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10.xml" ContentType="application/vnd.openxmlformats-officedocument.spreadsheetml.comments+xml"/>
  <Override PartName="/xl/drawings/drawing11.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omments14.xml" ContentType="application/vnd.openxmlformats-officedocument.spreadsheetml.comments+xml"/>
  <Override PartName="/xl/drawings/drawing15.xml" ContentType="application/vnd.openxmlformats-officedocument.drawing+xml"/>
  <Override PartName="/xl/ctrlProps/ctrlProp27.xml" ContentType="application/vnd.ms-excel.controlproperties+xml"/>
  <Override PartName="/xl/ctrlProps/ctrlProp28.xml" ContentType="application/vnd.ms-excel.controlproperties+xml"/>
  <Override PartName="/xl/comments15.xml" ContentType="application/vnd.openxmlformats-officedocument.spreadsheetml.comments+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omments16.xml" ContentType="application/vnd.openxmlformats-officedocument.spreadsheetml.comments+xml"/>
  <Override PartName="/xl/drawings/drawing17.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drawings/drawing19.xml" ContentType="application/vnd.openxmlformats-officedocument.drawing+xml"/>
  <Override PartName="/xl/ctrlProps/ctrlProp35.xml" ContentType="application/vnd.ms-excel.controlproperties+xml"/>
  <Override PartName="/xl/ctrlProps/ctrlProp36.xml" ContentType="application/vnd.ms-excel.controlproperties+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fileSharing readOnlyRecommended="1"/>
  <workbookPr codeName="ThisWorkbook" defaultThemeVersion="124226"/>
  <mc:AlternateContent xmlns:mc="http://schemas.openxmlformats.org/markup-compatibility/2006">
    <mc:Choice Requires="x15">
      <x15ac:absPath xmlns:x15ac="http://schemas.microsoft.com/office/spreadsheetml/2010/11/ac" url="\\Diego\c\ESTADOS DE CUENTA\8. ESTADOS DE CUENTA 2015\1. CENTROS ESPECIALES 2015\"/>
    </mc:Choice>
  </mc:AlternateContent>
  <bookViews>
    <workbookView xWindow="-15" yWindow="-15" windowWidth="10200" windowHeight="3735" tabRatio="862" firstSheet="4" activeTab="13"/>
  </bookViews>
  <sheets>
    <sheet name="ALAMEDA" sheetId="1" r:id="rId1"/>
    <sheet name="BARCELONA" sheetId="2" r:id="rId2"/>
    <sheet name="CENTRO" sheetId="3" r:id="rId3"/>
    <sheet name="EST CENTRAL" sheetId="4" r:id="rId4"/>
    <sheet name="LA FLORIDA" sheetId="5" r:id="rId5"/>
    <sheet name="LAS BELLOTAS" sheetId="6" r:id="rId6"/>
    <sheet name="LAS CONDES" sheetId="7" r:id="rId7"/>
    <sheet name="MAIPU" sheetId="8" r:id="rId8"/>
    <sheet name="MANQUEHUE" sheetId="9" r:id="rId9"/>
    <sheet name="NORTE" sheetId="10" r:id="rId10"/>
    <sheet name="OESTE" sheetId="11" r:id="rId11"/>
    <sheet name="PLAZA SUR" sheetId="12" r:id="rId12"/>
    <sheet name="PUENTE ALTO" sheetId="13" r:id="rId13"/>
    <sheet name="SAN MIGUEL" sheetId="14" r:id="rId14"/>
    <sheet name="SANTA LUCIA" sheetId="15" r:id="rId15"/>
    <sheet name="TOBALABA" sheetId="16" r:id="rId16"/>
    <sheet name="VIÑA DEL MAR" sheetId="17" r:id="rId17"/>
    <sheet name="LA SERENA" sheetId="18" r:id="rId18"/>
    <sheet name="PAGOSLIBRO" sheetId="19" r:id="rId19"/>
    <sheet name="ARANCEL" sheetId="20" r:id="rId20"/>
    <sheet name="INFORMACION" sheetId="21" r:id="rId21"/>
    <sheet name="DESCUENTOS" sheetId="22" r:id="rId22"/>
    <sheet name="ESTADISTICAS" sheetId="23" r:id="rId23"/>
    <sheet name="ANULADAS" sheetId="24" r:id="rId24"/>
  </sheets>
  <functionGroups builtInGroupCount="18"/>
  <externalReferences>
    <externalReference r:id="rId25"/>
    <externalReference r:id="rId26"/>
  </externalReferences>
  <definedNames>
    <definedName name="_xlnm._FilterDatabase" localSheetId="0" hidden="1">ALAMEDA!$A$5:$N$845</definedName>
    <definedName name="_xlnm._FilterDatabase" localSheetId="19" hidden="1">ARANCEL!$B$5:$E$121</definedName>
    <definedName name="_xlnm._FilterDatabase" localSheetId="1" hidden="1">BARCELONA!$A$5:$N$2551</definedName>
    <definedName name="_xlnm._FilterDatabase" localSheetId="2" hidden="1">CENTRO!$A$5:$N$987</definedName>
    <definedName name="_xlnm._FilterDatabase" localSheetId="3" hidden="1">'EST CENTRAL'!$A$5:$N$656</definedName>
    <definedName name="_xlnm._FilterDatabase" localSheetId="22" hidden="1">ESTADISTICAS!$B$5:$V$121</definedName>
    <definedName name="_xlnm._FilterDatabase" localSheetId="4" hidden="1">'LA FLORIDA'!$A$5:$N$731</definedName>
    <definedName name="_xlnm._FilterDatabase" localSheetId="17" hidden="1">'LA SERENA'!$A$5:$N$18</definedName>
    <definedName name="_xlnm._FilterDatabase" localSheetId="5" hidden="1">'LAS BELLOTAS'!$A$5:$N$134</definedName>
    <definedName name="_xlnm._FilterDatabase" localSheetId="6" hidden="1">'LAS CONDES'!$A$5:$N$1190</definedName>
    <definedName name="_xlnm._FilterDatabase" localSheetId="7" hidden="1">MAIPU!$A$5:$N$498</definedName>
    <definedName name="_xlnm._FilterDatabase" localSheetId="8" hidden="1">MANQUEHUE!$A$5:$N$5</definedName>
    <definedName name="_xlnm._FilterDatabase" localSheetId="9" hidden="1">NORTE!$A$5:$N$993</definedName>
    <definedName name="_xlnm._FilterDatabase" localSheetId="10" hidden="1">OESTE!$A$5:$N$786</definedName>
    <definedName name="_xlnm._FilterDatabase" localSheetId="11" hidden="1">'PLAZA SUR'!$A$5:$N$138</definedName>
    <definedName name="_xlnm._FilterDatabase" localSheetId="12" hidden="1">'PUENTE ALTO'!$A$5:$N$251</definedName>
    <definedName name="_xlnm._FilterDatabase" localSheetId="13" hidden="1">'SAN MIGUEL'!$A$5:$N$939</definedName>
    <definedName name="_xlnm._FilterDatabase" localSheetId="14" hidden="1">'SANTA LUCIA'!$A$5:$N$450</definedName>
    <definedName name="_xlnm._FilterDatabase" localSheetId="15" hidden="1">TOBALABA!$A$5:$N$1225</definedName>
    <definedName name="_xlnm._FilterDatabase" localSheetId="16" hidden="1">'VIÑA DEL MAR'!$A$5:$N$18</definedName>
    <definedName name="Z_00A95988_915F_40FF_9500_B6C462C5F99C_.wvu.FilterData" localSheetId="23" hidden="1">ANULADAS!#REF!</definedName>
    <definedName name="Z_00A95988_915F_40FF_9500_B6C462C5F99C_.wvu.FilterData" localSheetId="1" hidden="1">BARCELONA!$A$5:$N$5</definedName>
    <definedName name="Z_012B3257_B520_4467_B87A_820A007B9DA0_.wvu.FilterData" localSheetId="9" hidden="1">NORTE!$A$5:$N$798</definedName>
    <definedName name="Z_030AE8EA_2994_4622_B9D9_10296E3DE69C_.wvu.FilterData" localSheetId="15" hidden="1">TOBALABA!$A$5:$N$1225</definedName>
    <definedName name="Z_03A07B6F_27A8_4146_A764_2D6004431452_.wvu.FilterData" localSheetId="12" hidden="1">'PUENTE ALTO'!$A$5:$N$254</definedName>
    <definedName name="Z_04053CE3_9881_4C59_82EF_32D5A5689A87_.wvu.FilterData" localSheetId="0" hidden="1">ALAMEDA!$A$5:$N$845</definedName>
    <definedName name="Z_04053CE3_9881_4C59_82EF_32D5A5689A87_.wvu.FilterData" localSheetId="23" hidden="1">ANULADAS!#REF!</definedName>
    <definedName name="Z_04053CE3_9881_4C59_82EF_32D5A5689A87_.wvu.FilterData" localSheetId="1" hidden="1">BARCELONA!$A$5:$N$2551</definedName>
    <definedName name="Z_04053CE3_9881_4C59_82EF_32D5A5689A87_.wvu.FilterData" localSheetId="2" hidden="1">CENTRO!$A$5:$N$224</definedName>
    <definedName name="Z_04053CE3_9881_4C59_82EF_32D5A5689A87_.wvu.FilterData" localSheetId="17" hidden="1">'LA SERENA'!$A$5:$N$18</definedName>
    <definedName name="Z_04053CE3_9881_4C59_82EF_32D5A5689A87_.wvu.FilterData" localSheetId="5" hidden="1">'LAS BELLOTAS'!$A$5:$N$134</definedName>
    <definedName name="Z_04053CE3_9881_4C59_82EF_32D5A5689A87_.wvu.FilterData" localSheetId="6" hidden="1">'LAS CONDES'!$A$5:$N$1190</definedName>
    <definedName name="Z_04053CE3_9881_4C59_82EF_32D5A5689A87_.wvu.FilterData" localSheetId="7" hidden="1">MAIPU!$A$5:$N$5</definedName>
    <definedName name="Z_04053CE3_9881_4C59_82EF_32D5A5689A87_.wvu.FilterData" localSheetId="8" hidden="1">MANQUEHUE!$A$5:$N$1087</definedName>
    <definedName name="Z_04053CE3_9881_4C59_82EF_32D5A5689A87_.wvu.FilterData" localSheetId="9" hidden="1">NORTE!$A$5:$N$5</definedName>
    <definedName name="Z_04053CE3_9881_4C59_82EF_32D5A5689A87_.wvu.FilterData" localSheetId="10" hidden="1">OESTE!$A$5:$N$786</definedName>
    <definedName name="Z_04053CE3_9881_4C59_82EF_32D5A5689A87_.wvu.FilterData" localSheetId="11" hidden="1">'PLAZA SUR'!$A$5:$N$138</definedName>
    <definedName name="Z_04053CE3_9881_4C59_82EF_32D5A5689A87_.wvu.FilterData" localSheetId="13" hidden="1">'SAN MIGUEL'!$A$5:$N$5</definedName>
    <definedName name="Z_04053CE3_9881_4C59_82EF_32D5A5689A87_.wvu.FilterData" localSheetId="14" hidden="1">'SANTA LUCIA'!$A$5:$N$370</definedName>
    <definedName name="Z_04053CE3_9881_4C59_82EF_32D5A5689A87_.wvu.FilterData" localSheetId="15" hidden="1">TOBALABA!$A$5:$N$1225</definedName>
    <definedName name="Z_04053CE3_9881_4C59_82EF_32D5A5689A87_.wvu.FilterData" localSheetId="16" hidden="1">'VIÑA DEL MAR'!$A$5:$N$18</definedName>
    <definedName name="Z_043A0899_F5ED_428C_9BD0_06A5855BBD59_.wvu.FilterData" localSheetId="6" hidden="1">'LAS CONDES'!$A$5:$N$1190</definedName>
    <definedName name="Z_043A0899_F5ED_428C_9BD0_06A5855BBD59_.wvu.FilterData" localSheetId="8" hidden="1">MANQUEHUE!$A$5:$N$1087</definedName>
    <definedName name="Z_043A0899_F5ED_428C_9BD0_06A5855BBD59_.wvu.FilterData" localSheetId="14" hidden="1">'SANTA LUCIA'!$A$5:$N$370</definedName>
    <definedName name="Z_0568DD76_1E55_4F23_96EB_34E385341B54_.wvu.FilterData" localSheetId="13" hidden="1">'SAN MIGUEL'!$A$5:$N$939</definedName>
    <definedName name="Z_056B4DBA_A85A_4636_8DD6_7E56EDB95A87_.wvu.FilterData" localSheetId="13" hidden="1">'SAN MIGUEL'!$A$5:$N$939</definedName>
    <definedName name="Z_056B4DBA_A85A_4636_8DD6_7E56EDB95A87_.wvu.FilterData" localSheetId="14" hidden="1">'SANTA LUCIA'!$A$5:$N$450</definedName>
    <definedName name="Z_0902232D_0763_4D07_A5AD_240063D827FC_.wvu.FilterData" localSheetId="6" hidden="1">'LAS CONDES'!$A$5:$N$1190</definedName>
    <definedName name="Z_0902232D_0763_4D07_A5AD_240063D827FC_.wvu.FilterData" localSheetId="9" hidden="1">NORTE!$A$5:$N$993</definedName>
    <definedName name="Z_0A12D8BC_0652_4546_813F_9C5A15AF7CC0_.wvu.FilterData" localSheetId="10" hidden="1">OESTE!$A$5:$N$786</definedName>
    <definedName name="Z_0A328009_8261_4F66_A76C_3071959C585C_.wvu.FilterData" localSheetId="0" hidden="1">ALAMEDA!$A$5:$N$845</definedName>
    <definedName name="Z_0A328009_8261_4F66_A76C_3071959C585C_.wvu.FilterData" localSheetId="23" hidden="1">ANULADAS!#REF!</definedName>
    <definedName name="Z_0A328009_8261_4F66_A76C_3071959C585C_.wvu.FilterData" localSheetId="1" hidden="1">BARCELONA!$A$5:$N$2551</definedName>
    <definedName name="Z_0A328009_8261_4F66_A76C_3071959C585C_.wvu.FilterData" localSheetId="2" hidden="1">CENTRO!$A$5:$N$224</definedName>
    <definedName name="Z_0A328009_8261_4F66_A76C_3071959C585C_.wvu.FilterData" localSheetId="11" hidden="1">'PLAZA SUR'!$A$5:$N$138</definedName>
    <definedName name="Z_0A328009_8261_4F66_A76C_3071959C585C_.wvu.FilterData" localSheetId="13" hidden="1">'SAN MIGUEL'!$A$5:$N$5</definedName>
    <definedName name="Z_0A328009_8261_4F66_A76C_3071959C585C_.wvu.FilterData" localSheetId="15" hidden="1">TOBALABA!$A$5:$N$1225</definedName>
    <definedName name="Z_0A41F785_8470_4BE5_AB5D_10C95BE9339C_.wvu.FilterData" localSheetId="13" hidden="1">'SAN MIGUEL'!$A$5:$N$5</definedName>
    <definedName name="Z_0A5AFB3B_BA8A_45F3_BC11_27C080F5710E_.wvu.FilterData" localSheetId="6" hidden="1">'LAS CONDES'!$A$5:$N$1190</definedName>
    <definedName name="Z_0AE9062D_2A66_4B40_8C5B_AE129DA15922_.wvu.FilterData" localSheetId="6" hidden="1">'LAS CONDES'!$A$5:$N$1190</definedName>
    <definedName name="Z_0C9C7963_9F3B_4269_B282_1675D3390B26_.wvu.FilterData" localSheetId="2" hidden="1">CENTRO!$A$5:$N$987</definedName>
    <definedName name="Z_0C9C7963_9F3B_4269_B282_1675D3390B26_.wvu.FilterData" localSheetId="3" hidden="1">'EST CENTRAL'!$A$5:$N$656</definedName>
    <definedName name="Z_0C9C7963_9F3B_4269_B282_1675D3390B26_.wvu.FilterData" localSheetId="4" hidden="1">'LA FLORIDA'!$A$5:$N$731</definedName>
    <definedName name="Z_0D1CEEE4_7013_4C7D_B8E3_095EB774F34C_.wvu.FilterData" localSheetId="4" hidden="1">'LA FLORIDA'!$A$5:$N$731</definedName>
    <definedName name="Z_0D1CEEE4_7013_4C7D_B8E3_095EB774F34C_.wvu.FilterData" localSheetId="7" hidden="1">MAIPU!$A$5:$N$498</definedName>
    <definedName name="Z_0D1CEEE4_7013_4C7D_B8E3_095EB774F34C_.wvu.FilterData" localSheetId="8" hidden="1">MANQUEHUE!$A$5:$N$1297</definedName>
    <definedName name="Z_0D1CEEE4_7013_4C7D_B8E3_095EB774F34C_.wvu.FilterData" localSheetId="12" hidden="1">'PUENTE ALTO'!$A$5:$N$254</definedName>
    <definedName name="Z_0D1CEEE4_7013_4C7D_B8E3_095EB774F34C_.wvu.FilterData" localSheetId="13" hidden="1">'SAN MIGUEL'!$A$5:$N$939</definedName>
    <definedName name="Z_0F3AB51D_75AB_432A_83D3_841DBB0F2D4F_.wvu.FilterData" localSheetId="2" hidden="1">CENTRO!$A$5:$N$224</definedName>
    <definedName name="Z_0F3AB51D_75AB_432A_83D3_841DBB0F2D4F_.wvu.FilterData" localSheetId="13" hidden="1">'SAN MIGUEL'!$A$5:$N$5</definedName>
    <definedName name="Z_10498F45_BBFC_4D41_880C_2EB12ACCE311_.wvu.FilterData" localSheetId="2" hidden="1">CENTRO!$A$5:$N$987</definedName>
    <definedName name="Z_10498F45_BBFC_4D41_880C_2EB12ACCE311_.wvu.FilterData" localSheetId="4" hidden="1">'LA FLORIDA'!$A$5:$N$731</definedName>
    <definedName name="Z_10498F45_BBFC_4D41_880C_2EB12ACCE311_.wvu.FilterData" localSheetId="9" hidden="1">NORTE!$A$5:$N$993</definedName>
    <definedName name="Z_10BC0A3C_827C_4662_847E_688B60E9E90C_.wvu.FilterData" localSheetId="2" hidden="1">CENTRO!$A$5:$N$987</definedName>
    <definedName name="Z_10BC0A3C_827C_4662_847E_688B60E9E90C_.wvu.FilterData" localSheetId="4" hidden="1">'LA FLORIDA'!$A$5:$N$731</definedName>
    <definedName name="Z_11E849B0_D234_4E28_B67A_F8330F4B4B26_.wvu.FilterData" localSheetId="0" hidden="1">ALAMEDA!$A$5:$N$845</definedName>
    <definedName name="Z_11E849B0_D234_4E28_B67A_F8330F4B4B26_.wvu.FilterData" localSheetId="2" hidden="1">CENTRO!$A$5:$N$224</definedName>
    <definedName name="Z_11E849B0_D234_4E28_B67A_F8330F4B4B26_.wvu.FilterData" localSheetId="3" hidden="1">'[1]EST CENTRAL'!$A$260:$N$260</definedName>
    <definedName name="Z_11E849B0_D234_4E28_B67A_F8330F4B4B26_.wvu.FilterData" localSheetId="17" hidden="1">'LA SERENA'!$A$5:$N$18</definedName>
    <definedName name="Z_11E849B0_D234_4E28_B67A_F8330F4B4B26_.wvu.FilterData" localSheetId="5" hidden="1">'LAS BELLOTAS'!$A$5:$N$134</definedName>
    <definedName name="Z_11E849B0_D234_4E28_B67A_F8330F4B4B26_.wvu.FilterData" localSheetId="6" hidden="1">'LAS CONDES'!$A$5:$N$1190</definedName>
    <definedName name="Z_11E849B0_D234_4E28_B67A_F8330F4B4B26_.wvu.FilterData" localSheetId="7" hidden="1">MAIPU!$A$5:$N$5</definedName>
    <definedName name="Z_11E849B0_D234_4E28_B67A_F8330F4B4B26_.wvu.FilterData" localSheetId="8" hidden="1">MANQUEHUE!$A$5:$N$1087</definedName>
    <definedName name="Z_11E849B0_D234_4E28_B67A_F8330F4B4B26_.wvu.FilterData" localSheetId="9" hidden="1">NORTE!$A$5:$N$5</definedName>
    <definedName name="Z_11E849B0_D234_4E28_B67A_F8330F4B4B26_.wvu.FilterData" localSheetId="10" hidden="1">OESTE!$A$5:$N$786</definedName>
    <definedName name="Z_11E849B0_D234_4E28_B67A_F8330F4B4B26_.wvu.FilterData" localSheetId="11" hidden="1">'PLAZA SUR'!$A$5:$N$138</definedName>
    <definedName name="Z_11E849B0_D234_4E28_B67A_F8330F4B4B26_.wvu.FilterData" localSheetId="12" hidden="1">'PUENTE ALTO'!$A$5:$N$254</definedName>
    <definedName name="Z_11E849B0_D234_4E28_B67A_F8330F4B4B26_.wvu.FilterData" localSheetId="13" hidden="1">'SAN MIGUEL'!$A$5:$N$5</definedName>
    <definedName name="Z_11E849B0_D234_4E28_B67A_F8330F4B4B26_.wvu.FilterData" localSheetId="14" hidden="1">'SANTA LUCIA'!$A$5:$N$370</definedName>
    <definedName name="Z_11E849B0_D234_4E28_B67A_F8330F4B4B26_.wvu.FilterData" localSheetId="15" hidden="1">TOBALABA!$A$5:$N$1225</definedName>
    <definedName name="Z_11E849B0_D234_4E28_B67A_F8330F4B4B26_.wvu.FilterData" localSheetId="16" hidden="1">'VIÑA DEL MAR'!$A$5:$N$18</definedName>
    <definedName name="Z_122FEB85_B3DA_4F5F_82DA_D5CA03FF7D51_.wvu.FilterData" localSheetId="1" hidden="1">BARCELONA!$A$5:$N$2551</definedName>
    <definedName name="Z_12FAB891_95C7_4FC6_A844_12DF1167D7D0_.wvu.FilterData" localSheetId="0" hidden="1">ALAMEDA!$A$5:$N$845</definedName>
    <definedName name="Z_12FAB891_95C7_4FC6_A844_12DF1167D7D0_.wvu.FilterData" localSheetId="23" hidden="1">ANULADAS!#REF!</definedName>
    <definedName name="Z_12FAB891_95C7_4FC6_A844_12DF1167D7D0_.wvu.FilterData" localSheetId="19" hidden="1">ARANCEL!$B$5:$D$121</definedName>
    <definedName name="Z_12FAB891_95C7_4FC6_A844_12DF1167D7D0_.wvu.FilterData" localSheetId="1" hidden="1">BARCELONA!$A$5:$N$2551</definedName>
    <definedName name="Z_12FAB891_95C7_4FC6_A844_12DF1167D7D0_.wvu.FilterData" localSheetId="2" hidden="1">CENTRO!$A$5:$N$224</definedName>
    <definedName name="Z_12FAB891_95C7_4FC6_A844_12DF1167D7D0_.wvu.FilterData" localSheetId="3" hidden="1">'EST CENTRAL'!$A$7:$N$656</definedName>
    <definedName name="Z_12FAB891_95C7_4FC6_A844_12DF1167D7D0_.wvu.FilterData" localSheetId="22" hidden="1">ESTADISTICAS!$B$5:$D$121</definedName>
    <definedName name="Z_12FAB891_95C7_4FC6_A844_12DF1167D7D0_.wvu.FilterData" localSheetId="4" hidden="1">'LA FLORIDA'!$A$5:$N$731</definedName>
    <definedName name="Z_12FAB891_95C7_4FC6_A844_12DF1167D7D0_.wvu.FilterData" localSheetId="17" hidden="1">'LA SERENA'!$A$5:$N$18</definedName>
    <definedName name="Z_12FAB891_95C7_4FC6_A844_12DF1167D7D0_.wvu.FilterData" localSheetId="5" hidden="1">'LAS BELLOTAS'!$A$5:$N$134</definedName>
    <definedName name="Z_12FAB891_95C7_4FC6_A844_12DF1167D7D0_.wvu.FilterData" localSheetId="6" hidden="1">'LAS CONDES'!$A$5:$N$1190</definedName>
    <definedName name="Z_12FAB891_95C7_4FC6_A844_12DF1167D7D0_.wvu.FilterData" localSheetId="7" hidden="1">MAIPU!$A$5:$N$506</definedName>
    <definedName name="Z_12FAB891_95C7_4FC6_A844_12DF1167D7D0_.wvu.FilterData" localSheetId="8" hidden="1">MANQUEHUE!$A$5:$N$1087</definedName>
    <definedName name="Z_12FAB891_95C7_4FC6_A844_12DF1167D7D0_.wvu.FilterData" localSheetId="9" hidden="1">NORTE!$A$5:$N$798</definedName>
    <definedName name="Z_12FAB891_95C7_4FC6_A844_12DF1167D7D0_.wvu.FilterData" localSheetId="10" hidden="1">OESTE!$A$5:$N$786</definedName>
    <definedName name="Z_12FAB891_95C7_4FC6_A844_12DF1167D7D0_.wvu.FilterData" localSheetId="11" hidden="1">'PLAZA SUR'!$A$5:$N$138</definedName>
    <definedName name="Z_12FAB891_95C7_4FC6_A844_12DF1167D7D0_.wvu.FilterData" localSheetId="12" hidden="1">'PUENTE ALTO'!$A$5:$N$254</definedName>
    <definedName name="Z_12FAB891_95C7_4FC6_A844_12DF1167D7D0_.wvu.FilterData" localSheetId="13" hidden="1">'SAN MIGUEL'!$A$5:$N$939</definedName>
    <definedName name="Z_12FAB891_95C7_4FC6_A844_12DF1167D7D0_.wvu.FilterData" localSheetId="14" hidden="1">'SANTA LUCIA'!$A$5:$N$370</definedName>
    <definedName name="Z_12FAB891_95C7_4FC6_A844_12DF1167D7D0_.wvu.FilterData" localSheetId="15" hidden="1">TOBALABA!$A$5:$N$1225</definedName>
    <definedName name="Z_12FAB891_95C7_4FC6_A844_12DF1167D7D0_.wvu.FilterData" localSheetId="16" hidden="1">'VIÑA DEL MAR'!$A$5:$N$18</definedName>
    <definedName name="Z_13912689_B3D6_435D_B0A0_B6D84E716FD4_.wvu.FilterData" localSheetId="12" hidden="1">'PUENTE ALTO'!$A$5:$N$254</definedName>
    <definedName name="Z_1625039C_106A_41EB_AF18_A7D014697DE9_.wvu.FilterData" localSheetId="7" hidden="1">MAIPU!$A$5:$N$498</definedName>
    <definedName name="Z_17239364_5922_449C_9BC9_8D57A04078CB_.wvu.FilterData" localSheetId="13" hidden="1">'SAN MIGUEL'!$A$5:$N$939</definedName>
    <definedName name="Z_195C96FC_1D0D_46E8_989A_9C3F206310B5_.wvu.FilterData" localSheetId="14" hidden="1">'SANTA LUCIA'!$A$5:$N$370</definedName>
    <definedName name="Z_195C96FC_1D0D_46E8_989A_9C3F206310B5_.wvu.FilterData" localSheetId="15" hidden="1">TOBALABA!$A$5:$N$1225</definedName>
    <definedName name="Z_197F5668_91E4_4E3A_81AB_186C89A8CE9D_.wvu.FilterData" localSheetId="0" hidden="1">ALAMEDA!$A$5:$N$845</definedName>
    <definedName name="Z_197F5668_91E4_4E3A_81AB_186C89A8CE9D_.wvu.FilterData" localSheetId="23" hidden="1">ANULADAS!#REF!</definedName>
    <definedName name="Z_197F5668_91E4_4E3A_81AB_186C89A8CE9D_.wvu.FilterData" localSheetId="1" hidden="1">BARCELONA!$A$5:$N$5</definedName>
    <definedName name="Z_197F5668_91E4_4E3A_81AB_186C89A8CE9D_.wvu.FilterData" localSheetId="3" hidden="1">'[1]EST CENTRAL'!$A$260:$N$260</definedName>
    <definedName name="Z_197F5668_91E4_4E3A_81AB_186C89A8CE9D_.wvu.FilterData" localSheetId="17" hidden="1">'LA SERENA'!$A$5:$N$5</definedName>
    <definedName name="Z_197F5668_91E4_4E3A_81AB_186C89A8CE9D_.wvu.FilterData" localSheetId="5" hidden="1">'LAS BELLOTAS'!$A$5:$N$5</definedName>
    <definedName name="Z_197F5668_91E4_4E3A_81AB_186C89A8CE9D_.wvu.FilterData" localSheetId="6" hidden="1">'LAS CONDES'!$A$5:$N$5</definedName>
    <definedName name="Z_197F5668_91E4_4E3A_81AB_186C89A8CE9D_.wvu.FilterData" localSheetId="7" hidden="1">MAIPU!$A$5:$N$5</definedName>
    <definedName name="Z_197F5668_91E4_4E3A_81AB_186C89A8CE9D_.wvu.FilterData" localSheetId="8" hidden="1">MANQUEHUE!$A$5:$N$1087</definedName>
    <definedName name="Z_197F5668_91E4_4E3A_81AB_186C89A8CE9D_.wvu.FilterData" localSheetId="9" hidden="1">NORTE!$A$5:$N$5</definedName>
    <definedName name="Z_197F5668_91E4_4E3A_81AB_186C89A8CE9D_.wvu.FilterData" localSheetId="11" hidden="1">'PLAZA SUR'!$A$5:$N$138</definedName>
    <definedName name="Z_197F5668_91E4_4E3A_81AB_186C89A8CE9D_.wvu.FilterData" localSheetId="13" hidden="1">'SAN MIGUEL'!$A$5:$N$5</definedName>
    <definedName name="Z_197F5668_91E4_4E3A_81AB_186C89A8CE9D_.wvu.FilterData" localSheetId="15" hidden="1">TOBALABA!$A$5:$N$1225</definedName>
    <definedName name="Z_197F5668_91E4_4E3A_81AB_186C89A8CE9D_.wvu.FilterData" localSheetId="16" hidden="1">'VIÑA DEL MAR'!$A$5:$N$5</definedName>
    <definedName name="Z_1C38CE70_D2E4_45CA_BF22_7D4699A82ED3_.wvu.FilterData" localSheetId="0" hidden="1">ALAMEDA!$A$5:$N$845</definedName>
    <definedName name="Z_1C38CE70_D2E4_45CA_BF22_7D4699A82ED3_.wvu.FilterData" localSheetId="23" hidden="1">ANULADAS!#REF!</definedName>
    <definedName name="Z_1C38CE70_D2E4_45CA_BF22_7D4699A82ED3_.wvu.FilterData" localSheetId="1" hidden="1">BARCELONA!$A$5:$N$2551</definedName>
    <definedName name="Z_1C38CE70_D2E4_45CA_BF22_7D4699A82ED3_.wvu.FilterData" localSheetId="2" hidden="1">CENTRO!$A$5:$N$224</definedName>
    <definedName name="Z_1C38CE70_D2E4_45CA_BF22_7D4699A82ED3_.wvu.FilterData" localSheetId="3" hidden="1">'EST CENTRAL'!$A$7:$N$656</definedName>
    <definedName name="Z_1C38CE70_D2E4_45CA_BF22_7D4699A82ED3_.wvu.FilterData" localSheetId="6" hidden="1">'LAS CONDES'!$A$5:$N$1190</definedName>
    <definedName name="Z_1C38CE70_D2E4_45CA_BF22_7D4699A82ED3_.wvu.FilterData" localSheetId="7" hidden="1">MAIPU!$A$5:$N$5</definedName>
    <definedName name="Z_1C38CE70_D2E4_45CA_BF22_7D4699A82ED3_.wvu.FilterData" localSheetId="8" hidden="1">MANQUEHUE!$A$5:$N$1087</definedName>
    <definedName name="Z_1C38CE70_D2E4_45CA_BF22_7D4699A82ED3_.wvu.FilterData" localSheetId="9" hidden="1">NORTE!$A$5:$N$5</definedName>
    <definedName name="Z_1C38CE70_D2E4_45CA_BF22_7D4699A82ED3_.wvu.FilterData" localSheetId="10" hidden="1">OESTE!$A$5:$N$786</definedName>
    <definedName name="Z_1C38CE70_D2E4_45CA_BF22_7D4699A82ED3_.wvu.FilterData" localSheetId="11" hidden="1">'PLAZA SUR'!$A$5:$N$138</definedName>
    <definedName name="Z_1C38CE70_D2E4_45CA_BF22_7D4699A82ED3_.wvu.FilterData" localSheetId="13" hidden="1">'SAN MIGUEL'!$A$5:$N$5</definedName>
    <definedName name="Z_1C38CE70_D2E4_45CA_BF22_7D4699A82ED3_.wvu.FilterData" localSheetId="14" hidden="1">'SANTA LUCIA'!$A$5:$N$370</definedName>
    <definedName name="Z_1C38CE70_D2E4_45CA_BF22_7D4699A82ED3_.wvu.FilterData" localSheetId="15" hidden="1">TOBALABA!$A$5:$N$1225</definedName>
    <definedName name="Z_1D24A852_AA15_46D1_843D_80372F94420D_.wvu.FilterData" localSheetId="4" hidden="1">'LA FLORIDA'!$A$5:$N$731</definedName>
    <definedName name="Z_1D24A852_AA15_46D1_843D_80372F94420D_.wvu.FilterData" localSheetId="17" hidden="1">'LA SERENA'!$A$5:$N$18</definedName>
    <definedName name="Z_1D24A852_AA15_46D1_843D_80372F94420D_.wvu.FilterData" localSheetId="5" hidden="1">'LAS BELLOTAS'!$A$5:$N$134</definedName>
    <definedName name="Z_1D24A852_AA15_46D1_843D_80372F94420D_.wvu.FilterData" localSheetId="16" hidden="1">'VIÑA DEL MAR'!$A$5:$N$18</definedName>
    <definedName name="Z_20DEFED6_B20A_4399_A10C_2C2C0E0178D3_.wvu.FilterData" localSheetId="3" hidden="1">'EST CENTRAL'!$A$5:$N$656</definedName>
    <definedName name="Z_21019F2E_0699_47F9_998D_A4A22CA7D97B_.wvu.FilterData" localSheetId="1" hidden="1">BARCELONA!$A$5:$N$2551</definedName>
    <definedName name="Z_21019F2E_0699_47F9_998D_A4A22CA7D97B_.wvu.FilterData" localSheetId="3" hidden="1">'EST CENTRAL'!$A$5:$N$656</definedName>
    <definedName name="Z_21019F2E_0699_47F9_998D_A4A22CA7D97B_.wvu.FilterData" localSheetId="9" hidden="1">NORTE!$A$5:$N$993</definedName>
    <definedName name="Z_21019F2E_0699_47F9_998D_A4A22CA7D97B_.wvu.FilterData" localSheetId="10" hidden="1">OESTE!$A$5:$N$786</definedName>
    <definedName name="Z_21019F2E_0699_47F9_998D_A4A22CA7D97B_.wvu.FilterData" localSheetId="11" hidden="1">'PLAZA SUR'!$A$5:$N$138</definedName>
    <definedName name="Z_21019F2E_0699_47F9_998D_A4A22CA7D97B_.wvu.FilterData" localSheetId="12" hidden="1">'PUENTE ALTO'!$A$5:$N$5</definedName>
    <definedName name="Z_21019F2E_0699_47F9_998D_A4A22CA7D97B_.wvu.FilterData" localSheetId="13" hidden="1">'SAN MIGUEL'!$A$5:$N$939</definedName>
    <definedName name="Z_21019F2E_0699_47F9_998D_A4A22CA7D97B_.wvu.FilterData" localSheetId="14" hidden="1">'SANTA LUCIA'!$A$5:$N$450</definedName>
    <definedName name="Z_21019F2E_0699_47F9_998D_A4A22CA7D97B_.wvu.FilterData" localSheetId="15" hidden="1">TOBALABA!$A$5:$N$1225</definedName>
    <definedName name="Z_23BF9D11_8BA1_4653_BF44_FF2F556E2838_.wvu.FilterData" localSheetId="0" hidden="1">ALAMEDA!$A$5:$N$845</definedName>
    <definedName name="Z_23BF9D11_8BA1_4653_BF44_FF2F556E2838_.wvu.FilterData" localSheetId="23" hidden="1">ANULADAS!#REF!</definedName>
    <definedName name="Z_23BF9D11_8BA1_4653_BF44_FF2F556E2838_.wvu.FilterData" localSheetId="1" hidden="1">BARCELONA!$A$5:$N$2551</definedName>
    <definedName name="Z_23BF9D11_8BA1_4653_BF44_FF2F556E2838_.wvu.FilterData" localSheetId="10" hidden="1">OESTE!$A$5:$N$786</definedName>
    <definedName name="Z_23BF9D11_8BA1_4653_BF44_FF2F556E2838_.wvu.FilterData" localSheetId="11" hidden="1">'PLAZA SUR'!$A$5:$N$138</definedName>
    <definedName name="Z_23BF9D11_8BA1_4653_BF44_FF2F556E2838_.wvu.FilterData" localSheetId="13" hidden="1">'SAN MIGUEL'!$A$5:$N$5</definedName>
    <definedName name="Z_23FCB16F_A134_410E_8664_03D55E51E98A_.wvu.FilterData" localSheetId="23" hidden="1">ANULADAS!#REF!</definedName>
    <definedName name="Z_23FCB16F_A134_410E_8664_03D55E51E98A_.wvu.FilterData" localSheetId="1" hidden="1">BARCELONA!$A$5:$N$5</definedName>
    <definedName name="Z_23FCB16F_A134_410E_8664_03D55E51E98A_.wvu.FilterData" localSheetId="3" hidden="1">'[1]EST CENTRAL'!$A$260:$N$260</definedName>
    <definedName name="Z_272EBA49_33A8_409A_81D3_FF973F190AFB_.wvu.FilterData" localSheetId="13" hidden="1">'SAN MIGUEL'!$A$5:$N$939</definedName>
    <definedName name="Z_279C9EF9_F191_4C28_9C74_16323294E5FE_.wvu.FilterData" localSheetId="0" hidden="1">ALAMEDA!$A$5:$N$845</definedName>
    <definedName name="Z_279C9EF9_F191_4C28_9C74_16323294E5FE_.wvu.FilterData" localSheetId="23" hidden="1">ANULADAS!#REF!</definedName>
    <definedName name="Z_279C9EF9_F191_4C28_9C74_16323294E5FE_.wvu.FilterData" localSheetId="1" hidden="1">BARCELONA!$A$5:$N$2551</definedName>
    <definedName name="Z_279C9EF9_F191_4C28_9C74_16323294E5FE_.wvu.FilterData" localSheetId="2" hidden="1">CENTRO!$A$5:$N$224</definedName>
    <definedName name="Z_279C9EF9_F191_4C28_9C74_16323294E5FE_.wvu.FilterData" localSheetId="3" hidden="1">'[1]EST CENTRAL'!$A$260:$N$260</definedName>
    <definedName name="Z_279C9EF9_F191_4C28_9C74_16323294E5FE_.wvu.FilterData" localSheetId="8" hidden="1">MANQUEHUE!$A$5:$N$1087</definedName>
    <definedName name="Z_279C9EF9_F191_4C28_9C74_16323294E5FE_.wvu.FilterData" localSheetId="9" hidden="1">NORTE!$A$5:$N$5</definedName>
    <definedName name="Z_279C9EF9_F191_4C28_9C74_16323294E5FE_.wvu.FilterData" localSheetId="11" hidden="1">'PLAZA SUR'!$A$5:$N$138</definedName>
    <definedName name="Z_279C9EF9_F191_4C28_9C74_16323294E5FE_.wvu.FilterData" localSheetId="14" hidden="1">'SANTA LUCIA'!$A$5:$N$370</definedName>
    <definedName name="Z_279C9EF9_F191_4C28_9C74_16323294E5FE_.wvu.FilterData" localSheetId="15" hidden="1">TOBALABA!$A$5:$N$1225</definedName>
    <definedName name="Z_28918AB3_7046_4804_8155_812D0453E88B_.wvu.FilterData" localSheetId="8" hidden="1">MANQUEHUE!$A$5:$N$1087</definedName>
    <definedName name="Z_28918AB3_7046_4804_8155_812D0453E88B_.wvu.FilterData" localSheetId="15" hidden="1">TOBALABA!$A$5:$N$1225</definedName>
    <definedName name="Z_28CBB064_10F2_4487_97EF_4BEDE3097BE4_.wvu.FilterData" localSheetId="0" hidden="1">ALAMEDA!$A$5:$N$845</definedName>
    <definedName name="Z_28CBB064_10F2_4487_97EF_4BEDE3097BE4_.wvu.FilterData" localSheetId="23" hidden="1">ANULADAS!#REF!</definedName>
    <definedName name="Z_28CBB064_10F2_4487_97EF_4BEDE3097BE4_.wvu.FilterData" localSheetId="1" hidden="1">BARCELONA!$A$5:$N$2551</definedName>
    <definedName name="Z_28CBB064_10F2_4487_97EF_4BEDE3097BE4_.wvu.FilterData" localSheetId="2" hidden="1">CENTRO!$A$5:$N$224</definedName>
    <definedName name="Z_28CBB064_10F2_4487_97EF_4BEDE3097BE4_.wvu.FilterData" localSheetId="3" hidden="1">'[1]EST CENTRAL'!$A$260:$N$260</definedName>
    <definedName name="Z_28CBB064_10F2_4487_97EF_4BEDE3097BE4_.wvu.FilterData" localSheetId="4" hidden="1">'LA FLORIDA'!$A$5:$N$731</definedName>
    <definedName name="Z_28CBB064_10F2_4487_97EF_4BEDE3097BE4_.wvu.FilterData" localSheetId="17" hidden="1">'LA SERENA'!$A$5:$N$18</definedName>
    <definedName name="Z_28CBB064_10F2_4487_97EF_4BEDE3097BE4_.wvu.FilterData" localSheetId="5" hidden="1">'LAS BELLOTAS'!$A$5:$N$134</definedName>
    <definedName name="Z_28CBB064_10F2_4487_97EF_4BEDE3097BE4_.wvu.FilterData" localSheetId="6" hidden="1">'LAS CONDES'!$A$5:$N$1190</definedName>
    <definedName name="Z_28CBB064_10F2_4487_97EF_4BEDE3097BE4_.wvu.FilterData" localSheetId="8" hidden="1">MANQUEHUE!$A$5:$N$1087</definedName>
    <definedName name="Z_28CBB064_10F2_4487_97EF_4BEDE3097BE4_.wvu.FilterData" localSheetId="9" hidden="1">NORTE!$A$5:$N$5</definedName>
    <definedName name="Z_28CBB064_10F2_4487_97EF_4BEDE3097BE4_.wvu.FilterData" localSheetId="10" hidden="1">OESTE!$A$5:$N$786</definedName>
    <definedName name="Z_28CBB064_10F2_4487_97EF_4BEDE3097BE4_.wvu.FilterData" localSheetId="11" hidden="1">'PLAZA SUR'!$A$5:$N$138</definedName>
    <definedName name="Z_28CBB064_10F2_4487_97EF_4BEDE3097BE4_.wvu.FilterData" localSheetId="12" hidden="1">'PUENTE ALTO'!$A$5:$N$254</definedName>
    <definedName name="Z_28CBB064_10F2_4487_97EF_4BEDE3097BE4_.wvu.FilterData" localSheetId="13" hidden="1">'SAN MIGUEL'!$A$5:$N$5</definedName>
    <definedName name="Z_28CBB064_10F2_4487_97EF_4BEDE3097BE4_.wvu.FilterData" localSheetId="15" hidden="1">TOBALABA!$A$5:$N$1225</definedName>
    <definedName name="Z_28CBB064_10F2_4487_97EF_4BEDE3097BE4_.wvu.FilterData" localSheetId="16" hidden="1">'VIÑA DEL MAR'!$A$5:$N$18</definedName>
    <definedName name="Z_2BE09482_310D_4555_9251_21ACDA989EE7_.wvu.FilterData" localSheetId="23" hidden="1">ANULADAS!#REF!</definedName>
    <definedName name="Z_2BE09482_310D_4555_9251_21ACDA989EE7_.wvu.FilterData" localSheetId="1" hidden="1">BARCELONA!$A$5:$N$5</definedName>
    <definedName name="Z_2BE09482_310D_4555_9251_21ACDA989EE7_.wvu.FilterData" localSheetId="2" hidden="1">CENTRO!$A$5:$N$224</definedName>
    <definedName name="Z_2BE09482_310D_4555_9251_21ACDA989EE7_.wvu.FilterData" localSheetId="3" hidden="1">'[1]EST CENTRAL'!$A$260:$N$260</definedName>
    <definedName name="Z_2BE09482_310D_4555_9251_21ACDA989EE7_.wvu.FilterData" localSheetId="7" hidden="1">MAIPU!$A$5:$N$5</definedName>
    <definedName name="Z_2BE09482_310D_4555_9251_21ACDA989EE7_.wvu.FilterData" localSheetId="8" hidden="1">MANQUEHUE!$A$5:$N$1087</definedName>
    <definedName name="Z_2BE09482_310D_4555_9251_21ACDA989EE7_.wvu.FilterData" localSheetId="9" hidden="1">NORTE!$A$5:$N$5</definedName>
    <definedName name="Z_2BE09482_310D_4555_9251_21ACDA989EE7_.wvu.FilterData" localSheetId="10" hidden="1">OESTE!$A$5:$N$786</definedName>
    <definedName name="Z_2BE09482_310D_4555_9251_21ACDA989EE7_.wvu.FilterData" localSheetId="13" hidden="1">'SAN MIGUEL'!$A$5:$N$5</definedName>
    <definedName name="Z_2BE09482_310D_4555_9251_21ACDA989EE7_.wvu.FilterData" localSheetId="15" hidden="1">TOBALABA!$A$5:$N$1225</definedName>
    <definedName name="Z_2C04997B_8BD6_4A4B_8398_0719084D8082_.wvu.FilterData" localSheetId="1" hidden="1">BARCELONA!$A$5:$N$2551</definedName>
    <definedName name="Z_2C04997B_8BD6_4A4B_8398_0719084D8082_.wvu.FilterData" localSheetId="2" hidden="1">CENTRO!$A$5:$N$987</definedName>
    <definedName name="Z_3045AF98_89EC_4899_826B_AF311EF965CE_.wvu.FilterData" localSheetId="6" hidden="1">'LAS CONDES'!$A$5:$N$1190</definedName>
    <definedName name="Z_31CDF078_B49E_4AC5_80B6_303030B3FB94_.wvu.FilterData" localSheetId="0" hidden="1">ALAMEDA!$A$5:$N$845</definedName>
    <definedName name="Z_31CDF078_B49E_4AC5_80B6_303030B3FB94_.wvu.FilterData" localSheetId="23" hidden="1">ANULADAS!#REF!</definedName>
    <definedName name="Z_31CDF078_B49E_4AC5_80B6_303030B3FB94_.wvu.FilterData" localSheetId="1" hidden="1">BARCELONA!$A$5:$N$2551</definedName>
    <definedName name="Z_31CDF078_B49E_4AC5_80B6_303030B3FB94_.wvu.FilterData" localSheetId="2" hidden="1">CENTRO!$A$5:$N$224</definedName>
    <definedName name="Z_31CDF078_B49E_4AC5_80B6_303030B3FB94_.wvu.FilterData" localSheetId="3" hidden="1">'[1]EST CENTRAL'!$A$260:$N$260</definedName>
    <definedName name="Z_31CDF078_B49E_4AC5_80B6_303030B3FB94_.wvu.FilterData" localSheetId="4" hidden="1">'LA FLORIDA'!$A$5:$N$731</definedName>
    <definedName name="Z_31CDF078_B49E_4AC5_80B6_303030B3FB94_.wvu.FilterData" localSheetId="17" hidden="1">'LA SERENA'!$A$5:$N$18</definedName>
    <definedName name="Z_31CDF078_B49E_4AC5_80B6_303030B3FB94_.wvu.FilterData" localSheetId="5" hidden="1">'LAS BELLOTAS'!$A$5:$N$134</definedName>
    <definedName name="Z_31CDF078_B49E_4AC5_80B6_303030B3FB94_.wvu.FilterData" localSheetId="6" hidden="1">'LAS CONDES'!$A$5:$N$1190</definedName>
    <definedName name="Z_31CDF078_B49E_4AC5_80B6_303030B3FB94_.wvu.FilterData" localSheetId="7" hidden="1">MAIPU!$A$5:$N$5</definedName>
    <definedName name="Z_31CDF078_B49E_4AC5_80B6_303030B3FB94_.wvu.FilterData" localSheetId="8" hidden="1">MANQUEHUE!$A$5:$N$1087</definedName>
    <definedName name="Z_31CDF078_B49E_4AC5_80B6_303030B3FB94_.wvu.FilterData" localSheetId="9" hidden="1">NORTE!$A$5:$N$5</definedName>
    <definedName name="Z_31CDF078_B49E_4AC5_80B6_303030B3FB94_.wvu.FilterData" localSheetId="11" hidden="1">'PLAZA SUR'!$A$5:$N$138</definedName>
    <definedName name="Z_31CDF078_B49E_4AC5_80B6_303030B3FB94_.wvu.FilterData" localSheetId="13" hidden="1">'SAN MIGUEL'!$A$5:$N$5</definedName>
    <definedName name="Z_31CDF078_B49E_4AC5_80B6_303030B3FB94_.wvu.FilterData" localSheetId="14" hidden="1">'SANTA LUCIA'!$A$5:$N$370</definedName>
    <definedName name="Z_31CDF078_B49E_4AC5_80B6_303030B3FB94_.wvu.FilterData" localSheetId="15" hidden="1">TOBALABA!$A$5:$N$1225</definedName>
    <definedName name="Z_31CDF078_B49E_4AC5_80B6_303030B3FB94_.wvu.FilterData" localSheetId="16" hidden="1">'VIÑA DEL MAR'!$A$5:$N$18</definedName>
    <definedName name="Z_3628732E_6B34_4545_9797_FF85948D2D81_.wvu.FilterData" localSheetId="4" hidden="1">'LA FLORIDA'!$A$5:$N$731</definedName>
    <definedName name="Z_371F43B5_9599_4107_8AC3_79B953A49B38_.wvu.FilterData" localSheetId="1" hidden="1">BARCELONA!$A$5:$N$2551</definedName>
    <definedName name="Z_371F43B5_9599_4107_8AC3_79B953A49B38_.wvu.FilterData" localSheetId="3" hidden="1">'EST CENTRAL'!$A$5:$N$656</definedName>
    <definedName name="Z_371F43B5_9599_4107_8AC3_79B953A49B38_.wvu.FilterData" localSheetId="4" hidden="1">'LA FLORIDA'!$A$5:$N$731</definedName>
    <definedName name="Z_371F43B5_9599_4107_8AC3_79B953A49B38_.wvu.FilterData" localSheetId="17" hidden="1">'LA SERENA'!$A$5:$N$18</definedName>
    <definedName name="Z_371F43B5_9599_4107_8AC3_79B953A49B38_.wvu.FilterData" localSheetId="5" hidden="1">'LAS BELLOTAS'!$A$5:$N$134</definedName>
    <definedName name="Z_371F43B5_9599_4107_8AC3_79B953A49B38_.wvu.FilterData" localSheetId="16" hidden="1">'VIÑA DEL MAR'!$A$5:$N$18</definedName>
    <definedName name="Z_384DA9C8_FFC1_4FC6_A1DF_01F043F9EA83_.wvu.FilterData" localSheetId="0" hidden="1">ALAMEDA!$A$5:$N$845</definedName>
    <definedName name="Z_384DA9C8_FFC1_4FC6_A1DF_01F043F9EA83_.wvu.FilterData" localSheetId="23" hidden="1">ANULADAS!#REF!</definedName>
    <definedName name="Z_384DA9C8_FFC1_4FC6_A1DF_01F043F9EA83_.wvu.FilterData" localSheetId="1" hidden="1">BARCELONA!$A$5:$N$5</definedName>
    <definedName name="Z_384DA9C8_FFC1_4FC6_A1DF_01F043F9EA83_.wvu.FilterData" localSheetId="2" hidden="1">CENTRO!$A$5:$N$224</definedName>
    <definedName name="Z_384DA9C8_FFC1_4FC6_A1DF_01F043F9EA83_.wvu.FilterData" localSheetId="3" hidden="1">'[1]EST CENTRAL'!$A$260:$N$260</definedName>
    <definedName name="Z_384DA9C8_FFC1_4FC6_A1DF_01F043F9EA83_.wvu.FilterData" localSheetId="4" hidden="1">'LA FLORIDA'!$A$5:$N$731</definedName>
    <definedName name="Z_384DA9C8_FFC1_4FC6_A1DF_01F043F9EA83_.wvu.FilterData" localSheetId="17" hidden="1">'LA SERENA'!$A$5:$N$5</definedName>
    <definedName name="Z_384DA9C8_FFC1_4FC6_A1DF_01F043F9EA83_.wvu.FilterData" localSheetId="5" hidden="1">'LAS BELLOTAS'!$A$5:$N$5</definedName>
    <definedName name="Z_384DA9C8_FFC1_4FC6_A1DF_01F043F9EA83_.wvu.FilterData" localSheetId="6" hidden="1">'LAS CONDES'!$A$5:$N$5</definedName>
    <definedName name="Z_384DA9C8_FFC1_4FC6_A1DF_01F043F9EA83_.wvu.FilterData" localSheetId="7" hidden="1">MAIPU!$A$5:$N$5</definedName>
    <definedName name="Z_384DA9C8_FFC1_4FC6_A1DF_01F043F9EA83_.wvu.FilterData" localSheetId="8" hidden="1">MANQUEHUE!$A$5:$N$1087</definedName>
    <definedName name="Z_384DA9C8_FFC1_4FC6_A1DF_01F043F9EA83_.wvu.FilterData" localSheetId="9" hidden="1">NORTE!$A$5:$N$5</definedName>
    <definedName name="Z_384DA9C8_FFC1_4FC6_A1DF_01F043F9EA83_.wvu.FilterData" localSheetId="10" hidden="1">OESTE!$A$5:$N$786</definedName>
    <definedName name="Z_384DA9C8_FFC1_4FC6_A1DF_01F043F9EA83_.wvu.FilterData" localSheetId="11" hidden="1">'PLAZA SUR'!$A$5:$N$138</definedName>
    <definedName name="Z_384DA9C8_FFC1_4FC6_A1DF_01F043F9EA83_.wvu.FilterData" localSheetId="12" hidden="1">'PUENTE ALTO'!$A$5:$N$254</definedName>
    <definedName name="Z_384DA9C8_FFC1_4FC6_A1DF_01F043F9EA83_.wvu.FilterData" localSheetId="13" hidden="1">'SAN MIGUEL'!$A$5:$N$5</definedName>
    <definedName name="Z_384DA9C8_FFC1_4FC6_A1DF_01F043F9EA83_.wvu.FilterData" localSheetId="14" hidden="1">'SANTA LUCIA'!$A$5:$N$370</definedName>
    <definedName name="Z_384DA9C8_FFC1_4FC6_A1DF_01F043F9EA83_.wvu.FilterData" localSheetId="15" hidden="1">TOBALABA!$A$5:$N$1225</definedName>
    <definedName name="Z_384DA9C8_FFC1_4FC6_A1DF_01F043F9EA83_.wvu.FilterData" localSheetId="16" hidden="1">'VIÑA DEL MAR'!$A$5:$N$5</definedName>
    <definedName name="Z_3AA81605_4DD6_4351_BA45_E7A9A28C93D0_.wvu.FilterData" localSheetId="9" hidden="1">NORTE!$A$5:$N$993</definedName>
    <definedName name="Z_3AA81605_4DD6_4351_BA45_E7A9A28C93D0_.wvu.FilterData" localSheetId="10" hidden="1">OESTE!$A$5:$N$786</definedName>
    <definedName name="Z_3AA81605_4DD6_4351_BA45_E7A9A28C93D0_.wvu.FilterData" localSheetId="13" hidden="1">'SAN MIGUEL'!$A$5:$N$939</definedName>
    <definedName name="Z_3AE16BCF_2FB8_41B9_BEF7_3A55A8D55927_.wvu.FilterData" localSheetId="15" hidden="1">TOBALABA!$A$5:$N$1225</definedName>
    <definedName name="Z_3B0CEF67_CDCC_4B6A_8553_FD03E455E177_.wvu.FilterData" localSheetId="1" hidden="1">BARCELONA!$A$5:$N$2551</definedName>
    <definedName name="Z_3B0CEF67_CDCC_4B6A_8553_FD03E455E177_.wvu.FilterData" localSheetId="4" hidden="1">'LA FLORIDA'!$A$5:$N$731</definedName>
    <definedName name="Z_3B0CEF67_CDCC_4B6A_8553_FD03E455E177_.wvu.FilterData" localSheetId="8" hidden="1">MANQUEHUE!$A$5:$N$1087</definedName>
    <definedName name="Z_3B0CEF67_CDCC_4B6A_8553_FD03E455E177_.wvu.FilterData" localSheetId="13" hidden="1">'SAN MIGUEL'!$A$5:$N$939</definedName>
    <definedName name="Z_3DB300A0_CC69_4D0F_83E3_87506D064A89_.wvu.FilterData" localSheetId="1" hidden="1">BARCELONA!$A$5:$N$2551</definedName>
    <definedName name="Z_3DB300A0_CC69_4D0F_83E3_87506D064A89_.wvu.FilterData" localSheetId="8" hidden="1">MANQUEHUE!$A$5:$N$1087</definedName>
    <definedName name="Z_3DB300A0_CC69_4D0F_83E3_87506D064A89_.wvu.FilterData" localSheetId="9" hidden="1">NORTE!$A$5:$N$798</definedName>
    <definedName name="Z_3DB300A0_CC69_4D0F_83E3_87506D064A89_.wvu.FilterData" localSheetId="10" hidden="1">OESTE!$A$5:$N$786</definedName>
    <definedName name="Z_3DB300A0_CC69_4D0F_83E3_87506D064A89_.wvu.FilterData" localSheetId="11" hidden="1">'PLAZA SUR'!$A$5:$N$138</definedName>
    <definedName name="Z_3DB300A0_CC69_4D0F_83E3_87506D064A89_.wvu.FilterData" localSheetId="12" hidden="1">'PUENTE ALTO'!$A$5:$N$254</definedName>
    <definedName name="Z_3DB300A0_CC69_4D0F_83E3_87506D064A89_.wvu.FilterData" localSheetId="13" hidden="1">'SAN MIGUEL'!$A$5:$N$939</definedName>
    <definedName name="Z_3E16C0B0_D01B_4B3F_9DC0_09B39AE2E84A_.wvu.FilterData" localSheetId="23" hidden="1">ANULADAS!#REF!</definedName>
    <definedName name="Z_3E16C0B0_D01B_4B3F_9DC0_09B39AE2E84A_.wvu.FilterData" localSheetId="1" hidden="1">BARCELONA!$A$5:$N$2551</definedName>
    <definedName name="Z_3FED4084_9F1A_48B1_8D7D_C101B31A0ACD_.wvu.FilterData" localSheetId="1" hidden="1">BARCELONA!$A$5:$N$2551</definedName>
    <definedName name="Z_3FED4084_9F1A_48B1_8D7D_C101B31A0ACD_.wvu.FilterData" localSheetId="3" hidden="1">'EST CENTRAL'!$A$5:$N$656</definedName>
    <definedName name="Z_3FED4084_9F1A_48B1_8D7D_C101B31A0ACD_.wvu.FilterData" localSheetId="4" hidden="1">'LA FLORIDA'!$A$5:$N$731</definedName>
    <definedName name="Z_3FED4084_9F1A_48B1_8D7D_C101B31A0ACD_.wvu.FilterData" localSheetId="6" hidden="1">'LAS CONDES'!$A$5:$N$1190</definedName>
    <definedName name="Z_3FED4084_9F1A_48B1_8D7D_C101B31A0ACD_.wvu.FilterData" localSheetId="7" hidden="1">MAIPU!$A$5:$N$498</definedName>
    <definedName name="Z_3FED4084_9F1A_48B1_8D7D_C101B31A0ACD_.wvu.FilterData" localSheetId="8" hidden="1">MANQUEHUE!$A$5:$N$1087</definedName>
    <definedName name="Z_3FEDE979_045D_49C4_BCC4_35417F60A205_.wvu.FilterData" localSheetId="23" hidden="1">ANULADAS!#REF!</definedName>
    <definedName name="Z_3FEDE979_045D_49C4_BCC4_35417F60A205_.wvu.FilterData" localSheetId="1" hidden="1">BARCELONA!$A$5:$N$2551</definedName>
    <definedName name="Z_4093AE55_5A66_4E67_95F6_212DA3822E29_.wvu.FilterData" localSheetId="0" hidden="1">ALAMEDA!$A$5:$N$845</definedName>
    <definedName name="Z_4093AE55_5A66_4E67_95F6_212DA3822E29_.wvu.FilterData" localSheetId="23" hidden="1">ANULADAS!#REF!</definedName>
    <definedName name="Z_4093AE55_5A66_4E67_95F6_212DA3822E29_.wvu.FilterData" localSheetId="1" hidden="1">BARCELONA!$A$5:$N$2551</definedName>
    <definedName name="Z_4093AE55_5A66_4E67_95F6_212DA3822E29_.wvu.FilterData" localSheetId="2" hidden="1">CENTRO!$A$5:$N$224</definedName>
    <definedName name="Z_4093AE55_5A66_4E67_95F6_212DA3822E29_.wvu.FilterData" localSheetId="3" hidden="1">'[1]EST CENTRAL'!$A$260:$N$260</definedName>
    <definedName name="Z_4093AE55_5A66_4E67_95F6_212DA3822E29_.wvu.FilterData" localSheetId="17" hidden="1">'LA SERENA'!$A$5:$N$18</definedName>
    <definedName name="Z_4093AE55_5A66_4E67_95F6_212DA3822E29_.wvu.FilterData" localSheetId="5" hidden="1">'LAS BELLOTAS'!$A$5:$N$134</definedName>
    <definedName name="Z_4093AE55_5A66_4E67_95F6_212DA3822E29_.wvu.FilterData" localSheetId="6" hidden="1">'LAS CONDES'!$A$5:$N$1190</definedName>
    <definedName name="Z_4093AE55_5A66_4E67_95F6_212DA3822E29_.wvu.FilterData" localSheetId="8" hidden="1">MANQUEHUE!$A$5:$N$1087</definedName>
    <definedName name="Z_4093AE55_5A66_4E67_95F6_212DA3822E29_.wvu.FilterData" localSheetId="9" hidden="1">NORTE!$A$5:$N$5</definedName>
    <definedName name="Z_4093AE55_5A66_4E67_95F6_212DA3822E29_.wvu.FilterData" localSheetId="10" hidden="1">OESTE!$A$5:$N$786</definedName>
    <definedName name="Z_4093AE55_5A66_4E67_95F6_212DA3822E29_.wvu.FilterData" localSheetId="11" hidden="1">'PLAZA SUR'!$A$5:$N$138</definedName>
    <definedName name="Z_4093AE55_5A66_4E67_95F6_212DA3822E29_.wvu.FilterData" localSheetId="12" hidden="1">'PUENTE ALTO'!$A$5:$N$254</definedName>
    <definedName name="Z_4093AE55_5A66_4E67_95F6_212DA3822E29_.wvu.FilterData" localSheetId="13" hidden="1">'SAN MIGUEL'!$A$5:$N$5</definedName>
    <definedName name="Z_4093AE55_5A66_4E67_95F6_212DA3822E29_.wvu.FilterData" localSheetId="15" hidden="1">TOBALABA!$A$5:$N$1225</definedName>
    <definedName name="Z_4093AE55_5A66_4E67_95F6_212DA3822E29_.wvu.FilterData" localSheetId="16" hidden="1">'VIÑA DEL MAR'!$A$5:$N$18</definedName>
    <definedName name="Z_41D83F49_B2CB_4EAF_82DA_7B421D685CEA_.wvu.FilterData" localSheetId="9" hidden="1">NORTE!$A$5:$N$5</definedName>
    <definedName name="Z_41D83F49_B2CB_4EAF_82DA_7B421D685CEA_.wvu.FilterData" localSheetId="10" hidden="1">OESTE!$A$5:$N$786</definedName>
    <definedName name="Z_435F7F02_D034_499B_894F_CD4707A34AA6_.wvu.FilterData" localSheetId="0" hidden="1">ALAMEDA!$A$5:$N$845</definedName>
    <definedName name="Z_435F7F02_D034_499B_894F_CD4707A34AA6_.wvu.FilterData" localSheetId="23" hidden="1">ANULADAS!#REF!</definedName>
    <definedName name="Z_435F7F02_D034_499B_894F_CD4707A34AA6_.wvu.FilterData" localSheetId="1" hidden="1">BARCELONA!$A$5:$N$2551</definedName>
    <definedName name="Z_435F7F02_D034_499B_894F_CD4707A34AA6_.wvu.FilterData" localSheetId="2" hidden="1">CENTRO!$A$5:$N$224</definedName>
    <definedName name="Z_435F7F02_D034_499B_894F_CD4707A34AA6_.wvu.FilterData" localSheetId="3" hidden="1">'[1]EST CENTRAL'!$A$260:$N$260</definedName>
    <definedName name="Z_435F7F02_D034_499B_894F_CD4707A34AA6_.wvu.FilterData" localSheetId="4" hidden="1">'LA FLORIDA'!$A$5:$N$731</definedName>
    <definedName name="Z_435F7F02_D034_499B_894F_CD4707A34AA6_.wvu.FilterData" localSheetId="17" hidden="1">'LA SERENA'!$A$5:$N$18</definedName>
    <definedName name="Z_435F7F02_D034_499B_894F_CD4707A34AA6_.wvu.FilterData" localSheetId="5" hidden="1">'LAS BELLOTAS'!$A$5:$N$134</definedName>
    <definedName name="Z_435F7F02_D034_499B_894F_CD4707A34AA6_.wvu.FilterData" localSheetId="6" hidden="1">'LAS CONDES'!$A$5:$N$1190</definedName>
    <definedName name="Z_435F7F02_D034_499B_894F_CD4707A34AA6_.wvu.FilterData" localSheetId="8" hidden="1">MANQUEHUE!$A$5:$N$1087</definedName>
    <definedName name="Z_435F7F02_D034_499B_894F_CD4707A34AA6_.wvu.FilterData" localSheetId="9" hidden="1">NORTE!$A$5:$N$5</definedName>
    <definedName name="Z_435F7F02_D034_499B_894F_CD4707A34AA6_.wvu.FilterData" localSheetId="10" hidden="1">OESTE!$A$5:$N$786</definedName>
    <definedName name="Z_435F7F02_D034_499B_894F_CD4707A34AA6_.wvu.FilterData" localSheetId="11" hidden="1">'PLAZA SUR'!$A$5:$N$138</definedName>
    <definedName name="Z_435F7F02_D034_499B_894F_CD4707A34AA6_.wvu.FilterData" localSheetId="13" hidden="1">'SAN MIGUEL'!$A$5:$N$5</definedName>
    <definedName name="Z_435F7F02_D034_499B_894F_CD4707A34AA6_.wvu.FilterData" localSheetId="14" hidden="1">'SANTA LUCIA'!$A$5:$N$370</definedName>
    <definedName name="Z_435F7F02_D034_499B_894F_CD4707A34AA6_.wvu.FilterData" localSheetId="15" hidden="1">TOBALABA!$A$5:$N$1225</definedName>
    <definedName name="Z_435F7F02_D034_499B_894F_CD4707A34AA6_.wvu.FilterData" localSheetId="16" hidden="1">'VIÑA DEL MAR'!$A$5:$N$18</definedName>
    <definedName name="Z_4452387F_9649_4772_A14B_229B48527CFD_.wvu.FilterData" localSheetId="6" hidden="1">'LAS CONDES'!$A$5:$N$1190</definedName>
    <definedName name="Z_4452387F_9649_4772_A14B_229B48527CFD_.wvu.FilterData" localSheetId="7" hidden="1">MAIPU!$A$5:$N$498</definedName>
    <definedName name="Z_4452387F_9649_4772_A14B_229B48527CFD_.wvu.FilterData" localSheetId="8" hidden="1">MANQUEHUE!$A$5:$N$1297</definedName>
    <definedName name="Z_44F12F69_8AD8_47A7_8A8E_9857F0D73EC6_.wvu.FilterData" localSheetId="4" hidden="1">'LA FLORIDA'!$A$5:$N$731</definedName>
    <definedName name="Z_44F7BE2F_6E34_4C02_89A5_4429B59E7074_.wvu.FilterData" localSheetId="10" hidden="1">OESTE!$A$5:$N$786</definedName>
    <definedName name="Z_44F7BE2F_6E34_4C02_89A5_4429B59E7074_.wvu.FilterData" localSheetId="11" hidden="1">'PLAZA SUR'!$A$5:$N$138</definedName>
    <definedName name="Z_44F7BE2F_6E34_4C02_89A5_4429B59E7074_.wvu.FilterData" localSheetId="12" hidden="1">'PUENTE ALTO'!$A$5:$N$251</definedName>
    <definedName name="Z_45215C6C_DF7C_4121_834B_B8A8F7E3B446_.wvu.FilterData" localSheetId="0" hidden="1">ALAMEDA!$A$5:$N$845</definedName>
    <definedName name="Z_45215C6C_DF7C_4121_834B_B8A8F7E3B446_.wvu.FilterData" localSheetId="23" hidden="1">ANULADAS!#REF!</definedName>
    <definedName name="Z_45215C6C_DF7C_4121_834B_B8A8F7E3B446_.wvu.FilterData" localSheetId="1" hidden="1">BARCELONA!$A$5:$N$5</definedName>
    <definedName name="Z_45215C6C_DF7C_4121_834B_B8A8F7E3B446_.wvu.FilterData" localSheetId="2" hidden="1">CENTRO!$A$5:$N$224</definedName>
    <definedName name="Z_45215C6C_DF7C_4121_834B_B8A8F7E3B446_.wvu.FilterData" localSheetId="3" hidden="1">'[1]EST CENTRAL'!$A$260:$N$260</definedName>
    <definedName name="Z_45215C6C_DF7C_4121_834B_B8A8F7E3B446_.wvu.FilterData" localSheetId="4" hidden="1">'LA FLORIDA'!$A$5:$N$731</definedName>
    <definedName name="Z_45215C6C_DF7C_4121_834B_B8A8F7E3B446_.wvu.FilterData" localSheetId="17" hidden="1">'LA SERENA'!$A$5:$N$5</definedName>
    <definedName name="Z_45215C6C_DF7C_4121_834B_B8A8F7E3B446_.wvu.FilterData" localSheetId="5" hidden="1">'LAS BELLOTAS'!$A$5:$N$5</definedName>
    <definedName name="Z_45215C6C_DF7C_4121_834B_B8A8F7E3B446_.wvu.FilterData" localSheetId="6" hidden="1">'LAS CONDES'!$A$5:$N$5</definedName>
    <definedName name="Z_45215C6C_DF7C_4121_834B_B8A8F7E3B446_.wvu.FilterData" localSheetId="7" hidden="1">MAIPU!$A$5:$N$5</definedName>
    <definedName name="Z_45215C6C_DF7C_4121_834B_B8A8F7E3B446_.wvu.FilterData" localSheetId="8" hidden="1">MANQUEHUE!$A$5:$N$1087</definedName>
    <definedName name="Z_45215C6C_DF7C_4121_834B_B8A8F7E3B446_.wvu.FilterData" localSheetId="9" hidden="1">NORTE!$A$5:$N$5</definedName>
    <definedName name="Z_45215C6C_DF7C_4121_834B_B8A8F7E3B446_.wvu.FilterData" localSheetId="10" hidden="1">OESTE!$A$5:$N$786</definedName>
    <definedName name="Z_45215C6C_DF7C_4121_834B_B8A8F7E3B446_.wvu.FilterData" localSheetId="11" hidden="1">'PLAZA SUR'!$A$5:$N$138</definedName>
    <definedName name="Z_45215C6C_DF7C_4121_834B_B8A8F7E3B446_.wvu.FilterData" localSheetId="12" hidden="1">'PUENTE ALTO'!$A$5:$N$254</definedName>
    <definedName name="Z_45215C6C_DF7C_4121_834B_B8A8F7E3B446_.wvu.FilterData" localSheetId="13" hidden="1">'SAN MIGUEL'!$A$5:$N$5</definedName>
    <definedName name="Z_45215C6C_DF7C_4121_834B_B8A8F7E3B446_.wvu.FilterData" localSheetId="15" hidden="1">TOBALABA!$A$5:$N$1225</definedName>
    <definedName name="Z_45215C6C_DF7C_4121_834B_B8A8F7E3B446_.wvu.FilterData" localSheetId="16" hidden="1">'VIÑA DEL MAR'!$A$5:$N$5</definedName>
    <definedName name="Z_48D778D1_4CD0_45D1_9595_B5CA911A29F8_.wvu.FilterData" localSheetId="0" hidden="1">ALAMEDA!$A$5:$N$845</definedName>
    <definedName name="Z_48D778D1_4CD0_45D1_9595_B5CA911A29F8_.wvu.FilterData" localSheetId="4" hidden="1">'LA FLORIDA'!$A$5:$N$731</definedName>
    <definedName name="Z_48D778D1_4CD0_45D1_9595_B5CA911A29F8_.wvu.FilterData" localSheetId="9" hidden="1">NORTE!$A$5:$N$993</definedName>
    <definedName name="Z_48D778D1_4CD0_45D1_9595_B5CA911A29F8_.wvu.FilterData" localSheetId="13" hidden="1">'SAN MIGUEL'!$A$5:$N$939</definedName>
    <definedName name="Z_4926E8CA_0B17_43B5_BC4B_A08B416F3921_.wvu.FilterData" localSheetId="2" hidden="1">CENTRO!$A$5:$N$987</definedName>
    <definedName name="Z_4926E8CA_0B17_43B5_BC4B_A08B416F3921_.wvu.FilterData" localSheetId="15" hidden="1">TOBALABA!$A$5:$N$1225</definedName>
    <definedName name="Z_49B485E3_2C77_4B6E_BA60_E6E042DB5D64_.wvu.FilterData" localSheetId="2" hidden="1">CENTRO!$A$5:$N$987</definedName>
    <definedName name="Z_4C553624_EE8E_4580_96D0_BE3D98ED4D77_.wvu.FilterData" localSheetId="6" hidden="1">'LAS CONDES'!$A$5:$N$1190</definedName>
    <definedName name="Z_50E0A1B9_5BC3_4E54_817E_FB170FC6C1E2_.wvu.FilterData" localSheetId="13" hidden="1">'SAN MIGUEL'!$A$5:$N$939</definedName>
    <definedName name="Z_5103CF05_9596_4CDB_A4AA_2C0BC167F4D2_.wvu.FilterData" localSheetId="15" hidden="1">TOBALABA!$A$5:$N$1225</definedName>
    <definedName name="Z_51130837_E511_4C2C_89D2_E17618140BF4_.wvu.FilterData" localSheetId="2" hidden="1">CENTRO!$A$5:$N$987</definedName>
    <definedName name="Z_51130837_E511_4C2C_89D2_E17618140BF4_.wvu.FilterData" localSheetId="3" hidden="1">'EST CENTRAL'!$A$5:$N$656</definedName>
    <definedName name="Z_51130837_E511_4C2C_89D2_E17618140BF4_.wvu.FilterData" localSheetId="4" hidden="1">'LA FLORIDA'!$A$5:$N$731</definedName>
    <definedName name="Z_51130837_E511_4C2C_89D2_E17618140BF4_.wvu.FilterData" localSheetId="6" hidden="1">'LAS CONDES'!$A$5:$N$1190</definedName>
    <definedName name="Z_51A37411_A8FF_4A64_9597_E4970E9CD61A_.wvu.FilterData" localSheetId="0" hidden="1">ALAMEDA!$A$5:$N$845</definedName>
    <definedName name="Z_51A37411_A8FF_4A64_9597_E4970E9CD61A_.wvu.FilterData" localSheetId="4" hidden="1">'LA FLORIDA'!$A$5:$N$731</definedName>
    <definedName name="Z_51A37411_A8FF_4A64_9597_E4970E9CD61A_.wvu.FilterData" localSheetId="17" hidden="1">'LA SERENA'!$A$5:$N$18</definedName>
    <definedName name="Z_51A37411_A8FF_4A64_9597_E4970E9CD61A_.wvu.FilterData" localSheetId="5" hidden="1">'LAS BELLOTAS'!$A$5:$N$134</definedName>
    <definedName name="Z_51A37411_A8FF_4A64_9597_E4970E9CD61A_.wvu.FilterData" localSheetId="6" hidden="1">'LAS CONDES'!$A$5:$N$1190</definedName>
    <definedName name="Z_51A37411_A8FF_4A64_9597_E4970E9CD61A_.wvu.FilterData" localSheetId="8" hidden="1">MANQUEHUE!$A$5:$N$1087</definedName>
    <definedName name="Z_51A37411_A8FF_4A64_9597_E4970E9CD61A_.wvu.FilterData" localSheetId="9" hidden="1">NORTE!$A$5:$N$5</definedName>
    <definedName name="Z_51A37411_A8FF_4A64_9597_E4970E9CD61A_.wvu.FilterData" localSheetId="10" hidden="1">OESTE!$A$5:$N$786</definedName>
    <definedName name="Z_51A37411_A8FF_4A64_9597_E4970E9CD61A_.wvu.FilterData" localSheetId="11" hidden="1">'PLAZA SUR'!$A$5:$N$138</definedName>
    <definedName name="Z_51A37411_A8FF_4A64_9597_E4970E9CD61A_.wvu.FilterData" localSheetId="13" hidden="1">'SAN MIGUEL'!$A$5:$N$5</definedName>
    <definedName name="Z_51A37411_A8FF_4A64_9597_E4970E9CD61A_.wvu.FilterData" localSheetId="15" hidden="1">TOBALABA!$A$5:$N$1225</definedName>
    <definedName name="Z_51A37411_A8FF_4A64_9597_E4970E9CD61A_.wvu.FilterData" localSheetId="16" hidden="1">'VIÑA DEL MAR'!$A$5:$N$18</definedName>
    <definedName name="Z_52366526_B002_401D_8E15_08D11D04A33E_.wvu.FilterData" localSheetId="6" hidden="1">'LAS CONDES'!$A$5:$N$1190</definedName>
    <definedName name="Z_52C91F3F_F16A_4145_A0F0_8047D06C4DAF_.wvu.FilterData" localSheetId="2" hidden="1">CENTRO!$A$5:$N$987</definedName>
    <definedName name="Z_532CC3F1_9816_455A_AE73_71A5475734C5_.wvu.FilterData" localSheetId="23" hidden="1">ANULADAS!#REF!</definedName>
    <definedName name="Z_532CC3F1_9816_455A_AE73_71A5475734C5_.wvu.FilterData" localSheetId="1" hidden="1">BARCELONA!$A$5:$N$2551</definedName>
    <definedName name="Z_554C9602_A823_4705_B05D_39F202B9FA01_.wvu.FilterData" localSheetId="8" hidden="1">MANQUEHUE!$A$5:$N$1087</definedName>
    <definedName name="Z_5669A2CA_192E_47C3_880D_D3027C6887C6_.wvu.FilterData" localSheetId="4" hidden="1">'LA FLORIDA'!$A$5:$N$731</definedName>
    <definedName name="Z_583DFB0B_E382_4C98_8C7E_C75058903996_.wvu.FilterData" localSheetId="0" hidden="1">ALAMEDA!$A$5:$N$845</definedName>
    <definedName name="Z_5949DA1D_E059_4785_87AB_D4A717F0CFA8_.wvu.FilterData" localSheetId="0" hidden="1">ALAMEDA!$A$5:$N$845</definedName>
    <definedName name="Z_5949DA1D_E059_4785_87AB_D4A717F0CFA8_.wvu.FilterData" localSheetId="23" hidden="1">ANULADAS!#REF!</definedName>
    <definedName name="Z_5949DA1D_E059_4785_87AB_D4A717F0CFA8_.wvu.FilterData" localSheetId="1" hidden="1">BARCELONA!$A$5:$N$2551</definedName>
    <definedName name="Z_5949DA1D_E059_4785_87AB_D4A717F0CFA8_.wvu.FilterData" localSheetId="2" hidden="1">CENTRO!$A$5:$N$224</definedName>
    <definedName name="Z_5949DA1D_E059_4785_87AB_D4A717F0CFA8_.wvu.FilterData" localSheetId="3" hidden="1">'[1]EST CENTRAL'!$A$260:$N$260</definedName>
    <definedName name="Z_5949DA1D_E059_4785_87AB_D4A717F0CFA8_.wvu.FilterData" localSheetId="17" hidden="1">'LA SERENA'!$A$5:$N$18</definedName>
    <definedName name="Z_5949DA1D_E059_4785_87AB_D4A717F0CFA8_.wvu.FilterData" localSheetId="5" hidden="1">'LAS BELLOTAS'!$A$5:$N$134</definedName>
    <definedName name="Z_5949DA1D_E059_4785_87AB_D4A717F0CFA8_.wvu.FilterData" localSheetId="6" hidden="1">'LAS CONDES'!$A$5:$N$1190</definedName>
    <definedName name="Z_5949DA1D_E059_4785_87AB_D4A717F0CFA8_.wvu.FilterData" localSheetId="7" hidden="1">MAIPU!$A$5:$N$5</definedName>
    <definedName name="Z_5949DA1D_E059_4785_87AB_D4A717F0CFA8_.wvu.FilterData" localSheetId="8" hidden="1">MANQUEHUE!$A$5:$N$1087</definedName>
    <definedName name="Z_5949DA1D_E059_4785_87AB_D4A717F0CFA8_.wvu.FilterData" localSheetId="9" hidden="1">NORTE!$A$5:$N$5</definedName>
    <definedName name="Z_5949DA1D_E059_4785_87AB_D4A717F0CFA8_.wvu.FilterData" localSheetId="11" hidden="1">'PLAZA SUR'!$A$5:$N$138</definedName>
    <definedName name="Z_5949DA1D_E059_4785_87AB_D4A717F0CFA8_.wvu.FilterData" localSheetId="13" hidden="1">'SAN MIGUEL'!$A$5:$N$5</definedName>
    <definedName name="Z_5949DA1D_E059_4785_87AB_D4A717F0CFA8_.wvu.FilterData" localSheetId="15" hidden="1">TOBALABA!$A$5:$N$1225</definedName>
    <definedName name="Z_5949DA1D_E059_4785_87AB_D4A717F0CFA8_.wvu.FilterData" localSheetId="16" hidden="1">'VIÑA DEL MAR'!$A$5:$N$18</definedName>
    <definedName name="Z_59938B24_5323_4A60_A354_09446BF6388C_.wvu.FilterData" localSheetId="4" hidden="1">'LA FLORIDA'!$A$5:$N$731</definedName>
    <definedName name="Z_59938B24_5323_4A60_A354_09446BF6388C_.wvu.FilterData" localSheetId="12" hidden="1">'PUENTE ALTO'!$A$5:$N$254</definedName>
    <definedName name="Z_59938B24_5323_4A60_A354_09446BF6388C_.wvu.FilterData" localSheetId="14" hidden="1">'SANTA LUCIA'!$A$5:$N$370</definedName>
    <definedName name="Z_5A3E7664_B706_4E89_8FE4_5CD0E8149518_.wvu.FilterData" localSheetId="0" hidden="1">ALAMEDA!$A$5:$N$845</definedName>
    <definedName name="Z_5A3E7664_B706_4E89_8FE4_5CD0E8149518_.wvu.FilterData" localSheetId="19" hidden="1">ARANCEL!$B$5:$E$121</definedName>
    <definedName name="Z_5A3E7664_B706_4E89_8FE4_5CD0E8149518_.wvu.FilterData" localSheetId="1" hidden="1">BARCELONA!$A$5:$N$2551</definedName>
    <definedName name="Z_5A3E7664_B706_4E89_8FE4_5CD0E8149518_.wvu.FilterData" localSheetId="2" hidden="1">CENTRO!$A$5:$N$987</definedName>
    <definedName name="Z_5A3E7664_B706_4E89_8FE4_5CD0E8149518_.wvu.FilterData" localSheetId="3" hidden="1">'EST CENTRAL'!$A$5:$N$656</definedName>
    <definedName name="Z_5A3E7664_B706_4E89_8FE4_5CD0E8149518_.wvu.FilterData" localSheetId="22" hidden="1">ESTADISTICAS!$B$5:$V$121</definedName>
    <definedName name="Z_5A3E7664_B706_4E89_8FE4_5CD0E8149518_.wvu.FilterData" localSheetId="4" hidden="1">'LA FLORIDA'!$A$5:$N$731</definedName>
    <definedName name="Z_5A3E7664_B706_4E89_8FE4_5CD0E8149518_.wvu.FilterData" localSheetId="17" hidden="1">'LA SERENA'!$A$5:$N$18</definedName>
    <definedName name="Z_5A3E7664_B706_4E89_8FE4_5CD0E8149518_.wvu.FilterData" localSheetId="5" hidden="1">'LAS BELLOTAS'!$A$5:$N$134</definedName>
    <definedName name="Z_5A3E7664_B706_4E89_8FE4_5CD0E8149518_.wvu.FilterData" localSheetId="6" hidden="1">'LAS CONDES'!$A$5:$N$1190</definedName>
    <definedName name="Z_5A3E7664_B706_4E89_8FE4_5CD0E8149518_.wvu.FilterData" localSheetId="7" hidden="1">MAIPU!$A$5:$N$498</definedName>
    <definedName name="Z_5A3E7664_B706_4E89_8FE4_5CD0E8149518_.wvu.FilterData" localSheetId="8" hidden="1">MANQUEHUE!$A$5:$N$1340</definedName>
    <definedName name="Z_5A3E7664_B706_4E89_8FE4_5CD0E8149518_.wvu.FilterData" localSheetId="9" hidden="1">NORTE!$A$5:$N$993</definedName>
    <definedName name="Z_5A3E7664_B706_4E89_8FE4_5CD0E8149518_.wvu.FilterData" localSheetId="10" hidden="1">OESTE!$A$5:$N$786</definedName>
    <definedName name="Z_5A3E7664_B706_4E89_8FE4_5CD0E8149518_.wvu.FilterData" localSheetId="11" hidden="1">'PLAZA SUR'!$A$5:$N$138</definedName>
    <definedName name="Z_5A3E7664_B706_4E89_8FE4_5CD0E8149518_.wvu.FilterData" localSheetId="12" hidden="1">'PUENTE ALTO'!$A$5:$N$251</definedName>
    <definedName name="Z_5A3E7664_B706_4E89_8FE4_5CD0E8149518_.wvu.FilterData" localSheetId="13" hidden="1">'SAN MIGUEL'!$A$5:$N$939</definedName>
    <definedName name="Z_5A3E7664_B706_4E89_8FE4_5CD0E8149518_.wvu.FilterData" localSheetId="14" hidden="1">'SANTA LUCIA'!$A$5:$N$450</definedName>
    <definedName name="Z_5A3E7664_B706_4E89_8FE4_5CD0E8149518_.wvu.FilterData" localSheetId="15" hidden="1">TOBALABA!$A$5:$N$1225</definedName>
    <definedName name="Z_5A3E7664_B706_4E89_8FE4_5CD0E8149518_.wvu.FilterData" localSheetId="16" hidden="1">'VIÑA DEL MAR'!$A$5:$N$18</definedName>
    <definedName name="Z_5A874BEE_46FE_4F50_A751_858B2E0B417D_.wvu.FilterData" localSheetId="0" hidden="1">ALAMEDA!$A$5:$N$845</definedName>
    <definedName name="Z_5A874BEE_46FE_4F50_A751_858B2E0B417D_.wvu.FilterData" localSheetId="23" hidden="1">ANULADAS!#REF!</definedName>
    <definedName name="Z_5A874BEE_46FE_4F50_A751_858B2E0B417D_.wvu.FilterData" localSheetId="1" hidden="1">BARCELONA!$A$2556:$N$2556</definedName>
    <definedName name="Z_5A874BEE_46FE_4F50_A751_858B2E0B417D_.wvu.FilterData" localSheetId="2" hidden="1">CENTRO!$A$5:$N$224</definedName>
    <definedName name="Z_5A874BEE_46FE_4F50_A751_858B2E0B417D_.wvu.FilterData" localSheetId="3" hidden="1">'[1]EST CENTRAL'!$A$260:$N$260</definedName>
    <definedName name="Z_5A874BEE_46FE_4F50_A751_858B2E0B417D_.wvu.FilterData" localSheetId="4" hidden="1">'LA FLORIDA'!$A$5:$N$731</definedName>
    <definedName name="Z_5A874BEE_46FE_4F50_A751_858B2E0B417D_.wvu.FilterData" localSheetId="17" hidden="1">'LA SERENA'!$A$5:$N$18</definedName>
    <definedName name="Z_5A874BEE_46FE_4F50_A751_858B2E0B417D_.wvu.FilterData" localSheetId="5" hidden="1">'LAS BELLOTAS'!$A$5:$N$134</definedName>
    <definedName name="Z_5A874BEE_46FE_4F50_A751_858B2E0B417D_.wvu.FilterData" localSheetId="6" hidden="1">'LAS CONDES'!$A$5:$N$1190</definedName>
    <definedName name="Z_5A874BEE_46FE_4F50_A751_858B2E0B417D_.wvu.FilterData" localSheetId="8" hidden="1">MANQUEHUE!$A$5:$N$1087</definedName>
    <definedName name="Z_5A874BEE_46FE_4F50_A751_858B2E0B417D_.wvu.FilterData" localSheetId="9" hidden="1">NORTE!$A$5:$N$5</definedName>
    <definedName name="Z_5A874BEE_46FE_4F50_A751_858B2E0B417D_.wvu.FilterData" localSheetId="10" hidden="1">OESTE!$A$5:$N$786</definedName>
    <definedName name="Z_5A874BEE_46FE_4F50_A751_858B2E0B417D_.wvu.FilterData" localSheetId="11" hidden="1">'PLAZA SUR'!$A$5:$N$138</definedName>
    <definedName name="Z_5A874BEE_46FE_4F50_A751_858B2E0B417D_.wvu.FilterData" localSheetId="13" hidden="1">'SAN MIGUEL'!$A$941:$N$941</definedName>
    <definedName name="Z_5A874BEE_46FE_4F50_A751_858B2E0B417D_.wvu.FilterData" localSheetId="14" hidden="1">'SANTA LUCIA'!$A$5:$N$370</definedName>
    <definedName name="Z_5A874BEE_46FE_4F50_A751_858B2E0B417D_.wvu.FilterData" localSheetId="15" hidden="1">TOBALABA!$A$5:$N$1225</definedName>
    <definedName name="Z_5A874BEE_46FE_4F50_A751_858B2E0B417D_.wvu.FilterData" localSheetId="16" hidden="1">'VIÑA DEL MAR'!$A$5:$N$18</definedName>
    <definedName name="Z_5B2487C8_1CA8_4B69_B977_EA60FABC1B48_.wvu.FilterData" localSheetId="23" hidden="1">ANULADAS!#REF!</definedName>
    <definedName name="Z_5B2487C8_1CA8_4B69_B977_EA60FABC1B48_.wvu.FilterData" localSheetId="1" hidden="1">BARCELONA!$A$5:$N$5</definedName>
    <definedName name="Z_5B2487C8_1CA8_4B69_B977_EA60FABC1B48_.wvu.FilterData" localSheetId="3" hidden="1">'[1]EST CENTRAL'!$A$260:$N$260</definedName>
    <definedName name="Z_5B2487C8_1CA8_4B69_B977_EA60FABC1B48_.wvu.FilterData" localSheetId="17" hidden="1">'LA SERENA'!$A$5:$N$18</definedName>
    <definedName name="Z_5B2487C8_1CA8_4B69_B977_EA60FABC1B48_.wvu.FilterData" localSheetId="5" hidden="1">'LAS BELLOTAS'!$A$5:$N$134</definedName>
    <definedName name="Z_5B2487C8_1CA8_4B69_B977_EA60FABC1B48_.wvu.FilterData" localSheetId="6" hidden="1">'LAS CONDES'!$A$5:$N$1190</definedName>
    <definedName name="Z_5B2487C8_1CA8_4B69_B977_EA60FABC1B48_.wvu.FilterData" localSheetId="7" hidden="1">MAIPU!$A$5:$N$5</definedName>
    <definedName name="Z_5B2487C8_1CA8_4B69_B977_EA60FABC1B48_.wvu.FilterData" localSheetId="8" hidden="1">MANQUEHUE!$A$5:$N$1087</definedName>
    <definedName name="Z_5B2487C8_1CA8_4B69_B977_EA60FABC1B48_.wvu.FilterData" localSheetId="15" hidden="1">TOBALABA!$A$5:$N$1225</definedName>
    <definedName name="Z_5B2487C8_1CA8_4B69_B977_EA60FABC1B48_.wvu.FilterData" localSheetId="16" hidden="1">'VIÑA DEL MAR'!$A$5:$N$18</definedName>
    <definedName name="Z_5B7094B6_D928_4B11_B64A_FCA79B8114B2_.wvu.FilterData" localSheetId="0" hidden="1">ALAMEDA!$A$5:$N$845</definedName>
    <definedName name="Z_5B7094B6_D928_4B11_B64A_FCA79B8114B2_.wvu.FilterData" localSheetId="23" hidden="1">ANULADAS!#REF!</definedName>
    <definedName name="Z_5B7094B6_D928_4B11_B64A_FCA79B8114B2_.wvu.FilterData" localSheetId="1" hidden="1">BARCELONA!$A$5:$N$2551</definedName>
    <definedName name="Z_5B7094B6_D928_4B11_B64A_FCA79B8114B2_.wvu.FilterData" localSheetId="2" hidden="1">CENTRO!$A$5:$N$224</definedName>
    <definedName name="Z_5B7094B6_D928_4B11_B64A_FCA79B8114B2_.wvu.FilterData" localSheetId="17" hidden="1">'LA SERENA'!$A$5:$N$18</definedName>
    <definedName name="Z_5B7094B6_D928_4B11_B64A_FCA79B8114B2_.wvu.FilterData" localSheetId="5" hidden="1">'LAS BELLOTAS'!$A$5:$N$134</definedName>
    <definedName name="Z_5B7094B6_D928_4B11_B64A_FCA79B8114B2_.wvu.FilterData" localSheetId="6" hidden="1">'LAS CONDES'!$A$5:$N$1190</definedName>
    <definedName name="Z_5B7094B6_D928_4B11_B64A_FCA79B8114B2_.wvu.FilterData" localSheetId="7" hidden="1">MAIPU!$A$5:$N$5</definedName>
    <definedName name="Z_5B7094B6_D928_4B11_B64A_FCA79B8114B2_.wvu.FilterData" localSheetId="9" hidden="1">NORTE!$A$5:$N$5</definedName>
    <definedName name="Z_5B7094B6_D928_4B11_B64A_FCA79B8114B2_.wvu.FilterData" localSheetId="10" hidden="1">OESTE!$A$5:$N$786</definedName>
    <definedName name="Z_5B7094B6_D928_4B11_B64A_FCA79B8114B2_.wvu.FilterData" localSheetId="11" hidden="1">'PLAZA SUR'!$A$5:$N$138</definedName>
    <definedName name="Z_5B7094B6_D928_4B11_B64A_FCA79B8114B2_.wvu.FilterData" localSheetId="12" hidden="1">'PUENTE ALTO'!$A$5:$N$254</definedName>
    <definedName name="Z_5B7094B6_D928_4B11_B64A_FCA79B8114B2_.wvu.FilterData" localSheetId="14" hidden="1">'SANTA LUCIA'!$A$5:$N$370</definedName>
    <definedName name="Z_5B7094B6_D928_4B11_B64A_FCA79B8114B2_.wvu.FilterData" localSheetId="15" hidden="1">TOBALABA!$A$5:$N$1225</definedName>
    <definedName name="Z_5B7094B6_D928_4B11_B64A_FCA79B8114B2_.wvu.FilterData" localSheetId="16" hidden="1">'VIÑA DEL MAR'!$A$5:$N$18</definedName>
    <definedName name="Z_5C5191FA_2E8D_43C8_B7A4_943B410B3C52_.wvu.FilterData" localSheetId="0" hidden="1">ALAMEDA!$A$5:$N$845</definedName>
    <definedName name="Z_5C5191FA_2E8D_43C8_B7A4_943B410B3C52_.wvu.FilterData" localSheetId="19" hidden="1">ARANCEL!$B$5:$E$121</definedName>
    <definedName name="Z_5C5191FA_2E8D_43C8_B7A4_943B410B3C52_.wvu.FilterData" localSheetId="1" hidden="1">BARCELONA!$A$5:$N$2551</definedName>
    <definedName name="Z_5C5191FA_2E8D_43C8_B7A4_943B410B3C52_.wvu.FilterData" localSheetId="2" hidden="1">CENTRO!$A$5:$N$987</definedName>
    <definedName name="Z_5C5191FA_2E8D_43C8_B7A4_943B410B3C52_.wvu.FilterData" localSheetId="3" hidden="1">'EST CENTRAL'!$A$5:$N$656</definedName>
    <definedName name="Z_5C5191FA_2E8D_43C8_B7A4_943B410B3C52_.wvu.FilterData" localSheetId="22" hidden="1">ESTADISTICAS!$B$5:$V$121</definedName>
    <definedName name="Z_5C5191FA_2E8D_43C8_B7A4_943B410B3C52_.wvu.FilterData" localSheetId="4" hidden="1">'LA FLORIDA'!$A$5:$N$731</definedName>
    <definedName name="Z_5C5191FA_2E8D_43C8_B7A4_943B410B3C52_.wvu.FilterData" localSheetId="17" hidden="1">'LA SERENA'!$A$5:$N$18</definedName>
    <definedName name="Z_5C5191FA_2E8D_43C8_B7A4_943B410B3C52_.wvu.FilterData" localSheetId="5" hidden="1">'LAS BELLOTAS'!$A$5:$N$134</definedName>
    <definedName name="Z_5C5191FA_2E8D_43C8_B7A4_943B410B3C52_.wvu.FilterData" localSheetId="6" hidden="1">'LAS CONDES'!$A$5:$N$1190</definedName>
    <definedName name="Z_5C5191FA_2E8D_43C8_B7A4_943B410B3C52_.wvu.FilterData" localSheetId="7" hidden="1">MAIPU!$A$5:$N$498</definedName>
    <definedName name="Z_5C5191FA_2E8D_43C8_B7A4_943B410B3C52_.wvu.FilterData" localSheetId="8" hidden="1">MANQUEHUE!$A$5:$N$1340</definedName>
    <definedName name="Z_5C5191FA_2E8D_43C8_B7A4_943B410B3C52_.wvu.FilterData" localSheetId="9" hidden="1">NORTE!$A$5:$N$993</definedName>
    <definedName name="Z_5C5191FA_2E8D_43C8_B7A4_943B410B3C52_.wvu.FilterData" localSheetId="10" hidden="1">OESTE!$A$5:$N$786</definedName>
    <definedName name="Z_5C5191FA_2E8D_43C8_B7A4_943B410B3C52_.wvu.FilterData" localSheetId="11" hidden="1">'PLAZA SUR'!$A$5:$N$138</definedName>
    <definedName name="Z_5C5191FA_2E8D_43C8_B7A4_943B410B3C52_.wvu.FilterData" localSheetId="12" hidden="1">'PUENTE ALTO'!$A$5:$N$251</definedName>
    <definedName name="Z_5C5191FA_2E8D_43C8_B7A4_943B410B3C52_.wvu.FilterData" localSheetId="13" hidden="1">'SAN MIGUEL'!$A$5:$N$939</definedName>
    <definedName name="Z_5C5191FA_2E8D_43C8_B7A4_943B410B3C52_.wvu.FilterData" localSheetId="14" hidden="1">'SANTA LUCIA'!$A$5:$N$450</definedName>
    <definedName name="Z_5C5191FA_2E8D_43C8_B7A4_943B410B3C52_.wvu.FilterData" localSheetId="15" hidden="1">TOBALABA!$A$5:$N$1225</definedName>
    <definedName name="Z_5C5191FA_2E8D_43C8_B7A4_943B410B3C52_.wvu.FilterData" localSheetId="16" hidden="1">'VIÑA DEL MAR'!$A$5:$N$18</definedName>
    <definedName name="Z_5D312809_97DB_4733_A2E8_1F15E6814F09_.wvu.FilterData" localSheetId="9" hidden="1">NORTE!$A$5:$N$993</definedName>
    <definedName name="Z_5E35BFAA_2CFA_4FA1_9A0B_900D0375D56E_.wvu.FilterData" localSheetId="23" hidden="1">ANULADAS!#REF!</definedName>
    <definedName name="Z_5E35BFAA_2CFA_4FA1_9A0B_900D0375D56E_.wvu.FilterData" localSheetId="1" hidden="1">BARCELONA!$A$5:$N$2551</definedName>
    <definedName name="Z_5E35BFAA_2CFA_4FA1_9A0B_900D0375D56E_.wvu.FilterData" localSheetId="2" hidden="1">CENTRO!$A$5:$N$224</definedName>
    <definedName name="Z_5E35BFAA_2CFA_4FA1_9A0B_900D0375D56E_.wvu.FilterData" localSheetId="8" hidden="1">MANQUEHUE!$A$5:$N$1087</definedName>
    <definedName name="Z_5E35BFAA_2CFA_4FA1_9A0B_900D0375D56E_.wvu.FilterData" localSheetId="10" hidden="1">OESTE!$A$5:$N$786</definedName>
    <definedName name="Z_5E35BFAA_2CFA_4FA1_9A0B_900D0375D56E_.wvu.FilterData" localSheetId="13" hidden="1">'SAN MIGUEL'!$A$5:$N$5</definedName>
    <definedName name="Z_5E35BFAA_2CFA_4FA1_9A0B_900D0375D56E_.wvu.FilterData" localSheetId="15" hidden="1">TOBALABA!$A$5:$N$1225</definedName>
    <definedName name="Z_5E6BAA34_6D5D_4932_90EA_8C0D25F7011F_.wvu.FilterData" localSheetId="10" hidden="1">OESTE!$A$5:$N$786</definedName>
    <definedName name="Z_5F3FBD2B_C3DC_4DF9_99B7_FBA96A99D8B5_.wvu.FilterData" localSheetId="7" hidden="1">MAIPU!$A$5:$N$498</definedName>
    <definedName name="Z_60278C9B_2140_49DB_A75F_AA622701C471_.wvu.FilterData" localSheetId="15" hidden="1">TOBALABA!$A$5:$N$5</definedName>
    <definedName name="Z_61E2AD57_7E6F_4FF5_9485_45A801C8419A_.wvu.FilterData" localSheetId="4" hidden="1">'LA FLORIDA'!$A$5:$N$731</definedName>
    <definedName name="Z_6357E44B_C0CD_4C60_AA40_9CEECD80E01A_.wvu.FilterData" localSheetId="8" hidden="1">MANQUEHUE!$A$5:$N$1340</definedName>
    <definedName name="Z_6357E44B_C0CD_4C60_AA40_9CEECD80E01A_.wvu.FilterData" localSheetId="10" hidden="1">OESTE!$A$5:$N$786</definedName>
    <definedName name="Z_6357E44B_C0CD_4C60_AA40_9CEECD80E01A_.wvu.FilterData" localSheetId="13" hidden="1">'SAN MIGUEL'!$A$5:$N$939</definedName>
    <definedName name="Z_6357E44B_C0CD_4C60_AA40_9CEECD80E01A_.wvu.FilterData" localSheetId="14" hidden="1">'SANTA LUCIA'!$A$5:$N$450</definedName>
    <definedName name="Z_63C569AD_3462_4C20_B34C_F603F256C466_.wvu.FilterData" localSheetId="6" hidden="1">'LAS CONDES'!$A$5:$N$1190</definedName>
    <definedName name="Z_64FE63B9_3C44_402B_B033_9FC748ACFEA3_.wvu.FilterData" localSheetId="12" hidden="1">'PUENTE ALTO'!$A$5:$N$254</definedName>
    <definedName name="Z_65374759_8669_484D_AE8D_8223AC086CE4_.wvu.FilterData" localSheetId="13" hidden="1">'SAN MIGUEL'!$A$5:$N$939</definedName>
    <definedName name="Z_65374759_8669_484D_AE8D_8223AC086CE4_.wvu.FilterData" localSheetId="15" hidden="1">TOBALABA!$A$5:$N$1225</definedName>
    <definedName name="Z_65EC4AFB_C5EE_43F8_9E12_3078B00C87FF_.wvu.FilterData" localSheetId="0" hidden="1">ALAMEDA!$A$5:$N$845</definedName>
    <definedName name="Z_65EC4AFB_C5EE_43F8_9E12_3078B00C87FF_.wvu.FilterData" localSheetId="23" hidden="1">ANULADAS!#REF!</definedName>
    <definedName name="Z_65EC4AFB_C5EE_43F8_9E12_3078B00C87FF_.wvu.FilterData" localSheetId="1" hidden="1">BARCELONA!$A$5:$N$2551</definedName>
    <definedName name="Z_65EC4AFB_C5EE_43F8_9E12_3078B00C87FF_.wvu.FilterData" localSheetId="2" hidden="1">CENTRO!$A$5:$N$224</definedName>
    <definedName name="Z_65EC4AFB_C5EE_43F8_9E12_3078B00C87FF_.wvu.FilterData" localSheetId="3" hidden="1">'[1]EST CENTRAL'!$A$260:$N$260</definedName>
    <definedName name="Z_65EC4AFB_C5EE_43F8_9E12_3078B00C87FF_.wvu.FilterData" localSheetId="4" hidden="1">'LA FLORIDA'!$A$5:$N$731</definedName>
    <definedName name="Z_65EC4AFB_C5EE_43F8_9E12_3078B00C87FF_.wvu.FilterData" localSheetId="17" hidden="1">'LA SERENA'!$A$5:$N$18</definedName>
    <definedName name="Z_65EC4AFB_C5EE_43F8_9E12_3078B00C87FF_.wvu.FilterData" localSheetId="5" hidden="1">'LAS BELLOTAS'!$A$5:$N$134</definedName>
    <definedName name="Z_65EC4AFB_C5EE_43F8_9E12_3078B00C87FF_.wvu.FilterData" localSheetId="6" hidden="1">'LAS CONDES'!$A$5:$N$1190</definedName>
    <definedName name="Z_65EC4AFB_C5EE_43F8_9E12_3078B00C87FF_.wvu.FilterData" localSheetId="8" hidden="1">MANQUEHUE!$A$5:$N$1087</definedName>
    <definedName name="Z_65EC4AFB_C5EE_43F8_9E12_3078B00C87FF_.wvu.FilterData" localSheetId="9" hidden="1">NORTE!$A$5:$N$5</definedName>
    <definedName name="Z_65EC4AFB_C5EE_43F8_9E12_3078B00C87FF_.wvu.FilterData" localSheetId="10" hidden="1">OESTE!$A$5:$N$786</definedName>
    <definedName name="Z_65EC4AFB_C5EE_43F8_9E12_3078B00C87FF_.wvu.FilterData" localSheetId="11" hidden="1">'PLAZA SUR'!$A$5:$N$138</definedName>
    <definedName name="Z_65EC4AFB_C5EE_43F8_9E12_3078B00C87FF_.wvu.FilterData" localSheetId="13" hidden="1">'SAN MIGUEL'!$A$5:$N$5</definedName>
    <definedName name="Z_65EC4AFB_C5EE_43F8_9E12_3078B00C87FF_.wvu.FilterData" localSheetId="14" hidden="1">'SANTA LUCIA'!$A$5:$N$370</definedName>
    <definedName name="Z_65EC4AFB_C5EE_43F8_9E12_3078B00C87FF_.wvu.FilterData" localSheetId="15" hidden="1">TOBALABA!$A$5:$N$1225</definedName>
    <definedName name="Z_65EC4AFB_C5EE_43F8_9E12_3078B00C87FF_.wvu.FilterData" localSheetId="16" hidden="1">'VIÑA DEL MAR'!$A$5:$N$18</definedName>
    <definedName name="Z_68D2CD71_ADF0_4744_842F_321999C262EC_.wvu.FilterData" localSheetId="13" hidden="1">'SAN MIGUEL'!$A$5:$N$939</definedName>
    <definedName name="Z_694DC67D_C8EA_4D0E_9383_0A1EBCB0EDC4_.wvu.FilterData" localSheetId="23" hidden="1">ANULADAS!#REF!</definedName>
    <definedName name="Z_694DC67D_C8EA_4D0E_9383_0A1EBCB0EDC4_.wvu.FilterData" localSheetId="1" hidden="1">BARCELONA!$A$5:$N$5</definedName>
    <definedName name="Z_694DC67D_C8EA_4D0E_9383_0A1EBCB0EDC4_.wvu.FilterData" localSheetId="10" hidden="1">OESTE!$A$5:$N$786</definedName>
    <definedName name="Z_6B4FBFC5_021D_492A_B4CA_7FF5CF8D5637_.wvu.FilterData" localSheetId="23" hidden="1">ANULADAS!#REF!</definedName>
    <definedName name="Z_6B4FBFC5_021D_492A_B4CA_7FF5CF8D5637_.wvu.FilterData" localSheetId="1" hidden="1">BARCELONA!$A$5:$N$2551</definedName>
    <definedName name="Z_6D3E9234_A71B_4CEF_9859_8A5494201D4F_.wvu.FilterData" localSheetId="7" hidden="1">MAIPU!$A$5:$N$498</definedName>
    <definedName name="Z_6E8B9CD2_A47F_41BF_8596_BD623A842546_.wvu.FilterData" localSheetId="3" hidden="1">'[1]EST CENTRAL'!$A$260:$N$260</definedName>
    <definedName name="Z_6F2CD9BC_F11A_407C_81EE_4B2FDED9E4D6_.wvu.FilterData" localSheetId="2" hidden="1">CENTRO!$A$5:$N$987</definedName>
    <definedName name="Z_6F2CD9BC_F11A_407C_81EE_4B2FDED9E4D6_.wvu.FilterData" localSheetId="3" hidden="1">'EST CENTRAL'!$A$5:$N$656</definedName>
    <definedName name="Z_707C512E_14B7_4122_815F_EE21A99C7DDA_.wvu.FilterData" localSheetId="2" hidden="1">CENTRO!$A$5:$N$224</definedName>
    <definedName name="Z_707C512E_14B7_4122_815F_EE21A99C7DDA_.wvu.FilterData" localSheetId="17" hidden="1">'LA SERENA'!$A$5:$N$18</definedName>
    <definedName name="Z_707C512E_14B7_4122_815F_EE21A99C7DDA_.wvu.FilterData" localSheetId="5" hidden="1">'LAS BELLOTAS'!$A$5:$N$134</definedName>
    <definedName name="Z_707C512E_14B7_4122_815F_EE21A99C7DDA_.wvu.FilterData" localSheetId="6" hidden="1">'LAS CONDES'!$A$5:$N$1190</definedName>
    <definedName name="Z_707C512E_14B7_4122_815F_EE21A99C7DDA_.wvu.FilterData" localSheetId="7" hidden="1">MAIPU!$A$5:$N$5</definedName>
    <definedName name="Z_707C512E_14B7_4122_815F_EE21A99C7DDA_.wvu.FilterData" localSheetId="9" hidden="1">NORTE!$A$5:$N$5</definedName>
    <definedName name="Z_707C512E_14B7_4122_815F_EE21A99C7DDA_.wvu.FilterData" localSheetId="13" hidden="1">'SAN MIGUEL'!$A$5:$N$5</definedName>
    <definedName name="Z_707C512E_14B7_4122_815F_EE21A99C7DDA_.wvu.FilterData" localSheetId="16" hidden="1">'VIÑA DEL MAR'!$A$5:$N$18</definedName>
    <definedName name="Z_71A7BFA5_8A4D_4DE1_8832_D564EF8061C1_.wvu.FilterData" localSheetId="13" hidden="1">'SAN MIGUEL'!$A$5:$N$939</definedName>
    <definedName name="Z_71A7BFA5_8A4D_4DE1_8832_D564EF8061C1_.wvu.FilterData" localSheetId="14" hidden="1">'SANTA LUCIA'!$A$5:$N$370</definedName>
    <definedName name="Z_721D8DAA_25E2_40C2_AE2E_ED19BC9B301E_.wvu.FilterData" localSheetId="23" hidden="1">ANULADAS!#REF!</definedName>
    <definedName name="Z_721D8DAA_25E2_40C2_AE2E_ED19BC9B301E_.wvu.FilterData" localSheetId="1" hidden="1">BARCELONA!$A$2556:$N$2556</definedName>
    <definedName name="Z_721D8DAA_25E2_40C2_AE2E_ED19BC9B301E_.wvu.FilterData" localSheetId="3" hidden="1">'[1]EST CENTRAL'!$A$260:$N$260</definedName>
    <definedName name="Z_721D8DAA_25E2_40C2_AE2E_ED19BC9B301E_.wvu.FilterData" localSheetId="8" hidden="1">MANQUEHUE!$A$5:$N$1087</definedName>
    <definedName name="Z_721D8DAA_25E2_40C2_AE2E_ED19BC9B301E_.wvu.FilterData" localSheetId="9" hidden="1">NORTE!$A$5:$N$5</definedName>
    <definedName name="Z_721D8DAA_25E2_40C2_AE2E_ED19BC9B301E_.wvu.FilterData" localSheetId="14" hidden="1">'SANTA LUCIA'!$A$5:$N$370</definedName>
    <definedName name="Z_721D8DAA_25E2_40C2_AE2E_ED19BC9B301E_.wvu.FilterData" localSheetId="15" hidden="1">TOBALABA!$A$5:$N$1225</definedName>
    <definedName name="Z_72381B9B_5F88_4D9C_A9D5_F15251FBB51B_.wvu.FilterData" localSheetId="8" hidden="1">MANQUEHUE!$A$5:$N$1297</definedName>
    <definedName name="Z_72381B9B_5F88_4D9C_A9D5_F15251FBB51B_.wvu.FilterData" localSheetId="9" hidden="1">NORTE!$A$5:$N$993</definedName>
    <definedName name="Z_72381B9B_5F88_4D9C_A9D5_F15251FBB51B_.wvu.FilterData" localSheetId="10" hidden="1">OESTE!$A$5:$N$786</definedName>
    <definedName name="Z_72381B9B_5F88_4D9C_A9D5_F15251FBB51B_.wvu.FilterData" localSheetId="12" hidden="1">'PUENTE ALTO'!$A$5:$N$254</definedName>
    <definedName name="Z_739E6190_48B6_40A4_AA9B_4B76287FAC7E_.wvu.FilterData" localSheetId="10" hidden="1">OESTE!$A$5:$N$786</definedName>
    <definedName name="Z_73A72CDE_1D7A_42C3_BFED_5357AA673497_.wvu.FilterData" localSheetId="0" hidden="1">ALAMEDA!$A$5:$N$845</definedName>
    <definedName name="Z_73A72CDE_1D7A_42C3_BFED_5357AA673497_.wvu.FilterData" localSheetId="23" hidden="1">ANULADAS!#REF!</definedName>
    <definedName name="Z_73A72CDE_1D7A_42C3_BFED_5357AA673497_.wvu.FilterData" localSheetId="1" hidden="1">BARCELONA!$A$5:$N$2551</definedName>
    <definedName name="Z_73A72CDE_1D7A_42C3_BFED_5357AA673497_.wvu.FilterData" localSheetId="6" hidden="1">'LAS CONDES'!$A$5:$N$1190</definedName>
    <definedName name="Z_73A72CDE_1D7A_42C3_BFED_5357AA673497_.wvu.FilterData" localSheetId="8" hidden="1">MANQUEHUE!$A$5:$N$1087</definedName>
    <definedName name="Z_73A72CDE_1D7A_42C3_BFED_5357AA673497_.wvu.FilterData" localSheetId="9" hidden="1">NORTE!$A$5:$N$5</definedName>
    <definedName name="Z_73A72CDE_1D7A_42C3_BFED_5357AA673497_.wvu.FilterData" localSheetId="11" hidden="1">'PLAZA SUR'!$A$5:$N$138</definedName>
    <definedName name="Z_73A72CDE_1D7A_42C3_BFED_5357AA673497_.wvu.FilterData" localSheetId="12" hidden="1">'PUENTE ALTO'!$A$5:$N$254</definedName>
    <definedName name="Z_73A72CDE_1D7A_42C3_BFED_5357AA673497_.wvu.FilterData" localSheetId="13" hidden="1">'SAN MIGUEL'!$A$5:$N$939</definedName>
    <definedName name="Z_73A72CDE_1D7A_42C3_BFED_5357AA673497_.wvu.FilterData" localSheetId="15" hidden="1">TOBALABA!$A$5:$N$1225</definedName>
    <definedName name="Z_75EBEB71_AC7D_4B99_8416_0E2CA3ACF09C_.wvu.FilterData" localSheetId="0" hidden="1">ALAMEDA!$A$5:$N$845</definedName>
    <definedName name="Z_75EBEB71_AC7D_4B99_8416_0E2CA3ACF09C_.wvu.FilterData" localSheetId="1" hidden="1">BARCELONA!$A$5:$N$2551</definedName>
    <definedName name="Z_75EBEB71_AC7D_4B99_8416_0E2CA3ACF09C_.wvu.FilterData" localSheetId="3" hidden="1">'EST CENTRAL'!$A$5:$N$656</definedName>
    <definedName name="Z_75EBEB71_AC7D_4B99_8416_0E2CA3ACF09C_.wvu.FilterData" localSheetId="4" hidden="1">'LA FLORIDA'!$A$5:$N$731</definedName>
    <definedName name="Z_75EBEB71_AC7D_4B99_8416_0E2CA3ACF09C_.wvu.FilterData" localSheetId="5" hidden="1">'LAS BELLOTAS'!$A$5:$N$134</definedName>
    <definedName name="Z_75EBEB71_AC7D_4B99_8416_0E2CA3ACF09C_.wvu.FilterData" localSheetId="6" hidden="1">'LAS CONDES'!$A$5:$N$1190</definedName>
    <definedName name="Z_75EBEB71_AC7D_4B99_8416_0E2CA3ACF09C_.wvu.FilterData" localSheetId="7" hidden="1">MAIPU!$A$5:$N$498</definedName>
    <definedName name="Z_75EBEB71_AC7D_4B99_8416_0E2CA3ACF09C_.wvu.FilterData" localSheetId="8" hidden="1">MANQUEHUE!$A$5:$N$1297</definedName>
    <definedName name="Z_75EBEB71_AC7D_4B99_8416_0E2CA3ACF09C_.wvu.FilterData" localSheetId="9" hidden="1">NORTE!$A$5:$N$993</definedName>
    <definedName name="Z_75EBEB71_AC7D_4B99_8416_0E2CA3ACF09C_.wvu.FilterData" localSheetId="10" hidden="1">OESTE!$A$5:$N$786</definedName>
    <definedName name="Z_75EBEB71_AC7D_4B99_8416_0E2CA3ACF09C_.wvu.FilterData" localSheetId="11" hidden="1">'PLAZA SUR'!$A$5:$N$138</definedName>
    <definedName name="Z_75EBEB71_AC7D_4B99_8416_0E2CA3ACF09C_.wvu.FilterData" localSheetId="13" hidden="1">'SAN MIGUEL'!$A$5:$N$939</definedName>
    <definedName name="Z_75EBEB71_AC7D_4B99_8416_0E2CA3ACF09C_.wvu.FilterData" localSheetId="14" hidden="1">'SANTA LUCIA'!$A$5:$N$450</definedName>
    <definedName name="Z_75EBEB71_AC7D_4B99_8416_0E2CA3ACF09C_.wvu.FilterData" localSheetId="15" hidden="1">TOBALABA!$A$5:$N$1225</definedName>
    <definedName name="Z_7677429F_747D_438D_B6A0_395FD8504F67_.wvu.FilterData" localSheetId="10" hidden="1">OESTE!$A$5:$N$786</definedName>
    <definedName name="Z_77892C0D_3D03_4DBD_93D7_A352AF9E1C03_.wvu.FilterData" localSheetId="23" hidden="1">ANULADAS!#REF!</definedName>
    <definedName name="Z_77892C0D_3D03_4DBD_93D7_A352AF9E1C03_.wvu.FilterData" localSheetId="1" hidden="1">BARCELONA!$A$5:$N$2551</definedName>
    <definedName name="Z_77D0B13D_C874_4048_AB14_C3E0B0049C22_.wvu.FilterData" localSheetId="2" hidden="1">CENTRO!$A$5:$N$987</definedName>
    <definedName name="Z_77D0B13D_C874_4048_AB14_C3E0B0049C22_.wvu.FilterData" localSheetId="8" hidden="1">MANQUEHUE!$A$5:$N$1087</definedName>
    <definedName name="Z_77D0B13D_C874_4048_AB14_C3E0B0049C22_.wvu.FilterData" localSheetId="10" hidden="1">OESTE!$A$5:$N$786</definedName>
    <definedName name="Z_78CE2CDE_EF7C_4C96_BA30_0B05F0228B2C_.wvu.FilterData" localSheetId="11" hidden="1">'PLAZA SUR'!$A$5:$N$138</definedName>
    <definedName name="Z_78CE2CDE_EF7C_4C96_BA30_0B05F0228B2C_.wvu.FilterData" localSheetId="12" hidden="1">'PUENTE ALTO'!$A$5:$N$251</definedName>
    <definedName name="Z_78CE2CDE_EF7C_4C96_BA30_0B05F0228B2C_.wvu.FilterData" localSheetId="13" hidden="1">'SAN MIGUEL'!$A$5:$N$939</definedName>
    <definedName name="Z_78CE2CDE_EF7C_4C96_BA30_0B05F0228B2C_.wvu.FilterData" localSheetId="14" hidden="1">'SANTA LUCIA'!$A$5:$N$450</definedName>
    <definedName name="Z_7A3A28AA_1266_48C1_9476_40B8FFDCDB2E_.wvu.FilterData" localSheetId="17" hidden="1">'LA SERENA'!$A$5:$N$18</definedName>
    <definedName name="Z_7A3A28AA_1266_48C1_9476_40B8FFDCDB2E_.wvu.FilterData" localSheetId="5" hidden="1">'LAS BELLOTAS'!$A$5:$N$134</definedName>
    <definedName name="Z_7A3A28AA_1266_48C1_9476_40B8FFDCDB2E_.wvu.FilterData" localSheetId="6" hidden="1">'LAS CONDES'!$A$5:$N$1190</definedName>
    <definedName name="Z_7A3A28AA_1266_48C1_9476_40B8FFDCDB2E_.wvu.FilterData" localSheetId="15" hidden="1">TOBALABA!$A$5:$N$1225</definedName>
    <definedName name="Z_7A3A28AA_1266_48C1_9476_40B8FFDCDB2E_.wvu.FilterData" localSheetId="16" hidden="1">'VIÑA DEL MAR'!$A$5:$N$18</definedName>
    <definedName name="Z_7A8E6ACC_9248_4B09_B8A7_DABCFBE667AF_.wvu.FilterData" localSheetId="9" hidden="1">NORTE!$A$5:$N$993</definedName>
    <definedName name="Z_7B78FD61_661B_429D_AAC3_7AEA783F4845_.wvu.FilterData" localSheetId="1" hidden="1">BARCELONA!$A$5:$N$2551</definedName>
    <definedName name="Z_7B78FD61_661B_429D_AAC3_7AEA783F4845_.wvu.FilterData" localSheetId="2" hidden="1">CENTRO!$A$5:$N$987</definedName>
    <definedName name="Z_7C3D9C0E_D4FF_4CF8_AEDC_748B87417D29_.wvu.FilterData" localSheetId="0" hidden="1">ALAMEDA!$A$5:$N$845</definedName>
    <definedName name="Z_7C3D9C0E_D4FF_4CF8_AEDC_748B87417D29_.wvu.FilterData" localSheetId="23" hidden="1">ANULADAS!#REF!</definedName>
    <definedName name="Z_7C3D9C0E_D4FF_4CF8_AEDC_748B87417D29_.wvu.FilterData" localSheetId="1" hidden="1">BARCELONA!$A$2556:$N$2556</definedName>
    <definedName name="Z_7C3D9C0E_D4FF_4CF8_AEDC_748B87417D29_.wvu.FilterData" localSheetId="2" hidden="1">CENTRO!$A$5:$N$224</definedName>
    <definedName name="Z_7C3D9C0E_D4FF_4CF8_AEDC_748B87417D29_.wvu.FilterData" localSheetId="3" hidden="1">'[1]EST CENTRAL'!$A$260:$N$260</definedName>
    <definedName name="Z_7C3D9C0E_D4FF_4CF8_AEDC_748B87417D29_.wvu.FilterData" localSheetId="4" hidden="1">'LA FLORIDA'!$A$5:$N$731</definedName>
    <definedName name="Z_7C3D9C0E_D4FF_4CF8_AEDC_748B87417D29_.wvu.FilterData" localSheetId="17" hidden="1">'LA SERENA'!$A$5:$N$18</definedName>
    <definedName name="Z_7C3D9C0E_D4FF_4CF8_AEDC_748B87417D29_.wvu.FilterData" localSheetId="5" hidden="1">'LAS BELLOTAS'!$A$5:$N$134</definedName>
    <definedName name="Z_7C3D9C0E_D4FF_4CF8_AEDC_748B87417D29_.wvu.FilterData" localSheetId="6" hidden="1">'LAS CONDES'!$A$5:$N$1190</definedName>
    <definedName name="Z_7C3D9C0E_D4FF_4CF8_AEDC_748B87417D29_.wvu.FilterData" localSheetId="7" hidden="1">MAIPU!$A$5:$N$5</definedName>
    <definedName name="Z_7C3D9C0E_D4FF_4CF8_AEDC_748B87417D29_.wvu.FilterData" localSheetId="8" hidden="1">MANQUEHUE!$A$5:$N$1087</definedName>
    <definedName name="Z_7C3D9C0E_D4FF_4CF8_AEDC_748B87417D29_.wvu.FilterData" localSheetId="9" hidden="1">NORTE!$A$5:$N$5</definedName>
    <definedName name="Z_7C3D9C0E_D4FF_4CF8_AEDC_748B87417D29_.wvu.FilterData" localSheetId="10" hidden="1">OESTE!$A$5:$N$786</definedName>
    <definedName name="Z_7C3D9C0E_D4FF_4CF8_AEDC_748B87417D29_.wvu.FilterData" localSheetId="11" hidden="1">'PLAZA SUR'!$A$5:$N$138</definedName>
    <definedName name="Z_7C3D9C0E_D4FF_4CF8_AEDC_748B87417D29_.wvu.FilterData" localSheetId="13" hidden="1">'SAN MIGUEL'!$A$5:$N$5</definedName>
    <definedName name="Z_7C3D9C0E_D4FF_4CF8_AEDC_748B87417D29_.wvu.FilterData" localSheetId="14" hidden="1">'SANTA LUCIA'!$A$5:$N$370</definedName>
    <definedName name="Z_7C3D9C0E_D4FF_4CF8_AEDC_748B87417D29_.wvu.FilterData" localSheetId="15" hidden="1">TOBALABA!$A$5:$N$1225</definedName>
    <definedName name="Z_7C3D9C0E_D4FF_4CF8_AEDC_748B87417D29_.wvu.FilterData" localSheetId="16" hidden="1">'VIÑA DEL MAR'!$A$5:$N$18</definedName>
    <definedName name="Z_7CADD3A7_2124_4317_995B_4A1154D9413B_.wvu.FilterData" localSheetId="23" hidden="1">ANULADAS!#REF!</definedName>
    <definedName name="Z_7CADD3A7_2124_4317_995B_4A1154D9413B_.wvu.FilterData" localSheetId="1" hidden="1">BARCELONA!$A$5:$N$2551</definedName>
    <definedName name="Z_7CADD3A7_2124_4317_995B_4A1154D9413B_.wvu.FilterData" localSheetId="2" hidden="1">CENTRO!$A$5:$N$224</definedName>
    <definedName name="Z_7CADD3A7_2124_4317_995B_4A1154D9413B_.wvu.FilterData" localSheetId="3" hidden="1">'[1]EST CENTRAL'!$A$260:$N$260</definedName>
    <definedName name="Z_7CADD3A7_2124_4317_995B_4A1154D9413B_.wvu.FilterData" localSheetId="4" hidden="1">'LA FLORIDA'!$A$5:$N$731</definedName>
    <definedName name="Z_7CADD3A7_2124_4317_995B_4A1154D9413B_.wvu.FilterData" localSheetId="17" hidden="1">'LA SERENA'!$A$5:$N$18</definedName>
    <definedName name="Z_7CADD3A7_2124_4317_995B_4A1154D9413B_.wvu.FilterData" localSheetId="5" hidden="1">'LAS BELLOTAS'!$A$5:$N$134</definedName>
    <definedName name="Z_7CADD3A7_2124_4317_995B_4A1154D9413B_.wvu.FilterData" localSheetId="6" hidden="1">'LAS CONDES'!$A$5:$N$1190</definedName>
    <definedName name="Z_7CADD3A7_2124_4317_995B_4A1154D9413B_.wvu.FilterData" localSheetId="8" hidden="1">MANQUEHUE!$A$5:$N$1087</definedName>
    <definedName name="Z_7CADD3A7_2124_4317_995B_4A1154D9413B_.wvu.FilterData" localSheetId="9" hidden="1">NORTE!$A$5:$N$5</definedName>
    <definedName name="Z_7CADD3A7_2124_4317_995B_4A1154D9413B_.wvu.FilterData" localSheetId="10" hidden="1">OESTE!$A$5:$N$786</definedName>
    <definedName name="Z_7CADD3A7_2124_4317_995B_4A1154D9413B_.wvu.FilterData" localSheetId="13" hidden="1">'SAN MIGUEL'!$A$5:$N$5</definedName>
    <definedName name="Z_7CADD3A7_2124_4317_995B_4A1154D9413B_.wvu.FilterData" localSheetId="14" hidden="1">'SANTA LUCIA'!$A$5:$N$370</definedName>
    <definedName name="Z_7CADD3A7_2124_4317_995B_4A1154D9413B_.wvu.FilterData" localSheetId="15" hidden="1">TOBALABA!$A$5:$N$1225</definedName>
    <definedName name="Z_7CADD3A7_2124_4317_995B_4A1154D9413B_.wvu.FilterData" localSheetId="16" hidden="1">'VIÑA DEL MAR'!$A$5:$N$18</definedName>
    <definedName name="Z_7D3EDE77_6C90_472C_969C_FB7CA53F72CF_.wvu.FilterData" localSheetId="0" hidden="1">ALAMEDA!$A$5:$N$845</definedName>
    <definedName name="Z_7D3EDE77_6C90_472C_969C_FB7CA53F72CF_.wvu.FilterData" localSheetId="8" hidden="1">MANQUEHUE!$A$5:$N$1087</definedName>
    <definedName name="Z_7D3EDE77_6C90_472C_969C_FB7CA53F72CF_.wvu.FilterData" localSheetId="10" hidden="1">OESTE!$A$5:$N$786</definedName>
    <definedName name="Z_7D3EDE77_6C90_472C_969C_FB7CA53F72CF_.wvu.FilterData" localSheetId="11" hidden="1">'PLAZA SUR'!$A$5:$N$138</definedName>
    <definedName name="Z_7FB8146D_B2A7_4510_9023_432D15F391B3_.wvu.FilterData" localSheetId="0" hidden="1">ALAMEDA!$A$5:$N$845</definedName>
    <definedName name="Z_7FB8146D_B2A7_4510_9023_432D15F391B3_.wvu.FilterData" localSheetId="23" hidden="1">ANULADAS!#REF!</definedName>
    <definedName name="Z_7FB8146D_B2A7_4510_9023_432D15F391B3_.wvu.FilterData" localSheetId="1" hidden="1">BARCELONA!$A$5:$N$5</definedName>
    <definedName name="Z_7FB8146D_B2A7_4510_9023_432D15F391B3_.wvu.FilterData" localSheetId="2" hidden="1">CENTRO!$A$5:$N$224</definedName>
    <definedName name="Z_7FB8146D_B2A7_4510_9023_432D15F391B3_.wvu.FilterData" localSheetId="3" hidden="1">'[1]EST CENTRAL'!$A$260:$N$260</definedName>
    <definedName name="Z_7FB8146D_B2A7_4510_9023_432D15F391B3_.wvu.FilterData" localSheetId="17" hidden="1">'LA SERENA'!$A$5:$N$5</definedName>
    <definedName name="Z_7FB8146D_B2A7_4510_9023_432D15F391B3_.wvu.FilterData" localSheetId="5" hidden="1">'LAS BELLOTAS'!$A$5:$N$5</definedName>
    <definedName name="Z_7FB8146D_B2A7_4510_9023_432D15F391B3_.wvu.FilterData" localSheetId="6" hidden="1">'LAS CONDES'!$A$5:$N$5</definedName>
    <definedName name="Z_7FB8146D_B2A7_4510_9023_432D15F391B3_.wvu.FilterData" localSheetId="8" hidden="1">MANQUEHUE!$A$5:$N$1087</definedName>
    <definedName name="Z_7FB8146D_B2A7_4510_9023_432D15F391B3_.wvu.FilterData" localSheetId="10" hidden="1">OESTE!$A$5:$N$786</definedName>
    <definedName name="Z_7FB8146D_B2A7_4510_9023_432D15F391B3_.wvu.FilterData" localSheetId="11" hidden="1">'PLAZA SUR'!$A$5:$N$138</definedName>
    <definedName name="Z_7FB8146D_B2A7_4510_9023_432D15F391B3_.wvu.FilterData" localSheetId="13" hidden="1">'SAN MIGUEL'!$A$5:$N$5</definedName>
    <definedName name="Z_7FB8146D_B2A7_4510_9023_432D15F391B3_.wvu.FilterData" localSheetId="14" hidden="1">'SANTA LUCIA'!$A$5:$N$370</definedName>
    <definedName name="Z_7FB8146D_B2A7_4510_9023_432D15F391B3_.wvu.FilterData" localSheetId="15" hidden="1">TOBALABA!$A$5:$N$1225</definedName>
    <definedName name="Z_7FB8146D_B2A7_4510_9023_432D15F391B3_.wvu.FilterData" localSheetId="16" hidden="1">'VIÑA DEL MAR'!$A$5:$N$5</definedName>
    <definedName name="Z_8026A7D3_3D2D_4134_8A49_B93F549B979D_.wvu.FilterData" localSheetId="9" hidden="1">NORTE!$A$5:$N$5</definedName>
    <definedName name="Z_8026A7D3_3D2D_4134_8A49_B93F549B979D_.wvu.FilterData" localSheetId="13" hidden="1">'SAN MIGUEL'!$A$5:$N$5</definedName>
    <definedName name="Z_81382753_F187_4CD2_BED1_B7E1D1F52FD1_.wvu.FilterData" localSheetId="13" hidden="1">'SAN MIGUEL'!$A$5:$N$939</definedName>
    <definedName name="Z_81B5696F_11CB_43AC_9E10_0ED6D391923A_.wvu.FilterData" localSheetId="0" hidden="1">ALAMEDA!$A$5:$N$845</definedName>
    <definedName name="Z_81B5696F_11CB_43AC_9E10_0ED6D391923A_.wvu.FilterData" localSheetId="10" hidden="1">OESTE!$A$5:$N$786</definedName>
    <definedName name="Z_85937023_7587_46E2_94F6_5446582CAC1F_.wvu.FilterData" localSheetId="13" hidden="1">'SAN MIGUEL'!$A$5:$N$939</definedName>
    <definedName name="Z_85937023_7587_46E2_94F6_5446582CAC1F_.wvu.FilterData" localSheetId="14" hidden="1">'SANTA LUCIA'!$A$5:$N$450</definedName>
    <definedName name="Z_85937023_7587_46E2_94F6_5446582CAC1F_.wvu.FilterData" localSheetId="15" hidden="1">TOBALABA!$A$5:$N$1225</definedName>
    <definedName name="Z_85B6B0F7_C1F0_4D81_8EE8_984B7ABBDE5A_.wvu.FilterData" localSheetId="0" hidden="1">ALAMEDA!$A$5:$N$845</definedName>
    <definedName name="Z_85B6B0F7_C1F0_4D81_8EE8_984B7ABBDE5A_.wvu.FilterData" localSheetId="1" hidden="1">BARCELONA!$A$5:$N$2551</definedName>
    <definedName name="Z_868F03E6_EE82_43EF_B368_AB6251A47663_.wvu.FilterData" localSheetId="9" hidden="1">NORTE!$A$5:$N$993</definedName>
    <definedName name="Z_8811FD1E_4458_4BE2_B18D_3FD7B3992B04_.wvu.FilterData" localSheetId="2" hidden="1">CENTRO!$A$5:$N$987</definedName>
    <definedName name="Z_8811FD1E_4458_4BE2_B18D_3FD7B3992B04_.wvu.FilterData" localSheetId="14" hidden="1">'SANTA LUCIA'!$A$5:$N$450</definedName>
    <definedName name="Z_88CFC4E9_0CA0_451F_AC30_B4A175A2DDB0_.wvu.FilterData" localSheetId="0" hidden="1">ALAMEDA!$A$5:$N$845</definedName>
    <definedName name="Z_88CFC4E9_0CA0_451F_AC30_B4A175A2DDB0_.wvu.FilterData" localSheetId="17" hidden="1">'LA SERENA'!$A$5:$N$18</definedName>
    <definedName name="Z_88CFC4E9_0CA0_451F_AC30_B4A175A2DDB0_.wvu.FilterData" localSheetId="5" hidden="1">'LAS BELLOTAS'!$A$5:$N$134</definedName>
    <definedName name="Z_88CFC4E9_0CA0_451F_AC30_B4A175A2DDB0_.wvu.FilterData" localSheetId="6" hidden="1">'LAS CONDES'!$A$5:$N$1190</definedName>
    <definedName name="Z_88CFC4E9_0CA0_451F_AC30_B4A175A2DDB0_.wvu.FilterData" localSheetId="10" hidden="1">OESTE!$A$5:$N$786</definedName>
    <definedName name="Z_88CFC4E9_0CA0_451F_AC30_B4A175A2DDB0_.wvu.FilterData" localSheetId="11" hidden="1">'PLAZA SUR'!$A$5:$N$138</definedName>
    <definedName name="Z_88CFC4E9_0CA0_451F_AC30_B4A175A2DDB0_.wvu.FilterData" localSheetId="12" hidden="1">'PUENTE ALTO'!$A$5:$N$254</definedName>
    <definedName name="Z_88CFC4E9_0CA0_451F_AC30_B4A175A2DDB0_.wvu.FilterData" localSheetId="13" hidden="1">'SAN MIGUEL'!$A$5:$N$5</definedName>
    <definedName name="Z_88CFC4E9_0CA0_451F_AC30_B4A175A2DDB0_.wvu.FilterData" localSheetId="16" hidden="1">'VIÑA DEL MAR'!$A$5:$N$18</definedName>
    <definedName name="Z_88E733B4_D2A6_4E52_A803_6F54C59BA422_.wvu.FilterData" localSheetId="0" hidden="1">ALAMEDA!$A$5:$N$845</definedName>
    <definedName name="Z_88E733B4_D2A6_4E52_A803_6F54C59BA422_.wvu.FilterData" localSheetId="23" hidden="1">ANULADAS!#REF!</definedName>
    <definedName name="Z_88E733B4_D2A6_4E52_A803_6F54C59BA422_.wvu.FilterData" localSheetId="19" hidden="1">ARANCEL!$B$5:$D$121</definedName>
    <definedName name="Z_88E733B4_D2A6_4E52_A803_6F54C59BA422_.wvu.FilterData" localSheetId="1" hidden="1">BARCELONA!$A$5:$N$5</definedName>
    <definedName name="Z_88E733B4_D2A6_4E52_A803_6F54C59BA422_.wvu.FilterData" localSheetId="2" hidden="1">CENTRO!$A$5:$N$224</definedName>
    <definedName name="Z_88E733B4_D2A6_4E52_A803_6F54C59BA422_.wvu.FilterData" localSheetId="3" hidden="1">'[1]EST CENTRAL'!$A$260:$N$260</definedName>
    <definedName name="Z_88E733B4_D2A6_4E52_A803_6F54C59BA422_.wvu.FilterData" localSheetId="22" hidden="1">ESTADISTICAS!$B$5:$D$121</definedName>
    <definedName name="Z_88E733B4_D2A6_4E52_A803_6F54C59BA422_.wvu.FilterData" localSheetId="4" hidden="1">'LA FLORIDA'!$A$5:$N$731</definedName>
    <definedName name="Z_88E733B4_D2A6_4E52_A803_6F54C59BA422_.wvu.FilterData" localSheetId="17" hidden="1">'LA SERENA'!$A$5:$N$18</definedName>
    <definedName name="Z_88E733B4_D2A6_4E52_A803_6F54C59BA422_.wvu.FilterData" localSheetId="5" hidden="1">'LAS BELLOTAS'!$A$5:$N$134</definedName>
    <definedName name="Z_88E733B4_D2A6_4E52_A803_6F54C59BA422_.wvu.FilterData" localSheetId="6" hidden="1">'LAS CONDES'!$A$5:$N$1190</definedName>
    <definedName name="Z_88E733B4_D2A6_4E52_A803_6F54C59BA422_.wvu.FilterData" localSheetId="7" hidden="1">MAIPU!$A$5:$N$5</definedName>
    <definedName name="Z_88E733B4_D2A6_4E52_A803_6F54C59BA422_.wvu.FilterData" localSheetId="8" hidden="1">MANQUEHUE!$A$5:$N$1087</definedName>
    <definedName name="Z_88E733B4_D2A6_4E52_A803_6F54C59BA422_.wvu.FilterData" localSheetId="9" hidden="1">NORTE!$A$5:$N$5</definedName>
    <definedName name="Z_88E733B4_D2A6_4E52_A803_6F54C59BA422_.wvu.FilterData" localSheetId="10" hidden="1">OESTE!$A$5:$N$786</definedName>
    <definedName name="Z_88E733B4_D2A6_4E52_A803_6F54C59BA422_.wvu.FilterData" localSheetId="11" hidden="1">'PLAZA SUR'!$A$5:$N$138</definedName>
    <definedName name="Z_88E733B4_D2A6_4E52_A803_6F54C59BA422_.wvu.FilterData" localSheetId="12" hidden="1">'PUENTE ALTO'!$A$5:$N$254</definedName>
    <definedName name="Z_88E733B4_D2A6_4E52_A803_6F54C59BA422_.wvu.FilterData" localSheetId="13" hidden="1">'SAN MIGUEL'!$A$5:$N$5</definedName>
    <definedName name="Z_88E733B4_D2A6_4E52_A803_6F54C59BA422_.wvu.FilterData" localSheetId="14" hidden="1">'SANTA LUCIA'!$A$5:$N$370</definedName>
    <definedName name="Z_88E733B4_D2A6_4E52_A803_6F54C59BA422_.wvu.FilterData" localSheetId="15" hidden="1">TOBALABA!$A$5:$N$1225</definedName>
    <definedName name="Z_88E733B4_D2A6_4E52_A803_6F54C59BA422_.wvu.FilterData" localSheetId="16" hidden="1">'VIÑA DEL MAR'!$A$5:$N$18</definedName>
    <definedName name="Z_89462A51_9374_43ED_A9A0_86C306F2A621_.wvu.FilterData" localSheetId="1" hidden="1">BARCELONA!$A$5:$N$2551</definedName>
    <definedName name="Z_89462A51_9374_43ED_A9A0_86C306F2A621_.wvu.FilterData" localSheetId="3" hidden="1">'EST CENTRAL'!$A$5:$N$656</definedName>
    <definedName name="Z_89462A51_9374_43ED_A9A0_86C306F2A621_.wvu.FilterData" localSheetId="10" hidden="1">OESTE!$A$5:$N$786</definedName>
    <definedName name="Z_89462A51_9374_43ED_A9A0_86C306F2A621_.wvu.FilterData" localSheetId="13" hidden="1">'SAN MIGUEL'!$A$5:$N$939</definedName>
    <definedName name="Z_89462A51_9374_43ED_A9A0_86C306F2A621_.wvu.FilterData" localSheetId="15" hidden="1">TOBALABA!$A$5:$N$1225</definedName>
    <definedName name="Z_8A6D9144_AF50_4ACC_8E66_DB67E14D8513_.wvu.FilterData" localSheetId="0" hidden="1">ALAMEDA!$A$5:$N$845</definedName>
    <definedName name="Z_8A6D9144_AF50_4ACC_8E66_DB67E14D8513_.wvu.FilterData" localSheetId="11" hidden="1">'PLAZA SUR'!$A$5:$N$138</definedName>
    <definedName name="Z_8C329C4E_E1CE_4BF1_BB60_3A7EBDA52B46_.wvu.FilterData" localSheetId="23" hidden="1">ANULADAS!#REF!</definedName>
    <definedName name="Z_8C329C4E_E1CE_4BF1_BB60_3A7EBDA52B46_.wvu.FilterData" localSheetId="1" hidden="1">BARCELONA!$A$5:$N$2551</definedName>
    <definedName name="Z_8C592D1E_649A_4C87_B8ED_5F7A7A9457C2_.wvu.FilterData" localSheetId="0" hidden="1">ALAMEDA!$A$5:$N$845</definedName>
    <definedName name="Z_8C592D1E_649A_4C87_B8ED_5F7A7A9457C2_.wvu.FilterData" localSheetId="11" hidden="1">'PLAZA SUR'!$A$5:$N$138</definedName>
    <definedName name="Z_8D71F8AF_0A71_465F_8230_FC267D0BA4DB_.wvu.FilterData" localSheetId="0" hidden="1">ALAMEDA!$A$5:$N$845</definedName>
    <definedName name="Z_8D71F8AF_0A71_465F_8230_FC267D0BA4DB_.wvu.FilterData" localSheetId="23" hidden="1">ANULADAS!#REF!</definedName>
    <definedName name="Z_8D71F8AF_0A71_465F_8230_FC267D0BA4DB_.wvu.FilterData" localSheetId="1" hidden="1">BARCELONA!$A$5:$N$5</definedName>
    <definedName name="Z_8D71F8AF_0A71_465F_8230_FC267D0BA4DB_.wvu.FilterData" localSheetId="2" hidden="1">CENTRO!$A$5:$N$224</definedName>
    <definedName name="Z_8D71F8AF_0A71_465F_8230_FC267D0BA4DB_.wvu.FilterData" localSheetId="3" hidden="1">'[1]EST CENTRAL'!$A$260:$N$260</definedName>
    <definedName name="Z_8D71F8AF_0A71_465F_8230_FC267D0BA4DB_.wvu.FilterData" localSheetId="4" hidden="1">'LA FLORIDA'!$A$5:$N$731</definedName>
    <definedName name="Z_8D71F8AF_0A71_465F_8230_FC267D0BA4DB_.wvu.FilterData" localSheetId="17" hidden="1">'LA SERENA'!$A$5:$N$5</definedName>
    <definedName name="Z_8D71F8AF_0A71_465F_8230_FC267D0BA4DB_.wvu.FilterData" localSheetId="5" hidden="1">'LAS BELLOTAS'!$A$5:$N$5</definedName>
    <definedName name="Z_8D71F8AF_0A71_465F_8230_FC267D0BA4DB_.wvu.FilterData" localSheetId="6" hidden="1">'LAS CONDES'!$A$5:$N$5</definedName>
    <definedName name="Z_8D71F8AF_0A71_465F_8230_FC267D0BA4DB_.wvu.FilterData" localSheetId="7" hidden="1">MAIPU!$A$5:$N$5</definedName>
    <definedName name="Z_8D71F8AF_0A71_465F_8230_FC267D0BA4DB_.wvu.FilterData" localSheetId="8" hidden="1">MANQUEHUE!$A$5:$N$1087</definedName>
    <definedName name="Z_8D71F8AF_0A71_465F_8230_FC267D0BA4DB_.wvu.FilterData" localSheetId="9" hidden="1">NORTE!$A$5:$N$5</definedName>
    <definedName name="Z_8D71F8AF_0A71_465F_8230_FC267D0BA4DB_.wvu.FilterData" localSheetId="10" hidden="1">OESTE!$A$5:$N$786</definedName>
    <definedName name="Z_8D71F8AF_0A71_465F_8230_FC267D0BA4DB_.wvu.FilterData" localSheetId="11" hidden="1">'PLAZA SUR'!$A$5:$N$138</definedName>
    <definedName name="Z_8D71F8AF_0A71_465F_8230_FC267D0BA4DB_.wvu.FilterData" localSheetId="12" hidden="1">'PUENTE ALTO'!$A$5:$N$254</definedName>
    <definedName name="Z_8D71F8AF_0A71_465F_8230_FC267D0BA4DB_.wvu.FilterData" localSheetId="13" hidden="1">'SAN MIGUEL'!$A$5:$N$5</definedName>
    <definedName name="Z_8D71F8AF_0A71_465F_8230_FC267D0BA4DB_.wvu.FilterData" localSheetId="14" hidden="1">'SANTA LUCIA'!$A$5:$N$370</definedName>
    <definedName name="Z_8D71F8AF_0A71_465F_8230_FC267D0BA4DB_.wvu.FilterData" localSheetId="15" hidden="1">TOBALABA!$A$5:$N$1225</definedName>
    <definedName name="Z_8D71F8AF_0A71_465F_8230_FC267D0BA4DB_.wvu.FilterData" localSheetId="16" hidden="1">'VIÑA DEL MAR'!$A$5:$N$5</definedName>
    <definedName name="Z_8D72F5C5_9576_4DE6_A1C0_84E0FA1EA2A6_.wvu.FilterData" localSheetId="15" hidden="1">TOBALABA!$A$5:$N$1225</definedName>
    <definedName name="Z_8E1AECA4_441D_4A60_9244_43E4C63927B7_.wvu.FilterData" localSheetId="0" hidden="1">ALAMEDA!$A$5:$N$845</definedName>
    <definedName name="Z_8E1AECA4_441D_4A60_9244_43E4C63927B7_.wvu.FilterData" localSheetId="2" hidden="1">CENTRO!$A$5:$N$224</definedName>
    <definedName name="Z_8E1AECA4_441D_4A60_9244_43E4C63927B7_.wvu.FilterData" localSheetId="3" hidden="1">'[1]EST CENTRAL'!$A$260:$N$260</definedName>
    <definedName name="Z_8E1AECA4_441D_4A60_9244_43E4C63927B7_.wvu.FilterData" localSheetId="17" hidden="1">'LA SERENA'!$A$5:$N$5</definedName>
    <definedName name="Z_8E1AECA4_441D_4A60_9244_43E4C63927B7_.wvu.FilterData" localSheetId="5" hidden="1">'LAS BELLOTAS'!$A$5:$N$5</definedName>
    <definedName name="Z_8E1AECA4_441D_4A60_9244_43E4C63927B7_.wvu.FilterData" localSheetId="6" hidden="1">'LAS CONDES'!$A$5:$N$5</definedName>
    <definedName name="Z_8E1AECA4_441D_4A60_9244_43E4C63927B7_.wvu.FilterData" localSheetId="7" hidden="1">MAIPU!$A$5:$N$5</definedName>
    <definedName name="Z_8E1AECA4_441D_4A60_9244_43E4C63927B7_.wvu.FilterData" localSheetId="8" hidden="1">MANQUEHUE!$A$5:$N$1087</definedName>
    <definedName name="Z_8E1AECA4_441D_4A60_9244_43E4C63927B7_.wvu.FilterData" localSheetId="9" hidden="1">NORTE!$A$5:$N$5</definedName>
    <definedName name="Z_8E1AECA4_441D_4A60_9244_43E4C63927B7_.wvu.FilterData" localSheetId="10" hidden="1">OESTE!$A$5:$N$786</definedName>
    <definedName name="Z_8E1AECA4_441D_4A60_9244_43E4C63927B7_.wvu.FilterData" localSheetId="11" hidden="1">'PLAZA SUR'!$A$5:$N$138</definedName>
    <definedName name="Z_8E1AECA4_441D_4A60_9244_43E4C63927B7_.wvu.FilterData" localSheetId="13" hidden="1">'SAN MIGUEL'!$A$5:$N$5</definedName>
    <definedName name="Z_8E1AECA4_441D_4A60_9244_43E4C63927B7_.wvu.FilterData" localSheetId="15" hidden="1">TOBALABA!$A$5:$N$1225</definedName>
    <definedName name="Z_8E1AECA4_441D_4A60_9244_43E4C63927B7_.wvu.FilterData" localSheetId="16" hidden="1">'VIÑA DEL MAR'!$A$5:$N$5</definedName>
    <definedName name="Z_9036DEB9_5DE2_4547_A61B_423EB43C7101_.wvu.FilterData" localSheetId="23" hidden="1">ANULADAS!#REF!</definedName>
    <definedName name="Z_9036DEB9_5DE2_4547_A61B_423EB43C7101_.wvu.FilterData" localSheetId="1" hidden="1">BARCELONA!$A$5:$N$2551</definedName>
    <definedName name="Z_9036DEB9_5DE2_4547_A61B_423EB43C7101_.wvu.FilterData" localSheetId="3" hidden="1">'[1]EST CENTRAL'!$A$260:$N$260</definedName>
    <definedName name="Z_9036DEB9_5DE2_4547_A61B_423EB43C7101_.wvu.FilterData" localSheetId="8" hidden="1">MANQUEHUE!$A$5:$N$1087</definedName>
    <definedName name="Z_9036DEB9_5DE2_4547_A61B_423EB43C7101_.wvu.FilterData" localSheetId="15" hidden="1">TOBALABA!$A$5:$N$1225</definedName>
    <definedName name="Z_90887117_F10F_4BFC_8FBC_C977ABC07CFF_.wvu.FilterData" localSheetId="0" hidden="1">ALAMEDA!$A$5:$N$845</definedName>
    <definedName name="Z_90887117_F10F_4BFC_8FBC_C977ABC07CFF_.wvu.FilterData" localSheetId="19" hidden="1">ARANCEL!$B$5:$E$5</definedName>
    <definedName name="Z_90887117_F10F_4BFC_8FBC_C977ABC07CFF_.wvu.FilterData" localSheetId="1" hidden="1">BARCELONA!$A$5:$N$2551</definedName>
    <definedName name="Z_90887117_F10F_4BFC_8FBC_C977ABC07CFF_.wvu.FilterData" localSheetId="2" hidden="1">CENTRO!$A$5:$N$987</definedName>
    <definedName name="Z_90887117_F10F_4BFC_8FBC_C977ABC07CFF_.wvu.FilterData" localSheetId="3" hidden="1">'EST CENTRAL'!$A$5:$N$656</definedName>
    <definedName name="Z_90887117_F10F_4BFC_8FBC_C977ABC07CFF_.wvu.FilterData" localSheetId="22" hidden="1">ESTADISTICAS!$B$5:$V$121</definedName>
    <definedName name="Z_90887117_F10F_4BFC_8FBC_C977ABC07CFF_.wvu.FilterData" localSheetId="4" hidden="1">'LA FLORIDA'!$A$5:$N$731</definedName>
    <definedName name="Z_90887117_F10F_4BFC_8FBC_C977ABC07CFF_.wvu.FilterData" localSheetId="17" hidden="1">'LA SERENA'!$A$5:$N$18</definedName>
    <definedName name="Z_90887117_F10F_4BFC_8FBC_C977ABC07CFF_.wvu.FilterData" localSheetId="5" hidden="1">'LAS BELLOTAS'!$A$5:$N$134</definedName>
    <definedName name="Z_90887117_F10F_4BFC_8FBC_C977ABC07CFF_.wvu.FilterData" localSheetId="6" hidden="1">'LAS CONDES'!$A$5:$N$1190</definedName>
    <definedName name="Z_90887117_F10F_4BFC_8FBC_C977ABC07CFF_.wvu.FilterData" localSheetId="7" hidden="1">MAIPU!$A$5:$N$498</definedName>
    <definedName name="Z_90887117_F10F_4BFC_8FBC_C977ABC07CFF_.wvu.FilterData" localSheetId="8" hidden="1">MANQUEHUE!$A$5:$N$1087</definedName>
    <definedName name="Z_90887117_F10F_4BFC_8FBC_C977ABC07CFF_.wvu.FilterData" localSheetId="9" hidden="1">NORTE!$A$5:$N$993</definedName>
    <definedName name="Z_90887117_F10F_4BFC_8FBC_C977ABC07CFF_.wvu.FilterData" localSheetId="10" hidden="1">OESTE!$A$5:$N$786</definedName>
    <definedName name="Z_90887117_F10F_4BFC_8FBC_C977ABC07CFF_.wvu.FilterData" localSheetId="11" hidden="1">'PLAZA SUR'!$A$5:$N$138</definedName>
    <definedName name="Z_90887117_F10F_4BFC_8FBC_C977ABC07CFF_.wvu.FilterData" localSheetId="12" hidden="1">'PUENTE ALTO'!$A$5:$N$254</definedName>
    <definedName name="Z_90887117_F10F_4BFC_8FBC_C977ABC07CFF_.wvu.FilterData" localSheetId="13" hidden="1">'SAN MIGUEL'!$A$5:$N$939</definedName>
    <definedName name="Z_90887117_F10F_4BFC_8FBC_C977ABC07CFF_.wvu.FilterData" localSheetId="14" hidden="1">'SANTA LUCIA'!$A$5:$N$450</definedName>
    <definedName name="Z_90887117_F10F_4BFC_8FBC_C977ABC07CFF_.wvu.FilterData" localSheetId="15" hidden="1">TOBALABA!$A$5:$N$1225</definedName>
    <definedName name="Z_90887117_F10F_4BFC_8FBC_C977ABC07CFF_.wvu.FilterData" localSheetId="16" hidden="1">'VIÑA DEL MAR'!$A$5:$N$18</definedName>
    <definedName name="Z_90FF7C9F_EFF4_4159_8BEA_0556FF7A683F_.wvu.FilterData" localSheetId="3" hidden="1">'EST CENTRAL'!$A$5:$N$656</definedName>
    <definedName name="Z_90FF7C9F_EFF4_4159_8BEA_0556FF7A683F_.wvu.FilterData" localSheetId="10" hidden="1">OESTE!$A$5:$N$786</definedName>
    <definedName name="Z_90FF7C9F_EFF4_4159_8BEA_0556FF7A683F_.wvu.FilterData" localSheetId="11" hidden="1">'PLAZA SUR'!$A$5:$N$138</definedName>
    <definedName name="Z_90FF7C9F_EFF4_4159_8BEA_0556FF7A683F_.wvu.FilterData" localSheetId="12" hidden="1">'PUENTE ALTO'!$A$5:$N$254</definedName>
    <definedName name="Z_90FF7C9F_EFF4_4159_8BEA_0556FF7A683F_.wvu.FilterData" localSheetId="13" hidden="1">'SAN MIGUEL'!$A$5:$N$939</definedName>
    <definedName name="Z_90FF7C9F_EFF4_4159_8BEA_0556FF7A683F_.wvu.FilterData" localSheetId="14" hidden="1">'SANTA LUCIA'!$A$5:$N$450</definedName>
    <definedName name="Z_90FF7C9F_EFF4_4159_8BEA_0556FF7A683F_.wvu.FilterData" localSheetId="15" hidden="1">TOBALABA!$A$5:$N$1225</definedName>
    <definedName name="Z_91C287DD_1AC3_41AE_ADDE_B0587CFD3B6C_.wvu.FilterData" localSheetId="0" hidden="1">ALAMEDA!$A$5:$N$845</definedName>
    <definedName name="Z_91C287DD_1AC3_41AE_ADDE_B0587CFD3B6C_.wvu.FilterData" localSheetId="23" hidden="1">ANULADAS!#REF!</definedName>
    <definedName name="Z_91C287DD_1AC3_41AE_ADDE_B0587CFD3B6C_.wvu.FilterData" localSheetId="1" hidden="1">BARCELONA!$A$5:$N$2551</definedName>
    <definedName name="Z_91C287DD_1AC3_41AE_ADDE_B0587CFD3B6C_.wvu.FilterData" localSheetId="3" hidden="1">'EST CENTRAL'!$A$7:$N$656</definedName>
    <definedName name="Z_91C287DD_1AC3_41AE_ADDE_B0587CFD3B6C_.wvu.FilterData" localSheetId="4" hidden="1">'LA FLORIDA'!$A$5:$N$731</definedName>
    <definedName name="Z_91C287DD_1AC3_41AE_ADDE_B0587CFD3B6C_.wvu.FilterData" localSheetId="6" hidden="1">'LAS CONDES'!$A$5:$N$1190</definedName>
    <definedName name="Z_91C287DD_1AC3_41AE_ADDE_B0587CFD3B6C_.wvu.FilterData" localSheetId="8" hidden="1">MANQUEHUE!$A$5:$N$1087</definedName>
    <definedName name="Z_91C287DD_1AC3_41AE_ADDE_B0587CFD3B6C_.wvu.FilterData" localSheetId="9" hidden="1">NORTE!$A$5:$N$798</definedName>
    <definedName name="Z_91C287DD_1AC3_41AE_ADDE_B0587CFD3B6C_.wvu.FilterData" localSheetId="10" hidden="1">OESTE!$A$5:$N$786</definedName>
    <definedName name="Z_91C287DD_1AC3_41AE_ADDE_B0587CFD3B6C_.wvu.FilterData" localSheetId="11" hidden="1">'PLAZA SUR'!$A$5:$N$138</definedName>
    <definedName name="Z_91C287DD_1AC3_41AE_ADDE_B0587CFD3B6C_.wvu.FilterData" localSheetId="14" hidden="1">'SANTA LUCIA'!$A$5:$N$370</definedName>
    <definedName name="Z_91C287DD_1AC3_41AE_ADDE_B0587CFD3B6C_.wvu.FilterData" localSheetId="15" hidden="1">TOBALABA!$A$5:$N$1225</definedName>
    <definedName name="Z_93BB4C59_25A2_432A_AACA_1F097AB3E7A2_.wvu.FilterData" localSheetId="0" hidden="1">ALAMEDA!$A$5:$N$845</definedName>
    <definedName name="Z_93BB4C59_25A2_432A_AACA_1F097AB3E7A2_.wvu.FilterData" localSheetId="2" hidden="1">CENTRO!$A$5:$N$224</definedName>
    <definedName name="Z_93BB4C59_25A2_432A_AACA_1F097AB3E7A2_.wvu.FilterData" localSheetId="3" hidden="1">'EST CENTRAL'!$A$7:$N$656</definedName>
    <definedName name="Z_93BB4C59_25A2_432A_AACA_1F097AB3E7A2_.wvu.FilterData" localSheetId="8" hidden="1">MANQUEHUE!$A$5:$N$1087</definedName>
    <definedName name="Z_93BB4C59_25A2_432A_AACA_1F097AB3E7A2_.wvu.FilterData" localSheetId="9" hidden="1">NORTE!$A$5:$N$798</definedName>
    <definedName name="Z_93BB4C59_25A2_432A_AACA_1F097AB3E7A2_.wvu.FilterData" localSheetId="10" hidden="1">OESTE!$A$5:$N$786</definedName>
    <definedName name="Z_93BB4C59_25A2_432A_AACA_1F097AB3E7A2_.wvu.FilterData" localSheetId="11" hidden="1">'PLAZA SUR'!$A$5:$N$138</definedName>
    <definedName name="Z_93BB4C59_25A2_432A_AACA_1F097AB3E7A2_.wvu.FilterData" localSheetId="14" hidden="1">'SANTA LUCIA'!$A$5:$N$370</definedName>
    <definedName name="Z_93F4525E_B3D2_47CB_8094_63C995825437_.wvu.FilterData" localSheetId="4" hidden="1">'LA FLORIDA'!$A$5:$N$731</definedName>
    <definedName name="Z_93F4525E_B3D2_47CB_8094_63C995825437_.wvu.FilterData" localSheetId="17" hidden="1">'LA SERENA'!$A$5:$N$18</definedName>
    <definedName name="Z_93F4525E_B3D2_47CB_8094_63C995825437_.wvu.FilterData" localSheetId="5" hidden="1">'LAS BELLOTAS'!$A$5:$N$134</definedName>
    <definedName name="Z_93F4525E_B3D2_47CB_8094_63C995825437_.wvu.FilterData" localSheetId="6" hidden="1">'LAS CONDES'!$A$5:$N$1190</definedName>
    <definedName name="Z_93F4525E_B3D2_47CB_8094_63C995825437_.wvu.FilterData" localSheetId="9" hidden="1">NORTE!$A$5:$N$5</definedName>
    <definedName name="Z_93F4525E_B3D2_47CB_8094_63C995825437_.wvu.FilterData" localSheetId="10" hidden="1">OESTE!$A$5:$N$786</definedName>
    <definedName name="Z_93F4525E_B3D2_47CB_8094_63C995825437_.wvu.FilterData" localSheetId="16" hidden="1">'VIÑA DEL MAR'!$A$5:$N$18</definedName>
    <definedName name="Z_96480905_93D0_47E9_903A_36B2544FDCE6_.wvu.FilterData" localSheetId="1" hidden="1">BARCELONA!$A$5:$N$2551</definedName>
    <definedName name="Z_96480905_93D0_47E9_903A_36B2544FDCE6_.wvu.FilterData" localSheetId="2" hidden="1">CENTRO!$A$5:$N$987</definedName>
    <definedName name="Z_96D6AAC3_A6BD_43F3_87C9_9CE5C2E8DFCF_.wvu.FilterData" localSheetId="0" hidden="1">ALAMEDA!$A$5:$N$845</definedName>
    <definedName name="Z_96D6AAC3_A6BD_43F3_87C9_9CE5C2E8DFCF_.wvu.FilterData" localSheetId="23" hidden="1">ANULADAS!#REF!</definedName>
    <definedName name="Z_96D6AAC3_A6BD_43F3_87C9_9CE5C2E8DFCF_.wvu.FilterData" localSheetId="1" hidden="1">BARCELONA!$A$5:$N$2551</definedName>
    <definedName name="Z_96E8A49B_6BAE_4A27_9563_B53F73A0324D_.wvu.FilterData" localSheetId="9" hidden="1">NORTE!$A$5:$N$993</definedName>
    <definedName name="Z_96E8A49B_6BAE_4A27_9563_B53F73A0324D_.wvu.FilterData" localSheetId="10" hidden="1">OESTE!$A$5:$N$786</definedName>
    <definedName name="Z_96E8A49B_6BAE_4A27_9563_B53F73A0324D_.wvu.FilterData" localSheetId="12" hidden="1">'PUENTE ALTO'!$A$5:$N$254</definedName>
    <definedName name="Z_9897BABC_8FD0_479C_9276_FED8278BE48F_.wvu.FilterData" localSheetId="10" hidden="1">OESTE!$A$5:$N$786</definedName>
    <definedName name="Z_9954A866_BBC0_4CA2_8953_DF80A7E0DE21_.wvu.FilterData" localSheetId="0" hidden="1">ALAMEDA!$A$5:$N$845</definedName>
    <definedName name="Z_9954A866_BBC0_4CA2_8953_DF80A7E0DE21_.wvu.FilterData" localSheetId="1" hidden="1">BARCELONA!$A$5:$N$2551</definedName>
    <definedName name="Z_9954A866_BBC0_4CA2_8953_DF80A7E0DE21_.wvu.FilterData" localSheetId="2" hidden="1">CENTRO!$A$5:$N$987</definedName>
    <definedName name="Z_9954A866_BBC0_4CA2_8953_DF80A7E0DE21_.wvu.FilterData" localSheetId="7" hidden="1">MAIPU!$A$5:$N$498</definedName>
    <definedName name="Z_9954A866_BBC0_4CA2_8953_DF80A7E0DE21_.wvu.FilterData" localSheetId="9" hidden="1">NORTE!$A$5:$N$798</definedName>
    <definedName name="Z_9954A866_BBC0_4CA2_8953_DF80A7E0DE21_.wvu.FilterData" localSheetId="10" hidden="1">OESTE!$A$5:$N$786</definedName>
    <definedName name="Z_9954A866_BBC0_4CA2_8953_DF80A7E0DE21_.wvu.FilterData" localSheetId="13" hidden="1">'SAN MIGUEL'!$A$5:$N$939</definedName>
    <definedName name="Z_9954A866_BBC0_4CA2_8953_DF80A7E0DE21_.wvu.FilterData" localSheetId="14" hidden="1">'SANTA LUCIA'!$A$5:$N$450</definedName>
    <definedName name="Z_9954A866_BBC0_4CA2_8953_DF80A7E0DE21_.wvu.FilterData" localSheetId="15" hidden="1">TOBALABA!$A$5:$N$1225</definedName>
    <definedName name="Z_99A72ABC_CB94_494B_9BE7_640D6D59C9ED_.wvu.FilterData" localSheetId="4" hidden="1">'LA FLORIDA'!$A$5:$N$731</definedName>
    <definedName name="Z_99C41C83_34CB_4D89_B689_188536406238_.wvu.FilterData" localSheetId="0" hidden="1">ALAMEDA!$A$5:$N$845</definedName>
    <definedName name="Z_99C41C83_34CB_4D89_B689_188536406238_.wvu.FilterData" localSheetId="23" hidden="1">ANULADAS!#REF!</definedName>
    <definedName name="Z_99C41C83_34CB_4D89_B689_188536406238_.wvu.FilterData" localSheetId="1" hidden="1">BARCELONA!$A$5:$N$2551</definedName>
    <definedName name="Z_99C41C83_34CB_4D89_B689_188536406238_.wvu.FilterData" localSheetId="2" hidden="1">CENTRO!$A$5:$N$224</definedName>
    <definedName name="Z_99C41C83_34CB_4D89_B689_188536406238_.wvu.FilterData" localSheetId="17" hidden="1">'LA SERENA'!$A$5:$N$18</definedName>
    <definedName name="Z_99C41C83_34CB_4D89_B689_188536406238_.wvu.FilterData" localSheetId="5" hidden="1">'LAS BELLOTAS'!$A$5:$N$134</definedName>
    <definedName name="Z_99C41C83_34CB_4D89_B689_188536406238_.wvu.FilterData" localSheetId="6" hidden="1">'LAS CONDES'!$A$5:$N$1190</definedName>
    <definedName name="Z_99C41C83_34CB_4D89_B689_188536406238_.wvu.FilterData" localSheetId="10" hidden="1">OESTE!$A$5:$N$786</definedName>
    <definedName name="Z_99C41C83_34CB_4D89_B689_188536406238_.wvu.FilterData" localSheetId="11" hidden="1">'PLAZA SUR'!$A$5:$N$138</definedName>
    <definedName name="Z_99C41C83_34CB_4D89_B689_188536406238_.wvu.FilterData" localSheetId="13" hidden="1">'SAN MIGUEL'!$A$5:$N$5</definedName>
    <definedName name="Z_99C41C83_34CB_4D89_B689_188536406238_.wvu.FilterData" localSheetId="14" hidden="1">'SANTA LUCIA'!$A$5:$N$370</definedName>
    <definedName name="Z_99C41C83_34CB_4D89_B689_188536406238_.wvu.FilterData" localSheetId="16" hidden="1">'VIÑA DEL MAR'!$A$5:$N$18</definedName>
    <definedName name="Z_9AFD1AFE_CB68_474C_94DD_A11FFBD44D3B_.wvu.FilterData" localSheetId="23" hidden="1">ANULADAS!#REF!</definedName>
    <definedName name="Z_9AFD1AFE_CB68_474C_94DD_A11FFBD44D3B_.wvu.FilterData" localSheetId="1" hidden="1">BARCELONA!$A$5:$N$2551</definedName>
    <definedName name="Z_9B6716F5_E442_4A1E_A26E_2C7D8C6A4A53_.wvu.FilterData" localSheetId="10" hidden="1">OESTE!$A$5:$N$786</definedName>
    <definedName name="Z_9B6716F5_E442_4A1E_A26E_2C7D8C6A4A53_.wvu.FilterData" localSheetId="13" hidden="1">'SAN MIGUEL'!$A$5:$N$939</definedName>
    <definedName name="Z_9D19FC2F_2051_4B00_8F92_7F55AFFC56C8_.wvu.FilterData" localSheetId="3" hidden="1">'[1]EST CENTRAL'!$A$260:$N$260</definedName>
    <definedName name="Z_9DDEB596_10EE_452A_8CDA_BA22B7BF333C_.wvu.FilterData" localSheetId="15" hidden="1">TOBALABA!$A$5:$N$1225</definedName>
    <definedName name="Z_9EC9E3C3_2555_43BE_A837_55E4DCBCA969_.wvu.FilterData" localSheetId="23" hidden="1">ANULADAS!#REF!</definedName>
    <definedName name="Z_9EC9E3C3_2555_43BE_A837_55E4DCBCA969_.wvu.FilterData" localSheetId="1" hidden="1">BARCELONA!$A$5:$N$2551</definedName>
    <definedName name="Z_9ED2A4B6_79FE_48CD_B159_65E62F04B3DF_.wvu.FilterData" localSheetId="4" hidden="1">'LA FLORIDA'!$A$5:$N$731</definedName>
    <definedName name="Z_A052AC90_285E_4ABA_B69A_F2142CED8EFA_.wvu.FilterData" localSheetId="3" hidden="1">'EST CENTRAL'!$A$5:$N$656</definedName>
    <definedName name="Z_A052AC90_285E_4ABA_B69A_F2142CED8EFA_.wvu.FilterData" localSheetId="4" hidden="1">'LA FLORIDA'!$A$5:$N$731</definedName>
    <definedName name="Z_A052AC90_285E_4ABA_B69A_F2142CED8EFA_.wvu.FilterData" localSheetId="6" hidden="1">'LAS CONDES'!$A$5:$N$1190</definedName>
    <definedName name="Z_A052AC90_285E_4ABA_B69A_F2142CED8EFA_.wvu.FilterData" localSheetId="7" hidden="1">MAIPU!$A$5:$N$498</definedName>
    <definedName name="Z_A092A4C0_2309_4CFF_908A_BEA8D7BB7663_.wvu.FilterData" localSheetId="10" hidden="1">OESTE!$A$5:$N$786</definedName>
    <definedName name="Z_A1301B00_518D_41E0_92B6_077AE74BA683_.wvu.FilterData" localSheetId="15" hidden="1">TOBALABA!$A$5:$N$1225</definedName>
    <definedName name="Z_A3EF6FC4_6D6B_4D31_A459_04214285D6E4_.wvu.FilterData" localSheetId="2" hidden="1">CENTRO!$A$5:$N$224</definedName>
    <definedName name="Z_A3EF6FC4_6D6B_4D31_A459_04214285D6E4_.wvu.FilterData" localSheetId="4" hidden="1">'LA FLORIDA'!$A$5:$N$731</definedName>
    <definedName name="Z_A3EF6FC4_6D6B_4D31_A459_04214285D6E4_.wvu.FilterData" localSheetId="17" hidden="1">'LA SERENA'!$A$5:$N$18</definedName>
    <definedName name="Z_A3EF6FC4_6D6B_4D31_A459_04214285D6E4_.wvu.FilterData" localSheetId="5" hidden="1">'LAS BELLOTAS'!$A$5:$N$134</definedName>
    <definedName name="Z_A3EF6FC4_6D6B_4D31_A459_04214285D6E4_.wvu.FilterData" localSheetId="6" hidden="1">'LAS CONDES'!$A$5:$N$1190</definedName>
    <definedName name="Z_A3EF6FC4_6D6B_4D31_A459_04214285D6E4_.wvu.FilterData" localSheetId="9" hidden="1">NORTE!$A$5:$N$5</definedName>
    <definedName name="Z_A3EF6FC4_6D6B_4D31_A459_04214285D6E4_.wvu.FilterData" localSheetId="16" hidden="1">'VIÑA DEL MAR'!$A$5:$N$18</definedName>
    <definedName name="Z_A528976D_47E9_4793_A6CA_21595FA7BE4C_.wvu.FilterData" localSheetId="0" hidden="1">ALAMEDA!$A$5:$N$845</definedName>
    <definedName name="Z_A528976D_47E9_4793_A6CA_21595FA7BE4C_.wvu.FilterData" localSheetId="23" hidden="1">ANULADAS!#REF!</definedName>
    <definedName name="Z_A528976D_47E9_4793_A6CA_21595FA7BE4C_.wvu.FilterData" localSheetId="1" hidden="1">BARCELONA!$A$5:$N$5</definedName>
    <definedName name="Z_A528976D_47E9_4793_A6CA_21595FA7BE4C_.wvu.FilterData" localSheetId="2" hidden="1">CENTRO!$A$5:$N$224</definedName>
    <definedName name="Z_A528976D_47E9_4793_A6CA_21595FA7BE4C_.wvu.FilterData" localSheetId="17" hidden="1">'LA SERENA'!$A$5:$N$18</definedName>
    <definedName name="Z_A528976D_47E9_4793_A6CA_21595FA7BE4C_.wvu.FilterData" localSheetId="5" hidden="1">'LAS BELLOTAS'!$A$5:$N$134</definedName>
    <definedName name="Z_A528976D_47E9_4793_A6CA_21595FA7BE4C_.wvu.FilterData" localSheetId="6" hidden="1">'LAS CONDES'!$A$5:$N$1190</definedName>
    <definedName name="Z_A528976D_47E9_4793_A6CA_21595FA7BE4C_.wvu.FilterData" localSheetId="7" hidden="1">MAIPU!$A$5:$N$5</definedName>
    <definedName name="Z_A528976D_47E9_4793_A6CA_21595FA7BE4C_.wvu.FilterData" localSheetId="8" hidden="1">MANQUEHUE!$A$5:$N$1087</definedName>
    <definedName name="Z_A528976D_47E9_4793_A6CA_21595FA7BE4C_.wvu.FilterData" localSheetId="9" hidden="1">NORTE!$A$5:$N$5</definedName>
    <definedName name="Z_A528976D_47E9_4793_A6CA_21595FA7BE4C_.wvu.FilterData" localSheetId="10" hidden="1">OESTE!$A$5:$N$786</definedName>
    <definedName name="Z_A528976D_47E9_4793_A6CA_21595FA7BE4C_.wvu.FilterData" localSheetId="11" hidden="1">'PLAZA SUR'!$A$5:$N$138</definedName>
    <definedName name="Z_A528976D_47E9_4793_A6CA_21595FA7BE4C_.wvu.FilterData" localSheetId="12" hidden="1">'PUENTE ALTO'!$A$5:$N$254</definedName>
    <definedName name="Z_A528976D_47E9_4793_A6CA_21595FA7BE4C_.wvu.FilterData" localSheetId="13" hidden="1">'SAN MIGUEL'!$A$5:$N$5</definedName>
    <definedName name="Z_A528976D_47E9_4793_A6CA_21595FA7BE4C_.wvu.FilterData" localSheetId="15" hidden="1">TOBALABA!$A$5:$N$1225</definedName>
    <definedName name="Z_A528976D_47E9_4793_A6CA_21595FA7BE4C_.wvu.FilterData" localSheetId="16" hidden="1">'VIÑA DEL MAR'!$A$5:$N$18</definedName>
    <definedName name="Z_A55E48B4_CCC8_4D54_B002_72A845138D0D_.wvu.FilterData" localSheetId="0" hidden="1">ALAMEDA!$A$5:$N$845</definedName>
    <definedName name="Z_A55E48B4_CCC8_4D54_B002_72A845138D0D_.wvu.FilterData" localSheetId="23" hidden="1">ANULADAS!#REF!</definedName>
    <definedName name="Z_A55E48B4_CCC8_4D54_B002_72A845138D0D_.wvu.FilterData" localSheetId="1" hidden="1">BARCELONA!$A$5:$N$5</definedName>
    <definedName name="Z_A55E48B4_CCC8_4D54_B002_72A845138D0D_.wvu.FilterData" localSheetId="17" hidden="1">'LA SERENA'!$A$5:$N$5</definedName>
    <definedName name="Z_A55E48B4_CCC8_4D54_B002_72A845138D0D_.wvu.FilterData" localSheetId="5" hidden="1">'LAS BELLOTAS'!$A$5:$N$5</definedName>
    <definedName name="Z_A55E48B4_CCC8_4D54_B002_72A845138D0D_.wvu.FilterData" localSheetId="6" hidden="1">'LAS CONDES'!$A$5:$N$5</definedName>
    <definedName name="Z_A55E48B4_CCC8_4D54_B002_72A845138D0D_.wvu.FilterData" localSheetId="11" hidden="1">'PLAZA SUR'!$A$5:$N$138</definedName>
    <definedName name="Z_A55E48B4_CCC8_4D54_B002_72A845138D0D_.wvu.FilterData" localSheetId="13" hidden="1">'SAN MIGUEL'!$A$5:$N$5</definedName>
    <definedName name="Z_A55E48B4_CCC8_4D54_B002_72A845138D0D_.wvu.FilterData" localSheetId="14" hidden="1">'SANTA LUCIA'!$A$5:$N$370</definedName>
    <definedName name="Z_A55E48B4_CCC8_4D54_B002_72A845138D0D_.wvu.FilterData" localSheetId="15" hidden="1">TOBALABA!$A$5:$N$1225</definedName>
    <definedName name="Z_A55E48B4_CCC8_4D54_B002_72A845138D0D_.wvu.FilterData" localSheetId="16" hidden="1">'VIÑA DEL MAR'!$A$5:$N$5</definedName>
    <definedName name="Z_A63E3311_0672_43ED_9483_8E91A29D1643_.wvu.FilterData" localSheetId="0" hidden="1">ALAMEDA!$A$5:$N$845</definedName>
    <definedName name="Z_A63E3311_0672_43ED_9483_8E91A29D1643_.wvu.FilterData" localSheetId="1" hidden="1">BARCELONA!$A$5:$N$2551</definedName>
    <definedName name="Z_A63E3311_0672_43ED_9483_8E91A29D1643_.wvu.FilterData" localSheetId="2" hidden="1">CENTRO!$A$5:$N$987</definedName>
    <definedName name="Z_A716FF0C_576E_4FA0_AE56_5B24AA1926A3_.wvu.FilterData" localSheetId="1" hidden="1">BARCELONA!$A$5:$N$2551</definedName>
    <definedName name="Z_A716FF0C_576E_4FA0_AE56_5B24AA1926A3_.wvu.FilterData" localSheetId="2" hidden="1">CENTRO!$A$5:$N$987</definedName>
    <definedName name="Z_A716FF0C_576E_4FA0_AE56_5B24AA1926A3_.wvu.FilterData" localSheetId="3" hidden="1">'EST CENTRAL'!$A$5:$N$656</definedName>
    <definedName name="Z_A8D59273_7256_46A9_A730_744A9DC58AED_.wvu.FilterData" localSheetId="3" hidden="1">'[1]EST CENTRAL'!$A$260:$N$260</definedName>
    <definedName name="Z_A8D59273_7256_46A9_A730_744A9DC58AED_.wvu.FilterData" localSheetId="4" hidden="1">'LA FLORIDA'!$A$5:$N$731</definedName>
    <definedName name="Z_A8D59273_7256_46A9_A730_744A9DC58AED_.wvu.FilterData" localSheetId="8" hidden="1">MANQUEHUE!$A$5:$N$1087</definedName>
    <definedName name="Z_A8D59273_7256_46A9_A730_744A9DC58AED_.wvu.FilterData" localSheetId="9" hidden="1">NORTE!$A$5:$N$5</definedName>
    <definedName name="Z_A8D59273_7256_46A9_A730_744A9DC58AED_.wvu.FilterData" localSheetId="10" hidden="1">OESTE!$A$5:$N$786</definedName>
    <definedName name="Z_A8E1BBD4_60E3_410C_B21B_806AE2C1A9CD_.wvu.FilterData" localSheetId="13" hidden="1">'SAN MIGUEL'!$A$5:$N$939</definedName>
    <definedName name="Z_AAE5396B_6C8D_428B_A702_0BF525BFAE72_.wvu.FilterData" localSheetId="17" hidden="1">'LA SERENA'!$A$5:$N$18</definedName>
    <definedName name="Z_AAE5396B_6C8D_428B_A702_0BF525BFAE72_.wvu.FilterData" localSheetId="5" hidden="1">'LAS BELLOTAS'!$A$5:$N$134</definedName>
    <definedName name="Z_AAE5396B_6C8D_428B_A702_0BF525BFAE72_.wvu.FilterData" localSheetId="9" hidden="1">NORTE!$A$5:$N$993</definedName>
    <definedName name="Z_AAE5396B_6C8D_428B_A702_0BF525BFAE72_.wvu.FilterData" localSheetId="16" hidden="1">'VIÑA DEL MAR'!$A$5:$N$18</definedName>
    <definedName name="Z_AC6BCC4E_498B_4194_97FD_DEFF218B4F43_.wvu.FilterData" localSheetId="10" hidden="1">OESTE!$A$5:$N$786</definedName>
    <definedName name="Z_AD7F6C97_0382_408B_B2C3_77E96B1BB137_.wvu.FilterData" localSheetId="13" hidden="1">'SAN MIGUEL'!$A$5:$N$939</definedName>
    <definedName name="Z_AE39A430_5DCF_4C96_969A_BF764CBDE628_.wvu.FilterData" localSheetId="23" hidden="1">ANULADAS!#REF!</definedName>
    <definedName name="Z_AE39A430_5DCF_4C96_969A_BF764CBDE628_.wvu.FilterData" localSheetId="1" hidden="1">BARCELONA!$A$5:$N$2551</definedName>
    <definedName name="Z_AE40DDC0_FE01_4379_A66B_67E9235D131D_.wvu.FilterData" localSheetId="9" hidden="1">NORTE!$A$5:$N$798</definedName>
    <definedName name="Z_B011314B_5D62_40F4_A662_4F14A1FDD70B_.wvu.FilterData" localSheetId="0" hidden="1">ALAMEDA!$A$5:$N$845</definedName>
    <definedName name="Z_B011314B_5D62_40F4_A662_4F14A1FDD70B_.wvu.FilterData" localSheetId="23" hidden="1">ANULADAS!#REF!</definedName>
    <definedName name="Z_B011314B_5D62_40F4_A662_4F14A1FDD70B_.wvu.FilterData" localSheetId="1" hidden="1">BARCELONA!$A$5:$N$5</definedName>
    <definedName name="Z_B011314B_5D62_40F4_A662_4F14A1FDD70B_.wvu.FilterData" localSheetId="2" hidden="1">CENTRO!$A$5:$N$224</definedName>
    <definedName name="Z_B011314B_5D62_40F4_A662_4F14A1FDD70B_.wvu.FilterData" localSheetId="3" hidden="1">'[1]EST CENTRAL'!$A$260:$N$260</definedName>
    <definedName name="Z_B011314B_5D62_40F4_A662_4F14A1FDD70B_.wvu.FilterData" localSheetId="17" hidden="1">'LA SERENA'!$A$5:$N$18</definedName>
    <definedName name="Z_B011314B_5D62_40F4_A662_4F14A1FDD70B_.wvu.FilterData" localSheetId="5" hidden="1">'LAS BELLOTAS'!$A$5:$N$134</definedName>
    <definedName name="Z_B011314B_5D62_40F4_A662_4F14A1FDD70B_.wvu.FilterData" localSheetId="6" hidden="1">'LAS CONDES'!$A$5:$N$1190</definedName>
    <definedName name="Z_B011314B_5D62_40F4_A662_4F14A1FDD70B_.wvu.FilterData" localSheetId="7" hidden="1">MAIPU!$A$5:$N$5</definedName>
    <definedName name="Z_B011314B_5D62_40F4_A662_4F14A1FDD70B_.wvu.FilterData" localSheetId="8" hidden="1">MANQUEHUE!$A$5:$N$1087</definedName>
    <definedName name="Z_B011314B_5D62_40F4_A662_4F14A1FDD70B_.wvu.FilterData" localSheetId="9" hidden="1">NORTE!$A$5:$N$5</definedName>
    <definedName name="Z_B011314B_5D62_40F4_A662_4F14A1FDD70B_.wvu.FilterData" localSheetId="10" hidden="1">OESTE!$A$5:$N$786</definedName>
    <definedName name="Z_B011314B_5D62_40F4_A662_4F14A1FDD70B_.wvu.FilterData" localSheetId="11" hidden="1">'PLAZA SUR'!$A$5:$N$138</definedName>
    <definedName name="Z_B011314B_5D62_40F4_A662_4F14A1FDD70B_.wvu.FilterData" localSheetId="13" hidden="1">'SAN MIGUEL'!$A$5:$N$5</definedName>
    <definedName name="Z_B011314B_5D62_40F4_A662_4F14A1FDD70B_.wvu.FilterData" localSheetId="14" hidden="1">'SANTA LUCIA'!$A$5:$N$370</definedName>
    <definedName name="Z_B011314B_5D62_40F4_A662_4F14A1FDD70B_.wvu.FilterData" localSheetId="15" hidden="1">TOBALABA!$A$5:$N$1225</definedName>
    <definedName name="Z_B011314B_5D62_40F4_A662_4F14A1FDD70B_.wvu.FilterData" localSheetId="16" hidden="1">'VIÑA DEL MAR'!$A$5:$N$18</definedName>
    <definedName name="Z_B3A51C1E_FFF8_4DF9_9878_5E89DF0A4927_.wvu.FilterData" localSheetId="13" hidden="1">'SAN MIGUEL'!$A$5:$N$5</definedName>
    <definedName name="Z_B3FD9827_11B6_4C67_84D0_909224486EAF_.wvu.FilterData" localSheetId="1" hidden="1">BARCELONA!$A$5:$N$2551</definedName>
    <definedName name="Z_B3FD9827_11B6_4C67_84D0_909224486EAF_.wvu.FilterData" localSheetId="2" hidden="1">CENTRO!$A$5:$N$987</definedName>
    <definedName name="Z_B3FD9827_11B6_4C67_84D0_909224486EAF_.wvu.FilterData" localSheetId="9" hidden="1">NORTE!$A$5:$N$993</definedName>
    <definedName name="Z_B3FD9827_11B6_4C67_84D0_909224486EAF_.wvu.FilterData" localSheetId="10" hidden="1">OESTE!$A$5:$N$786</definedName>
    <definedName name="Z_B45FA5F4_B928_46F9_9E12_38C645B6A071_.wvu.FilterData" localSheetId="0" hidden="1">ALAMEDA!$A$5:$N$845</definedName>
    <definedName name="Z_B45FA5F4_B928_46F9_9E12_38C645B6A071_.wvu.FilterData" localSheetId="11" hidden="1">'PLAZA SUR'!$A$5:$N$138</definedName>
    <definedName name="Z_B49A7750_4528_417C_81F2_51687F34FF1B_.wvu.FilterData" localSheetId="0" hidden="1">ALAMEDA!$A$5:$N$845</definedName>
    <definedName name="Z_B49A7750_4528_417C_81F2_51687F34FF1B_.wvu.FilterData" localSheetId="3" hidden="1">'[1]EST CENTRAL'!$A$260:$N$260</definedName>
    <definedName name="Z_B49A7750_4528_417C_81F2_51687F34FF1B_.wvu.FilterData" localSheetId="8" hidden="1">MANQUEHUE!$A$5:$N$1087</definedName>
    <definedName name="Z_B49A7750_4528_417C_81F2_51687F34FF1B_.wvu.FilterData" localSheetId="9" hidden="1">NORTE!$A$5:$N$5</definedName>
    <definedName name="Z_B49A7750_4528_417C_81F2_51687F34FF1B_.wvu.FilterData" localSheetId="11" hidden="1">'PLAZA SUR'!$A$5:$N$138</definedName>
    <definedName name="Z_B49A7750_4528_417C_81F2_51687F34FF1B_.wvu.FilterData" localSheetId="13" hidden="1">'SAN MIGUEL'!$A$5:$N$5</definedName>
    <definedName name="Z_B4E811AB_3EF1_4FB4_A304_D60D861815E7_.wvu.FilterData" localSheetId="3" hidden="1">'EST CENTRAL'!$A$5:$N$656</definedName>
    <definedName name="Z_B4E811AB_3EF1_4FB4_A304_D60D861815E7_.wvu.FilterData" localSheetId="4" hidden="1">'LA FLORIDA'!$A$5:$N$731</definedName>
    <definedName name="Z_B55A9E49_FA2C_41F4_8064_865DCC005467_.wvu.FilterData" localSheetId="14" hidden="1">'SANTA LUCIA'!$A$5:$N$450</definedName>
    <definedName name="Z_B5821D48_813D_4FC0_BA9D_14E9CDB88CC5_.wvu.FilterData" localSheetId="13" hidden="1">'SAN MIGUEL'!$A$5:$N$939</definedName>
    <definedName name="Z_B5821D48_813D_4FC0_BA9D_14E9CDB88CC5_.wvu.FilterData" localSheetId="15" hidden="1">TOBALABA!$A$5:$N$1225</definedName>
    <definedName name="Z_B73E1E52_1355_4F46_80C0_161F2BB7DA63_.wvu.FilterData" localSheetId="7" hidden="1">MAIPU!$A$5:$N$498</definedName>
    <definedName name="Z_BBB6F3F0_CD89_49E8_B388_530B7EDDA99B_.wvu.FilterData" localSheetId="8" hidden="1">MANQUEHUE!$A$5:$N$1087</definedName>
    <definedName name="Z_BBCABDC1_59D6_44DD_9DDC_209558D1537C_.wvu.FilterData" localSheetId="4" hidden="1">'LA FLORIDA'!$A$5:$N$731</definedName>
    <definedName name="Z_BBCABDC1_59D6_44DD_9DDC_209558D1537C_.wvu.FilterData" localSheetId="6" hidden="1">'LAS CONDES'!$A$5:$N$1190</definedName>
    <definedName name="Z_BC0BF2FA_2A14_46D2_ABA9_2673F193C9AC_.wvu.FilterData" localSheetId="3" hidden="1">'EST CENTRAL'!$A$7:$N$656</definedName>
    <definedName name="Z_BC0BF2FA_2A14_46D2_ABA9_2673F193C9AC_.wvu.FilterData" localSheetId="4" hidden="1">'LA FLORIDA'!$A$5:$N$731</definedName>
    <definedName name="Z_BC0BF2FA_2A14_46D2_ABA9_2673F193C9AC_.wvu.FilterData" localSheetId="6" hidden="1">'LAS CONDES'!$A$5:$N$1190</definedName>
    <definedName name="Z_BC0BF2FA_2A14_46D2_ABA9_2673F193C9AC_.wvu.FilterData" localSheetId="8" hidden="1">MANQUEHUE!$A$5:$N$1087</definedName>
    <definedName name="Z_BC0BF2FA_2A14_46D2_ABA9_2673F193C9AC_.wvu.FilterData" localSheetId="9" hidden="1">NORTE!$A$5:$N$5</definedName>
    <definedName name="Z_BC0BF2FA_2A14_46D2_ABA9_2673F193C9AC_.wvu.FilterData" localSheetId="12" hidden="1">'PUENTE ALTO'!$A$5:$N$254</definedName>
    <definedName name="Z_BC0BF2FA_2A14_46D2_ABA9_2673F193C9AC_.wvu.FilterData" localSheetId="13" hidden="1">'SAN MIGUEL'!$A$5:$N$5</definedName>
    <definedName name="Z_BC0BF2FA_2A14_46D2_ABA9_2673F193C9AC_.wvu.FilterData" localSheetId="15" hidden="1">TOBALABA!$A$5:$N$1225</definedName>
    <definedName name="Z_BCFD4D3B_F7C5_4B6E_848B_21C9724FBC7E_.wvu.FilterData" localSheetId="15" hidden="1">TOBALABA!$A$5:$N$1225</definedName>
    <definedName name="Z_BDFED734_7360_42C1_A550_3449FADE594D_.wvu.FilterData" localSheetId="0" hidden="1">ALAMEDA!$A$5:$N$845</definedName>
    <definedName name="Z_BDFED734_7360_42C1_A550_3449FADE594D_.wvu.FilterData" localSheetId="23" hidden="1">ANULADAS!#REF!</definedName>
    <definedName name="Z_BDFED734_7360_42C1_A550_3449FADE594D_.wvu.FilterData" localSheetId="1" hidden="1">BARCELONA!$A$5:$N$2551</definedName>
    <definedName name="Z_BDFED734_7360_42C1_A550_3449FADE594D_.wvu.FilterData" localSheetId="11" hidden="1">'PLAZA SUR'!$A$5:$N$138</definedName>
    <definedName name="Z_BDFED734_7360_42C1_A550_3449FADE594D_.wvu.FilterData" localSheetId="13" hidden="1">'SAN MIGUEL'!$A$5:$N$5</definedName>
    <definedName name="Z_BDFED734_7360_42C1_A550_3449FADE594D_.wvu.FilterData" localSheetId="15" hidden="1">TOBALABA!$A$5:$N$1225</definedName>
    <definedName name="Z_C0D4B58D_2336_4ECC_8C81_04F7EBEC2E71_.wvu.FilterData" localSheetId="23" hidden="1">ANULADAS!#REF!</definedName>
    <definedName name="Z_C0D4B58D_2336_4ECC_8C81_04F7EBEC2E71_.wvu.FilterData" localSheetId="1" hidden="1">BARCELONA!$A$5:$N$5</definedName>
    <definedName name="Z_C0D4B58D_2336_4ECC_8C81_04F7EBEC2E71_.wvu.FilterData" localSheetId="2" hidden="1">CENTRO!$A$5:$N$224</definedName>
    <definedName name="Z_C0D4B58D_2336_4ECC_8C81_04F7EBEC2E71_.wvu.FilterData" localSheetId="3" hidden="1">'[1]EST CENTRAL'!$A$260:$N$260</definedName>
    <definedName name="Z_C0D4B58D_2336_4ECC_8C81_04F7EBEC2E71_.wvu.FilterData" localSheetId="4" hidden="1">'LA FLORIDA'!$A$5:$N$731</definedName>
    <definedName name="Z_C0D4B58D_2336_4ECC_8C81_04F7EBEC2E71_.wvu.FilterData" localSheetId="17" hidden="1">'LA SERENA'!$A$5:$N$5</definedName>
    <definedName name="Z_C0D4B58D_2336_4ECC_8C81_04F7EBEC2E71_.wvu.FilterData" localSheetId="5" hidden="1">'LAS BELLOTAS'!$A$5:$N$5</definedName>
    <definedName name="Z_C0D4B58D_2336_4ECC_8C81_04F7EBEC2E71_.wvu.FilterData" localSheetId="6" hidden="1">'LAS CONDES'!$A$5:$N$5</definedName>
    <definedName name="Z_C0D4B58D_2336_4ECC_8C81_04F7EBEC2E71_.wvu.FilterData" localSheetId="7" hidden="1">MAIPU!$A$5:$N$5</definedName>
    <definedName name="Z_C0D4B58D_2336_4ECC_8C81_04F7EBEC2E71_.wvu.FilterData" localSheetId="8" hidden="1">MANQUEHUE!$A$5:$N$1087</definedName>
    <definedName name="Z_C0D4B58D_2336_4ECC_8C81_04F7EBEC2E71_.wvu.FilterData" localSheetId="9" hidden="1">NORTE!$A$5:$N$5</definedName>
    <definedName name="Z_C0D4B58D_2336_4ECC_8C81_04F7EBEC2E71_.wvu.FilterData" localSheetId="10" hidden="1">OESTE!$A$5:$N$786</definedName>
    <definedName name="Z_C0D4B58D_2336_4ECC_8C81_04F7EBEC2E71_.wvu.FilterData" localSheetId="14" hidden="1">'SANTA LUCIA'!$A$5:$N$370</definedName>
    <definedName name="Z_C0D4B58D_2336_4ECC_8C81_04F7EBEC2E71_.wvu.FilterData" localSheetId="15" hidden="1">TOBALABA!$A$5:$N$1225</definedName>
    <definedName name="Z_C0D4B58D_2336_4ECC_8C81_04F7EBEC2E71_.wvu.FilterData" localSheetId="16" hidden="1">'VIÑA DEL MAR'!$A$5:$N$5</definedName>
    <definedName name="Z_C2A3B59C_0005_402C_837C_01B1ECC41CE4_.wvu.FilterData" localSheetId="1" hidden="1">BARCELONA!$A$5:$N$2551</definedName>
    <definedName name="Z_C35795F6_C753_4721_B9F8_55A34262347E_.wvu.FilterData" localSheetId="23" hidden="1">ANULADAS!#REF!</definedName>
    <definedName name="Z_C35795F6_C753_4721_B9F8_55A34262347E_.wvu.FilterData" localSheetId="1" hidden="1">BARCELONA!$A$5:$N$2551</definedName>
    <definedName name="Z_C47F3E8C_7DED_413B_9422_600013F6A7DD_.wvu.FilterData" localSheetId="23" hidden="1">ANULADAS!#REF!</definedName>
    <definedName name="Z_C47F3E8C_7DED_413B_9422_600013F6A7DD_.wvu.FilterData" localSheetId="1" hidden="1">BARCELONA!$A$5:$N$2551</definedName>
    <definedName name="Z_C69B0A46_3BAD_4CB3_AF5C_8183A1B6A223_.wvu.FilterData" localSheetId="1" hidden="1">BARCELONA!$A$5:$N$2551</definedName>
    <definedName name="Z_C69B0A46_3BAD_4CB3_AF5C_8183A1B6A223_.wvu.FilterData" localSheetId="4" hidden="1">'LA FLORIDA'!$A$5:$N$731</definedName>
    <definedName name="Z_C70D5DA7_19F6_4BFF_A5A7_5D4D2C8ED8E5_.wvu.FilterData" localSheetId="2" hidden="1">CENTRO!$A$5:$N$987</definedName>
    <definedName name="Z_C89A27C3_D94B_4FA2_95C2_7B414E22300F_.wvu.FilterData" localSheetId="9" hidden="1">NORTE!$A$5:$N$5</definedName>
    <definedName name="Z_C95594B9_4CE1_48C9_99D8_6F61B782A96E_.wvu.FilterData" localSheetId="1" hidden="1">BARCELONA!$A$5:$N$2551</definedName>
    <definedName name="Z_C9AEC1E8_058A_4F06_A973_9A9E6C785BF8_.wvu.FilterData" localSheetId="2" hidden="1">CENTRO!$A$5:$N$224</definedName>
    <definedName name="Z_C9AEC1E8_058A_4F06_A973_9A9E6C785BF8_.wvu.FilterData" localSheetId="3" hidden="1">'[1]EST CENTRAL'!$A$260:$N$260</definedName>
    <definedName name="Z_C9AEC1E8_058A_4F06_A973_9A9E6C785BF8_.wvu.FilterData" localSheetId="7" hidden="1">MAIPU!$A$5:$N$5</definedName>
    <definedName name="Z_C9AEC1E8_058A_4F06_A973_9A9E6C785BF8_.wvu.FilterData" localSheetId="8" hidden="1">MANQUEHUE!$A$5:$N$1087</definedName>
    <definedName name="Z_C9AEC1E8_058A_4F06_A973_9A9E6C785BF8_.wvu.FilterData" localSheetId="9" hidden="1">NORTE!$A$5:$N$5</definedName>
    <definedName name="Z_C9AEC1E8_058A_4F06_A973_9A9E6C785BF8_.wvu.FilterData" localSheetId="13" hidden="1">'SAN MIGUEL'!$A$5:$N$5</definedName>
    <definedName name="Z_CA7ADC88_BC98_4A11_B6B2_1086E1BDC65A_.wvu.FilterData" localSheetId="15" hidden="1">TOBALABA!$A$5:$N$1225</definedName>
    <definedName name="Z_CB0E6FA7_C217_41EE_8B07_FDDF9C30AF67_.wvu.FilterData" localSheetId="0" hidden="1">ALAMEDA!$A$5:$N$845</definedName>
    <definedName name="Z_CB0E6FA7_C217_41EE_8B07_FDDF9C30AF67_.wvu.FilterData" localSheetId="23" hidden="1">ANULADAS!#REF!</definedName>
    <definedName name="Z_CB0E6FA7_C217_41EE_8B07_FDDF9C30AF67_.wvu.FilterData" localSheetId="1" hidden="1">BARCELONA!$A$5:$N$5</definedName>
    <definedName name="Z_CB0E6FA7_C217_41EE_8B07_FDDF9C30AF67_.wvu.FilterData" localSheetId="2" hidden="1">CENTRO!$A$5:$N$224</definedName>
    <definedName name="Z_CB0E6FA7_C217_41EE_8B07_FDDF9C30AF67_.wvu.FilterData" localSheetId="3" hidden="1">'[1]EST CENTRAL'!$A$260:$N$260</definedName>
    <definedName name="Z_CB0E6FA7_C217_41EE_8B07_FDDF9C30AF67_.wvu.FilterData" localSheetId="4" hidden="1">'LA FLORIDA'!$A$5:$N$731</definedName>
    <definedName name="Z_CB0E6FA7_C217_41EE_8B07_FDDF9C30AF67_.wvu.FilterData" localSheetId="17" hidden="1">'LA SERENA'!$A$5:$N$18</definedName>
    <definedName name="Z_CB0E6FA7_C217_41EE_8B07_FDDF9C30AF67_.wvu.FilterData" localSheetId="5" hidden="1">'LAS BELLOTAS'!$A$5:$N$134</definedName>
    <definedName name="Z_CB0E6FA7_C217_41EE_8B07_FDDF9C30AF67_.wvu.FilterData" localSheetId="6" hidden="1">'LAS CONDES'!$A$5:$N$1190</definedName>
    <definedName name="Z_CB0E6FA7_C217_41EE_8B07_FDDF9C30AF67_.wvu.FilterData" localSheetId="7" hidden="1">MAIPU!$A$5:$N$5</definedName>
    <definedName name="Z_CB0E6FA7_C217_41EE_8B07_FDDF9C30AF67_.wvu.FilterData" localSheetId="8" hidden="1">MANQUEHUE!$A$5:$N$1087</definedName>
    <definedName name="Z_CB0E6FA7_C217_41EE_8B07_FDDF9C30AF67_.wvu.FilterData" localSheetId="9" hidden="1">NORTE!$A$5:$N$5</definedName>
    <definedName name="Z_CB0E6FA7_C217_41EE_8B07_FDDF9C30AF67_.wvu.FilterData" localSheetId="10" hidden="1">OESTE!$A$5:$N$786</definedName>
    <definedName name="Z_CB0E6FA7_C217_41EE_8B07_FDDF9C30AF67_.wvu.FilterData" localSheetId="11" hidden="1">'PLAZA SUR'!$A$5:$N$138</definedName>
    <definedName name="Z_CB0E6FA7_C217_41EE_8B07_FDDF9C30AF67_.wvu.FilterData" localSheetId="13" hidden="1">'SAN MIGUEL'!$A$5:$N$5</definedName>
    <definedName name="Z_CB0E6FA7_C217_41EE_8B07_FDDF9C30AF67_.wvu.FilterData" localSheetId="15" hidden="1">TOBALABA!$A$5:$N$1225</definedName>
    <definedName name="Z_CB0E6FA7_C217_41EE_8B07_FDDF9C30AF67_.wvu.FilterData" localSheetId="16" hidden="1">'VIÑA DEL MAR'!$A$5:$N$18</definedName>
    <definedName name="Z_CBB6680F_0898_454C_A101_5BC1745330D0_.wvu.FilterData" localSheetId="2" hidden="1">CENTRO!$A$5:$N$987</definedName>
    <definedName name="Z_CBB6680F_0898_454C_A101_5BC1745330D0_.wvu.FilterData" localSheetId="3" hidden="1">'EST CENTRAL'!$A$5:$N$656</definedName>
    <definedName name="Z_CBB6680F_0898_454C_A101_5BC1745330D0_.wvu.FilterData" localSheetId="4" hidden="1">'LA FLORIDA'!$A$5:$N$731</definedName>
    <definedName name="Z_CCBA7CBA_04D8_4FE9_BCAD_4BB2DBD42EB0_.wvu.FilterData" localSheetId="4" hidden="1">'LA FLORIDA'!$A$5:$N$731</definedName>
    <definedName name="Z_CCBA7CBA_04D8_4FE9_BCAD_4BB2DBD42EB0_.wvu.FilterData" localSheetId="6" hidden="1">'LAS CONDES'!$A$5:$N$1190</definedName>
    <definedName name="Z_CCBF130A_1F6B_4BC3_B49B_8191F29D9D6C_.wvu.FilterData" localSheetId="23" hidden="1">ANULADAS!#REF!</definedName>
    <definedName name="Z_CCBF130A_1F6B_4BC3_B49B_8191F29D9D6C_.wvu.FilterData" localSheetId="1" hidden="1">BARCELONA!$A$5:$N$5</definedName>
    <definedName name="Z_CCBF130A_1F6B_4BC3_B49B_8191F29D9D6C_.wvu.FilterData" localSheetId="17" hidden="1">'LA SERENA'!$A$5:$N$5</definedName>
    <definedName name="Z_CCBF130A_1F6B_4BC3_B49B_8191F29D9D6C_.wvu.FilterData" localSheetId="5" hidden="1">'LAS BELLOTAS'!$A$5:$N$5</definedName>
    <definedName name="Z_CCBF130A_1F6B_4BC3_B49B_8191F29D9D6C_.wvu.FilterData" localSheetId="6" hidden="1">'LAS CONDES'!$A$5:$N$5</definedName>
    <definedName name="Z_CCBF130A_1F6B_4BC3_B49B_8191F29D9D6C_.wvu.FilterData" localSheetId="7" hidden="1">MAIPU!$A$5:$N$5</definedName>
    <definedName name="Z_CCBF130A_1F6B_4BC3_B49B_8191F29D9D6C_.wvu.FilterData" localSheetId="10" hidden="1">OESTE!$A$5:$N$786</definedName>
    <definedName name="Z_CCBF130A_1F6B_4BC3_B49B_8191F29D9D6C_.wvu.FilterData" localSheetId="13" hidden="1">'SAN MIGUEL'!$A$5:$N$5</definedName>
    <definedName name="Z_CCBF130A_1F6B_4BC3_B49B_8191F29D9D6C_.wvu.FilterData" localSheetId="14" hidden="1">'SANTA LUCIA'!$A$5:$N$370</definedName>
    <definedName name="Z_CCBF130A_1F6B_4BC3_B49B_8191F29D9D6C_.wvu.FilterData" localSheetId="16" hidden="1">'VIÑA DEL MAR'!$A$5:$N$5</definedName>
    <definedName name="Z_CD9C5D90_835B_4F0C_83E7_B12A7FAE2B5D_.wvu.FilterData" localSheetId="0" hidden="1">ALAMEDA!$A$5:$N$845</definedName>
    <definedName name="Z_CDC4B13E_7972_46F9_A343_F146AD7E1428_.wvu.FilterData" localSheetId="7" hidden="1">MAIPU!$A$5:$N$498</definedName>
    <definedName name="Z_CE998A0E_3830_4376_8D27_2F4FC138D9DC_.wvu.FilterData" localSheetId="1" hidden="1">BARCELONA!$A$5:$N$2551</definedName>
    <definedName name="Z_CE998A0E_3830_4376_8D27_2F4FC138D9DC_.wvu.FilterData" localSheetId="3" hidden="1">'EST CENTRAL'!$A$5:$N$656</definedName>
    <definedName name="Z_CE998A0E_3830_4376_8D27_2F4FC138D9DC_.wvu.FilterData" localSheetId="4" hidden="1">'LA FLORIDA'!$A$5:$N$731</definedName>
    <definedName name="Z_CE998A0E_3830_4376_8D27_2F4FC138D9DC_.wvu.FilterData" localSheetId="5" hidden="1">'LAS BELLOTAS'!$A$5:$N$134</definedName>
    <definedName name="Z_CE998A0E_3830_4376_8D27_2F4FC138D9DC_.wvu.FilterData" localSheetId="6" hidden="1">'LAS CONDES'!$A$5:$N$1190</definedName>
    <definedName name="Z_CE998A0E_3830_4376_8D27_2F4FC138D9DC_.wvu.FilterData" localSheetId="7" hidden="1">MAIPU!$A$5:$N$498</definedName>
    <definedName name="Z_CE998A0E_3830_4376_8D27_2F4FC138D9DC_.wvu.FilterData" localSheetId="8" hidden="1">MANQUEHUE!$A$5:$N$1340</definedName>
    <definedName name="Z_CE998A0E_3830_4376_8D27_2F4FC138D9DC_.wvu.FilterData" localSheetId="9" hidden="1">NORTE!$A$5:$N$993</definedName>
    <definedName name="Z_CE998A0E_3830_4376_8D27_2F4FC138D9DC_.wvu.FilterData" localSheetId="10" hidden="1">OESTE!$A$5:$N$786</definedName>
    <definedName name="Z_CE998A0E_3830_4376_8D27_2F4FC138D9DC_.wvu.FilterData" localSheetId="12" hidden="1">'PUENTE ALTO'!$A$5:$N$251</definedName>
    <definedName name="Z_CE998A0E_3830_4376_8D27_2F4FC138D9DC_.wvu.FilterData" localSheetId="13" hidden="1">'SAN MIGUEL'!$A$5:$N$939</definedName>
    <definedName name="Z_CE998A0E_3830_4376_8D27_2F4FC138D9DC_.wvu.FilterData" localSheetId="14" hidden="1">'SANTA LUCIA'!$A$5:$N$450</definedName>
    <definedName name="Z_CE998A0E_3830_4376_8D27_2F4FC138D9DC_.wvu.FilterData" localSheetId="15" hidden="1">TOBALABA!$A$5:$N$1225</definedName>
    <definedName name="Z_CF0CC8AD_2802_4E3E_B3BF_D810EBBEE633_.wvu.FilterData" localSheetId="0" hidden="1">ALAMEDA!$A$5:$N$845</definedName>
    <definedName name="Z_CF0CC8AD_2802_4E3E_B3BF_D810EBBEE633_.wvu.FilterData" localSheetId="9" hidden="1">NORTE!$A$5:$N$993</definedName>
    <definedName name="Z_CFFBBCA7_FA38_4A6F_B5D8_676A8916B48F_.wvu.FilterData" localSheetId="3" hidden="1">'EST CENTRAL'!$A$5:$N$656</definedName>
    <definedName name="Z_CFFBBCA7_FA38_4A6F_B5D8_676A8916B48F_.wvu.FilterData" localSheetId="11" hidden="1">'PLAZA SUR'!$A$5:$N$138</definedName>
    <definedName name="Z_D0A8B0CA_69AE_46C7_A548_521490F2D335_.wvu.FilterData" localSheetId="2" hidden="1">CENTRO!$A$5:$N$987</definedName>
    <definedName name="Z_D0A8B0CA_69AE_46C7_A548_521490F2D335_.wvu.FilterData" localSheetId="3" hidden="1">'EST CENTRAL'!$A$5:$N$656</definedName>
    <definedName name="Z_D0A8B0CA_69AE_46C7_A548_521490F2D335_.wvu.FilterData" localSheetId="4" hidden="1">'LA FLORIDA'!$A$5:$N$731</definedName>
    <definedName name="Z_D0BD0F43_9DE1_4DBA_B8B4_935E5CD7895C_.wvu.FilterData" localSheetId="15" hidden="1">TOBALABA!$A$5:$N$1225</definedName>
    <definedName name="Z_D11D93ED_46C7_4C27_A210_70040F1204E7_.wvu.FilterData" localSheetId="0" hidden="1">ALAMEDA!$A$5:$N$845</definedName>
    <definedName name="Z_D11D93ED_46C7_4C27_A210_70040F1204E7_.wvu.FilterData" localSheetId="23" hidden="1">ANULADAS!#REF!</definedName>
    <definedName name="Z_D11D93ED_46C7_4C27_A210_70040F1204E7_.wvu.FilterData" localSheetId="1" hidden="1">BARCELONA!$A$5:$N$5</definedName>
    <definedName name="Z_D11D93ED_46C7_4C27_A210_70040F1204E7_.wvu.FilterData" localSheetId="2" hidden="1">CENTRO!$A$5:$N$224</definedName>
    <definedName name="Z_D11D93ED_46C7_4C27_A210_70040F1204E7_.wvu.FilterData" localSheetId="3" hidden="1">'[1]EST CENTRAL'!$A$260:$N$260</definedName>
    <definedName name="Z_D11D93ED_46C7_4C27_A210_70040F1204E7_.wvu.FilterData" localSheetId="4" hidden="1">'LA FLORIDA'!$A$5:$N$731</definedName>
    <definedName name="Z_D11D93ED_46C7_4C27_A210_70040F1204E7_.wvu.FilterData" localSheetId="17" hidden="1">'LA SERENA'!$A$5:$N$18</definedName>
    <definedName name="Z_D11D93ED_46C7_4C27_A210_70040F1204E7_.wvu.FilterData" localSheetId="5" hidden="1">'LAS BELLOTAS'!$A$5:$N$134</definedName>
    <definedName name="Z_D11D93ED_46C7_4C27_A210_70040F1204E7_.wvu.FilterData" localSheetId="6" hidden="1">'LAS CONDES'!$A$5:$N$1190</definedName>
    <definedName name="Z_D11D93ED_46C7_4C27_A210_70040F1204E7_.wvu.FilterData" localSheetId="7" hidden="1">MAIPU!$A$5:$N$5</definedName>
    <definedName name="Z_D11D93ED_46C7_4C27_A210_70040F1204E7_.wvu.FilterData" localSheetId="9" hidden="1">NORTE!$A$5:$N$5</definedName>
    <definedName name="Z_D11D93ED_46C7_4C27_A210_70040F1204E7_.wvu.FilterData" localSheetId="10" hidden="1">OESTE!$A$5:$N$786</definedName>
    <definedName name="Z_D11D93ED_46C7_4C27_A210_70040F1204E7_.wvu.FilterData" localSheetId="11" hidden="1">'PLAZA SUR'!$A$5:$N$138</definedName>
    <definedName name="Z_D11D93ED_46C7_4C27_A210_70040F1204E7_.wvu.FilterData" localSheetId="13" hidden="1">'SAN MIGUEL'!$A$5:$N$5</definedName>
    <definedName name="Z_D11D93ED_46C7_4C27_A210_70040F1204E7_.wvu.FilterData" localSheetId="14" hidden="1">'SANTA LUCIA'!$A$5:$N$370</definedName>
    <definedName name="Z_D11D93ED_46C7_4C27_A210_70040F1204E7_.wvu.FilterData" localSheetId="15" hidden="1">TOBALABA!$A$5:$N$1225</definedName>
    <definedName name="Z_D11D93ED_46C7_4C27_A210_70040F1204E7_.wvu.FilterData" localSheetId="16" hidden="1">'VIÑA DEL MAR'!$A$5:$N$18</definedName>
    <definedName name="Z_D18467EB_64F9_456B_ADC3_9517F593C947_.wvu.FilterData" localSheetId="7" hidden="1">MAIPU!$A$5:$N$498</definedName>
    <definedName name="Z_D18467EB_64F9_456B_ADC3_9517F593C947_.wvu.FilterData" localSheetId="8" hidden="1">MANQUEHUE!$A$5:$N$1297</definedName>
    <definedName name="Z_D18467EB_64F9_456B_ADC3_9517F593C947_.wvu.FilterData" localSheetId="9" hidden="1">NORTE!$A$5:$N$993</definedName>
    <definedName name="Z_D18467EB_64F9_456B_ADC3_9517F593C947_.wvu.FilterData" localSheetId="10" hidden="1">OESTE!$A$5:$N$786</definedName>
    <definedName name="Z_D18467EB_64F9_456B_ADC3_9517F593C947_.wvu.FilterData" localSheetId="12" hidden="1">'PUENTE ALTO'!$A$5:$N$251</definedName>
    <definedName name="Z_D18467EB_64F9_456B_ADC3_9517F593C947_.wvu.FilterData" localSheetId="13" hidden="1">'SAN MIGUEL'!$A$5:$N$939</definedName>
    <definedName name="Z_D18467EB_64F9_456B_ADC3_9517F593C947_.wvu.FilterData" localSheetId="14" hidden="1">'SANTA LUCIA'!$A$5:$N$450</definedName>
    <definedName name="Z_D239C887_17C8_4023_A108_9E6114CC9EBB_.wvu.FilterData" localSheetId="1" hidden="1">BARCELONA!$A$5:$N$2551</definedName>
    <definedName name="Z_D26DF54E_FF5E_4ADF_BD4A_0A22ADFA5D45_.wvu.FilterData" localSheetId="0" hidden="1">ALAMEDA!$A$5:$N$845</definedName>
    <definedName name="Z_D26DF54E_FF5E_4ADF_BD4A_0A22ADFA5D45_.wvu.FilterData" localSheetId="23" hidden="1">ANULADAS!#REF!</definedName>
    <definedName name="Z_D26DF54E_FF5E_4ADF_BD4A_0A22ADFA5D45_.wvu.FilterData" localSheetId="1" hidden="1">BARCELONA!$A$5:$N$5</definedName>
    <definedName name="Z_D26DF54E_FF5E_4ADF_BD4A_0A22ADFA5D45_.wvu.FilterData" localSheetId="3" hidden="1">'[1]EST CENTRAL'!$A$260:$N$260</definedName>
    <definedName name="Z_D26DF54E_FF5E_4ADF_BD4A_0A22ADFA5D45_.wvu.FilterData" localSheetId="4" hidden="1">'LA FLORIDA'!$A$5:$N$731</definedName>
    <definedName name="Z_D26DF54E_FF5E_4ADF_BD4A_0A22ADFA5D45_.wvu.FilterData" localSheetId="17" hidden="1">'LA SERENA'!$A$5:$N$5</definedName>
    <definedName name="Z_D26DF54E_FF5E_4ADF_BD4A_0A22ADFA5D45_.wvu.FilterData" localSheetId="5" hidden="1">'LAS BELLOTAS'!$A$5:$N$5</definedName>
    <definedName name="Z_D26DF54E_FF5E_4ADF_BD4A_0A22ADFA5D45_.wvu.FilterData" localSheetId="6" hidden="1">'LAS CONDES'!$A$5:$N$5</definedName>
    <definedName name="Z_D26DF54E_FF5E_4ADF_BD4A_0A22ADFA5D45_.wvu.FilterData" localSheetId="7" hidden="1">MAIPU!$A$5:$N$5</definedName>
    <definedName name="Z_D26DF54E_FF5E_4ADF_BD4A_0A22ADFA5D45_.wvu.FilterData" localSheetId="8" hidden="1">MANQUEHUE!$A$5:$N$1087</definedName>
    <definedName name="Z_D26DF54E_FF5E_4ADF_BD4A_0A22ADFA5D45_.wvu.FilterData" localSheetId="9" hidden="1">NORTE!$A$5:$N$5</definedName>
    <definedName name="Z_D26DF54E_FF5E_4ADF_BD4A_0A22ADFA5D45_.wvu.FilterData" localSheetId="10" hidden="1">OESTE!$A$5:$N$786</definedName>
    <definedName name="Z_D26DF54E_FF5E_4ADF_BD4A_0A22ADFA5D45_.wvu.FilterData" localSheetId="11" hidden="1">'PLAZA SUR'!$A$5:$N$138</definedName>
    <definedName name="Z_D26DF54E_FF5E_4ADF_BD4A_0A22ADFA5D45_.wvu.FilterData" localSheetId="13" hidden="1">'SAN MIGUEL'!$A$5:$N$5</definedName>
    <definedName name="Z_D26DF54E_FF5E_4ADF_BD4A_0A22ADFA5D45_.wvu.FilterData" localSheetId="15" hidden="1">TOBALABA!$A$5:$N$1225</definedName>
    <definedName name="Z_D26DF54E_FF5E_4ADF_BD4A_0A22ADFA5D45_.wvu.FilterData" localSheetId="16" hidden="1">'VIÑA DEL MAR'!$A$5:$N$5</definedName>
    <definedName name="Z_D3092CA9_1DC0_4A99_A072_256E6446CE30_.wvu.FilterData" localSheetId="0" hidden="1">ALAMEDA!$A$5:$N$845</definedName>
    <definedName name="Z_D3092CA9_1DC0_4A99_A072_256E6446CE30_.wvu.FilterData" localSheetId="23" hidden="1">ANULADAS!#REF!</definedName>
    <definedName name="Z_D3092CA9_1DC0_4A99_A072_256E6446CE30_.wvu.FilterData" localSheetId="1" hidden="1">BARCELONA!$A$5:$N$2551</definedName>
    <definedName name="Z_D3092CA9_1DC0_4A99_A072_256E6446CE30_.wvu.FilterData" localSheetId="2" hidden="1">CENTRO!$A$5:$N$224</definedName>
    <definedName name="Z_D3092CA9_1DC0_4A99_A072_256E6446CE30_.wvu.FilterData" localSheetId="3" hidden="1">'[1]EST CENTRAL'!$A$260:$N$260</definedName>
    <definedName name="Z_D3092CA9_1DC0_4A99_A072_256E6446CE30_.wvu.FilterData" localSheetId="17" hidden="1">'LA SERENA'!$A$5:$N$18</definedName>
    <definedName name="Z_D3092CA9_1DC0_4A99_A072_256E6446CE30_.wvu.FilterData" localSheetId="5" hidden="1">'LAS BELLOTAS'!$A$5:$N$134</definedName>
    <definedName name="Z_D3092CA9_1DC0_4A99_A072_256E6446CE30_.wvu.FilterData" localSheetId="6" hidden="1">'LAS CONDES'!$A$5:$N$1190</definedName>
    <definedName name="Z_D3092CA9_1DC0_4A99_A072_256E6446CE30_.wvu.FilterData" localSheetId="8" hidden="1">MANQUEHUE!$A$5:$N$1087</definedName>
    <definedName name="Z_D3092CA9_1DC0_4A99_A072_256E6446CE30_.wvu.FilterData" localSheetId="9" hidden="1">NORTE!$A$5:$N$5</definedName>
    <definedName name="Z_D3092CA9_1DC0_4A99_A072_256E6446CE30_.wvu.FilterData" localSheetId="11" hidden="1">'PLAZA SUR'!$A$5:$N$138</definedName>
    <definedName name="Z_D3092CA9_1DC0_4A99_A072_256E6446CE30_.wvu.FilterData" localSheetId="13" hidden="1">'SAN MIGUEL'!$A$5:$N$5</definedName>
    <definedName name="Z_D3092CA9_1DC0_4A99_A072_256E6446CE30_.wvu.FilterData" localSheetId="14" hidden="1">'SANTA LUCIA'!$A$5:$N$370</definedName>
    <definedName name="Z_D3092CA9_1DC0_4A99_A072_256E6446CE30_.wvu.FilterData" localSheetId="16" hidden="1">'VIÑA DEL MAR'!$A$5:$N$18</definedName>
    <definedName name="Z_D45285E8_A9BC_4EE4_8A8B_C565FA35FB5F_.wvu.FilterData" localSheetId="1" hidden="1">BARCELONA!$A$5:$N$2551</definedName>
    <definedName name="Z_D45285E8_A9BC_4EE4_8A8B_C565FA35FB5F_.wvu.FilterData" localSheetId="2" hidden="1">CENTRO!$A$5:$N$987</definedName>
    <definedName name="Z_D53AD13E_67BA_45F9_B11D_C4662ED869B7_.wvu.FilterData" localSheetId="17" hidden="1">'LA SERENA'!$A$5:$N$18</definedName>
    <definedName name="Z_D53AD13E_67BA_45F9_B11D_C4662ED869B7_.wvu.FilterData" localSheetId="5" hidden="1">'LAS BELLOTAS'!$A$5:$N$134</definedName>
    <definedName name="Z_D53AD13E_67BA_45F9_B11D_C4662ED869B7_.wvu.FilterData" localSheetId="6" hidden="1">'LAS CONDES'!$A$5:$N$1190</definedName>
    <definedName name="Z_D53AD13E_67BA_45F9_B11D_C4662ED869B7_.wvu.FilterData" localSheetId="16" hidden="1">'VIÑA DEL MAR'!$A$5:$N$18</definedName>
    <definedName name="Z_D653735E_2568_4A44_A147_0534FB5CCC74_.wvu.FilterData" localSheetId="3" hidden="1">'[1]EST CENTRAL'!$A$260:$N$260</definedName>
    <definedName name="Z_D6602675_F02D_402C_9882_D4E9D36AC954_.wvu.FilterData" localSheetId="1" hidden="1">BARCELONA!$A$5:$N$2551</definedName>
    <definedName name="Z_D6602675_F02D_402C_9882_D4E9D36AC954_.wvu.FilterData" localSheetId="5" hidden="1">'LAS BELLOTAS'!$A$5:$N$134</definedName>
    <definedName name="Z_D73CAA31_CEF2_43F2_9515_ECD72EE96165_.wvu.FilterData" localSheetId="23" hidden="1">ANULADAS!#REF!</definedName>
    <definedName name="Z_D73CAA31_CEF2_43F2_9515_ECD72EE96165_.wvu.FilterData" localSheetId="1" hidden="1">BARCELONA!$A$5:$N$5</definedName>
    <definedName name="Z_D73CAA31_CEF2_43F2_9515_ECD72EE96165_.wvu.FilterData" localSheetId="2" hidden="1">CENTRO!$A$5:$N$224</definedName>
    <definedName name="Z_D73CAA31_CEF2_43F2_9515_ECD72EE96165_.wvu.FilterData" localSheetId="3" hidden="1">'[1]EST CENTRAL'!$A$260:$N$260</definedName>
    <definedName name="Z_D73CAA31_CEF2_43F2_9515_ECD72EE96165_.wvu.FilterData" localSheetId="4" hidden="1">'LA FLORIDA'!$A$5:$N$731</definedName>
    <definedName name="Z_D73CAA31_CEF2_43F2_9515_ECD72EE96165_.wvu.FilterData" localSheetId="17" hidden="1">'LA SERENA'!$A$5:$N$5</definedName>
    <definedName name="Z_D73CAA31_CEF2_43F2_9515_ECD72EE96165_.wvu.FilterData" localSheetId="5" hidden="1">'LAS BELLOTAS'!$A$5:$N$5</definedName>
    <definedName name="Z_D73CAA31_CEF2_43F2_9515_ECD72EE96165_.wvu.FilterData" localSheetId="6" hidden="1">'LAS CONDES'!$A$5:$N$5</definedName>
    <definedName name="Z_D73CAA31_CEF2_43F2_9515_ECD72EE96165_.wvu.FilterData" localSheetId="8" hidden="1">MANQUEHUE!$A$5:$N$1087</definedName>
    <definedName name="Z_D73CAA31_CEF2_43F2_9515_ECD72EE96165_.wvu.FilterData" localSheetId="9" hidden="1">NORTE!$A$5:$N$5</definedName>
    <definedName name="Z_D73CAA31_CEF2_43F2_9515_ECD72EE96165_.wvu.FilterData" localSheetId="13" hidden="1">'SAN MIGUEL'!$A$5:$N$5</definedName>
    <definedName name="Z_D73CAA31_CEF2_43F2_9515_ECD72EE96165_.wvu.FilterData" localSheetId="15" hidden="1">TOBALABA!$A$5:$N$1225</definedName>
    <definedName name="Z_D73CAA31_CEF2_43F2_9515_ECD72EE96165_.wvu.FilterData" localSheetId="16" hidden="1">'VIÑA DEL MAR'!$A$5:$N$5</definedName>
    <definedName name="Z_D7967A63_CA4F_4E75_A0BD_C7C1E818526F_.wvu.FilterData" localSheetId="10" hidden="1">OESTE!$A$5:$N$786</definedName>
    <definedName name="Z_D7F77E0D_9F45_449F_84B8_3C336C1F385B_.wvu.FilterData" localSheetId="8" hidden="1">MANQUEHUE!$A$5:$N$1087</definedName>
    <definedName name="Z_D8104939_9715_4228_A0AD_C600B58D7F6B_.wvu.FilterData" localSheetId="0" hidden="1">ALAMEDA!$A$5:$N$845</definedName>
    <definedName name="Z_D8104939_9715_4228_A0AD_C600B58D7F6B_.wvu.FilterData" localSheetId="2" hidden="1">CENTRO!$A$5:$N$224</definedName>
    <definedName name="Z_D8104939_9715_4228_A0AD_C600B58D7F6B_.wvu.FilterData" localSheetId="11" hidden="1">'PLAZA SUR'!$A$5:$N$138</definedName>
    <definedName name="Z_D8104939_9715_4228_A0AD_C600B58D7F6B_.wvu.FilterData" localSheetId="13" hidden="1">'SAN MIGUEL'!$A$5:$N$5</definedName>
    <definedName name="Z_DA07EFD4_4487_4804_8FBA_572C3F05B518_.wvu.FilterData" localSheetId="0" hidden="1">ALAMEDA!$A$5:$N$845</definedName>
    <definedName name="Z_DA07EFD4_4487_4804_8FBA_572C3F05B518_.wvu.FilterData" localSheetId="1" hidden="1">BARCELONA!$A$5:$N$2551</definedName>
    <definedName name="Z_DA07EFD4_4487_4804_8FBA_572C3F05B518_.wvu.FilterData" localSheetId="2" hidden="1">CENTRO!$A$5:$N$987</definedName>
    <definedName name="Z_DA07EFD4_4487_4804_8FBA_572C3F05B518_.wvu.FilterData" localSheetId="3" hidden="1">'EST CENTRAL'!$A$5:$N$656</definedName>
    <definedName name="Z_DA07EFD4_4487_4804_8FBA_572C3F05B518_.wvu.FilterData" localSheetId="4" hidden="1">'LA FLORIDA'!$A$5:$N$731</definedName>
    <definedName name="Z_DA07EFD4_4487_4804_8FBA_572C3F05B518_.wvu.FilterData" localSheetId="6" hidden="1">'LAS CONDES'!$A$5:$N$1190</definedName>
    <definedName name="Z_DA07EFD4_4487_4804_8FBA_572C3F05B518_.wvu.FilterData" localSheetId="13" hidden="1">'SAN MIGUEL'!$A$5:$N$939</definedName>
    <definedName name="Z_DA0F22C1_3478_47E9_A6FC_2C82920FDD4A_.wvu.FilterData" localSheetId="2" hidden="1">CENTRO!$A$5:$N$224</definedName>
    <definedName name="Z_DA59BCC3_FE8C_4452_A736_CB20E0F3C467_.wvu.FilterData" localSheetId="5" hidden="1">'LAS BELLOTAS'!$A$5:$N$134</definedName>
    <definedName name="Z_DA59BCC3_FE8C_4452_A736_CB20E0F3C467_.wvu.FilterData" localSheetId="6" hidden="1">'LAS CONDES'!$A$5:$N$1190</definedName>
    <definedName name="Z_DBACE53C_F48A_46FE_A35E_CF8D859A3758_.wvu.FilterData" localSheetId="0" hidden="1">ALAMEDA!$A$5:$N$845</definedName>
    <definedName name="Z_DBACE53C_F48A_46FE_A35E_CF8D859A3758_.wvu.FilterData" localSheetId="23" hidden="1">ANULADAS!#REF!</definedName>
    <definedName name="Z_DBACE53C_F48A_46FE_A35E_CF8D859A3758_.wvu.FilterData" localSheetId="1" hidden="1">BARCELONA!$A$5:$N$5</definedName>
    <definedName name="Z_DBACE53C_F48A_46FE_A35E_CF8D859A3758_.wvu.FilterData" localSheetId="2" hidden="1">CENTRO!$A$5:$N$224</definedName>
    <definedName name="Z_DBACE53C_F48A_46FE_A35E_CF8D859A3758_.wvu.FilterData" localSheetId="17" hidden="1">'LA SERENA'!$A$5:$N$18</definedName>
    <definedName name="Z_DBACE53C_F48A_46FE_A35E_CF8D859A3758_.wvu.FilterData" localSheetId="5" hidden="1">'LAS BELLOTAS'!$A$5:$N$134</definedName>
    <definedName name="Z_DBACE53C_F48A_46FE_A35E_CF8D859A3758_.wvu.FilterData" localSheetId="6" hidden="1">'LAS CONDES'!$A$5:$N$1190</definedName>
    <definedName name="Z_DBACE53C_F48A_46FE_A35E_CF8D859A3758_.wvu.FilterData" localSheetId="7" hidden="1">MAIPU!$A$5:$N$5</definedName>
    <definedName name="Z_DBACE53C_F48A_46FE_A35E_CF8D859A3758_.wvu.FilterData" localSheetId="8" hidden="1">MANQUEHUE!$A$5:$N$1087</definedName>
    <definedName name="Z_DBACE53C_F48A_46FE_A35E_CF8D859A3758_.wvu.FilterData" localSheetId="9" hidden="1">NORTE!$A$5:$N$5</definedName>
    <definedName name="Z_DBACE53C_F48A_46FE_A35E_CF8D859A3758_.wvu.FilterData" localSheetId="10" hidden="1">OESTE!$A$5:$N$786</definedName>
    <definedName name="Z_DBACE53C_F48A_46FE_A35E_CF8D859A3758_.wvu.FilterData" localSheetId="11" hidden="1">'PLAZA SUR'!$A$5:$N$138</definedName>
    <definedName name="Z_DBACE53C_F48A_46FE_A35E_CF8D859A3758_.wvu.FilterData" localSheetId="12" hidden="1">'PUENTE ALTO'!$A$5:$N$254</definedName>
    <definedName name="Z_DBACE53C_F48A_46FE_A35E_CF8D859A3758_.wvu.FilterData" localSheetId="13" hidden="1">'SAN MIGUEL'!$A$5:$N$5</definedName>
    <definedName name="Z_DBACE53C_F48A_46FE_A35E_CF8D859A3758_.wvu.FilterData" localSheetId="16" hidden="1">'VIÑA DEL MAR'!$A$5:$N$18</definedName>
    <definedName name="Z_DBB8D7B6_5DAD_44EC_8134_4773BABB9DF1_.wvu.FilterData" localSheetId="2" hidden="1">CENTRO!$A$5:$N$224</definedName>
    <definedName name="Z_DDBDEFA4_929B_4C32_A771_EA38CCCD9021_.wvu.FilterData" localSheetId="8" hidden="1">MANQUEHUE!$A$5:$N$1087</definedName>
    <definedName name="Z_DDBDEFA4_929B_4C32_A771_EA38CCCD9021_.wvu.FilterData" localSheetId="13" hidden="1">'SAN MIGUEL'!$A$5:$N$939</definedName>
    <definedName name="Z_DDBDEFA4_929B_4C32_A771_EA38CCCD9021_.wvu.FilterData" localSheetId="15" hidden="1">TOBALABA!$A$5:$N$1225</definedName>
    <definedName name="Z_DEAF3E47_79D1_4747_8818_41579C116E74_.wvu.FilterData" localSheetId="15" hidden="1">TOBALABA!$A$5:$N$1225</definedName>
    <definedName name="Z_E138A7B5_37FC_45A8_94DA_1E18A68C17D6_.wvu.FilterData" localSheetId="4" hidden="1">'LA FLORIDA'!$A$5:$N$731</definedName>
    <definedName name="Z_E138A7B5_37FC_45A8_94DA_1E18A68C17D6_.wvu.FilterData" localSheetId="12" hidden="1">'PUENTE ALTO'!$A$5:$N$254</definedName>
    <definedName name="Z_E138A7B5_37FC_45A8_94DA_1E18A68C17D6_.wvu.FilterData" localSheetId="13" hidden="1">'SAN MIGUEL'!$A$5:$N$939</definedName>
    <definedName name="Z_E162171E_875C_453C_87F5_0E724D7429EF_.wvu.FilterData" localSheetId="6" hidden="1">'LAS CONDES'!$A$5:$N$1190</definedName>
    <definedName name="Z_E1B56D12_A360_4885_9C5B_4F2B1374DFA4_.wvu.FilterData" localSheetId="8" hidden="1">MANQUEHUE!$A$5:$N$1087</definedName>
    <definedName name="Z_E329C613_587B_47DF_B160_B5F128025C27_.wvu.FilterData" localSheetId="0" hidden="1">ALAMEDA!$A$5:$N$845</definedName>
    <definedName name="Z_E329C613_587B_47DF_B160_B5F128025C27_.wvu.FilterData" localSheetId="23" hidden="1">ANULADAS!#REF!</definedName>
    <definedName name="Z_E329C613_587B_47DF_B160_B5F128025C27_.wvu.FilterData" localSheetId="1" hidden="1">BARCELONA!$A$5:$N$5</definedName>
    <definedName name="Z_E329C613_587B_47DF_B160_B5F128025C27_.wvu.FilterData" localSheetId="3" hidden="1">'[1]EST CENTRAL'!$A$260:$N$260</definedName>
    <definedName name="Z_E329C613_587B_47DF_B160_B5F128025C27_.wvu.FilterData" localSheetId="17" hidden="1">'LA SERENA'!$A$5:$N$5</definedName>
    <definedName name="Z_E329C613_587B_47DF_B160_B5F128025C27_.wvu.FilterData" localSheetId="5" hidden="1">'LAS BELLOTAS'!$A$5:$N$5</definedName>
    <definedName name="Z_E329C613_587B_47DF_B160_B5F128025C27_.wvu.FilterData" localSheetId="6" hidden="1">'LAS CONDES'!$A$5:$N$5</definedName>
    <definedName name="Z_E329C613_587B_47DF_B160_B5F128025C27_.wvu.FilterData" localSheetId="8" hidden="1">MANQUEHUE!$A$5:$N$1087</definedName>
    <definedName name="Z_E329C613_587B_47DF_B160_B5F128025C27_.wvu.FilterData" localSheetId="11" hidden="1">'PLAZA SUR'!$A$5:$N$138</definedName>
    <definedName name="Z_E329C613_587B_47DF_B160_B5F128025C27_.wvu.FilterData" localSheetId="15" hidden="1">TOBALABA!$A$5:$N$1225</definedName>
    <definedName name="Z_E329C613_587B_47DF_B160_B5F128025C27_.wvu.FilterData" localSheetId="16" hidden="1">'VIÑA DEL MAR'!$A$5:$N$5</definedName>
    <definedName name="Z_E33F567A_F561_4E87_A30B_0170F85B4E72_.wvu.FilterData" localSheetId="0" hidden="1">ALAMEDA!$A$5:$N$845</definedName>
    <definedName name="Z_E33F567A_F561_4E87_A30B_0170F85B4E72_.wvu.FilterData" localSheetId="1" hidden="1">BARCELONA!$A$5:$N$2551</definedName>
    <definedName name="Z_E33F567A_F561_4E87_A30B_0170F85B4E72_.wvu.FilterData" localSheetId="2" hidden="1">CENTRO!$A$5:$N$987</definedName>
    <definedName name="Z_E33F567A_F561_4E87_A30B_0170F85B4E72_.wvu.FilterData" localSheetId="3" hidden="1">'EST CENTRAL'!$A$5:$N$656</definedName>
    <definedName name="Z_E33F567A_F561_4E87_A30B_0170F85B4E72_.wvu.FilterData" localSheetId="4" hidden="1">'LA FLORIDA'!$A$5:$N$731</definedName>
    <definedName name="Z_E33F567A_F561_4E87_A30B_0170F85B4E72_.wvu.FilterData" localSheetId="6" hidden="1">'LAS CONDES'!$A$5:$N$1190</definedName>
    <definedName name="Z_E33F567A_F561_4E87_A30B_0170F85B4E72_.wvu.FilterData" localSheetId="7" hidden="1">MAIPU!$A$5:$N$498</definedName>
    <definedName name="Z_E33F567A_F561_4E87_A30B_0170F85B4E72_.wvu.FilterData" localSheetId="8" hidden="1">MANQUEHUE!$A$5:$N$1087</definedName>
    <definedName name="Z_E33F567A_F561_4E87_A30B_0170F85B4E72_.wvu.FilterData" localSheetId="9" hidden="1">NORTE!$A$5:$N$993</definedName>
    <definedName name="Z_E456DE36_D6AF_413C_9D0F_90C72F939D5F_.wvu.FilterData" localSheetId="2" hidden="1">CENTRO!$A$5:$N$987</definedName>
    <definedName name="Z_E59B4103_4B20_4B20_929F_C987737CCD37_.wvu.FilterData" localSheetId="0" hidden="1">ALAMEDA!$A$5:$N$845</definedName>
    <definedName name="Z_E5B3915C_BFEB_4E81_9824_377CA096CC69_.wvu.FilterData" localSheetId="1" hidden="1">BARCELONA!$A$5:$N$2551</definedName>
    <definedName name="Z_E5B3915C_BFEB_4E81_9824_377CA096CC69_.wvu.FilterData" localSheetId="2" hidden="1">CENTRO!$A$5:$N$987</definedName>
    <definedName name="Z_E6444100_1C71_497A_A07D_9E64D246A535_.wvu.FilterData" localSheetId="22" hidden="1">ESTADISTICAS!$B$5:$V$5</definedName>
    <definedName name="Z_E6444100_1C71_497A_A07D_9E64D246A535_.wvu.FilterData" localSheetId="14" hidden="1">'SANTA LUCIA'!$A$5:$N$370</definedName>
    <definedName name="Z_E68CCC44_ACA0_419E_A232_5037C738B86D_.wvu.FilterData" localSheetId="13" hidden="1">'SAN MIGUEL'!$A$5:$N$939</definedName>
    <definedName name="Z_E68CCC44_ACA0_419E_A232_5037C738B86D_.wvu.FilterData" localSheetId="14" hidden="1">'SANTA LUCIA'!$A$5:$N$450</definedName>
    <definedName name="Z_E77B15C9_D246_4B6D_870F_EB6249B8F1D8_.wvu.FilterData" localSheetId="0" hidden="1">ALAMEDA!$A$5:$N$845</definedName>
    <definedName name="Z_E77B15C9_D246_4B6D_870F_EB6249B8F1D8_.wvu.FilterData" localSheetId="3" hidden="1">'[1]EST CENTRAL'!$A$260:$N$260</definedName>
    <definedName name="Z_E77B15C9_D246_4B6D_870F_EB6249B8F1D8_.wvu.FilterData" localSheetId="17" hidden="1">'LA SERENA'!$A$5:$N$18</definedName>
    <definedName name="Z_E77B15C9_D246_4B6D_870F_EB6249B8F1D8_.wvu.FilterData" localSheetId="5" hidden="1">'LAS BELLOTAS'!$A$5:$N$134</definedName>
    <definedName name="Z_E77B15C9_D246_4B6D_870F_EB6249B8F1D8_.wvu.FilterData" localSheetId="6" hidden="1">'LAS CONDES'!$A$5:$N$1190</definedName>
    <definedName name="Z_E77B15C9_D246_4B6D_870F_EB6249B8F1D8_.wvu.FilterData" localSheetId="7" hidden="1">MAIPU!$A$5:$N$5</definedName>
    <definedName name="Z_E77B15C9_D246_4B6D_870F_EB6249B8F1D8_.wvu.FilterData" localSheetId="9" hidden="1">NORTE!$A$5:$N$5</definedName>
    <definedName name="Z_E77B15C9_D246_4B6D_870F_EB6249B8F1D8_.wvu.FilterData" localSheetId="10" hidden="1">OESTE!$A$5:$N$786</definedName>
    <definedName name="Z_E77B15C9_D246_4B6D_870F_EB6249B8F1D8_.wvu.FilterData" localSheetId="11" hidden="1">'PLAZA SUR'!$A$5:$N$138</definedName>
    <definedName name="Z_E77B15C9_D246_4B6D_870F_EB6249B8F1D8_.wvu.FilterData" localSheetId="14" hidden="1">'SANTA LUCIA'!$A$5:$N$370</definedName>
    <definedName name="Z_E77B15C9_D246_4B6D_870F_EB6249B8F1D8_.wvu.FilterData" localSheetId="15" hidden="1">TOBALABA!$A$5:$N$1225</definedName>
    <definedName name="Z_E77B15C9_D246_4B6D_870F_EB6249B8F1D8_.wvu.FilterData" localSheetId="16" hidden="1">'VIÑA DEL MAR'!$A$5:$N$18</definedName>
    <definedName name="Z_E7CB3CFE_DC5F_4D53_87B3_554EC3A7DEBB_.wvu.FilterData" localSheetId="17" hidden="1">'LA SERENA'!$A$5:$N$18</definedName>
    <definedName name="Z_E7CB3CFE_DC5F_4D53_87B3_554EC3A7DEBB_.wvu.FilterData" localSheetId="5" hidden="1">'LAS BELLOTAS'!$A$5:$N$134</definedName>
    <definedName name="Z_E7CB3CFE_DC5F_4D53_87B3_554EC3A7DEBB_.wvu.FilterData" localSheetId="6" hidden="1">'LAS CONDES'!$A$5:$N$1190</definedName>
    <definedName name="Z_E7CB3CFE_DC5F_4D53_87B3_554EC3A7DEBB_.wvu.FilterData" localSheetId="16" hidden="1">'VIÑA DEL MAR'!$A$5:$N$18</definedName>
    <definedName name="Z_E95D8E32_9F73_4DD6_BF6D_F908B4DBD1F7_.wvu.FilterData" localSheetId="23" hidden="1">ANULADAS!#REF!</definedName>
    <definedName name="Z_E95D8E32_9F73_4DD6_BF6D_F908B4DBD1F7_.wvu.FilterData" localSheetId="1" hidden="1">BARCELONA!$A$5:$N$2551</definedName>
    <definedName name="Z_E95D8E32_9F73_4DD6_BF6D_F908B4DBD1F7_.wvu.FilterData" localSheetId="2" hidden="1">CENTRO!$A$5:$N$224</definedName>
    <definedName name="Z_E95D8E32_9F73_4DD6_BF6D_F908B4DBD1F7_.wvu.FilterData" localSheetId="7" hidden="1">MAIPU!$A$5:$N$5</definedName>
    <definedName name="Z_E95D8E32_9F73_4DD6_BF6D_F908B4DBD1F7_.wvu.FilterData" localSheetId="8" hidden="1">MANQUEHUE!$A$5:$N$1087</definedName>
    <definedName name="Z_E95D8E32_9F73_4DD6_BF6D_F908B4DBD1F7_.wvu.FilterData" localSheetId="10" hidden="1">OESTE!$A$5:$N$786</definedName>
    <definedName name="Z_E95D8E32_9F73_4DD6_BF6D_F908B4DBD1F7_.wvu.FilterData" localSheetId="13" hidden="1">'SAN MIGUEL'!$A$5:$N$5</definedName>
    <definedName name="Z_E95D8E32_9F73_4DD6_BF6D_F908B4DBD1F7_.wvu.FilterData" localSheetId="14" hidden="1">'SANTA LUCIA'!$A$5:$N$370</definedName>
    <definedName name="Z_E990F639_01F4_4CBA_87AF_2FB3EEF02732_.wvu.FilterData" localSheetId="15" hidden="1">TOBALABA!$A$5:$N$1225</definedName>
    <definedName name="Z_EB1B6A66_F49E_431A_BF7A_6A5CF95AFDF0_.wvu.FilterData" localSheetId="0" hidden="1">ALAMEDA!$A$5:$N$845</definedName>
    <definedName name="Z_EB1B6A66_F49E_431A_BF7A_6A5CF95AFDF0_.wvu.FilterData" localSheetId="23" hidden="1">ANULADAS!#REF!</definedName>
    <definedName name="Z_EB1B6A66_F49E_431A_BF7A_6A5CF95AFDF0_.wvu.FilterData" localSheetId="1" hidden="1">BARCELONA!$A$5:$N$5</definedName>
    <definedName name="Z_EB1B6A66_F49E_431A_BF7A_6A5CF95AFDF0_.wvu.FilterData" localSheetId="2" hidden="1">CENTRO!$A$5:$N$224</definedName>
    <definedName name="Z_EB1B6A66_F49E_431A_BF7A_6A5CF95AFDF0_.wvu.FilterData" localSheetId="3" hidden="1">'[1]EST CENTRAL'!$A$260:$N$260</definedName>
    <definedName name="Z_EB1B6A66_F49E_431A_BF7A_6A5CF95AFDF0_.wvu.FilterData" localSheetId="4" hidden="1">'LA FLORIDA'!$A$5:$N$731</definedName>
    <definedName name="Z_EB1B6A66_F49E_431A_BF7A_6A5CF95AFDF0_.wvu.FilterData" localSheetId="17" hidden="1">'LA SERENA'!$A$5:$N$5</definedName>
    <definedName name="Z_EB1B6A66_F49E_431A_BF7A_6A5CF95AFDF0_.wvu.FilterData" localSheetId="5" hidden="1">'LAS BELLOTAS'!$A$5:$N$5</definedName>
    <definedName name="Z_EB1B6A66_F49E_431A_BF7A_6A5CF95AFDF0_.wvu.FilterData" localSheetId="6" hidden="1">'LAS CONDES'!$A$5:$N$5</definedName>
    <definedName name="Z_EB1B6A66_F49E_431A_BF7A_6A5CF95AFDF0_.wvu.FilterData" localSheetId="7" hidden="1">MAIPU!$A$5:$N$5</definedName>
    <definedName name="Z_EB1B6A66_F49E_431A_BF7A_6A5CF95AFDF0_.wvu.FilterData" localSheetId="8" hidden="1">MANQUEHUE!$A$5:$N$1087</definedName>
    <definedName name="Z_EB1B6A66_F49E_431A_BF7A_6A5CF95AFDF0_.wvu.FilterData" localSheetId="9" hidden="1">NORTE!$A$5:$N$5</definedName>
    <definedName name="Z_EB1B6A66_F49E_431A_BF7A_6A5CF95AFDF0_.wvu.FilterData" localSheetId="10" hidden="1">OESTE!$A$5:$N$786</definedName>
    <definedName name="Z_EB1B6A66_F49E_431A_BF7A_6A5CF95AFDF0_.wvu.FilterData" localSheetId="11" hidden="1">'PLAZA SUR'!$A$5:$N$138</definedName>
    <definedName name="Z_EB1B6A66_F49E_431A_BF7A_6A5CF95AFDF0_.wvu.FilterData" localSheetId="12" hidden="1">'PUENTE ALTO'!$A$5:$N$254</definedName>
    <definedName name="Z_EB1B6A66_F49E_431A_BF7A_6A5CF95AFDF0_.wvu.FilterData" localSheetId="13" hidden="1">'SAN MIGUEL'!$A$5:$N$5</definedName>
    <definedName name="Z_EB1B6A66_F49E_431A_BF7A_6A5CF95AFDF0_.wvu.FilterData" localSheetId="14" hidden="1">'SANTA LUCIA'!$A$5:$N$370</definedName>
    <definedName name="Z_EB1B6A66_F49E_431A_BF7A_6A5CF95AFDF0_.wvu.FilterData" localSheetId="15" hidden="1">TOBALABA!$A$5:$N$1225</definedName>
    <definedName name="Z_EB1B6A66_F49E_431A_BF7A_6A5CF95AFDF0_.wvu.FilterData" localSheetId="16" hidden="1">'VIÑA DEL MAR'!$A$5:$N$5</definedName>
    <definedName name="Z_ED036972_EF08_436C_AA48_BB463009AC87_.wvu.FilterData" localSheetId="0" hidden="1">ALAMEDA!$A$5:$N$845</definedName>
    <definedName name="Z_ED036972_EF08_436C_AA48_BB463009AC87_.wvu.FilterData" localSheetId="23" hidden="1">ANULADAS!#REF!</definedName>
    <definedName name="Z_ED036972_EF08_436C_AA48_BB463009AC87_.wvu.FilterData" localSheetId="1" hidden="1">BARCELONA!$A$5:$N$2551</definedName>
    <definedName name="Z_ED036972_EF08_436C_AA48_BB463009AC87_.wvu.FilterData" localSheetId="2" hidden="1">CENTRO!$A$5:$N$224</definedName>
    <definedName name="Z_ED036972_EF08_436C_AA48_BB463009AC87_.wvu.FilterData" localSheetId="3" hidden="1">'[1]EST CENTRAL'!$A$260:$N$260</definedName>
    <definedName name="Z_ED036972_EF08_436C_AA48_BB463009AC87_.wvu.FilterData" localSheetId="4" hidden="1">'LA FLORIDA'!$A$5:$N$731</definedName>
    <definedName name="Z_ED036972_EF08_436C_AA48_BB463009AC87_.wvu.FilterData" localSheetId="17" hidden="1">'LA SERENA'!$A$5:$N$18</definedName>
    <definedName name="Z_ED036972_EF08_436C_AA48_BB463009AC87_.wvu.FilterData" localSheetId="5" hidden="1">'LAS BELLOTAS'!$A$5:$N$134</definedName>
    <definedName name="Z_ED036972_EF08_436C_AA48_BB463009AC87_.wvu.FilterData" localSheetId="6" hidden="1">'LAS CONDES'!$A$5:$N$1190</definedName>
    <definedName name="Z_ED036972_EF08_436C_AA48_BB463009AC87_.wvu.FilterData" localSheetId="7" hidden="1">MAIPU!$A$5:$N$5</definedName>
    <definedName name="Z_ED036972_EF08_436C_AA48_BB463009AC87_.wvu.FilterData" localSheetId="10" hidden="1">OESTE!$A$5:$N$786</definedName>
    <definedName name="Z_ED036972_EF08_436C_AA48_BB463009AC87_.wvu.FilterData" localSheetId="11" hidden="1">'PLAZA SUR'!$A$5:$N$138</definedName>
    <definedName name="Z_ED036972_EF08_436C_AA48_BB463009AC87_.wvu.FilterData" localSheetId="16" hidden="1">'VIÑA DEL MAR'!$A$5:$N$18</definedName>
    <definedName name="Z_ED48CF4C_EB78_4FD0_8936_351D274A3102_.wvu.FilterData" localSheetId="0" hidden="1">ALAMEDA!$A$5:$N$845</definedName>
    <definedName name="Z_ED48CF4C_EB78_4FD0_8936_351D274A3102_.wvu.FilterData" localSheetId="23" hidden="1">ANULADAS!#REF!</definedName>
    <definedName name="Z_ED48CF4C_EB78_4FD0_8936_351D274A3102_.wvu.FilterData" localSheetId="1" hidden="1">BARCELONA!$A$2556:$N$2556</definedName>
    <definedName name="Z_ED48CF4C_EB78_4FD0_8936_351D274A3102_.wvu.FilterData" localSheetId="2" hidden="1">CENTRO!$A$5:$N$224</definedName>
    <definedName name="Z_ED48CF4C_EB78_4FD0_8936_351D274A3102_.wvu.FilterData" localSheetId="17" hidden="1">'LA SERENA'!$A$5:$N$18</definedName>
    <definedName name="Z_ED48CF4C_EB78_4FD0_8936_351D274A3102_.wvu.FilterData" localSheetId="5" hidden="1">'LAS BELLOTAS'!$A$5:$N$134</definedName>
    <definedName name="Z_ED48CF4C_EB78_4FD0_8936_351D274A3102_.wvu.FilterData" localSheetId="6" hidden="1">'LAS CONDES'!$A$5:$N$1190</definedName>
    <definedName name="Z_ED48CF4C_EB78_4FD0_8936_351D274A3102_.wvu.FilterData" localSheetId="8" hidden="1">MANQUEHUE!$A$5:$N$1087</definedName>
    <definedName name="Z_ED48CF4C_EB78_4FD0_8936_351D274A3102_.wvu.FilterData" localSheetId="9" hidden="1">NORTE!$A$5:$N$5</definedName>
    <definedName name="Z_ED48CF4C_EB78_4FD0_8936_351D274A3102_.wvu.FilterData" localSheetId="11" hidden="1">'PLAZA SUR'!$A$5:$N$138</definedName>
    <definedName name="Z_ED48CF4C_EB78_4FD0_8936_351D274A3102_.wvu.FilterData" localSheetId="13" hidden="1">'SAN MIGUEL'!$A$5:$N$5</definedName>
    <definedName name="Z_ED48CF4C_EB78_4FD0_8936_351D274A3102_.wvu.FilterData" localSheetId="15" hidden="1">TOBALABA!$A$5:$N$1225</definedName>
    <definedName name="Z_ED48CF4C_EB78_4FD0_8936_351D274A3102_.wvu.FilterData" localSheetId="16" hidden="1">'VIÑA DEL MAR'!$A$5:$N$18</definedName>
    <definedName name="Z_EE70D454_18A8_43C2_8058_63277FCA6AAB_.wvu.FilterData" localSheetId="13" hidden="1">'SAN MIGUEL'!$A$5:$N$939</definedName>
    <definedName name="Z_EE924321_D23A_4BEF_9071_78B0FE423BD4_.wvu.FilterData" localSheetId="8" hidden="1">MANQUEHUE!$A$5:$N$1297</definedName>
    <definedName name="Z_EE924321_D23A_4BEF_9071_78B0FE423BD4_.wvu.FilterData" localSheetId="9" hidden="1">NORTE!$A$5:$N$993</definedName>
    <definedName name="Z_EE924321_D23A_4BEF_9071_78B0FE423BD4_.wvu.FilterData" localSheetId="10" hidden="1">OESTE!$A$5:$N$786</definedName>
    <definedName name="Z_EE924321_D23A_4BEF_9071_78B0FE423BD4_.wvu.FilterData" localSheetId="13" hidden="1">'SAN MIGUEL'!$A$5:$N$939</definedName>
    <definedName name="Z_EE924321_D23A_4BEF_9071_78B0FE423BD4_.wvu.FilterData" localSheetId="14" hidden="1">'SANTA LUCIA'!$A$5:$N$450</definedName>
    <definedName name="Z_F1C2BAB3_3080_48DC_AB63_5A2B3C36E622_.wvu.FilterData" localSheetId="0" hidden="1">ALAMEDA!$A$5:$N$845</definedName>
    <definedName name="Z_F1C2BAB3_3080_48DC_AB63_5A2B3C36E622_.wvu.FilterData" localSheetId="23" hidden="1">ANULADAS!#REF!</definedName>
    <definedName name="Z_F1C2BAB3_3080_48DC_AB63_5A2B3C36E622_.wvu.FilterData" localSheetId="1" hidden="1">BARCELONA!$A$5:$N$5</definedName>
    <definedName name="Z_F1C2BAB3_3080_48DC_AB63_5A2B3C36E622_.wvu.FilterData" localSheetId="4" hidden="1">'LA FLORIDA'!$A$5:$N$731</definedName>
    <definedName name="Z_F1C2BAB3_3080_48DC_AB63_5A2B3C36E622_.wvu.FilterData" localSheetId="17" hidden="1">'LA SERENA'!$A$5:$N$5</definedName>
    <definedName name="Z_F1C2BAB3_3080_48DC_AB63_5A2B3C36E622_.wvu.FilterData" localSheetId="5" hidden="1">'LAS BELLOTAS'!$A$5:$N$5</definedName>
    <definedName name="Z_F1C2BAB3_3080_48DC_AB63_5A2B3C36E622_.wvu.FilterData" localSheetId="6" hidden="1">'LAS CONDES'!$A$5:$N$5</definedName>
    <definedName name="Z_F1C2BAB3_3080_48DC_AB63_5A2B3C36E622_.wvu.FilterData" localSheetId="7" hidden="1">MAIPU!$A$5:$N$5</definedName>
    <definedName name="Z_F1C2BAB3_3080_48DC_AB63_5A2B3C36E622_.wvu.FilterData" localSheetId="8" hidden="1">MANQUEHUE!$A$5:$N$1087</definedName>
    <definedName name="Z_F1C2BAB3_3080_48DC_AB63_5A2B3C36E622_.wvu.FilterData" localSheetId="11" hidden="1">'PLAZA SUR'!$A$5:$N$138</definedName>
    <definedName name="Z_F1C2BAB3_3080_48DC_AB63_5A2B3C36E622_.wvu.FilterData" localSheetId="13" hidden="1">'SAN MIGUEL'!$A$5:$N$5</definedName>
    <definedName name="Z_F1C2BAB3_3080_48DC_AB63_5A2B3C36E622_.wvu.FilterData" localSheetId="15" hidden="1">TOBALABA!$A$5:$N$1225</definedName>
    <definedName name="Z_F1C2BAB3_3080_48DC_AB63_5A2B3C36E622_.wvu.FilterData" localSheetId="16" hidden="1">'VIÑA DEL MAR'!$A$5:$N$5</definedName>
    <definedName name="Z_F28EA549_5226_49AA_B8E1_4A16151E71A7_.wvu.FilterData" localSheetId="15" hidden="1">TOBALABA!$A$5:$N$1225</definedName>
    <definedName name="Z_F3046563_2D15_4B6C_8A5D_EFC66B2C8FC4_.wvu.FilterData" localSheetId="7" hidden="1">MAIPU!$A$5:$N$498</definedName>
    <definedName name="Z_F3046563_2D15_4B6C_8A5D_EFC66B2C8FC4_.wvu.FilterData" localSheetId="8" hidden="1">MANQUEHUE!$A$5:$N$1297</definedName>
    <definedName name="Z_F3B48ABB_69C2_4C21_9BB3_B402F7D1D746_.wvu.FilterData" localSheetId="15" hidden="1">TOBALABA!$A$5:$N$1225</definedName>
    <definedName name="Z_F477E9EC_0BC0_4B33_8BD6_6D7FC17C9DF1_.wvu.FilterData" localSheetId="9" hidden="1">NORTE!$A$5:$N$993</definedName>
    <definedName name="Z_F477E9EC_0BC0_4B33_8BD6_6D7FC17C9DF1_.wvu.FilterData" localSheetId="10" hidden="1">OESTE!$A$5:$N$786</definedName>
    <definedName name="Z_F477E9EC_0BC0_4B33_8BD6_6D7FC17C9DF1_.wvu.FilterData" localSheetId="11" hidden="1">'PLAZA SUR'!$A$5:$N$138</definedName>
    <definedName name="Z_F477E9EC_0BC0_4B33_8BD6_6D7FC17C9DF1_.wvu.FilterData" localSheetId="12" hidden="1">'PUENTE ALTO'!$A$5:$N$254</definedName>
    <definedName name="Z_F477E9EC_0BC0_4B33_8BD6_6D7FC17C9DF1_.wvu.FilterData" localSheetId="13" hidden="1">'SAN MIGUEL'!$A$5:$N$939</definedName>
    <definedName name="Z_F477E9EC_0BC0_4B33_8BD6_6D7FC17C9DF1_.wvu.FilterData" localSheetId="14" hidden="1">'SANTA LUCIA'!$A$5:$N$450</definedName>
    <definedName name="Z_F4D6127A_7D1F_492C_B43A_9D308EE83D0F_.wvu.FilterData" localSheetId="17" hidden="1">'LA SERENA'!$A$5:$N$18</definedName>
    <definedName name="Z_F4D6127A_7D1F_492C_B43A_9D308EE83D0F_.wvu.FilterData" localSheetId="5" hidden="1">'LAS BELLOTAS'!$A$5:$N$134</definedName>
    <definedName name="Z_F4D6127A_7D1F_492C_B43A_9D308EE83D0F_.wvu.FilterData" localSheetId="6" hidden="1">'LAS CONDES'!$A$5:$N$1190</definedName>
    <definedName name="Z_F4D6127A_7D1F_492C_B43A_9D308EE83D0F_.wvu.FilterData" localSheetId="12" hidden="1">'PUENTE ALTO'!$A$5:$N$254</definedName>
    <definedName name="Z_F4D6127A_7D1F_492C_B43A_9D308EE83D0F_.wvu.FilterData" localSheetId="13" hidden="1">'SAN MIGUEL'!$A$5:$N$5</definedName>
    <definedName name="Z_F4D6127A_7D1F_492C_B43A_9D308EE83D0F_.wvu.FilterData" localSheetId="14" hidden="1">'SANTA LUCIA'!$A$5:$N$370</definedName>
    <definedName name="Z_F4D6127A_7D1F_492C_B43A_9D308EE83D0F_.wvu.FilterData" localSheetId="15" hidden="1">TOBALABA!$A$5:$N$1225</definedName>
    <definedName name="Z_F4D6127A_7D1F_492C_B43A_9D308EE83D0F_.wvu.FilterData" localSheetId="16" hidden="1">'VIÑA DEL MAR'!$A$5:$N$18</definedName>
    <definedName name="Z_F56152E1_A007_4B06_84E0_52FCB09554A8_.wvu.FilterData" localSheetId="7" hidden="1">MAIPU!$A$5:$N$498</definedName>
    <definedName name="Z_F6D8DD68_A3DB_46CE_99C1_34CAAB98B1F1_.wvu.FilterData" localSheetId="9" hidden="1">NORTE!$A$5:$N$798</definedName>
    <definedName name="Z_F706CE1A_3B4F_468A_9F2E_9B16BF653CB3_.wvu.FilterData" localSheetId="0" hidden="1">ALAMEDA!$A$5:$N$845</definedName>
    <definedName name="Z_F706CE1A_3B4F_468A_9F2E_9B16BF653CB3_.wvu.FilterData" localSheetId="3" hidden="1">'[1]EST CENTRAL'!$A$260:$N$260</definedName>
    <definedName name="Z_F706CE1A_3B4F_468A_9F2E_9B16BF653CB3_.wvu.FilterData" localSheetId="17" hidden="1">'LA SERENA'!$A$5:$N$18</definedName>
    <definedName name="Z_F706CE1A_3B4F_468A_9F2E_9B16BF653CB3_.wvu.FilterData" localSheetId="5" hidden="1">'LAS BELLOTAS'!$A$5:$N$134</definedName>
    <definedName name="Z_F706CE1A_3B4F_468A_9F2E_9B16BF653CB3_.wvu.FilterData" localSheetId="6" hidden="1">'LAS CONDES'!$A$5:$N$1190</definedName>
    <definedName name="Z_F706CE1A_3B4F_468A_9F2E_9B16BF653CB3_.wvu.FilterData" localSheetId="7" hidden="1">MAIPU!$A$5:$N$5</definedName>
    <definedName name="Z_F706CE1A_3B4F_468A_9F2E_9B16BF653CB3_.wvu.FilterData" localSheetId="10" hidden="1">OESTE!$A$5:$N$786</definedName>
    <definedName name="Z_F706CE1A_3B4F_468A_9F2E_9B16BF653CB3_.wvu.FilterData" localSheetId="11" hidden="1">'PLAZA SUR'!$A$5:$N$138</definedName>
    <definedName name="Z_F706CE1A_3B4F_468A_9F2E_9B16BF653CB3_.wvu.FilterData" localSheetId="12" hidden="1">'PUENTE ALTO'!$A$5:$N$254</definedName>
    <definedName name="Z_F706CE1A_3B4F_468A_9F2E_9B16BF653CB3_.wvu.FilterData" localSheetId="13" hidden="1">'SAN MIGUEL'!$A$941:$N$941</definedName>
    <definedName name="Z_F706CE1A_3B4F_468A_9F2E_9B16BF653CB3_.wvu.FilterData" localSheetId="16" hidden="1">'VIÑA DEL MAR'!$A$5:$N$18</definedName>
    <definedName name="Z_F851DCF6_0C51_4BCE_8F24_92172661A8DA_.wvu.FilterData" localSheetId="4" hidden="1">'LA FLORIDA'!$A$5:$N$731</definedName>
    <definedName name="Z_F851DCF6_0C51_4BCE_8F24_92172661A8DA_.wvu.FilterData" localSheetId="15" hidden="1">TOBALABA!$A$5:$N$1225</definedName>
    <definedName name="Z_F88E0A05_BAD7_4A80_972B_2872AEFE0136_.wvu.FilterData" localSheetId="23" hidden="1">ANULADAS!#REF!</definedName>
    <definedName name="Z_F88E0A05_BAD7_4A80_972B_2872AEFE0136_.wvu.FilterData" localSheetId="1" hidden="1">BARCELONA!$A$5:$N$2551</definedName>
    <definedName name="Z_F88E0A05_BAD7_4A80_972B_2872AEFE0136_.wvu.FilterData" localSheetId="2" hidden="1">CENTRO!$A$5:$N$224</definedName>
    <definedName name="Z_F88E0A05_BAD7_4A80_972B_2872AEFE0136_.wvu.FilterData" localSheetId="8" hidden="1">MANQUEHUE!$A$5:$N$1087</definedName>
    <definedName name="Z_F8C2A201_DD3F_4E0D_8992_A5409E3B9E4E_.wvu.FilterData" localSheetId="1" hidden="1">BARCELONA!$A$5:$N$2551</definedName>
    <definedName name="Z_F8C2A201_DD3F_4E0D_8992_A5409E3B9E4E_.wvu.FilterData" localSheetId="2" hidden="1">CENTRO!$A$5:$N$987</definedName>
    <definedName name="Z_F8C2A201_DD3F_4E0D_8992_A5409E3B9E4E_.wvu.FilterData" localSheetId="3" hidden="1">'EST CENTRAL'!$A$5:$N$656</definedName>
    <definedName name="Z_F8C2A201_DD3F_4E0D_8992_A5409E3B9E4E_.wvu.FilterData" localSheetId="4" hidden="1">'LA FLORIDA'!$A$5:$N$731</definedName>
    <definedName name="Z_F8C2A201_DD3F_4E0D_8992_A5409E3B9E4E_.wvu.FilterData" localSheetId="6" hidden="1">'LAS CONDES'!$A$5:$N$1190</definedName>
    <definedName name="Z_F8C2A201_DD3F_4E0D_8992_A5409E3B9E4E_.wvu.FilterData" localSheetId="7" hidden="1">MAIPU!$A$5:$N$498</definedName>
    <definedName name="Z_F8C2A201_DD3F_4E0D_8992_A5409E3B9E4E_.wvu.FilterData" localSheetId="8" hidden="1">MANQUEHUE!$A$5:$N$1087</definedName>
    <definedName name="Z_F8C2A201_DD3F_4E0D_8992_A5409E3B9E4E_.wvu.FilterData" localSheetId="9" hidden="1">NORTE!$A$5:$N$798</definedName>
    <definedName name="Z_F8C2A201_DD3F_4E0D_8992_A5409E3B9E4E_.wvu.FilterData" localSheetId="10" hidden="1">OESTE!$A$5:$N$786</definedName>
    <definedName name="Z_F8C2A201_DD3F_4E0D_8992_A5409E3B9E4E_.wvu.FilterData" localSheetId="11" hidden="1">'PLAZA SUR'!$A$5:$N$138</definedName>
    <definedName name="Z_F8C2A201_DD3F_4E0D_8992_A5409E3B9E4E_.wvu.FilterData" localSheetId="12" hidden="1">'PUENTE ALTO'!$A$5:$N$254</definedName>
    <definedName name="Z_F8C2A201_DD3F_4E0D_8992_A5409E3B9E4E_.wvu.FilterData" localSheetId="13" hidden="1">'SAN MIGUEL'!$A$5:$N$939</definedName>
    <definedName name="Z_F8C2A201_DD3F_4E0D_8992_A5409E3B9E4E_.wvu.FilterData" localSheetId="14" hidden="1">'SANTA LUCIA'!$A$5:$N$450</definedName>
    <definedName name="Z_F8C2A201_DD3F_4E0D_8992_A5409E3B9E4E_.wvu.FilterData" localSheetId="15" hidden="1">TOBALABA!$A$5:$N$1225</definedName>
    <definedName name="Z_F90FEC52_0240_43B2_88D9_26B21A5710F2_.wvu.FilterData" localSheetId="3" hidden="1">'EST CENTRAL'!$A$5:$N$656</definedName>
    <definedName name="Z_F90FEC52_0240_43B2_88D9_26B21A5710F2_.wvu.FilterData" localSheetId="6" hidden="1">'LAS CONDES'!$A$5:$N$1190</definedName>
    <definedName name="Z_F99F1055_E536_4ABF_85DD_EC117BA62392_.wvu.FilterData" localSheetId="3" hidden="1">'EST CENTRAL'!$A$5:$N$656</definedName>
    <definedName name="Z_F99F1055_E536_4ABF_85DD_EC117BA62392_.wvu.FilterData" localSheetId="4" hidden="1">'LA FLORIDA'!$A$5:$N$731</definedName>
    <definedName name="Z_F99F1055_E536_4ABF_85DD_EC117BA62392_.wvu.FilterData" localSheetId="5" hidden="1">'LAS BELLOTAS'!$A$5:$N$134</definedName>
    <definedName name="Z_FA02B34C_565F_448E_AA67_77BBC08E68F1_.wvu.FilterData" localSheetId="15" hidden="1">TOBALABA!$A$5:$N$1225</definedName>
    <definedName name="Z_FB216942_48FF_4715_9246_9F0E7F9F7238_.wvu.FilterData" localSheetId="1" hidden="1">BARCELONA!$A$5:$N$2551</definedName>
    <definedName name="Z_FB216942_48FF_4715_9246_9F0E7F9F7238_.wvu.FilterData" localSheetId="2" hidden="1">CENTRO!$A$5:$N$987</definedName>
    <definedName name="Z_FB5BCB93_646A_482F_9125_966BDD668F23_.wvu.FilterData" localSheetId="3" hidden="1">'[1]EST CENTRAL'!$A$260:$N$260</definedName>
    <definedName name="Z_FB7E7E0C_D835_4D11_955F_408B38319725_.wvu.FilterData" localSheetId="0" hidden="1">ALAMEDA!$A$5:$N$845</definedName>
    <definedName name="Z_FB7E7E0C_D835_4D11_955F_408B38319725_.wvu.FilterData" localSheetId="19" hidden="1">ARANCEL!$B$5:$E$5</definedName>
    <definedName name="Z_FB7E7E0C_D835_4D11_955F_408B38319725_.wvu.FilterData" localSheetId="1" hidden="1">BARCELONA!$A$5:$N$2551</definedName>
    <definedName name="Z_FB7E7E0C_D835_4D11_955F_408B38319725_.wvu.FilterData" localSheetId="2" hidden="1">CENTRO!$A$5:$N$987</definedName>
    <definedName name="Z_FB7E7E0C_D835_4D11_955F_408B38319725_.wvu.FilterData" localSheetId="3" hidden="1">'EST CENTRAL'!$A$5:$N$656</definedName>
    <definedName name="Z_FB7E7E0C_D835_4D11_955F_408B38319725_.wvu.FilterData" localSheetId="22" hidden="1">ESTADISTICAS!$B$5:$V$121</definedName>
    <definedName name="Z_FB7E7E0C_D835_4D11_955F_408B38319725_.wvu.FilterData" localSheetId="4" hidden="1">'LA FLORIDA'!$A$5:$N$731</definedName>
    <definedName name="Z_FB7E7E0C_D835_4D11_955F_408B38319725_.wvu.FilterData" localSheetId="17" hidden="1">'LA SERENA'!$A$5:$N$18</definedName>
    <definedName name="Z_FB7E7E0C_D835_4D11_955F_408B38319725_.wvu.FilterData" localSheetId="5" hidden="1">'LAS BELLOTAS'!$A$5:$N$134</definedName>
    <definedName name="Z_FB7E7E0C_D835_4D11_955F_408B38319725_.wvu.FilterData" localSheetId="6" hidden="1">'LAS CONDES'!$A$5:$N$1190</definedName>
    <definedName name="Z_FB7E7E0C_D835_4D11_955F_408B38319725_.wvu.FilterData" localSheetId="7" hidden="1">MAIPU!$A$5:$N$498</definedName>
    <definedName name="Z_FB7E7E0C_D835_4D11_955F_408B38319725_.wvu.FilterData" localSheetId="8" hidden="1">MANQUEHUE!$A$5:$N$1297</definedName>
    <definedName name="Z_FB7E7E0C_D835_4D11_955F_408B38319725_.wvu.FilterData" localSheetId="9" hidden="1">NORTE!$A$5:$N$993</definedName>
    <definedName name="Z_FB7E7E0C_D835_4D11_955F_408B38319725_.wvu.FilterData" localSheetId="10" hidden="1">OESTE!$A$5:$N$786</definedName>
    <definedName name="Z_FB7E7E0C_D835_4D11_955F_408B38319725_.wvu.FilterData" localSheetId="11" hidden="1">'PLAZA SUR'!$A$5:$N$138</definedName>
    <definedName name="Z_FB7E7E0C_D835_4D11_955F_408B38319725_.wvu.FilterData" localSheetId="12" hidden="1">'PUENTE ALTO'!$A$5:$N$251</definedName>
    <definedName name="Z_FB7E7E0C_D835_4D11_955F_408B38319725_.wvu.FilterData" localSheetId="13" hidden="1">'SAN MIGUEL'!$A$5:$N$939</definedName>
    <definedName name="Z_FB7E7E0C_D835_4D11_955F_408B38319725_.wvu.FilterData" localSheetId="14" hidden="1">'SANTA LUCIA'!$A$5:$N$450</definedName>
    <definedName name="Z_FB7E7E0C_D835_4D11_955F_408B38319725_.wvu.FilterData" localSheetId="15" hidden="1">TOBALABA!$A$5:$N$1225</definedName>
    <definedName name="Z_FB7E7E0C_D835_4D11_955F_408B38319725_.wvu.FilterData" localSheetId="16" hidden="1">'VIÑA DEL MAR'!$A$5:$N$18</definedName>
    <definedName name="Z_FF30D965_39FF_45A0_895D_70910162C5D9_.wvu.FilterData" localSheetId="3" hidden="1">'EST CENTRAL'!$A$5:$N$656</definedName>
    <definedName name="Z_FF3945B0_2CB6_4C75_9C1D_42EF60A7345C_.wvu.FilterData" localSheetId="10" hidden="1">OESTE!$A$5:$N$786</definedName>
    <definedName name="Z_FFE3C143_060A_41E1_A976_55E2A5605714_.wvu.FilterData" localSheetId="0" hidden="1">ALAMEDA!$A$5:$N$845</definedName>
    <definedName name="Z_FFE3C143_060A_41E1_A976_55E2A5605714_.wvu.FilterData" localSheetId="4" hidden="1">'LA FLORIDA'!$A$5:$N$731</definedName>
    <definedName name="Z_FFE3C143_060A_41E1_A976_55E2A5605714_.wvu.FilterData" localSheetId="7" hidden="1">MAIPU!$A$5:$N$5</definedName>
    <definedName name="Z_FFE3C143_060A_41E1_A976_55E2A5605714_.wvu.FilterData" localSheetId="11" hidden="1">'PLAZA SUR'!$A$5:$N$138</definedName>
    <definedName name="Z_FFE3C143_060A_41E1_A976_55E2A5605714_.wvu.FilterData" localSheetId="12" hidden="1">'PUENTE ALTO'!$A$5:$N$254</definedName>
  </definedNames>
  <calcPr calcId="152511"/>
  <customWorkbookViews>
    <customWorkbookView name="Abel - Vista personalizada" guid="{5A3E7664-B706-4E89-8FE4-5CD0E8149518}" mergeInterval="0" personalView="1" maximized="1" xWindow="-8" yWindow="-8" windowWidth="1376" windowHeight="754" tabRatio="862" activeSheetId="5"/>
    <customWorkbookView name="RAUL - Vista personalizada" guid="{90887117-F10F-4BFC-8FBC-C977ABC07CFF}" mergeInterval="0" personalView="1" maximized="1" xWindow="-8" yWindow="-8" windowWidth="1382" windowHeight="722" tabRatio="862" activeSheetId="4"/>
    <customWorkbookView name="Bj - Vista personalizada" guid="{384DA9C8-FFC1-4FC6-A1DF-01F043F9EA83}" mergeInterval="0" personalView="1" maximized="1" xWindow="1" yWindow="1" windowWidth="1360" windowHeight="501" tabRatio="890" activeSheetId="8"/>
    <customWorkbookView name="YOE - Vista personalizada" guid="{88E733B4-D2A6-4E52-A803-6F54C59BA422}" mergeInterval="0" personalView="1" maximized="1" xWindow="1" yWindow="1" windowWidth="1362" windowHeight="538" tabRatio="862" activeSheetId="8"/>
    <customWorkbookView name="Usuario - Vista personalizada" guid="{12FAB891-95C7-4FC6-A844-12DF1167D7D0}" mergeInterval="0" personalView="1" maximized="1" xWindow="1" yWindow="1" windowWidth="1440" windowHeight="645" tabRatio="862" activeSheetId="10"/>
    <customWorkbookView name="* - Vista personalizada" guid="{5C5191FA-2E8D-43C8-B7A4-943B410B3C52}" mergeInterval="0" personalView="1" maximized="1" xWindow="1" yWindow="1" windowWidth="1276" windowHeight="543" tabRatio="862" activeSheetId="16"/>
  </customWorkbookViews>
</workbook>
</file>

<file path=xl/calcChain.xml><?xml version="1.0" encoding="utf-8"?>
<calcChain xmlns="http://schemas.openxmlformats.org/spreadsheetml/2006/main">
  <c r="H724" i="5" l="1"/>
  <c r="K724" i="5"/>
  <c r="L724" i="5"/>
  <c r="N724" i="5" s="1"/>
  <c r="H725" i="5"/>
  <c r="K725" i="5"/>
  <c r="L725" i="5"/>
  <c r="M725" i="5"/>
  <c r="N725" i="5"/>
  <c r="H726" i="5"/>
  <c r="K726" i="5"/>
  <c r="L726" i="5"/>
  <c r="M726" i="5" s="1"/>
  <c r="H727" i="5"/>
  <c r="K727" i="5"/>
  <c r="L727" i="5"/>
  <c r="M727" i="5" s="1"/>
  <c r="H728" i="5"/>
  <c r="K728" i="5"/>
  <c r="L728" i="5"/>
  <c r="M728" i="5" s="1"/>
  <c r="H729" i="5"/>
  <c r="K729" i="5"/>
  <c r="L729" i="5"/>
  <c r="M729" i="5"/>
  <c r="N729" i="5"/>
  <c r="H730" i="5"/>
  <c r="K730" i="5"/>
  <c r="L730" i="5"/>
  <c r="M730" i="5" s="1"/>
  <c r="H731" i="5"/>
  <c r="K731" i="5"/>
  <c r="L731" i="5"/>
  <c r="M731" i="5" s="1"/>
  <c r="H650" i="4"/>
  <c r="K650" i="4"/>
  <c r="L650" i="4"/>
  <c r="N650" i="4" s="1"/>
  <c r="M650" i="4"/>
  <c r="H651" i="4"/>
  <c r="K651" i="4"/>
  <c r="L651" i="4"/>
  <c r="M651" i="4" s="1"/>
  <c r="H652" i="4"/>
  <c r="K652" i="4"/>
  <c r="L652" i="4"/>
  <c r="M652" i="4"/>
  <c r="N652" i="4"/>
  <c r="H653" i="4"/>
  <c r="K653" i="4"/>
  <c r="L653" i="4"/>
  <c r="M653" i="4"/>
  <c r="N653" i="4"/>
  <c r="H654" i="4"/>
  <c r="K654" i="4"/>
  <c r="L654" i="4"/>
  <c r="M654" i="4" s="1"/>
  <c r="H983" i="3"/>
  <c r="K983" i="3"/>
  <c r="L983" i="3"/>
  <c r="M983" i="3"/>
  <c r="N983" i="3"/>
  <c r="H984" i="3"/>
  <c r="K984" i="3"/>
  <c r="L984" i="3"/>
  <c r="M984" i="3" s="1"/>
  <c r="H985" i="3"/>
  <c r="K985" i="3"/>
  <c r="L985" i="3"/>
  <c r="M985" i="3" s="1"/>
  <c r="H986" i="3"/>
  <c r="K986" i="3"/>
  <c r="L986" i="3"/>
  <c r="M986" i="3" s="1"/>
  <c r="H2546" i="2"/>
  <c r="K2546" i="2"/>
  <c r="L2546" i="2"/>
  <c r="N2546" i="2" s="1"/>
  <c r="H2547" i="2"/>
  <c r="K2547" i="2"/>
  <c r="L2547" i="2"/>
  <c r="N2547" i="2" s="1"/>
  <c r="M2547" i="2"/>
  <c r="H2548" i="2"/>
  <c r="K2548" i="2"/>
  <c r="L2548" i="2"/>
  <c r="M2548" i="2" s="1"/>
  <c r="H2549" i="2"/>
  <c r="K2549" i="2"/>
  <c r="L2549" i="2"/>
  <c r="M2549" i="2" s="1"/>
  <c r="H2550" i="2"/>
  <c r="K2550" i="2"/>
  <c r="L2550" i="2"/>
  <c r="M2550" i="2"/>
  <c r="N2550" i="2"/>
  <c r="H1049" i="9"/>
  <c r="K1049" i="9"/>
  <c r="L1049" i="9"/>
  <c r="M1049" i="9" s="1"/>
  <c r="H1335" i="9"/>
  <c r="K1335" i="9"/>
  <c r="L1335" i="9"/>
  <c r="N1335" i="9" s="1"/>
  <c r="M1335" i="9"/>
  <c r="H1336" i="9"/>
  <c r="K1336" i="9"/>
  <c r="L1336" i="9"/>
  <c r="N1336" i="9" s="1"/>
  <c r="H1337" i="9"/>
  <c r="K1337" i="9"/>
  <c r="L1337" i="9"/>
  <c r="M1337" i="9"/>
  <c r="N1337" i="9"/>
  <c r="H1187" i="7"/>
  <c r="K1187" i="7"/>
  <c r="L1187" i="7"/>
  <c r="M1187" i="7" s="1"/>
  <c r="H1188" i="7"/>
  <c r="K1188" i="7"/>
  <c r="L1188" i="7"/>
  <c r="M1188" i="7" s="1"/>
  <c r="H1189" i="7"/>
  <c r="K1189" i="7"/>
  <c r="L1189" i="7"/>
  <c r="N1189" i="7" s="1"/>
  <c r="M1189" i="7"/>
  <c r="H1190" i="7"/>
  <c r="K1190" i="7"/>
  <c r="L1190" i="7"/>
  <c r="N1190" i="7" s="1"/>
  <c r="H721" i="5"/>
  <c r="K721" i="5"/>
  <c r="L721" i="5"/>
  <c r="M721" i="5" s="1"/>
  <c r="H722" i="5"/>
  <c r="K722" i="5"/>
  <c r="L722" i="5"/>
  <c r="M722" i="5" s="1"/>
  <c r="H723" i="5"/>
  <c r="K723" i="5"/>
  <c r="L723" i="5"/>
  <c r="M723" i="5" s="1"/>
  <c r="N723" i="5" l="1"/>
  <c r="M724" i="5"/>
  <c r="N726" i="5"/>
  <c r="N727" i="5"/>
  <c r="N728" i="5"/>
  <c r="N730" i="5"/>
  <c r="N731" i="5"/>
  <c r="N651" i="4"/>
  <c r="N654" i="4"/>
  <c r="N984" i="3"/>
  <c r="N985" i="3"/>
  <c r="N986" i="3"/>
  <c r="M2546" i="2"/>
  <c r="N2548" i="2"/>
  <c r="N2549" i="2"/>
  <c r="N1188" i="7"/>
  <c r="N1187" i="7"/>
  <c r="N722" i="5"/>
  <c r="N721" i="5"/>
  <c r="M1190" i="7"/>
  <c r="M1336" i="9"/>
  <c r="N1049" i="9"/>
  <c r="H655" i="4"/>
  <c r="K655" i="4"/>
  <c r="L655" i="4"/>
  <c r="N655" i="4" s="1"/>
  <c r="H656" i="4"/>
  <c r="K656" i="4"/>
  <c r="L656" i="4"/>
  <c r="N656" i="4" s="1"/>
  <c r="H980" i="3"/>
  <c r="K980" i="3"/>
  <c r="L980" i="3"/>
  <c r="M980" i="3" s="1"/>
  <c r="H981" i="3"/>
  <c r="K981" i="3"/>
  <c r="L981" i="3"/>
  <c r="M981" i="3" s="1"/>
  <c r="H982" i="3"/>
  <c r="K982" i="3"/>
  <c r="L982" i="3"/>
  <c r="N982" i="3" s="1"/>
  <c r="H978" i="3"/>
  <c r="K978" i="3"/>
  <c r="L978" i="3"/>
  <c r="M978" i="3" s="1"/>
  <c r="H979" i="3"/>
  <c r="K979" i="3"/>
  <c r="L979" i="3"/>
  <c r="M979" i="3" s="1"/>
  <c r="N979" i="3"/>
  <c r="H987" i="3"/>
  <c r="K987" i="3"/>
  <c r="L987" i="3"/>
  <c r="M987" i="3"/>
  <c r="N987" i="3"/>
  <c r="H2545" i="2"/>
  <c r="K2545" i="2"/>
  <c r="L2545" i="2"/>
  <c r="M2545" i="2" s="1"/>
  <c r="H2544" i="2"/>
  <c r="K2544" i="2"/>
  <c r="L2544" i="2"/>
  <c r="M2544" i="2" s="1"/>
  <c r="H2551" i="2"/>
  <c r="K2551" i="2"/>
  <c r="L2551" i="2"/>
  <c r="N2551" i="2" s="1"/>
  <c r="M2551" i="2"/>
  <c r="L782" i="11"/>
  <c r="M782" i="11" s="1"/>
  <c r="K782" i="11"/>
  <c r="H782" i="11"/>
  <c r="L781" i="11"/>
  <c r="N781" i="11" s="1"/>
  <c r="K781" i="11"/>
  <c r="H781" i="11"/>
  <c r="L783" i="11"/>
  <c r="M783" i="11" s="1"/>
  <c r="K783" i="11"/>
  <c r="H783" i="11"/>
  <c r="L784" i="11"/>
  <c r="N784" i="11" s="1"/>
  <c r="K784" i="11"/>
  <c r="H784" i="11"/>
  <c r="L785" i="11"/>
  <c r="M785" i="11" s="1"/>
  <c r="K785" i="11"/>
  <c r="H785" i="11"/>
  <c r="L786" i="11"/>
  <c r="N786" i="11" s="1"/>
  <c r="K786" i="11"/>
  <c r="H786" i="11"/>
  <c r="L2539" i="2"/>
  <c r="M2539" i="2" s="1"/>
  <c r="K2539" i="2"/>
  <c r="H2539" i="2"/>
  <c r="L2538" i="2"/>
  <c r="N2538" i="2" s="1"/>
  <c r="K2538" i="2"/>
  <c r="H2538" i="2"/>
  <c r="L2540" i="2"/>
  <c r="M2540" i="2" s="1"/>
  <c r="K2540" i="2"/>
  <c r="H2540" i="2"/>
  <c r="L2541" i="2"/>
  <c r="N2541" i="2" s="1"/>
  <c r="K2541" i="2"/>
  <c r="H2541" i="2"/>
  <c r="L2542" i="2"/>
  <c r="M2542" i="2" s="1"/>
  <c r="K2542" i="2"/>
  <c r="H2542" i="2"/>
  <c r="L2543" i="2"/>
  <c r="N2543" i="2" s="1"/>
  <c r="K2543" i="2"/>
  <c r="H2543" i="2"/>
  <c r="H1222" i="16"/>
  <c r="K1222" i="16"/>
  <c r="L1222" i="16"/>
  <c r="M1222" i="16" s="1"/>
  <c r="H1223" i="16"/>
  <c r="K1223" i="16"/>
  <c r="L1223" i="16"/>
  <c r="M1223" i="16" s="1"/>
  <c r="H1224" i="16"/>
  <c r="K1224" i="16"/>
  <c r="L1224" i="16"/>
  <c r="M1224" i="16" s="1"/>
  <c r="H1220" i="16"/>
  <c r="K1220" i="16"/>
  <c r="L1220" i="16"/>
  <c r="M1220" i="16" s="1"/>
  <c r="H1221" i="16"/>
  <c r="K1221" i="16"/>
  <c r="L1221" i="16"/>
  <c r="M1221" i="16" s="1"/>
  <c r="H931" i="14"/>
  <c r="K931" i="14"/>
  <c r="L931" i="14"/>
  <c r="M931" i="14" s="1"/>
  <c r="H932" i="14"/>
  <c r="K932" i="14"/>
  <c r="L932" i="14"/>
  <c r="M932" i="14" s="1"/>
  <c r="H936" i="14"/>
  <c r="K936" i="14"/>
  <c r="L936" i="14"/>
  <c r="M936" i="14" s="1"/>
  <c r="H937" i="14"/>
  <c r="K937" i="14"/>
  <c r="L937" i="14"/>
  <c r="M937" i="14" s="1"/>
  <c r="H709" i="14"/>
  <c r="K709" i="14"/>
  <c r="L709" i="14"/>
  <c r="M709" i="14" s="1"/>
  <c r="H739" i="14"/>
  <c r="K739" i="14"/>
  <c r="L739" i="14"/>
  <c r="M739" i="14" s="1"/>
  <c r="H938" i="14"/>
  <c r="K938" i="14"/>
  <c r="L938" i="14"/>
  <c r="M938" i="14" s="1"/>
  <c r="H560" i="14"/>
  <c r="K560" i="14"/>
  <c r="L560" i="14"/>
  <c r="M560" i="14" s="1"/>
  <c r="H902" i="14"/>
  <c r="K902" i="14"/>
  <c r="L902" i="14"/>
  <c r="M902" i="14" s="1"/>
  <c r="H903" i="14"/>
  <c r="K903" i="14"/>
  <c r="L903" i="14"/>
  <c r="M903" i="14" s="1"/>
  <c r="H714" i="14"/>
  <c r="K714" i="14"/>
  <c r="L714" i="14"/>
  <c r="M714" i="14" s="1"/>
  <c r="H813" i="14"/>
  <c r="K813" i="14"/>
  <c r="L813" i="14"/>
  <c r="M813" i="14" s="1"/>
  <c r="H22" i="14"/>
  <c r="K22" i="14"/>
  <c r="L22" i="14"/>
  <c r="M22" i="14" s="1"/>
  <c r="H448" i="15"/>
  <c r="K448" i="15"/>
  <c r="L448" i="15"/>
  <c r="M448" i="15" s="1"/>
  <c r="H449" i="15"/>
  <c r="K449" i="15"/>
  <c r="L449" i="15"/>
  <c r="M449" i="15" s="1"/>
  <c r="H450" i="15"/>
  <c r="K450" i="15"/>
  <c r="L450" i="15"/>
  <c r="M450" i="15" s="1"/>
  <c r="H494" i="8"/>
  <c r="K494" i="8"/>
  <c r="L494" i="8"/>
  <c r="M494" i="8" s="1"/>
  <c r="H495" i="8"/>
  <c r="K495" i="8"/>
  <c r="L495" i="8"/>
  <c r="M495" i="8" s="1"/>
  <c r="H496" i="8"/>
  <c r="K496" i="8"/>
  <c r="L496" i="8"/>
  <c r="N496" i="8" s="1"/>
  <c r="M496" i="8"/>
  <c r="H497" i="8"/>
  <c r="K497" i="8"/>
  <c r="L497" i="8"/>
  <c r="M497" i="8" s="1"/>
  <c r="H498" i="8"/>
  <c r="K498" i="8"/>
  <c r="L498" i="8"/>
  <c r="M498" i="8" s="1"/>
  <c r="N2545" i="2" l="1"/>
  <c r="M655" i="4"/>
  <c r="N450" i="15"/>
  <c r="N449" i="15"/>
  <c r="M982" i="3"/>
  <c r="N981" i="3"/>
  <c r="M656" i="4"/>
  <c r="N495" i="8"/>
  <c r="N980" i="3"/>
  <c r="N978" i="3"/>
  <c r="N2544" i="2"/>
  <c r="N1224" i="16"/>
  <c r="M784" i="11"/>
  <c r="M786" i="11"/>
  <c r="M781" i="11"/>
  <c r="M2543" i="2"/>
  <c r="M2538" i="2"/>
  <c r="M2541" i="2"/>
  <c r="N2542" i="2"/>
  <c r="N2540" i="2"/>
  <c r="N2539" i="2"/>
  <c r="N785" i="11"/>
  <c r="N783" i="11"/>
  <c r="N782" i="11"/>
  <c r="N938" i="14"/>
  <c r="N937" i="14"/>
  <c r="N936" i="14"/>
  <c r="N1221" i="16"/>
  <c r="N1223" i="16"/>
  <c r="N1222" i="16"/>
  <c r="N739" i="14"/>
  <c r="N932" i="14"/>
  <c r="N498" i="8"/>
  <c r="N497" i="8"/>
  <c r="N1220" i="16"/>
  <c r="N903" i="14"/>
  <c r="N931" i="14"/>
  <c r="N709" i="14"/>
  <c r="N813" i="14"/>
  <c r="N714" i="14"/>
  <c r="N902" i="14"/>
  <c r="N560" i="14"/>
  <c r="N22" i="14"/>
  <c r="N448" i="15"/>
  <c r="N494" i="8"/>
  <c r="H1184" i="7"/>
  <c r="K1184" i="7"/>
  <c r="L1184" i="7"/>
  <c r="M1184" i="7" s="1"/>
  <c r="H1185" i="7"/>
  <c r="K1185" i="7"/>
  <c r="L1185" i="7"/>
  <c r="M1185" i="7" s="1"/>
  <c r="H1186" i="7"/>
  <c r="K1186" i="7"/>
  <c r="L1186" i="7"/>
  <c r="M1186" i="7" s="1"/>
  <c r="L647" i="4"/>
  <c r="M647" i="4" s="1"/>
  <c r="K647" i="4"/>
  <c r="H647" i="4"/>
  <c r="H975" i="3"/>
  <c r="K975" i="3"/>
  <c r="L975" i="3"/>
  <c r="M975" i="3" s="1"/>
  <c r="H976" i="3"/>
  <c r="K976" i="3"/>
  <c r="L976" i="3"/>
  <c r="M976" i="3" s="1"/>
  <c r="H977" i="3"/>
  <c r="K977" i="3"/>
  <c r="L977" i="3"/>
  <c r="M977" i="3" s="1"/>
  <c r="H2535" i="2"/>
  <c r="K2535" i="2"/>
  <c r="L2535" i="2"/>
  <c r="M2535" i="2" s="1"/>
  <c r="H2536" i="2"/>
  <c r="K2536" i="2"/>
  <c r="L2536" i="2"/>
  <c r="M2536" i="2" s="1"/>
  <c r="H1671" i="2"/>
  <c r="K1671" i="2"/>
  <c r="L1671" i="2"/>
  <c r="M1671" i="2" s="1"/>
  <c r="H1268" i="2"/>
  <c r="K1268" i="2"/>
  <c r="L1268" i="2"/>
  <c r="M1268" i="2" s="1"/>
  <c r="N1268" i="2"/>
  <c r="H2537" i="2"/>
  <c r="K2537" i="2"/>
  <c r="L2537" i="2"/>
  <c r="M2537" i="2" s="1"/>
  <c r="H647" i="2"/>
  <c r="K647" i="2"/>
  <c r="L647" i="2"/>
  <c r="M647" i="2" s="1"/>
  <c r="H1069" i="2"/>
  <c r="K1069" i="2"/>
  <c r="L1069" i="2"/>
  <c r="M1069" i="2" s="1"/>
  <c r="H2298" i="2"/>
  <c r="K2298" i="2"/>
  <c r="L2298" i="2"/>
  <c r="M2298" i="2" s="1"/>
  <c r="H820" i="2"/>
  <c r="K820" i="2"/>
  <c r="L820" i="2"/>
  <c r="M820" i="2" s="1"/>
  <c r="H840" i="1"/>
  <c r="K840" i="1"/>
  <c r="L840" i="1"/>
  <c r="M840" i="1" s="1"/>
  <c r="H841" i="1"/>
  <c r="K841" i="1"/>
  <c r="L841" i="1"/>
  <c r="M841" i="1" s="1"/>
  <c r="H842" i="1"/>
  <c r="K842" i="1"/>
  <c r="L842" i="1"/>
  <c r="M842" i="1" s="1"/>
  <c r="H843" i="1"/>
  <c r="K843" i="1"/>
  <c r="L843" i="1"/>
  <c r="M843" i="1" s="1"/>
  <c r="H844" i="1"/>
  <c r="K844" i="1"/>
  <c r="L844" i="1"/>
  <c r="N844" i="1" s="1"/>
  <c r="M844" i="1"/>
  <c r="H838" i="1"/>
  <c r="K838" i="1"/>
  <c r="L838" i="1"/>
  <c r="M838" i="1" s="1"/>
  <c r="H839" i="1"/>
  <c r="K839" i="1"/>
  <c r="L839" i="1"/>
  <c r="M839" i="1" s="1"/>
  <c r="H834" i="1"/>
  <c r="K834" i="1"/>
  <c r="L834" i="1"/>
  <c r="M834" i="1" s="1"/>
  <c r="H835" i="1"/>
  <c r="K835" i="1"/>
  <c r="L835" i="1"/>
  <c r="M835" i="1" s="1"/>
  <c r="H836" i="1"/>
  <c r="K836" i="1"/>
  <c r="L836" i="1"/>
  <c r="M836" i="1" s="1"/>
  <c r="H837" i="1"/>
  <c r="K837" i="1"/>
  <c r="L837" i="1"/>
  <c r="M837" i="1" s="1"/>
  <c r="N1186" i="7" l="1"/>
  <c r="N842" i="1"/>
  <c r="N841" i="1"/>
  <c r="N1185" i="7"/>
  <c r="N977" i="3"/>
  <c r="N976" i="3"/>
  <c r="N843" i="1"/>
  <c r="N2536" i="2"/>
  <c r="N2537" i="2"/>
  <c r="N975" i="3"/>
  <c r="N2535" i="2"/>
  <c r="N2298" i="2"/>
  <c r="N1069" i="2"/>
  <c r="N840" i="1"/>
  <c r="N1184" i="7"/>
  <c r="N647" i="4"/>
  <c r="N1671" i="2"/>
  <c r="N820" i="2"/>
  <c r="N647" i="2"/>
  <c r="N839" i="1"/>
  <c r="N838" i="1"/>
  <c r="N837" i="1"/>
  <c r="N836" i="1"/>
  <c r="N835" i="1"/>
  <c r="N834" i="1"/>
  <c r="L302" i="8"/>
  <c r="N302" i="8" s="1"/>
  <c r="K302" i="8"/>
  <c r="H302" i="8"/>
  <c r="L301" i="8"/>
  <c r="N301" i="8" s="1"/>
  <c r="K301" i="8"/>
  <c r="H301" i="8"/>
  <c r="L300" i="8"/>
  <c r="N300" i="8" s="1"/>
  <c r="K300" i="8"/>
  <c r="H300" i="8"/>
  <c r="L299" i="8"/>
  <c r="M299" i="8" s="1"/>
  <c r="K299" i="8"/>
  <c r="H299" i="8"/>
  <c r="L298" i="8"/>
  <c r="N298" i="8" s="1"/>
  <c r="K298" i="8"/>
  <c r="H298" i="8"/>
  <c r="L2564" i="2"/>
  <c r="M2564" i="2" s="1"/>
  <c r="K2564" i="2"/>
  <c r="H2564" i="2"/>
  <c r="L2563" i="2"/>
  <c r="N2563" i="2" s="1"/>
  <c r="K2563" i="2"/>
  <c r="H2563" i="2"/>
  <c r="H2562" i="2"/>
  <c r="H40" i="14"/>
  <c r="K40" i="14"/>
  <c r="L40" i="14"/>
  <c r="M40" i="14" s="1"/>
  <c r="H194" i="14"/>
  <c r="K194" i="14"/>
  <c r="L194" i="14"/>
  <c r="M194" i="14" s="1"/>
  <c r="H939" i="14"/>
  <c r="K939" i="14"/>
  <c r="L939" i="14"/>
  <c r="M939" i="14" s="1"/>
  <c r="H793" i="14"/>
  <c r="K793" i="14"/>
  <c r="L793" i="14"/>
  <c r="M793" i="14" s="1"/>
  <c r="H712" i="9"/>
  <c r="K712" i="9"/>
  <c r="L712" i="9"/>
  <c r="M712" i="9" s="1"/>
  <c r="H1274" i="9"/>
  <c r="K1274" i="9"/>
  <c r="L1274" i="9"/>
  <c r="M1274" i="9" s="1"/>
  <c r="H1276" i="9"/>
  <c r="K1276" i="9"/>
  <c r="L1276" i="9"/>
  <c r="N1276" i="9" s="1"/>
  <c r="H1338" i="9"/>
  <c r="K1338" i="9"/>
  <c r="L1338" i="9"/>
  <c r="M1338" i="9" s="1"/>
  <c r="N1338" i="9" l="1"/>
  <c r="N299" i="8"/>
  <c r="M300" i="8"/>
  <c r="M301" i="8"/>
  <c r="M298" i="8"/>
  <c r="M302" i="8"/>
  <c r="M1276" i="9"/>
  <c r="N1274" i="9"/>
  <c r="N939" i="14"/>
  <c r="N194" i="14"/>
  <c r="M2563" i="2"/>
  <c r="N2564" i="2"/>
  <c r="N40" i="14"/>
  <c r="N793" i="14"/>
  <c r="N712" i="9"/>
  <c r="H135" i="12"/>
  <c r="K135" i="12"/>
  <c r="L135" i="12"/>
  <c r="M135" i="12" s="1"/>
  <c r="H136" i="12"/>
  <c r="K136" i="12"/>
  <c r="L136" i="12"/>
  <c r="N136" i="12" s="1"/>
  <c r="H137" i="12"/>
  <c r="K137" i="12"/>
  <c r="L137" i="12"/>
  <c r="M137" i="12" s="1"/>
  <c r="H138" i="12"/>
  <c r="K138" i="12"/>
  <c r="L138" i="12"/>
  <c r="M138" i="12" s="1"/>
  <c r="M136" i="12" l="1"/>
  <c r="N135" i="12"/>
  <c r="N137" i="12"/>
  <c r="N138" i="12"/>
  <c r="H902" i="9"/>
  <c r="K902" i="9"/>
  <c r="L902" i="9"/>
  <c r="M902" i="9" s="1"/>
  <c r="H462" i="9"/>
  <c r="K462" i="9"/>
  <c r="L462" i="9"/>
  <c r="M462" i="9" s="1"/>
  <c r="H436" i="9"/>
  <c r="K436" i="9"/>
  <c r="L436" i="9"/>
  <c r="M436" i="9" s="1"/>
  <c r="H319" i="2"/>
  <c r="K319" i="2"/>
  <c r="L319" i="2"/>
  <c r="M319" i="2" s="1"/>
  <c r="H1176" i="7"/>
  <c r="K1176" i="7"/>
  <c r="L1176" i="7"/>
  <c r="M1176" i="7" s="1"/>
  <c r="H719" i="5"/>
  <c r="K719" i="5"/>
  <c r="L719" i="5"/>
  <c r="M719" i="5" s="1"/>
  <c r="H720" i="5"/>
  <c r="K720" i="5"/>
  <c r="L720" i="5"/>
  <c r="M720" i="5" s="1"/>
  <c r="H645" i="4"/>
  <c r="K645" i="4"/>
  <c r="L645" i="4"/>
  <c r="M645" i="4" s="1"/>
  <c r="H646" i="4"/>
  <c r="K646" i="4"/>
  <c r="L646" i="4"/>
  <c r="M646" i="4" s="1"/>
  <c r="H648" i="4"/>
  <c r="K648" i="4"/>
  <c r="L648" i="4"/>
  <c r="M648" i="4" s="1"/>
  <c r="H649" i="4"/>
  <c r="K649" i="4"/>
  <c r="L649" i="4"/>
  <c r="N649" i="4" s="1"/>
  <c r="M649" i="4"/>
  <c r="H137" i="2"/>
  <c r="K137" i="2"/>
  <c r="L137" i="2"/>
  <c r="M137" i="2" s="1"/>
  <c r="H780" i="2"/>
  <c r="K780" i="2"/>
  <c r="L780" i="2"/>
  <c r="M780" i="2" s="1"/>
  <c r="H838" i="2"/>
  <c r="K838" i="2"/>
  <c r="L838" i="2"/>
  <c r="M838" i="2" s="1"/>
  <c r="H1171" i="2"/>
  <c r="K1171" i="2"/>
  <c r="L1171" i="2"/>
  <c r="M1171" i="2" s="1"/>
  <c r="L780" i="3"/>
  <c r="M780" i="3" s="1"/>
  <c r="K780" i="3"/>
  <c r="H780" i="3"/>
  <c r="L779" i="3"/>
  <c r="N779" i="3" s="1"/>
  <c r="K779" i="3"/>
  <c r="H779" i="3"/>
  <c r="L131" i="6"/>
  <c r="M131" i="6" s="1"/>
  <c r="K131" i="6"/>
  <c r="H131" i="6"/>
  <c r="L130" i="6"/>
  <c r="N130" i="6" s="1"/>
  <c r="K130" i="6"/>
  <c r="H130" i="6"/>
  <c r="L132" i="6"/>
  <c r="M132" i="6" s="1"/>
  <c r="K132" i="6"/>
  <c r="H132" i="6"/>
  <c r="L140" i="6"/>
  <c r="N140" i="6" s="1"/>
  <c r="K140" i="6"/>
  <c r="H140" i="6"/>
  <c r="L141" i="6"/>
  <c r="M141" i="6" s="1"/>
  <c r="K141" i="6"/>
  <c r="H141" i="6"/>
  <c r="L142" i="6"/>
  <c r="N142" i="6" s="1"/>
  <c r="K142" i="6"/>
  <c r="H142" i="6"/>
  <c r="L133" i="6"/>
  <c r="M133" i="6" s="1"/>
  <c r="K133" i="6"/>
  <c r="H133" i="6"/>
  <c r="L134" i="6"/>
  <c r="N134" i="6" s="1"/>
  <c r="K134" i="6"/>
  <c r="H134" i="6"/>
  <c r="L777" i="11"/>
  <c r="M777" i="11" s="1"/>
  <c r="K777" i="11"/>
  <c r="H777" i="11"/>
  <c r="L776" i="11"/>
  <c r="N776" i="11" s="1"/>
  <c r="K776" i="11"/>
  <c r="H776" i="11"/>
  <c r="L778" i="11"/>
  <c r="M778" i="11" s="1"/>
  <c r="K778" i="11"/>
  <c r="H778" i="11"/>
  <c r="L779" i="11"/>
  <c r="N779" i="11" s="1"/>
  <c r="K779" i="11"/>
  <c r="H779" i="11"/>
  <c r="N902" i="9" l="1"/>
  <c r="N648" i="4"/>
  <c r="N646" i="4"/>
  <c r="N720" i="5"/>
  <c r="N319" i="2"/>
  <c r="N436" i="9"/>
  <c r="N462" i="9"/>
  <c r="N780" i="2"/>
  <c r="N1176" i="7"/>
  <c r="N719" i="5"/>
  <c r="N645" i="4"/>
  <c r="N137" i="2"/>
  <c r="N1171" i="2"/>
  <c r="N838" i="2"/>
  <c r="M779" i="3"/>
  <c r="N780" i="3"/>
  <c r="M134" i="6"/>
  <c r="N133" i="6"/>
  <c r="M142" i="6"/>
  <c r="N141" i="6"/>
  <c r="M140" i="6"/>
  <c r="N132" i="6"/>
  <c r="M130" i="6"/>
  <c r="N131" i="6"/>
  <c r="M779" i="11"/>
  <c r="N778" i="11"/>
  <c r="M776" i="11"/>
  <c r="N777" i="11"/>
  <c r="H982" i="16"/>
  <c r="K982" i="16"/>
  <c r="L982" i="16"/>
  <c r="N982" i="16" s="1"/>
  <c r="H560" i="16"/>
  <c r="K560" i="16"/>
  <c r="L560" i="16"/>
  <c r="M560" i="16" s="1"/>
  <c r="H1219" i="16"/>
  <c r="K1219" i="16"/>
  <c r="L1219" i="16"/>
  <c r="M1219" i="16" s="1"/>
  <c r="H80" i="12"/>
  <c r="K80" i="12"/>
  <c r="L80" i="12"/>
  <c r="N80" i="12" s="1"/>
  <c r="H90" i="12"/>
  <c r="K90" i="12"/>
  <c r="L90" i="12"/>
  <c r="N90" i="12" s="1"/>
  <c r="H20" i="12"/>
  <c r="K20" i="12"/>
  <c r="L20" i="12"/>
  <c r="M20" i="12" s="1"/>
  <c r="H21" i="12"/>
  <c r="K21" i="12"/>
  <c r="L21" i="12"/>
  <c r="M21" i="12" s="1"/>
  <c r="H22" i="12"/>
  <c r="K22" i="12"/>
  <c r="L22" i="12"/>
  <c r="M22" i="12" s="1"/>
  <c r="H134" i="12"/>
  <c r="K134" i="12"/>
  <c r="L134" i="12"/>
  <c r="M134" i="12" s="1"/>
  <c r="H1076" i="9"/>
  <c r="K1076" i="9"/>
  <c r="L1076" i="9"/>
  <c r="N1076" i="9" s="1"/>
  <c r="H855" i="9"/>
  <c r="K855" i="9"/>
  <c r="L855" i="9"/>
  <c r="M855" i="9" s="1"/>
  <c r="H584" i="9"/>
  <c r="K584" i="9"/>
  <c r="L584" i="9"/>
  <c r="M584" i="9" s="1"/>
  <c r="H409" i="9"/>
  <c r="K409" i="9"/>
  <c r="L409" i="9"/>
  <c r="M409" i="9" s="1"/>
  <c r="H912" i="9"/>
  <c r="K912" i="9"/>
  <c r="L912" i="9"/>
  <c r="M912" i="9" s="1"/>
  <c r="H555" i="9"/>
  <c r="K555" i="9"/>
  <c r="L555" i="9"/>
  <c r="M555" i="9" s="1"/>
  <c r="H812" i="9"/>
  <c r="K812" i="9"/>
  <c r="L812" i="9"/>
  <c r="M812" i="9" s="1"/>
  <c r="H1127" i="9"/>
  <c r="K1127" i="9"/>
  <c r="L1127" i="9"/>
  <c r="M1127" i="9" s="1"/>
  <c r="H596" i="9"/>
  <c r="K596" i="9"/>
  <c r="L596" i="9"/>
  <c r="M596" i="9" s="1"/>
  <c r="H161" i="9"/>
  <c r="K161" i="9"/>
  <c r="L161" i="9"/>
  <c r="M161" i="9" s="1"/>
  <c r="H1104" i="9"/>
  <c r="K1104" i="9"/>
  <c r="L1104" i="9"/>
  <c r="M1104" i="9" s="1"/>
  <c r="H61" i="9"/>
  <c r="K61" i="9"/>
  <c r="L61" i="9"/>
  <c r="M61" i="9" s="1"/>
  <c r="H62" i="9"/>
  <c r="K62" i="9"/>
  <c r="L62" i="9"/>
  <c r="M62" i="9" s="1"/>
  <c r="H30" i="9"/>
  <c r="K30" i="9"/>
  <c r="L30" i="9"/>
  <c r="M30" i="9" s="1"/>
  <c r="H1075" i="9"/>
  <c r="K1075" i="9"/>
  <c r="L1075" i="9"/>
  <c r="M1075" i="9" s="1"/>
  <c r="H984" i="10"/>
  <c r="K984" i="10"/>
  <c r="L984" i="10"/>
  <c r="N984" i="10" s="1"/>
  <c r="H148" i="8"/>
  <c r="K148" i="8"/>
  <c r="L148" i="8"/>
  <c r="N148" i="8" s="1"/>
  <c r="H151" i="8"/>
  <c r="K151" i="8"/>
  <c r="L151" i="8"/>
  <c r="M151" i="8" s="1"/>
  <c r="H133" i="8"/>
  <c r="K133" i="8"/>
  <c r="L133" i="8"/>
  <c r="M133" i="8" s="1"/>
  <c r="H134" i="8"/>
  <c r="K134" i="8"/>
  <c r="L134" i="8"/>
  <c r="M134" i="8" s="1"/>
  <c r="H135" i="8"/>
  <c r="K135" i="8"/>
  <c r="L135" i="8"/>
  <c r="M135" i="8" s="1"/>
  <c r="H493" i="8"/>
  <c r="K493" i="8"/>
  <c r="L493" i="8"/>
  <c r="M493" i="8" s="1"/>
  <c r="H983" i="10"/>
  <c r="K983" i="10"/>
  <c r="L983" i="10"/>
  <c r="N983" i="10" s="1"/>
  <c r="H1177" i="7"/>
  <c r="K1177" i="7"/>
  <c r="L1177" i="7"/>
  <c r="N1177" i="7" s="1"/>
  <c r="H1178" i="7"/>
  <c r="K1178" i="7"/>
  <c r="L1178" i="7"/>
  <c r="M1178" i="7" s="1"/>
  <c r="H1179" i="7"/>
  <c r="K1179" i="7"/>
  <c r="L1179" i="7"/>
  <c r="M1179" i="7" s="1"/>
  <c r="H1180" i="7"/>
  <c r="K1180" i="7"/>
  <c r="L1180" i="7"/>
  <c r="M1180" i="7" s="1"/>
  <c r="H1181" i="7"/>
  <c r="K1181" i="7"/>
  <c r="L1181" i="7"/>
  <c r="M1181" i="7" s="1"/>
  <c r="H1182" i="7"/>
  <c r="K1182" i="7"/>
  <c r="L1182" i="7"/>
  <c r="M1182" i="7" s="1"/>
  <c r="H1183" i="7"/>
  <c r="K1183" i="7"/>
  <c r="L1183" i="7"/>
  <c r="M1183" i="7" s="1"/>
  <c r="H719" i="3"/>
  <c r="K719" i="3"/>
  <c r="L719" i="3"/>
  <c r="M719" i="3" s="1"/>
  <c r="H720" i="3"/>
  <c r="K720" i="3"/>
  <c r="L720" i="3"/>
  <c r="M720" i="3" s="1"/>
  <c r="H421" i="3"/>
  <c r="K421" i="3"/>
  <c r="L421" i="3"/>
  <c r="M421" i="3" s="1"/>
  <c r="H973" i="3"/>
  <c r="K973" i="3"/>
  <c r="L973" i="3"/>
  <c r="M973" i="3" s="1"/>
  <c r="H974" i="3"/>
  <c r="K974" i="3"/>
  <c r="L974" i="3"/>
  <c r="M974" i="3" s="1"/>
  <c r="H714" i="5"/>
  <c r="K714" i="5"/>
  <c r="L714" i="5"/>
  <c r="N714" i="5" s="1"/>
  <c r="H715" i="5"/>
  <c r="K715" i="5"/>
  <c r="L715" i="5"/>
  <c r="M715" i="5" s="1"/>
  <c r="H716" i="5"/>
  <c r="K716" i="5"/>
  <c r="L716" i="5"/>
  <c r="M716" i="5" s="1"/>
  <c r="H717" i="5"/>
  <c r="K717" i="5"/>
  <c r="L717" i="5"/>
  <c r="M717" i="5" s="1"/>
  <c r="H718" i="5"/>
  <c r="K718" i="5"/>
  <c r="L718" i="5"/>
  <c r="M718" i="5" s="1"/>
  <c r="H512" i="3"/>
  <c r="K512" i="3"/>
  <c r="L512" i="3"/>
  <c r="N512" i="3" s="1"/>
  <c r="H464" i="3"/>
  <c r="K464" i="3"/>
  <c r="L464" i="3"/>
  <c r="M464" i="3" s="1"/>
  <c r="H524" i="3"/>
  <c r="K524" i="3"/>
  <c r="L524" i="3"/>
  <c r="N524" i="3" s="1"/>
  <c r="H525" i="3"/>
  <c r="K525" i="3"/>
  <c r="L525" i="3"/>
  <c r="M525" i="3" s="1"/>
  <c r="H921" i="3"/>
  <c r="K921" i="3"/>
  <c r="L921" i="3"/>
  <c r="M921" i="3" s="1"/>
  <c r="N134" i="12" l="1"/>
  <c r="N493" i="8"/>
  <c r="N1181" i="7"/>
  <c r="N974" i="3"/>
  <c r="N973" i="3"/>
  <c r="N555" i="9"/>
  <c r="M983" i="10"/>
  <c r="N1179" i="7"/>
  <c r="N1180" i="7"/>
  <c r="N62" i="9"/>
  <c r="N716" i="5"/>
  <c r="N719" i="3"/>
  <c r="N921" i="3"/>
  <c r="M982" i="16"/>
  <c r="N20" i="12"/>
  <c r="M90" i="12"/>
  <c r="M80" i="12"/>
  <c r="M984" i="10"/>
  <c r="M1076" i="9"/>
  <c r="M1177" i="7"/>
  <c r="N560" i="16"/>
  <c r="N1219" i="16"/>
  <c r="N21" i="12"/>
  <c r="N22" i="12"/>
  <c r="N855" i="9"/>
  <c r="N584" i="9"/>
  <c r="N409" i="9"/>
  <c r="N912" i="9"/>
  <c r="N812" i="9"/>
  <c r="N1127" i="9"/>
  <c r="N596" i="9"/>
  <c r="N161" i="9"/>
  <c r="N1104" i="9"/>
  <c r="N61" i="9"/>
  <c r="N30" i="9"/>
  <c r="N1075" i="9"/>
  <c r="N135" i="8"/>
  <c r="M148" i="8"/>
  <c r="N151" i="8"/>
  <c r="N133" i="8"/>
  <c r="N134" i="8"/>
  <c r="N1178" i="7"/>
  <c r="N1182" i="7"/>
  <c r="N1183" i="7"/>
  <c r="N720" i="3"/>
  <c r="N421" i="3"/>
  <c r="M714" i="5"/>
  <c r="N715" i="5"/>
  <c r="N717" i="5"/>
  <c r="N718" i="5"/>
  <c r="N525" i="3"/>
  <c r="M524" i="3"/>
  <c r="M512" i="3"/>
  <c r="N464" i="3"/>
  <c r="H2278" i="2" l="1"/>
  <c r="K2278" i="2"/>
  <c r="L2278" i="2"/>
  <c r="N2278" i="2" s="1"/>
  <c r="H2407" i="2"/>
  <c r="K2407" i="2"/>
  <c r="L2407" i="2"/>
  <c r="M2407" i="2" s="1"/>
  <c r="H1154" i="2"/>
  <c r="K1154" i="2"/>
  <c r="L1154" i="2"/>
  <c r="M1154" i="2" s="1"/>
  <c r="H122" i="2"/>
  <c r="K122" i="2"/>
  <c r="L122" i="2"/>
  <c r="M122" i="2" s="1"/>
  <c r="H2149" i="2"/>
  <c r="K2149" i="2"/>
  <c r="L2149" i="2"/>
  <c r="N2149" i="2" s="1"/>
  <c r="H1185" i="2"/>
  <c r="K1185" i="2"/>
  <c r="L1185" i="2"/>
  <c r="M1185" i="2" s="1"/>
  <c r="H695" i="2"/>
  <c r="K695" i="2"/>
  <c r="L695" i="2"/>
  <c r="M695" i="2" s="1"/>
  <c r="H207" i="2"/>
  <c r="K207" i="2"/>
  <c r="L207" i="2"/>
  <c r="M207" i="2" s="1"/>
  <c r="H933" i="2"/>
  <c r="K933" i="2"/>
  <c r="L933" i="2"/>
  <c r="M933" i="2" s="1"/>
  <c r="H1047" i="2"/>
  <c r="K1047" i="2"/>
  <c r="L1047" i="2"/>
  <c r="M1047" i="2" s="1"/>
  <c r="H727" i="2"/>
  <c r="K727" i="2"/>
  <c r="L727" i="2"/>
  <c r="M727" i="2" s="1"/>
  <c r="H1808" i="2"/>
  <c r="K1808" i="2"/>
  <c r="L1808" i="2"/>
  <c r="M1808" i="2" s="1"/>
  <c r="H2510" i="2"/>
  <c r="K2510" i="2"/>
  <c r="L2510" i="2"/>
  <c r="M2510" i="2" s="1"/>
  <c r="H406" i="2"/>
  <c r="K406" i="2"/>
  <c r="L406" i="2"/>
  <c r="M406" i="2" s="1"/>
  <c r="H832" i="1"/>
  <c r="K832" i="1"/>
  <c r="L832" i="1"/>
  <c r="M832" i="1" s="1"/>
  <c r="H344" i="1"/>
  <c r="K344" i="1"/>
  <c r="L344" i="1"/>
  <c r="M344" i="1" s="1"/>
  <c r="H345" i="1"/>
  <c r="K345" i="1"/>
  <c r="L345" i="1"/>
  <c r="N345" i="1" s="1"/>
  <c r="H833" i="1"/>
  <c r="K833" i="1"/>
  <c r="L833" i="1"/>
  <c r="M833" i="1" s="1"/>
  <c r="H845" i="1"/>
  <c r="K845" i="1"/>
  <c r="L845" i="1"/>
  <c r="M845" i="1" s="1"/>
  <c r="H986" i="10"/>
  <c r="K986" i="10"/>
  <c r="L986" i="10"/>
  <c r="N986" i="10" s="1"/>
  <c r="H987" i="10"/>
  <c r="K987" i="10"/>
  <c r="L987" i="10"/>
  <c r="M987" i="10" s="1"/>
  <c r="H988" i="10"/>
  <c r="K988" i="10"/>
  <c r="L988" i="10"/>
  <c r="N988" i="10" s="1"/>
  <c r="H989" i="10"/>
  <c r="K989" i="10"/>
  <c r="L989" i="10"/>
  <c r="M989" i="10" s="1"/>
  <c r="H990" i="10"/>
  <c r="K990" i="10"/>
  <c r="L990" i="10"/>
  <c r="M990" i="10" s="1"/>
  <c r="H991" i="10"/>
  <c r="K991" i="10"/>
  <c r="L991" i="10"/>
  <c r="M991" i="10" s="1"/>
  <c r="H992" i="10"/>
  <c r="K992" i="10"/>
  <c r="L992" i="10"/>
  <c r="M992" i="10" s="1"/>
  <c r="N989" i="10" l="1"/>
  <c r="N406" i="2"/>
  <c r="N344" i="1"/>
  <c r="M988" i="10"/>
  <c r="M345" i="1"/>
  <c r="N845" i="1"/>
  <c r="N1154" i="2"/>
  <c r="N992" i="10"/>
  <c r="M986" i="10"/>
  <c r="N832" i="1"/>
  <c r="M2278" i="2"/>
  <c r="N2407" i="2"/>
  <c r="N122" i="2"/>
  <c r="N933" i="2"/>
  <c r="M2149" i="2"/>
  <c r="N1185" i="2"/>
  <c r="N695" i="2"/>
  <c r="N207" i="2"/>
  <c r="N1047" i="2"/>
  <c r="N727" i="2"/>
  <c r="N1808" i="2"/>
  <c r="N2510" i="2"/>
  <c r="N833" i="1"/>
  <c r="N987" i="10"/>
  <c r="N990" i="10"/>
  <c r="N991" i="10"/>
  <c r="L505" i="5"/>
  <c r="N505" i="5" s="1"/>
  <c r="K505" i="5"/>
  <c r="H505" i="5"/>
  <c r="H513" i="4"/>
  <c r="K513" i="4"/>
  <c r="L513" i="4"/>
  <c r="N513" i="4" s="1"/>
  <c r="H514" i="4"/>
  <c r="K514" i="4"/>
  <c r="L514" i="4"/>
  <c r="M514" i="4" s="1"/>
  <c r="H342" i="4"/>
  <c r="K342" i="4"/>
  <c r="L342" i="4"/>
  <c r="M342" i="4" s="1"/>
  <c r="H135" i="4"/>
  <c r="K135" i="4"/>
  <c r="L135" i="4"/>
  <c r="N135" i="4" s="1"/>
  <c r="H644" i="4"/>
  <c r="K644" i="4"/>
  <c r="L644" i="4"/>
  <c r="M644" i="4" s="1"/>
  <c r="H754" i="1"/>
  <c r="K754" i="1"/>
  <c r="L754" i="1"/>
  <c r="N754" i="1" s="1"/>
  <c r="H755" i="1"/>
  <c r="K755" i="1"/>
  <c r="L755" i="1"/>
  <c r="M755" i="1" s="1"/>
  <c r="H756" i="1"/>
  <c r="K756" i="1"/>
  <c r="L756" i="1"/>
  <c r="M756" i="1" s="1"/>
  <c r="H831" i="1"/>
  <c r="K831" i="1"/>
  <c r="L831" i="1"/>
  <c r="N831" i="1" s="1"/>
  <c r="M135" i="4" l="1"/>
  <c r="N644" i="4"/>
  <c r="M831" i="1"/>
  <c r="M505" i="5"/>
  <c r="M754" i="1"/>
  <c r="N514" i="4"/>
  <c r="M513" i="4"/>
  <c r="N342" i="4"/>
  <c r="N756" i="1"/>
  <c r="N755" i="1"/>
  <c r="L2562" i="2"/>
  <c r="M2562" i="2" s="1"/>
  <c r="K2562" i="2"/>
  <c r="L2534" i="2"/>
  <c r="N2534" i="2" s="1"/>
  <c r="K2534" i="2"/>
  <c r="H2534" i="2"/>
  <c r="H121" i="16"/>
  <c r="K121" i="16"/>
  <c r="L121" i="16"/>
  <c r="M121" i="16" s="1"/>
  <c r="H981" i="16"/>
  <c r="K981" i="16"/>
  <c r="L981" i="16"/>
  <c r="N981" i="16" s="1"/>
  <c r="H447" i="15"/>
  <c r="K447" i="15"/>
  <c r="L447" i="15"/>
  <c r="M447" i="15" s="1"/>
  <c r="H981" i="10"/>
  <c r="K981" i="10"/>
  <c r="L981" i="10"/>
  <c r="M981" i="10" s="1"/>
  <c r="H985" i="10"/>
  <c r="K985" i="10"/>
  <c r="L985" i="10"/>
  <c r="N985" i="10" s="1"/>
  <c r="D5" i="19"/>
  <c r="M981" i="16" l="1"/>
  <c r="N121" i="16"/>
  <c r="N447" i="15"/>
  <c r="M985" i="10"/>
  <c r="M2534" i="2"/>
  <c r="N2562" i="2"/>
  <c r="N981" i="10"/>
  <c r="H1097" i="9"/>
  <c r="K1097" i="9"/>
  <c r="L1097" i="9"/>
  <c r="M1097" i="9" s="1"/>
  <c r="H913" i="9"/>
  <c r="K913" i="9"/>
  <c r="L913" i="9"/>
  <c r="M913" i="9" s="1"/>
  <c r="H1273" i="9"/>
  <c r="K1273" i="9"/>
  <c r="L1273" i="9"/>
  <c r="M1273" i="9" s="1"/>
  <c r="H1096" i="9"/>
  <c r="K1096" i="9"/>
  <c r="L1096" i="9"/>
  <c r="M1096" i="9" s="1"/>
  <c r="H217" i="9"/>
  <c r="K217" i="9"/>
  <c r="L217" i="9"/>
  <c r="M217" i="9" s="1"/>
  <c r="H26" i="9"/>
  <c r="K26" i="9"/>
  <c r="L26" i="9"/>
  <c r="M26" i="9" s="1"/>
  <c r="H27" i="9"/>
  <c r="K27" i="9"/>
  <c r="L27" i="9"/>
  <c r="M27" i="9" s="1"/>
  <c r="H1225" i="9"/>
  <c r="K1225" i="9"/>
  <c r="L1225" i="9"/>
  <c r="M1225" i="9" s="1"/>
  <c r="H295" i="8"/>
  <c r="K295" i="8"/>
  <c r="L295" i="8"/>
  <c r="M295" i="8" s="1"/>
  <c r="H296" i="8"/>
  <c r="K296" i="8"/>
  <c r="L296" i="8"/>
  <c r="M296" i="8" s="1"/>
  <c r="H297" i="8"/>
  <c r="K297" i="8"/>
  <c r="L297" i="8"/>
  <c r="M297" i="8" s="1"/>
  <c r="H410" i="8"/>
  <c r="K410" i="8"/>
  <c r="L410" i="8"/>
  <c r="M410" i="8" s="1"/>
  <c r="H293" i="8"/>
  <c r="K293" i="8"/>
  <c r="L293" i="8"/>
  <c r="M293" i="8" s="1"/>
  <c r="H294" i="8"/>
  <c r="K294" i="8"/>
  <c r="L294" i="8"/>
  <c r="M294" i="8" s="1"/>
  <c r="H466" i="8"/>
  <c r="K466" i="8"/>
  <c r="L466" i="8"/>
  <c r="N466" i="8" s="1"/>
  <c r="H147" i="8"/>
  <c r="K147" i="8"/>
  <c r="L147" i="8"/>
  <c r="M147" i="8" s="1"/>
  <c r="H1118" i="7"/>
  <c r="K1118" i="7"/>
  <c r="L1118" i="7"/>
  <c r="M1118" i="7" s="1"/>
  <c r="H512" i="7"/>
  <c r="K512" i="7"/>
  <c r="L512" i="7"/>
  <c r="N512" i="7" s="1"/>
  <c r="H864" i="7"/>
  <c r="K864" i="7"/>
  <c r="L864" i="7"/>
  <c r="M864" i="7" s="1"/>
  <c r="H713" i="5"/>
  <c r="K713" i="5"/>
  <c r="L713" i="5"/>
  <c r="M713" i="5" s="1"/>
  <c r="H712" i="5"/>
  <c r="K712" i="5"/>
  <c r="L712" i="5"/>
  <c r="M712" i="5" s="1"/>
  <c r="H396" i="3"/>
  <c r="K396" i="3"/>
  <c r="L396" i="3"/>
  <c r="M396" i="3" s="1"/>
  <c r="H666" i="3"/>
  <c r="K666" i="3"/>
  <c r="L666" i="3"/>
  <c r="N666" i="3" s="1"/>
  <c r="H667" i="3"/>
  <c r="K667" i="3"/>
  <c r="L667" i="3"/>
  <c r="M667" i="3" s="1"/>
  <c r="H402" i="3"/>
  <c r="K402" i="3"/>
  <c r="L402" i="3"/>
  <c r="M402" i="3" s="1"/>
  <c r="H930" i="2"/>
  <c r="K930" i="2"/>
  <c r="L930" i="2"/>
  <c r="M930" i="2" s="1"/>
  <c r="H437" i="2"/>
  <c r="K437" i="2"/>
  <c r="L437" i="2"/>
  <c r="M437" i="2" s="1"/>
  <c r="H646" i="2"/>
  <c r="K646" i="2"/>
  <c r="L646" i="2"/>
  <c r="N646" i="2" s="1"/>
  <c r="H692" i="2"/>
  <c r="K692" i="2"/>
  <c r="L692" i="2"/>
  <c r="M692" i="2" s="1"/>
  <c r="L949" i="14"/>
  <c r="M949" i="14" s="1"/>
  <c r="K949" i="14"/>
  <c r="H949" i="14"/>
  <c r="L948" i="14"/>
  <c r="N948" i="14" s="1"/>
  <c r="K948" i="14"/>
  <c r="H948" i="14"/>
  <c r="H640" i="14"/>
  <c r="K640" i="14"/>
  <c r="L640" i="14"/>
  <c r="M640" i="14" s="1"/>
  <c r="H641" i="14"/>
  <c r="K641" i="14"/>
  <c r="L641" i="14"/>
  <c r="M641" i="14" s="1"/>
  <c r="H642" i="14"/>
  <c r="K642" i="14"/>
  <c r="L642" i="14"/>
  <c r="N642" i="14" s="1"/>
  <c r="H643" i="14"/>
  <c r="K643" i="14"/>
  <c r="L643" i="14"/>
  <c r="M643" i="14" s="1"/>
  <c r="L460" i="15"/>
  <c r="M460" i="15" s="1"/>
  <c r="K460" i="15"/>
  <c r="H460" i="15"/>
  <c r="L2533" i="2"/>
  <c r="M2533" i="2" s="1"/>
  <c r="K2533" i="2"/>
  <c r="H2533" i="2"/>
  <c r="N864" i="7" l="1"/>
  <c r="N641" i="14"/>
  <c r="M646" i="2"/>
  <c r="N437" i="2"/>
  <c r="M642" i="14"/>
  <c r="M466" i="8"/>
  <c r="N294" i="8"/>
  <c r="N410" i="8"/>
  <c r="N297" i="8"/>
  <c r="N296" i="8"/>
  <c r="M512" i="7"/>
  <c r="N1118" i="7"/>
  <c r="N713" i="5"/>
  <c r="M666" i="3"/>
  <c r="N667" i="3"/>
  <c r="N147" i="8"/>
  <c r="N1273" i="9"/>
  <c r="N1225" i="9"/>
  <c r="N27" i="9"/>
  <c r="N26" i="9"/>
  <c r="N913" i="9"/>
  <c r="N692" i="2"/>
  <c r="N1097" i="9"/>
  <c r="N1096" i="9"/>
  <c r="N217" i="9"/>
  <c r="N295" i="8"/>
  <c r="N293" i="8"/>
  <c r="N712" i="5"/>
  <c r="N396" i="3"/>
  <c r="N402" i="3"/>
  <c r="N930" i="2"/>
  <c r="N643" i="14"/>
  <c r="N640" i="14"/>
  <c r="M948" i="14"/>
  <c r="N949" i="14"/>
  <c r="N460" i="15"/>
  <c r="N2533" i="2"/>
  <c r="L966" i="16"/>
  <c r="N966" i="16" s="1"/>
  <c r="K966" i="16"/>
  <c r="H966" i="16"/>
  <c r="L1070" i="16"/>
  <c r="M1070" i="16" s="1"/>
  <c r="K1070" i="16"/>
  <c r="H1070" i="16"/>
  <c r="L1225" i="16"/>
  <c r="M1225" i="16" s="1"/>
  <c r="K1225" i="16"/>
  <c r="H1225" i="16"/>
  <c r="L316" i="14"/>
  <c r="N316" i="14" s="1"/>
  <c r="K316" i="14"/>
  <c r="H316" i="14"/>
  <c r="L644" i="14"/>
  <c r="N644" i="14" s="1"/>
  <c r="K644" i="14"/>
  <c r="H644" i="14"/>
  <c r="L792" i="14"/>
  <c r="M792" i="14" s="1"/>
  <c r="K792" i="14"/>
  <c r="H792" i="14"/>
  <c r="L662" i="14"/>
  <c r="N662" i="14" s="1"/>
  <c r="K662" i="14"/>
  <c r="H662" i="14"/>
  <c r="L537" i="14"/>
  <c r="N537" i="14" s="1"/>
  <c r="K537" i="14"/>
  <c r="H537" i="14"/>
  <c r="L663" i="14"/>
  <c r="N663" i="14" s="1"/>
  <c r="K663" i="14"/>
  <c r="H663" i="14"/>
  <c r="L535" i="14"/>
  <c r="M535" i="14" s="1"/>
  <c r="K535" i="14"/>
  <c r="H535" i="14"/>
  <c r="L547" i="14"/>
  <c r="N547" i="14" s="1"/>
  <c r="K547" i="14"/>
  <c r="H547" i="14"/>
  <c r="L536" i="14"/>
  <c r="M536" i="14" s="1"/>
  <c r="K536" i="14"/>
  <c r="H536" i="14"/>
  <c r="L36" i="12"/>
  <c r="M36" i="12" s="1"/>
  <c r="K36" i="12"/>
  <c r="H36" i="12"/>
  <c r="L130" i="12"/>
  <c r="N130" i="12" s="1"/>
  <c r="K130" i="12"/>
  <c r="H130" i="12"/>
  <c r="L78" i="12"/>
  <c r="N78" i="12" s="1"/>
  <c r="K78" i="12"/>
  <c r="H78" i="12"/>
  <c r="L79" i="12"/>
  <c r="M79" i="12" s="1"/>
  <c r="K79" i="12"/>
  <c r="H79" i="12"/>
  <c r="L775" i="11"/>
  <c r="M775" i="11" s="1"/>
  <c r="K775" i="11"/>
  <c r="H775" i="11"/>
  <c r="L104" i="11"/>
  <c r="N104" i="11" s="1"/>
  <c r="K104" i="11"/>
  <c r="H104" i="11"/>
  <c r="L780" i="11"/>
  <c r="N780" i="11" s="1"/>
  <c r="K780" i="11"/>
  <c r="H780" i="11"/>
  <c r="L979" i="10"/>
  <c r="M979" i="10" s="1"/>
  <c r="K979" i="10"/>
  <c r="H979" i="10"/>
  <c r="L978" i="10"/>
  <c r="N978" i="10" s="1"/>
  <c r="K978" i="10"/>
  <c r="H978" i="10"/>
  <c r="L980" i="10"/>
  <c r="M980" i="10" s="1"/>
  <c r="K980" i="10"/>
  <c r="H980" i="10"/>
  <c r="L216" i="9"/>
  <c r="N216" i="9" s="1"/>
  <c r="K216" i="9"/>
  <c r="H216" i="9"/>
  <c r="L287" i="4"/>
  <c r="N287" i="4" s="1"/>
  <c r="K287" i="4"/>
  <c r="H287" i="4"/>
  <c r="L286" i="4"/>
  <c r="M286" i="4" s="1"/>
  <c r="K286" i="4"/>
  <c r="H286" i="4"/>
  <c r="L284" i="4"/>
  <c r="N284" i="4" s="1"/>
  <c r="K284" i="4"/>
  <c r="H284" i="4"/>
  <c r="L436" i="4"/>
  <c r="N436" i="4" s="1"/>
  <c r="K436" i="4"/>
  <c r="H436" i="4"/>
  <c r="L1796" i="2"/>
  <c r="M1796" i="2" s="1"/>
  <c r="K1796" i="2"/>
  <c r="H1796" i="2"/>
  <c r="L1108" i="2"/>
  <c r="M1108" i="2" s="1"/>
  <c r="K1108" i="2"/>
  <c r="H1108" i="2"/>
  <c r="L1958" i="2"/>
  <c r="N1958" i="2" s="1"/>
  <c r="K1958" i="2"/>
  <c r="H1958" i="2"/>
  <c r="L877" i="2"/>
  <c r="N877" i="2" s="1"/>
  <c r="K877" i="2"/>
  <c r="H877" i="2"/>
  <c r="L1184" i="2"/>
  <c r="N1184" i="2" s="1"/>
  <c r="K1184" i="2"/>
  <c r="H1184" i="2"/>
  <c r="L2186" i="2"/>
  <c r="N2186" i="2" s="1"/>
  <c r="K2186" i="2"/>
  <c r="H2186" i="2"/>
  <c r="L2185" i="2"/>
  <c r="M2185" i="2" s="1"/>
  <c r="K2185" i="2"/>
  <c r="H2185" i="2"/>
  <c r="L2408" i="2"/>
  <c r="M2408" i="2" s="1"/>
  <c r="K2408" i="2"/>
  <c r="H2408" i="2"/>
  <c r="L1402" i="2"/>
  <c r="M1402" i="2" s="1"/>
  <c r="K1402" i="2"/>
  <c r="H1402" i="2"/>
  <c r="L1401" i="2"/>
  <c r="N1401" i="2" s="1"/>
  <c r="K1401" i="2"/>
  <c r="H1401" i="2"/>
  <c r="L698" i="2"/>
  <c r="M698" i="2" s="1"/>
  <c r="K698" i="2"/>
  <c r="H698" i="2"/>
  <c r="L699" i="2"/>
  <c r="N699" i="2" s="1"/>
  <c r="K699" i="2"/>
  <c r="H699" i="2"/>
  <c r="L1361" i="2"/>
  <c r="M1361" i="2" s="1"/>
  <c r="K1361" i="2"/>
  <c r="H1361" i="2"/>
  <c r="L1725" i="2"/>
  <c r="N1725" i="2" s="1"/>
  <c r="K1725" i="2"/>
  <c r="H1725" i="2"/>
  <c r="L1724" i="2"/>
  <c r="M1724" i="2" s="1"/>
  <c r="K1724" i="2"/>
  <c r="H1724" i="2"/>
  <c r="L2272" i="2"/>
  <c r="M2272" i="2" s="1"/>
  <c r="K2272" i="2"/>
  <c r="H2272" i="2"/>
  <c r="L544" i="2"/>
  <c r="M544" i="2" s="1"/>
  <c r="K544" i="2"/>
  <c r="H544" i="2"/>
  <c r="L1888" i="2"/>
  <c r="N1888" i="2" s="1"/>
  <c r="K1888" i="2"/>
  <c r="H1888" i="2"/>
  <c r="L160" i="2"/>
  <c r="M160" i="2" s="1"/>
  <c r="K160" i="2"/>
  <c r="H160" i="2"/>
  <c r="L1587" i="2"/>
  <c r="N1587" i="2" s="1"/>
  <c r="K1587" i="2"/>
  <c r="H1587" i="2"/>
  <c r="L1588" i="2"/>
  <c r="M1588" i="2" s="1"/>
  <c r="K1588" i="2"/>
  <c r="H1588" i="2"/>
  <c r="N286" i="4" l="1"/>
  <c r="N1225" i="16"/>
  <c r="M662" i="14"/>
  <c r="M780" i="11"/>
  <c r="M287" i="4"/>
  <c r="N1588" i="2"/>
  <c r="M1587" i="2"/>
  <c r="N1361" i="2"/>
  <c r="M699" i="2"/>
  <c r="M1184" i="2"/>
  <c r="N1070" i="16"/>
  <c r="N535" i="14"/>
  <c r="M663" i="14"/>
  <c r="N792" i="14"/>
  <c r="M644" i="14"/>
  <c r="M130" i="12"/>
  <c r="N36" i="12"/>
  <c r="N775" i="11"/>
  <c r="N979" i="10"/>
  <c r="N2272" i="2"/>
  <c r="N2408" i="2"/>
  <c r="N1796" i="2"/>
  <c r="N544" i="2"/>
  <c r="N1402" i="2"/>
  <c r="N1108" i="2"/>
  <c r="M537" i="14"/>
  <c r="M316" i="14"/>
  <c r="M877" i="2"/>
  <c r="M436" i="4"/>
  <c r="N160" i="2"/>
  <c r="M1888" i="2"/>
  <c r="N1724" i="2"/>
  <c r="M1725" i="2"/>
  <c r="N698" i="2"/>
  <c r="M1401" i="2"/>
  <c r="N2185" i="2"/>
  <c r="M2186" i="2"/>
  <c r="M1958" i="2"/>
  <c r="M284" i="4"/>
  <c r="M216" i="9"/>
  <c r="N980" i="10"/>
  <c r="M978" i="10"/>
  <c r="M104" i="11"/>
  <c r="N79" i="12"/>
  <c r="M78" i="12"/>
  <c r="N536" i="14"/>
  <c r="M547" i="14"/>
  <c r="M966" i="16"/>
  <c r="L947" i="14"/>
  <c r="N947" i="14" s="1"/>
  <c r="K947" i="14"/>
  <c r="H947" i="14"/>
  <c r="L934" i="14"/>
  <c r="M934" i="14" s="1"/>
  <c r="K934" i="14"/>
  <c r="H934" i="14"/>
  <c r="H946" i="14"/>
  <c r="H933" i="14"/>
  <c r="L946" i="14"/>
  <c r="N946" i="14" s="1"/>
  <c r="K946" i="14"/>
  <c r="L933" i="14"/>
  <c r="N933" i="14" s="1"/>
  <c r="K933" i="14"/>
  <c r="N934" i="14" l="1"/>
  <c r="M947" i="14"/>
  <c r="M933" i="14"/>
  <c r="M946" i="14"/>
  <c r="L856" i="1"/>
  <c r="N856" i="1" s="1"/>
  <c r="K856" i="1"/>
  <c r="H856" i="1"/>
  <c r="L855" i="1"/>
  <c r="N855" i="1" s="1"/>
  <c r="K855" i="1"/>
  <c r="H855" i="1"/>
  <c r="L854" i="1"/>
  <c r="M854" i="1" s="1"/>
  <c r="K854" i="1"/>
  <c r="H854" i="1"/>
  <c r="L853" i="1"/>
  <c r="M853" i="1" s="1"/>
  <c r="K853" i="1"/>
  <c r="H853" i="1"/>
  <c r="L852" i="1"/>
  <c r="N852" i="1" s="1"/>
  <c r="K852" i="1"/>
  <c r="H852" i="1"/>
  <c r="L1005" i="10"/>
  <c r="N1005" i="10" s="1"/>
  <c r="K1005" i="10"/>
  <c r="H1005" i="10"/>
  <c r="L1004" i="10"/>
  <c r="M1004" i="10" s="1"/>
  <c r="K1004" i="10"/>
  <c r="H1004" i="10"/>
  <c r="L1003" i="10"/>
  <c r="N1003" i="10" s="1"/>
  <c r="K1003" i="10"/>
  <c r="H1003" i="10"/>
  <c r="L1002" i="10"/>
  <c r="N1002" i="10" s="1"/>
  <c r="K1002" i="10"/>
  <c r="H1002" i="10"/>
  <c r="L975" i="10"/>
  <c r="N975" i="10" s="1"/>
  <c r="K975" i="10"/>
  <c r="H975" i="10"/>
  <c r="L974" i="10"/>
  <c r="N974" i="10" s="1"/>
  <c r="K974" i="10"/>
  <c r="H974" i="10"/>
  <c r="L973" i="10"/>
  <c r="M973" i="10" s="1"/>
  <c r="K973" i="10"/>
  <c r="H973" i="10"/>
  <c r="L972" i="10"/>
  <c r="M972" i="10" s="1"/>
  <c r="K972" i="10"/>
  <c r="H972" i="10"/>
  <c r="L977" i="10"/>
  <c r="N977" i="10" s="1"/>
  <c r="K977" i="10"/>
  <c r="H977" i="10"/>
  <c r="L976" i="10"/>
  <c r="M976" i="10" s="1"/>
  <c r="K976" i="10"/>
  <c r="H976" i="10"/>
  <c r="N1004" i="10" l="1"/>
  <c r="M1005" i="10"/>
  <c r="N854" i="1"/>
  <c r="N853" i="1"/>
  <c r="N973" i="10"/>
  <c r="N972" i="10"/>
  <c r="M855" i="1"/>
  <c r="M852" i="1"/>
  <c r="M856" i="1"/>
  <c r="M1002" i="10"/>
  <c r="M1003" i="10"/>
  <c r="M974" i="10"/>
  <c r="M975" i="10"/>
  <c r="N976" i="10"/>
  <c r="M977" i="10"/>
  <c r="H970" i="10" l="1"/>
  <c r="K970" i="10"/>
  <c r="L970" i="10"/>
  <c r="M970" i="10" s="1"/>
  <c r="H971" i="10"/>
  <c r="K971" i="10"/>
  <c r="L971" i="10"/>
  <c r="M971" i="10" s="1"/>
  <c r="H993" i="10"/>
  <c r="K993" i="10"/>
  <c r="L993" i="10"/>
  <c r="M993" i="10" s="1"/>
  <c r="H1308" i="9"/>
  <c r="K1308" i="9"/>
  <c r="L1308" i="9"/>
  <c r="M1308" i="9" s="1"/>
  <c r="H799" i="9"/>
  <c r="K799" i="9"/>
  <c r="L799" i="9"/>
  <c r="M799" i="9" s="1"/>
  <c r="H578" i="9"/>
  <c r="K578" i="9"/>
  <c r="L578" i="9"/>
  <c r="N578" i="9" s="1"/>
  <c r="H215" i="9"/>
  <c r="K215" i="9"/>
  <c r="L215" i="9"/>
  <c r="M215" i="9" s="1"/>
  <c r="H441" i="9"/>
  <c r="K441" i="9"/>
  <c r="L441" i="9"/>
  <c r="M441" i="9" s="1"/>
  <c r="H506" i="9"/>
  <c r="K506" i="9"/>
  <c r="L506" i="9"/>
  <c r="M506" i="9" s="1"/>
  <c r="H406" i="11"/>
  <c r="K406" i="11"/>
  <c r="L406" i="11"/>
  <c r="M406" i="11" s="1"/>
  <c r="H211" i="11"/>
  <c r="K211" i="11"/>
  <c r="L211" i="11"/>
  <c r="N211" i="11" s="1"/>
  <c r="H728" i="11"/>
  <c r="K728" i="11"/>
  <c r="L728" i="11"/>
  <c r="M728" i="11" s="1"/>
  <c r="H122" i="7"/>
  <c r="K122" i="7"/>
  <c r="L122" i="7"/>
  <c r="M122" i="7" s="1"/>
  <c r="H872" i="7"/>
  <c r="K872" i="7"/>
  <c r="L872" i="7"/>
  <c r="M872" i="7" s="1"/>
  <c r="H1100" i="7"/>
  <c r="K1100" i="7"/>
  <c r="L1100" i="7"/>
  <c r="M1100" i="7" s="1"/>
  <c r="H326" i="7"/>
  <c r="K326" i="7"/>
  <c r="L326" i="7"/>
  <c r="M326" i="7" s="1"/>
  <c r="H35" i="6"/>
  <c r="K35" i="6"/>
  <c r="L35" i="6"/>
  <c r="M35" i="6" s="1"/>
  <c r="H128" i="6"/>
  <c r="K128" i="6"/>
  <c r="L128" i="6"/>
  <c r="M128" i="6" s="1"/>
  <c r="H129" i="6"/>
  <c r="K129" i="6"/>
  <c r="L129" i="6"/>
  <c r="N129" i="6" s="1"/>
  <c r="H710" i="5"/>
  <c r="K710" i="5"/>
  <c r="L710" i="5"/>
  <c r="M710" i="5" s="1"/>
  <c r="H711" i="5"/>
  <c r="K711" i="5"/>
  <c r="L711" i="5"/>
  <c r="M711" i="5" s="1"/>
  <c r="H708" i="5"/>
  <c r="K708" i="5"/>
  <c r="L708" i="5"/>
  <c r="M708" i="5" s="1"/>
  <c r="H709" i="5"/>
  <c r="K709" i="5"/>
  <c r="L709" i="5"/>
  <c r="M709" i="5" s="1"/>
  <c r="L654" i="5"/>
  <c r="M654" i="5" s="1"/>
  <c r="K654" i="5"/>
  <c r="H654" i="5"/>
  <c r="M211" i="11" l="1"/>
  <c r="N709" i="5"/>
  <c r="N128" i="6"/>
  <c r="N711" i="5"/>
  <c r="M578" i="9"/>
  <c r="M129" i="6"/>
  <c r="N971" i="10"/>
  <c r="N799" i="9"/>
  <c r="N1308" i="9"/>
  <c r="N1100" i="7"/>
  <c r="N215" i="9"/>
  <c r="N872" i="7"/>
  <c r="N506" i="9"/>
  <c r="N728" i="11"/>
  <c r="N993" i="10"/>
  <c r="N122" i="7"/>
  <c r="N35" i="6"/>
  <c r="N708" i="5"/>
  <c r="N710" i="5"/>
  <c r="N406" i="11"/>
  <c r="N970" i="10"/>
  <c r="N441" i="9"/>
  <c r="N326" i="7"/>
  <c r="N654" i="5"/>
  <c r="H39" i="14"/>
  <c r="K39" i="14"/>
  <c r="L39" i="14"/>
  <c r="N39" i="14" s="1"/>
  <c r="H293" i="14"/>
  <c r="K293" i="14"/>
  <c r="L293" i="14"/>
  <c r="N293" i="14" s="1"/>
  <c r="H153" i="14"/>
  <c r="K153" i="14"/>
  <c r="L153" i="14"/>
  <c r="M153" i="14" s="1"/>
  <c r="H647" i="14"/>
  <c r="K647" i="14"/>
  <c r="L647" i="14"/>
  <c r="M647" i="14" s="1"/>
  <c r="H565" i="14"/>
  <c r="K565" i="14"/>
  <c r="L565" i="14"/>
  <c r="M565" i="14" s="1"/>
  <c r="H444" i="15"/>
  <c r="K444" i="15"/>
  <c r="L444" i="15"/>
  <c r="N444" i="15" s="1"/>
  <c r="H445" i="15"/>
  <c r="K445" i="15"/>
  <c r="L445" i="15"/>
  <c r="M445" i="15" s="1"/>
  <c r="H446" i="15"/>
  <c r="K446" i="15"/>
  <c r="L446" i="15"/>
  <c r="M446" i="15" s="1"/>
  <c r="H550" i="16"/>
  <c r="K550" i="16"/>
  <c r="L550" i="16"/>
  <c r="M550" i="16" s="1"/>
  <c r="H1211" i="16"/>
  <c r="K1211" i="16"/>
  <c r="L1211" i="16"/>
  <c r="M1211" i="16" s="1"/>
  <c r="H905" i="16"/>
  <c r="K905" i="16"/>
  <c r="L905" i="16"/>
  <c r="M905" i="16" s="1"/>
  <c r="H9" i="16"/>
  <c r="K9" i="16"/>
  <c r="L9" i="16"/>
  <c r="N9" i="16" s="1"/>
  <c r="H693" i="16"/>
  <c r="K693" i="16"/>
  <c r="L693" i="16"/>
  <c r="N693" i="16" s="1"/>
  <c r="H1147" i="16"/>
  <c r="K1147" i="16"/>
  <c r="L1147" i="16"/>
  <c r="N1147" i="16" s="1"/>
  <c r="H443" i="16"/>
  <c r="K443" i="16"/>
  <c r="L443" i="16"/>
  <c r="M443" i="16" s="1"/>
  <c r="H444" i="16"/>
  <c r="K444" i="16"/>
  <c r="L444" i="16"/>
  <c r="N444" i="16" s="1"/>
  <c r="H549" i="16"/>
  <c r="K549" i="16"/>
  <c r="L549" i="16"/>
  <c r="M549" i="16" s="1"/>
  <c r="H1156" i="16"/>
  <c r="K1156" i="16"/>
  <c r="L1156" i="16"/>
  <c r="M1156" i="16" s="1"/>
  <c r="H362" i="11"/>
  <c r="K362" i="11"/>
  <c r="L362" i="11"/>
  <c r="M362" i="11" s="1"/>
  <c r="H141" i="3"/>
  <c r="K141" i="3"/>
  <c r="L141" i="3"/>
  <c r="M141" i="3" s="1"/>
  <c r="H831" i="3"/>
  <c r="K831" i="3"/>
  <c r="L831" i="3"/>
  <c r="M831" i="3" s="1"/>
  <c r="H170" i="3"/>
  <c r="K170" i="3"/>
  <c r="L170" i="3"/>
  <c r="N170" i="3" s="1"/>
  <c r="H651" i="3"/>
  <c r="K651" i="3"/>
  <c r="L651" i="3"/>
  <c r="M651" i="3" s="1"/>
  <c r="H1488" i="2"/>
  <c r="K1488" i="2"/>
  <c r="L1488" i="2"/>
  <c r="M1488" i="2" s="1"/>
  <c r="H1433" i="2"/>
  <c r="K1433" i="2"/>
  <c r="L1433" i="2"/>
  <c r="N1433" i="2" s="1"/>
  <c r="H2241" i="2"/>
  <c r="K2241" i="2"/>
  <c r="L2241" i="2"/>
  <c r="M2241" i="2" s="1"/>
  <c r="H1425" i="2"/>
  <c r="K1425" i="2"/>
  <c r="L1425" i="2"/>
  <c r="M1425" i="2" s="1"/>
  <c r="H1048" i="2"/>
  <c r="K1048" i="2"/>
  <c r="L1048" i="2"/>
  <c r="M1048" i="2" s="1"/>
  <c r="H740" i="2"/>
  <c r="K740" i="2"/>
  <c r="L740" i="2"/>
  <c r="M740" i="2" s="1"/>
  <c r="H94" i="14"/>
  <c r="K94" i="14"/>
  <c r="L94" i="14"/>
  <c r="M94" i="14" s="1"/>
  <c r="H95" i="14"/>
  <c r="K95" i="14"/>
  <c r="L95" i="14"/>
  <c r="M95" i="14" s="1"/>
  <c r="H163" i="14"/>
  <c r="K163" i="14"/>
  <c r="L163" i="14"/>
  <c r="M163" i="14" s="1"/>
  <c r="H646" i="14"/>
  <c r="K646" i="14"/>
  <c r="L646" i="14"/>
  <c r="M646" i="14" s="1"/>
  <c r="H721" i="14"/>
  <c r="K721" i="14"/>
  <c r="L721" i="14"/>
  <c r="N721" i="14" s="1"/>
  <c r="H719" i="14"/>
  <c r="K719" i="14"/>
  <c r="L719" i="14"/>
  <c r="M719" i="14" s="1"/>
  <c r="H228" i="14"/>
  <c r="K228" i="14"/>
  <c r="L228" i="14"/>
  <c r="M228" i="14" s="1"/>
  <c r="H749" i="14"/>
  <c r="K749" i="14"/>
  <c r="L749" i="14"/>
  <c r="M749" i="14" s="1"/>
  <c r="H16" i="12"/>
  <c r="K16" i="12"/>
  <c r="L16" i="12"/>
  <c r="M16" i="12" s="1"/>
  <c r="H17" i="12"/>
  <c r="K17" i="12"/>
  <c r="L17" i="12"/>
  <c r="M17" i="12" s="1"/>
  <c r="H128" i="12"/>
  <c r="K128" i="12"/>
  <c r="L128" i="12"/>
  <c r="N128" i="12" s="1"/>
  <c r="L248" i="13"/>
  <c r="M248" i="13" s="1"/>
  <c r="K248" i="13"/>
  <c r="H248" i="13"/>
  <c r="L247" i="13"/>
  <c r="N247" i="13" s="1"/>
  <c r="K247" i="13"/>
  <c r="H247" i="13"/>
  <c r="L246" i="13"/>
  <c r="M246" i="13" s="1"/>
  <c r="K246" i="13"/>
  <c r="H246" i="13"/>
  <c r="L245" i="13"/>
  <c r="M245" i="13" s="1"/>
  <c r="K245" i="13"/>
  <c r="H245" i="13"/>
  <c r="L244" i="13"/>
  <c r="M244" i="13" s="1"/>
  <c r="K244" i="13"/>
  <c r="H244" i="13"/>
  <c r="H565" i="9"/>
  <c r="K565" i="9"/>
  <c r="L565" i="9"/>
  <c r="M565" i="9" s="1"/>
  <c r="H300" i="9"/>
  <c r="K300" i="9"/>
  <c r="L300" i="9"/>
  <c r="M300" i="9" s="1"/>
  <c r="H930" i="9"/>
  <c r="K930" i="9"/>
  <c r="L930" i="9"/>
  <c r="M930" i="9" s="1"/>
  <c r="H696" i="7"/>
  <c r="K696" i="7"/>
  <c r="L696" i="7"/>
  <c r="M696" i="7" s="1"/>
  <c r="H915" i="7"/>
  <c r="K915" i="7"/>
  <c r="L915" i="7"/>
  <c r="N915" i="7" s="1"/>
  <c r="H731" i="7"/>
  <c r="K731" i="7"/>
  <c r="L731" i="7"/>
  <c r="M731" i="7" s="1"/>
  <c r="H656" i="7"/>
  <c r="K656" i="7"/>
  <c r="L656" i="7"/>
  <c r="M656" i="7" s="1"/>
  <c r="H784" i="3"/>
  <c r="K784" i="3"/>
  <c r="L784" i="3"/>
  <c r="M784" i="3" s="1"/>
  <c r="H140" i="3"/>
  <c r="K140" i="3"/>
  <c r="L140" i="3"/>
  <c r="M140" i="3" s="1"/>
  <c r="H346" i="3"/>
  <c r="K346" i="3"/>
  <c r="L346" i="3"/>
  <c r="M346" i="3" s="1"/>
  <c r="K318" i="2"/>
  <c r="H318" i="2"/>
  <c r="L318" i="2"/>
  <c r="M318" i="2" s="1"/>
  <c r="H2277" i="2"/>
  <c r="K2277" i="2"/>
  <c r="L2277" i="2"/>
  <c r="M2277" i="2" s="1"/>
  <c r="H1635" i="2"/>
  <c r="K1635" i="2"/>
  <c r="L1635" i="2"/>
  <c r="M1635" i="2" s="1"/>
  <c r="H2328" i="2"/>
  <c r="K2328" i="2"/>
  <c r="L2328" i="2"/>
  <c r="M2328" i="2" s="1"/>
  <c r="H2168" i="2"/>
  <c r="K2168" i="2"/>
  <c r="L2168" i="2"/>
  <c r="M2168" i="2" s="1"/>
  <c r="H467" i="1"/>
  <c r="K467" i="1"/>
  <c r="L467" i="1"/>
  <c r="M467" i="1" s="1"/>
  <c r="H611" i="1"/>
  <c r="K611" i="1"/>
  <c r="L611" i="1"/>
  <c r="N611" i="1" s="1"/>
  <c r="H612" i="1"/>
  <c r="K612" i="1"/>
  <c r="L612" i="1"/>
  <c r="M612" i="1" s="1"/>
  <c r="H444" i="1"/>
  <c r="K444" i="1"/>
  <c r="L444" i="1"/>
  <c r="M444" i="1" s="1"/>
  <c r="H781" i="1"/>
  <c r="K781" i="1"/>
  <c r="L781" i="1"/>
  <c r="M781" i="1" s="1"/>
  <c r="H466" i="1"/>
  <c r="K466" i="1"/>
  <c r="L466" i="1"/>
  <c r="M466" i="1" s="1"/>
  <c r="N1156" i="16" l="1"/>
  <c r="N445" i="15"/>
  <c r="M128" i="12"/>
  <c r="N17" i="12"/>
  <c r="N446" i="15"/>
  <c r="M170" i="3"/>
  <c r="N831" i="3"/>
  <c r="N444" i="1"/>
  <c r="N905" i="16"/>
  <c r="N550" i="16"/>
  <c r="M1147" i="16"/>
  <c r="M693" i="16"/>
  <c r="N1048" i="2"/>
  <c r="M611" i="1"/>
  <c r="N565" i="14"/>
  <c r="M39" i="14"/>
  <c r="M721" i="14"/>
  <c r="N651" i="3"/>
  <c r="N930" i="9"/>
  <c r="N300" i="9"/>
  <c r="N565" i="9"/>
  <c r="M915" i="7"/>
  <c r="M1433" i="2"/>
  <c r="N1488" i="2"/>
  <c r="N740" i="2"/>
  <c r="N749" i="14"/>
  <c r="M293" i="14"/>
  <c r="N153" i="14"/>
  <c r="N647" i="14"/>
  <c r="M444" i="15"/>
  <c r="N1211" i="16"/>
  <c r="M444" i="16"/>
  <c r="M9" i="16"/>
  <c r="N443" i="16"/>
  <c r="N549" i="16"/>
  <c r="N612" i="1"/>
  <c r="N2241" i="2"/>
  <c r="N163" i="14"/>
  <c r="N95" i="14"/>
  <c r="N362" i="11"/>
  <c r="N141" i="3"/>
  <c r="N140" i="3"/>
  <c r="N1425" i="2"/>
  <c r="N1635" i="2"/>
  <c r="N2277" i="2"/>
  <c r="N719" i="14"/>
  <c r="N94" i="14"/>
  <c r="N646" i="14"/>
  <c r="N228" i="14"/>
  <c r="N16" i="12"/>
  <c r="N246" i="13"/>
  <c r="M247" i="13"/>
  <c r="N248" i="13"/>
  <c r="N244" i="13"/>
  <c r="N245" i="13"/>
  <c r="N696" i="7"/>
  <c r="N656" i="7"/>
  <c r="N731" i="7"/>
  <c r="N784" i="3"/>
  <c r="N346" i="3"/>
  <c r="N318" i="2"/>
  <c r="N2168" i="2"/>
  <c r="N2328" i="2"/>
  <c r="N467" i="1"/>
  <c r="N466" i="1"/>
  <c r="N781" i="1"/>
  <c r="L459" i="15"/>
  <c r="N459" i="15" s="1"/>
  <c r="K459" i="15"/>
  <c r="H459" i="15"/>
  <c r="M459" i="15" l="1"/>
  <c r="L1183" i="2" l="1"/>
  <c r="N1183" i="2" s="1"/>
  <c r="K1183" i="2"/>
  <c r="H1183" i="2"/>
  <c r="M1183" i="2" l="1"/>
  <c r="H444" i="11"/>
  <c r="K444" i="11"/>
  <c r="L444" i="11"/>
  <c r="N444" i="11" s="1"/>
  <c r="H445" i="11"/>
  <c r="K445" i="11"/>
  <c r="L445" i="11"/>
  <c r="M445" i="11" s="1"/>
  <c r="H254" i="11"/>
  <c r="K254" i="11"/>
  <c r="L254" i="11"/>
  <c r="N254" i="11" s="1"/>
  <c r="H452" i="11"/>
  <c r="K452" i="11"/>
  <c r="L452" i="11"/>
  <c r="M452" i="11" s="1"/>
  <c r="H455" i="11"/>
  <c r="K455" i="11"/>
  <c r="L455" i="11"/>
  <c r="M455" i="11" s="1"/>
  <c r="H538" i="11"/>
  <c r="K538" i="11"/>
  <c r="L538" i="11"/>
  <c r="M538" i="11" s="1"/>
  <c r="H504" i="11"/>
  <c r="K504" i="11"/>
  <c r="L504" i="11"/>
  <c r="M504" i="11" s="1"/>
  <c r="H965" i="10"/>
  <c r="K965" i="10"/>
  <c r="L965" i="10"/>
  <c r="N965" i="10" s="1"/>
  <c r="H966" i="10"/>
  <c r="K966" i="10"/>
  <c r="L966" i="10"/>
  <c r="M966" i="10" s="1"/>
  <c r="H967" i="10"/>
  <c r="K967" i="10"/>
  <c r="L967" i="10"/>
  <c r="M967" i="10" s="1"/>
  <c r="H968" i="10"/>
  <c r="K968" i="10"/>
  <c r="L968" i="10"/>
  <c r="N968" i="10" s="1"/>
  <c r="H969" i="10"/>
  <c r="K969" i="10"/>
  <c r="L969" i="10"/>
  <c r="N969" i="10" s="1"/>
  <c r="H1169" i="9"/>
  <c r="K1169" i="9"/>
  <c r="L1169" i="9"/>
  <c r="N1169" i="9" s="1"/>
  <c r="H615" i="9"/>
  <c r="K615" i="9"/>
  <c r="L615" i="9"/>
  <c r="M615" i="9" s="1"/>
  <c r="H80" i="9"/>
  <c r="K80" i="9"/>
  <c r="L80" i="9"/>
  <c r="N80" i="9" s="1"/>
  <c r="H1126" i="9"/>
  <c r="K1126" i="9"/>
  <c r="L1126" i="9"/>
  <c r="M1126" i="9" s="1"/>
  <c r="H29" i="9"/>
  <c r="K29" i="9"/>
  <c r="L29" i="9"/>
  <c r="N29" i="9" s="1"/>
  <c r="H114" i="9"/>
  <c r="K114" i="9"/>
  <c r="L114" i="9"/>
  <c r="M114" i="9" s="1"/>
  <c r="H811" i="9"/>
  <c r="K811" i="9"/>
  <c r="L811" i="9"/>
  <c r="M811" i="9" s="1"/>
  <c r="H911" i="9"/>
  <c r="K911" i="9"/>
  <c r="L911" i="9"/>
  <c r="N911" i="9" s="1"/>
  <c r="H516" i="5"/>
  <c r="K516" i="5"/>
  <c r="L516" i="5"/>
  <c r="N516" i="5" s="1"/>
  <c r="H503" i="5"/>
  <c r="K503" i="5"/>
  <c r="L503" i="5"/>
  <c r="M503" i="5" s="1"/>
  <c r="H504" i="5"/>
  <c r="K504" i="5"/>
  <c r="L504" i="5"/>
  <c r="M504" i="5" s="1"/>
  <c r="H679" i="5"/>
  <c r="K679" i="5"/>
  <c r="L679" i="5"/>
  <c r="N679" i="5" s="1"/>
  <c r="H153" i="5"/>
  <c r="K153" i="5"/>
  <c r="L153" i="5"/>
  <c r="M153" i="5" s="1"/>
  <c r="H587" i="5"/>
  <c r="K587" i="5"/>
  <c r="L587" i="5"/>
  <c r="M587" i="5" s="1"/>
  <c r="H472" i="5"/>
  <c r="K472" i="5"/>
  <c r="L472" i="5"/>
  <c r="N472" i="5" s="1"/>
  <c r="H232" i="5"/>
  <c r="K232" i="5"/>
  <c r="L232" i="5"/>
  <c r="N232" i="5" s="1"/>
  <c r="H631" i="4"/>
  <c r="K631" i="4"/>
  <c r="L631" i="4"/>
  <c r="N631" i="4" s="1"/>
  <c r="H632" i="4"/>
  <c r="K632" i="4"/>
  <c r="L632" i="4"/>
  <c r="M632" i="4" s="1"/>
  <c r="H341" i="4"/>
  <c r="K341" i="4"/>
  <c r="L341" i="4"/>
  <c r="N341" i="4" s="1"/>
  <c r="H332" i="4"/>
  <c r="K332" i="4"/>
  <c r="L332" i="4"/>
  <c r="N332" i="4" s="1"/>
  <c r="H522" i="4"/>
  <c r="K522" i="4"/>
  <c r="L522" i="4"/>
  <c r="M522" i="4" s="1"/>
  <c r="H590" i="4"/>
  <c r="K590" i="4"/>
  <c r="L590" i="4"/>
  <c r="M590" i="4" s="1"/>
  <c r="H591" i="4"/>
  <c r="K591" i="4"/>
  <c r="L591" i="4"/>
  <c r="M591" i="4" s="1"/>
  <c r="H361" i="3"/>
  <c r="K361" i="3"/>
  <c r="L361" i="3"/>
  <c r="N361" i="3" s="1"/>
  <c r="H136" i="3"/>
  <c r="K136" i="3"/>
  <c r="L136" i="3"/>
  <c r="M136" i="3" s="1"/>
  <c r="H410" i="3"/>
  <c r="K410" i="3"/>
  <c r="L410" i="3"/>
  <c r="N410" i="3" s="1"/>
  <c r="H665" i="3"/>
  <c r="K665" i="3"/>
  <c r="L665" i="3"/>
  <c r="M665" i="3" s="1"/>
  <c r="H48" i="3"/>
  <c r="K48" i="3"/>
  <c r="L48" i="3"/>
  <c r="N48" i="3" s="1"/>
  <c r="H1362" i="2"/>
  <c r="K1362" i="2"/>
  <c r="L1362" i="2"/>
  <c r="N1362" i="2" s="1"/>
  <c r="H1044" i="2"/>
  <c r="K1044" i="2"/>
  <c r="L1044" i="2"/>
  <c r="M1044" i="2" s="1"/>
  <c r="H2306" i="2"/>
  <c r="K2306" i="2"/>
  <c r="L2306" i="2"/>
  <c r="M2306" i="2" s="1"/>
  <c r="H141" i="2"/>
  <c r="K141" i="2"/>
  <c r="L141" i="2"/>
  <c r="M141" i="2" s="1"/>
  <c r="H1449" i="2"/>
  <c r="K1449" i="2"/>
  <c r="L1449" i="2"/>
  <c r="M1449" i="2" s="1"/>
  <c r="H227" i="14"/>
  <c r="K227" i="14"/>
  <c r="L227" i="14"/>
  <c r="M227" i="14" s="1"/>
  <c r="H738" i="14"/>
  <c r="K738" i="14"/>
  <c r="L738" i="14"/>
  <c r="M738" i="14" s="1"/>
  <c r="H193" i="14"/>
  <c r="K193" i="14"/>
  <c r="L193" i="14"/>
  <c r="M193" i="14" s="1"/>
  <c r="K129" i="7"/>
  <c r="K635" i="7"/>
  <c r="N114" i="9" l="1"/>
  <c r="N504" i="11"/>
  <c r="M969" i="10"/>
  <c r="M911" i="9"/>
  <c r="M232" i="5"/>
  <c r="M472" i="5"/>
  <c r="M444" i="11"/>
  <c r="N455" i="11"/>
  <c r="M341" i="4"/>
  <c r="N227" i="14"/>
  <c r="M968" i="10"/>
  <c r="N967" i="10"/>
  <c r="M965" i="10"/>
  <c r="N811" i="9"/>
  <c r="M29" i="9"/>
  <c r="M80" i="9"/>
  <c r="N587" i="5"/>
  <c r="M679" i="5"/>
  <c r="M48" i="3"/>
  <c r="N1126" i="9"/>
  <c r="M516" i="5"/>
  <c r="N153" i="5"/>
  <c r="N591" i="4"/>
  <c r="N590" i="4"/>
  <c r="M332" i="4"/>
  <c r="M631" i="4"/>
  <c r="N522" i="4"/>
  <c r="N452" i="11"/>
  <c r="N445" i="11"/>
  <c r="M254" i="11"/>
  <c r="N538" i="11"/>
  <c r="N966" i="10"/>
  <c r="M1169" i="9"/>
  <c r="N615" i="9"/>
  <c r="N503" i="5"/>
  <c r="N504" i="5"/>
  <c r="N632" i="4"/>
  <c r="M410" i="3"/>
  <c r="M361" i="3"/>
  <c r="N136" i="3"/>
  <c r="N665" i="3"/>
  <c r="N1044" i="2"/>
  <c r="M1362" i="2"/>
  <c r="N2306" i="2"/>
  <c r="N141" i="2"/>
  <c r="N1449" i="2"/>
  <c r="N193" i="14"/>
  <c r="N738" i="14"/>
  <c r="H71" i="6"/>
  <c r="K71" i="6"/>
  <c r="L71" i="6"/>
  <c r="M71" i="6" s="1"/>
  <c r="H50" i="6"/>
  <c r="K50" i="6"/>
  <c r="L50" i="6"/>
  <c r="M50" i="6" s="1"/>
  <c r="H66" i="6"/>
  <c r="K66" i="6"/>
  <c r="L66" i="6"/>
  <c r="M66" i="6" s="1"/>
  <c r="H32" i="6"/>
  <c r="K32" i="6"/>
  <c r="L32" i="6"/>
  <c r="N32" i="6" s="1"/>
  <c r="H59" i="6"/>
  <c r="K59" i="6"/>
  <c r="L59" i="6"/>
  <c r="M59" i="6" s="1"/>
  <c r="N71" i="6" l="1"/>
  <c r="N59" i="6"/>
  <c r="M32" i="6"/>
  <c r="N66" i="6"/>
  <c r="N50" i="6"/>
  <c r="H885" i="16"/>
  <c r="K885" i="16"/>
  <c r="L885" i="16"/>
  <c r="N885" i="16" s="1"/>
  <c r="H886" i="16"/>
  <c r="K886" i="16"/>
  <c r="L886" i="16"/>
  <c r="M886" i="16" s="1"/>
  <c r="H1052" i="16"/>
  <c r="K1052" i="16"/>
  <c r="L1052" i="16"/>
  <c r="N1052" i="16" s="1"/>
  <c r="H497" i="16"/>
  <c r="K497" i="16"/>
  <c r="L497" i="16"/>
  <c r="N497" i="16" s="1"/>
  <c r="H1181" i="16"/>
  <c r="K1181" i="16"/>
  <c r="L1181" i="16"/>
  <c r="M1181" i="16" s="1"/>
  <c r="H1182" i="16"/>
  <c r="K1182" i="16"/>
  <c r="L1182" i="16"/>
  <c r="M1182" i="16" s="1"/>
  <c r="M885" i="16" l="1"/>
  <c r="N1182" i="16"/>
  <c r="N1181" i="16"/>
  <c r="M497" i="16"/>
  <c r="M1052" i="16"/>
  <c r="N886" i="16"/>
  <c r="H66" i="13"/>
  <c r="K66" i="13"/>
  <c r="L66" i="13"/>
  <c r="N66" i="13" s="1"/>
  <c r="H67" i="13"/>
  <c r="K67" i="13"/>
  <c r="L67" i="13"/>
  <c r="M67" i="13" s="1"/>
  <c r="H84" i="13"/>
  <c r="K84" i="13"/>
  <c r="L84" i="13"/>
  <c r="M84" i="13" s="1"/>
  <c r="H175" i="13"/>
  <c r="K175" i="13"/>
  <c r="L175" i="13"/>
  <c r="N175" i="13" s="1"/>
  <c r="H171" i="13"/>
  <c r="K171" i="13"/>
  <c r="L171" i="13"/>
  <c r="M171" i="13" s="1"/>
  <c r="H220" i="13"/>
  <c r="K220" i="13"/>
  <c r="L220" i="13"/>
  <c r="N220" i="13" s="1"/>
  <c r="H242" i="13"/>
  <c r="K242" i="13"/>
  <c r="L242" i="13"/>
  <c r="M242" i="13" s="1"/>
  <c r="H243" i="13"/>
  <c r="K243" i="13"/>
  <c r="L243" i="13"/>
  <c r="M243" i="13" s="1"/>
  <c r="H249" i="13"/>
  <c r="K249" i="13"/>
  <c r="L249" i="13"/>
  <c r="N249" i="13" s="1"/>
  <c r="H250" i="13"/>
  <c r="K250" i="13"/>
  <c r="L250" i="13"/>
  <c r="M250" i="13" s="1"/>
  <c r="H1307" i="9"/>
  <c r="K1307" i="9"/>
  <c r="L1307" i="9"/>
  <c r="N1307" i="9" s="1"/>
  <c r="H1088" i="9"/>
  <c r="K1088" i="9"/>
  <c r="L1088" i="9"/>
  <c r="M1088" i="9" s="1"/>
  <c r="H1296" i="9"/>
  <c r="K1296" i="9"/>
  <c r="L1296" i="9"/>
  <c r="M1296" i="9" s="1"/>
  <c r="H1048" i="9"/>
  <c r="K1048" i="9"/>
  <c r="L1048" i="9"/>
  <c r="M1048" i="9" s="1"/>
  <c r="H971" i="9"/>
  <c r="K971" i="9"/>
  <c r="L971" i="9"/>
  <c r="M971" i="9" s="1"/>
  <c r="H492" i="7"/>
  <c r="K492" i="7"/>
  <c r="L492" i="7"/>
  <c r="N492" i="7" s="1"/>
  <c r="H303" i="7"/>
  <c r="K303" i="7"/>
  <c r="L303" i="7"/>
  <c r="M303" i="7" s="1"/>
  <c r="H686" i="7"/>
  <c r="K686" i="7"/>
  <c r="L686" i="7"/>
  <c r="M686" i="7" s="1"/>
  <c r="H836" i="7"/>
  <c r="K836" i="7"/>
  <c r="L836" i="7"/>
  <c r="M836" i="7" s="1"/>
  <c r="H21" i="7"/>
  <c r="K21" i="7"/>
  <c r="L21" i="7"/>
  <c r="M21" i="7" s="1"/>
  <c r="H207" i="7"/>
  <c r="K207" i="7"/>
  <c r="L207" i="7"/>
  <c r="M207" i="7" s="1"/>
  <c r="H157" i="3"/>
  <c r="H731" i="3"/>
  <c r="K731" i="3"/>
  <c r="L731" i="3"/>
  <c r="N731" i="3" s="1"/>
  <c r="H345" i="3"/>
  <c r="K345" i="3"/>
  <c r="L345" i="3"/>
  <c r="M345" i="3" s="1"/>
  <c r="H425" i="3"/>
  <c r="K425" i="3"/>
  <c r="L425" i="3"/>
  <c r="N425" i="3" s="1"/>
  <c r="H599" i="3"/>
  <c r="K599" i="3"/>
  <c r="L599" i="3"/>
  <c r="M599" i="3" s="1"/>
  <c r="H600" i="3"/>
  <c r="K600" i="3"/>
  <c r="L600" i="3"/>
  <c r="M600" i="3" s="1"/>
  <c r="H156" i="3"/>
  <c r="K156" i="3"/>
  <c r="L156" i="3"/>
  <c r="M156" i="3" s="1"/>
  <c r="K157" i="3"/>
  <c r="L157" i="3"/>
  <c r="N157" i="3" s="1"/>
  <c r="L430" i="3"/>
  <c r="N430" i="3" s="1"/>
  <c r="K430" i="3"/>
  <c r="H430" i="3"/>
  <c r="L429" i="3"/>
  <c r="N429" i="3" s="1"/>
  <c r="K429" i="3"/>
  <c r="H429" i="3"/>
  <c r="L856" i="3"/>
  <c r="N856" i="3" s="1"/>
  <c r="K856" i="3"/>
  <c r="H856" i="3"/>
  <c r="L855" i="3"/>
  <c r="M855" i="3" s="1"/>
  <c r="K855" i="3"/>
  <c r="H855" i="3"/>
  <c r="H2032" i="2"/>
  <c r="K2032" i="2"/>
  <c r="L2032" i="2"/>
  <c r="N2032" i="2" s="1"/>
  <c r="H1104" i="2"/>
  <c r="K1104" i="2"/>
  <c r="L1104" i="2"/>
  <c r="N1104" i="2" s="1"/>
  <c r="H986" i="2"/>
  <c r="K986" i="2"/>
  <c r="L986" i="2"/>
  <c r="M986" i="2" s="1"/>
  <c r="H1015" i="2"/>
  <c r="K1015" i="2"/>
  <c r="L1015" i="2"/>
  <c r="M1015" i="2" s="1"/>
  <c r="H2466" i="2"/>
  <c r="K2466" i="2"/>
  <c r="L2466" i="2"/>
  <c r="M2466" i="2" s="1"/>
  <c r="H2240" i="2"/>
  <c r="K2240" i="2"/>
  <c r="L2240" i="2"/>
  <c r="N2240" i="2" s="1"/>
  <c r="H2007" i="2"/>
  <c r="K2007" i="2"/>
  <c r="L2007" i="2"/>
  <c r="M2007" i="2" s="1"/>
  <c r="H1019" i="2"/>
  <c r="K1019" i="2"/>
  <c r="L1019" i="2"/>
  <c r="M1019" i="2" s="1"/>
  <c r="H2326" i="2"/>
  <c r="K2326" i="2"/>
  <c r="L2326" i="2"/>
  <c r="N2326" i="2" s="1"/>
  <c r="H1137" i="2"/>
  <c r="K1137" i="2"/>
  <c r="L1137" i="2"/>
  <c r="M1137" i="2" s="1"/>
  <c r="H2472" i="2"/>
  <c r="K2472" i="2"/>
  <c r="L2472" i="2"/>
  <c r="N2472" i="2" s="1"/>
  <c r="H1627" i="2"/>
  <c r="K1627" i="2"/>
  <c r="L1627" i="2"/>
  <c r="N1627" i="2" s="1"/>
  <c r="H1074" i="2"/>
  <c r="K1074" i="2"/>
  <c r="L1074" i="2"/>
  <c r="N1074" i="2" s="1"/>
  <c r="H1075" i="2"/>
  <c r="K1075" i="2"/>
  <c r="L1075" i="2"/>
  <c r="M1075" i="2" s="1"/>
  <c r="H1210" i="2"/>
  <c r="K1210" i="2"/>
  <c r="L1210" i="2"/>
  <c r="M1210" i="2" s="1"/>
  <c r="H1211" i="2"/>
  <c r="K1211" i="2"/>
  <c r="L1211" i="2"/>
  <c r="N1211" i="2" s="1"/>
  <c r="H1212" i="2"/>
  <c r="K1212" i="2"/>
  <c r="L1212" i="2"/>
  <c r="N1212" i="2" s="1"/>
  <c r="M1307" i="9" l="1"/>
  <c r="M1627" i="2"/>
  <c r="N345" i="3"/>
  <c r="M249" i="13"/>
  <c r="M66" i="13"/>
  <c r="M220" i="13"/>
  <c r="M731" i="3"/>
  <c r="N855" i="3"/>
  <c r="M856" i="3"/>
  <c r="N207" i="7"/>
  <c r="N971" i="9"/>
  <c r="M492" i="7"/>
  <c r="M1104" i="2"/>
  <c r="M2032" i="2"/>
  <c r="N171" i="13"/>
  <c r="M175" i="13"/>
  <c r="N67" i="13"/>
  <c r="N84" i="13"/>
  <c r="N242" i="13"/>
  <c r="N243" i="13"/>
  <c r="N250" i="13"/>
  <c r="N1048" i="9"/>
  <c r="N1088" i="9"/>
  <c r="N1296" i="9"/>
  <c r="N303" i="7"/>
  <c r="N686" i="7"/>
  <c r="N836" i="7"/>
  <c r="N21" i="7"/>
  <c r="M157" i="3"/>
  <c r="M425" i="3"/>
  <c r="N599" i="3"/>
  <c r="N600" i="3"/>
  <c r="N156" i="3"/>
  <c r="M429" i="3"/>
  <c r="N986" i="2"/>
  <c r="M430" i="3"/>
  <c r="N1015" i="2"/>
  <c r="N2466" i="2"/>
  <c r="M2472" i="2"/>
  <c r="M2326" i="2"/>
  <c r="N1019" i="2"/>
  <c r="M2240" i="2"/>
  <c r="N2007" i="2"/>
  <c r="N1137" i="2"/>
  <c r="M1212" i="2"/>
  <c r="M1211" i="2"/>
  <c r="M1074" i="2"/>
  <c r="N1075" i="2"/>
  <c r="N1210" i="2"/>
  <c r="L943" i="7"/>
  <c r="N943" i="7" s="1"/>
  <c r="K943" i="7"/>
  <c r="H943" i="7"/>
  <c r="M943" i="7" l="1"/>
  <c r="H937" i="9" l="1"/>
  <c r="K937" i="9"/>
  <c r="L937" i="9"/>
  <c r="N937" i="9" s="1"/>
  <c r="H280" i="9"/>
  <c r="K280" i="9"/>
  <c r="L280" i="9"/>
  <c r="M280" i="9" s="1"/>
  <c r="H702" i="9"/>
  <c r="K702" i="9"/>
  <c r="L702" i="9"/>
  <c r="M702" i="9" s="1"/>
  <c r="H84" i="9"/>
  <c r="K84" i="9"/>
  <c r="L84" i="9"/>
  <c r="M84" i="9" s="1"/>
  <c r="M937" i="9" l="1"/>
  <c r="N280" i="9"/>
  <c r="N702" i="9"/>
  <c r="N84" i="9"/>
  <c r="L693" i="7"/>
  <c r="N693" i="7" s="1"/>
  <c r="K693" i="7"/>
  <c r="H693" i="7"/>
  <c r="H405" i="5"/>
  <c r="K405" i="5"/>
  <c r="L405" i="5"/>
  <c r="M405" i="5" s="1"/>
  <c r="H71" i="5"/>
  <c r="K71" i="5"/>
  <c r="L71" i="5"/>
  <c r="N71" i="5" s="1"/>
  <c r="H515" i="5"/>
  <c r="K515" i="5"/>
  <c r="L515" i="5"/>
  <c r="M515" i="5" s="1"/>
  <c r="H473" i="5"/>
  <c r="K473" i="5"/>
  <c r="L473" i="5"/>
  <c r="M473" i="5" s="1"/>
  <c r="H288" i="5"/>
  <c r="K288" i="5"/>
  <c r="L288" i="5"/>
  <c r="M288" i="5" s="1"/>
  <c r="H289" i="5"/>
  <c r="K289" i="5"/>
  <c r="L289" i="5"/>
  <c r="M289" i="5" s="1"/>
  <c r="L753" i="3"/>
  <c r="M753" i="3" s="1"/>
  <c r="K753" i="3"/>
  <c r="H753" i="3"/>
  <c r="L752" i="3"/>
  <c r="N752" i="3" s="1"/>
  <c r="K752" i="3"/>
  <c r="H752" i="3"/>
  <c r="H247" i="2"/>
  <c r="K247" i="2"/>
  <c r="L247" i="2"/>
  <c r="N247" i="2" s="1"/>
  <c r="H824" i="2"/>
  <c r="K824" i="2"/>
  <c r="L824" i="2"/>
  <c r="N824" i="2" s="1"/>
  <c r="H2353" i="2"/>
  <c r="K2353" i="2"/>
  <c r="L2353" i="2"/>
  <c r="N2353" i="2" s="1"/>
  <c r="H1589" i="2"/>
  <c r="K1589" i="2"/>
  <c r="L1589" i="2"/>
  <c r="N1589" i="2" s="1"/>
  <c r="H183" i="2"/>
  <c r="K183" i="2"/>
  <c r="L183" i="2"/>
  <c r="M183" i="2" s="1"/>
  <c r="H186" i="16"/>
  <c r="K186" i="16"/>
  <c r="L186" i="16"/>
  <c r="M186" i="16" s="1"/>
  <c r="H427" i="10"/>
  <c r="K427" i="10"/>
  <c r="L427" i="10"/>
  <c r="M427" i="10" s="1"/>
  <c r="H547" i="10"/>
  <c r="K547" i="10"/>
  <c r="L547" i="10"/>
  <c r="M547" i="10" s="1"/>
  <c r="H546" i="9"/>
  <c r="K546" i="9"/>
  <c r="L546" i="9"/>
  <c r="M546" i="9" s="1"/>
  <c r="H109" i="9"/>
  <c r="K109" i="9"/>
  <c r="L109" i="9"/>
  <c r="M109" i="9" s="1"/>
  <c r="H260" i="1"/>
  <c r="K260" i="1"/>
  <c r="L260" i="1"/>
  <c r="M260" i="1" s="1"/>
  <c r="H360" i="1"/>
  <c r="K360" i="1"/>
  <c r="L360" i="1"/>
  <c r="M360" i="1" s="1"/>
  <c r="H819" i="1"/>
  <c r="K819" i="1"/>
  <c r="L819" i="1"/>
  <c r="M819" i="1" s="1"/>
  <c r="H174" i="1"/>
  <c r="K174" i="1"/>
  <c r="L174" i="1"/>
  <c r="M174" i="1" s="1"/>
  <c r="H175" i="1"/>
  <c r="K175" i="1"/>
  <c r="L175" i="1"/>
  <c r="M175" i="1" s="1"/>
  <c r="H473" i="1"/>
  <c r="K473" i="1"/>
  <c r="L473" i="1"/>
  <c r="M473" i="1" s="1"/>
  <c r="H556" i="1"/>
  <c r="K556" i="1"/>
  <c r="L556" i="1"/>
  <c r="N556" i="1" s="1"/>
  <c r="H409" i="1"/>
  <c r="K409" i="1"/>
  <c r="L409" i="1"/>
  <c r="M409" i="1" s="1"/>
  <c r="N175" i="1" l="1"/>
  <c r="N174" i="1"/>
  <c r="N515" i="5"/>
  <c r="N405" i="5"/>
  <c r="M556" i="1"/>
  <c r="N473" i="1"/>
  <c r="N109" i="9"/>
  <c r="N546" i="9"/>
  <c r="N289" i="5"/>
  <c r="N186" i="16"/>
  <c r="M71" i="5"/>
  <c r="N753" i="3"/>
  <c r="M1589" i="2"/>
  <c r="M824" i="2"/>
  <c r="M693" i="7"/>
  <c r="N473" i="5"/>
  <c r="N288" i="5"/>
  <c r="M752" i="3"/>
  <c r="M2353" i="2"/>
  <c r="M247" i="2"/>
  <c r="N183" i="2"/>
  <c r="N409" i="1"/>
  <c r="N819" i="1"/>
  <c r="N547" i="10"/>
  <c r="N360" i="1"/>
  <c r="N427" i="10"/>
  <c r="N260" i="1"/>
  <c r="H39" i="16"/>
  <c r="K39" i="16"/>
  <c r="L39" i="16"/>
  <c r="N39" i="16" s="1"/>
  <c r="H1127" i="16"/>
  <c r="K1127" i="16"/>
  <c r="L1127" i="16"/>
  <c r="N1127" i="16" s="1"/>
  <c r="H1128" i="16"/>
  <c r="K1128" i="16"/>
  <c r="L1128" i="16"/>
  <c r="N1128" i="16" s="1"/>
  <c r="H450" i="16"/>
  <c r="K450" i="16"/>
  <c r="L450" i="16"/>
  <c r="M450" i="16" s="1"/>
  <c r="H451" i="16"/>
  <c r="K451" i="16"/>
  <c r="L451" i="16"/>
  <c r="M451" i="16" s="1"/>
  <c r="H116" i="16"/>
  <c r="K116" i="16"/>
  <c r="L116" i="16"/>
  <c r="M116" i="16" s="1"/>
  <c r="H542" i="14"/>
  <c r="K542" i="14"/>
  <c r="L542" i="14"/>
  <c r="M542" i="14" s="1"/>
  <c r="H776" i="14"/>
  <c r="K776" i="14"/>
  <c r="L776" i="14"/>
  <c r="N776" i="14" s="1"/>
  <c r="H737" i="14"/>
  <c r="K737" i="14"/>
  <c r="L737" i="14"/>
  <c r="M737" i="14" s="1"/>
  <c r="H6" i="14"/>
  <c r="K6" i="14"/>
  <c r="L6" i="14"/>
  <c r="M6" i="14" s="1"/>
  <c r="L292" i="14"/>
  <c r="N292" i="14" s="1"/>
  <c r="K292" i="14"/>
  <c r="H292" i="14"/>
  <c r="M776" i="14" l="1"/>
  <c r="N542" i="14"/>
  <c r="M1128" i="16"/>
  <c r="M1127" i="16"/>
  <c r="M39" i="16"/>
  <c r="M292" i="14"/>
  <c r="N450" i="16"/>
  <c r="N451" i="16"/>
  <c r="N116" i="16"/>
  <c r="N737" i="14"/>
  <c r="N6" i="14"/>
  <c r="H438" i="15"/>
  <c r="K438" i="15"/>
  <c r="L438" i="15"/>
  <c r="N438" i="15" s="1"/>
  <c r="H439" i="15"/>
  <c r="K439" i="15"/>
  <c r="L439" i="15"/>
  <c r="M439" i="15" s="1"/>
  <c r="H440" i="15"/>
  <c r="K440" i="15"/>
  <c r="L440" i="15"/>
  <c r="M440" i="15" s="1"/>
  <c r="H441" i="15"/>
  <c r="K441" i="15"/>
  <c r="L441" i="15"/>
  <c r="N441" i="15" s="1"/>
  <c r="H442" i="15"/>
  <c r="K442" i="15"/>
  <c r="L442" i="15"/>
  <c r="M442" i="15" s="1"/>
  <c r="H443" i="15"/>
  <c r="K443" i="15"/>
  <c r="L443" i="15"/>
  <c r="M443" i="15" s="1"/>
  <c r="H119" i="11"/>
  <c r="K119" i="11"/>
  <c r="L119" i="11"/>
  <c r="N119" i="11" s="1"/>
  <c r="H120" i="11"/>
  <c r="K120" i="11"/>
  <c r="L120" i="11"/>
  <c r="N120" i="11" s="1"/>
  <c r="H413" i="11"/>
  <c r="K413" i="11"/>
  <c r="L413" i="11"/>
  <c r="N413" i="11" s="1"/>
  <c r="H377" i="11"/>
  <c r="K377" i="11"/>
  <c r="L377" i="11"/>
  <c r="N377" i="11" s="1"/>
  <c r="H772" i="11"/>
  <c r="K772" i="11"/>
  <c r="L772" i="11"/>
  <c r="M772" i="11" s="1"/>
  <c r="H424" i="11"/>
  <c r="K424" i="11"/>
  <c r="L424" i="11"/>
  <c r="M424" i="11" s="1"/>
  <c r="H387" i="11"/>
  <c r="K387" i="11"/>
  <c r="L387" i="11"/>
  <c r="N387" i="11" s="1"/>
  <c r="H109" i="11"/>
  <c r="K109" i="11"/>
  <c r="L109" i="11"/>
  <c r="M109" i="11" s="1"/>
  <c r="M441" i="15" l="1"/>
  <c r="M120" i="11"/>
  <c r="N109" i="11"/>
  <c r="N772" i="11"/>
  <c r="N440" i="15"/>
  <c r="M387" i="11"/>
  <c r="M377" i="11"/>
  <c r="M413" i="11"/>
  <c r="M438" i="15"/>
  <c r="N439" i="15"/>
  <c r="N442" i="15"/>
  <c r="N443" i="15"/>
  <c r="M119" i="11"/>
  <c r="N424" i="11"/>
  <c r="H321" i="11"/>
  <c r="K321" i="11"/>
  <c r="L321" i="11"/>
  <c r="N321" i="11" s="1"/>
  <c r="H322" i="11"/>
  <c r="K322" i="11"/>
  <c r="L322" i="11"/>
  <c r="M322" i="11" s="1"/>
  <c r="H252" i="11"/>
  <c r="K252" i="11"/>
  <c r="L252" i="11"/>
  <c r="N252" i="11" s="1"/>
  <c r="H253" i="11"/>
  <c r="K253" i="11"/>
  <c r="L253" i="11"/>
  <c r="M253" i="11" s="1"/>
  <c r="H158" i="11"/>
  <c r="K158" i="11"/>
  <c r="L158" i="11"/>
  <c r="N158" i="11" s="1"/>
  <c r="H407" i="11"/>
  <c r="K407" i="11"/>
  <c r="L407" i="11"/>
  <c r="N407" i="11" s="1"/>
  <c r="H752" i="10"/>
  <c r="K752" i="10"/>
  <c r="L752" i="10"/>
  <c r="N752" i="10" s="1"/>
  <c r="H606" i="10"/>
  <c r="K606" i="10"/>
  <c r="L606" i="10"/>
  <c r="M606" i="10" s="1"/>
  <c r="H607" i="10"/>
  <c r="K607" i="10"/>
  <c r="L607" i="10"/>
  <c r="M607" i="10" s="1"/>
  <c r="H326" i="10"/>
  <c r="K326" i="10"/>
  <c r="L326" i="10"/>
  <c r="N326" i="10" s="1"/>
  <c r="M158" i="11" l="1"/>
  <c r="M752" i="10"/>
  <c r="M407" i="11"/>
  <c r="M326" i="10"/>
  <c r="N607" i="10"/>
  <c r="M252" i="11"/>
  <c r="M321" i="11"/>
  <c r="N322" i="11"/>
  <c r="N253" i="11"/>
  <c r="N606" i="10"/>
  <c r="H863" i="7"/>
  <c r="K863" i="7"/>
  <c r="L863" i="7"/>
  <c r="N863" i="7" s="1"/>
  <c r="H861" i="7"/>
  <c r="K861" i="7"/>
  <c r="L861" i="7"/>
  <c r="M861" i="7" s="1"/>
  <c r="H635" i="7"/>
  <c r="L635" i="7"/>
  <c r="N635" i="7" s="1"/>
  <c r="H911" i="7"/>
  <c r="K911" i="7"/>
  <c r="L911" i="7"/>
  <c r="M911" i="7" s="1"/>
  <c r="H230" i="7"/>
  <c r="K230" i="7"/>
  <c r="L230" i="7"/>
  <c r="M230" i="7" s="1"/>
  <c r="H928" i="7"/>
  <c r="K928" i="7"/>
  <c r="L928" i="7"/>
  <c r="N928" i="7" s="1"/>
  <c r="H248" i="5"/>
  <c r="M635" i="7" l="1"/>
  <c r="N861" i="7"/>
  <c r="M928" i="7"/>
  <c r="M863" i="7"/>
  <c r="N911" i="7"/>
  <c r="N230" i="7"/>
  <c r="H135" i="5"/>
  <c r="K135" i="5"/>
  <c r="L135" i="5"/>
  <c r="N135" i="5" s="1"/>
  <c r="H154" i="5"/>
  <c r="K154" i="5"/>
  <c r="L154" i="5"/>
  <c r="N154" i="5" s="1"/>
  <c r="K248" i="5"/>
  <c r="L248" i="5"/>
  <c r="M248" i="5" s="1"/>
  <c r="H176" i="5"/>
  <c r="K176" i="5"/>
  <c r="L176" i="5"/>
  <c r="M176" i="5" s="1"/>
  <c r="H444" i="4"/>
  <c r="K444" i="4"/>
  <c r="L444" i="4"/>
  <c r="N444" i="4" s="1"/>
  <c r="H445" i="4"/>
  <c r="K445" i="4"/>
  <c r="L445" i="4"/>
  <c r="N445" i="4" s="1"/>
  <c r="H69" i="4"/>
  <c r="K69" i="4"/>
  <c r="L69" i="4"/>
  <c r="M69" i="4" s="1"/>
  <c r="H70" i="4"/>
  <c r="K70" i="4"/>
  <c r="L70" i="4"/>
  <c r="M70" i="4" s="1"/>
  <c r="H343" i="4"/>
  <c r="K343" i="4"/>
  <c r="L343" i="4"/>
  <c r="M343" i="4" s="1"/>
  <c r="H668" i="2"/>
  <c r="K668" i="2"/>
  <c r="L668" i="2"/>
  <c r="N668" i="2" s="1"/>
  <c r="H1770" i="2"/>
  <c r="K1770" i="2"/>
  <c r="L1770" i="2"/>
  <c r="M1770" i="2" s="1"/>
  <c r="H1493" i="2"/>
  <c r="K1493" i="2"/>
  <c r="L1493" i="2"/>
  <c r="M1493" i="2" s="1"/>
  <c r="H2200" i="2"/>
  <c r="K2200" i="2"/>
  <c r="L2200" i="2"/>
  <c r="N2200" i="2" s="1"/>
  <c r="H529" i="2"/>
  <c r="K529" i="2"/>
  <c r="L529" i="2"/>
  <c r="N529" i="2" s="1"/>
  <c r="H542" i="2"/>
  <c r="K542" i="2"/>
  <c r="L542" i="2"/>
  <c r="M542" i="2" s="1"/>
  <c r="H543" i="2"/>
  <c r="K543" i="2"/>
  <c r="L543" i="2"/>
  <c r="M543" i="2" s="1"/>
  <c r="H1604" i="2"/>
  <c r="K1604" i="2"/>
  <c r="L1604" i="2"/>
  <c r="N1604" i="2" s="1"/>
  <c r="H572" i="2"/>
  <c r="K572" i="2"/>
  <c r="L572" i="2"/>
  <c r="N572" i="2" s="1"/>
  <c r="H2109" i="2"/>
  <c r="K2109" i="2"/>
  <c r="L2109" i="2"/>
  <c r="M2109" i="2" s="1"/>
  <c r="H246" i="2"/>
  <c r="K246" i="2"/>
  <c r="L246" i="2"/>
  <c r="M246" i="2" s="1"/>
  <c r="H810" i="9"/>
  <c r="K810" i="9"/>
  <c r="L810" i="9"/>
  <c r="N810" i="9" s="1"/>
  <c r="H335" i="9"/>
  <c r="K335" i="9"/>
  <c r="L335" i="9"/>
  <c r="M335" i="9" s="1"/>
  <c r="H1027" i="9"/>
  <c r="K1027" i="9"/>
  <c r="L1027" i="9"/>
  <c r="M1027" i="9" s="1"/>
  <c r="H846" i="9"/>
  <c r="K846" i="9"/>
  <c r="L846" i="9"/>
  <c r="N846" i="9" s="1"/>
  <c r="H847" i="9"/>
  <c r="K847" i="9"/>
  <c r="L847" i="9"/>
  <c r="M847" i="9" s="1"/>
  <c r="M154" i="5" l="1"/>
  <c r="M445" i="4"/>
  <c r="M810" i="9"/>
  <c r="M2200" i="2"/>
  <c r="N246" i="2"/>
  <c r="N343" i="4"/>
  <c r="N69" i="4"/>
  <c r="N847" i="9"/>
  <c r="M846" i="9"/>
  <c r="M572" i="2"/>
  <c r="M1604" i="2"/>
  <c r="N543" i="2"/>
  <c r="N1027" i="9"/>
  <c r="N335" i="9"/>
  <c r="M135" i="5"/>
  <c r="N248" i="5"/>
  <c r="N176" i="5"/>
  <c r="M444" i="4"/>
  <c r="N70" i="4"/>
  <c r="M529" i="2"/>
  <c r="N1493" i="2"/>
  <c r="M668" i="2"/>
  <c r="N2109" i="2"/>
  <c r="N1770" i="2"/>
  <c r="N542" i="2"/>
  <c r="L552" i="1"/>
  <c r="N552" i="1" s="1"/>
  <c r="K552" i="1"/>
  <c r="H552" i="1"/>
  <c r="M552" i="1" l="1"/>
  <c r="H645" i="14"/>
  <c r="K645" i="14"/>
  <c r="L645" i="14"/>
  <c r="M645" i="14" s="1"/>
  <c r="H864" i="14"/>
  <c r="K864" i="14"/>
  <c r="L864" i="14"/>
  <c r="N864" i="14" s="1"/>
  <c r="H192" i="14"/>
  <c r="K192" i="14"/>
  <c r="L192" i="14"/>
  <c r="N192" i="14" s="1"/>
  <c r="H772" i="14"/>
  <c r="K772" i="14"/>
  <c r="L772" i="14"/>
  <c r="M772" i="14" s="1"/>
  <c r="H621" i="14"/>
  <c r="K621" i="14"/>
  <c r="L621" i="14"/>
  <c r="M621" i="14" s="1"/>
  <c r="H152" i="14"/>
  <c r="K152" i="14"/>
  <c r="L152" i="14"/>
  <c r="M152" i="14" s="1"/>
  <c r="H39" i="12"/>
  <c r="K39" i="12"/>
  <c r="L39" i="12"/>
  <c r="N39" i="12" s="1"/>
  <c r="H15" i="12"/>
  <c r="K15" i="12"/>
  <c r="L15" i="12"/>
  <c r="N15" i="12" s="1"/>
  <c r="H129" i="12"/>
  <c r="K129" i="12"/>
  <c r="L129" i="12"/>
  <c r="M129" i="12" s="1"/>
  <c r="H422" i="11"/>
  <c r="K422" i="11"/>
  <c r="L422" i="11"/>
  <c r="N422" i="11" s="1"/>
  <c r="H423" i="11"/>
  <c r="K423" i="11"/>
  <c r="L423" i="11"/>
  <c r="M423" i="11" s="1"/>
  <c r="H386" i="11"/>
  <c r="K386" i="11"/>
  <c r="L386" i="11"/>
  <c r="M386" i="11" s="1"/>
  <c r="H563" i="11"/>
  <c r="K563" i="11"/>
  <c r="L563" i="11"/>
  <c r="N563" i="11" s="1"/>
  <c r="H327" i="11"/>
  <c r="K327" i="11"/>
  <c r="L327" i="11"/>
  <c r="M327" i="11" s="1"/>
  <c r="H268" i="10"/>
  <c r="K268" i="10"/>
  <c r="L268" i="10"/>
  <c r="N268" i="10" s="1"/>
  <c r="H269" i="10"/>
  <c r="K269" i="10"/>
  <c r="L269" i="10"/>
  <c r="N269" i="10" s="1"/>
  <c r="H13" i="10"/>
  <c r="K13" i="10"/>
  <c r="L13" i="10"/>
  <c r="M13" i="10" s="1"/>
  <c r="H14" i="10"/>
  <c r="K14" i="10"/>
  <c r="L14" i="10"/>
  <c r="N14" i="10" s="1"/>
  <c r="H751" i="10"/>
  <c r="K751" i="10"/>
  <c r="L751" i="10"/>
  <c r="M751" i="10" s="1"/>
  <c r="H145" i="8"/>
  <c r="K145" i="8"/>
  <c r="L145" i="8"/>
  <c r="N145" i="8" s="1"/>
  <c r="H157" i="8"/>
  <c r="K157" i="8"/>
  <c r="L157" i="8"/>
  <c r="N157" i="8" s="1"/>
  <c r="H13" i="8"/>
  <c r="K13" i="8"/>
  <c r="L13" i="8"/>
  <c r="M13" i="8" s="1"/>
  <c r="H150" i="8"/>
  <c r="K150" i="8"/>
  <c r="L150" i="8"/>
  <c r="N150" i="8" s="1"/>
  <c r="H304" i="8"/>
  <c r="K304" i="8"/>
  <c r="L304" i="8"/>
  <c r="N304" i="8" s="1"/>
  <c r="H12" i="7"/>
  <c r="K12" i="7"/>
  <c r="L12" i="7"/>
  <c r="N12" i="7" s="1"/>
  <c r="H842" i="7"/>
  <c r="K842" i="7"/>
  <c r="L842" i="7"/>
  <c r="M842" i="7" s="1"/>
  <c r="H1008" i="7"/>
  <c r="K1008" i="7"/>
  <c r="L1008" i="7"/>
  <c r="M1008" i="7" s="1"/>
  <c r="H740" i="7"/>
  <c r="K740" i="7"/>
  <c r="L740" i="7"/>
  <c r="M740" i="7" s="1"/>
  <c r="H37" i="7"/>
  <c r="K37" i="7"/>
  <c r="L37" i="7"/>
  <c r="N37" i="7" s="1"/>
  <c r="H1114" i="7"/>
  <c r="K1114" i="7"/>
  <c r="L1114" i="7"/>
  <c r="M1114" i="7" s="1"/>
  <c r="M157" i="8" l="1"/>
  <c r="N386" i="11"/>
  <c r="M150" i="8"/>
  <c r="N13" i="8"/>
  <c r="M12" i="7"/>
  <c r="M563" i="11"/>
  <c r="M422" i="11"/>
  <c r="M37" i="7"/>
  <c r="N129" i="12"/>
  <c r="N1114" i="7"/>
  <c r="M304" i="8"/>
  <c r="M14" i="10"/>
  <c r="M269" i="10"/>
  <c r="M15" i="12"/>
  <c r="M192" i="14"/>
  <c r="M864" i="14"/>
  <c r="N645" i="14"/>
  <c r="N772" i="14"/>
  <c r="N621" i="14"/>
  <c r="N152" i="14"/>
  <c r="M39" i="12"/>
  <c r="N423" i="11"/>
  <c r="N327" i="11"/>
  <c r="M268" i="10"/>
  <c r="N13" i="10"/>
  <c r="N751" i="10"/>
  <c r="M145" i="8"/>
  <c r="N842" i="7"/>
  <c r="N1008" i="7"/>
  <c r="N740" i="7"/>
  <c r="L100" i="16"/>
  <c r="N100" i="16" s="1"/>
  <c r="K100" i="16"/>
  <c r="H100" i="16"/>
  <c r="L99" i="16"/>
  <c r="N99" i="16" s="1"/>
  <c r="K99" i="16"/>
  <c r="H99" i="16"/>
  <c r="H619" i="5"/>
  <c r="K619" i="5"/>
  <c r="L619" i="5"/>
  <c r="N619" i="5" s="1"/>
  <c r="H426" i="5"/>
  <c r="K426" i="5"/>
  <c r="L426" i="5"/>
  <c r="N426" i="5" s="1"/>
  <c r="H326" i="5"/>
  <c r="K326" i="5"/>
  <c r="L326" i="5"/>
  <c r="M326" i="5" s="1"/>
  <c r="H668" i="5"/>
  <c r="K668" i="5"/>
  <c r="L668" i="5"/>
  <c r="M668" i="5" s="1"/>
  <c r="H48" i="5"/>
  <c r="K48" i="5"/>
  <c r="L48" i="5"/>
  <c r="M48" i="5" s="1"/>
  <c r="H329" i="4"/>
  <c r="K329" i="4"/>
  <c r="L329" i="4"/>
  <c r="N329" i="4" s="1"/>
  <c r="H443" i="4"/>
  <c r="K443" i="4"/>
  <c r="L443" i="4"/>
  <c r="N443" i="4" s="1"/>
  <c r="H541" i="4"/>
  <c r="K541" i="4"/>
  <c r="L541" i="4"/>
  <c r="N541" i="4" s="1"/>
  <c r="H542" i="4"/>
  <c r="K542" i="4"/>
  <c r="L542" i="4"/>
  <c r="M542" i="4" s="1"/>
  <c r="H543" i="4"/>
  <c r="K543" i="4"/>
  <c r="L543" i="4"/>
  <c r="M543" i="4" s="1"/>
  <c r="H32" i="4"/>
  <c r="K32" i="4"/>
  <c r="L32" i="4"/>
  <c r="M32" i="4" s="1"/>
  <c r="H328" i="4"/>
  <c r="K328" i="4"/>
  <c r="L328" i="4"/>
  <c r="M328" i="4" s="1"/>
  <c r="H398" i="4"/>
  <c r="K398" i="4"/>
  <c r="L398" i="4"/>
  <c r="N398" i="4" s="1"/>
  <c r="H456" i="4"/>
  <c r="K456" i="4"/>
  <c r="L456" i="4"/>
  <c r="N456" i="4" s="1"/>
  <c r="H457" i="4"/>
  <c r="K457" i="4"/>
  <c r="L457" i="4"/>
  <c r="M457" i="4" s="1"/>
  <c r="H164" i="4"/>
  <c r="K164" i="4"/>
  <c r="L164" i="4"/>
  <c r="M164" i="4" s="1"/>
  <c r="H1683" i="2"/>
  <c r="K1683" i="2"/>
  <c r="L1683" i="2"/>
  <c r="N1683" i="2" s="1"/>
  <c r="H487" i="2"/>
  <c r="K487" i="2"/>
  <c r="L487" i="2"/>
  <c r="N487" i="2" s="1"/>
  <c r="H488" i="2"/>
  <c r="K488" i="2"/>
  <c r="L488" i="2"/>
  <c r="N488" i="2" s="1"/>
  <c r="H667" i="2"/>
  <c r="K667" i="2"/>
  <c r="L667" i="2"/>
  <c r="M667" i="2" s="1"/>
  <c r="H492" i="2"/>
  <c r="K492" i="2"/>
  <c r="L492" i="2"/>
  <c r="N492" i="2" s="1"/>
  <c r="H117" i="2"/>
  <c r="K117" i="2"/>
  <c r="L117" i="2"/>
  <c r="N117" i="2" s="1"/>
  <c r="H2169" i="2"/>
  <c r="K2169" i="2"/>
  <c r="L2169" i="2"/>
  <c r="N2169" i="2" s="1"/>
  <c r="H2170" i="2"/>
  <c r="K2170" i="2"/>
  <c r="L2170" i="2"/>
  <c r="N2170" i="2" s="1"/>
  <c r="H1321" i="2"/>
  <c r="K1321" i="2"/>
  <c r="L1321" i="2"/>
  <c r="M1321" i="2" s="1"/>
  <c r="N48" i="5" l="1"/>
  <c r="M2170" i="2"/>
  <c r="M2169" i="2"/>
  <c r="N668" i="5"/>
  <c r="M443" i="4"/>
  <c r="N667" i="2"/>
  <c r="M117" i="2"/>
  <c r="M99" i="16"/>
  <c r="M100" i="16"/>
  <c r="M619" i="5"/>
  <c r="M426" i="5"/>
  <c r="N326" i="5"/>
  <c r="M329" i="4"/>
  <c r="N32" i="4"/>
  <c r="N543" i="4"/>
  <c r="M541" i="4"/>
  <c r="N542" i="4"/>
  <c r="N328" i="4"/>
  <c r="M456" i="4"/>
  <c r="M398" i="4"/>
  <c r="N457" i="4"/>
  <c r="N164" i="4"/>
  <c r="M488" i="2"/>
  <c r="M487" i="2"/>
  <c r="N1321" i="2"/>
  <c r="M1683" i="2"/>
  <c r="M492" i="2"/>
  <c r="K397" i="14"/>
  <c r="H397" i="14"/>
  <c r="K480" i="10"/>
  <c r="H480" i="10"/>
  <c r="L790" i="1" l="1"/>
  <c r="N790" i="1" s="1"/>
  <c r="K790" i="1"/>
  <c r="H790" i="1"/>
  <c r="L410" i="1"/>
  <c r="M410" i="1" s="1"/>
  <c r="K410" i="1"/>
  <c r="H410" i="1"/>
  <c r="L780" i="1"/>
  <c r="N780" i="1" s="1"/>
  <c r="K780" i="1"/>
  <c r="H780" i="1"/>
  <c r="L117" i="10"/>
  <c r="N117" i="10" s="1"/>
  <c r="K117" i="10"/>
  <c r="H117" i="10"/>
  <c r="L116" i="10"/>
  <c r="M116" i="10" s="1"/>
  <c r="K116" i="10"/>
  <c r="H116" i="10"/>
  <c r="L749" i="10"/>
  <c r="N749" i="10" s="1"/>
  <c r="K749" i="10"/>
  <c r="H749" i="10"/>
  <c r="L750" i="10"/>
  <c r="M750" i="10" s="1"/>
  <c r="K750" i="10"/>
  <c r="H750" i="10"/>
  <c r="M780" i="1" l="1"/>
  <c r="N750" i="10"/>
  <c r="M749" i="10"/>
  <c r="N116" i="10"/>
  <c r="M117" i="10"/>
  <c r="N410" i="1"/>
  <c r="M790" i="1"/>
  <c r="H234" i="1"/>
  <c r="K234" i="1"/>
  <c r="H235" i="1"/>
  <c r="K235" i="1"/>
  <c r="H236" i="1"/>
  <c r="K236" i="1"/>
  <c r="H725" i="1"/>
  <c r="K725" i="1"/>
  <c r="H192" i="1"/>
  <c r="K192" i="1"/>
  <c r="L192" i="1"/>
  <c r="M192" i="1" s="1"/>
  <c r="H340" i="1"/>
  <c r="K340" i="1"/>
  <c r="H233" i="1"/>
  <c r="K233" i="1"/>
  <c r="K1185" i="9"/>
  <c r="H1185" i="9"/>
  <c r="K33" i="9"/>
  <c r="H33" i="9"/>
  <c r="K631" i="9"/>
  <c r="H631" i="9"/>
  <c r="K657" i="9"/>
  <c r="H657" i="9"/>
  <c r="K105" i="9"/>
  <c r="H105" i="9"/>
  <c r="L487" i="9"/>
  <c r="N487" i="9" s="1"/>
  <c r="K487" i="9"/>
  <c r="H487" i="9"/>
  <c r="L845" i="9"/>
  <c r="N845" i="9" s="1"/>
  <c r="K845" i="9"/>
  <c r="H845" i="9"/>
  <c r="L1176" i="9"/>
  <c r="N1176" i="9" s="1"/>
  <c r="K1176" i="9"/>
  <c r="H1176" i="9"/>
  <c r="L1177" i="9"/>
  <c r="N1177" i="9" s="1"/>
  <c r="K1177" i="9"/>
  <c r="H1177" i="9"/>
  <c r="L1327" i="9"/>
  <c r="N1327" i="9" s="1"/>
  <c r="K1327" i="9"/>
  <c r="H1327" i="9"/>
  <c r="K233" i="5"/>
  <c r="L234" i="15"/>
  <c r="M234" i="15" s="1"/>
  <c r="K234" i="15"/>
  <c r="H234" i="15"/>
  <c r="L233" i="15"/>
  <c r="N233" i="15" s="1"/>
  <c r="K233" i="15"/>
  <c r="H233" i="15"/>
  <c r="H1690" i="2"/>
  <c r="H774" i="2"/>
  <c r="K774" i="2"/>
  <c r="L774" i="2"/>
  <c r="M774" i="2" s="1"/>
  <c r="H142" i="2"/>
  <c r="K142" i="2"/>
  <c r="L142" i="2"/>
  <c r="M142" i="2" s="1"/>
  <c r="H147" i="2"/>
  <c r="K147" i="2"/>
  <c r="L147" i="2"/>
  <c r="M147" i="2" s="1"/>
  <c r="H148" i="2"/>
  <c r="K148" i="2"/>
  <c r="L148" i="2"/>
  <c r="M148" i="2" s="1"/>
  <c r="N192" i="1" l="1"/>
  <c r="M1176" i="9"/>
  <c r="N142" i="2"/>
  <c r="N148" i="2"/>
  <c r="N774" i="2"/>
  <c r="M1327" i="9"/>
  <c r="M487" i="9"/>
  <c r="N147" i="2"/>
  <c r="M1177" i="9"/>
  <c r="M845" i="9"/>
  <c r="M233" i="15"/>
  <c r="N234" i="15"/>
  <c r="H803" i="16" l="1"/>
  <c r="K803" i="16"/>
  <c r="L803" i="16"/>
  <c r="M803" i="16" s="1"/>
  <c r="H963" i="16"/>
  <c r="K963" i="16"/>
  <c r="L963" i="16"/>
  <c r="M963" i="16" s="1"/>
  <c r="H964" i="16"/>
  <c r="K964" i="16"/>
  <c r="L964" i="16"/>
  <c r="M964" i="16" s="1"/>
  <c r="H1054" i="16"/>
  <c r="K1054" i="16"/>
  <c r="L1054" i="16"/>
  <c r="M1054" i="16" s="1"/>
  <c r="H1055" i="16"/>
  <c r="K1055" i="16"/>
  <c r="L1055" i="16"/>
  <c r="M1055" i="16" s="1"/>
  <c r="H184" i="16"/>
  <c r="K184" i="16"/>
  <c r="L184" i="16"/>
  <c r="M184" i="16" s="1"/>
  <c r="H605" i="16"/>
  <c r="K605" i="16"/>
  <c r="L605" i="16"/>
  <c r="M605" i="16" s="1"/>
  <c r="H904" i="16"/>
  <c r="K904" i="16"/>
  <c r="L904" i="16"/>
  <c r="N904" i="16" s="1"/>
  <c r="H37" i="16"/>
  <c r="K37" i="16"/>
  <c r="L37" i="16"/>
  <c r="M37" i="16" s="1"/>
  <c r="H38" i="16"/>
  <c r="K38" i="16"/>
  <c r="L38" i="16"/>
  <c r="M38" i="16" s="1"/>
  <c r="H620" i="5"/>
  <c r="K620" i="5"/>
  <c r="L620" i="5"/>
  <c r="N620" i="5" s="1"/>
  <c r="H621" i="5"/>
  <c r="K621" i="5"/>
  <c r="L621" i="5"/>
  <c r="M621" i="5" s="1"/>
  <c r="H431" i="15"/>
  <c r="K431" i="15"/>
  <c r="L431" i="15"/>
  <c r="N431" i="15" s="1"/>
  <c r="H432" i="15"/>
  <c r="K432" i="15"/>
  <c r="H433" i="15"/>
  <c r="K433" i="15"/>
  <c r="H434" i="15"/>
  <c r="K434" i="15"/>
  <c r="H436" i="15"/>
  <c r="K436" i="15"/>
  <c r="L436" i="15"/>
  <c r="N436" i="15" s="1"/>
  <c r="H715" i="14"/>
  <c r="K715" i="14"/>
  <c r="L715" i="14"/>
  <c r="N715" i="14" s="1"/>
  <c r="H328" i="14"/>
  <c r="K328" i="14"/>
  <c r="L328" i="14"/>
  <c r="M328" i="14" s="1"/>
  <c r="H30" i="14"/>
  <c r="K30" i="14"/>
  <c r="L30" i="14"/>
  <c r="N30" i="14" s="1"/>
  <c r="M30" i="14" l="1"/>
  <c r="M436" i="15"/>
  <c r="M620" i="5"/>
  <c r="N803" i="16"/>
  <c r="N963" i="16"/>
  <c r="N964" i="16"/>
  <c r="N1054" i="16"/>
  <c r="N1055" i="16"/>
  <c r="N184" i="16"/>
  <c r="N605" i="16"/>
  <c r="M904" i="16"/>
  <c r="N37" i="16"/>
  <c r="N38" i="16"/>
  <c r="M431" i="15"/>
  <c r="N621" i="5"/>
  <c r="M715" i="14"/>
  <c r="N328" i="14"/>
  <c r="H437" i="11"/>
  <c r="K437" i="11"/>
  <c r="L437" i="11"/>
  <c r="N437" i="11" s="1"/>
  <c r="H594" i="11"/>
  <c r="K594" i="11"/>
  <c r="L594" i="11"/>
  <c r="M594" i="11" s="1"/>
  <c r="H361" i="11"/>
  <c r="K361" i="11"/>
  <c r="L361" i="11"/>
  <c r="M361" i="11" s="1"/>
  <c r="H225" i="11"/>
  <c r="K225" i="11"/>
  <c r="L225" i="11"/>
  <c r="N225" i="11" s="1"/>
  <c r="H226" i="11"/>
  <c r="K226" i="11"/>
  <c r="L226" i="11"/>
  <c r="M226" i="11" s="1"/>
  <c r="H366" i="11"/>
  <c r="K366" i="11"/>
  <c r="H192" i="11"/>
  <c r="K192" i="11"/>
  <c r="H239" i="11"/>
  <c r="K239" i="11"/>
  <c r="L239" i="11"/>
  <c r="M239" i="11" s="1"/>
  <c r="H328" i="11"/>
  <c r="K328" i="11"/>
  <c r="L328" i="11"/>
  <c r="M328" i="11" s="1"/>
  <c r="H257" i="9"/>
  <c r="K257" i="9"/>
  <c r="H421" i="9"/>
  <c r="K421" i="9"/>
  <c r="H447" i="9"/>
  <c r="K447" i="9"/>
  <c r="H1328" i="9"/>
  <c r="K1328" i="9"/>
  <c r="L1328" i="9"/>
  <c r="M1328" i="9" s="1"/>
  <c r="H628" i="9"/>
  <c r="K628" i="9"/>
  <c r="L628" i="9"/>
  <c r="M628" i="9" s="1"/>
  <c r="H1314" i="9"/>
  <c r="K1314" i="9"/>
  <c r="L1314" i="9"/>
  <c r="N1314" i="9" s="1"/>
  <c r="H760" i="9"/>
  <c r="K760" i="9"/>
  <c r="L760" i="9"/>
  <c r="M760" i="9" s="1"/>
  <c r="H246" i="9"/>
  <c r="K246" i="9"/>
  <c r="L246" i="9"/>
  <c r="M246" i="9" s="1"/>
  <c r="H74" i="9"/>
  <c r="K74" i="9"/>
  <c r="L74" i="9"/>
  <c r="M74" i="9" s="1"/>
  <c r="H47" i="9"/>
  <c r="K47" i="9"/>
  <c r="L47" i="9"/>
  <c r="M47" i="9" s="1"/>
  <c r="H701" i="9"/>
  <c r="K701" i="9"/>
  <c r="L701" i="9"/>
  <c r="M701" i="9" s="1"/>
  <c r="H1018" i="9"/>
  <c r="K1018" i="9"/>
  <c r="L1018" i="9"/>
  <c r="M1018" i="9" s="1"/>
  <c r="H1054" i="7"/>
  <c r="K1054" i="7"/>
  <c r="L1054" i="7"/>
  <c r="N1054" i="7" s="1"/>
  <c r="H76" i="7"/>
  <c r="K76" i="7"/>
  <c r="L76" i="7"/>
  <c r="M76" i="7" s="1"/>
  <c r="H20" i="7"/>
  <c r="K20" i="7"/>
  <c r="L20" i="7"/>
  <c r="M20" i="7" s="1"/>
  <c r="H373" i="7"/>
  <c r="K373" i="7"/>
  <c r="L373" i="7"/>
  <c r="M373" i="7" s="1"/>
  <c r="H78" i="7"/>
  <c r="K78" i="7"/>
  <c r="L78" i="7"/>
  <c r="M78" i="7" s="1"/>
  <c r="H28" i="7"/>
  <c r="K28" i="7"/>
  <c r="L28" i="7"/>
  <c r="M28" i="7" s="1"/>
  <c r="H276" i="5"/>
  <c r="K276" i="5"/>
  <c r="L276" i="5"/>
  <c r="N276" i="5" s="1"/>
  <c r="H127" i="5"/>
  <c r="K127" i="5"/>
  <c r="H364" i="5"/>
  <c r="K364" i="5"/>
  <c r="L364" i="5"/>
  <c r="N364" i="5" s="1"/>
  <c r="H69" i="6"/>
  <c r="K69" i="6"/>
  <c r="H86" i="6"/>
  <c r="K86" i="6"/>
  <c r="L86" i="6"/>
  <c r="N86" i="6" s="1"/>
  <c r="H70" i="6"/>
  <c r="K70" i="6"/>
  <c r="L70" i="6"/>
  <c r="N70" i="6" s="1"/>
  <c r="M1314" i="9" l="1"/>
  <c r="M225" i="11"/>
  <c r="N226" i="11"/>
  <c r="N594" i="11"/>
  <c r="M70" i="6"/>
  <c r="M86" i="6"/>
  <c r="M364" i="5"/>
  <c r="M437" i="11"/>
  <c r="N361" i="11"/>
  <c r="N239" i="11"/>
  <c r="N328" i="11"/>
  <c r="N1328" i="9"/>
  <c r="N628" i="9"/>
  <c r="N760" i="9"/>
  <c r="N246" i="9"/>
  <c r="N74" i="9"/>
  <c r="N47" i="9"/>
  <c r="N701" i="9"/>
  <c r="N1018" i="9"/>
  <c r="N76" i="7"/>
  <c r="M1054" i="7"/>
  <c r="N20" i="7"/>
  <c r="N373" i="7"/>
  <c r="N78" i="7"/>
  <c r="N28" i="7"/>
  <c r="M276" i="5"/>
  <c r="H2414" i="2"/>
  <c r="K2414" i="2"/>
  <c r="L2414" i="2"/>
  <c r="N2414" i="2" s="1"/>
  <c r="H2381" i="2"/>
  <c r="K2381" i="2"/>
  <c r="L2381" i="2"/>
  <c r="M2381" i="2" s="1"/>
  <c r="H1267" i="2"/>
  <c r="K1267" i="2"/>
  <c r="L1267" i="2"/>
  <c r="M1267" i="2" s="1"/>
  <c r="H1125" i="2"/>
  <c r="K1125" i="2"/>
  <c r="L1125" i="2"/>
  <c r="N1125" i="2" s="1"/>
  <c r="H835" i="2"/>
  <c r="K835" i="2"/>
  <c r="L835" i="2"/>
  <c r="M835" i="2" s="1"/>
  <c r="H2391" i="2"/>
  <c r="K2391" i="2"/>
  <c r="L2391" i="2"/>
  <c r="M2391" i="2" s="1"/>
  <c r="H337" i="2"/>
  <c r="K337" i="2"/>
  <c r="L337" i="2"/>
  <c r="N337" i="2" s="1"/>
  <c r="H1412" i="2"/>
  <c r="K1412" i="2"/>
  <c r="H1413" i="2"/>
  <c r="K1413" i="2"/>
  <c r="H1414" i="2"/>
  <c r="K1414" i="2"/>
  <c r="H2514" i="2"/>
  <c r="K2514" i="2"/>
  <c r="H633" i="2"/>
  <c r="K633" i="2"/>
  <c r="K1690" i="2"/>
  <c r="L378" i="10"/>
  <c r="N378" i="10" s="1"/>
  <c r="K378" i="10"/>
  <c r="H378" i="10"/>
  <c r="M378" i="10" l="1"/>
  <c r="N835" i="2"/>
  <c r="M337" i="2"/>
  <c r="M1125" i="2"/>
  <c r="M2414" i="2"/>
  <c r="N2381" i="2"/>
  <c r="N1267" i="2"/>
  <c r="N2391" i="2"/>
  <c r="L795" i="11"/>
  <c r="N795" i="11" s="1"/>
  <c r="K795" i="11"/>
  <c r="H795" i="11"/>
  <c r="L794" i="11"/>
  <c r="N794" i="11" s="1"/>
  <c r="K794" i="11"/>
  <c r="H794" i="11"/>
  <c r="L793" i="11"/>
  <c r="N793" i="11" s="1"/>
  <c r="K793" i="11"/>
  <c r="H793" i="11"/>
  <c r="L792" i="11"/>
  <c r="M792" i="11" s="1"/>
  <c r="K792" i="11"/>
  <c r="H792" i="11"/>
  <c r="M793" i="11" l="1"/>
  <c r="N792" i="11"/>
  <c r="M794" i="11"/>
  <c r="M795" i="11"/>
  <c r="L982" i="10"/>
  <c r="M982" i="10" s="1"/>
  <c r="K982" i="10"/>
  <c r="H982" i="10"/>
  <c r="L1000" i="10"/>
  <c r="N1000" i="10" s="1"/>
  <c r="K1000" i="10"/>
  <c r="H1000" i="10"/>
  <c r="L1350" i="9"/>
  <c r="M1350" i="9" s="1"/>
  <c r="K1350" i="9"/>
  <c r="H1350" i="9"/>
  <c r="L1349" i="9"/>
  <c r="M1349" i="9" s="1"/>
  <c r="K1349" i="9"/>
  <c r="H1349" i="9"/>
  <c r="L740" i="5"/>
  <c r="M740" i="5" s="1"/>
  <c r="K740" i="5"/>
  <c r="H740" i="5"/>
  <c r="L739" i="5"/>
  <c r="N739" i="5" s="1"/>
  <c r="K739" i="5"/>
  <c r="H739" i="5"/>
  <c r="L1016" i="10"/>
  <c r="M1016" i="10" s="1"/>
  <c r="K1016" i="10"/>
  <c r="H1016" i="10"/>
  <c r="H221" i="14"/>
  <c r="K221" i="14"/>
  <c r="H539" i="14"/>
  <c r="K539" i="14"/>
  <c r="L539" i="14"/>
  <c r="M539" i="14" s="1"/>
  <c r="L2565" i="2"/>
  <c r="M2565" i="2" s="1"/>
  <c r="K2565" i="2"/>
  <c r="H2565" i="2"/>
  <c r="L845" i="2"/>
  <c r="N845" i="2" s="1"/>
  <c r="K845" i="2"/>
  <c r="H845" i="2"/>
  <c r="L625" i="2"/>
  <c r="M625" i="2" s="1"/>
  <c r="K625" i="2"/>
  <c r="H625" i="2"/>
  <c r="H324" i="11"/>
  <c r="K324" i="11"/>
  <c r="L324" i="11"/>
  <c r="M324" i="11" s="1"/>
  <c r="H436" i="11"/>
  <c r="K436" i="11"/>
  <c r="L436" i="11"/>
  <c r="N436" i="11" s="1"/>
  <c r="H198" i="11"/>
  <c r="K198" i="11"/>
  <c r="L198" i="11"/>
  <c r="M198" i="11" s="1"/>
  <c r="L1249" i="16"/>
  <c r="M1249" i="16" s="1"/>
  <c r="K1249" i="16"/>
  <c r="H1249" i="16"/>
  <c r="L1248" i="16"/>
  <c r="N1248" i="16" s="1"/>
  <c r="K1248" i="16"/>
  <c r="H1248" i="16"/>
  <c r="L1247" i="16"/>
  <c r="M1247" i="16" s="1"/>
  <c r="K1247" i="16"/>
  <c r="H1247" i="16"/>
  <c r="L1246" i="16"/>
  <c r="N1246" i="16" s="1"/>
  <c r="K1246" i="16"/>
  <c r="H1246" i="16"/>
  <c r="L1251" i="16"/>
  <c r="N1251" i="16" s="1"/>
  <c r="K1251" i="16"/>
  <c r="H1251" i="16"/>
  <c r="L1250" i="16"/>
  <c r="N1250" i="16" s="1"/>
  <c r="K1250" i="16"/>
  <c r="H1250" i="16"/>
  <c r="H11" i="10"/>
  <c r="K11" i="10"/>
  <c r="L11" i="10"/>
  <c r="M11" i="10" s="1"/>
  <c r="H410" i="10"/>
  <c r="K410" i="10"/>
  <c r="H479" i="10"/>
  <c r="K479" i="10"/>
  <c r="H151" i="10"/>
  <c r="K151" i="10"/>
  <c r="H621" i="10"/>
  <c r="K621" i="10"/>
  <c r="L621" i="10"/>
  <c r="M621" i="10" s="1"/>
  <c r="H622" i="10"/>
  <c r="K622" i="10"/>
  <c r="L622" i="10"/>
  <c r="M622" i="10" s="1"/>
  <c r="H893" i="10"/>
  <c r="K893" i="10"/>
  <c r="L893" i="10"/>
  <c r="M893" i="10" s="1"/>
  <c r="H577" i="9"/>
  <c r="K577" i="9"/>
  <c r="L577" i="9"/>
  <c r="M577" i="9" s="1"/>
  <c r="H1099" i="9"/>
  <c r="K1099" i="9"/>
  <c r="H1313" i="9"/>
  <c r="K1313" i="9"/>
  <c r="L1313" i="9"/>
  <c r="M1313" i="9" s="1"/>
  <c r="H52" i="9"/>
  <c r="K52" i="9"/>
  <c r="L52" i="9"/>
  <c r="M52" i="9" s="1"/>
  <c r="H984" i="9"/>
  <c r="K984" i="9"/>
  <c r="L984" i="9"/>
  <c r="M984" i="9" s="1"/>
  <c r="H620" i="9"/>
  <c r="K620" i="9"/>
  <c r="L620" i="9"/>
  <c r="M620" i="9" s="1"/>
  <c r="H1137" i="9"/>
  <c r="K1137" i="9"/>
  <c r="L1137" i="9"/>
  <c r="M1137" i="9" s="1"/>
  <c r="H354" i="8"/>
  <c r="K354" i="8"/>
  <c r="H401" i="8"/>
  <c r="K401" i="8"/>
  <c r="L401" i="8"/>
  <c r="M401" i="8" s="1"/>
  <c r="H996" i="7"/>
  <c r="K996" i="7"/>
  <c r="L996" i="7"/>
  <c r="M996" i="7" s="1"/>
  <c r="H997" i="7"/>
  <c r="K997" i="7"/>
  <c r="L997" i="7"/>
  <c r="M997" i="7" s="1"/>
  <c r="H311" i="7"/>
  <c r="K311" i="7"/>
  <c r="L311" i="7"/>
  <c r="M311" i="7" s="1"/>
  <c r="H627" i="7"/>
  <c r="K627" i="7"/>
  <c r="L627" i="7"/>
  <c r="M627" i="7" s="1"/>
  <c r="H452" i="7"/>
  <c r="K452" i="7"/>
  <c r="L452" i="7"/>
  <c r="M452" i="7" s="1"/>
  <c r="H646" i="7"/>
  <c r="K646" i="7"/>
  <c r="L646" i="7"/>
  <c r="M646" i="7" s="1"/>
  <c r="K429" i="5"/>
  <c r="H429" i="5"/>
  <c r="L722" i="16"/>
  <c r="M722" i="16" s="1"/>
  <c r="K722" i="16"/>
  <c r="H722" i="16"/>
  <c r="H706" i="5"/>
  <c r="K706" i="5"/>
  <c r="L706" i="5"/>
  <c r="M706" i="5" s="1"/>
  <c r="H348" i="5"/>
  <c r="K348" i="5"/>
  <c r="L348" i="5"/>
  <c r="M348" i="5" s="1"/>
  <c r="L1242" i="16"/>
  <c r="M1242" i="16" s="1"/>
  <c r="K1242" i="16"/>
  <c r="H1242" i="16"/>
  <c r="L99" i="5"/>
  <c r="M99" i="5" s="1"/>
  <c r="K99" i="5"/>
  <c r="H99" i="5"/>
  <c r="H430" i="5"/>
  <c r="K430" i="5"/>
  <c r="L430" i="5"/>
  <c r="M430" i="5" s="1"/>
  <c r="H669" i="5"/>
  <c r="K669" i="5"/>
  <c r="L669" i="5"/>
  <c r="M669" i="5" s="1"/>
  <c r="H526" i="5"/>
  <c r="K526" i="5"/>
  <c r="L526" i="5"/>
  <c r="M526" i="5" s="1"/>
  <c r="H829" i="3"/>
  <c r="K829" i="3"/>
  <c r="L829" i="3"/>
  <c r="M829" i="3" s="1"/>
  <c r="H175" i="3"/>
  <c r="K175" i="3"/>
  <c r="L175" i="3"/>
  <c r="M175" i="3" s="1"/>
  <c r="H424" i="3"/>
  <c r="K424" i="3"/>
  <c r="L424" i="3"/>
  <c r="M424" i="3" s="1"/>
  <c r="H934" i="3"/>
  <c r="K934" i="3"/>
  <c r="L934" i="3"/>
  <c r="M934" i="3" s="1"/>
  <c r="H935" i="3"/>
  <c r="K935" i="3"/>
  <c r="L935" i="3"/>
  <c r="M935" i="3" s="1"/>
  <c r="H604" i="3"/>
  <c r="K604" i="3"/>
  <c r="L604" i="3"/>
  <c r="M604" i="3" s="1"/>
  <c r="H828" i="3"/>
  <c r="K828" i="3"/>
  <c r="L828" i="3"/>
  <c r="M828" i="3" s="1"/>
  <c r="H628" i="3"/>
  <c r="K628" i="3"/>
  <c r="L628" i="3"/>
  <c r="M628" i="3" s="1"/>
  <c r="H629" i="3"/>
  <c r="K629" i="3"/>
  <c r="L629" i="3"/>
  <c r="M629" i="3" s="1"/>
  <c r="H2490" i="2"/>
  <c r="K2490" i="2"/>
  <c r="L2490" i="2"/>
  <c r="M2490" i="2" s="1"/>
  <c r="H557" i="2"/>
  <c r="K557" i="2"/>
  <c r="L557" i="2"/>
  <c r="M557" i="2" s="1"/>
  <c r="H823" i="2"/>
  <c r="K823" i="2"/>
  <c r="L823" i="2"/>
  <c r="M823" i="2" s="1"/>
  <c r="H822" i="2"/>
  <c r="K822" i="2"/>
  <c r="L822" i="2"/>
  <c r="M822" i="2" s="1"/>
  <c r="H739" i="2"/>
  <c r="K739" i="2"/>
  <c r="L739" i="2"/>
  <c r="M739" i="2" s="1"/>
  <c r="H949" i="2"/>
  <c r="K949" i="2"/>
  <c r="L949" i="2"/>
  <c r="M949" i="2" s="1"/>
  <c r="H551" i="1"/>
  <c r="K551" i="1"/>
  <c r="L551" i="1"/>
  <c r="M551" i="1" s="1"/>
  <c r="H657" i="1"/>
  <c r="K657" i="1"/>
  <c r="H294" i="1"/>
  <c r="K294" i="1"/>
  <c r="N669" i="5" l="1"/>
  <c r="N348" i="5"/>
  <c r="N539" i="14"/>
  <c r="M436" i="11"/>
  <c r="N401" i="8"/>
  <c r="M1251" i="16"/>
  <c r="N424" i="3"/>
  <c r="N198" i="11"/>
  <c r="N175" i="3"/>
  <c r="N311" i="7"/>
  <c r="M1000" i="10"/>
  <c r="N982" i="10"/>
  <c r="N1350" i="9"/>
  <c r="N1349" i="9"/>
  <c r="N1313" i="9"/>
  <c r="M739" i="5"/>
  <c r="N740" i="5"/>
  <c r="N622" i="10"/>
  <c r="N1137" i="9"/>
  <c r="N646" i="7"/>
  <c r="N452" i="7"/>
  <c r="N996" i="7"/>
  <c r="N706" i="5"/>
  <c r="N629" i="3"/>
  <c r="N935" i="3"/>
  <c r="N823" i="2"/>
  <c r="N551" i="1"/>
  <c r="N1016" i="10"/>
  <c r="N828" i="3"/>
  <c r="N604" i="3"/>
  <c r="N625" i="2"/>
  <c r="M845" i="2"/>
  <c r="N2565" i="2"/>
  <c r="N324" i="11"/>
  <c r="N893" i="10"/>
  <c r="N11" i="10"/>
  <c r="M1250" i="16"/>
  <c r="M1246" i="16"/>
  <c r="N1247" i="16"/>
  <c r="M1248" i="16"/>
  <c r="N1249" i="16"/>
  <c r="N621" i="10"/>
  <c r="N577" i="9"/>
  <c r="N52" i="9"/>
  <c r="N984" i="9"/>
  <c r="N620" i="9"/>
  <c r="N997" i="7"/>
  <c r="N627" i="7"/>
  <c r="N722" i="16"/>
  <c r="N1242" i="16"/>
  <c r="N430" i="5"/>
  <c r="N99" i="5"/>
  <c r="N526" i="5"/>
  <c r="N829" i="3"/>
  <c r="N934" i="3"/>
  <c r="N628" i="3"/>
  <c r="N557" i="2"/>
  <c r="N2490" i="2"/>
  <c r="N822" i="2"/>
  <c r="N949" i="2"/>
  <c r="N739" i="2"/>
  <c r="K1348" i="9"/>
  <c r="H1348" i="9"/>
  <c r="L1347" i="9"/>
  <c r="N1347" i="9" s="1"/>
  <c r="K1347" i="9"/>
  <c r="H1347" i="9"/>
  <c r="L1204" i="7"/>
  <c r="M1204" i="7" s="1"/>
  <c r="K1204" i="7"/>
  <c r="H1204" i="7"/>
  <c r="L1203" i="7"/>
  <c r="M1203" i="7" s="1"/>
  <c r="K1203" i="7"/>
  <c r="H1203" i="7"/>
  <c r="H98" i="16"/>
  <c r="K98" i="16"/>
  <c r="L98" i="16"/>
  <c r="M98" i="16" s="1"/>
  <c r="H408" i="16"/>
  <c r="K408" i="16"/>
  <c r="L408" i="16"/>
  <c r="N408" i="16" s="1"/>
  <c r="L872" i="16"/>
  <c r="M872" i="16" s="1"/>
  <c r="K872" i="16"/>
  <c r="H872" i="16"/>
  <c r="H97" i="16"/>
  <c r="K97" i="16"/>
  <c r="L97" i="16"/>
  <c r="M97" i="16" s="1"/>
  <c r="H1155" i="16"/>
  <c r="K1155" i="16"/>
  <c r="L1155" i="16"/>
  <c r="M1155" i="16" s="1"/>
  <c r="H579" i="11"/>
  <c r="K579" i="11"/>
  <c r="L579" i="11"/>
  <c r="M579" i="11" s="1"/>
  <c r="H188" i="11"/>
  <c r="K188" i="11"/>
  <c r="L188" i="11"/>
  <c r="M188" i="11" s="1"/>
  <c r="H57" i="11"/>
  <c r="K57" i="11"/>
  <c r="L57" i="11"/>
  <c r="M57" i="11" s="1"/>
  <c r="H58" i="11"/>
  <c r="K58" i="11"/>
  <c r="L58" i="11"/>
  <c r="M58" i="11" s="1"/>
  <c r="H327" i="10"/>
  <c r="K327" i="10"/>
  <c r="L327" i="10"/>
  <c r="M327" i="10" s="1"/>
  <c r="H374" i="10"/>
  <c r="K374" i="10"/>
  <c r="L374" i="10"/>
  <c r="M374" i="10" s="1"/>
  <c r="H1168" i="9"/>
  <c r="K1168" i="9"/>
  <c r="L1168" i="9"/>
  <c r="M1168" i="9" s="1"/>
  <c r="H675" i="9"/>
  <c r="K675" i="9"/>
  <c r="L675" i="9"/>
  <c r="M675" i="9" s="1"/>
  <c r="H676" i="9"/>
  <c r="K676" i="9"/>
  <c r="L676" i="9"/>
  <c r="M676" i="9" s="1"/>
  <c r="H118" i="9"/>
  <c r="K118" i="9"/>
  <c r="L118" i="9"/>
  <c r="M118" i="9" s="1"/>
  <c r="H32" i="9"/>
  <c r="K32" i="9"/>
  <c r="L32" i="9"/>
  <c r="M32" i="9" s="1"/>
  <c r="H397" i="8"/>
  <c r="K397" i="8"/>
  <c r="L397" i="8"/>
  <c r="M397" i="8" s="1"/>
  <c r="H175" i="8"/>
  <c r="K175" i="8"/>
  <c r="L175" i="8"/>
  <c r="M175" i="8" s="1"/>
  <c r="H235" i="5"/>
  <c r="K235" i="5"/>
  <c r="L235" i="5"/>
  <c r="M235" i="5" s="1"/>
  <c r="H693" i="5"/>
  <c r="K693" i="5"/>
  <c r="L693" i="5"/>
  <c r="M693" i="5" s="1"/>
  <c r="H234" i="5"/>
  <c r="K234" i="5"/>
  <c r="H705" i="5"/>
  <c r="K705" i="5"/>
  <c r="L705" i="5"/>
  <c r="M705" i="5" s="1"/>
  <c r="H556" i="5"/>
  <c r="K556" i="5"/>
  <c r="L556" i="5"/>
  <c r="M556" i="5" s="1"/>
  <c r="H625" i="5"/>
  <c r="K625" i="5"/>
  <c r="L625" i="5"/>
  <c r="M625" i="5" s="1"/>
  <c r="H126" i="4"/>
  <c r="K126" i="4"/>
  <c r="L126" i="4"/>
  <c r="M126" i="4" s="1"/>
  <c r="H67" i="4"/>
  <c r="K67" i="4"/>
  <c r="L67" i="4"/>
  <c r="M67" i="4" s="1"/>
  <c r="H68" i="4"/>
  <c r="K68" i="4"/>
  <c r="L68" i="4"/>
  <c r="M68" i="4" s="1"/>
  <c r="H397" i="4"/>
  <c r="K397" i="4"/>
  <c r="L397" i="4"/>
  <c r="M397" i="4" s="1"/>
  <c r="H296" i="4"/>
  <c r="K296" i="4"/>
  <c r="L296" i="4"/>
  <c r="M296" i="4" s="1"/>
  <c r="H297" i="4"/>
  <c r="K297" i="4"/>
  <c r="L297" i="4"/>
  <c r="M297" i="4" s="1"/>
  <c r="H381" i="4"/>
  <c r="K381" i="4"/>
  <c r="L381" i="4"/>
  <c r="M381" i="4" s="1"/>
  <c r="H576" i="3"/>
  <c r="K576" i="3"/>
  <c r="L576" i="3"/>
  <c r="M576" i="3" s="1"/>
  <c r="H577" i="3"/>
  <c r="K577" i="3"/>
  <c r="L577" i="3"/>
  <c r="M577" i="3" s="1"/>
  <c r="H578" i="3"/>
  <c r="K578" i="3"/>
  <c r="L578" i="3"/>
  <c r="M578" i="3" s="1"/>
  <c r="H563" i="3"/>
  <c r="K563" i="3"/>
  <c r="L563" i="3"/>
  <c r="M563" i="3" s="1"/>
  <c r="H452" i="3"/>
  <c r="K452" i="3"/>
  <c r="L452" i="3"/>
  <c r="M452" i="3" s="1"/>
  <c r="H843" i="3"/>
  <c r="K843" i="3"/>
  <c r="L843" i="3"/>
  <c r="N843" i="3" s="1"/>
  <c r="H67" i="3"/>
  <c r="K67" i="3"/>
  <c r="L67" i="3"/>
  <c r="M67" i="3" s="1"/>
  <c r="H562" i="3"/>
  <c r="K562" i="3"/>
  <c r="L562" i="3"/>
  <c r="M562" i="3" s="1"/>
  <c r="N32" i="9" l="1"/>
  <c r="N676" i="9"/>
  <c r="N556" i="5"/>
  <c r="M843" i="3"/>
  <c r="N578" i="3"/>
  <c r="M1347" i="9"/>
  <c r="M408" i="16"/>
  <c r="N58" i="11"/>
  <c r="N579" i="11"/>
  <c r="N327" i="10"/>
  <c r="N675" i="9"/>
  <c r="N1168" i="9"/>
  <c r="N175" i="8"/>
  <c r="N625" i="5"/>
  <c r="N68" i="4"/>
  <c r="N67" i="4"/>
  <c r="N577" i="3"/>
  <c r="N576" i="3"/>
  <c r="N693" i="5"/>
  <c r="N1204" i="7"/>
  <c r="N1203" i="7"/>
  <c r="N98" i="16"/>
  <c r="N97" i="16"/>
  <c r="N872" i="16"/>
  <c r="N1155" i="16"/>
  <c r="N57" i="11"/>
  <c r="N188" i="11"/>
  <c r="N374" i="10"/>
  <c r="N118" i="9"/>
  <c r="N397" i="8"/>
  <c r="N235" i="5"/>
  <c r="N705" i="5"/>
  <c r="N397" i="4"/>
  <c r="N126" i="4"/>
  <c r="N381" i="4"/>
  <c r="N297" i="4"/>
  <c r="N296" i="4"/>
  <c r="N452" i="3"/>
  <c r="N563" i="3"/>
  <c r="N562" i="3"/>
  <c r="N67" i="3"/>
  <c r="H490" i="3"/>
  <c r="K490" i="3"/>
  <c r="L490" i="3"/>
  <c r="M490" i="3" s="1"/>
  <c r="H491" i="3"/>
  <c r="K491" i="3"/>
  <c r="L491" i="3"/>
  <c r="M491" i="3" s="1"/>
  <c r="H560" i="3"/>
  <c r="K560" i="3"/>
  <c r="L560" i="3"/>
  <c r="M560" i="3" s="1"/>
  <c r="H1921" i="2"/>
  <c r="K1921" i="2"/>
  <c r="L1921" i="2"/>
  <c r="M1921" i="2" s="1"/>
  <c r="H2335" i="2"/>
  <c r="K2335" i="2"/>
  <c r="L2335" i="2"/>
  <c r="N2335" i="2" s="1"/>
  <c r="H575" i="2"/>
  <c r="K575" i="2"/>
  <c r="L575" i="2"/>
  <c r="M575" i="2" s="1"/>
  <c r="H940" i="2"/>
  <c r="K940" i="2"/>
  <c r="L940" i="2"/>
  <c r="M940" i="2" s="1"/>
  <c r="H1330" i="2"/>
  <c r="K1330" i="2"/>
  <c r="L1330" i="2"/>
  <c r="M1330" i="2" s="1"/>
  <c r="H2347" i="2"/>
  <c r="K2347" i="2"/>
  <c r="L2347" i="2"/>
  <c r="M2347" i="2" s="1"/>
  <c r="H485" i="2"/>
  <c r="K485" i="2"/>
  <c r="L485" i="2"/>
  <c r="M485" i="2" s="1"/>
  <c r="H486" i="2"/>
  <c r="K486" i="2"/>
  <c r="L486" i="2"/>
  <c r="M486" i="2" s="1"/>
  <c r="H747" i="2"/>
  <c r="K747" i="2"/>
  <c r="L747" i="2"/>
  <c r="M747" i="2" s="1"/>
  <c r="H265" i="2"/>
  <c r="K265" i="2"/>
  <c r="L265" i="2"/>
  <c r="M265" i="2" s="1"/>
  <c r="H266" i="2"/>
  <c r="K266" i="2"/>
  <c r="L266" i="2"/>
  <c r="M266" i="2" s="1"/>
  <c r="H1881" i="2"/>
  <c r="K1881" i="2"/>
  <c r="L1881" i="2"/>
  <c r="M1881" i="2" s="1"/>
  <c r="H507" i="2"/>
  <c r="K507" i="2"/>
  <c r="L507" i="2"/>
  <c r="M507" i="2" s="1"/>
  <c r="H2471" i="2"/>
  <c r="K2471" i="2"/>
  <c r="L2471" i="2"/>
  <c r="M2471" i="2" s="1"/>
  <c r="H1046" i="2"/>
  <c r="K1046" i="2"/>
  <c r="L1046" i="2"/>
  <c r="M1046" i="2" s="1"/>
  <c r="N940" i="2" l="1"/>
  <c r="M2335" i="2"/>
  <c r="N1921" i="2"/>
  <c r="N2347" i="2"/>
  <c r="N575" i="2"/>
  <c r="N491" i="3"/>
  <c r="N560" i="3"/>
  <c r="N490" i="3"/>
  <c r="N1330" i="2"/>
  <c r="N747" i="2"/>
  <c r="N486" i="2"/>
  <c r="N485" i="2"/>
  <c r="N1881" i="2"/>
  <c r="N266" i="2"/>
  <c r="N265" i="2"/>
  <c r="N1046" i="2"/>
  <c r="N2471" i="2"/>
  <c r="N507" i="2"/>
  <c r="L994" i="3"/>
  <c r="N994" i="3" s="1"/>
  <c r="K994" i="3"/>
  <c r="H994" i="3"/>
  <c r="M994" i="3" l="1"/>
  <c r="K962" i="14"/>
  <c r="H962" i="14"/>
  <c r="N961" i="14"/>
  <c r="K961" i="14"/>
  <c r="H961" i="14"/>
  <c r="M961" i="14" l="1"/>
  <c r="H781" i="16" l="1"/>
  <c r="K781" i="16"/>
  <c r="L781" i="16"/>
  <c r="M781" i="16" s="1"/>
  <c r="H1154" i="16"/>
  <c r="K1154" i="16"/>
  <c r="L1154" i="16"/>
  <c r="M1154" i="16" s="1"/>
  <c r="H780" i="16"/>
  <c r="K780" i="16"/>
  <c r="L780" i="16"/>
  <c r="M780" i="16" s="1"/>
  <c r="H819" i="16"/>
  <c r="K819" i="16"/>
  <c r="L819" i="16"/>
  <c r="M819" i="16" s="1"/>
  <c r="H820" i="16"/>
  <c r="K820" i="16"/>
  <c r="L820" i="16"/>
  <c r="M820" i="16" s="1"/>
  <c r="H734" i="16"/>
  <c r="K734" i="16"/>
  <c r="L734" i="16"/>
  <c r="M734" i="16" s="1"/>
  <c r="H735" i="16"/>
  <c r="K735" i="16"/>
  <c r="L735" i="16"/>
  <c r="M735" i="16" s="1"/>
  <c r="H287" i="16"/>
  <c r="K287" i="16"/>
  <c r="L287" i="16"/>
  <c r="M287" i="16" s="1"/>
  <c r="H288" i="16"/>
  <c r="K288" i="16"/>
  <c r="L288" i="16"/>
  <c r="M288" i="16" s="1"/>
  <c r="H331" i="16"/>
  <c r="K331" i="16"/>
  <c r="L331" i="16"/>
  <c r="M331" i="16" s="1"/>
  <c r="H332" i="16"/>
  <c r="K332" i="16"/>
  <c r="L332" i="16"/>
  <c r="M332" i="16" s="1"/>
  <c r="H977" i="16"/>
  <c r="K977" i="16"/>
  <c r="L977" i="16"/>
  <c r="M977" i="16" s="1"/>
  <c r="H727" i="16"/>
  <c r="K727" i="16"/>
  <c r="L727" i="16"/>
  <c r="M727" i="16" s="1"/>
  <c r="H728" i="16"/>
  <c r="K728" i="16"/>
  <c r="L728" i="16"/>
  <c r="M728" i="16" s="1"/>
  <c r="H729" i="16"/>
  <c r="K729" i="16"/>
  <c r="L729" i="16"/>
  <c r="M729" i="16" s="1"/>
  <c r="H330" i="16"/>
  <c r="K330" i="16"/>
  <c r="L330" i="16"/>
  <c r="M330" i="16" s="1"/>
  <c r="H888" i="16"/>
  <c r="K888" i="16"/>
  <c r="L888" i="16"/>
  <c r="M888" i="16" s="1"/>
  <c r="H724" i="16"/>
  <c r="K724" i="16"/>
  <c r="L724" i="16"/>
  <c r="M724" i="16" s="1"/>
  <c r="H726" i="16"/>
  <c r="K726" i="16"/>
  <c r="L726" i="16"/>
  <c r="M726" i="16" s="1"/>
  <c r="H12" i="16"/>
  <c r="K12" i="16"/>
  <c r="L12" i="16"/>
  <c r="M12" i="16" s="1"/>
  <c r="H887" i="16"/>
  <c r="K887" i="16"/>
  <c r="L887" i="16"/>
  <c r="M887" i="16" s="1"/>
  <c r="H11" i="16"/>
  <c r="K11" i="16"/>
  <c r="L11" i="16"/>
  <c r="M11" i="16" s="1"/>
  <c r="H529" i="14"/>
  <c r="K529" i="14"/>
  <c r="L529" i="14"/>
  <c r="M529" i="14" s="1"/>
  <c r="H276" i="14"/>
  <c r="K276" i="14"/>
  <c r="L276" i="14"/>
  <c r="M276" i="14" s="1"/>
  <c r="N1154" i="16" l="1"/>
  <c r="N728" i="16"/>
  <c r="N977" i="16"/>
  <c r="N332" i="16"/>
  <c r="N287" i="16"/>
  <c r="N735" i="16"/>
  <c r="N734" i="16"/>
  <c r="N820" i="16"/>
  <c r="N781" i="16"/>
  <c r="N780" i="16"/>
  <c r="N819" i="16"/>
  <c r="N288" i="16"/>
  <c r="N331" i="16"/>
  <c r="N330" i="16"/>
  <c r="N729" i="16"/>
  <c r="N727" i="16"/>
  <c r="N726" i="16"/>
  <c r="N724" i="16"/>
  <c r="N888" i="16"/>
  <c r="N887" i="16"/>
  <c r="N12" i="16"/>
  <c r="N11" i="16"/>
  <c r="N276" i="14"/>
  <c r="N529" i="14"/>
  <c r="H897" i="9"/>
  <c r="K897" i="9"/>
  <c r="L897" i="9"/>
  <c r="M897" i="9" s="1"/>
  <c r="L463" i="8"/>
  <c r="M463" i="8" s="1"/>
  <c r="K463" i="8"/>
  <c r="H463" i="8"/>
  <c r="H213" i="7"/>
  <c r="K213" i="7"/>
  <c r="L213" i="7"/>
  <c r="M213" i="7" s="1"/>
  <c r="H1101" i="7"/>
  <c r="K1101" i="7"/>
  <c r="L1101" i="7"/>
  <c r="M1101" i="7" s="1"/>
  <c r="H1025" i="7"/>
  <c r="K1025" i="7"/>
  <c r="L1025" i="7"/>
  <c r="M1025" i="7" s="1"/>
  <c r="H878" i="7"/>
  <c r="K878" i="7"/>
  <c r="L878" i="7"/>
  <c r="M878" i="7" s="1"/>
  <c r="L423" i="3"/>
  <c r="M423" i="3" s="1"/>
  <c r="K423" i="3"/>
  <c r="H423" i="3"/>
  <c r="L422" i="3"/>
  <c r="N422" i="3" s="1"/>
  <c r="K422" i="3"/>
  <c r="H422" i="3"/>
  <c r="H2354" i="2"/>
  <c r="K2354" i="2"/>
  <c r="L2354" i="2"/>
  <c r="M2354" i="2" s="1"/>
  <c r="H1005" i="2"/>
  <c r="K1005" i="2"/>
  <c r="L1005" i="2"/>
  <c r="M1005" i="2" s="1"/>
  <c r="H586" i="2"/>
  <c r="K586" i="2"/>
  <c r="L586" i="2"/>
  <c r="M586" i="2" s="1"/>
  <c r="H2128" i="2"/>
  <c r="K2128" i="2"/>
  <c r="L2128" i="2"/>
  <c r="M2128" i="2" s="1"/>
  <c r="H264" i="2"/>
  <c r="K264" i="2"/>
  <c r="L264" i="2"/>
  <c r="N264" i="2" s="1"/>
  <c r="H312" i="2"/>
  <c r="K312" i="2"/>
  <c r="L312" i="2"/>
  <c r="M312" i="2" s="1"/>
  <c r="L559" i="4"/>
  <c r="M559" i="4" s="1"/>
  <c r="K559" i="4"/>
  <c r="H559" i="4"/>
  <c r="N1025" i="7" l="1"/>
  <c r="N897" i="9"/>
  <c r="N463" i="8"/>
  <c r="N1101" i="7"/>
  <c r="N213" i="7"/>
  <c r="N878" i="7"/>
  <c r="N2354" i="2"/>
  <c r="N1005" i="2"/>
  <c r="M422" i="3"/>
  <c r="N423" i="3"/>
  <c r="N586" i="2"/>
  <c r="N2128" i="2"/>
  <c r="N312" i="2"/>
  <c r="M264" i="2"/>
  <c r="N559" i="4"/>
  <c r="K743" i="14"/>
  <c r="L2573" i="2" l="1"/>
  <c r="N2573" i="2" s="1"/>
  <c r="K2573" i="2"/>
  <c r="H2573" i="2"/>
  <c r="H191" i="9"/>
  <c r="K191" i="9"/>
  <c r="L191" i="9"/>
  <c r="M191" i="9" s="1"/>
  <c r="H410" i="9"/>
  <c r="K410" i="9"/>
  <c r="L410" i="9"/>
  <c r="M410" i="9" s="1"/>
  <c r="H186" i="7"/>
  <c r="K186" i="7"/>
  <c r="L186" i="7"/>
  <c r="M186" i="7" s="1"/>
  <c r="H1113" i="7"/>
  <c r="K1113" i="7"/>
  <c r="L1113" i="7"/>
  <c r="N1113" i="7" s="1"/>
  <c r="H692" i="7"/>
  <c r="K692" i="7"/>
  <c r="L692" i="7"/>
  <c r="M692" i="7" s="1"/>
  <c r="H583" i="7"/>
  <c r="K583" i="7"/>
  <c r="L583" i="7"/>
  <c r="M583" i="7" s="1"/>
  <c r="H106" i="2"/>
  <c r="K106" i="2"/>
  <c r="L106" i="2"/>
  <c r="M106" i="2" s="1"/>
  <c r="H811" i="2"/>
  <c r="K811" i="2"/>
  <c r="L811" i="2"/>
  <c r="M811" i="2" s="1"/>
  <c r="H2124" i="2"/>
  <c r="K2124" i="2"/>
  <c r="L2124" i="2"/>
  <c r="M2124" i="2" s="1"/>
  <c r="H1605" i="2"/>
  <c r="K1605" i="2"/>
  <c r="L1605" i="2"/>
  <c r="M1605" i="2" s="1"/>
  <c r="H105" i="2"/>
  <c r="K105" i="2"/>
  <c r="L105" i="2"/>
  <c r="M105" i="2" s="1"/>
  <c r="N410" i="9" l="1"/>
  <c r="M1113" i="7"/>
  <c r="N186" i="7"/>
  <c r="N2124" i="2"/>
  <c r="N191" i="9"/>
  <c r="M2573" i="2"/>
  <c r="N692" i="7"/>
  <c r="N583" i="7"/>
  <c r="N811" i="2"/>
  <c r="N106" i="2"/>
  <c r="N105" i="2"/>
  <c r="N1605" i="2"/>
  <c r="H438" i="3"/>
  <c r="L1244" i="16"/>
  <c r="M1244" i="16" s="1"/>
  <c r="K1244" i="16"/>
  <c r="H1244" i="16"/>
  <c r="L1243" i="16"/>
  <c r="N1243" i="16" s="1"/>
  <c r="K1243" i="16"/>
  <c r="H1243" i="16"/>
  <c r="L1047" i="16"/>
  <c r="M1047" i="16" s="1"/>
  <c r="K1047" i="16"/>
  <c r="H1047" i="16"/>
  <c r="H1241" i="16"/>
  <c r="L458" i="15"/>
  <c r="M458" i="15" s="1"/>
  <c r="K458" i="15"/>
  <c r="H458" i="15"/>
  <c r="L457" i="15"/>
  <c r="N457" i="15" s="1"/>
  <c r="K457" i="15"/>
  <c r="H457" i="15"/>
  <c r="H437" i="15"/>
  <c r="K437" i="15"/>
  <c r="L437" i="15"/>
  <c r="M437" i="15" s="1"/>
  <c r="H944" i="14"/>
  <c r="L935" i="14"/>
  <c r="M935" i="14" s="1"/>
  <c r="K935" i="14"/>
  <c r="H935" i="14"/>
  <c r="L620" i="14"/>
  <c r="N620" i="14" s="1"/>
  <c r="K620" i="14"/>
  <c r="H620" i="14"/>
  <c r="L944" i="14"/>
  <c r="M944" i="14" s="1"/>
  <c r="K944" i="14"/>
  <c r="L546" i="14"/>
  <c r="N546" i="14" s="1"/>
  <c r="K546" i="14"/>
  <c r="H546" i="14"/>
  <c r="H291" i="14"/>
  <c r="K291" i="14"/>
  <c r="L291" i="14"/>
  <c r="M291" i="14" s="1"/>
  <c r="H564" i="14"/>
  <c r="K564" i="14"/>
  <c r="L564" i="14"/>
  <c r="M564" i="14" s="1"/>
  <c r="H718" i="14"/>
  <c r="L945" i="14"/>
  <c r="M945" i="14" s="1"/>
  <c r="K945" i="14"/>
  <c r="H945" i="14"/>
  <c r="L718" i="14"/>
  <c r="N718" i="14" s="1"/>
  <c r="K718" i="14"/>
  <c r="H93" i="14"/>
  <c r="L503" i="8"/>
  <c r="M503" i="8" s="1"/>
  <c r="K503" i="8"/>
  <c r="H503" i="8"/>
  <c r="K1196" i="7"/>
  <c r="L1196" i="7"/>
  <c r="N1196" i="7" s="1"/>
  <c r="K1197" i="7"/>
  <c r="L1197" i="7"/>
  <c r="N1197" i="7" s="1"/>
  <c r="H1197" i="7"/>
  <c r="H1196" i="7"/>
  <c r="L671" i="1"/>
  <c r="N671" i="1" s="1"/>
  <c r="K671" i="1"/>
  <c r="H671" i="1"/>
  <c r="H471" i="5"/>
  <c r="K471" i="5"/>
  <c r="L471" i="5"/>
  <c r="M471" i="5" s="1"/>
  <c r="H391" i="14"/>
  <c r="K391" i="14"/>
  <c r="L391" i="14"/>
  <c r="M391" i="14" s="1"/>
  <c r="H308" i="14"/>
  <c r="K308" i="14"/>
  <c r="H35" i="12"/>
  <c r="K35" i="12"/>
  <c r="L35" i="12"/>
  <c r="M35" i="12" s="1"/>
  <c r="H107" i="12"/>
  <c r="K107" i="12"/>
  <c r="L107" i="12"/>
  <c r="M107" i="12" s="1"/>
  <c r="H514" i="11"/>
  <c r="K514" i="11"/>
  <c r="L514" i="11"/>
  <c r="M514" i="11" s="1"/>
  <c r="H1277" i="9"/>
  <c r="K1277" i="9"/>
  <c r="L1277" i="9"/>
  <c r="M1277" i="9" s="1"/>
  <c r="H79" i="9"/>
  <c r="K79" i="9"/>
  <c r="L79" i="9"/>
  <c r="M79" i="9" s="1"/>
  <c r="H1011" i="9"/>
  <c r="K1011" i="9"/>
  <c r="L1011" i="9"/>
  <c r="M1011" i="9" s="1"/>
  <c r="H518" i="7"/>
  <c r="K518" i="7"/>
  <c r="L518" i="7"/>
  <c r="M518" i="7" s="1"/>
  <c r="H927" i="7"/>
  <c r="K927" i="7"/>
  <c r="L927" i="7"/>
  <c r="M927" i="7" s="1"/>
  <c r="H1145" i="7"/>
  <c r="K1145" i="7"/>
  <c r="L1145" i="7"/>
  <c r="M1145" i="7" s="1"/>
  <c r="H422" i="5"/>
  <c r="K422" i="5"/>
  <c r="H347" i="5"/>
  <c r="K347" i="5"/>
  <c r="L347" i="5"/>
  <c r="M347" i="5" s="1"/>
  <c r="H1649" i="2"/>
  <c r="K1649" i="2"/>
  <c r="H2250" i="2"/>
  <c r="K2250" i="2"/>
  <c r="L2250" i="2"/>
  <c r="N2250" i="2" s="1"/>
  <c r="H735" i="14"/>
  <c r="K735" i="14"/>
  <c r="H720" i="14"/>
  <c r="K720" i="14"/>
  <c r="L720" i="14"/>
  <c r="N720" i="14" s="1"/>
  <c r="H399" i="14"/>
  <c r="K399" i="14"/>
  <c r="H307" i="14"/>
  <c r="K307" i="14"/>
  <c r="H124" i="14"/>
  <c r="K124" i="14"/>
  <c r="H672" i="14"/>
  <c r="K672" i="14"/>
  <c r="L112" i="13"/>
  <c r="M112" i="13" s="1"/>
  <c r="K112" i="13"/>
  <c r="H112" i="13"/>
  <c r="L170" i="13"/>
  <c r="N170" i="13" s="1"/>
  <c r="K170" i="13"/>
  <c r="H170" i="13"/>
  <c r="K241" i="13"/>
  <c r="H241" i="13"/>
  <c r="H1138" i="9"/>
  <c r="K1138" i="9"/>
  <c r="L1138" i="9"/>
  <c r="M1138" i="9" s="1"/>
  <c r="H73" i="8"/>
  <c r="K73" i="8"/>
  <c r="L73" i="8"/>
  <c r="M73" i="8" s="1"/>
  <c r="H451" i="8"/>
  <c r="K451" i="8"/>
  <c r="L451" i="8"/>
  <c r="M451" i="8" s="1"/>
  <c r="K199" i="8"/>
  <c r="H199" i="8"/>
  <c r="H539" i="7"/>
  <c r="K539" i="7"/>
  <c r="L539" i="7"/>
  <c r="M539" i="7" s="1"/>
  <c r="H64" i="7"/>
  <c r="K64" i="7"/>
  <c r="L64" i="7"/>
  <c r="M64" i="7" s="1"/>
  <c r="H87" i="5"/>
  <c r="K87" i="5"/>
  <c r="L87" i="5"/>
  <c r="M87" i="5" s="1"/>
  <c r="H1664" i="2"/>
  <c r="K1664" i="2"/>
  <c r="L1664" i="2"/>
  <c r="M1664" i="2" s="1"/>
  <c r="H1563" i="2"/>
  <c r="K1563" i="2"/>
  <c r="H1651" i="2"/>
  <c r="K1651" i="2"/>
  <c r="L1651" i="2"/>
  <c r="M1651" i="2" s="1"/>
  <c r="H1652" i="2"/>
  <c r="K1652" i="2"/>
  <c r="L1652" i="2"/>
  <c r="M1652" i="2" s="1"/>
  <c r="H365" i="1"/>
  <c r="K365" i="1"/>
  <c r="L365" i="1"/>
  <c r="M365" i="1" s="1"/>
  <c r="H520" i="1"/>
  <c r="K520" i="1"/>
  <c r="L520" i="1"/>
  <c r="M520" i="1" s="1"/>
  <c r="H746" i="1"/>
  <c r="K746" i="1"/>
  <c r="L746" i="1"/>
  <c r="M746" i="1" s="1"/>
  <c r="H303" i="1"/>
  <c r="K303" i="1"/>
  <c r="L303" i="1"/>
  <c r="M303" i="1" s="1"/>
  <c r="H79" i="1"/>
  <c r="K79" i="1"/>
  <c r="L79" i="1"/>
  <c r="M79" i="1" s="1"/>
  <c r="M1197" i="7" l="1"/>
  <c r="M1196" i="7"/>
  <c r="N291" i="14"/>
  <c r="M720" i="14"/>
  <c r="N437" i="15"/>
  <c r="N927" i="7"/>
  <c r="N471" i="5"/>
  <c r="N79" i="9"/>
  <c r="M2250" i="2"/>
  <c r="N107" i="12"/>
  <c r="N564" i="14"/>
  <c r="N35" i="12"/>
  <c r="N451" i="8"/>
  <c r="N1047" i="16"/>
  <c r="M1243" i="16"/>
  <c r="N1244" i="16"/>
  <c r="M457" i="15"/>
  <c r="N458" i="15"/>
  <c r="M546" i="14"/>
  <c r="N944" i="14"/>
  <c r="M620" i="14"/>
  <c r="N935" i="14"/>
  <c r="M718" i="14"/>
  <c r="N945" i="14"/>
  <c r="N514" i="11"/>
  <c r="N503" i="8"/>
  <c r="N1145" i="7"/>
  <c r="N347" i="5"/>
  <c r="M671" i="1"/>
  <c r="N73" i="8"/>
  <c r="N391" i="14"/>
  <c r="N1277" i="9"/>
  <c r="N1011" i="9"/>
  <c r="N1138" i="9"/>
  <c r="N518" i="7"/>
  <c r="N1664" i="2"/>
  <c r="M170" i="13"/>
  <c r="N112" i="13"/>
  <c r="N539" i="7"/>
  <c r="N64" i="7"/>
  <c r="N87" i="5"/>
  <c r="N1652" i="2"/>
  <c r="N1651" i="2"/>
  <c r="N520" i="1"/>
  <c r="N365" i="1"/>
  <c r="N79" i="1"/>
  <c r="N303" i="1"/>
  <c r="N746" i="1"/>
  <c r="L1001" i="10"/>
  <c r="M1001" i="10" s="1"/>
  <c r="K1001" i="10"/>
  <c r="H1001" i="10"/>
  <c r="L999" i="10"/>
  <c r="N999" i="10" s="1"/>
  <c r="K999" i="10"/>
  <c r="H999" i="10"/>
  <c r="L451" i="10"/>
  <c r="M451" i="10" s="1"/>
  <c r="K451" i="10"/>
  <c r="H451" i="10"/>
  <c r="H129" i="7"/>
  <c r="H506" i="7"/>
  <c r="H1198" i="7"/>
  <c r="L129" i="7"/>
  <c r="M129" i="7" s="1"/>
  <c r="L506" i="7"/>
  <c r="M506" i="7" s="1"/>
  <c r="K506" i="7"/>
  <c r="L385" i="4"/>
  <c r="M385" i="4" s="1"/>
  <c r="K385" i="4"/>
  <c r="H385" i="4"/>
  <c r="H936" i="3"/>
  <c r="N451" i="10" l="1"/>
  <c r="M999" i="10"/>
  <c r="N1001" i="10"/>
  <c r="N129" i="7"/>
  <c r="N506" i="7"/>
  <c r="N385" i="4"/>
  <c r="H620" i="10"/>
  <c r="K620" i="10"/>
  <c r="L620" i="10"/>
  <c r="N620" i="10" s="1"/>
  <c r="H293" i="10"/>
  <c r="K293" i="10"/>
  <c r="L293" i="10"/>
  <c r="M293" i="10" s="1"/>
  <c r="H266" i="10"/>
  <c r="K266" i="10"/>
  <c r="L266" i="10"/>
  <c r="M266" i="10" s="1"/>
  <c r="H267" i="10"/>
  <c r="K267" i="10"/>
  <c r="L267" i="10"/>
  <c r="N267" i="10" s="1"/>
  <c r="L77" i="14"/>
  <c r="M77" i="14" s="1"/>
  <c r="K77" i="14"/>
  <c r="H77" i="14"/>
  <c r="N266" i="10" l="1"/>
  <c r="M267" i="10"/>
  <c r="N77" i="14"/>
  <c r="N293" i="10"/>
  <c r="M620" i="10"/>
  <c r="L430" i="15"/>
  <c r="M430" i="15" s="1"/>
  <c r="K430" i="15"/>
  <c r="H430" i="15"/>
  <c r="L771" i="11"/>
  <c r="M771" i="11" s="1"/>
  <c r="K771" i="11"/>
  <c r="H771" i="11"/>
  <c r="H304" i="9"/>
  <c r="K304" i="9"/>
  <c r="L304" i="9"/>
  <c r="M304" i="9" s="1"/>
  <c r="H498" i="9"/>
  <c r="K498" i="9"/>
  <c r="L498" i="9"/>
  <c r="M498" i="9" s="1"/>
  <c r="H499" i="9"/>
  <c r="K499" i="9"/>
  <c r="L499" i="9"/>
  <c r="M499" i="9" s="1"/>
  <c r="H627" i="9"/>
  <c r="K627" i="9"/>
  <c r="L627" i="9"/>
  <c r="M627" i="9" s="1"/>
  <c r="H1002" i="7"/>
  <c r="K1002" i="7"/>
  <c r="H1126" i="7"/>
  <c r="K1126" i="7"/>
  <c r="L1126" i="7"/>
  <c r="M1126" i="7" s="1"/>
  <c r="H1075" i="7"/>
  <c r="K1075" i="7"/>
  <c r="H582" i="7"/>
  <c r="K582" i="7"/>
  <c r="L582" i="7"/>
  <c r="M582" i="7" s="1"/>
  <c r="H1052" i="7"/>
  <c r="K1052" i="7"/>
  <c r="L1052" i="7"/>
  <c r="M1052" i="7" s="1"/>
  <c r="H318" i="5"/>
  <c r="K318" i="5"/>
  <c r="H218" i="2"/>
  <c r="K218" i="2"/>
  <c r="H1209" i="2"/>
  <c r="K1209" i="2"/>
  <c r="H1148" i="2"/>
  <c r="K1148" i="2"/>
  <c r="N1126" i="7" l="1"/>
  <c r="N499" i="9"/>
  <c r="N498" i="9"/>
  <c r="N430" i="15"/>
  <c r="N582" i="7"/>
  <c r="N304" i="9"/>
  <c r="N771" i="11"/>
  <c r="N627" i="9"/>
  <c r="N1052" i="7"/>
  <c r="H743" i="14"/>
  <c r="L743" i="14"/>
  <c r="M743" i="14" s="1"/>
  <c r="H443" i="14"/>
  <c r="K443" i="14"/>
  <c r="H420" i="5"/>
  <c r="K420" i="5"/>
  <c r="H645" i="5"/>
  <c r="K645" i="5"/>
  <c r="N743" i="14" l="1"/>
  <c r="L416" i="10"/>
  <c r="M416" i="10" s="1"/>
  <c r="K416" i="10"/>
  <c r="H416" i="10"/>
  <c r="H738" i="5"/>
  <c r="K738" i="5"/>
  <c r="L738" i="5"/>
  <c r="M738" i="5" s="1"/>
  <c r="H580" i="5"/>
  <c r="K580" i="5"/>
  <c r="H961" i="16"/>
  <c r="K961" i="16"/>
  <c r="L961" i="16"/>
  <c r="M961" i="16" s="1"/>
  <c r="K1241" i="16"/>
  <c r="L1241" i="16"/>
  <c r="M1241" i="16" s="1"/>
  <c r="H1245" i="16"/>
  <c r="K1245" i="16"/>
  <c r="L1245" i="16"/>
  <c r="M1245" i="16" s="1"/>
  <c r="H10" i="16"/>
  <c r="K10" i="16"/>
  <c r="L10" i="16"/>
  <c r="M10" i="16" s="1"/>
  <c r="H621" i="16"/>
  <c r="H622" i="16"/>
  <c r="K622" i="16"/>
  <c r="L622" i="16"/>
  <c r="M622" i="16" s="1"/>
  <c r="H623" i="16"/>
  <c r="K623" i="16"/>
  <c r="L623" i="16"/>
  <c r="M623" i="16" s="1"/>
  <c r="H755" i="16"/>
  <c r="K755" i="16"/>
  <c r="L755" i="16"/>
  <c r="M755" i="16" s="1"/>
  <c r="H496" i="16"/>
  <c r="K496" i="16"/>
  <c r="L496" i="16"/>
  <c r="M496" i="16" s="1"/>
  <c r="K621" i="16"/>
  <c r="L621" i="16"/>
  <c r="M621" i="16" s="1"/>
  <c r="K438" i="3"/>
  <c r="H82" i="3"/>
  <c r="K82" i="3"/>
  <c r="L82" i="3"/>
  <c r="M82" i="3" s="1"/>
  <c r="H83" i="3"/>
  <c r="K83" i="3"/>
  <c r="L83" i="3"/>
  <c r="M83" i="3" s="1"/>
  <c r="H408" i="3"/>
  <c r="K408" i="3"/>
  <c r="K936" i="3"/>
  <c r="H407" i="3"/>
  <c r="K407" i="3"/>
  <c r="H934" i="16"/>
  <c r="K934" i="16"/>
  <c r="L934" i="16"/>
  <c r="M934" i="16" s="1"/>
  <c r="H935" i="16"/>
  <c r="K935" i="16"/>
  <c r="L935" i="16"/>
  <c r="M935" i="16" s="1"/>
  <c r="H494" i="16"/>
  <c r="K494" i="16"/>
  <c r="L494" i="16"/>
  <c r="M494" i="16" s="1"/>
  <c r="H495" i="16"/>
  <c r="K495" i="16"/>
  <c r="L495" i="16"/>
  <c r="M495" i="16" s="1"/>
  <c r="H1161" i="16"/>
  <c r="H1162" i="16"/>
  <c r="H1208" i="16"/>
  <c r="K1208" i="16"/>
  <c r="L1208" i="16"/>
  <c r="M1208" i="16" s="1"/>
  <c r="H144" i="16"/>
  <c r="K144" i="16"/>
  <c r="L144" i="16"/>
  <c r="M144" i="16" s="1"/>
  <c r="H257" i="16"/>
  <c r="K257" i="16"/>
  <c r="L257" i="16"/>
  <c r="M257" i="16" s="1"/>
  <c r="H258" i="16"/>
  <c r="K258" i="16"/>
  <c r="L258" i="16"/>
  <c r="M258" i="16" s="1"/>
  <c r="L216" i="13"/>
  <c r="N216" i="13" s="1"/>
  <c r="K216" i="13"/>
  <c r="H216" i="13"/>
  <c r="K75" i="13"/>
  <c r="H75" i="13"/>
  <c r="H38" i="12"/>
  <c r="K38" i="12"/>
  <c r="H76" i="12"/>
  <c r="K76" i="12"/>
  <c r="L76" i="12"/>
  <c r="M76" i="12" s="1"/>
  <c r="H113" i="9"/>
  <c r="K113" i="9"/>
  <c r="L113" i="9"/>
  <c r="M113" i="9" s="1"/>
  <c r="H695" i="9"/>
  <c r="K695" i="9"/>
  <c r="L695" i="9"/>
  <c r="M695" i="9" s="1"/>
  <c r="H710" i="9"/>
  <c r="K710" i="9"/>
  <c r="L710" i="9"/>
  <c r="M710" i="9" s="1"/>
  <c r="H396" i="8"/>
  <c r="K396" i="8"/>
  <c r="L396" i="8"/>
  <c r="M396" i="8" s="1"/>
  <c r="H223" i="8"/>
  <c r="K223" i="8"/>
  <c r="H413" i="8"/>
  <c r="K413" i="8"/>
  <c r="L413" i="8"/>
  <c r="M413" i="8" s="1"/>
  <c r="H730" i="7"/>
  <c r="K730" i="7"/>
  <c r="L730" i="7"/>
  <c r="M730" i="7" s="1"/>
  <c r="H807" i="7"/>
  <c r="K807" i="7"/>
  <c r="L807" i="7"/>
  <c r="M807" i="7" s="1"/>
  <c r="H208" i="7"/>
  <c r="K208" i="7"/>
  <c r="L208" i="7"/>
  <c r="M208" i="7" s="1"/>
  <c r="H940" i="3"/>
  <c r="K940" i="3"/>
  <c r="L940" i="3"/>
  <c r="M940" i="3" s="1"/>
  <c r="H912" i="3"/>
  <c r="K912" i="3"/>
  <c r="L912" i="3"/>
  <c r="M912" i="3" s="1"/>
  <c r="H805" i="3"/>
  <c r="K805" i="3"/>
  <c r="H710" i="3"/>
  <c r="K710" i="3"/>
  <c r="H164" i="3"/>
  <c r="K164" i="3"/>
  <c r="H571" i="3"/>
  <c r="K571" i="3"/>
  <c r="H804" i="3"/>
  <c r="K804" i="3"/>
  <c r="H1532" i="2"/>
  <c r="K1532" i="2"/>
  <c r="H1533" i="2"/>
  <c r="K1533" i="2"/>
  <c r="H1534" i="2"/>
  <c r="K1534" i="2"/>
  <c r="H2415" i="2"/>
  <c r="K2415" i="2"/>
  <c r="H1255" i="2"/>
  <c r="K1255" i="2"/>
  <c r="H2091" i="2"/>
  <c r="K2091" i="2"/>
  <c r="H2092" i="2"/>
  <c r="K2092" i="2"/>
  <c r="H522" i="2"/>
  <c r="K522" i="2"/>
  <c r="H243" i="2"/>
  <c r="K243" i="2"/>
  <c r="N695" i="9" l="1"/>
  <c r="N738" i="5"/>
  <c r="N83" i="3"/>
  <c r="N82" i="3"/>
  <c r="N76" i="12"/>
  <c r="N1245" i="16"/>
  <c r="N1241" i="16"/>
  <c r="N710" i="9"/>
  <c r="N113" i="9"/>
  <c r="N396" i="8"/>
  <c r="N912" i="3"/>
  <c r="N208" i="7"/>
  <c r="N413" i="8"/>
  <c r="N807" i="7"/>
  <c r="N416" i="10"/>
  <c r="N10" i="16"/>
  <c r="N961" i="16"/>
  <c r="N623" i="16"/>
  <c r="N494" i="16"/>
  <c r="N755" i="16"/>
  <c r="N622" i="16"/>
  <c r="N621" i="16"/>
  <c r="N496" i="16"/>
  <c r="N935" i="16"/>
  <c r="N940" i="3"/>
  <c r="N730" i="7"/>
  <c r="N495" i="16"/>
  <c r="N1208" i="16"/>
  <c r="N934" i="16"/>
  <c r="N144" i="16"/>
  <c r="N257" i="16"/>
  <c r="N258" i="16"/>
  <c r="M216" i="13"/>
  <c r="K747" i="3"/>
  <c r="H747" i="3"/>
  <c r="L634" i="7" l="1"/>
  <c r="N634" i="7" s="1"/>
  <c r="K634" i="7"/>
  <c r="H634" i="7"/>
  <c r="L1076" i="7"/>
  <c r="M1076" i="7" s="1"/>
  <c r="K1076" i="7"/>
  <c r="H1076" i="7"/>
  <c r="N1076" i="7" l="1"/>
  <c r="M634" i="7"/>
  <c r="K810" i="2"/>
  <c r="H810" i="2"/>
  <c r="L25" i="18" l="1"/>
  <c r="N25" i="18" s="1"/>
  <c r="K25" i="18"/>
  <c r="H25" i="18"/>
  <c r="L24" i="18"/>
  <c r="N24" i="18" s="1"/>
  <c r="K24" i="18"/>
  <c r="H24" i="18"/>
  <c r="L23" i="18"/>
  <c r="M23" i="18" s="1"/>
  <c r="K23" i="18"/>
  <c r="H23" i="18"/>
  <c r="L18" i="18"/>
  <c r="M18" i="18" s="1"/>
  <c r="K18" i="18"/>
  <c r="H18" i="18"/>
  <c r="L17" i="18"/>
  <c r="M17" i="18" s="1"/>
  <c r="K17" i="18"/>
  <c r="H17" i="18"/>
  <c r="L16" i="18"/>
  <c r="N16" i="18" s="1"/>
  <c r="K16" i="18"/>
  <c r="H16" i="18"/>
  <c r="L15" i="18"/>
  <c r="N15" i="18" s="1"/>
  <c r="K15" i="18"/>
  <c r="H15" i="18"/>
  <c r="L14" i="18"/>
  <c r="N14" i="18" s="1"/>
  <c r="K14" i="18"/>
  <c r="H14" i="18"/>
  <c r="L13" i="18"/>
  <c r="M13" i="18" s="1"/>
  <c r="K13" i="18"/>
  <c r="H13" i="18"/>
  <c r="L12" i="18"/>
  <c r="N12" i="18" s="1"/>
  <c r="K12" i="18"/>
  <c r="H12" i="18"/>
  <c r="L11" i="18"/>
  <c r="N11" i="18" s="1"/>
  <c r="K11" i="18"/>
  <c r="H11" i="18"/>
  <c r="L10" i="18"/>
  <c r="M10" i="18" s="1"/>
  <c r="K10" i="18"/>
  <c r="H10" i="18"/>
  <c r="L9" i="18"/>
  <c r="M9" i="18" s="1"/>
  <c r="K9" i="18"/>
  <c r="H9" i="18"/>
  <c r="L8" i="18"/>
  <c r="N8" i="18" s="1"/>
  <c r="K8" i="18"/>
  <c r="H8" i="18"/>
  <c r="L7" i="18"/>
  <c r="K7" i="18"/>
  <c r="H7" i="18"/>
  <c r="L6" i="18"/>
  <c r="K6" i="18"/>
  <c r="H6" i="18"/>
  <c r="H833" i="2"/>
  <c r="K833" i="2"/>
  <c r="H834" i="2"/>
  <c r="K834" i="2"/>
  <c r="H717" i="14"/>
  <c r="K717" i="14"/>
  <c r="H325" i="14"/>
  <c r="K325" i="14"/>
  <c r="L325" i="14"/>
  <c r="M325" i="14" s="1"/>
  <c r="H20" i="10"/>
  <c r="K20" i="10"/>
  <c r="L20" i="10"/>
  <c r="M20" i="10" s="1"/>
  <c r="H21" i="10"/>
  <c r="K21" i="10"/>
  <c r="L21" i="10"/>
  <c r="M21" i="10" s="1"/>
  <c r="H377" i="10"/>
  <c r="K377" i="10"/>
  <c r="L377" i="10"/>
  <c r="N377" i="10" s="1"/>
  <c r="H176" i="7"/>
  <c r="K176" i="7"/>
  <c r="H738" i="7"/>
  <c r="K738" i="7"/>
  <c r="H152" i="5"/>
  <c r="K152" i="5"/>
  <c r="H185" i="5"/>
  <c r="K185" i="5"/>
  <c r="H327" i="3"/>
  <c r="K327" i="3"/>
  <c r="H907" i="3"/>
  <c r="K907" i="3"/>
  <c r="H908" i="3"/>
  <c r="K908" i="3"/>
  <c r="H523" i="3"/>
  <c r="K523" i="3"/>
  <c r="K1162" i="16"/>
  <c r="L1162" i="16"/>
  <c r="M1162" i="16" s="1"/>
  <c r="L1161" i="16"/>
  <c r="N1161" i="16" s="1"/>
  <c r="K1161" i="16"/>
  <c r="H1203" i="16"/>
  <c r="K1203" i="16"/>
  <c r="L1203" i="16"/>
  <c r="M1203" i="16" s="1"/>
  <c r="H150" i="15"/>
  <c r="K150" i="15"/>
  <c r="H151" i="15"/>
  <c r="K151" i="15"/>
  <c r="H152" i="15"/>
  <c r="K152" i="15"/>
  <c r="H356" i="15"/>
  <c r="K356" i="15"/>
  <c r="H129" i="9"/>
  <c r="K129" i="9"/>
  <c r="H983" i="9"/>
  <c r="K983" i="9"/>
  <c r="H25" i="9"/>
  <c r="K25" i="9"/>
  <c r="H332" i="5"/>
  <c r="K332" i="5"/>
  <c r="H373" i="5"/>
  <c r="K373" i="5"/>
  <c r="H345" i="5"/>
  <c r="K345" i="5"/>
  <c r="H432" i="5"/>
  <c r="K432" i="5"/>
  <c r="H212" i="5"/>
  <c r="K212" i="5"/>
  <c r="H337" i="5"/>
  <c r="K337" i="5"/>
  <c r="H137" i="3"/>
  <c r="K137" i="3"/>
  <c r="H830" i="3"/>
  <c r="K830" i="3"/>
  <c r="H849" i="3"/>
  <c r="K849" i="3"/>
  <c r="H307" i="3"/>
  <c r="K307" i="3"/>
  <c r="H883" i="3"/>
  <c r="K883" i="3"/>
  <c r="H884" i="3"/>
  <c r="K884" i="3"/>
  <c r="H234" i="3"/>
  <c r="K234" i="3"/>
  <c r="H236" i="15"/>
  <c r="K236" i="15"/>
  <c r="L236" i="15"/>
  <c r="M236" i="15" s="1"/>
  <c r="H195" i="15"/>
  <c r="K195" i="15"/>
  <c r="H196" i="15"/>
  <c r="K196" i="15"/>
  <c r="H65" i="15"/>
  <c r="K65" i="15"/>
  <c r="H13" i="15"/>
  <c r="K13" i="15"/>
  <c r="H407" i="15"/>
  <c r="K407" i="15"/>
  <c r="H503" i="3"/>
  <c r="K503" i="3"/>
  <c r="H118" i="3"/>
  <c r="K118" i="3"/>
  <c r="H991" i="2"/>
  <c r="K991" i="2"/>
  <c r="H20" i="2"/>
  <c r="K20" i="2"/>
  <c r="H1712" i="2"/>
  <c r="K1712" i="2"/>
  <c r="H1663" i="2"/>
  <c r="K1663" i="2"/>
  <c r="H72" i="1"/>
  <c r="K72" i="1"/>
  <c r="L72" i="1"/>
  <c r="M72" i="1" s="1"/>
  <c r="H606" i="1"/>
  <c r="K606" i="1"/>
  <c r="L606" i="1"/>
  <c r="M606" i="1" s="1"/>
  <c r="H745" i="1"/>
  <c r="K745" i="1"/>
  <c r="L745" i="1"/>
  <c r="M745" i="1" s="1"/>
  <c r="H2274" i="2"/>
  <c r="K2274" i="2"/>
  <c r="H169" i="2"/>
  <c r="K169" i="2"/>
  <c r="H1653" i="2"/>
  <c r="K1653" i="2"/>
  <c r="K84" i="11"/>
  <c r="H84" i="11"/>
  <c r="K83" i="11"/>
  <c r="H83" i="11"/>
  <c r="G20" i="18" l="1"/>
  <c r="N745" i="1"/>
  <c r="I20" i="18"/>
  <c r="M377" i="10"/>
  <c r="N21" i="10"/>
  <c r="N23" i="18"/>
  <c r="M6" i="18"/>
  <c r="N13" i="18"/>
  <c r="M14" i="18"/>
  <c r="N10" i="18"/>
  <c r="N18" i="18"/>
  <c r="N6" i="18"/>
  <c r="N9" i="18"/>
  <c r="N17" i="18"/>
  <c r="K20" i="18"/>
  <c r="M7" i="18"/>
  <c r="M11" i="18"/>
  <c r="M15" i="18"/>
  <c r="M24" i="18"/>
  <c r="N7" i="18"/>
  <c r="M8" i="18"/>
  <c r="M12" i="18"/>
  <c r="M16" i="18"/>
  <c r="M25" i="18"/>
  <c r="N606" i="1"/>
  <c r="N325" i="14"/>
  <c r="N1162" i="16"/>
  <c r="M1161" i="16"/>
  <c r="N20" i="10"/>
  <c r="N1203" i="16"/>
  <c r="N236" i="15"/>
  <c r="N72" i="1"/>
  <c r="H445" i="3"/>
  <c r="K445" i="3"/>
  <c r="H338" i="11"/>
  <c r="K338" i="11"/>
  <c r="H723" i="11"/>
  <c r="K723" i="11"/>
  <c r="L723" i="11"/>
  <c r="M723" i="11" s="1"/>
  <c r="H724" i="11"/>
  <c r="K724" i="11"/>
  <c r="L724" i="11"/>
  <c r="M724" i="11" s="1"/>
  <c r="H765" i="11"/>
  <c r="K765" i="11"/>
  <c r="L765" i="11"/>
  <c r="M765" i="11" s="1"/>
  <c r="H56" i="11"/>
  <c r="K56" i="11"/>
  <c r="L56" i="11"/>
  <c r="N56" i="11" s="1"/>
  <c r="H661" i="11"/>
  <c r="K661" i="11"/>
  <c r="L661" i="11"/>
  <c r="N661" i="11" s="1"/>
  <c r="H580" i="11"/>
  <c r="K580" i="11"/>
  <c r="L580" i="11"/>
  <c r="M580" i="11" s="1"/>
  <c r="H67" i="11"/>
  <c r="K67" i="11"/>
  <c r="L67" i="11"/>
  <c r="M67" i="11" s="1"/>
  <c r="H239" i="9"/>
  <c r="K239" i="9"/>
  <c r="H1163" i="9"/>
  <c r="K1163" i="9"/>
  <c r="H46" i="9"/>
  <c r="K46" i="9"/>
  <c r="H160" i="9"/>
  <c r="K160" i="9"/>
  <c r="H1180" i="9"/>
  <c r="K1180" i="9"/>
  <c r="H190" i="9"/>
  <c r="K190" i="9"/>
  <c r="H306" i="9"/>
  <c r="K306" i="9"/>
  <c r="H307" i="9"/>
  <c r="K307" i="9"/>
  <c r="H51" i="9"/>
  <c r="K51" i="9"/>
  <c r="H453" i="9"/>
  <c r="K453" i="9"/>
  <c r="H886" i="7"/>
  <c r="K886" i="7"/>
  <c r="H767" i="7"/>
  <c r="K767" i="7"/>
  <c r="L767" i="7"/>
  <c r="N767" i="7" s="1"/>
  <c r="H496" i="7"/>
  <c r="K496" i="7"/>
  <c r="H1046" i="7"/>
  <c r="K1046" i="7"/>
  <c r="H685" i="7"/>
  <c r="K685" i="7"/>
  <c r="L685" i="7"/>
  <c r="M685" i="7" s="1"/>
  <c r="H19" i="5"/>
  <c r="K19" i="5"/>
  <c r="H666" i="5"/>
  <c r="K666" i="5"/>
  <c r="H255" i="5"/>
  <c r="K255" i="5"/>
  <c r="H524" i="5"/>
  <c r="K524" i="5"/>
  <c r="H336" i="5"/>
  <c r="K336" i="5"/>
  <c r="H65" i="4"/>
  <c r="K65" i="4"/>
  <c r="L65" i="4"/>
  <c r="M65" i="4" s="1"/>
  <c r="H66" i="4"/>
  <c r="K66" i="4"/>
  <c r="L66" i="4"/>
  <c r="M66" i="4" s="1"/>
  <c r="H159" i="4"/>
  <c r="K159" i="4"/>
  <c r="L159" i="4"/>
  <c r="N159" i="4" s="1"/>
  <c r="H160" i="4"/>
  <c r="K160" i="4"/>
  <c r="L160" i="4"/>
  <c r="N160" i="4" s="1"/>
  <c r="M767" i="7" l="1"/>
  <c r="N580" i="11"/>
  <c r="M661" i="11"/>
  <c r="M56" i="11"/>
  <c r="N765" i="11"/>
  <c r="N723" i="11"/>
  <c r="N724" i="11"/>
  <c r="N67" i="11"/>
  <c r="N685" i="7"/>
  <c r="N65" i="4"/>
  <c r="M160" i="4"/>
  <c r="M159" i="4"/>
  <c r="N66" i="4"/>
  <c r="L845" i="16"/>
  <c r="N845" i="16" s="1"/>
  <c r="K845" i="16"/>
  <c r="H845" i="16"/>
  <c r="L846" i="16"/>
  <c r="N846" i="16" s="1"/>
  <c r="K846" i="16"/>
  <c r="H846" i="16"/>
  <c r="K321" i="14"/>
  <c r="H321" i="14"/>
  <c r="K694" i="14"/>
  <c r="H694" i="14"/>
  <c r="L462" i="15"/>
  <c r="N462" i="15" s="1"/>
  <c r="K462" i="15"/>
  <c r="H462" i="15"/>
  <c r="L461" i="15"/>
  <c r="N461" i="15" s="1"/>
  <c r="K461" i="15"/>
  <c r="H461" i="15"/>
  <c r="L456" i="15"/>
  <c r="N456" i="15" s="1"/>
  <c r="K456" i="15"/>
  <c r="H456" i="15"/>
  <c r="K355" i="15"/>
  <c r="H355" i="15"/>
  <c r="K372" i="15"/>
  <c r="H372" i="15"/>
  <c r="M456" i="15" l="1"/>
  <c r="M845" i="16"/>
  <c r="M846" i="16"/>
  <c r="M462" i="15"/>
  <c r="M461" i="15"/>
  <c r="H370" i="4" l="1"/>
  <c r="H177" i="4"/>
  <c r="H702" i="16" l="1"/>
  <c r="K702" i="16"/>
  <c r="L702" i="16"/>
  <c r="N702" i="16" s="1"/>
  <c r="H171" i="16"/>
  <c r="K171" i="16"/>
  <c r="L171" i="16"/>
  <c r="N171" i="16" s="1"/>
  <c r="H973" i="16"/>
  <c r="K973" i="16"/>
  <c r="L973" i="16"/>
  <c r="M973" i="16" s="1"/>
  <c r="H974" i="16"/>
  <c r="K974" i="16"/>
  <c r="L974" i="16"/>
  <c r="M974" i="16" s="1"/>
  <c r="H1141" i="16"/>
  <c r="K1141" i="16"/>
  <c r="L1141" i="16"/>
  <c r="M1141" i="16" s="1"/>
  <c r="H1202" i="16"/>
  <c r="K1202" i="16"/>
  <c r="L1202" i="16"/>
  <c r="M1202" i="16" s="1"/>
  <c r="H21" i="13"/>
  <c r="K21" i="13"/>
  <c r="H7" i="13"/>
  <c r="K7" i="13"/>
  <c r="H6" i="13"/>
  <c r="K6" i="13"/>
  <c r="L6" i="13"/>
  <c r="M6" i="13" s="1"/>
  <c r="H219" i="13"/>
  <c r="K219" i="13"/>
  <c r="H24" i="13"/>
  <c r="K24" i="13"/>
  <c r="H326" i="11"/>
  <c r="K326" i="11"/>
  <c r="H307" i="11"/>
  <c r="K307" i="11"/>
  <c r="H620" i="11"/>
  <c r="K620" i="11"/>
  <c r="H114" i="10"/>
  <c r="K114" i="10"/>
  <c r="L114" i="10"/>
  <c r="N114" i="10" s="1"/>
  <c r="H115" i="10"/>
  <c r="K115" i="10"/>
  <c r="L115" i="10"/>
  <c r="M115" i="10" s="1"/>
  <c r="H661" i="10"/>
  <c r="K661" i="10"/>
  <c r="L661" i="10"/>
  <c r="M661" i="10" s="1"/>
  <c r="H662" i="10"/>
  <c r="K662" i="10"/>
  <c r="L662" i="10"/>
  <c r="M662" i="10" s="1"/>
  <c r="H710" i="10"/>
  <c r="K710" i="10"/>
  <c r="L710" i="10"/>
  <c r="N710" i="10" s="1"/>
  <c r="H711" i="10"/>
  <c r="K711" i="10"/>
  <c r="L711" i="10"/>
  <c r="M711" i="10" s="1"/>
  <c r="H397" i="9"/>
  <c r="K397" i="9"/>
  <c r="H128" i="9"/>
  <c r="K128" i="9"/>
  <c r="H1085" i="9"/>
  <c r="K1085" i="9"/>
  <c r="H600" i="9"/>
  <c r="K600" i="9"/>
  <c r="H512" i="9"/>
  <c r="K512" i="9"/>
  <c r="H169" i="9"/>
  <c r="K169" i="9"/>
  <c r="H106" i="9"/>
  <c r="K106" i="9"/>
  <c r="H133" i="9"/>
  <c r="K133" i="9"/>
  <c r="H156" i="8"/>
  <c r="K156" i="8"/>
  <c r="H414" i="8"/>
  <c r="K414" i="8"/>
  <c r="L414" i="8"/>
  <c r="M414" i="8" s="1"/>
  <c r="H342" i="7"/>
  <c r="K342" i="7"/>
  <c r="H517" i="7"/>
  <c r="K517" i="7"/>
  <c r="H764" i="7"/>
  <c r="K764" i="7"/>
  <c r="H505" i="7"/>
  <c r="K505" i="7"/>
  <c r="H895" i="7"/>
  <c r="K895" i="7"/>
  <c r="L895" i="7"/>
  <c r="M895" i="7" s="1"/>
  <c r="H942" i="7"/>
  <c r="K942" i="7"/>
  <c r="L942" i="7"/>
  <c r="M942" i="7" s="1"/>
  <c r="H2344" i="2"/>
  <c r="K2344" i="2"/>
  <c r="H599" i="2"/>
  <c r="K599" i="2"/>
  <c r="H181" i="2"/>
  <c r="K181" i="2"/>
  <c r="H414" i="2"/>
  <c r="K414" i="2"/>
  <c r="H242" i="2"/>
  <c r="K242" i="2"/>
  <c r="H42" i="2"/>
  <c r="K42" i="2"/>
  <c r="H1661" i="2"/>
  <c r="K1661" i="2"/>
  <c r="H1662" i="2"/>
  <c r="K1662" i="2"/>
  <c r="H2083" i="2"/>
  <c r="K2083" i="2"/>
  <c r="H1254" i="2"/>
  <c r="K1254" i="2"/>
  <c r="H253" i="1"/>
  <c r="K253" i="1"/>
  <c r="L253" i="1"/>
  <c r="N253" i="1" s="1"/>
  <c r="H664" i="1"/>
  <c r="K664" i="1"/>
  <c r="L664" i="1"/>
  <c r="M664" i="1" s="1"/>
  <c r="H8" i="1"/>
  <c r="K8" i="1"/>
  <c r="L8" i="1"/>
  <c r="M8" i="1" s="1"/>
  <c r="H9" i="1"/>
  <c r="K9" i="1"/>
  <c r="L9" i="1"/>
  <c r="M9" i="1" s="1"/>
  <c r="H807" i="1"/>
  <c r="K807" i="1"/>
  <c r="L807" i="1"/>
  <c r="N807" i="1" s="1"/>
  <c r="L851" i="1"/>
  <c r="M851" i="1" s="1"/>
  <c r="K851" i="1"/>
  <c r="H851" i="1"/>
  <c r="L744" i="1"/>
  <c r="N744" i="1" s="1"/>
  <c r="K744" i="1"/>
  <c r="H744" i="1"/>
  <c r="L667" i="10"/>
  <c r="M667" i="10" s="1"/>
  <c r="K667" i="10"/>
  <c r="H667" i="10"/>
  <c r="L386" i="10"/>
  <c r="N386" i="10" s="1"/>
  <c r="K386" i="10"/>
  <c r="H386" i="10"/>
  <c r="L703" i="10"/>
  <c r="M703" i="10" s="1"/>
  <c r="K703" i="10"/>
  <c r="H703" i="10"/>
  <c r="K846" i="14"/>
  <c r="H846" i="14"/>
  <c r="K151" i="14"/>
  <c r="H151" i="14"/>
  <c r="K541" i="14"/>
  <c r="H541" i="14"/>
  <c r="K75" i="14"/>
  <c r="H75" i="14"/>
  <c r="K225" i="14"/>
  <c r="H225" i="14"/>
  <c r="K226" i="14"/>
  <c r="H226" i="14"/>
  <c r="K92" i="14"/>
  <c r="H92" i="14"/>
  <c r="K548" i="14"/>
  <c r="H548" i="14"/>
  <c r="K374" i="15"/>
  <c r="H374" i="15"/>
  <c r="K373" i="15"/>
  <c r="H373" i="15"/>
  <c r="L235" i="15"/>
  <c r="M235" i="15" s="1"/>
  <c r="K235" i="15"/>
  <c r="H235" i="15"/>
  <c r="H690" i="14"/>
  <c r="K690" i="14"/>
  <c r="K649" i="11"/>
  <c r="H649" i="11"/>
  <c r="K678" i="11"/>
  <c r="H678" i="11"/>
  <c r="K650" i="11"/>
  <c r="H650" i="11"/>
  <c r="K651" i="11"/>
  <c r="H651" i="11"/>
  <c r="K325" i="11"/>
  <c r="H325" i="11"/>
  <c r="L578" i="11"/>
  <c r="N578" i="11" s="1"/>
  <c r="K578" i="11"/>
  <c r="H578" i="11"/>
  <c r="K868" i="9"/>
  <c r="H868" i="9"/>
  <c r="K364" i="9"/>
  <c r="H364" i="9"/>
  <c r="K1147" i="9"/>
  <c r="H1147" i="9"/>
  <c r="K1148" i="9"/>
  <c r="H1148" i="9"/>
  <c r="K396" i="9"/>
  <c r="H396" i="9"/>
  <c r="L558" i="4"/>
  <c r="M558" i="4" s="1"/>
  <c r="K558" i="4"/>
  <c r="H558" i="4"/>
  <c r="L995" i="3"/>
  <c r="M995" i="3" s="1"/>
  <c r="K995" i="3"/>
  <c r="H995" i="3"/>
  <c r="K474" i="3"/>
  <c r="H474" i="3"/>
  <c r="L1689" i="2"/>
  <c r="M1689" i="2" s="1"/>
  <c r="K1689" i="2"/>
  <c r="H1689" i="2"/>
  <c r="K2362" i="2"/>
  <c r="H2362" i="2"/>
  <c r="K1590" i="2"/>
  <c r="H1590" i="2"/>
  <c r="M807" i="1" l="1"/>
  <c r="M171" i="16"/>
  <c r="N6" i="13"/>
  <c r="N711" i="10"/>
  <c r="M253" i="1"/>
  <c r="M114" i="10"/>
  <c r="N973" i="16"/>
  <c r="M702" i="16"/>
  <c r="N974" i="16"/>
  <c r="N1141" i="16"/>
  <c r="N1202" i="16"/>
  <c r="N115" i="10"/>
  <c r="N661" i="10"/>
  <c r="N662" i="10"/>
  <c r="M710" i="10"/>
  <c r="N414" i="8"/>
  <c r="N895" i="7"/>
  <c r="N942" i="7"/>
  <c r="N664" i="1"/>
  <c r="N8" i="1"/>
  <c r="N9" i="1"/>
  <c r="M578" i="11"/>
  <c r="M744" i="1"/>
  <c r="N851" i="1"/>
  <c r="M386" i="10"/>
  <c r="N667" i="10"/>
  <c r="N703" i="10"/>
  <c r="N235" i="15"/>
  <c r="N558" i="4"/>
  <c r="N995" i="3"/>
  <c r="N1689" i="2"/>
  <c r="H586" i="5"/>
  <c r="K586" i="5"/>
  <c r="L586" i="5"/>
  <c r="N586" i="5" s="1"/>
  <c r="H462" i="5"/>
  <c r="K462" i="5"/>
  <c r="H570" i="5"/>
  <c r="K570" i="5"/>
  <c r="H600" i="5"/>
  <c r="K600" i="5"/>
  <c r="H233" i="5"/>
  <c r="M233" i="5"/>
  <c r="H131" i="5"/>
  <c r="K131" i="5"/>
  <c r="H101" i="5"/>
  <c r="K101" i="5"/>
  <c r="M586" i="5" l="1"/>
  <c r="N233" i="5"/>
  <c r="H62" i="4"/>
  <c r="K62" i="4"/>
  <c r="L62" i="4"/>
  <c r="N62" i="4" s="1"/>
  <c r="H15" i="4"/>
  <c r="K15" i="4"/>
  <c r="L15" i="4"/>
  <c r="M15" i="4" s="1"/>
  <c r="K177" i="4"/>
  <c r="L177" i="4"/>
  <c r="M177" i="4" s="1"/>
  <c r="H472" i="4"/>
  <c r="K472" i="4"/>
  <c r="L472" i="4"/>
  <c r="M472" i="4" s="1"/>
  <c r="H231" i="4"/>
  <c r="K231" i="4"/>
  <c r="L231" i="4"/>
  <c r="M231" i="4" s="1"/>
  <c r="H232" i="4"/>
  <c r="K232" i="4"/>
  <c r="L232" i="4"/>
  <c r="M232" i="4" s="1"/>
  <c r="H233" i="4"/>
  <c r="K233" i="4"/>
  <c r="L233" i="4"/>
  <c r="M233" i="4" s="1"/>
  <c r="H386" i="4"/>
  <c r="K386" i="4"/>
  <c r="L386" i="4"/>
  <c r="M386" i="4" s="1"/>
  <c r="H295" i="4"/>
  <c r="K295" i="4"/>
  <c r="L295" i="4"/>
  <c r="M295" i="4" s="1"/>
  <c r="L179" i="4"/>
  <c r="N179" i="4" s="1"/>
  <c r="K179" i="4"/>
  <c r="H179" i="4"/>
  <c r="L471" i="4"/>
  <c r="M471" i="4" s="1"/>
  <c r="K471" i="4"/>
  <c r="H471" i="4"/>
  <c r="H319" i="3"/>
  <c r="K319" i="3"/>
  <c r="H155" i="3"/>
  <c r="K155" i="3"/>
  <c r="H564" i="3"/>
  <c r="K564" i="3"/>
  <c r="H565" i="3"/>
  <c r="K565" i="3"/>
  <c r="H216" i="3"/>
  <c r="K216" i="3"/>
  <c r="H502" i="3"/>
  <c r="K502" i="3"/>
  <c r="H2171" i="2"/>
  <c r="K2171" i="2"/>
  <c r="H2172" i="2"/>
  <c r="K2172" i="2"/>
  <c r="H455" i="2"/>
  <c r="K455" i="2"/>
  <c r="H778" i="2"/>
  <c r="K778" i="2"/>
  <c r="H228" i="2"/>
  <c r="K228" i="2"/>
  <c r="N231" i="4" l="1"/>
  <c r="N233" i="4"/>
  <c r="N295" i="4"/>
  <c r="N232" i="4"/>
  <c r="M62" i="4"/>
  <c r="N15" i="4"/>
  <c r="N177" i="4"/>
  <c r="N472" i="4"/>
  <c r="N386" i="4"/>
  <c r="M179" i="4"/>
  <c r="N471" i="4"/>
  <c r="H396" i="1"/>
  <c r="K396" i="1"/>
  <c r="L396" i="1"/>
  <c r="M396" i="1" s="1"/>
  <c r="H206" i="16"/>
  <c r="K206" i="16"/>
  <c r="L206" i="16"/>
  <c r="M206" i="16" s="1"/>
  <c r="H464" i="16"/>
  <c r="K464" i="16"/>
  <c r="L464" i="16"/>
  <c r="M464" i="16" s="1"/>
  <c r="H77" i="16"/>
  <c r="K77" i="16"/>
  <c r="L77" i="16"/>
  <c r="N77" i="16" s="1"/>
  <c r="H922" i="16"/>
  <c r="H923" i="16"/>
  <c r="K923" i="16"/>
  <c r="L923" i="16"/>
  <c r="M923" i="16" s="1"/>
  <c r="H937" i="16"/>
  <c r="K937" i="16"/>
  <c r="L937" i="16"/>
  <c r="M937" i="16" s="1"/>
  <c r="H250" i="16"/>
  <c r="K250" i="16"/>
  <c r="L250" i="16"/>
  <c r="M250" i="16" s="1"/>
  <c r="H197" i="16"/>
  <c r="K197" i="16"/>
  <c r="L197" i="16"/>
  <c r="M197" i="16" s="1"/>
  <c r="H198" i="16"/>
  <c r="K198" i="16"/>
  <c r="L198" i="16"/>
  <c r="M198" i="16" s="1"/>
  <c r="H487" i="11"/>
  <c r="K487" i="11"/>
  <c r="H409" i="11"/>
  <c r="K409" i="11"/>
  <c r="H410" i="11"/>
  <c r="K410" i="11"/>
  <c r="H677" i="11"/>
  <c r="K677" i="11"/>
  <c r="L96" i="10"/>
  <c r="M96" i="10" s="1"/>
  <c r="K96" i="10"/>
  <c r="H96" i="10"/>
  <c r="L315" i="10"/>
  <c r="N315" i="10" s="1"/>
  <c r="K315" i="10"/>
  <c r="H315" i="10"/>
  <c r="L167" i="10"/>
  <c r="M167" i="10" s="1"/>
  <c r="K167" i="10"/>
  <c r="H167" i="10"/>
  <c r="L166" i="10"/>
  <c r="N166" i="10" s="1"/>
  <c r="K166" i="10"/>
  <c r="H166" i="10"/>
  <c r="L790" i="10"/>
  <c r="M790" i="10" s="1"/>
  <c r="K790" i="10"/>
  <c r="H790" i="10"/>
  <c r="H974" i="9"/>
  <c r="K974" i="9"/>
  <c r="H919" i="9"/>
  <c r="K919" i="9"/>
  <c r="H363" i="9"/>
  <c r="K363" i="9"/>
  <c r="H357" i="8"/>
  <c r="K357" i="8"/>
  <c r="H325" i="8"/>
  <c r="K325" i="8"/>
  <c r="H186" i="8"/>
  <c r="K186" i="8"/>
  <c r="H310" i="8"/>
  <c r="K310" i="8"/>
  <c r="H425" i="8"/>
  <c r="K425" i="8"/>
  <c r="H490" i="7"/>
  <c r="K490" i="7"/>
  <c r="H491" i="7"/>
  <c r="K491" i="7"/>
  <c r="H977" i="7"/>
  <c r="K977" i="7"/>
  <c r="H1019" i="7"/>
  <c r="K1019" i="7"/>
  <c r="H218" i="7"/>
  <c r="K218" i="7"/>
  <c r="H451" i="7"/>
  <c r="K451" i="7"/>
  <c r="H209" i="5"/>
  <c r="K209" i="5"/>
  <c r="H538" i="5"/>
  <c r="K538" i="5"/>
  <c r="L538" i="5"/>
  <c r="N538" i="5" s="1"/>
  <c r="H45" i="5"/>
  <c r="K45" i="5"/>
  <c r="H84" i="5"/>
  <c r="K84" i="5"/>
  <c r="H239" i="5"/>
  <c r="K239" i="5"/>
  <c r="H80" i="3"/>
  <c r="K80" i="3"/>
  <c r="H729" i="3"/>
  <c r="K729" i="3"/>
  <c r="H186" i="3"/>
  <c r="K186" i="3"/>
  <c r="H690" i="3"/>
  <c r="K690" i="3"/>
  <c r="K763" i="3"/>
  <c r="H763" i="3"/>
  <c r="H842" i="3"/>
  <c r="K842" i="3"/>
  <c r="H203" i="3"/>
  <c r="K203" i="3"/>
  <c r="H79" i="3"/>
  <c r="K79" i="3"/>
  <c r="H1514" i="2"/>
  <c r="K1514" i="2"/>
  <c r="H1552" i="2"/>
  <c r="K1552" i="2"/>
  <c r="H573" i="2"/>
  <c r="K573" i="2"/>
  <c r="H741" i="2"/>
  <c r="K741" i="2"/>
  <c r="M77" i="16" l="1"/>
  <c r="N464" i="16"/>
  <c r="N396" i="1"/>
  <c r="M538" i="5"/>
  <c r="N197" i="16"/>
  <c r="N937" i="16"/>
  <c r="N206" i="16"/>
  <c r="M166" i="10"/>
  <c r="N198" i="16"/>
  <c r="N250" i="16"/>
  <c r="N923" i="16"/>
  <c r="N790" i="10"/>
  <c r="N167" i="10"/>
  <c r="M315" i="10"/>
  <c r="N96" i="10"/>
  <c r="H336" i="2"/>
  <c r="K336" i="2"/>
  <c r="H661" i="2"/>
  <c r="K661" i="2"/>
  <c r="H608" i="2"/>
  <c r="K608" i="2"/>
  <c r="H2488" i="2"/>
  <c r="K2488" i="2"/>
  <c r="L2488" i="2"/>
  <c r="M2488" i="2" s="1"/>
  <c r="H2489" i="2"/>
  <c r="K2489" i="2"/>
  <c r="L2489" i="2"/>
  <c r="M2489" i="2" s="1"/>
  <c r="H777" i="2"/>
  <c r="K777" i="2"/>
  <c r="N2489" i="2" l="1"/>
  <c r="N2488" i="2"/>
  <c r="H514" i="5"/>
  <c r="L1253" i="16"/>
  <c r="M1253" i="16" s="1"/>
  <c r="K1253" i="16"/>
  <c r="H1253" i="16"/>
  <c r="L1252" i="16"/>
  <c r="M1252" i="16" s="1"/>
  <c r="K1252" i="16"/>
  <c r="H1252" i="16"/>
  <c r="L143" i="16"/>
  <c r="N143" i="16" s="1"/>
  <c r="K143" i="16"/>
  <c r="H143" i="16"/>
  <c r="L998" i="3"/>
  <c r="N998" i="3" s="1"/>
  <c r="K998" i="3"/>
  <c r="H998" i="3"/>
  <c r="L997" i="3"/>
  <c r="M997" i="3" s="1"/>
  <c r="K997" i="3"/>
  <c r="H997" i="3"/>
  <c r="K1228" i="2"/>
  <c r="H1228" i="2"/>
  <c r="H850" i="1"/>
  <c r="N1253" i="16" l="1"/>
  <c r="M143" i="16"/>
  <c r="N1252" i="16"/>
  <c r="N997" i="3"/>
  <c r="M998" i="3"/>
  <c r="H7" i="17"/>
  <c r="K7" i="17"/>
  <c r="L7" i="17"/>
  <c r="M7" i="17" s="1"/>
  <c r="H8" i="17"/>
  <c r="K8" i="17"/>
  <c r="L8" i="17"/>
  <c r="M8" i="17" s="1"/>
  <c r="H9" i="17"/>
  <c r="K9" i="17"/>
  <c r="L9" i="17"/>
  <c r="M9" i="17" s="1"/>
  <c r="L25" i="17"/>
  <c r="N25" i="17" s="1"/>
  <c r="K25" i="17"/>
  <c r="H25" i="17"/>
  <c r="L24" i="17"/>
  <c r="M24" i="17" s="1"/>
  <c r="K24" i="17"/>
  <c r="H24" i="17"/>
  <c r="L23" i="17"/>
  <c r="N23" i="17" s="1"/>
  <c r="K23" i="17"/>
  <c r="H23" i="17"/>
  <c r="L18" i="17"/>
  <c r="M18" i="17" s="1"/>
  <c r="K18" i="17"/>
  <c r="H18" i="17"/>
  <c r="L17" i="17"/>
  <c r="N17" i="17" s="1"/>
  <c r="K17" i="17"/>
  <c r="H17" i="17"/>
  <c r="L16" i="17"/>
  <c r="M16" i="17" s="1"/>
  <c r="K16" i="17"/>
  <c r="H16" i="17"/>
  <c r="L15" i="17"/>
  <c r="M15" i="17" s="1"/>
  <c r="K15" i="17"/>
  <c r="H15" i="17"/>
  <c r="L14" i="17"/>
  <c r="M14" i="17" s="1"/>
  <c r="K14" i="17"/>
  <c r="H14" i="17"/>
  <c r="L13" i="17"/>
  <c r="N13" i="17" s="1"/>
  <c r="K13" i="17"/>
  <c r="H13" i="17"/>
  <c r="L12" i="17"/>
  <c r="M12" i="17" s="1"/>
  <c r="K12" i="17"/>
  <c r="H12" i="17"/>
  <c r="L11" i="17"/>
  <c r="M11" i="17" s="1"/>
  <c r="K11" i="17"/>
  <c r="H11" i="17"/>
  <c r="L10" i="17"/>
  <c r="M10" i="17" s="1"/>
  <c r="K10" i="17"/>
  <c r="H10" i="17"/>
  <c r="K6" i="17"/>
  <c r="H6" i="17"/>
  <c r="H232" i="7"/>
  <c r="K232" i="7"/>
  <c r="N9" i="17" l="1"/>
  <c r="N7" i="17"/>
  <c r="N8" i="17"/>
  <c r="N15" i="17"/>
  <c r="N16" i="17"/>
  <c r="M17" i="17"/>
  <c r="N11" i="17"/>
  <c r="N12" i="17"/>
  <c r="M13" i="17"/>
  <c r="K20" i="17"/>
  <c r="M23" i="17"/>
  <c r="N24" i="17"/>
  <c r="M25" i="17"/>
  <c r="N10" i="17"/>
  <c r="N14" i="17"/>
  <c r="N18" i="17"/>
  <c r="G20" i="17"/>
  <c r="I20" i="17"/>
  <c r="H134" i="16"/>
  <c r="K134" i="16"/>
  <c r="L134" i="16"/>
  <c r="M134" i="16" s="1"/>
  <c r="K922" i="16"/>
  <c r="L922" i="16"/>
  <c r="M922" i="16" s="1"/>
  <c r="H161" i="16"/>
  <c r="K161" i="16"/>
  <c r="L161" i="16"/>
  <c r="M161" i="16" s="1"/>
  <c r="H240" i="16"/>
  <c r="K240" i="16"/>
  <c r="L240" i="16"/>
  <c r="M240" i="16" s="1"/>
  <c r="H241" i="16"/>
  <c r="K241" i="16"/>
  <c r="L241" i="16"/>
  <c r="M241" i="16" s="1"/>
  <c r="H601" i="16"/>
  <c r="K601" i="16"/>
  <c r="L601" i="16"/>
  <c r="M601" i="16" s="1"/>
  <c r="H159" i="16"/>
  <c r="K159" i="16"/>
  <c r="L159" i="16"/>
  <c r="M159" i="16" s="1"/>
  <c r="H160" i="16"/>
  <c r="K160" i="16"/>
  <c r="L160" i="16"/>
  <c r="M160" i="16" s="1"/>
  <c r="H741" i="16"/>
  <c r="K741" i="16"/>
  <c r="L741" i="16"/>
  <c r="M741" i="16" s="1"/>
  <c r="H1106" i="16"/>
  <c r="K1106" i="16"/>
  <c r="L1106" i="16"/>
  <c r="M1106" i="16" s="1"/>
  <c r="H1107" i="16"/>
  <c r="K1107" i="16"/>
  <c r="L1107" i="16"/>
  <c r="M1107" i="16" s="1"/>
  <c r="H599" i="16"/>
  <c r="K599" i="16"/>
  <c r="L599" i="16"/>
  <c r="M599" i="16" s="1"/>
  <c r="H600" i="16"/>
  <c r="K600" i="16"/>
  <c r="L600" i="16"/>
  <c r="M600" i="16" s="1"/>
  <c r="H699" i="16"/>
  <c r="K699" i="16"/>
  <c r="L699" i="16"/>
  <c r="M699" i="16" s="1"/>
  <c r="H700" i="16"/>
  <c r="K700" i="16"/>
  <c r="L700" i="16"/>
  <c r="M700" i="16" s="1"/>
  <c r="H701" i="16"/>
  <c r="K701" i="16"/>
  <c r="L701" i="16"/>
  <c r="M701" i="16" s="1"/>
  <c r="H698" i="16"/>
  <c r="K698" i="16"/>
  <c r="L698" i="16"/>
  <c r="M698" i="16" s="1"/>
  <c r="H345" i="16"/>
  <c r="K345" i="16"/>
  <c r="L345" i="16"/>
  <c r="M345" i="16" s="1"/>
  <c r="H251" i="16"/>
  <c r="K251" i="16"/>
  <c r="L251" i="16"/>
  <c r="M251" i="16" s="1"/>
  <c r="H697" i="16"/>
  <c r="K697" i="16"/>
  <c r="L697" i="16"/>
  <c r="M697" i="16" s="1"/>
  <c r="H1027" i="16"/>
  <c r="K1027" i="16"/>
  <c r="L1027" i="16"/>
  <c r="M1027" i="16" s="1"/>
  <c r="H910" i="16"/>
  <c r="K910" i="16"/>
  <c r="L910" i="16"/>
  <c r="M910" i="16" s="1"/>
  <c r="H135" i="14"/>
  <c r="K135" i="14"/>
  <c r="H884" i="14"/>
  <c r="K884" i="14"/>
  <c r="H693" i="14"/>
  <c r="K693" i="14"/>
  <c r="H912" i="14"/>
  <c r="K912" i="14"/>
  <c r="H423" i="14"/>
  <c r="H910" i="14"/>
  <c r="H127" i="12"/>
  <c r="K127" i="12"/>
  <c r="H44" i="12"/>
  <c r="K44" i="12"/>
  <c r="H126" i="12"/>
  <c r="K126" i="12"/>
  <c r="H249" i="11"/>
  <c r="K249" i="11"/>
  <c r="H250" i="11"/>
  <c r="K250" i="11"/>
  <c r="H251" i="11"/>
  <c r="K251" i="11"/>
  <c r="H486" i="11"/>
  <c r="K486" i="11"/>
  <c r="H901" i="10"/>
  <c r="K901" i="10"/>
  <c r="L901" i="10"/>
  <c r="M901" i="10" s="1"/>
  <c r="H148" i="10"/>
  <c r="K148" i="10"/>
  <c r="L148" i="10"/>
  <c r="M148" i="10" s="1"/>
  <c r="H108" i="10"/>
  <c r="K108" i="10"/>
  <c r="L108" i="10"/>
  <c r="M108" i="10" s="1"/>
  <c r="H592" i="9"/>
  <c r="K592" i="9"/>
  <c r="H1154" i="9"/>
  <c r="K1154" i="9"/>
  <c r="H576" i="9"/>
  <c r="K576" i="9"/>
  <c r="H939" i="9"/>
  <c r="K939" i="9"/>
  <c r="H296" i="9"/>
  <c r="K296" i="9"/>
  <c r="H867" i="9"/>
  <c r="K867" i="9"/>
  <c r="H14" i="9"/>
  <c r="K14" i="9"/>
  <c r="H551" i="11"/>
  <c r="K551" i="11"/>
  <c r="H400" i="8"/>
  <c r="K400" i="8"/>
  <c r="H219" i="8"/>
  <c r="K219" i="8"/>
  <c r="H205" i="8"/>
  <c r="K205" i="8"/>
  <c r="H1171" i="7"/>
  <c r="K1171" i="7"/>
  <c r="H540" i="7"/>
  <c r="K540" i="7"/>
  <c r="H118" i="7"/>
  <c r="K118" i="7"/>
  <c r="H892" i="7"/>
  <c r="K892" i="7"/>
  <c r="H893" i="7"/>
  <c r="K893" i="7"/>
  <c r="H120" i="5"/>
  <c r="K120" i="5"/>
  <c r="H546" i="5"/>
  <c r="K546" i="5"/>
  <c r="H83" i="5"/>
  <c r="K83" i="5"/>
  <c r="H592" i="7"/>
  <c r="K592" i="7"/>
  <c r="H894" i="7"/>
  <c r="K894" i="7"/>
  <c r="H862" i="7"/>
  <c r="K862" i="7"/>
  <c r="H43" i="7"/>
  <c r="K43" i="7"/>
  <c r="N159" i="16" l="1"/>
  <c r="N922" i="16"/>
  <c r="N134" i="16"/>
  <c r="N241" i="16"/>
  <c r="N240" i="16"/>
  <c r="N108" i="10"/>
  <c r="N697" i="16"/>
  <c r="N1107" i="16"/>
  <c r="N701" i="16"/>
  <c r="N600" i="16"/>
  <c r="N599" i="16"/>
  <c r="N741" i="16"/>
  <c r="N161" i="16"/>
  <c r="N160" i="16"/>
  <c r="N910" i="16"/>
  <c r="N345" i="16"/>
  <c r="N901" i="10"/>
  <c r="N601" i="16"/>
  <c r="N1106" i="16"/>
  <c r="N700" i="16"/>
  <c r="N699" i="16"/>
  <c r="N698" i="16"/>
  <c r="N251" i="16"/>
  <c r="N1027" i="16"/>
  <c r="N148" i="10"/>
  <c r="H161" i="5" l="1"/>
  <c r="K161" i="5"/>
  <c r="H151" i="5"/>
  <c r="K151" i="5"/>
  <c r="H525" i="5"/>
  <c r="K525" i="5"/>
  <c r="H399" i="3"/>
  <c r="K399" i="3"/>
  <c r="H181" i="3"/>
  <c r="K181" i="3"/>
  <c r="H655" i="3"/>
  <c r="K655" i="3"/>
  <c r="H310" i="1"/>
  <c r="K310" i="1"/>
  <c r="H674" i="1"/>
  <c r="K674" i="1"/>
  <c r="H2256" i="2"/>
  <c r="L528" i="2"/>
  <c r="M528" i="2" s="1"/>
  <c r="K528" i="2"/>
  <c r="H528" i="2"/>
  <c r="L2561" i="2"/>
  <c r="N2561" i="2" s="1"/>
  <c r="K2561" i="2"/>
  <c r="H2561" i="2"/>
  <c r="K1620" i="2"/>
  <c r="H1620" i="2"/>
  <c r="K2479" i="2"/>
  <c r="H2479" i="2"/>
  <c r="K2256" i="2"/>
  <c r="H1477" i="2"/>
  <c r="H302" i="1"/>
  <c r="K48" i="12"/>
  <c r="H48" i="12"/>
  <c r="H402" i="11"/>
  <c r="K402" i="11"/>
  <c r="H403" i="11"/>
  <c r="K403" i="11"/>
  <c r="H306" i="11"/>
  <c r="K306" i="11"/>
  <c r="H210" i="11"/>
  <c r="K210" i="11"/>
  <c r="H113" i="10"/>
  <c r="K113" i="10"/>
  <c r="L113" i="10"/>
  <c r="N113" i="10" s="1"/>
  <c r="H286" i="9"/>
  <c r="K286" i="9"/>
  <c r="H388" i="9"/>
  <c r="K388" i="9"/>
  <c r="H750" i="9"/>
  <c r="K750" i="9"/>
  <c r="K424" i="8"/>
  <c r="H424" i="8"/>
  <c r="H614" i="9"/>
  <c r="K614" i="9"/>
  <c r="H1197" i="9"/>
  <c r="K1197" i="9"/>
  <c r="H937" i="7"/>
  <c r="K937" i="7"/>
  <c r="H603" i="5"/>
  <c r="K603" i="5"/>
  <c r="H28" i="5"/>
  <c r="K28" i="5"/>
  <c r="H582" i="5"/>
  <c r="K582" i="5"/>
  <c r="H602" i="5"/>
  <c r="K602" i="5"/>
  <c r="H72" i="5"/>
  <c r="K72" i="5"/>
  <c r="H569" i="5"/>
  <c r="K569" i="5"/>
  <c r="H344" i="5"/>
  <c r="K344" i="5"/>
  <c r="H622" i="5"/>
  <c r="K622" i="5"/>
  <c r="H2065" i="2"/>
  <c r="K2065" i="2"/>
  <c r="H2273" i="2"/>
  <c r="K2273" i="2"/>
  <c r="H2363" i="2"/>
  <c r="K2363" i="2"/>
  <c r="L2363" i="2"/>
  <c r="M2363" i="2" s="1"/>
  <c r="H393" i="2"/>
  <c r="K393" i="2"/>
  <c r="H75" i="2"/>
  <c r="K75" i="2"/>
  <c r="H990" i="2"/>
  <c r="K990" i="2"/>
  <c r="H1178" i="2"/>
  <c r="K1178" i="2"/>
  <c r="H1917" i="2"/>
  <c r="K1917" i="2"/>
  <c r="H2441" i="2"/>
  <c r="K2441" i="2"/>
  <c r="H1032" i="2"/>
  <c r="K1032" i="2"/>
  <c r="H88" i="14"/>
  <c r="K88" i="14"/>
  <c r="H306" i="14"/>
  <c r="K306" i="14"/>
  <c r="H736" i="14"/>
  <c r="K736" i="14"/>
  <c r="K910" i="14"/>
  <c r="K423" i="14"/>
  <c r="L423" i="14"/>
  <c r="M423" i="14" s="1"/>
  <c r="H508" i="14"/>
  <c r="K508" i="14"/>
  <c r="H509" i="14"/>
  <c r="K509" i="14"/>
  <c r="H529" i="11"/>
  <c r="K529" i="11"/>
  <c r="H688" i="11"/>
  <c r="K688" i="11"/>
  <c r="H36" i="11"/>
  <c r="K36" i="11"/>
  <c r="H209" i="11"/>
  <c r="K209" i="11"/>
  <c r="H310" i="9"/>
  <c r="K310" i="9"/>
  <c r="H772" i="9"/>
  <c r="K772" i="9"/>
  <c r="H773" i="9"/>
  <c r="K773" i="9"/>
  <c r="H91" i="9"/>
  <c r="K91" i="9"/>
  <c r="H452" i="9"/>
  <c r="K452" i="9"/>
  <c r="H329" i="9"/>
  <c r="K329" i="9"/>
  <c r="H587" i="9"/>
  <c r="K587" i="9"/>
  <c r="H1165" i="7"/>
  <c r="K1165" i="7"/>
  <c r="H1073" i="7"/>
  <c r="K1073" i="7"/>
  <c r="H340" i="7"/>
  <c r="K340" i="7"/>
  <c r="H183" i="7"/>
  <c r="K183" i="7"/>
  <c r="H11" i="7"/>
  <c r="K11" i="7"/>
  <c r="H93" i="6"/>
  <c r="K93" i="6"/>
  <c r="H94" i="6"/>
  <c r="K94" i="6"/>
  <c r="H37" i="6"/>
  <c r="K37" i="6"/>
  <c r="H58" i="6"/>
  <c r="K58" i="6"/>
  <c r="H49" i="6"/>
  <c r="K49" i="6"/>
  <c r="L49" i="6"/>
  <c r="M49" i="6" s="1"/>
  <c r="H34" i="6"/>
  <c r="K34" i="6"/>
  <c r="L34" i="6"/>
  <c r="M34" i="6" s="1"/>
  <c r="H57" i="6"/>
  <c r="K57" i="6"/>
  <c r="L57" i="6"/>
  <c r="N57" i="6" s="1"/>
  <c r="H85" i="6"/>
  <c r="K85" i="6"/>
  <c r="L85" i="6"/>
  <c r="M85" i="6" s="1"/>
  <c r="K492" i="5"/>
  <c r="H439" i="4"/>
  <c r="K439" i="4"/>
  <c r="L439" i="4"/>
  <c r="M439" i="4" s="1"/>
  <c r="H175" i="4"/>
  <c r="K175" i="4"/>
  <c r="L175" i="4"/>
  <c r="M175" i="4" s="1"/>
  <c r="H176" i="4"/>
  <c r="K176" i="4"/>
  <c r="L176" i="4"/>
  <c r="M176" i="4" s="1"/>
  <c r="H545" i="4"/>
  <c r="K545" i="4"/>
  <c r="L545" i="4"/>
  <c r="M545" i="4" s="1"/>
  <c r="H330" i="4"/>
  <c r="K330" i="4"/>
  <c r="L330" i="4"/>
  <c r="M330" i="4" s="1"/>
  <c r="H331" i="4"/>
  <c r="K331" i="4"/>
  <c r="L331" i="4"/>
  <c r="M331" i="4" s="1"/>
  <c r="H854" i="3"/>
  <c r="K854" i="3"/>
  <c r="H678" i="3"/>
  <c r="K678" i="3"/>
  <c r="H306" i="3"/>
  <c r="K306" i="3"/>
  <c r="H287" i="3"/>
  <c r="K287" i="3"/>
  <c r="H950" i="3"/>
  <c r="K950" i="3"/>
  <c r="H1134" i="2"/>
  <c r="K1134" i="2"/>
  <c r="H2343" i="2"/>
  <c r="K2343" i="2"/>
  <c r="H392" i="2"/>
  <c r="K392" i="2"/>
  <c r="H2060" i="2"/>
  <c r="K2060" i="2"/>
  <c r="H2061" i="2"/>
  <c r="K2061" i="2"/>
  <c r="H1843" i="2"/>
  <c r="K1843" i="2"/>
  <c r="H821" i="2"/>
  <c r="K821" i="2"/>
  <c r="H763" i="2"/>
  <c r="K763" i="2"/>
  <c r="H764" i="2"/>
  <c r="K764" i="2"/>
  <c r="H409" i="2"/>
  <c r="K409" i="2"/>
  <c r="H410" i="2"/>
  <c r="K410" i="2"/>
  <c r="H2190" i="2"/>
  <c r="K2190" i="2"/>
  <c r="H1416" i="2"/>
  <c r="K1416" i="2"/>
  <c r="H287" i="2"/>
  <c r="K287" i="2"/>
  <c r="H2255" i="2"/>
  <c r="K2255" i="2"/>
  <c r="H701" i="1"/>
  <c r="K701" i="1"/>
  <c r="L701" i="1"/>
  <c r="N701" i="1" s="1"/>
  <c r="H518" i="1"/>
  <c r="K518" i="1"/>
  <c r="L518" i="1"/>
  <c r="N518" i="1" s="1"/>
  <c r="K15" i="7"/>
  <c r="H15" i="7"/>
  <c r="M113" i="10" l="1"/>
  <c r="M2561" i="2"/>
  <c r="N528" i="2"/>
  <c r="N2363" i="2"/>
  <c r="M518" i="1"/>
  <c r="N439" i="4"/>
  <c r="M57" i="6"/>
  <c r="N423" i="14"/>
  <c r="N49" i="6"/>
  <c r="N34" i="6"/>
  <c r="N85" i="6"/>
  <c r="N175" i="4"/>
  <c r="N176" i="4"/>
  <c r="N545" i="4"/>
  <c r="N330" i="4"/>
  <c r="N331" i="4"/>
  <c r="M701" i="1"/>
  <c r="K115" i="12"/>
  <c r="H115" i="12"/>
  <c r="K114" i="12"/>
  <c r="H114" i="12"/>
  <c r="K113" i="12"/>
  <c r="H113" i="12"/>
  <c r="H153" i="3"/>
  <c r="K153" i="3"/>
  <c r="H152" i="3"/>
  <c r="K152" i="3"/>
  <c r="H851" i="3"/>
  <c r="K851" i="3"/>
  <c r="H850" i="3"/>
  <c r="K850" i="3"/>
  <c r="K492" i="8"/>
  <c r="H492" i="8"/>
  <c r="H173" i="14"/>
  <c r="K173" i="14"/>
  <c r="H125" i="14"/>
  <c r="K125" i="14"/>
  <c r="H503" i="14"/>
  <c r="K503" i="14"/>
  <c r="H144" i="14"/>
  <c r="K144" i="14"/>
  <c r="H725" i="10"/>
  <c r="K725" i="10"/>
  <c r="H637" i="5"/>
  <c r="K637" i="5"/>
  <c r="H492" i="5"/>
  <c r="H144" i="5"/>
  <c r="K144" i="5"/>
  <c r="H195" i="5"/>
  <c r="K195" i="5"/>
  <c r="H425" i="5"/>
  <c r="K425" i="5"/>
  <c r="H509" i="5"/>
  <c r="K509" i="5"/>
  <c r="H510" i="5"/>
  <c r="K510" i="5"/>
  <c r="H711" i="11"/>
  <c r="K711" i="11"/>
  <c r="H1547" i="2"/>
  <c r="K1547" i="2"/>
  <c r="H2305" i="2"/>
  <c r="K2305" i="2"/>
  <c r="H2388" i="2"/>
  <c r="K2388" i="2"/>
  <c r="H1123" i="2"/>
  <c r="K1123" i="2"/>
  <c r="K1232" i="2"/>
  <c r="H1232" i="2"/>
  <c r="K73" i="16"/>
  <c r="H72" i="16"/>
  <c r="K72" i="16"/>
  <c r="L72" i="16"/>
  <c r="N72" i="16" s="1"/>
  <c r="H73" i="16"/>
  <c r="L73" i="16"/>
  <c r="M73" i="16" s="1"/>
  <c r="H175" i="16"/>
  <c r="K175" i="16"/>
  <c r="L175" i="16"/>
  <c r="M175" i="16" s="1"/>
  <c r="H176" i="16"/>
  <c r="K176" i="16"/>
  <c r="L176" i="16"/>
  <c r="M176" i="16" s="1"/>
  <c r="H759" i="16"/>
  <c r="K759" i="16"/>
  <c r="L759" i="16"/>
  <c r="M759" i="16" s="1"/>
  <c r="H1025" i="16"/>
  <c r="K1025" i="16"/>
  <c r="L1025" i="16"/>
  <c r="M1025" i="16" s="1"/>
  <c r="H1026" i="16"/>
  <c r="K1026" i="16"/>
  <c r="L1026" i="16"/>
  <c r="M1026" i="16" s="1"/>
  <c r="H1140" i="16"/>
  <c r="K1140" i="16"/>
  <c r="L1140" i="16"/>
  <c r="M1140" i="16" s="1"/>
  <c r="H70" i="16"/>
  <c r="K70" i="16"/>
  <c r="L70" i="16"/>
  <c r="M70" i="16" s="1"/>
  <c r="H71" i="16"/>
  <c r="K71" i="16"/>
  <c r="L71" i="16"/>
  <c r="M71" i="16" s="1"/>
  <c r="H219" i="16"/>
  <c r="K219" i="16"/>
  <c r="L219" i="16"/>
  <c r="N219" i="16" s="1"/>
  <c r="H721" i="16"/>
  <c r="K721" i="16"/>
  <c r="L721" i="16"/>
  <c r="N721" i="16" s="1"/>
  <c r="H164" i="16"/>
  <c r="K164" i="16"/>
  <c r="L164" i="16"/>
  <c r="M164" i="16" s="1"/>
  <c r="H165" i="16"/>
  <c r="K165" i="16"/>
  <c r="L165" i="16"/>
  <c r="M165" i="16" s="1"/>
  <c r="H166" i="16"/>
  <c r="K166" i="16"/>
  <c r="L166" i="16"/>
  <c r="M166" i="16" s="1"/>
  <c r="H426" i="15"/>
  <c r="K426" i="15"/>
  <c r="H283" i="15"/>
  <c r="K283" i="15"/>
  <c r="H66" i="15"/>
  <c r="K66" i="15"/>
  <c r="H90" i="15"/>
  <c r="K90" i="15"/>
  <c r="H280" i="15"/>
  <c r="K280" i="15"/>
  <c r="H218" i="15"/>
  <c r="K218" i="15"/>
  <c r="H80" i="15"/>
  <c r="K80" i="15"/>
  <c r="H604" i="11"/>
  <c r="K604" i="11"/>
  <c r="H513" i="11"/>
  <c r="K513" i="11"/>
  <c r="H162" i="11"/>
  <c r="K162" i="11"/>
  <c r="H528" i="11"/>
  <c r="K528" i="11"/>
  <c r="H945" i="9"/>
  <c r="K945" i="9"/>
  <c r="H262" i="9"/>
  <c r="K262" i="9"/>
  <c r="H759" i="9"/>
  <c r="K759" i="9"/>
  <c r="L759" i="9"/>
  <c r="M759" i="9" s="1"/>
  <c r="H792" i="9"/>
  <c r="K792" i="9"/>
  <c r="H1072" i="9"/>
  <c r="K1072" i="9"/>
  <c r="H783" i="9"/>
  <c r="K783" i="9"/>
  <c r="H784" i="9"/>
  <c r="K784" i="9"/>
  <c r="H918" i="9"/>
  <c r="K918" i="9"/>
  <c r="H313" i="8"/>
  <c r="K313" i="8"/>
  <c r="H210" i="8"/>
  <c r="K210" i="8"/>
  <c r="H84" i="8"/>
  <c r="K84" i="8"/>
  <c r="H2337" i="2"/>
  <c r="K2337" i="2"/>
  <c r="H2336" i="2"/>
  <c r="K2336" i="2"/>
  <c r="H1476" i="2"/>
  <c r="K1476" i="2"/>
  <c r="H1091" i="2"/>
  <c r="K1091" i="2"/>
  <c r="H118" i="2"/>
  <c r="K118" i="2"/>
  <c r="H104" i="2"/>
  <c r="K104" i="2"/>
  <c r="H301" i="1"/>
  <c r="K301" i="1"/>
  <c r="L301" i="1"/>
  <c r="N301" i="1" s="1"/>
  <c r="H535" i="1"/>
  <c r="K535" i="1"/>
  <c r="H536" i="1"/>
  <c r="K536" i="1"/>
  <c r="H267" i="1"/>
  <c r="K267" i="1"/>
  <c r="H700" i="1"/>
  <c r="K700" i="1"/>
  <c r="L700" i="1"/>
  <c r="M700" i="1" s="1"/>
  <c r="L993" i="3"/>
  <c r="N993" i="3" s="1"/>
  <c r="K993" i="3"/>
  <c r="H993" i="3"/>
  <c r="H557" i="10"/>
  <c r="K557" i="10"/>
  <c r="L557" i="10"/>
  <c r="M557" i="10" s="1"/>
  <c r="H713" i="10"/>
  <c r="K713" i="10"/>
  <c r="H714" i="10"/>
  <c r="K714" i="10"/>
  <c r="H47" i="10"/>
  <c r="K47" i="10"/>
  <c r="L47" i="10"/>
  <c r="M47" i="10" s="1"/>
  <c r="H938" i="10"/>
  <c r="K938" i="10"/>
  <c r="L938" i="10"/>
  <c r="M938" i="10" s="1"/>
  <c r="H166" i="8"/>
  <c r="K166" i="8"/>
  <c r="K45" i="8"/>
  <c r="H45" i="8"/>
  <c r="H941" i="7"/>
  <c r="K941" i="7"/>
  <c r="H598" i="7"/>
  <c r="K598" i="7"/>
  <c r="H860" i="7"/>
  <c r="K860" i="7"/>
  <c r="H801" i="7"/>
  <c r="K801" i="7"/>
  <c r="H282" i="3"/>
  <c r="K282" i="3"/>
  <c r="H540" i="3"/>
  <c r="K540" i="3"/>
  <c r="H535" i="3"/>
  <c r="K535" i="3"/>
  <c r="H1678" i="2"/>
  <c r="K1678" i="2"/>
  <c r="H1273" i="2"/>
  <c r="K1273" i="2"/>
  <c r="H1641" i="2"/>
  <c r="K1641" i="2"/>
  <c r="H976" i="2"/>
  <c r="K976" i="2"/>
  <c r="K341" i="7"/>
  <c r="H341" i="7"/>
  <c r="L1074" i="7"/>
  <c r="M1074" i="7" s="1"/>
  <c r="K1074" i="7"/>
  <c r="H1074" i="7"/>
  <c r="H777" i="7"/>
  <c r="K514" i="5"/>
  <c r="K313" i="5"/>
  <c r="H313" i="5"/>
  <c r="K312" i="5"/>
  <c r="H312" i="5"/>
  <c r="L737" i="5"/>
  <c r="N737" i="5" s="1"/>
  <c r="K737" i="5"/>
  <c r="H737" i="5"/>
  <c r="K11" i="3"/>
  <c r="H11" i="3"/>
  <c r="K462" i="3"/>
  <c r="H462" i="3"/>
  <c r="H461" i="3"/>
  <c r="H2560" i="2"/>
  <c r="M721" i="16" l="1"/>
  <c r="M219" i="16"/>
  <c r="M72" i="16"/>
  <c r="M301" i="1"/>
  <c r="N73" i="16"/>
  <c r="N175" i="16"/>
  <c r="N176" i="16"/>
  <c r="N759" i="16"/>
  <c r="N1025" i="16"/>
  <c r="N1026" i="16"/>
  <c r="N1140" i="16"/>
  <c r="N70" i="16"/>
  <c r="N71" i="16"/>
  <c r="N166" i="16"/>
  <c r="N164" i="16"/>
  <c r="N165" i="16"/>
  <c r="N759" i="9"/>
  <c r="N700" i="1"/>
  <c r="N47" i="10"/>
  <c r="N938" i="10"/>
  <c r="M993" i="3"/>
  <c r="N557" i="10"/>
  <c r="N1074" i="7"/>
  <c r="M737" i="5"/>
  <c r="H55" i="16"/>
  <c r="K55" i="16"/>
  <c r="L55" i="16"/>
  <c r="N55" i="16" s="1"/>
  <c r="H56" i="16"/>
  <c r="K56" i="16"/>
  <c r="L56" i="16"/>
  <c r="M56" i="16" s="1"/>
  <c r="H705" i="16"/>
  <c r="K705" i="16"/>
  <c r="L705" i="16"/>
  <c r="M705" i="16" s="1"/>
  <c r="H848" i="14"/>
  <c r="K848" i="14"/>
  <c r="H613" i="14"/>
  <c r="K613" i="14"/>
  <c r="H440" i="14"/>
  <c r="K440" i="14"/>
  <c r="H838" i="14"/>
  <c r="K838" i="14"/>
  <c r="H278" i="9"/>
  <c r="K278" i="9"/>
  <c r="H1106" i="9"/>
  <c r="K1106" i="9"/>
  <c r="H24" i="9"/>
  <c r="K24" i="9"/>
  <c r="H749" i="9"/>
  <c r="K749" i="9"/>
  <c r="H238" i="9"/>
  <c r="K238" i="9"/>
  <c r="H504" i="7"/>
  <c r="K504" i="7"/>
  <c r="H271" i="4"/>
  <c r="K271" i="4"/>
  <c r="L271" i="4"/>
  <c r="N271" i="4" s="1"/>
  <c r="H125" i="4"/>
  <c r="K125" i="4"/>
  <c r="L125" i="4"/>
  <c r="M125" i="4" s="1"/>
  <c r="H643" i="4"/>
  <c r="K643" i="4"/>
  <c r="H438" i="4"/>
  <c r="K438" i="4"/>
  <c r="L438" i="4"/>
  <c r="N438" i="4" s="1"/>
  <c r="H178" i="4"/>
  <c r="K178" i="4"/>
  <c r="L178" i="4"/>
  <c r="M178" i="4" s="1"/>
  <c r="H546" i="1"/>
  <c r="K546" i="1"/>
  <c r="H111" i="1"/>
  <c r="K111" i="1"/>
  <c r="H112" i="1"/>
  <c r="K112" i="1"/>
  <c r="H596" i="1"/>
  <c r="K596" i="1"/>
  <c r="L596" i="1"/>
  <c r="M596" i="1" s="1"/>
  <c r="H232" i="1"/>
  <c r="K232" i="1"/>
  <c r="K398" i="14"/>
  <c r="H398" i="14"/>
  <c r="K149" i="15"/>
  <c r="H149" i="15"/>
  <c r="K299" i="15"/>
  <c r="H299" i="15"/>
  <c r="H303" i="11"/>
  <c r="L820" i="10"/>
  <c r="M820" i="10" s="1"/>
  <c r="K820" i="10"/>
  <c r="H820" i="10"/>
  <c r="L70" i="10"/>
  <c r="M70" i="10" s="1"/>
  <c r="K70" i="10"/>
  <c r="H70" i="10"/>
  <c r="L834" i="10"/>
  <c r="N834" i="10" s="1"/>
  <c r="K834" i="10"/>
  <c r="H834" i="10"/>
  <c r="H1047" i="9"/>
  <c r="L1352" i="9"/>
  <c r="M1352" i="9" s="1"/>
  <c r="K1352" i="9"/>
  <c r="H1352" i="9"/>
  <c r="L1351" i="9"/>
  <c r="N1351" i="9" s="1"/>
  <c r="K1351" i="9"/>
  <c r="H1351" i="9"/>
  <c r="K1047" i="9"/>
  <c r="L504" i="8"/>
  <c r="M504" i="8" s="1"/>
  <c r="K504" i="8"/>
  <c r="H504" i="8"/>
  <c r="K632" i="2"/>
  <c r="H632" i="2"/>
  <c r="K1585" i="2"/>
  <c r="H1585" i="2"/>
  <c r="H252" i="14"/>
  <c r="K252" i="14"/>
  <c r="H393" i="14"/>
  <c r="K393" i="14"/>
  <c r="M438" i="4" l="1"/>
  <c r="N705" i="16"/>
  <c r="M55" i="16"/>
  <c r="N125" i="4"/>
  <c r="N56" i="16"/>
  <c r="M271" i="4"/>
  <c r="N178" i="4"/>
  <c r="N596" i="1"/>
  <c r="M834" i="10"/>
  <c r="N70" i="10"/>
  <c r="N820" i="10"/>
  <c r="M1351" i="9"/>
  <c r="N1352" i="9"/>
  <c r="N504" i="8"/>
  <c r="H179" i="11" l="1"/>
  <c r="K179" i="11"/>
  <c r="H456" i="11"/>
  <c r="K456" i="11"/>
  <c r="H457" i="11"/>
  <c r="K457" i="11"/>
  <c r="H634" i="11"/>
  <c r="K634" i="11"/>
  <c r="L634" i="11"/>
  <c r="M634" i="11" s="1"/>
  <c r="H368" i="11"/>
  <c r="K368" i="11"/>
  <c r="H603" i="11"/>
  <c r="K603" i="11"/>
  <c r="H69" i="10"/>
  <c r="K69" i="10"/>
  <c r="H634" i="10"/>
  <c r="K634" i="10"/>
  <c r="H635" i="10"/>
  <c r="K635" i="10"/>
  <c r="H19" i="10"/>
  <c r="K19" i="10"/>
  <c r="H914" i="10"/>
  <c r="K914" i="10"/>
  <c r="H764" i="10"/>
  <c r="K764" i="10"/>
  <c r="H228" i="10"/>
  <c r="K228" i="10"/>
  <c r="H28" i="9"/>
  <c r="K28" i="9"/>
  <c r="H461" i="9"/>
  <c r="K461" i="9"/>
  <c r="H999" i="9"/>
  <c r="K999" i="9"/>
  <c r="H1209" i="9"/>
  <c r="K1209" i="9"/>
  <c r="H511" i="9"/>
  <c r="K511" i="9"/>
  <c r="H901" i="9"/>
  <c r="K901" i="9"/>
  <c r="H866" i="9"/>
  <c r="K866" i="9"/>
  <c r="H839" i="9"/>
  <c r="K839" i="9"/>
  <c r="H387" i="9"/>
  <c r="K387" i="9"/>
  <c r="H132" i="9"/>
  <c r="K132" i="9"/>
  <c r="H1136" i="9"/>
  <c r="K1136" i="9"/>
  <c r="H1121" i="9"/>
  <c r="K1121" i="9"/>
  <c r="H430" i="9"/>
  <c r="K430" i="9"/>
  <c r="H463" i="7"/>
  <c r="K463" i="7"/>
  <c r="H330" i="7"/>
  <c r="K330" i="7"/>
  <c r="H567" i="7"/>
  <c r="K567" i="7"/>
  <c r="H1133" i="7"/>
  <c r="K1133" i="7"/>
  <c r="H1078" i="7"/>
  <c r="K1078" i="7"/>
  <c r="H175" i="7"/>
  <c r="K175" i="7"/>
  <c r="H530" i="7"/>
  <c r="K530" i="7"/>
  <c r="H282" i="7"/>
  <c r="K282" i="7"/>
  <c r="H130" i="3"/>
  <c r="K130" i="3"/>
  <c r="H131" i="3"/>
  <c r="K131" i="3"/>
  <c r="H738" i="3"/>
  <c r="K738" i="3"/>
  <c r="H759" i="3"/>
  <c r="K759" i="3"/>
  <c r="H746" i="3"/>
  <c r="K746" i="3"/>
  <c r="H379" i="2"/>
  <c r="K379" i="2"/>
  <c r="H1415" i="2"/>
  <c r="K1415" i="2"/>
  <c r="H1186" i="2"/>
  <c r="K1186" i="2"/>
  <c r="H109" i="2"/>
  <c r="K109" i="2"/>
  <c r="H110" i="2"/>
  <c r="K110" i="2"/>
  <c r="H2082" i="2"/>
  <c r="K2082" i="2"/>
  <c r="H1648" i="2"/>
  <c r="K1648" i="2"/>
  <c r="H1011" i="2"/>
  <c r="K1011" i="2"/>
  <c r="H259" i="2"/>
  <c r="K259" i="2"/>
  <c r="H412" i="2"/>
  <c r="K412" i="2"/>
  <c r="H413" i="2"/>
  <c r="K413" i="2"/>
  <c r="H55" i="2"/>
  <c r="K55" i="2"/>
  <c r="H199" i="2"/>
  <c r="K199" i="2"/>
  <c r="H1531" i="2"/>
  <c r="K1531" i="2"/>
  <c r="H521" i="2"/>
  <c r="K521" i="2"/>
  <c r="H286" i="2"/>
  <c r="K286" i="2"/>
  <c r="H1068" i="2"/>
  <c r="K1068" i="2"/>
  <c r="H2095" i="2"/>
  <c r="K2095" i="2"/>
  <c r="H1055" i="2"/>
  <c r="K1055" i="2"/>
  <c r="H1056" i="2"/>
  <c r="K1056" i="2"/>
  <c r="H54" i="2"/>
  <c r="K54" i="2"/>
  <c r="H2189" i="2"/>
  <c r="K2189" i="2"/>
  <c r="H1769" i="2"/>
  <c r="K1769" i="2"/>
  <c r="H546" i="2"/>
  <c r="K546" i="2"/>
  <c r="H547" i="2"/>
  <c r="K547" i="2"/>
  <c r="H2361" i="2"/>
  <c r="K2361" i="2"/>
  <c r="H626" i="1"/>
  <c r="K626" i="1"/>
  <c r="L626" i="1"/>
  <c r="N626" i="1" s="1"/>
  <c r="H257" i="1"/>
  <c r="K257" i="1"/>
  <c r="L257" i="1"/>
  <c r="N257" i="1" s="1"/>
  <c r="H545" i="1"/>
  <c r="K545" i="1"/>
  <c r="H499" i="1"/>
  <c r="K499" i="1"/>
  <c r="L499" i="1"/>
  <c r="M499" i="1" s="1"/>
  <c r="H595" i="5"/>
  <c r="K595" i="5"/>
  <c r="H386" i="5"/>
  <c r="K386" i="5"/>
  <c r="H387" i="5"/>
  <c r="K387" i="5"/>
  <c r="H205" i="5"/>
  <c r="K205" i="5"/>
  <c r="L174" i="3"/>
  <c r="M174" i="3" s="1"/>
  <c r="K174" i="3"/>
  <c r="H174" i="3"/>
  <c r="L2560" i="2"/>
  <c r="M2560" i="2" s="1"/>
  <c r="K2560" i="2"/>
  <c r="K1507" i="2"/>
  <c r="H1507" i="2"/>
  <c r="H921" i="16"/>
  <c r="K921" i="16"/>
  <c r="L921" i="16"/>
  <c r="M921" i="16" s="1"/>
  <c r="H130" i="16"/>
  <c r="K130" i="16"/>
  <c r="L130" i="16"/>
  <c r="M130" i="16" s="1"/>
  <c r="H523" i="16"/>
  <c r="K523" i="16"/>
  <c r="L523" i="16"/>
  <c r="M523" i="16" s="1"/>
  <c r="H920" i="16"/>
  <c r="K920" i="16"/>
  <c r="L920" i="16"/>
  <c r="M920" i="16" s="1"/>
  <c r="H218" i="16"/>
  <c r="K218" i="16"/>
  <c r="L218" i="16"/>
  <c r="M218" i="16" s="1"/>
  <c r="H499" i="14"/>
  <c r="K499" i="14"/>
  <c r="H821" i="14"/>
  <c r="K821" i="14"/>
  <c r="H820" i="14"/>
  <c r="K820" i="14"/>
  <c r="H822" i="14"/>
  <c r="K822" i="14"/>
  <c r="H441" i="14"/>
  <c r="K441" i="14"/>
  <c r="L441" i="14"/>
  <c r="M441" i="14" s="1"/>
  <c r="H552" i="11"/>
  <c r="K552" i="11"/>
  <c r="H732" i="11"/>
  <c r="K732" i="11"/>
  <c r="H411" i="11"/>
  <c r="K411" i="11"/>
  <c r="H412" i="11"/>
  <c r="K412" i="11"/>
  <c r="H491" i="5"/>
  <c r="K491" i="5"/>
  <c r="H60" i="5"/>
  <c r="K60" i="5"/>
  <c r="H762" i="7"/>
  <c r="K762" i="7"/>
  <c r="H1168" i="7"/>
  <c r="K1168" i="7"/>
  <c r="H286" i="7"/>
  <c r="K286" i="7"/>
  <c r="H595" i="9"/>
  <c r="K595" i="9"/>
  <c r="H82" i="9"/>
  <c r="K82" i="9"/>
  <c r="H1287" i="9"/>
  <c r="K1287" i="9"/>
  <c r="H877" i="7"/>
  <c r="K877" i="7"/>
  <c r="H107" i="7"/>
  <c r="K107" i="7"/>
  <c r="H274" i="7"/>
  <c r="K274" i="7"/>
  <c r="H200" i="7"/>
  <c r="K200" i="7"/>
  <c r="H902" i="7"/>
  <c r="K902" i="7"/>
  <c r="H178" i="5"/>
  <c r="K178" i="5"/>
  <c r="H225" i="5"/>
  <c r="K225" i="5"/>
  <c r="H156" i="4"/>
  <c r="K156" i="4"/>
  <c r="L156" i="4"/>
  <c r="M156" i="4" s="1"/>
  <c r="H243" i="4"/>
  <c r="K243" i="4"/>
  <c r="H557" i="4"/>
  <c r="K557" i="4"/>
  <c r="H61" i="4"/>
  <c r="K61" i="4"/>
  <c r="L61" i="4"/>
  <c r="M61" i="4" s="1"/>
  <c r="H209" i="3"/>
  <c r="K209" i="3"/>
  <c r="H697" i="3"/>
  <c r="K697" i="3"/>
  <c r="H453" i="3"/>
  <c r="K453" i="3"/>
  <c r="H724" i="3"/>
  <c r="K724" i="3"/>
  <c r="H922" i="3"/>
  <c r="K922" i="3"/>
  <c r="H561" i="3"/>
  <c r="K561" i="3"/>
  <c r="H871" i="3"/>
  <c r="K871" i="3"/>
  <c r="H872" i="3"/>
  <c r="K872" i="3"/>
  <c r="H711" i="3"/>
  <c r="K711" i="3"/>
  <c r="H1090" i="2"/>
  <c r="K1090" i="2"/>
  <c r="H1821" i="2"/>
  <c r="K1821" i="2"/>
  <c r="H311" i="2"/>
  <c r="K311" i="2"/>
  <c r="H1925" i="2"/>
  <c r="K1925" i="2"/>
  <c r="H31" i="2"/>
  <c r="K31" i="2"/>
  <c r="N634" i="11" l="1"/>
  <c r="N61" i="4"/>
  <c r="N499" i="1"/>
  <c r="M257" i="1"/>
  <c r="M626" i="1"/>
  <c r="N523" i="16"/>
  <c r="N441" i="14"/>
  <c r="N174" i="3"/>
  <c r="N2560" i="2"/>
  <c r="N218" i="16"/>
  <c r="N130" i="16"/>
  <c r="N156" i="4"/>
  <c r="N921" i="16"/>
  <c r="N920" i="16"/>
  <c r="L1103" i="16"/>
  <c r="N1103" i="16" s="1"/>
  <c r="K1103" i="16"/>
  <c r="H1103" i="16"/>
  <c r="L1240" i="16"/>
  <c r="M1240" i="16" s="1"/>
  <c r="K1240" i="16"/>
  <c r="H1240" i="16"/>
  <c r="L844" i="16"/>
  <c r="N844" i="16" s="1"/>
  <c r="K844" i="16"/>
  <c r="H844" i="16"/>
  <c r="L1239" i="16"/>
  <c r="N1239" i="16" s="1"/>
  <c r="K1239" i="16"/>
  <c r="H1239" i="16"/>
  <c r="L199" i="16"/>
  <c r="N199" i="16" s="1"/>
  <c r="K199" i="16"/>
  <c r="H199" i="16"/>
  <c r="L1007" i="16"/>
  <c r="M1007" i="16" s="1"/>
  <c r="K1007" i="16"/>
  <c r="H1007" i="16"/>
  <c r="L142" i="16"/>
  <c r="N142" i="16" s="1"/>
  <c r="K142" i="16"/>
  <c r="H142" i="16"/>
  <c r="N1007" i="16" l="1"/>
  <c r="M199" i="16"/>
  <c r="N1240" i="16"/>
  <c r="M1239" i="16"/>
  <c r="M142" i="16"/>
  <c r="M844" i="16"/>
  <c r="M1103" i="16"/>
  <c r="K68" i="6"/>
  <c r="H68" i="6"/>
  <c r="K149" i="14"/>
  <c r="H149" i="14"/>
  <c r="K635" i="11" l="1"/>
  <c r="H635" i="11"/>
  <c r="H431" i="10" l="1"/>
  <c r="K898" i="2"/>
  <c r="H898" i="2"/>
  <c r="K2106" i="2"/>
  <c r="H2106" i="2"/>
  <c r="L1477" i="2"/>
  <c r="N1477" i="2" s="1"/>
  <c r="K1477" i="2"/>
  <c r="H724" i="10"/>
  <c r="K724" i="10"/>
  <c r="M1477" i="2" l="1"/>
  <c r="H865" i="14"/>
  <c r="K865" i="14"/>
  <c r="L865" i="14"/>
  <c r="M865" i="14" s="1"/>
  <c r="H911" i="14"/>
  <c r="K911" i="14"/>
  <c r="H488" i="14"/>
  <c r="K488" i="14"/>
  <c r="H106" i="12"/>
  <c r="K106" i="12"/>
  <c r="H58" i="12"/>
  <c r="K58" i="12"/>
  <c r="H49" i="12"/>
  <c r="K49" i="12"/>
  <c r="H302" i="11"/>
  <c r="K302" i="11"/>
  <c r="M302" i="11"/>
  <c r="H14" i="11"/>
  <c r="K14" i="11"/>
  <c r="H15" i="11"/>
  <c r="K15" i="11"/>
  <c r="H143" i="11"/>
  <c r="K143" i="11"/>
  <c r="H760" i="11"/>
  <c r="K760" i="11"/>
  <c r="H91" i="11"/>
  <c r="K91" i="11"/>
  <c r="H207" i="11"/>
  <c r="K207" i="11"/>
  <c r="H208" i="11"/>
  <c r="K208" i="11"/>
  <c r="H367" i="11"/>
  <c r="K367" i="11"/>
  <c r="H911" i="10"/>
  <c r="K911" i="10"/>
  <c r="L911" i="10"/>
  <c r="M911" i="10" s="1"/>
  <c r="H912" i="10"/>
  <c r="K912" i="10"/>
  <c r="L912" i="10"/>
  <c r="M912" i="10" s="1"/>
  <c r="H188" i="10"/>
  <c r="K188" i="10"/>
  <c r="H68" i="10"/>
  <c r="K68" i="10"/>
  <c r="H206" i="5"/>
  <c r="K206" i="5"/>
  <c r="H433" i="5"/>
  <c r="K433" i="5"/>
  <c r="H242" i="5"/>
  <c r="K242" i="5"/>
  <c r="H443" i="5"/>
  <c r="K443" i="5"/>
  <c r="H37" i="5"/>
  <c r="K37" i="5"/>
  <c r="H105" i="4"/>
  <c r="K105" i="4"/>
  <c r="H242" i="4"/>
  <c r="K242" i="4"/>
  <c r="H798" i="3"/>
  <c r="K798" i="3"/>
  <c r="H214" i="3"/>
  <c r="K214" i="3"/>
  <c r="L214" i="3"/>
  <c r="M214" i="3" s="1"/>
  <c r="H215" i="3"/>
  <c r="K215" i="3"/>
  <c r="L215" i="3"/>
  <c r="N215" i="3" s="1"/>
  <c r="H207" i="3"/>
  <c r="K207" i="3"/>
  <c r="H208" i="3"/>
  <c r="K208" i="3"/>
  <c r="K671" i="3"/>
  <c r="H671" i="3"/>
  <c r="H1149" i="2"/>
  <c r="K1149" i="2"/>
  <c r="H960" i="2"/>
  <c r="K960" i="2"/>
  <c r="H679" i="2"/>
  <c r="K679" i="2"/>
  <c r="H422" i="2"/>
  <c r="K422" i="2"/>
  <c r="H1733" i="2"/>
  <c r="K1733" i="2"/>
  <c r="H919" i="2"/>
  <c r="K919" i="2"/>
  <c r="H1574" i="2"/>
  <c r="K1574" i="2"/>
  <c r="H1642" i="2"/>
  <c r="K1642" i="2"/>
  <c r="H290" i="2"/>
  <c r="K290" i="2"/>
  <c r="H1201" i="2"/>
  <c r="K1201" i="2"/>
  <c r="H401" i="1"/>
  <c r="K401" i="1"/>
  <c r="H604" i="1"/>
  <c r="K604" i="1"/>
  <c r="H816" i="1"/>
  <c r="K816" i="1"/>
  <c r="L816" i="1"/>
  <c r="N816" i="1" s="1"/>
  <c r="H343" i="1"/>
  <c r="K343" i="1"/>
  <c r="H482" i="1"/>
  <c r="K482" i="1"/>
  <c r="L482" i="1"/>
  <c r="M482" i="1" s="1"/>
  <c r="H714" i="1"/>
  <c r="K714" i="1"/>
  <c r="H809" i="1"/>
  <c r="K809" i="1"/>
  <c r="L809" i="1"/>
  <c r="M809" i="1" s="1"/>
  <c r="H412" i="1"/>
  <c r="K412" i="1"/>
  <c r="L139" i="6"/>
  <c r="M139" i="6" s="1"/>
  <c r="K139" i="6"/>
  <c r="H139" i="6"/>
  <c r="L126" i="6"/>
  <c r="N126" i="6" s="1"/>
  <c r="K126" i="6"/>
  <c r="H126" i="6"/>
  <c r="H42" i="6"/>
  <c r="K42" i="6"/>
  <c r="H19" i="6"/>
  <c r="K19" i="6"/>
  <c r="L850" i="1"/>
  <c r="M850" i="1" s="1"/>
  <c r="K850" i="1"/>
  <c r="L302" i="1"/>
  <c r="N302" i="1" s="1"/>
  <c r="K302" i="1"/>
  <c r="L259" i="1"/>
  <c r="M259" i="1" s="1"/>
  <c r="K259" i="1"/>
  <c r="H259" i="1"/>
  <c r="H31" i="14"/>
  <c r="K31" i="14"/>
  <c r="L31" i="14"/>
  <c r="M31" i="14" s="1"/>
  <c r="H711" i="14"/>
  <c r="K711" i="14"/>
  <c r="H23" i="14"/>
  <c r="K23" i="14"/>
  <c r="H530" i="10"/>
  <c r="K530" i="10"/>
  <c r="H732" i="10"/>
  <c r="K732" i="10"/>
  <c r="H733" i="10"/>
  <c r="K733" i="10"/>
  <c r="H910" i="10"/>
  <c r="K910" i="10"/>
  <c r="L910" i="10"/>
  <c r="M910" i="10" s="1"/>
  <c r="H451" i="9"/>
  <c r="K451" i="9"/>
  <c r="H769" i="9"/>
  <c r="K769" i="9"/>
  <c r="H770" i="9"/>
  <c r="K770" i="9"/>
  <c r="H980" i="9"/>
  <c r="K980" i="9"/>
  <c r="H817" i="7"/>
  <c r="K817" i="7"/>
  <c r="H95" i="7"/>
  <c r="K95" i="7"/>
  <c r="H121" i="7"/>
  <c r="K121" i="7"/>
  <c r="H849" i="7"/>
  <c r="K849" i="7"/>
  <c r="H642" i="7"/>
  <c r="K642" i="7"/>
  <c r="H1174" i="7"/>
  <c r="K1174" i="7"/>
  <c r="H270" i="4"/>
  <c r="K270" i="4"/>
  <c r="L270" i="4"/>
  <c r="M270" i="4" s="1"/>
  <c r="H148" i="4"/>
  <c r="K148" i="4"/>
  <c r="H277" i="3"/>
  <c r="K277" i="3"/>
  <c r="H631" i="3"/>
  <c r="K631" i="3"/>
  <c r="H809" i="3"/>
  <c r="K809" i="3"/>
  <c r="L809" i="3"/>
  <c r="M809" i="3" s="1"/>
  <c r="H222" i="3"/>
  <c r="K222" i="3"/>
  <c r="H276" i="3"/>
  <c r="K276" i="3"/>
  <c r="H338" i="2"/>
  <c r="K338" i="2"/>
  <c r="H339" i="2"/>
  <c r="K339" i="2"/>
  <c r="H1561" i="2"/>
  <c r="K1561" i="2"/>
  <c r="H1701" i="2"/>
  <c r="K1701" i="2"/>
  <c r="H832" i="2"/>
  <c r="K832" i="2"/>
  <c r="H184" i="1"/>
  <c r="K184" i="1"/>
  <c r="H7" i="1"/>
  <c r="K7" i="1"/>
  <c r="H317" i="1"/>
  <c r="K317" i="1"/>
  <c r="L317" i="1"/>
  <c r="M317" i="1" s="1"/>
  <c r="M816" i="1" l="1"/>
  <c r="N809" i="1"/>
  <c r="N482" i="1"/>
  <c r="M215" i="3"/>
  <c r="N214" i="3"/>
  <c r="N302" i="11"/>
  <c r="N911" i="10"/>
  <c r="N865" i="14"/>
  <c r="N912" i="10"/>
  <c r="N910" i="10"/>
  <c r="M126" i="6"/>
  <c r="N139" i="6"/>
  <c r="N31" i="14"/>
  <c r="M302" i="1"/>
  <c r="N850" i="1"/>
  <c r="N259" i="1"/>
  <c r="N809" i="3"/>
  <c r="N270" i="4"/>
  <c r="N317" i="1"/>
  <c r="H194" i="5"/>
  <c r="K194" i="5"/>
  <c r="L2559" i="2"/>
  <c r="N2559" i="2" s="1"/>
  <c r="K2559" i="2"/>
  <c r="H2559" i="2"/>
  <c r="K1634" i="2"/>
  <c r="H1634" i="2"/>
  <c r="M2559" i="2" l="1"/>
  <c r="H61" i="10" l="1"/>
  <c r="K61" i="10"/>
  <c r="H656" i="10"/>
  <c r="K656" i="10"/>
  <c r="H9" i="10"/>
  <c r="K9" i="10"/>
  <c r="H10" i="10"/>
  <c r="K10" i="10"/>
  <c r="H544" i="9"/>
  <c r="K544" i="9"/>
  <c r="H545" i="9"/>
  <c r="K545" i="9"/>
  <c r="H582" i="9"/>
  <c r="K582" i="9"/>
  <c r="L582" i="9"/>
  <c r="M582" i="9" s="1"/>
  <c r="H583" i="9"/>
  <c r="K583" i="9"/>
  <c r="L583" i="9"/>
  <c r="M583" i="9" s="1"/>
  <c r="H775" i="9"/>
  <c r="K775" i="9"/>
  <c r="H979" i="9"/>
  <c r="K979" i="9"/>
  <c r="H1057" i="9"/>
  <c r="K1057" i="9"/>
  <c r="H323" i="8"/>
  <c r="H324" i="8"/>
  <c r="H358" i="7"/>
  <c r="K358" i="7"/>
  <c r="H514" i="7"/>
  <c r="K514" i="7"/>
  <c r="H779" i="7"/>
  <c r="K779" i="7"/>
  <c r="H93" i="7"/>
  <c r="K93" i="7"/>
  <c r="H323" i="7"/>
  <c r="K323" i="7"/>
  <c r="H641" i="7"/>
  <c r="K641" i="7"/>
  <c r="H82" i="5"/>
  <c r="K82" i="5"/>
  <c r="H424" i="5"/>
  <c r="K424" i="5"/>
  <c r="H508" i="5"/>
  <c r="K508" i="5"/>
  <c r="L508" i="5"/>
  <c r="M508" i="5" s="1"/>
  <c r="H685" i="5"/>
  <c r="K685" i="5"/>
  <c r="H489" i="5"/>
  <c r="K489" i="5"/>
  <c r="H910" i="3"/>
  <c r="K910" i="3"/>
  <c r="H134" i="3"/>
  <c r="K134" i="3"/>
  <c r="H135" i="3"/>
  <c r="K135" i="3"/>
  <c r="H714" i="3"/>
  <c r="K714" i="3"/>
  <c r="H715" i="3"/>
  <c r="K715" i="3"/>
  <c r="H386" i="2"/>
  <c r="K386" i="2"/>
  <c r="L386" i="2"/>
  <c r="N386" i="2" s="1"/>
  <c r="H387" i="2"/>
  <c r="K387" i="2"/>
  <c r="L387" i="2"/>
  <c r="M387" i="2" s="1"/>
  <c r="H1880" i="2"/>
  <c r="K1880" i="2"/>
  <c r="H2295" i="2"/>
  <c r="K2295" i="2"/>
  <c r="H1467" i="2"/>
  <c r="K1467" i="2"/>
  <c r="H995" i="2"/>
  <c r="K995" i="2"/>
  <c r="H1491" i="2"/>
  <c r="K1491" i="2"/>
  <c r="L1491" i="2"/>
  <c r="N1491" i="2" s="1"/>
  <c r="H641" i="1"/>
  <c r="K641" i="1"/>
  <c r="N508" i="5" l="1"/>
  <c r="N582" i="9"/>
  <c r="N583" i="9"/>
  <c r="M1491" i="2"/>
  <c r="M386" i="2"/>
  <c r="N387" i="2"/>
  <c r="K461" i="3"/>
  <c r="K347" i="3"/>
  <c r="H347" i="3"/>
  <c r="K670" i="3"/>
  <c r="H670" i="3"/>
  <c r="K52" i="2"/>
  <c r="H52" i="2"/>
  <c r="K159" i="9"/>
  <c r="H159" i="9"/>
  <c r="K707" i="7"/>
  <c r="H707" i="7"/>
  <c r="K363" i="16"/>
  <c r="L261" i="13" l="1"/>
  <c r="N261" i="13" s="1"/>
  <c r="K261" i="13"/>
  <c r="H261" i="13"/>
  <c r="L260" i="13"/>
  <c r="N260" i="13" s="1"/>
  <c r="K260" i="13"/>
  <c r="H260" i="13"/>
  <c r="L259" i="13"/>
  <c r="M259" i="13" s="1"/>
  <c r="K259" i="13"/>
  <c r="H259" i="13"/>
  <c r="L258" i="13"/>
  <c r="M258" i="13" s="1"/>
  <c r="K258" i="13"/>
  <c r="H258" i="13"/>
  <c r="L257" i="13"/>
  <c r="N257" i="13" s="1"/>
  <c r="K257" i="13"/>
  <c r="H257" i="13"/>
  <c r="K188" i="13"/>
  <c r="H188" i="13"/>
  <c r="H169" i="13"/>
  <c r="K169" i="13"/>
  <c r="H130" i="13"/>
  <c r="K130" i="13"/>
  <c r="N259" i="13" l="1"/>
  <c r="N258" i="13"/>
  <c r="M260" i="13"/>
  <c r="M257" i="13"/>
  <c r="M261" i="13"/>
  <c r="H111" i="13"/>
  <c r="K111" i="13"/>
  <c r="L111" i="13"/>
  <c r="N111" i="13" s="1"/>
  <c r="H23" i="13"/>
  <c r="K23" i="13"/>
  <c r="H115" i="13"/>
  <c r="K115" i="13"/>
  <c r="H47" i="13"/>
  <c r="K47" i="13"/>
  <c r="H203" i="13"/>
  <c r="K203" i="13"/>
  <c r="H153" i="13"/>
  <c r="K153" i="13"/>
  <c r="H251" i="13"/>
  <c r="K251" i="13"/>
  <c r="L251" i="13"/>
  <c r="M251" i="13" s="1"/>
  <c r="H8" i="13"/>
  <c r="K8" i="13"/>
  <c r="H9" i="13"/>
  <c r="K9" i="13"/>
  <c r="H10" i="13"/>
  <c r="K10" i="13"/>
  <c r="H11" i="13"/>
  <c r="K11" i="13"/>
  <c r="H12" i="13"/>
  <c r="K12" i="13"/>
  <c r="H13" i="13"/>
  <c r="K13" i="13"/>
  <c r="H14" i="13"/>
  <c r="K14" i="13"/>
  <c r="H15" i="13"/>
  <c r="K15" i="13"/>
  <c r="H16" i="13"/>
  <c r="K16" i="13"/>
  <c r="H17" i="13"/>
  <c r="K17" i="13"/>
  <c r="H18" i="13"/>
  <c r="K18" i="13"/>
  <c r="H19" i="13"/>
  <c r="K19" i="13"/>
  <c r="H20" i="13"/>
  <c r="K20" i="13"/>
  <c r="H22" i="13"/>
  <c r="K22" i="13"/>
  <c r="H26" i="13"/>
  <c r="K26" i="13"/>
  <c r="H27" i="13"/>
  <c r="K27" i="13"/>
  <c r="H28" i="13"/>
  <c r="K28" i="13"/>
  <c r="H29" i="13"/>
  <c r="K29" i="13"/>
  <c r="H30" i="13"/>
  <c r="K30" i="13"/>
  <c r="H31" i="13"/>
  <c r="K31" i="13"/>
  <c r="H32" i="13"/>
  <c r="K32" i="13"/>
  <c r="H33" i="13"/>
  <c r="K33" i="13"/>
  <c r="H34" i="13"/>
  <c r="K34" i="13"/>
  <c r="H35" i="13"/>
  <c r="K35" i="13"/>
  <c r="H36" i="13"/>
  <c r="K36" i="13"/>
  <c r="H37" i="13"/>
  <c r="K37" i="13"/>
  <c r="H38" i="13"/>
  <c r="K38" i="13"/>
  <c r="H39" i="13"/>
  <c r="K39" i="13"/>
  <c r="H43" i="13"/>
  <c r="K43" i="13"/>
  <c r="H40" i="13"/>
  <c r="K40" i="13"/>
  <c r="H41" i="13"/>
  <c r="K41" i="13"/>
  <c r="H42" i="13"/>
  <c r="K42" i="13"/>
  <c r="H44" i="13"/>
  <c r="K44" i="13"/>
  <c r="H45" i="13"/>
  <c r="K45" i="13"/>
  <c r="H46" i="13"/>
  <c r="K46" i="13"/>
  <c r="H49" i="13"/>
  <c r="K49" i="13"/>
  <c r="H50" i="13"/>
  <c r="K50" i="13"/>
  <c r="H51" i="13"/>
  <c r="K51" i="13"/>
  <c r="H52" i="13"/>
  <c r="K52" i="13"/>
  <c r="H53" i="13"/>
  <c r="K53" i="13"/>
  <c r="H54" i="13"/>
  <c r="K54" i="13"/>
  <c r="H55" i="13"/>
  <c r="K55" i="13"/>
  <c r="H56" i="13"/>
  <c r="K56" i="13"/>
  <c r="H57" i="13"/>
  <c r="K57" i="13"/>
  <c r="H58" i="13"/>
  <c r="K58" i="13"/>
  <c r="H59" i="13"/>
  <c r="K59" i="13"/>
  <c r="H60" i="13"/>
  <c r="K60" i="13"/>
  <c r="H61" i="13"/>
  <c r="K61" i="13"/>
  <c r="H62" i="13"/>
  <c r="K62" i="13"/>
  <c r="H63" i="13"/>
  <c r="K63" i="13"/>
  <c r="H64" i="13"/>
  <c r="K64" i="13"/>
  <c r="H65" i="13"/>
  <c r="K65" i="13"/>
  <c r="H68" i="13"/>
  <c r="K68" i="13"/>
  <c r="H69" i="13"/>
  <c r="K69" i="13"/>
  <c r="H70" i="13"/>
  <c r="K70" i="13"/>
  <c r="H71" i="13"/>
  <c r="K71" i="13"/>
  <c r="H72" i="13"/>
  <c r="K72" i="13"/>
  <c r="H73" i="13"/>
  <c r="K73" i="13"/>
  <c r="H74" i="13"/>
  <c r="K74" i="13"/>
  <c r="H76" i="13"/>
  <c r="K76" i="13"/>
  <c r="H77" i="13"/>
  <c r="K77" i="13"/>
  <c r="H78" i="13"/>
  <c r="K78" i="13"/>
  <c r="H79" i="13"/>
  <c r="K79" i="13"/>
  <c r="H80" i="13"/>
  <c r="K80" i="13"/>
  <c r="H81" i="13"/>
  <c r="K81" i="13"/>
  <c r="H82" i="13"/>
  <c r="K82" i="13"/>
  <c r="H83" i="13"/>
  <c r="K83" i="13"/>
  <c r="H85" i="13"/>
  <c r="K85" i="13"/>
  <c r="H86" i="13"/>
  <c r="K86" i="13"/>
  <c r="H87" i="13"/>
  <c r="K87" i="13"/>
  <c r="H88" i="13"/>
  <c r="K88" i="13"/>
  <c r="H89" i="13"/>
  <c r="K89" i="13"/>
  <c r="H90" i="13"/>
  <c r="K90" i="13"/>
  <c r="H91" i="13"/>
  <c r="K91" i="13"/>
  <c r="H270" i="13"/>
  <c r="K270" i="13"/>
  <c r="L270" i="13"/>
  <c r="M270" i="13" s="1"/>
  <c r="H92" i="13"/>
  <c r="K92" i="13"/>
  <c r="H93" i="13"/>
  <c r="K93" i="13"/>
  <c r="H94" i="13"/>
  <c r="K94" i="13"/>
  <c r="H95" i="13"/>
  <c r="K95" i="13"/>
  <c r="H96" i="13"/>
  <c r="K96" i="13"/>
  <c r="H97" i="13"/>
  <c r="K97" i="13"/>
  <c r="H98" i="13"/>
  <c r="K98" i="13"/>
  <c r="H99" i="13"/>
  <c r="K99" i="13"/>
  <c r="H100" i="13"/>
  <c r="K100" i="13"/>
  <c r="H101" i="13"/>
  <c r="K101" i="13"/>
  <c r="H102" i="13"/>
  <c r="K102" i="13"/>
  <c r="H104" i="13"/>
  <c r="K104" i="13"/>
  <c r="H105" i="13"/>
  <c r="K105" i="13"/>
  <c r="H106" i="13"/>
  <c r="K106" i="13"/>
  <c r="H107" i="13"/>
  <c r="K107" i="13"/>
  <c r="H108" i="13"/>
  <c r="K108" i="13"/>
  <c r="H110" i="13"/>
  <c r="K110" i="13"/>
  <c r="H109" i="13"/>
  <c r="K109" i="13"/>
  <c r="H113" i="13"/>
  <c r="K113" i="13"/>
  <c r="H114" i="13"/>
  <c r="K114" i="13"/>
  <c r="H116" i="13"/>
  <c r="K116" i="13"/>
  <c r="H117" i="13"/>
  <c r="K117" i="13"/>
  <c r="H118" i="13"/>
  <c r="K118" i="13"/>
  <c r="H119" i="13"/>
  <c r="K119" i="13"/>
  <c r="H120" i="13"/>
  <c r="K120" i="13"/>
  <c r="H121" i="13"/>
  <c r="K121" i="13"/>
  <c r="H122" i="13"/>
  <c r="K122" i="13"/>
  <c r="H124" i="13"/>
  <c r="K124" i="13"/>
  <c r="H125" i="13"/>
  <c r="K125" i="13"/>
  <c r="H126" i="13"/>
  <c r="K126" i="13"/>
  <c r="H127" i="13"/>
  <c r="K127" i="13"/>
  <c r="H128" i="13"/>
  <c r="K128" i="13"/>
  <c r="H129" i="13"/>
  <c r="K129" i="13"/>
  <c r="H131" i="13"/>
  <c r="K131" i="13"/>
  <c r="H132" i="13"/>
  <c r="K132" i="13"/>
  <c r="H133" i="13"/>
  <c r="K133" i="13"/>
  <c r="H134" i="13"/>
  <c r="K134" i="13"/>
  <c r="H135" i="13"/>
  <c r="K135" i="13"/>
  <c r="H136" i="13"/>
  <c r="K136" i="13"/>
  <c r="H137" i="13"/>
  <c r="K137" i="13"/>
  <c r="H139" i="13"/>
  <c r="K139" i="13"/>
  <c r="H140" i="13"/>
  <c r="K140" i="13"/>
  <c r="H141" i="13"/>
  <c r="K141" i="13"/>
  <c r="H142" i="13"/>
  <c r="K142" i="13"/>
  <c r="H143" i="13"/>
  <c r="K143" i="13"/>
  <c r="H144" i="13"/>
  <c r="K144" i="13"/>
  <c r="L144" i="13"/>
  <c r="H145" i="13"/>
  <c r="K145" i="13"/>
  <c r="H146" i="13"/>
  <c r="K146" i="13"/>
  <c r="H147" i="13"/>
  <c r="K147" i="13"/>
  <c r="H148" i="13"/>
  <c r="K148" i="13"/>
  <c r="H149" i="13"/>
  <c r="K149" i="13"/>
  <c r="H150" i="13"/>
  <c r="K150" i="13"/>
  <c r="H151" i="13"/>
  <c r="K151" i="13"/>
  <c r="H152" i="13"/>
  <c r="K152" i="13"/>
  <c r="H154" i="13"/>
  <c r="K154" i="13"/>
  <c r="H155" i="13"/>
  <c r="K155" i="13"/>
  <c r="H156" i="13"/>
  <c r="K156" i="13"/>
  <c r="H157" i="13"/>
  <c r="K157" i="13"/>
  <c r="H158" i="13"/>
  <c r="K158" i="13"/>
  <c r="H159" i="13"/>
  <c r="K159" i="13"/>
  <c r="H160" i="13"/>
  <c r="K160" i="13"/>
  <c r="H162" i="13"/>
  <c r="K162" i="13"/>
  <c r="H163" i="13"/>
  <c r="K163" i="13"/>
  <c r="H164" i="13"/>
  <c r="K164" i="13"/>
  <c r="H166" i="13"/>
  <c r="K166" i="13"/>
  <c r="H167" i="13"/>
  <c r="K167" i="13"/>
  <c r="H168" i="13"/>
  <c r="K168" i="13"/>
  <c r="H172" i="13"/>
  <c r="K172" i="13"/>
  <c r="H173" i="13"/>
  <c r="K173" i="13"/>
  <c r="H174" i="13"/>
  <c r="K174" i="13"/>
  <c r="H176" i="13"/>
  <c r="K176" i="13"/>
  <c r="H177" i="13"/>
  <c r="K177" i="13"/>
  <c r="H178" i="13"/>
  <c r="K178" i="13"/>
  <c r="H179" i="13"/>
  <c r="K179" i="13"/>
  <c r="H180" i="13"/>
  <c r="K180" i="13"/>
  <c r="H181" i="13"/>
  <c r="K181" i="13"/>
  <c r="H182" i="13"/>
  <c r="K182" i="13"/>
  <c r="H183" i="13"/>
  <c r="K183" i="13"/>
  <c r="H184" i="13"/>
  <c r="K184" i="13"/>
  <c r="H185" i="13"/>
  <c r="K185" i="13"/>
  <c r="H186" i="13"/>
  <c r="K186" i="13"/>
  <c r="H187" i="13"/>
  <c r="K187" i="13"/>
  <c r="H189" i="13"/>
  <c r="K189" i="13"/>
  <c r="H190" i="13"/>
  <c r="K190" i="13"/>
  <c r="H191" i="13"/>
  <c r="K191" i="13"/>
  <c r="H192" i="13"/>
  <c r="K192" i="13"/>
  <c r="H193" i="13"/>
  <c r="K193" i="13"/>
  <c r="H194" i="13"/>
  <c r="K194" i="13"/>
  <c r="H195" i="13"/>
  <c r="K195" i="13"/>
  <c r="H196" i="13"/>
  <c r="K196" i="13"/>
  <c r="H197" i="13"/>
  <c r="K197" i="13"/>
  <c r="H198" i="13"/>
  <c r="K198" i="13"/>
  <c r="H199" i="13"/>
  <c r="K199" i="13"/>
  <c r="H200" i="13"/>
  <c r="K200" i="13"/>
  <c r="H201" i="13"/>
  <c r="K201" i="13"/>
  <c r="H202" i="13"/>
  <c r="K202" i="13"/>
  <c r="H204" i="13"/>
  <c r="K204" i="13"/>
  <c r="H205" i="13"/>
  <c r="K205" i="13"/>
  <c r="H206" i="13"/>
  <c r="K206" i="13"/>
  <c r="H207" i="13"/>
  <c r="K207" i="13"/>
  <c r="H208" i="13"/>
  <c r="K208" i="13"/>
  <c r="H209" i="13"/>
  <c r="K209" i="13"/>
  <c r="H210" i="13"/>
  <c r="K210" i="13"/>
  <c r="H211" i="13"/>
  <c r="K211" i="13"/>
  <c r="H212" i="13"/>
  <c r="K212" i="13"/>
  <c r="H213" i="13"/>
  <c r="K213" i="13"/>
  <c r="H214" i="13"/>
  <c r="K214" i="13"/>
  <c r="H215" i="13"/>
  <c r="K215" i="13"/>
  <c r="H217" i="13"/>
  <c r="K217" i="13"/>
  <c r="H221" i="13"/>
  <c r="K221" i="13"/>
  <c r="H222" i="13"/>
  <c r="K222" i="13"/>
  <c r="H223" i="13"/>
  <c r="K223" i="13"/>
  <c r="H224" i="13"/>
  <c r="K224" i="13"/>
  <c r="H225" i="13"/>
  <c r="K225" i="13"/>
  <c r="H226" i="13"/>
  <c r="K226" i="13"/>
  <c r="H227" i="13"/>
  <c r="K227" i="13"/>
  <c r="H228" i="13"/>
  <c r="K228" i="13"/>
  <c r="H229" i="13"/>
  <c r="K229" i="13"/>
  <c r="H230" i="13"/>
  <c r="K230" i="13"/>
  <c r="H231" i="13"/>
  <c r="K231" i="13"/>
  <c r="H232" i="13"/>
  <c r="K232" i="13"/>
  <c r="H233" i="13"/>
  <c r="K233" i="13"/>
  <c r="H235" i="13"/>
  <c r="K235" i="13"/>
  <c r="H236" i="13"/>
  <c r="K236" i="13"/>
  <c r="H237" i="13"/>
  <c r="K237" i="13"/>
  <c r="H238" i="13"/>
  <c r="K238" i="13"/>
  <c r="H239" i="13"/>
  <c r="K239" i="13"/>
  <c r="H240" i="13"/>
  <c r="K240" i="13"/>
  <c r="H218" i="13"/>
  <c r="K218" i="13"/>
  <c r="H123" i="13"/>
  <c r="K123" i="13"/>
  <c r="H161" i="13"/>
  <c r="K161" i="13"/>
  <c r="H48" i="13"/>
  <c r="K48" i="13"/>
  <c r="H165" i="13"/>
  <c r="K165" i="13"/>
  <c r="H103" i="13"/>
  <c r="K103" i="13"/>
  <c r="H25" i="13"/>
  <c r="K25" i="13"/>
  <c r="H138" i="13"/>
  <c r="K138" i="13"/>
  <c r="H234" i="13"/>
  <c r="K234" i="13"/>
  <c r="G253" i="13" l="1"/>
  <c r="I253" i="13"/>
  <c r="N144" i="13"/>
  <c r="M111" i="13"/>
  <c r="N270" i="13"/>
  <c r="N251" i="13"/>
  <c r="M144" i="13"/>
  <c r="H263" i="2"/>
  <c r="K263" i="2"/>
  <c r="H391" i="2"/>
  <c r="K391" i="2"/>
  <c r="H1807" i="2"/>
  <c r="K1807" i="2"/>
  <c r="H1492" i="2"/>
  <c r="K1492" i="2"/>
  <c r="H128" i="2"/>
  <c r="K128" i="2"/>
  <c r="H602" i="2"/>
  <c r="K602" i="2"/>
  <c r="H1570" i="2"/>
  <c r="K1570" i="2"/>
  <c r="H2390" i="2"/>
  <c r="K2390" i="2"/>
  <c r="H861" i="3"/>
  <c r="K861" i="3"/>
  <c r="H219" i="3"/>
  <c r="K219" i="3"/>
  <c r="H302" i="3"/>
  <c r="K302" i="3"/>
  <c r="L302" i="3"/>
  <c r="M302" i="3" s="1"/>
  <c r="H587" i="3"/>
  <c r="K587" i="3"/>
  <c r="H537" i="3"/>
  <c r="K537" i="3"/>
  <c r="H595" i="7"/>
  <c r="K595" i="7"/>
  <c r="H729" i="7"/>
  <c r="K729" i="7"/>
  <c r="H174" i="7"/>
  <c r="K174" i="7"/>
  <c r="H448" i="7"/>
  <c r="K448" i="7"/>
  <c r="H229" i="7"/>
  <c r="K229" i="7"/>
  <c r="H76" i="8"/>
  <c r="K76" i="8"/>
  <c r="H486" i="8"/>
  <c r="K486" i="8"/>
  <c r="K323" i="8"/>
  <c r="K324" i="8"/>
  <c r="H155" i="8"/>
  <c r="K155" i="8"/>
  <c r="H373" i="8"/>
  <c r="K373" i="8"/>
  <c r="H312" i="8"/>
  <c r="K312" i="8"/>
  <c r="H34" i="8"/>
  <c r="K34" i="8"/>
  <c r="H281" i="8"/>
  <c r="K281" i="8"/>
  <c r="H307" i="8"/>
  <c r="K307" i="8"/>
  <c r="H993" i="16"/>
  <c r="K993" i="16"/>
  <c r="H473" i="16"/>
  <c r="K473" i="16"/>
  <c r="H505" i="16"/>
  <c r="K505" i="16"/>
  <c r="H507" i="16"/>
  <c r="K507" i="16"/>
  <c r="L507" i="16"/>
  <c r="N507" i="16" s="1"/>
  <c r="H424" i="16"/>
  <c r="K424" i="16"/>
  <c r="L424" i="16"/>
  <c r="M424" i="16" s="1"/>
  <c r="H1062" i="16"/>
  <c r="K1062" i="16"/>
  <c r="L1062" i="16"/>
  <c r="N1062" i="16" s="1"/>
  <c r="H1063" i="16"/>
  <c r="K1063" i="16"/>
  <c r="L1063" i="16"/>
  <c r="M1063" i="16" s="1"/>
  <c r="H264" i="16"/>
  <c r="K264" i="16"/>
  <c r="L264" i="16"/>
  <c r="M264" i="16" s="1"/>
  <c r="H265" i="16"/>
  <c r="K265" i="16"/>
  <c r="L265" i="16"/>
  <c r="N265" i="16" s="1"/>
  <c r="H440" i="16"/>
  <c r="K440" i="16"/>
  <c r="L440" i="16"/>
  <c r="M440" i="16" s="1"/>
  <c r="H810" i="16"/>
  <c r="K810" i="16"/>
  <c r="H817" i="16"/>
  <c r="K817" i="16"/>
  <c r="H818" i="16"/>
  <c r="K818" i="16"/>
  <c r="H53" i="16"/>
  <c r="K53" i="16"/>
  <c r="H57" i="16"/>
  <c r="K57" i="16"/>
  <c r="H1068" i="16"/>
  <c r="K1068" i="16"/>
  <c r="H216" i="16"/>
  <c r="K216" i="16"/>
  <c r="K66" i="8"/>
  <c r="H66" i="8"/>
  <c r="H2382" i="2"/>
  <c r="K2382" i="2"/>
  <c r="H979" i="2"/>
  <c r="K979" i="2"/>
  <c r="H980" i="2"/>
  <c r="K980" i="2"/>
  <c r="H1633" i="2"/>
  <c r="K1633" i="2"/>
  <c r="M265" i="16" l="1"/>
  <c r="M507" i="16"/>
  <c r="N264" i="16"/>
  <c r="N1063" i="16"/>
  <c r="N440" i="16"/>
  <c r="M1062" i="16"/>
  <c r="N302" i="3"/>
  <c r="N424" i="16"/>
  <c r="L1207" i="16"/>
  <c r="N1207" i="16" s="1"/>
  <c r="K1207" i="16"/>
  <c r="H1207" i="16"/>
  <c r="H809" i="16"/>
  <c r="K809" i="16"/>
  <c r="H217" i="16"/>
  <c r="K217" i="16"/>
  <c r="H992" i="16"/>
  <c r="K992" i="16"/>
  <c r="H66" i="14"/>
  <c r="K66" i="14"/>
  <c r="H148" i="14"/>
  <c r="K148" i="14"/>
  <c r="H691" i="14"/>
  <c r="K691" i="14"/>
  <c r="H692" i="14"/>
  <c r="K692" i="14"/>
  <c r="H82" i="14"/>
  <c r="K82" i="14"/>
  <c r="H38" i="14"/>
  <c r="K38" i="14"/>
  <c r="H143" i="14"/>
  <c r="K143" i="14"/>
  <c r="H251" i="14"/>
  <c r="K251" i="14"/>
  <c r="H495" i="14"/>
  <c r="K495" i="14"/>
  <c r="H710" i="14"/>
  <c r="K710" i="14"/>
  <c r="H497" i="1"/>
  <c r="K497" i="1"/>
  <c r="H708" i="1"/>
  <c r="K708" i="1"/>
  <c r="H709" i="1"/>
  <c r="K709" i="1"/>
  <c r="H533" i="1"/>
  <c r="K533" i="1"/>
  <c r="H534" i="1"/>
  <c r="K534" i="1"/>
  <c r="H359" i="1"/>
  <c r="K359" i="1"/>
  <c r="L359" i="1"/>
  <c r="M359" i="1" s="1"/>
  <c r="H185" i="1"/>
  <c r="K185" i="1"/>
  <c r="H183" i="1"/>
  <c r="K183" i="1"/>
  <c r="H713" i="1"/>
  <c r="K713" i="1"/>
  <c r="L1198" i="7"/>
  <c r="N1198" i="7" s="1"/>
  <c r="K1198" i="7"/>
  <c r="L441" i="7"/>
  <c r="N441" i="7" s="1"/>
  <c r="K441" i="7"/>
  <c r="H441" i="7"/>
  <c r="K777" i="7"/>
  <c r="L198" i="7"/>
  <c r="N198" i="7" s="1"/>
  <c r="K198" i="7"/>
  <c r="H198" i="7"/>
  <c r="H606" i="7"/>
  <c r="K606" i="7"/>
  <c r="H763" i="7"/>
  <c r="K763" i="7"/>
  <c r="H529" i="7"/>
  <c r="K529" i="7"/>
  <c r="H935" i="7"/>
  <c r="K935" i="7"/>
  <c r="H891" i="7"/>
  <c r="K891" i="7"/>
  <c r="K979" i="7"/>
  <c r="H979" i="7"/>
  <c r="L173" i="3"/>
  <c r="N173" i="3" s="1"/>
  <c r="K173" i="3"/>
  <c r="H173" i="3"/>
  <c r="K221" i="8"/>
  <c r="H221" i="8"/>
  <c r="H134" i="10"/>
  <c r="K134" i="10"/>
  <c r="H135" i="10"/>
  <c r="K135" i="10"/>
  <c r="H571" i="10"/>
  <c r="K571" i="10"/>
  <c r="H933" i="10"/>
  <c r="K933" i="10"/>
  <c r="H934" i="10"/>
  <c r="K934" i="10"/>
  <c r="K241" i="10"/>
  <c r="H241" i="10"/>
  <c r="H937" i="10"/>
  <c r="K937" i="10"/>
  <c r="H292" i="10"/>
  <c r="K292" i="10"/>
  <c r="H277" i="8"/>
  <c r="K277" i="8"/>
  <c r="H155" i="5"/>
  <c r="K155" i="5"/>
  <c r="H694" i="5"/>
  <c r="K694" i="5"/>
  <c r="H117" i="5"/>
  <c r="K117" i="5"/>
  <c r="H170" i="5"/>
  <c r="K170" i="5"/>
  <c r="H541" i="5"/>
  <c r="K541" i="5"/>
  <c r="H537" i="5"/>
  <c r="K537" i="5"/>
  <c r="H532" i="5"/>
  <c r="K532" i="5"/>
  <c r="H438" i="1"/>
  <c r="K438" i="1"/>
  <c r="L438" i="1"/>
  <c r="M438" i="1" s="1"/>
  <c r="H315" i="1"/>
  <c r="K315" i="1"/>
  <c r="H316" i="1"/>
  <c r="K316" i="1"/>
  <c r="H230" i="1"/>
  <c r="K230" i="1"/>
  <c r="H231" i="1"/>
  <c r="K231" i="1"/>
  <c r="H6" i="1"/>
  <c r="K6" i="1"/>
  <c r="N359" i="1" l="1"/>
  <c r="M198" i="7"/>
  <c r="M1207" i="16"/>
  <c r="M441" i="7"/>
  <c r="M1198" i="7"/>
  <c r="M173" i="3"/>
  <c r="N438" i="1"/>
  <c r="H79" i="11"/>
  <c r="K79" i="11"/>
  <c r="H527" i="11"/>
  <c r="K527" i="11"/>
  <c r="H668" i="11"/>
  <c r="K668" i="11"/>
  <c r="H288" i="11"/>
  <c r="K288" i="11"/>
  <c r="H633" i="11"/>
  <c r="K633" i="11"/>
  <c r="H142" i="11"/>
  <c r="K142" i="11"/>
  <c r="H284" i="11"/>
  <c r="K284" i="11"/>
  <c r="H285" i="11"/>
  <c r="K285" i="11"/>
  <c r="H126" i="9"/>
  <c r="K126" i="9"/>
  <c r="H127" i="9"/>
  <c r="K127" i="9"/>
  <c r="H1006" i="9"/>
  <c r="K1006" i="9"/>
  <c r="H102" i="9"/>
  <c r="K102" i="9"/>
  <c r="H1095" i="9"/>
  <c r="K1095" i="9"/>
  <c r="H1120" i="9"/>
  <c r="K1120" i="9"/>
  <c r="H1208" i="9"/>
  <c r="K1208" i="9"/>
  <c r="H709" i="9"/>
  <c r="K709" i="9"/>
  <c r="H1046" i="9"/>
  <c r="K1046" i="9"/>
  <c r="H2499" i="2"/>
  <c r="K2499" i="2"/>
  <c r="H1719" i="2"/>
  <c r="K1719" i="2"/>
  <c r="H1331" i="2"/>
  <c r="K1331" i="2"/>
  <c r="H1445" i="2"/>
  <c r="K1445" i="2"/>
  <c r="H700" i="2"/>
  <c r="K700" i="2"/>
  <c r="H1231" i="2"/>
  <c r="K1231" i="2"/>
  <c r="H1147" i="2"/>
  <c r="K1147" i="2"/>
  <c r="L1975" i="2"/>
  <c r="N1975" i="2" s="1"/>
  <c r="K1975" i="2"/>
  <c r="H1975" i="2"/>
  <c r="M1975" i="2" l="1"/>
  <c r="K72" i="8"/>
  <c r="H72" i="8"/>
  <c r="L390" i="4" l="1"/>
  <c r="M390" i="4" s="1"/>
  <c r="K390" i="4"/>
  <c r="H390" i="4"/>
  <c r="N390" i="4" l="1"/>
  <c r="H522" i="11"/>
  <c r="K522" i="11"/>
  <c r="L522" i="11"/>
  <c r="N522" i="11" s="1"/>
  <c r="M522" i="11" l="1"/>
  <c r="H364" i="3"/>
  <c r="K364" i="3"/>
  <c r="L364" i="3"/>
  <c r="M364" i="3" s="1"/>
  <c r="H365" i="3"/>
  <c r="K365" i="3"/>
  <c r="L365" i="3"/>
  <c r="M365" i="3" s="1"/>
  <c r="H91" i="3"/>
  <c r="K91" i="3"/>
  <c r="H212" i="3"/>
  <c r="K212" i="3"/>
  <c r="H213" i="3"/>
  <c r="K213" i="3"/>
  <c r="H860" i="3"/>
  <c r="K860" i="3"/>
  <c r="H538" i="3"/>
  <c r="K538" i="3"/>
  <c r="H395" i="3"/>
  <c r="K395" i="3"/>
  <c r="H808" i="3"/>
  <c r="K808" i="3"/>
  <c r="L808" i="3"/>
  <c r="N808" i="3" s="1"/>
  <c r="L366" i="1"/>
  <c r="M366" i="1" s="1"/>
  <c r="K366" i="1"/>
  <c r="H366" i="1"/>
  <c r="L815" i="1"/>
  <c r="N815" i="1" s="1"/>
  <c r="K815" i="1"/>
  <c r="H815" i="1"/>
  <c r="K13" i="9"/>
  <c r="H13" i="9"/>
  <c r="K96" i="9"/>
  <c r="H96" i="9"/>
  <c r="K659" i="9"/>
  <c r="H659" i="9"/>
  <c r="K893" i="9"/>
  <c r="H893" i="9"/>
  <c r="K222" i="8"/>
  <c r="H222" i="8"/>
  <c r="K241" i="8"/>
  <c r="H241" i="8"/>
  <c r="K177" i="5"/>
  <c r="H177" i="5"/>
  <c r="K781" i="7"/>
  <c r="H781" i="7"/>
  <c r="K498" i="7"/>
  <c r="H498" i="7"/>
  <c r="K414" i="7"/>
  <c r="H414" i="7"/>
  <c r="K1128" i="7"/>
  <c r="H1128" i="7"/>
  <c r="K1127" i="7"/>
  <c r="H1127" i="7"/>
  <c r="K976" i="7"/>
  <c r="H976" i="7"/>
  <c r="N366" i="1" l="1"/>
  <c r="N364" i="3"/>
  <c r="M808" i="3"/>
  <c r="N365" i="3"/>
  <c r="M815" i="1"/>
  <c r="H396" i="4"/>
  <c r="K396" i="4"/>
  <c r="H213" i="4"/>
  <c r="K213" i="4"/>
  <c r="H433" i="4"/>
  <c r="K433" i="4"/>
  <c r="H434" i="4"/>
  <c r="K434" i="4"/>
  <c r="H516" i="3"/>
  <c r="K516" i="3"/>
  <c r="H154" i="3"/>
  <c r="K154" i="3"/>
  <c r="L154" i="3"/>
  <c r="N154" i="3" s="1"/>
  <c r="H783" i="3"/>
  <c r="K783" i="3"/>
  <c r="H1473" i="2"/>
  <c r="K1473" i="2"/>
  <c r="H32" i="2"/>
  <c r="K32" i="2"/>
  <c r="H2235" i="2"/>
  <c r="K2235" i="2"/>
  <c r="K359" i="4"/>
  <c r="H359" i="4"/>
  <c r="H464" i="14"/>
  <c r="K464" i="14"/>
  <c r="H465" i="14"/>
  <c r="K465" i="14"/>
  <c r="H725" i="14"/>
  <c r="K725" i="14"/>
  <c r="H65" i="14"/>
  <c r="K65" i="14"/>
  <c r="H660" i="14"/>
  <c r="K660" i="14"/>
  <c r="H661" i="14"/>
  <c r="K661" i="14"/>
  <c r="H845" i="14"/>
  <c r="K845" i="14"/>
  <c r="H509" i="11"/>
  <c r="K509" i="11"/>
  <c r="H390" i="11"/>
  <c r="K390" i="11"/>
  <c r="H391" i="11"/>
  <c r="K391" i="11"/>
  <c r="H178" i="11"/>
  <c r="K178" i="11"/>
  <c r="H237" i="11"/>
  <c r="K237" i="11"/>
  <c r="H339" i="11"/>
  <c r="K339" i="11"/>
  <c r="H484" i="9"/>
  <c r="K484" i="9"/>
  <c r="H390" i="9"/>
  <c r="K390" i="9"/>
  <c r="H818" i="9"/>
  <c r="K818" i="9"/>
  <c r="H304" i="10"/>
  <c r="K304" i="10"/>
  <c r="H305" i="10"/>
  <c r="K305" i="10"/>
  <c r="H936" i="10"/>
  <c r="K936" i="10"/>
  <c r="H275" i="5"/>
  <c r="K275" i="5"/>
  <c r="H119" i="5"/>
  <c r="K119" i="5"/>
  <c r="H305" i="5"/>
  <c r="K305" i="5"/>
  <c r="H92" i="11"/>
  <c r="K92" i="11"/>
  <c r="H93" i="11"/>
  <c r="K93" i="11"/>
  <c r="H102" i="7"/>
  <c r="K102" i="7"/>
  <c r="H1001" i="7"/>
  <c r="K1001" i="7"/>
  <c r="H910" i="7"/>
  <c r="K910" i="7"/>
  <c r="H333" i="7"/>
  <c r="K333" i="7"/>
  <c r="H296" i="7"/>
  <c r="K296" i="7"/>
  <c r="H635" i="4"/>
  <c r="K635" i="4"/>
  <c r="H253" i="4"/>
  <c r="K253" i="4"/>
  <c r="H437" i="4"/>
  <c r="K437" i="4"/>
  <c r="H893" i="3"/>
  <c r="K893" i="3"/>
  <c r="H2478" i="2"/>
  <c r="K2478" i="2"/>
  <c r="H2064" i="2"/>
  <c r="K2064" i="2"/>
  <c r="H2234" i="2"/>
  <c r="K2234" i="2"/>
  <c r="H2406" i="2"/>
  <c r="K2406" i="2"/>
  <c r="H338" i="3"/>
  <c r="K338" i="3"/>
  <c r="H834" i="3"/>
  <c r="K834" i="3"/>
  <c r="H835" i="3"/>
  <c r="K835" i="3"/>
  <c r="H904" i="3"/>
  <c r="K904" i="3"/>
  <c r="H1051" i="2"/>
  <c r="K1051" i="2"/>
  <c r="H473" i="2"/>
  <c r="K473" i="2"/>
  <c r="H235" i="2"/>
  <c r="K235" i="2"/>
  <c r="H770" i="16"/>
  <c r="K770" i="16"/>
  <c r="L770" i="16"/>
  <c r="M770" i="16" s="1"/>
  <c r="H771" i="16"/>
  <c r="K771" i="16"/>
  <c r="L771" i="16"/>
  <c r="M771" i="16" s="1"/>
  <c r="K429" i="15"/>
  <c r="H429" i="15"/>
  <c r="K428" i="15"/>
  <c r="H428" i="15"/>
  <c r="K390" i="15"/>
  <c r="H390" i="15"/>
  <c r="K424" i="15"/>
  <c r="H424" i="15"/>
  <c r="K425" i="15"/>
  <c r="H425" i="15"/>
  <c r="K103" i="11"/>
  <c r="H103" i="11"/>
  <c r="K102" i="11"/>
  <c r="H102" i="11"/>
  <c r="K70" i="11"/>
  <c r="H70" i="11"/>
  <c r="K401" i="11"/>
  <c r="H401" i="11"/>
  <c r="K49" i="11"/>
  <c r="H49" i="11"/>
  <c r="K50" i="11"/>
  <c r="H50" i="11"/>
  <c r="K133" i="10"/>
  <c r="H133" i="10"/>
  <c r="L43" i="6"/>
  <c r="N43" i="6" s="1"/>
  <c r="K43" i="6"/>
  <c r="H43" i="6"/>
  <c r="K17" i="6"/>
  <c r="H17" i="6"/>
  <c r="K18" i="6"/>
  <c r="H18" i="6"/>
  <c r="L13" i="6"/>
  <c r="M13" i="6" s="1"/>
  <c r="K13" i="6"/>
  <c r="H13" i="6"/>
  <c r="K121" i="6"/>
  <c r="H121" i="6"/>
  <c r="K909" i="7"/>
  <c r="H909" i="7"/>
  <c r="K762" i="3"/>
  <c r="H762" i="3"/>
  <c r="K18" i="3"/>
  <c r="H18" i="3"/>
  <c r="K819" i="3"/>
  <c r="H819" i="3"/>
  <c r="K575" i="3"/>
  <c r="H575" i="3"/>
  <c r="K964" i="3"/>
  <c r="H964" i="3"/>
  <c r="K2096" i="2"/>
  <c r="H2096" i="2"/>
  <c r="K436" i="2"/>
  <c r="H436" i="2"/>
  <c r="K1085" i="2"/>
  <c r="H1085" i="2"/>
  <c r="K126" i="2"/>
  <c r="H126" i="2"/>
  <c r="K803" i="2"/>
  <c r="H803" i="2"/>
  <c r="N771" i="16" l="1"/>
  <c r="M154" i="3"/>
  <c r="N770" i="16"/>
  <c r="N13" i="6"/>
  <c r="M43" i="6"/>
  <c r="K240" i="4" l="1"/>
  <c r="H240" i="4"/>
  <c r="H241" i="4"/>
  <c r="K241" i="4"/>
  <c r="H316" i="4"/>
  <c r="K316" i="4"/>
  <c r="K182" i="1" l="1"/>
  <c r="H182" i="1"/>
  <c r="K181" i="1"/>
  <c r="H181" i="1"/>
  <c r="K409" i="10" l="1"/>
  <c r="H409" i="10"/>
  <c r="K132" i="10"/>
  <c r="H132" i="10"/>
  <c r="K150" i="10"/>
  <c r="H150" i="10"/>
  <c r="K431" i="10"/>
  <c r="K826" i="10"/>
  <c r="H826" i="10"/>
  <c r="K827" i="10"/>
  <c r="H827" i="10"/>
  <c r="K260" i="10"/>
  <c r="H260" i="10"/>
  <c r="K260" i="8"/>
  <c r="H260" i="8"/>
  <c r="L329" i="7"/>
  <c r="N329" i="7" s="1"/>
  <c r="K329" i="7"/>
  <c r="H329" i="7"/>
  <c r="M329" i="7" l="1"/>
  <c r="L95" i="16"/>
  <c r="N95" i="16" s="1"/>
  <c r="K95" i="16"/>
  <c r="H95" i="16"/>
  <c r="H1206" i="16"/>
  <c r="K1206" i="16"/>
  <c r="L1206" i="16"/>
  <c r="N1206" i="16" s="1"/>
  <c r="H356" i="16"/>
  <c r="K356" i="16"/>
  <c r="H594" i="16"/>
  <c r="K594" i="16"/>
  <c r="H595" i="16"/>
  <c r="K595" i="16"/>
  <c r="H202" i="16"/>
  <c r="K202" i="16"/>
  <c r="H1137" i="16"/>
  <c r="K1137" i="16"/>
  <c r="H1138" i="16"/>
  <c r="K1138" i="16"/>
  <c r="H107" i="16"/>
  <c r="K107" i="16"/>
  <c r="H108" i="16"/>
  <c r="K108" i="16"/>
  <c r="H680" i="16"/>
  <c r="K680" i="16"/>
  <c r="H87" i="11"/>
  <c r="K87" i="11"/>
  <c r="H731" i="11"/>
  <c r="K731" i="11"/>
  <c r="H685" i="11"/>
  <c r="K685" i="11"/>
  <c r="H400" i="11"/>
  <c r="K400" i="11"/>
  <c r="H770" i="11"/>
  <c r="K770" i="11"/>
  <c r="H754" i="11"/>
  <c r="K754" i="11"/>
  <c r="H755" i="11"/>
  <c r="K755" i="11"/>
  <c r="H309" i="11"/>
  <c r="K309" i="11"/>
  <c r="H570" i="11"/>
  <c r="K570" i="11"/>
  <c r="H212" i="9"/>
  <c r="K212" i="9"/>
  <c r="H208" i="9"/>
  <c r="K208" i="9"/>
  <c r="H209" i="9"/>
  <c r="K209" i="9"/>
  <c r="H213" i="9"/>
  <c r="K213" i="9"/>
  <c r="H972" i="9"/>
  <c r="K972" i="9"/>
  <c r="H509" i="9"/>
  <c r="K509" i="9"/>
  <c r="H510" i="9"/>
  <c r="K510" i="9"/>
  <c r="H838" i="9"/>
  <c r="K838" i="9"/>
  <c r="H1286" i="9"/>
  <c r="K1286" i="9"/>
  <c r="H609" i="7"/>
  <c r="K609" i="7"/>
  <c r="H267" i="7"/>
  <c r="K267" i="7"/>
  <c r="H339" i="7"/>
  <c r="K339" i="7"/>
  <c r="H728" i="7"/>
  <c r="K728" i="7"/>
  <c r="H513" i="7"/>
  <c r="K513" i="7"/>
  <c r="H978" i="7"/>
  <c r="K978" i="7"/>
  <c r="H8" i="5"/>
  <c r="K8" i="5"/>
  <c r="H169" i="5"/>
  <c r="K169" i="5"/>
  <c r="H193" i="5"/>
  <c r="K193" i="5"/>
  <c r="H594" i="5"/>
  <c r="K594" i="5"/>
  <c r="H252" i="5"/>
  <c r="K252" i="5"/>
  <c r="H545" i="5"/>
  <c r="K545" i="5"/>
  <c r="H67" i="5"/>
  <c r="K67" i="5"/>
  <c r="H75" i="5"/>
  <c r="K75" i="5"/>
  <c r="H221" i="5"/>
  <c r="K221" i="5"/>
  <c r="H266" i="5"/>
  <c r="K266" i="5"/>
  <c r="M95" i="16" l="1"/>
  <c r="M1206" i="16"/>
  <c r="L2566" i="2"/>
  <c r="M2566" i="2" s="1"/>
  <c r="K2566" i="2"/>
  <c r="H2566" i="2"/>
  <c r="K1924" i="2"/>
  <c r="H1924" i="2"/>
  <c r="K53" i="2"/>
  <c r="H53" i="2"/>
  <c r="N2566" i="2" l="1"/>
  <c r="H788" i="1"/>
  <c r="K788" i="1"/>
  <c r="H471" i="1"/>
  <c r="K471" i="1"/>
  <c r="H383" i="1"/>
  <c r="K383" i="1"/>
  <c r="H539" i="1"/>
  <c r="K539" i="1"/>
  <c r="H540" i="1"/>
  <c r="K540" i="1"/>
  <c r="H397" i="1"/>
  <c r="K397" i="1"/>
  <c r="H80" i="1"/>
  <c r="K80" i="1"/>
  <c r="H81" i="1"/>
  <c r="K81" i="1"/>
  <c r="H229" i="1"/>
  <c r="K229" i="1"/>
  <c r="H364" i="16" l="1"/>
  <c r="K364" i="16"/>
  <c r="H787" i="16"/>
  <c r="K787" i="16"/>
  <c r="H1015" i="16"/>
  <c r="K1015" i="16"/>
  <c r="H193" i="16"/>
  <c r="K193" i="16"/>
  <c r="H194" i="16"/>
  <c r="K194" i="16"/>
  <c r="H962" i="16"/>
  <c r="K962" i="16"/>
  <c r="H640" i="16"/>
  <c r="K640" i="16"/>
  <c r="H174" i="16"/>
  <c r="K174" i="16"/>
  <c r="H18" i="16"/>
  <c r="K18" i="16"/>
  <c r="L18" i="16"/>
  <c r="M18" i="16" s="1"/>
  <c r="H19" i="16"/>
  <c r="K19" i="16"/>
  <c r="L19" i="16"/>
  <c r="M19" i="16" s="1"/>
  <c r="H20" i="16"/>
  <c r="K20" i="16"/>
  <c r="L20" i="16"/>
  <c r="M20" i="16" s="1"/>
  <c r="H236" i="10"/>
  <c r="K236" i="10"/>
  <c r="H237" i="10"/>
  <c r="K237" i="10"/>
  <c r="H963" i="10"/>
  <c r="K963" i="10"/>
  <c r="H964" i="10"/>
  <c r="K964" i="10"/>
  <c r="H330" i="10"/>
  <c r="K330" i="10"/>
  <c r="H331" i="10"/>
  <c r="K331" i="10"/>
  <c r="H556" i="10"/>
  <c r="K556" i="10"/>
  <c r="H240" i="10"/>
  <c r="K240" i="10"/>
  <c r="H763" i="9"/>
  <c r="K763" i="9"/>
  <c r="L763" i="9"/>
  <c r="N763" i="9" s="1"/>
  <c r="H764" i="9"/>
  <c r="K764" i="9"/>
  <c r="L764" i="9"/>
  <c r="M764" i="9" s="1"/>
  <c r="H751" i="9"/>
  <c r="K751" i="9"/>
  <c r="H125" i="9"/>
  <c r="K125" i="9"/>
  <c r="H1188" i="9"/>
  <c r="K1188" i="9"/>
  <c r="H20" i="5"/>
  <c r="K20" i="5"/>
  <c r="H540" i="5"/>
  <c r="K540" i="5"/>
  <c r="H335" i="5"/>
  <c r="K335" i="5"/>
  <c r="H34" i="5"/>
  <c r="K34" i="5"/>
  <c r="K6" i="4"/>
  <c r="H6" i="4"/>
  <c r="H389" i="4"/>
  <c r="K389" i="4"/>
  <c r="H24" i="4"/>
  <c r="K24" i="4"/>
  <c r="H25" i="4"/>
  <c r="K25" i="4"/>
  <c r="H14" i="4"/>
  <c r="K14" i="4"/>
  <c r="H362" i="3"/>
  <c r="K362" i="3"/>
  <c r="H363" i="3"/>
  <c r="K363" i="3"/>
  <c r="H210" i="3"/>
  <c r="K210" i="3"/>
  <c r="H691" i="3"/>
  <c r="K691" i="3"/>
  <c r="H39" i="3"/>
  <c r="K39" i="3"/>
  <c r="H40" i="3"/>
  <c r="K40" i="3"/>
  <c r="H321" i="3"/>
  <c r="K321" i="3"/>
  <c r="H626" i="3"/>
  <c r="K626" i="3"/>
  <c r="H171" i="3"/>
  <c r="K171" i="3"/>
  <c r="H172" i="3"/>
  <c r="K172" i="3"/>
  <c r="H206" i="3"/>
  <c r="K206" i="3"/>
  <c r="H301" i="3"/>
  <c r="K301" i="3"/>
  <c r="H1136" i="2"/>
  <c r="K1136" i="2"/>
  <c r="H1089" i="2"/>
  <c r="K1089" i="2"/>
  <c r="H718" i="2"/>
  <c r="K718" i="2"/>
  <c r="H1677" i="2"/>
  <c r="K1677" i="2"/>
  <c r="H1868" i="2"/>
  <c r="K1868" i="2"/>
  <c r="H478" i="2"/>
  <c r="K478" i="2"/>
  <c r="H1554" i="2"/>
  <c r="K1554" i="2"/>
  <c r="H1555" i="2"/>
  <c r="K1555" i="2"/>
  <c r="H1021" i="2"/>
  <c r="K1021" i="2"/>
  <c r="H1022" i="2"/>
  <c r="K1022" i="2"/>
  <c r="H127" i="2"/>
  <c r="K127" i="2"/>
  <c r="H931" i="2"/>
  <c r="K931" i="2"/>
  <c r="H87" i="2"/>
  <c r="K87" i="2"/>
  <c r="H1418" i="2"/>
  <c r="K1418" i="2"/>
  <c r="H2108" i="2"/>
  <c r="K2108" i="2"/>
  <c r="H2379" i="2"/>
  <c r="K2379" i="2"/>
  <c r="H1252" i="2"/>
  <c r="K1252" i="2"/>
  <c r="H1603" i="2"/>
  <c r="K1603" i="2"/>
  <c r="H1874" i="2"/>
  <c r="K1874" i="2"/>
  <c r="H1875" i="2"/>
  <c r="K1875" i="2"/>
  <c r="K79" i="5"/>
  <c r="H79" i="5"/>
  <c r="L788" i="16"/>
  <c r="M788" i="16" s="1"/>
  <c r="K788" i="16"/>
  <c r="H788" i="16"/>
  <c r="L1238" i="16"/>
  <c r="N1238" i="16" s="1"/>
  <c r="K1238" i="16"/>
  <c r="H1238" i="16"/>
  <c r="L1237" i="16"/>
  <c r="M1237" i="16" s="1"/>
  <c r="K1237" i="16"/>
  <c r="H1237" i="16"/>
  <c r="H1236" i="16"/>
  <c r="K85" i="11"/>
  <c r="H85" i="11"/>
  <c r="N303" i="11"/>
  <c r="K303" i="11"/>
  <c r="M763" i="9" l="1"/>
  <c r="N18" i="16"/>
  <c r="N19" i="16"/>
  <c r="N20" i="16"/>
  <c r="N764" i="9"/>
  <c r="N1237" i="16"/>
  <c r="M1238" i="16"/>
  <c r="N788" i="16"/>
  <c r="M303" i="11"/>
  <c r="H269" i="14"/>
  <c r="K269" i="14"/>
  <c r="H270" i="14"/>
  <c r="K270" i="14"/>
  <c r="H346" i="14"/>
  <c r="K346" i="14"/>
  <c r="H347" i="14"/>
  <c r="K347" i="14"/>
  <c r="H77" i="12"/>
  <c r="K77" i="12"/>
  <c r="H120" i="12"/>
  <c r="K120" i="12"/>
  <c r="L120" i="12"/>
  <c r="N120" i="12" s="1"/>
  <c r="H67" i="12"/>
  <c r="K67" i="12"/>
  <c r="H68" i="12"/>
  <c r="K68" i="12"/>
  <c r="H69" i="12"/>
  <c r="K69" i="12"/>
  <c r="H29" i="12"/>
  <c r="K29" i="12"/>
  <c r="H611" i="11"/>
  <c r="K611" i="11"/>
  <c r="H293" i="11"/>
  <c r="K293" i="11"/>
  <c r="H769" i="11"/>
  <c r="K769" i="11"/>
  <c r="H281" i="11"/>
  <c r="K281" i="11"/>
  <c r="H118" i="11"/>
  <c r="K118" i="11"/>
  <c r="H426" i="11"/>
  <c r="K426" i="11"/>
  <c r="H427" i="11"/>
  <c r="K427" i="11"/>
  <c r="H733" i="11"/>
  <c r="K733" i="11"/>
  <c r="H610" i="11"/>
  <c r="K610" i="11"/>
  <c r="M120" i="12" l="1"/>
  <c r="H412" i="5"/>
  <c r="K412" i="5"/>
  <c r="H413" i="5"/>
  <c r="K413" i="5"/>
  <c r="H507" i="5"/>
  <c r="K507" i="5"/>
  <c r="H638" i="5"/>
  <c r="K638" i="5"/>
  <c r="H315" i="7"/>
  <c r="K315" i="7"/>
  <c r="H336" i="7"/>
  <c r="K336" i="7"/>
  <c r="H322" i="7"/>
  <c r="K322" i="7"/>
  <c r="H152" i="7"/>
  <c r="K152" i="7"/>
  <c r="H153" i="7"/>
  <c r="K153" i="7"/>
  <c r="H72" i="7"/>
  <c r="K72" i="7"/>
  <c r="H173" i="7"/>
  <c r="K173" i="7"/>
  <c r="H59" i="4"/>
  <c r="K59" i="4"/>
  <c r="H60" i="4"/>
  <c r="K60" i="4"/>
  <c r="H388" i="4"/>
  <c r="K388" i="4"/>
  <c r="H409" i="3"/>
  <c r="K409" i="3"/>
  <c r="H610" i="3"/>
  <c r="K610" i="3"/>
  <c r="H584" i="3"/>
  <c r="K584" i="3"/>
  <c r="H127" i="3"/>
  <c r="K127" i="3"/>
  <c r="H744" i="3"/>
  <c r="K744" i="3"/>
  <c r="H343" i="3"/>
  <c r="K343" i="3"/>
  <c r="H933" i="3"/>
  <c r="K933" i="3"/>
  <c r="H609" i="3"/>
  <c r="K609" i="3"/>
  <c r="H1879" i="2"/>
  <c r="K1879" i="2"/>
  <c r="H2216" i="2"/>
  <c r="K2216" i="2"/>
  <c r="H1417" i="2"/>
  <c r="K1417" i="2"/>
  <c r="H2509" i="2"/>
  <c r="K2509" i="2"/>
  <c r="K1586" i="2"/>
  <c r="H1586" i="2"/>
  <c r="H62" i="1" l="1"/>
  <c r="K62" i="1"/>
  <c r="H63" i="1"/>
  <c r="K63" i="1"/>
  <c r="H87" i="14"/>
  <c r="K87" i="14"/>
  <c r="L87" i="14"/>
  <c r="M87" i="14" s="1"/>
  <c r="H250" i="14"/>
  <c r="K250" i="14"/>
  <c r="H804" i="10"/>
  <c r="K804" i="10"/>
  <c r="H758" i="10"/>
  <c r="K758" i="10"/>
  <c r="H759" i="10"/>
  <c r="K759" i="10"/>
  <c r="H715" i="10"/>
  <c r="K715" i="10"/>
  <c r="H66" i="10"/>
  <c r="K66" i="10"/>
  <c r="H67" i="10"/>
  <c r="K67" i="10"/>
  <c r="H33" i="8"/>
  <c r="K33" i="8"/>
  <c r="H218" i="8"/>
  <c r="K218" i="8"/>
  <c r="H50" i="8"/>
  <c r="K50" i="8"/>
  <c r="H431" i="8"/>
  <c r="K431" i="8"/>
  <c r="H53" i="8"/>
  <c r="K53" i="8"/>
  <c r="H240" i="8"/>
  <c r="K240" i="8"/>
  <c r="H908" i="7"/>
  <c r="K908" i="7"/>
  <c r="H295" i="7"/>
  <c r="K295" i="7"/>
  <c r="H745" i="7"/>
  <c r="K745" i="7"/>
  <c r="H806" i="7"/>
  <c r="K806" i="7"/>
  <c r="H335" i="7"/>
  <c r="K335" i="7"/>
  <c r="H574" i="7"/>
  <c r="K574" i="7"/>
  <c r="H328" i="7"/>
  <c r="K328" i="7"/>
  <c r="H469" i="7"/>
  <c r="K469" i="7"/>
  <c r="H202" i="5"/>
  <c r="H335" i="4"/>
  <c r="K335" i="4"/>
  <c r="H12" i="4"/>
  <c r="K12" i="4"/>
  <c r="H13" i="4"/>
  <c r="K13" i="4"/>
  <c r="H200" i="4"/>
  <c r="K200" i="4"/>
  <c r="H201" i="4"/>
  <c r="K201" i="4"/>
  <c r="H202" i="4"/>
  <c r="K202" i="4"/>
  <c r="H169" i="4"/>
  <c r="K169" i="4"/>
  <c r="H98" i="3"/>
  <c r="K98" i="3"/>
  <c r="H689" i="3"/>
  <c r="K689" i="3"/>
  <c r="H741" i="3"/>
  <c r="K741" i="3"/>
  <c r="H748" i="3"/>
  <c r="K748" i="3"/>
  <c r="L748" i="3"/>
  <c r="M748" i="3" s="1"/>
  <c r="H774" i="3"/>
  <c r="K774" i="3"/>
  <c r="H775" i="3"/>
  <c r="K775" i="3"/>
  <c r="H566" i="3"/>
  <c r="K566" i="3"/>
  <c r="H660" i="2"/>
  <c r="K660" i="2"/>
  <c r="H549" i="2"/>
  <c r="K549" i="2"/>
  <c r="H1272" i="2"/>
  <c r="K1272" i="2"/>
  <c r="H1084" i="2"/>
  <c r="K1084" i="2"/>
  <c r="H2293" i="2"/>
  <c r="K2293" i="2"/>
  <c r="H380" i="2"/>
  <c r="K380" i="2"/>
  <c r="H13" i="2"/>
  <c r="K13" i="2"/>
  <c r="H831" i="2"/>
  <c r="K831" i="2"/>
  <c r="H2508" i="2"/>
  <c r="K2508" i="2"/>
  <c r="H1754" i="2"/>
  <c r="K1754" i="2"/>
  <c r="K92" i="6"/>
  <c r="H92" i="6"/>
  <c r="K815" i="3"/>
  <c r="H815" i="3"/>
  <c r="H1167" i="16"/>
  <c r="K1167" i="16"/>
  <c r="L1167" i="16"/>
  <c r="N1167" i="16" s="1"/>
  <c r="H1168" i="16"/>
  <c r="K1168" i="16"/>
  <c r="L1168" i="16"/>
  <c r="M1168" i="16" s="1"/>
  <c r="H673" i="16"/>
  <c r="K673" i="16"/>
  <c r="H723" i="16"/>
  <c r="K723" i="16"/>
  <c r="H988" i="16"/>
  <c r="K988" i="16"/>
  <c r="L988" i="16"/>
  <c r="M988" i="16" s="1"/>
  <c r="H558" i="16"/>
  <c r="K558" i="16"/>
  <c r="L558" i="16"/>
  <c r="N558" i="16" s="1"/>
  <c r="H559" i="16"/>
  <c r="K559" i="16"/>
  <c r="L559" i="16"/>
  <c r="M559" i="16" s="1"/>
  <c r="H986" i="16"/>
  <c r="K986" i="16"/>
  <c r="L986" i="16"/>
  <c r="M986" i="16" s="1"/>
  <c r="H706" i="16"/>
  <c r="K706" i="16"/>
  <c r="L706" i="16"/>
  <c r="M706" i="16" s="1"/>
  <c r="H255" i="16"/>
  <c r="K255" i="16"/>
  <c r="L255" i="16"/>
  <c r="N255" i="16" s="1"/>
  <c r="H1061" i="16"/>
  <c r="K1061" i="16"/>
  <c r="L1061" i="16"/>
  <c r="M1061" i="16" s="1"/>
  <c r="H869" i="16"/>
  <c r="K869" i="16"/>
  <c r="L869" i="16"/>
  <c r="M869" i="16" s="1"/>
  <c r="H422" i="14"/>
  <c r="K422" i="14"/>
  <c r="H767" i="14"/>
  <c r="K767" i="14"/>
  <c r="H893" i="14"/>
  <c r="K893" i="14"/>
  <c r="H305" i="14"/>
  <c r="K305" i="14"/>
  <c r="H779" i="10"/>
  <c r="K779" i="10"/>
  <c r="H780" i="10"/>
  <c r="K780" i="10"/>
  <c r="H864" i="10"/>
  <c r="K864" i="10"/>
  <c r="H259" i="10"/>
  <c r="K259" i="10"/>
  <c r="H403" i="10"/>
  <c r="K403" i="10"/>
  <c r="H803" i="10"/>
  <c r="K803" i="10"/>
  <c r="H500" i="10"/>
  <c r="K500" i="10"/>
  <c r="H740" i="9"/>
  <c r="K740" i="9"/>
  <c r="H525" i="9"/>
  <c r="K525" i="9"/>
  <c r="H1170" i="9"/>
  <c r="K1170" i="9"/>
  <c r="H858" i="9"/>
  <c r="K858" i="9"/>
  <c r="H673" i="9"/>
  <c r="K673" i="9"/>
  <c r="H674" i="9"/>
  <c r="K674" i="9"/>
  <c r="H1295" i="9"/>
  <c r="K1295" i="9"/>
  <c r="H1224" i="9"/>
  <c r="K1224" i="9"/>
  <c r="H762" i="9"/>
  <c r="K762" i="9"/>
  <c r="L762" i="9"/>
  <c r="N762" i="9" s="1"/>
  <c r="H817" i="9"/>
  <c r="K817" i="9"/>
  <c r="H206" i="7"/>
  <c r="K206" i="7"/>
  <c r="H470" i="7"/>
  <c r="K470" i="7"/>
  <c r="H1143" i="7"/>
  <c r="K1143" i="7"/>
  <c r="H61" i="5"/>
  <c r="K61" i="5"/>
  <c r="H302" i="5"/>
  <c r="K302" i="5"/>
  <c r="H528" i="5"/>
  <c r="K528" i="5"/>
  <c r="K202" i="5"/>
  <c r="H381" i="5"/>
  <c r="K381" i="5"/>
  <c r="H329" i="5"/>
  <c r="K329" i="5"/>
  <c r="H126" i="5"/>
  <c r="K126" i="5"/>
  <c r="H97" i="5"/>
  <c r="K97" i="5"/>
  <c r="H994" i="2"/>
  <c r="K994" i="2"/>
  <c r="H125" i="2"/>
  <c r="K125" i="2"/>
  <c r="H198" i="2"/>
  <c r="K198" i="2"/>
  <c r="H2496" i="2"/>
  <c r="K2496" i="2"/>
  <c r="H2077" i="2"/>
  <c r="K2077" i="2"/>
  <c r="H1676" i="2"/>
  <c r="K1676" i="2"/>
  <c r="H372" i="2"/>
  <c r="K372" i="2"/>
  <c r="H1997" i="2"/>
  <c r="K1997" i="2"/>
  <c r="N87" i="14" l="1"/>
  <c r="N559" i="16"/>
  <c r="N706" i="16"/>
  <c r="M762" i="9"/>
  <c r="N748" i="3"/>
  <c r="M1167" i="16"/>
  <c r="N1168" i="16"/>
  <c r="N988" i="16"/>
  <c r="M255" i="16"/>
  <c r="M558" i="16"/>
  <c r="N986" i="16"/>
  <c r="N1061" i="16"/>
  <c r="N869" i="16"/>
  <c r="H428" i="16"/>
  <c r="K428" i="16"/>
  <c r="L428" i="16"/>
  <c r="M428" i="16" s="1"/>
  <c r="H429" i="16"/>
  <c r="K429" i="16"/>
  <c r="L429" i="16"/>
  <c r="M429" i="16" s="1"/>
  <c r="K67" i="6"/>
  <c r="H67" i="6"/>
  <c r="K10" i="6"/>
  <c r="H10" i="6"/>
  <c r="K111" i="6"/>
  <c r="H111" i="6"/>
  <c r="L736" i="5"/>
  <c r="N736" i="5" s="1"/>
  <c r="K736" i="5"/>
  <c r="H736" i="5"/>
  <c r="K434" i="11"/>
  <c r="H434" i="11"/>
  <c r="K1669" i="2"/>
  <c r="H1669" i="2"/>
  <c r="K1162" i="2"/>
  <c r="H1162" i="2"/>
  <c r="K1559" i="2"/>
  <c r="H1559" i="2"/>
  <c r="K382" i="1"/>
  <c r="H382" i="1"/>
  <c r="K485" i="1"/>
  <c r="H485" i="1"/>
  <c r="H291" i="10"/>
  <c r="H55" i="14"/>
  <c r="K55" i="14"/>
  <c r="H567" i="14"/>
  <c r="K567" i="14"/>
  <c r="H392" i="14"/>
  <c r="K392" i="14"/>
  <c r="H287" i="9"/>
  <c r="K287" i="9"/>
  <c r="H1119" i="9"/>
  <c r="K1119" i="9"/>
  <c r="H28" i="10"/>
  <c r="K28" i="10"/>
  <c r="H290" i="9"/>
  <c r="K290" i="9"/>
  <c r="H1152" i="9"/>
  <c r="K1152" i="9"/>
  <c r="H289" i="9"/>
  <c r="K289" i="9"/>
  <c r="H523" i="9"/>
  <c r="K523" i="9"/>
  <c r="H299" i="9"/>
  <c r="K299" i="9"/>
  <c r="H1306" i="9"/>
  <c r="K1306" i="9"/>
  <c r="H522" i="9"/>
  <c r="K522" i="9"/>
  <c r="H523" i="5"/>
  <c r="K523" i="5"/>
  <c r="H684" i="5"/>
  <c r="K684" i="5"/>
  <c r="H134" i="5"/>
  <c r="K134" i="5"/>
  <c r="H304" i="5"/>
  <c r="K304" i="5"/>
  <c r="H90" i="7"/>
  <c r="K90" i="7"/>
  <c r="H264" i="7"/>
  <c r="K264" i="7"/>
  <c r="H568" i="7"/>
  <c r="K568" i="7"/>
  <c r="H625" i="4"/>
  <c r="K625" i="4"/>
  <c r="H626" i="4"/>
  <c r="K626" i="4"/>
  <c r="H515" i="4"/>
  <c r="K515" i="4"/>
  <c r="H740" i="3"/>
  <c r="K740" i="3"/>
  <c r="H228" i="3"/>
  <c r="K228" i="3"/>
  <c r="H718" i="3"/>
  <c r="K718" i="3"/>
  <c r="H95" i="3"/>
  <c r="K95" i="3"/>
  <c r="H103" i="3"/>
  <c r="K103" i="3"/>
  <c r="H1918" i="2"/>
  <c r="K1918" i="2"/>
  <c r="H285" i="2"/>
  <c r="K285" i="2"/>
  <c r="H452" i="14"/>
  <c r="K452" i="14"/>
  <c r="H214" i="14"/>
  <c r="K214" i="14"/>
  <c r="H275" i="14"/>
  <c r="K275" i="14"/>
  <c r="H59" i="12"/>
  <c r="K59" i="12"/>
  <c r="H75" i="12"/>
  <c r="K75" i="12"/>
  <c r="H74" i="11"/>
  <c r="K74" i="11"/>
  <c r="H602" i="9"/>
  <c r="K602" i="9"/>
  <c r="H341" i="9"/>
  <c r="K341" i="9"/>
  <c r="H365" i="9"/>
  <c r="K365" i="9"/>
  <c r="H513" i="5"/>
  <c r="K513" i="5"/>
  <c r="H78" i="5"/>
  <c r="K78" i="5"/>
  <c r="L78" i="5"/>
  <c r="M78" i="5" s="1"/>
  <c r="H1041" i="7"/>
  <c r="K1041" i="7"/>
  <c r="H350" i="4"/>
  <c r="K350" i="4"/>
  <c r="H75" i="4"/>
  <c r="K75" i="4"/>
  <c r="H163" i="4"/>
  <c r="K163" i="4"/>
  <c r="H349" i="4"/>
  <c r="K349" i="4"/>
  <c r="H837" i="3"/>
  <c r="K837" i="3"/>
  <c r="H202" i="3"/>
  <c r="K202" i="3"/>
  <c r="H903" i="3"/>
  <c r="K903" i="3"/>
  <c r="H836" i="3"/>
  <c r="K836" i="3"/>
  <c r="H1834" i="2"/>
  <c r="K1834" i="2"/>
  <c r="H321" i="2"/>
  <c r="K321" i="2"/>
  <c r="H1948" i="2"/>
  <c r="K1948" i="2"/>
  <c r="H1329" i="2"/>
  <c r="K1329" i="2"/>
  <c r="H993" i="2"/>
  <c r="K993" i="2"/>
  <c r="H1478" i="2"/>
  <c r="K1478" i="2"/>
  <c r="H1782" i="2"/>
  <c r="K1782" i="2"/>
  <c r="H309" i="2"/>
  <c r="K309" i="2"/>
  <c r="H310" i="2"/>
  <c r="K310" i="2"/>
  <c r="H1644" i="2"/>
  <c r="K1644" i="2"/>
  <c r="H1135" i="2"/>
  <c r="K1135" i="2"/>
  <c r="H1472" i="2"/>
  <c r="K1472" i="2"/>
  <c r="H1061" i="2"/>
  <c r="K1061" i="2"/>
  <c r="H1062" i="2"/>
  <c r="K1062" i="2"/>
  <c r="H258" i="1"/>
  <c r="H145" i="1"/>
  <c r="H414" i="1"/>
  <c r="H415" i="1"/>
  <c r="H460" i="3"/>
  <c r="K460" i="3"/>
  <c r="H110" i="16"/>
  <c r="K110" i="16"/>
  <c r="L110" i="16"/>
  <c r="M110" i="16" s="1"/>
  <c r="H104" i="16"/>
  <c r="K104" i="16"/>
  <c r="L104" i="16"/>
  <c r="M104" i="16" s="1"/>
  <c r="H557" i="16"/>
  <c r="K557" i="16"/>
  <c r="L557" i="16"/>
  <c r="M557" i="16" s="1"/>
  <c r="H86" i="14"/>
  <c r="K86" i="14"/>
  <c r="L86" i="14"/>
  <c r="M86" i="14" s="1"/>
  <c r="H133" i="14"/>
  <c r="K133" i="14"/>
  <c r="H134" i="14"/>
  <c r="K134" i="14"/>
  <c r="H892" i="14"/>
  <c r="K892" i="14"/>
  <c r="H433" i="11"/>
  <c r="K433" i="11"/>
  <c r="H117" i="11"/>
  <c r="K117" i="11"/>
  <c r="H425" i="11"/>
  <c r="K425" i="11"/>
  <c r="H786" i="9"/>
  <c r="K786" i="9"/>
  <c r="H276" i="9"/>
  <c r="K276" i="9"/>
  <c r="H473" i="9"/>
  <c r="K473" i="9"/>
  <c r="H344" i="9"/>
  <c r="K344" i="9"/>
  <c r="H347" i="7"/>
  <c r="K347" i="7"/>
  <c r="H783" i="7"/>
  <c r="K783" i="7"/>
  <c r="H981" i="7"/>
  <c r="K981" i="7"/>
  <c r="H689" i="7"/>
  <c r="K689" i="7"/>
  <c r="H196" i="7"/>
  <c r="K196" i="7"/>
  <c r="H778" i="7"/>
  <c r="K778" i="7"/>
  <c r="H497" i="7"/>
  <c r="K497" i="7"/>
  <c r="H889" i="7"/>
  <c r="K889" i="7"/>
  <c r="N429" i="16" l="1"/>
  <c r="M736" i="5"/>
  <c r="N428" i="16"/>
  <c r="N78" i="5"/>
  <c r="N557" i="16"/>
  <c r="N104" i="16"/>
  <c r="N110" i="16"/>
  <c r="N86" i="14"/>
  <c r="H199" i="5"/>
  <c r="K199" i="5"/>
  <c r="H137" i="5"/>
  <c r="K137" i="5"/>
  <c r="H455" i="5"/>
  <c r="K455" i="5"/>
  <c r="H308" i="5"/>
  <c r="K308" i="5"/>
  <c r="H1717" i="2"/>
  <c r="K1717" i="2"/>
  <c r="H1624" i="2"/>
  <c r="K1624" i="2"/>
  <c r="H2090" i="2"/>
  <c r="K2090" i="2"/>
  <c r="H351" i="2"/>
  <c r="K351" i="2"/>
  <c r="H189" i="2"/>
  <c r="H796" i="2"/>
  <c r="K796" i="2"/>
  <c r="H472" i="2"/>
  <c r="K472" i="2"/>
  <c r="H1916" i="2"/>
  <c r="K1916" i="2"/>
  <c r="H258" i="2"/>
  <c r="K258" i="2"/>
  <c r="H1277" i="2"/>
  <c r="K1277" i="2"/>
  <c r="H1262" i="2"/>
  <c r="K1262" i="2"/>
  <c r="H992" i="2"/>
  <c r="K992" i="2"/>
  <c r="H2188" i="2"/>
  <c r="K2188" i="2"/>
  <c r="H2022" i="2"/>
  <c r="K2022" i="2"/>
  <c r="H2023" i="2"/>
  <c r="K2023" i="2"/>
  <c r="H1049" i="2"/>
  <c r="K1049" i="2"/>
  <c r="K189" i="2"/>
  <c r="H12" i="2"/>
  <c r="K12" i="2"/>
  <c r="H375" i="2"/>
  <c r="K375" i="2"/>
  <c r="H187" i="2"/>
  <c r="H1583" i="2"/>
  <c r="K1583" i="2"/>
  <c r="H1584" i="2"/>
  <c r="K1584" i="2"/>
  <c r="H477" i="2"/>
  <c r="K477" i="2"/>
  <c r="H186" i="2"/>
  <c r="K186" i="2"/>
  <c r="K187" i="2"/>
  <c r="H1885" i="2"/>
  <c r="K1885" i="2"/>
  <c r="H709" i="2"/>
  <c r="K709" i="2"/>
  <c r="H373" i="2"/>
  <c r="K373" i="2"/>
  <c r="K371" i="14" l="1"/>
  <c r="H371" i="14"/>
  <c r="H31" i="6" l="1"/>
  <c r="K31" i="6"/>
  <c r="H36" i="6"/>
  <c r="K36" i="6"/>
  <c r="H14" i="15"/>
  <c r="K14" i="15"/>
  <c r="H192" i="15"/>
  <c r="K192" i="15"/>
  <c r="H193" i="15"/>
  <c r="K193" i="15"/>
  <c r="H194" i="15"/>
  <c r="K194" i="15"/>
  <c r="H427" i="15"/>
  <c r="K427" i="15"/>
  <c r="K216" i="8"/>
  <c r="H216" i="8"/>
  <c r="H1151" i="9"/>
  <c r="K1151" i="9"/>
  <c r="H758" i="9"/>
  <c r="K758" i="9"/>
  <c r="H389" i="9"/>
  <c r="K389" i="9"/>
  <c r="H644" i="9"/>
  <c r="K644" i="9"/>
  <c r="H634" i="9"/>
  <c r="K634" i="9"/>
  <c r="H825" i="9"/>
  <c r="K825" i="9"/>
  <c r="H472" i="9"/>
  <c r="K472" i="9"/>
  <c r="K591" i="14"/>
  <c r="H591" i="14"/>
  <c r="K60" i="10"/>
  <c r="H60" i="10"/>
  <c r="K151" i="16"/>
  <c r="H151" i="16"/>
  <c r="K1078" i="2"/>
  <c r="H1078" i="2"/>
  <c r="H513" i="3"/>
  <c r="K513" i="3"/>
  <c r="H419" i="3"/>
  <c r="K419" i="3"/>
  <c r="H527" i="3"/>
  <c r="K527" i="3"/>
  <c r="H528" i="3"/>
  <c r="K528" i="3"/>
  <c r="H606" i="3"/>
  <c r="K606" i="3"/>
  <c r="H868" i="3"/>
  <c r="K868" i="3"/>
  <c r="H551" i="3"/>
  <c r="K551" i="3"/>
  <c r="H668" i="3"/>
  <c r="K668" i="3"/>
  <c r="H902" i="3"/>
  <c r="K902" i="3"/>
  <c r="H796" i="9"/>
  <c r="K796" i="9"/>
  <c r="H223" i="9"/>
  <c r="K223" i="9"/>
  <c r="H313" i="14"/>
  <c r="K313" i="14"/>
  <c r="H873" i="14"/>
  <c r="K873" i="14"/>
  <c r="H304" i="14"/>
  <c r="K304" i="14"/>
  <c r="H142" i="14"/>
  <c r="K142" i="14"/>
  <c r="H643" i="10"/>
  <c r="K643" i="10"/>
  <c r="H568" i="10"/>
  <c r="K568" i="10"/>
  <c r="H208" i="10"/>
  <c r="K208" i="10"/>
  <c r="H209" i="10"/>
  <c r="K209" i="10"/>
  <c r="H248" i="10"/>
  <c r="K248" i="10"/>
  <c r="H844" i="10"/>
  <c r="K844" i="10"/>
  <c r="H30" i="10"/>
  <c r="K30" i="10"/>
  <c r="H774" i="1"/>
  <c r="K774" i="1"/>
  <c r="H99" i="1"/>
  <c r="K99" i="1"/>
  <c r="K258" i="1"/>
  <c r="K145" i="1"/>
  <c r="K414" i="1"/>
  <c r="K415" i="1"/>
  <c r="H307" i="1"/>
  <c r="K307" i="1"/>
  <c r="H173" i="1"/>
  <c r="K173" i="1"/>
  <c r="H699" i="1"/>
  <c r="K699" i="1"/>
  <c r="L252" i="4"/>
  <c r="M252" i="4" s="1"/>
  <c r="K252" i="4"/>
  <c r="H252" i="4"/>
  <c r="H84" i="4"/>
  <c r="K84" i="4"/>
  <c r="H74" i="4"/>
  <c r="K74" i="4"/>
  <c r="H57" i="4"/>
  <c r="K57" i="4"/>
  <c r="H58" i="4"/>
  <c r="K58" i="4"/>
  <c r="H369" i="4"/>
  <c r="K369" i="4"/>
  <c r="H238" i="4"/>
  <c r="K238" i="4"/>
  <c r="H239" i="4"/>
  <c r="K239" i="4"/>
  <c r="H216" i="4"/>
  <c r="K216" i="4"/>
  <c r="H217" i="4"/>
  <c r="K217" i="4"/>
  <c r="H421" i="4"/>
  <c r="K421" i="4"/>
  <c r="H324" i="4"/>
  <c r="K324" i="4"/>
  <c r="H20" i="4"/>
  <c r="K20" i="4"/>
  <c r="H214" i="16"/>
  <c r="K214" i="16"/>
  <c r="H215" i="16"/>
  <c r="K215" i="16"/>
  <c r="H1004" i="16"/>
  <c r="K1004" i="16"/>
  <c r="H612" i="16"/>
  <c r="K612" i="16"/>
  <c r="L612" i="16"/>
  <c r="M612" i="16" s="1"/>
  <c r="H245" i="16"/>
  <c r="K245" i="16"/>
  <c r="L245" i="16"/>
  <c r="M245" i="16" s="1"/>
  <c r="H745" i="16"/>
  <c r="K745" i="16"/>
  <c r="L745" i="16"/>
  <c r="M745" i="16" s="1"/>
  <c r="H483" i="16"/>
  <c r="K483" i="16"/>
  <c r="L483" i="16"/>
  <c r="M483" i="16" s="1"/>
  <c r="H484" i="16"/>
  <c r="K484" i="16"/>
  <c r="L484" i="16"/>
  <c r="M484" i="16" s="1"/>
  <c r="H821" i="16"/>
  <c r="K821" i="16"/>
  <c r="L821" i="16"/>
  <c r="M821" i="16" s="1"/>
  <c r="N484" i="16" l="1"/>
  <c r="N483" i="16"/>
  <c r="N821" i="16"/>
  <c r="N612" i="16"/>
  <c r="N252" i="4"/>
  <c r="N245" i="16"/>
  <c r="N745" i="16"/>
  <c r="K637" i="16" l="1"/>
  <c r="H637" i="16"/>
  <c r="H228" i="16"/>
  <c r="K228" i="16"/>
  <c r="K1169" i="7"/>
  <c r="H1169" i="7"/>
  <c r="K605" i="7"/>
  <c r="H605" i="7"/>
  <c r="H1091" i="7"/>
  <c r="K1091" i="7"/>
  <c r="H694" i="7"/>
  <c r="K694" i="7"/>
  <c r="H2233" i="2"/>
  <c r="K2233" i="2"/>
  <c r="H2507" i="2"/>
  <c r="K2507" i="2"/>
  <c r="H370" i="2"/>
  <c r="K370" i="2"/>
  <c r="H1326" i="2"/>
  <c r="K1326" i="2"/>
  <c r="H44" i="3" l="1"/>
  <c r="K44" i="3"/>
  <c r="H38" i="3"/>
  <c r="K38" i="3"/>
  <c r="K8" i="7" l="1"/>
  <c r="H1090" i="16"/>
  <c r="K1090" i="16"/>
  <c r="L1090" i="16"/>
  <c r="M1090" i="16" s="1"/>
  <c r="H638" i="16"/>
  <c r="K638" i="16"/>
  <c r="H213" i="16"/>
  <c r="K213" i="16"/>
  <c r="H1175" i="16"/>
  <c r="K1175" i="16"/>
  <c r="L1175" i="16"/>
  <c r="M1175" i="16" s="1"/>
  <c r="H1089" i="16"/>
  <c r="K1089" i="16"/>
  <c r="L1089" i="16"/>
  <c r="M1089" i="16" s="1"/>
  <c r="H679" i="16"/>
  <c r="K679" i="16"/>
  <c r="H1174" i="16"/>
  <c r="K1174" i="16"/>
  <c r="L1174" i="16"/>
  <c r="M1174" i="16" s="1"/>
  <c r="H1194" i="16"/>
  <c r="K1194" i="16"/>
  <c r="H408" i="15"/>
  <c r="K408" i="15"/>
  <c r="H169" i="15"/>
  <c r="K169" i="15"/>
  <c r="N1090" i="16" l="1"/>
  <c r="N1089" i="16"/>
  <c r="N1175" i="16"/>
  <c r="N1174" i="16"/>
  <c r="H121" i="10"/>
  <c r="K121" i="10"/>
  <c r="H303" i="10"/>
  <c r="K303" i="10"/>
  <c r="H445" i="10"/>
  <c r="K445" i="10"/>
  <c r="H446" i="10"/>
  <c r="K446" i="10"/>
  <c r="H914" i="9"/>
  <c r="K914" i="9"/>
  <c r="H722" i="9"/>
  <c r="K722" i="9"/>
  <c r="H271" i="9"/>
  <c r="K271" i="9"/>
  <c r="H1054" i="9"/>
  <c r="K1054" i="9"/>
  <c r="H645" i="7"/>
  <c r="K645" i="7"/>
  <c r="H489" i="7"/>
  <c r="K489" i="7"/>
  <c r="H236" i="4"/>
  <c r="K236" i="4"/>
  <c r="H209" i="4"/>
  <c r="K209" i="4"/>
  <c r="H706" i="7"/>
  <c r="K706" i="7"/>
  <c r="H573" i="7"/>
  <c r="K573" i="7"/>
  <c r="H724" i="7"/>
  <c r="K724" i="7"/>
  <c r="H946" i="3"/>
  <c r="K946" i="3"/>
  <c r="H1166" i="2"/>
  <c r="K1166" i="2"/>
  <c r="H1530" i="2"/>
  <c r="K1530" i="2"/>
  <c r="H2378" i="2"/>
  <c r="K2378" i="2"/>
  <c r="H1196" i="2"/>
  <c r="K1196" i="2"/>
  <c r="H1941" i="2"/>
  <c r="K1941" i="2"/>
  <c r="H254" i="5" l="1"/>
  <c r="K254" i="5"/>
  <c r="H599" i="5"/>
  <c r="K599" i="5"/>
  <c r="H333" i="5"/>
  <c r="K333" i="5"/>
  <c r="H850" i="9"/>
  <c r="K850" i="9"/>
  <c r="K809" i="7"/>
  <c r="H809" i="7"/>
  <c r="K291" i="10"/>
  <c r="K255" i="10"/>
  <c r="H255" i="10"/>
  <c r="K53" i="15"/>
  <c r="H53" i="15"/>
  <c r="K232" i="15"/>
  <c r="H232" i="15"/>
  <c r="K231" i="15"/>
  <c r="H231" i="15"/>
  <c r="L455" i="15"/>
  <c r="M455" i="15" s="1"/>
  <c r="K455" i="15"/>
  <c r="H455" i="15"/>
  <c r="K320" i="15"/>
  <c r="H320" i="15"/>
  <c r="K758" i="14"/>
  <c r="H758" i="14"/>
  <c r="K617" i="14"/>
  <c r="H617" i="14"/>
  <c r="K324" i="14"/>
  <c r="H324" i="14"/>
  <c r="K93" i="14"/>
  <c r="H896" i="16"/>
  <c r="K896" i="16"/>
  <c r="H897" i="16"/>
  <c r="K897" i="16"/>
  <c r="H714" i="16"/>
  <c r="K714" i="16"/>
  <c r="H715" i="16"/>
  <c r="K715" i="16"/>
  <c r="H1193" i="16"/>
  <c r="K1193" i="16"/>
  <c r="L1193" i="16"/>
  <c r="M1193" i="16" s="1"/>
  <c r="L1194" i="16"/>
  <c r="M1194" i="16" s="1"/>
  <c r="H678" i="16"/>
  <c r="K678" i="16"/>
  <c r="H48" i="14"/>
  <c r="K48" i="14"/>
  <c r="H909" i="14"/>
  <c r="K909" i="14"/>
  <c r="H493" i="14"/>
  <c r="K493" i="14"/>
  <c r="H494" i="14"/>
  <c r="K494" i="14"/>
  <c r="H757" i="14"/>
  <c r="K757" i="14"/>
  <c r="H175" i="15"/>
  <c r="K175" i="15"/>
  <c r="H176" i="15"/>
  <c r="K176" i="15"/>
  <c r="H294" i="15"/>
  <c r="K294" i="15"/>
  <c r="H217" i="15"/>
  <c r="K217" i="15"/>
  <c r="H84" i="15"/>
  <c r="K84" i="15"/>
  <c r="H379" i="11"/>
  <c r="K379" i="11"/>
  <c r="H301" i="11"/>
  <c r="K301" i="11"/>
  <c r="H384" i="11"/>
  <c r="K384" i="11"/>
  <c r="H385" i="11"/>
  <c r="K385" i="11"/>
  <c r="H71" i="11"/>
  <c r="K71" i="11"/>
  <c r="L71" i="11"/>
  <c r="M71" i="11" s="1"/>
  <c r="H72" i="11"/>
  <c r="K72" i="11"/>
  <c r="L72" i="11"/>
  <c r="M72" i="11" s="1"/>
  <c r="H73" i="11"/>
  <c r="K73" i="11"/>
  <c r="L73" i="11"/>
  <c r="M73" i="11" s="1"/>
  <c r="H508" i="11"/>
  <c r="K508" i="11"/>
  <c r="H254" i="10"/>
  <c r="K254" i="10"/>
  <c r="H861" i="10"/>
  <c r="K861" i="10"/>
  <c r="H94" i="10"/>
  <c r="K94" i="10"/>
  <c r="H95" i="10"/>
  <c r="K95" i="10"/>
  <c r="H805" i="10"/>
  <c r="K805" i="10"/>
  <c r="H806" i="10"/>
  <c r="K806" i="10"/>
  <c r="H269" i="8"/>
  <c r="K269" i="8"/>
  <c r="H339" i="8"/>
  <c r="K339" i="8"/>
  <c r="H141" i="8"/>
  <c r="K141" i="8"/>
  <c r="H280" i="8"/>
  <c r="K280" i="8"/>
  <c r="H49" i="8"/>
  <c r="K49" i="8"/>
  <c r="H65" i="8"/>
  <c r="K65" i="8"/>
  <c r="H178" i="8"/>
  <c r="K178" i="8"/>
  <c r="H179" i="8"/>
  <c r="K179" i="8"/>
  <c r="H96" i="8"/>
  <c r="K96" i="8"/>
  <c r="H139" i="8"/>
  <c r="K139" i="8"/>
  <c r="H485" i="8"/>
  <c r="K485" i="8"/>
  <c r="H259" i="8"/>
  <c r="K259" i="8"/>
  <c r="H141" i="7"/>
  <c r="K141" i="7"/>
  <c r="H640" i="7"/>
  <c r="K640" i="7"/>
  <c r="H400" i="7"/>
  <c r="K400" i="7"/>
  <c r="H331" i="7"/>
  <c r="K331" i="7"/>
  <c r="H167" i="4"/>
  <c r="K167" i="4"/>
  <c r="H168" i="4"/>
  <c r="K168" i="4"/>
  <c r="H23" i="4"/>
  <c r="K23" i="4"/>
  <c r="H400" i="4"/>
  <c r="K400" i="4"/>
  <c r="H80" i="4"/>
  <c r="K80" i="4"/>
  <c r="K801" i="2"/>
  <c r="H802" i="2"/>
  <c r="K802" i="2"/>
  <c r="H1639" i="2"/>
  <c r="K1639" i="2"/>
  <c r="H1484" i="2"/>
  <c r="K1484" i="2"/>
  <c r="H2167" i="2"/>
  <c r="K2167" i="2"/>
  <c r="H1050" i="2"/>
  <c r="K1050" i="2"/>
  <c r="H1126" i="2"/>
  <c r="K1126" i="2"/>
  <c r="H1328" i="2"/>
  <c r="K1328" i="2"/>
  <c r="H1195" i="2"/>
  <c r="K1195" i="2"/>
  <c r="H584" i="1"/>
  <c r="K584" i="1"/>
  <c r="H813" i="1"/>
  <c r="K813" i="1"/>
  <c r="H23" i="1"/>
  <c r="K23" i="1"/>
  <c r="H24" i="1"/>
  <c r="K24" i="1"/>
  <c r="H25" i="1"/>
  <c r="K25" i="1"/>
  <c r="H26" i="1"/>
  <c r="K26" i="1"/>
  <c r="H27" i="1"/>
  <c r="K27" i="1"/>
  <c r="H773" i="1"/>
  <c r="K773" i="1"/>
  <c r="H544" i="11"/>
  <c r="K544" i="11"/>
  <c r="H211" i="9"/>
  <c r="K211" i="9"/>
  <c r="H575" i="9"/>
  <c r="K575" i="9"/>
  <c r="H997" i="9"/>
  <c r="K997" i="9"/>
  <c r="H1139" i="9"/>
  <c r="K1139" i="9"/>
  <c r="H366" i="9"/>
  <c r="K366" i="9"/>
  <c r="H179" i="9"/>
  <c r="K179" i="9"/>
  <c r="H427" i="8"/>
  <c r="K427" i="8"/>
  <c r="H430" i="8"/>
  <c r="K430" i="8"/>
  <c r="H859" i="3"/>
  <c r="K859" i="3"/>
  <c r="H182" i="3"/>
  <c r="K182" i="3"/>
  <c r="H183" i="3"/>
  <c r="K183" i="3"/>
  <c r="H283" i="3"/>
  <c r="K283" i="3"/>
  <c r="H231" i="3"/>
  <c r="K231" i="3"/>
  <c r="H858" i="3"/>
  <c r="K858" i="3"/>
  <c r="H265" i="4"/>
  <c r="K265" i="4"/>
  <c r="H199" i="4"/>
  <c r="K199" i="4"/>
  <c r="N455" i="15" l="1"/>
  <c r="N1193" i="16"/>
  <c r="N1194" i="16"/>
  <c r="N71" i="11"/>
  <c r="N72" i="11"/>
  <c r="N73" i="11"/>
  <c r="H842" i="16"/>
  <c r="K842" i="16"/>
  <c r="H498" i="16"/>
  <c r="K498" i="16"/>
  <c r="H1113" i="16"/>
  <c r="K1113" i="16"/>
  <c r="H893" i="16"/>
  <c r="K893" i="16"/>
  <c r="H363" i="16"/>
  <c r="H972" i="16"/>
  <c r="K972" i="16"/>
  <c r="H927" i="16"/>
  <c r="K927" i="16"/>
  <c r="H841" i="16"/>
  <c r="K841" i="16"/>
  <c r="H591" i="16"/>
  <c r="K591" i="16"/>
  <c r="H926" i="16"/>
  <c r="K926" i="16"/>
  <c r="H701" i="11"/>
  <c r="K701" i="11"/>
  <c r="H702" i="11"/>
  <c r="K702" i="11"/>
  <c r="H892" i="9"/>
  <c r="K892" i="9"/>
  <c r="H521" i="9"/>
  <c r="K521" i="9"/>
  <c r="H64" i="8"/>
  <c r="K64" i="8"/>
  <c r="H490" i="8"/>
  <c r="K490" i="8"/>
  <c r="H676" i="5"/>
  <c r="K676" i="5"/>
  <c r="H274" i="5"/>
  <c r="K274" i="5"/>
  <c r="H125" i="5"/>
  <c r="K125" i="5"/>
  <c r="H659" i="5"/>
  <c r="K659" i="5"/>
  <c r="H139" i="5"/>
  <c r="K139" i="5"/>
  <c r="H1471" i="2"/>
  <c r="K1471" i="2"/>
  <c r="H1042" i="2"/>
  <c r="K1042" i="2"/>
  <c r="H801" i="2"/>
  <c r="H1182" i="2"/>
  <c r="K1182" i="2"/>
  <c r="H1310" i="2"/>
  <c r="K1310" i="2"/>
  <c r="H1395" i="2"/>
  <c r="K1395" i="2"/>
  <c r="L1395" i="2"/>
  <c r="M1395" i="2" s="1"/>
  <c r="H1755" i="2"/>
  <c r="K1755" i="2"/>
  <c r="H1756" i="2"/>
  <c r="K1756" i="2"/>
  <c r="H2062" i="2"/>
  <c r="K2062" i="2"/>
  <c r="H1037" i="2"/>
  <c r="K1037" i="2"/>
  <c r="H69" i="2"/>
  <c r="K69" i="2"/>
  <c r="H512" i="10"/>
  <c r="K512" i="10"/>
  <c r="H881" i="10"/>
  <c r="K881" i="10"/>
  <c r="H882" i="10"/>
  <c r="K882" i="10"/>
  <c r="H120" i="10"/>
  <c r="K120" i="10"/>
  <c r="K495" i="7"/>
  <c r="H495" i="7"/>
  <c r="K502" i="7"/>
  <c r="H502" i="7"/>
  <c r="H1033" i="7"/>
  <c r="K1033" i="7"/>
  <c r="H172" i="7"/>
  <c r="K172" i="7"/>
  <c r="H73" i="7"/>
  <c r="K73" i="7"/>
  <c r="H199" i="7"/>
  <c r="K199" i="7"/>
  <c r="H71" i="7"/>
  <c r="K71" i="7"/>
  <c r="H1009" i="7"/>
  <c r="K1009" i="7"/>
  <c r="H684" i="7"/>
  <c r="K684" i="7"/>
  <c r="H332" i="7"/>
  <c r="K332" i="7"/>
  <c r="H302" i="7"/>
  <c r="K302" i="7"/>
  <c r="H888" i="7"/>
  <c r="K888" i="7"/>
  <c r="H1040" i="7"/>
  <c r="K1040" i="7"/>
  <c r="H219" i="5"/>
  <c r="K219" i="5"/>
  <c r="H18" i="5"/>
  <c r="K18" i="5"/>
  <c r="H361" i="5"/>
  <c r="K361" i="5"/>
  <c r="H204" i="5"/>
  <c r="K204" i="5"/>
  <c r="H192" i="5"/>
  <c r="K192" i="5"/>
  <c r="H926" i="2"/>
  <c r="K926" i="2"/>
  <c r="H2263" i="2"/>
  <c r="K2263" i="2"/>
  <c r="H2236" i="2"/>
  <c r="K2236" i="2"/>
  <c r="H1607" i="2"/>
  <c r="K1607" i="2"/>
  <c r="H86" i="2"/>
  <c r="K86" i="2"/>
  <c r="H1276" i="2"/>
  <c r="K1276" i="2"/>
  <c r="H1035" i="2"/>
  <c r="K1035" i="2"/>
  <c r="H362" i="2"/>
  <c r="K362" i="2"/>
  <c r="H2187" i="2"/>
  <c r="K2187" i="2"/>
  <c r="H92" i="1"/>
  <c r="K92" i="1"/>
  <c r="H93" i="1"/>
  <c r="K93" i="1"/>
  <c r="H313" i="1"/>
  <c r="K313" i="1"/>
  <c r="H314" i="1"/>
  <c r="K314" i="1"/>
  <c r="H583" i="1"/>
  <c r="K583" i="1"/>
  <c r="K140" i="14"/>
  <c r="H140" i="14"/>
  <c r="H30" i="11"/>
  <c r="K30" i="11"/>
  <c r="H31" i="11"/>
  <c r="K31" i="11"/>
  <c r="H32" i="11"/>
  <c r="K32" i="11"/>
  <c r="H604" i="4"/>
  <c r="K604" i="4"/>
  <c r="H266" i="4"/>
  <c r="K266" i="4"/>
  <c r="H267" i="4"/>
  <c r="K267" i="4"/>
  <c r="H384" i="4"/>
  <c r="K384" i="4"/>
  <c r="H504" i="4"/>
  <c r="K504" i="4"/>
  <c r="H634" i="4"/>
  <c r="K634" i="4"/>
  <c r="H102" i="10"/>
  <c r="K102" i="10"/>
  <c r="H103" i="10"/>
  <c r="K103" i="10"/>
  <c r="H25" i="10"/>
  <c r="K25" i="10"/>
  <c r="H243" i="10"/>
  <c r="K243" i="10"/>
  <c r="H155" i="10"/>
  <c r="K155" i="10"/>
  <c r="K487" i="5"/>
  <c r="H487" i="5"/>
  <c r="H943" i="3"/>
  <c r="K943" i="3"/>
  <c r="H406" i="3"/>
  <c r="K406" i="3"/>
  <c r="H549" i="3"/>
  <c r="K549" i="3"/>
  <c r="H550" i="3"/>
  <c r="K550" i="3"/>
  <c r="H794" i="3"/>
  <c r="K794" i="3"/>
  <c r="H104" i="3"/>
  <c r="K104" i="3"/>
  <c r="H105" i="3"/>
  <c r="K105" i="3"/>
  <c r="H77" i="3"/>
  <c r="K77" i="3"/>
  <c r="H78" i="3"/>
  <c r="K78" i="3"/>
  <c r="H1024" i="2"/>
  <c r="K1024" i="2"/>
  <c r="H1025" i="2"/>
  <c r="K1025" i="2"/>
  <c r="H1820" i="2"/>
  <c r="K1820" i="2"/>
  <c r="H185" i="2"/>
  <c r="K185" i="2"/>
  <c r="H1940" i="2"/>
  <c r="K1940" i="2"/>
  <c r="H300" i="2"/>
  <c r="K300" i="2"/>
  <c r="H1052" i="2"/>
  <c r="K1052" i="2"/>
  <c r="H1081" i="2"/>
  <c r="K1081" i="2"/>
  <c r="H1528" i="2"/>
  <c r="K1528" i="2"/>
  <c r="H559" i="1"/>
  <c r="H603" i="1"/>
  <c r="K603" i="1"/>
  <c r="K559" i="1"/>
  <c r="H241" i="1"/>
  <c r="K241" i="1"/>
  <c r="H242" i="1"/>
  <c r="K242" i="1"/>
  <c r="H91" i="1"/>
  <c r="K91" i="1"/>
  <c r="N1395" i="2" l="1"/>
  <c r="H708" i="16"/>
  <c r="K708" i="16"/>
  <c r="H201" i="16"/>
  <c r="K201" i="16"/>
  <c r="H572" i="16"/>
  <c r="K572" i="16"/>
  <c r="H802" i="16"/>
  <c r="K802" i="16"/>
  <c r="H590" i="16"/>
  <c r="K590" i="16"/>
  <c r="K133" i="16"/>
  <c r="H939" i="16"/>
  <c r="K939" i="16"/>
  <c r="H1006" i="16"/>
  <c r="K1006" i="16"/>
  <c r="H139" i="16"/>
  <c r="K139" i="16"/>
  <c r="H140" i="16"/>
  <c r="K140" i="16"/>
  <c r="H141" i="16"/>
  <c r="K141" i="16"/>
  <c r="K404" i="14"/>
  <c r="H126" i="14"/>
  <c r="K126" i="14"/>
  <c r="H312" i="14"/>
  <c r="K312" i="14"/>
  <c r="H528" i="14"/>
  <c r="K528" i="14"/>
  <c r="L528" i="14"/>
  <c r="N528" i="14" s="1"/>
  <c r="H54" i="14"/>
  <c r="K54" i="14"/>
  <c r="L54" i="14"/>
  <c r="M54" i="14" s="1"/>
  <c r="H866" i="14"/>
  <c r="K866" i="14"/>
  <c r="H724" i="14"/>
  <c r="K724" i="14"/>
  <c r="L724" i="14"/>
  <c r="M724" i="14" s="1"/>
  <c r="H9" i="14"/>
  <c r="K9" i="14"/>
  <c r="H85" i="14"/>
  <c r="K85" i="14"/>
  <c r="H470" i="14"/>
  <c r="K470" i="14"/>
  <c r="H790" i="14"/>
  <c r="K790" i="14"/>
  <c r="H530" i="14"/>
  <c r="K530" i="14"/>
  <c r="H531" i="14"/>
  <c r="K531" i="14"/>
  <c r="H907" i="14"/>
  <c r="K907" i="14"/>
  <c r="H908" i="14"/>
  <c r="K908" i="14"/>
  <c r="H590" i="14"/>
  <c r="K590" i="14"/>
  <c r="L590" i="14"/>
  <c r="M590" i="14" s="1"/>
  <c r="H691" i="9"/>
  <c r="K691" i="9"/>
  <c r="H689" i="9"/>
  <c r="K689" i="9"/>
  <c r="H1294" i="9"/>
  <c r="K1294" i="9"/>
  <c r="H871" i="9"/>
  <c r="K871" i="9"/>
  <c r="H591" i="9"/>
  <c r="K591" i="9"/>
  <c r="H303" i="9"/>
  <c r="K303" i="9"/>
  <c r="K95" i="8"/>
  <c r="H95" i="8"/>
  <c r="K94" i="8"/>
  <c r="H94" i="8"/>
  <c r="K140" i="8"/>
  <c r="H140" i="8"/>
  <c r="H378" i="9"/>
  <c r="K378" i="9"/>
  <c r="H267" i="9"/>
  <c r="K267" i="9"/>
  <c r="H187" i="9"/>
  <c r="K187" i="9"/>
  <c r="H35" i="9"/>
  <c r="K35" i="9"/>
  <c r="H1094" i="9"/>
  <c r="K1094" i="9"/>
  <c r="H453" i="7"/>
  <c r="K453" i="7"/>
  <c r="H591" i="7"/>
  <c r="K591" i="7"/>
  <c r="H1088" i="7"/>
  <c r="K1088" i="7"/>
  <c r="H999" i="7"/>
  <c r="K999" i="7"/>
  <c r="H723" i="7"/>
  <c r="K723" i="7"/>
  <c r="K88" i="4"/>
  <c r="H88" i="4"/>
  <c r="K87" i="4"/>
  <c r="H87" i="4"/>
  <c r="K687" i="2"/>
  <c r="H1895" i="2"/>
  <c r="K1895" i="2"/>
  <c r="H687" i="2"/>
  <c r="H77" i="2"/>
  <c r="K77" i="2"/>
  <c r="H41" i="2"/>
  <c r="K41" i="2"/>
  <c r="N724" i="14" l="1"/>
  <c r="M528" i="14"/>
  <c r="N54" i="14"/>
  <c r="N590" i="14"/>
  <c r="K280" i="14"/>
  <c r="K836" i="14"/>
  <c r="K938" i="16" l="1"/>
  <c r="H938" i="16"/>
  <c r="L133" i="16"/>
  <c r="M133" i="16" s="1"/>
  <c r="H133" i="16"/>
  <c r="K707" i="16"/>
  <c r="H707" i="16"/>
  <c r="N133" i="16" l="1"/>
  <c r="H203" i="11"/>
  <c r="K203" i="11"/>
  <c r="H484" i="11"/>
  <c r="K484" i="11"/>
  <c r="H485" i="11"/>
  <c r="K485" i="11"/>
  <c r="H727" i="11"/>
  <c r="K727" i="11"/>
  <c r="H359" i="11"/>
  <c r="K359" i="11"/>
  <c r="H360" i="11"/>
  <c r="K360" i="11"/>
  <c r="H174" i="11"/>
  <c r="K174" i="11"/>
  <c r="H175" i="11"/>
  <c r="K175" i="11"/>
  <c r="H280" i="11"/>
  <c r="K280" i="11"/>
  <c r="H746" i="11"/>
  <c r="K746" i="11"/>
  <c r="H492" i="11"/>
  <c r="K492" i="11"/>
  <c r="H487" i="10"/>
  <c r="K487" i="10"/>
  <c r="H748" i="10"/>
  <c r="K748" i="10"/>
  <c r="H931" i="10"/>
  <c r="K931" i="10"/>
  <c r="H932" i="10"/>
  <c r="K932" i="10"/>
  <c r="H908" i="10"/>
  <c r="K908" i="10"/>
  <c r="H909" i="10"/>
  <c r="K909" i="10"/>
  <c r="H684" i="10"/>
  <c r="K684" i="10"/>
  <c r="H1222" i="9"/>
  <c r="K1222" i="9"/>
  <c r="H377" i="9"/>
  <c r="K377" i="9"/>
  <c r="H20" i="9"/>
  <c r="K20" i="9"/>
  <c r="H135" i="9"/>
  <c r="K135" i="9"/>
  <c r="H601" i="9"/>
  <c r="K601" i="9"/>
  <c r="H52" i="8"/>
  <c r="K52" i="8"/>
  <c r="H217" i="8"/>
  <c r="K217" i="8"/>
  <c r="L217" i="8"/>
  <c r="M217" i="8" s="1"/>
  <c r="H426" i="8"/>
  <c r="K426" i="8"/>
  <c r="H35" i="8"/>
  <c r="K35" i="8"/>
  <c r="H340" i="8"/>
  <c r="K340" i="8"/>
  <c r="H366" i="8"/>
  <c r="K366" i="8"/>
  <c r="H71" i="8"/>
  <c r="K71" i="8"/>
  <c r="H279" i="8"/>
  <c r="K279" i="8"/>
  <c r="H279" i="5"/>
  <c r="K279" i="5"/>
  <c r="H682" i="5"/>
  <c r="K682" i="5"/>
  <c r="L682" i="5"/>
  <c r="M682" i="5" s="1"/>
  <c r="H102" i="5"/>
  <c r="K102" i="5"/>
  <c r="H598" i="5"/>
  <c r="K598" i="5"/>
  <c r="H330" i="5"/>
  <c r="K330" i="5"/>
  <c r="H241" i="5"/>
  <c r="K241" i="5"/>
  <c r="H589" i="5"/>
  <c r="K589" i="5"/>
  <c r="N217" i="8" l="1"/>
  <c r="N682" i="5"/>
  <c r="H810" i="3"/>
  <c r="K810" i="3"/>
  <c r="H811" i="3"/>
  <c r="K811" i="3"/>
  <c r="H69" i="3"/>
  <c r="K69" i="3"/>
  <c r="H965" i="2"/>
  <c r="K965" i="2"/>
  <c r="H131" i="2"/>
  <c r="K131" i="2"/>
  <c r="H1884" i="2"/>
  <c r="K1884" i="2"/>
  <c r="H2029" i="2"/>
  <c r="K2029" i="2"/>
  <c r="H1263" i="2"/>
  <c r="K1263" i="2"/>
  <c r="H1947" i="2"/>
  <c r="K1947" i="2"/>
  <c r="H2000" i="2"/>
  <c r="K2000" i="2"/>
  <c r="H797" i="2"/>
  <c r="K797" i="2"/>
  <c r="H1878" i="2"/>
  <c r="K1878" i="2"/>
  <c r="H640" i="1"/>
  <c r="K640" i="1"/>
  <c r="H201" i="1"/>
  <c r="K201" i="1"/>
  <c r="H75" i="1"/>
  <c r="K75" i="1"/>
  <c r="H76" i="1"/>
  <c r="K76" i="1"/>
  <c r="H777" i="1"/>
  <c r="K777" i="1"/>
  <c r="H454" i="1"/>
  <c r="K454" i="1"/>
  <c r="H457" i="1"/>
  <c r="K457" i="1"/>
  <c r="H377" i="1"/>
  <c r="K377" i="1"/>
  <c r="H378" i="1"/>
  <c r="K378" i="1"/>
  <c r="H325" i="1"/>
  <c r="K325" i="1"/>
  <c r="H690" i="1"/>
  <c r="K690" i="1"/>
  <c r="L690" i="1"/>
  <c r="M690" i="1" s="1"/>
  <c r="H537" i="1"/>
  <c r="K537" i="1"/>
  <c r="H538" i="1"/>
  <c r="K538" i="1"/>
  <c r="H472" i="1"/>
  <c r="K472" i="1"/>
  <c r="K342" i="14"/>
  <c r="H342" i="14"/>
  <c r="L121" i="14"/>
  <c r="M121" i="14" s="1"/>
  <c r="K121" i="14"/>
  <c r="H121" i="14"/>
  <c r="H884" i="16"/>
  <c r="K884" i="16"/>
  <c r="H1030" i="16"/>
  <c r="K1030" i="16"/>
  <c r="H1031" i="16"/>
  <c r="K1031" i="16"/>
  <c r="H754" i="16"/>
  <c r="K754" i="16"/>
  <c r="H619" i="16"/>
  <c r="K619" i="16"/>
  <c r="H620" i="16"/>
  <c r="K620" i="16"/>
  <c r="H883" i="16"/>
  <c r="K883" i="16"/>
  <c r="H617" i="16"/>
  <c r="K617" i="16"/>
  <c r="H618" i="16"/>
  <c r="K618" i="16"/>
  <c r="H221" i="15"/>
  <c r="K221" i="15"/>
  <c r="H78" i="15"/>
  <c r="K78" i="15"/>
  <c r="H316" i="9"/>
  <c r="H926" i="9"/>
  <c r="K926" i="9"/>
  <c r="H483" i="9"/>
  <c r="K483" i="9"/>
  <c r="H756" i="9"/>
  <c r="K756" i="9"/>
  <c r="K316" i="9"/>
  <c r="H31" i="9"/>
  <c r="K31" i="9"/>
  <c r="H1221" i="9"/>
  <c r="K1221" i="9"/>
  <c r="H960" i="16"/>
  <c r="K960" i="16"/>
  <c r="H234" i="16"/>
  <c r="K234" i="16"/>
  <c r="H196" i="16"/>
  <c r="K196" i="16"/>
  <c r="H1170" i="16"/>
  <c r="K1170" i="16"/>
  <c r="H542" i="16"/>
  <c r="K542" i="16"/>
  <c r="H543" i="16"/>
  <c r="K543" i="16"/>
  <c r="H233" i="16"/>
  <c r="K233" i="16"/>
  <c r="H449" i="10"/>
  <c r="K449" i="10"/>
  <c r="H450" i="10"/>
  <c r="K450" i="10"/>
  <c r="H177" i="10"/>
  <c r="K177" i="10"/>
  <c r="H429" i="10"/>
  <c r="K429" i="10"/>
  <c r="H430" i="10"/>
  <c r="K430" i="10"/>
  <c r="H428" i="10"/>
  <c r="K428" i="10"/>
  <c r="H691" i="10"/>
  <c r="K691" i="10"/>
  <c r="H462" i="10"/>
  <c r="K462" i="10"/>
  <c r="N690" i="1" l="1"/>
  <c r="N121" i="14"/>
  <c r="K647" i="5"/>
  <c r="H647" i="5"/>
  <c r="K380" i="5"/>
  <c r="H380" i="5"/>
  <c r="K582" i="3"/>
  <c r="H582" i="3"/>
  <c r="K567" i="3"/>
  <c r="H567" i="3"/>
  <c r="K639" i="1"/>
  <c r="H639" i="1"/>
  <c r="K553" i="1"/>
  <c r="H553" i="1"/>
  <c r="K704" i="5" l="1"/>
  <c r="H704" i="5"/>
  <c r="K657" i="5"/>
  <c r="H657" i="5"/>
  <c r="H896" i="9" l="1"/>
  <c r="K896" i="9"/>
  <c r="H1109" i="9"/>
  <c r="K1109" i="9"/>
  <c r="H880" i="9"/>
  <c r="K880" i="9"/>
  <c r="H739" i="9"/>
  <c r="K739" i="9"/>
  <c r="H158" i="9"/>
  <c r="K158" i="9"/>
  <c r="H43" i="9"/>
  <c r="K43" i="9"/>
  <c r="H93" i="9"/>
  <c r="K93" i="9"/>
  <c r="H598" i="9"/>
  <c r="K598" i="9"/>
  <c r="H44" i="7"/>
  <c r="K44" i="7"/>
  <c r="H992" i="7"/>
  <c r="K992" i="7"/>
  <c r="H38" i="7"/>
  <c r="K38" i="7"/>
  <c r="H385" i="7"/>
  <c r="K385" i="7"/>
  <c r="H305" i="7"/>
  <c r="K305" i="7"/>
  <c r="H2179" i="2"/>
  <c r="K2179" i="2"/>
  <c r="H2180" i="2"/>
  <c r="K2180" i="2"/>
  <c r="H146" i="2"/>
  <c r="K146" i="2"/>
  <c r="H1548" i="2"/>
  <c r="K1548" i="2"/>
  <c r="H1549" i="2"/>
  <c r="K1549" i="2"/>
  <c r="H675" i="2"/>
  <c r="K675" i="2"/>
  <c r="H1619" i="2"/>
  <c r="K1619" i="2"/>
  <c r="H58" i="2"/>
  <c r="K58" i="2"/>
  <c r="H59" i="2"/>
  <c r="K59" i="2"/>
  <c r="H2423" i="2"/>
  <c r="K2423" i="2"/>
  <c r="H480" i="5"/>
  <c r="K480" i="5"/>
  <c r="H148" i="5"/>
  <c r="K148" i="5"/>
  <c r="H141" i="5"/>
  <c r="K141" i="5"/>
  <c r="H667" i="5"/>
  <c r="K667" i="5"/>
  <c r="H116" i="2"/>
  <c r="K116" i="2"/>
  <c r="H1966" i="2"/>
  <c r="K1966" i="2"/>
  <c r="H1623" i="2"/>
  <c r="K1623" i="2"/>
  <c r="H2325" i="2"/>
  <c r="K2325" i="2"/>
  <c r="H589" i="14" l="1"/>
  <c r="K589" i="14"/>
  <c r="H331" i="14"/>
  <c r="K331" i="14"/>
  <c r="H609" i="14"/>
  <c r="K609" i="14"/>
  <c r="L609" i="14"/>
  <c r="M609" i="14" s="1"/>
  <c r="H649" i="14"/>
  <c r="K649" i="14"/>
  <c r="H566" i="14"/>
  <c r="K566" i="14"/>
  <c r="H640" i="9"/>
  <c r="K640" i="9"/>
  <c r="H668" i="9"/>
  <c r="K668" i="9"/>
  <c r="H398" i="9"/>
  <c r="K398" i="9"/>
  <c r="H399" i="9"/>
  <c r="K399" i="9"/>
  <c r="H1098" i="9"/>
  <c r="K1098" i="9"/>
  <c r="H19" i="9"/>
  <c r="K19" i="9"/>
  <c r="H188" i="3"/>
  <c r="K188" i="3"/>
  <c r="H917" i="3"/>
  <c r="K917" i="3"/>
  <c r="H700" i="3"/>
  <c r="K700" i="3"/>
  <c r="H59" i="3"/>
  <c r="K59" i="3"/>
  <c r="H159" i="3"/>
  <c r="K159" i="3"/>
  <c r="K518" i="14"/>
  <c r="H518" i="14"/>
  <c r="K828" i="9"/>
  <c r="H828" i="9"/>
  <c r="N609" i="14" l="1"/>
  <c r="K428" i="3"/>
  <c r="H428" i="3"/>
  <c r="K15" i="2"/>
  <c r="H15" i="2"/>
  <c r="L1718" i="2"/>
  <c r="N1718" i="2" s="1"/>
  <c r="K1718" i="2"/>
  <c r="H1718" i="2"/>
  <c r="M1718" i="2" l="1"/>
  <c r="H472" i="11"/>
  <c r="K472" i="11"/>
  <c r="H41" i="11"/>
  <c r="K41" i="11"/>
  <c r="H468" i="11"/>
  <c r="K468" i="11"/>
  <c r="H218" i="11"/>
  <c r="K218" i="11"/>
  <c r="H219" i="11"/>
  <c r="K219" i="11"/>
  <c r="H202" i="11"/>
  <c r="K202" i="11"/>
  <c r="H169" i="11"/>
  <c r="K169" i="11"/>
  <c r="H628" i="11"/>
  <c r="K628" i="11"/>
  <c r="H629" i="11"/>
  <c r="K629" i="11"/>
  <c r="H626" i="11"/>
  <c r="K626" i="11"/>
  <c r="H627" i="11"/>
  <c r="K627" i="11"/>
  <c r="H471" i="11"/>
  <c r="K471" i="11"/>
  <c r="H554" i="9"/>
  <c r="K554" i="9"/>
  <c r="H1063" i="9"/>
  <c r="K1063" i="9"/>
  <c r="H1125" i="9"/>
  <c r="K1125" i="9"/>
  <c r="H652" i="9"/>
  <c r="K652" i="9"/>
  <c r="H641" i="9"/>
  <c r="K641" i="9"/>
  <c r="H278" i="8"/>
  <c r="K278" i="8"/>
  <c r="H254" i="8"/>
  <c r="K254" i="8"/>
  <c r="H385" i="8"/>
  <c r="K385" i="8"/>
  <c r="H78" i="8"/>
  <c r="K78" i="8"/>
  <c r="H1043" i="2"/>
  <c r="K1043" i="2"/>
  <c r="H1391" i="2"/>
  <c r="K1391" i="2"/>
  <c r="H1392" i="2"/>
  <c r="K1392" i="2"/>
  <c r="H1713" i="2"/>
  <c r="K1713" i="2"/>
  <c r="K937" i="2" l="1"/>
  <c r="H937" i="2"/>
  <c r="K98" i="1"/>
  <c r="H98" i="1"/>
  <c r="K92" i="8"/>
  <c r="H92" i="8"/>
  <c r="K215" i="8"/>
  <c r="H215" i="8"/>
  <c r="K435" i="7"/>
  <c r="H435" i="7"/>
  <c r="K695" i="7"/>
  <c r="H695" i="7"/>
  <c r="K488" i="7"/>
  <c r="H488" i="7"/>
  <c r="K488" i="5"/>
  <c r="H488" i="5"/>
  <c r="H339" i="14"/>
  <c r="K339" i="14"/>
  <c r="L339" i="14"/>
  <c r="N339" i="14" s="1"/>
  <c r="H213" i="14"/>
  <c r="K213" i="14"/>
  <c r="H506" i="14"/>
  <c r="K506" i="14"/>
  <c r="H649" i="10"/>
  <c r="K649" i="10"/>
  <c r="H250" i="10"/>
  <c r="K250" i="10"/>
  <c r="H332" i="10"/>
  <c r="K332" i="10"/>
  <c r="H333" i="10"/>
  <c r="K333" i="10"/>
  <c r="H461" i="10"/>
  <c r="K461" i="10"/>
  <c r="H677" i="16"/>
  <c r="K677" i="16"/>
  <c r="H955" i="16"/>
  <c r="K955" i="16"/>
  <c r="L955" i="16"/>
  <c r="M955" i="16" s="1"/>
  <c r="H828" i="16"/>
  <c r="K828" i="16"/>
  <c r="H694" i="16"/>
  <c r="K694" i="16"/>
  <c r="L694" i="16"/>
  <c r="M694" i="16" s="1"/>
  <c r="K27" i="10"/>
  <c r="H27" i="10"/>
  <c r="H448" i="11"/>
  <c r="K448" i="11"/>
  <c r="H449" i="11"/>
  <c r="K449" i="11"/>
  <c r="H265" i="11"/>
  <c r="K265" i="11"/>
  <c r="H168" i="11"/>
  <c r="K168" i="11"/>
  <c r="M339" i="14" l="1"/>
  <c r="N694" i="16"/>
  <c r="N955" i="16"/>
  <c r="H334" i="4"/>
  <c r="K334" i="4"/>
  <c r="H601" i="4"/>
  <c r="K601" i="4"/>
  <c r="H387" i="4"/>
  <c r="K387" i="4"/>
  <c r="H264" i="4"/>
  <c r="K264" i="4"/>
  <c r="H214" i="4"/>
  <c r="K214" i="4"/>
  <c r="H215" i="4"/>
  <c r="K215" i="4"/>
  <c r="H380" i="4"/>
  <c r="K380" i="4"/>
  <c r="H1236" i="2"/>
  <c r="K1236" i="2"/>
  <c r="H1034" i="2"/>
  <c r="K1034" i="2"/>
  <c r="H2464" i="2"/>
  <c r="K2464" i="2"/>
  <c r="H2465" i="2"/>
  <c r="K2465" i="2"/>
  <c r="H1487" i="2"/>
  <c r="K1487" i="2"/>
  <c r="H561" i="2"/>
  <c r="K561" i="2"/>
  <c r="H68" i="2"/>
  <c r="K68" i="2"/>
  <c r="H2166" i="2"/>
  <c r="K2166" i="2"/>
  <c r="H2495" i="2"/>
  <c r="K2495" i="2"/>
  <c r="H1957" i="2"/>
  <c r="K1957" i="2"/>
  <c r="H849" i="2"/>
  <c r="K849" i="2"/>
  <c r="H850" i="2"/>
  <c r="K850" i="2"/>
  <c r="H1235" i="2"/>
  <c r="K1235" i="2"/>
  <c r="H1638" i="2"/>
  <c r="K1638" i="2"/>
  <c r="H1599" i="2"/>
  <c r="K1599" i="2"/>
  <c r="H76" i="15"/>
  <c r="K76" i="15"/>
  <c r="H6" i="15"/>
  <c r="K6" i="15"/>
  <c r="L94" i="16"/>
  <c r="M94" i="16" s="1"/>
  <c r="K94" i="16"/>
  <c r="H94" i="16"/>
  <c r="H676" i="16"/>
  <c r="K676" i="16"/>
  <c r="H1169" i="16"/>
  <c r="K1169" i="16"/>
  <c r="L744" i="16"/>
  <c r="M744" i="16" s="1"/>
  <c r="K744" i="16"/>
  <c r="H744" i="16"/>
  <c r="H59" i="5"/>
  <c r="K59" i="5"/>
  <c r="H324" i="5"/>
  <c r="K324" i="5"/>
  <c r="H601" i="5"/>
  <c r="K601" i="5"/>
  <c r="H479" i="5"/>
  <c r="K479" i="5"/>
  <c r="N94" i="16" l="1"/>
  <c r="N744" i="16"/>
  <c r="H698" i="7"/>
  <c r="K698" i="7"/>
  <c r="H182" i="7"/>
  <c r="K182" i="7"/>
  <c r="H501" i="7"/>
  <c r="K501" i="7"/>
  <c r="H947" i="7"/>
  <c r="K947" i="7"/>
  <c r="H948" i="7"/>
  <c r="K948" i="7"/>
  <c r="H1068" i="7"/>
  <c r="K1068" i="7"/>
  <c r="H1069" i="7"/>
  <c r="K1069" i="7"/>
  <c r="H718" i="7"/>
  <c r="K718" i="7"/>
  <c r="H1173" i="7"/>
  <c r="K1173" i="7"/>
  <c r="H897" i="7"/>
  <c r="K897" i="7"/>
  <c r="H270" i="7"/>
  <c r="K270" i="7"/>
  <c r="H1800" i="2"/>
  <c r="K1800" i="2"/>
  <c r="H302" i="2"/>
  <c r="K302" i="2"/>
  <c r="H2470" i="2"/>
  <c r="K2470" i="2"/>
  <c r="H1828" i="2"/>
  <c r="K1828" i="2"/>
  <c r="H115" i="2"/>
  <c r="K115" i="2"/>
  <c r="H16" i="1"/>
  <c r="K16" i="1"/>
  <c r="H17" i="1"/>
  <c r="K17" i="1"/>
  <c r="H477" i="1"/>
  <c r="K477" i="1"/>
  <c r="H478" i="1"/>
  <c r="K478" i="1"/>
  <c r="H638" i="1"/>
  <c r="K638" i="1"/>
  <c r="H146" i="1"/>
  <c r="K146" i="1"/>
  <c r="H608" i="1"/>
  <c r="K608" i="1"/>
  <c r="H607" i="1"/>
  <c r="K607" i="1"/>
  <c r="H39" i="1"/>
  <c r="K39" i="1"/>
  <c r="L293" i="15" l="1"/>
  <c r="M293" i="15" s="1"/>
  <c r="K293" i="15"/>
  <c r="H293" i="15"/>
  <c r="K840" i="14"/>
  <c r="H840" i="14"/>
  <c r="L682" i="4"/>
  <c r="M682" i="4" s="1"/>
  <c r="K682" i="4"/>
  <c r="H682" i="4"/>
  <c r="H803" i="14"/>
  <c r="K803" i="14"/>
  <c r="H744" i="14"/>
  <c r="K744" i="14"/>
  <c r="L744" i="14"/>
  <c r="N744" i="14" s="1"/>
  <c r="H745" i="14"/>
  <c r="K745" i="14"/>
  <c r="L745" i="14"/>
  <c r="M745" i="14" s="1"/>
  <c r="H242" i="14"/>
  <c r="K242" i="14"/>
  <c r="H171" i="14"/>
  <c r="K171" i="14"/>
  <c r="H708" i="14"/>
  <c r="K708" i="14"/>
  <c r="H827" i="9"/>
  <c r="K827" i="9"/>
  <c r="H343" i="9"/>
  <c r="K343" i="9"/>
  <c r="H302" i="9"/>
  <c r="K302" i="9"/>
  <c r="H147" i="9"/>
  <c r="K147" i="9"/>
  <c r="H1293" i="9"/>
  <c r="K1293" i="9"/>
  <c r="H738" i="9"/>
  <c r="K738" i="9"/>
  <c r="H849" i="9"/>
  <c r="K849" i="9"/>
  <c r="H460" i="9"/>
  <c r="K460" i="9"/>
  <c r="H1071" i="9"/>
  <c r="K1071" i="9"/>
  <c r="H789" i="9"/>
  <c r="K789" i="9"/>
  <c r="H374" i="2"/>
  <c r="K374" i="2"/>
  <c r="H2177" i="2"/>
  <c r="K2177" i="2"/>
  <c r="H2178" i="2"/>
  <c r="K2178" i="2"/>
  <c r="H1079" i="2"/>
  <c r="K1079" i="2"/>
  <c r="N293" i="15" l="1"/>
  <c r="M744" i="14"/>
  <c r="N745" i="14"/>
  <c r="N682" i="4"/>
  <c r="H752" i="16"/>
  <c r="K752" i="16"/>
  <c r="H753" i="16"/>
  <c r="K753" i="16"/>
  <c r="H866" i="10" l="1"/>
  <c r="K866" i="10"/>
  <c r="H867" i="10"/>
  <c r="K867" i="10"/>
  <c r="H244" i="10"/>
  <c r="K244" i="10"/>
  <c r="H338" i="10"/>
  <c r="K338" i="10"/>
  <c r="H339" i="10"/>
  <c r="K339" i="10"/>
  <c r="H1107" i="9"/>
  <c r="K1107" i="9"/>
  <c r="H264" i="9"/>
  <c r="K264" i="9"/>
  <c r="H831" i="9"/>
  <c r="K831" i="9"/>
  <c r="H305" i="9"/>
  <c r="K305" i="9"/>
  <c r="H574" i="9"/>
  <c r="K574" i="9"/>
  <c r="H239" i="8"/>
  <c r="K239" i="8"/>
  <c r="H82" i="8"/>
  <c r="K82" i="8"/>
  <c r="H110" i="8"/>
  <c r="K110" i="8"/>
  <c r="H358" i="8"/>
  <c r="K358" i="8"/>
  <c r="H29" i="8"/>
  <c r="K29" i="8"/>
  <c r="H489" i="8"/>
  <c r="K489" i="8"/>
  <c r="H458" i="8"/>
  <c r="K458" i="8"/>
  <c r="H184" i="8"/>
  <c r="K184" i="8"/>
  <c r="H333" i="8"/>
  <c r="K333" i="8"/>
  <c r="H1006" i="7"/>
  <c r="K1006" i="7"/>
  <c r="H1029" i="7"/>
  <c r="K1029" i="7"/>
  <c r="H837" i="7"/>
  <c r="K837" i="7"/>
  <c r="H363" i="7"/>
  <c r="K363" i="7"/>
  <c r="H901" i="7"/>
  <c r="K901" i="7"/>
  <c r="H379" i="5"/>
  <c r="K379" i="5"/>
  <c r="H665" i="5"/>
  <c r="K665" i="5"/>
  <c r="H384" i="5"/>
  <c r="K384" i="5"/>
  <c r="H147" i="5"/>
  <c r="K147" i="5"/>
  <c r="H527" i="5"/>
  <c r="K527" i="5"/>
  <c r="H301" i="5"/>
  <c r="K301" i="5"/>
  <c r="H592" i="3"/>
  <c r="K592" i="3"/>
  <c r="H758" i="3"/>
  <c r="K758" i="3"/>
  <c r="H332" i="3"/>
  <c r="K332" i="3"/>
  <c r="H444" i="3"/>
  <c r="K444" i="3"/>
  <c r="H542" i="3"/>
  <c r="K542" i="3"/>
  <c r="H366" i="3"/>
  <c r="K366" i="3"/>
  <c r="H899" i="3"/>
  <c r="K899" i="3"/>
  <c r="H900" i="3"/>
  <c r="K900" i="3"/>
  <c r="H187" i="3"/>
  <c r="K187" i="3"/>
  <c r="H50" i="1"/>
  <c r="K50" i="1"/>
  <c r="H226" i="1"/>
  <c r="K226" i="1"/>
  <c r="H227" i="1"/>
  <c r="K227" i="1"/>
  <c r="H228" i="1"/>
  <c r="K228" i="1"/>
  <c r="H437" i="1"/>
  <c r="K437" i="1"/>
  <c r="H859" i="14" l="1"/>
  <c r="K859" i="14"/>
  <c r="H578" i="14"/>
  <c r="K578" i="14"/>
  <c r="H248" i="14"/>
  <c r="K248" i="14"/>
  <c r="H249" i="14"/>
  <c r="K249" i="14"/>
  <c r="H587" i="14"/>
  <c r="K587" i="14"/>
  <c r="H375" i="14"/>
  <c r="K375" i="14"/>
  <c r="H609" i="10"/>
  <c r="K609" i="10"/>
  <c r="H59" i="10"/>
  <c r="K59" i="10"/>
  <c r="H6" i="10"/>
  <c r="K6" i="10"/>
  <c r="H7" i="10"/>
  <c r="K7" i="10"/>
  <c r="H160" i="1"/>
  <c r="K160" i="1"/>
  <c r="H163" i="1"/>
  <c r="K163" i="1"/>
  <c r="H164" i="1"/>
  <c r="K164" i="1"/>
  <c r="H49" i="1"/>
  <c r="K49" i="1"/>
  <c r="H554" i="1"/>
  <c r="K554" i="1"/>
  <c r="H369" i="15" l="1"/>
  <c r="K369" i="15"/>
  <c r="H184" i="15"/>
  <c r="K184" i="15"/>
  <c r="H422" i="15"/>
  <c r="K422" i="15"/>
  <c r="H423" i="15"/>
  <c r="K423" i="15"/>
  <c r="H93" i="15"/>
  <c r="K93" i="15"/>
  <c r="L93" i="15"/>
  <c r="M93" i="15" s="1"/>
  <c r="K63" i="12"/>
  <c r="H63" i="12"/>
  <c r="H124" i="12"/>
  <c r="K124" i="12"/>
  <c r="H57" i="12"/>
  <c r="K57" i="12"/>
  <c r="H88" i="12"/>
  <c r="K88" i="12"/>
  <c r="H103" i="12"/>
  <c r="K103" i="12"/>
  <c r="H112" i="12"/>
  <c r="K112" i="12"/>
  <c r="H19" i="12"/>
  <c r="K19" i="12"/>
  <c r="H8" i="12"/>
  <c r="K8" i="12"/>
  <c r="H105" i="12"/>
  <c r="K105" i="12"/>
  <c r="H12" i="11"/>
  <c r="K12" i="11"/>
  <c r="H704" i="11"/>
  <c r="K704" i="11"/>
  <c r="H705" i="11"/>
  <c r="K705" i="11"/>
  <c r="H588" i="11"/>
  <c r="K588" i="11"/>
  <c r="H589" i="11"/>
  <c r="K589" i="11"/>
  <c r="H297" i="11"/>
  <c r="K297" i="11"/>
  <c r="H574" i="11"/>
  <c r="K574" i="11"/>
  <c r="H376" i="10"/>
  <c r="K376" i="10"/>
  <c r="H800" i="10"/>
  <c r="K800" i="10"/>
  <c r="H355" i="10"/>
  <c r="K355" i="10"/>
  <c r="H695" i="10"/>
  <c r="K695" i="10"/>
  <c r="N93" i="15" l="1"/>
  <c r="H288" i="9"/>
  <c r="K288" i="9"/>
  <c r="H40" i="9"/>
  <c r="K40" i="9"/>
  <c r="H425" i="9"/>
  <c r="K425" i="9"/>
  <c r="H688" i="9"/>
  <c r="K688" i="9"/>
  <c r="H108" i="9"/>
  <c r="K108" i="9"/>
  <c r="H716" i="9"/>
  <c r="K716" i="9"/>
  <c r="H1305" i="9"/>
  <c r="K1305" i="9"/>
  <c r="H34" i="9"/>
  <c r="K34" i="9"/>
  <c r="H667" i="9"/>
  <c r="K667" i="9"/>
  <c r="H183" i="8"/>
  <c r="K183" i="8"/>
  <c r="H55" i="8"/>
  <c r="K55" i="8"/>
  <c r="H93" i="8"/>
  <c r="K93" i="8"/>
  <c r="H393" i="5"/>
  <c r="K393" i="5"/>
  <c r="H268" i="5"/>
  <c r="K268" i="5"/>
  <c r="H360" i="5"/>
  <c r="K360" i="5"/>
  <c r="H411" i="5"/>
  <c r="K411" i="5"/>
  <c r="H350" i="5"/>
  <c r="K350" i="5"/>
  <c r="H458" i="4"/>
  <c r="K458" i="4"/>
  <c r="H459" i="4"/>
  <c r="K459" i="4"/>
  <c r="H553" i="4"/>
  <c r="K553" i="4"/>
  <c r="H761" i="3"/>
  <c r="K761" i="3"/>
  <c r="H278" i="3"/>
  <c r="K278" i="3"/>
  <c r="H875" i="3"/>
  <c r="K875" i="3"/>
  <c r="H54" i="3"/>
  <c r="K54" i="3"/>
  <c r="H969" i="2"/>
  <c r="K969" i="2"/>
  <c r="H1516" i="2"/>
  <c r="K1516" i="2"/>
  <c r="H180" i="2"/>
  <c r="K180" i="2"/>
  <c r="H1504" i="2"/>
  <c r="K1504" i="2"/>
  <c r="H1643" i="2"/>
  <c r="K1643" i="2"/>
  <c r="H73" i="2"/>
  <c r="K73" i="2"/>
  <c r="H2068" i="2"/>
  <c r="K2068" i="2"/>
  <c r="H2069" i="2"/>
  <c r="K2069" i="2"/>
  <c r="H1675" i="2"/>
  <c r="K1675" i="2"/>
  <c r="H123" i="2"/>
  <c r="K123" i="2"/>
  <c r="H303" i="2"/>
  <c r="K303" i="2"/>
  <c r="H314" i="2"/>
  <c r="K314" i="2"/>
  <c r="H490" i="2"/>
  <c r="K490" i="2"/>
  <c r="H134" i="2"/>
  <c r="K134" i="2"/>
  <c r="H2476" i="2"/>
  <c r="K2476" i="2"/>
  <c r="H2477" i="2"/>
  <c r="K2477" i="2"/>
  <c r="H1714" i="2"/>
  <c r="K1714" i="2"/>
  <c r="H1715" i="2"/>
  <c r="K1715" i="2"/>
  <c r="H1823" i="2"/>
  <c r="K1823" i="2"/>
  <c r="K874" i="10" l="1"/>
  <c r="H874" i="10"/>
  <c r="K873" i="10"/>
  <c r="H873" i="10"/>
  <c r="L1345" i="9"/>
  <c r="M1345" i="9" s="1"/>
  <c r="K1345" i="9"/>
  <c r="H1345" i="9"/>
  <c r="K539" i="4"/>
  <c r="H539" i="4"/>
  <c r="L370" i="4"/>
  <c r="M370" i="4" s="1"/>
  <c r="K370" i="4"/>
  <c r="L170" i="4"/>
  <c r="M170" i="4" s="1"/>
  <c r="K170" i="4"/>
  <c r="H170" i="4"/>
  <c r="H153" i="16"/>
  <c r="K153" i="16"/>
  <c r="H96" i="16"/>
  <c r="K96" i="16"/>
  <c r="H132" i="16"/>
  <c r="K132" i="16"/>
  <c r="L132" i="16"/>
  <c r="M132" i="16" s="1"/>
  <c r="H616" i="16"/>
  <c r="K616" i="16"/>
  <c r="H683" i="14"/>
  <c r="K683" i="14"/>
  <c r="H824" i="14"/>
  <c r="K824" i="14"/>
  <c r="H658" i="14"/>
  <c r="K658" i="14"/>
  <c r="H152" i="16"/>
  <c r="K152" i="16"/>
  <c r="H611" i="16"/>
  <c r="K611" i="16"/>
  <c r="L611" i="16"/>
  <c r="M611" i="16" s="1"/>
  <c r="H93" i="12"/>
  <c r="K93" i="12"/>
  <c r="H65" i="12"/>
  <c r="K65" i="12"/>
  <c r="H639" i="9"/>
  <c r="K639" i="9"/>
  <c r="H690" i="9"/>
  <c r="K690" i="9"/>
  <c r="H18" i="9"/>
  <c r="K18" i="9"/>
  <c r="H1062" i="9"/>
  <c r="K1062" i="9"/>
  <c r="H626" i="9"/>
  <c r="K626" i="9"/>
  <c r="H755" i="9"/>
  <c r="K755" i="9"/>
  <c r="H496" i="4"/>
  <c r="K496" i="4"/>
  <c r="H379" i="4"/>
  <c r="K379" i="4"/>
  <c r="H605" i="4"/>
  <c r="K605" i="4"/>
  <c r="H518" i="4"/>
  <c r="K518" i="4"/>
  <c r="H320" i="4"/>
  <c r="K320" i="4"/>
  <c r="H564" i="4"/>
  <c r="K564" i="4"/>
  <c r="H497" i="4"/>
  <c r="K497" i="4"/>
  <c r="H495" i="4"/>
  <c r="K495" i="4"/>
  <c r="H1965" i="2"/>
  <c r="K1965" i="2"/>
  <c r="H1995" i="2"/>
  <c r="K1995" i="2"/>
  <c r="H234" i="2"/>
  <c r="K234" i="2"/>
  <c r="H1806" i="2"/>
  <c r="K1806" i="2"/>
  <c r="H1768" i="2"/>
  <c r="K1768" i="2"/>
  <c r="H819" i="2"/>
  <c r="K819" i="2"/>
  <c r="H1324" i="2"/>
  <c r="K1324" i="2"/>
  <c r="H1325" i="2"/>
  <c r="K1325" i="2"/>
  <c r="H649" i="2"/>
  <c r="K649" i="2"/>
  <c r="H1280" i="2"/>
  <c r="K1280" i="2"/>
  <c r="H2480" i="2"/>
  <c r="K2480" i="2"/>
  <c r="H2481" i="2"/>
  <c r="K2481" i="2"/>
  <c r="H1832" i="2"/>
  <c r="K1832" i="2"/>
  <c r="H706" i="2"/>
  <c r="K706" i="2"/>
  <c r="H707" i="2"/>
  <c r="K707" i="2"/>
  <c r="H2046" i="2"/>
  <c r="K2046" i="2"/>
  <c r="H650" i="2"/>
  <c r="K650" i="2"/>
  <c r="L16" i="2"/>
  <c r="M16" i="2" s="1"/>
  <c r="K16" i="2"/>
  <c r="H16" i="2"/>
  <c r="K201" i="2"/>
  <c r="H201" i="2"/>
  <c r="K678" i="5"/>
  <c r="H678" i="5"/>
  <c r="H385" i="16"/>
  <c r="K385" i="16"/>
  <c r="H826" i="16"/>
  <c r="K826" i="16"/>
  <c r="H827" i="16"/>
  <c r="K827" i="16"/>
  <c r="H566" i="16"/>
  <c r="K566" i="16"/>
  <c r="H567" i="16"/>
  <c r="K567" i="16"/>
  <c r="H758" i="16"/>
  <c r="K758" i="16"/>
  <c r="H695" i="16"/>
  <c r="K695" i="16"/>
  <c r="H696" i="16"/>
  <c r="K696" i="16"/>
  <c r="H103" i="16"/>
  <c r="K103" i="16"/>
  <c r="H1114" i="16"/>
  <c r="K1114" i="16"/>
  <c r="H1003" i="16"/>
  <c r="K1003" i="16"/>
  <c r="H1008" i="16"/>
  <c r="K1008" i="16"/>
  <c r="H1009" i="16"/>
  <c r="K1009" i="16"/>
  <c r="H384" i="16"/>
  <c r="K384" i="16"/>
  <c r="N1345" i="9" l="1"/>
  <c r="N370" i="4"/>
  <c r="N170" i="4"/>
  <c r="N611" i="16"/>
  <c r="N132" i="16"/>
  <c r="N16" i="2"/>
  <c r="K577" i="16"/>
  <c r="H577" i="16"/>
  <c r="K975" i="16"/>
  <c r="H975" i="16"/>
  <c r="K546" i="16"/>
  <c r="H546" i="16"/>
  <c r="K545" i="16"/>
  <c r="H545" i="16"/>
  <c r="H415" i="7"/>
  <c r="K415" i="7"/>
  <c r="H934" i="7"/>
  <c r="K934" i="7"/>
  <c r="H808" i="7"/>
  <c r="K808" i="7"/>
  <c r="H950" i="7"/>
  <c r="K950" i="7"/>
  <c r="H494" i="7"/>
  <c r="K494" i="7"/>
  <c r="H856" i="7"/>
  <c r="K856" i="7"/>
  <c r="H639" i="7"/>
  <c r="K639" i="7"/>
  <c r="H147" i="7"/>
  <c r="K147" i="7"/>
  <c r="K946" i="7"/>
  <c r="H946" i="7"/>
  <c r="K102" i="3" l="1"/>
  <c r="H102" i="3"/>
  <c r="H493" i="10"/>
  <c r="K493" i="10"/>
  <c r="H894" i="10"/>
  <c r="K894" i="10"/>
  <c r="H671" i="10"/>
  <c r="K671" i="10"/>
  <c r="H672" i="10"/>
  <c r="K672" i="10"/>
  <c r="H375" i="10"/>
  <c r="K375" i="10"/>
  <c r="H696" i="10"/>
  <c r="K696" i="10"/>
  <c r="H102" i="8"/>
  <c r="K102" i="8"/>
  <c r="H103" i="8"/>
  <c r="K103" i="8"/>
  <c r="H272" i="8"/>
  <c r="K272" i="8"/>
  <c r="H488" i="3"/>
  <c r="K488" i="3"/>
  <c r="H489" i="3"/>
  <c r="K489" i="3"/>
  <c r="H23" i="3"/>
  <c r="K23" i="3"/>
  <c r="H656" i="3"/>
  <c r="K656" i="3"/>
  <c r="H657" i="3"/>
  <c r="K657" i="3"/>
  <c r="H972" i="3"/>
  <c r="K972" i="3"/>
  <c r="H964" i="2"/>
  <c r="K964" i="2"/>
  <c r="H963" i="2"/>
  <c r="K963" i="2"/>
  <c r="H651" i="2"/>
  <c r="K651" i="2"/>
  <c r="H1931" i="2"/>
  <c r="K1931" i="2"/>
  <c r="H394" i="2"/>
  <c r="K394" i="2"/>
  <c r="H395" i="2"/>
  <c r="K395" i="2"/>
  <c r="H90" i="11" l="1"/>
  <c r="K90" i="11"/>
  <c r="H124" i="11"/>
  <c r="K124" i="11"/>
  <c r="H125" i="11"/>
  <c r="K125" i="11"/>
  <c r="H300" i="11"/>
  <c r="K300" i="11"/>
  <c r="H152" i="11"/>
  <c r="K152" i="11"/>
  <c r="H652" i="11"/>
  <c r="K652" i="11"/>
  <c r="H446" i="11"/>
  <c r="K446" i="11"/>
  <c r="H447" i="11"/>
  <c r="K447" i="11"/>
  <c r="H78" i="11"/>
  <c r="K78" i="11"/>
  <c r="H605" i="9"/>
  <c r="K605" i="9"/>
  <c r="H606" i="9"/>
  <c r="K606" i="9"/>
  <c r="H649" i="9"/>
  <c r="K649" i="9"/>
  <c r="H613" i="9"/>
  <c r="K613" i="9"/>
  <c r="H771" i="9"/>
  <c r="K771" i="9"/>
  <c r="H202" i="9"/>
  <c r="K202" i="9"/>
  <c r="H1017" i="9"/>
  <c r="K1017" i="9"/>
  <c r="H130" i="9"/>
  <c r="K130" i="9"/>
  <c r="H996" i="9"/>
  <c r="K996" i="9"/>
  <c r="H1061" i="9"/>
  <c r="K1061" i="9"/>
  <c r="H369" i="8"/>
  <c r="K369" i="8"/>
  <c r="H332" i="8"/>
  <c r="K332" i="8"/>
  <c r="H253" i="8"/>
  <c r="K253" i="8"/>
  <c r="H81" i="8"/>
  <c r="K81" i="8"/>
  <c r="H483" i="8"/>
  <c r="K483" i="8"/>
  <c r="H484" i="8"/>
  <c r="K484" i="8"/>
  <c r="H531" i="5"/>
  <c r="K531" i="5"/>
  <c r="H606" i="5"/>
  <c r="K606" i="5"/>
  <c r="H278" i="5"/>
  <c r="K278" i="5"/>
  <c r="H96" i="5"/>
  <c r="K96" i="5"/>
  <c r="H392" i="5"/>
  <c r="K392" i="5"/>
  <c r="L996" i="3"/>
  <c r="N996" i="3" s="1"/>
  <c r="K996" i="3"/>
  <c r="H996" i="3"/>
  <c r="L992" i="3"/>
  <c r="M992" i="3" s="1"/>
  <c r="K992" i="3"/>
  <c r="H992" i="3"/>
  <c r="H150" i="3"/>
  <c r="K150" i="3"/>
  <c r="H28" i="3"/>
  <c r="K28" i="3"/>
  <c r="H426" i="3"/>
  <c r="K426" i="3"/>
  <c r="H760" i="3"/>
  <c r="K760" i="3"/>
  <c r="L101" i="3"/>
  <c r="N101" i="3" s="1"/>
  <c r="K101" i="3"/>
  <c r="H101" i="3"/>
  <c r="H1657" i="2"/>
  <c r="K1657" i="2"/>
  <c r="H1829" i="2"/>
  <c r="K1829" i="2"/>
  <c r="H906" i="2"/>
  <c r="K906" i="2"/>
  <c r="H726" i="2"/>
  <c r="K726" i="2"/>
  <c r="H462" i="2"/>
  <c r="K462" i="2"/>
  <c r="H33" i="2"/>
  <c r="K33" i="2"/>
  <c r="H34" i="2"/>
  <c r="K34" i="2"/>
  <c r="H1674" i="2"/>
  <c r="K1674" i="2"/>
  <c r="H1161" i="2"/>
  <c r="K1161" i="2"/>
  <c r="N992" i="3" l="1"/>
  <c r="M101" i="3"/>
  <c r="M996" i="3"/>
  <c r="H608" i="14"/>
  <c r="K608" i="14"/>
  <c r="H844" i="14"/>
  <c r="K844" i="14"/>
  <c r="H699" i="14"/>
  <c r="K699" i="14"/>
  <c r="H785" i="14"/>
  <c r="K785" i="14"/>
  <c r="H648" i="14"/>
  <c r="K648" i="14"/>
  <c r="H170" i="7"/>
  <c r="K170" i="7"/>
  <c r="H933" i="7"/>
  <c r="K933" i="7"/>
  <c r="H146" i="7"/>
  <c r="K146" i="7"/>
  <c r="H523" i="7"/>
  <c r="K523" i="7"/>
  <c r="K1080" i="2" l="1"/>
  <c r="H1080" i="2"/>
  <c r="L2558" i="2"/>
  <c r="M2558" i="2" s="1"/>
  <c r="K2558" i="2"/>
  <c r="H2558" i="2"/>
  <c r="K17" i="2"/>
  <c r="H17" i="2"/>
  <c r="N2558" i="2" l="1"/>
  <c r="K292" i="11"/>
  <c r="H292" i="11"/>
  <c r="K853" i="9"/>
  <c r="H853" i="9"/>
  <c r="H853" i="3"/>
  <c r="K853" i="3"/>
  <c r="H743" i="3"/>
  <c r="K743" i="3"/>
  <c r="H204" i="3"/>
  <c r="K204" i="3"/>
  <c r="H962" i="3"/>
  <c r="K962" i="3"/>
  <c r="H963" i="3"/>
  <c r="K963" i="3"/>
  <c r="H728" i="1"/>
  <c r="K728" i="1"/>
  <c r="H406" i="1"/>
  <c r="K406" i="1"/>
  <c r="H407" i="1"/>
  <c r="K407" i="1"/>
  <c r="H601" i="1"/>
  <c r="K601" i="1"/>
  <c r="H326" i="1"/>
  <c r="K326" i="1"/>
  <c r="H753" i="1"/>
  <c r="K753" i="1"/>
  <c r="H763" i="1"/>
  <c r="K763" i="1"/>
  <c r="H159" i="1"/>
  <c r="K159" i="1"/>
  <c r="S121" i="23" l="1"/>
  <c r="S120" i="23"/>
  <c r="S119" i="23"/>
  <c r="S118" i="23"/>
  <c r="S117" i="23"/>
  <c r="S116" i="23"/>
  <c r="S115" i="23"/>
  <c r="S114" i="23"/>
  <c r="S113" i="23"/>
  <c r="S112" i="23"/>
  <c r="S111" i="23"/>
  <c r="S110" i="23"/>
  <c r="S109" i="23"/>
  <c r="S108" i="23"/>
  <c r="S107" i="23"/>
  <c r="S106" i="23"/>
  <c r="S105" i="23"/>
  <c r="S104" i="23"/>
  <c r="S103"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2" i="23"/>
  <c r="S21" i="23"/>
  <c r="S20" i="23"/>
  <c r="S19" i="23"/>
  <c r="S18" i="23"/>
  <c r="S17" i="23"/>
  <c r="S16" i="23"/>
  <c r="S15" i="23"/>
  <c r="S14" i="23"/>
  <c r="S13" i="23"/>
  <c r="S12" i="23"/>
  <c r="S11" i="23"/>
  <c r="S10" i="23"/>
  <c r="S9" i="23"/>
  <c r="S8" i="23"/>
  <c r="S7" i="23"/>
  <c r="S6" i="23"/>
  <c r="L157" i="15"/>
  <c r="N157" i="15" s="1"/>
  <c r="K157" i="15"/>
  <c r="H157" i="15"/>
  <c r="K79" i="15"/>
  <c r="H79" i="15"/>
  <c r="K77" i="15"/>
  <c r="H77" i="15"/>
  <c r="K182" i="15"/>
  <c r="H182" i="15"/>
  <c r="H204" i="2"/>
  <c r="M157" i="15" l="1"/>
  <c r="H360" i="10"/>
  <c r="K360" i="10"/>
  <c r="H361" i="10"/>
  <c r="K361" i="10"/>
  <c r="H706" i="10"/>
  <c r="K706" i="10"/>
  <c r="H707" i="10"/>
  <c r="K707" i="10"/>
  <c r="H1304" i="9"/>
  <c r="K1304" i="9"/>
  <c r="H292" i="9"/>
  <c r="K292" i="9"/>
  <c r="H500" i="9"/>
  <c r="K500" i="9"/>
  <c r="H501" i="9"/>
  <c r="K501" i="9"/>
  <c r="H330" i="9"/>
  <c r="K330" i="9"/>
  <c r="H1042" i="9"/>
  <c r="K1042" i="9"/>
  <c r="H256" i="9"/>
  <c r="K256" i="9"/>
  <c r="H345" i="9"/>
  <c r="K345" i="9"/>
  <c r="H134" i="9"/>
  <c r="K134" i="9"/>
  <c r="H1255" i="9"/>
  <c r="K1255" i="9"/>
  <c r="H1066" i="9"/>
  <c r="K1066" i="9"/>
  <c r="H656" i="9"/>
  <c r="K656" i="9"/>
  <c r="H437" i="8"/>
  <c r="K437" i="8"/>
  <c r="H365" i="8"/>
  <c r="K365" i="8"/>
  <c r="H331" i="8"/>
  <c r="K331" i="8"/>
  <c r="H386" i="8"/>
  <c r="K386" i="8"/>
  <c r="H889" i="2"/>
  <c r="K889" i="2"/>
  <c r="H1005" i="7"/>
  <c r="K1005" i="7"/>
  <c r="H201" i="7"/>
  <c r="K201" i="7"/>
  <c r="H202" i="7"/>
  <c r="K202" i="7"/>
  <c r="H462" i="7"/>
  <c r="K462" i="7"/>
  <c r="H975" i="7"/>
  <c r="K975" i="7"/>
  <c r="H900" i="7"/>
  <c r="K900" i="7"/>
  <c r="H61" i="7"/>
  <c r="K61" i="7"/>
  <c r="H184" i="3"/>
  <c r="K184" i="3"/>
  <c r="H185" i="3"/>
  <c r="K185" i="3"/>
  <c r="H778" i="3"/>
  <c r="K778" i="3"/>
  <c r="H732" i="3"/>
  <c r="K732" i="3"/>
  <c r="H482" i="3"/>
  <c r="K482" i="3"/>
  <c r="H245" i="3"/>
  <c r="K245" i="3"/>
  <c r="H852" i="3"/>
  <c r="K852" i="3"/>
  <c r="H146" i="3"/>
  <c r="K146" i="3"/>
  <c r="H421" i="2"/>
  <c r="K421" i="2"/>
  <c r="H14" i="2"/>
  <c r="K14" i="2"/>
  <c r="H1618" i="2"/>
  <c r="K1618" i="2"/>
  <c r="H548" i="2"/>
  <c r="K548" i="2"/>
  <c r="H357" i="2"/>
  <c r="K357" i="2"/>
  <c r="H842" i="2"/>
  <c r="K842" i="2"/>
  <c r="H732" i="2"/>
  <c r="K732" i="2"/>
  <c r="H974" i="2"/>
  <c r="K974" i="2"/>
  <c r="H786" i="7"/>
  <c r="H165" i="8"/>
  <c r="L875" i="10"/>
  <c r="M875" i="10" s="1"/>
  <c r="K875" i="10"/>
  <c r="H875" i="10"/>
  <c r="K290" i="10"/>
  <c r="H290" i="10"/>
  <c r="K402" i="10"/>
  <c r="H402" i="10"/>
  <c r="K367" i="16"/>
  <c r="H367" i="16"/>
  <c r="K366" i="16"/>
  <c r="H366" i="16"/>
  <c r="K615" i="16"/>
  <c r="H615" i="16"/>
  <c r="K614" i="16"/>
  <c r="H614" i="16"/>
  <c r="K613" i="16"/>
  <c r="H613" i="16"/>
  <c r="K89" i="15"/>
  <c r="H89" i="15"/>
  <c r="K292" i="15"/>
  <c r="H292" i="15"/>
  <c r="K419" i="15"/>
  <c r="H419" i="15"/>
  <c r="K418" i="15"/>
  <c r="H418" i="15"/>
  <c r="H421" i="15"/>
  <c r="K421" i="15"/>
  <c r="H420" i="15"/>
  <c r="K420" i="15"/>
  <c r="H51" i="15"/>
  <c r="K51" i="15"/>
  <c r="K101" i="15"/>
  <c r="H101" i="15"/>
  <c r="N875" i="10" l="1"/>
  <c r="H441" i="10"/>
  <c r="K441" i="10"/>
  <c r="H316" i="10"/>
  <c r="K316" i="10"/>
  <c r="H682" i="10"/>
  <c r="K682" i="10"/>
  <c r="H683" i="10"/>
  <c r="K683" i="10"/>
  <c r="H891" i="10"/>
  <c r="K891" i="10"/>
  <c r="H892" i="10"/>
  <c r="K892" i="10"/>
  <c r="H762" i="10"/>
  <c r="K762" i="10"/>
  <c r="H660" i="10"/>
  <c r="K660" i="10"/>
  <c r="H44" i="5"/>
  <c r="K44" i="5"/>
  <c r="H17" i="5"/>
  <c r="K17" i="5"/>
  <c r="H418" i="5"/>
  <c r="K418" i="5"/>
  <c r="H13" i="5"/>
  <c r="K13" i="5"/>
  <c r="H534" i="5"/>
  <c r="K534" i="5"/>
  <c r="H337" i="4" l="1"/>
  <c r="K337" i="4"/>
  <c r="L337" i="4"/>
  <c r="M337" i="4" s="1"/>
  <c r="H839" i="3"/>
  <c r="K839" i="3"/>
  <c r="H568" i="3"/>
  <c r="K568" i="3"/>
  <c r="H458" i="3"/>
  <c r="K458" i="3"/>
  <c r="H459" i="3"/>
  <c r="K459" i="3"/>
  <c r="H51" i="2"/>
  <c r="K51" i="2"/>
  <c r="H203" i="2"/>
  <c r="K203" i="2"/>
  <c r="H785" i="2"/>
  <c r="K785" i="2"/>
  <c r="H2371" i="2"/>
  <c r="K2371" i="2"/>
  <c r="H1767" i="2"/>
  <c r="K1767" i="2"/>
  <c r="H631" i="2"/>
  <c r="K631" i="2"/>
  <c r="H2492" i="2"/>
  <c r="K2492" i="2"/>
  <c r="K2204" i="2"/>
  <c r="H2204" i="2"/>
  <c r="K204" i="2"/>
  <c r="K890" i="2"/>
  <c r="H890" i="2"/>
  <c r="H839" i="14"/>
  <c r="H109" i="7"/>
  <c r="K109" i="7"/>
  <c r="H556" i="7"/>
  <c r="K556" i="7"/>
  <c r="H461" i="7"/>
  <c r="K461" i="7"/>
  <c r="N337" i="4" l="1"/>
  <c r="H426" i="14"/>
  <c r="K426" i="14"/>
  <c r="H421" i="14"/>
  <c r="K421" i="14"/>
  <c r="H330" i="14"/>
  <c r="K330" i="14"/>
  <c r="H837" i="14"/>
  <c r="K837" i="14"/>
  <c r="H836" i="14"/>
  <c r="H684" i="11"/>
  <c r="K684" i="11"/>
  <c r="H482" i="11"/>
  <c r="K482" i="11"/>
  <c r="H483" i="11"/>
  <c r="K483" i="11"/>
  <c r="H585" i="11"/>
  <c r="K585" i="11"/>
  <c r="H879" i="9"/>
  <c r="K879" i="9"/>
  <c r="H625" i="9"/>
  <c r="K625" i="9"/>
  <c r="H1067" i="9"/>
  <c r="K1067" i="9"/>
  <c r="H857" i="9"/>
  <c r="K857" i="9"/>
  <c r="H1073" i="9"/>
  <c r="K1073" i="9"/>
  <c r="H1074" i="9"/>
  <c r="K1074" i="9"/>
  <c r="H458" i="9"/>
  <c r="K458" i="9"/>
  <c r="H715" i="9"/>
  <c r="K715" i="9"/>
  <c r="H1300" i="9"/>
  <c r="K1300" i="9"/>
  <c r="H157" i="9"/>
  <c r="K157" i="9"/>
  <c r="H253" i="5"/>
  <c r="K253" i="5"/>
  <c r="H690" i="5"/>
  <c r="K690" i="5"/>
  <c r="H293" i="5"/>
  <c r="K293" i="5"/>
  <c r="H496" i="5"/>
  <c r="K496" i="5"/>
  <c r="H596" i="5"/>
  <c r="K596" i="5"/>
  <c r="H136" i="5"/>
  <c r="K136" i="5"/>
  <c r="H904" i="2"/>
  <c r="K904" i="2"/>
  <c r="H852" i="2"/>
  <c r="K852" i="2"/>
  <c r="H2491" i="2"/>
  <c r="K2491" i="2"/>
  <c r="H1378" i="2"/>
  <c r="K1378" i="2"/>
  <c r="H1582" i="2"/>
  <c r="K1582" i="2"/>
  <c r="H636" i="2"/>
  <c r="K636" i="2"/>
  <c r="H779" i="2"/>
  <c r="K779" i="2"/>
  <c r="H1998" i="2"/>
  <c r="K1998" i="2"/>
  <c r="H1999" i="2"/>
  <c r="K1999" i="2"/>
  <c r="H282" i="2"/>
  <c r="K282" i="2"/>
  <c r="H283" i="2"/>
  <c r="K283" i="2"/>
  <c r="H50" i="2"/>
  <c r="K50" i="2"/>
  <c r="H619" i="1"/>
  <c r="K619" i="1"/>
  <c r="H143" i="1"/>
  <c r="K143" i="1"/>
  <c r="L1046" i="16" l="1"/>
  <c r="N1046" i="16" s="1"/>
  <c r="K1046" i="16"/>
  <c r="H1046" i="16"/>
  <c r="L1235" i="16"/>
  <c r="N1235" i="16" s="1"/>
  <c r="K1235" i="16"/>
  <c r="H1235" i="16"/>
  <c r="K315" i="14"/>
  <c r="H315" i="14"/>
  <c r="K786" i="7"/>
  <c r="L106" i="7"/>
  <c r="N106" i="7" s="1"/>
  <c r="K106" i="7"/>
  <c r="H106" i="7"/>
  <c r="K913" i="7"/>
  <c r="H913" i="7"/>
  <c r="K627" i="3"/>
  <c r="H627" i="3"/>
  <c r="H1244" i="9"/>
  <c r="K1244" i="9"/>
  <c r="H672" i="9"/>
  <c r="K672" i="9"/>
  <c r="H651" i="1"/>
  <c r="K651" i="1"/>
  <c r="H121" i="1"/>
  <c r="K121" i="1"/>
  <c r="H144" i="1"/>
  <c r="K144" i="1"/>
  <c r="H204" i="1"/>
  <c r="K204" i="1"/>
  <c r="H574" i="4"/>
  <c r="K574" i="4"/>
  <c r="H275" i="4"/>
  <c r="K275" i="4"/>
  <c r="H618" i="4"/>
  <c r="K618" i="4"/>
  <c r="H263" i="4"/>
  <c r="K263" i="4"/>
  <c r="H552" i="4"/>
  <c r="K552" i="4"/>
  <c r="H44" i="8"/>
  <c r="K44" i="8"/>
  <c r="H384" i="8"/>
  <c r="K384" i="8"/>
  <c r="H363" i="8"/>
  <c r="K363" i="8"/>
  <c r="H364" i="8"/>
  <c r="K364" i="8"/>
  <c r="H403" i="8"/>
  <c r="K403" i="8"/>
  <c r="H122" i="8"/>
  <c r="K122" i="8"/>
  <c r="H2135" i="2"/>
  <c r="K2135" i="2"/>
  <c r="H541" i="2"/>
  <c r="K541" i="2"/>
  <c r="H2114" i="2"/>
  <c r="K2114" i="2"/>
  <c r="H1014" i="2"/>
  <c r="K1014" i="2"/>
  <c r="H1065" i="2"/>
  <c r="K1065" i="2"/>
  <c r="H1066" i="2"/>
  <c r="K1066" i="2"/>
  <c r="H2045" i="2"/>
  <c r="K2045" i="2"/>
  <c r="H1390" i="2"/>
  <c r="K1390" i="2"/>
  <c r="H2333" i="2"/>
  <c r="K2333" i="2"/>
  <c r="H2321" i="2"/>
  <c r="K2321" i="2"/>
  <c r="H2322" i="2"/>
  <c r="K2322" i="2"/>
  <c r="H1099" i="2"/>
  <c r="K1099" i="2"/>
  <c r="H1086" i="2"/>
  <c r="K1086" i="2"/>
  <c r="H259" i="14"/>
  <c r="K259" i="14"/>
  <c r="H706" i="14"/>
  <c r="K706" i="14"/>
  <c r="H37" i="14"/>
  <c r="K37" i="14"/>
  <c r="H913" i="14"/>
  <c r="K913" i="14"/>
  <c r="H637" i="14"/>
  <c r="K637" i="14"/>
  <c r="H596" i="14"/>
  <c r="K596" i="14"/>
  <c r="H241" i="14"/>
  <c r="K241" i="14"/>
  <c r="H156" i="14"/>
  <c r="K156" i="14"/>
  <c r="K439" i="14"/>
  <c r="H648" i="9"/>
  <c r="K648" i="9"/>
  <c r="H1245" i="9"/>
  <c r="K1245" i="9"/>
  <c r="H248" i="9"/>
  <c r="K248" i="9"/>
  <c r="K891" i="14"/>
  <c r="H891" i="14"/>
  <c r="M1046" i="16" l="1"/>
  <c r="M1235" i="16"/>
  <c r="M106" i="7"/>
  <c r="H997" i="16"/>
  <c r="K997" i="16"/>
  <c r="H586" i="16"/>
  <c r="K586" i="16"/>
  <c r="H587" i="16"/>
  <c r="K587" i="16"/>
  <c r="H1044" i="16"/>
  <c r="K1044" i="16"/>
  <c r="H516" i="10"/>
  <c r="K516" i="10"/>
  <c r="H669" i="10"/>
  <c r="K669" i="10"/>
  <c r="H670" i="10"/>
  <c r="K670" i="10"/>
  <c r="H261" i="10"/>
  <c r="K261" i="10"/>
  <c r="H262" i="10"/>
  <c r="K262" i="10"/>
  <c r="H381" i="10"/>
  <c r="K381" i="10"/>
  <c r="H527" i="10"/>
  <c r="K527" i="10"/>
  <c r="L527" i="10"/>
  <c r="M527" i="10" s="1"/>
  <c r="H501" i="10"/>
  <c r="K501" i="10"/>
  <c r="H502" i="10"/>
  <c r="K502" i="10"/>
  <c r="H440" i="10"/>
  <c r="K440" i="10"/>
  <c r="N527" i="10" l="1"/>
  <c r="H101" i="9"/>
  <c r="K101" i="9"/>
  <c r="H269" i="7"/>
  <c r="K269" i="7"/>
  <c r="H58" i="7"/>
  <c r="K58" i="7"/>
  <c r="H1106" i="7"/>
  <c r="K1106" i="7"/>
  <c r="H473" i="7"/>
  <c r="K473" i="7"/>
  <c r="H522" i="7"/>
  <c r="K522" i="7"/>
  <c r="H1061" i="7"/>
  <c r="K1061" i="7"/>
  <c r="H874" i="7"/>
  <c r="K874" i="7"/>
  <c r="H840" i="7"/>
  <c r="K840" i="7"/>
  <c r="H468" i="7"/>
  <c r="K468" i="7"/>
  <c r="H229" i="11"/>
  <c r="K229" i="11"/>
  <c r="H530" i="11"/>
  <c r="K530" i="11"/>
  <c r="H94" i="11"/>
  <c r="K94" i="11"/>
  <c r="H95" i="11"/>
  <c r="K95" i="11"/>
  <c r="H320" i="11"/>
  <c r="K320" i="11"/>
  <c r="H399" i="11"/>
  <c r="K399" i="11"/>
  <c r="H65" i="11"/>
  <c r="K65" i="11"/>
  <c r="H66" i="11"/>
  <c r="K66" i="11"/>
  <c r="H427" i="3"/>
  <c r="K427" i="3"/>
  <c r="H448" i="3"/>
  <c r="K448" i="3"/>
  <c r="H449" i="3"/>
  <c r="K449" i="3"/>
  <c r="H789" i="3"/>
  <c r="K789" i="3"/>
  <c r="H179" i="2"/>
  <c r="K179" i="2"/>
  <c r="H527" i="2"/>
  <c r="K527" i="2"/>
  <c r="H464" i="2"/>
  <c r="K464" i="2"/>
  <c r="H465" i="2"/>
  <c r="K465" i="2"/>
  <c r="H983" i="2"/>
  <c r="K983" i="2"/>
  <c r="H1951" i="2"/>
  <c r="K1951" i="2"/>
  <c r="H1617" i="2"/>
  <c r="K1617" i="2"/>
  <c r="H260" i="2"/>
  <c r="K260" i="2"/>
  <c r="H261" i="2"/>
  <c r="K261" i="2"/>
  <c r="H2163" i="2"/>
  <c r="K2163" i="2"/>
  <c r="H490" i="16" l="1"/>
  <c r="K490" i="16"/>
  <c r="H115" i="16"/>
  <c r="K115" i="16"/>
  <c r="H996" i="16"/>
  <c r="K996" i="16"/>
  <c r="H1045" i="16"/>
  <c r="K1045" i="16"/>
  <c r="H359" i="16"/>
  <c r="K359" i="16"/>
  <c r="H1029" i="16"/>
  <c r="K1029" i="16"/>
  <c r="H565" i="16"/>
  <c r="K565" i="16"/>
  <c r="H314" i="14"/>
  <c r="K314" i="14"/>
  <c r="H435" i="14"/>
  <c r="K435" i="14"/>
  <c r="H439" i="14"/>
  <c r="H341" i="14"/>
  <c r="K341" i="14"/>
  <c r="H139" i="14"/>
  <c r="K139" i="14"/>
  <c r="K266" i="11"/>
  <c r="H1160" i="9"/>
  <c r="K1160" i="9"/>
  <c r="H612" i="9"/>
  <c r="K612" i="9"/>
  <c r="H81" i="9"/>
  <c r="K81" i="9"/>
  <c r="H342" i="9"/>
  <c r="K342" i="9"/>
  <c r="H1041" i="9"/>
  <c r="K1041" i="9"/>
  <c r="H101" i="8"/>
  <c r="K101" i="8"/>
  <c r="H238" i="8"/>
  <c r="K238" i="8"/>
  <c r="H75" i="8"/>
  <c r="K75" i="8"/>
  <c r="H109" i="8"/>
  <c r="K109" i="8"/>
  <c r="H359" i="8"/>
  <c r="K359" i="8"/>
  <c r="H368" i="8"/>
  <c r="K368" i="8"/>
  <c r="H80" i="8"/>
  <c r="K80" i="8"/>
  <c r="H291" i="5"/>
  <c r="K291" i="5"/>
  <c r="H270" i="5"/>
  <c r="K270" i="5"/>
  <c r="H585" i="5"/>
  <c r="K585" i="5"/>
  <c r="H641" i="5"/>
  <c r="K641" i="5"/>
  <c r="H35" i="5"/>
  <c r="K35" i="5"/>
  <c r="H445" i="5"/>
  <c r="K445" i="5"/>
  <c r="H322" i="5"/>
  <c r="K322" i="5"/>
  <c r="H231" i="5"/>
  <c r="K231" i="5"/>
  <c r="H299" i="5"/>
  <c r="K299" i="5"/>
  <c r="H264" i="5"/>
  <c r="K264" i="5"/>
  <c r="H249" i="5"/>
  <c r="K249" i="5"/>
  <c r="H2458" i="2"/>
  <c r="K2458" i="2"/>
  <c r="H769" i="2"/>
  <c r="K769" i="2"/>
  <c r="H1289" i="2"/>
  <c r="K1289" i="2"/>
  <c r="H1290" i="2"/>
  <c r="K1290" i="2"/>
  <c r="H1227" i="2"/>
  <c r="K1227" i="2"/>
  <c r="H401" i="2"/>
  <c r="K401" i="2"/>
  <c r="H2176" i="2"/>
  <c r="K2176" i="2"/>
  <c r="H1825" i="2"/>
  <c r="K1825" i="2"/>
  <c r="H2232" i="2"/>
  <c r="K2232" i="2"/>
  <c r="H367" i="2"/>
  <c r="K367" i="2"/>
  <c r="H294" i="2"/>
  <c r="K294" i="2"/>
  <c r="K166" i="9"/>
  <c r="H166" i="9"/>
  <c r="L1236" i="16" l="1"/>
  <c r="N1236" i="16" s="1"/>
  <c r="K1236" i="16"/>
  <c r="M1236" i="16" l="1"/>
  <c r="L147" i="12" l="1"/>
  <c r="N147" i="12" s="1"/>
  <c r="K147" i="12"/>
  <c r="H147" i="12"/>
  <c r="L146" i="12"/>
  <c r="N146" i="12" s="1"/>
  <c r="K146" i="12"/>
  <c r="H146" i="12"/>
  <c r="L145" i="12"/>
  <c r="M145" i="12" s="1"/>
  <c r="K145" i="12"/>
  <c r="H145" i="12"/>
  <c r="L144" i="12"/>
  <c r="N144" i="12" s="1"/>
  <c r="K144" i="12"/>
  <c r="H144" i="12"/>
  <c r="K64" i="12"/>
  <c r="H64" i="12"/>
  <c r="K123" i="12"/>
  <c r="H123" i="12"/>
  <c r="H266" i="11"/>
  <c r="H739" i="11"/>
  <c r="K739" i="11"/>
  <c r="H308" i="11"/>
  <c r="K308" i="11"/>
  <c r="H244" i="3"/>
  <c r="K244" i="3"/>
  <c r="H541" i="3"/>
  <c r="K541" i="3"/>
  <c r="H971" i="3"/>
  <c r="K971" i="3"/>
  <c r="N145" i="12" l="1"/>
  <c r="M146" i="12"/>
  <c r="M147" i="12"/>
  <c r="M144" i="12"/>
  <c r="H1299" i="9"/>
  <c r="K1299" i="9"/>
  <c r="H1162" i="9"/>
  <c r="K1162" i="9"/>
  <c r="H1124" i="9"/>
  <c r="K1124" i="9"/>
  <c r="H553" i="9"/>
  <c r="K553" i="9"/>
  <c r="H201" i="9"/>
  <c r="K201" i="9"/>
  <c r="H417" i="9"/>
  <c r="K417" i="9"/>
  <c r="H496" i="9"/>
  <c r="K496" i="9"/>
  <c r="H298" i="9"/>
  <c r="K298" i="9"/>
  <c r="H51" i="7"/>
  <c r="K51" i="7"/>
  <c r="H52" i="7"/>
  <c r="K52" i="7"/>
  <c r="H350" i="7"/>
  <c r="K350" i="7"/>
  <c r="H500" i="7"/>
  <c r="K500" i="7"/>
  <c r="H1157" i="7"/>
  <c r="K1157" i="7"/>
  <c r="H735" i="7"/>
  <c r="K735" i="7"/>
  <c r="H415" i="3"/>
  <c r="K415" i="3"/>
  <c r="H583" i="3"/>
  <c r="K583" i="3"/>
  <c r="H123" i="3"/>
  <c r="K123" i="3"/>
  <c r="H124" i="3"/>
  <c r="K124" i="3"/>
  <c r="H486" i="3"/>
  <c r="K486" i="3"/>
  <c r="H487" i="3"/>
  <c r="K487" i="3"/>
  <c r="H394" i="3"/>
  <c r="K394" i="3"/>
  <c r="H1237" i="2"/>
  <c r="K1237" i="2"/>
  <c r="H1238" i="2"/>
  <c r="K1238" i="2"/>
  <c r="H851" i="2"/>
  <c r="K851" i="2"/>
  <c r="H598" i="2"/>
  <c r="K598" i="2"/>
  <c r="H398" i="2"/>
  <c r="K398" i="2"/>
  <c r="H2289" i="2"/>
  <c r="K2289" i="2"/>
  <c r="H30" i="2"/>
  <c r="K30" i="2"/>
  <c r="H2331" i="2"/>
  <c r="K2331" i="2"/>
  <c r="H1370" i="2"/>
  <c r="K1370" i="2"/>
  <c r="H364" i="1"/>
  <c r="K364" i="1"/>
  <c r="H682" i="1"/>
  <c r="K682" i="1"/>
  <c r="H22" i="1"/>
  <c r="K22" i="1"/>
  <c r="H341" i="1"/>
  <c r="K341" i="1"/>
  <c r="H696" i="1"/>
  <c r="K696" i="1"/>
  <c r="L763" i="14" l="1"/>
  <c r="N763" i="14" s="1"/>
  <c r="K763" i="14"/>
  <c r="H763" i="14"/>
  <c r="M763" i="14" l="1"/>
  <c r="H45" i="3" l="1"/>
  <c r="K45" i="3"/>
  <c r="H46" i="3"/>
  <c r="K46" i="3"/>
  <c r="K314" i="5" l="1"/>
  <c r="H314" i="5"/>
  <c r="H574" i="16" l="1"/>
  <c r="K574" i="16"/>
  <c r="H320" i="16"/>
  <c r="K320" i="16"/>
  <c r="H321" i="16"/>
  <c r="K321" i="16"/>
  <c r="H489" i="16"/>
  <c r="K489" i="16"/>
  <c r="H798" i="16" l="1"/>
  <c r="K798" i="16"/>
  <c r="H799" i="16"/>
  <c r="K799" i="16"/>
  <c r="H800" i="16"/>
  <c r="K800" i="16"/>
  <c r="H568" i="16"/>
  <c r="K568" i="16"/>
  <c r="H133" i="15" l="1"/>
  <c r="K133" i="15"/>
  <c r="H95" i="15"/>
  <c r="K95" i="15"/>
  <c r="H245" i="15"/>
  <c r="K245" i="15"/>
  <c r="H273" i="15"/>
  <c r="K273" i="15"/>
  <c r="H436" i="10"/>
  <c r="K436" i="10"/>
  <c r="H219" i="10"/>
  <c r="K219" i="10"/>
  <c r="H506" i="10"/>
  <c r="K506" i="10"/>
  <c r="H729" i="10"/>
  <c r="K729" i="10"/>
  <c r="H730" i="10"/>
  <c r="K730" i="10"/>
  <c r="H181" i="10"/>
  <c r="K181" i="10"/>
  <c r="H515" i="10"/>
  <c r="K515" i="10"/>
  <c r="H680" i="10"/>
  <c r="K680" i="10"/>
  <c r="H681" i="10"/>
  <c r="K681" i="10"/>
  <c r="H769" i="10"/>
  <c r="K769" i="10"/>
  <c r="H447" i="10"/>
  <c r="K447" i="10"/>
  <c r="H448" i="10"/>
  <c r="K448" i="10"/>
  <c r="H31" i="10"/>
  <c r="K31" i="10"/>
  <c r="H32" i="10"/>
  <c r="K32" i="10"/>
  <c r="H1060" i="9"/>
  <c r="K1060" i="9"/>
  <c r="H353" i="9"/>
  <c r="K353" i="9"/>
  <c r="H1040" i="9"/>
  <c r="K1040" i="9"/>
  <c r="H457" i="9"/>
  <c r="K457" i="9"/>
  <c r="H448" i="9"/>
  <c r="K448" i="9"/>
  <c r="H39" i="7"/>
  <c r="K39" i="7"/>
  <c r="H115" i="7"/>
  <c r="K115" i="7"/>
  <c r="H116" i="7"/>
  <c r="K116" i="7"/>
  <c r="H590" i="7"/>
  <c r="K590" i="7"/>
  <c r="H2165" i="2" l="1"/>
  <c r="K2165" i="2"/>
  <c r="H2370" i="2"/>
  <c r="K2370" i="2"/>
  <c r="H1355" i="2"/>
  <c r="K1355" i="2"/>
  <c r="H1356" i="2"/>
  <c r="K1356" i="2"/>
  <c r="H2448" i="2"/>
  <c r="K2448" i="2"/>
  <c r="H793" i="2"/>
  <c r="K793" i="2"/>
  <c r="H1482" i="2"/>
  <c r="K1482" i="2"/>
  <c r="H2288" i="2"/>
  <c r="K2288" i="2"/>
  <c r="H1558" i="2"/>
  <c r="K1558" i="2"/>
  <c r="H186" i="1"/>
  <c r="K186" i="1"/>
  <c r="H363" i="1"/>
  <c r="K363" i="1"/>
  <c r="H85" i="1"/>
  <c r="K85" i="1"/>
  <c r="K886" i="10" l="1"/>
  <c r="H886" i="10"/>
  <c r="K341" i="10"/>
  <c r="H341" i="10"/>
  <c r="K633" i="10"/>
  <c r="H633" i="10"/>
  <c r="K223" i="10"/>
  <c r="H223" i="10"/>
  <c r="L950" i="14"/>
  <c r="N950" i="14" s="1"/>
  <c r="K950" i="14"/>
  <c r="H950" i="14"/>
  <c r="K507" i="14"/>
  <c r="H507" i="14"/>
  <c r="K84" i="14"/>
  <c r="H84" i="14"/>
  <c r="L659" i="14"/>
  <c r="N659" i="14" s="1"/>
  <c r="K659" i="14"/>
  <c r="H659" i="14"/>
  <c r="K332" i="14"/>
  <c r="H332" i="14"/>
  <c r="K839" i="14"/>
  <c r="H280" i="14"/>
  <c r="K47" i="14"/>
  <c r="H47" i="14"/>
  <c r="K750" i="14"/>
  <c r="H750" i="14"/>
  <c r="K819" i="14"/>
  <c r="H819" i="14"/>
  <c r="K177" i="14"/>
  <c r="H177" i="14"/>
  <c r="K329" i="14"/>
  <c r="H329" i="14"/>
  <c r="L722" i="14"/>
  <c r="M722" i="14" s="1"/>
  <c r="K722" i="14"/>
  <c r="H722" i="14"/>
  <c r="H858" i="14"/>
  <c r="K858" i="14"/>
  <c r="H780" i="14"/>
  <c r="K780" i="14"/>
  <c r="L780" i="14"/>
  <c r="M780" i="14" s="1"/>
  <c r="H172" i="14"/>
  <c r="K172" i="14"/>
  <c r="H689" i="14"/>
  <c r="K689" i="14"/>
  <c r="N780" i="14" l="1"/>
  <c r="M659" i="14"/>
  <c r="M950" i="14"/>
  <c r="N722" i="14"/>
  <c r="K2422" i="2"/>
  <c r="H2422" i="2"/>
  <c r="L2557" i="2"/>
  <c r="M2557" i="2" s="1"/>
  <c r="K2557" i="2"/>
  <c r="H2557" i="2"/>
  <c r="K936" i="2"/>
  <c r="H936" i="2"/>
  <c r="H849" i="16"/>
  <c r="K849" i="16"/>
  <c r="H793" i="16"/>
  <c r="K793" i="16"/>
  <c r="H1124" i="16"/>
  <c r="K1124" i="16"/>
  <c r="L1124" i="16"/>
  <c r="M1124" i="16" s="1"/>
  <c r="H794" i="16"/>
  <c r="K794" i="16"/>
  <c r="H795" i="16"/>
  <c r="K795" i="16"/>
  <c r="H796" i="16"/>
  <c r="K796" i="16"/>
  <c r="H276" i="4"/>
  <c r="K276" i="4"/>
  <c r="H476" i="4"/>
  <c r="K476" i="4"/>
  <c r="H274" i="4"/>
  <c r="K274" i="4"/>
  <c r="H602" i="4"/>
  <c r="K602" i="4"/>
  <c r="H480" i="4"/>
  <c r="K480" i="4"/>
  <c r="H11" i="4"/>
  <c r="K11" i="4"/>
  <c r="H405" i="11"/>
  <c r="K405" i="11"/>
  <c r="H13" i="11"/>
  <c r="K13" i="11"/>
  <c r="H318" i="11"/>
  <c r="K318" i="11"/>
  <c r="H166" i="11"/>
  <c r="K166" i="11"/>
  <c r="H113" i="11"/>
  <c r="K113" i="11"/>
  <c r="H106" i="11"/>
  <c r="K106" i="11"/>
  <c r="N2557" i="2" l="1"/>
  <c r="N1124" i="16"/>
  <c r="H787" i="14"/>
  <c r="K787" i="14"/>
  <c r="H586" i="14"/>
  <c r="K586" i="14"/>
  <c r="H374" i="14"/>
  <c r="K374" i="14"/>
  <c r="H961" i="10"/>
  <c r="K961" i="10"/>
  <c r="H885" i="10"/>
  <c r="K885" i="10"/>
  <c r="H945" i="10"/>
  <c r="K945" i="10"/>
  <c r="H122" i="10"/>
  <c r="K122" i="10"/>
  <c r="H852" i="9"/>
  <c r="K852" i="9"/>
  <c r="H237" i="9"/>
  <c r="K237" i="9"/>
  <c r="H495" i="9"/>
  <c r="K495" i="9"/>
  <c r="H348" i="9"/>
  <c r="K348" i="9"/>
  <c r="H814" i="9"/>
  <c r="K814" i="9"/>
  <c r="H53" i="9"/>
  <c r="K53" i="9"/>
  <c r="H1093" i="9"/>
  <c r="K1093" i="9"/>
  <c r="H1183" i="9"/>
  <c r="K1183" i="9"/>
  <c r="H99" i="9"/>
  <c r="K99" i="9"/>
  <c r="H153" i="9"/>
  <c r="K153" i="9"/>
  <c r="H686" i="9"/>
  <c r="K686" i="9"/>
  <c r="H131" i="8"/>
  <c r="K131" i="8"/>
  <c r="H132" i="8"/>
  <c r="K132" i="8"/>
  <c r="H138" i="8"/>
  <c r="K138" i="8"/>
  <c r="H367" i="8"/>
  <c r="K367" i="8"/>
  <c r="H100" i="8"/>
  <c r="K100" i="8"/>
  <c r="H940" i="7"/>
  <c r="K940" i="7"/>
  <c r="H357" i="7"/>
  <c r="K357" i="7"/>
  <c r="H954" i="7"/>
  <c r="K954" i="7"/>
  <c r="H912" i="7"/>
  <c r="K912" i="7"/>
  <c r="H181" i="7"/>
  <c r="K181" i="7"/>
  <c r="H896" i="7"/>
  <c r="K896" i="7"/>
  <c r="H594" i="7"/>
  <c r="K594" i="7"/>
  <c r="H493" i="7"/>
  <c r="K493" i="7"/>
  <c r="H181" i="5"/>
  <c r="K181" i="5"/>
  <c r="H696" i="5"/>
  <c r="K696" i="5"/>
  <c r="H273" i="5"/>
  <c r="K273" i="5"/>
  <c r="H70" i="5"/>
  <c r="K70" i="5"/>
  <c r="H786" i="2"/>
  <c r="K786" i="2"/>
  <c r="H1984" i="2"/>
  <c r="K1984" i="2"/>
  <c r="H526" i="2"/>
  <c r="K526" i="2"/>
  <c r="H897" i="2"/>
  <c r="K897" i="2"/>
  <c r="H627" i="2"/>
  <c r="K627" i="2"/>
  <c r="H213" i="2"/>
  <c r="K213" i="2"/>
  <c r="H23" i="2"/>
  <c r="K23" i="2"/>
  <c r="H2338" i="2"/>
  <c r="K2338" i="2"/>
  <c r="H505" i="1"/>
  <c r="K505" i="1"/>
  <c r="H395" i="1"/>
  <c r="K395" i="1"/>
  <c r="H469" i="1"/>
  <c r="K469" i="1"/>
  <c r="H727" i="1"/>
  <c r="K727" i="1"/>
  <c r="H618" i="14"/>
  <c r="K618" i="14"/>
  <c r="H619" i="14"/>
  <c r="K619" i="14"/>
  <c r="H486" i="14"/>
  <c r="K486" i="14"/>
  <c r="H487" i="14"/>
  <c r="K487" i="14"/>
  <c r="H164" i="14"/>
  <c r="K164" i="14"/>
  <c r="H49" i="2"/>
  <c r="K49" i="2"/>
  <c r="H288" i="2"/>
  <c r="K288" i="2"/>
  <c r="H28" i="2"/>
  <c r="K28" i="2"/>
  <c r="H1088" i="2"/>
  <c r="K1088" i="2"/>
  <c r="H1226" i="2"/>
  <c r="K1226" i="2"/>
  <c r="H797" i="16"/>
  <c r="K797" i="16"/>
  <c r="H596" i="16"/>
  <c r="K596" i="16"/>
  <c r="H148" i="9"/>
  <c r="K148" i="9"/>
  <c r="H489" i="9"/>
  <c r="K489" i="9"/>
  <c r="H848" i="9"/>
  <c r="K848" i="9"/>
  <c r="K157" i="14" l="1"/>
  <c r="H157" i="14"/>
  <c r="K434" i="14"/>
  <c r="H434" i="14"/>
  <c r="H162" i="3"/>
  <c r="K162" i="3"/>
  <c r="H745" i="3"/>
  <c r="K745" i="3"/>
  <c r="H947" i="3"/>
  <c r="K947" i="3"/>
  <c r="H684" i="3"/>
  <c r="K684" i="3"/>
  <c r="H404" i="3"/>
  <c r="K404" i="3"/>
  <c r="H414" i="3"/>
  <c r="K414" i="3"/>
  <c r="H79" i="8"/>
  <c r="K79" i="8"/>
  <c r="K392" i="8"/>
  <c r="H392" i="8"/>
  <c r="H1805" i="2"/>
  <c r="K1805" i="2"/>
  <c r="H1189" i="2"/>
  <c r="K1189" i="2"/>
  <c r="H1190" i="2"/>
  <c r="K1190" i="2"/>
  <c r="H795" i="2"/>
  <c r="K795" i="2"/>
  <c r="H350" i="2"/>
  <c r="K350" i="2"/>
  <c r="H1315" i="2"/>
  <c r="K1315" i="2"/>
  <c r="K2358" i="2"/>
  <c r="H2358" i="2"/>
  <c r="H2384" i="2"/>
  <c r="K2384" i="2"/>
  <c r="H2016" i="2"/>
  <c r="K2016" i="2"/>
  <c r="H2017" i="2"/>
  <c r="K2017" i="2"/>
  <c r="H200" i="5"/>
  <c r="K200" i="5"/>
  <c r="H201" i="5"/>
  <c r="K201" i="5"/>
  <c r="H419" i="5"/>
  <c r="K419" i="5"/>
  <c r="L661" i="4" l="1"/>
  <c r="N661" i="4" s="1"/>
  <c r="K661" i="4"/>
  <c r="H661" i="4"/>
  <c r="K250" i="4"/>
  <c r="L600" i="1"/>
  <c r="N600" i="1" s="1"/>
  <c r="K600" i="1"/>
  <c r="H600" i="1"/>
  <c r="K637" i="1"/>
  <c r="H637" i="1"/>
  <c r="K593" i="1"/>
  <c r="H593" i="1"/>
  <c r="H405" i="16"/>
  <c r="K405" i="16"/>
  <c r="H1066" i="16"/>
  <c r="K1066" i="16"/>
  <c r="H1067" i="16"/>
  <c r="K1067" i="16"/>
  <c r="H848" i="16"/>
  <c r="K848" i="16"/>
  <c r="M661" i="4" l="1"/>
  <c r="M600" i="1"/>
  <c r="H890" i="14"/>
  <c r="K890" i="14"/>
  <c r="H495" i="5"/>
  <c r="K495" i="5"/>
  <c r="H363" i="5"/>
  <c r="K363" i="5"/>
  <c r="H640" i="5"/>
  <c r="K640" i="5"/>
  <c r="H95" i="5"/>
  <c r="K95" i="5"/>
  <c r="H478" i="5"/>
  <c r="K478" i="5"/>
  <c r="H584" i="5"/>
  <c r="K584" i="5"/>
  <c r="H180" i="5"/>
  <c r="K180" i="5"/>
  <c r="H200" i="2"/>
  <c r="K200" i="2"/>
  <c r="H76" i="2"/>
  <c r="K76" i="2"/>
  <c r="H788" i="2"/>
  <c r="K788" i="2"/>
  <c r="H91" i="2"/>
  <c r="K91" i="2"/>
  <c r="H2006" i="2"/>
  <c r="K2006" i="2"/>
  <c r="H29" i="15" l="1"/>
  <c r="K29" i="15"/>
  <c r="H163" i="15"/>
  <c r="K163" i="15"/>
  <c r="H164" i="15"/>
  <c r="K164" i="15"/>
  <c r="H165" i="15"/>
  <c r="K165" i="15"/>
  <c r="H132" i="15"/>
  <c r="K132" i="15"/>
  <c r="H286" i="11"/>
  <c r="K286" i="11"/>
  <c r="H34" i="11"/>
  <c r="K34" i="11"/>
  <c r="H163" i="11"/>
  <c r="K163" i="11"/>
  <c r="H707" i="11"/>
  <c r="K707" i="11"/>
  <c r="H622" i="11"/>
  <c r="K622" i="11"/>
  <c r="H89" i="11"/>
  <c r="K89" i="11"/>
  <c r="H139" i="10" l="1"/>
  <c r="K139" i="10"/>
  <c r="H140" i="10"/>
  <c r="K140" i="10"/>
  <c r="H412" i="10"/>
  <c r="K412" i="10"/>
  <c r="H619" i="10"/>
  <c r="K619" i="10"/>
  <c r="H654" i="10"/>
  <c r="K654" i="10"/>
  <c r="H655" i="10"/>
  <c r="K655" i="10"/>
  <c r="H213" i="1"/>
  <c r="K213" i="1"/>
  <c r="H597" i="1"/>
  <c r="K597" i="1"/>
  <c r="H598" i="1"/>
  <c r="K598" i="1"/>
  <c r="H506" i="1"/>
  <c r="K506" i="1"/>
  <c r="H507" i="1"/>
  <c r="K507" i="1"/>
  <c r="H290" i="1"/>
  <c r="K290" i="1"/>
  <c r="H291" i="1"/>
  <c r="K291" i="1"/>
  <c r="H504" i="1"/>
  <c r="K504" i="1"/>
  <c r="H650" i="1"/>
  <c r="K650" i="1"/>
  <c r="H376" i="9"/>
  <c r="K376" i="9"/>
  <c r="H573" i="9"/>
  <c r="K573" i="9"/>
  <c r="H107" i="9"/>
  <c r="K107" i="9"/>
  <c r="H1159" i="9"/>
  <c r="K1159" i="9"/>
  <c r="H1196" i="9"/>
  <c r="K1196" i="9"/>
  <c r="H416" i="9"/>
  <c r="K416" i="9"/>
  <c r="H729" i="9"/>
  <c r="K729" i="9"/>
  <c r="H337" i="9"/>
  <c r="K337" i="9"/>
  <c r="H645" i="9"/>
  <c r="K645" i="9"/>
  <c r="H69" i="5"/>
  <c r="K69" i="5"/>
  <c r="H128" i="5"/>
  <c r="K128" i="5"/>
  <c r="H689" i="5"/>
  <c r="K689" i="5"/>
  <c r="H269" i="5"/>
  <c r="K269" i="5"/>
  <c r="H97" i="3"/>
  <c r="K97" i="3"/>
  <c r="H970" i="3"/>
  <c r="K970" i="3"/>
  <c r="H688" i="3"/>
  <c r="K688" i="3"/>
  <c r="H400" i="3"/>
  <c r="K400" i="3"/>
  <c r="H939" i="3"/>
  <c r="K939" i="3"/>
  <c r="H255" i="3"/>
  <c r="K255" i="3"/>
  <c r="H25" i="3"/>
  <c r="K25" i="3"/>
  <c r="H888" i="3"/>
  <c r="K888" i="3"/>
  <c r="H67" i="2"/>
  <c r="K67" i="2"/>
  <c r="H2098" i="2"/>
  <c r="K2098" i="2"/>
  <c r="H1483" i="2"/>
  <c r="K1483" i="2"/>
  <c r="H644" i="2"/>
  <c r="K644" i="2"/>
  <c r="H435" i="2"/>
  <c r="K435" i="2"/>
  <c r="H1419" i="2"/>
  <c r="K1419" i="2"/>
  <c r="H1420" i="2"/>
  <c r="K1420" i="2"/>
  <c r="H90" i="2"/>
  <c r="K90" i="2"/>
  <c r="H1581" i="2"/>
  <c r="K1581" i="2"/>
  <c r="H454" i="2"/>
  <c r="K454" i="2"/>
  <c r="H1953" i="2"/>
  <c r="K1953" i="2"/>
  <c r="H932" i="2"/>
  <c r="K932" i="2"/>
  <c r="H1376" i="2"/>
  <c r="K1376" i="2"/>
  <c r="H640" i="2"/>
  <c r="K640" i="2"/>
  <c r="H1314" i="2"/>
  <c r="K1314" i="2"/>
  <c r="H1864" i="2"/>
  <c r="K1864" i="2"/>
  <c r="H770" i="1"/>
  <c r="K770" i="1"/>
  <c r="H119" i="1"/>
  <c r="K119" i="1"/>
  <c r="H591" i="1"/>
  <c r="K591" i="1"/>
  <c r="H592" i="1"/>
  <c r="K592" i="1"/>
  <c r="I13" i="23" l="1"/>
  <c r="H346" i="16" l="1"/>
  <c r="K346" i="16"/>
  <c r="L346" i="16"/>
  <c r="M346" i="16" s="1"/>
  <c r="N346" i="16" l="1"/>
  <c r="H213" i="11"/>
  <c r="K213" i="11"/>
  <c r="H33" i="11"/>
  <c r="K33" i="11"/>
  <c r="H420" i="11"/>
  <c r="K420" i="11"/>
  <c r="H757" i="11"/>
  <c r="K757" i="11"/>
  <c r="H758" i="11"/>
  <c r="K758" i="11"/>
  <c r="H759" i="11"/>
  <c r="K759" i="11"/>
  <c r="H77" i="11"/>
  <c r="K77" i="11"/>
  <c r="H742" i="9"/>
  <c r="K742" i="9"/>
  <c r="H214" i="9"/>
  <c r="K214" i="9"/>
  <c r="H98" i="9"/>
  <c r="K98" i="9"/>
  <c r="H658" i="9"/>
  <c r="K658" i="9"/>
  <c r="H1259" i="9"/>
  <c r="K1259" i="9"/>
  <c r="H141" i="9"/>
  <c r="K141" i="9"/>
  <c r="H1016" i="9"/>
  <c r="K1016" i="9"/>
  <c r="H990" i="9"/>
  <c r="K990" i="9"/>
  <c r="H1123" i="9"/>
  <c r="K1123" i="9"/>
  <c r="H165" i="9"/>
  <c r="K165" i="9"/>
  <c r="H309" i="8"/>
  <c r="K309" i="8"/>
  <c r="H20" i="8"/>
  <c r="K20" i="8"/>
  <c r="H382" i="8"/>
  <c r="K382" i="8"/>
  <c r="H154" i="8"/>
  <c r="K154" i="8"/>
  <c r="H74" i="8"/>
  <c r="K74" i="8"/>
  <c r="H402" i="8"/>
  <c r="K402" i="8"/>
  <c r="H282" i="8"/>
  <c r="K282" i="8"/>
  <c r="H383" i="8"/>
  <c r="K383" i="8"/>
  <c r="H434" i="7"/>
  <c r="K434" i="7"/>
  <c r="H898" i="7"/>
  <c r="K898" i="7"/>
  <c r="H608" i="7"/>
  <c r="K608" i="7"/>
  <c r="H136" i="7"/>
  <c r="K136" i="7"/>
  <c r="H748" i="7"/>
  <c r="K748" i="7"/>
  <c r="H519" i="7"/>
  <c r="K519" i="7"/>
  <c r="H355" i="7"/>
  <c r="K355" i="7"/>
  <c r="H467" i="7"/>
  <c r="K467" i="7"/>
  <c r="H994" i="7"/>
  <c r="K994" i="7"/>
  <c r="H536" i="7"/>
  <c r="K536" i="7"/>
  <c r="H278" i="7"/>
  <c r="K278" i="7"/>
  <c r="H367" i="7"/>
  <c r="K367" i="7"/>
  <c r="H83" i="7"/>
  <c r="K83" i="7"/>
  <c r="H800" i="7"/>
  <c r="K800" i="7"/>
  <c r="H372" i="7"/>
  <c r="K372" i="7"/>
  <c r="H855" i="7"/>
  <c r="K855" i="7"/>
  <c r="H668" i="7"/>
  <c r="K668" i="7"/>
  <c r="H1086" i="7"/>
  <c r="K1086" i="7"/>
  <c r="H450" i="3"/>
  <c r="K450" i="3"/>
  <c r="H99" i="3"/>
  <c r="K99" i="3"/>
  <c r="H100" i="3"/>
  <c r="K100" i="3"/>
  <c r="H431" i="3"/>
  <c r="K431" i="3"/>
  <c r="H432" i="3"/>
  <c r="K432" i="3"/>
  <c r="H84" i="3"/>
  <c r="K84" i="3"/>
  <c r="H85" i="3"/>
  <c r="K85" i="3"/>
  <c r="H96" i="3"/>
  <c r="K96" i="3"/>
  <c r="H161" i="3"/>
  <c r="K161" i="3"/>
  <c r="H1709" i="2"/>
  <c r="K1709" i="2"/>
  <c r="H717" i="2"/>
  <c r="K717" i="2"/>
  <c r="H1766" i="2"/>
  <c r="K1766" i="2"/>
  <c r="H2383" i="2"/>
  <c r="K2383" i="2"/>
  <c r="H1443" i="2"/>
  <c r="K1443" i="2"/>
  <c r="H105" i="6"/>
  <c r="K105" i="6"/>
  <c r="H11" i="6"/>
  <c r="K11" i="6"/>
  <c r="H64" i="6"/>
  <c r="K64" i="6"/>
  <c r="H65" i="6"/>
  <c r="K65" i="6"/>
  <c r="H47" i="6"/>
  <c r="K47" i="6"/>
  <c r="H22" i="6"/>
  <c r="K22" i="6"/>
  <c r="H54" i="6"/>
  <c r="K54" i="6"/>
  <c r="H14" i="6"/>
  <c r="K14" i="6"/>
  <c r="H104" i="6"/>
  <c r="K104" i="6"/>
  <c r="H30" i="6"/>
  <c r="K30" i="6"/>
  <c r="H106" i="6"/>
  <c r="K106" i="6"/>
  <c r="H88" i="6"/>
  <c r="K88" i="6"/>
  <c r="H83" i="6"/>
  <c r="K83" i="6"/>
  <c r="H63" i="6"/>
  <c r="K63" i="6"/>
  <c r="H74" i="6"/>
  <c r="K74" i="6"/>
  <c r="L544" i="16" l="1"/>
  <c r="N544" i="16" s="1"/>
  <c r="K544" i="16"/>
  <c r="H544" i="16"/>
  <c r="L1234" i="16"/>
  <c r="N1234" i="16" s="1"/>
  <c r="K1234" i="16"/>
  <c r="H1234" i="16"/>
  <c r="L610" i="16"/>
  <c r="M610" i="16" s="1"/>
  <c r="K610" i="16"/>
  <c r="H610" i="16"/>
  <c r="K431" i="16"/>
  <c r="H431" i="16"/>
  <c r="K404" i="16"/>
  <c r="H404" i="16"/>
  <c r="K835" i="16"/>
  <c r="H835" i="16"/>
  <c r="K834" i="16"/>
  <c r="H834" i="16"/>
  <c r="L511" i="16"/>
  <c r="N511" i="16" s="1"/>
  <c r="K511" i="16"/>
  <c r="H511" i="16"/>
  <c r="K682" i="14"/>
  <c r="H682" i="14"/>
  <c r="K120" i="15"/>
  <c r="H120" i="15"/>
  <c r="N610" i="16" l="1"/>
  <c r="M1234" i="16"/>
  <c r="M511" i="16"/>
  <c r="M544" i="16"/>
  <c r="H505" i="10"/>
  <c r="K505" i="10"/>
  <c r="H960" i="10"/>
  <c r="K960" i="10"/>
  <c r="H651" i="14"/>
  <c r="K651" i="14"/>
  <c r="H652" i="14"/>
  <c r="K652" i="14"/>
  <c r="H467" i="14"/>
  <c r="K467" i="14"/>
  <c r="H428" i="14"/>
  <c r="K428" i="14"/>
  <c r="H572" i="14"/>
  <c r="K572" i="14"/>
  <c r="H438" i="14"/>
  <c r="K438" i="14"/>
  <c r="H705" i="14"/>
  <c r="K705" i="14"/>
  <c r="H1053" i="2" l="1"/>
  <c r="K1053" i="2"/>
  <c r="H1054" i="2"/>
  <c r="K1054" i="2"/>
  <c r="H908" i="2"/>
  <c r="K908" i="2"/>
  <c r="H1960" i="2"/>
  <c r="K1960" i="2"/>
  <c r="H815" i="2"/>
  <c r="K815" i="2"/>
  <c r="H2299" i="2"/>
  <c r="K2299" i="2"/>
  <c r="H1222" i="2"/>
  <c r="K1222" i="2"/>
  <c r="H1087" i="2"/>
  <c r="K1087" i="2"/>
  <c r="H520" i="2"/>
  <c r="K520" i="2"/>
  <c r="H2252" i="2"/>
  <c r="K2252" i="2"/>
  <c r="L1006" i="10" l="1"/>
  <c r="N1006" i="10" s="1"/>
  <c r="K1006" i="10"/>
  <c r="H1006" i="10"/>
  <c r="K591" i="10"/>
  <c r="H591" i="10"/>
  <c r="K786" i="10"/>
  <c r="H786" i="10"/>
  <c r="H795" i="7"/>
  <c r="K795" i="7"/>
  <c r="H1027" i="7"/>
  <c r="K1027" i="7"/>
  <c r="H1028" i="7"/>
  <c r="K1028" i="7"/>
  <c r="H36" i="7"/>
  <c r="K36" i="7"/>
  <c r="H371" i="7"/>
  <c r="K371" i="7"/>
  <c r="H437" i="7"/>
  <c r="K437" i="7"/>
  <c r="K120" i="6"/>
  <c r="H120" i="6"/>
  <c r="K23" i="6"/>
  <c r="H23" i="6"/>
  <c r="K84" i="6"/>
  <c r="H84" i="6"/>
  <c r="M1006" i="10" l="1"/>
  <c r="H666" i="16"/>
  <c r="K666" i="16"/>
  <c r="L666" i="16"/>
  <c r="M666" i="16" s="1"/>
  <c r="H667" i="16"/>
  <c r="K667" i="16"/>
  <c r="L667" i="16"/>
  <c r="N667" i="16" s="1"/>
  <c r="H716" i="16"/>
  <c r="K716" i="16"/>
  <c r="H956" i="16"/>
  <c r="K956" i="16"/>
  <c r="H573" i="16"/>
  <c r="K573" i="16"/>
  <c r="H1010" i="16"/>
  <c r="K1010" i="16"/>
  <c r="H1011" i="16"/>
  <c r="K1011" i="16"/>
  <c r="H1144" i="16"/>
  <c r="K1144" i="16"/>
  <c r="L1144" i="16"/>
  <c r="M1144" i="16" s="1"/>
  <c r="H658" i="16"/>
  <c r="K658" i="16"/>
  <c r="M667" i="16" l="1"/>
  <c r="N666" i="16"/>
  <c r="N1144" i="16"/>
  <c r="H768" i="16"/>
  <c r="K768" i="16"/>
  <c r="H85" i="16"/>
  <c r="K85" i="16"/>
  <c r="H756" i="16"/>
  <c r="K756" i="16"/>
  <c r="H757" i="16"/>
  <c r="K757" i="16"/>
  <c r="H665" i="16"/>
  <c r="K665" i="16"/>
  <c r="L665" i="16"/>
  <c r="M665" i="16" s="1"/>
  <c r="H659" i="16"/>
  <c r="K659" i="16"/>
  <c r="K347" i="11"/>
  <c r="H347" i="11"/>
  <c r="K636" i="11"/>
  <c r="H636" i="11"/>
  <c r="H480" i="11"/>
  <c r="K480" i="11"/>
  <c r="L480" i="11"/>
  <c r="N480" i="11" s="1"/>
  <c r="H662" i="11"/>
  <c r="K662" i="11"/>
  <c r="L662" i="11"/>
  <c r="M662" i="11" s="1"/>
  <c r="H663" i="11"/>
  <c r="K663" i="11"/>
  <c r="L663" i="11"/>
  <c r="M663" i="11" s="1"/>
  <c r="H148" i="11"/>
  <c r="K148" i="11"/>
  <c r="L148" i="11"/>
  <c r="M148" i="11" s="1"/>
  <c r="H149" i="11"/>
  <c r="K149" i="11"/>
  <c r="L149" i="11"/>
  <c r="M149" i="11" s="1"/>
  <c r="H584" i="11"/>
  <c r="K584" i="11"/>
  <c r="L584" i="11"/>
  <c r="N584" i="11" s="1"/>
  <c r="H419" i="11"/>
  <c r="K419" i="11"/>
  <c r="H428" i="11"/>
  <c r="K428" i="11"/>
  <c r="L428" i="11"/>
  <c r="N428" i="11" s="1"/>
  <c r="H417" i="11"/>
  <c r="K417" i="11"/>
  <c r="L417" i="11"/>
  <c r="N417" i="11" s="1"/>
  <c r="H75" i="11"/>
  <c r="K75" i="11"/>
  <c r="L75" i="11"/>
  <c r="M75" i="11" s="1"/>
  <c r="H76" i="11"/>
  <c r="K76" i="11"/>
  <c r="L76" i="11"/>
  <c r="M76" i="11" s="1"/>
  <c r="H212" i="11"/>
  <c r="K212" i="11"/>
  <c r="H692" i="9"/>
  <c r="K692" i="9"/>
  <c r="H71" i="9"/>
  <c r="K71" i="9"/>
  <c r="H581" i="9"/>
  <c r="K581" i="9"/>
  <c r="H611" i="9"/>
  <c r="K611" i="9"/>
  <c r="H713" i="9"/>
  <c r="K713" i="9"/>
  <c r="H714" i="9"/>
  <c r="K714" i="9"/>
  <c r="H255" i="9"/>
  <c r="K255" i="9"/>
  <c r="H1243" i="9"/>
  <c r="K1243" i="9"/>
  <c r="H252" i="9"/>
  <c r="K252" i="9"/>
  <c r="H253" i="9"/>
  <c r="K253" i="9"/>
  <c r="H741" i="9"/>
  <c r="K741" i="9"/>
  <c r="H623" i="7"/>
  <c r="K623" i="7"/>
  <c r="H867" i="7"/>
  <c r="K867" i="7"/>
  <c r="H460" i="7"/>
  <c r="K460" i="7"/>
  <c r="H205" i="7"/>
  <c r="K205" i="7"/>
  <c r="H1077" i="7"/>
  <c r="K1077" i="7"/>
  <c r="L1077" i="7"/>
  <c r="M1077" i="7" s="1"/>
  <c r="H814" i="7"/>
  <c r="K814" i="7"/>
  <c r="H815" i="7"/>
  <c r="K815" i="7"/>
  <c r="H699" i="7"/>
  <c r="K699" i="7"/>
  <c r="H245" i="7"/>
  <c r="K245" i="7"/>
  <c r="H781" i="3"/>
  <c r="K781" i="3"/>
  <c r="H782" i="3"/>
  <c r="K782" i="3"/>
  <c r="H317" i="3"/>
  <c r="K317" i="3"/>
  <c r="H2369" i="2"/>
  <c r="K2369" i="2"/>
  <c r="L2369" i="2"/>
  <c r="N2369" i="2" s="1"/>
  <c r="H2580" i="2"/>
  <c r="K2580" i="2"/>
  <c r="L2580" i="2"/>
  <c r="M2580" i="2" s="1"/>
  <c r="H1111" i="2"/>
  <c r="K1111" i="2"/>
  <c r="H1112" i="2"/>
  <c r="K1112" i="2"/>
  <c r="H597" i="2"/>
  <c r="K597" i="2"/>
  <c r="H420" i="2"/>
  <c r="K420" i="2"/>
  <c r="L420" i="2"/>
  <c r="M420" i="2" s="1"/>
  <c r="H29" i="2"/>
  <c r="K29" i="2"/>
  <c r="H617" i="2"/>
  <c r="K617" i="2"/>
  <c r="K792" i="2"/>
  <c r="H323" i="1"/>
  <c r="K323" i="1"/>
  <c r="L323" i="1"/>
  <c r="M323" i="1" s="1"/>
  <c r="H389" i="1"/>
  <c r="K389" i="1"/>
  <c r="H390" i="1"/>
  <c r="K390" i="1"/>
  <c r="H762" i="1"/>
  <c r="K762" i="1"/>
  <c r="H324" i="1"/>
  <c r="K324" i="1"/>
  <c r="H171" i="1"/>
  <c r="K171" i="1"/>
  <c r="H212" i="1"/>
  <c r="K212" i="1"/>
  <c r="N148" i="11" l="1"/>
  <c r="M480" i="11"/>
  <c r="M584" i="11"/>
  <c r="M428" i="11"/>
  <c r="N665" i="16"/>
  <c r="N149" i="11"/>
  <c r="N75" i="11"/>
  <c r="M417" i="11"/>
  <c r="N662" i="11"/>
  <c r="N663" i="11"/>
  <c r="N76" i="11"/>
  <c r="N1077" i="7"/>
  <c r="M2369" i="2"/>
  <c r="N2580" i="2"/>
  <c r="N420" i="2"/>
  <c r="N323" i="1"/>
  <c r="K969" i="3"/>
  <c r="H969" i="3"/>
  <c r="K1475" i="2"/>
  <c r="H1475" i="2"/>
  <c r="H316" i="5" l="1"/>
  <c r="K316" i="5"/>
  <c r="H317" i="5"/>
  <c r="K317" i="5"/>
  <c r="H298" i="5"/>
  <c r="K298" i="5"/>
  <c r="H66" i="5"/>
  <c r="K66" i="5"/>
  <c r="H31" i="5"/>
  <c r="K31" i="5"/>
  <c r="H529" i="5"/>
  <c r="K529" i="5"/>
  <c r="H681" i="5"/>
  <c r="K681" i="5"/>
  <c r="H623" i="5"/>
  <c r="K623" i="5"/>
  <c r="H539" i="5"/>
  <c r="K539" i="5"/>
  <c r="H41" i="5"/>
  <c r="K41" i="5"/>
  <c r="H42" i="5"/>
  <c r="K42" i="5"/>
  <c r="H16" i="5"/>
  <c r="K16" i="5"/>
  <c r="H56" i="1"/>
  <c r="K56" i="1"/>
  <c r="H610" i="1"/>
  <c r="K610" i="1"/>
  <c r="H135" i="1"/>
  <c r="K135" i="1"/>
  <c r="H476" i="1"/>
  <c r="K476" i="1"/>
  <c r="H20" i="1"/>
  <c r="K20" i="1"/>
  <c r="H21" i="1"/>
  <c r="K21" i="1"/>
  <c r="H865" i="1"/>
  <c r="K865" i="1"/>
  <c r="L865" i="1"/>
  <c r="N865" i="1" s="1"/>
  <c r="H866" i="1"/>
  <c r="K866" i="1"/>
  <c r="L866" i="1"/>
  <c r="M866" i="1" s="1"/>
  <c r="M865" i="1" l="1"/>
  <c r="N866" i="1"/>
  <c r="H670" i="14" l="1"/>
  <c r="K670" i="14"/>
  <c r="H614" i="14"/>
  <c r="K614" i="14"/>
  <c r="H240" i="14"/>
  <c r="K240" i="14"/>
  <c r="H320" i="14"/>
  <c r="K320" i="14"/>
  <c r="H387" i="14"/>
  <c r="K387" i="14"/>
  <c r="H571" i="14"/>
  <c r="K571" i="14"/>
  <c r="H701" i="14"/>
  <c r="K701" i="14"/>
  <c r="H169" i="14"/>
  <c r="K169" i="14"/>
  <c r="K707" i="14"/>
  <c r="H707" i="14"/>
  <c r="H541" i="10"/>
  <c r="H542" i="10"/>
  <c r="K542" i="10"/>
  <c r="H717" i="10"/>
  <c r="K717" i="10"/>
  <c r="H895" i="10"/>
  <c r="K895" i="10"/>
  <c r="H342" i="10"/>
  <c r="K342" i="10"/>
  <c r="H1015" i="10"/>
  <c r="K1015" i="10"/>
  <c r="L1015" i="10"/>
  <c r="M1015" i="10" s="1"/>
  <c r="H189" i="10"/>
  <c r="K189" i="10"/>
  <c r="H693" i="10"/>
  <c r="K693" i="10"/>
  <c r="H694" i="10"/>
  <c r="K694" i="10"/>
  <c r="N1015" i="10" l="1"/>
  <c r="H291" i="9"/>
  <c r="K291" i="9"/>
  <c r="H1242" i="9"/>
  <c r="K1242" i="9"/>
  <c r="H1058" i="9"/>
  <c r="K1058" i="9"/>
  <c r="H1303" i="9"/>
  <c r="K1303" i="9"/>
  <c r="H901" i="3"/>
  <c r="K901" i="3"/>
  <c r="H227" i="3"/>
  <c r="K227" i="3"/>
  <c r="H55" i="3"/>
  <c r="K55" i="3"/>
  <c r="H597" i="3"/>
  <c r="K597" i="3"/>
  <c r="H598" i="3"/>
  <c r="K598" i="3"/>
  <c r="H10" i="3"/>
  <c r="K10" i="3"/>
  <c r="H639" i="2"/>
  <c r="K639" i="2"/>
  <c r="H2380" i="2"/>
  <c r="K2380" i="2"/>
  <c r="H119" i="2"/>
  <c r="K119" i="2"/>
  <c r="H1481" i="2"/>
  <c r="K1481" i="2"/>
  <c r="L1481" i="2"/>
  <c r="N1481" i="2" s="1"/>
  <c r="H1353" i="2"/>
  <c r="K1353" i="2"/>
  <c r="L1353" i="2"/>
  <c r="M1353" i="2" s="1"/>
  <c r="H1354" i="2"/>
  <c r="K1354" i="2"/>
  <c r="L1354" i="2"/>
  <c r="N1354" i="2" s="1"/>
  <c r="H2164" i="2"/>
  <c r="K2164" i="2"/>
  <c r="L2164" i="2"/>
  <c r="M2164" i="2" s="1"/>
  <c r="H2097" i="2"/>
  <c r="K2097" i="2"/>
  <c r="H792" i="2"/>
  <c r="L792" i="2"/>
  <c r="M792" i="2" s="1"/>
  <c r="H1452" i="2"/>
  <c r="K1452" i="2"/>
  <c r="L1452" i="2"/>
  <c r="M1452" i="2" s="1"/>
  <c r="N792" i="2" l="1"/>
  <c r="M1481" i="2"/>
  <c r="M1354" i="2"/>
  <c r="N1353" i="2"/>
  <c r="N2164" i="2"/>
  <c r="N1452" i="2"/>
  <c r="H638" i="4"/>
  <c r="K1034" i="7" l="1"/>
  <c r="H1034" i="7"/>
  <c r="K179" i="7"/>
  <c r="H179" i="7"/>
  <c r="K985" i="7"/>
  <c r="H985" i="7"/>
  <c r="K1038" i="7"/>
  <c r="H1038" i="7"/>
  <c r="K1149" i="7"/>
  <c r="H1149" i="7"/>
  <c r="K29" i="7"/>
  <c r="H29" i="7"/>
  <c r="K526" i="3"/>
  <c r="H526" i="3"/>
  <c r="H108" i="7"/>
  <c r="K108" i="7"/>
  <c r="H667" i="7"/>
  <c r="K667" i="7"/>
  <c r="H105" i="7"/>
  <c r="K105" i="7"/>
  <c r="H562" i="7"/>
  <c r="K562" i="7"/>
  <c r="H68" i="5" l="1"/>
  <c r="K68" i="5"/>
  <c r="H658" i="5"/>
  <c r="K658" i="5"/>
  <c r="H146" i="5"/>
  <c r="K146" i="5"/>
  <c r="H618" i="5"/>
  <c r="K618" i="5"/>
  <c r="H644" i="5"/>
  <c r="K644" i="5"/>
  <c r="H315" i="5"/>
  <c r="K315" i="5"/>
  <c r="H861" i="14" l="1"/>
  <c r="K861" i="14"/>
  <c r="H812" i="14"/>
  <c r="K812" i="14"/>
  <c r="H741" i="14"/>
  <c r="K741" i="14"/>
  <c r="L741" i="14"/>
  <c r="M741" i="14" s="1"/>
  <c r="H742" i="14"/>
  <c r="K742" i="14"/>
  <c r="L742" i="14"/>
  <c r="M742" i="14" s="1"/>
  <c r="H527" i="14"/>
  <c r="K527" i="14"/>
  <c r="N741" i="14" l="1"/>
  <c r="N742" i="14"/>
  <c r="H122" i="12"/>
  <c r="K122" i="12"/>
  <c r="L122" i="12"/>
  <c r="M122" i="12" s="1"/>
  <c r="H89" i="12"/>
  <c r="K89" i="12"/>
  <c r="L89" i="12"/>
  <c r="M89" i="12" s="1"/>
  <c r="H81" i="12"/>
  <c r="K81" i="12"/>
  <c r="H84" i="12"/>
  <c r="K84" i="12"/>
  <c r="H37" i="12"/>
  <c r="K37" i="12"/>
  <c r="H119" i="12"/>
  <c r="K119" i="12"/>
  <c r="H86" i="12"/>
  <c r="K86" i="12"/>
  <c r="H85" i="12"/>
  <c r="K85" i="12"/>
  <c r="H92" i="12"/>
  <c r="K92" i="12"/>
  <c r="H516" i="4"/>
  <c r="K516" i="4"/>
  <c r="L516" i="4"/>
  <c r="N516" i="4" s="1"/>
  <c r="H249" i="4"/>
  <c r="K249" i="4"/>
  <c r="H250" i="4"/>
  <c r="H208" i="4"/>
  <c r="K208" i="4"/>
  <c r="L208" i="4"/>
  <c r="M208" i="4" s="1"/>
  <c r="H143" i="4"/>
  <c r="K143" i="4"/>
  <c r="L143" i="4"/>
  <c r="M143" i="4" s="1"/>
  <c r="H639" i="4"/>
  <c r="K639" i="4"/>
  <c r="L639" i="4"/>
  <c r="M639" i="4" s="1"/>
  <c r="H511" i="4"/>
  <c r="K511" i="4"/>
  <c r="L511" i="4"/>
  <c r="M511" i="4" s="1"/>
  <c r="H94" i="4"/>
  <c r="K94" i="4"/>
  <c r="L94" i="4"/>
  <c r="M94" i="4" s="1"/>
  <c r="H251" i="4"/>
  <c r="K251" i="4"/>
  <c r="H193" i="4"/>
  <c r="K193" i="4"/>
  <c r="H194" i="4"/>
  <c r="K194" i="4"/>
  <c r="H223" i="4"/>
  <c r="K223" i="4"/>
  <c r="H538" i="4"/>
  <c r="K538" i="4"/>
  <c r="N94" i="4" l="1"/>
  <c r="N511" i="4"/>
  <c r="N208" i="4"/>
  <c r="N639" i="4"/>
  <c r="N89" i="12"/>
  <c r="N122" i="12"/>
  <c r="M516" i="4"/>
  <c r="N143" i="4"/>
  <c r="K857" i="2"/>
  <c r="H857" i="2"/>
  <c r="K349" i="2"/>
  <c r="H349" i="2"/>
  <c r="H434" i="16" l="1"/>
  <c r="K434" i="16"/>
  <c r="H1186" i="16"/>
  <c r="K1186" i="16"/>
  <c r="H588" i="16"/>
  <c r="K588" i="16"/>
  <c r="H589" i="16"/>
  <c r="K589" i="16"/>
  <c r="H63" i="11"/>
  <c r="K63" i="11"/>
  <c r="H64" i="11"/>
  <c r="K64" i="11"/>
  <c r="H710" i="11"/>
  <c r="K710" i="11"/>
  <c r="H654" i="11"/>
  <c r="K654" i="11"/>
  <c r="H720" i="11"/>
  <c r="K720" i="11"/>
  <c r="H706" i="11"/>
  <c r="K706" i="11"/>
  <c r="H659" i="11"/>
  <c r="K659" i="11"/>
  <c r="L659" i="11"/>
  <c r="M659" i="11" s="1"/>
  <c r="H660" i="11"/>
  <c r="K660" i="11"/>
  <c r="L660" i="11"/>
  <c r="M660" i="11" s="1"/>
  <c r="H262" i="11"/>
  <c r="K262" i="11"/>
  <c r="H666" i="11"/>
  <c r="K666" i="11"/>
  <c r="H667" i="11"/>
  <c r="K667" i="11"/>
  <c r="H582" i="10"/>
  <c r="K582" i="10"/>
  <c r="H543" i="10"/>
  <c r="K543" i="10"/>
  <c r="K541" i="10"/>
  <c r="H301" i="9"/>
  <c r="K301" i="9"/>
  <c r="H877" i="9"/>
  <c r="K877" i="9"/>
  <c r="H418" i="9"/>
  <c r="K418" i="9"/>
  <c r="H1207" i="9"/>
  <c r="K1207" i="9"/>
  <c r="H227" i="9"/>
  <c r="K227" i="9"/>
  <c r="H768" i="9"/>
  <c r="K768" i="9"/>
  <c r="H144" i="8"/>
  <c r="K144" i="8"/>
  <c r="H32" i="8"/>
  <c r="K32" i="8"/>
  <c r="H289" i="8"/>
  <c r="K289" i="8"/>
  <c r="H108" i="8"/>
  <c r="K108" i="8"/>
  <c r="H162" i="8"/>
  <c r="K162" i="8"/>
  <c r="H19" i="8"/>
  <c r="K19" i="8"/>
  <c r="H43" i="8"/>
  <c r="K43" i="8"/>
  <c r="H255" i="8"/>
  <c r="K255" i="8"/>
  <c r="H391" i="8"/>
  <c r="K391" i="8"/>
  <c r="H347" i="8"/>
  <c r="K347" i="8"/>
  <c r="H164" i="8"/>
  <c r="K164" i="8"/>
  <c r="H36" i="8"/>
  <c r="K36" i="8"/>
  <c r="H931" i="3"/>
  <c r="K931" i="3"/>
  <c r="H967" i="3"/>
  <c r="K967" i="3"/>
  <c r="H968" i="3"/>
  <c r="K968" i="3"/>
  <c r="H398" i="3"/>
  <c r="K398" i="3"/>
  <c r="H803" i="3"/>
  <c r="K803" i="3"/>
  <c r="H1188" i="2"/>
  <c r="K1188" i="2"/>
  <c r="H366" i="2"/>
  <c r="K366" i="2"/>
  <c r="H1474" i="2"/>
  <c r="K1474" i="2"/>
  <c r="H1814" i="2"/>
  <c r="K1814" i="2"/>
  <c r="H1972" i="2"/>
  <c r="K1972" i="2"/>
  <c r="H2005" i="2"/>
  <c r="K2005" i="2"/>
  <c r="H609" i="2"/>
  <c r="K609" i="2"/>
  <c r="H610" i="2"/>
  <c r="K610" i="2"/>
  <c r="H1863" i="2"/>
  <c r="K1863" i="2"/>
  <c r="N660" i="11" l="1"/>
  <c r="N659" i="11"/>
  <c r="H239" i="3"/>
  <c r="H215" i="1"/>
  <c r="K215" i="1"/>
  <c r="H216" i="1"/>
  <c r="K216" i="1"/>
  <c r="H177" i="1"/>
  <c r="K177" i="1"/>
  <c r="H178" i="1"/>
  <c r="K178" i="1"/>
  <c r="H411" i="1"/>
  <c r="K411" i="1"/>
  <c r="H494" i="1"/>
  <c r="K494" i="1"/>
  <c r="H205" i="1"/>
  <c r="K205" i="1"/>
  <c r="H206" i="1"/>
  <c r="K206" i="1"/>
  <c r="H427" i="7" l="1"/>
  <c r="K427" i="7"/>
  <c r="H843" i="7"/>
  <c r="K843" i="7"/>
  <c r="H259" i="7"/>
  <c r="K259" i="7"/>
  <c r="H260" i="7"/>
  <c r="K260" i="7"/>
  <c r="H1024" i="7"/>
  <c r="K1024" i="7"/>
  <c r="H1099" i="7"/>
  <c r="K1099" i="7"/>
  <c r="H110" i="4"/>
  <c r="K110" i="4"/>
  <c r="H523" i="4"/>
  <c r="K523" i="4"/>
  <c r="H261" i="4"/>
  <c r="K261" i="4"/>
  <c r="H262" i="4"/>
  <c r="K262" i="4"/>
  <c r="H794" i="2"/>
  <c r="K794" i="2"/>
  <c r="H508" i="2"/>
  <c r="K508" i="2"/>
  <c r="H1432" i="2"/>
  <c r="K1432" i="2"/>
  <c r="H902" i="2"/>
  <c r="K902" i="2"/>
  <c r="K325" i="5"/>
  <c r="H325" i="5"/>
  <c r="H786" i="14" l="1"/>
  <c r="L230" i="14"/>
  <c r="N230" i="14" s="1"/>
  <c r="K230" i="14"/>
  <c r="H230" i="14"/>
  <c r="K11" i="14"/>
  <c r="H11" i="14"/>
  <c r="K10" i="14"/>
  <c r="H10" i="14"/>
  <c r="K786" i="14"/>
  <c r="H1302" i="9"/>
  <c r="K1302" i="9"/>
  <c r="H720" i="9"/>
  <c r="K720" i="9"/>
  <c r="H1172" i="9"/>
  <c r="K1172" i="9"/>
  <c r="H761" i="9"/>
  <c r="K761" i="9"/>
  <c r="H843" i="9"/>
  <c r="K843" i="9"/>
  <c r="H236" i="9"/>
  <c r="K236" i="9"/>
  <c r="H837" i="9"/>
  <c r="K837" i="9"/>
  <c r="H2103" i="2"/>
  <c r="K2103" i="2"/>
  <c r="H1711" i="2"/>
  <c r="K1711" i="2"/>
  <c r="M230" i="14" l="1"/>
  <c r="H138" i="14"/>
  <c r="K723" i="14"/>
  <c r="H723" i="14"/>
  <c r="K138" i="14"/>
  <c r="K832" i="14"/>
  <c r="H832" i="14"/>
  <c r="K704" i="14"/>
  <c r="H704" i="14"/>
  <c r="K897" i="14"/>
  <c r="H897" i="14"/>
  <c r="K170" i="14"/>
  <c r="H170" i="14"/>
  <c r="H406" i="14"/>
  <c r="K406" i="14"/>
  <c r="H407" i="14"/>
  <c r="K407" i="14"/>
  <c r="H427" i="14"/>
  <c r="K427" i="14"/>
  <c r="H631" i="14"/>
  <c r="K631" i="14"/>
  <c r="H366" i="14"/>
  <c r="K360" i="15"/>
  <c r="AO27" i="23" s="1"/>
  <c r="H360" i="15"/>
  <c r="K290" i="15"/>
  <c r="H290" i="15"/>
  <c r="K189" i="15"/>
  <c r="H189" i="15"/>
  <c r="L83" i="12"/>
  <c r="N83" i="12" s="1"/>
  <c r="K83" i="12"/>
  <c r="H83" i="12"/>
  <c r="H145" i="11"/>
  <c r="K145" i="11"/>
  <c r="H687" i="11"/>
  <c r="K687" i="11"/>
  <c r="H506" i="11"/>
  <c r="K506" i="11"/>
  <c r="H507" i="11"/>
  <c r="K507" i="11"/>
  <c r="K540" i="10"/>
  <c r="H540" i="10"/>
  <c r="K539" i="10"/>
  <c r="H539" i="10"/>
  <c r="H719" i="9"/>
  <c r="K719" i="9"/>
  <c r="H813" i="9"/>
  <c r="K813" i="9"/>
  <c r="H207" i="9"/>
  <c r="K207" i="9"/>
  <c r="H1179" i="9"/>
  <c r="K1179" i="9"/>
  <c r="H1171" i="9"/>
  <c r="K1171" i="9"/>
  <c r="H636" i="5"/>
  <c r="K636" i="5"/>
  <c r="H358" i="5"/>
  <c r="K358" i="5"/>
  <c r="H55" i="5"/>
  <c r="K55" i="5"/>
  <c r="H87" i="6"/>
  <c r="K87" i="6"/>
  <c r="H73" i="6"/>
  <c r="K73" i="6"/>
  <c r="H25" i="6"/>
  <c r="K25" i="6"/>
  <c r="H46" i="6"/>
  <c r="K46" i="6"/>
  <c r="M83" i="12" l="1"/>
  <c r="H403" i="3"/>
  <c r="K403" i="3"/>
  <c r="H133" i="3"/>
  <c r="K133" i="3"/>
  <c r="H595" i="3"/>
  <c r="K595" i="3"/>
  <c r="H596" i="3"/>
  <c r="K596" i="3"/>
  <c r="H156" i="2"/>
  <c r="K156" i="2"/>
  <c r="H1495" i="2"/>
  <c r="K1495" i="2"/>
  <c r="H378" i="2"/>
  <c r="K378" i="2"/>
  <c r="H2141" i="2"/>
  <c r="K2141" i="2"/>
  <c r="H1486" i="2"/>
  <c r="K1486" i="2"/>
  <c r="H859" i="2"/>
  <c r="K859" i="2"/>
  <c r="H1411" i="2" l="1"/>
  <c r="K1411" i="2"/>
  <c r="H515" i="2"/>
  <c r="K515" i="2"/>
  <c r="H1187" i="2"/>
  <c r="K1187" i="2"/>
  <c r="H1905" i="2"/>
  <c r="K1905" i="2"/>
  <c r="H2225" i="2"/>
  <c r="K2225" i="2"/>
  <c r="H730" i="1"/>
  <c r="K730" i="1"/>
  <c r="H239" i="1"/>
  <c r="K239" i="1"/>
  <c r="K111" i="12" l="1"/>
  <c r="H133" i="12"/>
  <c r="K133" i="12"/>
  <c r="L133" i="12"/>
  <c r="M133" i="12" s="1"/>
  <c r="H121" i="12"/>
  <c r="K121" i="12"/>
  <c r="L121" i="12"/>
  <c r="N121" i="12" s="1"/>
  <c r="H371" i="3"/>
  <c r="K371" i="3"/>
  <c r="H104" i="8"/>
  <c r="K104" i="8"/>
  <c r="H180" i="10"/>
  <c r="K180" i="10"/>
  <c r="H322" i="10"/>
  <c r="K322" i="10"/>
  <c r="H367" i="10"/>
  <c r="K367" i="10"/>
  <c r="H368" i="10"/>
  <c r="K368" i="10"/>
  <c r="H382" i="10"/>
  <c r="K382" i="10"/>
  <c r="H383" i="10"/>
  <c r="K383" i="10"/>
  <c r="H581" i="10"/>
  <c r="K581" i="10"/>
  <c r="H1123" i="16"/>
  <c r="K1123" i="16"/>
  <c r="H639" i="16"/>
  <c r="K639" i="16"/>
  <c r="H870" i="16"/>
  <c r="K870" i="16"/>
  <c r="H136" i="16"/>
  <c r="K136" i="16"/>
  <c r="H314" i="16"/>
  <c r="K314" i="16"/>
  <c r="H315" i="16"/>
  <c r="K315" i="16"/>
  <c r="H1038" i="16"/>
  <c r="K1038" i="16"/>
  <c r="H81" i="16"/>
  <c r="K81" i="16"/>
  <c r="H82" i="16"/>
  <c r="K82" i="16"/>
  <c r="H433" i="16"/>
  <c r="K433" i="16"/>
  <c r="K659" i="7"/>
  <c r="H54" i="5"/>
  <c r="K54" i="5"/>
  <c r="H342" i="5"/>
  <c r="K342" i="5"/>
  <c r="H343" i="5"/>
  <c r="K343" i="5"/>
  <c r="H520" i="4"/>
  <c r="K520" i="4"/>
  <c r="H161" i="4"/>
  <c r="K161" i="4"/>
  <c r="H162" i="4"/>
  <c r="K162" i="4"/>
  <c r="H141" i="4"/>
  <c r="K141" i="4"/>
  <c r="H142" i="4"/>
  <c r="K142" i="4"/>
  <c r="H294" i="4"/>
  <c r="K294" i="4"/>
  <c r="H109" i="4"/>
  <c r="K109" i="4"/>
  <c r="H406" i="4"/>
  <c r="K406" i="4"/>
  <c r="H540" i="4"/>
  <c r="K540" i="4"/>
  <c r="K611" i="7"/>
  <c r="H611" i="7"/>
  <c r="H119" i="7"/>
  <c r="K119" i="7"/>
  <c r="H1167" i="7"/>
  <c r="K1167" i="7"/>
  <c r="H1140" i="7"/>
  <c r="K1140" i="7"/>
  <c r="H993" i="7"/>
  <c r="K993" i="7"/>
  <c r="M121" i="12" l="1"/>
  <c r="N133" i="12"/>
  <c r="H1527" i="2" l="1"/>
  <c r="K1527" i="2"/>
  <c r="H2214" i="2"/>
  <c r="K2214" i="2"/>
  <c r="H237" i="2"/>
  <c r="K237" i="2"/>
  <c r="H1344" i="2"/>
  <c r="K1344" i="2"/>
  <c r="H1866" i="2"/>
  <c r="K1866" i="2"/>
  <c r="H1867" i="2"/>
  <c r="K1867" i="2"/>
  <c r="H1410" i="2"/>
  <c r="K1410" i="2"/>
  <c r="H2226" i="2"/>
  <c r="K2226" i="2"/>
  <c r="H801" i="16" l="1"/>
  <c r="K801" i="16"/>
  <c r="H303" i="16"/>
  <c r="K303" i="16"/>
  <c r="H304" i="16"/>
  <c r="K304" i="16"/>
  <c r="H1053" i="16"/>
  <c r="K1053" i="16"/>
  <c r="H873" i="16"/>
  <c r="K873" i="16"/>
  <c r="H1122" i="16"/>
  <c r="K1122" i="16"/>
  <c r="H991" i="16"/>
  <c r="K991" i="16"/>
  <c r="H135" i="16"/>
  <c r="K135" i="16"/>
  <c r="L135" i="16"/>
  <c r="M135" i="16" s="1"/>
  <c r="H415" i="16"/>
  <c r="K415" i="16"/>
  <c r="H416" i="16"/>
  <c r="K416" i="16"/>
  <c r="H248" i="16"/>
  <c r="K248" i="16"/>
  <c r="N135" i="16" l="1"/>
  <c r="K526" i="14"/>
  <c r="H901" i="14"/>
  <c r="K901" i="14"/>
  <c r="H616" i="14"/>
  <c r="K616" i="14"/>
  <c r="H716" i="14"/>
  <c r="K716" i="14"/>
  <c r="H162" i="14"/>
  <c r="K162" i="14"/>
  <c r="H454" i="14"/>
  <c r="K454" i="14"/>
  <c r="H28" i="14"/>
  <c r="K28" i="14"/>
  <c r="H29" i="14"/>
  <c r="K29" i="14"/>
  <c r="H615" i="14"/>
  <c r="K615" i="14"/>
  <c r="H898" i="14"/>
  <c r="K898" i="14"/>
  <c r="H203" i="14"/>
  <c r="K203" i="14"/>
  <c r="K470" i="11"/>
  <c r="H470" i="11"/>
  <c r="K458" i="11"/>
  <c r="H458" i="11"/>
  <c r="H657" i="11"/>
  <c r="K657" i="11"/>
  <c r="H658" i="11"/>
  <c r="K658" i="11"/>
  <c r="H158" i="10"/>
  <c r="K158" i="10"/>
  <c r="H490" i="10"/>
  <c r="K490" i="10"/>
  <c r="H174" i="10"/>
  <c r="K174" i="10"/>
  <c r="H458" i="10"/>
  <c r="K458" i="10"/>
  <c r="H1184" i="9"/>
  <c r="K1184" i="9"/>
  <c r="H790" i="9"/>
  <c r="K790" i="9"/>
  <c r="H162" i="9"/>
  <c r="K162" i="9"/>
  <c r="H1236" i="9"/>
  <c r="K1236" i="9"/>
  <c r="H328" i="9"/>
  <c r="K328" i="9"/>
  <c r="H1132" i="9"/>
  <c r="K1132" i="9"/>
  <c r="H757" i="9"/>
  <c r="K757" i="9"/>
  <c r="H685" i="9"/>
  <c r="K685" i="9"/>
  <c r="H982" i="9"/>
  <c r="K982" i="9"/>
  <c r="H359" i="9"/>
  <c r="K359" i="9"/>
  <c r="H358" i="9"/>
  <c r="K358" i="9"/>
  <c r="H643" i="9"/>
  <c r="K643" i="9"/>
  <c r="H254" i="9"/>
  <c r="K254" i="9"/>
  <c r="H394" i="8"/>
  <c r="K394" i="8"/>
  <c r="H487" i="8"/>
  <c r="K487" i="8"/>
  <c r="H428" i="8"/>
  <c r="K428" i="8"/>
  <c r="H429" i="8"/>
  <c r="K429" i="8"/>
  <c r="H376" i="8"/>
  <c r="K376" i="8"/>
  <c r="H476" i="8"/>
  <c r="K476" i="8"/>
  <c r="H390" i="8"/>
  <c r="K390" i="8"/>
  <c r="H171" i="7"/>
  <c r="K171" i="7"/>
  <c r="H1103" i="7"/>
  <c r="K1103" i="7"/>
  <c r="H366" i="7"/>
  <c r="K366" i="7"/>
  <c r="H1096" i="7"/>
  <c r="K1096" i="7"/>
  <c r="H1097" i="7"/>
  <c r="K1097" i="7"/>
  <c r="H414" i="5"/>
  <c r="K414" i="5"/>
  <c r="H226" i="5"/>
  <c r="K226" i="5"/>
  <c r="H227" i="5"/>
  <c r="K227" i="5"/>
  <c r="H464" i="5"/>
  <c r="K464" i="5"/>
  <c r="H181" i="4"/>
  <c r="K181" i="4"/>
  <c r="H182" i="4"/>
  <c r="K182" i="4"/>
  <c r="H224" i="4"/>
  <c r="K224" i="4"/>
  <c r="H333" i="4"/>
  <c r="K333" i="4"/>
  <c r="H582" i="4"/>
  <c r="K582" i="4"/>
  <c r="H583" i="4"/>
  <c r="K583" i="4"/>
  <c r="H584" i="4"/>
  <c r="K584" i="4"/>
  <c r="H905" i="3"/>
  <c r="K905" i="3"/>
  <c r="H387" i="3"/>
  <c r="K387" i="3"/>
  <c r="H388" i="3"/>
  <c r="K388" i="3"/>
  <c r="H417" i="3"/>
  <c r="K417" i="3"/>
  <c r="H353" i="3"/>
  <c r="K353" i="3"/>
  <c r="H797" i="3"/>
  <c r="K797" i="3"/>
  <c r="H841" i="3"/>
  <c r="K841" i="3"/>
  <c r="H52" i="3"/>
  <c r="K52" i="3"/>
  <c r="H555" i="2"/>
  <c r="K555" i="2"/>
  <c r="H661" i="1"/>
  <c r="K661" i="1"/>
  <c r="H542" i="1"/>
  <c r="K542" i="1"/>
  <c r="H125" i="1"/>
  <c r="K125" i="1"/>
  <c r="H209" i="16" l="1"/>
  <c r="K209" i="16"/>
  <c r="H210" i="16"/>
  <c r="K210" i="16"/>
  <c r="H211" i="16"/>
  <c r="K211" i="16"/>
  <c r="H212" i="16"/>
  <c r="K212" i="16"/>
  <c r="H522" i="16"/>
  <c r="K522" i="16"/>
  <c r="H111" i="16"/>
  <c r="K111" i="16"/>
  <c r="H112" i="16"/>
  <c r="K112" i="16"/>
  <c r="H113" i="16"/>
  <c r="K113" i="16"/>
  <c r="H114" i="16"/>
  <c r="K114" i="16"/>
  <c r="H274" i="16"/>
  <c r="K274" i="16"/>
  <c r="H665" i="14"/>
  <c r="K665" i="14"/>
  <c r="H762" i="14"/>
  <c r="K762" i="14"/>
  <c r="H432" i="14"/>
  <c r="K432" i="14"/>
  <c r="H433" i="14"/>
  <c r="K433" i="14"/>
  <c r="H526" i="14"/>
  <c r="H354" i="7"/>
  <c r="K354" i="7"/>
  <c r="H55" i="7"/>
  <c r="K55" i="7"/>
  <c r="H246" i="7"/>
  <c r="K246" i="7"/>
  <c r="H884" i="7"/>
  <c r="K884" i="7"/>
  <c r="H1741" i="2"/>
  <c r="K1741" i="2"/>
  <c r="H962" i="2"/>
  <c r="K962" i="2"/>
  <c r="H2330" i="2"/>
  <c r="K2330" i="2"/>
  <c r="H1566" i="2"/>
  <c r="K1566" i="2"/>
  <c r="H596" i="2"/>
  <c r="K596" i="2"/>
  <c r="H1656" i="2"/>
  <c r="K1656" i="2"/>
  <c r="H2134" i="2"/>
  <c r="K2134" i="2"/>
  <c r="H92" i="2"/>
  <c r="K92" i="2"/>
  <c r="H794" i="1"/>
  <c r="K794" i="1"/>
  <c r="H646" i="1"/>
  <c r="K646" i="1"/>
  <c r="H277" i="1"/>
  <c r="K277" i="1"/>
  <c r="H434" i="1"/>
  <c r="K434" i="1"/>
  <c r="H435" i="1"/>
  <c r="K435" i="1"/>
  <c r="H436" i="1"/>
  <c r="K436" i="1"/>
  <c r="H120" i="1"/>
  <c r="K120" i="1"/>
  <c r="H55" i="1"/>
  <c r="K55" i="1"/>
  <c r="K2254" i="2" l="1"/>
  <c r="H2254" i="2"/>
  <c r="H1333" i="9"/>
  <c r="K1333" i="9"/>
  <c r="H1111" i="9"/>
  <c r="K1111" i="9"/>
  <c r="H1161" i="9"/>
  <c r="K1161" i="9"/>
  <c r="H1217" i="9"/>
  <c r="K1217" i="9"/>
  <c r="H1218" i="9"/>
  <c r="K1218" i="9"/>
  <c r="H1084" i="9"/>
  <c r="K1084" i="9"/>
  <c r="H347" i="9"/>
  <c r="K347" i="9"/>
  <c r="H54" i="7"/>
  <c r="K54" i="7"/>
  <c r="H989" i="7"/>
  <c r="K989" i="7"/>
  <c r="H433" i="7"/>
  <c r="K433" i="7"/>
  <c r="H395" i="7"/>
  <c r="K395" i="7"/>
  <c r="K384" i="2"/>
  <c r="H384" i="2"/>
  <c r="K1375" i="2"/>
  <c r="H1375" i="2"/>
  <c r="K195" i="2"/>
  <c r="H195" i="2"/>
  <c r="H2319" i="2"/>
  <c r="K2319" i="2"/>
  <c r="H2320" i="2"/>
  <c r="K2320" i="2"/>
  <c r="H66" i="2"/>
  <c r="K66" i="2"/>
  <c r="H2040" i="2"/>
  <c r="K2040" i="2"/>
  <c r="H212" i="2"/>
  <c r="K212" i="2"/>
  <c r="H631" i="1"/>
  <c r="K631" i="1"/>
  <c r="H672" i="1"/>
  <c r="K672" i="1"/>
  <c r="H261" i="1"/>
  <c r="K261" i="1"/>
  <c r="H509" i="1"/>
  <c r="K509" i="1"/>
  <c r="H510" i="1"/>
  <c r="K510" i="1"/>
  <c r="H250" i="1"/>
  <c r="K250" i="1"/>
  <c r="H761" i="14" l="1"/>
  <c r="K761" i="14"/>
  <c r="H319" i="14"/>
  <c r="K319" i="14"/>
  <c r="H831" i="14"/>
  <c r="K831" i="14"/>
  <c r="H277" i="14"/>
  <c r="K277" i="14"/>
  <c r="H278" i="14"/>
  <c r="K278" i="14"/>
  <c r="H626" i="14"/>
  <c r="K626" i="14"/>
  <c r="H36" i="14"/>
  <c r="K36" i="14"/>
  <c r="H570" i="14"/>
  <c r="K570" i="14"/>
  <c r="H272" i="15"/>
  <c r="K272" i="15"/>
  <c r="H87" i="15"/>
  <c r="K87" i="15"/>
  <c r="H28" i="15"/>
  <c r="K28" i="15"/>
  <c r="H88" i="15"/>
  <c r="K88" i="15"/>
  <c r="H121" i="15"/>
  <c r="K121" i="15"/>
  <c r="H27" i="15"/>
  <c r="K27" i="15"/>
  <c r="H656" i="11"/>
  <c r="K656" i="11"/>
  <c r="H323" i="11"/>
  <c r="K323" i="11"/>
  <c r="H690" i="11"/>
  <c r="K690" i="11"/>
  <c r="H279" i="11"/>
  <c r="K279" i="11"/>
  <c r="H637" i="11"/>
  <c r="K637" i="11"/>
  <c r="H228" i="11"/>
  <c r="K228" i="11"/>
  <c r="H304" i="11"/>
  <c r="K304" i="11"/>
  <c r="H305" i="11"/>
  <c r="K305" i="11"/>
  <c r="H312" i="11"/>
  <c r="K312" i="11"/>
  <c r="H778" i="10"/>
  <c r="K778" i="10"/>
  <c r="H877" i="10"/>
  <c r="K877" i="10"/>
  <c r="H282" i="10"/>
  <c r="K282" i="10"/>
  <c r="H283" i="10"/>
  <c r="K283" i="10"/>
  <c r="H15" i="10"/>
  <c r="K15" i="10"/>
  <c r="H16" i="10"/>
  <c r="K16" i="10"/>
  <c r="H157" i="10"/>
  <c r="K157" i="10"/>
  <c r="H181" i="9"/>
  <c r="K181" i="9"/>
  <c r="H415" i="9"/>
  <c r="K415" i="9"/>
  <c r="H895" i="9"/>
  <c r="K895" i="9"/>
  <c r="H488" i="9"/>
  <c r="K488" i="9"/>
  <c r="H250" i="8"/>
  <c r="K250" i="8"/>
  <c r="H161" i="8"/>
  <c r="K161" i="8"/>
  <c r="H378" i="8"/>
  <c r="K378" i="8"/>
  <c r="H375" i="8"/>
  <c r="K375" i="8"/>
  <c r="H107" i="8"/>
  <c r="K107" i="8"/>
  <c r="H544" i="5"/>
  <c r="K544" i="5"/>
  <c r="H91" i="5"/>
  <c r="K91" i="5"/>
  <c r="H323" i="5"/>
  <c r="K323" i="5"/>
  <c r="H680" i="5"/>
  <c r="K680" i="5"/>
  <c r="H155" i="2"/>
  <c r="K155" i="2"/>
  <c r="K1292" i="2" l="1"/>
  <c r="H1292" i="2"/>
  <c r="H207" i="16" l="1"/>
  <c r="K207" i="16"/>
  <c r="H208" i="16"/>
  <c r="K208" i="16"/>
  <c r="H249" i="16"/>
  <c r="K249" i="16"/>
  <c r="H920" i="10"/>
  <c r="K920" i="10"/>
  <c r="H921" i="10"/>
  <c r="K921" i="10"/>
  <c r="H777" i="10"/>
  <c r="K777" i="10"/>
  <c r="H226" i="9"/>
  <c r="K226" i="9"/>
  <c r="H594" i="9"/>
  <c r="K594" i="9"/>
  <c r="H180" i="9"/>
  <c r="K180" i="9"/>
  <c r="H365" i="7"/>
  <c r="K365" i="7"/>
  <c r="H24" i="7"/>
  <c r="K24" i="7"/>
  <c r="H1004" i="7"/>
  <c r="K1004" i="7"/>
  <c r="H128" i="7"/>
  <c r="K128" i="7"/>
  <c r="H244" i="7"/>
  <c r="K244" i="7"/>
  <c r="H503" i="7"/>
  <c r="K503" i="7"/>
  <c r="H593" i="7"/>
  <c r="K593" i="7"/>
  <c r="H1125" i="7"/>
  <c r="K1125" i="7"/>
  <c r="H553" i="7"/>
  <c r="K553" i="7"/>
  <c r="H1148" i="7"/>
  <c r="K1148" i="7"/>
  <c r="H1067" i="7"/>
  <c r="K1067" i="7"/>
  <c r="H734" i="7"/>
  <c r="K734" i="7"/>
  <c r="K138" i="5"/>
  <c r="H138" i="5"/>
  <c r="H155" i="4"/>
  <c r="K155" i="4"/>
  <c r="H491" i="4"/>
  <c r="K491" i="4"/>
  <c r="H492" i="4"/>
  <c r="K492" i="4"/>
  <c r="H519" i="4"/>
  <c r="K519" i="4"/>
  <c r="H1022" i="3"/>
  <c r="K1022" i="3"/>
  <c r="L1022" i="3"/>
  <c r="N1022" i="3" s="1"/>
  <c r="H240" i="3"/>
  <c r="K240" i="3"/>
  <c r="H639" i="3"/>
  <c r="K639" i="3"/>
  <c r="H439" i="3"/>
  <c r="K439" i="3"/>
  <c r="H625" i="3"/>
  <c r="K625" i="3"/>
  <c r="H129" i="3"/>
  <c r="K129" i="3"/>
  <c r="H532" i="3"/>
  <c r="K532" i="3"/>
  <c r="H890" i="3"/>
  <c r="K890" i="3"/>
  <c r="H889" i="3"/>
  <c r="K889" i="3"/>
  <c r="H1688" i="2"/>
  <c r="K1688" i="2"/>
  <c r="H2253" i="2"/>
  <c r="K2253" i="2"/>
  <c r="H1519" i="2"/>
  <c r="K1519" i="2"/>
  <c r="H2215" i="2"/>
  <c r="K2215" i="2"/>
  <c r="H856" i="2"/>
  <c r="K856" i="2"/>
  <c r="H348" i="2"/>
  <c r="K348" i="2"/>
  <c r="H1812" i="2"/>
  <c r="K1812" i="2"/>
  <c r="L1812" i="2"/>
  <c r="N1812" i="2" s="1"/>
  <c r="H2579" i="2"/>
  <c r="K2579" i="2"/>
  <c r="L2579" i="2"/>
  <c r="N2579" i="2" s="1"/>
  <c r="H99" i="2"/>
  <c r="K99" i="2"/>
  <c r="H1275" i="2"/>
  <c r="K1275" i="2"/>
  <c r="H2427" i="2"/>
  <c r="K2427" i="2"/>
  <c r="H1710" i="2"/>
  <c r="K1710" i="2"/>
  <c r="H1059" i="2"/>
  <c r="K1059" i="2"/>
  <c r="K155" i="14"/>
  <c r="H155" i="14"/>
  <c r="H119" i="15"/>
  <c r="K119" i="15"/>
  <c r="K26" i="15"/>
  <c r="H26" i="15"/>
  <c r="K573" i="11"/>
  <c r="H573" i="11"/>
  <c r="M1812" i="2" l="1"/>
  <c r="M1022" i="3"/>
  <c r="M2579" i="2"/>
  <c r="L505" i="8"/>
  <c r="M505" i="8" s="1"/>
  <c r="K505" i="8"/>
  <c r="H505" i="8"/>
  <c r="K415" i="8"/>
  <c r="H415" i="8"/>
  <c r="K165" i="8"/>
  <c r="N505" i="8" l="1"/>
  <c r="H317" i="14" l="1"/>
  <c r="K317" i="14"/>
  <c r="L317" i="14"/>
  <c r="N317" i="14" s="1"/>
  <c r="H160" i="14"/>
  <c r="K160" i="14"/>
  <c r="H179" i="14"/>
  <c r="K179" i="14"/>
  <c r="L179" i="14"/>
  <c r="N179" i="14" s="1"/>
  <c r="H365" i="14"/>
  <c r="K365" i="14"/>
  <c r="H485" i="14"/>
  <c r="K485" i="14"/>
  <c r="M179" i="14" l="1"/>
  <c r="M317" i="14"/>
  <c r="H586" i="11"/>
  <c r="K586" i="11"/>
  <c r="H587" i="11"/>
  <c r="K587" i="11"/>
  <c r="H231" i="9" l="1"/>
  <c r="K231" i="9"/>
  <c r="H1258" i="9"/>
  <c r="K1258" i="9"/>
  <c r="H1135" i="9"/>
  <c r="K1135" i="9"/>
  <c r="H352" i="9"/>
  <c r="K352" i="9"/>
  <c r="H1022" i="9"/>
  <c r="K1022" i="9"/>
  <c r="H263" i="9"/>
  <c r="K263" i="9"/>
  <c r="H288" i="8"/>
  <c r="K288" i="8"/>
  <c r="H87" i="8"/>
  <c r="K87" i="8"/>
  <c r="H236" i="8"/>
  <c r="K236" i="8"/>
  <c r="H258" i="8"/>
  <c r="K258" i="8"/>
  <c r="H286" i="8"/>
  <c r="K286" i="8"/>
  <c r="H287" i="8"/>
  <c r="K287" i="8"/>
  <c r="H273" i="8"/>
  <c r="K273" i="8"/>
  <c r="H114" i="7"/>
  <c r="K114" i="7"/>
  <c r="H787" i="7"/>
  <c r="K787" i="7"/>
  <c r="H949" i="7"/>
  <c r="K949" i="7"/>
  <c r="H58" i="5"/>
  <c r="K58" i="5"/>
  <c r="H43" i="5"/>
  <c r="K43" i="5"/>
  <c r="H277" i="4"/>
  <c r="K277" i="4"/>
  <c r="H278" i="4"/>
  <c r="K278" i="4"/>
  <c r="H174" i="4"/>
  <c r="K174" i="4"/>
  <c r="H517" i="4"/>
  <c r="K517" i="4"/>
  <c r="H490" i="4"/>
  <c r="K490" i="4"/>
  <c r="H440" i="4"/>
  <c r="K440" i="4"/>
  <c r="H441" i="4"/>
  <c r="K441" i="4"/>
  <c r="H442" i="4"/>
  <c r="K442" i="4"/>
  <c r="H505" i="4"/>
  <c r="K505" i="4"/>
  <c r="H506" i="4"/>
  <c r="K506" i="4"/>
  <c r="H512" i="4"/>
  <c r="K512" i="4"/>
  <c r="H1753" i="2"/>
  <c r="K1753" i="2"/>
  <c r="H335" i="2"/>
  <c r="K335" i="2"/>
  <c r="H907" i="2"/>
  <c r="K907" i="2"/>
  <c r="H855" i="2"/>
  <c r="K855" i="2"/>
  <c r="H377" i="2"/>
  <c r="K377" i="2"/>
  <c r="H879" i="2"/>
  <c r="K879" i="2"/>
  <c r="K619" i="3"/>
  <c r="H619" i="3"/>
  <c r="H574" i="2"/>
  <c r="K574" i="2"/>
  <c r="H607" i="2"/>
  <c r="K607" i="2"/>
  <c r="H1368" i="2"/>
  <c r="K1368" i="2"/>
  <c r="H900" i="2"/>
  <c r="K900" i="2"/>
  <c r="H1557" i="2"/>
  <c r="K1557" i="2"/>
  <c r="K1312" i="9" l="1"/>
  <c r="H1312" i="9"/>
  <c r="K839" i="7" l="1"/>
  <c r="H839" i="7"/>
  <c r="K147" i="4" l="1"/>
  <c r="H147" i="4"/>
  <c r="K857" i="14"/>
  <c r="H857" i="14"/>
  <c r="K366" i="14"/>
  <c r="K688" i="14"/>
  <c r="H688" i="14"/>
  <c r="L148" i="12"/>
  <c r="N148" i="12" s="1"/>
  <c r="K148" i="12"/>
  <c r="H148" i="12"/>
  <c r="M148" i="12" l="1"/>
  <c r="K461" i="2"/>
  <c r="H461" i="2"/>
  <c r="K1251" i="2"/>
  <c r="H1251" i="2"/>
  <c r="H354" i="11" l="1"/>
  <c r="K354" i="11"/>
  <c r="H112" i="11"/>
  <c r="K112" i="11"/>
  <c r="H693" i="11"/>
  <c r="K693" i="11"/>
  <c r="H27" i="11"/>
  <c r="K27" i="11"/>
  <c r="H526" i="11"/>
  <c r="K526" i="11"/>
  <c r="H442" i="11"/>
  <c r="K442" i="11"/>
  <c r="H443" i="11"/>
  <c r="K443" i="11"/>
  <c r="H575" i="11"/>
  <c r="K575" i="11"/>
  <c r="H126" i="10"/>
  <c r="K126" i="10"/>
  <c r="H127" i="10"/>
  <c r="K127" i="10"/>
  <c r="H190" i="10"/>
  <c r="K190" i="10"/>
  <c r="H191" i="10"/>
  <c r="K191" i="10"/>
  <c r="H195" i="10"/>
  <c r="K195" i="10"/>
  <c r="H196" i="10"/>
  <c r="K196" i="10"/>
  <c r="H583" i="10"/>
  <c r="K583" i="10"/>
  <c r="H222" i="10"/>
  <c r="K222" i="10"/>
  <c r="H220" i="10"/>
  <c r="K220" i="10"/>
  <c r="H629" i="10"/>
  <c r="K629" i="10"/>
  <c r="K503" i="10"/>
  <c r="H503" i="10"/>
  <c r="H728" i="9"/>
  <c r="K728" i="9"/>
  <c r="H663" i="9"/>
  <c r="K663" i="9"/>
  <c r="H700" i="9"/>
  <c r="K700" i="9"/>
  <c r="H957" i="9"/>
  <c r="K957" i="9"/>
  <c r="H682" i="9"/>
  <c r="K682" i="9"/>
  <c r="H683" i="9"/>
  <c r="K683" i="9"/>
  <c r="H684" i="9"/>
  <c r="K684" i="9"/>
  <c r="H206" i="9"/>
  <c r="K206" i="9"/>
  <c r="H360" i="9"/>
  <c r="K360" i="9"/>
  <c r="H836" i="9"/>
  <c r="K836" i="9"/>
  <c r="H1083" i="9"/>
  <c r="K1083" i="9"/>
  <c r="H894" i="9"/>
  <c r="K894" i="9"/>
  <c r="H47" i="7"/>
  <c r="K47" i="7"/>
  <c r="H391" i="7"/>
  <c r="K391" i="7"/>
  <c r="H866" i="7"/>
  <c r="K866" i="7"/>
  <c r="H82" i="7"/>
  <c r="K82" i="7"/>
  <c r="H501" i="5"/>
  <c r="K501" i="5"/>
  <c r="H695" i="5"/>
  <c r="K695" i="5"/>
  <c r="H655" i="5"/>
  <c r="K655" i="5"/>
  <c r="H357" i="5"/>
  <c r="K357" i="5"/>
  <c r="H339" i="5"/>
  <c r="K339" i="5"/>
  <c r="H646" i="5"/>
  <c r="K646" i="5"/>
  <c r="H1129" i="2"/>
  <c r="K1129" i="2"/>
  <c r="H1130" i="2"/>
  <c r="K1130" i="2"/>
  <c r="H1904" i="2"/>
  <c r="K1904" i="2"/>
  <c r="H2368" i="2"/>
  <c r="K2368" i="2"/>
  <c r="H954" i="2"/>
  <c r="K954" i="2"/>
  <c r="H202" i="2"/>
  <c r="K202" i="2"/>
  <c r="H9" i="2"/>
  <c r="K9" i="2"/>
  <c r="K388" i="15" l="1"/>
  <c r="H12" i="6" l="1"/>
  <c r="K12" i="6"/>
  <c r="H180" i="15"/>
  <c r="K180" i="15"/>
  <c r="H181" i="15"/>
  <c r="K181" i="15"/>
  <c r="K411" i="3"/>
  <c r="H411" i="3"/>
  <c r="H965" i="9"/>
  <c r="K965" i="9"/>
  <c r="H225" i="9"/>
  <c r="K225" i="9"/>
  <c r="H624" i="9"/>
  <c r="K624" i="9"/>
  <c r="H34" i="14"/>
  <c r="K34" i="14"/>
  <c r="H364" i="14"/>
  <c r="K364" i="14"/>
  <c r="H782" i="14"/>
  <c r="K782" i="14"/>
  <c r="H453" i="14"/>
  <c r="K453" i="14"/>
  <c r="H511" i="10" l="1"/>
  <c r="K511" i="10"/>
  <c r="H41" i="10"/>
  <c r="K41" i="10"/>
  <c r="H42" i="10"/>
  <c r="K42" i="10"/>
  <c r="H221" i="10"/>
  <c r="K221" i="10"/>
  <c r="H644" i="10"/>
  <c r="K644" i="10"/>
  <c r="H645" i="10"/>
  <c r="K645" i="10"/>
  <c r="H835" i="10"/>
  <c r="K835" i="10"/>
  <c r="H836" i="10"/>
  <c r="K836" i="10"/>
  <c r="H517" i="10"/>
  <c r="K517" i="10"/>
  <c r="H308" i="9"/>
  <c r="K308" i="9"/>
  <c r="H909" i="9"/>
  <c r="K909" i="9"/>
  <c r="H910" i="9"/>
  <c r="K910" i="9"/>
  <c r="H524" i="9"/>
  <c r="K524" i="9"/>
  <c r="H989" i="9"/>
  <c r="K989" i="9"/>
  <c r="H943" i="9"/>
  <c r="K943" i="9"/>
  <c r="H944" i="9"/>
  <c r="K944" i="9"/>
  <c r="H1078" i="9"/>
  <c r="K1078" i="9"/>
  <c r="H642" i="9"/>
  <c r="K642" i="9"/>
  <c r="H774" i="9"/>
  <c r="K774" i="9"/>
  <c r="E6" i="23"/>
  <c r="H637" i="3"/>
  <c r="K637" i="3"/>
  <c r="H217" i="3"/>
  <c r="K217" i="3"/>
  <c r="H218" i="3"/>
  <c r="K218" i="3"/>
  <c r="H818" i="3"/>
  <c r="K818" i="3"/>
  <c r="H1139" i="2"/>
  <c r="K1139" i="2"/>
  <c r="H2239" i="2"/>
  <c r="K2239" i="2"/>
  <c r="H1274" i="2"/>
  <c r="K1274" i="2"/>
  <c r="H814" i="2"/>
  <c r="K814" i="2"/>
  <c r="H1244" i="2"/>
  <c r="K1244" i="2"/>
  <c r="H527" i="1"/>
  <c r="K527" i="1"/>
  <c r="H528" i="1"/>
  <c r="K528" i="1"/>
  <c r="H48" i="1"/>
  <c r="K48" i="1"/>
  <c r="H421" i="1"/>
  <c r="K421" i="1"/>
  <c r="H282" i="1"/>
  <c r="K282" i="1"/>
  <c r="H283" i="1"/>
  <c r="K283" i="1"/>
  <c r="H630" i="1"/>
  <c r="K630" i="1"/>
  <c r="K767" i="16" l="1"/>
  <c r="H767" i="16"/>
  <c r="H1021" i="16"/>
  <c r="K1021" i="16"/>
  <c r="H481" i="14"/>
  <c r="K481" i="14"/>
  <c r="H62" i="14"/>
  <c r="K62" i="14"/>
  <c r="H295" i="14"/>
  <c r="K295" i="14"/>
  <c r="H900" i="14"/>
  <c r="K900" i="14"/>
  <c r="H137" i="14"/>
  <c r="K137" i="14"/>
  <c r="H697" i="14"/>
  <c r="K697" i="14"/>
  <c r="H698" i="14"/>
  <c r="K698" i="14"/>
  <c r="H579" i="14"/>
  <c r="K579" i="14"/>
  <c r="H590" i="10"/>
  <c r="K590" i="10"/>
  <c r="H565" i="10"/>
  <c r="K565" i="10"/>
  <c r="H566" i="10"/>
  <c r="K566" i="10"/>
  <c r="H309" i="10"/>
  <c r="K309" i="10"/>
  <c r="H310" i="10"/>
  <c r="K310" i="10"/>
  <c r="H510" i="10"/>
  <c r="K510" i="10"/>
  <c r="H334" i="7"/>
  <c r="H339" i="3"/>
  <c r="K339" i="3"/>
  <c r="H611" i="3"/>
  <c r="K611" i="3"/>
  <c r="H612" i="3"/>
  <c r="K612" i="3"/>
  <c r="H613" i="3"/>
  <c r="K613" i="3"/>
  <c r="H477" i="3"/>
  <c r="K477" i="3"/>
  <c r="H491" i="2"/>
  <c r="K491" i="2"/>
  <c r="H878" i="2"/>
  <c r="K878" i="2"/>
  <c r="H2290" i="2"/>
  <c r="K2290" i="2"/>
  <c r="H1138" i="2"/>
  <c r="K1138" i="2"/>
  <c r="H1103" i="2"/>
  <c r="K1103" i="2"/>
  <c r="H2324" i="2"/>
  <c r="K2324" i="2"/>
  <c r="H874" i="16" l="1"/>
  <c r="K874" i="16"/>
  <c r="H529" i="16"/>
  <c r="K529" i="16"/>
  <c r="H131" i="16"/>
  <c r="K131" i="16"/>
  <c r="H195" i="16"/>
  <c r="K195" i="16"/>
  <c r="H1176" i="16"/>
  <c r="K1176" i="16"/>
  <c r="H243" i="16"/>
  <c r="K243" i="16"/>
  <c r="H244" i="16"/>
  <c r="K244" i="16"/>
  <c r="H530" i="16"/>
  <c r="K530" i="16"/>
  <c r="H989" i="16"/>
  <c r="K989" i="16"/>
  <c r="H1173" i="16"/>
  <c r="K1173" i="16"/>
  <c r="K634" i="16"/>
  <c r="H634" i="16"/>
  <c r="H40" i="11" l="1"/>
  <c r="K40" i="11"/>
  <c r="H246" i="11"/>
  <c r="K246" i="11"/>
  <c r="H247" i="11"/>
  <c r="K247" i="11"/>
  <c r="H299" i="11"/>
  <c r="K299" i="11"/>
  <c r="H643" i="11"/>
  <c r="K643" i="11"/>
  <c r="H434" i="9"/>
  <c r="K434" i="9"/>
  <c r="H428" i="9"/>
  <c r="K428" i="9"/>
  <c r="H654" i="9"/>
  <c r="K654" i="9"/>
  <c r="H375" i="9"/>
  <c r="K375" i="9"/>
  <c r="H11" i="8"/>
  <c r="K11" i="8"/>
  <c r="H12" i="8"/>
  <c r="K12" i="8"/>
  <c r="H106" i="8"/>
  <c r="K106" i="8"/>
  <c r="H271" i="8"/>
  <c r="K271" i="8"/>
  <c r="H338" i="8"/>
  <c r="K338" i="8"/>
  <c r="H457" i="8"/>
  <c r="K457" i="8"/>
  <c r="H1137" i="7"/>
  <c r="K1137" i="7"/>
  <c r="H1102" i="7"/>
  <c r="K1102" i="7"/>
  <c r="H266" i="7"/>
  <c r="K266" i="7"/>
  <c r="K334" i="7"/>
  <c r="H191" i="7"/>
  <c r="K191" i="7"/>
  <c r="H626" i="7"/>
  <c r="K626" i="7"/>
  <c r="H239" i="7"/>
  <c r="K239" i="7"/>
  <c r="H672" i="7"/>
  <c r="K672" i="7"/>
  <c r="H97" i="7"/>
  <c r="K97" i="7"/>
  <c r="K224" i="5" l="1"/>
  <c r="H224" i="5"/>
  <c r="K671" i="5"/>
  <c r="H671" i="5"/>
  <c r="H378" i="4"/>
  <c r="K378" i="4"/>
  <c r="H221" i="4"/>
  <c r="K221" i="4"/>
  <c r="H399" i="4"/>
  <c r="K399" i="4"/>
  <c r="K390" i="3"/>
  <c r="H359" i="3"/>
  <c r="K359" i="3"/>
  <c r="H284" i="3"/>
  <c r="K284" i="3"/>
  <c r="H389" i="3"/>
  <c r="K389" i="3"/>
  <c r="H390" i="3"/>
  <c r="H391" i="3"/>
  <c r="K391" i="3"/>
  <c r="H2329" i="2"/>
  <c r="K2329" i="2"/>
  <c r="H1250" i="2"/>
  <c r="K1250" i="2"/>
  <c r="H1165" i="2"/>
  <c r="K1165" i="2"/>
  <c r="H27" i="2"/>
  <c r="K27" i="2"/>
  <c r="H26" i="2"/>
  <c r="K26" i="2"/>
  <c r="H1133" i="2"/>
  <c r="K1133" i="2"/>
  <c r="H2357" i="2"/>
  <c r="K2357" i="2"/>
  <c r="H173" i="2"/>
  <c r="K173" i="2"/>
  <c r="H2213" i="2"/>
  <c r="K2213" i="2"/>
  <c r="L2213" i="2"/>
  <c r="M2213" i="2" s="1"/>
  <c r="H910" i="2"/>
  <c r="K910" i="2"/>
  <c r="H1494" i="2"/>
  <c r="K1494" i="2"/>
  <c r="H163" i="2"/>
  <c r="K163" i="2"/>
  <c r="N2213" i="2" l="1"/>
  <c r="H884" i="9"/>
  <c r="K884" i="9"/>
  <c r="H885" i="9"/>
  <c r="K885" i="9"/>
  <c r="H1231" i="9"/>
  <c r="K1231" i="9"/>
  <c r="H479" i="9"/>
  <c r="K479" i="9"/>
  <c r="H1092" i="9"/>
  <c r="K1092" i="9"/>
  <c r="H659" i="7"/>
  <c r="H1003" i="7"/>
  <c r="K1003" i="7"/>
  <c r="H396" i="7"/>
  <c r="K396" i="7"/>
  <c r="H397" i="7"/>
  <c r="K397" i="7"/>
  <c r="H998" i="7"/>
  <c r="K998" i="7"/>
  <c r="H478" i="11" l="1"/>
  <c r="K478" i="11"/>
  <c r="H479" i="11"/>
  <c r="K479" i="11"/>
  <c r="H337" i="11"/>
  <c r="K337" i="11"/>
  <c r="H572" i="11"/>
  <c r="K572" i="11"/>
  <c r="H96" i="7" l="1"/>
  <c r="K701" i="5"/>
  <c r="H701" i="5"/>
  <c r="H338" i="4"/>
  <c r="K338" i="4"/>
  <c r="H344" i="4"/>
  <c r="K344" i="4"/>
  <c r="H345" i="4"/>
  <c r="K345" i="4"/>
  <c r="H285" i="4"/>
  <c r="K285" i="4"/>
  <c r="H941" i="2"/>
  <c r="K941" i="2"/>
  <c r="H1847" i="2"/>
  <c r="K1847" i="2"/>
  <c r="H1367" i="2"/>
  <c r="K1367" i="2"/>
  <c r="H1935" i="2"/>
  <c r="K1935" i="2"/>
  <c r="H1936" i="2"/>
  <c r="K1936" i="2"/>
  <c r="H577" i="1"/>
  <c r="K577" i="1"/>
  <c r="H622" i="1"/>
  <c r="K622" i="1"/>
  <c r="H599" i="1"/>
  <c r="K599" i="1"/>
  <c r="H508" i="1"/>
  <c r="K508" i="1"/>
  <c r="H354" i="1"/>
  <c r="K354" i="1"/>
  <c r="H574" i="14" l="1"/>
  <c r="K574" i="14"/>
  <c r="H178" i="14"/>
  <c r="K178" i="14"/>
  <c r="H843" i="14"/>
  <c r="K843" i="14"/>
  <c r="H301" i="14"/>
  <c r="K301" i="14"/>
  <c r="L301" i="14"/>
  <c r="M301" i="14" s="1"/>
  <c r="H871" i="14"/>
  <c r="K871" i="14"/>
  <c r="H860" i="14"/>
  <c r="K860" i="14"/>
  <c r="H896" i="14"/>
  <c r="K896" i="14"/>
  <c r="H746" i="14"/>
  <c r="K746" i="14"/>
  <c r="H170" i="11"/>
  <c r="K170" i="11"/>
  <c r="H655" i="11"/>
  <c r="K655" i="11"/>
  <c r="H1131" i="9"/>
  <c r="K1131" i="9"/>
  <c r="H851" i="9"/>
  <c r="K851" i="9"/>
  <c r="H197" i="9"/>
  <c r="K197" i="9"/>
  <c r="H593" i="9"/>
  <c r="K593" i="9"/>
  <c r="H830" i="9"/>
  <c r="K830" i="9"/>
  <c r="H973" i="9"/>
  <c r="K973" i="9"/>
  <c r="H486" i="9"/>
  <c r="K486" i="9"/>
  <c r="H647" i="9"/>
  <c r="K647" i="9"/>
  <c r="H398" i="7"/>
  <c r="K398" i="7"/>
  <c r="H838" i="7"/>
  <c r="K838" i="7"/>
  <c r="H1026" i="7"/>
  <c r="K1026" i="7"/>
  <c r="K96" i="7"/>
  <c r="H980" i="7"/>
  <c r="K980" i="7"/>
  <c r="H1172" i="7"/>
  <c r="K1172" i="7"/>
  <c r="H703" i="5"/>
  <c r="K703" i="5"/>
  <c r="H454" i="5"/>
  <c r="K454" i="5"/>
  <c r="H702" i="5"/>
  <c r="K702" i="5"/>
  <c r="H356" i="5"/>
  <c r="K356" i="5"/>
  <c r="H463" i="5"/>
  <c r="K463" i="5"/>
  <c r="H218" i="5"/>
  <c r="K218" i="5"/>
  <c r="H428" i="5"/>
  <c r="K428" i="5"/>
  <c r="H533" i="5"/>
  <c r="K533" i="5"/>
  <c r="H220" i="5"/>
  <c r="K220" i="5"/>
  <c r="H674" i="5"/>
  <c r="K674" i="5"/>
  <c r="H129" i="5"/>
  <c r="K129" i="5"/>
  <c r="H13" i="3"/>
  <c r="K13" i="3"/>
  <c r="H242" i="3"/>
  <c r="K242" i="3"/>
  <c r="H1020" i="3"/>
  <c r="K1020" i="3"/>
  <c r="L1020" i="3"/>
  <c r="M1020" i="3" s="1"/>
  <c r="H1021" i="3"/>
  <c r="K1021" i="3"/>
  <c r="L1021" i="3"/>
  <c r="M1021" i="3" s="1"/>
  <c r="H793" i="3"/>
  <c r="K793" i="3"/>
  <c r="H891" i="3"/>
  <c r="K891" i="3"/>
  <c r="H358" i="3"/>
  <c r="K358" i="3"/>
  <c r="H392" i="3"/>
  <c r="K392" i="3"/>
  <c r="H22" i="3"/>
  <c r="K22" i="3"/>
  <c r="H2332" i="2"/>
  <c r="K2332" i="2"/>
  <c r="H634" i="2"/>
  <c r="K634" i="2"/>
  <c r="L634" i="2"/>
  <c r="N634" i="2" s="1"/>
  <c r="H1429" i="2"/>
  <c r="K1429" i="2"/>
  <c r="H2279" i="2"/>
  <c r="K2279" i="2"/>
  <c r="H2280" i="2"/>
  <c r="K2280" i="2"/>
  <c r="H1016" i="2"/>
  <c r="K1016" i="2"/>
  <c r="H1576" i="2"/>
  <c r="K1576" i="2"/>
  <c r="H1520" i="2"/>
  <c r="K1520" i="2"/>
  <c r="H460" i="2"/>
  <c r="K460" i="2"/>
  <c r="N301" i="14" l="1"/>
  <c r="N1020" i="3"/>
  <c r="N1021" i="3"/>
  <c r="M634" i="2"/>
  <c r="H861" i="9"/>
  <c r="K861" i="9"/>
  <c r="H661" i="9"/>
  <c r="K661" i="9"/>
  <c r="H995" i="9"/>
  <c r="K995" i="9"/>
  <c r="H580" i="9"/>
  <c r="K580" i="9"/>
  <c r="H357" i="9"/>
  <c r="K357" i="9"/>
  <c r="H854" i="9"/>
  <c r="K854" i="9"/>
  <c r="H414" i="9"/>
  <c r="K414" i="9"/>
  <c r="H673" i="5"/>
  <c r="K673" i="5"/>
  <c r="H461" i="5"/>
  <c r="K461" i="5"/>
  <c r="H633" i="5"/>
  <c r="K633" i="5"/>
  <c r="H555" i="5"/>
  <c r="K555" i="5"/>
  <c r="H100" i="5"/>
  <c r="K100" i="5"/>
  <c r="H683" i="5"/>
  <c r="K683" i="5"/>
  <c r="H382" i="5"/>
  <c r="K382" i="5"/>
  <c r="H230" i="5"/>
  <c r="K230" i="5"/>
  <c r="K319" i="16" l="1"/>
  <c r="H319" i="16"/>
  <c r="L1233" i="16"/>
  <c r="N1233" i="16" s="1"/>
  <c r="K1233" i="16"/>
  <c r="H1233" i="16"/>
  <c r="H305" i="16"/>
  <c r="K305" i="16"/>
  <c r="H306" i="16"/>
  <c r="K306" i="16"/>
  <c r="K331" i="15"/>
  <c r="H331" i="15"/>
  <c r="H229" i="15"/>
  <c r="K229" i="15"/>
  <c r="H183" i="15"/>
  <c r="K183" i="15"/>
  <c r="H381" i="15"/>
  <c r="K381" i="15"/>
  <c r="H168" i="15"/>
  <c r="K168" i="15"/>
  <c r="M1233" i="16" l="1"/>
  <c r="H686" i="14"/>
  <c r="K686" i="14"/>
  <c r="H272" i="14"/>
  <c r="K272" i="14"/>
  <c r="H573" i="14"/>
  <c r="K573" i="14"/>
  <c r="H95" i="12"/>
  <c r="K95" i="12"/>
  <c r="H96" i="12"/>
  <c r="K96" i="12"/>
  <c r="H87" i="12"/>
  <c r="K87" i="12"/>
  <c r="H10" i="12"/>
  <c r="K10" i="12"/>
  <c r="H7" i="12"/>
  <c r="K7" i="12"/>
  <c r="H132" i="12"/>
  <c r="K132" i="12"/>
  <c r="H43" i="12"/>
  <c r="K43" i="12"/>
  <c r="K110" i="12"/>
  <c r="H738" i="11"/>
  <c r="K738" i="11"/>
  <c r="H834" i="11"/>
  <c r="K834" i="11"/>
  <c r="L834" i="11"/>
  <c r="M834" i="11" s="1"/>
  <c r="H835" i="11"/>
  <c r="K835" i="11"/>
  <c r="L835" i="11"/>
  <c r="N835" i="11" s="1"/>
  <c r="H440" i="11"/>
  <c r="K440" i="11"/>
  <c r="H441" i="11"/>
  <c r="K441" i="11"/>
  <c r="H389" i="11"/>
  <c r="K389" i="11"/>
  <c r="H725" i="11"/>
  <c r="K725" i="11"/>
  <c r="L725" i="11"/>
  <c r="M725" i="11" s="1"/>
  <c r="H563" i="9"/>
  <c r="K563" i="9"/>
  <c r="H368" i="9"/>
  <c r="K368" i="9"/>
  <c r="H1227" i="9"/>
  <c r="K1227" i="9"/>
  <c r="H1110" i="9"/>
  <c r="K1110" i="9"/>
  <c r="H1077" i="9"/>
  <c r="K1077" i="9"/>
  <c r="H808" i="9"/>
  <c r="K808" i="9"/>
  <c r="H809" i="9"/>
  <c r="K809" i="9"/>
  <c r="H860" i="9"/>
  <c r="K860" i="9"/>
  <c r="H270" i="8"/>
  <c r="K270" i="8"/>
  <c r="H14" i="8"/>
  <c r="K14" i="8"/>
  <c r="H469" i="8"/>
  <c r="K469" i="8"/>
  <c r="H344" i="8"/>
  <c r="K344" i="8"/>
  <c r="H417" i="8"/>
  <c r="K417" i="8"/>
  <c r="H42" i="8"/>
  <c r="K42" i="8"/>
  <c r="H274" i="8"/>
  <c r="K274" i="8"/>
  <c r="H275" i="8"/>
  <c r="K275" i="8"/>
  <c r="K266" i="8"/>
  <c r="H570" i="7"/>
  <c r="K570" i="7"/>
  <c r="H780" i="7"/>
  <c r="K780" i="7"/>
  <c r="H49" i="7"/>
  <c r="K49" i="7"/>
  <c r="H429" i="7"/>
  <c r="K429" i="7"/>
  <c r="H618" i="7"/>
  <c r="K618" i="7"/>
  <c r="H988" i="7"/>
  <c r="K988" i="7"/>
  <c r="H984" i="7"/>
  <c r="K984" i="7"/>
  <c r="H262" i="7"/>
  <c r="K262" i="7"/>
  <c r="H10" i="7"/>
  <c r="K10" i="7"/>
  <c r="H1060" i="7"/>
  <c r="K1060" i="7"/>
  <c r="H776" i="7"/>
  <c r="K776" i="7"/>
  <c r="H555" i="4"/>
  <c r="K555" i="4"/>
  <c r="H556" i="4"/>
  <c r="K556" i="4"/>
  <c r="H371" i="4"/>
  <c r="K371" i="4"/>
  <c r="H610" i="4"/>
  <c r="K610" i="4"/>
  <c r="H31" i="4"/>
  <c r="K31" i="4"/>
  <c r="H228" i="4"/>
  <c r="K228" i="4"/>
  <c r="H229" i="4"/>
  <c r="K229" i="4"/>
  <c r="H603" i="4"/>
  <c r="K603" i="4"/>
  <c r="H39" i="4"/>
  <c r="K39" i="4"/>
  <c r="H2100" i="2"/>
  <c r="K2100" i="2"/>
  <c r="H1813" i="2"/>
  <c r="K1813" i="2"/>
  <c r="H96" i="2"/>
  <c r="K96" i="2"/>
  <c r="H888" i="2"/>
  <c r="K888" i="2"/>
  <c r="H626" i="2"/>
  <c r="K626" i="2"/>
  <c r="H953" i="2"/>
  <c r="K953" i="2"/>
  <c r="H2151" i="2"/>
  <c r="K2151" i="2"/>
  <c r="H250" i="2"/>
  <c r="K250" i="2"/>
  <c r="H85" i="2"/>
  <c r="K85" i="2"/>
  <c r="H1811" i="2"/>
  <c r="K1811" i="2"/>
  <c r="H2059" i="2"/>
  <c r="K2059" i="2"/>
  <c r="H143" i="2"/>
  <c r="K143" i="2"/>
  <c r="H1439" i="2"/>
  <c r="K1439" i="2"/>
  <c r="H2323" i="2"/>
  <c r="K2323" i="2"/>
  <c r="H1876" i="2"/>
  <c r="K1876" i="2"/>
  <c r="H1291" i="2"/>
  <c r="K1291" i="2"/>
  <c r="H817" i="1"/>
  <c r="K817" i="1"/>
  <c r="H557" i="1"/>
  <c r="K557" i="1"/>
  <c r="H558" i="1"/>
  <c r="K558" i="1"/>
  <c r="H502" i="1"/>
  <c r="K502" i="1"/>
  <c r="H254" i="1"/>
  <c r="K254" i="1"/>
  <c r="H632" i="1"/>
  <c r="K632" i="1"/>
  <c r="H211" i="1"/>
  <c r="K211" i="1"/>
  <c r="L211" i="1"/>
  <c r="N211" i="1" s="1"/>
  <c r="M835" i="11" l="1"/>
  <c r="N834" i="11"/>
  <c r="M211" i="1"/>
  <c r="N725" i="11"/>
  <c r="H548" i="10"/>
  <c r="K548" i="10"/>
  <c r="H727" i="14" l="1"/>
  <c r="K727" i="14"/>
  <c r="H401" i="14"/>
  <c r="K401" i="14"/>
  <c r="H402" i="14"/>
  <c r="K402" i="14"/>
  <c r="H776" i="10"/>
  <c r="K776" i="10"/>
  <c r="H274" i="10"/>
  <c r="K274" i="10"/>
  <c r="H819" i="10"/>
  <c r="K819" i="10"/>
  <c r="H563" i="10"/>
  <c r="K563" i="10"/>
  <c r="H564" i="10"/>
  <c r="K564" i="10"/>
  <c r="H88" i="10"/>
  <c r="K88" i="10"/>
  <c r="H89" i="10"/>
  <c r="K89" i="10"/>
  <c r="H642" i="10"/>
  <c r="K642" i="10"/>
  <c r="H81" i="10"/>
  <c r="K81" i="10"/>
  <c r="H549" i="10"/>
  <c r="K549" i="10"/>
  <c r="H900" i="9"/>
  <c r="K900" i="9"/>
  <c r="H224" i="9"/>
  <c r="K224" i="9"/>
  <c r="H92" i="9"/>
  <c r="K92" i="9"/>
  <c r="H420" i="9"/>
  <c r="K420" i="9"/>
  <c r="H314" i="9"/>
  <c r="K314" i="9"/>
  <c r="H662" i="9"/>
  <c r="K662" i="9"/>
  <c r="H88" i="8"/>
  <c r="K88" i="8"/>
  <c r="H89" i="8"/>
  <c r="K89" i="8"/>
  <c r="H266" i="8"/>
  <c r="H374" i="8"/>
  <c r="K374" i="8"/>
  <c r="H51" i="8"/>
  <c r="K51" i="8"/>
  <c r="H211" i="8"/>
  <c r="K211" i="8"/>
  <c r="H702" i="3"/>
  <c r="K702" i="3"/>
  <c r="H703" i="3"/>
  <c r="K703" i="3"/>
  <c r="H791" i="3"/>
  <c r="K791" i="3"/>
  <c r="H291" i="3"/>
  <c r="K291" i="3"/>
  <c r="H757" i="3"/>
  <c r="K757" i="3"/>
  <c r="H108" i="3"/>
  <c r="K108" i="3"/>
  <c r="H109" i="3"/>
  <c r="K109" i="3"/>
  <c r="H360" i="3"/>
  <c r="K360" i="3"/>
  <c r="H1132" i="2"/>
  <c r="K1132" i="2"/>
  <c r="H579" i="2"/>
  <c r="K579" i="2"/>
  <c r="H917" i="2"/>
  <c r="K917" i="2"/>
  <c r="H2157" i="2"/>
  <c r="K2157" i="2"/>
  <c r="H459" i="7"/>
  <c r="K459" i="7"/>
  <c r="H156" i="7" l="1"/>
  <c r="K156" i="7"/>
  <c r="H356" i="7"/>
  <c r="K356" i="7"/>
  <c r="H401" i="7"/>
  <c r="K401" i="7"/>
  <c r="H561" i="7"/>
  <c r="K561" i="7"/>
  <c r="H45" i="7"/>
  <c r="K45" i="7"/>
  <c r="H569" i="7"/>
  <c r="K569" i="7"/>
  <c r="H94" i="7"/>
  <c r="K94" i="7"/>
  <c r="H991" i="7"/>
  <c r="K991" i="7"/>
  <c r="H221" i="3"/>
  <c r="K221" i="3"/>
  <c r="H756" i="3"/>
  <c r="K756" i="3"/>
  <c r="K336" i="16"/>
  <c r="H336" i="16"/>
  <c r="K1191" i="16"/>
  <c r="H1191" i="16"/>
  <c r="K125" i="16"/>
  <c r="H125" i="16"/>
  <c r="K633" i="16"/>
  <c r="H633" i="16"/>
  <c r="K635" i="16"/>
  <c r="H635" i="16"/>
  <c r="K700" i="14"/>
  <c r="H700" i="14"/>
  <c r="K448" i="14"/>
  <c r="H448" i="14"/>
  <c r="K8" i="14"/>
  <c r="H8" i="14"/>
  <c r="K35" i="14"/>
  <c r="H35" i="14"/>
  <c r="K354" i="14"/>
  <c r="H354" i="14"/>
  <c r="H69" i="15" l="1"/>
  <c r="K69" i="15"/>
  <c r="H387" i="15"/>
  <c r="K387" i="15"/>
  <c r="L387" i="15"/>
  <c r="M387" i="15" s="1"/>
  <c r="H388" i="15"/>
  <c r="L388" i="15"/>
  <c r="M388" i="15" s="1"/>
  <c r="H389" i="15"/>
  <c r="K389" i="15"/>
  <c r="H188" i="15"/>
  <c r="K188" i="15"/>
  <c r="H173" i="11"/>
  <c r="K173" i="11"/>
  <c r="H343" i="11"/>
  <c r="K343" i="11"/>
  <c r="H515" i="11"/>
  <c r="K515" i="11"/>
  <c r="H516" i="11"/>
  <c r="K516" i="11"/>
  <c r="H272" i="11"/>
  <c r="K272" i="11"/>
  <c r="H1166" i="7"/>
  <c r="H265" i="5"/>
  <c r="K265" i="5"/>
  <c r="H338" i="5"/>
  <c r="K338" i="5"/>
  <c r="H697" i="5"/>
  <c r="K697" i="5"/>
  <c r="H47" i="5"/>
  <c r="K47" i="5"/>
  <c r="H459" i="5"/>
  <c r="K459" i="5"/>
  <c r="H405" i="4"/>
  <c r="K405" i="4"/>
  <c r="H127" i="4"/>
  <c r="K127" i="4"/>
  <c r="H259" i="4"/>
  <c r="K259" i="4"/>
  <c r="H260" i="4"/>
  <c r="K260" i="4"/>
  <c r="H247" i="4"/>
  <c r="K247" i="4"/>
  <c r="H108" i="4"/>
  <c r="K108" i="4"/>
  <c r="H611" i="4"/>
  <c r="K611" i="4"/>
  <c r="H248" i="4"/>
  <c r="K248" i="4"/>
  <c r="H554" i="4"/>
  <c r="K554" i="4"/>
  <c r="H2447" i="2"/>
  <c r="K2447" i="2"/>
  <c r="H1040" i="2"/>
  <c r="K1040" i="2"/>
  <c r="H1041" i="2"/>
  <c r="K1041" i="2"/>
  <c r="H800" i="2"/>
  <c r="K800" i="2"/>
  <c r="H1872" i="2"/>
  <c r="K1872" i="2"/>
  <c r="H1116" i="2"/>
  <c r="K1116" i="2"/>
  <c r="H1562" i="2"/>
  <c r="K1562" i="2"/>
  <c r="H1608" i="2"/>
  <c r="K1608" i="2"/>
  <c r="H427" i="2"/>
  <c r="K427" i="2"/>
  <c r="H1660" i="2"/>
  <c r="K1660" i="2"/>
  <c r="H1816" i="2"/>
  <c r="K1816" i="2"/>
  <c r="H2145" i="2"/>
  <c r="K2145" i="2"/>
  <c r="H2099" i="2"/>
  <c r="K2099" i="2"/>
  <c r="H353" i="2"/>
  <c r="K353" i="2"/>
  <c r="H2446" i="2"/>
  <c r="K2446" i="2"/>
  <c r="H1496" i="2"/>
  <c r="K1496" i="2"/>
  <c r="H1572" i="2"/>
  <c r="K1572" i="2"/>
  <c r="H813" i="2"/>
  <c r="K813" i="2"/>
  <c r="H1279" i="2"/>
  <c r="K1279" i="2"/>
  <c r="H2047" i="2"/>
  <c r="K2047" i="2"/>
  <c r="N387" i="15" l="1"/>
  <c r="N388" i="15"/>
  <c r="K708" i="3"/>
  <c r="H708" i="3"/>
  <c r="K707" i="3"/>
  <c r="H707" i="3"/>
  <c r="K717" i="3"/>
  <c r="H717" i="3"/>
  <c r="K716" i="3"/>
  <c r="H716" i="3"/>
  <c r="H97" i="6"/>
  <c r="K97" i="6"/>
  <c r="H61" i="6"/>
  <c r="K61" i="6"/>
  <c r="H72" i="6"/>
  <c r="K72" i="6"/>
  <c r="H114" i="6"/>
  <c r="K114" i="6"/>
  <c r="H62" i="6"/>
  <c r="K62" i="6"/>
  <c r="H466" i="14"/>
  <c r="K466" i="14"/>
  <c r="H605" i="14"/>
  <c r="K605" i="14"/>
  <c r="H397" i="11"/>
  <c r="K397" i="11"/>
  <c r="H510" i="11"/>
  <c r="K510" i="11"/>
  <c r="H511" i="11"/>
  <c r="K511" i="11"/>
  <c r="H512" i="11"/>
  <c r="K512" i="11"/>
  <c r="H590" i="11"/>
  <c r="K590" i="11"/>
  <c r="H230" i="9"/>
  <c r="K230" i="9"/>
  <c r="H232" i="9"/>
  <c r="K232" i="9"/>
  <c r="H824" i="9"/>
  <c r="K824" i="9"/>
  <c r="H456" i="9"/>
  <c r="K456" i="9"/>
  <c r="H1234" i="9"/>
  <c r="K1234" i="9"/>
  <c r="H842" i="9"/>
  <c r="K842" i="9"/>
  <c r="H485" i="9"/>
  <c r="K485" i="9"/>
  <c r="H374" i="9"/>
  <c r="K374" i="9"/>
  <c r="H1358" i="9"/>
  <c r="K1358" i="9"/>
  <c r="L1358" i="9"/>
  <c r="M1358" i="9" s="1"/>
  <c r="H238" i="7"/>
  <c r="K238" i="7"/>
  <c r="L238" i="7"/>
  <c r="N238" i="7" s="1"/>
  <c r="H408" i="7"/>
  <c r="K408" i="7"/>
  <c r="K1166" i="7"/>
  <c r="H754" i="7"/>
  <c r="K754" i="7"/>
  <c r="H899" i="7"/>
  <c r="K899" i="7"/>
  <c r="H261" i="5"/>
  <c r="K261" i="5"/>
  <c r="H321" i="5"/>
  <c r="K321" i="5"/>
  <c r="H124" i="5"/>
  <c r="K124" i="5"/>
  <c r="H168" i="5"/>
  <c r="K168" i="5"/>
  <c r="H287" i="5"/>
  <c r="K287" i="5"/>
  <c r="H613" i="5"/>
  <c r="K613" i="5"/>
  <c r="H352" i="5"/>
  <c r="K352" i="5"/>
  <c r="H148" i="3"/>
  <c r="K148" i="3"/>
  <c r="H149" i="3"/>
  <c r="K149" i="3"/>
  <c r="H1019" i="3"/>
  <c r="K1019" i="3"/>
  <c r="L1019" i="3"/>
  <c r="M1019" i="3" s="1"/>
  <c r="H314" i="3"/>
  <c r="K314" i="3"/>
  <c r="H303" i="3"/>
  <c r="K303" i="3"/>
  <c r="H661" i="3"/>
  <c r="K661" i="3"/>
  <c r="H662" i="3"/>
  <c r="K662" i="3"/>
  <c r="H552" i="3"/>
  <c r="K552" i="3"/>
  <c r="H553" i="3"/>
  <c r="K553" i="3"/>
  <c r="H590" i="3"/>
  <c r="K590" i="3"/>
  <c r="H225" i="3"/>
  <c r="K225" i="3"/>
  <c r="H318" i="3"/>
  <c r="K318" i="3"/>
  <c r="H220" i="3"/>
  <c r="K220" i="3"/>
  <c r="K488" i="1"/>
  <c r="H488" i="1"/>
  <c r="H489" i="1"/>
  <c r="K489" i="1"/>
  <c r="H430" i="1"/>
  <c r="K430" i="1"/>
  <c r="H126" i="1"/>
  <c r="K126" i="1"/>
  <c r="H127" i="1"/>
  <c r="K127" i="1"/>
  <c r="N1358" i="9" l="1"/>
  <c r="M238" i="7"/>
  <c r="N1019" i="3"/>
  <c r="K719" i="11"/>
  <c r="H719" i="11"/>
  <c r="K92" i="7" l="1"/>
  <c r="H92" i="7"/>
  <c r="L1216" i="16" l="1"/>
  <c r="N1216" i="16" s="1"/>
  <c r="K1216" i="16"/>
  <c r="H1216" i="16"/>
  <c r="H691" i="16"/>
  <c r="K691" i="16"/>
  <c r="H692" i="16"/>
  <c r="K692" i="16"/>
  <c r="H760" i="16"/>
  <c r="K760" i="16"/>
  <c r="H765" i="16"/>
  <c r="K765" i="16"/>
  <c r="H766" i="16"/>
  <c r="K766" i="16"/>
  <c r="H822" i="16"/>
  <c r="K822" i="16"/>
  <c r="H255" i="14"/>
  <c r="K255" i="14"/>
  <c r="H256" i="14"/>
  <c r="K256" i="14"/>
  <c r="H159" i="14"/>
  <c r="K159" i="14"/>
  <c r="H447" i="14"/>
  <c r="K447" i="14"/>
  <c r="H449" i="14"/>
  <c r="K449" i="14"/>
  <c r="H91" i="14"/>
  <c r="K91" i="14"/>
  <c r="H1187" i="9"/>
  <c r="K1187" i="9"/>
  <c r="H966" i="9"/>
  <c r="K966" i="9"/>
  <c r="H646" i="9"/>
  <c r="K646" i="9"/>
  <c r="H205" i="9"/>
  <c r="K205" i="9"/>
  <c r="H784" i="7"/>
  <c r="K784" i="7"/>
  <c r="H785" i="7"/>
  <c r="K785" i="7"/>
  <c r="H920" i="7"/>
  <c r="K920" i="7"/>
  <c r="H162" i="7"/>
  <c r="K162" i="7"/>
  <c r="H48" i="7"/>
  <c r="K48" i="7"/>
  <c r="H581" i="7"/>
  <c r="K581" i="7"/>
  <c r="H596" i="7"/>
  <c r="K596" i="7"/>
  <c r="H348" i="7"/>
  <c r="K348" i="7"/>
  <c r="H418" i="7"/>
  <c r="K418" i="7"/>
  <c r="H42" i="7"/>
  <c r="K42" i="7"/>
  <c r="H1105" i="2"/>
  <c r="K1105" i="2"/>
  <c r="H2346" i="2"/>
  <c r="K2346" i="2"/>
  <c r="H2035" i="2"/>
  <c r="K2035" i="2"/>
  <c r="H1155" i="2"/>
  <c r="K1155" i="2"/>
  <c r="M1216" i="16" l="1"/>
  <c r="K1311" i="9"/>
  <c r="H1311" i="9"/>
  <c r="K324" i="7"/>
  <c r="H324" i="7"/>
  <c r="K432" i="7"/>
  <c r="H432" i="7"/>
  <c r="H327" i="24"/>
  <c r="K327" i="24"/>
  <c r="L327" i="24"/>
  <c r="N327" i="24" s="1"/>
  <c r="M327" i="24" l="1"/>
  <c r="H405" i="14"/>
  <c r="K405" i="14"/>
  <c r="H894" i="14"/>
  <c r="K894" i="14"/>
  <c r="H224" i="14"/>
  <c r="K224" i="14"/>
  <c r="H516" i="14"/>
  <c r="K516" i="14"/>
  <c r="H484" i="14"/>
  <c r="K484" i="14"/>
  <c r="H311" i="11"/>
  <c r="K311" i="11"/>
  <c r="H524" i="11"/>
  <c r="K524" i="11"/>
  <c r="H525" i="11"/>
  <c r="K525" i="11"/>
  <c r="H19" i="11"/>
  <c r="K19" i="11"/>
  <c r="H20" i="11"/>
  <c r="K20" i="11"/>
  <c r="H477" i="11"/>
  <c r="K477" i="11"/>
  <c r="H271" i="11"/>
  <c r="K271" i="11"/>
  <c r="H396" i="11"/>
  <c r="K396" i="11"/>
  <c r="H743" i="11"/>
  <c r="K743" i="11"/>
  <c r="H744" i="11"/>
  <c r="K744" i="11"/>
  <c r="H553" i="11"/>
  <c r="K553" i="11"/>
  <c r="H496" i="11"/>
  <c r="K496" i="11"/>
  <c r="H497" i="11"/>
  <c r="K497" i="11"/>
  <c r="H857" i="10"/>
  <c r="K857" i="10"/>
  <c r="H858" i="10"/>
  <c r="K858" i="10"/>
  <c r="H459" i="10"/>
  <c r="K459" i="10"/>
  <c r="H460" i="10"/>
  <c r="K460" i="10"/>
  <c r="H610" i="10"/>
  <c r="K610" i="10"/>
  <c r="H651" i="10"/>
  <c r="K651" i="10"/>
  <c r="H740" i="10"/>
  <c r="K740" i="10"/>
  <c r="H741" i="10"/>
  <c r="K741" i="10"/>
  <c r="H24" i="10"/>
  <c r="K24" i="10"/>
  <c r="H1210" i="9"/>
  <c r="K1210" i="9"/>
  <c r="H1091" i="9"/>
  <c r="K1091" i="9"/>
  <c r="H1192" i="9"/>
  <c r="K1192" i="9"/>
  <c r="H816" i="9"/>
  <c r="K816" i="9"/>
  <c r="H562" i="9"/>
  <c r="K562" i="9"/>
  <c r="H1002" i="9"/>
  <c r="K1002" i="9"/>
  <c r="H1003" i="9"/>
  <c r="K1003" i="9"/>
  <c r="H1149" i="9"/>
  <c r="K1149" i="9"/>
  <c r="H1334" i="9"/>
  <c r="K1334" i="9"/>
  <c r="H343" i="8"/>
  <c r="K99" i="8"/>
  <c r="H99" i="8"/>
  <c r="H226" i="4"/>
  <c r="K226" i="4"/>
  <c r="H227" i="4"/>
  <c r="K227" i="4"/>
  <c r="H544" i="4"/>
  <c r="K544" i="4"/>
  <c r="H86" i="4"/>
  <c r="K86" i="4"/>
  <c r="H107" i="4"/>
  <c r="K107" i="4"/>
  <c r="H194" i="2"/>
  <c r="K194" i="2"/>
  <c r="H1480" i="2"/>
  <c r="K1480" i="2"/>
  <c r="H1526" i="2"/>
  <c r="K1526" i="2"/>
  <c r="H2150" i="2"/>
  <c r="K2150" i="2"/>
  <c r="H2258" i="2"/>
  <c r="K2258" i="2"/>
  <c r="H616" i="2"/>
  <c r="K616" i="2"/>
  <c r="H205" i="2"/>
  <c r="K205" i="2"/>
  <c r="H206" i="2"/>
  <c r="K206" i="2"/>
  <c r="H749" i="2"/>
  <c r="K749" i="2"/>
  <c r="H750" i="2"/>
  <c r="K750" i="2"/>
  <c r="H1223" i="2"/>
  <c r="K1223" i="2"/>
  <c r="H688" i="2"/>
  <c r="K688" i="2"/>
  <c r="H1180" i="2"/>
  <c r="K1180" i="2"/>
  <c r="H334" i="2"/>
  <c r="K334" i="2"/>
  <c r="H916" i="2"/>
  <c r="K916" i="2"/>
  <c r="H1000" i="2"/>
  <c r="K1000" i="2"/>
  <c r="H1001" i="2"/>
  <c r="K1001" i="2"/>
  <c r="H1963" i="2"/>
  <c r="K1963" i="2"/>
  <c r="K779" i="1"/>
  <c r="H54" i="1"/>
  <c r="K54" i="1"/>
  <c r="H779" i="1"/>
  <c r="H575" i="1"/>
  <c r="K575" i="1"/>
  <c r="H548" i="1"/>
  <c r="K548" i="1"/>
  <c r="H318" i="1"/>
  <c r="K318" i="1"/>
  <c r="L318" i="1"/>
  <c r="N318" i="1" s="1"/>
  <c r="H319" i="1"/>
  <c r="K319" i="1"/>
  <c r="L319" i="1"/>
  <c r="M319" i="1" s="1"/>
  <c r="H210" i="1"/>
  <c r="K210" i="1"/>
  <c r="N319" i="1" l="1"/>
  <c r="M318" i="1"/>
  <c r="L1215" i="16"/>
  <c r="N1215" i="16" s="1"/>
  <c r="K1215" i="16"/>
  <c r="H1215" i="16"/>
  <c r="M1215" i="16" l="1"/>
  <c r="K861" i="16"/>
  <c r="H861" i="16"/>
  <c r="K227" i="16"/>
  <c r="H227" i="16"/>
  <c r="K226" i="16"/>
  <c r="H226" i="16"/>
  <c r="K1192" i="16"/>
  <c r="H1192" i="16"/>
  <c r="K985" i="16"/>
  <c r="H985" i="16"/>
  <c r="K222" i="16"/>
  <c r="H222" i="16"/>
  <c r="K526" i="16"/>
  <c r="H526" i="16"/>
  <c r="K525" i="16"/>
  <c r="H525" i="16"/>
  <c r="K954" i="16"/>
  <c r="H954" i="16"/>
  <c r="L438" i="16"/>
  <c r="N438" i="16" s="1"/>
  <c r="K438" i="16"/>
  <c r="H438" i="16"/>
  <c r="K432" i="16"/>
  <c r="H432" i="16"/>
  <c r="K581" i="5"/>
  <c r="H581" i="5"/>
  <c r="K311" i="5"/>
  <c r="H311" i="5"/>
  <c r="K310" i="5"/>
  <c r="H310" i="5"/>
  <c r="K677" i="5"/>
  <c r="H677" i="5"/>
  <c r="K198" i="5"/>
  <c r="H198" i="5"/>
  <c r="L754" i="5"/>
  <c r="N754" i="5" s="1"/>
  <c r="K754" i="5"/>
  <c r="H754" i="5"/>
  <c r="K223" i="5"/>
  <c r="H223" i="5"/>
  <c r="K167" i="5"/>
  <c r="H167" i="5"/>
  <c r="K260" i="5"/>
  <c r="H260" i="5"/>
  <c r="K366" i="5"/>
  <c r="H366" i="5"/>
  <c r="H124" i="9"/>
  <c r="K124" i="9"/>
  <c r="H154" i="9"/>
  <c r="K154" i="9"/>
  <c r="H334" i="9"/>
  <c r="K334" i="9"/>
  <c r="K711" i="7"/>
  <c r="H711" i="7"/>
  <c r="K151" i="7"/>
  <c r="H151" i="7"/>
  <c r="K150" i="7"/>
  <c r="H150" i="7"/>
  <c r="K403" i="7"/>
  <c r="H403" i="7"/>
  <c r="K217" i="7"/>
  <c r="H217" i="7"/>
  <c r="K930" i="7"/>
  <c r="H930" i="7"/>
  <c r="K280" i="7"/>
  <c r="H280" i="7"/>
  <c r="K1023" i="7"/>
  <c r="H1023" i="7"/>
  <c r="K99" i="7"/>
  <c r="H99" i="7"/>
  <c r="K671" i="7"/>
  <c r="H671" i="7"/>
  <c r="K2122" i="2"/>
  <c r="H2122" i="2"/>
  <c r="K2118" i="2"/>
  <c r="H2118" i="2"/>
  <c r="K789" i="2"/>
  <c r="H789" i="2"/>
  <c r="K2043" i="2"/>
  <c r="H2043" i="2"/>
  <c r="K1360" i="2"/>
  <c r="H1360" i="2"/>
  <c r="K1898" i="2"/>
  <c r="H1898" i="2"/>
  <c r="K1646" i="2"/>
  <c r="H1646" i="2"/>
  <c r="K858" i="2"/>
  <c r="H858" i="2"/>
  <c r="H102" i="6"/>
  <c r="K102" i="6"/>
  <c r="M438" i="16" l="1"/>
  <c r="M754" i="5"/>
  <c r="L100" i="15"/>
  <c r="N100" i="15" s="1"/>
  <c r="K100" i="15"/>
  <c r="H100" i="15"/>
  <c r="K410" i="14"/>
  <c r="H410" i="14"/>
  <c r="M100" i="15" l="1"/>
  <c r="K734" i="14"/>
  <c r="H734" i="14"/>
  <c r="H518" i="16" l="1"/>
  <c r="K485" i="16" l="1"/>
  <c r="H485" i="16"/>
  <c r="K518" i="16"/>
  <c r="K953" i="16"/>
  <c r="H953" i="16"/>
  <c r="K690" i="16"/>
  <c r="H690" i="16"/>
  <c r="H831" i="16"/>
  <c r="K831" i="16"/>
  <c r="H843" i="16"/>
  <c r="K843" i="16"/>
  <c r="H457" i="16"/>
  <c r="K457" i="16"/>
  <c r="H458" i="16"/>
  <c r="K458" i="16"/>
  <c r="K413" i="16" l="1"/>
  <c r="H657" i="16"/>
  <c r="K657" i="16"/>
  <c r="H868" i="16"/>
  <c r="K868" i="16"/>
  <c r="H412" i="16"/>
  <c r="K412" i="16"/>
  <c r="H413" i="16"/>
  <c r="H414" i="16"/>
  <c r="K414" i="16"/>
  <c r="H830" i="16"/>
  <c r="K830" i="16"/>
  <c r="K61" i="14"/>
  <c r="H61" i="14"/>
  <c r="H123" i="14"/>
  <c r="K123" i="14"/>
  <c r="H263" i="14"/>
  <c r="K263" i="14"/>
  <c r="H201" i="14"/>
  <c r="K201" i="14"/>
  <c r="H202" i="14"/>
  <c r="K202" i="14"/>
  <c r="H412" i="14"/>
  <c r="K412" i="14"/>
  <c r="H339" i="15"/>
  <c r="K339" i="15"/>
  <c r="H340" i="15"/>
  <c r="K340" i="15"/>
  <c r="H345" i="15"/>
  <c r="K345" i="15"/>
  <c r="H362" i="15"/>
  <c r="K362" i="15"/>
  <c r="H28" i="12"/>
  <c r="K28" i="12"/>
  <c r="H74" i="12"/>
  <c r="K74" i="12"/>
  <c r="H125" i="12"/>
  <c r="K125" i="12"/>
  <c r="H34" i="12"/>
  <c r="K34" i="12"/>
  <c r="H94" i="12"/>
  <c r="K94" i="12"/>
  <c r="H275" i="11"/>
  <c r="K275" i="11"/>
  <c r="H217" i="11"/>
  <c r="K217" i="11"/>
  <c r="H648" i="11"/>
  <c r="K648" i="11"/>
  <c r="H404" i="11"/>
  <c r="K404" i="11"/>
  <c r="H9" i="11"/>
  <c r="K9" i="11"/>
  <c r="H258" i="11"/>
  <c r="K258" i="11"/>
  <c r="H55" i="11"/>
  <c r="K55" i="11"/>
  <c r="H621" i="11"/>
  <c r="K621" i="11"/>
  <c r="H630" i="11"/>
  <c r="K630" i="11"/>
  <c r="H631" i="11"/>
  <c r="K631" i="11"/>
  <c r="H295" i="11"/>
  <c r="K295" i="11"/>
  <c r="H905" i="10"/>
  <c r="K905" i="10"/>
  <c r="H481" i="10"/>
  <c r="K481" i="10"/>
  <c r="H482" i="10"/>
  <c r="K482" i="10"/>
  <c r="H35" i="10"/>
  <c r="K35" i="10"/>
  <c r="H36" i="10"/>
  <c r="K36" i="10"/>
  <c r="H956" i="10"/>
  <c r="K956" i="10"/>
  <c r="H957" i="10"/>
  <c r="K957" i="10"/>
  <c r="H660" i="9" l="1"/>
  <c r="K660" i="9"/>
  <c r="H730" i="9"/>
  <c r="K730" i="9"/>
  <c r="H9" i="9"/>
  <c r="K9" i="9"/>
  <c r="H60" i="9"/>
  <c r="K60" i="9"/>
  <c r="H829" i="9"/>
  <c r="K829" i="9"/>
  <c r="H800" i="9"/>
  <c r="K800" i="9"/>
  <c r="H970" i="9"/>
  <c r="K970" i="9"/>
  <c r="H707" i="9"/>
  <c r="K707" i="9"/>
  <c r="H478" i="9"/>
  <c r="K478" i="9"/>
  <c r="H804" i="9"/>
  <c r="K804" i="9"/>
  <c r="H419" i="9"/>
  <c r="K419" i="9"/>
  <c r="H1175" i="9"/>
  <c r="K1175" i="9"/>
  <c r="H163" i="8"/>
  <c r="K163" i="8"/>
  <c r="H27" i="8"/>
  <c r="K27" i="8"/>
  <c r="H416" i="8"/>
  <c r="K416" i="8"/>
  <c r="H276" i="8"/>
  <c r="K276" i="8"/>
  <c r="L276" i="8"/>
  <c r="M276" i="8" s="1"/>
  <c r="H468" i="8"/>
  <c r="K468" i="8"/>
  <c r="H303" i="8"/>
  <c r="K303" i="8"/>
  <c r="H393" i="8"/>
  <c r="K393" i="8"/>
  <c r="H433" i="8"/>
  <c r="K433" i="8"/>
  <c r="H434" i="8"/>
  <c r="K434" i="8"/>
  <c r="H105" i="8"/>
  <c r="K105" i="8"/>
  <c r="H873" i="7"/>
  <c r="K873" i="7"/>
  <c r="H1083" i="7"/>
  <c r="K1083" i="7"/>
  <c r="H91" i="7"/>
  <c r="K91" i="7"/>
  <c r="H301" i="7"/>
  <c r="K301" i="7"/>
  <c r="H399" i="7"/>
  <c r="K399" i="7"/>
  <c r="H726" i="7"/>
  <c r="K726" i="7"/>
  <c r="H1138" i="7"/>
  <c r="K1138" i="7"/>
  <c r="L1138" i="7"/>
  <c r="M1138" i="7" s="1"/>
  <c r="H932" i="7"/>
  <c r="K932" i="7"/>
  <c r="H658" i="7"/>
  <c r="K658" i="7"/>
  <c r="H41" i="7"/>
  <c r="K41" i="7"/>
  <c r="H1098" i="7"/>
  <c r="K1098" i="7"/>
  <c r="H705" i="7"/>
  <c r="K705" i="7"/>
  <c r="H163" i="5"/>
  <c r="K163" i="5"/>
  <c r="H477" i="5"/>
  <c r="K477" i="5"/>
  <c r="H609" i="5"/>
  <c r="K609" i="5"/>
  <c r="H395" i="5"/>
  <c r="K395" i="5"/>
  <c r="H643" i="5"/>
  <c r="K643" i="5"/>
  <c r="H367" i="5"/>
  <c r="K367" i="5"/>
  <c r="H226" i="3"/>
  <c r="K226" i="3"/>
  <c r="H916" i="3"/>
  <c r="K916" i="3"/>
  <c r="H275" i="3"/>
  <c r="K275" i="3"/>
  <c r="H915" i="3"/>
  <c r="K915" i="3"/>
  <c r="H393" i="3"/>
  <c r="K393" i="3"/>
  <c r="H147" i="3"/>
  <c r="K147" i="3"/>
  <c r="H728" i="3"/>
  <c r="K728" i="3"/>
  <c r="H14" i="3"/>
  <c r="K14" i="3"/>
  <c r="H15" i="3"/>
  <c r="K15" i="3"/>
  <c r="H951" i="3"/>
  <c r="K951" i="3"/>
  <c r="H237" i="3"/>
  <c r="K237" i="3"/>
  <c r="H1205" i="2"/>
  <c r="K1205" i="2"/>
  <c r="H945" i="2"/>
  <c r="K945" i="2"/>
  <c r="H463" i="2"/>
  <c r="K463" i="2"/>
  <c r="H1160" i="2"/>
  <c r="K1160" i="2"/>
  <c r="H691" i="2"/>
  <c r="K691" i="2"/>
  <c r="H457" i="2"/>
  <c r="K457" i="2"/>
  <c r="H1058" i="2"/>
  <c r="K1058" i="2"/>
  <c r="H1466" i="2"/>
  <c r="K1466" i="2"/>
  <c r="H578" i="2"/>
  <c r="K578" i="2"/>
  <c r="H103" i="2"/>
  <c r="K103" i="2"/>
  <c r="H1747" i="2"/>
  <c r="K1747" i="2"/>
  <c r="H84" i="2"/>
  <c r="K84" i="2"/>
  <c r="H2334" i="2"/>
  <c r="K2334" i="2"/>
  <c r="H915" i="2"/>
  <c r="K915" i="2"/>
  <c r="H523" i="2"/>
  <c r="K523" i="2"/>
  <c r="H1102" i="2"/>
  <c r="K1102" i="2"/>
  <c r="H2212" i="2"/>
  <c r="K2212" i="2"/>
  <c r="H1702" i="2"/>
  <c r="K1702" i="2"/>
  <c r="H1846" i="2"/>
  <c r="K1846" i="2"/>
  <c r="H784" i="2"/>
  <c r="K784" i="2"/>
  <c r="K382" i="2"/>
  <c r="N276" i="8" l="1"/>
  <c r="N1138" i="7"/>
  <c r="K785" i="10"/>
  <c r="H785" i="10"/>
  <c r="K235" i="10"/>
  <c r="H235" i="10"/>
  <c r="K401" i="10"/>
  <c r="H401" i="10"/>
  <c r="K526" i="10"/>
  <c r="H526" i="10"/>
  <c r="K628" i="10"/>
  <c r="H628" i="10"/>
  <c r="H411" i="14" l="1"/>
  <c r="K411" i="14"/>
  <c r="H624" i="14"/>
  <c r="K624" i="14"/>
  <c r="H895" i="14"/>
  <c r="K895" i="14"/>
  <c r="H569" i="14"/>
  <c r="K569" i="14"/>
  <c r="H656" i="16" l="1"/>
  <c r="K656" i="16"/>
  <c r="H344" i="16"/>
  <c r="K344" i="16"/>
  <c r="H525" i="10"/>
  <c r="K525" i="10"/>
  <c r="H123" i="10"/>
  <c r="K123" i="10"/>
  <c r="H843" i="10"/>
  <c r="K843" i="10"/>
  <c r="H1332" i="9"/>
  <c r="K1332" i="9"/>
  <c r="H346" i="9"/>
  <c r="K346" i="9"/>
  <c r="H1226" i="9"/>
  <c r="K1226" i="9"/>
  <c r="H1186" i="9"/>
  <c r="K1186" i="9"/>
  <c r="H1147" i="7"/>
  <c r="K1147" i="7"/>
  <c r="H277" i="7"/>
  <c r="K277" i="7"/>
  <c r="H428" i="7"/>
  <c r="K428" i="7"/>
  <c r="H1037" i="7"/>
  <c r="K1037" i="7"/>
  <c r="H204" i="7"/>
  <c r="K204" i="7"/>
  <c r="H1144" i="7"/>
  <c r="K1144" i="7"/>
  <c r="H987" i="7"/>
  <c r="K987" i="7"/>
  <c r="H820" i="7"/>
  <c r="K820" i="7"/>
  <c r="H351" i="5"/>
  <c r="K351" i="5"/>
  <c r="H887" i="2"/>
  <c r="K887" i="2"/>
  <c r="H2342" i="2"/>
  <c r="K2342" i="2"/>
  <c r="H382" i="2"/>
  <c r="H383" i="2"/>
  <c r="K383" i="2"/>
  <c r="H1146" i="2"/>
  <c r="K1146" i="2"/>
  <c r="K623" i="3"/>
  <c r="H623" i="3"/>
  <c r="K622" i="3"/>
  <c r="H622" i="3"/>
  <c r="H2042" i="2"/>
  <c r="K2042" i="2"/>
  <c r="H1031" i="2"/>
  <c r="K1031" i="2"/>
  <c r="H495" i="2"/>
  <c r="K495" i="2"/>
  <c r="H948" i="2"/>
  <c r="K948" i="2"/>
  <c r="H685" i="1"/>
  <c r="K685" i="1"/>
  <c r="H695" i="1"/>
  <c r="K695" i="1"/>
  <c r="H653" i="1"/>
  <c r="K653" i="1"/>
  <c r="H180" i="1"/>
  <c r="K180" i="1"/>
  <c r="H131" i="1"/>
  <c r="K131" i="1"/>
  <c r="H633" i="1"/>
  <c r="K633" i="1"/>
  <c r="H634" i="1"/>
  <c r="K634" i="1"/>
  <c r="H531" i="1"/>
  <c r="K531" i="1"/>
  <c r="H791" i="1"/>
  <c r="K791" i="1"/>
  <c r="H141" i="1"/>
  <c r="K141" i="1"/>
  <c r="H532" i="1"/>
  <c r="K532" i="1"/>
  <c r="H53" i="1"/>
  <c r="K53" i="1"/>
  <c r="K921" i="14" l="1"/>
  <c r="H921" i="14"/>
  <c r="K600" i="14"/>
  <c r="H600" i="14"/>
  <c r="K480" i="14"/>
  <c r="H480" i="14"/>
  <c r="K568" i="14"/>
  <c r="H568" i="14"/>
  <c r="K630" i="14"/>
  <c r="H630" i="14"/>
  <c r="K519" i="14"/>
  <c r="H519" i="14"/>
  <c r="K696" i="14"/>
  <c r="H696" i="14"/>
  <c r="K623" i="14"/>
  <c r="H623" i="14"/>
  <c r="K911" i="2"/>
  <c r="H911" i="2"/>
  <c r="K496" i="2"/>
  <c r="H496" i="2"/>
  <c r="K2158" i="2"/>
  <c r="H2158" i="2"/>
  <c r="H290" i="16" l="1"/>
  <c r="K290" i="16"/>
  <c r="H1283" i="16"/>
  <c r="K1283" i="16"/>
  <c r="L1283" i="16"/>
  <c r="N1283" i="16" s="1"/>
  <c r="H101" i="16"/>
  <c r="K101" i="16"/>
  <c r="H102" i="16"/>
  <c r="K102" i="16"/>
  <c r="H74" i="16"/>
  <c r="K74" i="16"/>
  <c r="H127" i="14"/>
  <c r="K127" i="14"/>
  <c r="H128" i="14"/>
  <c r="K128" i="14"/>
  <c r="H74" i="14"/>
  <c r="K74" i="14"/>
  <c r="H515" i="14"/>
  <c r="K515" i="14"/>
  <c r="H168" i="14"/>
  <c r="K168" i="14"/>
  <c r="M1283" i="16" l="1"/>
  <c r="H189" i="5"/>
  <c r="K189" i="5"/>
  <c r="H672" i="5"/>
  <c r="K672" i="5"/>
  <c r="H849" i="10"/>
  <c r="K849" i="10"/>
  <c r="H491" i="10"/>
  <c r="K491" i="10"/>
  <c r="H492" i="10"/>
  <c r="K492" i="10"/>
  <c r="H544" i="10"/>
  <c r="K544" i="10"/>
  <c r="K868" i="10"/>
  <c r="H868" i="10"/>
  <c r="H778" i="9"/>
  <c r="K778" i="9"/>
  <c r="H1310" i="9"/>
  <c r="K1310" i="9"/>
  <c r="H15" i="9"/>
  <c r="K15" i="9"/>
  <c r="H1331" i="9"/>
  <c r="K1331" i="9"/>
  <c r="H1031" i="9"/>
  <c r="K1031" i="9"/>
  <c r="H1000" i="9"/>
  <c r="K1000" i="9"/>
  <c r="H1001" i="9"/>
  <c r="K1001" i="9"/>
  <c r="H1323" i="9"/>
  <c r="K1323" i="9"/>
  <c r="K285" i="8"/>
  <c r="H285" i="8"/>
  <c r="K284" i="8"/>
  <c r="H284" i="8"/>
  <c r="H586" i="7"/>
  <c r="K586" i="7"/>
  <c r="H697" i="7"/>
  <c r="K697" i="7"/>
  <c r="K700" i="5"/>
  <c r="H700" i="5"/>
  <c r="H30" i="4"/>
  <c r="K30" i="4"/>
  <c r="H268" i="4"/>
  <c r="K268" i="4"/>
  <c r="H269" i="4"/>
  <c r="K269" i="4"/>
  <c r="H85" i="4"/>
  <c r="K85" i="4"/>
  <c r="H191" i="4"/>
  <c r="K191" i="4"/>
  <c r="H192" i="4"/>
  <c r="K192" i="4"/>
  <c r="H225" i="4"/>
  <c r="K225" i="4"/>
  <c r="H100" i="6"/>
  <c r="H40" i="6"/>
  <c r="K40" i="6"/>
  <c r="H41" i="6"/>
  <c r="K41" i="6"/>
  <c r="H78" i="6"/>
  <c r="K78" i="6"/>
  <c r="H290" i="3"/>
  <c r="K290" i="3"/>
  <c r="H727" i="3"/>
  <c r="K727" i="3"/>
  <c r="H238" i="3"/>
  <c r="K238" i="3"/>
  <c r="H457" i="3"/>
  <c r="K457" i="3"/>
  <c r="H772" i="16" l="1"/>
  <c r="K772" i="16"/>
  <c r="H773" i="16"/>
  <c r="K773" i="16"/>
  <c r="H200" i="16"/>
  <c r="K200" i="16"/>
  <c r="H54" i="16"/>
  <c r="K54" i="16"/>
  <c r="H289" i="16"/>
  <c r="K289" i="16"/>
  <c r="H187" i="14"/>
  <c r="K187" i="14"/>
  <c r="H21" i="14"/>
  <c r="K21" i="14"/>
  <c r="L21" i="14"/>
  <c r="N21" i="14" s="1"/>
  <c r="H199" i="14"/>
  <c r="K199" i="14"/>
  <c r="H200" i="14"/>
  <c r="K200" i="14"/>
  <c r="H887" i="14"/>
  <c r="K887" i="14"/>
  <c r="H811" i="14"/>
  <c r="K811" i="14"/>
  <c r="H236" i="11"/>
  <c r="H146" i="11"/>
  <c r="K146" i="11"/>
  <c r="H147" i="11"/>
  <c r="K147" i="11"/>
  <c r="H137" i="11"/>
  <c r="K137" i="11"/>
  <c r="H274" i="11"/>
  <c r="K274" i="11"/>
  <c r="H256" i="10"/>
  <c r="K256" i="10"/>
  <c r="H106" i="10"/>
  <c r="K106" i="10"/>
  <c r="H815" i="10"/>
  <c r="K815" i="10"/>
  <c r="H213" i="10"/>
  <c r="K213" i="10"/>
  <c r="H129" i="8"/>
  <c r="K129" i="8"/>
  <c r="H336" i="8"/>
  <c r="K336" i="8"/>
  <c r="H63" i="8"/>
  <c r="K63" i="8"/>
  <c r="K343" i="8"/>
  <c r="H125" i="8"/>
  <c r="H990" i="7"/>
  <c r="K990" i="7"/>
  <c r="H1124" i="7"/>
  <c r="K1124" i="7"/>
  <c r="H549" i="7"/>
  <c r="K549" i="7"/>
  <c r="H1153" i="7"/>
  <c r="K1153" i="7"/>
  <c r="H632" i="5"/>
  <c r="K632" i="5"/>
  <c r="H184" i="5"/>
  <c r="K184" i="5"/>
  <c r="H320" i="5"/>
  <c r="K320" i="5"/>
  <c r="H383" i="5"/>
  <c r="K383" i="5"/>
  <c r="H417" i="5"/>
  <c r="K417" i="5"/>
  <c r="H290" i="5"/>
  <c r="K290" i="5"/>
  <c r="H22" i="5"/>
  <c r="K22" i="5"/>
  <c r="H285" i="5"/>
  <c r="K285" i="5"/>
  <c r="H659" i="2"/>
  <c r="K659" i="2"/>
  <c r="H721" i="2"/>
  <c r="K721" i="2"/>
  <c r="H722" i="2"/>
  <c r="K722" i="2"/>
  <c r="H484" i="2"/>
  <c r="K484" i="2"/>
  <c r="H1971" i="2"/>
  <c r="K1971" i="2"/>
  <c r="H1159" i="2"/>
  <c r="K1159" i="2"/>
  <c r="H613" i="2"/>
  <c r="K613" i="2"/>
  <c r="H2063" i="2"/>
  <c r="K2063" i="2"/>
  <c r="H664" i="2"/>
  <c r="K664" i="2"/>
  <c r="H665" i="2"/>
  <c r="K665" i="2"/>
  <c r="H1615" i="2"/>
  <c r="K1615" i="2"/>
  <c r="H837" i="2"/>
  <c r="K837" i="2"/>
  <c r="H766" i="2"/>
  <c r="K766" i="2"/>
  <c r="L766" i="2"/>
  <c r="M766" i="2" s="1"/>
  <c r="H98" i="2"/>
  <c r="K98" i="2"/>
  <c r="H2249" i="2"/>
  <c r="K2249" i="2"/>
  <c r="H1659" i="2"/>
  <c r="K1659" i="2"/>
  <c r="H193" i="2"/>
  <c r="K193" i="2"/>
  <c r="H1465" i="2"/>
  <c r="K1465" i="2"/>
  <c r="H221" i="2"/>
  <c r="K221" i="2"/>
  <c r="H222" i="2"/>
  <c r="K222" i="2"/>
  <c r="H2294" i="2"/>
  <c r="K2294" i="2"/>
  <c r="H873" i="2"/>
  <c r="K873" i="2"/>
  <c r="M21" i="14" l="1"/>
  <c r="N766" i="2"/>
  <c r="H711" i="16"/>
  <c r="K711" i="16"/>
  <c r="H1036" i="16"/>
  <c r="K1036" i="16"/>
  <c r="H783" i="16"/>
  <c r="K783" i="16"/>
  <c r="L783" i="16"/>
  <c r="M783" i="16" s="1"/>
  <c r="H784" i="16"/>
  <c r="K784" i="16"/>
  <c r="L784" i="16"/>
  <c r="M784" i="16" s="1"/>
  <c r="L240" i="15"/>
  <c r="M240" i="15" s="1"/>
  <c r="K240" i="15"/>
  <c r="H240" i="15"/>
  <c r="H789" i="14"/>
  <c r="K789" i="14"/>
  <c r="H44" i="14"/>
  <c r="K44" i="14"/>
  <c r="H856" i="14"/>
  <c r="K856" i="14"/>
  <c r="H920" i="14"/>
  <c r="K920" i="14"/>
  <c r="H750" i="11"/>
  <c r="K750" i="11"/>
  <c r="H751" i="11"/>
  <c r="K751" i="11"/>
  <c r="K236" i="11"/>
  <c r="H310" i="11"/>
  <c r="K310" i="11"/>
  <c r="H416" i="11"/>
  <c r="K416" i="11"/>
  <c r="H298" i="11"/>
  <c r="K298" i="11"/>
  <c r="H150" i="11"/>
  <c r="K150" i="11"/>
  <c r="H151" i="11"/>
  <c r="K151" i="11"/>
  <c r="H348" i="11"/>
  <c r="K348" i="11"/>
  <c r="H665" i="11"/>
  <c r="K665" i="11"/>
  <c r="H718" i="11"/>
  <c r="K718" i="11"/>
  <c r="H329" i="11"/>
  <c r="K329" i="11"/>
  <c r="H522" i="10"/>
  <c r="K522" i="10"/>
  <c r="L522" i="10"/>
  <c r="N522" i="10" s="1"/>
  <c r="H828" i="10"/>
  <c r="K828" i="10"/>
  <c r="H829" i="10"/>
  <c r="K829" i="10"/>
  <c r="H323" i="10"/>
  <c r="K323" i="10"/>
  <c r="H781" i="10"/>
  <c r="K781" i="10"/>
  <c r="H782" i="10"/>
  <c r="K782" i="10"/>
  <c r="H616" i="10"/>
  <c r="K616" i="10"/>
  <c r="H944" i="10"/>
  <c r="K944" i="10"/>
  <c r="H507" i="10"/>
  <c r="K507" i="10"/>
  <c r="H521" i="10"/>
  <c r="K521" i="10"/>
  <c r="L521" i="10"/>
  <c r="M521" i="10" s="1"/>
  <c r="H91" i="10"/>
  <c r="K91" i="10"/>
  <c r="H92" i="10"/>
  <c r="K92" i="10"/>
  <c r="H817" i="10"/>
  <c r="K817" i="10"/>
  <c r="H100" i="10"/>
  <c r="K100" i="10"/>
  <c r="H101" i="10"/>
  <c r="K101" i="10"/>
  <c r="H10" i="9"/>
  <c r="K10" i="9"/>
  <c r="H8" i="9"/>
  <c r="K8" i="9"/>
  <c r="H1235" i="9"/>
  <c r="K1235" i="9"/>
  <c r="L1235" i="9"/>
  <c r="M1235" i="9" s="1"/>
  <c r="H1324" i="9"/>
  <c r="K1324" i="9"/>
  <c r="H405" i="9"/>
  <c r="K405" i="9"/>
  <c r="H66" i="9"/>
  <c r="K66" i="9"/>
  <c r="H439" i="9"/>
  <c r="K439" i="9"/>
  <c r="H440" i="9"/>
  <c r="K440" i="9"/>
  <c r="H603" i="9"/>
  <c r="K603" i="9"/>
  <c r="H604" i="9"/>
  <c r="K604" i="9"/>
  <c r="H67" i="9"/>
  <c r="K67" i="9"/>
  <c r="H203" i="9"/>
  <c r="K203" i="9"/>
  <c r="H563" i="7"/>
  <c r="K563" i="7"/>
  <c r="H304" i="7"/>
  <c r="K304" i="7"/>
  <c r="H906" i="7"/>
  <c r="K906" i="7"/>
  <c r="H436" i="7"/>
  <c r="K436" i="7"/>
  <c r="H2257" i="2"/>
  <c r="K2257" i="2"/>
  <c r="H844" i="2"/>
  <c r="K844" i="2"/>
  <c r="H419" i="2"/>
  <c r="K419" i="2"/>
  <c r="H1522" i="2"/>
  <c r="K1522" i="2"/>
  <c r="H1485" i="2"/>
  <c r="K1485" i="2"/>
  <c r="H658" i="2"/>
  <c r="K658" i="2"/>
  <c r="H1206" i="2"/>
  <c r="K1206" i="2"/>
  <c r="H1744" i="2"/>
  <c r="K1744" i="2"/>
  <c r="H445" i="1"/>
  <c r="K445" i="1"/>
  <c r="H203" i="1"/>
  <c r="K203" i="1"/>
  <c r="H439" i="1"/>
  <c r="K439" i="1"/>
  <c r="H128" i="1"/>
  <c r="K128" i="1"/>
  <c r="N783" i="16" l="1"/>
  <c r="N240" i="15"/>
  <c r="N784" i="16"/>
  <c r="M522" i="10"/>
  <c r="N521" i="10"/>
  <c r="N1235" i="9"/>
  <c r="K446" i="14"/>
  <c r="H446" i="14"/>
  <c r="H978" i="16"/>
  <c r="K978" i="16"/>
  <c r="H1197" i="16"/>
  <c r="K1197" i="16"/>
  <c r="H1198" i="16"/>
  <c r="K1198" i="16"/>
  <c r="H882" i="16"/>
  <c r="K882" i="16"/>
  <c r="H528" i="16"/>
  <c r="K528" i="16"/>
  <c r="H1035" i="16"/>
  <c r="K1035" i="16"/>
  <c r="H811" i="16"/>
  <c r="K811" i="16"/>
  <c r="H812" i="16"/>
  <c r="K812" i="16"/>
  <c r="H28" i="16"/>
  <c r="K28" i="16"/>
  <c r="K885" i="3" l="1"/>
  <c r="H885" i="3"/>
  <c r="H492" i="14"/>
  <c r="K492" i="14"/>
  <c r="H558" i="14"/>
  <c r="K558" i="14"/>
  <c r="L558" i="14"/>
  <c r="M558" i="14" s="1"/>
  <c r="H289" i="14"/>
  <c r="K289" i="14"/>
  <c r="H562" i="14"/>
  <c r="K562" i="14"/>
  <c r="H157" i="11"/>
  <c r="K157" i="11"/>
  <c r="H647" i="11"/>
  <c r="K647" i="11"/>
  <c r="K69" i="8"/>
  <c r="H69" i="8"/>
  <c r="H467" i="4"/>
  <c r="K467" i="4"/>
  <c r="H468" i="4"/>
  <c r="K468" i="4"/>
  <c r="H144" i="4"/>
  <c r="K144" i="4"/>
  <c r="H537" i="4"/>
  <c r="K537" i="4"/>
  <c r="H29" i="4"/>
  <c r="K29" i="4"/>
  <c r="H530" i="3"/>
  <c r="K530" i="3"/>
  <c r="H56" i="3"/>
  <c r="K56" i="3"/>
  <c r="H57" i="3"/>
  <c r="K57" i="3"/>
  <c r="H949" i="3"/>
  <c r="K949" i="3"/>
  <c r="H1798" i="2"/>
  <c r="K1798" i="2"/>
  <c r="H1902" i="2"/>
  <c r="K1902" i="2"/>
  <c r="H1903" i="2"/>
  <c r="K1903" i="2"/>
  <c r="H1440" i="2"/>
  <c r="K1440" i="2"/>
  <c r="H476" i="2"/>
  <c r="K476" i="2"/>
  <c r="H1673" i="2"/>
  <c r="K1673" i="2"/>
  <c r="H1645" i="2"/>
  <c r="K1645" i="2"/>
  <c r="H1057" i="2"/>
  <c r="K1057" i="2"/>
  <c r="H783" i="2"/>
  <c r="K783" i="2"/>
  <c r="H2076" i="2"/>
  <c r="K2076" i="2"/>
  <c r="N558" i="14" l="1"/>
  <c r="H120" i="8"/>
  <c r="K120" i="8"/>
  <c r="K616" i="7"/>
  <c r="H616" i="7"/>
  <c r="L2578" i="2"/>
  <c r="N2578" i="2" s="1"/>
  <c r="K2578" i="2"/>
  <c r="H2578" i="2"/>
  <c r="M2578" i="2" l="1"/>
  <c r="H753" i="14"/>
  <c r="K753" i="14"/>
  <c r="H754" i="14"/>
  <c r="K754" i="14"/>
  <c r="H733" i="14"/>
  <c r="K733" i="14"/>
  <c r="H386" i="14"/>
  <c r="K386" i="14"/>
  <c r="H483" i="14"/>
  <c r="K483" i="14"/>
  <c r="H1014" i="10"/>
  <c r="K1014" i="10"/>
  <c r="L1014" i="10"/>
  <c r="N1014" i="10" s="1"/>
  <c r="H90" i="10"/>
  <c r="K90" i="10"/>
  <c r="H615" i="10"/>
  <c r="K615" i="10"/>
  <c r="H200" i="10"/>
  <c r="K200" i="10"/>
  <c r="H1013" i="10"/>
  <c r="K1013" i="10"/>
  <c r="L1013" i="10"/>
  <c r="N1013" i="10" s="1"/>
  <c r="H193" i="9"/>
  <c r="K193" i="9"/>
  <c r="H527" i="9"/>
  <c r="K527" i="9"/>
  <c r="H65" i="9"/>
  <c r="K65" i="9"/>
  <c r="H367" i="9"/>
  <c r="K367" i="9"/>
  <c r="H482" i="8"/>
  <c r="K482" i="8"/>
  <c r="H450" i="8"/>
  <c r="K450" i="8"/>
  <c r="H176" i="8"/>
  <c r="K176" i="8"/>
  <c r="H177" i="8"/>
  <c r="K177" i="8"/>
  <c r="H470" i="8"/>
  <c r="K470" i="8"/>
  <c r="K125" i="8"/>
  <c r="H828" i="7"/>
  <c r="K828" i="7"/>
  <c r="H516" i="7"/>
  <c r="K516" i="7"/>
  <c r="H31" i="7"/>
  <c r="K31" i="7"/>
  <c r="H32" i="7"/>
  <c r="K32" i="7"/>
  <c r="H1047" i="7"/>
  <c r="K1047" i="7"/>
  <c r="H617" i="7"/>
  <c r="K617" i="7"/>
  <c r="H316" i="7"/>
  <c r="K316" i="7"/>
  <c r="H317" i="7"/>
  <c r="K317" i="7"/>
  <c r="H531" i="3"/>
  <c r="K531" i="3"/>
  <c r="H51" i="3"/>
  <c r="K51" i="3"/>
  <c r="H645" i="3"/>
  <c r="K645" i="3"/>
  <c r="H825" i="3"/>
  <c r="K825" i="3"/>
  <c r="H750" i="3"/>
  <c r="K750" i="3"/>
  <c r="H751" i="3"/>
  <c r="K751" i="3"/>
  <c r="H712" i="3"/>
  <c r="K712" i="3"/>
  <c r="H529" i="3"/>
  <c r="K529" i="3"/>
  <c r="H630" i="2"/>
  <c r="K630" i="2"/>
  <c r="H2121" i="2"/>
  <c r="K2121" i="2"/>
  <c r="H1521" i="2"/>
  <c r="K1521" i="2"/>
  <c r="H1707" i="2"/>
  <c r="K1707" i="2"/>
  <c r="H1156" i="2"/>
  <c r="K1156" i="2"/>
  <c r="H914" i="2"/>
  <c r="K914" i="2"/>
  <c r="H1841" i="2"/>
  <c r="K1841" i="2"/>
  <c r="H411" i="2"/>
  <c r="K411" i="2"/>
  <c r="H2201" i="2"/>
  <c r="K2201" i="2"/>
  <c r="H1441" i="2"/>
  <c r="K1441" i="2"/>
  <c r="H1442" i="2"/>
  <c r="K1442" i="2"/>
  <c r="M1014" i="10" l="1"/>
  <c r="M1013" i="10"/>
  <c r="H247" i="1"/>
  <c r="K247" i="1"/>
  <c r="H248" i="1"/>
  <c r="K248" i="1"/>
  <c r="H403" i="1"/>
  <c r="K403" i="1"/>
  <c r="H433" i="1"/>
  <c r="K433" i="1"/>
  <c r="H37" i="1"/>
  <c r="K37" i="1"/>
  <c r="H38" i="1"/>
  <c r="K38" i="1"/>
  <c r="H731" i="1"/>
  <c r="K731" i="1"/>
  <c r="H222" i="5"/>
  <c r="K222" i="5"/>
  <c r="K293" i="4"/>
  <c r="H293" i="4"/>
  <c r="H429" i="4"/>
  <c r="K429" i="4"/>
  <c r="H430" i="4"/>
  <c r="K430" i="4"/>
  <c r="H431" i="4"/>
  <c r="K431" i="4"/>
  <c r="H53" i="4"/>
  <c r="K53" i="4"/>
  <c r="H54" i="4"/>
  <c r="K54" i="4"/>
  <c r="H244" i="4"/>
  <c r="K244" i="4"/>
  <c r="H245" i="4"/>
  <c r="K245" i="4"/>
  <c r="H686" i="11"/>
  <c r="K686" i="11"/>
  <c r="H703" i="11"/>
  <c r="K703" i="11"/>
  <c r="H344" i="11"/>
  <c r="K344" i="11"/>
  <c r="H156" i="11"/>
  <c r="K156" i="11"/>
  <c r="H325" i="16" l="1"/>
  <c r="K325" i="16"/>
  <c r="H36" i="16"/>
  <c r="K36" i="16"/>
  <c r="H881" i="16"/>
  <c r="K881" i="16"/>
  <c r="H186" i="14" l="1"/>
  <c r="K186" i="14"/>
  <c r="H181" i="14"/>
  <c r="K181" i="14"/>
  <c r="H588" i="14"/>
  <c r="K588" i="14"/>
  <c r="H514" i="14"/>
  <c r="K514" i="14"/>
  <c r="H69" i="11"/>
  <c r="K69" i="11"/>
  <c r="H451" i="11"/>
  <c r="K451" i="11"/>
  <c r="H349" i="11"/>
  <c r="K349" i="11"/>
  <c r="H350" i="11"/>
  <c r="K350" i="11"/>
  <c r="H129" i="11"/>
  <c r="K129" i="11"/>
  <c r="H422" i="8"/>
  <c r="K422" i="8"/>
  <c r="H112" i="8"/>
  <c r="K112" i="8"/>
  <c r="H214" i="8"/>
  <c r="K214" i="8"/>
  <c r="H453" i="8"/>
  <c r="K453" i="8"/>
  <c r="H454" i="8"/>
  <c r="K454" i="8"/>
  <c r="H174" i="8"/>
  <c r="K174" i="8"/>
  <c r="H362" i="7"/>
  <c r="K362" i="7"/>
  <c r="H612" i="7"/>
  <c r="K612" i="7"/>
  <c r="H155" i="7"/>
  <c r="K155" i="7"/>
  <c r="H1066" i="7"/>
  <c r="K1066" i="7"/>
  <c r="H9" i="7"/>
  <c r="K9" i="7"/>
  <c r="H108" i="5"/>
  <c r="K108" i="5"/>
  <c r="H470" i="5"/>
  <c r="K470" i="5"/>
  <c r="H46" i="5"/>
  <c r="K46" i="5"/>
  <c r="H522" i="5"/>
  <c r="K522" i="5"/>
  <c r="H143" i="5"/>
  <c r="K143" i="5"/>
  <c r="H452" i="4"/>
  <c r="K452" i="4"/>
  <c r="H292" i="4"/>
  <c r="K292" i="4"/>
  <c r="H246" i="4"/>
  <c r="K246" i="4"/>
  <c r="H807" i="3"/>
  <c r="K807" i="3"/>
  <c r="H196" i="3"/>
  <c r="K196" i="3"/>
  <c r="H813" i="3"/>
  <c r="K813" i="3"/>
  <c r="H1840" i="2"/>
  <c r="K1840" i="2"/>
  <c r="H1115" i="2"/>
  <c r="K1115" i="2"/>
  <c r="H913" i="2"/>
  <c r="K913" i="2"/>
  <c r="H174" i="2"/>
  <c r="K174" i="2"/>
  <c r="H1107" i="2"/>
  <c r="K1107" i="2"/>
  <c r="H2345" i="2"/>
  <c r="K2345" i="2"/>
  <c r="H1423" i="2"/>
  <c r="K1423" i="2"/>
  <c r="H1424" i="2"/>
  <c r="K1424" i="2"/>
  <c r="H164" i="2"/>
  <c r="K164" i="2"/>
  <c r="H678" i="1"/>
  <c r="K678" i="1"/>
  <c r="H862" i="1"/>
  <c r="K862" i="1"/>
  <c r="L862" i="1"/>
  <c r="M862" i="1" s="1"/>
  <c r="H863" i="1"/>
  <c r="K863" i="1"/>
  <c r="L863" i="1"/>
  <c r="M863" i="1" s="1"/>
  <c r="H289" i="1"/>
  <c r="K289" i="1"/>
  <c r="H420" i="1"/>
  <c r="K420" i="1"/>
  <c r="H501" i="1"/>
  <c r="K501" i="1"/>
  <c r="N862" i="1" l="1"/>
  <c r="N863" i="1"/>
  <c r="H427" i="16"/>
  <c r="K427" i="16"/>
  <c r="H1012" i="16"/>
  <c r="K1012" i="16"/>
  <c r="H68" i="16"/>
  <c r="K68" i="16"/>
  <c r="H69" i="16"/>
  <c r="K69" i="16"/>
  <c r="H324" i="16"/>
  <c r="K324" i="16"/>
  <c r="H525" i="14"/>
  <c r="K525" i="14"/>
  <c r="H681" i="14"/>
  <c r="K681" i="14"/>
  <c r="H445" i="14"/>
  <c r="K445" i="14"/>
  <c r="H409" i="14"/>
  <c r="K409" i="14"/>
  <c r="H287" i="14"/>
  <c r="K287" i="14"/>
  <c r="H462" i="11"/>
  <c r="K462" i="11"/>
  <c r="H35" i="11"/>
  <c r="K35" i="11"/>
  <c r="H623" i="10"/>
  <c r="K623" i="10"/>
  <c r="H624" i="10"/>
  <c r="K624" i="10"/>
  <c r="H687" i="10"/>
  <c r="K687" i="10"/>
  <c r="H688" i="10"/>
  <c r="K688" i="10"/>
  <c r="H199" i="10"/>
  <c r="K199" i="10"/>
  <c r="H976" i="9"/>
  <c r="K976" i="9"/>
  <c r="H313" i="9"/>
  <c r="K313" i="9"/>
  <c r="H1191" i="9"/>
  <c r="K1191" i="9"/>
  <c r="H1309" i="9"/>
  <c r="K1309" i="9"/>
  <c r="H75" i="9"/>
  <c r="K75" i="9"/>
  <c r="H76" i="9"/>
  <c r="K76" i="9"/>
  <c r="H373" i="9"/>
  <c r="K373" i="9"/>
  <c r="K181" i="8"/>
  <c r="H181" i="8"/>
  <c r="H407" i="7"/>
  <c r="K407" i="7"/>
  <c r="H276" i="7"/>
  <c r="K276" i="7"/>
  <c r="H983" i="7"/>
  <c r="K983" i="7"/>
  <c r="H542" i="7"/>
  <c r="K542" i="7"/>
  <c r="H1010" i="7"/>
  <c r="K1010" i="7"/>
  <c r="H770" i="3"/>
  <c r="H1681" i="2"/>
  <c r="K1681" i="2"/>
  <c r="H1682" i="2"/>
  <c r="K1682" i="2"/>
  <c r="H2071" i="2"/>
  <c r="K2071" i="2"/>
  <c r="H1157" i="2"/>
  <c r="K1157" i="2"/>
  <c r="H1158" i="2"/>
  <c r="K1158" i="2"/>
  <c r="H725" i="2"/>
  <c r="K725" i="2"/>
  <c r="H1983" i="2"/>
  <c r="K1983" i="2"/>
  <c r="H1060" i="2"/>
  <c r="K1060" i="2"/>
  <c r="H252" i="2"/>
  <c r="K252" i="2"/>
  <c r="H2237" i="2"/>
  <c r="K2237" i="2"/>
  <c r="H1266" i="2"/>
  <c r="K1266" i="2"/>
  <c r="H2153" i="2"/>
  <c r="K2153" i="2"/>
  <c r="H1897" i="2"/>
  <c r="K1897" i="2"/>
  <c r="H848" i="2"/>
  <c r="K848" i="2"/>
  <c r="H2078" i="2"/>
  <c r="K2078" i="2"/>
  <c r="H2079" i="2"/>
  <c r="K2079" i="2"/>
  <c r="H826" i="2"/>
  <c r="K826" i="2"/>
  <c r="H102" i="2"/>
  <c r="K102" i="2"/>
  <c r="H735" i="1"/>
  <c r="K735" i="1"/>
  <c r="H736" i="1"/>
  <c r="K736" i="1"/>
  <c r="H644" i="1"/>
  <c r="K644" i="1"/>
  <c r="H645" i="1"/>
  <c r="K645" i="1"/>
  <c r="H352" i="1"/>
  <c r="K352" i="1"/>
  <c r="H353" i="1"/>
  <c r="K353" i="1"/>
  <c r="H516" i="1"/>
  <c r="K516" i="1"/>
  <c r="H818" i="1"/>
  <c r="K818" i="1"/>
  <c r="H892" i="16" l="1"/>
  <c r="K892" i="16"/>
  <c r="L892" i="16"/>
  <c r="N892" i="16" s="1"/>
  <c r="H44" i="10"/>
  <c r="K44" i="10"/>
  <c r="H351" i="10"/>
  <c r="K351" i="10"/>
  <c r="H610" i="7"/>
  <c r="K610" i="7"/>
  <c r="H1154" i="7"/>
  <c r="K1154" i="7"/>
  <c r="H1155" i="7"/>
  <c r="K1155" i="7"/>
  <c r="H1156" i="7"/>
  <c r="K1156" i="7"/>
  <c r="H226" i="7"/>
  <c r="K226" i="7"/>
  <c r="H417" i="7"/>
  <c r="K417" i="7"/>
  <c r="H447" i="5"/>
  <c r="K447" i="5"/>
  <c r="H631" i="5"/>
  <c r="K631" i="5"/>
  <c r="H389" i="5"/>
  <c r="K389" i="5"/>
  <c r="H543" i="5"/>
  <c r="K543" i="5"/>
  <c r="H62" i="5"/>
  <c r="K62" i="5"/>
  <c r="H365" i="5"/>
  <c r="K365" i="5"/>
  <c r="H256" i="4"/>
  <c r="K256" i="4"/>
  <c r="H432" i="4"/>
  <c r="K432" i="4"/>
  <c r="H617" i="4"/>
  <c r="K617" i="4"/>
  <c r="H47" i="4"/>
  <c r="K47" i="4"/>
  <c r="H451" i="4"/>
  <c r="K451" i="4"/>
  <c r="H114" i="4"/>
  <c r="K114" i="4"/>
  <c r="H527" i="4"/>
  <c r="K527" i="4"/>
  <c r="H146" i="4"/>
  <c r="K146" i="4"/>
  <c r="H77" i="4"/>
  <c r="K77" i="4"/>
  <c r="H315" i="3"/>
  <c r="K315" i="3"/>
  <c r="H435" i="3"/>
  <c r="K435" i="3"/>
  <c r="K770" i="3"/>
  <c r="H501" i="3"/>
  <c r="K501" i="3"/>
  <c r="L501" i="3"/>
  <c r="N501" i="3" s="1"/>
  <c r="H694" i="3"/>
  <c r="K694" i="3"/>
  <c r="H2400" i="2"/>
  <c r="K2400" i="2"/>
  <c r="H2401" i="2"/>
  <c r="K2401" i="2"/>
  <c r="H2402" i="2"/>
  <c r="K2402" i="2"/>
  <c r="H1128" i="2"/>
  <c r="K1128" i="2"/>
  <c r="H2399" i="2"/>
  <c r="K2399" i="2"/>
  <c r="H316" i="2"/>
  <c r="K316" i="2"/>
  <c r="H44" i="2"/>
  <c r="K44" i="2"/>
  <c r="H1346" i="2"/>
  <c r="K1346" i="2"/>
  <c r="H1687" i="2"/>
  <c r="K1687" i="2"/>
  <c r="H1738" i="2"/>
  <c r="K1738" i="2"/>
  <c r="H1739" i="2"/>
  <c r="K1739" i="2"/>
  <c r="H2143" i="2"/>
  <c r="K2143" i="2"/>
  <c r="H2144" i="2"/>
  <c r="K2144" i="2"/>
  <c r="H2228" i="2"/>
  <c r="K2228" i="2"/>
  <c r="H333" i="2"/>
  <c r="K333" i="2"/>
  <c r="H2156" i="2"/>
  <c r="K2156" i="2"/>
  <c r="M501" i="3" l="1"/>
  <c r="M892" i="16"/>
  <c r="H138" i="9"/>
  <c r="K138" i="9"/>
  <c r="H413" i="9"/>
  <c r="K413" i="9"/>
  <c r="H969" i="9"/>
  <c r="K969" i="9"/>
  <c r="H1146" i="9"/>
  <c r="K1146" i="9"/>
  <c r="H185" i="9"/>
  <c r="K185" i="9"/>
  <c r="H59" i="9"/>
  <c r="K59" i="9"/>
  <c r="H673" i="3"/>
  <c r="K673" i="3"/>
  <c r="H913" i="3"/>
  <c r="K913" i="3"/>
  <c r="H914" i="3"/>
  <c r="K914" i="3"/>
  <c r="H499" i="3"/>
  <c r="K499" i="3"/>
  <c r="L499" i="3"/>
  <c r="M499" i="3" s="1"/>
  <c r="N499" i="3" l="1"/>
  <c r="K212" i="10"/>
  <c r="H212" i="10"/>
  <c r="H180" i="14" l="1"/>
  <c r="K180" i="14"/>
  <c r="H669" i="14"/>
  <c r="K669" i="14"/>
  <c r="H498" i="11"/>
  <c r="K498" i="11"/>
  <c r="H216" i="11"/>
  <c r="K216" i="11"/>
  <c r="H336" i="11"/>
  <c r="K336" i="11"/>
  <c r="H8" i="11"/>
  <c r="K8" i="11"/>
  <c r="H566" i="11"/>
  <c r="K566" i="11"/>
  <c r="H227" i="11"/>
  <c r="K227" i="11"/>
  <c r="H7" i="11"/>
  <c r="K7" i="11"/>
  <c r="H813" i="10"/>
  <c r="K813" i="10"/>
  <c r="H570" i="10"/>
  <c r="K570" i="10"/>
  <c r="H149" i="10"/>
  <c r="K149" i="10"/>
  <c r="H43" i="10"/>
  <c r="K43" i="10"/>
  <c r="H765" i="7"/>
  <c r="K765" i="7"/>
  <c r="H986" i="7"/>
  <c r="K986" i="7"/>
  <c r="H1063" i="7"/>
  <c r="K1063" i="7"/>
  <c r="H1064" i="7"/>
  <c r="K1064" i="7"/>
  <c r="H1065" i="7"/>
  <c r="K1065" i="7"/>
  <c r="H46" i="7"/>
  <c r="K46" i="7"/>
  <c r="H469" i="5"/>
  <c r="K469" i="5"/>
  <c r="H319" i="5"/>
  <c r="K319" i="5"/>
  <c r="H460" i="5"/>
  <c r="K460" i="5"/>
  <c r="H341" i="5"/>
  <c r="K341" i="5"/>
  <c r="H26" i="5"/>
  <c r="K26" i="5"/>
  <c r="H467" i="5"/>
  <c r="K467" i="5"/>
  <c r="H197" i="5"/>
  <c r="K197" i="5"/>
  <c r="H327" i="5"/>
  <c r="K327" i="5"/>
  <c r="H518" i="5"/>
  <c r="K518" i="5"/>
  <c r="H577" i="5"/>
  <c r="K577" i="5"/>
  <c r="H346" i="5"/>
  <c r="K346" i="5"/>
  <c r="H177" i="3"/>
  <c r="K177" i="3"/>
  <c r="H961" i="3"/>
  <c r="K961" i="3"/>
  <c r="H281" i="3"/>
  <c r="K281" i="3"/>
  <c r="H909" i="3"/>
  <c r="K909" i="3"/>
  <c r="H672" i="3"/>
  <c r="K672" i="3"/>
  <c r="H622" i="14" l="1"/>
  <c r="K622" i="14"/>
  <c r="H557" i="14"/>
  <c r="K557" i="14"/>
  <c r="H262" i="14"/>
  <c r="K262" i="14"/>
  <c r="H218" i="14"/>
  <c r="K218" i="14"/>
  <c r="L218" i="14"/>
  <c r="N218" i="14" s="1"/>
  <c r="H810" i="14"/>
  <c r="K810" i="14"/>
  <c r="H788" i="14"/>
  <c r="K788" i="14"/>
  <c r="H237" i="15"/>
  <c r="K237" i="15"/>
  <c r="H238" i="15"/>
  <c r="K238" i="15"/>
  <c r="H262" i="15"/>
  <c r="K262" i="15"/>
  <c r="H99" i="15"/>
  <c r="K99" i="15"/>
  <c r="H113" i="15"/>
  <c r="K113" i="15"/>
  <c r="L113" i="15"/>
  <c r="M113" i="15" s="1"/>
  <c r="H100" i="12"/>
  <c r="K100" i="12"/>
  <c r="H101" i="12"/>
  <c r="K101" i="12"/>
  <c r="H91" i="12"/>
  <c r="K91" i="12"/>
  <c r="H6" i="12"/>
  <c r="K6" i="12"/>
  <c r="H73" i="12"/>
  <c r="K73" i="12"/>
  <c r="H131" i="12"/>
  <c r="K131" i="12"/>
  <c r="H29" i="6"/>
  <c r="K29" i="6"/>
  <c r="H125" i="6"/>
  <c r="K125" i="6"/>
  <c r="H21" i="6"/>
  <c r="K21" i="6"/>
  <c r="H82" i="6"/>
  <c r="K82" i="6"/>
  <c r="K100" i="6"/>
  <c r="H450" i="11"/>
  <c r="K450" i="11"/>
  <c r="H56" i="5"/>
  <c r="K56" i="5"/>
  <c r="H614" i="5"/>
  <c r="K614" i="5"/>
  <c r="H214" i="5"/>
  <c r="K214" i="5"/>
  <c r="H14" i="5"/>
  <c r="K14" i="5"/>
  <c r="K111" i="10"/>
  <c r="H111" i="10"/>
  <c r="H396" i="10"/>
  <c r="K396" i="10"/>
  <c r="H632" i="10"/>
  <c r="K632" i="10"/>
  <c r="H627" i="10"/>
  <c r="K627" i="10"/>
  <c r="H812" i="10"/>
  <c r="K812" i="10"/>
  <c r="H383" i="3"/>
  <c r="K383" i="3"/>
  <c r="H384" i="3"/>
  <c r="K384" i="3"/>
  <c r="H176" i="3"/>
  <c r="K176" i="3"/>
  <c r="H615" i="7"/>
  <c r="K615" i="7"/>
  <c r="H1062" i="7"/>
  <c r="K1062" i="7"/>
  <c r="H1018" i="3"/>
  <c r="K1018" i="3"/>
  <c r="L1018" i="3"/>
  <c r="N1018" i="3" s="1"/>
  <c r="H201" i="3"/>
  <c r="K201" i="3"/>
  <c r="H61" i="3"/>
  <c r="K61" i="3"/>
  <c r="H7" i="3"/>
  <c r="K7" i="3"/>
  <c r="H2270" i="2"/>
  <c r="K2270" i="2"/>
  <c r="H1127" i="2"/>
  <c r="K1127" i="2"/>
  <c r="H552" i="2"/>
  <c r="K552" i="2"/>
  <c r="H1343" i="2"/>
  <c r="K1343" i="2"/>
  <c r="H1697" i="2"/>
  <c r="K1697" i="2"/>
  <c r="H1978" i="2"/>
  <c r="K1978" i="2"/>
  <c r="H2327" i="2"/>
  <c r="K2327" i="2"/>
  <c r="H765" i="2"/>
  <c r="K765" i="2"/>
  <c r="H1497" i="2"/>
  <c r="K1497" i="2"/>
  <c r="H30" i="1"/>
  <c r="K30" i="1"/>
  <c r="H31" i="1"/>
  <c r="K31" i="1"/>
  <c r="H543" i="1"/>
  <c r="K543" i="1"/>
  <c r="H544" i="1"/>
  <c r="K544" i="1"/>
  <c r="M218" i="14" l="1"/>
  <c r="N113" i="15"/>
  <c r="M1018" i="3"/>
  <c r="H532" i="7"/>
  <c r="K532" i="7"/>
  <c r="H581" i="11" l="1"/>
  <c r="K581" i="11"/>
  <c r="H224" i="11"/>
  <c r="K224" i="11"/>
  <c r="H108" i="11"/>
  <c r="K108" i="11"/>
  <c r="H608" i="11"/>
  <c r="K608" i="11"/>
  <c r="H546" i="11"/>
  <c r="K546" i="11"/>
  <c r="H975" i="9"/>
  <c r="K975" i="9"/>
  <c r="H777" i="9"/>
  <c r="K777" i="9"/>
  <c r="H1190" i="9"/>
  <c r="K1190" i="9"/>
  <c r="H156" i="9"/>
  <c r="K156" i="9"/>
  <c r="H805" i="9"/>
  <c r="K805" i="9"/>
  <c r="H1044" i="9"/>
  <c r="K1044" i="9"/>
  <c r="H251" i="7"/>
  <c r="K251" i="7"/>
  <c r="H252" i="7"/>
  <c r="K252" i="7"/>
  <c r="H23" i="7"/>
  <c r="K23" i="7"/>
  <c r="H1116" i="7"/>
  <c r="K1116" i="7"/>
  <c r="H677" i="7"/>
  <c r="K677" i="7"/>
  <c r="H223" i="7"/>
  <c r="K223" i="7"/>
  <c r="H300" i="4"/>
  <c r="K300" i="4"/>
  <c r="H113" i="4"/>
  <c r="K113" i="4"/>
  <c r="H581" i="4"/>
  <c r="K581" i="4"/>
  <c r="H1704" i="2"/>
  <c r="K1704" i="2"/>
  <c r="H556" i="2"/>
  <c r="K556" i="2"/>
  <c r="H2074" i="2"/>
  <c r="K2074" i="2"/>
  <c r="H241" i="2"/>
  <c r="K241" i="2"/>
  <c r="H306" i="1"/>
  <c r="K306" i="1"/>
  <c r="H691" i="1"/>
  <c r="K691" i="1"/>
  <c r="H266" i="1"/>
  <c r="K266" i="1"/>
  <c r="H806" i="1"/>
  <c r="K806" i="1"/>
  <c r="K1022" i="16"/>
  <c r="H1022" i="16"/>
  <c r="K292" i="16"/>
  <c r="H292" i="16"/>
  <c r="K486" i="16"/>
  <c r="H486" i="16"/>
  <c r="K1087" i="16"/>
  <c r="H1087" i="16"/>
  <c r="K1086" i="16"/>
  <c r="H1086" i="16"/>
  <c r="K1185" i="16"/>
  <c r="H1185" i="16"/>
  <c r="K506" i="16"/>
  <c r="H506" i="16"/>
  <c r="H277" i="16"/>
  <c r="K277" i="16"/>
  <c r="H278" i="16"/>
  <c r="K278" i="16"/>
  <c r="H365" i="16"/>
  <c r="K365" i="16"/>
  <c r="H425" i="16"/>
  <c r="K425" i="16"/>
  <c r="H426" i="16"/>
  <c r="K426" i="16"/>
  <c r="H891" i="16"/>
  <c r="L1214" i="16"/>
  <c r="M1214" i="16" s="1"/>
  <c r="K1214" i="16"/>
  <c r="H1214" i="16"/>
  <c r="K341" i="15"/>
  <c r="H341" i="15"/>
  <c r="L230" i="15"/>
  <c r="M230" i="15" s="1"/>
  <c r="K230" i="15"/>
  <c r="H230" i="15"/>
  <c r="K330" i="15"/>
  <c r="H330" i="15"/>
  <c r="H1104" i="16"/>
  <c r="K1104" i="16"/>
  <c r="H1105" i="16"/>
  <c r="K1105" i="16"/>
  <c r="H712" i="16"/>
  <c r="K712" i="16"/>
  <c r="K237" i="14"/>
  <c r="H237" i="14"/>
  <c r="H73" i="14"/>
  <c r="K73" i="14"/>
  <c r="H766" i="14"/>
  <c r="K766" i="14"/>
  <c r="H674" i="14"/>
  <c r="K674" i="14"/>
  <c r="H491" i="14"/>
  <c r="K491" i="14"/>
  <c r="H60" i="14"/>
  <c r="K60" i="14"/>
  <c r="H58" i="15"/>
  <c r="K58" i="15"/>
  <c r="H413" i="15"/>
  <c r="K413" i="15"/>
  <c r="L413" i="15"/>
  <c r="M413" i="15" s="1"/>
  <c r="H332" i="15"/>
  <c r="K332" i="15"/>
  <c r="H1915" i="2"/>
  <c r="K1915" i="2"/>
  <c r="H1560" i="2"/>
  <c r="K1560" i="2"/>
  <c r="H1265" i="2"/>
  <c r="K1265" i="2"/>
  <c r="H95" i="2"/>
  <c r="K95" i="2"/>
  <c r="H1851" i="2"/>
  <c r="K1851" i="2"/>
  <c r="H1850" i="2"/>
  <c r="K1850" i="2"/>
  <c r="H358" i="2"/>
  <c r="K358" i="2"/>
  <c r="H359" i="2"/>
  <c r="K359" i="2"/>
  <c r="H1006" i="2"/>
  <c r="K1006" i="2"/>
  <c r="H1007" i="2"/>
  <c r="K1007" i="2"/>
  <c r="H519" i="2"/>
  <c r="K519" i="2"/>
  <c r="L2570" i="2"/>
  <c r="M2570" i="2" s="1"/>
  <c r="K2570" i="2"/>
  <c r="H2570" i="2"/>
  <c r="N1214" i="16" l="1"/>
  <c r="N230" i="15"/>
  <c r="N413" i="15"/>
  <c r="N2570" i="2"/>
  <c r="K269" i="3"/>
  <c r="H269" i="3"/>
  <c r="K766" i="3"/>
  <c r="H766" i="3"/>
  <c r="K765" i="3"/>
  <c r="H765" i="3"/>
  <c r="K2505" i="2"/>
  <c r="H2505" i="2"/>
  <c r="K2058" i="2"/>
  <c r="H2058" i="2"/>
  <c r="K385" i="2"/>
  <c r="H385" i="2"/>
  <c r="K1970" i="2"/>
  <c r="H1970" i="2"/>
  <c r="K2102" i="2"/>
  <c r="H2102" i="2"/>
  <c r="K683" i="2"/>
  <c r="H683" i="2"/>
  <c r="K2506" i="2"/>
  <c r="H2506" i="2"/>
  <c r="K255" i="2"/>
  <c r="H255" i="2"/>
  <c r="H1684" i="2"/>
  <c r="K1684" i="2"/>
  <c r="H1930" i="2"/>
  <c r="K1930" i="2"/>
  <c r="H416" i="2"/>
  <c r="K416" i="2"/>
  <c r="H229" i="2"/>
  <c r="K229" i="2"/>
  <c r="H1511" i="2"/>
  <c r="K1511" i="2"/>
  <c r="H1914" i="2"/>
  <c r="K1914" i="2"/>
  <c r="H692" i="11"/>
  <c r="K692" i="11"/>
  <c r="H503" i="11"/>
  <c r="K503" i="11"/>
  <c r="H383" i="11"/>
  <c r="K383" i="11"/>
  <c r="H242" i="11"/>
  <c r="K242" i="11"/>
  <c r="H708" i="11"/>
  <c r="K708" i="11"/>
  <c r="H351" i="11"/>
  <c r="K351" i="11"/>
  <c r="H210" i="10"/>
  <c r="K210" i="10"/>
  <c r="H211" i="10"/>
  <c r="K211" i="10"/>
  <c r="H384" i="10"/>
  <c r="K384" i="10"/>
  <c r="H385" i="10"/>
  <c r="K385" i="10"/>
  <c r="H380" i="10"/>
  <c r="K380" i="10"/>
  <c r="H276" i="10"/>
  <c r="K276" i="10"/>
  <c r="H395" i="10"/>
  <c r="K395" i="10"/>
  <c r="H1090" i="9"/>
  <c r="K1090" i="9"/>
  <c r="H1023" i="9"/>
  <c r="K1023" i="9"/>
  <c r="H1145" i="9"/>
  <c r="K1145" i="9"/>
  <c r="H111" i="9"/>
  <c r="K111" i="9"/>
  <c r="H526" i="9"/>
  <c r="K526" i="9"/>
  <c r="H449" i="8"/>
  <c r="K449" i="8"/>
  <c r="H262" i="8"/>
  <c r="K262" i="8"/>
  <c r="H128" i="8"/>
  <c r="K128" i="8"/>
  <c r="H146" i="8"/>
  <c r="K146" i="8"/>
  <c r="H187" i="8"/>
  <c r="K187" i="8"/>
  <c r="H188" i="8"/>
  <c r="K188" i="8"/>
  <c r="H173" i="8"/>
  <c r="K173" i="8"/>
  <c r="H38" i="5"/>
  <c r="K38" i="5"/>
  <c r="H456" i="5"/>
  <c r="K456" i="5"/>
  <c r="H474" i="5"/>
  <c r="K474" i="5"/>
  <c r="H369" i="5"/>
  <c r="K369" i="5"/>
  <c r="H35" i="4"/>
  <c r="K35" i="4"/>
  <c r="H410" i="4"/>
  <c r="K410" i="4"/>
  <c r="H598" i="4"/>
  <c r="K598" i="4"/>
  <c r="L598" i="4"/>
  <c r="M598" i="4" s="1"/>
  <c r="H180" i="4"/>
  <c r="K180" i="4"/>
  <c r="H559" i="3"/>
  <c r="K559" i="3"/>
  <c r="H352" i="3"/>
  <c r="K352" i="3"/>
  <c r="H299" i="3"/>
  <c r="K299" i="3"/>
  <c r="H386" i="3"/>
  <c r="K386" i="3"/>
  <c r="H1257" i="2"/>
  <c r="K1257" i="2"/>
  <c r="H1179" i="2"/>
  <c r="K1179" i="2"/>
  <c r="H1679" i="2"/>
  <c r="K1679" i="2"/>
  <c r="H1680" i="2"/>
  <c r="K1680" i="2"/>
  <c r="H328" i="2"/>
  <c r="K328" i="2"/>
  <c r="H884" i="2"/>
  <c r="K884" i="2"/>
  <c r="H2349" i="2"/>
  <c r="K2349" i="2"/>
  <c r="H1457" i="2"/>
  <c r="K1457" i="2"/>
  <c r="H172" i="1"/>
  <c r="K172" i="1"/>
  <c r="H764" i="1"/>
  <c r="K764" i="1"/>
  <c r="H765" i="1"/>
  <c r="K765" i="1"/>
  <c r="H742" i="1"/>
  <c r="K742" i="1"/>
  <c r="H743" i="1"/>
  <c r="K743" i="1"/>
  <c r="H496" i="1"/>
  <c r="K496" i="1"/>
  <c r="H796" i="1"/>
  <c r="K796" i="1"/>
  <c r="H877" i="14"/>
  <c r="K877" i="14"/>
  <c r="H300" i="14"/>
  <c r="K300" i="14"/>
  <c r="H797" i="14"/>
  <c r="K797" i="14"/>
  <c r="H671" i="14"/>
  <c r="K671" i="14"/>
  <c r="H285" i="14"/>
  <c r="K285" i="14"/>
  <c r="H286" i="14"/>
  <c r="K286" i="14"/>
  <c r="H110" i="14"/>
  <c r="K110" i="14"/>
  <c r="H111" i="14"/>
  <c r="K111" i="14"/>
  <c r="H511" i="14"/>
  <c r="K511" i="14"/>
  <c r="H577" i="14"/>
  <c r="K577" i="14"/>
  <c r="H457" i="14"/>
  <c r="K457" i="14"/>
  <c r="H823" i="14"/>
  <c r="K823" i="14"/>
  <c r="H26" i="14"/>
  <c r="K26" i="14"/>
  <c r="H264" i="14"/>
  <c r="K264" i="14"/>
  <c r="H185" i="14"/>
  <c r="K185" i="14"/>
  <c r="H326" i="14"/>
  <c r="K326" i="14"/>
  <c r="H667" i="14"/>
  <c r="K667" i="14"/>
  <c r="H595" i="1"/>
  <c r="K595" i="1"/>
  <c r="H792" i="1"/>
  <c r="K792" i="1"/>
  <c r="H797" i="1"/>
  <c r="K797" i="1"/>
  <c r="H305" i="1"/>
  <c r="K305" i="1"/>
  <c r="H90" i="5"/>
  <c r="K90" i="5"/>
  <c r="H481" i="4"/>
  <c r="K481" i="4"/>
  <c r="H482" i="4"/>
  <c r="K482" i="4"/>
  <c r="H483" i="4"/>
  <c r="K483" i="4"/>
  <c r="H484" i="4"/>
  <c r="K484" i="4"/>
  <c r="H76" i="4"/>
  <c r="K76" i="4"/>
  <c r="K605" i="5"/>
  <c r="H605" i="5"/>
  <c r="H98" i="6"/>
  <c r="H1141" i="2"/>
  <c r="K1141" i="2"/>
  <c r="H1503" i="2"/>
  <c r="K1503" i="2"/>
  <c r="N598" i="4" l="1"/>
  <c r="H392" i="4"/>
  <c r="K392" i="4"/>
  <c r="H393" i="4"/>
  <c r="K393" i="4"/>
  <c r="H428" i="4"/>
  <c r="K428" i="4"/>
  <c r="H182" i="16"/>
  <c r="K182" i="16"/>
  <c r="H183" i="16"/>
  <c r="K183" i="16"/>
  <c r="H900" i="16"/>
  <c r="K900" i="16"/>
  <c r="H901" i="16"/>
  <c r="K901" i="16"/>
  <c r="H833" i="16"/>
  <c r="K833" i="16"/>
  <c r="H630" i="16"/>
  <c r="K630" i="16"/>
  <c r="H655" i="16"/>
  <c r="K655" i="16"/>
  <c r="H778" i="16"/>
  <c r="K778" i="16"/>
  <c r="H779" i="16"/>
  <c r="K779" i="16"/>
  <c r="H341" i="16"/>
  <c r="K341" i="16"/>
  <c r="H1145" i="16"/>
  <c r="K1145" i="16"/>
  <c r="H456" i="16"/>
  <c r="K456" i="16"/>
  <c r="H75" i="16"/>
  <c r="K75" i="16"/>
  <c r="H76" i="16"/>
  <c r="K76" i="16"/>
  <c r="H847" i="16"/>
  <c r="K847" i="16"/>
  <c r="H858" i="16"/>
  <c r="K858" i="16"/>
  <c r="H1037" i="16"/>
  <c r="K1037" i="16"/>
  <c r="H777" i="16"/>
  <c r="K777" i="16"/>
  <c r="H813" i="16"/>
  <c r="K813" i="16"/>
  <c r="H814" i="16"/>
  <c r="K814" i="16"/>
  <c r="H857" i="16"/>
  <c r="K857" i="16"/>
  <c r="H1218" i="16"/>
  <c r="K1218" i="16"/>
  <c r="H867" i="16"/>
  <c r="K867" i="16"/>
  <c r="H129" i="16"/>
  <c r="K129" i="16"/>
  <c r="H188" i="16"/>
  <c r="K188" i="16"/>
  <c r="H335" i="16"/>
  <c r="K335" i="16"/>
  <c r="K891" i="16"/>
  <c r="L891" i="16"/>
  <c r="M891" i="16" s="1"/>
  <c r="H1217" i="16"/>
  <c r="K1217" i="16"/>
  <c r="N891" i="16" l="1"/>
  <c r="H386" i="16"/>
  <c r="K386" i="16"/>
  <c r="H387" i="16"/>
  <c r="K387" i="16"/>
  <c r="H1014" i="16"/>
  <c r="K1014" i="16"/>
  <c r="H994" i="16"/>
  <c r="K994" i="16"/>
  <c r="H995" i="16"/>
  <c r="K995" i="16"/>
  <c r="H362" i="16"/>
  <c r="K362" i="16"/>
  <c r="H365" i="15"/>
  <c r="K365" i="15"/>
  <c r="H393" i="15"/>
  <c r="K393" i="15"/>
  <c r="L393" i="15"/>
  <c r="M393" i="15" s="1"/>
  <c r="H344" i="15"/>
  <c r="K344" i="15"/>
  <c r="H475" i="15"/>
  <c r="K475" i="15"/>
  <c r="L475" i="15"/>
  <c r="M475" i="15" s="1"/>
  <c r="H115" i="15"/>
  <c r="K115" i="15"/>
  <c r="H342" i="15"/>
  <c r="K342" i="15"/>
  <c r="H343" i="15"/>
  <c r="K343" i="15"/>
  <c r="H363" i="15"/>
  <c r="K363" i="15"/>
  <c r="H364" i="15"/>
  <c r="K364" i="15"/>
  <c r="N475" i="15" l="1"/>
  <c r="N393" i="15"/>
  <c r="H576" i="10" l="1"/>
  <c r="K576" i="10"/>
  <c r="H859" i="10"/>
  <c r="K859" i="10"/>
  <c r="H860" i="10"/>
  <c r="K860" i="10"/>
  <c r="H848" i="10"/>
  <c r="K848" i="10"/>
  <c r="H85" i="10"/>
  <c r="K85" i="10"/>
  <c r="H424" i="9"/>
  <c r="K424" i="9"/>
  <c r="H706" i="9"/>
  <c r="K706" i="9"/>
  <c r="H559" i="9"/>
  <c r="K559" i="9"/>
  <c r="H122" i="9"/>
  <c r="K122" i="9"/>
  <c r="H180" i="8"/>
  <c r="K180" i="8"/>
  <c r="H465" i="8"/>
  <c r="K465" i="8"/>
  <c r="H408" i="8"/>
  <c r="K408" i="8"/>
  <c r="H159" i="8"/>
  <c r="K159" i="8"/>
  <c r="H568" i="5"/>
  <c r="K568" i="5"/>
  <c r="H133" i="5"/>
  <c r="K133" i="5"/>
  <c r="H331" i="5"/>
  <c r="K331" i="5"/>
  <c r="H251" i="5"/>
  <c r="K251" i="5"/>
  <c r="H328" i="5"/>
  <c r="K328" i="5"/>
  <c r="H114" i="5"/>
  <c r="K114" i="5"/>
  <c r="H629" i="5"/>
  <c r="K629" i="5"/>
  <c r="H395" i="4"/>
  <c r="K395" i="4"/>
  <c r="H499" i="4"/>
  <c r="K499" i="4"/>
  <c r="H596" i="4"/>
  <c r="K596" i="4"/>
  <c r="H597" i="4"/>
  <c r="K597" i="4"/>
  <c r="H447" i="3"/>
  <c r="K447" i="3"/>
  <c r="H1017" i="3"/>
  <c r="K1017" i="3"/>
  <c r="L1017" i="3"/>
  <c r="M1017" i="3" s="1"/>
  <c r="H295" i="2"/>
  <c r="K295" i="2"/>
  <c r="H1405" i="2"/>
  <c r="K1405" i="2"/>
  <c r="H8" i="2"/>
  <c r="K8" i="2"/>
  <c r="H2107" i="2"/>
  <c r="K2107" i="2"/>
  <c r="H836" i="2"/>
  <c r="K836" i="2"/>
  <c r="H25" i="2"/>
  <c r="K25" i="2"/>
  <c r="H1525" i="2"/>
  <c r="K1525" i="2"/>
  <c r="H894" i="2"/>
  <c r="K894" i="2"/>
  <c r="H216" i="2"/>
  <c r="K216" i="2"/>
  <c r="H217" i="2"/>
  <c r="K217" i="2"/>
  <c r="H2140" i="2"/>
  <c r="K2140" i="2"/>
  <c r="H223" i="1"/>
  <c r="K223" i="1"/>
  <c r="H224" i="1"/>
  <c r="K224" i="1"/>
  <c r="H46" i="1"/>
  <c r="K46" i="1"/>
  <c r="H78" i="1"/>
  <c r="K78" i="1"/>
  <c r="H594" i="1"/>
  <c r="K594" i="1"/>
  <c r="H767" i="9"/>
  <c r="K767" i="9"/>
  <c r="H1253" i="9"/>
  <c r="K1253" i="9"/>
  <c r="H200" i="9"/>
  <c r="K200" i="9"/>
  <c r="H377" i="7"/>
  <c r="K377" i="7"/>
  <c r="H619" i="7"/>
  <c r="K619" i="7"/>
  <c r="H704" i="7"/>
  <c r="K704" i="7"/>
  <c r="H1146" i="7"/>
  <c r="K1146" i="7"/>
  <c r="H538" i="7"/>
  <c r="K538" i="7"/>
  <c r="H475" i="7"/>
  <c r="K475" i="7"/>
  <c r="H1150" i="7"/>
  <c r="K1150" i="7"/>
  <c r="H905" i="7"/>
  <c r="K905" i="7"/>
  <c r="H406" i="7"/>
  <c r="K406" i="7"/>
  <c r="H816" i="7"/>
  <c r="K816" i="7"/>
  <c r="H140" i="5"/>
  <c r="K140" i="5"/>
  <c r="H282" i="5"/>
  <c r="K282" i="5"/>
  <c r="H283" i="5"/>
  <c r="K283" i="5"/>
  <c r="H506" i="5"/>
  <c r="K506" i="5"/>
  <c r="H325" i="3"/>
  <c r="K325" i="3"/>
  <c r="H270" i="3"/>
  <c r="K270" i="3"/>
  <c r="H271" i="3"/>
  <c r="K271" i="3"/>
  <c r="H374" i="3"/>
  <c r="K374" i="3"/>
  <c r="H867" i="2"/>
  <c r="K867" i="2"/>
  <c r="H868" i="2"/>
  <c r="K868" i="2"/>
  <c r="H999" i="2"/>
  <c r="K999" i="2"/>
  <c r="H296" i="16"/>
  <c r="K296" i="16"/>
  <c r="H1017" i="16"/>
  <c r="K1017" i="16"/>
  <c r="H518" i="3"/>
  <c r="K518" i="3"/>
  <c r="H814" i="3"/>
  <c r="K814" i="3"/>
  <c r="H416" i="3"/>
  <c r="K416" i="3"/>
  <c r="H701" i="3"/>
  <c r="K701" i="3"/>
  <c r="H323" i="2"/>
  <c r="K323" i="2"/>
  <c r="H24" i="2"/>
  <c r="K24" i="2"/>
  <c r="H513" i="2"/>
  <c r="K513" i="2"/>
  <c r="H251" i="2"/>
  <c r="K251" i="2"/>
  <c r="H1799" i="2"/>
  <c r="K1799" i="2"/>
  <c r="K461" i="4"/>
  <c r="H461" i="4"/>
  <c r="H253" i="14"/>
  <c r="K253" i="14"/>
  <c r="H282" i="14"/>
  <c r="K282" i="14"/>
  <c r="H333" i="14"/>
  <c r="K333" i="14"/>
  <c r="H334" i="14"/>
  <c r="K334" i="14"/>
  <c r="H20" i="14"/>
  <c r="K20" i="14"/>
  <c r="H207" i="10"/>
  <c r="K207" i="10"/>
  <c r="H93" i="10"/>
  <c r="K93" i="10"/>
  <c r="H806" i="9"/>
  <c r="K806" i="9"/>
  <c r="H636" i="9"/>
  <c r="K636" i="9"/>
  <c r="H1316" i="9"/>
  <c r="K1316" i="9"/>
  <c r="H1250" i="9"/>
  <c r="K1250" i="9"/>
  <c r="H780" i="9"/>
  <c r="K780" i="9"/>
  <c r="H781" i="9"/>
  <c r="K781" i="9"/>
  <c r="H1112" i="9"/>
  <c r="K1112" i="9"/>
  <c r="H1113" i="9"/>
  <c r="K1113" i="9"/>
  <c r="H294" i="9"/>
  <c r="K294" i="9"/>
  <c r="H423" i="9"/>
  <c r="K423" i="9"/>
  <c r="H327" i="9"/>
  <c r="K327" i="9"/>
  <c r="H123" i="8"/>
  <c r="K123" i="8"/>
  <c r="H86" i="8"/>
  <c r="K86" i="8"/>
  <c r="H220" i="8"/>
  <c r="K220" i="8"/>
  <c r="H111" i="8"/>
  <c r="K111" i="8"/>
  <c r="H123" i="4"/>
  <c r="K123" i="4"/>
  <c r="H124" i="4"/>
  <c r="K124" i="4"/>
  <c r="H567" i="4"/>
  <c r="K567" i="4"/>
  <c r="H394" i="4"/>
  <c r="K394" i="4"/>
  <c r="K81" i="6"/>
  <c r="H81" i="6"/>
  <c r="H777" i="3"/>
  <c r="K777" i="3"/>
  <c r="H205" i="3"/>
  <c r="K205" i="3"/>
  <c r="H88" i="3"/>
  <c r="K88" i="3"/>
  <c r="H89" i="3"/>
  <c r="K89" i="3"/>
  <c r="H767" i="3"/>
  <c r="K767" i="3"/>
  <c r="H432" i="1"/>
  <c r="K432" i="1"/>
  <c r="H355" i="1"/>
  <c r="K355" i="1"/>
  <c r="H413" i="1"/>
  <c r="K413" i="1"/>
  <c r="H214" i="1"/>
  <c r="K214" i="1"/>
  <c r="H453" i="1"/>
  <c r="K453" i="1"/>
  <c r="H287" i="1"/>
  <c r="K287" i="1"/>
  <c r="N1017" i="3" l="1"/>
  <c r="K395" i="11"/>
  <c r="AK27" i="23" s="1"/>
  <c r="H395" i="11"/>
  <c r="K554" i="11"/>
  <c r="H554" i="11"/>
  <c r="K523" i="11"/>
  <c r="H523" i="11"/>
  <c r="H335" i="11"/>
  <c r="K335" i="11"/>
  <c r="H766" i="11"/>
  <c r="K766" i="11"/>
  <c r="H454" i="11"/>
  <c r="K454" i="11"/>
  <c r="K897" i="10"/>
  <c r="H897" i="10"/>
  <c r="K950" i="10"/>
  <c r="H950" i="10"/>
  <c r="K143" i="10"/>
  <c r="H143" i="10"/>
  <c r="K142" i="10"/>
  <c r="H142" i="10"/>
  <c r="K1002" i="2"/>
  <c r="H1002" i="2"/>
  <c r="K415" i="2"/>
  <c r="H415" i="2"/>
  <c r="K1655" i="2"/>
  <c r="H1655" i="2"/>
  <c r="K1672" i="2"/>
  <c r="H1672" i="2"/>
  <c r="K1721" i="2"/>
  <c r="H1721" i="2"/>
  <c r="K1506" i="2"/>
  <c r="H1506" i="2"/>
  <c r="K151" i="2"/>
  <c r="H151" i="2"/>
  <c r="H2456" i="2"/>
  <c r="K2456" i="2"/>
  <c r="H2139" i="2"/>
  <c r="K2139" i="2"/>
  <c r="L2139" i="2"/>
  <c r="N2139" i="2" s="1"/>
  <c r="H935" i="2"/>
  <c r="K935" i="2"/>
  <c r="L935" i="2"/>
  <c r="N935" i="2" s="1"/>
  <c r="H2159" i="2"/>
  <c r="K2159" i="2"/>
  <c r="H497" i="2"/>
  <c r="K497" i="2"/>
  <c r="H27" i="12"/>
  <c r="K27" i="12"/>
  <c r="H33" i="12"/>
  <c r="K33" i="12"/>
  <c r="H109" i="12"/>
  <c r="K109" i="12"/>
  <c r="H23" i="12"/>
  <c r="K23" i="12"/>
  <c r="H60" i="12"/>
  <c r="K60" i="12"/>
  <c r="H61" i="12"/>
  <c r="K61" i="12"/>
  <c r="H62" i="12"/>
  <c r="K62" i="12"/>
  <c r="H701" i="10"/>
  <c r="K701" i="10"/>
  <c r="H618" i="10"/>
  <c r="K618" i="10"/>
  <c r="H437" i="10"/>
  <c r="K437" i="10"/>
  <c r="H438" i="10"/>
  <c r="K438" i="10"/>
  <c r="H575" i="10"/>
  <c r="K575" i="10"/>
  <c r="H216" i="7"/>
  <c r="K216" i="7"/>
  <c r="H541" i="7"/>
  <c r="K541" i="7"/>
  <c r="H703" i="7"/>
  <c r="K703" i="7"/>
  <c r="H793" i="7"/>
  <c r="K793" i="7"/>
  <c r="H422" i="7"/>
  <c r="K422" i="7"/>
  <c r="H182" i="5"/>
  <c r="K182" i="5"/>
  <c r="H183" i="5"/>
  <c r="K183" i="5"/>
  <c r="H483" i="5"/>
  <c r="K483" i="5"/>
  <c r="H286" i="5"/>
  <c r="K286" i="5"/>
  <c r="H7" i="5"/>
  <c r="K7" i="5"/>
  <c r="H164" i="5"/>
  <c r="K164" i="5"/>
  <c r="H165" i="5"/>
  <c r="K165" i="5"/>
  <c r="H53" i="5"/>
  <c r="K53" i="5"/>
  <c r="H122" i="4"/>
  <c r="K122" i="4"/>
  <c r="H532" i="4"/>
  <c r="K532" i="4"/>
  <c r="H95" i="4"/>
  <c r="K95" i="4"/>
  <c r="H112" i="3"/>
  <c r="K112" i="3"/>
  <c r="H113" i="3"/>
  <c r="K113" i="3"/>
  <c r="H81" i="3"/>
  <c r="K81" i="3"/>
  <c r="H776" i="3"/>
  <c r="K776" i="3"/>
  <c r="H475" i="2"/>
  <c r="K475" i="2"/>
  <c r="H1781" i="2"/>
  <c r="K1781" i="2"/>
  <c r="L1781" i="2"/>
  <c r="M1781" i="2" s="1"/>
  <c r="H1334" i="2"/>
  <c r="K1334" i="2"/>
  <c r="H2576" i="2"/>
  <c r="K2576" i="2"/>
  <c r="L2576" i="2"/>
  <c r="M2576" i="2" s="1"/>
  <c r="H2577" i="2"/>
  <c r="K2577" i="2"/>
  <c r="L2577" i="2"/>
  <c r="M2577" i="2" s="1"/>
  <c r="H2008" i="2"/>
  <c r="K2008" i="2"/>
  <c r="H1737" i="2"/>
  <c r="K1737" i="2"/>
  <c r="H648" i="1"/>
  <c r="K648" i="1"/>
  <c r="H635" i="1"/>
  <c r="K635" i="1"/>
  <c r="H636" i="1"/>
  <c r="K636" i="1"/>
  <c r="H431" i="1"/>
  <c r="K431" i="1"/>
  <c r="H864" i="1"/>
  <c r="K864" i="1"/>
  <c r="H188" i="1"/>
  <c r="K188" i="1"/>
  <c r="H189" i="1"/>
  <c r="K189" i="1"/>
  <c r="H450" i="1"/>
  <c r="K450" i="1"/>
  <c r="H560" i="1"/>
  <c r="K560" i="1"/>
  <c r="H647" i="1"/>
  <c r="K647" i="1"/>
  <c r="K173" i="16"/>
  <c r="H173" i="16"/>
  <c r="K1016" i="16"/>
  <c r="H1016" i="16"/>
  <c r="K294" i="16"/>
  <c r="H294" i="16"/>
  <c r="K832" i="16"/>
  <c r="H832" i="16"/>
  <c r="L1032" i="16"/>
  <c r="M1032" i="16" s="1"/>
  <c r="K1032" i="16"/>
  <c r="AP25" i="23" s="1"/>
  <c r="H1032" i="16"/>
  <c r="AF19" i="23"/>
  <c r="AF26" i="23"/>
  <c r="AF27" i="23"/>
  <c r="AF28" i="23"/>
  <c r="AF29" i="23"/>
  <c r="AP26" i="23"/>
  <c r="AP28" i="23"/>
  <c r="AP29" i="23"/>
  <c r="AO28" i="23"/>
  <c r="AO29" i="23"/>
  <c r="AN26" i="23"/>
  <c r="AN27" i="23"/>
  <c r="AN28" i="23"/>
  <c r="AN29" i="23"/>
  <c r="AM26" i="23"/>
  <c r="AM27" i="23"/>
  <c r="AM29" i="23"/>
  <c r="AL18" i="23"/>
  <c r="AL19" i="23"/>
  <c r="AL26" i="23"/>
  <c r="AL27" i="23"/>
  <c r="AL28" i="23"/>
  <c r="AL29" i="23"/>
  <c r="AK29" i="23"/>
  <c r="AJ26" i="23"/>
  <c r="AJ27" i="23"/>
  <c r="AJ28" i="23"/>
  <c r="AJ29" i="23"/>
  <c r="AI25" i="23"/>
  <c r="AI26" i="23"/>
  <c r="AI28" i="23"/>
  <c r="AI29" i="23"/>
  <c r="AH27" i="23"/>
  <c r="AH28" i="23"/>
  <c r="AH29" i="23"/>
  <c r="AG26" i="23"/>
  <c r="AG28" i="23"/>
  <c r="AG29" i="23"/>
  <c r="AE25" i="23"/>
  <c r="AE26" i="23"/>
  <c r="AE27" i="23"/>
  <c r="AE29" i="23"/>
  <c r="AD25" i="23"/>
  <c r="AD27" i="23"/>
  <c r="AD28" i="23"/>
  <c r="AD29" i="23"/>
  <c r="AC29" i="23"/>
  <c r="AC25" i="23"/>
  <c r="AC27" i="23"/>
  <c r="AC28" i="23"/>
  <c r="AB26" i="23"/>
  <c r="AB27" i="23"/>
  <c r="AB28" i="23"/>
  <c r="AB29" i="23"/>
  <c r="AA28" i="23"/>
  <c r="AA29" i="23"/>
  <c r="AK26" i="23" l="1"/>
  <c r="M935" i="2"/>
  <c r="M2139" i="2"/>
  <c r="N1781" i="2"/>
  <c r="N2577" i="2"/>
  <c r="N2576" i="2"/>
  <c r="N1032" i="16"/>
  <c r="AR29" i="23"/>
  <c r="K246" i="14"/>
  <c r="H246" i="14"/>
  <c r="AM28" i="23"/>
  <c r="L269" i="13"/>
  <c r="M269" i="13" s="1"/>
  <c r="K269" i="13"/>
  <c r="H269" i="13"/>
  <c r="H628" i="14"/>
  <c r="K628" i="14"/>
  <c r="H918" i="14"/>
  <c r="K918" i="14"/>
  <c r="H257" i="14"/>
  <c r="K257" i="14"/>
  <c r="H236" i="14"/>
  <c r="K236" i="14"/>
  <c r="H801" i="14"/>
  <c r="K801" i="14"/>
  <c r="H52" i="14"/>
  <c r="K52" i="14"/>
  <c r="H1241" i="9"/>
  <c r="K1241" i="9"/>
  <c r="H110" i="9"/>
  <c r="K110" i="9"/>
  <c r="H351" i="9"/>
  <c r="K351" i="9"/>
  <c r="H117" i="9"/>
  <c r="K117" i="9"/>
  <c r="H671" i="9"/>
  <c r="K671" i="9"/>
  <c r="H121" i="9"/>
  <c r="K121" i="9"/>
  <c r="H466" i="9"/>
  <c r="K466" i="9"/>
  <c r="H2575" i="2"/>
  <c r="K2575" i="2"/>
  <c r="L2575" i="2"/>
  <c r="M2575" i="2" s="1"/>
  <c r="H1218" i="2"/>
  <c r="K1218" i="2"/>
  <c r="H767" i="2"/>
  <c r="H2056" i="2"/>
  <c r="K2056" i="2"/>
  <c r="H352" i="2"/>
  <c r="K352" i="2"/>
  <c r="K767" i="2"/>
  <c r="H2238" i="2"/>
  <c r="K2238" i="2"/>
  <c r="H254" i="2"/>
  <c r="K254" i="2"/>
  <c r="K253" i="13" l="1"/>
  <c r="N2575" i="2"/>
  <c r="N269" i="13"/>
  <c r="K709" i="10"/>
  <c r="H709" i="10"/>
  <c r="K536" i="10"/>
  <c r="H536" i="10"/>
  <c r="L1346" i="9"/>
  <c r="M1346" i="9" s="1"/>
  <c r="K1346" i="9"/>
  <c r="H1346" i="9"/>
  <c r="K152" i="9"/>
  <c r="AI27" i="23" s="1"/>
  <c r="H152" i="9"/>
  <c r="L1344" i="9"/>
  <c r="N1344" i="9" s="1"/>
  <c r="K1344" i="9"/>
  <c r="H1344" i="9"/>
  <c r="K445" i="2"/>
  <c r="H445" i="2"/>
  <c r="H333" i="16"/>
  <c r="K333" i="16"/>
  <c r="H334" i="16"/>
  <c r="K334" i="16"/>
  <c r="H941" i="16"/>
  <c r="K941" i="16"/>
  <c r="H295" i="16"/>
  <c r="K295" i="16"/>
  <c r="H1282" i="16"/>
  <c r="K1282" i="16"/>
  <c r="L1282" i="16"/>
  <c r="M1282" i="16" s="1"/>
  <c r="H689" i="11"/>
  <c r="K689" i="11"/>
  <c r="H691" i="11"/>
  <c r="K691" i="11"/>
  <c r="H278" i="11"/>
  <c r="K278" i="11"/>
  <c r="H165" i="11"/>
  <c r="K165" i="11"/>
  <c r="H385" i="9"/>
  <c r="K385" i="9"/>
  <c r="H386" i="9"/>
  <c r="K386" i="9"/>
  <c r="H326" i="9"/>
  <c r="K326" i="9"/>
  <c r="H64" i="9"/>
  <c r="K64" i="9"/>
  <c r="H670" i="9"/>
  <c r="K670" i="9"/>
  <c r="H555" i="7"/>
  <c r="K555" i="7"/>
  <c r="H472" i="7"/>
  <c r="K472" i="7"/>
  <c r="H261" i="7"/>
  <c r="K261" i="7"/>
  <c r="H585" i="7"/>
  <c r="K585" i="7"/>
  <c r="H512" i="2"/>
  <c r="K512" i="2"/>
  <c r="H1140" i="2"/>
  <c r="K1140" i="2"/>
  <c r="H2055" i="2"/>
  <c r="K2055" i="2"/>
  <c r="H2057" i="2"/>
  <c r="K2057" i="2"/>
  <c r="H2054" i="2"/>
  <c r="K2054" i="2"/>
  <c r="H688" i="1"/>
  <c r="K688" i="1"/>
  <c r="H689" i="1"/>
  <c r="K689" i="1"/>
  <c r="H114" i="1"/>
  <c r="K114" i="1"/>
  <c r="H784" i="1"/>
  <c r="K784" i="1"/>
  <c r="H785" i="1"/>
  <c r="K785" i="1"/>
  <c r="H388" i="1"/>
  <c r="K388" i="1"/>
  <c r="K825" i="7"/>
  <c r="H825" i="7"/>
  <c r="T7" i="23"/>
  <c r="T8" i="23"/>
  <c r="T13" i="23"/>
  <c r="T9" i="23"/>
  <c r="T11" i="23"/>
  <c r="T10" i="23"/>
  <c r="T20" i="23"/>
  <c r="T15" i="23"/>
  <c r="T14" i="23"/>
  <c r="T12" i="23"/>
  <c r="T18" i="23"/>
  <c r="T16" i="23"/>
  <c r="T17" i="23"/>
  <c r="T21" i="23"/>
  <c r="T19" i="23"/>
  <c r="T27" i="23"/>
  <c r="T23" i="23"/>
  <c r="T28" i="23"/>
  <c r="T22" i="23"/>
  <c r="T43" i="23"/>
  <c r="T30" i="23"/>
  <c r="T37" i="23"/>
  <c r="T31" i="23"/>
  <c r="T64" i="23"/>
  <c r="T29" i="23"/>
  <c r="T50" i="23"/>
  <c r="T33" i="23"/>
  <c r="T45" i="23"/>
  <c r="T40" i="23"/>
  <c r="T32" i="23"/>
  <c r="T39" i="23"/>
  <c r="T35" i="23"/>
  <c r="T57" i="23"/>
  <c r="T38" i="23"/>
  <c r="T46" i="23"/>
  <c r="T58" i="23"/>
  <c r="T59" i="23"/>
  <c r="T41" i="23"/>
  <c r="T47" i="23"/>
  <c r="T36" i="23"/>
  <c r="T65" i="23"/>
  <c r="T66" i="23"/>
  <c r="T67" i="23"/>
  <c r="T42" i="23"/>
  <c r="T51" i="23"/>
  <c r="T68" i="23"/>
  <c r="T69" i="23"/>
  <c r="T48" i="23"/>
  <c r="T26" i="23"/>
  <c r="T49" i="23"/>
  <c r="T53" i="23"/>
  <c r="T77" i="23"/>
  <c r="T78" i="23"/>
  <c r="T79" i="23"/>
  <c r="T80" i="23"/>
  <c r="T70" i="23"/>
  <c r="T81" i="23"/>
  <c r="T82" i="23"/>
  <c r="T60" i="23"/>
  <c r="T83" i="23"/>
  <c r="T84" i="23"/>
  <c r="T85" i="23"/>
  <c r="T54" i="23"/>
  <c r="T86" i="23"/>
  <c r="T87" i="23"/>
  <c r="T88" i="23"/>
  <c r="T55" i="23"/>
  <c r="T61" i="23"/>
  <c r="T89" i="23"/>
  <c r="T90" i="23"/>
  <c r="T91" i="23"/>
  <c r="T92" i="23"/>
  <c r="T56" i="23"/>
  <c r="T93" i="23"/>
  <c r="T94" i="23"/>
  <c r="T95" i="23"/>
  <c r="T96" i="23"/>
  <c r="T24" i="23"/>
  <c r="T97" i="23"/>
  <c r="T71" i="23"/>
  <c r="T98" i="23"/>
  <c r="T34" i="23"/>
  <c r="T99" i="23"/>
  <c r="T100" i="23"/>
  <c r="T101" i="23"/>
  <c r="T44" i="23"/>
  <c r="T102" i="23"/>
  <c r="T72" i="23"/>
  <c r="T103" i="23"/>
  <c r="T104" i="23"/>
  <c r="T105" i="23"/>
  <c r="T106" i="23"/>
  <c r="T107" i="23"/>
  <c r="T108" i="23"/>
  <c r="T109" i="23"/>
  <c r="T110" i="23"/>
  <c r="T111" i="23"/>
  <c r="T25" i="23"/>
  <c r="T112" i="23"/>
  <c r="T113" i="23"/>
  <c r="T114" i="23"/>
  <c r="T73" i="23"/>
  <c r="T62" i="23"/>
  <c r="T74" i="23"/>
  <c r="T52" i="23"/>
  <c r="T75" i="23"/>
  <c r="T115" i="23"/>
  <c r="T76" i="23"/>
  <c r="T116" i="23"/>
  <c r="T117" i="23"/>
  <c r="T118" i="23"/>
  <c r="T119" i="23"/>
  <c r="T120" i="23"/>
  <c r="T63" i="23"/>
  <c r="T121" i="23"/>
  <c r="T6" i="23"/>
  <c r="R8" i="23"/>
  <c r="R13" i="23"/>
  <c r="R9" i="23"/>
  <c r="R11" i="23"/>
  <c r="R10" i="23"/>
  <c r="R20" i="23"/>
  <c r="R15" i="23"/>
  <c r="R14" i="23"/>
  <c r="R12" i="23"/>
  <c r="R18" i="23"/>
  <c r="R16" i="23"/>
  <c r="R17" i="23"/>
  <c r="R21" i="23"/>
  <c r="R19" i="23"/>
  <c r="R27" i="23"/>
  <c r="R23" i="23"/>
  <c r="R28" i="23"/>
  <c r="R22" i="23"/>
  <c r="R43" i="23"/>
  <c r="R30" i="23"/>
  <c r="R37" i="23"/>
  <c r="R31" i="23"/>
  <c r="R64" i="23"/>
  <c r="R29" i="23"/>
  <c r="R50" i="23"/>
  <c r="R33" i="23"/>
  <c r="R45" i="23"/>
  <c r="R40" i="23"/>
  <c r="R32" i="23"/>
  <c r="R39" i="23"/>
  <c r="R35" i="23"/>
  <c r="R57" i="23"/>
  <c r="R38" i="23"/>
  <c r="R46" i="23"/>
  <c r="R58" i="23"/>
  <c r="R59" i="23"/>
  <c r="R41" i="23"/>
  <c r="R47" i="23"/>
  <c r="R36" i="23"/>
  <c r="R65" i="23"/>
  <c r="R66" i="23"/>
  <c r="R67" i="23"/>
  <c r="R42" i="23"/>
  <c r="R51" i="23"/>
  <c r="R68" i="23"/>
  <c r="R69" i="23"/>
  <c r="R48" i="23"/>
  <c r="R26" i="23"/>
  <c r="R49" i="23"/>
  <c r="R53" i="23"/>
  <c r="R77" i="23"/>
  <c r="R78" i="23"/>
  <c r="R79" i="23"/>
  <c r="R80" i="23"/>
  <c r="R70" i="23"/>
  <c r="R81" i="23"/>
  <c r="R82" i="23"/>
  <c r="R60" i="23"/>
  <c r="R83" i="23"/>
  <c r="R84" i="23"/>
  <c r="R85" i="23"/>
  <c r="R54" i="23"/>
  <c r="R86" i="23"/>
  <c r="R87" i="23"/>
  <c r="R88" i="23"/>
  <c r="R55" i="23"/>
  <c r="R61" i="23"/>
  <c r="R89" i="23"/>
  <c r="R90" i="23"/>
  <c r="R91" i="23"/>
  <c r="R92" i="23"/>
  <c r="R56" i="23"/>
  <c r="R93" i="23"/>
  <c r="R94" i="23"/>
  <c r="R95" i="23"/>
  <c r="R96" i="23"/>
  <c r="R24" i="23"/>
  <c r="R97" i="23"/>
  <c r="R71" i="23"/>
  <c r="R98" i="23"/>
  <c r="R34" i="23"/>
  <c r="R99" i="23"/>
  <c r="R100" i="23"/>
  <c r="R101" i="23"/>
  <c r="R44" i="23"/>
  <c r="R102" i="23"/>
  <c r="R72" i="23"/>
  <c r="R103" i="23"/>
  <c r="R104" i="23"/>
  <c r="R105" i="23"/>
  <c r="R106" i="23"/>
  <c r="R107" i="23"/>
  <c r="R108" i="23"/>
  <c r="R109" i="23"/>
  <c r="R110" i="23"/>
  <c r="R111" i="23"/>
  <c r="R25" i="23"/>
  <c r="R112" i="23"/>
  <c r="R113" i="23"/>
  <c r="R114" i="23"/>
  <c r="R73" i="23"/>
  <c r="R62" i="23"/>
  <c r="R74" i="23"/>
  <c r="R52" i="23"/>
  <c r="R75" i="23"/>
  <c r="R115" i="23"/>
  <c r="R76" i="23"/>
  <c r="R116" i="23"/>
  <c r="R117" i="23"/>
  <c r="R118" i="23"/>
  <c r="R119" i="23"/>
  <c r="R120" i="23"/>
  <c r="R63" i="23"/>
  <c r="R121" i="23"/>
  <c r="R7" i="23"/>
  <c r="R6" i="23"/>
  <c r="Q7" i="23"/>
  <c r="Q8" i="23"/>
  <c r="Q13" i="23"/>
  <c r="Q9" i="23"/>
  <c r="Q11" i="23"/>
  <c r="Q10" i="23"/>
  <c r="Q20" i="23"/>
  <c r="Q15" i="23"/>
  <c r="Q14" i="23"/>
  <c r="Q12" i="23"/>
  <c r="Q18" i="23"/>
  <c r="Q16" i="23"/>
  <c r="Q17" i="23"/>
  <c r="Q21" i="23"/>
  <c r="Q19" i="23"/>
  <c r="Q27" i="23"/>
  <c r="Q23" i="23"/>
  <c r="Q28" i="23"/>
  <c r="Q22" i="23"/>
  <c r="Q43" i="23"/>
  <c r="Q30" i="23"/>
  <c r="Q37" i="23"/>
  <c r="Q31" i="23"/>
  <c r="Q64" i="23"/>
  <c r="Q29" i="23"/>
  <c r="Q50" i="23"/>
  <c r="Q33" i="23"/>
  <c r="Q45" i="23"/>
  <c r="Q40" i="23"/>
  <c r="Q32" i="23"/>
  <c r="Q39" i="23"/>
  <c r="Q35" i="23"/>
  <c r="Q57" i="23"/>
  <c r="Q38" i="23"/>
  <c r="Q46" i="23"/>
  <c r="Q58" i="23"/>
  <c r="Q59" i="23"/>
  <c r="Q41" i="23"/>
  <c r="Q47" i="23"/>
  <c r="Q36" i="23"/>
  <c r="Q65" i="23"/>
  <c r="Q66" i="23"/>
  <c r="Q67" i="23"/>
  <c r="Q42" i="23"/>
  <c r="Q51" i="23"/>
  <c r="Q68" i="23"/>
  <c r="Q69" i="23"/>
  <c r="Q48" i="23"/>
  <c r="Q26" i="23"/>
  <c r="Q49" i="23"/>
  <c r="Q53" i="23"/>
  <c r="Q77" i="23"/>
  <c r="Q78" i="23"/>
  <c r="Q79" i="23"/>
  <c r="Q80" i="23"/>
  <c r="Q70" i="23"/>
  <c r="Q81" i="23"/>
  <c r="Q82" i="23"/>
  <c r="Q60" i="23"/>
  <c r="Q83" i="23"/>
  <c r="Q84" i="23"/>
  <c r="Q85" i="23"/>
  <c r="Q54" i="23"/>
  <c r="Q86" i="23"/>
  <c r="Q87" i="23"/>
  <c r="Q88" i="23"/>
  <c r="Q55" i="23"/>
  <c r="Q61" i="23"/>
  <c r="Q89" i="23"/>
  <c r="Q90" i="23"/>
  <c r="Q91" i="23"/>
  <c r="Q92" i="23"/>
  <c r="Q56" i="23"/>
  <c r="Q93" i="23"/>
  <c r="Q94" i="23"/>
  <c r="Q95" i="23"/>
  <c r="Q96" i="23"/>
  <c r="Q24" i="23"/>
  <c r="Q97" i="23"/>
  <c r="Q71" i="23"/>
  <c r="Q98" i="23"/>
  <c r="Q34" i="23"/>
  <c r="Q99" i="23"/>
  <c r="Q100" i="23"/>
  <c r="Q101" i="23"/>
  <c r="Q44" i="23"/>
  <c r="Q102" i="23"/>
  <c r="Q72" i="23"/>
  <c r="Q103" i="23"/>
  <c r="Q104" i="23"/>
  <c r="Q105" i="23"/>
  <c r="Q106" i="23"/>
  <c r="Q107" i="23"/>
  <c r="Q108" i="23"/>
  <c r="Q109" i="23"/>
  <c r="Q110" i="23"/>
  <c r="Q111" i="23"/>
  <c r="Q25" i="23"/>
  <c r="Q112" i="23"/>
  <c r="Q113" i="23"/>
  <c r="Q114" i="23"/>
  <c r="Q73" i="23"/>
  <c r="Q62" i="23"/>
  <c r="Q74" i="23"/>
  <c r="Q52" i="23"/>
  <c r="Q75" i="23"/>
  <c r="Q115" i="23"/>
  <c r="Q76" i="23"/>
  <c r="Q116" i="23"/>
  <c r="Q117" i="23"/>
  <c r="Q118" i="23"/>
  <c r="Q119" i="23"/>
  <c r="Q120" i="23"/>
  <c r="Q63" i="23"/>
  <c r="Q121" i="23"/>
  <c r="Q6" i="23"/>
  <c r="P7" i="23"/>
  <c r="P8" i="23"/>
  <c r="P13" i="23"/>
  <c r="P9" i="23"/>
  <c r="P11" i="23"/>
  <c r="P10" i="23"/>
  <c r="P20" i="23"/>
  <c r="P15" i="23"/>
  <c r="P14" i="23"/>
  <c r="P12" i="23"/>
  <c r="P18" i="23"/>
  <c r="P16" i="23"/>
  <c r="P17" i="23"/>
  <c r="P21" i="23"/>
  <c r="P19" i="23"/>
  <c r="P27" i="23"/>
  <c r="P23" i="23"/>
  <c r="P28" i="23"/>
  <c r="P22" i="23"/>
  <c r="P43" i="23"/>
  <c r="P30" i="23"/>
  <c r="P37" i="23"/>
  <c r="P31" i="23"/>
  <c r="P64" i="23"/>
  <c r="P29" i="23"/>
  <c r="P50" i="23"/>
  <c r="P33" i="23"/>
  <c r="P45" i="23"/>
  <c r="P40" i="23"/>
  <c r="P32" i="23"/>
  <c r="P39" i="23"/>
  <c r="P35" i="23"/>
  <c r="P57" i="23"/>
  <c r="P38" i="23"/>
  <c r="P46" i="23"/>
  <c r="P58" i="23"/>
  <c r="P59" i="23"/>
  <c r="P41" i="23"/>
  <c r="P47" i="23"/>
  <c r="P36" i="23"/>
  <c r="P65" i="23"/>
  <c r="P66" i="23"/>
  <c r="P67" i="23"/>
  <c r="P42" i="23"/>
  <c r="P51" i="23"/>
  <c r="P68" i="23"/>
  <c r="P69" i="23"/>
  <c r="P48" i="23"/>
  <c r="P26" i="23"/>
  <c r="P49" i="23"/>
  <c r="P53" i="23"/>
  <c r="P77" i="23"/>
  <c r="P78" i="23"/>
  <c r="P79" i="23"/>
  <c r="P80" i="23"/>
  <c r="P70" i="23"/>
  <c r="P81" i="23"/>
  <c r="P82" i="23"/>
  <c r="P60" i="23"/>
  <c r="P83" i="23"/>
  <c r="P84" i="23"/>
  <c r="P85" i="23"/>
  <c r="P54" i="23"/>
  <c r="P86" i="23"/>
  <c r="P87" i="23"/>
  <c r="P88" i="23"/>
  <c r="P55" i="23"/>
  <c r="P61" i="23"/>
  <c r="P89" i="23"/>
  <c r="P90" i="23"/>
  <c r="P91" i="23"/>
  <c r="P92" i="23"/>
  <c r="P56" i="23"/>
  <c r="P93" i="23"/>
  <c r="P94" i="23"/>
  <c r="P95" i="23"/>
  <c r="P96" i="23"/>
  <c r="P24" i="23"/>
  <c r="P97" i="23"/>
  <c r="P71" i="23"/>
  <c r="P98" i="23"/>
  <c r="P34" i="23"/>
  <c r="P99" i="23"/>
  <c r="P100" i="23"/>
  <c r="P101" i="23"/>
  <c r="P44" i="23"/>
  <c r="P102" i="23"/>
  <c r="P72" i="23"/>
  <c r="P103" i="23"/>
  <c r="P104" i="23"/>
  <c r="P105" i="23"/>
  <c r="P106" i="23"/>
  <c r="P107" i="23"/>
  <c r="P108" i="23"/>
  <c r="P109" i="23"/>
  <c r="P110" i="23"/>
  <c r="P111" i="23"/>
  <c r="P25" i="23"/>
  <c r="P112" i="23"/>
  <c r="P113" i="23"/>
  <c r="P114" i="23"/>
  <c r="P73" i="23"/>
  <c r="P62" i="23"/>
  <c r="P74" i="23"/>
  <c r="P52" i="23"/>
  <c r="P75" i="23"/>
  <c r="P115" i="23"/>
  <c r="P76" i="23"/>
  <c r="P116" i="23"/>
  <c r="P117" i="23"/>
  <c r="P118" i="23"/>
  <c r="P119" i="23"/>
  <c r="P120" i="23"/>
  <c r="P63" i="23"/>
  <c r="P121" i="23"/>
  <c r="P6" i="23"/>
  <c r="O7" i="23"/>
  <c r="O8" i="23"/>
  <c r="O13" i="23"/>
  <c r="O9" i="23"/>
  <c r="O11" i="23"/>
  <c r="O10" i="23"/>
  <c r="O20" i="23"/>
  <c r="O15" i="23"/>
  <c r="O14" i="23"/>
  <c r="O12" i="23"/>
  <c r="O18" i="23"/>
  <c r="O16" i="23"/>
  <c r="O17" i="23"/>
  <c r="O21" i="23"/>
  <c r="O19" i="23"/>
  <c r="O27" i="23"/>
  <c r="O23" i="23"/>
  <c r="O28" i="23"/>
  <c r="O22" i="23"/>
  <c r="O43" i="23"/>
  <c r="O30" i="23"/>
  <c r="O37" i="23"/>
  <c r="O31" i="23"/>
  <c r="O64" i="23"/>
  <c r="O29" i="23"/>
  <c r="O50" i="23"/>
  <c r="O33" i="23"/>
  <c r="O45" i="23"/>
  <c r="O40" i="23"/>
  <c r="O32" i="23"/>
  <c r="O39" i="23"/>
  <c r="O35" i="23"/>
  <c r="O57" i="23"/>
  <c r="O38" i="23"/>
  <c r="O46" i="23"/>
  <c r="O58" i="23"/>
  <c r="O59" i="23"/>
  <c r="O41" i="23"/>
  <c r="O47" i="23"/>
  <c r="O36" i="23"/>
  <c r="O65" i="23"/>
  <c r="O66" i="23"/>
  <c r="O67" i="23"/>
  <c r="O42" i="23"/>
  <c r="O51" i="23"/>
  <c r="O68" i="23"/>
  <c r="O69" i="23"/>
  <c r="O48" i="23"/>
  <c r="O26" i="23"/>
  <c r="O49" i="23"/>
  <c r="O53" i="23"/>
  <c r="O77" i="23"/>
  <c r="O78" i="23"/>
  <c r="O79" i="23"/>
  <c r="O80" i="23"/>
  <c r="O70" i="23"/>
  <c r="O81" i="23"/>
  <c r="O82" i="23"/>
  <c r="O60" i="23"/>
  <c r="O83" i="23"/>
  <c r="O84" i="23"/>
  <c r="O85" i="23"/>
  <c r="O54" i="23"/>
  <c r="O86" i="23"/>
  <c r="O87" i="23"/>
  <c r="O88" i="23"/>
  <c r="O55" i="23"/>
  <c r="O61" i="23"/>
  <c r="O89" i="23"/>
  <c r="O90" i="23"/>
  <c r="O91" i="23"/>
  <c r="O92" i="23"/>
  <c r="O56" i="23"/>
  <c r="O93" i="23"/>
  <c r="O94" i="23"/>
  <c r="O95" i="23"/>
  <c r="O96" i="23"/>
  <c r="O24" i="23"/>
  <c r="O97" i="23"/>
  <c r="O71" i="23"/>
  <c r="O98" i="23"/>
  <c r="O34" i="23"/>
  <c r="O99" i="23"/>
  <c r="O100" i="23"/>
  <c r="O101" i="23"/>
  <c r="O44" i="23"/>
  <c r="O102" i="23"/>
  <c r="O72" i="23"/>
  <c r="O103" i="23"/>
  <c r="O104" i="23"/>
  <c r="O105" i="23"/>
  <c r="O106" i="23"/>
  <c r="O107" i="23"/>
  <c r="O108" i="23"/>
  <c r="O109" i="23"/>
  <c r="O110" i="23"/>
  <c r="O111" i="23"/>
  <c r="O25" i="23"/>
  <c r="O112" i="23"/>
  <c r="O113" i="23"/>
  <c r="O114" i="23"/>
  <c r="O73" i="23"/>
  <c r="O62" i="23"/>
  <c r="O74" i="23"/>
  <c r="O52" i="23"/>
  <c r="O75" i="23"/>
  <c r="O115" i="23"/>
  <c r="O76" i="23"/>
  <c r="O116" i="23"/>
  <c r="O117" i="23"/>
  <c r="O118" i="23"/>
  <c r="O119" i="23"/>
  <c r="O120" i="23"/>
  <c r="O63" i="23"/>
  <c r="O121" i="23"/>
  <c r="O6" i="23"/>
  <c r="N7" i="23"/>
  <c r="N8" i="23"/>
  <c r="N13" i="23"/>
  <c r="N9" i="23"/>
  <c r="N11" i="23"/>
  <c r="N10" i="23"/>
  <c r="N20" i="23"/>
  <c r="N15" i="23"/>
  <c r="N14" i="23"/>
  <c r="N12" i="23"/>
  <c r="N18" i="23"/>
  <c r="N16" i="23"/>
  <c r="N17" i="23"/>
  <c r="N21" i="23"/>
  <c r="N19" i="23"/>
  <c r="N27" i="23"/>
  <c r="N23" i="23"/>
  <c r="N28" i="23"/>
  <c r="N22" i="23"/>
  <c r="N43" i="23"/>
  <c r="N30" i="23"/>
  <c r="N37" i="23"/>
  <c r="N31" i="23"/>
  <c r="N64" i="23"/>
  <c r="N29" i="23"/>
  <c r="N50" i="23"/>
  <c r="N33" i="23"/>
  <c r="N45" i="23"/>
  <c r="N40" i="23"/>
  <c r="N32" i="23"/>
  <c r="N39" i="23"/>
  <c r="N35" i="23"/>
  <c r="N57" i="23"/>
  <c r="N38" i="23"/>
  <c r="N46" i="23"/>
  <c r="N58" i="23"/>
  <c r="N59" i="23"/>
  <c r="N41" i="23"/>
  <c r="N47" i="23"/>
  <c r="N36" i="23"/>
  <c r="N65" i="23"/>
  <c r="N66" i="23"/>
  <c r="N67" i="23"/>
  <c r="N42" i="23"/>
  <c r="N51" i="23"/>
  <c r="N68" i="23"/>
  <c r="N69" i="23"/>
  <c r="N48" i="23"/>
  <c r="N26" i="23"/>
  <c r="N49" i="23"/>
  <c r="N53" i="23"/>
  <c r="N77" i="23"/>
  <c r="N78" i="23"/>
  <c r="N79" i="23"/>
  <c r="N80" i="23"/>
  <c r="N70" i="23"/>
  <c r="N81" i="23"/>
  <c r="N82" i="23"/>
  <c r="N60" i="23"/>
  <c r="N83" i="23"/>
  <c r="N84" i="23"/>
  <c r="N85" i="23"/>
  <c r="N54" i="23"/>
  <c r="N86" i="23"/>
  <c r="N87" i="23"/>
  <c r="N88" i="23"/>
  <c r="N55" i="23"/>
  <c r="N61" i="23"/>
  <c r="N89" i="23"/>
  <c r="N90" i="23"/>
  <c r="N91" i="23"/>
  <c r="N92" i="23"/>
  <c r="N56" i="23"/>
  <c r="N93" i="23"/>
  <c r="N94" i="23"/>
  <c r="N95" i="23"/>
  <c r="N96" i="23"/>
  <c r="N24" i="23"/>
  <c r="N97" i="23"/>
  <c r="N71" i="23"/>
  <c r="N98" i="23"/>
  <c r="N34" i="23"/>
  <c r="N99" i="23"/>
  <c r="N100" i="23"/>
  <c r="N101" i="23"/>
  <c r="N44" i="23"/>
  <c r="N102" i="23"/>
  <c r="N72" i="23"/>
  <c r="N103" i="23"/>
  <c r="N104" i="23"/>
  <c r="N105" i="23"/>
  <c r="N106" i="23"/>
  <c r="N107" i="23"/>
  <c r="N108" i="23"/>
  <c r="N109" i="23"/>
  <c r="N110" i="23"/>
  <c r="N111" i="23"/>
  <c r="N25" i="23"/>
  <c r="N112" i="23"/>
  <c r="N113" i="23"/>
  <c r="N114" i="23"/>
  <c r="N73" i="23"/>
  <c r="N62" i="23"/>
  <c r="N74" i="23"/>
  <c r="N52" i="23"/>
  <c r="N75" i="23"/>
  <c r="N115" i="23"/>
  <c r="N76" i="23"/>
  <c r="N116" i="23"/>
  <c r="N117" i="23"/>
  <c r="N118" i="23"/>
  <c r="N119" i="23"/>
  <c r="N120" i="23"/>
  <c r="N63" i="23"/>
  <c r="N121" i="23"/>
  <c r="N6" i="23"/>
  <c r="M7" i="23"/>
  <c r="M8" i="23"/>
  <c r="M13" i="23"/>
  <c r="M9" i="23"/>
  <c r="M11" i="23"/>
  <c r="M10" i="23"/>
  <c r="M20" i="23"/>
  <c r="M15" i="23"/>
  <c r="M14" i="23"/>
  <c r="M12" i="23"/>
  <c r="M18" i="23"/>
  <c r="M16" i="23"/>
  <c r="M17" i="23"/>
  <c r="M21" i="23"/>
  <c r="M19" i="23"/>
  <c r="M27" i="23"/>
  <c r="M23" i="23"/>
  <c r="M28" i="23"/>
  <c r="M22" i="23"/>
  <c r="M43" i="23"/>
  <c r="M30" i="23"/>
  <c r="M37" i="23"/>
  <c r="M31" i="23"/>
  <c r="M64" i="23"/>
  <c r="M29" i="23"/>
  <c r="M50" i="23"/>
  <c r="M33" i="23"/>
  <c r="M45" i="23"/>
  <c r="M40" i="23"/>
  <c r="M32" i="23"/>
  <c r="M39" i="23"/>
  <c r="M35" i="23"/>
  <c r="M57" i="23"/>
  <c r="M38" i="23"/>
  <c r="M46" i="23"/>
  <c r="M58" i="23"/>
  <c r="M59" i="23"/>
  <c r="M41" i="23"/>
  <c r="M47" i="23"/>
  <c r="M36" i="23"/>
  <c r="M65" i="23"/>
  <c r="M66" i="23"/>
  <c r="M67" i="23"/>
  <c r="M42" i="23"/>
  <c r="M51" i="23"/>
  <c r="M68" i="23"/>
  <c r="M69" i="23"/>
  <c r="M48" i="23"/>
  <c r="M26" i="23"/>
  <c r="M49" i="23"/>
  <c r="M53" i="23"/>
  <c r="M77" i="23"/>
  <c r="M78" i="23"/>
  <c r="M79" i="23"/>
  <c r="M80" i="23"/>
  <c r="M70" i="23"/>
  <c r="M81" i="23"/>
  <c r="M82" i="23"/>
  <c r="M60" i="23"/>
  <c r="M83" i="23"/>
  <c r="M84" i="23"/>
  <c r="M85" i="23"/>
  <c r="M54" i="23"/>
  <c r="M86" i="23"/>
  <c r="M87" i="23"/>
  <c r="M88" i="23"/>
  <c r="M55" i="23"/>
  <c r="M61" i="23"/>
  <c r="M89" i="23"/>
  <c r="M90" i="23"/>
  <c r="M91" i="23"/>
  <c r="M92" i="23"/>
  <c r="M56" i="23"/>
  <c r="M93" i="23"/>
  <c r="M94" i="23"/>
  <c r="M95" i="23"/>
  <c r="M96" i="23"/>
  <c r="M24" i="23"/>
  <c r="M97" i="23"/>
  <c r="M71" i="23"/>
  <c r="M98" i="23"/>
  <c r="M34" i="23"/>
  <c r="M99" i="23"/>
  <c r="M100" i="23"/>
  <c r="M101" i="23"/>
  <c r="M44" i="23"/>
  <c r="M102" i="23"/>
  <c r="M72" i="23"/>
  <c r="M103" i="23"/>
  <c r="M104" i="23"/>
  <c r="M105" i="23"/>
  <c r="M106" i="23"/>
  <c r="M107" i="23"/>
  <c r="M108" i="23"/>
  <c r="M109" i="23"/>
  <c r="M110" i="23"/>
  <c r="M111" i="23"/>
  <c r="M25" i="23"/>
  <c r="M112" i="23"/>
  <c r="M113" i="23"/>
  <c r="M114" i="23"/>
  <c r="M73" i="23"/>
  <c r="M62" i="23"/>
  <c r="M74" i="23"/>
  <c r="M52" i="23"/>
  <c r="M75" i="23"/>
  <c r="M115" i="23"/>
  <c r="M76" i="23"/>
  <c r="M116" i="23"/>
  <c r="M117" i="23"/>
  <c r="M118" i="23"/>
  <c r="M119" i="23"/>
  <c r="M120" i="23"/>
  <c r="M63" i="23"/>
  <c r="M121" i="23"/>
  <c r="M6" i="23"/>
  <c r="L7" i="23"/>
  <c r="L8" i="23"/>
  <c r="L13" i="23"/>
  <c r="L9" i="23"/>
  <c r="L11" i="23"/>
  <c r="L10" i="23"/>
  <c r="L20" i="23"/>
  <c r="L15" i="23"/>
  <c r="L14" i="23"/>
  <c r="L12" i="23"/>
  <c r="L18" i="23"/>
  <c r="L16" i="23"/>
  <c r="L17" i="23"/>
  <c r="L21" i="23"/>
  <c r="L19" i="23"/>
  <c r="L27" i="23"/>
  <c r="L23" i="23"/>
  <c r="L28" i="23"/>
  <c r="L22" i="23"/>
  <c r="L43" i="23"/>
  <c r="L30" i="23"/>
  <c r="L37" i="23"/>
  <c r="L31" i="23"/>
  <c r="L64" i="23"/>
  <c r="L29" i="23"/>
  <c r="L50" i="23"/>
  <c r="L33" i="23"/>
  <c r="L45" i="23"/>
  <c r="L40" i="23"/>
  <c r="L32" i="23"/>
  <c r="L39" i="23"/>
  <c r="L35" i="23"/>
  <c r="L57" i="23"/>
  <c r="L38" i="23"/>
  <c r="L46" i="23"/>
  <c r="L58" i="23"/>
  <c r="L59" i="23"/>
  <c r="L41" i="23"/>
  <c r="L47" i="23"/>
  <c r="L36" i="23"/>
  <c r="L65" i="23"/>
  <c r="L66" i="23"/>
  <c r="L67" i="23"/>
  <c r="L42" i="23"/>
  <c r="L51" i="23"/>
  <c r="L68" i="23"/>
  <c r="L69" i="23"/>
  <c r="L48" i="23"/>
  <c r="L26" i="23"/>
  <c r="L49" i="23"/>
  <c r="L53" i="23"/>
  <c r="L77" i="23"/>
  <c r="L78" i="23"/>
  <c r="L79" i="23"/>
  <c r="L80" i="23"/>
  <c r="L70" i="23"/>
  <c r="L81" i="23"/>
  <c r="L82" i="23"/>
  <c r="L60" i="23"/>
  <c r="L83" i="23"/>
  <c r="L84" i="23"/>
  <c r="L85" i="23"/>
  <c r="L54" i="23"/>
  <c r="L86" i="23"/>
  <c r="L87" i="23"/>
  <c r="L88" i="23"/>
  <c r="L55" i="23"/>
  <c r="L61" i="23"/>
  <c r="L89" i="23"/>
  <c r="L90" i="23"/>
  <c r="L91" i="23"/>
  <c r="L92" i="23"/>
  <c r="L56" i="23"/>
  <c r="L93" i="23"/>
  <c r="L94" i="23"/>
  <c r="L95" i="23"/>
  <c r="L96" i="23"/>
  <c r="L24" i="23"/>
  <c r="L97" i="23"/>
  <c r="L71" i="23"/>
  <c r="L98" i="23"/>
  <c r="L34" i="23"/>
  <c r="L99" i="23"/>
  <c r="L100" i="23"/>
  <c r="L101" i="23"/>
  <c r="L44" i="23"/>
  <c r="L102" i="23"/>
  <c r="L72" i="23"/>
  <c r="L103" i="23"/>
  <c r="L104" i="23"/>
  <c r="L105" i="23"/>
  <c r="L106" i="23"/>
  <c r="L107" i="23"/>
  <c r="L108" i="23"/>
  <c r="L109" i="23"/>
  <c r="L110" i="23"/>
  <c r="L111" i="23"/>
  <c r="L25" i="23"/>
  <c r="L112" i="23"/>
  <c r="L113" i="23"/>
  <c r="L114" i="23"/>
  <c r="L73" i="23"/>
  <c r="L62" i="23"/>
  <c r="L74" i="23"/>
  <c r="L52" i="23"/>
  <c r="L75" i="23"/>
  <c r="L115" i="23"/>
  <c r="L76" i="23"/>
  <c r="L116" i="23"/>
  <c r="L117" i="23"/>
  <c r="L118" i="23"/>
  <c r="L119" i="23"/>
  <c r="L120" i="23"/>
  <c r="L63" i="23"/>
  <c r="L121" i="23"/>
  <c r="L6" i="23"/>
  <c r="K13" i="23"/>
  <c r="K9" i="23"/>
  <c r="K11" i="23"/>
  <c r="K10" i="23"/>
  <c r="K20" i="23"/>
  <c r="K15" i="23"/>
  <c r="K14" i="23"/>
  <c r="K12" i="23"/>
  <c r="K18" i="23"/>
  <c r="K16" i="23"/>
  <c r="K17" i="23"/>
  <c r="K21" i="23"/>
  <c r="K19" i="23"/>
  <c r="K27" i="23"/>
  <c r="K23" i="23"/>
  <c r="K28" i="23"/>
  <c r="K22" i="23"/>
  <c r="K43" i="23"/>
  <c r="K30" i="23"/>
  <c r="K37" i="23"/>
  <c r="K31" i="23"/>
  <c r="K64" i="23"/>
  <c r="K29" i="23"/>
  <c r="K50" i="23"/>
  <c r="K33" i="23"/>
  <c r="K45" i="23"/>
  <c r="K40" i="23"/>
  <c r="K32" i="23"/>
  <c r="K39" i="23"/>
  <c r="K35" i="23"/>
  <c r="K57" i="23"/>
  <c r="K38" i="23"/>
  <c r="K46" i="23"/>
  <c r="K58" i="23"/>
  <c r="K59" i="23"/>
  <c r="K41" i="23"/>
  <c r="K47" i="23"/>
  <c r="K36" i="23"/>
  <c r="K65" i="23"/>
  <c r="K66" i="23"/>
  <c r="K67" i="23"/>
  <c r="K42" i="23"/>
  <c r="K51" i="23"/>
  <c r="K68" i="23"/>
  <c r="K69" i="23"/>
  <c r="K48" i="23"/>
  <c r="K26" i="23"/>
  <c r="K49" i="23"/>
  <c r="K53" i="23"/>
  <c r="K77" i="23"/>
  <c r="K78" i="23"/>
  <c r="K79" i="23"/>
  <c r="K80" i="23"/>
  <c r="K70" i="23"/>
  <c r="K81" i="23"/>
  <c r="K82" i="23"/>
  <c r="K60" i="23"/>
  <c r="K83" i="23"/>
  <c r="K84" i="23"/>
  <c r="K85" i="23"/>
  <c r="K54" i="23"/>
  <c r="K86" i="23"/>
  <c r="K87" i="23"/>
  <c r="K88" i="23"/>
  <c r="K55" i="23"/>
  <c r="K61" i="23"/>
  <c r="K89" i="23"/>
  <c r="K90" i="23"/>
  <c r="K91" i="23"/>
  <c r="K92" i="23"/>
  <c r="K56" i="23"/>
  <c r="K93" i="23"/>
  <c r="K94" i="23"/>
  <c r="K95" i="23"/>
  <c r="K96" i="23"/>
  <c r="K24" i="23"/>
  <c r="K97" i="23"/>
  <c r="K71" i="23"/>
  <c r="K98" i="23"/>
  <c r="K34" i="23"/>
  <c r="K99" i="23"/>
  <c r="K100" i="23"/>
  <c r="K101" i="23"/>
  <c r="K44" i="23"/>
  <c r="K102" i="23"/>
  <c r="K72" i="23"/>
  <c r="K103" i="23"/>
  <c r="K104" i="23"/>
  <c r="K105" i="23"/>
  <c r="K106" i="23"/>
  <c r="K107" i="23"/>
  <c r="K108" i="23"/>
  <c r="K109" i="23"/>
  <c r="K110" i="23"/>
  <c r="K111" i="23"/>
  <c r="K25" i="23"/>
  <c r="K112" i="23"/>
  <c r="K113" i="23"/>
  <c r="K114" i="23"/>
  <c r="K73" i="23"/>
  <c r="K62" i="23"/>
  <c r="K74" i="23"/>
  <c r="K52" i="23"/>
  <c r="K75" i="23"/>
  <c r="K115" i="23"/>
  <c r="K76" i="23"/>
  <c r="K116" i="23"/>
  <c r="K117" i="23"/>
  <c r="K118" i="23"/>
  <c r="K119" i="23"/>
  <c r="K120" i="23"/>
  <c r="K63" i="23"/>
  <c r="K121" i="23"/>
  <c r="K7" i="23"/>
  <c r="K8" i="23"/>
  <c r="K6" i="23"/>
  <c r="J13" i="23"/>
  <c r="J9" i="23"/>
  <c r="J11" i="23"/>
  <c r="J10" i="23"/>
  <c r="J20" i="23"/>
  <c r="J15" i="23"/>
  <c r="J14" i="23"/>
  <c r="J12" i="23"/>
  <c r="J18" i="23"/>
  <c r="J16" i="23"/>
  <c r="J17" i="23"/>
  <c r="J21" i="23"/>
  <c r="J19" i="23"/>
  <c r="J27" i="23"/>
  <c r="J23" i="23"/>
  <c r="J28" i="23"/>
  <c r="J22" i="23"/>
  <c r="J43" i="23"/>
  <c r="J30" i="23"/>
  <c r="J37" i="23"/>
  <c r="J31" i="23"/>
  <c r="J64" i="23"/>
  <c r="J29" i="23"/>
  <c r="J50" i="23"/>
  <c r="J33" i="23"/>
  <c r="J45" i="23"/>
  <c r="J40" i="23"/>
  <c r="J32" i="23"/>
  <c r="J39" i="23"/>
  <c r="J35" i="23"/>
  <c r="J57" i="23"/>
  <c r="J38" i="23"/>
  <c r="J46" i="23"/>
  <c r="J58" i="23"/>
  <c r="J59" i="23"/>
  <c r="J41" i="23"/>
  <c r="J47" i="23"/>
  <c r="J36" i="23"/>
  <c r="J65" i="23"/>
  <c r="J66" i="23"/>
  <c r="J67" i="23"/>
  <c r="J42" i="23"/>
  <c r="J51" i="23"/>
  <c r="J68" i="23"/>
  <c r="J69" i="23"/>
  <c r="J48" i="23"/>
  <c r="J26" i="23"/>
  <c r="J49" i="23"/>
  <c r="J53" i="23"/>
  <c r="J77" i="23"/>
  <c r="J78" i="23"/>
  <c r="J79" i="23"/>
  <c r="J80" i="23"/>
  <c r="J70" i="23"/>
  <c r="J81" i="23"/>
  <c r="J82" i="23"/>
  <c r="J60" i="23"/>
  <c r="J83" i="23"/>
  <c r="J84" i="23"/>
  <c r="J85" i="23"/>
  <c r="J54" i="23"/>
  <c r="J86" i="23"/>
  <c r="J87" i="23"/>
  <c r="J88" i="23"/>
  <c r="J55" i="23"/>
  <c r="J61" i="23"/>
  <c r="J89" i="23"/>
  <c r="J90" i="23"/>
  <c r="J91" i="23"/>
  <c r="J92" i="23"/>
  <c r="J56" i="23"/>
  <c r="J93" i="23"/>
  <c r="J94" i="23"/>
  <c r="J95" i="23"/>
  <c r="J96" i="23"/>
  <c r="J24" i="23"/>
  <c r="J97" i="23"/>
  <c r="J71" i="23"/>
  <c r="J98" i="23"/>
  <c r="J34" i="23"/>
  <c r="J99" i="23"/>
  <c r="J100" i="23"/>
  <c r="J101" i="23"/>
  <c r="J44" i="23"/>
  <c r="J102" i="23"/>
  <c r="J72" i="23"/>
  <c r="J103" i="23"/>
  <c r="J104" i="23"/>
  <c r="J105" i="23"/>
  <c r="J106" i="23"/>
  <c r="J107" i="23"/>
  <c r="J108" i="23"/>
  <c r="J109" i="23"/>
  <c r="J110" i="23"/>
  <c r="J111" i="23"/>
  <c r="J25" i="23"/>
  <c r="J112" i="23"/>
  <c r="J113" i="23"/>
  <c r="J114" i="23"/>
  <c r="J73" i="23"/>
  <c r="J62" i="23"/>
  <c r="J74" i="23"/>
  <c r="J52" i="23"/>
  <c r="J75" i="23"/>
  <c r="J115" i="23"/>
  <c r="J76" i="23"/>
  <c r="J116" i="23"/>
  <c r="J117" i="23"/>
  <c r="J118" i="23"/>
  <c r="J119" i="23"/>
  <c r="J120" i="23"/>
  <c r="J63" i="23"/>
  <c r="J121" i="23"/>
  <c r="J7" i="23"/>
  <c r="J8" i="23"/>
  <c r="J6" i="23"/>
  <c r="I7" i="23"/>
  <c r="I8" i="23"/>
  <c r="I9" i="23"/>
  <c r="I11" i="23"/>
  <c r="I10" i="23"/>
  <c r="I20" i="23"/>
  <c r="I15" i="23"/>
  <c r="I14" i="23"/>
  <c r="I12" i="23"/>
  <c r="I18" i="23"/>
  <c r="I16" i="23"/>
  <c r="I17" i="23"/>
  <c r="I21" i="23"/>
  <c r="I19" i="23"/>
  <c r="I27" i="23"/>
  <c r="I23" i="23"/>
  <c r="I28" i="23"/>
  <c r="I22" i="23"/>
  <c r="I43" i="23"/>
  <c r="I30" i="23"/>
  <c r="I37" i="23"/>
  <c r="I31" i="23"/>
  <c r="I64" i="23"/>
  <c r="I29" i="23"/>
  <c r="I50" i="23"/>
  <c r="I33" i="23"/>
  <c r="I45" i="23"/>
  <c r="I40" i="23"/>
  <c r="I32" i="23"/>
  <c r="I39" i="23"/>
  <c r="I35" i="23"/>
  <c r="I57" i="23"/>
  <c r="I38" i="23"/>
  <c r="I46" i="23"/>
  <c r="I58" i="23"/>
  <c r="I59" i="23"/>
  <c r="I41" i="23"/>
  <c r="I47" i="23"/>
  <c r="I36" i="23"/>
  <c r="I65" i="23"/>
  <c r="I66" i="23"/>
  <c r="I67" i="23"/>
  <c r="I42" i="23"/>
  <c r="I51" i="23"/>
  <c r="I68" i="23"/>
  <c r="I69" i="23"/>
  <c r="I48" i="23"/>
  <c r="I26" i="23"/>
  <c r="I49" i="23"/>
  <c r="I53" i="23"/>
  <c r="I77" i="23"/>
  <c r="I78" i="23"/>
  <c r="I79" i="23"/>
  <c r="I80" i="23"/>
  <c r="I70" i="23"/>
  <c r="I81" i="23"/>
  <c r="I82" i="23"/>
  <c r="I60" i="23"/>
  <c r="I83" i="23"/>
  <c r="I84" i="23"/>
  <c r="I85" i="23"/>
  <c r="I54" i="23"/>
  <c r="I86" i="23"/>
  <c r="I87" i="23"/>
  <c r="I88" i="23"/>
  <c r="I55" i="23"/>
  <c r="I61" i="23"/>
  <c r="I89" i="23"/>
  <c r="I90" i="23"/>
  <c r="I91" i="23"/>
  <c r="I92" i="23"/>
  <c r="I56" i="23"/>
  <c r="I93" i="23"/>
  <c r="I94" i="23"/>
  <c r="I95" i="23"/>
  <c r="I96" i="23"/>
  <c r="I24" i="23"/>
  <c r="I97" i="23"/>
  <c r="I71" i="23"/>
  <c r="I98" i="23"/>
  <c r="I34" i="23"/>
  <c r="I99" i="23"/>
  <c r="I100" i="23"/>
  <c r="I101" i="23"/>
  <c r="I44" i="23"/>
  <c r="I102" i="23"/>
  <c r="I72" i="23"/>
  <c r="I103" i="23"/>
  <c r="I104" i="23"/>
  <c r="I105" i="23"/>
  <c r="I106" i="23"/>
  <c r="I107" i="23"/>
  <c r="I108" i="23"/>
  <c r="I109" i="23"/>
  <c r="I110" i="23"/>
  <c r="I111" i="23"/>
  <c r="I25" i="23"/>
  <c r="I112" i="23"/>
  <c r="I113" i="23"/>
  <c r="I114" i="23"/>
  <c r="I73" i="23"/>
  <c r="I62" i="23"/>
  <c r="I74" i="23"/>
  <c r="I52" i="23"/>
  <c r="I75" i="23"/>
  <c r="I115" i="23"/>
  <c r="I76" i="23"/>
  <c r="I116" i="23"/>
  <c r="I117" i="23"/>
  <c r="I118" i="23"/>
  <c r="I119" i="23"/>
  <c r="I120" i="23"/>
  <c r="I63" i="23"/>
  <c r="I121" i="23"/>
  <c r="I6" i="23"/>
  <c r="H7" i="23"/>
  <c r="H8" i="23"/>
  <c r="H13" i="23"/>
  <c r="H9" i="23"/>
  <c r="H11" i="23"/>
  <c r="H10" i="23"/>
  <c r="H20" i="23"/>
  <c r="H15" i="23"/>
  <c r="H14" i="23"/>
  <c r="H12" i="23"/>
  <c r="H18" i="23"/>
  <c r="H16" i="23"/>
  <c r="H17" i="23"/>
  <c r="H21" i="23"/>
  <c r="H19" i="23"/>
  <c r="H27" i="23"/>
  <c r="H23" i="23"/>
  <c r="H28" i="23"/>
  <c r="H22" i="23"/>
  <c r="H43" i="23"/>
  <c r="H30" i="23"/>
  <c r="H37" i="23"/>
  <c r="H31" i="23"/>
  <c r="H64" i="23"/>
  <c r="H29" i="23"/>
  <c r="H50" i="23"/>
  <c r="H33" i="23"/>
  <c r="H45" i="23"/>
  <c r="H40" i="23"/>
  <c r="H32" i="23"/>
  <c r="H39" i="23"/>
  <c r="H35" i="23"/>
  <c r="H57" i="23"/>
  <c r="H38" i="23"/>
  <c r="H46" i="23"/>
  <c r="H58" i="23"/>
  <c r="H59" i="23"/>
  <c r="H41" i="23"/>
  <c r="H47" i="23"/>
  <c r="H36" i="23"/>
  <c r="H65" i="23"/>
  <c r="H66" i="23"/>
  <c r="H67" i="23"/>
  <c r="H42" i="23"/>
  <c r="H51" i="23"/>
  <c r="H68" i="23"/>
  <c r="H69" i="23"/>
  <c r="H48" i="23"/>
  <c r="H26" i="23"/>
  <c r="H49" i="23"/>
  <c r="H53" i="23"/>
  <c r="H77" i="23"/>
  <c r="H78" i="23"/>
  <c r="H79" i="23"/>
  <c r="H80" i="23"/>
  <c r="H70" i="23"/>
  <c r="H81" i="23"/>
  <c r="H82" i="23"/>
  <c r="H60" i="23"/>
  <c r="H83" i="23"/>
  <c r="H84" i="23"/>
  <c r="H85" i="23"/>
  <c r="H54" i="23"/>
  <c r="H86" i="23"/>
  <c r="H87" i="23"/>
  <c r="H88" i="23"/>
  <c r="H55" i="23"/>
  <c r="H61" i="23"/>
  <c r="H89" i="23"/>
  <c r="H90" i="23"/>
  <c r="H91" i="23"/>
  <c r="H92" i="23"/>
  <c r="H56" i="23"/>
  <c r="H93" i="23"/>
  <c r="H94" i="23"/>
  <c r="H95" i="23"/>
  <c r="H96" i="23"/>
  <c r="H24" i="23"/>
  <c r="H97" i="23"/>
  <c r="H71" i="23"/>
  <c r="H98" i="23"/>
  <c r="H34" i="23"/>
  <c r="H99" i="23"/>
  <c r="H100" i="23"/>
  <c r="H101" i="23"/>
  <c r="H44" i="23"/>
  <c r="H102" i="23"/>
  <c r="H72" i="23"/>
  <c r="H103" i="23"/>
  <c r="H104" i="23"/>
  <c r="H105" i="23"/>
  <c r="H106" i="23"/>
  <c r="H107" i="23"/>
  <c r="H108" i="23"/>
  <c r="H109" i="23"/>
  <c r="H110" i="23"/>
  <c r="H111" i="23"/>
  <c r="H25" i="23"/>
  <c r="H112" i="23"/>
  <c r="H113" i="23"/>
  <c r="H114" i="23"/>
  <c r="H73" i="23"/>
  <c r="H62" i="23"/>
  <c r="H74" i="23"/>
  <c r="H52" i="23"/>
  <c r="H75" i="23"/>
  <c r="H115" i="23"/>
  <c r="H76" i="23"/>
  <c r="H116" i="23"/>
  <c r="H117" i="23"/>
  <c r="H118" i="23"/>
  <c r="H119" i="23"/>
  <c r="H120" i="23"/>
  <c r="H63" i="23"/>
  <c r="H121" i="23"/>
  <c r="H6" i="23"/>
  <c r="H30" i="5"/>
  <c r="K30" i="5"/>
  <c r="H553" i="5"/>
  <c r="K553" i="5"/>
  <c r="H554" i="5"/>
  <c r="K554" i="5"/>
  <c r="H372" i="5"/>
  <c r="K372" i="5"/>
  <c r="H162" i="5"/>
  <c r="K162" i="5"/>
  <c r="H442" i="5"/>
  <c r="K442" i="5"/>
  <c r="K288" i="1"/>
  <c r="AA25" i="23" s="1"/>
  <c r="H288" i="1"/>
  <c r="K1498" i="2"/>
  <c r="AB25" i="23" s="1"/>
  <c r="H1498" i="2"/>
  <c r="K1939" i="2"/>
  <c r="H1939" i="2"/>
  <c r="H2395" i="2"/>
  <c r="K2248" i="2"/>
  <c r="H2248" i="2"/>
  <c r="K759" i="1"/>
  <c r="H759" i="1"/>
  <c r="K56" i="6"/>
  <c r="H56" i="6"/>
  <c r="K124" i="6"/>
  <c r="H124" i="6"/>
  <c r="H271" i="14"/>
  <c r="K271" i="14"/>
  <c r="H796" i="14"/>
  <c r="K796" i="14"/>
  <c r="H217" i="14"/>
  <c r="K217" i="14"/>
  <c r="H627" i="14"/>
  <c r="K627" i="14"/>
  <c r="H21" i="11"/>
  <c r="K21" i="11"/>
  <c r="H388" i="10"/>
  <c r="K388" i="10"/>
  <c r="H104" i="10"/>
  <c r="K104" i="10"/>
  <c r="H38" i="10"/>
  <c r="K38" i="10"/>
  <c r="H39" i="10"/>
  <c r="K39" i="10"/>
  <c r="H586" i="10"/>
  <c r="K586" i="10"/>
  <c r="H793" i="10"/>
  <c r="K793" i="10"/>
  <c r="H484" i="10"/>
  <c r="K484" i="10"/>
  <c r="H850" i="10"/>
  <c r="K850" i="10"/>
  <c r="H851" i="10"/>
  <c r="K851" i="10"/>
  <c r="H249" i="8"/>
  <c r="K249" i="8"/>
  <c r="H261" i="8"/>
  <c r="K261" i="8"/>
  <c r="H488" i="8"/>
  <c r="K488" i="8"/>
  <c r="H823" i="7"/>
  <c r="K823" i="7"/>
  <c r="H824" i="7"/>
  <c r="K824" i="7"/>
  <c r="H321" i="7"/>
  <c r="K321" i="7"/>
  <c r="H1039" i="7"/>
  <c r="K1039" i="7"/>
  <c r="H845" i="7"/>
  <c r="K845" i="7"/>
  <c r="H258" i="7"/>
  <c r="K258" i="7"/>
  <c r="H939" i="7"/>
  <c r="K939" i="7"/>
  <c r="H243" i="7"/>
  <c r="K243" i="7"/>
  <c r="H387" i="7"/>
  <c r="K387" i="7"/>
  <c r="H717" i="7"/>
  <c r="K717" i="7"/>
  <c r="H28" i="4"/>
  <c r="K28" i="4"/>
  <c r="H418" i="4"/>
  <c r="K418" i="4"/>
  <c r="L418" i="4"/>
  <c r="M418" i="4" s="1"/>
  <c r="H45" i="4"/>
  <c r="K45" i="4"/>
  <c r="H46" i="4"/>
  <c r="K46" i="4"/>
  <c r="H268" i="3"/>
  <c r="K268" i="3"/>
  <c r="H802" i="3"/>
  <c r="K802" i="3"/>
  <c r="H114" i="3"/>
  <c r="K114" i="3"/>
  <c r="H397" i="3"/>
  <c r="K397" i="3"/>
  <c r="H1175" i="2"/>
  <c r="K1175" i="2"/>
  <c r="H177" i="2"/>
  <c r="K177" i="2"/>
  <c r="H1891" i="2"/>
  <c r="K1891" i="2"/>
  <c r="H2004" i="2"/>
  <c r="K2004" i="2"/>
  <c r="H2070" i="2"/>
  <c r="K2070" i="2"/>
  <c r="H469" i="2"/>
  <c r="K469" i="2"/>
  <c r="H470" i="2"/>
  <c r="K470" i="2"/>
  <c r="H1225" i="2"/>
  <c r="K1225" i="2"/>
  <c r="H237" i="16"/>
  <c r="K237" i="16"/>
  <c r="H1065" i="16"/>
  <c r="K1065" i="16"/>
  <c r="H825" i="16"/>
  <c r="K825" i="16"/>
  <c r="H343" i="16"/>
  <c r="K343" i="16"/>
  <c r="H398" i="16"/>
  <c r="K398" i="16"/>
  <c r="H1097" i="16"/>
  <c r="K1097" i="16"/>
  <c r="H709" i="16"/>
  <c r="K709" i="16"/>
  <c r="H710" i="16"/>
  <c r="K710" i="16"/>
  <c r="H411" i="16"/>
  <c r="K411" i="16"/>
  <c r="H64" i="16"/>
  <c r="K64" i="16"/>
  <c r="H65" i="16"/>
  <c r="K65" i="16"/>
  <c r="H252" i="16"/>
  <c r="K252" i="16"/>
  <c r="H397" i="16"/>
  <c r="K397" i="16"/>
  <c r="H409" i="16"/>
  <c r="K409" i="16"/>
  <c r="H410" i="16"/>
  <c r="K410" i="16"/>
  <c r="H97" i="14"/>
  <c r="K97" i="14"/>
  <c r="H561" i="14"/>
  <c r="K561" i="14"/>
  <c r="H809" i="14"/>
  <c r="K809" i="14"/>
  <c r="H46" i="14"/>
  <c r="K46" i="14"/>
  <c r="H229" i="14"/>
  <c r="K229" i="14"/>
  <c r="H20" i="15"/>
  <c r="K20" i="15"/>
  <c r="L20" i="15"/>
  <c r="H312" i="15"/>
  <c r="K312" i="15"/>
  <c r="H313" i="15"/>
  <c r="K313" i="15"/>
  <c r="H85" i="15"/>
  <c r="K85" i="15"/>
  <c r="H201" i="15"/>
  <c r="K201" i="15"/>
  <c r="H723" i="10"/>
  <c r="K723" i="10"/>
  <c r="H599" i="10"/>
  <c r="K599" i="10"/>
  <c r="H600" i="10"/>
  <c r="K600" i="10"/>
  <c r="H483" i="10"/>
  <c r="K483" i="10"/>
  <c r="H1254" i="9"/>
  <c r="K1254" i="9"/>
  <c r="H1189" i="9"/>
  <c r="K1189" i="9"/>
  <c r="H1278" i="9"/>
  <c r="K1278" i="9"/>
  <c r="H270" i="9"/>
  <c r="K270" i="9"/>
  <c r="H86" i="9"/>
  <c r="K86" i="9"/>
  <c r="H155" i="9"/>
  <c r="K155" i="9"/>
  <c r="H257" i="7"/>
  <c r="K257" i="7"/>
  <c r="H822" i="7"/>
  <c r="K822" i="7"/>
  <c r="H236" i="7"/>
  <c r="K236" i="7"/>
  <c r="H167" i="7"/>
  <c r="K167" i="7"/>
  <c r="H180" i="7"/>
  <c r="K180" i="7"/>
  <c r="H508" i="7"/>
  <c r="K508" i="7"/>
  <c r="H113" i="7"/>
  <c r="K113" i="7"/>
  <c r="H118" i="5"/>
  <c r="K118" i="5"/>
  <c r="H9" i="5"/>
  <c r="K9" i="5"/>
  <c r="H240" i="5"/>
  <c r="K240" i="5"/>
  <c r="H427" i="5"/>
  <c r="K427" i="5"/>
  <c r="H661" i="5"/>
  <c r="K661" i="5"/>
  <c r="H510" i="4"/>
  <c r="K510" i="4"/>
  <c r="H172" i="4"/>
  <c r="K172" i="4"/>
  <c r="H149" i="4"/>
  <c r="K149" i="4"/>
  <c r="H150" i="4"/>
  <c r="K150" i="4"/>
  <c r="H195" i="3"/>
  <c r="K195" i="3"/>
  <c r="H70" i="3"/>
  <c r="K70" i="3"/>
  <c r="H71" i="3"/>
  <c r="K71" i="3"/>
  <c r="H786" i="3"/>
  <c r="K786" i="3"/>
  <c r="H194" i="3"/>
  <c r="K194" i="3"/>
  <c r="H72" i="3"/>
  <c r="K72" i="3"/>
  <c r="H911" i="3"/>
  <c r="K911" i="3"/>
  <c r="H1479" i="2"/>
  <c r="K1479" i="2"/>
  <c r="H443" i="2"/>
  <c r="K443" i="2"/>
  <c r="H444" i="2"/>
  <c r="K444" i="2"/>
  <c r="H2117" i="2"/>
  <c r="K2117" i="2"/>
  <c r="H196" i="1"/>
  <c r="K196" i="1"/>
  <c r="H495" i="1"/>
  <c r="K495" i="1"/>
  <c r="H238" i="1"/>
  <c r="K238" i="1"/>
  <c r="F6" i="23"/>
  <c r="G7" i="23"/>
  <c r="G8" i="23"/>
  <c r="G13" i="23"/>
  <c r="G9" i="23"/>
  <c r="G10" i="23"/>
  <c r="G11" i="23"/>
  <c r="G20" i="23"/>
  <c r="G14" i="23"/>
  <c r="G12" i="23"/>
  <c r="G17" i="23"/>
  <c r="G16" i="23"/>
  <c r="G21" i="23"/>
  <c r="G15" i="23"/>
  <c r="G18" i="23"/>
  <c r="G23" i="23"/>
  <c r="G22" i="23"/>
  <c r="G43" i="23"/>
  <c r="G28" i="23"/>
  <c r="G27" i="23"/>
  <c r="G45" i="23"/>
  <c r="G40" i="23"/>
  <c r="G19" i="23"/>
  <c r="G57" i="23"/>
  <c r="G38" i="23"/>
  <c r="G46" i="23"/>
  <c r="G39" i="23"/>
  <c r="G50" i="23"/>
  <c r="G58" i="23"/>
  <c r="G59" i="23"/>
  <c r="G30" i="23"/>
  <c r="G65" i="23"/>
  <c r="G29" i="23"/>
  <c r="G66" i="23"/>
  <c r="G67" i="23"/>
  <c r="G42" i="23"/>
  <c r="G35" i="23"/>
  <c r="G37" i="23"/>
  <c r="G51" i="23"/>
  <c r="G41" i="23"/>
  <c r="G77" i="23"/>
  <c r="G78" i="23"/>
  <c r="G79" i="23"/>
  <c r="G80" i="23"/>
  <c r="G70" i="23"/>
  <c r="G81" i="23"/>
  <c r="G82" i="23"/>
  <c r="G60" i="23"/>
  <c r="G83" i="23"/>
  <c r="G64" i="23"/>
  <c r="G84" i="23"/>
  <c r="G85" i="23"/>
  <c r="G47" i="23"/>
  <c r="G54" i="23"/>
  <c r="G86" i="23"/>
  <c r="G87" i="23"/>
  <c r="G88" i="23"/>
  <c r="G55" i="23"/>
  <c r="G61" i="23"/>
  <c r="G89" i="23"/>
  <c r="G90" i="23"/>
  <c r="G91" i="23"/>
  <c r="G92" i="23"/>
  <c r="G56" i="23"/>
  <c r="G93" i="23"/>
  <c r="G94" i="23"/>
  <c r="G95" i="23"/>
  <c r="G96" i="23"/>
  <c r="G24" i="23"/>
  <c r="G97" i="23"/>
  <c r="G36" i="23"/>
  <c r="G68" i="23"/>
  <c r="G71" i="23"/>
  <c r="G98" i="23"/>
  <c r="G34" i="23"/>
  <c r="G99" i="23"/>
  <c r="G100" i="23"/>
  <c r="G101" i="23"/>
  <c r="G44" i="23"/>
  <c r="G102" i="23"/>
  <c r="G72" i="23"/>
  <c r="G103" i="23"/>
  <c r="G104" i="23"/>
  <c r="G105" i="23"/>
  <c r="G69" i="23"/>
  <c r="G106" i="23"/>
  <c r="G33" i="23"/>
  <c r="G48" i="23"/>
  <c r="G107" i="23"/>
  <c r="G108" i="23"/>
  <c r="G109" i="23"/>
  <c r="G110" i="23"/>
  <c r="G111" i="23"/>
  <c r="G25" i="23"/>
  <c r="G112" i="23"/>
  <c r="G113" i="23"/>
  <c r="G114" i="23"/>
  <c r="G73" i="23"/>
  <c r="G62" i="23"/>
  <c r="G26" i="23"/>
  <c r="G74" i="23"/>
  <c r="G52" i="23"/>
  <c r="G75" i="23"/>
  <c r="G32" i="23"/>
  <c r="G115" i="23"/>
  <c r="G76" i="23"/>
  <c r="G53" i="23"/>
  <c r="G116" i="23"/>
  <c r="G117" i="23"/>
  <c r="G118" i="23"/>
  <c r="G119" i="23"/>
  <c r="G49" i="23"/>
  <c r="G120" i="23"/>
  <c r="G63" i="23"/>
  <c r="G31" i="23"/>
  <c r="G121" i="23"/>
  <c r="G6" i="23"/>
  <c r="F8" i="23"/>
  <c r="F9" i="23"/>
  <c r="F10" i="23"/>
  <c r="F11" i="23"/>
  <c r="F14" i="23"/>
  <c r="F12" i="23"/>
  <c r="F23" i="23"/>
  <c r="F15" i="23"/>
  <c r="F22" i="23"/>
  <c r="F57" i="23"/>
  <c r="F17" i="23"/>
  <c r="F18" i="23"/>
  <c r="F38" i="23"/>
  <c r="F46" i="23"/>
  <c r="F28" i="23"/>
  <c r="F65" i="23"/>
  <c r="F29" i="23"/>
  <c r="F66" i="23"/>
  <c r="F67" i="23"/>
  <c r="F27" i="23"/>
  <c r="F39" i="23"/>
  <c r="F16" i="23"/>
  <c r="F42" i="23"/>
  <c r="F35" i="23"/>
  <c r="F77" i="23"/>
  <c r="F78" i="23"/>
  <c r="F79" i="23"/>
  <c r="F13" i="23"/>
  <c r="F80" i="23"/>
  <c r="F70" i="23"/>
  <c r="F81" i="23"/>
  <c r="F82" i="23"/>
  <c r="F50" i="23"/>
  <c r="F60" i="23"/>
  <c r="F83" i="23"/>
  <c r="F64" i="23"/>
  <c r="F58" i="23"/>
  <c r="F84" i="23"/>
  <c r="F85" i="23"/>
  <c r="F37" i="23"/>
  <c r="F21" i="23"/>
  <c r="F47" i="23"/>
  <c r="F54" i="23"/>
  <c r="F86" i="23"/>
  <c r="F87" i="23"/>
  <c r="F88" i="23"/>
  <c r="F55" i="23"/>
  <c r="F61" i="23"/>
  <c r="F89" i="23"/>
  <c r="F90" i="23"/>
  <c r="F91" i="23"/>
  <c r="F92" i="23"/>
  <c r="F56" i="23"/>
  <c r="F93" i="23"/>
  <c r="F94" i="23"/>
  <c r="F95" i="23"/>
  <c r="F96" i="23"/>
  <c r="F24" i="23"/>
  <c r="F97" i="23"/>
  <c r="F36" i="23"/>
  <c r="F68" i="23"/>
  <c r="F71" i="23"/>
  <c r="F98" i="23"/>
  <c r="F34" i="23"/>
  <c r="F99" i="23"/>
  <c r="F100" i="23"/>
  <c r="F101" i="23"/>
  <c r="F44" i="23"/>
  <c r="F45" i="23"/>
  <c r="F102" i="23"/>
  <c r="F72" i="23"/>
  <c r="F103" i="23"/>
  <c r="F104" i="23"/>
  <c r="F105" i="23"/>
  <c r="F69" i="23"/>
  <c r="F106" i="23"/>
  <c r="F33" i="23"/>
  <c r="F48" i="23"/>
  <c r="F107" i="23"/>
  <c r="F108" i="23"/>
  <c r="F109" i="23"/>
  <c r="F110" i="23"/>
  <c r="F111" i="23"/>
  <c r="F25" i="23"/>
  <c r="F40" i="23"/>
  <c r="F43" i="23"/>
  <c r="F112" i="23"/>
  <c r="F113" i="23"/>
  <c r="F114" i="23"/>
  <c r="F73" i="23"/>
  <c r="F62" i="23"/>
  <c r="F26" i="23"/>
  <c r="F74" i="23"/>
  <c r="F52" i="23"/>
  <c r="F75" i="23"/>
  <c r="F32" i="23"/>
  <c r="F115" i="23"/>
  <c r="F76" i="23"/>
  <c r="F53" i="23"/>
  <c r="F116" i="23"/>
  <c r="F51" i="23"/>
  <c r="F117" i="23"/>
  <c r="F118" i="23"/>
  <c r="F119" i="23"/>
  <c r="F49" i="23"/>
  <c r="F120" i="23"/>
  <c r="F63" i="23"/>
  <c r="F19" i="23"/>
  <c r="F31" i="23"/>
  <c r="F59" i="23"/>
  <c r="F121" i="23"/>
  <c r="F30" i="23"/>
  <c r="F41" i="23"/>
  <c r="F20" i="23"/>
  <c r="F7" i="23"/>
  <c r="E8" i="23"/>
  <c r="E9" i="23"/>
  <c r="E10" i="23"/>
  <c r="E11" i="23"/>
  <c r="E23" i="23"/>
  <c r="E12" i="23"/>
  <c r="E14" i="23"/>
  <c r="E15" i="23"/>
  <c r="E57" i="23"/>
  <c r="E22" i="23"/>
  <c r="E17" i="23"/>
  <c r="E18" i="23"/>
  <c r="E38" i="23"/>
  <c r="E46" i="23"/>
  <c r="E28" i="23"/>
  <c r="E65" i="23"/>
  <c r="E29" i="23"/>
  <c r="E66" i="23"/>
  <c r="E67" i="23"/>
  <c r="E27" i="23"/>
  <c r="E39" i="23"/>
  <c r="E16" i="23"/>
  <c r="E77" i="23"/>
  <c r="E78" i="23"/>
  <c r="E79" i="23"/>
  <c r="E13" i="23"/>
  <c r="E80" i="23"/>
  <c r="E70" i="23"/>
  <c r="E81" i="23"/>
  <c r="E82" i="23"/>
  <c r="E50" i="23"/>
  <c r="E60" i="23"/>
  <c r="E83" i="23"/>
  <c r="E64" i="23"/>
  <c r="E58" i="23"/>
  <c r="E84" i="23"/>
  <c r="E85" i="23"/>
  <c r="E37" i="23"/>
  <c r="E21" i="23"/>
  <c r="E47" i="23"/>
  <c r="E54" i="23"/>
  <c r="E86" i="23"/>
  <c r="E87" i="23"/>
  <c r="E88" i="23"/>
  <c r="E55" i="23"/>
  <c r="E61" i="23"/>
  <c r="E89" i="23"/>
  <c r="E90" i="23"/>
  <c r="E91" i="23"/>
  <c r="E92" i="23"/>
  <c r="E56" i="23"/>
  <c r="E93" i="23"/>
  <c r="E94" i="23"/>
  <c r="E95" i="23"/>
  <c r="E96" i="23"/>
  <c r="E24" i="23"/>
  <c r="E97" i="23"/>
  <c r="E36" i="23"/>
  <c r="E68" i="23"/>
  <c r="E71" i="23"/>
  <c r="E98" i="23"/>
  <c r="E34" i="23"/>
  <c r="E99" i="23"/>
  <c r="E100" i="23"/>
  <c r="E101" i="23"/>
  <c r="E44" i="23"/>
  <c r="E45" i="23"/>
  <c r="E102" i="23"/>
  <c r="E72" i="23"/>
  <c r="E103" i="23"/>
  <c r="E104" i="23"/>
  <c r="E105" i="23"/>
  <c r="E69" i="23"/>
  <c r="E106" i="23"/>
  <c r="E33" i="23"/>
  <c r="E48" i="23"/>
  <c r="E107" i="23"/>
  <c r="E108" i="23"/>
  <c r="E109" i="23"/>
  <c r="E110" i="23"/>
  <c r="E111" i="23"/>
  <c r="E25" i="23"/>
  <c r="E40" i="23"/>
  <c r="E43" i="23"/>
  <c r="E112" i="23"/>
  <c r="E113" i="23"/>
  <c r="E114" i="23"/>
  <c r="E73" i="23"/>
  <c r="E62" i="23"/>
  <c r="E26" i="23"/>
  <c r="E74" i="23"/>
  <c r="E52" i="23"/>
  <c r="E75" i="23"/>
  <c r="E32" i="23"/>
  <c r="E115" i="23"/>
  <c r="E76" i="23"/>
  <c r="E53" i="23"/>
  <c r="E116" i="23"/>
  <c r="E51" i="23"/>
  <c r="E117" i="23"/>
  <c r="E118" i="23"/>
  <c r="E119" i="23"/>
  <c r="E49" i="23"/>
  <c r="E120" i="23"/>
  <c r="E63" i="23"/>
  <c r="E19" i="23"/>
  <c r="E31" i="23"/>
  <c r="E59" i="23"/>
  <c r="E42" i="23"/>
  <c r="E121" i="23"/>
  <c r="E35" i="23"/>
  <c r="E30" i="23"/>
  <c r="E41" i="23"/>
  <c r="E20" i="23"/>
  <c r="E7" i="23"/>
  <c r="H403" i="16"/>
  <c r="K403" i="16"/>
  <c r="H1195" i="16"/>
  <c r="K1195" i="16"/>
  <c r="H51" i="16"/>
  <c r="K51" i="16"/>
  <c r="H852" i="16"/>
  <c r="K852" i="16"/>
  <c r="H853" i="16"/>
  <c r="K853" i="16"/>
  <c r="H1084" i="16"/>
  <c r="K1084" i="16"/>
  <c r="H1085" i="16"/>
  <c r="K1085" i="16"/>
  <c r="H402" i="16"/>
  <c r="K402" i="16"/>
  <c r="H396" i="16"/>
  <c r="K396" i="16"/>
  <c r="H108" i="14"/>
  <c r="K108" i="14"/>
  <c r="H377" i="14"/>
  <c r="K377" i="14"/>
  <c r="H378" i="14"/>
  <c r="K378" i="14"/>
  <c r="H477" i="16"/>
  <c r="K477" i="16"/>
  <c r="H478" i="16"/>
  <c r="K478" i="16"/>
  <c r="H479" i="16"/>
  <c r="K479" i="16"/>
  <c r="H272" i="16"/>
  <c r="K272" i="16"/>
  <c r="H273" i="16"/>
  <c r="K273" i="16"/>
  <c r="H531" i="16"/>
  <c r="K531" i="16"/>
  <c r="H318" i="14"/>
  <c r="K318" i="14"/>
  <c r="H191" i="14"/>
  <c r="K191" i="14"/>
  <c r="H414" i="14"/>
  <c r="K414" i="14"/>
  <c r="H673" i="14"/>
  <c r="K673" i="14"/>
  <c r="H917" i="14"/>
  <c r="K917" i="14"/>
  <c r="H116" i="12"/>
  <c r="K116" i="12"/>
  <c r="H117" i="12"/>
  <c r="K117" i="12"/>
  <c r="H66" i="12"/>
  <c r="K66" i="12"/>
  <c r="H102" i="12"/>
  <c r="K102" i="12"/>
  <c r="AL25" i="23" s="1"/>
  <c r="H413" i="7"/>
  <c r="K413" i="7"/>
  <c r="H1014" i="7"/>
  <c r="K1014" i="7"/>
  <c r="H621" i="7"/>
  <c r="K621" i="7"/>
  <c r="H953" i="7"/>
  <c r="K953" i="7"/>
  <c r="H309" i="5"/>
  <c r="K309" i="5"/>
  <c r="H521" i="5"/>
  <c r="K521" i="5"/>
  <c r="H482" i="5"/>
  <c r="K482" i="5"/>
  <c r="H263" i="5"/>
  <c r="K263" i="5"/>
  <c r="H57" i="5"/>
  <c r="K57" i="5"/>
  <c r="H576" i="5"/>
  <c r="K576" i="5"/>
  <c r="H465" i="4"/>
  <c r="K465" i="4"/>
  <c r="H466" i="4"/>
  <c r="K466" i="4"/>
  <c r="H171" i="4"/>
  <c r="K171" i="4"/>
  <c r="H27" i="4"/>
  <c r="K27" i="4"/>
  <c r="H550" i="11"/>
  <c r="K550" i="11"/>
  <c r="H607" i="11"/>
  <c r="K607" i="11"/>
  <c r="H136" i="11"/>
  <c r="K136" i="11"/>
  <c r="M20" i="15" l="1"/>
  <c r="N1346" i="9"/>
  <c r="M1344" i="9"/>
  <c r="N1282" i="16"/>
  <c r="V6" i="23"/>
  <c r="N418" i="4"/>
  <c r="N20" i="15"/>
  <c r="H546" i="10"/>
  <c r="K546" i="10"/>
  <c r="H86" i="10"/>
  <c r="K86" i="10"/>
  <c r="H722" i="10"/>
  <c r="K722" i="10"/>
  <c r="H712" i="10"/>
  <c r="K712" i="10"/>
  <c r="H202" i="10"/>
  <c r="K202" i="10"/>
  <c r="H203" i="10"/>
  <c r="K203" i="10"/>
  <c r="H964" i="9"/>
  <c r="K964" i="9"/>
  <c r="H1206" i="9"/>
  <c r="K1206" i="9"/>
  <c r="H184" i="9"/>
  <c r="K184" i="9"/>
  <c r="H70" i="9"/>
  <c r="K70" i="9"/>
  <c r="H1317" i="9"/>
  <c r="K1317" i="9"/>
  <c r="H1318" i="9"/>
  <c r="K1318" i="9"/>
  <c r="H422" i="9"/>
  <c r="K422" i="9"/>
  <c r="H610" i="9"/>
  <c r="K610" i="9"/>
  <c r="H88" i="9"/>
  <c r="K88" i="9"/>
  <c r="H137" i="9"/>
  <c r="K137" i="9"/>
  <c r="H228" i="9"/>
  <c r="K228" i="9"/>
  <c r="H266" i="9"/>
  <c r="K266" i="9"/>
  <c r="H1029" i="9"/>
  <c r="K1029" i="9"/>
  <c r="H820" i="9"/>
  <c r="K820" i="9"/>
  <c r="H117" i="8"/>
  <c r="K117" i="8"/>
  <c r="H243" i="8"/>
  <c r="K243" i="8"/>
  <c r="H407" i="8"/>
  <c r="K407" i="8"/>
  <c r="H461" i="8"/>
  <c r="K461" i="8"/>
  <c r="H293" i="3"/>
  <c r="K293" i="3"/>
  <c r="H294" i="3"/>
  <c r="K294" i="3"/>
  <c r="H117" i="3"/>
  <c r="K117" i="3"/>
  <c r="H822" i="3"/>
  <c r="K822" i="3"/>
  <c r="H823" i="3"/>
  <c r="K823" i="3"/>
  <c r="H742" i="3"/>
  <c r="K742" i="3"/>
  <c r="H351" i="3"/>
  <c r="K351" i="3"/>
  <c r="H785" i="3"/>
  <c r="K785" i="3"/>
  <c r="H48" i="2"/>
  <c r="K48" i="2"/>
  <c r="H1569" i="2"/>
  <c r="K1569" i="2"/>
  <c r="H1848" i="2"/>
  <c r="K1848" i="2"/>
  <c r="H100" i="2"/>
  <c r="K100" i="2"/>
  <c r="H1106" i="2"/>
  <c r="K1106" i="2"/>
  <c r="H1502" i="2"/>
  <c r="K1502" i="2"/>
  <c r="H1949" i="2"/>
  <c r="K1949" i="2"/>
  <c r="K1621" i="2"/>
  <c r="H1621" i="2"/>
  <c r="H1333" i="2"/>
  <c r="K1333" i="2"/>
  <c r="H2418" i="2"/>
  <c r="K2418" i="2"/>
  <c r="H2120" i="2"/>
  <c r="K2120" i="2"/>
  <c r="H1464" i="2"/>
  <c r="K1464" i="2"/>
  <c r="H781" i="2"/>
  <c r="K781" i="2"/>
  <c r="H939" i="2" l="1"/>
  <c r="K939" i="2"/>
  <c r="H2291" i="2"/>
  <c r="K2291" i="2"/>
  <c r="H249" i="1"/>
  <c r="K249" i="1"/>
  <c r="H386" i="1"/>
  <c r="K386" i="1"/>
  <c r="H681" i="1"/>
  <c r="K681" i="1"/>
  <c r="H798" i="1"/>
  <c r="K798" i="1"/>
  <c r="H768" i="1"/>
  <c r="K768" i="1"/>
  <c r="H769" i="1"/>
  <c r="K769" i="1"/>
  <c r="H362" i="1"/>
  <c r="K362" i="1"/>
  <c r="H758" i="1"/>
  <c r="K758" i="1"/>
  <c r="H530" i="1"/>
  <c r="K530" i="1"/>
  <c r="K526" i="4"/>
  <c r="H526" i="4"/>
  <c r="K642" i="4"/>
  <c r="H642" i="4"/>
  <c r="H1064" i="16"/>
  <c r="K1064" i="16"/>
  <c r="AP27" i="23" s="1"/>
  <c r="H602" i="16"/>
  <c r="K602" i="16"/>
  <c r="H1083" i="16"/>
  <c r="K1083" i="16"/>
  <c r="K925" i="16"/>
  <c r="H925" i="16"/>
  <c r="K654" i="16"/>
  <c r="H654" i="16"/>
  <c r="H1703" i="2"/>
  <c r="K1703" i="2"/>
  <c r="H1386" i="2"/>
  <c r="K1386" i="2"/>
  <c r="K956" i="9"/>
  <c r="H956" i="9"/>
  <c r="K852" i="14"/>
  <c r="H852" i="14"/>
  <c r="K358" i="14"/>
  <c r="H358" i="14"/>
  <c r="K357" i="4"/>
  <c r="H357" i="4"/>
  <c r="K356" i="4"/>
  <c r="H356" i="4"/>
  <c r="K355" i="4"/>
  <c r="H355" i="4"/>
  <c r="K869" i="7"/>
  <c r="H869" i="7"/>
  <c r="H2413" i="2"/>
  <c r="K2413" i="2"/>
  <c r="H1404" i="2"/>
  <c r="K1404" i="2"/>
  <c r="H1510" i="2"/>
  <c r="K1510" i="2"/>
  <c r="H1752" i="2"/>
  <c r="K1752" i="2"/>
  <c r="H2052" i="2"/>
  <c r="K2052" i="2"/>
  <c r="H2053" i="2"/>
  <c r="K2053" i="2"/>
  <c r="H2050" i="2"/>
  <c r="K2050" i="2"/>
  <c r="H2051" i="2"/>
  <c r="K2051" i="2"/>
  <c r="H717" i="11"/>
  <c r="K717" i="11"/>
  <c r="H164" i="11"/>
  <c r="K164" i="11"/>
  <c r="H960" i="9" l="1"/>
  <c r="K960" i="9"/>
  <c r="H85" i="9"/>
  <c r="K85" i="9"/>
  <c r="H1009" i="9"/>
  <c r="K1009" i="9"/>
  <c r="H630" i="9"/>
  <c r="K630" i="9"/>
  <c r="H803" i="7" l="1"/>
  <c r="K803" i="7"/>
  <c r="H885" i="7"/>
  <c r="K885" i="7"/>
  <c r="H478" i="7"/>
  <c r="K478" i="7"/>
  <c r="H250" i="7"/>
  <c r="K250" i="7"/>
  <c r="H1121" i="7"/>
  <c r="K1121" i="7"/>
  <c r="H864" i="2"/>
  <c r="K864" i="2"/>
  <c r="H865" i="2"/>
  <c r="K865" i="2"/>
  <c r="H1017" i="2"/>
  <c r="K1017" i="2"/>
  <c r="H1018" i="2"/>
  <c r="K1018" i="2"/>
  <c r="H1594" i="2"/>
  <c r="K1594" i="2"/>
  <c r="H2412" i="2"/>
  <c r="K2412" i="2"/>
  <c r="H547" i="16" l="1"/>
  <c r="K547" i="16"/>
  <c r="H1112" i="16"/>
  <c r="K1112" i="16"/>
  <c r="H42" i="16"/>
  <c r="K42" i="16"/>
  <c r="H43" i="16"/>
  <c r="K43" i="16"/>
  <c r="H128" i="16"/>
  <c r="K128" i="16"/>
  <c r="H503" i="1" l="1"/>
  <c r="K503" i="1"/>
  <c r="H361" i="1"/>
  <c r="K361" i="1"/>
  <c r="H1326" i="9"/>
  <c r="K1326" i="9"/>
  <c r="H1256" i="9"/>
  <c r="K1256" i="9"/>
  <c r="H317" i="9"/>
  <c r="K317" i="9"/>
  <c r="H283" i="7"/>
  <c r="K283" i="7"/>
  <c r="H166" i="7"/>
  <c r="K166" i="7"/>
  <c r="H827" i="7"/>
  <c r="K827" i="7"/>
  <c r="H110" i="7"/>
  <c r="K110" i="7"/>
  <c r="H227" i="7"/>
  <c r="K227" i="7"/>
  <c r="H958" i="7"/>
  <c r="K958" i="7"/>
  <c r="H537" i="7"/>
  <c r="K537" i="7"/>
  <c r="K236" i="5"/>
  <c r="H236" i="5"/>
  <c r="H355" i="3"/>
  <c r="K355" i="3"/>
  <c r="H47" i="3"/>
  <c r="K47" i="3"/>
  <c r="H114" i="2"/>
  <c r="K114" i="2"/>
  <c r="H1131" i="2"/>
  <c r="K1131" i="2"/>
  <c r="H1743" i="2"/>
  <c r="K1743" i="2"/>
  <c r="H500" i="2"/>
  <c r="K500" i="2"/>
  <c r="H872" i="2"/>
  <c r="K872" i="2"/>
  <c r="H499" i="2"/>
  <c r="K499" i="2"/>
  <c r="H1964" i="2"/>
  <c r="K1964" i="2"/>
  <c r="H934" i="2"/>
  <c r="K934" i="2"/>
  <c r="H635" i="2"/>
  <c r="K635" i="2"/>
  <c r="H899" i="2"/>
  <c r="K899" i="2"/>
  <c r="H1740" i="2"/>
  <c r="K1740" i="2"/>
  <c r="H2292" i="2"/>
  <c r="K2292" i="2"/>
  <c r="H250" i="3"/>
  <c r="K250" i="3"/>
  <c r="H251" i="3"/>
  <c r="K251" i="3"/>
  <c r="K114" i="14"/>
  <c r="H114" i="14"/>
  <c r="H685" i="14"/>
  <c r="K685" i="14"/>
  <c r="H522" i="14"/>
  <c r="K522" i="14"/>
  <c r="H808" i="14"/>
  <c r="K808" i="14"/>
  <c r="H498" i="14"/>
  <c r="K498" i="14"/>
  <c r="H510" i="14"/>
  <c r="K510" i="14"/>
  <c r="H82" i="12"/>
  <c r="K82" i="12"/>
  <c r="H45" i="12"/>
  <c r="K45" i="12"/>
  <c r="H72" i="12"/>
  <c r="K72" i="12"/>
  <c r="H118" i="12"/>
  <c r="K118" i="12"/>
  <c r="H32" i="12"/>
  <c r="K32" i="12"/>
  <c r="H107" i="11" l="1"/>
  <c r="K107" i="11"/>
  <c r="H664" i="11"/>
  <c r="K664" i="11"/>
  <c r="H521" i="11"/>
  <c r="K521" i="11"/>
  <c r="H716" i="11"/>
  <c r="K716" i="11"/>
  <c r="H774" i="11"/>
  <c r="K774" i="11"/>
  <c r="H319" i="11"/>
  <c r="K319" i="11"/>
  <c r="H576" i="11"/>
  <c r="K576" i="11"/>
  <c r="H577" i="11"/>
  <c r="K577" i="11"/>
  <c r="H135" i="11"/>
  <c r="K135" i="11"/>
  <c r="H1157" i="9"/>
  <c r="K1157" i="9"/>
  <c r="H1158" i="9"/>
  <c r="K1158" i="9"/>
  <c r="H1288" i="9"/>
  <c r="K1288" i="9"/>
  <c r="H904" i="9"/>
  <c r="K904" i="9"/>
  <c r="H77" i="8"/>
  <c r="K77" i="8"/>
  <c r="H248" i="8"/>
  <c r="K248" i="8"/>
  <c r="H462" i="8"/>
  <c r="K462" i="8"/>
  <c r="H982" i="7"/>
  <c r="K982" i="7"/>
  <c r="H805" i="7"/>
  <c r="K805" i="7"/>
  <c r="H424" i="7"/>
  <c r="K424" i="7"/>
  <c r="H303" i="5"/>
  <c r="K303" i="5"/>
  <c r="H150" i="5"/>
  <c r="K150" i="5"/>
  <c r="H648" i="5"/>
  <c r="K648" i="5"/>
  <c r="H107" i="5"/>
  <c r="K107" i="5"/>
  <c r="H397" i="5"/>
  <c r="K397" i="5"/>
  <c r="H210" i="4"/>
  <c r="K210" i="4"/>
  <c r="H533" i="4"/>
  <c r="K533" i="4"/>
  <c r="H56" i="4"/>
  <c r="K56" i="4"/>
  <c r="H594" i="4"/>
  <c r="K594" i="4"/>
  <c r="H595" i="4"/>
  <c r="K595" i="4"/>
  <c r="H462" i="4"/>
  <c r="K462" i="4"/>
  <c r="H568" i="2"/>
  <c r="K568" i="2"/>
  <c r="H569" i="2"/>
  <c r="K569" i="2"/>
  <c r="H2218" i="2"/>
  <c r="K2218" i="2"/>
  <c r="H970" i="2"/>
  <c r="K970" i="2"/>
  <c r="H971" i="2"/>
  <c r="K971" i="2"/>
  <c r="H1993" i="2"/>
  <c r="K1993" i="2"/>
  <c r="H1910" i="2"/>
  <c r="K1910" i="2"/>
  <c r="H1906" i="2"/>
  <c r="K1906" i="2"/>
  <c r="H1907" i="2"/>
  <c r="K1907" i="2"/>
  <c r="H973" i="2"/>
  <c r="K973" i="2"/>
  <c r="H1992" i="2"/>
  <c r="K1992" i="2"/>
  <c r="H2152" i="2"/>
  <c r="K2152" i="2"/>
  <c r="H1309" i="2"/>
  <c r="K1309" i="2"/>
  <c r="H1568" i="2"/>
  <c r="K1568" i="2"/>
  <c r="H570" i="2"/>
  <c r="K570" i="2"/>
  <c r="H714" i="2"/>
  <c r="K714" i="2"/>
  <c r="H1861" i="2"/>
  <c r="K1861" i="2"/>
  <c r="H1862" i="2"/>
  <c r="K1862" i="2"/>
  <c r="H136" i="2"/>
  <c r="K136" i="2"/>
  <c r="H682" i="2"/>
  <c r="K682" i="2"/>
  <c r="H630" i="3"/>
  <c r="K630" i="3"/>
  <c r="H252" i="3"/>
  <c r="K252" i="3"/>
  <c r="H253" i="3"/>
  <c r="K253" i="3"/>
  <c r="H650" i="3"/>
  <c r="K650" i="3"/>
  <c r="H1015" i="3"/>
  <c r="K1015" i="3"/>
  <c r="L1015" i="3"/>
  <c r="M1015" i="3" s="1"/>
  <c r="H1016" i="3"/>
  <c r="K1016" i="3"/>
  <c r="L1016" i="3"/>
  <c r="N1016" i="3" s="1"/>
  <c r="H29" i="3"/>
  <c r="K29" i="3"/>
  <c r="H30" i="3"/>
  <c r="K30" i="3"/>
  <c r="H847" i="10"/>
  <c r="K847" i="10"/>
  <c r="H708" i="10"/>
  <c r="K708" i="10"/>
  <c r="H533" i="10"/>
  <c r="K533" i="10"/>
  <c r="H534" i="10"/>
  <c r="K534" i="10"/>
  <c r="H545" i="10"/>
  <c r="K545" i="10"/>
  <c r="H84" i="10"/>
  <c r="K84" i="10"/>
  <c r="M1016" i="3" l="1"/>
  <c r="N1015" i="3"/>
  <c r="K324" i="3"/>
  <c r="H324" i="3"/>
  <c r="K192" i="3"/>
  <c r="H192" i="3"/>
  <c r="K726" i="3"/>
  <c r="H726" i="3"/>
  <c r="K864" i="3"/>
  <c r="H864" i="3"/>
  <c r="K660" i="3"/>
  <c r="H660" i="3"/>
  <c r="H205" i="10"/>
  <c r="K400" i="10"/>
  <c r="H400" i="10"/>
  <c r="K830" i="10"/>
  <c r="H830" i="10"/>
  <c r="K112" i="10"/>
  <c r="H112" i="10"/>
  <c r="K71" i="10"/>
  <c r="H71" i="10"/>
  <c r="K206" i="10"/>
  <c r="H206" i="10"/>
  <c r="L205" i="10"/>
  <c r="M205" i="10" s="1"/>
  <c r="K205" i="10"/>
  <c r="K119" i="10"/>
  <c r="H119" i="10"/>
  <c r="K131" i="11"/>
  <c r="H131" i="11"/>
  <c r="K881" i="14"/>
  <c r="H881" i="14"/>
  <c r="K479" i="14"/>
  <c r="H479" i="14"/>
  <c r="L1231" i="16"/>
  <c r="N1231" i="16" s="1"/>
  <c r="K1231" i="16"/>
  <c r="H1231" i="16"/>
  <c r="K447" i="16"/>
  <c r="H447" i="16"/>
  <c r="H672" i="16"/>
  <c r="K672" i="16"/>
  <c r="H1077" i="16"/>
  <c r="K1077" i="16"/>
  <c r="H1078" i="16"/>
  <c r="K1078" i="16"/>
  <c r="H1129" i="16"/>
  <c r="K1129" i="16"/>
  <c r="H347" i="16"/>
  <c r="K347" i="16"/>
  <c r="H348" i="16"/>
  <c r="K348" i="16"/>
  <c r="L1281" i="16"/>
  <c r="M1281" i="16" s="1"/>
  <c r="K1281" i="16"/>
  <c r="H1281" i="16"/>
  <c r="H191" i="11"/>
  <c r="K191" i="11"/>
  <c r="H334" i="11"/>
  <c r="K334" i="11"/>
  <c r="H248" i="11"/>
  <c r="K248" i="11"/>
  <c r="H466" i="10"/>
  <c r="K466" i="10"/>
  <c r="H467" i="10"/>
  <c r="K467" i="10"/>
  <c r="H420" i="10"/>
  <c r="K420" i="10"/>
  <c r="H596" i="10"/>
  <c r="K596" i="10"/>
  <c r="H597" i="10"/>
  <c r="K597" i="10"/>
  <c r="H622" i="7"/>
  <c r="K622" i="7"/>
  <c r="H458" i="7"/>
  <c r="K458" i="7"/>
  <c r="H22" i="7"/>
  <c r="K22" i="7"/>
  <c r="H1059" i="7"/>
  <c r="K1059" i="7"/>
  <c r="H103" i="7"/>
  <c r="K103" i="7"/>
  <c r="H520" i="7"/>
  <c r="K520" i="7"/>
  <c r="H521" i="7"/>
  <c r="K521" i="7"/>
  <c r="H655" i="7"/>
  <c r="K655" i="7"/>
  <c r="H1051" i="7"/>
  <c r="K1051" i="7"/>
  <c r="H870" i="7"/>
  <c r="K870" i="7"/>
  <c r="H560" i="2"/>
  <c r="K560" i="2"/>
  <c r="H536" i="2"/>
  <c r="K536" i="2"/>
  <c r="H2445" i="2"/>
  <c r="K2445" i="2"/>
  <c r="H326" i="2"/>
  <c r="K326" i="2"/>
  <c r="H1030" i="2"/>
  <c r="K1030" i="2"/>
  <c r="H2398" i="2"/>
  <c r="K2398" i="2"/>
  <c r="H2247" i="2"/>
  <c r="K2247" i="2"/>
  <c r="H803" i="1"/>
  <c r="K803" i="1"/>
  <c r="H804" i="1"/>
  <c r="K804" i="1"/>
  <c r="H574" i="1"/>
  <c r="K574" i="1"/>
  <c r="H694" i="1"/>
  <c r="K694" i="1"/>
  <c r="H741" i="1"/>
  <c r="K741" i="1"/>
  <c r="H104" i="1"/>
  <c r="K104" i="1"/>
  <c r="H677" i="1"/>
  <c r="K677" i="1"/>
  <c r="H392" i="16"/>
  <c r="K392" i="16"/>
  <c r="H393" i="16"/>
  <c r="K393" i="16"/>
  <c r="H1013" i="16"/>
  <c r="K1013" i="16"/>
  <c r="H47" i="12"/>
  <c r="K47" i="12"/>
  <c r="H41" i="12"/>
  <c r="K41" i="12"/>
  <c r="H42" i="12"/>
  <c r="K42" i="12"/>
  <c r="H54" i="12"/>
  <c r="K54" i="12"/>
  <c r="H606" i="11"/>
  <c r="K606" i="11"/>
  <c r="H313" i="11"/>
  <c r="K313" i="11"/>
  <c r="H453" i="11"/>
  <c r="K453" i="11"/>
  <c r="H532" i="11"/>
  <c r="K532" i="11"/>
  <c r="H331" i="11"/>
  <c r="K331" i="11"/>
  <c r="H178" i="9"/>
  <c r="K178" i="9"/>
  <c r="H463" i="9"/>
  <c r="K463" i="9"/>
  <c r="H635" i="9"/>
  <c r="K635" i="9"/>
  <c r="H579" i="9"/>
  <c r="K579" i="9"/>
  <c r="H1216" i="9"/>
  <c r="K1216" i="9"/>
  <c r="H350" i="9"/>
  <c r="K350" i="9"/>
  <c r="H38" i="4"/>
  <c r="K38" i="4"/>
  <c r="H346" i="4"/>
  <c r="K346" i="4"/>
  <c r="H464" i="4"/>
  <c r="K464" i="4"/>
  <c r="H453" i="4"/>
  <c r="K453" i="4"/>
  <c r="H454" i="4"/>
  <c r="K454" i="4"/>
  <c r="H412" i="4"/>
  <c r="K412" i="4"/>
  <c r="H2073" i="2"/>
  <c r="K2073" i="2"/>
  <c r="H2261" i="2"/>
  <c r="K2261" i="2"/>
  <c r="H2262" i="2"/>
  <c r="K2262" i="2"/>
  <c r="H178" i="2"/>
  <c r="K178" i="2"/>
  <c r="H2101" i="2"/>
  <c r="K2101" i="2"/>
  <c r="H281" i="2"/>
  <c r="K281" i="2"/>
  <c r="K134" i="4"/>
  <c r="H134" i="4"/>
  <c r="N205" i="10" l="1"/>
  <c r="M1231" i="16"/>
  <c r="N1281" i="16"/>
  <c r="H388" i="11"/>
  <c r="K388" i="11"/>
  <c r="H559" i="11"/>
  <c r="K559" i="11"/>
  <c r="H753" i="11"/>
  <c r="K753" i="11"/>
  <c r="H113" i="14" l="1"/>
  <c r="K113" i="14"/>
  <c r="H141" i="14"/>
  <c r="K141" i="14"/>
  <c r="H807" i="14"/>
  <c r="K807" i="14"/>
  <c r="H182" i="14"/>
  <c r="K182" i="14"/>
  <c r="H1114" i="9"/>
  <c r="K1114" i="9"/>
  <c r="H1115" i="9"/>
  <c r="K1115" i="9"/>
  <c r="H325" i="9"/>
  <c r="K325" i="9"/>
  <c r="H632" i="9"/>
  <c r="K632" i="9"/>
  <c r="H62" i="8"/>
  <c r="K62" i="8"/>
  <c r="H242" i="8"/>
  <c r="K242" i="8"/>
  <c r="H85" i="8"/>
  <c r="K85" i="8"/>
  <c r="H83" i="8"/>
  <c r="K83" i="8"/>
  <c r="H673" i="7"/>
  <c r="K673" i="7"/>
  <c r="H771" i="7"/>
  <c r="K771" i="7"/>
  <c r="H1094" i="7"/>
  <c r="K1094" i="7"/>
  <c r="H1095" i="7"/>
  <c r="K1095" i="7"/>
  <c r="H1111" i="7"/>
  <c r="K1111" i="7"/>
  <c r="H281" i="5"/>
  <c r="K281" i="5"/>
  <c r="H400" i="5"/>
  <c r="K400" i="5"/>
  <c r="H213" i="5"/>
  <c r="K213" i="5"/>
  <c r="H29" i="5"/>
  <c r="K29" i="5"/>
  <c r="H413" i="4"/>
  <c r="K413" i="4"/>
  <c r="H298" i="4"/>
  <c r="K298" i="4"/>
  <c r="H299" i="4"/>
  <c r="K299" i="4"/>
  <c r="H37" i="4"/>
  <c r="K37" i="4"/>
  <c r="H111" i="4"/>
  <c r="K111" i="4"/>
  <c r="H112" i="4"/>
  <c r="K112" i="4"/>
  <c r="H34" i="4"/>
  <c r="K34" i="4"/>
  <c r="H12" i="3"/>
  <c r="K12" i="3"/>
  <c r="H68" i="3"/>
  <c r="K68" i="3"/>
  <c r="H677" i="3"/>
  <c r="K677" i="3"/>
  <c r="L677" i="3"/>
  <c r="N677" i="3" s="1"/>
  <c r="H801" i="3"/>
  <c r="K801" i="3"/>
  <c r="H772" i="3"/>
  <c r="K772" i="3"/>
  <c r="H235" i="3"/>
  <c r="K235" i="3"/>
  <c r="H236" i="3"/>
  <c r="K236" i="3"/>
  <c r="H920" i="3"/>
  <c r="K920" i="3"/>
  <c r="H730" i="3"/>
  <c r="K730" i="3"/>
  <c r="H870" i="3"/>
  <c r="K870" i="3"/>
  <c r="H223" i="3"/>
  <c r="K223" i="3"/>
  <c r="H224" i="3"/>
  <c r="K224" i="3"/>
  <c r="H932" i="3"/>
  <c r="K932" i="3"/>
  <c r="H1622" i="2"/>
  <c r="K1622" i="2"/>
  <c r="H1595" i="2"/>
  <c r="K1595" i="2"/>
  <c r="H1564" i="2"/>
  <c r="K1564" i="2"/>
  <c r="H312" i="1"/>
  <c r="K312" i="1"/>
  <c r="H717" i="1"/>
  <c r="K717" i="1"/>
  <c r="H129" i="1"/>
  <c r="K129" i="1"/>
  <c r="H130" i="1"/>
  <c r="K130" i="1"/>
  <c r="H281" i="1"/>
  <c r="K281" i="1"/>
  <c r="H688" i="16"/>
  <c r="K688" i="16"/>
  <c r="H689" i="16"/>
  <c r="K689" i="16"/>
  <c r="H736" i="16"/>
  <c r="K736" i="16"/>
  <c r="H737" i="16"/>
  <c r="K737" i="16"/>
  <c r="H733" i="16"/>
  <c r="K733" i="16"/>
  <c r="H435" i="16"/>
  <c r="K435" i="16"/>
  <c r="H436" i="16"/>
  <c r="K436" i="16"/>
  <c r="H437" i="16"/>
  <c r="K437" i="16"/>
  <c r="H687" i="16"/>
  <c r="K687" i="16"/>
  <c r="H1205" i="16"/>
  <c r="K1205" i="16"/>
  <c r="H40" i="16"/>
  <c r="K40" i="16"/>
  <c r="H41" i="16"/>
  <c r="K41" i="16"/>
  <c r="H1142" i="16"/>
  <c r="K1142" i="16"/>
  <c r="K250" i="15"/>
  <c r="H250" i="15"/>
  <c r="H103" i="14"/>
  <c r="K103" i="14"/>
  <c r="H760" i="14"/>
  <c r="K760" i="14"/>
  <c r="H258" i="14"/>
  <c r="K258" i="14"/>
  <c r="H517" i="14"/>
  <c r="K517" i="14"/>
  <c r="L517" i="14"/>
  <c r="M517" i="14" s="1"/>
  <c r="H654" i="14"/>
  <c r="K654" i="14"/>
  <c r="L654" i="14"/>
  <c r="M654" i="14" s="1"/>
  <c r="H102" i="14"/>
  <c r="K102" i="14"/>
  <c r="H664" i="14"/>
  <c r="K664" i="14"/>
  <c r="H563" i="14"/>
  <c r="K563" i="14"/>
  <c r="H462" i="14"/>
  <c r="K462" i="14"/>
  <c r="H67" i="14"/>
  <c r="K67" i="14"/>
  <c r="H81" i="14"/>
  <c r="K81" i="14"/>
  <c r="M960" i="14"/>
  <c r="K960" i="14"/>
  <c r="H960" i="14"/>
  <c r="K198" i="14"/>
  <c r="H198" i="14"/>
  <c r="H122" i="11"/>
  <c r="K122" i="11"/>
  <c r="H123" i="11"/>
  <c r="K123" i="11"/>
  <c r="H29" i="11"/>
  <c r="K29" i="11"/>
  <c r="H600" i="11"/>
  <c r="K600" i="11"/>
  <c r="H256" i="11"/>
  <c r="K256" i="11"/>
  <c r="H257" i="11"/>
  <c r="K257" i="11"/>
  <c r="H756" i="10"/>
  <c r="K756" i="10"/>
  <c r="H757" i="10"/>
  <c r="K757" i="10"/>
  <c r="H165" i="10"/>
  <c r="K165" i="10"/>
  <c r="H231" i="10"/>
  <c r="K231" i="10"/>
  <c r="H574" i="10"/>
  <c r="K574" i="10"/>
  <c r="H1220" i="9"/>
  <c r="K1220" i="9"/>
  <c r="H1195" i="9"/>
  <c r="K1195" i="9"/>
  <c r="H1249" i="9"/>
  <c r="K1249" i="9"/>
  <c r="H1043" i="9"/>
  <c r="K1043" i="9"/>
  <c r="H776" i="9"/>
  <c r="K776" i="9"/>
  <c r="H179" i="5"/>
  <c r="K179" i="5"/>
  <c r="H604" i="5"/>
  <c r="K604" i="5"/>
  <c r="H486" i="5"/>
  <c r="K486" i="5"/>
  <c r="H660" i="5"/>
  <c r="K660" i="5"/>
  <c r="H229" i="5"/>
  <c r="K229" i="5"/>
  <c r="H158" i="5"/>
  <c r="K158" i="5"/>
  <c r="H1152" i="7"/>
  <c r="K1152" i="7"/>
  <c r="H715" i="7"/>
  <c r="K715" i="7"/>
  <c r="H53" i="7"/>
  <c r="K53" i="7"/>
  <c r="H2426" i="2"/>
  <c r="K2426" i="2"/>
  <c r="H638" i="2"/>
  <c r="K638" i="2"/>
  <c r="H1463" i="2"/>
  <c r="K1463" i="2"/>
  <c r="H135" i="2"/>
  <c r="K135" i="2"/>
  <c r="H2429" i="2"/>
  <c r="K2429" i="2"/>
  <c r="H1234" i="2"/>
  <c r="K1234" i="2"/>
  <c r="H1174" i="2"/>
  <c r="K1174" i="2"/>
  <c r="H273" i="2"/>
  <c r="K273" i="2"/>
  <c r="H1735" i="2"/>
  <c r="K1735" i="2"/>
  <c r="H43" i="2"/>
  <c r="K43" i="2"/>
  <c r="H1181" i="2"/>
  <c r="K1181" i="2"/>
  <c r="H1124" i="2"/>
  <c r="K1124" i="2"/>
  <c r="H1551" i="2"/>
  <c r="K1551" i="2"/>
  <c r="H1734" i="2"/>
  <c r="K1734" i="2"/>
  <c r="H1969" i="2"/>
  <c r="K1969" i="2"/>
  <c r="H1573" i="2"/>
  <c r="K1573" i="2"/>
  <c r="H1217" i="2"/>
  <c r="K1217" i="2"/>
  <c r="H313" i="2"/>
  <c r="K313" i="2"/>
  <c r="L2567" i="2"/>
  <c r="M2567" i="2" s="1"/>
  <c r="K2567" i="2"/>
  <c r="H2567" i="2"/>
  <c r="K1438" i="2"/>
  <c r="H1438" i="2"/>
  <c r="K2395" i="2"/>
  <c r="N517" i="14" l="1"/>
  <c r="M677" i="3"/>
  <c r="N654" i="14"/>
  <c r="N960" i="14"/>
  <c r="N2567" i="2"/>
  <c r="H513" i="9"/>
  <c r="K513" i="9"/>
  <c r="H642" i="5"/>
  <c r="K642" i="5"/>
  <c r="H21" i="5"/>
  <c r="K21" i="5"/>
  <c r="H441" i="5"/>
  <c r="K441" i="5"/>
  <c r="H74" i="5"/>
  <c r="K74" i="5"/>
  <c r="H15" i="5"/>
  <c r="K15" i="5"/>
  <c r="AE24" i="23" s="1"/>
  <c r="H2198" i="2"/>
  <c r="K2198" i="2"/>
  <c r="H2444" i="2"/>
  <c r="K2444" i="2"/>
  <c r="H2119" i="2"/>
  <c r="K2119" i="2"/>
  <c r="H2419" i="2"/>
  <c r="K2419" i="2"/>
  <c r="H2420" i="2"/>
  <c r="K2420" i="2"/>
  <c r="H309" i="1"/>
  <c r="K309" i="1"/>
  <c r="H627" i="1"/>
  <c r="K627" i="1"/>
  <c r="H628" i="1"/>
  <c r="K628" i="1"/>
  <c r="H629" i="1"/>
  <c r="K629" i="1"/>
  <c r="H47" i="1"/>
  <c r="K47" i="1"/>
  <c r="H118" i="1"/>
  <c r="K118" i="1"/>
  <c r="H812" i="1"/>
  <c r="K812" i="1"/>
  <c r="H573" i="1"/>
  <c r="K573" i="1"/>
  <c r="H308" i="1"/>
  <c r="K308" i="1"/>
  <c r="H1151" i="16"/>
  <c r="K1151" i="16"/>
  <c r="H1184" i="16"/>
  <c r="K1184" i="16"/>
  <c r="H1204" i="16"/>
  <c r="K1204" i="16"/>
  <c r="H382" i="11"/>
  <c r="K382" i="11"/>
  <c r="H679" i="11"/>
  <c r="K679" i="11"/>
  <c r="H38" i="11"/>
  <c r="K38" i="11"/>
  <c r="H28" i="11"/>
  <c r="K28" i="11"/>
  <c r="H16" i="7"/>
  <c r="K16" i="7"/>
  <c r="H531" i="7"/>
  <c r="K531" i="7"/>
  <c r="H486" i="7"/>
  <c r="K486" i="7"/>
  <c r="H1056" i="7"/>
  <c r="K1056" i="7"/>
  <c r="H1013" i="2"/>
  <c r="K1013" i="2"/>
  <c r="H1269" i="2"/>
  <c r="K1269" i="2"/>
  <c r="H1550" i="2"/>
  <c r="K1550" i="2"/>
  <c r="H1089" i="9"/>
  <c r="K1089" i="9"/>
  <c r="H1233" i="9"/>
  <c r="K1233" i="9"/>
  <c r="H1215" i="9"/>
  <c r="K1215" i="9"/>
  <c r="H349" i="9"/>
  <c r="K349" i="9"/>
  <c r="H165" i="3"/>
  <c r="K165" i="3"/>
  <c r="H166" i="3"/>
  <c r="K166" i="3"/>
  <c r="H945" i="3"/>
  <c r="K945" i="3"/>
  <c r="H646" i="3"/>
  <c r="K646" i="3"/>
  <c r="H826" i="3"/>
  <c r="K826" i="3"/>
  <c r="H574" i="3"/>
  <c r="K574" i="3"/>
  <c r="H687" i="14" l="1"/>
  <c r="K687" i="14"/>
  <c r="H161" i="14"/>
  <c r="K161" i="14"/>
  <c r="H553" i="14"/>
  <c r="K553" i="14"/>
  <c r="H886" i="14"/>
  <c r="K886" i="14"/>
  <c r="H288" i="14"/>
  <c r="K288" i="14"/>
  <c r="H482" i="7"/>
  <c r="H55" i="6"/>
  <c r="K55" i="6"/>
  <c r="H39" i="6"/>
  <c r="K39" i="6"/>
  <c r="H20" i="6"/>
  <c r="K20" i="6"/>
  <c r="H208" i="5"/>
  <c r="K208" i="5"/>
  <c r="H295" i="5"/>
  <c r="K295" i="5"/>
  <c r="H575" i="5"/>
  <c r="K575" i="5"/>
  <c r="H258" i="4"/>
  <c r="K258" i="4"/>
  <c r="H336" i="4"/>
  <c r="K336" i="4"/>
  <c r="H55" i="4"/>
  <c r="K55" i="4"/>
  <c r="H257" i="4"/>
  <c r="K257" i="4"/>
  <c r="H716" i="2"/>
  <c r="K716" i="2"/>
  <c r="H583" i="11"/>
  <c r="K583" i="11"/>
  <c r="H381" i="11"/>
  <c r="K381" i="11"/>
  <c r="H223" i="11"/>
  <c r="K223" i="11"/>
  <c r="H270" i="10"/>
  <c r="K270" i="10"/>
  <c r="H271" i="10"/>
  <c r="K271" i="10"/>
  <c r="H1071" i="7"/>
  <c r="K1071" i="7"/>
  <c r="H364" i="7"/>
  <c r="K364" i="7"/>
  <c r="H761" i="7"/>
  <c r="K761" i="7"/>
  <c r="H957" i="7"/>
  <c r="K957" i="7"/>
  <c r="H1036" i="7"/>
  <c r="K1036" i="7"/>
  <c r="H308" i="7"/>
  <c r="K308" i="7"/>
  <c r="K482" i="7"/>
  <c r="H277" i="5"/>
  <c r="K277" i="5"/>
  <c r="H156" i="5"/>
  <c r="K156" i="5"/>
  <c r="H81" i="5"/>
  <c r="K81" i="5"/>
  <c r="H2207" i="2" l="1"/>
  <c r="K2207" i="2"/>
  <c r="H483" i="2"/>
  <c r="K483" i="2"/>
  <c r="H167" i="2"/>
  <c r="K167" i="2"/>
  <c r="H510" i="2"/>
  <c r="K510" i="2"/>
  <c r="H720" i="2"/>
  <c r="K720" i="2"/>
  <c r="H708" i="2"/>
  <c r="K708" i="2"/>
  <c r="H1191" i="2"/>
  <c r="K1191" i="2"/>
  <c r="H977" i="2"/>
  <c r="K977" i="2"/>
  <c r="H1456" i="2"/>
  <c r="K1456" i="2"/>
  <c r="H1991" i="2"/>
  <c r="K1991" i="2"/>
  <c r="H2084" i="2"/>
  <c r="K2084" i="2"/>
  <c r="H2085" i="2"/>
  <c r="K2085" i="2"/>
  <c r="H293" i="1"/>
  <c r="K293" i="1"/>
  <c r="H861" i="1"/>
  <c r="K861" i="1"/>
  <c r="L861" i="1"/>
  <c r="M861" i="1" s="1"/>
  <c r="H299" i="1"/>
  <c r="K299" i="1"/>
  <c r="H512" i="1"/>
  <c r="K512" i="1"/>
  <c r="H1157" i="16"/>
  <c r="K1157" i="16"/>
  <c r="H1183" i="16"/>
  <c r="K1183" i="16"/>
  <c r="H270" i="16"/>
  <c r="K270" i="16"/>
  <c r="H271" i="16"/>
  <c r="K271" i="16"/>
  <c r="H189" i="16"/>
  <c r="K189" i="16"/>
  <c r="H245" i="14"/>
  <c r="K245" i="14"/>
  <c r="H450" i="14"/>
  <c r="K450" i="14"/>
  <c r="H916" i="14"/>
  <c r="K916" i="14"/>
  <c r="H112" i="14"/>
  <c r="K112" i="14"/>
  <c r="H629" i="14"/>
  <c r="K629" i="14"/>
  <c r="H1119" i="16"/>
  <c r="K1119" i="16"/>
  <c r="H286" i="16"/>
  <c r="K286" i="16"/>
  <c r="H1150" i="16"/>
  <c r="K1150" i="16"/>
  <c r="H99" i="14"/>
  <c r="K99" i="14"/>
  <c r="L99" i="14"/>
  <c r="M99" i="14" s="1"/>
  <c r="H32" i="14"/>
  <c r="K32" i="14"/>
  <c r="H59" i="14"/>
  <c r="K59" i="14"/>
  <c r="H584" i="14"/>
  <c r="K584" i="14"/>
  <c r="H120" i="14"/>
  <c r="K120" i="14"/>
  <c r="H117" i="14"/>
  <c r="K117" i="14"/>
  <c r="H474" i="11"/>
  <c r="K474" i="11"/>
  <c r="H270" i="11"/>
  <c r="K270" i="11"/>
  <c r="H646" i="11"/>
  <c r="K646" i="11"/>
  <c r="H264" i="11"/>
  <c r="K264" i="11"/>
  <c r="H26" i="11"/>
  <c r="K26" i="11"/>
  <c r="H141" i="11"/>
  <c r="K141" i="11"/>
  <c r="H130" i="11"/>
  <c r="K130" i="11"/>
  <c r="H810" i="10"/>
  <c r="K810" i="10"/>
  <c r="H865" i="10"/>
  <c r="K865" i="10"/>
  <c r="H83" i="10"/>
  <c r="K83" i="10"/>
  <c r="H488" i="10"/>
  <c r="K488" i="10"/>
  <c r="H294" i="10"/>
  <c r="K294" i="10"/>
  <c r="H1298" i="9"/>
  <c r="K1298" i="9"/>
  <c r="H407" i="9"/>
  <c r="K407" i="9"/>
  <c r="H1025" i="9"/>
  <c r="K1025" i="9"/>
  <c r="H1240" i="9"/>
  <c r="K1240" i="9"/>
  <c r="H779" i="9"/>
  <c r="K779" i="9"/>
  <c r="L779" i="9"/>
  <c r="N779" i="9" s="1"/>
  <c r="H312" i="9"/>
  <c r="K312" i="9"/>
  <c r="H1065" i="9"/>
  <c r="K1065" i="9"/>
  <c r="H315" i="9"/>
  <c r="K315" i="9"/>
  <c r="H1270" i="9"/>
  <c r="K1270" i="9"/>
  <c r="H171" i="9"/>
  <c r="K171" i="9"/>
  <c r="H528" i="9"/>
  <c r="K528" i="9"/>
  <c r="H529" i="9"/>
  <c r="K529" i="9"/>
  <c r="H354" i="9"/>
  <c r="K354" i="9"/>
  <c r="H170" i="9"/>
  <c r="K170" i="9"/>
  <c r="H309" i="9"/>
  <c r="K309" i="9"/>
  <c r="H382" i="9"/>
  <c r="K382" i="9"/>
  <c r="H158" i="8"/>
  <c r="K158" i="8"/>
  <c r="H160" i="8"/>
  <c r="K160" i="8"/>
  <c r="H14" i="7"/>
  <c r="K14" i="7"/>
  <c r="H811" i="7"/>
  <c r="K811" i="7"/>
  <c r="H758" i="7"/>
  <c r="K758" i="7"/>
  <c r="H1013" i="7"/>
  <c r="K1013" i="7"/>
  <c r="H412" i="7"/>
  <c r="K412" i="7"/>
  <c r="H620" i="7"/>
  <c r="K620" i="7"/>
  <c r="H632" i="7"/>
  <c r="K632" i="7"/>
  <c r="H574" i="5"/>
  <c r="K574" i="5"/>
  <c r="H401" i="5"/>
  <c r="K401" i="5"/>
  <c r="H250" i="5"/>
  <c r="K250" i="5"/>
  <c r="H616" i="5"/>
  <c r="K616" i="5"/>
  <c r="H247" i="5"/>
  <c r="K247" i="5"/>
  <c r="H511" i="5"/>
  <c r="K511" i="5"/>
  <c r="H396" i="5"/>
  <c r="K396" i="5"/>
  <c r="H524" i="4"/>
  <c r="K524" i="4"/>
  <c r="H525" i="4"/>
  <c r="K525" i="4"/>
  <c r="H621" i="4"/>
  <c r="K621" i="4"/>
  <c r="H622" i="4"/>
  <c r="K622" i="4"/>
  <c r="H403" i="4"/>
  <c r="K403" i="4"/>
  <c r="H404" i="4"/>
  <c r="K404" i="4"/>
  <c r="H326" i="3"/>
  <c r="K326" i="3"/>
  <c r="H733" i="3"/>
  <c r="K733" i="3"/>
  <c r="H659" i="3"/>
  <c r="K659" i="3"/>
  <c r="H375" i="3"/>
  <c r="K375" i="3"/>
  <c r="H2009" i="2"/>
  <c r="K2009" i="2"/>
  <c r="H2473" i="2"/>
  <c r="K2473" i="2"/>
  <c r="H2474" i="2"/>
  <c r="K2474" i="2"/>
  <c r="H818" i="2"/>
  <c r="K818" i="2"/>
  <c r="H1366" i="2"/>
  <c r="K1366" i="2"/>
  <c r="H564" i="2"/>
  <c r="K564" i="2"/>
  <c r="H458" i="2"/>
  <c r="K458" i="2"/>
  <c r="H2375" i="2"/>
  <c r="K2375" i="2"/>
  <c r="H2376" i="2"/>
  <c r="K2376" i="2"/>
  <c r="H2377" i="2"/>
  <c r="K2377" i="2"/>
  <c r="H2286" i="2"/>
  <c r="K2286" i="2"/>
  <c r="H2287" i="2"/>
  <c r="K2287" i="2"/>
  <c r="H2049" i="2"/>
  <c r="K2049" i="2"/>
  <c r="H776" i="2"/>
  <c r="K776" i="2"/>
  <c r="H2086" i="2"/>
  <c r="K2086" i="2"/>
  <c r="H2087" i="2"/>
  <c r="K2087" i="2"/>
  <c r="H1505" i="2"/>
  <c r="K1505" i="2"/>
  <c r="H1827" i="2"/>
  <c r="K1827" i="2"/>
  <c r="H1308" i="2"/>
  <c r="K1308" i="2"/>
  <c r="H1200" i="2"/>
  <c r="K1200" i="2"/>
  <c r="H824" i="1"/>
  <c r="K824" i="1"/>
  <c r="H342" i="1"/>
  <c r="K342" i="1"/>
  <c r="H586" i="1"/>
  <c r="K586" i="1"/>
  <c r="H571" i="1"/>
  <c r="K571" i="1"/>
  <c r="H572" i="1"/>
  <c r="K572" i="1"/>
  <c r="H801" i="1"/>
  <c r="K801" i="1"/>
  <c r="H117" i="1"/>
  <c r="K117" i="1"/>
  <c r="H96" i="1"/>
  <c r="K96" i="1"/>
  <c r="H97" i="1"/>
  <c r="K97" i="1"/>
  <c r="H827" i="1"/>
  <c r="K827" i="1"/>
  <c r="H828" i="1"/>
  <c r="K828" i="1"/>
  <c r="H826" i="1"/>
  <c r="K826" i="1"/>
  <c r="K700" i="11"/>
  <c r="H700" i="11"/>
  <c r="K475" i="11"/>
  <c r="AK25" i="23" s="1"/>
  <c r="H475" i="11"/>
  <c r="K465" i="9"/>
  <c r="H465" i="9"/>
  <c r="K558" i="9"/>
  <c r="H558" i="9"/>
  <c r="K505" i="9"/>
  <c r="H505" i="9"/>
  <c r="K338" i="7"/>
  <c r="H338" i="7"/>
  <c r="K798" i="7"/>
  <c r="H798" i="7"/>
  <c r="K203" i="7"/>
  <c r="H203" i="7"/>
  <c r="K638" i="4"/>
  <c r="AD26" i="23" s="1"/>
  <c r="K66" i="3"/>
  <c r="H66" i="3"/>
  <c r="K812" i="3"/>
  <c r="H812" i="3"/>
  <c r="K506" i="2"/>
  <c r="H506" i="2"/>
  <c r="K493" i="1"/>
  <c r="AA26" i="23" s="1"/>
  <c r="H493" i="1"/>
  <c r="K446" i="1"/>
  <c r="H446" i="1"/>
  <c r="K825" i="1"/>
  <c r="H825" i="1"/>
  <c r="K693" i="1"/>
  <c r="H693" i="1"/>
  <c r="K475" i="14"/>
  <c r="H475" i="14"/>
  <c r="H950" i="9"/>
  <c r="K950" i="9"/>
  <c r="H917" i="9"/>
  <c r="K917" i="9"/>
  <c r="H629" i="9"/>
  <c r="K629" i="9"/>
  <c r="H1248" i="9"/>
  <c r="K1248" i="9"/>
  <c r="H903" i="9"/>
  <c r="K903" i="9"/>
  <c r="H535" i="16"/>
  <c r="K535" i="16"/>
  <c r="H653" i="16"/>
  <c r="K653" i="16"/>
  <c r="H1028" i="16"/>
  <c r="K1028" i="16"/>
  <c r="H1074" i="16"/>
  <c r="K1074" i="16"/>
  <c r="H267" i="16"/>
  <c r="K267" i="16"/>
  <c r="H197" i="14"/>
  <c r="K197" i="14"/>
  <c r="H703" i="14"/>
  <c r="K703" i="14"/>
  <c r="H118" i="14"/>
  <c r="K118" i="14"/>
  <c r="H33" i="14"/>
  <c r="K33" i="14"/>
  <c r="H108" i="12"/>
  <c r="K108" i="12"/>
  <c r="L108" i="12"/>
  <c r="M108" i="12" s="1"/>
  <c r="H71" i="12"/>
  <c r="K71" i="12"/>
  <c r="H907" i="7"/>
  <c r="K907" i="7"/>
  <c r="H1055" i="7"/>
  <c r="K1055" i="7"/>
  <c r="H386" i="7"/>
  <c r="K386" i="7"/>
  <c r="H721" i="7"/>
  <c r="K721" i="7"/>
  <c r="H152" i="4"/>
  <c r="K152" i="4"/>
  <c r="H153" i="4"/>
  <c r="K153" i="4"/>
  <c r="H313" i="4"/>
  <c r="K313" i="4"/>
  <c r="H696" i="3"/>
  <c r="K696" i="3"/>
  <c r="H881" i="3"/>
  <c r="K881" i="3"/>
  <c r="H882" i="3"/>
  <c r="K882" i="3"/>
  <c r="H953" i="3"/>
  <c r="K953" i="3"/>
  <c r="H869" i="3"/>
  <c r="K869" i="3"/>
  <c r="H712" i="1"/>
  <c r="K712" i="1"/>
  <c r="H28" i="1"/>
  <c r="K28" i="1"/>
  <c r="H29" i="1"/>
  <c r="K29" i="1"/>
  <c r="H199" i="1"/>
  <c r="K199" i="1"/>
  <c r="K766" i="9"/>
  <c r="H766" i="9"/>
  <c r="H530" i="5"/>
  <c r="H371" i="16"/>
  <c r="K371" i="16"/>
  <c r="H372" i="16"/>
  <c r="K372" i="16"/>
  <c r="H373" i="16"/>
  <c r="K373" i="16"/>
  <c r="H924" i="16"/>
  <c r="K924" i="16"/>
  <c r="H118" i="16"/>
  <c r="K118" i="16"/>
  <c r="H1005" i="16"/>
  <c r="K1005" i="16"/>
  <c r="H293" i="16"/>
  <c r="K293" i="16"/>
  <c r="H516" i="16"/>
  <c r="K516" i="16"/>
  <c r="H806" i="14"/>
  <c r="K806" i="14"/>
  <c r="H521" i="14"/>
  <c r="K521" i="14"/>
  <c r="H136" i="14"/>
  <c r="K136" i="14"/>
  <c r="H556" i="14"/>
  <c r="K556" i="14"/>
  <c r="L556" i="14"/>
  <c r="M556" i="14" s="1"/>
  <c r="H376" i="14"/>
  <c r="K376" i="14"/>
  <c r="H19" i="14"/>
  <c r="K19" i="14"/>
  <c r="H1232" i="9"/>
  <c r="K1232" i="9"/>
  <c r="H929" i="9"/>
  <c r="K929" i="9"/>
  <c r="H408" i="9"/>
  <c r="K408" i="9"/>
  <c r="L408" i="9"/>
  <c r="N408" i="9" s="1"/>
  <c r="H1070" i="9"/>
  <c r="K1070" i="9"/>
  <c r="H949" i="9"/>
  <c r="K949" i="9"/>
  <c r="H165" i="7"/>
  <c r="K165" i="7"/>
  <c r="H760" i="7"/>
  <c r="K760" i="7"/>
  <c r="H607" i="7"/>
  <c r="K607" i="7"/>
  <c r="H1139" i="7"/>
  <c r="K1139" i="7"/>
  <c r="H122" i="5"/>
  <c r="K122" i="5"/>
  <c r="H431" i="5"/>
  <c r="K431" i="5"/>
  <c r="H93" i="5"/>
  <c r="K93" i="5"/>
  <c r="H142" i="5"/>
  <c r="K142" i="5"/>
  <c r="H919" i="3"/>
  <c r="K919" i="3"/>
  <c r="H304" i="3"/>
  <c r="K304" i="3"/>
  <c r="H299" i="2"/>
  <c r="K299" i="2"/>
  <c r="H1692" i="2"/>
  <c r="K1692" i="2"/>
  <c r="H2196" i="2"/>
  <c r="K2196" i="2"/>
  <c r="H1759" i="2"/>
  <c r="K1759" i="2"/>
  <c r="H660" i="1"/>
  <c r="K660" i="1"/>
  <c r="H761" i="1"/>
  <c r="K761" i="1"/>
  <c r="H760" i="1"/>
  <c r="K760" i="1"/>
  <c r="H419" i="1"/>
  <c r="K419" i="1"/>
  <c r="H740" i="1"/>
  <c r="K740" i="1"/>
  <c r="L1280" i="16"/>
  <c r="M1280" i="16" s="1"/>
  <c r="K1280" i="16"/>
  <c r="H1280" i="16"/>
  <c r="L1279" i="16"/>
  <c r="M1279" i="16" s="1"/>
  <c r="K1279" i="16"/>
  <c r="H1279" i="16"/>
  <c r="L1278" i="16"/>
  <c r="M1278" i="16" s="1"/>
  <c r="K1278" i="16"/>
  <c r="H1278" i="16"/>
  <c r="AK24" i="23" l="1"/>
  <c r="AG24" i="23"/>
  <c r="AC24" i="23"/>
  <c r="AA24" i="23"/>
  <c r="N1278" i="16"/>
  <c r="M779" i="9"/>
  <c r="N861" i="1"/>
  <c r="N99" i="14"/>
  <c r="N556" i="14"/>
  <c r="N108" i="12"/>
  <c r="M408" i="9"/>
  <c r="N1280" i="16"/>
  <c r="N1279" i="16"/>
  <c r="K425" i="4" l="1"/>
  <c r="H425" i="4"/>
  <c r="K424" i="4"/>
  <c r="H424" i="4"/>
  <c r="H255" i="7"/>
  <c r="K255" i="7"/>
  <c r="H205" i="16" l="1"/>
  <c r="K205" i="16"/>
  <c r="H400" i="16"/>
  <c r="K400" i="16"/>
  <c r="H401" i="16"/>
  <c r="K401" i="16"/>
  <c r="H117" i="16"/>
  <c r="K117" i="16"/>
  <c r="H517" i="16"/>
  <c r="K517" i="16"/>
  <c r="H419" i="16"/>
  <c r="K419" i="16"/>
  <c r="H119" i="14"/>
  <c r="K119" i="14"/>
  <c r="H201" i="11"/>
  <c r="K201" i="11"/>
  <c r="H476" i="11"/>
  <c r="K476" i="11"/>
  <c r="H273" i="11"/>
  <c r="K273" i="11"/>
  <c r="H481" i="11"/>
  <c r="K481" i="11"/>
  <c r="H653" i="11"/>
  <c r="K653" i="11"/>
  <c r="H595" i="10"/>
  <c r="K595" i="10"/>
  <c r="H788" i="10"/>
  <c r="K788" i="10"/>
  <c r="H789" i="10"/>
  <c r="K789" i="10"/>
  <c r="H518" i="10"/>
  <c r="K518" i="10"/>
  <c r="H306" i="10"/>
  <c r="K306" i="10"/>
  <c r="H307" i="10"/>
  <c r="K307" i="10"/>
  <c r="H739" i="10"/>
  <c r="K739" i="10"/>
  <c r="H754" i="10"/>
  <c r="K754" i="10"/>
  <c r="H755" i="10"/>
  <c r="K755" i="10"/>
  <c r="H747" i="10"/>
  <c r="K747" i="10"/>
  <c r="H369" i="10"/>
  <c r="K369" i="10"/>
  <c r="H370" i="10"/>
  <c r="K370" i="10"/>
  <c r="H371" i="10"/>
  <c r="K371" i="10"/>
  <c r="H955" i="9"/>
  <c r="K955" i="9"/>
  <c r="H609" i="9"/>
  <c r="K609" i="9"/>
  <c r="H1030" i="9"/>
  <c r="K1030" i="9"/>
  <c r="H785" i="9"/>
  <c r="K785" i="9"/>
  <c r="H1219" i="9"/>
  <c r="K1219" i="9"/>
  <c r="H257" i="8"/>
  <c r="K257" i="8"/>
  <c r="H142" i="8"/>
  <c r="K142" i="8"/>
  <c r="H67" i="8"/>
  <c r="K67" i="8"/>
  <c r="H9" i="8"/>
  <c r="K9" i="8"/>
  <c r="H733" i="7"/>
  <c r="K733" i="7"/>
  <c r="H551" i="7"/>
  <c r="K551" i="7"/>
  <c r="H1110" i="7"/>
  <c r="K1110" i="7"/>
  <c r="H247" i="7"/>
  <c r="K247" i="7"/>
  <c r="H248" i="7"/>
  <c r="K248" i="7"/>
  <c r="H249" i="7"/>
  <c r="K249" i="7"/>
  <c r="H111" i="7"/>
  <c r="K111" i="7"/>
  <c r="H122" i="6"/>
  <c r="K122" i="6"/>
  <c r="H123" i="6"/>
  <c r="K123" i="6"/>
  <c r="K98" i="6"/>
  <c r="H99" i="6"/>
  <c r="K99" i="6"/>
  <c r="L99" i="6"/>
  <c r="N99" i="6" s="1"/>
  <c r="H77" i="6"/>
  <c r="K77" i="6"/>
  <c r="H113" i="6"/>
  <c r="K113" i="6"/>
  <c r="H688" i="5"/>
  <c r="K688" i="5"/>
  <c r="H444" i="5"/>
  <c r="K444" i="5"/>
  <c r="H359" i="5"/>
  <c r="K359" i="5"/>
  <c r="H520" i="5"/>
  <c r="K520" i="5"/>
  <c r="M99" i="6" l="1"/>
  <c r="K643" i="3"/>
  <c r="H643" i="3"/>
  <c r="H465" i="16"/>
  <c r="K465" i="16"/>
  <c r="H466" i="16"/>
  <c r="K466" i="16"/>
  <c r="H204" i="16"/>
  <c r="K204" i="16"/>
  <c r="H1023" i="16" l="1"/>
  <c r="K1023" i="16"/>
  <c r="H1024" i="16"/>
  <c r="K1024" i="16"/>
  <c r="H1020" i="16"/>
  <c r="K1020" i="16"/>
  <c r="H472" i="16"/>
  <c r="K472" i="16"/>
  <c r="H351" i="16"/>
  <c r="K351" i="16"/>
  <c r="H461" i="14"/>
  <c r="K461" i="14"/>
  <c r="H53" i="14"/>
  <c r="K53" i="14"/>
  <c r="H122" i="14"/>
  <c r="K122" i="14"/>
  <c r="H299" i="14"/>
  <c r="K299" i="14"/>
  <c r="H45" i="14"/>
  <c r="K45" i="14"/>
  <c r="H27" i="14"/>
  <c r="K27" i="14"/>
  <c r="H967" i="9" l="1"/>
  <c r="K967" i="9"/>
  <c r="H968" i="9"/>
  <c r="K968" i="9"/>
  <c r="H38" i="9"/>
  <c r="K38" i="9"/>
  <c r="H1357" i="9"/>
  <c r="K1357" i="9"/>
  <c r="L1357" i="9"/>
  <c r="M1357" i="9" s="1"/>
  <c r="H865" i="9"/>
  <c r="K865" i="9"/>
  <c r="H1214" i="9"/>
  <c r="K1214" i="9"/>
  <c r="H732" i="9"/>
  <c r="K732" i="9"/>
  <c r="H1050" i="7"/>
  <c r="K1050" i="7"/>
  <c r="H588" i="7"/>
  <c r="K588" i="7"/>
  <c r="H485" i="7"/>
  <c r="K485" i="7"/>
  <c r="H241" i="7"/>
  <c r="K241" i="7"/>
  <c r="H554" i="7"/>
  <c r="K554" i="7"/>
  <c r="H81" i="7"/>
  <c r="K81" i="7"/>
  <c r="H533" i="7"/>
  <c r="K533" i="7"/>
  <c r="H819" i="7"/>
  <c r="K819" i="7"/>
  <c r="H1135" i="7"/>
  <c r="K1135" i="7"/>
  <c r="H552" i="7"/>
  <c r="K552" i="7"/>
  <c r="K106" i="5"/>
  <c r="H106" i="5"/>
  <c r="H510" i="3"/>
  <c r="K510" i="3"/>
  <c r="H256" i="3"/>
  <c r="K256" i="3"/>
  <c r="H918" i="3"/>
  <c r="K918" i="3"/>
  <c r="H143" i="3"/>
  <c r="K143" i="3"/>
  <c r="H475" i="3"/>
  <c r="K475" i="3"/>
  <c r="H152" i="2"/>
  <c r="K152" i="2"/>
  <c r="H2126" i="2"/>
  <c r="K2126" i="2"/>
  <c r="H2127" i="2"/>
  <c r="K2127" i="2"/>
  <c r="H2493" i="2"/>
  <c r="K2493" i="2"/>
  <c r="H1691" i="2"/>
  <c r="K1691" i="2"/>
  <c r="H1350" i="2"/>
  <c r="K1350" i="2"/>
  <c r="H325" i="2"/>
  <c r="K325" i="2"/>
  <c r="H1403" i="2"/>
  <c r="K1403" i="2"/>
  <c r="L1403" i="2"/>
  <c r="N1403" i="2" s="1"/>
  <c r="H1243" i="2"/>
  <c r="K1243" i="2"/>
  <c r="H809" i="2"/>
  <c r="K809" i="2"/>
  <c r="H1779" i="2"/>
  <c r="K1779" i="2"/>
  <c r="H1780" i="2"/>
  <c r="K1780" i="2"/>
  <c r="H1593" i="2"/>
  <c r="K1593" i="2"/>
  <c r="H1012" i="2"/>
  <c r="K1012" i="2"/>
  <c r="H498" i="2"/>
  <c r="K498" i="2"/>
  <c r="H925" i="2"/>
  <c r="K925" i="2"/>
  <c r="H225" i="15"/>
  <c r="K225" i="15"/>
  <c r="K107" i="3"/>
  <c r="H107" i="3"/>
  <c r="K45" i="6"/>
  <c r="H45" i="6"/>
  <c r="H399" i="16"/>
  <c r="K399" i="16"/>
  <c r="H1212" i="16"/>
  <c r="K1212" i="16"/>
  <c r="H1213" i="16"/>
  <c r="K1213" i="16"/>
  <c r="H1100" i="16"/>
  <c r="K1100" i="16"/>
  <c r="H263" i="16"/>
  <c r="K263" i="16"/>
  <c r="H763" i="16"/>
  <c r="K763" i="16"/>
  <c r="H764" i="16"/>
  <c r="K764" i="16"/>
  <c r="H855" i="16"/>
  <c r="K855" i="16"/>
  <c r="H856" i="16"/>
  <c r="K856" i="16"/>
  <c r="H608" i="16"/>
  <c r="K608" i="16"/>
  <c r="H609" i="16"/>
  <c r="K609" i="16"/>
  <c r="H473" i="14"/>
  <c r="K473" i="14"/>
  <c r="H474" i="14"/>
  <c r="K474" i="14"/>
  <c r="H679" i="14"/>
  <c r="K679" i="14"/>
  <c r="H777" i="14"/>
  <c r="K777" i="14"/>
  <c r="H17" i="11"/>
  <c r="K17" i="11"/>
  <c r="H709" i="11"/>
  <c r="K709" i="11"/>
  <c r="H582" i="11"/>
  <c r="K582" i="11"/>
  <c r="H699" i="11"/>
  <c r="K699" i="11"/>
  <c r="H18" i="11"/>
  <c r="K18" i="11"/>
  <c r="H602" i="11"/>
  <c r="K602" i="11"/>
  <c r="H25" i="11"/>
  <c r="K25" i="11"/>
  <c r="K505" i="11"/>
  <c r="H505" i="11"/>
  <c r="H246" i="10"/>
  <c r="K246" i="10"/>
  <c r="H247" i="10"/>
  <c r="K247" i="10"/>
  <c r="H589" i="10"/>
  <c r="K589" i="10"/>
  <c r="H846" i="10"/>
  <c r="K846" i="10"/>
  <c r="H738" i="10"/>
  <c r="K738" i="10"/>
  <c r="H594" i="10"/>
  <c r="K594" i="10"/>
  <c r="H598" i="10"/>
  <c r="K598" i="10"/>
  <c r="H328" i="10"/>
  <c r="K328" i="10"/>
  <c r="H884" i="10"/>
  <c r="K884" i="10"/>
  <c r="H251" i="10"/>
  <c r="K251" i="10"/>
  <c r="H252" i="10"/>
  <c r="K252" i="10"/>
  <c r="H253" i="10"/>
  <c r="K253" i="10"/>
  <c r="H1285" i="9"/>
  <c r="K1285" i="9"/>
  <c r="H470" i="9"/>
  <c r="K470" i="9"/>
  <c r="H471" i="9"/>
  <c r="K471" i="9"/>
  <c r="H935" i="9"/>
  <c r="K935" i="9"/>
  <c r="H464" i="8"/>
  <c r="K464" i="8"/>
  <c r="H409" i="8"/>
  <c r="K409" i="8"/>
  <c r="H26" i="8"/>
  <c r="K26" i="8"/>
  <c r="H481" i="8"/>
  <c r="K481" i="8"/>
  <c r="H211" i="7"/>
  <c r="K211" i="7"/>
  <c r="H212" i="7"/>
  <c r="K212" i="7"/>
  <c r="H383" i="7"/>
  <c r="K383" i="7"/>
  <c r="H164" i="7"/>
  <c r="K164" i="7"/>
  <c r="H547" i="7"/>
  <c r="K547" i="7"/>
  <c r="H13" i="7"/>
  <c r="K13" i="7"/>
  <c r="H374" i="5"/>
  <c r="K374" i="5"/>
  <c r="H375" i="5"/>
  <c r="K375" i="5"/>
  <c r="H300" i="5"/>
  <c r="K300" i="5"/>
  <c r="H123" i="5"/>
  <c r="K123" i="5"/>
  <c r="H790" i="3"/>
  <c r="K790" i="3"/>
  <c r="H676" i="3"/>
  <c r="K676" i="3"/>
  <c r="H376" i="3"/>
  <c r="K376" i="3"/>
  <c r="H377" i="3"/>
  <c r="K377" i="3"/>
  <c r="H892" i="3"/>
  <c r="K892" i="3"/>
  <c r="H476" i="3"/>
  <c r="K476" i="3"/>
  <c r="H666" i="2"/>
  <c r="K666" i="2"/>
  <c r="H239" i="2"/>
  <c r="K239" i="2"/>
  <c r="H298" i="2"/>
  <c r="K298" i="2"/>
  <c r="H2494" i="2"/>
  <c r="K2494" i="2"/>
  <c r="H1295" i="2"/>
  <c r="K1295" i="2"/>
  <c r="H1110" i="2"/>
  <c r="K1110" i="2"/>
  <c r="H1389" i="2"/>
  <c r="K1389" i="2"/>
  <c r="H240" i="2"/>
  <c r="K240" i="2"/>
  <c r="H354" i="2"/>
  <c r="K354" i="2"/>
  <c r="H1518" i="2"/>
  <c r="K1518" i="2"/>
  <c r="H490" i="1"/>
  <c r="K490" i="1"/>
  <c r="H428" i="1"/>
  <c r="K428" i="1"/>
  <c r="H320" i="1"/>
  <c r="K320" i="1"/>
  <c r="H286" i="1"/>
  <c r="K286" i="1"/>
  <c r="H830" i="1"/>
  <c r="K830" i="1"/>
  <c r="H808" i="1"/>
  <c r="K808" i="1"/>
  <c r="H256" i="1"/>
  <c r="K256" i="1"/>
  <c r="H45" i="1"/>
  <c r="K45" i="1"/>
  <c r="H163" i="16"/>
  <c r="K163" i="16"/>
  <c r="H725" i="16"/>
  <c r="K725" i="16"/>
  <c r="H361" i="16"/>
  <c r="K361" i="16"/>
  <c r="K520" i="11"/>
  <c r="H520" i="11"/>
  <c r="H76" i="10"/>
  <c r="K76" i="10"/>
  <c r="H227" i="10"/>
  <c r="K227" i="10"/>
  <c r="H275" i="10"/>
  <c r="K275" i="10"/>
  <c r="H153" i="10"/>
  <c r="K153" i="10"/>
  <c r="H154" i="10"/>
  <c r="K154" i="10"/>
  <c r="H689" i="10"/>
  <c r="K689" i="10"/>
  <c r="H690" i="10"/>
  <c r="K690" i="10"/>
  <c r="H225" i="10"/>
  <c r="K225" i="10"/>
  <c r="H226" i="10"/>
  <c r="K226" i="10"/>
  <c r="H906" i="9"/>
  <c r="K906" i="9"/>
  <c r="H841" i="9"/>
  <c r="K841" i="9"/>
  <c r="H731" i="9"/>
  <c r="K731" i="9"/>
  <c r="H252" i="15"/>
  <c r="K252" i="15"/>
  <c r="H253" i="15"/>
  <c r="K253" i="15"/>
  <c r="H254" i="15"/>
  <c r="K254" i="15"/>
  <c r="H282" i="15"/>
  <c r="K282" i="15"/>
  <c r="H324" i="15"/>
  <c r="K324" i="15"/>
  <c r="H30" i="15"/>
  <c r="K30" i="15"/>
  <c r="H435" i="15"/>
  <c r="K435" i="15"/>
  <c r="H1297" i="9"/>
  <c r="K1297" i="9"/>
  <c r="H176" i="9"/>
  <c r="K176" i="9"/>
  <c r="H717" i="9"/>
  <c r="K717" i="9"/>
  <c r="H718" i="9"/>
  <c r="K718" i="9"/>
  <c r="H406" i="9"/>
  <c r="K406" i="9"/>
  <c r="H641" i="4"/>
  <c r="K641" i="4"/>
  <c r="H550" i="4"/>
  <c r="K550" i="4"/>
  <c r="H222" i="4"/>
  <c r="K222" i="4"/>
  <c r="H435" i="4"/>
  <c r="K435" i="4"/>
  <c r="H368" i="4"/>
  <c r="K368" i="4"/>
  <c r="K211" i="2"/>
  <c r="H211" i="2"/>
  <c r="H158" i="16"/>
  <c r="K158" i="16"/>
  <c r="H742" i="16"/>
  <c r="K742" i="16"/>
  <c r="H743" i="16"/>
  <c r="K743" i="16"/>
  <c r="H281" i="16"/>
  <c r="K281" i="16"/>
  <c r="H242" i="16"/>
  <c r="K242" i="16"/>
  <c r="H950" i="16"/>
  <c r="K950" i="16"/>
  <c r="H606" i="16"/>
  <c r="K606" i="16"/>
  <c r="H607" i="16"/>
  <c r="K607" i="16"/>
  <c r="H851" i="14"/>
  <c r="K851" i="14"/>
  <c r="H189" i="14"/>
  <c r="K189" i="14"/>
  <c r="H478" i="14"/>
  <c r="K478" i="14"/>
  <c r="H805" i="14"/>
  <c r="K805" i="14"/>
  <c r="H190" i="14"/>
  <c r="K190" i="14"/>
  <c r="H759" i="14"/>
  <c r="K759" i="14"/>
  <c r="H946" i="9"/>
  <c r="K946" i="9"/>
  <c r="H928" i="9"/>
  <c r="K928" i="9"/>
  <c r="H807" i="9"/>
  <c r="K807" i="9"/>
  <c r="H23" i="9"/>
  <c r="K23" i="9"/>
  <c r="H8" i="8"/>
  <c r="K8" i="8"/>
  <c r="H46" i="8"/>
  <c r="K46" i="8"/>
  <c r="H97" i="8"/>
  <c r="K97" i="8"/>
  <c r="H432" i="8"/>
  <c r="K432" i="8"/>
  <c r="H456" i="8"/>
  <c r="K456" i="8"/>
  <c r="AH24" i="23"/>
  <c r="H52" i="5"/>
  <c r="K52" i="5"/>
  <c r="H368" i="5"/>
  <c r="K368" i="5"/>
  <c r="H687" i="5"/>
  <c r="K687" i="5"/>
  <c r="H305" i="4"/>
  <c r="K305" i="4"/>
  <c r="H401" i="4"/>
  <c r="K401" i="4"/>
  <c r="H402" i="4"/>
  <c r="K402" i="4"/>
  <c r="H71" i="4"/>
  <c r="K71" i="4"/>
  <c r="H72" i="4"/>
  <c r="K72" i="4"/>
  <c r="H508" i="4"/>
  <c r="K508" i="4"/>
  <c r="H2504" i="2"/>
  <c r="K2504" i="2"/>
  <c r="H306" i="2"/>
  <c r="K306" i="2"/>
  <c r="H307" i="2"/>
  <c r="K307" i="2"/>
  <c r="H2202" i="2"/>
  <c r="K2202" i="2"/>
  <c r="H1778" i="2"/>
  <c r="K1778" i="2"/>
  <c r="H1700" i="2"/>
  <c r="K1700" i="2"/>
  <c r="H1567" i="2"/>
  <c r="K1567" i="2"/>
  <c r="H2260" i="2"/>
  <c r="K2260" i="2"/>
  <c r="H1394" i="2"/>
  <c r="K1394" i="2"/>
  <c r="H1388" i="2"/>
  <c r="K1388" i="2"/>
  <c r="H782" i="1"/>
  <c r="K782" i="1"/>
  <c r="H110" i="1"/>
  <c r="K110" i="1"/>
  <c r="H511" i="1"/>
  <c r="K511" i="1"/>
  <c r="H749" i="1"/>
  <c r="K749" i="1"/>
  <c r="H156" i="1"/>
  <c r="K156" i="1"/>
  <c r="L1232" i="16"/>
  <c r="M1232" i="16" s="1"/>
  <c r="K1232" i="16"/>
  <c r="H1232" i="16"/>
  <c r="K127" i="16"/>
  <c r="AP24" i="23" s="1"/>
  <c r="H127" i="16"/>
  <c r="K251" i="15"/>
  <c r="AO25" i="23" s="1"/>
  <c r="H251" i="15"/>
  <c r="K59" i="15"/>
  <c r="H59" i="15"/>
  <c r="K513" i="14"/>
  <c r="H513" i="14"/>
  <c r="K524" i="14"/>
  <c r="H524" i="14"/>
  <c r="K523" i="14"/>
  <c r="H523" i="14"/>
  <c r="K675" i="14"/>
  <c r="H675" i="14"/>
  <c r="K413" i="14"/>
  <c r="H413" i="14"/>
  <c r="L853" i="14"/>
  <c r="M853" i="14" s="1"/>
  <c r="K853" i="14"/>
  <c r="H853" i="14"/>
  <c r="K116" i="14"/>
  <c r="H116" i="14"/>
  <c r="K896" i="10"/>
  <c r="H896" i="10"/>
  <c r="K164" i="10"/>
  <c r="H164" i="10"/>
  <c r="K535" i="10"/>
  <c r="H535" i="10"/>
  <c r="K572" i="5"/>
  <c r="H572" i="5"/>
  <c r="AO24" i="23" l="1"/>
  <c r="AN24" i="23"/>
  <c r="M1403" i="2"/>
  <c r="N1357" i="9"/>
  <c r="N1232" i="16"/>
  <c r="N853" i="14"/>
  <c r="H99" i="12" l="1"/>
  <c r="K99" i="12"/>
  <c r="H11" i="12"/>
  <c r="K11" i="12"/>
  <c r="H30" i="12"/>
  <c r="K30" i="12"/>
  <c r="H132" i="11"/>
  <c r="K132" i="11"/>
  <c r="H172" i="11"/>
  <c r="K172" i="11"/>
  <c r="H280" i="10"/>
  <c r="K280" i="10"/>
  <c r="H958" i="10"/>
  <c r="K958" i="10"/>
  <c r="H959" i="10"/>
  <c r="K959" i="10"/>
  <c r="H469" i="10"/>
  <c r="K469" i="10"/>
  <c r="H265" i="9"/>
  <c r="K265" i="9"/>
  <c r="H520" i="9"/>
  <c r="K520" i="9"/>
  <c r="H597" i="9"/>
  <c r="K597" i="9"/>
  <c r="H794" i="9"/>
  <c r="K794" i="9"/>
  <c r="H765" i="9"/>
  <c r="K765" i="9"/>
  <c r="H391" i="9"/>
  <c r="K391" i="9"/>
  <c r="H1284" i="9"/>
  <c r="K1284" i="9"/>
  <c r="H324" i="9"/>
  <c r="K324" i="9"/>
  <c r="H925" i="9"/>
  <c r="K925" i="9"/>
  <c r="H2463" i="2"/>
  <c r="K2463" i="2"/>
  <c r="H535" i="2"/>
  <c r="K535" i="2"/>
  <c r="H1459" i="2"/>
  <c r="K1459" i="2"/>
  <c r="H1529" i="2"/>
  <c r="K1529" i="2"/>
  <c r="H982" i="2"/>
  <c r="K982" i="2"/>
  <c r="H1723" i="2"/>
  <c r="K1723" i="2"/>
  <c r="H1543" i="2"/>
  <c r="K1543" i="2"/>
  <c r="H1408" i="2"/>
  <c r="K1408" i="2"/>
  <c r="H1409" i="2"/>
  <c r="K1409" i="2"/>
  <c r="H653" i="2"/>
  <c r="K653" i="2"/>
  <c r="H654" i="2"/>
  <c r="K654" i="2"/>
  <c r="H616" i="1"/>
  <c r="K616" i="1"/>
  <c r="H460" i="1"/>
  <c r="K460" i="1"/>
  <c r="H823" i="1"/>
  <c r="K823" i="1"/>
  <c r="H749" i="11"/>
  <c r="K749" i="11"/>
  <c r="H269" i="11"/>
  <c r="K269" i="11"/>
  <c r="H599" i="11"/>
  <c r="K599" i="11"/>
  <c r="H536" i="11"/>
  <c r="K536" i="11"/>
  <c r="H745" i="10"/>
  <c r="K745" i="10"/>
  <c r="H265" i="10"/>
  <c r="K265" i="10"/>
  <c r="H279" i="10"/>
  <c r="K279" i="10"/>
  <c r="H839" i="10"/>
  <c r="K839" i="10"/>
  <c r="H358" i="10"/>
  <c r="K358" i="10"/>
  <c r="H1205" i="9"/>
  <c r="K1205" i="9"/>
  <c r="H149" i="9"/>
  <c r="K149" i="9"/>
  <c r="H467" i="9"/>
  <c r="K467" i="9"/>
  <c r="H468" i="9"/>
  <c r="K468" i="9"/>
  <c r="H272" i="9"/>
  <c r="K272" i="9"/>
  <c r="H92" i="4"/>
  <c r="K92" i="4"/>
  <c r="H93" i="4"/>
  <c r="K93" i="4"/>
  <c r="H304" i="4"/>
  <c r="K304" i="4"/>
  <c r="H840" i="3"/>
  <c r="K840" i="3"/>
  <c r="H289" i="3"/>
  <c r="K289" i="3"/>
  <c r="H41" i="3"/>
  <c r="K41" i="3"/>
  <c r="H620" i="3"/>
  <c r="K620" i="3"/>
  <c r="H475" i="16"/>
  <c r="K475" i="16"/>
  <c r="H476" i="16"/>
  <c r="K476" i="16"/>
  <c r="H390" i="16"/>
  <c r="K390" i="16"/>
  <c r="H329" i="16"/>
  <c r="K329" i="16"/>
  <c r="H8" i="16"/>
  <c r="K8" i="16"/>
  <c r="H864" i="16"/>
  <c r="K864" i="16"/>
  <c r="H917" i="16"/>
  <c r="K917" i="16"/>
  <c r="H1110" i="16"/>
  <c r="K1110" i="16"/>
  <c r="H1111" i="16"/>
  <c r="K1111" i="16"/>
  <c r="H474" i="16"/>
  <c r="K474" i="16"/>
  <c r="H391" i="16"/>
  <c r="K391" i="16"/>
  <c r="H1200" i="16"/>
  <c r="K1200" i="16"/>
  <c r="H1201" i="16"/>
  <c r="K1201" i="16"/>
  <c r="H540" i="16"/>
  <c r="K540" i="16"/>
  <c r="H156" i="16"/>
  <c r="K156" i="16"/>
  <c r="H403" i="14"/>
  <c r="K403" i="14"/>
  <c r="H356" i="14"/>
  <c r="K356" i="14"/>
  <c r="H357" i="14"/>
  <c r="K357" i="14"/>
  <c r="H583" i="14"/>
  <c r="K583" i="14"/>
  <c r="H131" i="14"/>
  <c r="K131" i="14"/>
  <c r="H880" i="14"/>
  <c r="K880" i="14"/>
  <c r="H132" i="14"/>
  <c r="K132" i="14"/>
  <c r="H174" i="15"/>
  <c r="K174" i="15"/>
  <c r="H162" i="15"/>
  <c r="K162" i="15"/>
  <c r="H56" i="15"/>
  <c r="K56" i="15"/>
  <c r="H269" i="15"/>
  <c r="K269" i="15"/>
  <c r="H270" i="15"/>
  <c r="K270" i="15"/>
  <c r="H545" i="11"/>
  <c r="K545" i="11"/>
  <c r="H601" i="11"/>
  <c r="K601" i="11"/>
  <c r="H438" i="11"/>
  <c r="K438" i="11"/>
  <c r="H255" i="11"/>
  <c r="K255" i="11"/>
  <c r="H215" i="11"/>
  <c r="K215" i="11"/>
  <c r="H524" i="10"/>
  <c r="K524" i="10"/>
  <c r="H392" i="10"/>
  <c r="K392" i="10"/>
  <c r="H329" i="10"/>
  <c r="K329" i="10"/>
  <c r="H454" i="10"/>
  <c r="K454" i="10"/>
  <c r="H455" i="10"/>
  <c r="K455" i="10"/>
  <c r="H357" i="10"/>
  <c r="K357" i="10"/>
  <c r="H307" i="7"/>
  <c r="K307" i="7"/>
  <c r="H515" i="7"/>
  <c r="K515" i="7"/>
  <c r="H312" i="7"/>
  <c r="K312" i="7"/>
  <c r="H484" i="7"/>
  <c r="K484" i="7"/>
  <c r="H669" i="7"/>
  <c r="K669" i="7"/>
  <c r="H739" i="7"/>
  <c r="K739" i="7"/>
  <c r="H35" i="7"/>
  <c r="K35" i="7"/>
  <c r="H868" i="7"/>
  <c r="K868" i="7"/>
  <c r="H804" i="7"/>
  <c r="K804" i="7"/>
  <c r="H654" i="7"/>
  <c r="K654" i="7"/>
  <c r="H119" i="6"/>
  <c r="K119" i="6"/>
  <c r="H53" i="6"/>
  <c r="K53" i="6"/>
  <c r="H110" i="6"/>
  <c r="K110" i="6"/>
  <c r="H174" i="5"/>
  <c r="K174" i="5"/>
  <c r="H376" i="5"/>
  <c r="K376" i="5"/>
  <c r="H280" i="5"/>
  <c r="K280" i="5"/>
  <c r="H262" i="5"/>
  <c r="K262" i="5"/>
  <c r="H548" i="5"/>
  <c r="K548" i="5"/>
  <c r="L548" i="5"/>
  <c r="M548" i="5" s="1"/>
  <c r="H294" i="5"/>
  <c r="K294" i="5"/>
  <c r="H1746" i="2"/>
  <c r="K1746" i="2"/>
  <c r="H1887" i="2"/>
  <c r="K1887" i="2"/>
  <c r="H1458" i="2"/>
  <c r="K1458" i="2"/>
  <c r="H2195" i="2"/>
  <c r="K2195" i="2"/>
  <c r="H1860" i="2"/>
  <c r="K1860" i="2"/>
  <c r="H853" i="2"/>
  <c r="K853" i="2"/>
  <c r="H854" i="2"/>
  <c r="K854" i="2"/>
  <c r="H238" i="2"/>
  <c r="K238" i="2"/>
  <c r="H545" i="2"/>
  <c r="K545" i="2"/>
  <c r="H1797" i="2"/>
  <c r="K1797" i="2"/>
  <c r="H1577" i="2"/>
  <c r="K1577" i="2"/>
  <c r="H645" i="2"/>
  <c r="K645" i="2"/>
  <c r="H938" i="2"/>
  <c r="K938" i="2"/>
  <c r="H541" i="1"/>
  <c r="K541" i="1"/>
  <c r="H656" i="1"/>
  <c r="K656" i="1"/>
  <c r="H805" i="1"/>
  <c r="K805" i="1"/>
  <c r="H292" i="1"/>
  <c r="K292" i="1"/>
  <c r="H452" i="1"/>
  <c r="K452" i="1"/>
  <c r="H165" i="1"/>
  <c r="K165" i="1"/>
  <c r="H692" i="1"/>
  <c r="K692" i="1"/>
  <c r="H116" i="1"/>
  <c r="K116" i="1"/>
  <c r="H676" i="1"/>
  <c r="K676" i="1"/>
  <c r="H418" i="16"/>
  <c r="K418" i="16"/>
  <c r="H643" i="16"/>
  <c r="K643" i="16"/>
  <c r="H644" i="16"/>
  <c r="K644" i="16"/>
  <c r="H459" i="16"/>
  <c r="K459" i="16"/>
  <c r="H460" i="16"/>
  <c r="K460" i="16"/>
  <c r="H925" i="10"/>
  <c r="K925" i="10"/>
  <c r="H433" i="10"/>
  <c r="K433" i="10"/>
  <c r="H434" i="10"/>
  <c r="K434" i="10"/>
  <c r="H879" i="10"/>
  <c r="K879" i="10"/>
  <c r="H210" i="9"/>
  <c r="K210" i="9"/>
  <c r="H22" i="9"/>
  <c r="K22" i="9"/>
  <c r="H1005" i="9"/>
  <c r="K1005" i="9"/>
  <c r="H189" i="8"/>
  <c r="K189" i="8"/>
  <c r="H40" i="8"/>
  <c r="K40" i="8"/>
  <c r="H903" i="7"/>
  <c r="K903" i="7"/>
  <c r="H145" i="7"/>
  <c r="K145" i="7"/>
  <c r="H882" i="7"/>
  <c r="K882" i="7"/>
  <c r="H1058" i="7"/>
  <c r="K1058" i="7"/>
  <c r="H746" i="7"/>
  <c r="K746" i="7"/>
  <c r="N548" i="5" l="1"/>
  <c r="H918" i="7"/>
  <c r="K918" i="7"/>
  <c r="H231" i="7"/>
  <c r="K231" i="7"/>
  <c r="H421" i="7"/>
  <c r="K421" i="7"/>
  <c r="H962" i="7"/>
  <c r="K962" i="7"/>
  <c r="H584" i="7"/>
  <c r="K584" i="7"/>
  <c r="H1081" i="7"/>
  <c r="K1081" i="7"/>
  <c r="H38" i="6"/>
  <c r="K38" i="6"/>
  <c r="H127" i="6"/>
  <c r="K127" i="6"/>
  <c r="H118" i="6"/>
  <c r="K118" i="6"/>
  <c r="H437" i="3"/>
  <c r="K437" i="3"/>
  <c r="H570" i="3"/>
  <c r="K570" i="3"/>
  <c r="H481" i="3"/>
  <c r="K481" i="3"/>
  <c r="H621" i="3"/>
  <c r="K621" i="3"/>
  <c r="H681" i="3"/>
  <c r="K681" i="3"/>
  <c r="H354" i="3"/>
  <c r="K354" i="3"/>
  <c r="H214" i="2"/>
  <c r="K214" i="2"/>
  <c r="H210" i="2"/>
  <c r="K210" i="2"/>
  <c r="H759" i="2"/>
  <c r="K759" i="2"/>
  <c r="H1894" i="2"/>
  <c r="K1894" i="2"/>
  <c r="H1890" i="2"/>
  <c r="K1890" i="2"/>
  <c r="H561" i="16"/>
  <c r="K561" i="16"/>
  <c r="H808" i="16"/>
  <c r="K808" i="16"/>
  <c r="H976" i="16"/>
  <c r="K976" i="16"/>
  <c r="H328" i="16"/>
  <c r="K328" i="16"/>
  <c r="H634" i="14"/>
  <c r="K634" i="14"/>
  <c r="H635" i="14"/>
  <c r="K635" i="14"/>
  <c r="H343" i="14"/>
  <c r="K343" i="14"/>
  <c r="H98" i="12"/>
  <c r="K98" i="12"/>
  <c r="H31" i="12"/>
  <c r="K31" i="12"/>
  <c r="H105" i="11"/>
  <c r="K105" i="11"/>
  <c r="H609" i="11"/>
  <c r="K609" i="11"/>
  <c r="H773" i="11"/>
  <c r="K773" i="11"/>
  <c r="H726" i="11"/>
  <c r="K726" i="11"/>
  <c r="H473" i="11"/>
  <c r="K473" i="11"/>
  <c r="H680" i="11"/>
  <c r="K680" i="11"/>
  <c r="H542" i="11"/>
  <c r="K542" i="11"/>
  <c r="H190" i="11"/>
  <c r="K190" i="11"/>
  <c r="H42" i="11"/>
  <c r="K42" i="11"/>
  <c r="H43" i="11"/>
  <c r="K43" i="11"/>
  <c r="H200" i="11"/>
  <c r="K200" i="11"/>
  <c r="H273" i="10"/>
  <c r="K273" i="10"/>
  <c r="H742" i="10"/>
  <c r="K742" i="10"/>
  <c r="H567" i="10"/>
  <c r="K567" i="10"/>
  <c r="H924" i="10"/>
  <c r="K924" i="10"/>
  <c r="H798" i="9"/>
  <c r="K798" i="9"/>
  <c r="H177" i="9"/>
  <c r="K177" i="9"/>
  <c r="H381" i="9"/>
  <c r="K381" i="9"/>
  <c r="H905" i="9"/>
  <c r="K905" i="9"/>
  <c r="H73" i="9"/>
  <c r="K73" i="9"/>
  <c r="H727" i="9"/>
  <c r="K727" i="9"/>
  <c r="H464" i="9"/>
  <c r="K464" i="9"/>
  <c r="H229" i="9"/>
  <c r="K229" i="9"/>
  <c r="H319" i="9"/>
  <c r="K319" i="9"/>
  <c r="H714" i="7"/>
  <c r="K714" i="7"/>
  <c r="H1108" i="7"/>
  <c r="K1108" i="7"/>
  <c r="H112" i="7"/>
  <c r="K112" i="7"/>
  <c r="H810" i="7"/>
  <c r="K810" i="7"/>
  <c r="H456" i="7"/>
  <c r="K456" i="7"/>
  <c r="H917" i="7"/>
  <c r="K917" i="7"/>
  <c r="H91" i="6"/>
  <c r="K91" i="6"/>
  <c r="H571" i="5"/>
  <c r="K571" i="5"/>
  <c r="H354" i="5"/>
  <c r="K354" i="5"/>
  <c r="H333" i="3"/>
  <c r="K333" i="3"/>
  <c r="H615" i="3"/>
  <c r="K615" i="3"/>
  <c r="H436" i="3"/>
  <c r="K436" i="3"/>
  <c r="H327" i="2"/>
  <c r="K327" i="2"/>
  <c r="H2020" i="2"/>
  <c r="K2020" i="2"/>
  <c r="H1877" i="2"/>
  <c r="K1877" i="2"/>
  <c r="H172" i="2"/>
  <c r="K172" i="2"/>
  <c r="H514" i="2"/>
  <c r="K514" i="2"/>
  <c r="H905" i="2"/>
  <c r="K905" i="2"/>
  <c r="H2482" i="2"/>
  <c r="K2482" i="2"/>
  <c r="H2483" i="2"/>
  <c r="K2483" i="2"/>
  <c r="H584" i="2"/>
  <c r="K584" i="2"/>
  <c r="H1722" i="2"/>
  <c r="K1722" i="2"/>
  <c r="H1365" i="2"/>
  <c r="K1365" i="2"/>
  <c r="H297" i="2"/>
  <c r="K297" i="2"/>
  <c r="H1665" i="2"/>
  <c r="K1665" i="2"/>
  <c r="H1666" i="2"/>
  <c r="K1666" i="2"/>
  <c r="H2341" i="2"/>
  <c r="K2341" i="2"/>
  <c r="H893" i="2"/>
  <c r="K893" i="2"/>
  <c r="H1114" i="2"/>
  <c r="K1114" i="2"/>
  <c r="H269" i="16" l="1"/>
  <c r="K269" i="16"/>
  <c r="H417" i="16"/>
  <c r="K417" i="16"/>
  <c r="H279" i="14"/>
  <c r="K279" i="14"/>
  <c r="H206" i="11" l="1"/>
  <c r="K206" i="11"/>
  <c r="H171" i="11"/>
  <c r="K171" i="11"/>
  <c r="H541" i="11"/>
  <c r="K541" i="11"/>
  <c r="H144" i="10"/>
  <c r="K144" i="10"/>
  <c r="H698" i="10"/>
  <c r="K698" i="10"/>
  <c r="L698" i="10"/>
  <c r="M698" i="10" s="1"/>
  <c r="H272" i="10"/>
  <c r="K272" i="10"/>
  <c r="H1053" i="9"/>
  <c r="K1053" i="9"/>
  <c r="H445" i="9"/>
  <c r="K445" i="9"/>
  <c r="H78" i="9"/>
  <c r="K78" i="9"/>
  <c r="H746" i="9"/>
  <c r="K746" i="9"/>
  <c r="H348" i="8"/>
  <c r="K348" i="8"/>
  <c r="H54" i="8"/>
  <c r="K54" i="8"/>
  <c r="H91" i="8"/>
  <c r="K91" i="8"/>
  <c r="H237" i="8"/>
  <c r="K237" i="8"/>
  <c r="H48" i="8"/>
  <c r="K48" i="8"/>
  <c r="H343" i="7"/>
  <c r="K343" i="7"/>
  <c r="H490" i="5"/>
  <c r="K490" i="5"/>
  <c r="H686" i="5"/>
  <c r="K686" i="5"/>
  <c r="H608" i="5"/>
  <c r="K608" i="5"/>
  <c r="H567" i="5"/>
  <c r="K567" i="5"/>
  <c r="H190" i="5"/>
  <c r="K190" i="5"/>
  <c r="H586" i="4"/>
  <c r="K586" i="4"/>
  <c r="H140" i="4"/>
  <c r="K140" i="4"/>
  <c r="H211" i="4"/>
  <c r="K211" i="4"/>
  <c r="H695" i="3"/>
  <c r="K695" i="3"/>
  <c r="H267" i="3"/>
  <c r="K267" i="3"/>
  <c r="H632" i="3"/>
  <c r="K632" i="3"/>
  <c r="H633" i="3"/>
  <c r="K633" i="3"/>
  <c r="H554" i="3"/>
  <c r="K554" i="3"/>
  <c r="H1542" i="2"/>
  <c r="K1542" i="2"/>
  <c r="H1109" i="2"/>
  <c r="K1109" i="2"/>
  <c r="H301" i="2"/>
  <c r="K301" i="2"/>
  <c r="H74" i="2"/>
  <c r="K74" i="2"/>
  <c r="H1819" i="2"/>
  <c r="K1819" i="2"/>
  <c r="H1113" i="2"/>
  <c r="K1113" i="2"/>
  <c r="K255" i="1"/>
  <c r="H255" i="1"/>
  <c r="K613" i="1"/>
  <c r="H613" i="1"/>
  <c r="K1260" i="2"/>
  <c r="AB24" i="23" s="1"/>
  <c r="H1260" i="2"/>
  <c r="K929" i="2"/>
  <c r="H929" i="2"/>
  <c r="K494" i="2"/>
  <c r="H494" i="2"/>
  <c r="K588" i="2"/>
  <c r="H588" i="2"/>
  <c r="K876" i="14"/>
  <c r="H876" i="14"/>
  <c r="H1277" i="16"/>
  <c r="K1277" i="16"/>
  <c r="L1277" i="16"/>
  <c r="M1277" i="16" s="1"/>
  <c r="H268" i="16"/>
  <c r="K268" i="16"/>
  <c r="H157" i="16"/>
  <c r="K157" i="16"/>
  <c r="H162" i="16"/>
  <c r="K162" i="16"/>
  <c r="N698" i="10" l="1"/>
  <c r="N1277" i="16"/>
  <c r="H1073" i="16"/>
  <c r="K1073" i="16"/>
  <c r="H1275" i="16"/>
  <c r="K1275" i="16"/>
  <c r="L1275" i="16"/>
  <c r="N1275" i="16" s="1"/>
  <c r="H1276" i="16"/>
  <c r="K1276" i="16"/>
  <c r="L1276" i="16"/>
  <c r="N1276" i="16" s="1"/>
  <c r="H264" i="10"/>
  <c r="K264" i="10"/>
  <c r="H413" i="10"/>
  <c r="K413" i="10"/>
  <c r="H569" i="10"/>
  <c r="K569" i="10"/>
  <c r="H452" i="10"/>
  <c r="K452" i="10"/>
  <c r="H1032" i="9"/>
  <c r="K1032" i="9"/>
  <c r="H1033" i="9"/>
  <c r="K1033" i="9"/>
  <c r="H1008" i="9"/>
  <c r="K1008" i="9"/>
  <c r="H601" i="7"/>
  <c r="K601" i="7"/>
  <c r="H194" i="7"/>
  <c r="K194" i="7"/>
  <c r="H794" i="7"/>
  <c r="K794" i="7"/>
  <c r="H368" i="7"/>
  <c r="K368" i="7"/>
  <c r="H732" i="7"/>
  <c r="K732" i="7"/>
  <c r="H923" i="7"/>
  <c r="K923" i="7"/>
  <c r="H87" i="7"/>
  <c r="K87" i="7"/>
  <c r="H546" i="7"/>
  <c r="K546" i="7"/>
  <c r="H1048" i="7"/>
  <c r="K1048" i="7"/>
  <c r="H615" i="5"/>
  <c r="K615" i="5"/>
  <c r="H355" i="5"/>
  <c r="K355" i="5"/>
  <c r="H238" i="5"/>
  <c r="K238" i="5"/>
  <c r="H573" i="5"/>
  <c r="K573" i="5"/>
  <c r="K806" i="3"/>
  <c r="H806" i="3"/>
  <c r="K545" i="3"/>
  <c r="H545" i="3"/>
  <c r="H479" i="2"/>
  <c r="K479" i="2"/>
  <c r="H1204" i="2"/>
  <c r="K1204" i="2"/>
  <c r="H2206" i="2"/>
  <c r="K2206" i="2"/>
  <c r="H2174" i="2"/>
  <c r="K2174" i="2"/>
  <c r="H1745" i="2"/>
  <c r="K1745" i="2"/>
  <c r="H166" i="2"/>
  <c r="K166" i="2"/>
  <c r="H681" i="2"/>
  <c r="K681" i="2"/>
  <c r="H685" i="16"/>
  <c r="K685" i="16"/>
  <c r="H686" i="16"/>
  <c r="K686" i="16"/>
  <c r="H1146" i="16"/>
  <c r="K1146" i="16"/>
  <c r="H837" i="16"/>
  <c r="K837" i="16"/>
  <c r="H684" i="16"/>
  <c r="K684" i="16"/>
  <c r="H191" i="16"/>
  <c r="K191" i="16"/>
  <c r="H192" i="16"/>
  <c r="K192" i="16"/>
  <c r="H713" i="16"/>
  <c r="K713" i="16"/>
  <c r="H1041" i="16"/>
  <c r="K1041" i="16"/>
  <c r="H1042" i="16"/>
  <c r="K1042" i="16"/>
  <c r="K549" i="14"/>
  <c r="H549" i="14"/>
  <c r="H885" i="14"/>
  <c r="K885" i="14"/>
  <c r="H96" i="14"/>
  <c r="K96" i="14"/>
  <c r="H431" i="14"/>
  <c r="K431" i="14"/>
  <c r="H233" i="14"/>
  <c r="K233" i="14"/>
  <c r="H234" i="14"/>
  <c r="K234" i="14"/>
  <c r="H555" i="14"/>
  <c r="K555" i="14"/>
  <c r="H97" i="12"/>
  <c r="K97" i="12"/>
  <c r="H46" i="12"/>
  <c r="K46" i="12"/>
  <c r="AL24" i="23" s="1"/>
  <c r="H290" i="11"/>
  <c r="K290" i="11"/>
  <c r="M1275" i="16" l="1"/>
  <c r="M1276" i="16"/>
  <c r="H640" i="10"/>
  <c r="K640" i="10"/>
  <c r="H799" i="10"/>
  <c r="K799" i="10"/>
  <c r="H1330" i="9"/>
  <c r="K1330" i="9"/>
  <c r="H840" i="9"/>
  <c r="K840" i="9"/>
  <c r="H1247" i="9"/>
  <c r="K1247" i="9"/>
  <c r="H887" i="9"/>
  <c r="K887" i="9"/>
  <c r="H986" i="9"/>
  <c r="K986" i="9"/>
  <c r="H572" i="9"/>
  <c r="K572" i="9"/>
  <c r="H585" i="4"/>
  <c r="K585" i="4"/>
  <c r="H212" i="4"/>
  <c r="K212" i="4"/>
  <c r="H290" i="4"/>
  <c r="K290" i="4"/>
  <c r="H291" i="4"/>
  <c r="K291" i="4"/>
  <c r="H91" i="4"/>
  <c r="K91" i="4"/>
  <c r="H509" i="4"/>
  <c r="K509" i="4"/>
  <c r="H1913" i="2"/>
  <c r="K1913" i="2"/>
  <c r="H2360" i="2"/>
  <c r="K2360" i="2"/>
  <c r="H452" i="2"/>
  <c r="K452" i="2"/>
  <c r="H1803" i="2"/>
  <c r="K1803" i="2"/>
  <c r="H656" i="2"/>
  <c r="K656" i="2"/>
  <c r="H657" i="2"/>
  <c r="K657" i="2"/>
  <c r="H1537" i="2"/>
  <c r="K1537" i="2"/>
  <c r="H1980" i="2"/>
  <c r="K1980" i="2"/>
  <c r="H237" i="1"/>
  <c r="K237" i="1"/>
  <c r="H195" i="1"/>
  <c r="K195" i="1"/>
  <c r="H274" i="1"/>
  <c r="K274" i="1"/>
  <c r="H729" i="1"/>
  <c r="K729" i="1"/>
  <c r="H351" i="1"/>
  <c r="K351" i="1"/>
  <c r="H880" i="10"/>
  <c r="K880" i="10"/>
  <c r="H523" i="10"/>
  <c r="K523" i="10"/>
  <c r="H694" i="9"/>
  <c r="K694" i="9"/>
  <c r="H233" i="7"/>
  <c r="K233" i="7"/>
  <c r="H548" i="7"/>
  <c r="K548" i="7"/>
  <c r="H481" i="7"/>
  <c r="K481" i="7"/>
  <c r="H450" i="7"/>
  <c r="K450" i="7"/>
  <c r="H650" i="7"/>
  <c r="K650" i="7"/>
  <c r="H555" i="3"/>
  <c r="K555" i="3"/>
  <c r="H704" i="3"/>
  <c r="K704" i="3"/>
  <c r="H579" i="3"/>
  <c r="K579" i="3"/>
  <c r="H580" i="3"/>
  <c r="K580" i="3"/>
  <c r="H928" i="3"/>
  <c r="K928" i="3"/>
  <c r="H296" i="2"/>
  <c r="K296" i="2"/>
  <c r="H2246" i="2"/>
  <c r="K2246" i="2"/>
  <c r="H505" i="2"/>
  <c r="K505" i="2"/>
  <c r="H1836" i="2"/>
  <c r="K1836" i="2"/>
  <c r="H758" i="2"/>
  <c r="K758" i="2"/>
  <c r="H2450" i="2"/>
  <c r="K2450" i="2"/>
  <c r="H2001" i="2"/>
  <c r="K2001" i="2"/>
  <c r="H663" i="2"/>
  <c r="K663" i="2"/>
  <c r="H2449" i="2"/>
  <c r="K2449" i="2"/>
  <c r="H1720" i="2"/>
  <c r="K1720" i="2"/>
  <c r="H2132" i="2"/>
  <c r="K2132" i="2"/>
  <c r="H2453" i="2"/>
  <c r="K2453" i="2"/>
  <c r="H426" i="2"/>
  <c r="K426" i="2"/>
  <c r="H662" i="2"/>
  <c r="K662" i="2"/>
  <c r="H1886" i="2"/>
  <c r="K1886" i="2"/>
  <c r="H253" i="2"/>
  <c r="K253" i="2"/>
  <c r="H1994" i="2"/>
  <c r="K1994" i="2"/>
  <c r="H715" i="2"/>
  <c r="K715" i="2"/>
  <c r="H901" i="2"/>
  <c r="K901" i="2"/>
  <c r="H673" i="2"/>
  <c r="K673" i="2"/>
  <c r="H783" i="1"/>
  <c r="K783" i="1"/>
  <c r="H36" i="1"/>
  <c r="K36" i="1"/>
  <c r="H418" i="1"/>
  <c r="K418" i="1"/>
  <c r="H726" i="1"/>
  <c r="K726" i="1"/>
  <c r="H562" i="16"/>
  <c r="K562" i="16"/>
  <c r="H563" i="16"/>
  <c r="K563" i="16"/>
  <c r="H190" i="16"/>
  <c r="K190" i="16"/>
  <c r="H836" i="16"/>
  <c r="K836" i="16"/>
  <c r="K1121" i="16"/>
  <c r="H1121" i="16"/>
  <c r="H286" i="15"/>
  <c r="K286" i="15"/>
  <c r="H178" i="15"/>
  <c r="K178" i="15"/>
  <c r="H35" i="15"/>
  <c r="K35" i="15"/>
  <c r="H36" i="15"/>
  <c r="K36" i="15"/>
  <c r="H179" i="15"/>
  <c r="K179" i="15"/>
  <c r="H173" i="15"/>
  <c r="K173" i="15"/>
  <c r="H598" i="11"/>
  <c r="K598" i="11"/>
  <c r="H199" i="11"/>
  <c r="K199" i="11"/>
  <c r="H752" i="11"/>
  <c r="K752" i="11"/>
  <c r="H828" i="11"/>
  <c r="K828" i="11"/>
  <c r="L828" i="11"/>
  <c r="N828" i="11" s="1"/>
  <c r="H136" i="10"/>
  <c r="K136" i="10"/>
  <c r="H137" i="10"/>
  <c r="K137" i="10"/>
  <c r="H639" i="10"/>
  <c r="K639" i="10"/>
  <c r="K245" i="5"/>
  <c r="H245" i="5"/>
  <c r="H679" i="4"/>
  <c r="K679" i="4"/>
  <c r="L679" i="4"/>
  <c r="M679" i="4" s="1"/>
  <c r="H680" i="4"/>
  <c r="K680" i="4"/>
  <c r="L680" i="4"/>
  <c r="M680" i="4" s="1"/>
  <c r="H681" i="4"/>
  <c r="K681" i="4"/>
  <c r="L681" i="4"/>
  <c r="N681" i="4" s="1"/>
  <c r="H16" i="4"/>
  <c r="K16" i="4"/>
  <c r="H17" i="4"/>
  <c r="K17" i="4"/>
  <c r="H133" i="4"/>
  <c r="K133" i="4"/>
  <c r="H771" i="3"/>
  <c r="K771" i="3"/>
  <c r="H305" i="3"/>
  <c r="K305" i="3"/>
  <c r="H122" i="3"/>
  <c r="K122" i="3"/>
  <c r="H86" i="3"/>
  <c r="K86" i="3"/>
  <c r="M828" i="11" l="1"/>
  <c r="M681" i="4"/>
  <c r="N680" i="4"/>
  <c r="N679" i="4"/>
  <c r="H603" i="2" l="1"/>
  <c r="K603" i="2"/>
  <c r="H1451" i="2"/>
  <c r="K1451" i="2"/>
  <c r="H1736" i="2"/>
  <c r="K1736" i="2"/>
  <c r="H418" i="2"/>
  <c r="K418" i="2"/>
  <c r="H2394" i="2"/>
  <c r="K2394" i="2"/>
  <c r="H21" i="2"/>
  <c r="K21" i="2"/>
  <c r="H22" i="2"/>
  <c r="K22" i="2"/>
  <c r="H757" i="2"/>
  <c r="K757" i="2"/>
  <c r="H488" i="16"/>
  <c r="K488" i="16"/>
  <c r="L488" i="16"/>
  <c r="M488" i="16" s="1"/>
  <c r="H339" i="16"/>
  <c r="K339" i="16"/>
  <c r="H340" i="16"/>
  <c r="K340" i="16"/>
  <c r="H84" i="16"/>
  <c r="K84" i="16"/>
  <c r="H642" i="16"/>
  <c r="K642" i="16"/>
  <c r="H90" i="16"/>
  <c r="K90" i="16"/>
  <c r="H91" i="16"/>
  <c r="K91" i="16"/>
  <c r="H92" i="16"/>
  <c r="K92" i="16"/>
  <c r="H93" i="16"/>
  <c r="K93" i="16"/>
  <c r="H487" i="16"/>
  <c r="K487" i="16"/>
  <c r="H533" i="9"/>
  <c r="K533" i="9"/>
  <c r="H1178" i="9"/>
  <c r="K1178" i="9"/>
  <c r="H549" i="9"/>
  <c r="K549" i="9"/>
  <c r="H988" i="9"/>
  <c r="K988" i="9"/>
  <c r="H1021" i="9"/>
  <c r="K1021" i="9"/>
  <c r="H916" i="9"/>
  <c r="K916" i="9"/>
  <c r="H471" i="7"/>
  <c r="K471" i="7"/>
  <c r="H687" i="7"/>
  <c r="K687" i="7"/>
  <c r="H1057" i="7"/>
  <c r="K1057" i="7"/>
  <c r="H757" i="7"/>
  <c r="K757" i="7"/>
  <c r="H709" i="7"/>
  <c r="K709" i="7"/>
  <c r="H1123" i="7"/>
  <c r="K1123" i="7"/>
  <c r="H887" i="7"/>
  <c r="K887" i="7"/>
  <c r="H309" i="7"/>
  <c r="K309" i="7"/>
  <c r="H310" i="7"/>
  <c r="K310" i="7"/>
  <c r="H797" i="7"/>
  <c r="K797" i="7"/>
  <c r="H559" i="5"/>
  <c r="K559" i="5"/>
  <c r="H481" i="5"/>
  <c r="K481" i="5"/>
  <c r="H80" i="5"/>
  <c r="K80" i="5"/>
  <c r="H113" i="5"/>
  <c r="K113" i="5"/>
  <c r="H199" i="3"/>
  <c r="K199" i="3"/>
  <c r="H241" i="3"/>
  <c r="K241" i="3"/>
  <c r="H614" i="3"/>
  <c r="K614" i="3"/>
  <c r="H705" i="3"/>
  <c r="K705" i="3"/>
  <c r="H473" i="3"/>
  <c r="K473" i="3"/>
  <c r="H832" i="3"/>
  <c r="K832" i="3"/>
  <c r="H833" i="3"/>
  <c r="K833" i="3"/>
  <c r="H272" i="3"/>
  <c r="K272" i="3"/>
  <c r="H2245" i="2"/>
  <c r="K2245" i="2"/>
  <c r="H35" i="2"/>
  <c r="K35" i="2"/>
  <c r="H71" i="2"/>
  <c r="K71" i="2"/>
  <c r="H1893" i="2"/>
  <c r="K1893" i="2"/>
  <c r="H7" i="2"/>
  <c r="K7" i="2"/>
  <c r="H1221" i="2"/>
  <c r="K1221" i="2"/>
  <c r="H475" i="1"/>
  <c r="K475" i="1"/>
  <c r="H588" i="1"/>
  <c r="K588" i="1"/>
  <c r="H209" i="1"/>
  <c r="K209" i="1"/>
  <c r="H400" i="1"/>
  <c r="K400" i="1"/>
  <c r="K520" i="14"/>
  <c r="H520" i="14"/>
  <c r="K109" i="14"/>
  <c r="H109" i="14"/>
  <c r="K396" i="14"/>
  <c r="H396" i="14"/>
  <c r="L550" i="14"/>
  <c r="M550" i="14" s="1"/>
  <c r="K550" i="14"/>
  <c r="H550" i="14"/>
  <c r="K196" i="14"/>
  <c r="H196" i="14"/>
  <c r="K262" i="16"/>
  <c r="H262" i="16"/>
  <c r="K83" i="16"/>
  <c r="H83" i="16"/>
  <c r="K641" i="16"/>
  <c r="H641" i="16"/>
  <c r="H915" i="16"/>
  <c r="K915" i="16"/>
  <c r="H916" i="16"/>
  <c r="K916" i="16"/>
  <c r="H79" i="16"/>
  <c r="K79" i="16"/>
  <c r="H318" i="15"/>
  <c r="K318" i="15"/>
  <c r="H319" i="15"/>
  <c r="K319" i="15"/>
  <c r="H474" i="15"/>
  <c r="K474" i="15"/>
  <c r="L474" i="15"/>
  <c r="M474" i="15" s="1"/>
  <c r="H332" i="11"/>
  <c r="K332" i="11"/>
  <c r="H394" i="11"/>
  <c r="K394" i="11"/>
  <c r="H531" i="11"/>
  <c r="K531" i="11"/>
  <c r="H375" i="11"/>
  <c r="K375" i="11"/>
  <c r="H214" i="11"/>
  <c r="K214" i="11"/>
  <c r="H756" i="11"/>
  <c r="K756" i="11"/>
  <c r="N488" i="16" l="1"/>
  <c r="N550" i="14"/>
  <c r="N474" i="15"/>
  <c r="H47" i="8"/>
  <c r="K47" i="8"/>
  <c r="H395" i="8"/>
  <c r="K395" i="8"/>
  <c r="H61" i="8"/>
  <c r="K61" i="8"/>
  <c r="H222" i="7"/>
  <c r="K222" i="7"/>
  <c r="H1112" i="7"/>
  <c r="K1112" i="7"/>
  <c r="H479" i="7"/>
  <c r="K479" i="7"/>
  <c r="H1175" i="7"/>
  <c r="K1175" i="7"/>
  <c r="H812" i="7"/>
  <c r="K812" i="7"/>
  <c r="H813" i="7"/>
  <c r="K813" i="7"/>
  <c r="H235" i="7"/>
  <c r="K235" i="7"/>
  <c r="H628" i="4"/>
  <c r="K628" i="4"/>
  <c r="H629" i="4"/>
  <c r="K629" i="4"/>
  <c r="H630" i="4"/>
  <c r="K630" i="4"/>
  <c r="H334" i="5"/>
  <c r="K334" i="5"/>
  <c r="H353" i="5"/>
  <c r="K353" i="5"/>
  <c r="H558" i="5"/>
  <c r="K558" i="5"/>
  <c r="H403" i="5"/>
  <c r="K403" i="5"/>
  <c r="H137" i="4"/>
  <c r="K137" i="4"/>
  <c r="H138" i="4"/>
  <c r="K138" i="4"/>
  <c r="H477" i="4"/>
  <c r="K477" i="4"/>
  <c r="H478" i="4"/>
  <c r="K478" i="4"/>
  <c r="H479" i="4"/>
  <c r="K479" i="4"/>
  <c r="H185" i="4"/>
  <c r="K185" i="4"/>
  <c r="H472" i="3"/>
  <c r="K472" i="3"/>
  <c r="H273" i="3"/>
  <c r="K273" i="3"/>
  <c r="H601" i="3"/>
  <c r="K601" i="3"/>
  <c r="H957" i="3"/>
  <c r="K957" i="3"/>
  <c r="L957" i="3"/>
  <c r="M957" i="3" s="1"/>
  <c r="H958" i="3"/>
  <c r="K958" i="3"/>
  <c r="H246" i="3"/>
  <c r="K246" i="3"/>
  <c r="H706" i="3"/>
  <c r="K706" i="3"/>
  <c r="H959" i="3"/>
  <c r="K959" i="3"/>
  <c r="H372" i="3"/>
  <c r="H373" i="3"/>
  <c r="K373" i="3"/>
  <c r="H279" i="3"/>
  <c r="K279" i="3"/>
  <c r="H280" i="3"/>
  <c r="K280" i="3"/>
  <c r="H296" i="3"/>
  <c r="K296" i="3"/>
  <c r="H266" i="3"/>
  <c r="K266" i="3"/>
  <c r="H2044" i="2"/>
  <c r="K2044" i="2"/>
  <c r="H1303" i="2"/>
  <c r="K1303" i="2"/>
  <c r="H1294" i="2"/>
  <c r="K1294" i="2"/>
  <c r="H1437" i="2"/>
  <c r="K1437" i="2"/>
  <c r="H493" i="2"/>
  <c r="K493" i="2"/>
  <c r="H705" i="2"/>
  <c r="K705" i="2"/>
  <c r="N957" i="3" l="1"/>
  <c r="L668" i="14"/>
  <c r="M668" i="14" s="1"/>
  <c r="K668" i="14"/>
  <c r="H668" i="14"/>
  <c r="N668" i="14" l="1"/>
  <c r="H190" i="7"/>
  <c r="K501" i="2" l="1"/>
  <c r="H501" i="2"/>
  <c r="K587" i="2"/>
  <c r="H587" i="2"/>
  <c r="H895" i="16" l="1"/>
  <c r="K895" i="16"/>
  <c r="H1093" i="16"/>
  <c r="K1093" i="16"/>
  <c r="H1033" i="16"/>
  <c r="K1033" i="16"/>
  <c r="H1034" i="16"/>
  <c r="K1034" i="16"/>
  <c r="H188" i="14"/>
  <c r="K188" i="14"/>
  <c r="H261" i="14"/>
  <c r="K261" i="14"/>
  <c r="H115" i="14"/>
  <c r="K115" i="14"/>
  <c r="H925" i="14"/>
  <c r="K925" i="14"/>
  <c r="H684" i="14"/>
  <c r="K684" i="14"/>
  <c r="H150" i="14"/>
  <c r="K150" i="14"/>
  <c r="L150" i="14"/>
  <c r="N150" i="14" s="1"/>
  <c r="H51" i="14"/>
  <c r="K51" i="14"/>
  <c r="H683" i="11"/>
  <c r="K683" i="11"/>
  <c r="H296" i="11"/>
  <c r="K296" i="11"/>
  <c r="H140" i="11"/>
  <c r="K140" i="11"/>
  <c r="H88" i="11"/>
  <c r="K88" i="11"/>
  <c r="H263" i="11"/>
  <c r="K263" i="11"/>
  <c r="H1292" i="9"/>
  <c r="K1292" i="9"/>
  <c r="H491" i="9"/>
  <c r="K491" i="9"/>
  <c r="H311" i="9"/>
  <c r="K311" i="9"/>
  <c r="H493" i="9"/>
  <c r="K493" i="9"/>
  <c r="H747" i="9"/>
  <c r="K747" i="9"/>
  <c r="H377" i="8"/>
  <c r="K377" i="8"/>
  <c r="H41" i="8"/>
  <c r="K41" i="8"/>
  <c r="H406" i="8"/>
  <c r="K406" i="8"/>
  <c r="H349" i="8"/>
  <c r="K349" i="8"/>
  <c r="H126" i="8"/>
  <c r="K126" i="8"/>
  <c r="H252" i="8"/>
  <c r="K252" i="8"/>
  <c r="H458" i="5"/>
  <c r="K458" i="5"/>
  <c r="H475" i="5"/>
  <c r="K475" i="5"/>
  <c r="H51" i="5"/>
  <c r="K51" i="5"/>
  <c r="H402" i="5"/>
  <c r="K402" i="5"/>
  <c r="H2530" i="2"/>
  <c r="K2530" i="2"/>
  <c r="H768" i="3"/>
  <c r="K768" i="3"/>
  <c r="H769" i="3"/>
  <c r="K769" i="3"/>
  <c r="H128" i="3"/>
  <c r="K128" i="3"/>
  <c r="H60" i="3"/>
  <c r="K60" i="3"/>
  <c r="H808" i="2"/>
  <c r="K808" i="2"/>
  <c r="H176" i="2"/>
  <c r="K176" i="2"/>
  <c r="H1337" i="2"/>
  <c r="K1337" i="2"/>
  <c r="H1817" i="2"/>
  <c r="K1817" i="2"/>
  <c r="H1307" i="2"/>
  <c r="K1307" i="2"/>
  <c r="H1670" i="2"/>
  <c r="K1670" i="2"/>
  <c r="H2173" i="2"/>
  <c r="K2173" i="2"/>
  <c r="H1144" i="2"/>
  <c r="K1144" i="2"/>
  <c r="H1145" i="2"/>
  <c r="K1145" i="2"/>
  <c r="L1145" i="2"/>
  <c r="N1145" i="2" s="1"/>
  <c r="H1751" i="2"/>
  <c r="K1751" i="2"/>
  <c r="H1073" i="2"/>
  <c r="K1073" i="2"/>
  <c r="H175" i="2"/>
  <c r="K175" i="2"/>
  <c r="H2300" i="2"/>
  <c r="K2300" i="2"/>
  <c r="H474" i="1"/>
  <c r="K474" i="1"/>
  <c r="H752" i="1"/>
  <c r="K752" i="1"/>
  <c r="H654" i="1"/>
  <c r="K654" i="1"/>
  <c r="H402" i="1"/>
  <c r="K402" i="1"/>
  <c r="H776" i="1"/>
  <c r="K776" i="1"/>
  <c r="H337" i="1"/>
  <c r="K337" i="1"/>
  <c r="H718" i="16"/>
  <c r="K718" i="16"/>
  <c r="H536" i="16"/>
  <c r="K536" i="16"/>
  <c r="H537" i="16"/>
  <c r="K537" i="16"/>
  <c r="H894" i="16"/>
  <c r="K894" i="16"/>
  <c r="H172" i="16"/>
  <c r="K172" i="16"/>
  <c r="H439" i="16"/>
  <c r="K439" i="16"/>
  <c r="H540" i="11"/>
  <c r="K540" i="11"/>
  <c r="H564" i="11"/>
  <c r="K564" i="11"/>
  <c r="H230" i="11"/>
  <c r="K230" i="11"/>
  <c r="H286" i="10"/>
  <c r="K286" i="10"/>
  <c r="H53" i="10"/>
  <c r="K53" i="10"/>
  <c r="H232" i="10"/>
  <c r="K232" i="10"/>
  <c r="H182" i="10"/>
  <c r="K182" i="10"/>
  <c r="H183" i="10"/>
  <c r="K183" i="10"/>
  <c r="H435" i="10"/>
  <c r="K435" i="10"/>
  <c r="H878" i="10"/>
  <c r="K878" i="10"/>
  <c r="H370" i="8"/>
  <c r="K370" i="8"/>
  <c r="H467" i="8"/>
  <c r="K467" i="8"/>
  <c r="H37" i="8"/>
  <c r="K37" i="8"/>
  <c r="H587" i="7"/>
  <c r="K587" i="7"/>
  <c r="H560" i="7"/>
  <c r="K560" i="7"/>
  <c r="H858" i="7"/>
  <c r="K858" i="7"/>
  <c r="H224" i="7"/>
  <c r="K224" i="7"/>
  <c r="H483" i="7"/>
  <c r="K483" i="7"/>
  <c r="H926" i="7"/>
  <c r="K926" i="7"/>
  <c r="H510" i="7"/>
  <c r="K510" i="7"/>
  <c r="H1085" i="7"/>
  <c r="K1085" i="7"/>
  <c r="H961" i="7"/>
  <c r="K961" i="7"/>
  <c r="H774" i="7"/>
  <c r="K774" i="7"/>
  <c r="H821" i="7"/>
  <c r="K821" i="7"/>
  <c r="H154" i="7"/>
  <c r="K154" i="7"/>
  <c r="H545" i="7"/>
  <c r="K545" i="7"/>
  <c r="AA23" i="23" l="1"/>
  <c r="AM23" i="23"/>
  <c r="AB23" i="23"/>
  <c r="M150" i="14"/>
  <c r="M1145" i="2"/>
  <c r="H860" i="2"/>
  <c r="K860" i="2"/>
  <c r="H861" i="2"/>
  <c r="K861" i="2"/>
  <c r="H567" i="2"/>
  <c r="K567" i="2"/>
  <c r="H1119" i="2"/>
  <c r="K1119" i="2"/>
  <c r="H1219" i="2"/>
  <c r="K1219" i="2"/>
  <c r="H224" i="2"/>
  <c r="K224" i="2"/>
  <c r="K599" i="14"/>
  <c r="H599" i="14"/>
  <c r="H161" i="15" l="1"/>
  <c r="K161" i="15"/>
  <c r="H378" i="15"/>
  <c r="K378" i="15"/>
  <c r="H379" i="15"/>
  <c r="K379" i="15"/>
  <c r="H380" i="15"/>
  <c r="K380" i="15"/>
  <c r="H118" i="15"/>
  <c r="K118" i="15"/>
  <c r="H739" i="3"/>
  <c r="K739" i="3"/>
  <c r="H323" i="3"/>
  <c r="K323" i="3"/>
  <c r="K372" i="3"/>
  <c r="H274" i="3"/>
  <c r="K274" i="3"/>
  <c r="H816" i="10"/>
  <c r="K816" i="10"/>
  <c r="H186" i="10"/>
  <c r="K186" i="10"/>
  <c r="K666" i="10" l="1"/>
  <c r="H666" i="10"/>
  <c r="K665" i="10"/>
  <c r="H665" i="10"/>
  <c r="K668" i="10"/>
  <c r="H668" i="10"/>
  <c r="K872" i="10"/>
  <c r="H872" i="10"/>
  <c r="H108" i="6"/>
  <c r="K108" i="6"/>
  <c r="H75" i="6"/>
  <c r="K75" i="6"/>
  <c r="H76" i="6"/>
  <c r="K76" i="6"/>
  <c r="H80" i="6"/>
  <c r="K80" i="6"/>
  <c r="K318" i="7"/>
  <c r="H318" i="7"/>
  <c r="K457" i="7"/>
  <c r="H457" i="7"/>
  <c r="K148" i="7"/>
  <c r="H148" i="7"/>
  <c r="K559" i="7"/>
  <c r="H559" i="7"/>
  <c r="K239" i="3"/>
  <c r="AC26" i="23" s="1"/>
  <c r="M150" i="6"/>
  <c r="K150" i="6"/>
  <c r="H150" i="6"/>
  <c r="K48" i="6"/>
  <c r="H48" i="6"/>
  <c r="K112" i="6"/>
  <c r="H112" i="6"/>
  <c r="K52" i="6"/>
  <c r="H52" i="6"/>
  <c r="K109" i="6"/>
  <c r="H109" i="6"/>
  <c r="K90" i="6"/>
  <c r="H90" i="6"/>
  <c r="L740" i="14"/>
  <c r="M740" i="14" s="1"/>
  <c r="K740" i="14"/>
  <c r="H740" i="14"/>
  <c r="K1076" i="16"/>
  <c r="H1076" i="16"/>
  <c r="K1120" i="16"/>
  <c r="H1120" i="16"/>
  <c r="K664" i="16"/>
  <c r="H664" i="16"/>
  <c r="K1075" i="16"/>
  <c r="H1075" i="16"/>
  <c r="K25" i="14"/>
  <c r="H25" i="14"/>
  <c r="M958" i="14"/>
  <c r="K958" i="14"/>
  <c r="H958" i="14"/>
  <c r="K323" i="14"/>
  <c r="H323" i="14"/>
  <c r="L303" i="14"/>
  <c r="M303" i="14" s="1"/>
  <c r="K303" i="14"/>
  <c r="H303" i="14"/>
  <c r="L818" i="14"/>
  <c r="M818" i="14" s="1"/>
  <c r="K818" i="14"/>
  <c r="H818" i="14"/>
  <c r="L390" i="14"/>
  <c r="M390" i="14" s="1"/>
  <c r="K390" i="14"/>
  <c r="H390" i="14"/>
  <c r="H1165" i="16"/>
  <c r="K1165" i="16"/>
  <c r="H1166" i="16"/>
  <c r="K1166" i="16"/>
  <c r="H862" i="16"/>
  <c r="K862" i="16"/>
  <c r="H863" i="16"/>
  <c r="K863" i="16"/>
  <c r="H1043" i="16"/>
  <c r="K1043" i="16"/>
  <c r="H717" i="16"/>
  <c r="K717" i="16"/>
  <c r="K195" i="14"/>
  <c r="H195" i="14"/>
  <c r="H408" i="14"/>
  <c r="K408" i="14"/>
  <c r="H636" i="14"/>
  <c r="K636" i="14"/>
  <c r="H959" i="14"/>
  <c r="K959" i="14"/>
  <c r="N959" i="14"/>
  <c r="H284" i="14"/>
  <c r="K284" i="14"/>
  <c r="H582" i="14"/>
  <c r="K582" i="14"/>
  <c r="H612" i="14"/>
  <c r="K612" i="14"/>
  <c r="H680" i="14"/>
  <c r="K680" i="14"/>
  <c r="H666" i="14"/>
  <c r="K666" i="14"/>
  <c r="H638" i="14"/>
  <c r="K638" i="14"/>
  <c r="L638" i="14"/>
  <c r="N638" i="14" s="1"/>
  <c r="H639" i="14"/>
  <c r="K639" i="14"/>
  <c r="L639" i="14"/>
  <c r="M639" i="14" s="1"/>
  <c r="H49" i="15"/>
  <c r="K49" i="15"/>
  <c r="H317" i="15"/>
  <c r="K317" i="15"/>
  <c r="H309" i="15"/>
  <c r="K309" i="15"/>
  <c r="H471" i="15"/>
  <c r="K471" i="15"/>
  <c r="L471" i="15"/>
  <c r="N471" i="15" s="1"/>
  <c r="H304" i="15"/>
  <c r="K304" i="15"/>
  <c r="L304" i="15"/>
  <c r="M304" i="15" s="1"/>
  <c r="H153" i="15"/>
  <c r="K153" i="15"/>
  <c r="H146" i="15"/>
  <c r="K146" i="15"/>
  <c r="H48" i="15"/>
  <c r="K48" i="15"/>
  <c r="H240" i="11"/>
  <c r="K240" i="11"/>
  <c r="H241" i="11"/>
  <c r="K241" i="11"/>
  <c r="H748" i="11"/>
  <c r="K748" i="11"/>
  <c r="H682" i="11"/>
  <c r="K682" i="11"/>
  <c r="K519" i="11"/>
  <c r="H519" i="11"/>
  <c r="H761" i="10"/>
  <c r="K761" i="10"/>
  <c r="H673" i="10"/>
  <c r="K673" i="10"/>
  <c r="H787" i="10"/>
  <c r="K787" i="10"/>
  <c r="H187" i="10"/>
  <c r="K187" i="10"/>
  <c r="H285" i="10"/>
  <c r="K285" i="10"/>
  <c r="H41" i="9"/>
  <c r="K41" i="9"/>
  <c r="H42" i="9"/>
  <c r="K42" i="9"/>
  <c r="H1230" i="9"/>
  <c r="K1230" i="9"/>
  <c r="H608" i="9"/>
  <c r="K608" i="9"/>
  <c r="H1024" i="9"/>
  <c r="K1024" i="9"/>
  <c r="H204" i="9"/>
  <c r="K204" i="9"/>
  <c r="H551" i="9"/>
  <c r="K551" i="9"/>
  <c r="H793" i="9"/>
  <c r="K793" i="9"/>
  <c r="H748" i="9"/>
  <c r="K748" i="9"/>
  <c r="H321" i="9"/>
  <c r="K321" i="9"/>
  <c r="H100" i="9"/>
  <c r="K100" i="9"/>
  <c r="H835" i="9"/>
  <c r="K835" i="9"/>
  <c r="H121" i="8"/>
  <c r="K121" i="8"/>
  <c r="H356" i="8"/>
  <c r="K356" i="8"/>
  <c r="H251" i="8"/>
  <c r="K251" i="8"/>
  <c r="H311" i="8"/>
  <c r="K311" i="8"/>
  <c r="H90" i="8"/>
  <c r="K90" i="8"/>
  <c r="H491" i="8"/>
  <c r="K491" i="8"/>
  <c r="H371" i="8"/>
  <c r="K371" i="8"/>
  <c r="H460" i="8"/>
  <c r="K460" i="8"/>
  <c r="H308" i="8"/>
  <c r="K308" i="8"/>
  <c r="H956" i="7"/>
  <c r="K956" i="7"/>
  <c r="H50" i="7"/>
  <c r="K50" i="7"/>
  <c r="H123" i="7"/>
  <c r="K123" i="7"/>
  <c r="H265" i="7"/>
  <c r="K265" i="7"/>
  <c r="H675" i="7"/>
  <c r="K675" i="7"/>
  <c r="H326" i="4"/>
  <c r="K326" i="4"/>
  <c r="H183" i="4"/>
  <c r="K183" i="4"/>
  <c r="H623" i="4"/>
  <c r="K623" i="4"/>
  <c r="H624" i="4"/>
  <c r="K624" i="4"/>
  <c r="H321" i="4"/>
  <c r="K321" i="4"/>
  <c r="H136" i="4"/>
  <c r="K136" i="4"/>
  <c r="H551" i="4"/>
  <c r="K551" i="4"/>
  <c r="K737" i="3"/>
  <c r="H737" i="3"/>
  <c r="K736" i="3"/>
  <c r="H736" i="3"/>
  <c r="H1364" i="2"/>
  <c r="K1364" i="2"/>
  <c r="H2259" i="2"/>
  <c r="K2259" i="2"/>
  <c r="H308" i="2"/>
  <c r="K308" i="2"/>
  <c r="H2348" i="2"/>
  <c r="K2348" i="2"/>
  <c r="H1802" i="2"/>
  <c r="K1802" i="2"/>
  <c r="H1600" i="2"/>
  <c r="K1600" i="2"/>
  <c r="H289" i="2"/>
  <c r="K289" i="2"/>
  <c r="H1922" i="2"/>
  <c r="K1922" i="2"/>
  <c r="H896" i="2"/>
  <c r="K896" i="2"/>
  <c r="H425" i="2"/>
  <c r="K425" i="2"/>
  <c r="H1170" i="2"/>
  <c r="K1170" i="2"/>
  <c r="H140" i="2"/>
  <c r="K140" i="2"/>
  <c r="H2513" i="2"/>
  <c r="K2513" i="2"/>
  <c r="H1151" i="2"/>
  <c r="K1151" i="2"/>
  <c r="H2455" i="2"/>
  <c r="K2455" i="2"/>
  <c r="H1699" i="2"/>
  <c r="K1699" i="2"/>
  <c r="H1407" i="2"/>
  <c r="K1407" i="2"/>
  <c r="H799" i="2"/>
  <c r="K799" i="2"/>
  <c r="H45" i="2"/>
  <c r="K45" i="2"/>
  <c r="H46" i="2"/>
  <c r="K46" i="2"/>
  <c r="H1169" i="2"/>
  <c r="K1169" i="2"/>
  <c r="K517" i="9"/>
  <c r="H517" i="9"/>
  <c r="AP23" i="23" l="1"/>
  <c r="AG25" i="23"/>
  <c r="AF24" i="23"/>
  <c r="AD23" i="23"/>
  <c r="AH23" i="23"/>
  <c r="AF23" i="23"/>
  <c r="M471" i="15"/>
  <c r="N150" i="6"/>
  <c r="N740" i="14"/>
  <c r="N303" i="14"/>
  <c r="N818" i="14"/>
  <c r="N958" i="14"/>
  <c r="N390" i="14"/>
  <c r="M959" i="14"/>
  <c r="N639" i="14"/>
  <c r="M638" i="14"/>
  <c r="N304" i="15"/>
  <c r="K190" i="7"/>
  <c r="K60" i="7"/>
  <c r="H60" i="7"/>
  <c r="H650" i="16" l="1"/>
  <c r="K650" i="16"/>
  <c r="H510" i="16"/>
  <c r="K510" i="16"/>
  <c r="H604" i="14"/>
  <c r="K604" i="14"/>
  <c r="H389" i="14"/>
  <c r="K389" i="14"/>
  <c r="H296" i="14"/>
  <c r="K296" i="14"/>
  <c r="H752" i="14"/>
  <c r="K752" i="14"/>
  <c r="H841" i="14"/>
  <c r="K841" i="14"/>
  <c r="H512" i="14"/>
  <c r="K512" i="14"/>
  <c r="H597" i="11"/>
  <c r="K597" i="11"/>
  <c r="H289" i="11"/>
  <c r="K289" i="11"/>
  <c r="H365" i="11"/>
  <c r="K365" i="11"/>
  <c r="H261" i="11"/>
  <c r="K261" i="11"/>
  <c r="H231" i="11"/>
  <c r="K231" i="11"/>
  <c r="H333" i="11"/>
  <c r="K333" i="11"/>
  <c r="AK23" i="23" s="1"/>
  <c r="H403" i="9"/>
  <c r="K403" i="9"/>
  <c r="H404" i="9"/>
  <c r="K404" i="9"/>
  <c r="K59" i="8" l="1"/>
  <c r="H59" i="8"/>
  <c r="H371" i="5"/>
  <c r="K371" i="5"/>
  <c r="H512" i="5"/>
  <c r="K512" i="5"/>
  <c r="H385" i="5"/>
  <c r="K385" i="5"/>
  <c r="H410" i="5"/>
  <c r="K410" i="5"/>
  <c r="H616" i="4"/>
  <c r="K616" i="4"/>
  <c r="H592" i="4"/>
  <c r="K592" i="4"/>
  <c r="H593" i="4"/>
  <c r="K593" i="4"/>
  <c r="H867" i="3"/>
  <c r="K867" i="3"/>
  <c r="H58" i="3"/>
  <c r="K58" i="3"/>
  <c r="H573" i="3"/>
  <c r="K573" i="3"/>
  <c r="H454" i="3"/>
  <c r="K454" i="3"/>
  <c r="H455" i="3"/>
  <c r="K455" i="3"/>
  <c r="H412" i="3"/>
  <c r="K412" i="3"/>
  <c r="H2462" i="2"/>
  <c r="K2462" i="2"/>
  <c r="H2048" i="2"/>
  <c r="K2048" i="2"/>
  <c r="H2217" i="2"/>
  <c r="K2217" i="2"/>
  <c r="H1461" i="2"/>
  <c r="K1461" i="2"/>
  <c r="H1462" i="2"/>
  <c r="K1462" i="2"/>
  <c r="H1987" i="2"/>
  <c r="K1987" i="2"/>
  <c r="H6" i="2"/>
  <c r="K6" i="2"/>
  <c r="H1698" i="2"/>
  <c r="K1698" i="2"/>
  <c r="H2461" i="2"/>
  <c r="K2461" i="2"/>
  <c r="H1556" i="2"/>
  <c r="K1556" i="2"/>
  <c r="H2019" i="2"/>
  <c r="K2019" i="2"/>
  <c r="H2469" i="2"/>
  <c r="K2469" i="2"/>
  <c r="K353" i="15"/>
  <c r="H353" i="15"/>
  <c r="K13" i="14"/>
  <c r="H13" i="14"/>
  <c r="K12" i="14"/>
  <c r="H12" i="14"/>
  <c r="K472" i="14"/>
  <c r="H472" i="14"/>
  <c r="K765" i="14"/>
  <c r="H765" i="14"/>
  <c r="H548" i="11"/>
  <c r="K548" i="11"/>
  <c r="H549" i="11"/>
  <c r="K549" i="11"/>
  <c r="H346" i="11"/>
  <c r="K346" i="11"/>
  <c r="H557" i="11"/>
  <c r="K557" i="11"/>
  <c r="H558" i="11"/>
  <c r="K558" i="11"/>
  <c r="H464" i="11"/>
  <c r="K464" i="11"/>
  <c r="H947" i="9"/>
  <c r="K947" i="9"/>
  <c r="L947" i="9"/>
  <c r="M947" i="9" s="1"/>
  <c r="H948" i="9"/>
  <c r="K948" i="9"/>
  <c r="L948" i="9"/>
  <c r="N948" i="9" s="1"/>
  <c r="H886" i="9"/>
  <c r="K886" i="9"/>
  <c r="H1291" i="9"/>
  <c r="K1291" i="9"/>
  <c r="H1028" i="9"/>
  <c r="K1028" i="9"/>
  <c r="H698" i="9"/>
  <c r="K698" i="9"/>
  <c r="H72" i="9"/>
  <c r="K72" i="9"/>
  <c r="M948" i="9" l="1"/>
  <c r="N947" i="9"/>
  <c r="H657" i="7"/>
  <c r="K657" i="7"/>
  <c r="H134" i="7"/>
  <c r="K134" i="7"/>
  <c r="H955" i="7"/>
  <c r="K955" i="7"/>
  <c r="H525" i="7"/>
  <c r="K525" i="7"/>
  <c r="H86" i="7"/>
  <c r="K86" i="7"/>
  <c r="AG23" i="23" s="1"/>
  <c r="H759" i="7"/>
  <c r="K759" i="7"/>
  <c r="H215" i="7"/>
  <c r="K215" i="7"/>
  <c r="H381" i="7"/>
  <c r="K381" i="7"/>
  <c r="H382" i="7"/>
  <c r="K382" i="7"/>
  <c r="H389" i="7"/>
  <c r="K389" i="7"/>
  <c r="H18" i="4"/>
  <c r="K18" i="4"/>
  <c r="H184" i="4"/>
  <c r="K184" i="4"/>
  <c r="H487" i="4"/>
  <c r="K487" i="4"/>
  <c r="H2393" i="2"/>
  <c r="K2393" i="2"/>
  <c r="H1509" i="2"/>
  <c r="K1509" i="2"/>
  <c r="H94" i="2"/>
  <c r="K94" i="2"/>
  <c r="H1444" i="2"/>
  <c r="K1444" i="2"/>
  <c r="H2396" i="2"/>
  <c r="K2396" i="2"/>
  <c r="H2397" i="2"/>
  <c r="K2397" i="2"/>
  <c r="H1194" i="2"/>
  <c r="K1194" i="2"/>
  <c r="H1387" i="2"/>
  <c r="K1387" i="2"/>
  <c r="H566" i="2"/>
  <c r="K566" i="2"/>
  <c r="H1591" i="2"/>
  <c r="K1591" i="2"/>
  <c r="H1592" i="2"/>
  <c r="K1592" i="2"/>
  <c r="H2457" i="2" l="1"/>
  <c r="K2457" i="2"/>
  <c r="H324" i="2"/>
  <c r="K324" i="2"/>
  <c r="H583" i="2"/>
  <c r="K583" i="2"/>
  <c r="H981" i="2"/>
  <c r="K981" i="2"/>
  <c r="H1008" i="2"/>
  <c r="K1008" i="2"/>
  <c r="H1009" i="2"/>
  <c r="K1009" i="2"/>
  <c r="H1202" i="2"/>
  <c r="K1202" i="2"/>
  <c r="H1203" i="2"/>
  <c r="K1203" i="2"/>
  <c r="H1468" i="2"/>
  <c r="K1468" i="2"/>
  <c r="H2516" i="2"/>
  <c r="K2516" i="2"/>
  <c r="H408" i="2"/>
  <c r="K408" i="2"/>
  <c r="H672" i="2"/>
  <c r="K672" i="2"/>
  <c r="H1920" i="2"/>
  <c r="K1920" i="2"/>
  <c r="H585" i="1"/>
  <c r="K585" i="1"/>
  <c r="H350" i="1"/>
  <c r="K350" i="1"/>
  <c r="H102" i="1"/>
  <c r="K102" i="1"/>
  <c r="H157" i="1"/>
  <c r="K157" i="1"/>
  <c r="H562" i="1"/>
  <c r="K562" i="1"/>
  <c r="H1081" i="16"/>
  <c r="K1081" i="16"/>
  <c r="H1082" i="16"/>
  <c r="K1082" i="16"/>
  <c r="H840" i="16" l="1"/>
  <c r="K840" i="16"/>
  <c r="H342" i="16"/>
  <c r="K342" i="16"/>
  <c r="H959" i="16"/>
  <c r="K959" i="16"/>
  <c r="H21" i="16"/>
  <c r="K21" i="16"/>
  <c r="H22" i="16"/>
  <c r="K22" i="16"/>
  <c r="H453" i="16"/>
  <c r="K453" i="16"/>
  <c r="H327" i="16"/>
  <c r="K327" i="16"/>
  <c r="H1163" i="16"/>
  <c r="K1163" i="16"/>
  <c r="H1164" i="16"/>
  <c r="K1164" i="16"/>
  <c r="H839" i="16"/>
  <c r="K839" i="16"/>
  <c r="H870" i="10"/>
  <c r="K870" i="10"/>
  <c r="H871" i="10"/>
  <c r="K871" i="10"/>
  <c r="H284" i="10"/>
  <c r="K284" i="10"/>
  <c r="H658" i="10"/>
  <c r="K658" i="10"/>
  <c r="H659" i="10"/>
  <c r="K659" i="10"/>
  <c r="H419" i="10"/>
  <c r="K419" i="10"/>
  <c r="H75" i="10"/>
  <c r="K75" i="10"/>
  <c r="AJ23" i="23" s="1"/>
  <c r="H535" i="4"/>
  <c r="K535" i="4"/>
  <c r="H536" i="4"/>
  <c r="K536" i="4"/>
  <c r="H139" i="4"/>
  <c r="K139" i="4"/>
  <c r="H488" i="4"/>
  <c r="K488" i="4"/>
  <c r="H489" i="4"/>
  <c r="K489" i="4"/>
  <c r="H129" i="10" l="1"/>
  <c r="K129" i="10"/>
  <c r="H379" i="10"/>
  <c r="K379" i="10"/>
  <c r="H876" i="10"/>
  <c r="K876" i="10"/>
  <c r="H577" i="10"/>
  <c r="K577" i="10"/>
  <c r="H578" i="10"/>
  <c r="K578" i="10"/>
  <c r="H1007" i="9"/>
  <c r="K1007" i="9"/>
  <c r="H927" i="9"/>
  <c r="K927" i="9"/>
  <c r="H283" i="9"/>
  <c r="K283" i="9"/>
  <c r="H438" i="9"/>
  <c r="K438" i="9"/>
  <c r="H1105" i="9"/>
  <c r="K1105" i="9"/>
  <c r="H1103" i="9"/>
  <c r="K1103" i="9"/>
  <c r="H1020" i="9"/>
  <c r="K1020" i="9"/>
  <c r="H882" i="9"/>
  <c r="K882" i="9"/>
  <c r="H439" i="8"/>
  <c r="K439" i="8"/>
  <c r="H15" i="8"/>
  <c r="K15" i="8"/>
  <c r="L15" i="8"/>
  <c r="M15" i="8" s="1"/>
  <c r="H16" i="8"/>
  <c r="K16" i="8"/>
  <c r="L16" i="8"/>
  <c r="N16" i="8" s="1"/>
  <c r="H361" i="8"/>
  <c r="K361" i="8"/>
  <c r="H31" i="8"/>
  <c r="K31" i="8"/>
  <c r="H60" i="8"/>
  <c r="K60" i="8"/>
  <c r="H440" i="8"/>
  <c r="K440" i="8"/>
  <c r="H281" i="7"/>
  <c r="K281" i="7"/>
  <c r="H27" i="7"/>
  <c r="K27" i="7"/>
  <c r="H1079" i="7"/>
  <c r="K1079" i="7"/>
  <c r="H649" i="7"/>
  <c r="K649" i="7"/>
  <c r="H454" i="7"/>
  <c r="K454" i="7"/>
  <c r="H420" i="7"/>
  <c r="K420" i="7"/>
  <c r="H188" i="5"/>
  <c r="K188" i="5"/>
  <c r="H564" i="5"/>
  <c r="K564" i="5"/>
  <c r="H296" i="5"/>
  <c r="K296" i="5"/>
  <c r="K188" i="4"/>
  <c r="H188" i="4"/>
  <c r="K572" i="4"/>
  <c r="H572" i="4"/>
  <c r="K571" i="4"/>
  <c r="H571" i="4"/>
  <c r="H42" i="3"/>
  <c r="K42" i="3"/>
  <c r="H43" i="3"/>
  <c r="K43" i="3"/>
  <c r="H653" i="3"/>
  <c r="K653" i="3"/>
  <c r="H121" i="3"/>
  <c r="K121" i="3"/>
  <c r="H258" i="3"/>
  <c r="K258" i="3"/>
  <c r="H259" i="3"/>
  <c r="K259" i="3"/>
  <c r="H772" i="2"/>
  <c r="K772" i="2"/>
  <c r="H1517" i="2"/>
  <c r="K1517" i="2"/>
  <c r="H2574" i="2"/>
  <c r="K2574" i="2"/>
  <c r="L2574" i="2"/>
  <c r="M2574" i="2" s="1"/>
  <c r="H2340" i="2"/>
  <c r="K2340" i="2"/>
  <c r="H2366" i="2"/>
  <c r="K2366" i="2"/>
  <c r="H693" i="2"/>
  <c r="K693" i="2"/>
  <c r="H2512" i="2"/>
  <c r="K2512" i="2"/>
  <c r="H798" i="2"/>
  <c r="K798" i="2"/>
  <c r="H843" i="2"/>
  <c r="K843" i="2"/>
  <c r="H153" i="2"/>
  <c r="K153" i="2"/>
  <c r="H1421" i="2"/>
  <c r="K1421" i="2"/>
  <c r="H2131" i="2"/>
  <c r="K2131" i="2"/>
  <c r="H985" i="2"/>
  <c r="K985" i="2"/>
  <c r="H704" i="2"/>
  <c r="K704" i="2"/>
  <c r="H1968" i="2"/>
  <c r="K1968" i="2"/>
  <c r="H2440" i="2"/>
  <c r="K2440" i="2"/>
  <c r="H674" i="2"/>
  <c r="K674" i="2"/>
  <c r="H1306" i="2"/>
  <c r="K1306" i="2"/>
  <c r="H1765" i="2"/>
  <c r="K1765" i="2"/>
  <c r="H2219" i="2"/>
  <c r="K2219" i="2"/>
  <c r="H2220" i="2"/>
  <c r="K2220" i="2"/>
  <c r="H330" i="2"/>
  <c r="K330" i="2"/>
  <c r="H1892" i="2"/>
  <c r="K1892" i="2"/>
  <c r="H2161" i="2"/>
  <c r="K2161" i="2"/>
  <c r="H72" i="2"/>
  <c r="K72" i="2"/>
  <c r="H737" i="2"/>
  <c r="K737" i="2"/>
  <c r="H738" i="2"/>
  <c r="K738" i="2"/>
  <c r="H1750" i="2"/>
  <c r="K1750" i="2"/>
  <c r="H332" i="2"/>
  <c r="K332" i="2"/>
  <c r="N15" i="8" l="1"/>
  <c r="M16" i="8"/>
  <c r="N2574" i="2"/>
  <c r="H12" i="12"/>
  <c r="K860" i="16" l="1"/>
  <c r="H860" i="16"/>
  <c r="H677" i="14"/>
  <c r="K677" i="14"/>
  <c r="H678" i="14"/>
  <c r="K678" i="14"/>
  <c r="H581" i="14"/>
  <c r="K581" i="14"/>
  <c r="H603" i="14"/>
  <c r="K603" i="14"/>
  <c r="H56" i="14"/>
  <c r="K56" i="14"/>
  <c r="H656" i="14"/>
  <c r="K656" i="14"/>
  <c r="H795" i="14"/>
  <c r="K795" i="14"/>
  <c r="H775" i="14"/>
  <c r="K775" i="14"/>
  <c r="H872" i="14"/>
  <c r="K872" i="14"/>
  <c r="H380" i="14"/>
  <c r="K380" i="14"/>
  <c r="H298" i="14"/>
  <c r="K298" i="14"/>
  <c r="H215" i="14"/>
  <c r="K215" i="14"/>
  <c r="H579" i="10"/>
  <c r="K579" i="10"/>
  <c r="H766" i="10"/>
  <c r="K766" i="10"/>
  <c r="H160" i="10"/>
  <c r="K160" i="10"/>
  <c r="H602" i="10"/>
  <c r="K602" i="10"/>
  <c r="H856" i="10"/>
  <c r="K856" i="10"/>
  <c r="K553" i="10"/>
  <c r="H553" i="10"/>
  <c r="K552" i="10"/>
  <c r="H552" i="10"/>
  <c r="K907" i="10"/>
  <c r="H23" i="10"/>
  <c r="K23" i="10"/>
  <c r="K22" i="10"/>
  <c r="H22" i="10"/>
  <c r="H906" i="10"/>
  <c r="K906" i="10"/>
  <c r="H907" i="10"/>
  <c r="H54" i="10"/>
  <c r="K54" i="10"/>
  <c r="H192" i="10"/>
  <c r="K192" i="10"/>
  <c r="H128" i="10"/>
  <c r="K128" i="10"/>
  <c r="K744" i="9"/>
  <c r="H744" i="9"/>
  <c r="K307" i="4"/>
  <c r="H307" i="4"/>
  <c r="K405" i="7"/>
  <c r="H405" i="7"/>
  <c r="H275" i="7"/>
  <c r="K275" i="7"/>
  <c r="H1162" i="7"/>
  <c r="K1162" i="7"/>
  <c r="H1163" i="7"/>
  <c r="K1163" i="7"/>
  <c r="H375" i="7"/>
  <c r="K375" i="7"/>
  <c r="H376" i="7"/>
  <c r="K376" i="7"/>
  <c r="H487" i="7"/>
  <c r="K487" i="7"/>
  <c r="K922" i="7"/>
  <c r="H922" i="7"/>
  <c r="K35" i="3"/>
  <c r="H35" i="3"/>
  <c r="L848" i="3"/>
  <c r="M848" i="3" s="1"/>
  <c r="K848" i="3"/>
  <c r="H848" i="3"/>
  <c r="K2387" i="2"/>
  <c r="H2387" i="2"/>
  <c r="H2386" i="2"/>
  <c r="K2386" i="2"/>
  <c r="H1838" i="2"/>
  <c r="K1838" i="2"/>
  <c r="H804" i="2"/>
  <c r="K804" i="2"/>
  <c r="H805" i="2"/>
  <c r="K805" i="2"/>
  <c r="H2314" i="2"/>
  <c r="K2314" i="2"/>
  <c r="H275" i="2"/>
  <c r="K275" i="2"/>
  <c r="K1374" i="2"/>
  <c r="H1374" i="2"/>
  <c r="H675" i="1"/>
  <c r="K675" i="1"/>
  <c r="H662" i="1"/>
  <c r="K662" i="1"/>
  <c r="H115" i="1"/>
  <c r="K115" i="1"/>
  <c r="H655" i="1"/>
  <c r="K655" i="1"/>
  <c r="N848" i="3" l="1"/>
  <c r="H683" i="16" l="1"/>
  <c r="K683" i="16"/>
  <c r="H326" i="16"/>
  <c r="K326" i="16"/>
  <c r="H649" i="16"/>
  <c r="K649" i="16"/>
  <c r="H32" i="16"/>
  <c r="K32" i="16"/>
  <c r="H33" i="16"/>
  <c r="K33" i="16"/>
  <c r="H78" i="16"/>
  <c r="K78" i="16"/>
  <c r="H681" i="16"/>
  <c r="K681" i="16"/>
  <c r="H682" i="16"/>
  <c r="K682" i="16"/>
  <c r="H625" i="16"/>
  <c r="K625" i="16"/>
  <c r="H626" i="16"/>
  <c r="K626" i="16"/>
  <c r="H532" i="16"/>
  <c r="K532" i="16"/>
  <c r="H382" i="16"/>
  <c r="K382" i="16"/>
  <c r="H383" i="16"/>
  <c r="K383" i="16"/>
  <c r="H31" i="16"/>
  <c r="K31" i="16"/>
  <c r="H918" i="16"/>
  <c r="K918" i="16"/>
  <c r="H919" i="16"/>
  <c r="K919" i="16"/>
  <c r="H551" i="16"/>
  <c r="K551" i="16"/>
  <c r="H552" i="16"/>
  <c r="K552" i="16"/>
  <c r="H553" i="16"/>
  <c r="K553" i="16"/>
  <c r="H624" i="16"/>
  <c r="K624" i="16"/>
  <c r="H63" i="16" l="1"/>
  <c r="K63" i="16"/>
  <c r="H730" i="16"/>
  <c r="K730" i="16"/>
  <c r="H731" i="16"/>
  <c r="K731" i="16"/>
  <c r="H231" i="16"/>
  <c r="K231" i="16"/>
  <c r="H232" i="16"/>
  <c r="K232" i="16"/>
  <c r="H224" i="16"/>
  <c r="K224" i="16"/>
  <c r="H225" i="16"/>
  <c r="K225" i="16"/>
  <c r="H310" i="16"/>
  <c r="K310" i="16"/>
  <c r="H98" i="14"/>
  <c r="K98" i="14"/>
  <c r="H283" i="14"/>
  <c r="K283" i="14"/>
  <c r="H919" i="14"/>
  <c r="K919" i="14"/>
  <c r="H42" i="14"/>
  <c r="K42" i="14"/>
  <c r="H294" i="11"/>
  <c r="K294" i="11"/>
  <c r="H539" i="11"/>
  <c r="K539" i="11"/>
  <c r="H374" i="11"/>
  <c r="K374" i="11"/>
  <c r="H16" i="11"/>
  <c r="K16" i="11"/>
  <c r="H344" i="10"/>
  <c r="K344" i="10"/>
  <c r="H141" i="10"/>
  <c r="K141" i="10"/>
  <c r="H760" i="10"/>
  <c r="K760" i="10"/>
  <c r="H555" i="10"/>
  <c r="K555" i="10"/>
  <c r="H504" i="10"/>
  <c r="K504" i="10"/>
  <c r="H22" i="8"/>
  <c r="K22" i="8"/>
  <c r="H25" i="7"/>
  <c r="K25" i="7"/>
  <c r="H931" i="7"/>
  <c r="K931" i="7"/>
  <c r="H75" i="7"/>
  <c r="K75" i="7"/>
  <c r="H234" i="7"/>
  <c r="K234" i="7"/>
  <c r="H628" i="5" l="1"/>
  <c r="K628" i="5"/>
  <c r="H519" i="5"/>
  <c r="K519" i="5"/>
  <c r="H542" i="5"/>
  <c r="K542" i="5"/>
  <c r="H547" i="5"/>
  <c r="K547" i="5"/>
  <c r="H552" i="5"/>
  <c r="K552" i="5"/>
  <c r="H306" i="5"/>
  <c r="K306" i="5"/>
  <c r="H311" i="4"/>
  <c r="K311" i="4"/>
  <c r="H312" i="4"/>
  <c r="K312" i="4"/>
  <c r="H455" i="4"/>
  <c r="K455" i="4"/>
  <c r="H534" i="4"/>
  <c r="K534" i="4"/>
  <c r="H877" i="3"/>
  <c r="K877" i="3"/>
  <c r="H723" i="3"/>
  <c r="K723" i="3"/>
  <c r="H120" i="3"/>
  <c r="K120" i="3"/>
  <c r="H959" i="2"/>
  <c r="K959" i="2"/>
  <c r="H711" i="2"/>
  <c r="K711" i="2"/>
  <c r="H534" i="2"/>
  <c r="K534" i="2"/>
  <c r="H385" i="1"/>
  <c r="K385" i="1"/>
  <c r="H243" i="1"/>
  <c r="K243" i="1"/>
  <c r="H244" i="1"/>
  <c r="K244" i="1"/>
  <c r="H275" i="1"/>
  <c r="K275" i="1"/>
  <c r="K2113" i="2"/>
  <c r="H2113" i="2"/>
  <c r="H611" i="14" l="1"/>
  <c r="K611" i="14"/>
  <c r="H489" i="14"/>
  <c r="K489" i="14"/>
  <c r="H490" i="14"/>
  <c r="K490" i="14"/>
  <c r="H924" i="14"/>
  <c r="K924" i="14"/>
  <c r="H168" i="9"/>
  <c r="K168" i="9"/>
  <c r="H1204" i="9"/>
  <c r="K1204" i="9"/>
  <c r="H482" i="9"/>
  <c r="K482" i="9"/>
  <c r="H490" i="9"/>
  <c r="K490" i="9"/>
  <c r="H446" i="9"/>
  <c r="K446" i="9"/>
  <c r="H987" i="9"/>
  <c r="K987" i="9"/>
  <c r="H440" i="5"/>
  <c r="K440" i="5"/>
  <c r="H340" i="5"/>
  <c r="K340" i="5"/>
  <c r="H94" i="5"/>
  <c r="K94" i="5"/>
  <c r="H453" i="5"/>
  <c r="K453" i="5"/>
  <c r="H754" i="3"/>
  <c r="K754" i="3"/>
  <c r="H755" i="3"/>
  <c r="K755" i="3"/>
  <c r="H116" i="3"/>
  <c r="K116" i="3"/>
  <c r="H413" i="3"/>
  <c r="K413" i="3"/>
  <c r="H820" i="3"/>
  <c r="K820" i="3"/>
  <c r="H821" i="3"/>
  <c r="K821" i="3"/>
  <c r="H193" i="3"/>
  <c r="K193" i="3"/>
  <c r="H569" i="3"/>
  <c r="K569" i="3"/>
  <c r="H866" i="3"/>
  <c r="K866" i="3"/>
  <c r="H703" i="2"/>
  <c r="K703" i="2"/>
  <c r="H1889" i="2"/>
  <c r="K1889" i="2"/>
  <c r="H2018" i="2"/>
  <c r="K2018" i="2"/>
  <c r="H347" i="2"/>
  <c r="K347" i="2"/>
  <c r="H1150" i="2"/>
  <c r="K1150" i="2"/>
  <c r="H2452" i="2"/>
  <c r="K2452" i="2"/>
  <c r="H866" i="2"/>
  <c r="K866" i="2"/>
  <c r="H1336" i="2"/>
  <c r="K1336" i="2"/>
  <c r="H1134" i="16" l="1"/>
  <c r="K1134" i="16"/>
  <c r="H380" i="16"/>
  <c r="K380" i="16"/>
  <c r="L380" i="16"/>
  <c r="N380" i="16" s="1"/>
  <c r="H381" i="16"/>
  <c r="K381" i="16"/>
  <c r="L381" i="16"/>
  <c r="M381" i="16" s="1"/>
  <c r="H669" i="16"/>
  <c r="K669" i="16"/>
  <c r="H1051" i="16"/>
  <c r="K1051" i="16"/>
  <c r="H374" i="16"/>
  <c r="K374" i="16"/>
  <c r="H375" i="16"/>
  <c r="K375" i="16"/>
  <c r="H376" i="16"/>
  <c r="K376" i="16"/>
  <c r="N381" i="16" l="1"/>
  <c r="M380" i="16"/>
  <c r="H360" i="8"/>
  <c r="K360" i="8"/>
  <c r="H964" i="7" l="1"/>
  <c r="K964" i="7"/>
  <c r="H325" i="7"/>
  <c r="K325" i="7"/>
  <c r="H100" i="7"/>
  <c r="K100" i="7"/>
  <c r="H101" i="7"/>
  <c r="K101" i="7"/>
  <c r="H59" i="7"/>
  <c r="K59" i="7"/>
  <c r="H306" i="7"/>
  <c r="K306" i="7"/>
  <c r="H390" i="7"/>
  <c r="K390" i="7"/>
  <c r="H676" i="7"/>
  <c r="K676" i="7"/>
  <c r="H247" i="3"/>
  <c r="K247" i="3"/>
  <c r="H248" i="3"/>
  <c r="K248" i="3"/>
  <c r="H500" i="3"/>
  <c r="K500" i="3"/>
  <c r="H2130" i="2"/>
  <c r="K2130" i="2"/>
  <c r="H2021" i="2"/>
  <c r="K2021" i="2"/>
  <c r="H950" i="2"/>
  <c r="K950" i="2"/>
  <c r="H1153" i="2"/>
  <c r="K1153" i="2"/>
  <c r="H2511" i="2"/>
  <c r="K2511" i="2"/>
  <c r="H1220" i="2"/>
  <c r="K1220" i="2"/>
  <c r="H1611" i="2"/>
  <c r="K1611" i="2"/>
  <c r="H1612" i="2"/>
  <c r="K1612" i="2"/>
  <c r="H913" i="16" l="1"/>
  <c r="K913" i="16"/>
  <c r="H914" i="16"/>
  <c r="K914" i="16"/>
  <c r="H120" i="16"/>
  <c r="K120" i="16"/>
  <c r="H674" i="16"/>
  <c r="K674" i="16"/>
  <c r="H675" i="16"/>
  <c r="K675" i="16"/>
  <c r="H452" i="16"/>
  <c r="K452" i="16"/>
  <c r="H987" i="16"/>
  <c r="K987" i="16"/>
  <c r="H829" i="11"/>
  <c r="K829" i="11"/>
  <c r="L829" i="11"/>
  <c r="M829" i="11" s="1"/>
  <c r="H54" i="11"/>
  <c r="K54" i="11"/>
  <c r="H734" i="11"/>
  <c r="K734" i="11"/>
  <c r="H260" i="11"/>
  <c r="K260" i="11"/>
  <c r="H715" i="11"/>
  <c r="K715" i="11"/>
  <c r="H399" i="10"/>
  <c r="K399" i="10"/>
  <c r="H78" i="10"/>
  <c r="K78" i="10"/>
  <c r="H224" i="10"/>
  <c r="K224" i="10"/>
  <c r="H508" i="10"/>
  <c r="K508" i="10"/>
  <c r="H509" i="10"/>
  <c r="K509" i="10"/>
  <c r="H465" i="10"/>
  <c r="K465" i="10"/>
  <c r="H118" i="10"/>
  <c r="K118" i="10"/>
  <c r="H731" i="10"/>
  <c r="K731" i="10"/>
  <c r="H343" i="10"/>
  <c r="K343" i="10"/>
  <c r="H863" i="10"/>
  <c r="K863" i="10"/>
  <c r="H87" i="9"/>
  <c r="K87" i="9"/>
  <c r="H69" i="9"/>
  <c r="K69" i="9"/>
  <c r="H1283" i="9"/>
  <c r="K1283" i="9"/>
  <c r="H394" i="9"/>
  <c r="K394" i="9"/>
  <c r="H395" i="9"/>
  <c r="K395" i="9"/>
  <c r="H550" i="9"/>
  <c r="K550" i="9"/>
  <c r="H711" i="9"/>
  <c r="K711" i="9"/>
  <c r="H183" i="9"/>
  <c r="K183" i="9"/>
  <c r="H454" i="9"/>
  <c r="K454" i="9"/>
  <c r="H908" i="9"/>
  <c r="K908" i="9"/>
  <c r="H497" i="9"/>
  <c r="K497" i="9"/>
  <c r="H1173" i="9"/>
  <c r="K1173" i="9"/>
  <c r="H1143" i="9"/>
  <c r="K1143" i="9"/>
  <c r="H539" i="9"/>
  <c r="K539" i="9"/>
  <c r="H924" i="9"/>
  <c r="K924" i="9"/>
  <c r="H1064" i="9"/>
  <c r="K1064" i="9"/>
  <c r="H146" i="9"/>
  <c r="K146" i="9"/>
  <c r="H412" i="8"/>
  <c r="K412" i="8"/>
  <c r="H459" i="8"/>
  <c r="K459" i="8"/>
  <c r="H245" i="8"/>
  <c r="K245" i="8"/>
  <c r="H283" i="8"/>
  <c r="K283" i="8"/>
  <c r="H447" i="8"/>
  <c r="K447" i="8"/>
  <c r="H945" i="7"/>
  <c r="K945" i="7"/>
  <c r="H214" i="7"/>
  <c r="K214" i="7"/>
  <c r="H688" i="7"/>
  <c r="K688" i="7"/>
  <c r="H439" i="5"/>
  <c r="K439" i="5"/>
  <c r="H121" i="5"/>
  <c r="K121" i="5"/>
  <c r="H149" i="5"/>
  <c r="K149" i="5"/>
  <c r="H577" i="4"/>
  <c r="K577" i="4"/>
  <c r="H546" i="4"/>
  <c r="K546" i="4"/>
  <c r="H547" i="4"/>
  <c r="K547" i="4"/>
  <c r="H548" i="4"/>
  <c r="K548" i="4"/>
  <c r="H145" i="4"/>
  <c r="K145" i="4"/>
  <c r="H119" i="4"/>
  <c r="K119" i="4"/>
  <c r="H926" i="3"/>
  <c r="K926" i="3"/>
  <c r="H557" i="3"/>
  <c r="K557" i="3"/>
  <c r="L557" i="3"/>
  <c r="N557" i="3" s="1"/>
  <c r="H558" i="3"/>
  <c r="K558" i="3"/>
  <c r="H652" i="3"/>
  <c r="K652" i="3"/>
  <c r="L652" i="3"/>
  <c r="N652" i="3" s="1"/>
  <c r="H722" i="3"/>
  <c r="K722" i="3"/>
  <c r="H357" i="3"/>
  <c r="K357" i="3"/>
  <c r="H467" i="3"/>
  <c r="K467" i="3"/>
  <c r="H480" i="3"/>
  <c r="K480" i="3"/>
  <c r="H692" i="3"/>
  <c r="K692" i="3"/>
  <c r="H693" i="3"/>
  <c r="K693" i="3"/>
  <c r="H1919" i="2"/>
  <c r="K1919" i="2"/>
  <c r="H1596" i="2"/>
  <c r="K1596" i="2"/>
  <c r="H2301" i="2"/>
  <c r="K2301" i="2"/>
  <c r="H2425" i="2"/>
  <c r="K2425" i="2"/>
  <c r="H130" i="2"/>
  <c r="K130" i="2"/>
  <c r="H2112" i="2"/>
  <c r="K2112" i="2"/>
  <c r="H1937" i="2"/>
  <c r="K1937" i="2"/>
  <c r="H1938" i="2"/>
  <c r="K1938" i="2"/>
  <c r="H563" i="2"/>
  <c r="K563" i="2"/>
  <c r="H958" i="2"/>
  <c r="K958" i="2"/>
  <c r="H1377" i="2"/>
  <c r="K1377" i="2"/>
  <c r="H1728" i="2"/>
  <c r="K1728" i="2"/>
  <c r="H1729" i="2"/>
  <c r="K1729" i="2"/>
  <c r="H1777" i="2"/>
  <c r="K1777" i="2"/>
  <c r="H458" i="1"/>
  <c r="K458" i="1"/>
  <c r="H459" i="1"/>
  <c r="K459" i="1"/>
  <c r="H61" i="1"/>
  <c r="K61" i="1"/>
  <c r="H515" i="1"/>
  <c r="K515" i="1"/>
  <c r="H154" i="1"/>
  <c r="K154" i="1"/>
  <c r="H221" i="1"/>
  <c r="K221" i="1"/>
  <c r="H222" i="1"/>
  <c r="K222" i="1"/>
  <c r="H479" i="1"/>
  <c r="M557" i="3" l="1"/>
  <c r="N829" i="11"/>
  <c r="M652" i="3"/>
  <c r="H59" i="16"/>
  <c r="K59" i="16"/>
  <c r="H60" i="16"/>
  <c r="K60" i="16"/>
  <c r="H167" i="16"/>
  <c r="K167" i="16"/>
  <c r="H168" i="16"/>
  <c r="K168" i="16"/>
  <c r="H912" i="16"/>
  <c r="K912" i="16"/>
  <c r="H504" i="16"/>
  <c r="K504" i="16"/>
  <c r="H468" i="16"/>
  <c r="K468" i="16"/>
  <c r="H350" i="16"/>
  <c r="K350" i="16"/>
  <c r="H27" i="16"/>
  <c r="K27" i="16"/>
  <c r="H461" i="16"/>
  <c r="K461" i="16"/>
  <c r="H55" i="15"/>
  <c r="K55" i="15"/>
  <c r="H325" i="15"/>
  <c r="K325" i="15"/>
  <c r="H46" i="15"/>
  <c r="K46" i="15"/>
  <c r="H47" i="15"/>
  <c r="K47" i="15"/>
  <c r="H131" i="15"/>
  <c r="K131" i="15"/>
  <c r="H263" i="15"/>
  <c r="K263" i="15"/>
  <c r="H199" i="15"/>
  <c r="K199" i="15"/>
  <c r="H200" i="15"/>
  <c r="K200" i="15"/>
  <c r="H303" i="15"/>
  <c r="K303" i="15"/>
  <c r="L303" i="15"/>
  <c r="N303" i="15" s="1"/>
  <c r="H100" i="14"/>
  <c r="K100" i="14"/>
  <c r="H101" i="14"/>
  <c r="K101" i="14"/>
  <c r="H676" i="14"/>
  <c r="K676" i="14"/>
  <c r="H559" i="14"/>
  <c r="K559" i="14"/>
  <c r="H875" i="14"/>
  <c r="K875" i="14"/>
  <c r="H462" i="16"/>
  <c r="K462" i="16"/>
  <c r="H463" i="16"/>
  <c r="K463" i="16"/>
  <c r="H337" i="16"/>
  <c r="K337" i="16"/>
  <c r="H338" i="16"/>
  <c r="K338" i="16"/>
  <c r="H527" i="16"/>
  <c r="K527" i="16"/>
  <c r="H145" i="15"/>
  <c r="K145" i="15"/>
  <c r="H23" i="15"/>
  <c r="K23" i="15"/>
  <c r="H24" i="15"/>
  <c r="K24" i="15"/>
  <c r="H25" i="15"/>
  <c r="K25" i="15"/>
  <c r="H54" i="15"/>
  <c r="K54" i="15"/>
  <c r="H50" i="15"/>
  <c r="K50" i="15"/>
  <c r="K418" i="10"/>
  <c r="H418" i="10"/>
  <c r="H216" i="10"/>
  <c r="K216" i="10"/>
  <c r="H239" i="10"/>
  <c r="K239" i="10"/>
  <c r="H350" i="10"/>
  <c r="K350" i="10"/>
  <c r="H560" i="10"/>
  <c r="K560" i="10"/>
  <c r="H551" i="10"/>
  <c r="K551" i="10"/>
  <c r="H727" i="10"/>
  <c r="K727" i="10"/>
  <c r="H728" i="10"/>
  <c r="K728" i="10"/>
  <c r="H531" i="10"/>
  <c r="K531" i="10"/>
  <c r="H532" i="10"/>
  <c r="K532" i="10"/>
  <c r="H650" i="10"/>
  <c r="K650" i="10"/>
  <c r="L650" i="10"/>
  <c r="M650" i="10" s="1"/>
  <c r="H417" i="10"/>
  <c r="K417" i="10"/>
  <c r="H432" i="10"/>
  <c r="K432" i="10"/>
  <c r="H215" i="10"/>
  <c r="K215" i="10"/>
  <c r="H1228" i="9"/>
  <c r="K1228" i="9"/>
  <c r="H1265" i="9"/>
  <c r="K1265" i="9"/>
  <c r="H1174" i="9"/>
  <c r="K1174" i="9"/>
  <c r="H1252" i="9"/>
  <c r="K1252" i="9"/>
  <c r="H400" i="9"/>
  <c r="K400" i="9"/>
  <c r="H938" i="9"/>
  <c r="K938" i="9"/>
  <c r="H978" i="9"/>
  <c r="K978" i="9"/>
  <c r="H585" i="9"/>
  <c r="K585" i="9"/>
  <c r="H586" i="9"/>
  <c r="K586" i="9"/>
  <c r="H56" i="9"/>
  <c r="K56" i="9"/>
  <c r="H57" i="9"/>
  <c r="K57" i="9"/>
  <c r="H1194" i="9"/>
  <c r="K1194" i="9"/>
  <c r="H279" i="9"/>
  <c r="K279" i="9"/>
  <c r="H448" i="8"/>
  <c r="K448" i="8"/>
  <c r="H209" i="8"/>
  <c r="K209" i="8"/>
  <c r="H118" i="8"/>
  <c r="K118" i="8"/>
  <c r="H119" i="8"/>
  <c r="K119" i="8"/>
  <c r="H21" i="8"/>
  <c r="K21" i="8"/>
  <c r="H580" i="7"/>
  <c r="K580" i="7"/>
  <c r="H337" i="7"/>
  <c r="K337" i="7"/>
  <c r="H1160" i="7"/>
  <c r="K1160" i="7"/>
  <c r="H225" i="7"/>
  <c r="K225" i="7"/>
  <c r="H193" i="7"/>
  <c r="K193" i="7"/>
  <c r="H1142" i="7"/>
  <c r="K1142" i="7"/>
  <c r="H750" i="7"/>
  <c r="K750" i="7"/>
  <c r="H457" i="5"/>
  <c r="K457" i="5"/>
  <c r="H485" i="5"/>
  <c r="K485" i="5"/>
  <c r="H24" i="5"/>
  <c r="K24" i="5"/>
  <c r="H25" i="5"/>
  <c r="K25" i="5"/>
  <c r="H451" i="5"/>
  <c r="K451" i="5"/>
  <c r="H40" i="5"/>
  <c r="K40" i="5"/>
  <c r="H898" i="3"/>
  <c r="K898" i="3"/>
  <c r="H356" i="3"/>
  <c r="K356" i="3"/>
  <c r="H838" i="3"/>
  <c r="K838" i="3"/>
  <c r="H925" i="3"/>
  <c r="K925" i="3"/>
  <c r="H607" i="4"/>
  <c r="K607" i="4"/>
  <c r="H422" i="4"/>
  <c r="K422" i="4"/>
  <c r="H1742" i="2"/>
  <c r="K1742" i="2"/>
  <c r="H165" i="2"/>
  <c r="K165" i="2"/>
  <c r="H305" i="2"/>
  <c r="K305" i="2"/>
  <c r="H770" i="2"/>
  <c r="K770" i="2"/>
  <c r="H1818" i="2"/>
  <c r="K1818" i="2"/>
  <c r="H927" i="2"/>
  <c r="K927" i="2"/>
  <c r="H928" i="2"/>
  <c r="K928" i="2"/>
  <c r="H883" i="2"/>
  <c r="K883" i="2"/>
  <c r="H491" i="1"/>
  <c r="K491" i="1"/>
  <c r="H492" i="1"/>
  <c r="K492" i="1"/>
  <c r="H702" i="1"/>
  <c r="K702" i="1"/>
  <c r="H703" i="1"/>
  <c r="K703" i="1"/>
  <c r="K479" i="1"/>
  <c r="H575" i="16"/>
  <c r="K575" i="16"/>
  <c r="H576" i="16"/>
  <c r="K576" i="16"/>
  <c r="M303" i="15" l="1"/>
  <c r="N650" i="10"/>
  <c r="H149" i="16"/>
  <c r="K149" i="16"/>
  <c r="H150" i="16"/>
  <c r="K150" i="16"/>
  <c r="H579" i="1" l="1"/>
  <c r="K579" i="1"/>
  <c r="N162" i="24"/>
  <c r="M162" i="24"/>
  <c r="K162" i="24"/>
  <c r="H162" i="24"/>
  <c r="H1160" i="16"/>
  <c r="K1160" i="16"/>
  <c r="H421" i="16"/>
  <c r="K421" i="16"/>
  <c r="H349" i="16"/>
  <c r="K349" i="16"/>
  <c r="H58" i="16"/>
  <c r="K58" i="16"/>
  <c r="H828" i="14"/>
  <c r="H267" i="11"/>
  <c r="K267" i="11"/>
  <c r="H345" i="11"/>
  <c r="K345" i="11"/>
  <c r="H565" i="11"/>
  <c r="K565" i="11"/>
  <c r="H268" i="11"/>
  <c r="K268" i="11"/>
  <c r="H714" i="11"/>
  <c r="K714" i="11"/>
  <c r="H277" i="11"/>
  <c r="K277" i="11"/>
  <c r="K585" i="10"/>
  <c r="H585" i="10"/>
  <c r="H568" i="9"/>
  <c r="K568" i="9"/>
  <c r="H569" i="9"/>
  <c r="K569" i="9"/>
  <c r="H516" i="9"/>
  <c r="K516" i="9"/>
  <c r="H1272" i="9"/>
  <c r="K1272" i="9"/>
  <c r="H936" i="9"/>
  <c r="K936" i="9"/>
  <c r="H11" i="9"/>
  <c r="K11" i="9"/>
  <c r="H12" i="9"/>
  <c r="K12" i="9"/>
  <c r="H1239" i="9"/>
  <c r="K1239" i="9"/>
  <c r="H859" i="9"/>
  <c r="K859" i="9"/>
  <c r="H567" i="9"/>
  <c r="K567" i="9"/>
  <c r="H446" i="8"/>
  <c r="K446" i="8"/>
  <c r="H244" i="8"/>
  <c r="K244" i="8"/>
  <c r="H438" i="8"/>
  <c r="K438" i="8"/>
  <c r="H335" i="8"/>
  <c r="K335" i="8"/>
  <c r="H256" i="8"/>
  <c r="K256" i="8"/>
  <c r="H743" i="7"/>
  <c r="K743" i="7"/>
  <c r="H1049" i="7"/>
  <c r="K1049" i="7"/>
  <c r="H440" i="7"/>
  <c r="K440" i="7"/>
  <c r="H388" i="7"/>
  <c r="K388" i="7"/>
  <c r="H70" i="7"/>
  <c r="K70" i="7"/>
  <c r="H1107" i="7"/>
  <c r="K1107" i="7"/>
  <c r="H464" i="7"/>
  <c r="K464" i="7"/>
  <c r="H716" i="7"/>
  <c r="K716" i="7"/>
  <c r="H144" i="7"/>
  <c r="K144" i="7"/>
  <c r="H207" i="5"/>
  <c r="K207" i="5"/>
  <c r="H39" i="5"/>
  <c r="K39" i="5"/>
  <c r="H670" i="5"/>
  <c r="K670" i="5"/>
  <c r="H566" i="5"/>
  <c r="K566" i="5"/>
  <c r="H12" i="5"/>
  <c r="K12" i="5"/>
  <c r="H33" i="4"/>
  <c r="K33" i="4"/>
  <c r="H352" i="4"/>
  <c r="K352" i="4"/>
  <c r="H353" i="4"/>
  <c r="K353" i="4"/>
  <c r="H354" i="4"/>
  <c r="K354" i="4"/>
  <c r="H423" i="4"/>
  <c r="K423" i="4"/>
  <c r="H966" i="3"/>
  <c r="K966" i="3"/>
  <c r="H687" i="3"/>
  <c r="K687" i="3"/>
  <c r="H420" i="3"/>
  <c r="K420" i="3"/>
  <c r="H92" i="3"/>
  <c r="K92" i="3"/>
  <c r="H93" i="3"/>
  <c r="K93" i="3"/>
  <c r="L93" i="3"/>
  <c r="N93" i="3" s="1"/>
  <c r="H638" i="3"/>
  <c r="K638" i="3"/>
  <c r="H292" i="3"/>
  <c r="K292" i="3"/>
  <c r="H2211" i="2"/>
  <c r="K2211" i="2"/>
  <c r="H2451" i="2"/>
  <c r="K2451" i="2"/>
  <c r="H1431" i="2"/>
  <c r="K1431" i="2"/>
  <c r="H1658" i="2"/>
  <c r="K1658" i="2"/>
  <c r="H61" i="2"/>
  <c r="K61" i="2"/>
  <c r="H984" i="2"/>
  <c r="K984" i="2"/>
  <c r="H680" i="2"/>
  <c r="K680" i="2"/>
  <c r="H1397" i="2"/>
  <c r="K1397" i="2"/>
  <c r="H1450" i="2"/>
  <c r="K1450" i="2"/>
  <c r="H331" i="2"/>
  <c r="K331" i="2"/>
  <c r="H1626" i="2"/>
  <c r="K1626" i="2"/>
  <c r="H1469" i="2"/>
  <c r="K1469" i="2"/>
  <c r="H407" i="2"/>
  <c r="K407" i="2"/>
  <c r="H1815" i="2"/>
  <c r="K1815" i="2"/>
  <c r="H487" i="1"/>
  <c r="K487" i="1"/>
  <c r="L487" i="1"/>
  <c r="M487" i="1" s="1"/>
  <c r="H480" i="1"/>
  <c r="K480" i="1"/>
  <c r="H514" i="1"/>
  <c r="K514" i="1"/>
  <c r="H737" i="1"/>
  <c r="K737" i="1"/>
  <c r="H738" i="1"/>
  <c r="K738" i="1"/>
  <c r="H136" i="1"/>
  <c r="K136" i="1"/>
  <c r="H384" i="1"/>
  <c r="K384" i="1"/>
  <c r="H483" i="1"/>
  <c r="K483" i="1"/>
  <c r="L483" i="1"/>
  <c r="M483" i="1" s="1"/>
  <c r="H64" i="1"/>
  <c r="K64" i="1"/>
  <c r="H10" i="1"/>
  <c r="K10" i="1"/>
  <c r="H11" i="1"/>
  <c r="K11" i="1"/>
  <c r="H37" i="11"/>
  <c r="H316" i="24"/>
  <c r="K316" i="24"/>
  <c r="M316" i="24"/>
  <c r="N316" i="24"/>
  <c r="H317" i="24"/>
  <c r="K317" i="24"/>
  <c r="M317" i="24"/>
  <c r="N317" i="24"/>
  <c r="H318" i="24"/>
  <c r="K318" i="24"/>
  <c r="M318" i="24"/>
  <c r="N318" i="24"/>
  <c r="H319" i="24"/>
  <c r="K319" i="24"/>
  <c r="M319" i="24"/>
  <c r="N319" i="24"/>
  <c r="H320" i="24"/>
  <c r="K320" i="24"/>
  <c r="M320" i="24"/>
  <c r="N320" i="24"/>
  <c r="H321" i="24"/>
  <c r="K321" i="24"/>
  <c r="M321" i="24"/>
  <c r="N321" i="24"/>
  <c r="H322" i="24"/>
  <c r="K322" i="24"/>
  <c r="M322" i="24"/>
  <c r="N322" i="24"/>
  <c r="H323" i="24"/>
  <c r="M323" i="24"/>
  <c r="N323" i="24"/>
  <c r="H324" i="24"/>
  <c r="K324" i="24"/>
  <c r="M324" i="24"/>
  <c r="N324" i="24"/>
  <c r="H325" i="24"/>
  <c r="K325" i="24"/>
  <c r="M325" i="24"/>
  <c r="N325" i="24"/>
  <c r="H326" i="24"/>
  <c r="K326" i="24"/>
  <c r="M326" i="24"/>
  <c r="N326" i="24"/>
  <c r="N189" i="24"/>
  <c r="M189" i="24"/>
  <c r="K189" i="24"/>
  <c r="H189" i="24"/>
  <c r="N188" i="24"/>
  <c r="M188" i="24"/>
  <c r="K188" i="24"/>
  <c r="H188" i="24"/>
  <c r="N187" i="24"/>
  <c r="M187" i="24"/>
  <c r="K187" i="24"/>
  <c r="H187" i="24"/>
  <c r="N186" i="24"/>
  <c r="M186" i="24"/>
  <c r="K186" i="24"/>
  <c r="H186" i="24"/>
  <c r="N185" i="24"/>
  <c r="M185" i="24"/>
  <c r="K185" i="24"/>
  <c r="H185" i="24"/>
  <c r="N184" i="24"/>
  <c r="M184" i="24"/>
  <c r="K184" i="24"/>
  <c r="H184" i="24"/>
  <c r="N183" i="24"/>
  <c r="M183" i="24"/>
  <c r="K183" i="24"/>
  <c r="H183" i="24"/>
  <c r="N182" i="24"/>
  <c r="M182" i="24"/>
  <c r="K182" i="24"/>
  <c r="H182" i="24"/>
  <c r="N181" i="24"/>
  <c r="M181" i="24"/>
  <c r="K181" i="24"/>
  <c r="H181" i="24"/>
  <c r="N180" i="24"/>
  <c r="M180" i="24"/>
  <c r="K180" i="24"/>
  <c r="H180" i="24"/>
  <c r="N179" i="24"/>
  <c r="M179" i="24"/>
  <c r="K179" i="24"/>
  <c r="H179" i="24"/>
  <c r="N177" i="24"/>
  <c r="M177" i="24"/>
  <c r="K177" i="24"/>
  <c r="H177" i="24"/>
  <c r="N176" i="24"/>
  <c r="M176" i="24"/>
  <c r="K176" i="24"/>
  <c r="H176" i="24"/>
  <c r="N175" i="24"/>
  <c r="M175" i="24"/>
  <c r="K175" i="24"/>
  <c r="H175" i="24"/>
  <c r="N174" i="24"/>
  <c r="M174" i="24"/>
  <c r="K174" i="24"/>
  <c r="H174" i="24"/>
  <c r="N173" i="24"/>
  <c r="M173" i="24"/>
  <c r="K173" i="24"/>
  <c r="H173" i="24"/>
  <c r="N172" i="24"/>
  <c r="M172" i="24"/>
  <c r="K172" i="24"/>
  <c r="H172" i="24"/>
  <c r="N171" i="24"/>
  <c r="M171" i="24"/>
  <c r="K171" i="24"/>
  <c r="H171" i="24"/>
  <c r="N170" i="24"/>
  <c r="M170" i="24"/>
  <c r="K170" i="24"/>
  <c r="H170" i="24"/>
  <c r="N169" i="24"/>
  <c r="M169" i="24"/>
  <c r="K169" i="24"/>
  <c r="H169" i="24"/>
  <c r="N168" i="24"/>
  <c r="M168" i="24"/>
  <c r="K168" i="24"/>
  <c r="H168" i="24"/>
  <c r="N167" i="24"/>
  <c r="M167" i="24"/>
  <c r="K167" i="24"/>
  <c r="H167" i="24"/>
  <c r="N166" i="24"/>
  <c r="M166" i="24"/>
  <c r="K166" i="24"/>
  <c r="H166" i="24"/>
  <c r="N165" i="24"/>
  <c r="M165" i="24"/>
  <c r="K165" i="24"/>
  <c r="H165" i="24"/>
  <c r="N164" i="24"/>
  <c r="M164" i="24"/>
  <c r="K164" i="24"/>
  <c r="H164" i="24"/>
  <c r="N163" i="24"/>
  <c r="M163" i="24"/>
  <c r="K163" i="24"/>
  <c r="H163" i="24"/>
  <c r="N161" i="24"/>
  <c r="M161" i="24"/>
  <c r="K161" i="24"/>
  <c r="H161" i="24"/>
  <c r="N160" i="24"/>
  <c r="M160" i="24"/>
  <c r="K160" i="24"/>
  <c r="H160" i="24"/>
  <c r="N159" i="24"/>
  <c r="M159" i="24"/>
  <c r="K159" i="24"/>
  <c r="H159" i="24"/>
  <c r="N158" i="24"/>
  <c r="M158" i="24"/>
  <c r="K158" i="24"/>
  <c r="H158" i="24"/>
  <c r="N157" i="24"/>
  <c r="M157" i="24"/>
  <c r="K157" i="24"/>
  <c r="H157" i="24"/>
  <c r="N156" i="24"/>
  <c r="M156" i="24"/>
  <c r="K156" i="24"/>
  <c r="H156" i="24"/>
  <c r="N155" i="24"/>
  <c r="M155" i="24"/>
  <c r="K155" i="24"/>
  <c r="H155" i="24"/>
  <c r="N154" i="24"/>
  <c r="M154" i="24"/>
  <c r="K154" i="24"/>
  <c r="H154" i="24"/>
  <c r="H312" i="24"/>
  <c r="K312" i="24"/>
  <c r="M312" i="24"/>
  <c r="N312" i="24"/>
  <c r="H313" i="24"/>
  <c r="K313" i="24"/>
  <c r="M313" i="24"/>
  <c r="N313" i="24"/>
  <c r="H314" i="24"/>
  <c r="K314" i="24"/>
  <c r="M314" i="24"/>
  <c r="N314" i="24"/>
  <c r="H306" i="24"/>
  <c r="K306" i="24"/>
  <c r="M306" i="24"/>
  <c r="N306" i="24"/>
  <c r="H307" i="24"/>
  <c r="K307" i="24"/>
  <c r="M307" i="24"/>
  <c r="N307" i="24"/>
  <c r="H308" i="24"/>
  <c r="K308" i="24"/>
  <c r="M308" i="24"/>
  <c r="N308" i="24"/>
  <c r="H309" i="24"/>
  <c r="K309" i="24"/>
  <c r="M309" i="24"/>
  <c r="N309" i="24"/>
  <c r="H310" i="24"/>
  <c r="K310" i="24"/>
  <c r="M310" i="24"/>
  <c r="N310" i="24"/>
  <c r="H311" i="24"/>
  <c r="K311" i="24"/>
  <c r="M311" i="24"/>
  <c r="N311" i="24"/>
  <c r="H300" i="24"/>
  <c r="K300" i="24"/>
  <c r="M300" i="24"/>
  <c r="N300" i="24"/>
  <c r="H304" i="24"/>
  <c r="K304" i="24"/>
  <c r="M304" i="24"/>
  <c r="N304" i="24"/>
  <c r="H305" i="24"/>
  <c r="K305" i="24"/>
  <c r="M305" i="24"/>
  <c r="N305" i="24"/>
  <c r="N34" i="24"/>
  <c r="M34" i="24"/>
  <c r="K34" i="24"/>
  <c r="H34" i="24"/>
  <c r="K1305" i="2"/>
  <c r="H1305" i="2"/>
  <c r="K1613" i="2"/>
  <c r="H1613" i="2"/>
  <c r="H369" i="16"/>
  <c r="K369" i="16"/>
  <c r="H56" i="12"/>
  <c r="K56" i="12"/>
  <c r="L56" i="12"/>
  <c r="N56" i="12" s="1"/>
  <c r="H51" i="12"/>
  <c r="K51" i="12"/>
  <c r="H53" i="12"/>
  <c r="K53" i="12"/>
  <c r="H55" i="12"/>
  <c r="K55" i="12"/>
  <c r="H196" i="4"/>
  <c r="K196" i="4"/>
  <c r="H230" i="3"/>
  <c r="K230" i="3"/>
  <c r="H792" i="3"/>
  <c r="K792" i="3"/>
  <c r="H514" i="3"/>
  <c r="K514" i="3"/>
  <c r="H515" i="3"/>
  <c r="K515" i="3"/>
  <c r="H348" i="3"/>
  <c r="K348" i="3"/>
  <c r="H390" i="2"/>
  <c r="K390" i="2"/>
  <c r="H1256" i="2"/>
  <c r="K1256" i="2"/>
  <c r="H1349" i="2"/>
  <c r="K1349" i="2"/>
  <c r="H223" i="2"/>
  <c r="K223" i="2"/>
  <c r="H346" i="2"/>
  <c r="K346" i="2"/>
  <c r="H2210" i="2"/>
  <c r="K2210" i="2"/>
  <c r="H2269" i="2"/>
  <c r="K2269" i="2"/>
  <c r="H78" i="2"/>
  <c r="K78" i="2"/>
  <c r="H1774" i="2"/>
  <c r="K1774" i="2"/>
  <c r="H747" i="1"/>
  <c r="K747" i="1"/>
  <c r="H748" i="1"/>
  <c r="K748" i="1"/>
  <c r="H811" i="1"/>
  <c r="K811" i="1"/>
  <c r="H194" i="1"/>
  <c r="K194" i="1"/>
  <c r="N297" i="24"/>
  <c r="M297" i="24"/>
  <c r="K297" i="24"/>
  <c r="H297" i="24"/>
  <c r="N296" i="24"/>
  <c r="M296" i="24"/>
  <c r="K296" i="24"/>
  <c r="H296" i="24"/>
  <c r="N295" i="24"/>
  <c r="M295" i="24"/>
  <c r="K295" i="24"/>
  <c r="H295" i="24"/>
  <c r="N294" i="24"/>
  <c r="M294" i="24"/>
  <c r="K294" i="24"/>
  <c r="H294" i="24"/>
  <c r="N293" i="24"/>
  <c r="M293" i="24"/>
  <c r="K293" i="24"/>
  <c r="H293" i="24"/>
  <c r="N292" i="24"/>
  <c r="M292" i="24"/>
  <c r="K292" i="24"/>
  <c r="H292" i="24"/>
  <c r="N291" i="24"/>
  <c r="M291" i="24"/>
  <c r="K291" i="24"/>
  <c r="H291" i="24"/>
  <c r="N290" i="24"/>
  <c r="M290" i="24"/>
  <c r="K290" i="24"/>
  <c r="H290" i="24"/>
  <c r="N289" i="24"/>
  <c r="M289" i="24"/>
  <c r="K289" i="24"/>
  <c r="H289" i="24"/>
  <c r="N288" i="24"/>
  <c r="M288" i="24"/>
  <c r="K288" i="24"/>
  <c r="H288" i="24"/>
  <c r="N287" i="24"/>
  <c r="M287" i="24"/>
  <c r="K287" i="24"/>
  <c r="H287" i="24"/>
  <c r="N286" i="24"/>
  <c r="M286" i="24"/>
  <c r="K286" i="24"/>
  <c r="H286" i="24"/>
  <c r="N285" i="24"/>
  <c r="M285" i="24"/>
  <c r="K285" i="24"/>
  <c r="H285" i="24"/>
  <c r="N284" i="24"/>
  <c r="M284" i="24"/>
  <c r="K284" i="24"/>
  <c r="H284" i="24"/>
  <c r="N283" i="24"/>
  <c r="M283" i="24"/>
  <c r="K283" i="24"/>
  <c r="H283" i="24"/>
  <c r="N282" i="24"/>
  <c r="M282" i="24"/>
  <c r="K282" i="24"/>
  <c r="H282" i="24"/>
  <c r="N281" i="24"/>
  <c r="M281" i="24"/>
  <c r="K281" i="24"/>
  <c r="H281" i="24"/>
  <c r="N280" i="24"/>
  <c r="M280" i="24"/>
  <c r="K280" i="24"/>
  <c r="H280" i="24"/>
  <c r="N279" i="24"/>
  <c r="M279" i="24"/>
  <c r="K279" i="24"/>
  <c r="H279" i="24"/>
  <c r="N278" i="24"/>
  <c r="M278" i="24"/>
  <c r="K278" i="24"/>
  <c r="H278" i="24"/>
  <c r="N277" i="24"/>
  <c r="M277" i="24"/>
  <c r="K277" i="24"/>
  <c r="H277" i="24"/>
  <c r="N276" i="24"/>
  <c r="M276" i="24"/>
  <c r="K276" i="24"/>
  <c r="H276" i="24"/>
  <c r="N275" i="24"/>
  <c r="M275" i="24"/>
  <c r="K275" i="24"/>
  <c r="H275" i="24"/>
  <c r="N274" i="24"/>
  <c r="M274" i="24"/>
  <c r="K274" i="24"/>
  <c r="H274" i="24"/>
  <c r="N273" i="24"/>
  <c r="M273" i="24"/>
  <c r="K273" i="24"/>
  <c r="H273" i="24"/>
  <c r="N272" i="24"/>
  <c r="M272" i="24"/>
  <c r="K272" i="24"/>
  <c r="H272" i="24"/>
  <c r="N271" i="24"/>
  <c r="M271" i="24"/>
  <c r="K271" i="24"/>
  <c r="H271" i="24"/>
  <c r="N270" i="24"/>
  <c r="M270" i="24"/>
  <c r="K270" i="24"/>
  <c r="H270" i="24"/>
  <c r="N269" i="24"/>
  <c r="M269" i="24"/>
  <c r="K269" i="24"/>
  <c r="H269" i="24"/>
  <c r="N268" i="24"/>
  <c r="M268" i="24"/>
  <c r="K268" i="24"/>
  <c r="H268" i="24"/>
  <c r="N267" i="24"/>
  <c r="M267" i="24"/>
  <c r="K267" i="24"/>
  <c r="H267" i="24"/>
  <c r="N266" i="24"/>
  <c r="M266" i="24"/>
  <c r="K266" i="24"/>
  <c r="H266" i="24"/>
  <c r="N265" i="24"/>
  <c r="M265" i="24"/>
  <c r="K265" i="24"/>
  <c r="H265" i="24"/>
  <c r="N264" i="24"/>
  <c r="M264" i="24"/>
  <c r="K264" i="24"/>
  <c r="H264" i="24"/>
  <c r="N263" i="24"/>
  <c r="M263" i="24"/>
  <c r="K263" i="24"/>
  <c r="H263" i="24"/>
  <c r="N262" i="24"/>
  <c r="M262" i="24"/>
  <c r="K262" i="24"/>
  <c r="H262" i="24"/>
  <c r="N261" i="24"/>
  <c r="M261" i="24"/>
  <c r="K261" i="24"/>
  <c r="H261" i="24"/>
  <c r="N260" i="24"/>
  <c r="M260" i="24"/>
  <c r="K260" i="24"/>
  <c r="H260" i="24"/>
  <c r="N259" i="24"/>
  <c r="M259" i="24"/>
  <c r="K259" i="24"/>
  <c r="H259" i="24"/>
  <c r="N258" i="24"/>
  <c r="M258" i="24"/>
  <c r="K258" i="24"/>
  <c r="H258" i="24"/>
  <c r="N257" i="24"/>
  <c r="M257" i="24"/>
  <c r="K257" i="24"/>
  <c r="H257" i="24"/>
  <c r="N256" i="24"/>
  <c r="M256" i="24"/>
  <c r="K256" i="24"/>
  <c r="H256" i="24"/>
  <c r="L255" i="24"/>
  <c r="M255" i="24" s="1"/>
  <c r="L254" i="24"/>
  <c r="M254" i="24" s="1"/>
  <c r="K254" i="24"/>
  <c r="H254" i="24"/>
  <c r="L253" i="24"/>
  <c r="N253" i="24" s="1"/>
  <c r="K253" i="24"/>
  <c r="H253" i="24"/>
  <c r="L252" i="24"/>
  <c r="M252" i="24" s="1"/>
  <c r="K252" i="24"/>
  <c r="H252" i="24"/>
  <c r="L251" i="24"/>
  <c r="M251" i="24" s="1"/>
  <c r="K251" i="24"/>
  <c r="H251" i="24"/>
  <c r="L250" i="24"/>
  <c r="M250" i="24" s="1"/>
  <c r="K250" i="24"/>
  <c r="H250" i="24"/>
  <c r="L249" i="24"/>
  <c r="M249" i="24" s="1"/>
  <c r="K249" i="24"/>
  <c r="H249" i="24"/>
  <c r="L248" i="24"/>
  <c r="M248" i="24" s="1"/>
  <c r="K248" i="24"/>
  <c r="H248" i="24"/>
  <c r="L247" i="24"/>
  <c r="M247" i="24" s="1"/>
  <c r="K247" i="24"/>
  <c r="H247" i="24"/>
  <c r="L246" i="24"/>
  <c r="N246" i="24" s="1"/>
  <c r="K246" i="24"/>
  <c r="H246" i="24"/>
  <c r="L245" i="24"/>
  <c r="M245" i="24" s="1"/>
  <c r="K245" i="24"/>
  <c r="H245" i="24"/>
  <c r="L244" i="24"/>
  <c r="M244" i="24" s="1"/>
  <c r="K244" i="24"/>
  <c r="H244" i="24"/>
  <c r="L243" i="24"/>
  <c r="M243" i="24" s="1"/>
  <c r="K243" i="24"/>
  <c r="H243" i="24"/>
  <c r="L242" i="24"/>
  <c r="N242" i="24" s="1"/>
  <c r="K242" i="24"/>
  <c r="H242" i="24"/>
  <c r="L240" i="24"/>
  <c r="M240" i="24" s="1"/>
  <c r="K240" i="24"/>
  <c r="H240" i="24"/>
  <c r="L239" i="24"/>
  <c r="M239" i="24" s="1"/>
  <c r="K239" i="24"/>
  <c r="H239" i="24"/>
  <c r="L238" i="24"/>
  <c r="N238" i="24" s="1"/>
  <c r="K238" i="24"/>
  <c r="H238" i="24"/>
  <c r="L237" i="24"/>
  <c r="M237" i="24" s="1"/>
  <c r="K237" i="24"/>
  <c r="H237" i="24"/>
  <c r="L236" i="24"/>
  <c r="M236" i="24" s="1"/>
  <c r="K236" i="24"/>
  <c r="H236" i="24"/>
  <c r="L235" i="24"/>
  <c r="M235" i="24" s="1"/>
  <c r="K235" i="24"/>
  <c r="H235" i="24"/>
  <c r="L234" i="24"/>
  <c r="N234" i="24" s="1"/>
  <c r="K234" i="24"/>
  <c r="H234" i="24"/>
  <c r="L233" i="24"/>
  <c r="M233" i="24" s="1"/>
  <c r="K233" i="24"/>
  <c r="H233" i="24"/>
  <c r="L232" i="24"/>
  <c r="M232" i="24" s="1"/>
  <c r="K232" i="24"/>
  <c r="H232" i="24"/>
  <c r="L231" i="24"/>
  <c r="M231" i="24" s="1"/>
  <c r="K231" i="24"/>
  <c r="H231" i="24"/>
  <c r="L230" i="24"/>
  <c r="N230" i="24" s="1"/>
  <c r="K230" i="24"/>
  <c r="H230" i="24"/>
  <c r="L229" i="24"/>
  <c r="M229" i="24" s="1"/>
  <c r="K229" i="24"/>
  <c r="H229" i="24"/>
  <c r="L228" i="24"/>
  <c r="M228" i="24" s="1"/>
  <c r="K228" i="24"/>
  <c r="H228" i="24"/>
  <c r="L227" i="24"/>
  <c r="M227" i="24" s="1"/>
  <c r="K227" i="24"/>
  <c r="H227" i="24"/>
  <c r="K226" i="24"/>
  <c r="H226" i="24"/>
  <c r="K225" i="24"/>
  <c r="H225" i="24"/>
  <c r="K224" i="24"/>
  <c r="H224" i="24"/>
  <c r="K223" i="24"/>
  <c r="H223" i="24"/>
  <c r="K222" i="24"/>
  <c r="H222" i="24"/>
  <c r="K221" i="24"/>
  <c r="H221" i="24"/>
  <c r="K220" i="24"/>
  <c r="H220" i="24"/>
  <c r="K219" i="24"/>
  <c r="H219" i="24"/>
  <c r="K218" i="24"/>
  <c r="H218" i="24"/>
  <c r="K217" i="24"/>
  <c r="H217" i="24"/>
  <c r="K216" i="24"/>
  <c r="H216" i="24"/>
  <c r="K215" i="24"/>
  <c r="H215" i="24"/>
  <c r="K214" i="24"/>
  <c r="H214" i="24"/>
  <c r="K213" i="24"/>
  <c r="H213" i="24"/>
  <c r="K212" i="24"/>
  <c r="H212" i="24"/>
  <c r="K211" i="24"/>
  <c r="H211" i="24"/>
  <c r="K210" i="24"/>
  <c r="H210" i="24"/>
  <c r="K209" i="24"/>
  <c r="H209" i="24"/>
  <c r="K208" i="24"/>
  <c r="H208" i="24"/>
  <c r="K207" i="24"/>
  <c r="H207" i="24"/>
  <c r="K206" i="24"/>
  <c r="H206" i="24"/>
  <c r="K205" i="24"/>
  <c r="H205" i="24"/>
  <c r="K204" i="24"/>
  <c r="H204" i="24"/>
  <c r="L203" i="24"/>
  <c r="N203" i="24" s="1"/>
  <c r="K203" i="24"/>
  <c r="H203" i="24"/>
  <c r="L202" i="24"/>
  <c r="M202" i="24" s="1"/>
  <c r="K202" i="24"/>
  <c r="H202" i="24"/>
  <c r="L201" i="24"/>
  <c r="N201" i="24" s="1"/>
  <c r="K201" i="24"/>
  <c r="H201" i="24"/>
  <c r="L200" i="24"/>
  <c r="M200" i="24" s="1"/>
  <c r="K200" i="24"/>
  <c r="H200" i="24"/>
  <c r="L199" i="24"/>
  <c r="M199" i="24" s="1"/>
  <c r="K199" i="24"/>
  <c r="H199" i="24"/>
  <c r="L198" i="24"/>
  <c r="M198" i="24" s="1"/>
  <c r="K198" i="24"/>
  <c r="H198" i="24"/>
  <c r="L197" i="24"/>
  <c r="N197" i="24" s="1"/>
  <c r="K197" i="24"/>
  <c r="H197" i="24"/>
  <c r="L196" i="24"/>
  <c r="M196" i="24" s="1"/>
  <c r="K196" i="24"/>
  <c r="H196" i="24"/>
  <c r="L195" i="24"/>
  <c r="M195" i="24" s="1"/>
  <c r="K195" i="24"/>
  <c r="H195" i="24"/>
  <c r="L194" i="24"/>
  <c r="M194" i="24" s="1"/>
  <c r="K194" i="24"/>
  <c r="H194" i="24"/>
  <c r="L193" i="24"/>
  <c r="N193" i="24" s="1"/>
  <c r="K193" i="24"/>
  <c r="H193" i="24"/>
  <c r="L192" i="24"/>
  <c r="M192" i="24" s="1"/>
  <c r="K192" i="24"/>
  <c r="H192" i="24"/>
  <c r="L191" i="24"/>
  <c r="M191" i="24" s="1"/>
  <c r="K191" i="24"/>
  <c r="H191" i="24"/>
  <c r="L190" i="24"/>
  <c r="M190" i="24" s="1"/>
  <c r="K190" i="24"/>
  <c r="H190" i="24"/>
  <c r="K153" i="24"/>
  <c r="H153" i="24"/>
  <c r="K152" i="24"/>
  <c r="H152" i="24"/>
  <c r="L151" i="24"/>
  <c r="N151" i="24" s="1"/>
  <c r="K151" i="24"/>
  <c r="H151" i="24"/>
  <c r="N150" i="24"/>
  <c r="M150" i="24"/>
  <c r="K150" i="24"/>
  <c r="H150" i="24"/>
  <c r="L149" i="24"/>
  <c r="M149" i="24" s="1"/>
  <c r="K149" i="24"/>
  <c r="H149" i="24"/>
  <c r="L147" i="24"/>
  <c r="N147" i="24" s="1"/>
  <c r="K147" i="24"/>
  <c r="H147" i="24"/>
  <c r="L146" i="24"/>
  <c r="N146" i="24" s="1"/>
  <c r="K146" i="24"/>
  <c r="H146" i="24"/>
  <c r="L145" i="24"/>
  <c r="M145" i="24" s="1"/>
  <c r="K145" i="24"/>
  <c r="H145" i="24"/>
  <c r="L144" i="24"/>
  <c r="M144" i="24" s="1"/>
  <c r="K144" i="24"/>
  <c r="H144" i="24"/>
  <c r="L143" i="24"/>
  <c r="N143" i="24" s="1"/>
  <c r="K143" i="24"/>
  <c r="H143" i="24"/>
  <c r="L142" i="24"/>
  <c r="N142" i="24" s="1"/>
  <c r="K142" i="24"/>
  <c r="H142" i="24"/>
  <c r="L141" i="24"/>
  <c r="M141" i="24" s="1"/>
  <c r="K141" i="24"/>
  <c r="H141" i="24"/>
  <c r="L140" i="24"/>
  <c r="M140" i="24" s="1"/>
  <c r="K140" i="24"/>
  <c r="H140" i="24"/>
  <c r="L139" i="24"/>
  <c r="N139" i="24" s="1"/>
  <c r="K139" i="24"/>
  <c r="H139" i="24"/>
  <c r="L138" i="24"/>
  <c r="N138" i="24" s="1"/>
  <c r="K138" i="24"/>
  <c r="H138" i="24"/>
  <c r="L137" i="24"/>
  <c r="M137" i="24" s="1"/>
  <c r="K137" i="24"/>
  <c r="H137" i="24"/>
  <c r="L136" i="24"/>
  <c r="M136" i="24" s="1"/>
  <c r="K136" i="24"/>
  <c r="H136" i="24"/>
  <c r="L135" i="24"/>
  <c r="N135" i="24" s="1"/>
  <c r="K135" i="24"/>
  <c r="H135" i="24"/>
  <c r="L134" i="24"/>
  <c r="N134" i="24" s="1"/>
  <c r="K134" i="24"/>
  <c r="H134" i="24"/>
  <c r="L133" i="24"/>
  <c r="M133" i="24" s="1"/>
  <c r="K133" i="24"/>
  <c r="H133" i="24"/>
  <c r="L132" i="24"/>
  <c r="N132" i="24" s="1"/>
  <c r="K132" i="24"/>
  <c r="H132" i="24"/>
  <c r="L131" i="24"/>
  <c r="N131" i="24" s="1"/>
  <c r="K131" i="24"/>
  <c r="H131" i="24"/>
  <c r="L130" i="24"/>
  <c r="N130" i="24" s="1"/>
  <c r="K130" i="24"/>
  <c r="H130" i="24"/>
  <c r="L129" i="24"/>
  <c r="M129" i="24" s="1"/>
  <c r="K129" i="24"/>
  <c r="H129" i="24"/>
  <c r="L128" i="24"/>
  <c r="N128" i="24" s="1"/>
  <c r="K128" i="24"/>
  <c r="H128" i="24"/>
  <c r="L127" i="24"/>
  <c r="N127" i="24" s="1"/>
  <c r="K127" i="24"/>
  <c r="H127" i="24"/>
  <c r="L126" i="24"/>
  <c r="N126" i="24" s="1"/>
  <c r="K126" i="24"/>
  <c r="H126" i="24"/>
  <c r="N125" i="24"/>
  <c r="M125" i="24"/>
  <c r="K125" i="24"/>
  <c r="H125" i="24"/>
  <c r="L123" i="24"/>
  <c r="M123" i="24" s="1"/>
  <c r="K123" i="24"/>
  <c r="H123" i="24"/>
  <c r="N122" i="24"/>
  <c r="M122" i="24"/>
  <c r="K122" i="24"/>
  <c r="H122" i="24"/>
  <c r="L121" i="24"/>
  <c r="M121" i="24" s="1"/>
  <c r="K121" i="24"/>
  <c r="H121" i="24"/>
  <c r="L120" i="24"/>
  <c r="M120" i="24" s="1"/>
  <c r="K120" i="24"/>
  <c r="H120" i="24"/>
  <c r="L119" i="24"/>
  <c r="N119" i="24" s="1"/>
  <c r="K119" i="24"/>
  <c r="H119" i="24"/>
  <c r="L118" i="24"/>
  <c r="N118" i="24" s="1"/>
  <c r="K118" i="24"/>
  <c r="H118" i="24"/>
  <c r="L117" i="24"/>
  <c r="M117" i="24" s="1"/>
  <c r="K117" i="24"/>
  <c r="H117" i="24"/>
  <c r="L116" i="24"/>
  <c r="M116" i="24" s="1"/>
  <c r="K116" i="24"/>
  <c r="H116" i="24"/>
  <c r="L115" i="24"/>
  <c r="N115" i="24" s="1"/>
  <c r="K115" i="24"/>
  <c r="H115" i="24"/>
  <c r="L114" i="24"/>
  <c r="M114" i="24" s="1"/>
  <c r="K114" i="24"/>
  <c r="H114" i="24"/>
  <c r="L113" i="24"/>
  <c r="M113" i="24" s="1"/>
  <c r="K113" i="24"/>
  <c r="H113" i="24"/>
  <c r="L112" i="24"/>
  <c r="M112" i="24" s="1"/>
  <c r="K112" i="24"/>
  <c r="H112" i="24"/>
  <c r="L111" i="24"/>
  <c r="N111" i="24" s="1"/>
  <c r="K111" i="24"/>
  <c r="H111" i="24"/>
  <c r="L110" i="24"/>
  <c r="M110" i="24" s="1"/>
  <c r="K110" i="24"/>
  <c r="H110" i="24"/>
  <c r="L109" i="24"/>
  <c r="M109" i="24" s="1"/>
  <c r="K109" i="24"/>
  <c r="H109" i="24"/>
  <c r="L108" i="24"/>
  <c r="M108" i="24" s="1"/>
  <c r="K108" i="24"/>
  <c r="H108" i="24"/>
  <c r="L107" i="24"/>
  <c r="N107" i="24" s="1"/>
  <c r="K107" i="24"/>
  <c r="H107" i="24"/>
  <c r="L106" i="24"/>
  <c r="N106" i="24" s="1"/>
  <c r="K106" i="24"/>
  <c r="H106" i="24"/>
  <c r="L105" i="24"/>
  <c r="M105" i="24" s="1"/>
  <c r="K105" i="24"/>
  <c r="H105" i="24"/>
  <c r="L104" i="24"/>
  <c r="M104" i="24" s="1"/>
  <c r="K104" i="24"/>
  <c r="H104" i="24"/>
  <c r="L103" i="24"/>
  <c r="N103" i="24" s="1"/>
  <c r="K103" i="24"/>
  <c r="H103" i="24"/>
  <c r="L102" i="24"/>
  <c r="N102" i="24" s="1"/>
  <c r="K102" i="24"/>
  <c r="H102" i="24"/>
  <c r="L101" i="24"/>
  <c r="M101" i="24" s="1"/>
  <c r="K101" i="24"/>
  <c r="H101" i="24"/>
  <c r="L100" i="24"/>
  <c r="M100" i="24" s="1"/>
  <c r="K100" i="24"/>
  <c r="H100" i="24"/>
  <c r="L99" i="24"/>
  <c r="N99" i="24" s="1"/>
  <c r="K99" i="24"/>
  <c r="H99" i="24"/>
  <c r="L98" i="24"/>
  <c r="M98" i="24" s="1"/>
  <c r="K98" i="24"/>
  <c r="H98" i="24"/>
  <c r="L97" i="24"/>
  <c r="M97" i="24" s="1"/>
  <c r="K97" i="24"/>
  <c r="H97" i="24"/>
  <c r="L96" i="24"/>
  <c r="N96" i="24" s="1"/>
  <c r="K96" i="24"/>
  <c r="H96" i="24"/>
  <c r="L95" i="24"/>
  <c r="N95" i="24" s="1"/>
  <c r="K95" i="24"/>
  <c r="H95" i="24"/>
  <c r="L94" i="24"/>
  <c r="M94" i="24" s="1"/>
  <c r="K94" i="24"/>
  <c r="H94" i="24"/>
  <c r="L93" i="24"/>
  <c r="M93" i="24" s="1"/>
  <c r="K93" i="24"/>
  <c r="H93" i="24"/>
  <c r="L92" i="24"/>
  <c r="N92" i="24" s="1"/>
  <c r="K92" i="24"/>
  <c r="H92" i="24"/>
  <c r="L91" i="24"/>
  <c r="N91" i="24" s="1"/>
  <c r="K91" i="24"/>
  <c r="H91" i="24"/>
  <c r="L90" i="24"/>
  <c r="M90" i="24" s="1"/>
  <c r="K90" i="24"/>
  <c r="H90" i="24"/>
  <c r="L89" i="24"/>
  <c r="M89" i="24" s="1"/>
  <c r="K89" i="24"/>
  <c r="H89" i="24"/>
  <c r="L88" i="24"/>
  <c r="M88" i="24" s="1"/>
  <c r="K88" i="24"/>
  <c r="H88" i="24"/>
  <c r="L87" i="24"/>
  <c r="N87" i="24" s="1"/>
  <c r="K87" i="24"/>
  <c r="H87" i="24"/>
  <c r="L86" i="24"/>
  <c r="M86" i="24" s="1"/>
  <c r="K86" i="24"/>
  <c r="H86" i="24"/>
  <c r="L84" i="24"/>
  <c r="M84" i="24" s="1"/>
  <c r="K84" i="24"/>
  <c r="H84" i="24"/>
  <c r="L83" i="24"/>
  <c r="M83" i="24" s="1"/>
  <c r="K83" i="24"/>
  <c r="H83" i="24"/>
  <c r="K82" i="24"/>
  <c r="H82" i="24"/>
  <c r="L81" i="24"/>
  <c r="M81" i="24" s="1"/>
  <c r="K81" i="24"/>
  <c r="H81" i="24"/>
  <c r="L80" i="24"/>
  <c r="M80" i="24" s="1"/>
  <c r="K80" i="24"/>
  <c r="H80" i="24"/>
  <c r="L79" i="24"/>
  <c r="N79" i="24" s="1"/>
  <c r="K79" i="24"/>
  <c r="H79" i="24"/>
  <c r="L78" i="24"/>
  <c r="N78" i="24" s="1"/>
  <c r="K78" i="24"/>
  <c r="H78" i="24"/>
  <c r="L77" i="24"/>
  <c r="N77" i="24" s="1"/>
  <c r="K77" i="24"/>
  <c r="H77" i="24"/>
  <c r="L76" i="24"/>
  <c r="M76" i="24" s="1"/>
  <c r="K76" i="24"/>
  <c r="H76" i="24"/>
  <c r="L75" i="24"/>
  <c r="N75" i="24" s="1"/>
  <c r="K75" i="24"/>
  <c r="H75" i="24"/>
  <c r="L74" i="24"/>
  <c r="N74" i="24" s="1"/>
  <c r="K74" i="24"/>
  <c r="H74" i="24"/>
  <c r="L73" i="24"/>
  <c r="M73" i="24" s="1"/>
  <c r="K73" i="24"/>
  <c r="H73" i="24"/>
  <c r="L72" i="24"/>
  <c r="M72" i="24" s="1"/>
  <c r="K72" i="24"/>
  <c r="H72" i="24"/>
  <c r="L71" i="24"/>
  <c r="M71" i="24" s="1"/>
  <c r="K71" i="24"/>
  <c r="H71" i="24"/>
  <c r="L70" i="24"/>
  <c r="N70" i="24" s="1"/>
  <c r="K70" i="24"/>
  <c r="H70" i="24"/>
  <c r="L69" i="24"/>
  <c r="N69" i="24" s="1"/>
  <c r="K69" i="24"/>
  <c r="H69" i="24"/>
  <c r="L68" i="24"/>
  <c r="M68" i="24" s="1"/>
  <c r="K68" i="24"/>
  <c r="H68" i="24"/>
  <c r="L67" i="24"/>
  <c r="M67" i="24" s="1"/>
  <c r="K67" i="24"/>
  <c r="H67" i="24"/>
  <c r="L66" i="24"/>
  <c r="N66" i="24" s="1"/>
  <c r="K66" i="24"/>
  <c r="H66" i="24"/>
  <c r="L65" i="24"/>
  <c r="N65" i="24" s="1"/>
  <c r="K65" i="24"/>
  <c r="H65" i="24"/>
  <c r="L64" i="24"/>
  <c r="M64" i="24" s="1"/>
  <c r="K64" i="24"/>
  <c r="H64" i="24"/>
  <c r="L63" i="24"/>
  <c r="M63" i="24" s="1"/>
  <c r="K63" i="24"/>
  <c r="H63" i="24"/>
  <c r="L62" i="24"/>
  <c r="N62" i="24" s="1"/>
  <c r="K62" i="24"/>
  <c r="H62" i="24"/>
  <c r="L61" i="24"/>
  <c r="N61" i="24" s="1"/>
  <c r="K61" i="24"/>
  <c r="H61" i="24"/>
  <c r="L60" i="24"/>
  <c r="M60" i="24" s="1"/>
  <c r="K60" i="24"/>
  <c r="H60" i="24"/>
  <c r="L59" i="24"/>
  <c r="M59" i="24" s="1"/>
  <c r="K59" i="24"/>
  <c r="H59" i="24"/>
  <c r="L58" i="24"/>
  <c r="N58" i="24" s="1"/>
  <c r="K58" i="24"/>
  <c r="H58" i="24"/>
  <c r="L57" i="24"/>
  <c r="N57" i="24" s="1"/>
  <c r="H57" i="24"/>
  <c r="L56" i="24"/>
  <c r="M56" i="24" s="1"/>
  <c r="H56" i="24"/>
  <c r="L55" i="24"/>
  <c r="M55" i="24" s="1"/>
  <c r="K55" i="24"/>
  <c r="H55" i="24"/>
  <c r="L53" i="24"/>
  <c r="M53" i="24" s="1"/>
  <c r="K53" i="24"/>
  <c r="H53" i="24"/>
  <c r="L52" i="24"/>
  <c r="M52" i="24" s="1"/>
  <c r="K52" i="24"/>
  <c r="H52" i="24"/>
  <c r="L51" i="24"/>
  <c r="N51" i="24" s="1"/>
  <c r="K51" i="24"/>
  <c r="H51" i="24"/>
  <c r="L50" i="24"/>
  <c r="M50" i="24" s="1"/>
  <c r="K50" i="24"/>
  <c r="H50" i="24"/>
  <c r="L49" i="24"/>
  <c r="M49" i="24" s="1"/>
  <c r="K49" i="24"/>
  <c r="H49" i="24"/>
  <c r="L48" i="24"/>
  <c r="M48" i="24" s="1"/>
  <c r="H48" i="24"/>
  <c r="L47" i="24"/>
  <c r="N47" i="24" s="1"/>
  <c r="H47" i="24"/>
  <c r="L46" i="24"/>
  <c r="M46" i="24" s="1"/>
  <c r="K46" i="24"/>
  <c r="H46" i="24"/>
  <c r="L45" i="24"/>
  <c r="M45" i="24" s="1"/>
  <c r="K45" i="24"/>
  <c r="H45" i="24"/>
  <c r="L44" i="24"/>
  <c r="M44" i="24" s="1"/>
  <c r="K44" i="24"/>
  <c r="H44" i="24"/>
  <c r="L43" i="24"/>
  <c r="N43" i="24" s="1"/>
  <c r="K43" i="24"/>
  <c r="H43" i="24"/>
  <c r="L41" i="24"/>
  <c r="N41" i="24" s="1"/>
  <c r="K41" i="24"/>
  <c r="H41" i="24"/>
  <c r="L40" i="24"/>
  <c r="N40" i="24" s="1"/>
  <c r="K40" i="24"/>
  <c r="H40" i="24"/>
  <c r="L39" i="24"/>
  <c r="M39" i="24" s="1"/>
  <c r="K39" i="24"/>
  <c r="H39" i="24"/>
  <c r="L38" i="24"/>
  <c r="N38" i="24" s="1"/>
  <c r="K38" i="24"/>
  <c r="H38" i="24"/>
  <c r="L37" i="24"/>
  <c r="M37" i="24" s="1"/>
  <c r="K37" i="24"/>
  <c r="H37" i="24"/>
  <c r="L36" i="24"/>
  <c r="M36" i="24" s="1"/>
  <c r="K36" i="24"/>
  <c r="H36" i="24"/>
  <c r="N35" i="24"/>
  <c r="M35" i="24"/>
  <c r="K35" i="24"/>
  <c r="H35" i="24"/>
  <c r="L33" i="24"/>
  <c r="M33" i="24" s="1"/>
  <c r="K33" i="24"/>
  <c r="H33" i="24"/>
  <c r="K32" i="24"/>
  <c r="H32" i="24"/>
  <c r="L31" i="24"/>
  <c r="M31" i="24" s="1"/>
  <c r="K31" i="24"/>
  <c r="H31" i="24"/>
  <c r="L30" i="24"/>
  <c r="M30" i="24" s="1"/>
  <c r="K30" i="24"/>
  <c r="H30" i="24"/>
  <c r="L29" i="24"/>
  <c r="M29" i="24" s="1"/>
  <c r="K29" i="24"/>
  <c r="H29" i="24"/>
  <c r="L28" i="24"/>
  <c r="N28" i="24" s="1"/>
  <c r="K28" i="24"/>
  <c r="H28" i="24"/>
  <c r="L27" i="24"/>
  <c r="M27" i="24" s="1"/>
  <c r="K27" i="24"/>
  <c r="H27" i="24"/>
  <c r="L26" i="24"/>
  <c r="M26" i="24" s="1"/>
  <c r="K26" i="24"/>
  <c r="H26" i="24"/>
  <c r="L25" i="24"/>
  <c r="N25" i="24" s="1"/>
  <c r="K25" i="24"/>
  <c r="H25" i="24"/>
  <c r="L24" i="24"/>
  <c r="M24" i="24" s="1"/>
  <c r="K24" i="24"/>
  <c r="H24" i="24"/>
  <c r="L23" i="24"/>
  <c r="M23" i="24" s="1"/>
  <c r="K23" i="24"/>
  <c r="H23" i="24"/>
  <c r="L22" i="24"/>
  <c r="M22" i="24" s="1"/>
  <c r="K22" i="24"/>
  <c r="H22" i="24"/>
  <c r="L21" i="24"/>
  <c r="N21" i="24" s="1"/>
  <c r="K21" i="24"/>
  <c r="H21" i="24"/>
  <c r="L20" i="24"/>
  <c r="M20" i="24" s="1"/>
  <c r="K20" i="24"/>
  <c r="H20" i="24"/>
  <c r="L19" i="24"/>
  <c r="M19" i="24" s="1"/>
  <c r="K19" i="24"/>
  <c r="H19" i="24"/>
  <c r="L18" i="24"/>
  <c r="M18" i="24" s="1"/>
  <c r="K18" i="24"/>
  <c r="H18" i="24"/>
  <c r="L17" i="24"/>
  <c r="N17" i="24" s="1"/>
  <c r="K17" i="24"/>
  <c r="H17" i="24"/>
  <c r="L16" i="24"/>
  <c r="M16" i="24" s="1"/>
  <c r="K16" i="24"/>
  <c r="H16" i="24"/>
  <c r="L15" i="24"/>
  <c r="M15" i="24" s="1"/>
  <c r="K15" i="24"/>
  <c r="H15" i="24"/>
  <c r="L14" i="24"/>
  <c r="M14" i="24" s="1"/>
  <c r="K14" i="24"/>
  <c r="H14" i="24"/>
  <c r="L13" i="24"/>
  <c r="M13" i="24" s="1"/>
  <c r="K13" i="24"/>
  <c r="H13" i="24"/>
  <c r="L12" i="24"/>
  <c r="M12" i="24" s="1"/>
  <c r="K12" i="24"/>
  <c r="H12" i="24"/>
  <c r="L11" i="24"/>
  <c r="M11" i="24" s="1"/>
  <c r="H11" i="24"/>
  <c r="L10" i="24"/>
  <c r="M10" i="24" s="1"/>
  <c r="K10" i="24"/>
  <c r="H10" i="24"/>
  <c r="L9" i="24"/>
  <c r="N9" i="24" s="1"/>
  <c r="K9" i="24"/>
  <c r="H9" i="24"/>
  <c r="L8" i="24"/>
  <c r="M8" i="24" s="1"/>
  <c r="K8" i="24"/>
  <c r="H8" i="24"/>
  <c r="L7" i="24"/>
  <c r="M7" i="24" s="1"/>
  <c r="K7" i="24"/>
  <c r="H7" i="24"/>
  <c r="L6" i="24"/>
  <c r="M6" i="24" s="1"/>
  <c r="K6" i="24"/>
  <c r="H6" i="24"/>
  <c r="L5" i="24"/>
  <c r="M5" i="24" s="1"/>
  <c r="K5" i="24"/>
  <c r="H5" i="24"/>
  <c r="L4" i="24"/>
  <c r="M4" i="24" s="1"/>
  <c r="K4" i="24"/>
  <c r="H4" i="24"/>
  <c r="L3" i="24"/>
  <c r="M3" i="24" s="1"/>
  <c r="K3" i="24"/>
  <c r="H3" i="24"/>
  <c r="K545" i="14"/>
  <c r="H545" i="14"/>
  <c r="L957" i="14"/>
  <c r="M957" i="14" s="1"/>
  <c r="K957" i="14"/>
  <c r="H957" i="14"/>
  <c r="L1301" i="9"/>
  <c r="N252" i="24" l="1"/>
  <c r="M253" i="24"/>
  <c r="M56" i="12"/>
  <c r="M93" i="3"/>
  <c r="N487" i="1"/>
  <c r="N483" i="1"/>
  <c r="N86" i="24"/>
  <c r="M87" i="24"/>
  <c r="M77" i="24"/>
  <c r="M203" i="24"/>
  <c r="M242" i="24"/>
  <c r="M25" i="24"/>
  <c r="N81" i="24"/>
  <c r="M92" i="24"/>
  <c r="N137" i="24"/>
  <c r="M138" i="24"/>
  <c r="M119" i="24"/>
  <c r="M118" i="24"/>
  <c r="N233" i="24"/>
  <c r="M238" i="24"/>
  <c r="N245" i="24"/>
  <c r="M246" i="24"/>
  <c r="M126" i="24"/>
  <c r="N200" i="24"/>
  <c r="M201" i="24"/>
  <c r="N249" i="24"/>
  <c r="N192" i="24"/>
  <c r="M193" i="24"/>
  <c r="N229" i="24"/>
  <c r="N237" i="24"/>
  <c r="N244" i="24"/>
  <c r="N248" i="24"/>
  <c r="N251" i="24"/>
  <c r="N255" i="24"/>
  <c r="M102" i="24"/>
  <c r="N123" i="24"/>
  <c r="M128" i="24"/>
  <c r="N129" i="24"/>
  <c r="M130" i="24"/>
  <c r="N145" i="24"/>
  <c r="M146" i="24"/>
  <c r="N191" i="24"/>
  <c r="N228" i="24"/>
  <c r="N243" i="24"/>
  <c r="N247" i="24"/>
  <c r="N250" i="24"/>
  <c r="N254" i="24"/>
  <c r="N196" i="24"/>
  <c r="M197" i="24"/>
  <c r="M234" i="24"/>
  <c r="M230" i="24"/>
  <c r="N195" i="24"/>
  <c r="N199" i="24"/>
  <c r="N232" i="24"/>
  <c r="N236" i="24"/>
  <c r="N240" i="24"/>
  <c r="M99" i="24"/>
  <c r="N105" i="24"/>
  <c r="M106" i="24"/>
  <c r="N190" i="24"/>
  <c r="N194" i="24"/>
  <c r="N198" i="24"/>
  <c r="N202" i="24"/>
  <c r="N227" i="24"/>
  <c r="N231" i="24"/>
  <c r="N235" i="24"/>
  <c r="N239" i="24"/>
  <c r="M74" i="24"/>
  <c r="M96" i="24"/>
  <c r="M132" i="24"/>
  <c r="N133" i="24"/>
  <c r="M134" i="24"/>
  <c r="N141" i="24"/>
  <c r="M142" i="24"/>
  <c r="N149" i="24"/>
  <c r="M151" i="24"/>
  <c r="N90" i="24"/>
  <c r="M91" i="24"/>
  <c r="N94" i="24"/>
  <c r="M95" i="24"/>
  <c r="N98" i="24"/>
  <c r="M103" i="24"/>
  <c r="M107" i="24"/>
  <c r="N114" i="24"/>
  <c r="M115" i="24"/>
  <c r="M127" i="24"/>
  <c r="M131" i="24"/>
  <c r="M135" i="24"/>
  <c r="M139" i="24"/>
  <c r="M143" i="24"/>
  <c r="M147" i="24"/>
  <c r="N110" i="24"/>
  <c r="M111" i="24"/>
  <c r="N136" i="24"/>
  <c r="N140" i="24"/>
  <c r="N144" i="24"/>
  <c r="N101" i="24"/>
  <c r="N109" i="24"/>
  <c r="N113" i="24"/>
  <c r="N117" i="24"/>
  <c r="N121" i="24"/>
  <c r="N89" i="24"/>
  <c r="N93" i="24"/>
  <c r="N97" i="24"/>
  <c r="N100" i="24"/>
  <c r="N104" i="24"/>
  <c r="N108" i="24"/>
  <c r="N112" i="24"/>
  <c r="N116" i="24"/>
  <c r="N120" i="24"/>
  <c r="M78" i="24"/>
  <c r="N88" i="24"/>
  <c r="M75" i="24"/>
  <c r="M79" i="24"/>
  <c r="N5" i="24"/>
  <c r="N84" i="24"/>
  <c r="N4" i="24"/>
  <c r="N76" i="24"/>
  <c r="N80" i="24"/>
  <c r="N83" i="24"/>
  <c r="M41" i="24"/>
  <c r="N16" i="24"/>
  <c r="M17" i="24"/>
  <c r="M28" i="24"/>
  <c r="M69" i="24"/>
  <c r="M65" i="24"/>
  <c r="N37" i="24"/>
  <c r="M61" i="24"/>
  <c r="N8" i="24"/>
  <c r="M9" i="24"/>
  <c r="N20" i="24"/>
  <c r="M21" i="24"/>
  <c r="N36" i="24"/>
  <c r="M57" i="24"/>
  <c r="N13" i="24"/>
  <c r="N24" i="24"/>
  <c r="N29" i="24"/>
  <c r="N12" i="24"/>
  <c r="M38" i="24"/>
  <c r="N3" i="24"/>
  <c r="N7" i="24"/>
  <c r="N11" i="24"/>
  <c r="N15" i="24"/>
  <c r="N19" i="24"/>
  <c r="N23" i="24"/>
  <c r="N27" i="24"/>
  <c r="N31" i="24"/>
  <c r="N39" i="24"/>
  <c r="M40" i="24"/>
  <c r="M43" i="24"/>
  <c r="N46" i="24"/>
  <c r="M47" i="24"/>
  <c r="N50" i="24"/>
  <c r="M51" i="24"/>
  <c r="M58" i="24"/>
  <c r="M62" i="24"/>
  <c r="M66" i="24"/>
  <c r="M70" i="24"/>
  <c r="N73" i="24"/>
  <c r="N6" i="24"/>
  <c r="N10" i="24"/>
  <c r="N14" i="24"/>
  <c r="N18" i="24"/>
  <c r="N22" i="24"/>
  <c r="N26" i="24"/>
  <c r="N30" i="24"/>
  <c r="N33" i="24"/>
  <c r="N45" i="24"/>
  <c r="N49" i="24"/>
  <c r="N53" i="24"/>
  <c r="N56" i="24"/>
  <c r="N60" i="24"/>
  <c r="N64" i="24"/>
  <c r="N68" i="24"/>
  <c r="N72" i="24"/>
  <c r="N44" i="24"/>
  <c r="N48" i="24"/>
  <c r="N52" i="24"/>
  <c r="N55" i="24"/>
  <c r="N59" i="24"/>
  <c r="N63" i="24"/>
  <c r="N67" i="24"/>
  <c r="N71" i="24"/>
  <c r="N957" i="14"/>
  <c r="H604" i="16" l="1"/>
  <c r="K604" i="16"/>
  <c r="H1139" i="16"/>
  <c r="K1139" i="16"/>
  <c r="H1057" i="16"/>
  <c r="K1057" i="16"/>
  <c r="H1058" i="16"/>
  <c r="K1058" i="16"/>
  <c r="H223" i="16"/>
  <c r="K223" i="16"/>
  <c r="L223" i="16"/>
  <c r="N223" i="16" s="1"/>
  <c r="H368" i="16"/>
  <c r="K368" i="16"/>
  <c r="H62" i="16"/>
  <c r="K62" i="16"/>
  <c r="H235" i="14"/>
  <c r="K235" i="14"/>
  <c r="K828" i="14"/>
  <c r="H598" i="14"/>
  <c r="K598" i="14"/>
  <c r="H764" i="14"/>
  <c r="K764" i="14"/>
  <c r="H802" i="14"/>
  <c r="K802" i="14"/>
  <c r="L802" i="14"/>
  <c r="N802" i="14" s="1"/>
  <c r="H849" i="14"/>
  <c r="K849" i="14"/>
  <c r="H850" i="14"/>
  <c r="K850" i="14"/>
  <c r="M223" i="16" l="1"/>
  <c r="M802" i="14"/>
  <c r="H636" i="10"/>
  <c r="K636" i="10"/>
  <c r="H637" i="10"/>
  <c r="K637" i="10"/>
  <c r="H718" i="10"/>
  <c r="K718" i="10"/>
  <c r="H550" i="10"/>
  <c r="K550" i="10"/>
  <c r="H163" i="10"/>
  <c r="K163" i="10"/>
  <c r="H308" i="10"/>
  <c r="K308" i="10"/>
  <c r="H387" i="10"/>
  <c r="K387" i="10"/>
  <c r="H79" i="10"/>
  <c r="H808" i="10"/>
  <c r="K808" i="10"/>
  <c r="H638" i="10"/>
  <c r="K638" i="10"/>
  <c r="K79" i="10"/>
  <c r="H80" i="10"/>
  <c r="K80" i="10"/>
  <c r="H652" i="10"/>
  <c r="K652" i="10"/>
  <c r="H653" i="10"/>
  <c r="K653" i="10"/>
  <c r="H985" i="9" l="1"/>
  <c r="K985" i="9"/>
  <c r="H876" i="9"/>
  <c r="K876" i="9"/>
  <c r="H242" i="7"/>
  <c r="K242" i="7"/>
  <c r="H973" i="7"/>
  <c r="K973" i="7"/>
  <c r="H477" i="7"/>
  <c r="K477" i="7"/>
  <c r="H210" i="5"/>
  <c r="K210" i="5"/>
  <c r="H86" i="5"/>
  <c r="K86" i="5"/>
  <c r="H551" i="5"/>
  <c r="K551" i="5"/>
  <c r="H267" i="5"/>
  <c r="K267" i="5"/>
  <c r="H11" i="5"/>
  <c r="K11" i="5"/>
  <c r="H436" i="5"/>
  <c r="K436" i="5"/>
  <c r="H437" i="5"/>
  <c r="K437" i="5"/>
  <c r="H438" i="5"/>
  <c r="K438" i="5"/>
  <c r="H191" i="5"/>
  <c r="K191" i="5"/>
  <c r="H753" i="5"/>
  <c r="K753" i="5"/>
  <c r="L753" i="5"/>
  <c r="M753" i="5" s="1"/>
  <c r="H244" i="5"/>
  <c r="K244" i="5"/>
  <c r="H237" i="5"/>
  <c r="K237" i="5"/>
  <c r="H713" i="3"/>
  <c r="K713" i="3"/>
  <c r="H698" i="3"/>
  <c r="K698" i="3"/>
  <c r="H699" i="3"/>
  <c r="K699" i="3"/>
  <c r="H556" i="3"/>
  <c r="K556" i="3"/>
  <c r="H2312" i="2"/>
  <c r="K2312" i="2"/>
  <c r="H1986" i="2"/>
  <c r="K1986" i="2"/>
  <c r="H806" i="2"/>
  <c r="K806" i="2"/>
  <c r="H807" i="2"/>
  <c r="K807" i="2"/>
  <c r="H509" i="2"/>
  <c r="K509" i="2"/>
  <c r="H432" i="2"/>
  <c r="K432" i="2"/>
  <c r="H524" i="1"/>
  <c r="K524" i="1"/>
  <c r="H652" i="1"/>
  <c r="K652" i="1"/>
  <c r="H251" i="1"/>
  <c r="K251" i="1"/>
  <c r="H252" i="1"/>
  <c r="K252" i="1"/>
  <c r="H751" i="1"/>
  <c r="K751" i="1"/>
  <c r="H393" i="11"/>
  <c r="K393" i="11"/>
  <c r="H373" i="11"/>
  <c r="K373" i="11"/>
  <c r="H681" i="11"/>
  <c r="K681" i="11"/>
  <c r="H616" i="11"/>
  <c r="K616" i="11"/>
  <c r="H155" i="11"/>
  <c r="K155" i="11"/>
  <c r="H1011" i="10"/>
  <c r="K1011" i="10"/>
  <c r="M1011" i="10"/>
  <c r="H807" i="10"/>
  <c r="K807" i="10"/>
  <c r="H162" i="10"/>
  <c r="K162" i="10"/>
  <c r="H72" i="10"/>
  <c r="H923" i="9"/>
  <c r="K923" i="9"/>
  <c r="H431" i="9"/>
  <c r="K431" i="9"/>
  <c r="H372" i="9"/>
  <c r="K372" i="9"/>
  <c r="H480" i="8"/>
  <c r="K480" i="8"/>
  <c r="H445" i="8"/>
  <c r="K445" i="8"/>
  <c r="H749" i="7"/>
  <c r="K749" i="7"/>
  <c r="H133" i="7"/>
  <c r="K133" i="7"/>
  <c r="H589" i="7"/>
  <c r="K589" i="7"/>
  <c r="H189" i="7"/>
  <c r="K189" i="7"/>
  <c r="H484" i="5"/>
  <c r="K484" i="5"/>
  <c r="H562" i="5"/>
  <c r="K562" i="5"/>
  <c r="H85" i="5"/>
  <c r="K85" i="5"/>
  <c r="H50" i="4"/>
  <c r="K50" i="4"/>
  <c r="H411" i="4"/>
  <c r="K411" i="4"/>
  <c r="H606" i="4"/>
  <c r="K606" i="4"/>
  <c r="H325" i="4"/>
  <c r="K325" i="4"/>
  <c r="H288" i="4"/>
  <c r="K288" i="4"/>
  <c r="H289" i="4"/>
  <c r="K289" i="4"/>
  <c r="H48" i="4"/>
  <c r="K48" i="4"/>
  <c r="H49" i="4"/>
  <c r="K49" i="4"/>
  <c r="H642" i="3"/>
  <c r="K642" i="3"/>
  <c r="H644" i="3"/>
  <c r="K644" i="3"/>
  <c r="H519" i="3"/>
  <c r="K519" i="3"/>
  <c r="H2028" i="2"/>
  <c r="K2028" i="2"/>
  <c r="H885" i="2"/>
  <c r="K885" i="2"/>
  <c r="H1278" i="2"/>
  <c r="K1278" i="2"/>
  <c r="H1039" i="2"/>
  <c r="K1039" i="2"/>
  <c r="H694" i="2"/>
  <c r="K694" i="2"/>
  <c r="H2311" i="2"/>
  <c r="K2311" i="2"/>
  <c r="H1207" i="2"/>
  <c r="K1207" i="2"/>
  <c r="H1208" i="2"/>
  <c r="K1208" i="2"/>
  <c r="H685" i="2"/>
  <c r="K685" i="2"/>
  <c r="H622" i="2"/>
  <c r="K622" i="2"/>
  <c r="H623" i="2"/>
  <c r="K623" i="2"/>
  <c r="H578" i="1"/>
  <c r="K578" i="1"/>
  <c r="H335" i="1"/>
  <c r="K335" i="1"/>
  <c r="H182" i="8"/>
  <c r="K182" i="8"/>
  <c r="H444" i="8"/>
  <c r="K444" i="8"/>
  <c r="K602" i="14"/>
  <c r="H602" i="14"/>
  <c r="K184" i="14"/>
  <c r="H184" i="14"/>
  <c r="K373" i="10"/>
  <c r="H373" i="10"/>
  <c r="K372" i="10"/>
  <c r="H372" i="10"/>
  <c r="H492" i="9"/>
  <c r="K492" i="9"/>
  <c r="H1026" i="9"/>
  <c r="K1026" i="9"/>
  <c r="H1039" i="9"/>
  <c r="K1039" i="9"/>
  <c r="AE22" i="23" l="1"/>
  <c r="N753" i="5"/>
  <c r="N1011" i="10"/>
  <c r="H607" i="9"/>
  <c r="K607" i="9"/>
  <c r="H323" i="9"/>
  <c r="K323" i="9"/>
  <c r="H459" i="9"/>
  <c r="K459" i="9"/>
  <c r="H753" i="9"/>
  <c r="K753" i="9"/>
  <c r="H579" i="7"/>
  <c r="K579" i="7"/>
  <c r="H1159" i="7"/>
  <c r="K1159" i="7"/>
  <c r="H449" i="7"/>
  <c r="K449" i="7"/>
  <c r="H944" i="7"/>
  <c r="K944" i="7"/>
  <c r="H1035" i="7"/>
  <c r="K1035" i="7"/>
  <c r="H975" i="2"/>
  <c r="K975" i="2"/>
  <c r="H157" i="2"/>
  <c r="K157" i="2"/>
  <c r="H2373" i="2"/>
  <c r="K2373" i="2"/>
  <c r="H2529" i="2"/>
  <c r="K2529" i="2"/>
  <c r="H1304" i="2"/>
  <c r="K1304" i="2"/>
  <c r="H2027" i="2"/>
  <c r="K2027" i="2"/>
  <c r="H301" i="16" l="1"/>
  <c r="K301" i="16"/>
  <c r="H302" i="16"/>
  <c r="K302" i="16"/>
  <c r="H220" i="16"/>
  <c r="K220" i="16"/>
  <c r="H221" i="16"/>
  <c r="K221" i="16"/>
  <c r="H603" i="16"/>
  <c r="K603" i="16"/>
  <c r="H170" i="16"/>
  <c r="K170" i="16"/>
  <c r="H593" i="16"/>
  <c r="K593" i="16"/>
  <c r="H300" i="16"/>
  <c r="K300" i="16"/>
  <c r="H572" i="10"/>
  <c r="K572" i="10"/>
  <c r="H573" i="10"/>
  <c r="K573" i="10"/>
  <c r="K72" i="10"/>
  <c r="H73" i="10"/>
  <c r="K73" i="10"/>
  <c r="H584" i="10"/>
  <c r="K584" i="10"/>
  <c r="H8" i="7"/>
  <c r="H254" i="7"/>
  <c r="K254" i="7"/>
  <c r="H548" i="3"/>
  <c r="K548" i="3"/>
  <c r="H547" i="3"/>
  <c r="K547" i="3"/>
  <c r="H581" i="3"/>
  <c r="K581" i="3"/>
  <c r="H417" i="2"/>
  <c r="K417" i="2"/>
  <c r="H2160" i="2"/>
  <c r="K2160" i="2"/>
  <c r="H748" i="2"/>
  <c r="K748" i="2"/>
  <c r="H1609" i="2"/>
  <c r="K1609" i="2"/>
  <c r="H1610" i="2"/>
  <c r="K1610" i="2"/>
  <c r="H39" i="2"/>
  <c r="K39" i="2"/>
  <c r="H1178" i="16"/>
  <c r="K1178" i="16"/>
  <c r="H1179" i="16"/>
  <c r="K1179" i="16"/>
  <c r="H169" i="16"/>
  <c r="K169" i="16"/>
  <c r="H187" i="15"/>
  <c r="K271" i="15"/>
  <c r="H271" i="15"/>
  <c r="K354" i="15"/>
  <c r="H354" i="15"/>
  <c r="K187" i="15"/>
  <c r="H284" i="15"/>
  <c r="K284" i="15"/>
  <c r="H285" i="15"/>
  <c r="K285" i="15"/>
  <c r="H130" i="15"/>
  <c r="K130" i="15"/>
  <c r="H111" i="15"/>
  <c r="K111" i="15"/>
  <c r="H827" i="14"/>
  <c r="K827" i="14"/>
  <c r="H594" i="14"/>
  <c r="K594" i="14"/>
  <c r="H595" i="14"/>
  <c r="K595" i="14"/>
  <c r="H322" i="14"/>
  <c r="K322" i="14"/>
  <c r="H185" i="11"/>
  <c r="K185" i="11"/>
  <c r="H463" i="11"/>
  <c r="K463" i="11"/>
  <c r="H364" i="11"/>
  <c r="K364" i="11"/>
  <c r="H234" i="11"/>
  <c r="K234" i="11"/>
  <c r="H235" i="11"/>
  <c r="K235" i="11"/>
  <c r="H432" i="11"/>
  <c r="K432" i="11"/>
  <c r="H345" i="10"/>
  <c r="K345" i="10"/>
  <c r="H346" i="10"/>
  <c r="K346" i="10"/>
  <c r="H356" i="10"/>
  <c r="K356" i="10"/>
  <c r="H242" i="10"/>
  <c r="K242" i="10"/>
  <c r="H768" i="10"/>
  <c r="K768" i="10"/>
  <c r="H736" i="10"/>
  <c r="K736" i="10"/>
  <c r="H737" i="10"/>
  <c r="K737" i="10"/>
  <c r="H520" i="10"/>
  <c r="K520" i="10"/>
  <c r="H432" i="9"/>
  <c r="K432" i="9"/>
  <c r="H433" i="9"/>
  <c r="K433" i="9"/>
  <c r="H1102" i="9"/>
  <c r="K1102" i="9"/>
  <c r="H548" i="9"/>
  <c r="K548" i="9"/>
  <c r="H293" i="9"/>
  <c r="K293" i="9"/>
  <c r="H1202" i="9"/>
  <c r="K1202" i="9"/>
  <c r="H1203" i="9"/>
  <c r="K1203" i="9"/>
  <c r="H1229" i="9"/>
  <c r="K1229" i="9"/>
  <c r="H675" i="5"/>
  <c r="K675" i="5"/>
  <c r="H407" i="5"/>
  <c r="K407" i="5"/>
  <c r="H517" i="5"/>
  <c r="K517" i="5"/>
  <c r="H450" i="5"/>
  <c r="K450" i="5"/>
  <c r="H27" i="5"/>
  <c r="K27" i="5"/>
  <c r="H338" i="9"/>
  <c r="K338" i="9"/>
  <c r="H515" i="9"/>
  <c r="K515" i="9"/>
  <c r="H182" i="9"/>
  <c r="K182" i="9"/>
  <c r="H1282" i="9"/>
  <c r="K1282" i="9"/>
  <c r="H703" i="9"/>
  <c r="K703" i="9"/>
  <c r="H83" i="9"/>
  <c r="K83" i="9"/>
  <c r="K615" i="4"/>
  <c r="H615" i="4"/>
  <c r="H2515" i="2"/>
  <c r="K2515" i="2"/>
  <c r="H40" i="2"/>
  <c r="K40" i="2"/>
  <c r="H571" i="2"/>
  <c r="K571" i="2"/>
  <c r="H2439" i="2"/>
  <c r="K2439" i="2"/>
  <c r="H1578" i="2"/>
  <c r="K1578" i="2"/>
  <c r="H2372" i="2"/>
  <c r="K2372" i="2"/>
  <c r="H1900" i="2"/>
  <c r="K1900" i="2"/>
  <c r="H666" i="7" l="1"/>
  <c r="K666" i="7"/>
  <c r="H374" i="7"/>
  <c r="K374" i="7"/>
  <c r="H914" i="7"/>
  <c r="K914" i="7"/>
  <c r="H177" i="7"/>
  <c r="K177" i="7"/>
  <c r="H439" i="7"/>
  <c r="K439" i="7"/>
  <c r="H117" i="7"/>
  <c r="K117" i="7"/>
  <c r="H663" i="5"/>
  <c r="K663" i="5"/>
  <c r="H88" i="5"/>
  <c r="K88" i="5"/>
  <c r="H535" i="5"/>
  <c r="K535" i="5"/>
  <c r="H536" i="5"/>
  <c r="K536" i="5"/>
  <c r="H610" i="5"/>
  <c r="K610" i="5"/>
  <c r="H611" i="5"/>
  <c r="K611" i="5"/>
  <c r="H131" i="4"/>
  <c r="K131" i="4"/>
  <c r="H132" i="4"/>
  <c r="K132" i="4"/>
  <c r="H463" i="4"/>
  <c r="K463" i="4"/>
  <c r="H297" i="3"/>
  <c r="K297" i="3"/>
  <c r="H298" i="3"/>
  <c r="K298" i="3"/>
  <c r="H546" i="3"/>
  <c r="K546" i="3"/>
  <c r="H1071" i="2"/>
  <c r="K1071" i="2"/>
  <c r="H1072" i="2"/>
  <c r="K1072" i="2"/>
  <c r="H1396" i="2"/>
  <c r="K1396" i="2"/>
  <c r="H539" i="2"/>
  <c r="K539" i="2"/>
  <c r="H1152" i="2"/>
  <c r="K1152" i="2"/>
  <c r="H1302" i="2"/>
  <c r="K1302" i="2"/>
  <c r="H812" i="2"/>
  <c r="K812" i="2"/>
  <c r="H2075" i="2"/>
  <c r="K2075" i="2"/>
  <c r="H1173" i="2"/>
  <c r="K1173" i="2"/>
  <c r="H1428" i="2"/>
  <c r="K1428" i="2"/>
  <c r="H561" i="1"/>
  <c r="K561" i="1"/>
  <c r="L561" i="1"/>
  <c r="M561" i="1" s="1"/>
  <c r="H523" i="1"/>
  <c r="K523" i="1"/>
  <c r="H659" i="1"/>
  <c r="K659" i="1"/>
  <c r="H103" i="1"/>
  <c r="K103" i="1"/>
  <c r="H519" i="1"/>
  <c r="K519" i="1"/>
  <c r="K1268" i="9"/>
  <c r="H1268" i="9"/>
  <c r="H415" i="10"/>
  <c r="K415" i="10"/>
  <c r="L415" i="10"/>
  <c r="M415" i="10" s="1"/>
  <c r="H463" i="10"/>
  <c r="K463" i="10"/>
  <c r="H464" i="10"/>
  <c r="K464" i="10"/>
  <c r="H308" i="16"/>
  <c r="K308" i="16"/>
  <c r="H309" i="16"/>
  <c r="K309" i="16"/>
  <c r="L309" i="16"/>
  <c r="M309" i="16" s="1"/>
  <c r="H866" i="16"/>
  <c r="K866" i="16"/>
  <c r="H297" i="14"/>
  <c r="K297" i="14"/>
  <c r="H800" i="14"/>
  <c r="K800" i="14"/>
  <c r="H394" i="14"/>
  <c r="K394" i="14"/>
  <c r="H491" i="11"/>
  <c r="K491" i="11"/>
  <c r="AK22" i="23" s="1"/>
  <c r="H733" i="9"/>
  <c r="K733" i="9"/>
  <c r="H1193" i="9"/>
  <c r="K1193" i="9"/>
  <c r="H90" i="9"/>
  <c r="K90" i="9"/>
  <c r="H889" i="9"/>
  <c r="K889" i="9"/>
  <c r="H977" i="9"/>
  <c r="K977" i="9"/>
  <c r="H1035" i="9"/>
  <c r="K1035" i="9"/>
  <c r="H994" i="9"/>
  <c r="K994" i="9"/>
  <c r="H337" i="8"/>
  <c r="K337" i="8"/>
  <c r="H7" i="8"/>
  <c r="K7" i="8"/>
  <c r="H39" i="8"/>
  <c r="K39" i="8"/>
  <c r="H234" i="8"/>
  <c r="K234" i="8"/>
  <c r="H443" i="8"/>
  <c r="K443" i="8"/>
  <c r="H859" i="7"/>
  <c r="K859" i="7"/>
  <c r="H1134" i="7"/>
  <c r="K1134" i="7"/>
  <c r="H499" i="7"/>
  <c r="K499" i="7"/>
  <c r="H195" i="7"/>
  <c r="K195" i="7"/>
  <c r="H221" i="7"/>
  <c r="K221" i="7"/>
  <c r="H49" i="3"/>
  <c r="K49" i="3"/>
  <c r="H418" i="3"/>
  <c r="K418" i="3"/>
  <c r="H229" i="3"/>
  <c r="K229" i="3"/>
  <c r="AC22" i="23" s="1"/>
  <c r="H1996" i="2"/>
  <c r="K1996" i="2"/>
  <c r="H2356" i="2"/>
  <c r="K2356" i="2"/>
  <c r="H2365" i="2"/>
  <c r="K2365" i="2"/>
  <c r="H1300" i="2"/>
  <c r="K1300" i="2"/>
  <c r="H83" i="2"/>
  <c r="K83" i="2"/>
  <c r="H1896" i="2"/>
  <c r="K1896" i="2"/>
  <c r="H93" i="2"/>
  <c r="K93" i="2"/>
  <c r="H713" i="2"/>
  <c r="K713" i="2"/>
  <c r="H1036" i="2"/>
  <c r="K1036" i="2"/>
  <c r="H2527" i="2"/>
  <c r="K2527" i="2"/>
  <c r="H2528" i="2"/>
  <c r="K2528" i="2"/>
  <c r="H1763" i="2"/>
  <c r="K1763" i="2"/>
  <c r="H1764" i="2"/>
  <c r="K1764" i="2"/>
  <c r="H972" i="2"/>
  <c r="K972" i="2"/>
  <c r="H2421" i="2"/>
  <c r="K2421" i="2"/>
  <c r="H670" i="2"/>
  <c r="K670" i="2"/>
  <c r="H671" i="2"/>
  <c r="K671" i="2"/>
  <c r="H398" i="1"/>
  <c r="K398" i="1"/>
  <c r="H399" i="1"/>
  <c r="K399" i="1"/>
  <c r="H658" i="1"/>
  <c r="K658" i="1"/>
  <c r="N561" i="1" l="1"/>
  <c r="N415" i="10"/>
  <c r="N309" i="16"/>
  <c r="H96" i="11"/>
  <c r="K96" i="11"/>
  <c r="H97" i="11"/>
  <c r="K97" i="11"/>
  <c r="H547" i="11"/>
  <c r="K547" i="11"/>
  <c r="H730" i="11"/>
  <c r="K730" i="11"/>
  <c r="H947" i="10"/>
  <c r="K947" i="10"/>
  <c r="H767" i="10"/>
  <c r="K767" i="10"/>
  <c r="H921" i="9"/>
  <c r="K921" i="9"/>
  <c r="H1109" i="7"/>
  <c r="K1109" i="7"/>
  <c r="H137" i="7"/>
  <c r="K137" i="7"/>
  <c r="H159" i="7"/>
  <c r="K159" i="7"/>
  <c r="H707" i="5"/>
  <c r="K707" i="5"/>
  <c r="H612" i="5"/>
  <c r="K612" i="5"/>
  <c r="H243" i="5"/>
  <c r="K243" i="5"/>
  <c r="H130" i="4"/>
  <c r="K130" i="4"/>
  <c r="H473" i="4"/>
  <c r="K473" i="4"/>
  <c r="H426" i="4"/>
  <c r="K426" i="4"/>
  <c r="H64" i="4"/>
  <c r="K64" i="4"/>
  <c r="H310" i="4"/>
  <c r="K310" i="4"/>
  <c r="H620" i="1"/>
  <c r="K620" i="1"/>
  <c r="H621" i="1"/>
  <c r="K621" i="1"/>
  <c r="H580" i="1"/>
  <c r="K580" i="1"/>
  <c r="L580" i="1"/>
  <c r="M580" i="1" s="1"/>
  <c r="H723" i="1"/>
  <c r="K723" i="1"/>
  <c r="H724" i="1"/>
  <c r="K724" i="1"/>
  <c r="K668" i="16"/>
  <c r="H668" i="16"/>
  <c r="K493" i="16"/>
  <c r="H493" i="16"/>
  <c r="H903" i="16"/>
  <c r="K903" i="16"/>
  <c r="H1177" i="16"/>
  <c r="K1177" i="16"/>
  <c r="N580" i="1" l="1"/>
  <c r="K310" i="14"/>
  <c r="H310" i="14"/>
  <c r="K830" i="14"/>
  <c r="H830" i="14"/>
  <c r="K17" i="14"/>
  <c r="H17" i="14"/>
  <c r="K534" i="14"/>
  <c r="H534" i="14"/>
  <c r="K653" i="14"/>
  <c r="H653" i="14"/>
  <c r="K311" i="14"/>
  <c r="H311" i="14"/>
  <c r="H338" i="14"/>
  <c r="K338" i="14"/>
  <c r="H80" i="14"/>
  <c r="K80" i="14"/>
  <c r="H597" i="14"/>
  <c r="K597" i="14"/>
  <c r="H349" i="14"/>
  <c r="K349" i="14"/>
  <c r="K138" i="10"/>
  <c r="AJ24" i="23" s="1"/>
  <c r="H138" i="10"/>
  <c r="K249" i="10"/>
  <c r="AJ22" i="23" s="1"/>
  <c r="H249" i="10"/>
  <c r="K504" i="9"/>
  <c r="H504" i="9"/>
  <c r="K1142" i="9"/>
  <c r="AI23" i="23" s="1"/>
  <c r="H1142" i="9"/>
  <c r="K864" i="9"/>
  <c r="H864" i="9"/>
  <c r="K199" i="9"/>
  <c r="H199" i="9"/>
  <c r="K369" i="3"/>
  <c r="H369" i="3"/>
  <c r="K952" i="3"/>
  <c r="H952" i="3"/>
  <c r="K1923" i="2"/>
  <c r="H1923" i="2"/>
  <c r="K624" i="2"/>
  <c r="H624" i="2"/>
  <c r="K154" i="2"/>
  <c r="H154" i="2"/>
  <c r="K2487" i="2"/>
  <c r="H2487" i="2"/>
  <c r="H1382" i="2"/>
  <c r="K1382" i="2"/>
  <c r="H376" i="2"/>
  <c r="K376" i="2"/>
  <c r="H1580" i="2"/>
  <c r="K1580" i="2"/>
  <c r="K649" i="1"/>
  <c r="H649" i="1"/>
  <c r="H449" i="16"/>
  <c r="K449" i="16"/>
  <c r="H512" i="16"/>
  <c r="K512" i="16"/>
  <c r="H929" i="16"/>
  <c r="K929" i="16"/>
  <c r="H930" i="16"/>
  <c r="K930" i="16"/>
  <c r="H936" i="16"/>
  <c r="K936" i="16"/>
  <c r="H786" i="16"/>
  <c r="K786" i="16"/>
  <c r="H889" i="16"/>
  <c r="K889" i="16"/>
  <c r="H890" i="16"/>
  <c r="K890" i="16"/>
  <c r="H448" i="16"/>
  <c r="K448" i="16"/>
  <c r="H337" i="10"/>
  <c r="K337" i="10"/>
  <c r="H159" i="10"/>
  <c r="K159" i="10"/>
  <c r="H1140" i="9"/>
  <c r="K1140" i="9"/>
  <c r="H1141" i="9"/>
  <c r="K1141" i="9"/>
  <c r="H1004" i="9"/>
  <c r="K1004" i="9"/>
  <c r="H123" i="9"/>
  <c r="K123" i="9"/>
  <c r="H477" i="9"/>
  <c r="K477" i="9"/>
  <c r="H1068" i="9"/>
  <c r="K1068" i="9"/>
  <c r="H1069" i="9"/>
  <c r="K1069" i="9"/>
  <c r="H651" i="9"/>
  <c r="K651" i="9"/>
  <c r="H297" i="9"/>
  <c r="K297" i="9"/>
  <c r="K329" i="8"/>
  <c r="H329" i="8"/>
  <c r="K328" i="8"/>
  <c r="H328" i="8"/>
  <c r="H1117" i="7"/>
  <c r="K1117" i="7"/>
  <c r="H217" i="5"/>
  <c r="K217" i="5"/>
  <c r="H565" i="5"/>
  <c r="K565" i="5"/>
  <c r="H171" i="5"/>
  <c r="K171" i="5"/>
  <c r="H10" i="5"/>
  <c r="K10" i="5"/>
  <c r="H614" i="4"/>
  <c r="K614" i="4"/>
  <c r="H279" i="4"/>
  <c r="K279" i="4"/>
  <c r="H280" i="4"/>
  <c r="K280" i="4"/>
  <c r="H103" i="4"/>
  <c r="K103" i="4"/>
  <c r="H104" i="4"/>
  <c r="K104" i="4"/>
  <c r="H118" i="4"/>
  <c r="K118" i="4"/>
  <c r="K596" i="11"/>
  <c r="H596" i="11"/>
  <c r="K595" i="11"/>
  <c r="H595" i="11"/>
  <c r="AB22" i="23" l="1"/>
  <c r="K608" i="3"/>
  <c r="H608" i="3"/>
  <c r="K594" i="3"/>
  <c r="H594" i="3"/>
  <c r="H826" i="14" l="1"/>
  <c r="K826" i="14"/>
  <c r="H383" i="14"/>
  <c r="K383" i="14"/>
  <c r="H348" i="14"/>
  <c r="K348" i="14"/>
  <c r="H601" i="14"/>
  <c r="K601" i="14"/>
  <c r="H613" i="10"/>
  <c r="K613" i="10"/>
  <c r="H614" i="10"/>
  <c r="K614" i="10"/>
  <c r="H734" i="10"/>
  <c r="K734" i="10"/>
  <c r="H77" i="10"/>
  <c r="K77" i="10"/>
  <c r="K105" i="10"/>
  <c r="H105" i="10"/>
  <c r="H883" i="7"/>
  <c r="K883" i="7"/>
  <c r="H219" i="7"/>
  <c r="K219" i="7"/>
  <c r="H438" i="7"/>
  <c r="K438" i="7"/>
  <c r="H253" i="7"/>
  <c r="K253" i="7"/>
  <c r="H304" i="2"/>
  <c r="K304" i="2"/>
  <c r="H2146" i="2"/>
  <c r="K2146" i="2"/>
  <c r="H869" i="2"/>
  <c r="K869" i="2"/>
  <c r="H870" i="2"/>
  <c r="K870" i="2"/>
  <c r="H1406" i="2"/>
  <c r="K1406" i="2"/>
  <c r="H1118" i="2"/>
  <c r="K1118" i="2"/>
  <c r="H515" i="16" l="1"/>
  <c r="K515" i="16"/>
  <c r="H785" i="16"/>
  <c r="K785" i="16"/>
  <c r="H598" i="16"/>
  <c r="K598" i="16"/>
  <c r="H256" i="16"/>
  <c r="K256" i="16"/>
  <c r="H203" i="16"/>
  <c r="K203" i="16"/>
  <c r="H514" i="16"/>
  <c r="K514" i="16"/>
  <c r="H136" i="15"/>
  <c r="K136" i="15"/>
  <c r="H268" i="15"/>
  <c r="K268" i="15"/>
  <c r="H148" i="15"/>
  <c r="K148" i="15"/>
  <c r="H451" i="14"/>
  <c r="K451" i="14"/>
  <c r="H183" i="14"/>
  <c r="K183" i="14"/>
  <c r="H260" i="14"/>
  <c r="K260" i="14"/>
  <c r="H287" i="11"/>
  <c r="K287" i="11"/>
  <c r="H58" i="10"/>
  <c r="K58" i="10"/>
  <c r="H946" i="10"/>
  <c r="K946" i="10"/>
  <c r="H811" i="10"/>
  <c r="K811" i="10"/>
  <c r="H57" i="10"/>
  <c r="K57" i="10"/>
  <c r="H251" i="9"/>
  <c r="K251" i="9"/>
  <c r="H547" i="9"/>
  <c r="K547" i="9"/>
  <c r="H17" i="9"/>
  <c r="K17" i="9"/>
  <c r="H619" i="9"/>
  <c r="K619" i="9"/>
  <c r="H826" i="9"/>
  <c r="K826" i="9"/>
  <c r="H803" i="9"/>
  <c r="K803" i="9"/>
  <c r="H543" i="7"/>
  <c r="K543" i="7"/>
  <c r="H77" i="7"/>
  <c r="K77" i="7"/>
  <c r="H13" i="12"/>
  <c r="K13" i="12"/>
  <c r="H14" i="12"/>
  <c r="K14" i="12"/>
  <c r="H104" i="12"/>
  <c r="K104" i="12"/>
  <c r="AL22" i="23" s="1"/>
  <c r="H26" i="10"/>
  <c r="K26" i="10"/>
  <c r="H405" i="10"/>
  <c r="K405" i="10"/>
  <c r="H604" i="10"/>
  <c r="K604" i="10"/>
  <c r="H18" i="10"/>
  <c r="K18" i="10"/>
  <c r="H775" i="10"/>
  <c r="K775" i="10"/>
  <c r="H16" i="9"/>
  <c r="K16" i="9"/>
  <c r="H891" i="9"/>
  <c r="K891" i="9"/>
  <c r="H752" i="9"/>
  <c r="K752" i="9"/>
  <c r="H242" i="9"/>
  <c r="K242" i="9"/>
  <c r="H1059" i="9"/>
  <c r="K1059" i="9"/>
  <c r="H888" i="9"/>
  <c r="K888" i="9"/>
  <c r="H571" i="9"/>
  <c r="K571" i="9"/>
  <c r="H1264" i="9"/>
  <c r="K1264" i="9"/>
  <c r="AI22" i="23" s="1"/>
  <c r="H934" i="9"/>
  <c r="K934" i="9"/>
  <c r="H834" i="7"/>
  <c r="K834" i="7"/>
  <c r="H566" i="7"/>
  <c r="K566" i="7"/>
  <c r="H431" i="7"/>
  <c r="K431" i="7"/>
  <c r="H268" i="7"/>
  <c r="K268" i="7"/>
  <c r="H60" i="6"/>
  <c r="K60" i="6"/>
  <c r="H96" i="6"/>
  <c r="K96" i="6"/>
  <c r="H117" i="6"/>
  <c r="K117" i="6"/>
  <c r="H24" i="6"/>
  <c r="K24" i="6"/>
  <c r="H650" i="5"/>
  <c r="K650" i="5"/>
  <c r="H466" i="5"/>
  <c r="K466" i="5"/>
  <c r="H423" i="5"/>
  <c r="K423" i="5"/>
  <c r="H349" i="3"/>
  <c r="K349" i="3"/>
  <c r="H350" i="3"/>
  <c r="K350" i="3"/>
  <c r="H469" i="3"/>
  <c r="K469" i="3"/>
  <c r="H800" i="3"/>
  <c r="K800" i="3"/>
  <c r="H368" i="3"/>
  <c r="K368" i="3"/>
  <c r="AF22" i="23" l="1"/>
  <c r="H481" i="2" l="1"/>
  <c r="K481" i="2"/>
  <c r="H482" i="2"/>
  <c r="K482" i="2"/>
  <c r="H1301" i="2"/>
  <c r="K1301" i="2"/>
  <c r="H1193" i="2"/>
  <c r="K1193" i="2"/>
  <c r="H2374" i="2"/>
  <c r="K2374" i="2"/>
  <c r="H1070" i="2"/>
  <c r="K1070" i="2"/>
  <c r="H585" i="2"/>
  <c r="K585" i="2"/>
  <c r="H775" i="2"/>
  <c r="K775" i="2"/>
  <c r="H2364" i="2"/>
  <c r="K2364" i="2"/>
  <c r="H2015" i="2"/>
  <c r="K2015" i="2"/>
  <c r="L2015" i="2"/>
  <c r="N2015" i="2" s="1"/>
  <c r="H271" i="2"/>
  <c r="K271" i="2"/>
  <c r="H1790" i="2"/>
  <c r="K1790" i="2"/>
  <c r="H712" i="2"/>
  <c r="K712" i="2"/>
  <c r="H1776" i="2"/>
  <c r="K1776" i="2"/>
  <c r="H215" i="2"/>
  <c r="K215" i="2"/>
  <c r="H2424" i="2"/>
  <c r="K2424" i="2"/>
  <c r="H825" i="2"/>
  <c r="K825" i="2"/>
  <c r="H276" i="1"/>
  <c r="K276" i="1"/>
  <c r="H663" i="1"/>
  <c r="K663" i="1"/>
  <c r="H107" i="1"/>
  <c r="K107" i="1"/>
  <c r="H108" i="1"/>
  <c r="K108" i="1"/>
  <c r="H331" i="1"/>
  <c r="K331" i="1"/>
  <c r="H332" i="1"/>
  <c r="K332" i="1"/>
  <c r="K310" i="15"/>
  <c r="AO22" i="23" s="1"/>
  <c r="H310" i="15"/>
  <c r="K137" i="15"/>
  <c r="H137" i="15"/>
  <c r="M2015" i="2" l="1"/>
  <c r="H1190" i="16"/>
  <c r="K1190" i="16"/>
  <c r="H508" i="16"/>
  <c r="K508" i="16"/>
  <c r="H80" i="16"/>
  <c r="K80" i="16"/>
  <c r="H597" i="16"/>
  <c r="K597" i="16"/>
  <c r="H209" i="14"/>
  <c r="K209" i="14"/>
  <c r="H899" i="14"/>
  <c r="K899" i="14"/>
  <c r="H210" i="14"/>
  <c r="K210" i="14"/>
  <c r="H926" i="14"/>
  <c r="K926" i="14"/>
  <c r="H219" i="14"/>
  <c r="K219" i="14"/>
  <c r="H220" i="14"/>
  <c r="K220" i="14"/>
  <c r="H963" i="9"/>
  <c r="K963" i="9"/>
  <c r="H1133" i="9"/>
  <c r="K1133" i="9"/>
  <c r="H474" i="9"/>
  <c r="K474" i="9"/>
  <c r="H1087" i="9"/>
  <c r="K1087" i="9"/>
  <c r="H222" i="9"/>
  <c r="K222" i="9"/>
  <c r="H411" i="9"/>
  <c r="K411" i="9"/>
  <c r="H962" i="9"/>
  <c r="K962" i="9"/>
  <c r="H204" i="8"/>
  <c r="K204" i="8"/>
  <c r="H478" i="8"/>
  <c r="K478" i="8"/>
  <c r="H346" i="8"/>
  <c r="K346" i="8"/>
  <c r="H6" i="8"/>
  <c r="K6" i="8"/>
  <c r="H443" i="7"/>
  <c r="K443" i="7"/>
  <c r="H140" i="7"/>
  <c r="K140" i="7"/>
  <c r="H430" i="7"/>
  <c r="K430" i="7"/>
  <c r="H772" i="7"/>
  <c r="K772" i="7"/>
  <c r="H1022" i="7"/>
  <c r="K1022" i="7"/>
  <c r="H95" i="6"/>
  <c r="K95" i="6"/>
  <c r="H89" i="6"/>
  <c r="K89" i="6"/>
  <c r="H735" i="3"/>
  <c r="K735" i="3"/>
  <c r="H313" i="3"/>
  <c r="K313" i="3"/>
  <c r="H669" i="3"/>
  <c r="K669" i="3"/>
  <c r="H401" i="3"/>
  <c r="K401" i="3"/>
  <c r="H106" i="3"/>
  <c r="K106" i="3"/>
  <c r="H31" i="3"/>
  <c r="K31" i="3"/>
  <c r="H605" i="3"/>
  <c r="K605" i="3"/>
  <c r="L605" i="3"/>
  <c r="M605" i="3" s="1"/>
  <c r="H446" i="3"/>
  <c r="K446" i="3"/>
  <c r="H734" i="3"/>
  <c r="K734" i="3"/>
  <c r="H955" i="2"/>
  <c r="K955" i="2"/>
  <c r="H956" i="2"/>
  <c r="K956" i="2"/>
  <c r="H2080" i="2"/>
  <c r="K2080" i="2"/>
  <c r="H2081" i="2"/>
  <c r="K2081" i="2"/>
  <c r="H1381" i="2"/>
  <c r="K1381" i="2"/>
  <c r="N605" i="3" l="1"/>
  <c r="H2268" i="2"/>
  <c r="K2268" i="2"/>
  <c r="H2310" i="2"/>
  <c r="K2310" i="2"/>
  <c r="H735" i="2"/>
  <c r="K735" i="2"/>
  <c r="H2285" i="2"/>
  <c r="K2285" i="2"/>
  <c r="H1625" i="2"/>
  <c r="K1625" i="2"/>
  <c r="H702" i="2"/>
  <c r="K702" i="2"/>
  <c r="H191" i="2"/>
  <c r="K191" i="2"/>
  <c r="H145" i="2"/>
  <c r="K145" i="2"/>
  <c r="H70" i="2"/>
  <c r="K70" i="2"/>
  <c r="H1172" i="2"/>
  <c r="K1172" i="2"/>
  <c r="H1545" i="2"/>
  <c r="K1545" i="2"/>
  <c r="H1546" i="2"/>
  <c r="K1546" i="2"/>
  <c r="H2229" i="2"/>
  <c r="K2229" i="2"/>
  <c r="H829" i="16"/>
  <c r="K829" i="16"/>
  <c r="K37" i="10"/>
  <c r="H37" i="10"/>
  <c r="H1189" i="16"/>
  <c r="K1189" i="16"/>
  <c r="H751" i="16"/>
  <c r="K751" i="16"/>
  <c r="H816" i="16"/>
  <c r="K816" i="16"/>
  <c r="H49" i="16"/>
  <c r="K49" i="16"/>
  <c r="H50" i="16"/>
  <c r="K50" i="16"/>
  <c r="H838" i="16"/>
  <c r="K838" i="16"/>
  <c r="H698" i="11"/>
  <c r="K698" i="11"/>
  <c r="H380" i="11"/>
  <c r="K380" i="11"/>
  <c r="H729" i="11"/>
  <c r="K729" i="11"/>
  <c r="H712" i="11"/>
  <c r="K712" i="11"/>
  <c r="K713" i="11"/>
  <c r="H376" i="11"/>
  <c r="K376" i="11"/>
  <c r="H675" i="10"/>
  <c r="K675" i="10"/>
  <c r="H477" i="10"/>
  <c r="K477" i="10"/>
  <c r="H421" i="10"/>
  <c r="K421" i="10"/>
  <c r="H422" i="10"/>
  <c r="K422" i="10"/>
  <c r="H608" i="10"/>
  <c r="K608" i="10"/>
  <c r="H353" i="10"/>
  <c r="K353" i="10"/>
  <c r="H354" i="10"/>
  <c r="K354" i="10"/>
  <c r="H674" i="10"/>
  <c r="K674" i="10"/>
  <c r="H676" i="10"/>
  <c r="K676" i="10"/>
  <c r="H322" i="9"/>
  <c r="K322" i="9"/>
  <c r="H875" i="9"/>
  <c r="K875" i="9"/>
  <c r="H1122" i="9"/>
  <c r="K1122" i="9"/>
  <c r="H353" i="8"/>
  <c r="K353" i="8"/>
  <c r="H405" i="8"/>
  <c r="K405" i="8"/>
  <c r="H203" i="8"/>
  <c r="K203" i="8"/>
  <c r="H334" i="8"/>
  <c r="K334" i="8"/>
  <c r="K75" i="22"/>
  <c r="H75" i="22"/>
  <c r="K74" i="22"/>
  <c r="H74" i="22"/>
  <c r="K73" i="22"/>
  <c r="H73" i="22"/>
  <c r="H1133" i="16" l="1"/>
  <c r="K1133" i="16"/>
  <c r="H1048" i="16"/>
  <c r="K1048" i="16"/>
  <c r="H750" i="16"/>
  <c r="K750" i="16"/>
  <c r="H1152" i="16"/>
  <c r="K1152" i="16"/>
  <c r="H47" i="16"/>
  <c r="K47" i="16"/>
  <c r="H513" i="16"/>
  <c r="K513" i="16"/>
  <c r="H1274" i="16"/>
  <c r="K1274" i="16"/>
  <c r="H541" i="16"/>
  <c r="K541" i="16"/>
  <c r="H657" i="14"/>
  <c r="K657" i="14"/>
  <c r="H929" i="14"/>
  <c r="K929" i="14"/>
  <c r="H610" i="14"/>
  <c r="K610" i="14"/>
  <c r="H770" i="14"/>
  <c r="K770" i="14"/>
  <c r="H208" i="14"/>
  <c r="K208" i="14"/>
  <c r="H127" i="11"/>
  <c r="K127" i="11"/>
  <c r="H128" i="11"/>
  <c r="K128" i="11"/>
  <c r="H697" i="11"/>
  <c r="K697" i="11"/>
  <c r="H175" i="9"/>
  <c r="K175" i="9"/>
  <c r="H352" i="8"/>
  <c r="K352" i="8"/>
  <c r="H355" i="8"/>
  <c r="K355" i="8"/>
  <c r="H479" i="8"/>
  <c r="K479" i="8"/>
  <c r="H320" i="8"/>
  <c r="K320" i="8"/>
  <c r="H370" i="5"/>
  <c r="K370" i="5"/>
  <c r="H23" i="5"/>
  <c r="K23" i="5"/>
  <c r="H485" i="4"/>
  <c r="K485" i="4"/>
  <c r="H486" i="4"/>
  <c r="K486" i="4"/>
  <c r="H375" i="4"/>
  <c r="K375" i="4"/>
  <c r="H376" i="4"/>
  <c r="K376" i="4"/>
  <c r="H377" i="4"/>
  <c r="K377" i="4"/>
  <c r="H613" i="4"/>
  <c r="K613" i="4"/>
  <c r="H337" i="3"/>
  <c r="K337" i="3"/>
  <c r="L337" i="3"/>
  <c r="M337" i="3" s="1"/>
  <c r="H312" i="3"/>
  <c r="K312" i="3"/>
  <c r="H862" i="3"/>
  <c r="K862" i="3"/>
  <c r="H405" i="3"/>
  <c r="K405" i="3"/>
  <c r="H50" i="3"/>
  <c r="K50" i="3"/>
  <c r="H139" i="2"/>
  <c r="K139" i="2"/>
  <c r="H38" i="2"/>
  <c r="K38" i="2"/>
  <c r="H2104" i="2"/>
  <c r="K2104" i="2"/>
  <c r="H762" i="2"/>
  <c r="K762" i="2"/>
  <c r="H363" i="2"/>
  <c r="K363" i="2"/>
  <c r="H1979" i="2"/>
  <c r="K1979" i="2"/>
  <c r="H1801" i="2"/>
  <c r="K1801" i="2"/>
  <c r="H389" i="2"/>
  <c r="K389" i="2"/>
  <c r="H371" i="2"/>
  <c r="K371" i="2"/>
  <c r="H2162" i="2"/>
  <c r="K2162" i="2"/>
  <c r="H1288" i="2"/>
  <c r="K1288" i="2"/>
  <c r="N337" i="3" l="1"/>
  <c r="H330" i="3"/>
  <c r="K330" i="3"/>
  <c r="H602" i="3"/>
  <c r="K602" i="3"/>
  <c r="H200" i="3"/>
  <c r="K200" i="3"/>
  <c r="H879" i="3"/>
  <c r="K879" i="3"/>
  <c r="H478" i="3"/>
  <c r="K478" i="3"/>
  <c r="L817" i="14" l="1"/>
  <c r="M817" i="14" s="1"/>
  <c r="K817" i="14"/>
  <c r="H817" i="14"/>
  <c r="H857" i="7"/>
  <c r="K857" i="7"/>
  <c r="H507" i="7"/>
  <c r="K507" i="7"/>
  <c r="H719" i="2"/>
  <c r="K719" i="2"/>
  <c r="H2302" i="2"/>
  <c r="K2302" i="2"/>
  <c r="H2303" i="2"/>
  <c r="K2303" i="2"/>
  <c r="H1320" i="2"/>
  <c r="K1320" i="2"/>
  <c r="N817" i="14" l="1"/>
  <c r="H878" i="16"/>
  <c r="K878" i="16"/>
  <c r="H46" i="16"/>
  <c r="K46" i="16"/>
  <c r="H1132" i="16"/>
  <c r="K1132" i="16"/>
  <c r="H1095" i="16"/>
  <c r="K1095" i="16"/>
  <c r="H480" i="16"/>
  <c r="K480" i="16"/>
  <c r="H86" i="16"/>
  <c r="K86" i="16"/>
  <c r="H471" i="16"/>
  <c r="K471" i="16"/>
  <c r="H636" i="16"/>
  <c r="K636" i="16"/>
  <c r="H877" i="16"/>
  <c r="K877" i="16"/>
  <c r="H327" i="14"/>
  <c r="K327" i="14"/>
  <c r="H490" i="11"/>
  <c r="K490" i="11"/>
  <c r="H489" i="11"/>
  <c r="K489" i="11"/>
  <c r="H341" i="11"/>
  <c r="K341" i="11"/>
  <c r="H61" i="11"/>
  <c r="K61" i="11"/>
  <c r="H24" i="11"/>
  <c r="K24" i="11"/>
  <c r="H370" i="11"/>
  <c r="K370" i="11"/>
  <c r="H342" i="11"/>
  <c r="K342" i="11"/>
  <c r="H792" i="10"/>
  <c r="K792" i="10"/>
  <c r="H770" i="10"/>
  <c r="K770" i="10"/>
  <c r="H677" i="10"/>
  <c r="K677" i="10"/>
  <c r="H678" i="10"/>
  <c r="K678" i="10"/>
  <c r="H99" i="10"/>
  <c r="K99" i="10"/>
  <c r="H278" i="10" l="1"/>
  <c r="K278" i="10"/>
  <c r="H217" i="10"/>
  <c r="K217" i="10"/>
  <c r="H218" i="10"/>
  <c r="K218" i="10"/>
  <c r="H570" i="9"/>
  <c r="K570" i="9"/>
  <c r="H95" i="9"/>
  <c r="K95" i="9"/>
  <c r="H282" i="9"/>
  <c r="K282" i="9"/>
  <c r="H295" i="9" l="1"/>
  <c r="K295" i="9"/>
  <c r="H119" i="9"/>
  <c r="K119" i="9"/>
  <c r="H120" i="9"/>
  <c r="K120" i="9"/>
  <c r="H1167" i="9"/>
  <c r="K1167" i="9"/>
  <c r="H588" i="9"/>
  <c r="K588" i="9"/>
  <c r="H1038" i="9"/>
  <c r="K1038" i="9"/>
  <c r="H481" i="9"/>
  <c r="K481" i="9"/>
  <c r="H1267" i="9"/>
  <c r="K1267" i="9"/>
  <c r="H1201" i="9"/>
  <c r="K1201" i="9"/>
  <c r="H1034" i="9"/>
  <c r="K1034" i="9"/>
  <c r="H89" i="9"/>
  <c r="K89" i="9"/>
  <c r="H1257" i="9"/>
  <c r="K1257" i="9"/>
  <c r="H371" i="9"/>
  <c r="K371" i="9"/>
  <c r="H940" i="9"/>
  <c r="K940" i="9"/>
  <c r="H25" i="8"/>
  <c r="K25" i="8"/>
  <c r="H345" i="8"/>
  <c r="K345" i="8"/>
  <c r="H306" i="8"/>
  <c r="K306" i="8"/>
  <c r="H227" i="8"/>
  <c r="K227" i="8"/>
  <c r="H1141" i="7"/>
  <c r="K1141" i="7"/>
  <c r="H638" i="7"/>
  <c r="K638" i="7"/>
  <c r="H833" i="7"/>
  <c r="K833" i="7"/>
  <c r="H272" i="5"/>
  <c r="K272" i="5"/>
  <c r="H404" i="5"/>
  <c r="K404" i="5"/>
  <c r="H406" i="5"/>
  <c r="K406" i="5"/>
  <c r="H452" i="5"/>
  <c r="K452" i="5"/>
  <c r="H465" i="5"/>
  <c r="K465" i="5"/>
  <c r="H578" i="5"/>
  <c r="K578" i="5"/>
  <c r="H52" i="4"/>
  <c r="K52" i="4"/>
  <c r="H460" i="4"/>
  <c r="K460" i="4"/>
  <c r="H366" i="4"/>
  <c r="K366" i="4"/>
  <c r="H367" i="4"/>
  <c r="K367" i="4"/>
  <c r="H944" i="3"/>
  <c r="K944" i="3"/>
  <c r="H329" i="3"/>
  <c r="K329" i="3"/>
  <c r="H1011" i="3"/>
  <c r="K1011" i="3"/>
  <c r="L1011" i="3"/>
  <c r="M1011" i="3" s="1"/>
  <c r="H1012" i="3"/>
  <c r="K1012" i="3"/>
  <c r="L1012" i="3"/>
  <c r="M1012" i="3" s="1"/>
  <c r="H132" i="3"/>
  <c r="K132" i="3"/>
  <c r="H189" i="3"/>
  <c r="K189" i="3"/>
  <c r="H682" i="3"/>
  <c r="K682" i="3"/>
  <c r="H683" i="3"/>
  <c r="K683" i="3"/>
  <c r="H479" i="3"/>
  <c r="K479" i="3"/>
  <c r="H345" i="2"/>
  <c r="K345" i="2"/>
  <c r="H2501" i="2"/>
  <c r="K2501" i="2"/>
  <c r="H745" i="2"/>
  <c r="H448" i="2"/>
  <c r="K448" i="2"/>
  <c r="H1845" i="2"/>
  <c r="K1845" i="2"/>
  <c r="H431" i="2"/>
  <c r="K431" i="2"/>
  <c r="H89" i="2"/>
  <c r="K89" i="2"/>
  <c r="H862" i="2"/>
  <c r="K862" i="2"/>
  <c r="H863" i="2"/>
  <c r="K863" i="2"/>
  <c r="H1773" i="2"/>
  <c r="K1773" i="2"/>
  <c r="H701" i="2"/>
  <c r="K701" i="2"/>
  <c r="H270" i="2"/>
  <c r="K270" i="2"/>
  <c r="H1956" i="2"/>
  <c r="K1956" i="2"/>
  <c r="H1985" i="2"/>
  <c r="K1985" i="2"/>
  <c r="H400" i="2"/>
  <c r="K400" i="2"/>
  <c r="H1023" i="2"/>
  <c r="K1023" i="2"/>
  <c r="H736" i="2"/>
  <c r="K736" i="2"/>
  <c r="H637" i="2"/>
  <c r="K637" i="2"/>
  <c r="H1216" i="2"/>
  <c r="K1216" i="2"/>
  <c r="H304" i="1"/>
  <c r="K304" i="1"/>
  <c r="H416" i="1"/>
  <c r="K416" i="1"/>
  <c r="H278" i="1"/>
  <c r="K278" i="1"/>
  <c r="H793" i="1"/>
  <c r="K793" i="1"/>
  <c r="H498" i="1"/>
  <c r="K498" i="1"/>
  <c r="H13" i="1"/>
  <c r="K13" i="1"/>
  <c r="H14" i="1"/>
  <c r="K14" i="1"/>
  <c r="H15" i="1"/>
  <c r="K15" i="1"/>
  <c r="H336" i="1"/>
  <c r="K336" i="1"/>
  <c r="K625" i="14"/>
  <c r="AN25" i="23" s="1"/>
  <c r="H625" i="14"/>
  <c r="K456" i="14"/>
  <c r="H456" i="14"/>
  <c r="H702" i="14"/>
  <c r="K702" i="14"/>
  <c r="H930" i="14"/>
  <c r="K930" i="14"/>
  <c r="K617" i="3"/>
  <c r="H617" i="3"/>
  <c r="K517" i="3"/>
  <c r="H517" i="3"/>
  <c r="K378" i="3"/>
  <c r="H378" i="3"/>
  <c r="K2244" i="2"/>
  <c r="H2244" i="2"/>
  <c r="N1012" i="3" l="1"/>
  <c r="N1011" i="3"/>
  <c r="H710" i="2" l="1"/>
  <c r="K710" i="2"/>
  <c r="H1332" i="2"/>
  <c r="K1332" i="2"/>
  <c r="H2205" i="2"/>
  <c r="K2205" i="2"/>
  <c r="H1028" i="2"/>
  <c r="K1028" i="2"/>
  <c r="K1837" i="2"/>
  <c r="H1837" i="2"/>
  <c r="H307" i="16" l="1"/>
  <c r="K307" i="16"/>
  <c r="H89" i="16"/>
  <c r="K89" i="16"/>
  <c r="H854" i="16"/>
  <c r="K854" i="16"/>
  <c r="H291" i="16"/>
  <c r="K291" i="16"/>
  <c r="H1094" i="16"/>
  <c r="K1094" i="16"/>
  <c r="H1116" i="16"/>
  <c r="K1116" i="16"/>
  <c r="H1118" i="16"/>
  <c r="K1118" i="16"/>
  <c r="H1117" i="16"/>
  <c r="K1117" i="16"/>
  <c r="H850" i="16"/>
  <c r="K850" i="16"/>
  <c r="H851" i="16"/>
  <c r="K851" i="16"/>
  <c r="H792" i="16"/>
  <c r="K792" i="16"/>
  <c r="H370" i="15"/>
  <c r="K370" i="15"/>
  <c r="H144" i="15"/>
  <c r="K144" i="15"/>
  <c r="H472" i="15"/>
  <c r="K472" i="15"/>
  <c r="L472" i="15"/>
  <c r="N472" i="15" s="1"/>
  <c r="H473" i="15"/>
  <c r="K473" i="15"/>
  <c r="L473" i="15"/>
  <c r="M473" i="15" s="1"/>
  <c r="H185" i="15"/>
  <c r="K185" i="15"/>
  <c r="H186" i="15"/>
  <c r="K186" i="15"/>
  <c r="H277" i="10"/>
  <c r="K277" i="10"/>
  <c r="H918" i="10"/>
  <c r="K918" i="10"/>
  <c r="H791" i="10"/>
  <c r="K791" i="10"/>
  <c r="K50" i="10"/>
  <c r="H50" i="10"/>
  <c r="H362" i="8"/>
  <c r="K362" i="8"/>
  <c r="H98" i="8"/>
  <c r="K98" i="8"/>
  <c r="H201" i="8"/>
  <c r="K201" i="8"/>
  <c r="H113" i="8"/>
  <c r="K113" i="8"/>
  <c r="H233" i="8"/>
  <c r="K233" i="8"/>
  <c r="H169" i="7"/>
  <c r="K169" i="7"/>
  <c r="H7" i="7"/>
  <c r="K7" i="7"/>
  <c r="H970" i="7"/>
  <c r="K970" i="7"/>
  <c r="H1161" i="7"/>
  <c r="K1161" i="7"/>
  <c r="H1032" i="7"/>
  <c r="K1032" i="7"/>
  <c r="H796" i="7"/>
  <c r="K796" i="7"/>
  <c r="H410" i="7"/>
  <c r="K410" i="7"/>
  <c r="H936" i="7"/>
  <c r="K936" i="7"/>
  <c r="H675" i="4"/>
  <c r="K675" i="4"/>
  <c r="L675" i="4"/>
  <c r="M675" i="4" s="1"/>
  <c r="H676" i="4"/>
  <c r="K676" i="4"/>
  <c r="L676" i="4"/>
  <c r="M676" i="4" s="1"/>
  <c r="H430" i="2"/>
  <c r="K430" i="2"/>
  <c r="H79" i="2"/>
  <c r="K79" i="2"/>
  <c r="H80" i="2"/>
  <c r="K80" i="2"/>
  <c r="H233" i="2"/>
  <c r="K233" i="2"/>
  <c r="H918" i="2"/>
  <c r="K918" i="2"/>
  <c r="H2129" i="2"/>
  <c r="K2129" i="2"/>
  <c r="K72" i="22"/>
  <c r="H72" i="22"/>
  <c r="K71" i="22"/>
  <c r="H71" i="22"/>
  <c r="K70" i="22"/>
  <c r="H70" i="22"/>
  <c r="K69" i="22"/>
  <c r="H69" i="22"/>
  <c r="K68" i="22"/>
  <c r="H68" i="22"/>
  <c r="K67" i="22"/>
  <c r="H67" i="22"/>
  <c r="L18" i="22"/>
  <c r="M18" i="22" s="1"/>
  <c r="H18" i="22"/>
  <c r="L17" i="22"/>
  <c r="N17" i="22" s="1"/>
  <c r="H17" i="22"/>
  <c r="L16" i="22"/>
  <c r="M16" i="22" s="1"/>
  <c r="K16" i="22"/>
  <c r="H16" i="22"/>
  <c r="K66" i="22"/>
  <c r="H66" i="22"/>
  <c r="K65" i="22"/>
  <c r="H65" i="22"/>
  <c r="H64" i="22"/>
  <c r="H63" i="22"/>
  <c r="K62" i="22"/>
  <c r="H62" i="22"/>
  <c r="K61" i="22"/>
  <c r="H61" i="22"/>
  <c r="M17" i="22" l="1"/>
  <c r="N16" i="22"/>
  <c r="N18" i="22"/>
  <c r="N676" i="4"/>
  <c r="M472" i="15"/>
  <c r="N473" i="15"/>
  <c r="N675" i="4"/>
  <c r="H297" i="16"/>
  <c r="K297" i="16"/>
  <c r="H298" i="16"/>
  <c r="K298" i="16"/>
  <c r="H299" i="16"/>
  <c r="K299" i="16"/>
  <c r="H1115" i="16"/>
  <c r="K1115" i="16"/>
  <c r="H611" i="10"/>
  <c r="K611" i="10"/>
  <c r="H612" i="10"/>
  <c r="K612" i="10"/>
  <c r="H197" i="10"/>
  <c r="K197" i="10"/>
  <c r="H198" i="10"/>
  <c r="K198" i="10"/>
  <c r="H167" i="9"/>
  <c r="K167" i="9"/>
  <c r="H1281" i="9"/>
  <c r="K1281" i="9"/>
  <c r="H244" i="9"/>
  <c r="K244" i="9"/>
  <c r="H876" i="7"/>
  <c r="K876" i="7"/>
  <c r="H30" i="7"/>
  <c r="K30" i="7"/>
  <c r="H1090" i="7"/>
  <c r="K1090" i="7"/>
  <c r="H578" i="7"/>
  <c r="K578" i="7"/>
  <c r="H802" i="7"/>
  <c r="K802" i="7"/>
  <c r="H308" i="4"/>
  <c r="K308" i="4"/>
  <c r="H364" i="4"/>
  <c r="K364" i="4"/>
  <c r="H365" i="4"/>
  <c r="K365" i="4"/>
  <c r="H51" i="4"/>
  <c r="K51" i="4"/>
  <c r="H502" i="4"/>
  <c r="K502" i="4"/>
  <c r="H503" i="4"/>
  <c r="K503" i="4"/>
  <c r="H281" i="4"/>
  <c r="K281" i="4"/>
  <c r="H282" i="4"/>
  <c r="K282" i="4"/>
  <c r="H26" i="4"/>
  <c r="K26" i="4"/>
  <c r="H582" i="2"/>
  <c r="K582" i="2"/>
  <c r="H828" i="2"/>
  <c r="K828" i="2"/>
  <c r="H2443" i="2"/>
  <c r="K2443" i="2"/>
  <c r="H593" i="2"/>
  <c r="K593" i="2"/>
  <c r="H1455" i="2"/>
  <c r="K1455" i="2"/>
  <c r="H168" i="2"/>
  <c r="K168" i="2"/>
  <c r="H193" i="1"/>
  <c r="K193" i="1"/>
  <c r="L193" i="1"/>
  <c r="M193" i="1" s="1"/>
  <c r="H789" i="1"/>
  <c r="K789" i="1"/>
  <c r="H576" i="1"/>
  <c r="K576" i="1"/>
  <c r="H245" i="1"/>
  <c r="K245" i="1"/>
  <c r="H246" i="1"/>
  <c r="K246" i="1"/>
  <c r="K61" i="16"/>
  <c r="AP22" i="23" s="1"/>
  <c r="H61" i="16"/>
  <c r="K815" i="16"/>
  <c r="H815" i="16"/>
  <c r="K290" i="14"/>
  <c r="H290" i="14"/>
  <c r="K870" i="14"/>
  <c r="H870" i="14"/>
  <c r="K380" i="7"/>
  <c r="H380" i="7"/>
  <c r="K98" i="5"/>
  <c r="AE28" i="23" s="1"/>
  <c r="H98" i="5"/>
  <c r="K455" i="14"/>
  <c r="H455" i="14"/>
  <c r="K381" i="14"/>
  <c r="H381" i="14"/>
  <c r="K147" i="14"/>
  <c r="H147" i="14"/>
  <c r="K713" i="14"/>
  <c r="H713" i="14"/>
  <c r="K829" i="14"/>
  <c r="H829" i="14"/>
  <c r="H915" i="14"/>
  <c r="K915" i="14"/>
  <c r="H869" i="14"/>
  <c r="K869" i="14"/>
  <c r="H337" i="14"/>
  <c r="K337" i="14"/>
  <c r="H274" i="14"/>
  <c r="K274" i="14"/>
  <c r="H161" i="2"/>
  <c r="K161" i="2"/>
  <c r="H162" i="2"/>
  <c r="K162" i="2"/>
  <c r="H1962" i="2"/>
  <c r="K1962" i="2"/>
  <c r="H544" i="14"/>
  <c r="K544" i="14"/>
  <c r="H914" i="14"/>
  <c r="K914" i="14"/>
  <c r="H267" i="14"/>
  <c r="K267" i="14"/>
  <c r="H287" i="15"/>
  <c r="K287" i="15"/>
  <c r="H135" i="15"/>
  <c r="K135" i="15"/>
  <c r="H382" i="15"/>
  <c r="K382" i="15"/>
  <c r="H31" i="15"/>
  <c r="K31" i="15"/>
  <c r="H657" i="10"/>
  <c r="K657" i="10"/>
  <c r="H169" i="10"/>
  <c r="K169" i="10"/>
  <c r="H170" i="10"/>
  <c r="K170" i="10"/>
  <c r="H753" i="10"/>
  <c r="K753" i="10"/>
  <c r="H398" i="10"/>
  <c r="K398" i="10"/>
  <c r="H426" i="10"/>
  <c r="K426" i="10"/>
  <c r="H201" i="10"/>
  <c r="K201" i="10"/>
  <c r="H257" i="10"/>
  <c r="K257" i="10"/>
  <c r="H258" i="10"/>
  <c r="K258" i="10"/>
  <c r="H8" i="10"/>
  <c r="K8" i="10"/>
  <c r="H241" i="9"/>
  <c r="K241" i="9"/>
  <c r="H281" i="9"/>
  <c r="K281" i="9"/>
  <c r="H145" i="9"/>
  <c r="K145" i="9"/>
  <c r="H103" i="9"/>
  <c r="K103" i="9"/>
  <c r="H494" i="9"/>
  <c r="K494" i="9"/>
  <c r="H543" i="9"/>
  <c r="K543" i="9"/>
  <c r="H874" i="9"/>
  <c r="K874" i="9"/>
  <c r="H68" i="9"/>
  <c r="K68" i="9"/>
  <c r="H618" i="9"/>
  <c r="K618" i="9"/>
  <c r="H112" i="9"/>
  <c r="K112" i="9"/>
  <c r="H1015" i="9"/>
  <c r="K1015" i="9"/>
  <c r="H1165" i="9"/>
  <c r="K1165" i="9"/>
  <c r="H477" i="8"/>
  <c r="K477" i="8"/>
  <c r="H510" i="8"/>
  <c r="K510" i="8"/>
  <c r="L510" i="8"/>
  <c r="N510" i="8" s="1"/>
  <c r="H511" i="8"/>
  <c r="K511" i="8"/>
  <c r="L511" i="8"/>
  <c r="N511" i="8" s="1"/>
  <c r="H70" i="8"/>
  <c r="K70" i="8"/>
  <c r="H648" i="7"/>
  <c r="K648" i="7"/>
  <c r="H476" i="7"/>
  <c r="K476" i="7"/>
  <c r="H26" i="7"/>
  <c r="K26" i="7"/>
  <c r="H112" i="5"/>
  <c r="K112" i="5"/>
  <c r="H561" i="5"/>
  <c r="K561" i="5"/>
  <c r="H550" i="5"/>
  <c r="K550" i="5"/>
  <c r="H699" i="5"/>
  <c r="K699" i="5"/>
  <c r="H522" i="3"/>
  <c r="K522" i="3"/>
  <c r="H367" i="3"/>
  <c r="K367" i="3"/>
  <c r="H607" i="3"/>
  <c r="K607" i="3"/>
  <c r="H331" i="3"/>
  <c r="K331" i="3"/>
  <c r="H606" i="2"/>
  <c r="K606" i="2"/>
  <c r="H231" i="2"/>
  <c r="K231" i="2"/>
  <c r="H129" i="2"/>
  <c r="K129" i="2"/>
  <c r="H276" i="2"/>
  <c r="K276" i="2"/>
  <c r="H731" i="2"/>
  <c r="K731" i="2"/>
  <c r="H2525" i="2"/>
  <c r="K2525" i="2"/>
  <c r="H2526" i="2"/>
  <c r="K2526" i="2"/>
  <c r="H1168" i="2"/>
  <c r="K1168" i="2"/>
  <c r="H1460" i="2"/>
  <c r="K1460" i="2"/>
  <c r="H347" i="1"/>
  <c r="K347" i="1"/>
  <c r="H348" i="1"/>
  <c r="K348" i="1"/>
  <c r="H105" i="1"/>
  <c r="K105" i="1"/>
  <c r="H618" i="1"/>
  <c r="K618" i="1"/>
  <c r="H12" i="1"/>
  <c r="K12" i="1"/>
  <c r="H442" i="1"/>
  <c r="K442" i="1"/>
  <c r="H422" i="1"/>
  <c r="K422" i="1"/>
  <c r="H184" i="11"/>
  <c r="K184" i="11"/>
  <c r="H535" i="11"/>
  <c r="K535" i="11"/>
  <c r="H625" i="11"/>
  <c r="K625" i="11"/>
  <c r="H243" i="11"/>
  <c r="K243" i="11"/>
  <c r="H371" i="11"/>
  <c r="K371" i="11"/>
  <c r="H488" i="11"/>
  <c r="K488" i="11"/>
  <c r="H796" i="10"/>
  <c r="K796" i="10"/>
  <c r="H321" i="10"/>
  <c r="K321" i="10"/>
  <c r="H473" i="10"/>
  <c r="K473" i="10"/>
  <c r="H863" i="9"/>
  <c r="K863" i="9"/>
  <c r="H285" i="9"/>
  <c r="K285" i="9"/>
  <c r="H233" i="9"/>
  <c r="K233" i="9"/>
  <c r="H250" i="9"/>
  <c r="K250" i="9"/>
  <c r="H342" i="8"/>
  <c r="K342" i="8"/>
  <c r="H230" i="8"/>
  <c r="K230" i="8"/>
  <c r="H631" i="7"/>
  <c r="K631" i="7"/>
  <c r="H682" i="7"/>
  <c r="K682" i="7"/>
  <c r="H1072" i="7"/>
  <c r="K1072" i="7"/>
  <c r="H434" i="5"/>
  <c r="K434" i="5"/>
  <c r="H435" i="5"/>
  <c r="K435" i="5"/>
  <c r="H549" i="5"/>
  <c r="K549" i="5"/>
  <c r="H36" i="5"/>
  <c r="K36" i="5"/>
  <c r="H938" i="3"/>
  <c r="K938" i="3"/>
  <c r="H336" i="3"/>
  <c r="K336" i="3"/>
  <c r="H197" i="3"/>
  <c r="K197" i="3"/>
  <c r="H198" i="3"/>
  <c r="K198" i="3"/>
  <c r="H521" i="3"/>
  <c r="K521" i="3"/>
  <c r="H1363" i="2"/>
  <c r="K1363" i="2"/>
  <c r="H399" i="2"/>
  <c r="K399" i="2"/>
  <c r="H2116" i="2"/>
  <c r="K2116" i="2"/>
  <c r="H734" i="2"/>
  <c r="K734" i="2"/>
  <c r="H605" i="2"/>
  <c r="K605" i="2"/>
  <c r="H1515" i="2"/>
  <c r="K1515" i="2"/>
  <c r="H705" i="1"/>
  <c r="K705" i="1"/>
  <c r="L705" i="1"/>
  <c r="M705" i="1" s="1"/>
  <c r="H670" i="1"/>
  <c r="K670" i="1"/>
  <c r="H565" i="1"/>
  <c r="K565" i="1"/>
  <c r="H284" i="1"/>
  <c r="K284" i="1"/>
  <c r="H285" i="1"/>
  <c r="K285" i="1"/>
  <c r="H441" i="1"/>
  <c r="K441" i="1"/>
  <c r="H54" i="22"/>
  <c r="N193" i="1" l="1"/>
  <c r="M511" i="8"/>
  <c r="M510" i="8"/>
  <c r="N705" i="1"/>
  <c r="K60" i="22"/>
  <c r="H60" i="22"/>
  <c r="K59" i="22"/>
  <c r="H59" i="22"/>
  <c r="K58" i="22"/>
  <c r="H58" i="22"/>
  <c r="K57" i="22"/>
  <c r="H57" i="22"/>
  <c r="K56" i="22"/>
  <c r="H56" i="22"/>
  <c r="K55" i="22"/>
  <c r="H55" i="22"/>
  <c r="K54" i="22"/>
  <c r="AM22" i="23" l="1"/>
  <c r="H940" i="10"/>
  <c r="K940" i="10"/>
  <c r="H62" i="10"/>
  <c r="K62" i="10"/>
  <c r="H397" i="10"/>
  <c r="K397" i="10"/>
  <c r="H795" i="10"/>
  <c r="K795" i="10"/>
  <c r="H774" i="10"/>
  <c r="K774" i="10"/>
  <c r="H472" i="10"/>
  <c r="K472" i="10"/>
  <c r="H939" i="10"/>
  <c r="K939" i="10"/>
  <c r="H890" i="9"/>
  <c r="K890" i="9"/>
  <c r="H881" i="9"/>
  <c r="K881" i="9"/>
  <c r="H245" i="9"/>
  <c r="K245" i="9"/>
  <c r="H24" i="8"/>
  <c r="K24" i="8"/>
  <c r="H30" i="8"/>
  <c r="K30" i="8"/>
  <c r="H404" i="8"/>
  <c r="K404" i="8"/>
  <c r="H572" i="7"/>
  <c r="K572" i="7"/>
  <c r="H524" i="7"/>
  <c r="K524" i="7"/>
  <c r="K211" i="5"/>
  <c r="H211" i="5"/>
  <c r="H719" i="16"/>
  <c r="K719" i="16"/>
  <c r="H571" i="16"/>
  <c r="K571" i="16"/>
  <c r="H769" i="16"/>
  <c r="K769" i="16"/>
  <c r="H420" i="16"/>
  <c r="K420" i="16"/>
  <c r="H578" i="4"/>
  <c r="K578" i="4"/>
  <c r="H415" i="4"/>
  <c r="K415" i="4"/>
  <c r="H416" i="4"/>
  <c r="K416" i="4"/>
  <c r="H568" i="4"/>
  <c r="K568" i="4"/>
  <c r="H372" i="4"/>
  <c r="K372" i="4"/>
  <c r="H509" i="3"/>
  <c r="K509" i="3"/>
  <c r="H139" i="3"/>
  <c r="K139" i="3"/>
  <c r="H874" i="3"/>
  <c r="K874" i="3"/>
  <c r="H19" i="3"/>
  <c r="K19" i="3"/>
  <c r="H937" i="3"/>
  <c r="K937" i="3"/>
  <c r="H429" i="2"/>
  <c r="K429" i="2"/>
  <c r="H1579" i="2"/>
  <c r="K1579" i="2"/>
  <c r="H284" i="2"/>
  <c r="K284" i="2"/>
  <c r="H2532" i="2"/>
  <c r="K2532" i="2"/>
  <c r="H1708" i="2"/>
  <c r="K1708" i="2"/>
  <c r="H1335" i="2"/>
  <c r="K1335" i="2"/>
  <c r="H358" i="1"/>
  <c r="K358" i="1"/>
  <c r="H328" i="1"/>
  <c r="K328" i="1"/>
  <c r="H279" i="1"/>
  <c r="K279" i="1"/>
  <c r="H280" i="1"/>
  <c r="K280" i="1"/>
  <c r="H264" i="1"/>
  <c r="K264" i="1"/>
  <c r="H628" i="16"/>
  <c r="K628" i="16"/>
  <c r="H629" i="16"/>
  <c r="K629" i="16"/>
  <c r="H581" i="16"/>
  <c r="K581" i="16"/>
  <c r="H285" i="16"/>
  <c r="K285" i="16"/>
  <c r="H663" i="16"/>
  <c r="K663" i="16"/>
  <c r="H631" i="16"/>
  <c r="K631" i="16"/>
  <c r="H632" i="16"/>
  <c r="K632" i="16"/>
  <c r="H742" i="11"/>
  <c r="K742" i="11"/>
  <c r="H414" i="11"/>
  <c r="K414" i="11"/>
  <c r="H415" i="11"/>
  <c r="K415" i="11"/>
  <c r="H259" i="11"/>
  <c r="K259" i="11"/>
  <c r="H198" i="9"/>
  <c r="K198" i="9"/>
  <c r="H45" i="9"/>
  <c r="K45" i="9"/>
  <c r="H873" i="9"/>
  <c r="K873" i="9"/>
  <c r="H1329" i="9"/>
  <c r="K1329" i="9"/>
  <c r="H1211" i="9"/>
  <c r="K1211" i="9"/>
  <c r="K821" i="9"/>
  <c r="H826" i="7"/>
  <c r="K826" i="7"/>
  <c r="H394" i="7"/>
  <c r="K394" i="7"/>
  <c r="H571" i="7"/>
  <c r="K571" i="7"/>
  <c r="H349" i="7"/>
  <c r="K349" i="7"/>
  <c r="H773" i="3"/>
  <c r="K773" i="3"/>
  <c r="H511" i="3"/>
  <c r="K511" i="3"/>
  <c r="H942" i="3"/>
  <c r="K942" i="3"/>
  <c r="H508" i="3"/>
  <c r="K508" i="3"/>
  <c r="H1258" i="2"/>
  <c r="K1258" i="2"/>
  <c r="H2531" i="2"/>
  <c r="K2531" i="2"/>
  <c r="H1859" i="2"/>
  <c r="K1859" i="2"/>
  <c r="H1038" i="2"/>
  <c r="K1038" i="2"/>
  <c r="H1027" i="2"/>
  <c r="K1027" i="2"/>
  <c r="H1426" i="2"/>
  <c r="K1426" i="2"/>
  <c r="H1427" i="2"/>
  <c r="K1427" i="2"/>
  <c r="H269" i="2"/>
  <c r="K269" i="2"/>
  <c r="H270" i="1"/>
  <c r="K270" i="1"/>
  <c r="H271" i="1"/>
  <c r="K271" i="1"/>
  <c r="H153" i="1"/>
  <c r="K153" i="1"/>
  <c r="H564" i="1"/>
  <c r="K564" i="1"/>
  <c r="H357" i="1"/>
  <c r="K357" i="1"/>
  <c r="H1131" i="16"/>
  <c r="K1131" i="16"/>
  <c r="H185" i="16"/>
  <c r="K185" i="16"/>
  <c r="H1056" i="16"/>
  <c r="K1056" i="16"/>
  <c r="H284" i="16"/>
  <c r="K284" i="16"/>
  <c r="H805" i="16"/>
  <c r="K805" i="16"/>
  <c r="H806" i="16"/>
  <c r="K806" i="16"/>
  <c r="H807" i="16"/>
  <c r="K807" i="16"/>
  <c r="H1130" i="16"/>
  <c r="K1130" i="16"/>
  <c r="H90" i="14"/>
  <c r="K90" i="14"/>
  <c r="H158" i="14"/>
  <c r="K158" i="14"/>
  <c r="H340" i="11"/>
  <c r="K340" i="11"/>
  <c r="H44" i="11"/>
  <c r="K44" i="11"/>
  <c r="H435" i="11"/>
  <c r="K435" i="11"/>
  <c r="H126" i="11"/>
  <c r="K126" i="11"/>
  <c r="H183" i="11"/>
  <c r="K183" i="11"/>
  <c r="H186" i="11"/>
  <c r="K186" i="11"/>
  <c r="H763" i="10"/>
  <c r="K763" i="10"/>
  <c r="H773" i="10"/>
  <c r="K773" i="10"/>
  <c r="H933" i="9"/>
  <c r="K933" i="9"/>
  <c r="H48" i="9"/>
  <c r="K48" i="9"/>
  <c r="H687" i="9"/>
  <c r="K687" i="9"/>
  <c r="H821" i="9"/>
  <c r="H822" i="9"/>
  <c r="K822" i="9"/>
  <c r="H200" i="8"/>
  <c r="K200" i="8"/>
  <c r="H28" i="8"/>
  <c r="K28" i="8"/>
  <c r="H58" i="8"/>
  <c r="K58" i="8"/>
  <c r="H6" i="7"/>
  <c r="K6" i="7"/>
  <c r="H1084" i="7"/>
  <c r="K1084" i="7"/>
  <c r="H98" i="7"/>
  <c r="K98" i="7"/>
  <c r="H875" i="2"/>
  <c r="K875" i="2"/>
  <c r="H138" i="2"/>
  <c r="K138" i="2"/>
  <c r="H2175" i="2"/>
  <c r="K2175" i="2"/>
  <c r="H2209" i="2"/>
  <c r="K2209" i="2"/>
  <c r="H225" i="2"/>
  <c r="K225" i="2"/>
  <c r="H1748" i="2"/>
  <c r="K1748" i="2"/>
  <c r="H2428" i="2"/>
  <c r="K2428" i="2"/>
  <c r="H388" i="5"/>
  <c r="K388" i="5"/>
  <c r="H145" i="5"/>
  <c r="K145" i="5"/>
  <c r="H691" i="5"/>
  <c r="K691" i="5"/>
  <c r="H664" i="5"/>
  <c r="K664" i="5"/>
  <c r="H65" i="5"/>
  <c r="K65" i="5"/>
  <c r="H6" i="5"/>
  <c r="K6" i="5"/>
  <c r="H500" i="5"/>
  <c r="K500" i="5"/>
  <c r="H1102" i="16"/>
  <c r="K1102" i="16"/>
  <c r="H804" i="16"/>
  <c r="K804" i="16"/>
  <c r="H1019" i="16"/>
  <c r="K1019" i="16"/>
  <c r="H1000" i="16"/>
  <c r="K1000" i="16"/>
  <c r="H247" i="15"/>
  <c r="K247" i="15"/>
  <c r="H351" i="15"/>
  <c r="K351" i="15"/>
  <c r="H352" i="15"/>
  <c r="K352" i="15"/>
  <c r="H501" i="4"/>
  <c r="K501" i="4"/>
  <c r="H549" i="4"/>
  <c r="K549" i="4"/>
  <c r="H641" i="3"/>
  <c r="K641" i="3"/>
  <c r="H2142" i="2"/>
  <c r="K2142" i="2"/>
  <c r="H1955" i="2"/>
  <c r="K1955" i="2"/>
  <c r="H669" i="2"/>
  <c r="K669" i="2"/>
  <c r="H743" i="2"/>
  <c r="K743" i="2"/>
  <c r="H2036" i="2"/>
  <c r="K2036" i="2"/>
  <c r="H1177" i="2"/>
  <c r="K1177" i="2"/>
  <c r="H280" i="2"/>
  <c r="K280" i="2"/>
  <c r="H1524" i="2"/>
  <c r="K1524" i="2"/>
  <c r="H230" i="2"/>
  <c r="K230" i="2"/>
  <c r="H2339" i="2"/>
  <c r="K2339" i="2"/>
  <c r="H1083" i="2"/>
  <c r="K1083" i="2"/>
  <c r="K298" i="1"/>
  <c r="H298" i="1"/>
  <c r="K297" i="1"/>
  <c r="H297" i="1"/>
  <c r="K296" i="1"/>
  <c r="H296" i="1"/>
  <c r="H820" i="1"/>
  <c r="K820" i="1"/>
  <c r="L820" i="1"/>
  <c r="M820" i="1" s="1"/>
  <c r="H191" i="1"/>
  <c r="K191" i="1"/>
  <c r="L191" i="1"/>
  <c r="N191" i="1" s="1"/>
  <c r="H295" i="1"/>
  <c r="K295" i="1"/>
  <c r="H461" i="1"/>
  <c r="K461" i="1"/>
  <c r="H1171" i="16"/>
  <c r="K1171" i="16"/>
  <c r="H1172" i="16"/>
  <c r="K1172" i="16"/>
  <c r="AO21" i="23" l="1"/>
  <c r="AE21" i="23"/>
  <c r="M191" i="1"/>
  <c r="N820" i="1"/>
  <c r="H774" i="16"/>
  <c r="K774" i="16"/>
  <c r="H775" i="16"/>
  <c r="K775" i="16"/>
  <c r="H776" i="16"/>
  <c r="K776" i="16"/>
  <c r="AM25" i="23"/>
  <c r="AM24" i="23"/>
  <c r="K863" i="14" l="1"/>
  <c r="H863" i="14"/>
  <c r="H206" i="14"/>
  <c r="K206" i="14"/>
  <c r="H497" i="14"/>
  <c r="K497" i="14"/>
  <c r="H477" i="14"/>
  <c r="K477" i="14"/>
  <c r="H930" i="10"/>
  <c r="K930" i="10"/>
  <c r="H456" i="10"/>
  <c r="K456" i="10"/>
  <c r="H457" i="10"/>
  <c r="K457" i="10"/>
  <c r="H821" i="10"/>
  <c r="K821" i="10"/>
  <c r="H822" i="10"/>
  <c r="K822" i="10"/>
  <c r="H735" i="10"/>
  <c r="K735" i="10"/>
  <c r="H1086" i="9"/>
  <c r="K1086" i="9"/>
  <c r="H370" i="9"/>
  <c r="K370" i="9"/>
  <c r="H379" i="9"/>
  <c r="K379" i="9"/>
  <c r="H542" i="9"/>
  <c r="K542" i="9"/>
  <c r="H379" i="7"/>
  <c r="K379" i="7"/>
  <c r="H831" i="7"/>
  <c r="K831" i="7"/>
  <c r="H832" i="7"/>
  <c r="K832" i="7"/>
  <c r="H972" i="7"/>
  <c r="K972" i="7"/>
  <c r="H575" i="7"/>
  <c r="K575" i="7"/>
  <c r="H576" i="7"/>
  <c r="K576" i="7"/>
  <c r="H577" i="7"/>
  <c r="K577" i="7"/>
  <c r="H80" i="7"/>
  <c r="K80" i="7"/>
  <c r="H649" i="3"/>
  <c r="K649" i="3"/>
  <c r="H26" i="3"/>
  <c r="K26" i="3"/>
  <c r="H27" i="3"/>
  <c r="K27" i="3"/>
  <c r="H685" i="3"/>
  <c r="K685" i="3"/>
  <c r="H243" i="3"/>
  <c r="K243" i="3"/>
  <c r="H2309" i="2"/>
  <c r="K2309" i="2"/>
  <c r="H2197" i="2"/>
  <c r="K2197" i="2"/>
  <c r="H733" i="2"/>
  <c r="K733" i="2"/>
  <c r="H761" i="2"/>
  <c r="K761" i="2"/>
  <c r="H1261" i="2"/>
  <c r="K1261" i="2"/>
  <c r="H1961" i="2"/>
  <c r="K1961" i="2"/>
  <c r="H1029" i="2"/>
  <c r="K1029" i="2"/>
  <c r="H1523" i="2"/>
  <c r="K1523" i="2"/>
  <c r="H841" i="2"/>
  <c r="K841" i="2"/>
  <c r="K732" i="16"/>
  <c r="H732" i="16"/>
  <c r="H7" i="16"/>
  <c r="K7" i="16"/>
  <c r="H789" i="16"/>
  <c r="K789" i="16"/>
  <c r="H790" i="16"/>
  <c r="K790" i="16"/>
  <c r="H791" i="16"/>
  <c r="K791" i="16"/>
  <c r="H1101" i="16"/>
  <c r="K1101" i="16"/>
  <c r="H239" i="14"/>
  <c r="K239" i="14"/>
  <c r="H273" i="14"/>
  <c r="K273" i="14"/>
  <c r="H268" i="14"/>
  <c r="K268" i="14"/>
  <c r="H207" i="14"/>
  <c r="H562" i="11"/>
  <c r="K562" i="11"/>
  <c r="H167" i="11"/>
  <c r="K167" i="11"/>
  <c r="H372" i="11"/>
  <c r="K372" i="11"/>
  <c r="H571" i="11"/>
  <c r="K571" i="11"/>
  <c r="H131" i="10"/>
  <c r="K131" i="10"/>
  <c r="H771" i="10"/>
  <c r="K771" i="10"/>
  <c r="H772" i="10"/>
  <c r="K772" i="10"/>
  <c r="H929" i="10"/>
  <c r="K929" i="10"/>
  <c r="H362" i="9"/>
  <c r="K362" i="9"/>
  <c r="L362" i="9"/>
  <c r="M362" i="9" s="1"/>
  <c r="H834" i="9"/>
  <c r="K834" i="9"/>
  <c r="L834" i="9"/>
  <c r="M834" i="9" s="1"/>
  <c r="H480" i="9"/>
  <c r="K480" i="9"/>
  <c r="H97" i="9"/>
  <c r="K97" i="9"/>
  <c r="H599" i="9"/>
  <c r="K599" i="9"/>
  <c r="H862" i="9"/>
  <c r="K862" i="9"/>
  <c r="H1166" i="9"/>
  <c r="K1166" i="9"/>
  <c r="H1263" i="9"/>
  <c r="K1263" i="9"/>
  <c r="H735" i="9"/>
  <c r="K735" i="9"/>
  <c r="H1010" i="9"/>
  <c r="K1010" i="9"/>
  <c r="K697" i="9"/>
  <c r="H697" i="9"/>
  <c r="H309" i="4"/>
  <c r="K309" i="4"/>
  <c r="H165" i="4"/>
  <c r="K165" i="4"/>
  <c r="H166" i="4"/>
  <c r="K166" i="4"/>
  <c r="H563" i="4"/>
  <c r="K563" i="4"/>
  <c r="H500" i="4"/>
  <c r="K500" i="4"/>
  <c r="H63" i="3"/>
  <c r="K63" i="3"/>
  <c r="H144" i="3"/>
  <c r="K144" i="3"/>
  <c r="H145" i="3"/>
  <c r="K145" i="3"/>
  <c r="H334" i="3"/>
  <c r="K334" i="3"/>
  <c r="L334" i="3"/>
  <c r="N334" i="3" s="1"/>
  <c r="H335" i="3"/>
  <c r="K335" i="3"/>
  <c r="L335" i="3"/>
  <c r="M335" i="3" s="1"/>
  <c r="H1842" i="2"/>
  <c r="K1842" i="2"/>
  <c r="H643" i="2"/>
  <c r="K643" i="2"/>
  <c r="H236" i="2"/>
  <c r="K236" i="2"/>
  <c r="H1436" i="2"/>
  <c r="K1436" i="2"/>
  <c r="H961" i="2"/>
  <c r="K961" i="2"/>
  <c r="H742" i="2"/>
  <c r="K742" i="2"/>
  <c r="H895" i="2"/>
  <c r="K895" i="2"/>
  <c r="H581" i="2"/>
  <c r="K581" i="2"/>
  <c r="H360" i="2"/>
  <c r="K360" i="2"/>
  <c r="H771" i="2"/>
  <c r="K771" i="2"/>
  <c r="H1167" i="2"/>
  <c r="K1167" i="2"/>
  <c r="H1695" i="2"/>
  <c r="K1695" i="2"/>
  <c r="H1696" i="2"/>
  <c r="K1696" i="2"/>
  <c r="H1192" i="2"/>
  <c r="K1192" i="2"/>
  <c r="H604" i="2"/>
  <c r="K604" i="2"/>
  <c r="H2431" i="2"/>
  <c r="K2431" i="2"/>
  <c r="H1839" i="2"/>
  <c r="K1839" i="2"/>
  <c r="H262" i="2"/>
  <c r="K262" i="2"/>
  <c r="H2392" i="2"/>
  <c r="K2392" i="2"/>
  <c r="H57" i="1"/>
  <c r="K57" i="1"/>
  <c r="H58" i="1"/>
  <c r="K58" i="1"/>
  <c r="H429" i="1"/>
  <c r="K429" i="1"/>
  <c r="H795" i="1"/>
  <c r="K795" i="1"/>
  <c r="H59" i="1"/>
  <c r="K59" i="1"/>
  <c r="H60" i="1"/>
  <c r="K60" i="1"/>
  <c r="H555" i="1"/>
  <c r="K555" i="1"/>
  <c r="H880" i="16"/>
  <c r="K880" i="16"/>
  <c r="H1148" i="16"/>
  <c r="K1148" i="16"/>
  <c r="AP21" i="23" s="1"/>
  <c r="H79" i="14"/>
  <c r="K79" i="14"/>
  <c r="K207" i="14"/>
  <c r="H769" i="14"/>
  <c r="K769" i="14"/>
  <c r="H130" i="14"/>
  <c r="K130" i="14"/>
  <c r="H799" i="14"/>
  <c r="K799" i="14"/>
  <c r="H906" i="14"/>
  <c r="K906" i="14"/>
  <c r="H699" i="10"/>
  <c r="K699" i="10"/>
  <c r="H700" i="10"/>
  <c r="K700" i="10"/>
  <c r="H587" i="10"/>
  <c r="K587" i="10"/>
  <c r="H588" i="10"/>
  <c r="K588" i="10"/>
  <c r="H130" i="10"/>
  <c r="K130" i="10"/>
  <c r="H544" i="7"/>
  <c r="K544" i="7"/>
  <c r="H192" i="7"/>
  <c r="K192" i="7"/>
  <c r="H719" i="7"/>
  <c r="K719" i="7"/>
  <c r="H720" i="7"/>
  <c r="K720" i="7"/>
  <c r="H273" i="7"/>
  <c r="K273" i="7"/>
  <c r="L273" i="7"/>
  <c r="N273" i="7" s="1"/>
  <c r="H967" i="7"/>
  <c r="K967" i="7"/>
  <c r="H678" i="7"/>
  <c r="K678" i="7"/>
  <c r="H679" i="7"/>
  <c r="K679" i="7"/>
  <c r="H1031" i="7"/>
  <c r="K1031" i="7"/>
  <c r="L1031" i="7"/>
  <c r="N1031" i="7" s="1"/>
  <c r="H881" i="7"/>
  <c r="K881" i="7"/>
  <c r="H665" i="7"/>
  <c r="K665" i="7"/>
  <c r="H649" i="5"/>
  <c r="K649" i="5"/>
  <c r="H588" i="5"/>
  <c r="K588" i="5"/>
  <c r="H284" i="5"/>
  <c r="K284" i="5"/>
  <c r="H258" i="5"/>
  <c r="K258" i="5"/>
  <c r="H407" i="4"/>
  <c r="K407" i="4"/>
  <c r="H408" i="4"/>
  <c r="K408" i="4"/>
  <c r="H409" i="4"/>
  <c r="K409" i="4"/>
  <c r="H41" i="4"/>
  <c r="K41" i="4"/>
  <c r="H447" i="4"/>
  <c r="K447" i="4"/>
  <c r="K295" i="3"/>
  <c r="H295" i="3"/>
  <c r="H2385" i="2"/>
  <c r="K2385" i="2"/>
  <c r="H1637" i="2"/>
  <c r="K1637" i="2"/>
  <c r="H1020" i="2"/>
  <c r="K1020" i="2"/>
  <c r="H329" i="2"/>
  <c r="K329" i="2"/>
  <c r="H533" i="2"/>
  <c r="K533" i="2"/>
  <c r="H652" i="2"/>
  <c r="K652" i="2"/>
  <c r="H227" i="2"/>
  <c r="K227" i="2"/>
  <c r="H81" i="2"/>
  <c r="K81" i="2"/>
  <c r="H28" i="6"/>
  <c r="K28" i="6"/>
  <c r="H51" i="6"/>
  <c r="K51" i="6"/>
  <c r="H116" i="6"/>
  <c r="K116" i="6"/>
  <c r="H1260" i="9"/>
  <c r="K1260" i="9"/>
  <c r="H259" i="9"/>
  <c r="K259" i="9"/>
  <c r="L259" i="9"/>
  <c r="N259" i="9" s="1"/>
  <c r="H693" i="9"/>
  <c r="K693" i="9"/>
  <c r="H1130" i="9"/>
  <c r="K1130" i="9"/>
  <c r="L1130" i="9"/>
  <c r="N1130" i="9" s="1"/>
  <c r="H540" i="9"/>
  <c r="K540" i="9"/>
  <c r="H94" i="9"/>
  <c r="K94" i="9"/>
  <c r="H186" i="9"/>
  <c r="K186" i="9"/>
  <c r="H351" i="8"/>
  <c r="K351" i="8"/>
  <c r="H372" i="8"/>
  <c r="K372" i="8"/>
  <c r="H198" i="8"/>
  <c r="K198" i="8"/>
  <c r="H353" i="7"/>
  <c r="K353" i="7"/>
  <c r="H852" i="7"/>
  <c r="K852" i="7"/>
  <c r="H409" i="7"/>
  <c r="K409" i="7"/>
  <c r="H62" i="7"/>
  <c r="K62" i="7"/>
  <c r="H85" i="7"/>
  <c r="K85" i="7"/>
  <c r="H1117" i="2"/>
  <c r="K1117" i="2"/>
  <c r="H1926" i="2"/>
  <c r="K1926" i="2"/>
  <c r="H753" i="2"/>
  <c r="K753" i="2"/>
  <c r="H1945" i="2"/>
  <c r="K1945" i="2"/>
  <c r="H1946" i="2"/>
  <c r="K1946" i="2"/>
  <c r="H1606" i="2"/>
  <c r="K1606" i="2"/>
  <c r="H2276" i="2"/>
  <c r="K2276" i="2"/>
  <c r="H1944" i="2"/>
  <c r="K1944" i="2"/>
  <c r="K434" i="3"/>
  <c r="H434" i="3"/>
  <c r="K433" i="3"/>
  <c r="H433" i="3"/>
  <c r="H266" i="14"/>
  <c r="K266" i="14"/>
  <c r="H129" i="14"/>
  <c r="K129" i="14"/>
  <c r="K24" i="12"/>
  <c r="H24" i="12"/>
  <c r="H207" i="4"/>
  <c r="K207" i="4"/>
  <c r="H633" i="4"/>
  <c r="K633" i="4"/>
  <c r="H63" i="4"/>
  <c r="K63" i="4"/>
  <c r="H7" i="4"/>
  <c r="K7" i="4"/>
  <c r="H1912" i="2"/>
  <c r="K1912" i="2"/>
  <c r="H1026" i="2"/>
  <c r="K1026" i="2"/>
  <c r="H773" i="2"/>
  <c r="K773" i="2"/>
  <c r="H1824" i="2"/>
  <c r="K1824" i="2"/>
  <c r="H2308" i="2"/>
  <c r="K2308" i="2"/>
  <c r="H1082" i="2"/>
  <c r="K1082" i="2"/>
  <c r="H320" i="2"/>
  <c r="K320" i="2"/>
  <c r="H1101" i="2"/>
  <c r="K1101" i="2"/>
  <c r="H322" i="2"/>
  <c r="K322" i="2"/>
  <c r="H2208" i="2"/>
  <c r="K2208" i="2"/>
  <c r="H1789" i="2"/>
  <c r="K1789" i="2"/>
  <c r="H683" i="1"/>
  <c r="K683" i="1"/>
  <c r="H137" i="1"/>
  <c r="K137" i="1"/>
  <c r="H140" i="1"/>
  <c r="K140" i="1"/>
  <c r="H371" i="1"/>
  <c r="K371" i="1"/>
  <c r="H372" i="1"/>
  <c r="K372" i="1"/>
  <c r="H468" i="1"/>
  <c r="K468" i="1"/>
  <c r="H676" i="11"/>
  <c r="K676" i="11"/>
  <c r="H139" i="11"/>
  <c r="K139" i="11"/>
  <c r="H11" i="11"/>
  <c r="K11" i="11"/>
  <c r="H154" i="11"/>
  <c r="K154" i="11"/>
  <c r="H696" i="9"/>
  <c r="K696" i="9"/>
  <c r="H507" i="9"/>
  <c r="K507" i="9"/>
  <c r="H961" i="9"/>
  <c r="K961" i="9"/>
  <c r="H1082" i="9"/>
  <c r="K1082" i="9"/>
  <c r="H1271" i="9"/>
  <c r="K1271" i="9"/>
  <c r="H589" i="9"/>
  <c r="K589" i="9"/>
  <c r="H537" i="9"/>
  <c r="K537" i="9"/>
  <c r="H538" i="9"/>
  <c r="K538" i="9"/>
  <c r="H248" i="2"/>
  <c r="K248" i="2"/>
  <c r="H249" i="2"/>
  <c r="K249" i="2"/>
  <c r="H428" i="2"/>
  <c r="K428" i="2"/>
  <c r="H1853" i="2"/>
  <c r="K1853" i="2"/>
  <c r="H65" i="2"/>
  <c r="K65" i="2"/>
  <c r="H580" i="2"/>
  <c r="K580" i="2"/>
  <c r="H2430" i="2"/>
  <c r="K2430" i="2"/>
  <c r="H144" i="2"/>
  <c r="K144" i="2"/>
  <c r="H45" i="16"/>
  <c r="K45" i="16"/>
  <c r="H879" i="16"/>
  <c r="K879" i="16"/>
  <c r="H984" i="16"/>
  <c r="K984" i="16"/>
  <c r="H491" i="16"/>
  <c r="K491" i="16"/>
  <c r="H1125" i="16"/>
  <c r="K1125" i="16"/>
  <c r="H1126" i="16"/>
  <c r="K1126" i="16"/>
  <c r="K576" i="14"/>
  <c r="H576" i="14"/>
  <c r="H575" i="14"/>
  <c r="K575" i="14"/>
  <c r="H379" i="14"/>
  <c r="K379" i="14"/>
  <c r="H476" i="14"/>
  <c r="K476" i="14"/>
  <c r="K178" i="10"/>
  <c r="H178" i="10"/>
  <c r="K743" i="10"/>
  <c r="H743" i="10"/>
  <c r="K179" i="10"/>
  <c r="H179" i="10"/>
  <c r="H833" i="9"/>
  <c r="K833" i="9"/>
  <c r="H1153" i="9"/>
  <c r="K1153" i="9"/>
  <c r="H474" i="8"/>
  <c r="K474" i="8"/>
  <c r="H475" i="8"/>
  <c r="K475" i="8"/>
  <c r="H232" i="8"/>
  <c r="K232" i="8"/>
  <c r="H10" i="8"/>
  <c r="K10" i="8"/>
  <c r="H265" i="8"/>
  <c r="K265" i="8"/>
  <c r="H350" i="8"/>
  <c r="K350" i="8"/>
  <c r="H604" i="7"/>
  <c r="K604" i="7"/>
  <c r="H565" i="7"/>
  <c r="K565" i="7"/>
  <c r="H851" i="7"/>
  <c r="K851" i="7"/>
  <c r="H1093" i="7"/>
  <c r="K1093" i="7"/>
  <c r="H188" i="7"/>
  <c r="K188" i="7"/>
  <c r="H139" i="7"/>
  <c r="K139" i="7"/>
  <c r="H661" i="7"/>
  <c r="K661" i="7"/>
  <c r="H504" i="3"/>
  <c r="K504" i="3"/>
  <c r="H816" i="3"/>
  <c r="K816" i="3"/>
  <c r="H261" i="3"/>
  <c r="K261" i="3"/>
  <c r="H134" i="1"/>
  <c r="K134" i="1"/>
  <c r="H200" i="1"/>
  <c r="K200" i="1"/>
  <c r="H513" i="1"/>
  <c r="K513" i="1"/>
  <c r="L513" i="1"/>
  <c r="M513" i="1" s="1"/>
  <c r="H334" i="1"/>
  <c r="K334" i="1"/>
  <c r="H158" i="1"/>
  <c r="K158" i="1"/>
  <c r="H240" i="1"/>
  <c r="K240" i="1"/>
  <c r="K1359" i="2"/>
  <c r="H1359" i="2"/>
  <c r="H787" i="2"/>
  <c r="K787" i="2"/>
  <c r="H1854" i="2"/>
  <c r="K1854" i="2"/>
  <c r="H1761" i="2"/>
  <c r="K1761" i="2"/>
  <c r="H1762" i="2"/>
  <c r="K1762" i="2"/>
  <c r="H1952" i="2"/>
  <c r="K1952" i="2"/>
  <c r="K333" i="1"/>
  <c r="H333" i="1"/>
  <c r="L149" i="1"/>
  <c r="M149" i="1" s="1"/>
  <c r="K149" i="1"/>
  <c r="H149" i="1"/>
  <c r="K684" i="1"/>
  <c r="H684" i="1"/>
  <c r="K124" i="8"/>
  <c r="AH25" i="23" s="1"/>
  <c r="H124" i="8"/>
  <c r="K305" i="8"/>
  <c r="H305" i="8"/>
  <c r="K455" i="8"/>
  <c r="H455" i="8"/>
  <c r="H35" i="1"/>
  <c r="K35" i="1"/>
  <c r="H734" i="1"/>
  <c r="K734" i="1"/>
  <c r="H197" i="1"/>
  <c r="K197" i="1"/>
  <c r="H198" i="1"/>
  <c r="K198" i="1"/>
  <c r="H563" i="1"/>
  <c r="K563" i="1"/>
  <c r="K286" i="3"/>
  <c r="H286" i="3"/>
  <c r="K640" i="3"/>
  <c r="H640" i="3"/>
  <c r="H1136" i="16"/>
  <c r="K1136" i="16"/>
  <c r="H492" i="16"/>
  <c r="K492" i="16"/>
  <c r="H983" i="16"/>
  <c r="K983" i="16"/>
  <c r="H44" i="16"/>
  <c r="K44" i="16"/>
  <c r="H129" i="15"/>
  <c r="K129" i="15"/>
  <c r="H410" i="15"/>
  <c r="K410" i="15"/>
  <c r="H400" i="15"/>
  <c r="K400" i="15"/>
  <c r="H333" i="15"/>
  <c r="K333" i="15"/>
  <c r="H246" i="15"/>
  <c r="K246" i="15"/>
  <c r="H816" i="14"/>
  <c r="K816" i="14"/>
  <c r="H216" i="14"/>
  <c r="K216" i="14"/>
  <c r="H340" i="14"/>
  <c r="K340" i="14"/>
  <c r="H15" i="14"/>
  <c r="K15" i="14"/>
  <c r="H16" i="14"/>
  <c r="K16" i="14"/>
  <c r="H923" i="14"/>
  <c r="K923" i="14"/>
  <c r="H459" i="14"/>
  <c r="K459" i="14"/>
  <c r="H460" i="14"/>
  <c r="K460" i="14"/>
  <c r="H221" i="11"/>
  <c r="K221" i="11"/>
  <c r="H101" i="11"/>
  <c r="K101" i="11"/>
  <c r="L101" i="11"/>
  <c r="N101" i="11" s="1"/>
  <c r="H645" i="11"/>
  <c r="K645" i="11"/>
  <c r="H534" i="11"/>
  <c r="K534" i="11"/>
  <c r="H369" i="11"/>
  <c r="K369" i="11"/>
  <c r="H900" i="10"/>
  <c r="K900" i="10"/>
  <c r="H825" i="10"/>
  <c r="K825" i="10"/>
  <c r="H281" i="10"/>
  <c r="K281" i="10"/>
  <c r="H334" i="10"/>
  <c r="K334" i="10"/>
  <c r="H300" i="10"/>
  <c r="K300" i="10"/>
  <c r="H926" i="10"/>
  <c r="K926" i="10"/>
  <c r="H927" i="10"/>
  <c r="K927" i="10"/>
  <c r="H320" i="10"/>
  <c r="K320" i="10"/>
  <c r="H443" i="10"/>
  <c r="K443" i="10"/>
  <c r="H444" i="10"/>
  <c r="K444" i="10"/>
  <c r="H124" i="10"/>
  <c r="K124" i="10"/>
  <c r="H125" i="10"/>
  <c r="K125" i="10"/>
  <c r="H941" i="10"/>
  <c r="K941" i="10"/>
  <c r="H942" i="10"/>
  <c r="K942" i="10"/>
  <c r="H704" i="10"/>
  <c r="K704" i="10"/>
  <c r="H705" i="10"/>
  <c r="K705" i="10"/>
  <c r="H299" i="10"/>
  <c r="K299" i="10"/>
  <c r="H653" i="9"/>
  <c r="K653" i="9"/>
  <c r="H723" i="9"/>
  <c r="K723" i="9"/>
  <c r="H1262" i="9"/>
  <c r="K1262" i="9"/>
  <c r="H623" i="9"/>
  <c r="K623" i="9"/>
  <c r="H1129" i="9"/>
  <c r="K1129" i="9"/>
  <c r="H870" i="9"/>
  <c r="K870" i="9"/>
  <c r="H1315" i="9"/>
  <c r="K1315" i="9"/>
  <c r="H959" i="9"/>
  <c r="K959" i="9"/>
  <c r="H1200" i="9"/>
  <c r="K1200" i="9"/>
  <c r="K647" i="3"/>
  <c r="H647" i="3"/>
  <c r="AH21" i="23" l="1"/>
  <c r="AH22" i="23"/>
  <c r="AB21" i="23"/>
  <c r="AM21" i="23"/>
  <c r="AI21" i="23"/>
  <c r="AD21" i="23"/>
  <c r="AF21" i="23"/>
  <c r="AK21" i="23"/>
  <c r="AG21" i="23"/>
  <c r="N834" i="9"/>
  <c r="M334" i="3"/>
  <c r="N362" i="9"/>
  <c r="N335" i="3"/>
  <c r="M273" i="7"/>
  <c r="M1130" i="9"/>
  <c r="M1031" i="7"/>
  <c r="M259" i="9"/>
  <c r="N513" i="1"/>
  <c r="N149" i="1"/>
  <c r="M101" i="11"/>
  <c r="H942" i="16"/>
  <c r="K942" i="16"/>
  <c r="H943" i="16"/>
  <c r="K943" i="16"/>
  <c r="H394" i="16"/>
  <c r="K394" i="16"/>
  <c r="H395" i="16"/>
  <c r="K395" i="16"/>
  <c r="H1135" i="16"/>
  <c r="K1135" i="16"/>
  <c r="H568" i="11"/>
  <c r="K568" i="11"/>
  <c r="H22" i="11"/>
  <c r="K22" i="11"/>
  <c r="H23" i="11"/>
  <c r="K23" i="11"/>
  <c r="H694" i="11"/>
  <c r="K694" i="11"/>
  <c r="H146" i="10"/>
  <c r="K146" i="10"/>
  <c r="H841" i="10"/>
  <c r="K841" i="10"/>
  <c r="H842" i="10"/>
  <c r="K842" i="10"/>
  <c r="H404" i="10"/>
  <c r="K404" i="10"/>
  <c r="H903" i="10"/>
  <c r="K903" i="10"/>
  <c r="H904" i="10"/>
  <c r="K904" i="10"/>
  <c r="H580" i="10"/>
  <c r="K580" i="10"/>
  <c r="H168" i="10"/>
  <c r="K168" i="10"/>
  <c r="H145" i="10"/>
  <c r="K145" i="10"/>
  <c r="H476" i="9"/>
  <c r="K476" i="9"/>
  <c r="H196" i="9"/>
  <c r="K196" i="9"/>
  <c r="H536" i="9"/>
  <c r="K536" i="9"/>
  <c r="H677" i="9"/>
  <c r="K677" i="9"/>
  <c r="H261" i="9"/>
  <c r="K261" i="9"/>
  <c r="H916" i="7"/>
  <c r="K916" i="7"/>
  <c r="H228" i="7"/>
  <c r="K228" i="7"/>
  <c r="H681" i="7"/>
  <c r="K681" i="7"/>
  <c r="H272" i="7"/>
  <c r="K272" i="7"/>
  <c r="H835" i="7"/>
  <c r="K835" i="7"/>
  <c r="H271" i="7"/>
  <c r="K271" i="7"/>
  <c r="H844" i="7"/>
  <c r="K844" i="7"/>
  <c r="H187" i="7"/>
  <c r="K187" i="7"/>
  <c r="H848" i="7"/>
  <c r="K848" i="7"/>
  <c r="H33" i="5"/>
  <c r="K33" i="5"/>
  <c r="H662" i="5"/>
  <c r="K662" i="5"/>
  <c r="H73" i="5"/>
  <c r="K73" i="5"/>
  <c r="H97" i="4"/>
  <c r="K97" i="4"/>
  <c r="H198" i="4"/>
  <c r="K198" i="4"/>
  <c r="H205" i="4"/>
  <c r="K205" i="4"/>
  <c r="H206" i="4"/>
  <c r="K206" i="4"/>
  <c r="H566" i="4"/>
  <c r="K566" i="4"/>
  <c r="H507" i="4"/>
  <c r="K507" i="4"/>
  <c r="H532" i="2"/>
  <c r="K532" i="2"/>
  <c r="H317" i="2"/>
  <c r="K317" i="2"/>
  <c r="H2355" i="2"/>
  <c r="K2355" i="2"/>
  <c r="H2125" i="2"/>
  <c r="K2125" i="2"/>
  <c r="H648" i="2"/>
  <c r="K648" i="2"/>
  <c r="H188" i="2"/>
  <c r="K188" i="2"/>
  <c r="H2405" i="2"/>
  <c r="K2405" i="2"/>
  <c r="H1319" i="2"/>
  <c r="K1319" i="2"/>
  <c r="H368" i="1"/>
  <c r="K368" i="1"/>
  <c r="H369" i="1"/>
  <c r="K369" i="1"/>
  <c r="H101" i="1"/>
  <c r="K101" i="1"/>
  <c r="H787" i="1"/>
  <c r="K787" i="1"/>
  <c r="AA21" i="23" s="1"/>
  <c r="H34" i="1"/>
  <c r="K34" i="1"/>
  <c r="H313" i="16"/>
  <c r="K313" i="16"/>
  <c r="H13" i="16"/>
  <c r="K13" i="16"/>
  <c r="H14" i="16"/>
  <c r="K14" i="16"/>
  <c r="H902" i="16"/>
  <c r="K902" i="16"/>
  <c r="H1018" i="16"/>
  <c r="K1018" i="16"/>
  <c r="H647" i="16"/>
  <c r="K647" i="16"/>
  <c r="H648" i="16"/>
  <c r="K648" i="16"/>
  <c r="H311" i="16"/>
  <c r="K311" i="16"/>
  <c r="H312" i="16"/>
  <c r="K312" i="16"/>
  <c r="H40" i="12"/>
  <c r="K40" i="12"/>
  <c r="H25" i="12"/>
  <c r="K25" i="12"/>
  <c r="H50" i="12"/>
  <c r="K50" i="12"/>
  <c r="H26" i="12"/>
  <c r="K26" i="12"/>
  <c r="H228" i="8"/>
  <c r="K228" i="8"/>
  <c r="H229" i="8"/>
  <c r="K229" i="8"/>
  <c r="H423" i="8"/>
  <c r="K423" i="8"/>
  <c r="H246" i="5"/>
  <c r="K246" i="5"/>
  <c r="H187" i="5"/>
  <c r="K187" i="5"/>
  <c r="H627" i="5"/>
  <c r="K627" i="5"/>
  <c r="H111" i="5"/>
  <c r="K111" i="5"/>
  <c r="H506" i="3"/>
  <c r="K506" i="3"/>
  <c r="H440" i="3"/>
  <c r="K440" i="3"/>
  <c r="H441" i="3"/>
  <c r="K441" i="3"/>
  <c r="H494" i="3"/>
  <c r="K494" i="3"/>
  <c r="H495" i="3"/>
  <c r="K495" i="3"/>
  <c r="H496" i="3"/>
  <c r="K496" i="3"/>
  <c r="H344" i="3"/>
  <c r="K344" i="3"/>
  <c r="K998" i="2"/>
  <c r="H998" i="2"/>
  <c r="H2137" i="2"/>
  <c r="K2137" i="2"/>
  <c r="H614" i="2"/>
  <c r="K614" i="2"/>
  <c r="H615" i="2"/>
  <c r="K615" i="2"/>
  <c r="H655" i="2"/>
  <c r="K655" i="2"/>
  <c r="H2518" i="2"/>
  <c r="K2518" i="2"/>
  <c r="H942" i="2"/>
  <c r="K942" i="2"/>
  <c r="H106" i="1"/>
  <c r="K106" i="1"/>
  <c r="H66" i="1"/>
  <c r="K66" i="1"/>
  <c r="H67" i="1"/>
  <c r="K67" i="1"/>
  <c r="H68" i="1"/>
  <c r="K68" i="1"/>
  <c r="H590" i="1"/>
  <c r="K590" i="1"/>
  <c r="H425" i="1"/>
  <c r="K425" i="1"/>
  <c r="H423" i="1"/>
  <c r="K423" i="1"/>
  <c r="H424" i="1"/>
  <c r="K424" i="1"/>
  <c r="H426" i="1"/>
  <c r="K426" i="1"/>
  <c r="H427" i="1"/>
  <c r="K427" i="1"/>
  <c r="H786" i="1"/>
  <c r="K786" i="1"/>
  <c r="L1270" i="16"/>
  <c r="M1270" i="16" s="1"/>
  <c r="K1270" i="16"/>
  <c r="H1270" i="16"/>
  <c r="AL21" i="23" l="1"/>
  <c r="N1270" i="16"/>
  <c r="H729" i="2" l="1"/>
  <c r="K11" i="2"/>
  <c r="H11" i="2"/>
  <c r="K447" i="2"/>
  <c r="H447" i="2"/>
  <c r="K678" i="2"/>
  <c r="H678" i="2"/>
  <c r="H29" i="16"/>
  <c r="K29" i="16"/>
  <c r="H30" i="16"/>
  <c r="K30" i="16"/>
  <c r="H898" i="16"/>
  <c r="K898" i="16"/>
  <c r="H899" i="16"/>
  <c r="K899" i="16"/>
  <c r="H948" i="16"/>
  <c r="K948" i="16"/>
  <c r="H949" i="16"/>
  <c r="K949" i="16"/>
  <c r="H109" i="16"/>
  <c r="K109" i="16"/>
  <c r="H146" i="14"/>
  <c r="K146" i="14"/>
  <c r="H655" i="14"/>
  <c r="K655" i="14"/>
  <c r="H855" i="14"/>
  <c r="K855" i="14"/>
  <c r="K747" i="11"/>
  <c r="H747" i="11"/>
  <c r="H641" i="10"/>
  <c r="K641" i="10"/>
  <c r="H424" i="10"/>
  <c r="K424" i="10"/>
  <c r="H425" i="10"/>
  <c r="K425" i="10"/>
  <c r="H98" i="10"/>
  <c r="K98" i="10"/>
  <c r="H832" i="9"/>
  <c r="K832" i="9"/>
  <c r="H564" i="9"/>
  <c r="K564" i="9"/>
  <c r="H475" i="9"/>
  <c r="K475" i="9"/>
  <c r="H622" i="9"/>
  <c r="K622" i="9"/>
  <c r="H744" i="7"/>
  <c r="K744" i="7"/>
  <c r="H875" i="7"/>
  <c r="K875" i="7"/>
  <c r="H969" i="7"/>
  <c r="K969" i="7"/>
  <c r="H830" i="7"/>
  <c r="K830" i="7"/>
  <c r="H2275" i="2" l="1"/>
  <c r="K2275" i="2"/>
  <c r="H760" i="2"/>
  <c r="K760" i="2"/>
  <c r="K729" i="2"/>
  <c r="H730" i="2"/>
  <c r="K730" i="2"/>
  <c r="H2030" i="2"/>
  <c r="K2030" i="2"/>
  <c r="H1870" i="2"/>
  <c r="K1870" i="2"/>
  <c r="H1871" i="2"/>
  <c r="K1871" i="2"/>
  <c r="H1943" i="2"/>
  <c r="K1943" i="2"/>
  <c r="H1122" i="2"/>
  <c r="K1122" i="2"/>
  <c r="H1096" i="2"/>
  <c r="K1096" i="2"/>
  <c r="H892" i="2"/>
  <c r="K892" i="2"/>
  <c r="K52" i="12" l="1"/>
  <c r="AL23" i="23" s="1"/>
  <c r="H52" i="12"/>
  <c r="K70" i="12"/>
  <c r="H70" i="12"/>
  <c r="K9" i="12"/>
  <c r="H9" i="12"/>
  <c r="K18" i="12"/>
  <c r="H18" i="12"/>
  <c r="G140" i="12"/>
  <c r="H744" i="10"/>
  <c r="K744" i="10"/>
  <c r="H185" i="10"/>
  <c r="K185" i="10"/>
  <c r="H955" i="10"/>
  <c r="K955" i="10"/>
  <c r="H361" i="2"/>
  <c r="K361" i="2"/>
  <c r="H2442" i="2"/>
  <c r="K2442" i="2"/>
  <c r="H594" i="2"/>
  <c r="K594" i="2"/>
  <c r="H595" i="2"/>
  <c r="K595" i="2"/>
  <c r="H291" i="2"/>
  <c r="K291" i="2"/>
  <c r="H1869" i="2"/>
  <c r="K1869" i="2"/>
  <c r="H88" i="1"/>
  <c r="K88" i="1"/>
  <c r="H89" i="1"/>
  <c r="K89" i="1"/>
  <c r="H150" i="1"/>
  <c r="K150" i="1"/>
  <c r="H190" i="1"/>
  <c r="K190" i="1"/>
  <c r="H589" i="1"/>
  <c r="K589" i="1"/>
  <c r="AL20" i="23" l="1"/>
  <c r="I140" i="12"/>
  <c r="K140" i="12"/>
  <c r="K489" i="2"/>
  <c r="H315" i="11" l="1"/>
  <c r="K315" i="11"/>
  <c r="H398" i="11"/>
  <c r="K398" i="11"/>
  <c r="H695" i="11"/>
  <c r="K695" i="11"/>
  <c r="H109" i="10"/>
  <c r="K109" i="10"/>
  <c r="H110" i="10"/>
  <c r="K110" i="10"/>
  <c r="H64" i="10"/>
  <c r="K64" i="10"/>
  <c r="H63" i="10"/>
  <c r="K63" i="10"/>
  <c r="H824" i="10"/>
  <c r="K824" i="10"/>
  <c r="H656" i="5"/>
  <c r="K656" i="5"/>
  <c r="H157" i="5"/>
  <c r="K157" i="5"/>
  <c r="H160" i="5"/>
  <c r="K160" i="5"/>
  <c r="H607" i="5"/>
  <c r="K607" i="5"/>
  <c r="H498" i="3"/>
  <c r="K498" i="3"/>
  <c r="H880" i="3"/>
  <c r="K880" i="3"/>
  <c r="H1014" i="3"/>
  <c r="K1014" i="3"/>
  <c r="L1014" i="3"/>
  <c r="M1014" i="3" s="1"/>
  <c r="H505" i="3"/>
  <c r="K505" i="3"/>
  <c r="H507" i="3"/>
  <c r="K507" i="3"/>
  <c r="H2438" i="2"/>
  <c r="K2438" i="2"/>
  <c r="H1100" i="2"/>
  <c r="K1100" i="2"/>
  <c r="H1293" i="2"/>
  <c r="K1293" i="2"/>
  <c r="H182" i="2"/>
  <c r="K182" i="2"/>
  <c r="H577" i="2"/>
  <c r="K577" i="2"/>
  <c r="H537" i="2"/>
  <c r="K537" i="2"/>
  <c r="H538" i="2"/>
  <c r="K538" i="2"/>
  <c r="H451" i="2"/>
  <c r="K451" i="2"/>
  <c r="N1014" i="3" l="1"/>
  <c r="H223" i="14"/>
  <c r="K223" i="14"/>
  <c r="H145" i="14"/>
  <c r="K145" i="14"/>
  <c r="H382" i="14"/>
  <c r="K382" i="14"/>
  <c r="H500" i="14"/>
  <c r="K500" i="14"/>
  <c r="H712" i="14"/>
  <c r="K712" i="14"/>
  <c r="K899" i="10"/>
  <c r="H899" i="10"/>
  <c r="K898" i="10"/>
  <c r="H898" i="10"/>
  <c r="K538" i="10"/>
  <c r="H538" i="10"/>
  <c r="K537" i="10"/>
  <c r="H537" i="10"/>
  <c r="K449" i="5"/>
  <c r="H449" i="5"/>
  <c r="K448" i="5"/>
  <c r="H448" i="5"/>
  <c r="H220" i="2"/>
  <c r="K220" i="2"/>
  <c r="H517" i="2"/>
  <c r="K517" i="2"/>
  <c r="H2089" i="2"/>
  <c r="K2089" i="2"/>
  <c r="H1316" i="2"/>
  <c r="K1316" i="2"/>
  <c r="H1317" i="2"/>
  <c r="K1317" i="2"/>
  <c r="H2411" i="2"/>
  <c r="K2411" i="2"/>
  <c r="H430" i="16"/>
  <c r="H230" i="16"/>
  <c r="K230" i="16"/>
  <c r="H509" i="16"/>
  <c r="K509" i="16"/>
  <c r="H1088" i="16"/>
  <c r="K1088" i="16"/>
  <c r="H933" i="16"/>
  <c r="K933" i="16"/>
  <c r="H521" i="16"/>
  <c r="K521" i="16"/>
  <c r="H534" i="16"/>
  <c r="K534" i="16"/>
  <c r="H275" i="16"/>
  <c r="K275" i="16"/>
  <c r="H276" i="16"/>
  <c r="K276" i="16"/>
  <c r="H504" i="14"/>
  <c r="K504" i="14"/>
  <c r="H425" i="14"/>
  <c r="K425" i="14"/>
  <c r="H482" i="14"/>
  <c r="K482" i="14"/>
  <c r="H729" i="14"/>
  <c r="K729" i="14"/>
  <c r="H543" i="14"/>
  <c r="K543" i="14"/>
  <c r="H825" i="14"/>
  <c r="K825" i="14"/>
  <c r="H827" i="11"/>
  <c r="K827" i="11"/>
  <c r="H100" i="11"/>
  <c r="K100" i="11"/>
  <c r="H639" i="11"/>
  <c r="K639" i="11"/>
  <c r="H696" i="11"/>
  <c r="K696" i="11"/>
  <c r="H740" i="11"/>
  <c r="K740" i="11"/>
  <c r="H741" i="11"/>
  <c r="K741" i="11"/>
  <c r="H361" i="9"/>
  <c r="K361" i="9"/>
  <c r="H1013" i="9"/>
  <c r="K1013" i="9"/>
  <c r="H444" i="9"/>
  <c r="K444" i="9"/>
  <c r="H258" i="9"/>
  <c r="K258" i="9"/>
  <c r="H680" i="9"/>
  <c r="K680" i="9"/>
  <c r="H681" i="9"/>
  <c r="K681" i="9"/>
  <c r="H617" i="9"/>
  <c r="K617" i="9"/>
  <c r="N827" i="11" l="1"/>
  <c r="H1079" i="9"/>
  <c r="K1079" i="9"/>
  <c r="H1080" i="9"/>
  <c r="K1080" i="9"/>
  <c r="H320" i="9"/>
  <c r="K320" i="9"/>
  <c r="H7" i="9"/>
  <c r="K7" i="9"/>
  <c r="H173" i="9"/>
  <c r="K173" i="9"/>
  <c r="H104" i="9"/>
  <c r="K104" i="9"/>
  <c r="H995" i="7"/>
  <c r="K995" i="7"/>
  <c r="AG27" i="23" s="1"/>
  <c r="H960" i="7"/>
  <c r="K960" i="7"/>
  <c r="H104" i="7"/>
  <c r="K104" i="7"/>
  <c r="H294" i="7"/>
  <c r="K294" i="7"/>
  <c r="H1136" i="7"/>
  <c r="K1136" i="7"/>
  <c r="L1136" i="7"/>
  <c r="N1136" i="7" s="1"/>
  <c r="H362" i="5"/>
  <c r="K362" i="5"/>
  <c r="H115" i="5"/>
  <c r="K115" i="5"/>
  <c r="H77" i="5"/>
  <c r="K77" i="5"/>
  <c r="H560" i="5"/>
  <c r="K560" i="5"/>
  <c r="H259" i="5"/>
  <c r="K259" i="5"/>
  <c r="H626" i="5"/>
  <c r="K626" i="5"/>
  <c r="H1630" i="2"/>
  <c r="K1630" i="2"/>
  <c r="H1844" i="2"/>
  <c r="K1844" i="2"/>
  <c r="H1045" i="2"/>
  <c r="K1045" i="2"/>
  <c r="H2410" i="2"/>
  <c r="K2410" i="2"/>
  <c r="H1342" i="2"/>
  <c r="K1342" i="2"/>
  <c r="H1553" i="2"/>
  <c r="K1553" i="2"/>
  <c r="H618" i="2"/>
  <c r="K618" i="2"/>
  <c r="H1788" i="2"/>
  <c r="K1788" i="2"/>
  <c r="H1726" i="2"/>
  <c r="K1726" i="2"/>
  <c r="H1727" i="2"/>
  <c r="K1727" i="2"/>
  <c r="H2191" i="2"/>
  <c r="K2191" i="2"/>
  <c r="H585" i="14"/>
  <c r="K585" i="14"/>
  <c r="M1136" i="7" l="1"/>
  <c r="H249" i="15"/>
  <c r="K249" i="15"/>
  <c r="H308" i="15"/>
  <c r="K308" i="15"/>
  <c r="H391" i="15"/>
  <c r="K391" i="15"/>
  <c r="H109" i="15"/>
  <c r="K109" i="15"/>
  <c r="H128" i="15"/>
  <c r="K128" i="15"/>
  <c r="H363" i="11"/>
  <c r="K363" i="11"/>
  <c r="H134" i="11"/>
  <c r="K134" i="11"/>
  <c r="H6" i="11"/>
  <c r="K6" i="11"/>
  <c r="H737" i="11"/>
  <c r="K737" i="11"/>
  <c r="H672" i="11"/>
  <c r="K672" i="11"/>
  <c r="H197" i="11"/>
  <c r="K197" i="11"/>
  <c r="H133" i="11"/>
  <c r="K133" i="11"/>
  <c r="H498" i="10"/>
  <c r="K498" i="10"/>
  <c r="L498" i="10"/>
  <c r="M498" i="10" s="1"/>
  <c r="H475" i="10"/>
  <c r="K475" i="10"/>
  <c r="H561" i="10"/>
  <c r="K561" i="10"/>
  <c r="H562" i="10"/>
  <c r="K562" i="10"/>
  <c r="H832" i="10"/>
  <c r="K832" i="10"/>
  <c r="H943" i="10"/>
  <c r="K943" i="10"/>
  <c r="H171" i="8"/>
  <c r="K171" i="8"/>
  <c r="H172" i="8"/>
  <c r="K172" i="8"/>
  <c r="H116" i="8"/>
  <c r="K116" i="8"/>
  <c r="H38" i="8"/>
  <c r="K38" i="8"/>
  <c r="H573" i="4"/>
  <c r="K573" i="4"/>
  <c r="H272" i="4"/>
  <c r="K272" i="4"/>
  <c r="H96" i="4"/>
  <c r="K96" i="4"/>
  <c r="K648" i="3"/>
  <c r="H648" i="3"/>
  <c r="H1833" i="2"/>
  <c r="K1833" i="2"/>
  <c r="H1095" i="2"/>
  <c r="K1095" i="2"/>
  <c r="H1384" i="2"/>
  <c r="K1384" i="2"/>
  <c r="H1239" i="2"/>
  <c r="K1239" i="2"/>
  <c r="H364" i="2"/>
  <c r="K364" i="2"/>
  <c r="H365" i="2"/>
  <c r="K365" i="2"/>
  <c r="H1385" i="2"/>
  <c r="K1385" i="2"/>
  <c r="H2014" i="2"/>
  <c r="K2014" i="2"/>
  <c r="H2026" i="2"/>
  <c r="K2026" i="2"/>
  <c r="H1176" i="2"/>
  <c r="K1176" i="2"/>
  <c r="H601" i="2"/>
  <c r="K601" i="2"/>
  <c r="H2115" i="2"/>
  <c r="K2115" i="2"/>
  <c r="H2231" i="2"/>
  <c r="K2231" i="2"/>
  <c r="H10" i="2"/>
  <c r="K10" i="2"/>
  <c r="H60" i="2"/>
  <c r="K60" i="2"/>
  <c r="K592" i="2"/>
  <c r="H592" i="2"/>
  <c r="N498" i="10" l="1"/>
  <c r="K103" i="6"/>
  <c r="H103" i="6"/>
  <c r="K101" i="6"/>
  <c r="H101" i="6"/>
  <c r="K115" i="6"/>
  <c r="H115" i="6"/>
  <c r="K15" i="6"/>
  <c r="H15" i="6"/>
  <c r="H336" i="9"/>
  <c r="K336" i="9"/>
  <c r="H797" i="9"/>
  <c r="K797" i="9"/>
  <c r="H455" i="9"/>
  <c r="K455" i="9"/>
  <c r="H275" i="9"/>
  <c r="K275" i="9"/>
  <c r="H869" i="9"/>
  <c r="K869" i="9"/>
  <c r="H435" i="9"/>
  <c r="K435" i="9"/>
  <c r="H557" i="9"/>
  <c r="K557" i="9"/>
  <c r="H169" i="1"/>
  <c r="K169" i="1"/>
  <c r="H349" i="1"/>
  <c r="K349" i="1"/>
  <c r="L349" i="1"/>
  <c r="M349" i="1" s="1"/>
  <c r="H367" i="1"/>
  <c r="K367" i="1"/>
  <c r="H547" i="1"/>
  <c r="K547" i="1"/>
  <c r="H462" i="1"/>
  <c r="K462" i="1"/>
  <c r="L462" i="1"/>
  <c r="M462" i="1" s="1"/>
  <c r="H208" i="1"/>
  <c r="K208" i="1"/>
  <c r="H265" i="1"/>
  <c r="K265" i="1"/>
  <c r="H94" i="1"/>
  <c r="K94" i="1"/>
  <c r="H95" i="1"/>
  <c r="K95" i="1"/>
  <c r="H1539" i="2"/>
  <c r="K1539" i="2"/>
  <c r="H1318" i="2"/>
  <c r="K1318" i="2"/>
  <c r="H268" i="2"/>
  <c r="K268" i="2"/>
  <c r="H728" i="2"/>
  <c r="K728" i="2"/>
  <c r="H2307" i="2"/>
  <c r="K2307" i="2"/>
  <c r="H267" i="2"/>
  <c r="K267" i="2"/>
  <c r="H1614" i="2"/>
  <c r="K1614" i="2"/>
  <c r="H2297" i="2"/>
  <c r="K2297" i="2"/>
  <c r="H244" i="2"/>
  <c r="K244" i="2"/>
  <c r="H1453" i="2"/>
  <c r="K1453" i="2"/>
  <c r="H1454" i="2"/>
  <c r="K1454" i="2"/>
  <c r="H184" i="2"/>
  <c r="K184" i="2"/>
  <c r="H1976" i="2"/>
  <c r="K1976" i="2"/>
  <c r="H1977" i="2"/>
  <c r="K1977" i="2"/>
  <c r="H1249" i="2"/>
  <c r="K1249" i="2"/>
  <c r="L1249" i="2"/>
  <c r="N1249" i="2" s="1"/>
  <c r="H530" i="2"/>
  <c r="K530" i="2"/>
  <c r="H531" i="2"/>
  <c r="K531" i="2"/>
  <c r="H467" i="2"/>
  <c r="K467" i="2"/>
  <c r="H684" i="2"/>
  <c r="K684" i="2"/>
  <c r="H830" i="2"/>
  <c r="K830" i="2"/>
  <c r="H2432" i="2"/>
  <c r="K2432" i="2"/>
  <c r="H799" i="3"/>
  <c r="K799" i="3"/>
  <c r="H725" i="3"/>
  <c r="K725" i="3"/>
  <c r="H497" i="3"/>
  <c r="K497" i="3"/>
  <c r="H6" i="3"/>
  <c r="K6" i="3"/>
  <c r="H90" i="3"/>
  <c r="K90" i="3"/>
  <c r="H320" i="3"/>
  <c r="K320" i="3"/>
  <c r="H624" i="3"/>
  <c r="K624" i="3"/>
  <c r="H534" i="3"/>
  <c r="K534" i="3"/>
  <c r="H220" i="4"/>
  <c r="K220" i="4"/>
  <c r="H373" i="4"/>
  <c r="K373" i="4"/>
  <c r="H374" i="4"/>
  <c r="K374" i="4"/>
  <c r="H360" i="4"/>
  <c r="K360" i="4"/>
  <c r="H132" i="5"/>
  <c r="K132" i="5"/>
  <c r="H257" i="5"/>
  <c r="K257" i="5"/>
  <c r="H175" i="5"/>
  <c r="K175" i="5"/>
  <c r="H647" i="7"/>
  <c r="K647" i="7"/>
  <c r="H1044" i="7"/>
  <c r="K1044" i="7"/>
  <c r="H1045" i="7"/>
  <c r="K1045" i="7"/>
  <c r="H511" i="7"/>
  <c r="K511" i="7"/>
  <c r="H34" i="7"/>
  <c r="K34" i="7"/>
  <c r="H284" i="7"/>
  <c r="H189" i="9"/>
  <c r="K189" i="9"/>
  <c r="H514" i="9"/>
  <c r="K514" i="9"/>
  <c r="H1266" i="9"/>
  <c r="K1266" i="9"/>
  <c r="H946" i="16"/>
  <c r="K946" i="16"/>
  <c r="H499" i="16"/>
  <c r="K499" i="16"/>
  <c r="H627" i="16"/>
  <c r="K627" i="16"/>
  <c r="H999" i="16"/>
  <c r="K999" i="16"/>
  <c r="H932" i="16"/>
  <c r="K932" i="16"/>
  <c r="H130" i="5"/>
  <c r="K130" i="5"/>
  <c r="H244" i="14"/>
  <c r="K244" i="14"/>
  <c r="H89" i="14"/>
  <c r="K89" i="14"/>
  <c r="H842" i="14"/>
  <c r="K842" i="14"/>
  <c r="H424" i="14"/>
  <c r="K424" i="14"/>
  <c r="H38" i="15"/>
  <c r="K38" i="15"/>
  <c r="H366" i="10"/>
  <c r="K366" i="10"/>
  <c r="H156" i="10"/>
  <c r="K156" i="10"/>
  <c r="H499" i="10"/>
  <c r="K499" i="10"/>
  <c r="H172" i="10"/>
  <c r="K172" i="10"/>
  <c r="H33" i="10"/>
  <c r="K33" i="10"/>
  <c r="H34" i="10"/>
  <c r="K34" i="10"/>
  <c r="H497" i="10"/>
  <c r="K497" i="10"/>
  <c r="L497" i="10"/>
  <c r="N497" i="10" s="1"/>
  <c r="H1101" i="9"/>
  <c r="K1101" i="9"/>
  <c r="H1045" i="9"/>
  <c r="K1045" i="9"/>
  <c r="H699" i="9"/>
  <c r="K699" i="9"/>
  <c r="H218" i="9"/>
  <c r="K218" i="9"/>
  <c r="H219" i="9"/>
  <c r="K219" i="9"/>
  <c r="H220" i="9"/>
  <c r="K220" i="9"/>
  <c r="H221" i="9"/>
  <c r="K221" i="9"/>
  <c r="H318" i="9"/>
  <c r="K318" i="9"/>
  <c r="AF25" i="23" l="1"/>
  <c r="N462" i="1"/>
  <c r="M497" i="10"/>
  <c r="N349" i="1"/>
  <c r="M1249" i="2"/>
  <c r="H1014" i="9"/>
  <c r="K1014" i="9"/>
  <c r="H708" i="9"/>
  <c r="K708" i="9"/>
  <c r="H39" i="9"/>
  <c r="K39" i="9"/>
  <c r="H782" i="9"/>
  <c r="K782" i="9"/>
  <c r="H378" i="7"/>
  <c r="K378" i="7"/>
  <c r="H84" i="7"/>
  <c r="K84" i="7"/>
  <c r="K284" i="7"/>
  <c r="H476" i="5"/>
  <c r="K476" i="5"/>
  <c r="H698" i="5"/>
  <c r="K698" i="5"/>
  <c r="H186" i="5"/>
  <c r="K186" i="5"/>
  <c r="H408" i="5"/>
  <c r="K408" i="5"/>
  <c r="H1010" i="2"/>
  <c r="K1010" i="2"/>
  <c r="H1489" i="2"/>
  <c r="K1489" i="2"/>
  <c r="H1959" i="2"/>
  <c r="K1959" i="2"/>
  <c r="H2433" i="2"/>
  <c r="K2433" i="2"/>
  <c r="H576" i="2"/>
  <c r="K576" i="2"/>
  <c r="H664" i="3"/>
  <c r="K664" i="3"/>
  <c r="H163" i="3"/>
  <c r="K163" i="3"/>
  <c r="H846" i="3"/>
  <c r="K846" i="3"/>
  <c r="H946" i="2"/>
  <c r="K946" i="2"/>
  <c r="H947" i="2"/>
  <c r="K947" i="2"/>
  <c r="H1787" i="2"/>
  <c r="K1787" i="2"/>
  <c r="H402" i="2"/>
  <c r="K402" i="2"/>
  <c r="H489" i="2"/>
  <c r="H219" i="2"/>
  <c r="K219" i="2"/>
  <c r="H2517" i="2"/>
  <c r="K2517" i="2"/>
  <c r="H928" i="16"/>
  <c r="K928" i="16"/>
  <c r="H1039" i="16"/>
  <c r="K1039" i="16"/>
  <c r="L1213" i="7"/>
  <c r="M1213" i="7" s="1"/>
  <c r="K1213" i="7"/>
  <c r="H1213" i="7"/>
  <c r="K120" i="7"/>
  <c r="H120" i="7"/>
  <c r="L1212" i="7"/>
  <c r="M1212" i="7" s="1"/>
  <c r="K1212" i="7"/>
  <c r="H1212" i="7"/>
  <c r="H447" i="7"/>
  <c r="K447" i="7"/>
  <c r="H1115" i="7"/>
  <c r="K1115" i="7"/>
  <c r="H1030" i="7"/>
  <c r="K1030" i="7"/>
  <c r="H841" i="7"/>
  <c r="K841" i="7"/>
  <c r="L841" i="7"/>
  <c r="N841" i="7" s="1"/>
  <c r="H186" i="4"/>
  <c r="K186" i="4"/>
  <c r="H187" i="4"/>
  <c r="K187" i="4"/>
  <c r="K847" i="3"/>
  <c r="H847" i="3"/>
  <c r="H1358" i="2"/>
  <c r="K1358" i="2"/>
  <c r="H1214" i="2"/>
  <c r="K1214" i="2"/>
  <c r="H620" i="2"/>
  <c r="K620" i="2"/>
  <c r="H207" i="1"/>
  <c r="K207" i="1"/>
  <c r="H525" i="1"/>
  <c r="K525" i="1"/>
  <c r="H526" i="1"/>
  <c r="K526" i="1"/>
  <c r="H707" i="1"/>
  <c r="K707" i="1"/>
  <c r="H90" i="1"/>
  <c r="K90" i="1"/>
  <c r="H44" i="1"/>
  <c r="K44" i="1"/>
  <c r="H100" i="1"/>
  <c r="K100" i="1"/>
  <c r="H32" i="1"/>
  <c r="K32" i="1"/>
  <c r="H33" i="1"/>
  <c r="K33" i="1"/>
  <c r="H609" i="1"/>
  <c r="K609" i="1"/>
  <c r="M841" i="7" l="1"/>
  <c r="N1212" i="7"/>
  <c r="N1213" i="7"/>
  <c r="H624" i="11"/>
  <c r="K624" i="11"/>
  <c r="H561" i="11"/>
  <c r="K561" i="11"/>
  <c r="H560" i="11"/>
  <c r="K560" i="11"/>
  <c r="H644" i="11"/>
  <c r="K644" i="11"/>
  <c r="H233" i="11"/>
  <c r="K233" i="11"/>
  <c r="H567" i="11"/>
  <c r="K567" i="11"/>
  <c r="H153" i="11"/>
  <c r="K153" i="11"/>
  <c r="H10" i="11"/>
  <c r="K10" i="11"/>
  <c r="H245" i="10"/>
  <c r="K245" i="10"/>
  <c r="H513" i="10"/>
  <c r="K513" i="10"/>
  <c r="H514" i="10"/>
  <c r="K514" i="10"/>
  <c r="H702" i="10"/>
  <c r="K702" i="10"/>
  <c r="H838" i="10"/>
  <c r="K838" i="10"/>
  <c r="H935" i="10"/>
  <c r="K935" i="10"/>
  <c r="H726" i="10"/>
  <c r="K726" i="10"/>
  <c r="H171" i="10"/>
  <c r="K171" i="10"/>
  <c r="H369" i="9"/>
  <c r="K369" i="9"/>
  <c r="H531" i="9"/>
  <c r="K531" i="9"/>
  <c r="H1056" i="9"/>
  <c r="K1056" i="9"/>
  <c r="H172" i="9"/>
  <c r="K172" i="9"/>
  <c r="H1052" i="9"/>
  <c r="K1052" i="9"/>
  <c r="H188" i="9"/>
  <c r="K188" i="9"/>
  <c r="H844" i="9"/>
  <c r="K844" i="9"/>
  <c r="H191" i="8"/>
  <c r="K191" i="8"/>
  <c r="H264" i="8"/>
  <c r="K264" i="8"/>
  <c r="L264" i="8"/>
  <c r="N264" i="8" s="1"/>
  <c r="H194" i="8"/>
  <c r="K194" i="8"/>
  <c r="H33" i="3"/>
  <c r="K33" i="3"/>
  <c r="H764" i="3"/>
  <c r="K764" i="3"/>
  <c r="H965" i="3"/>
  <c r="K965" i="3"/>
  <c r="H322" i="3"/>
  <c r="K322" i="3"/>
  <c r="H403" i="2"/>
  <c r="K403" i="2"/>
  <c r="H2437" i="2"/>
  <c r="K2437" i="2"/>
  <c r="H1063" i="2"/>
  <c r="K1063" i="2"/>
  <c r="H88" i="2"/>
  <c r="K88" i="2"/>
  <c r="H1164" i="2"/>
  <c r="K1164" i="2"/>
  <c r="H1448" i="2"/>
  <c r="K1448" i="2"/>
  <c r="H1540" i="2"/>
  <c r="K1540" i="2"/>
  <c r="H1857" i="2"/>
  <c r="K1857" i="2"/>
  <c r="H1858" i="2"/>
  <c r="K1858" i="2"/>
  <c r="H1341" i="2"/>
  <c r="K1341" i="2"/>
  <c r="H1215" i="2"/>
  <c r="K1215" i="2"/>
  <c r="L1215" i="2"/>
  <c r="M1215" i="2" s="1"/>
  <c r="H459" i="2"/>
  <c r="K459" i="2"/>
  <c r="H1982" i="2"/>
  <c r="K1982" i="2"/>
  <c r="H440" i="2"/>
  <c r="K440" i="2"/>
  <c r="H441" i="2"/>
  <c r="K441" i="2"/>
  <c r="K345" i="14"/>
  <c r="H345" i="14"/>
  <c r="K344" i="14"/>
  <c r="H344" i="14"/>
  <c r="K369" i="14"/>
  <c r="H369" i="14"/>
  <c r="K814" i="10"/>
  <c r="AJ25" i="23" s="1"/>
  <c r="AR25" i="23" s="1"/>
  <c r="H814" i="10"/>
  <c r="K519" i="10"/>
  <c r="H519" i="10"/>
  <c r="K949" i="10"/>
  <c r="H949" i="10"/>
  <c r="K948" i="10"/>
  <c r="H948" i="10"/>
  <c r="H1040" i="16"/>
  <c r="K1040" i="16"/>
  <c r="L1040" i="16"/>
  <c r="N1040" i="16" s="1"/>
  <c r="H871" i="16"/>
  <c r="K871" i="16"/>
  <c r="K256" i="5"/>
  <c r="H256" i="5"/>
  <c r="H533" i="14"/>
  <c r="K533" i="14"/>
  <c r="H265" i="14"/>
  <c r="K265" i="14"/>
  <c r="H176" i="14"/>
  <c r="K176" i="14"/>
  <c r="H175" i="14"/>
  <c r="K175" i="14"/>
  <c r="K833" i="10"/>
  <c r="H833" i="10"/>
  <c r="H737" i="9"/>
  <c r="K737" i="9"/>
  <c r="H590" i="9"/>
  <c r="K590" i="9"/>
  <c r="H530" i="9"/>
  <c r="K530" i="9"/>
  <c r="H471" i="8"/>
  <c r="K471" i="8"/>
  <c r="H195" i="8"/>
  <c r="K195" i="8"/>
  <c r="H197" i="8"/>
  <c r="K197" i="8"/>
  <c r="H202" i="8"/>
  <c r="K202" i="8"/>
  <c r="H316" i="8"/>
  <c r="K316" i="8"/>
  <c r="H317" i="8"/>
  <c r="K317" i="8"/>
  <c r="H263" i="8"/>
  <c r="K263" i="8"/>
  <c r="H637" i="7"/>
  <c r="K637" i="7"/>
  <c r="H178" i="7"/>
  <c r="K178" i="7"/>
  <c r="H625" i="7"/>
  <c r="K625" i="7"/>
  <c r="H756" i="7"/>
  <c r="K756" i="7"/>
  <c r="H446" i="7"/>
  <c r="K446" i="7"/>
  <c r="H502" i="5"/>
  <c r="K502" i="5"/>
  <c r="H159" i="5"/>
  <c r="K159" i="5"/>
  <c r="H421" i="5"/>
  <c r="K421" i="5"/>
  <c r="H652" i="5"/>
  <c r="K652" i="5"/>
  <c r="K530" i="5"/>
  <c r="K399" i="5"/>
  <c r="H399" i="5"/>
  <c r="M264" i="8" l="1"/>
  <c r="M1040" i="16"/>
  <c r="N1215" i="2"/>
  <c r="H1233" i="2"/>
  <c r="K1233" i="2"/>
  <c r="H2067" i="2"/>
  <c r="K2067" i="2"/>
  <c r="H1501" i="2"/>
  <c r="K1501" i="2"/>
  <c r="H2460" i="2" l="1"/>
  <c r="K2460" i="2"/>
  <c r="H565" i="2"/>
  <c r="K565" i="2"/>
  <c r="H466" i="2"/>
  <c r="K466" i="2"/>
  <c r="H56" i="2"/>
  <c r="K56" i="2"/>
  <c r="H57" i="2"/>
  <c r="K57" i="2"/>
  <c r="H393" i="1"/>
  <c r="K393" i="1"/>
  <c r="H394" i="1"/>
  <c r="K394" i="1"/>
  <c r="H148" i="1"/>
  <c r="K148" i="1"/>
  <c r="H84" i="1"/>
  <c r="K84" i="1"/>
  <c r="H40" i="1"/>
  <c r="K40" i="1"/>
  <c r="H41" i="1"/>
  <c r="K41" i="1"/>
  <c r="H750" i="1"/>
  <c r="K750" i="1"/>
  <c r="L750" i="1"/>
  <c r="M750" i="1" s="1"/>
  <c r="K1004" i="2"/>
  <c r="H1004" i="2"/>
  <c r="H990" i="16"/>
  <c r="K990" i="16"/>
  <c r="H979" i="16"/>
  <c r="K979" i="16"/>
  <c r="H980" i="16"/>
  <c r="K980" i="16"/>
  <c r="H740" i="16"/>
  <c r="K740" i="16"/>
  <c r="H578" i="16"/>
  <c r="K578" i="16"/>
  <c r="H108" i="15"/>
  <c r="K108" i="15"/>
  <c r="H248" i="15"/>
  <c r="K248" i="15"/>
  <c r="H261" i="15"/>
  <c r="K261" i="15"/>
  <c r="H34" i="15"/>
  <c r="K34" i="15"/>
  <c r="H617" i="10"/>
  <c r="K617" i="10"/>
  <c r="H468" i="10"/>
  <c r="K468" i="10"/>
  <c r="H389" i="10"/>
  <c r="K389" i="10"/>
  <c r="H601" i="10"/>
  <c r="K601" i="10"/>
  <c r="H766" i="7"/>
  <c r="K766" i="7"/>
  <c r="H33" i="7"/>
  <c r="K33" i="7"/>
  <c r="H56" i="7"/>
  <c r="K56" i="7"/>
  <c r="H57" i="7"/>
  <c r="K57" i="7"/>
  <c r="H1043" i="7"/>
  <c r="K1043" i="7"/>
  <c r="H966" i="7"/>
  <c r="K966" i="7"/>
  <c r="H120" i="4"/>
  <c r="K120" i="4"/>
  <c r="H121" i="4"/>
  <c r="K121" i="4"/>
  <c r="H218" i="4"/>
  <c r="K218" i="4"/>
  <c r="H493" i="3"/>
  <c r="K493" i="3"/>
  <c r="H167" i="3"/>
  <c r="K167" i="3"/>
  <c r="H795" i="3"/>
  <c r="K795" i="3"/>
  <c r="H796" i="3"/>
  <c r="K796" i="3"/>
  <c r="H34" i="3"/>
  <c r="K34" i="3"/>
  <c r="H663" i="3"/>
  <c r="K663" i="3"/>
  <c r="K341" i="3"/>
  <c r="H341" i="3"/>
  <c r="N750" i="1" l="1"/>
  <c r="H981" i="9" l="1"/>
  <c r="K981" i="9"/>
  <c r="H150" i="9"/>
  <c r="K150" i="9"/>
  <c r="H151" i="9"/>
  <c r="K151" i="9"/>
  <c r="L151" i="9"/>
  <c r="N151" i="9" s="1"/>
  <c r="H269" i="9"/>
  <c r="K269" i="9"/>
  <c r="H443" i="9"/>
  <c r="K443" i="9"/>
  <c r="H226" i="8"/>
  <c r="K226" i="8"/>
  <c r="H57" i="8"/>
  <c r="K57" i="8"/>
  <c r="H321" i="8"/>
  <c r="K321" i="8"/>
  <c r="H322" i="8"/>
  <c r="K322" i="8"/>
  <c r="H1213" i="2"/>
  <c r="K1213" i="2"/>
  <c r="H628" i="2"/>
  <c r="K628" i="2"/>
  <c r="H9" i="6"/>
  <c r="K9" i="6"/>
  <c r="H16" i="6"/>
  <c r="K16" i="6"/>
  <c r="H107" i="6"/>
  <c r="K107" i="6"/>
  <c r="K533" i="3"/>
  <c r="H533" i="3"/>
  <c r="H311" i="10"/>
  <c r="K311" i="10"/>
  <c r="H312" i="10"/>
  <c r="K312" i="10"/>
  <c r="H625" i="10"/>
  <c r="K625" i="10"/>
  <c r="H1269" i="9"/>
  <c r="K1269" i="9"/>
  <c r="H63" i="7"/>
  <c r="K63" i="7"/>
  <c r="H1170" i="7"/>
  <c r="K1170" i="7"/>
  <c r="H770" i="7"/>
  <c r="K770" i="7"/>
  <c r="H680" i="7"/>
  <c r="K680" i="7"/>
  <c r="H240" i="7"/>
  <c r="K240" i="7"/>
  <c r="H263" i="7"/>
  <c r="K263" i="7"/>
  <c r="H603" i="3"/>
  <c r="K603" i="3"/>
  <c r="H9" i="3"/>
  <c r="K9" i="3"/>
  <c r="H264" i="3"/>
  <c r="K264" i="3"/>
  <c r="H265" i="3"/>
  <c r="K265" i="3"/>
  <c r="H485" i="3"/>
  <c r="K485" i="3"/>
  <c r="H309" i="3"/>
  <c r="K309" i="3"/>
  <c r="H310" i="3"/>
  <c r="K310" i="3"/>
  <c r="H396" i="2"/>
  <c r="K396" i="2"/>
  <c r="L396" i="2"/>
  <c r="M396" i="2" s="1"/>
  <c r="H342" i="2"/>
  <c r="K342" i="2"/>
  <c r="L342" i="2"/>
  <c r="M342" i="2" s="1"/>
  <c r="H629" i="2"/>
  <c r="K629" i="2"/>
  <c r="M151" i="9" l="1"/>
  <c r="N342" i="2"/>
  <c r="N396" i="2"/>
  <c r="H177" i="11"/>
  <c r="K177" i="11"/>
  <c r="H675" i="11"/>
  <c r="K675" i="11"/>
  <c r="H291" i="11"/>
  <c r="K291" i="11"/>
  <c r="H543" i="11"/>
  <c r="K543" i="11"/>
  <c r="H890" i="10"/>
  <c r="K890" i="10"/>
  <c r="H147" i="10"/>
  <c r="K147" i="10"/>
  <c r="H626" i="10"/>
  <c r="K626" i="10"/>
  <c r="H184" i="10"/>
  <c r="K184" i="10"/>
  <c r="H954" i="10"/>
  <c r="K954" i="10"/>
  <c r="H319" i="10"/>
  <c r="K319" i="10"/>
  <c r="H297" i="10"/>
  <c r="K297" i="10"/>
  <c r="H298" i="10"/>
  <c r="K298" i="10"/>
  <c r="H65" i="10"/>
  <c r="K65" i="10"/>
  <c r="H889" i="10"/>
  <c r="K889" i="10"/>
  <c r="H932" i="9"/>
  <c r="K932" i="9"/>
  <c r="H1325" i="9"/>
  <c r="K1325" i="9"/>
  <c r="H819" i="9"/>
  <c r="K819" i="9"/>
  <c r="H54" i="9"/>
  <c r="K54" i="9"/>
  <c r="H958" i="9"/>
  <c r="K958" i="9"/>
  <c r="H43" i="1"/>
  <c r="K43" i="1"/>
  <c r="H802" i="1"/>
  <c r="K802" i="1"/>
  <c r="H517" i="1"/>
  <c r="K517" i="1"/>
  <c r="H94" i="3"/>
  <c r="K94" i="3"/>
  <c r="H311" i="3"/>
  <c r="K311" i="3"/>
  <c r="H636" i="3"/>
  <c r="K636" i="3"/>
  <c r="H2224" i="2"/>
  <c r="K2224" i="2"/>
  <c r="H2223" i="2"/>
  <c r="K2223" i="2"/>
  <c r="H2468" i="2"/>
  <c r="K2468" i="2"/>
  <c r="H1616" i="2"/>
  <c r="K1616" i="2"/>
  <c r="H1248" i="2"/>
  <c r="K1248" i="2"/>
  <c r="H2519" i="2"/>
  <c r="K2519" i="2"/>
  <c r="H397" i="2"/>
  <c r="K397" i="2"/>
  <c r="H643" i="1"/>
  <c r="K643" i="1"/>
  <c r="H549" i="1"/>
  <c r="K549" i="1"/>
  <c r="H550" i="1"/>
  <c r="K550" i="1"/>
  <c r="H218" i="1"/>
  <c r="K218" i="1"/>
  <c r="H540" i="14"/>
  <c r="K540" i="14"/>
  <c r="H854" i="14"/>
  <c r="K854" i="14"/>
  <c r="H302" i="14"/>
  <c r="K302" i="14"/>
  <c r="H174" i="14"/>
  <c r="K174" i="14"/>
  <c r="H190" i="3"/>
  <c r="K190" i="3"/>
  <c r="H191" i="3"/>
  <c r="K191" i="3"/>
  <c r="H787" i="3"/>
  <c r="K787" i="3"/>
  <c r="H788" i="3"/>
  <c r="K788" i="3"/>
  <c r="H160" i="3"/>
  <c r="K160" i="3"/>
  <c r="K873" i="3"/>
  <c r="H873" i="3"/>
  <c r="K618" i="3"/>
  <c r="H618" i="3"/>
  <c r="H72" i="14"/>
  <c r="K72" i="14"/>
  <c r="H768" i="14"/>
  <c r="K768" i="14"/>
  <c r="H471" i="14"/>
  <c r="K471" i="14"/>
  <c r="H874" i="14"/>
  <c r="K874" i="14"/>
  <c r="H593" i="14"/>
  <c r="K593" i="14"/>
  <c r="H593" i="5"/>
  <c r="K593" i="5"/>
  <c r="H499" i="5"/>
  <c r="K499" i="5"/>
  <c r="H64" i="5"/>
  <c r="K64" i="5"/>
  <c r="H589" i="3"/>
  <c r="K589" i="3"/>
  <c r="H340" i="3"/>
  <c r="K340" i="3"/>
  <c r="H24" i="3"/>
  <c r="K24" i="3"/>
  <c r="H47" i="2"/>
  <c r="K47" i="2"/>
  <c r="H997" i="2"/>
  <c r="K997" i="2"/>
  <c r="H1229" i="2"/>
  <c r="K1229" i="2"/>
  <c r="H220" i="1"/>
  <c r="K220" i="1"/>
  <c r="H642" i="1"/>
  <c r="K642" i="1"/>
  <c r="H75" i="15"/>
  <c r="K75" i="15"/>
  <c r="H206" i="15"/>
  <c r="K206" i="15"/>
  <c r="H207" i="15"/>
  <c r="K207" i="15"/>
  <c r="H265" i="15"/>
  <c r="K265" i="15"/>
  <c r="H266" i="15"/>
  <c r="K266" i="15"/>
  <c r="H107" i="15"/>
  <c r="K107" i="15"/>
  <c r="H402" i="9"/>
  <c r="K402" i="9"/>
  <c r="H1055" i="9"/>
  <c r="K1055" i="9"/>
  <c r="H68" i="8"/>
  <c r="K68" i="8"/>
  <c r="H246" i="8"/>
  <c r="K246" i="8"/>
  <c r="H247" i="8"/>
  <c r="K247" i="8"/>
  <c r="H224" i="8"/>
  <c r="K224" i="8"/>
  <c r="H225" i="8"/>
  <c r="K225" i="8"/>
  <c r="H381" i="8"/>
  <c r="K381" i="8"/>
  <c r="H267" i="8"/>
  <c r="K267" i="8"/>
  <c r="H268" i="8"/>
  <c r="K268" i="8"/>
  <c r="H23" i="8"/>
  <c r="K23" i="8"/>
  <c r="H314" i="7"/>
  <c r="K314" i="7"/>
  <c r="H971" i="7"/>
  <c r="K971" i="7"/>
  <c r="H603" i="7"/>
  <c r="K603" i="7"/>
  <c r="H370" i="7"/>
  <c r="K370" i="7"/>
  <c r="H782" i="7"/>
  <c r="K782" i="7"/>
  <c r="H516" i="2"/>
  <c r="K516" i="2"/>
  <c r="H1647" i="2"/>
  <c r="K1647" i="2"/>
  <c r="H1852" i="2"/>
  <c r="K1852" i="2"/>
  <c r="H392" i="1"/>
  <c r="H358" i="16"/>
  <c r="K358" i="16"/>
  <c r="H123" i="16"/>
  <c r="K123" i="16"/>
  <c r="H124" i="16"/>
  <c r="K124" i="16"/>
  <c r="H389" i="16"/>
  <c r="K389" i="16"/>
  <c r="H254" i="16"/>
  <c r="K254" i="16"/>
  <c r="H520" i="16"/>
  <c r="K520" i="16"/>
  <c r="H660" i="16"/>
  <c r="K660" i="16"/>
  <c r="H661" i="16"/>
  <c r="K661" i="16"/>
  <c r="H662" i="16"/>
  <c r="K662" i="16"/>
  <c r="H965" i="16"/>
  <c r="K965" i="16"/>
  <c r="H481" i="16"/>
  <c r="K481" i="16"/>
  <c r="H238" i="16"/>
  <c r="K238" i="16"/>
  <c r="H239" i="16"/>
  <c r="K239" i="16"/>
  <c r="H970" i="16"/>
  <c r="K970" i="16"/>
  <c r="H971" i="16"/>
  <c r="K971" i="16"/>
  <c r="H888" i="14"/>
  <c r="K888" i="14"/>
  <c r="H835" i="14"/>
  <c r="K835" i="14"/>
  <c r="H889" i="14"/>
  <c r="K889" i="14"/>
  <c r="H205" i="14"/>
  <c r="K205" i="14"/>
  <c r="H532" i="14"/>
  <c r="K532" i="14"/>
  <c r="H671" i="11"/>
  <c r="K671" i="11"/>
  <c r="H138" i="11"/>
  <c r="K138" i="11"/>
  <c r="H495" i="11"/>
  <c r="K495" i="11"/>
  <c r="H196" i="11"/>
  <c r="K196" i="11"/>
  <c r="H161" i="11"/>
  <c r="K161" i="11"/>
  <c r="H499" i="11"/>
  <c r="K499" i="11"/>
  <c r="H632" i="11"/>
  <c r="K632" i="11"/>
  <c r="H533" i="11"/>
  <c r="K533" i="11"/>
  <c r="H232" i="11"/>
  <c r="K232" i="11"/>
  <c r="H494" i="11"/>
  <c r="K494" i="11"/>
  <c r="H664" i="10"/>
  <c r="K664" i="10"/>
  <c r="L664" i="10"/>
  <c r="M664" i="10" s="1"/>
  <c r="H496" i="10"/>
  <c r="K496" i="10"/>
  <c r="H953" i="10"/>
  <c r="K953" i="10"/>
  <c r="H52" i="10"/>
  <c r="K52" i="10"/>
  <c r="L52" i="10"/>
  <c r="M52" i="10" s="1"/>
  <c r="H663" i="10"/>
  <c r="K663" i="10"/>
  <c r="L663" i="10"/>
  <c r="N663" i="10" s="1"/>
  <c r="H340" i="9"/>
  <c r="K340" i="9"/>
  <c r="H401" i="9"/>
  <c r="K401" i="9"/>
  <c r="H284" i="9"/>
  <c r="K284" i="9"/>
  <c r="H6" i="9"/>
  <c r="K6" i="9"/>
  <c r="H249" i="9"/>
  <c r="K249" i="9"/>
  <c r="H208" i="8"/>
  <c r="K208" i="8"/>
  <c r="H1131" i="7"/>
  <c r="K1131" i="7"/>
  <c r="H1132" i="7"/>
  <c r="K1132" i="7"/>
  <c r="H19" i="7"/>
  <c r="K19" i="7"/>
  <c r="H599" i="7"/>
  <c r="K599" i="7"/>
  <c r="H600" i="7"/>
  <c r="K600" i="7"/>
  <c r="H701" i="7"/>
  <c r="K701" i="7"/>
  <c r="H755" i="7"/>
  <c r="K755" i="7"/>
  <c r="H690" i="2"/>
  <c r="K690" i="2"/>
  <c r="H676" i="2"/>
  <c r="K676" i="2"/>
  <c r="H677" i="2"/>
  <c r="K677" i="2"/>
  <c r="H1372" i="2"/>
  <c r="K1372" i="2"/>
  <c r="H92" i="5"/>
  <c r="K92" i="5"/>
  <c r="H563" i="5"/>
  <c r="K563" i="5"/>
  <c r="H391" i="5"/>
  <c r="K391" i="5"/>
  <c r="H116" i="4"/>
  <c r="K116" i="4"/>
  <c r="H117" i="4"/>
  <c r="K117" i="4"/>
  <c r="H40" i="4"/>
  <c r="K40" i="4"/>
  <c r="H219" i="4"/>
  <c r="K219" i="4"/>
  <c r="H586" i="3"/>
  <c r="K586" i="3"/>
  <c r="H588" i="3"/>
  <c r="K588" i="3"/>
  <c r="H2182" i="2"/>
  <c r="K2182" i="2"/>
  <c r="H1383" i="2"/>
  <c r="K1383" i="2"/>
  <c r="H1313" i="2"/>
  <c r="K1313" i="2"/>
  <c r="H1508" i="2"/>
  <c r="K1508" i="2"/>
  <c r="H562" i="2"/>
  <c r="K562" i="2"/>
  <c r="H1541" i="2"/>
  <c r="K1541" i="2"/>
  <c r="H829" i="2"/>
  <c r="K829" i="2"/>
  <c r="H83" i="1"/>
  <c r="K83" i="1"/>
  <c r="H739" i="1"/>
  <c r="K739" i="1"/>
  <c r="K471" i="10"/>
  <c r="H471" i="10"/>
  <c r="K470" i="10"/>
  <c r="H470" i="10"/>
  <c r="K809" i="10"/>
  <c r="H809" i="10"/>
  <c r="AO20" i="23" l="1"/>
  <c r="M663" i="10"/>
  <c r="N664" i="10"/>
  <c r="N52" i="10"/>
  <c r="K686" i="3"/>
  <c r="H686" i="3"/>
  <c r="K593" i="3"/>
  <c r="AC21" i="23" s="1"/>
  <c r="H593" i="3"/>
  <c r="K863" i="3"/>
  <c r="H863" i="3"/>
  <c r="K21" i="3"/>
  <c r="H21" i="3"/>
  <c r="H587" i="1" l="1"/>
  <c r="K587" i="1"/>
  <c r="L587" i="1"/>
  <c r="M587" i="1" s="1"/>
  <c r="H496" i="14" l="1"/>
  <c r="K496" i="14"/>
  <c r="H417" i="14"/>
  <c r="K417" i="14"/>
  <c r="K904" i="7"/>
  <c r="H904" i="7"/>
  <c r="K1042" i="7"/>
  <c r="H1042" i="7"/>
  <c r="H556" i="9"/>
  <c r="K556" i="9"/>
  <c r="H1071" i="16"/>
  <c r="K1071" i="16"/>
  <c r="H1072" i="16"/>
  <c r="K1072" i="16"/>
  <c r="H88" i="16"/>
  <c r="K88" i="16"/>
  <c r="H482" i="16"/>
  <c r="K482" i="16"/>
  <c r="H158" i="4"/>
  <c r="K158" i="4"/>
  <c r="H98" i="4"/>
  <c r="K98" i="4"/>
  <c r="H443" i="3"/>
  <c r="K443" i="3"/>
  <c r="H585" i="3"/>
  <c r="K585" i="3"/>
  <c r="H978" i="2"/>
  <c r="K978" i="2"/>
  <c r="H2524" i="2"/>
  <c r="K2524" i="2"/>
  <c r="H756" i="2"/>
  <c r="K756" i="2"/>
  <c r="H612" i="2"/>
  <c r="K612" i="2"/>
  <c r="H1942" i="2"/>
  <c r="K1942" i="2"/>
  <c r="H611" i="2"/>
  <c r="K611" i="2"/>
  <c r="H187" i="11"/>
  <c r="K187" i="11"/>
  <c r="H640" i="11"/>
  <c r="K640" i="11"/>
  <c r="H144" i="11"/>
  <c r="K144" i="11"/>
  <c r="H686" i="2"/>
  <c r="K686" i="2"/>
  <c r="H82" i="1"/>
  <c r="K82" i="1"/>
  <c r="N587" i="1"/>
  <c r="H356" i="1"/>
  <c r="K356" i="1"/>
  <c r="H262" i="1"/>
  <c r="K262" i="1"/>
  <c r="H263" i="1"/>
  <c r="K263" i="1"/>
  <c r="H721" i="1"/>
  <c r="K721" i="1"/>
  <c r="H720" i="1"/>
  <c r="K720" i="1"/>
  <c r="H718" i="1"/>
  <c r="K718" i="1"/>
  <c r="H375" i="1"/>
  <c r="K375" i="1"/>
  <c r="H376" i="1"/>
  <c r="K376" i="1"/>
  <c r="H767" i="1"/>
  <c r="K767" i="1"/>
  <c r="H800" i="1"/>
  <c r="K800" i="1"/>
  <c r="H719" i="1"/>
  <c r="K719" i="1"/>
  <c r="K1238" i="9" l="1"/>
  <c r="H1238" i="9"/>
  <c r="K53" i="22"/>
  <c r="H53" i="22"/>
  <c r="K52" i="22"/>
  <c r="H52" i="22"/>
  <c r="K51" i="22"/>
  <c r="H51" i="22"/>
  <c r="K50" i="22"/>
  <c r="H50" i="22"/>
  <c r="K49" i="22"/>
  <c r="H49" i="22"/>
  <c r="K48" i="22"/>
  <c r="H48" i="22"/>
  <c r="K47" i="22"/>
  <c r="H47" i="22"/>
  <c r="K46" i="22"/>
  <c r="H46" i="22"/>
  <c r="K45" i="22"/>
  <c r="H45" i="22"/>
  <c r="K44" i="22"/>
  <c r="H44" i="22"/>
  <c r="K43" i="22"/>
  <c r="H43" i="22"/>
  <c r="H446" i="16" l="1"/>
  <c r="K446" i="16"/>
  <c r="H726" i="14"/>
  <c r="K726" i="14"/>
  <c r="H243" i="14"/>
  <c r="K243" i="14"/>
  <c r="H868" i="14"/>
  <c r="K868" i="14"/>
  <c r="H314" i="11"/>
  <c r="K314" i="11"/>
  <c r="H238" i="11"/>
  <c r="K238" i="11"/>
  <c r="H182" i="11"/>
  <c r="K182" i="11"/>
  <c r="H245" i="11"/>
  <c r="K245" i="11"/>
  <c r="H341" i="8"/>
  <c r="K341" i="8"/>
  <c r="H442" i="8"/>
  <c r="K442" i="8"/>
  <c r="H115" i="8"/>
  <c r="K115" i="8"/>
  <c r="H319" i="8"/>
  <c r="K319" i="8"/>
  <c r="H195" i="9"/>
  <c r="K195" i="9"/>
  <c r="H1181" i="9"/>
  <c r="K1181" i="9"/>
  <c r="H1182" i="9"/>
  <c r="K1182" i="9"/>
  <c r="H469" i="9"/>
  <c r="K469" i="9"/>
  <c r="H734" i="9"/>
  <c r="K734" i="9"/>
  <c r="H1100" i="9" l="1"/>
  <c r="K1100" i="9"/>
  <c r="H233" i="3"/>
  <c r="K233" i="3"/>
  <c r="H679" i="3"/>
  <c r="K679" i="3"/>
  <c r="H2227" i="2"/>
  <c r="K2227" i="2"/>
  <c r="H1398" i="2"/>
  <c r="K1398" i="2"/>
  <c r="H2148" i="2"/>
  <c r="K2148" i="2"/>
  <c r="H724" i="2"/>
  <c r="K724" i="2"/>
  <c r="H1783" i="2"/>
  <c r="K1783" i="2"/>
  <c r="H2094" i="2"/>
  <c r="K2094" i="2"/>
  <c r="H522" i="1"/>
  <c r="K522" i="1"/>
  <c r="H614" i="1"/>
  <c r="K614" i="1"/>
  <c r="H615" i="1"/>
  <c r="K615" i="1"/>
  <c r="L677" i="4"/>
  <c r="M677" i="4" s="1"/>
  <c r="K677" i="4"/>
  <c r="H677" i="4"/>
  <c r="N677" i="4" l="1"/>
  <c r="K148" i="16" l="1"/>
  <c r="H148" i="16"/>
  <c r="K57" i="15"/>
  <c r="AO23" i="23" s="1"/>
  <c r="H57" i="15"/>
  <c r="K37" i="15"/>
  <c r="H37" i="15"/>
  <c r="H470" i="15" l="1"/>
  <c r="K470" i="15"/>
  <c r="L470" i="15"/>
  <c r="M470" i="15" s="1"/>
  <c r="H106" i="15"/>
  <c r="K106" i="15"/>
  <c r="H369" i="2"/>
  <c r="K369" i="2"/>
  <c r="H2136" i="2"/>
  <c r="K2136" i="2"/>
  <c r="H1500" i="2"/>
  <c r="K1500" i="2"/>
  <c r="H1002" i="16"/>
  <c r="K1002" i="16"/>
  <c r="H524" i="16"/>
  <c r="K524" i="16"/>
  <c r="H1196" i="16"/>
  <c r="K1196" i="16"/>
  <c r="H583" i="16"/>
  <c r="K583" i="16"/>
  <c r="H584" i="16"/>
  <c r="K584" i="16"/>
  <c r="H585" i="16"/>
  <c r="K585" i="16"/>
  <c r="H1001" i="16"/>
  <c r="K1001" i="16"/>
  <c r="H445" i="16"/>
  <c r="K445" i="16"/>
  <c r="H747" i="16"/>
  <c r="K747" i="16"/>
  <c r="H748" i="16"/>
  <c r="K748" i="16"/>
  <c r="H749" i="16"/>
  <c r="K749" i="16"/>
  <c r="H582" i="16"/>
  <c r="K582" i="16"/>
  <c r="N470" i="15" l="1"/>
  <c r="H324" i="10" l="1"/>
  <c r="K324" i="10"/>
  <c r="L324" i="10"/>
  <c r="M324" i="10" s="1"/>
  <c r="H887" i="10"/>
  <c r="K887" i="10"/>
  <c r="L887" i="10"/>
  <c r="M887" i="10" s="1"/>
  <c r="H888" i="10"/>
  <c r="K888" i="10"/>
  <c r="L888" i="10"/>
  <c r="N888" i="10" s="1"/>
  <c r="H736" i="9"/>
  <c r="K736" i="9"/>
  <c r="M736" i="9"/>
  <c r="H114" i="8"/>
  <c r="K114" i="8"/>
  <c r="K919" i="7"/>
  <c r="K1018" i="7"/>
  <c r="H1018" i="7"/>
  <c r="H919" i="7"/>
  <c r="H1164" i="7"/>
  <c r="K1164" i="7"/>
  <c r="H446" i="5"/>
  <c r="K446" i="5"/>
  <c r="H216" i="5"/>
  <c r="K216" i="5"/>
  <c r="H340" i="4"/>
  <c r="K340" i="4"/>
  <c r="H565" i="4"/>
  <c r="K565" i="4"/>
  <c r="H339" i="4"/>
  <c r="K339" i="4"/>
  <c r="K635" i="3"/>
  <c r="H635" i="3"/>
  <c r="H723" i="2"/>
  <c r="K723" i="2"/>
  <c r="H1826" i="2"/>
  <c r="K1826" i="2"/>
  <c r="H101" i="2"/>
  <c r="K101" i="2"/>
  <c r="H524" i="2"/>
  <c r="K524" i="2"/>
  <c r="H525" i="2"/>
  <c r="K525" i="2"/>
  <c r="H2093" i="2"/>
  <c r="K2093" i="2"/>
  <c r="H502" i="16"/>
  <c r="K502" i="16"/>
  <c r="H194" i="9"/>
  <c r="K194" i="9"/>
  <c r="H1164" i="9"/>
  <c r="K1164" i="9"/>
  <c r="K744" i="2"/>
  <c r="H744" i="2"/>
  <c r="H708" i="7"/>
  <c r="K708" i="7"/>
  <c r="H63" i="2"/>
  <c r="K63" i="2"/>
  <c r="H697" i="2"/>
  <c r="K697" i="2"/>
  <c r="H2230" i="2"/>
  <c r="K2230" i="2"/>
  <c r="H1470" i="2"/>
  <c r="K1470" i="2"/>
  <c r="H521" i="1"/>
  <c r="K521" i="1"/>
  <c r="L521" i="1"/>
  <c r="M521" i="1" s="1"/>
  <c r="H771" i="1"/>
  <c r="K771" i="1"/>
  <c r="H772" i="1"/>
  <c r="K772" i="1"/>
  <c r="H799" i="1"/>
  <c r="K799" i="1"/>
  <c r="H268" i="1"/>
  <c r="K268" i="1"/>
  <c r="H161" i="1"/>
  <c r="K161" i="1"/>
  <c r="H162" i="1"/>
  <c r="K162" i="1"/>
  <c r="H155" i="1"/>
  <c r="K155" i="1"/>
  <c r="H124" i="1"/>
  <c r="K124" i="1"/>
  <c r="H179" i="1"/>
  <c r="K179" i="1"/>
  <c r="H746" i="16"/>
  <c r="K746" i="16"/>
  <c r="K969" i="16"/>
  <c r="H969" i="16"/>
  <c r="K947" i="16"/>
  <c r="H947" i="16"/>
  <c r="K71" i="14"/>
  <c r="H71" i="14"/>
  <c r="K502" i="14"/>
  <c r="H502" i="14"/>
  <c r="H83" i="14"/>
  <c r="K83" i="14"/>
  <c r="H372" i="14"/>
  <c r="K372" i="14"/>
  <c r="H78" i="14"/>
  <c r="K78" i="14"/>
  <c r="H437" i="14"/>
  <c r="K437" i="14"/>
  <c r="H106" i="14"/>
  <c r="K106" i="14"/>
  <c r="H956" i="14"/>
  <c r="K956" i="14"/>
  <c r="L956" i="14"/>
  <c r="M956" i="14" s="1"/>
  <c r="H1322" i="9"/>
  <c r="K1322" i="9"/>
  <c r="H339" i="9"/>
  <c r="K339" i="9"/>
  <c r="K398" i="5"/>
  <c r="H398" i="5"/>
  <c r="H378" i="5"/>
  <c r="K378" i="5"/>
  <c r="H110" i="5"/>
  <c r="K110" i="5"/>
  <c r="H32" i="5"/>
  <c r="K32" i="5"/>
  <c r="H76" i="5"/>
  <c r="K76" i="5"/>
  <c r="H446" i="2"/>
  <c r="H1067" i="2"/>
  <c r="K1067" i="2"/>
  <c r="H2222" i="2"/>
  <c r="K2222" i="2"/>
  <c r="K446" i="2"/>
  <c r="H123" i="1"/>
  <c r="K123" i="1"/>
  <c r="L123" i="1"/>
  <c r="M123" i="1" s="1"/>
  <c r="H451" i="1"/>
  <c r="K451" i="1"/>
  <c r="H69" i="1"/>
  <c r="K69" i="1"/>
  <c r="H568" i="1"/>
  <c r="K568" i="1"/>
  <c r="K2243" i="2"/>
  <c r="H2243" i="2"/>
  <c r="H762" i="16"/>
  <c r="K762" i="16"/>
  <c r="H1180" i="16"/>
  <c r="K1180" i="16"/>
  <c r="H352" i="10"/>
  <c r="K352" i="10"/>
  <c r="L352" i="10"/>
  <c r="M352" i="10" s="1"/>
  <c r="H1223" i="9"/>
  <c r="K1223" i="9"/>
  <c r="H190" i="8"/>
  <c r="K190" i="8"/>
  <c r="H163" i="7"/>
  <c r="K163" i="7"/>
  <c r="K651" i="5"/>
  <c r="H651" i="5"/>
  <c r="H528" i="4"/>
  <c r="K528" i="4"/>
  <c r="H285" i="3"/>
  <c r="K285" i="3"/>
  <c r="H465" i="3"/>
  <c r="K465" i="3"/>
  <c r="H1732" i="2"/>
  <c r="K1732" i="2"/>
  <c r="H642" i="2"/>
  <c r="K642" i="2"/>
  <c r="H146" i="16"/>
  <c r="K146" i="16"/>
  <c r="H147" i="16"/>
  <c r="K147" i="16"/>
  <c r="H761" i="16"/>
  <c r="K761" i="16"/>
  <c r="H261" i="16"/>
  <c r="K261" i="16"/>
  <c r="H145" i="16"/>
  <c r="K145" i="16"/>
  <c r="H180" i="16"/>
  <c r="K180" i="16"/>
  <c r="H931" i="16"/>
  <c r="K931" i="16"/>
  <c r="H1060" i="16"/>
  <c r="K1060" i="16"/>
  <c r="H958" i="16"/>
  <c r="K958" i="16"/>
  <c r="H592" i="14"/>
  <c r="K592" i="14"/>
  <c r="H353" i="11"/>
  <c r="K353" i="11"/>
  <c r="H39" i="11"/>
  <c r="K39" i="11"/>
  <c r="H302" i="10"/>
  <c r="K302" i="10"/>
  <c r="L302" i="10"/>
  <c r="M302" i="10" s="1"/>
  <c r="H439" i="10"/>
  <c r="K439" i="10"/>
  <c r="H51" i="10"/>
  <c r="K51" i="10"/>
  <c r="L51" i="10"/>
  <c r="H204" i="10"/>
  <c r="K204" i="10"/>
  <c r="H837" i="10"/>
  <c r="K837" i="10"/>
  <c r="H46" i="10"/>
  <c r="K46" i="10"/>
  <c r="H692" i="10"/>
  <c r="K692" i="10"/>
  <c r="H508" i="9"/>
  <c r="K508" i="9"/>
  <c r="H243" i="9"/>
  <c r="K243" i="9"/>
  <c r="H247" i="9"/>
  <c r="K247" i="9"/>
  <c r="H143" i="7"/>
  <c r="K143" i="7"/>
  <c r="H636" i="7"/>
  <c r="K636" i="7"/>
  <c r="H256" i="7"/>
  <c r="K256" i="7"/>
  <c r="H773" i="7"/>
  <c r="K773" i="7"/>
  <c r="H293" i="7"/>
  <c r="K293" i="7"/>
  <c r="N51" i="10" l="1"/>
  <c r="AJ20" i="23"/>
  <c r="M888" i="10"/>
  <c r="N887" i="10"/>
  <c r="N324" i="10"/>
  <c r="N736" i="9"/>
  <c r="N521" i="1"/>
  <c r="N956" i="14"/>
  <c r="N123" i="1"/>
  <c r="M51" i="10"/>
  <c r="N352" i="10"/>
  <c r="N302" i="10"/>
  <c r="H747" i="7" l="1"/>
  <c r="K747" i="7"/>
  <c r="H18" i="7"/>
  <c r="K18" i="7"/>
  <c r="H644" i="7"/>
  <c r="K644" i="7"/>
  <c r="H520" i="3" l="1"/>
  <c r="K520" i="3"/>
  <c r="H466" i="3"/>
  <c r="K466" i="3"/>
  <c r="H2467" i="2"/>
  <c r="K2467" i="2"/>
  <c r="H97" i="2"/>
  <c r="K97" i="2"/>
  <c r="H619" i="2"/>
  <c r="K619" i="2"/>
  <c r="H2500" i="2"/>
  <c r="K2500" i="2"/>
  <c r="H171" i="2"/>
  <c r="K171" i="2"/>
  <c r="H2147" i="2"/>
  <c r="K2147" i="2"/>
  <c r="H277" i="2"/>
  <c r="K277" i="2"/>
  <c r="H2523" i="2"/>
  <c r="K2523" i="2"/>
  <c r="H355" i="2"/>
  <c r="K355" i="2"/>
  <c r="H2012" i="2"/>
  <c r="K2012" i="2"/>
  <c r="H2181" i="2"/>
  <c r="K2181" i="2"/>
  <c r="H696" i="2"/>
  <c r="K696" i="2"/>
  <c r="H1064" i="2"/>
  <c r="K1064" i="2"/>
  <c r="H1163" i="2"/>
  <c r="K1163" i="2"/>
  <c r="H1865" i="2"/>
  <c r="K1865" i="2"/>
  <c r="H2011" i="2"/>
  <c r="K2011" i="2"/>
  <c r="H722" i="1"/>
  <c r="K722" i="1"/>
  <c r="H202" i="1"/>
  <c r="K202" i="1"/>
  <c r="H801" i="9"/>
  <c r="K801" i="9"/>
  <c r="H802" i="9"/>
  <c r="K802" i="9"/>
  <c r="H2013" i="2" l="1"/>
  <c r="K2013" i="2"/>
  <c r="H945" i="16" l="1"/>
  <c r="K945" i="16"/>
  <c r="H122" i="16"/>
  <c r="K122" i="16"/>
  <c r="H944" i="16"/>
  <c r="K944" i="16"/>
  <c r="H1059" i="16"/>
  <c r="K1059" i="16"/>
  <c r="H179" i="16"/>
  <c r="K179" i="16"/>
  <c r="H834" i="14"/>
  <c r="K834" i="14"/>
  <c r="H254" i="14"/>
  <c r="K254" i="14"/>
  <c r="H473" i="8"/>
  <c r="K473" i="8"/>
  <c r="H116" i="5"/>
  <c r="K116" i="5"/>
  <c r="H468" i="5"/>
  <c r="K468" i="5"/>
  <c r="H752" i="5"/>
  <c r="K752" i="5"/>
  <c r="L752" i="5"/>
  <c r="N752" i="5" s="1"/>
  <c r="H83" i="4"/>
  <c r="K83" i="4"/>
  <c r="H521" i="4"/>
  <c r="K521" i="4"/>
  <c r="H157" i="4"/>
  <c r="K157" i="4"/>
  <c r="H591" i="2"/>
  <c r="K591" i="2"/>
  <c r="H907" i="9"/>
  <c r="K907" i="9"/>
  <c r="H535" i="9"/>
  <c r="K535" i="9"/>
  <c r="H420" i="8"/>
  <c r="K420" i="8"/>
  <c r="H421" i="8"/>
  <c r="K421" i="8"/>
  <c r="H232" i="3"/>
  <c r="K232" i="3"/>
  <c r="H442" i="3"/>
  <c r="K442" i="3"/>
  <c r="H927" i="3"/>
  <c r="K927" i="3"/>
  <c r="H300" i="3"/>
  <c r="K300" i="3"/>
  <c r="H1629" i="2"/>
  <c r="K1629" i="2"/>
  <c r="H480" i="2"/>
  <c r="K480" i="2"/>
  <c r="H996" i="2"/>
  <c r="K996" i="2"/>
  <c r="H1988" i="2"/>
  <c r="K1988" i="2"/>
  <c r="H197" i="2"/>
  <c r="K197" i="2"/>
  <c r="H810" i="1"/>
  <c r="K810" i="1"/>
  <c r="H327" i="1"/>
  <c r="K327" i="1"/>
  <c r="H139" i="1"/>
  <c r="K139" i="1"/>
  <c r="H322" i="1"/>
  <c r="K322" i="1"/>
  <c r="L322" i="1"/>
  <c r="M322" i="1" s="1"/>
  <c r="H529" i="1"/>
  <c r="K529" i="1"/>
  <c r="L529" i="1"/>
  <c r="N529" i="1" s="1"/>
  <c r="H77" i="1"/>
  <c r="K77" i="1"/>
  <c r="H321" i="1"/>
  <c r="K321" i="1"/>
  <c r="L321" i="1"/>
  <c r="N321" i="1" s="1"/>
  <c r="H313" i="7"/>
  <c r="K313" i="7"/>
  <c r="K504" i="2"/>
  <c r="H504" i="2"/>
  <c r="H235" i="16"/>
  <c r="K235" i="16"/>
  <c r="H236" i="16"/>
  <c r="K236" i="16"/>
  <c r="H26" i="16"/>
  <c r="K26" i="16"/>
  <c r="H222" i="14"/>
  <c r="K222" i="14"/>
  <c r="H107" i="14"/>
  <c r="K107" i="14"/>
  <c r="H14" i="14"/>
  <c r="K14" i="14"/>
  <c r="H24" i="14"/>
  <c r="K24" i="14"/>
  <c r="H869" i="10"/>
  <c r="K869" i="10"/>
  <c r="H603" i="10"/>
  <c r="K603" i="10"/>
  <c r="H45" i="10"/>
  <c r="K45" i="10"/>
  <c r="H419" i="8"/>
  <c r="K419" i="8"/>
  <c r="H130" i="8"/>
  <c r="K130" i="8"/>
  <c r="H613" i="7"/>
  <c r="K613" i="7"/>
  <c r="H149" i="7"/>
  <c r="K149" i="7"/>
  <c r="H475" i="4"/>
  <c r="K475" i="4"/>
  <c r="H82" i="4"/>
  <c r="K82" i="4"/>
  <c r="H2194" i="2"/>
  <c r="K2194" i="2"/>
  <c r="H405" i="2"/>
  <c r="K405" i="2"/>
  <c r="H2105" i="2"/>
  <c r="K2105" i="2"/>
  <c r="H272" i="1"/>
  <c r="K272" i="1"/>
  <c r="H273" i="1"/>
  <c r="K273" i="1"/>
  <c r="H706" i="1"/>
  <c r="K706" i="1"/>
  <c r="H952" i="16"/>
  <c r="K952" i="16"/>
  <c r="H282" i="16"/>
  <c r="K282" i="16"/>
  <c r="H1098" i="16"/>
  <c r="K1098" i="16"/>
  <c r="H1099" i="16"/>
  <c r="K1099" i="16"/>
  <c r="H388" i="16"/>
  <c r="K388" i="16"/>
  <c r="H967" i="16"/>
  <c r="K967" i="16"/>
  <c r="H704" i="1"/>
  <c r="H788" i="7"/>
  <c r="K788" i="7"/>
  <c r="H287" i="7"/>
  <c r="K287" i="7"/>
  <c r="H288" i="7"/>
  <c r="K288" i="7"/>
  <c r="M529" i="1" l="1"/>
  <c r="M321" i="1"/>
  <c r="M752" i="5"/>
  <c r="N322" i="1"/>
  <c r="H1246" i="2" l="1"/>
  <c r="K1246" i="2"/>
  <c r="H1348" i="2"/>
  <c r="K1348" i="2"/>
  <c r="H827" i="2"/>
  <c r="K827" i="2"/>
  <c r="H1911" i="2"/>
  <c r="K1911" i="2"/>
  <c r="H2404" i="2"/>
  <c r="K2404" i="2"/>
  <c r="H1927" i="2"/>
  <c r="K1927" i="2"/>
  <c r="H641" i="2"/>
  <c r="K641" i="2"/>
  <c r="H1399" i="2"/>
  <c r="K1399" i="2"/>
  <c r="H1400" i="2"/>
  <c r="K1400" i="2"/>
  <c r="K86" i="1"/>
  <c r="H86" i="1"/>
  <c r="H362" i="14"/>
  <c r="K362" i="14"/>
  <c r="H363" i="14"/>
  <c r="K363" i="14"/>
  <c r="H64" i="14"/>
  <c r="K64" i="14"/>
  <c r="H469" i="14"/>
  <c r="K469" i="14"/>
  <c r="H68" i="11"/>
  <c r="K68" i="11"/>
  <c r="H205" i="11"/>
  <c r="K205" i="11"/>
  <c r="H160" i="11"/>
  <c r="K160" i="11"/>
  <c r="H720" i="10"/>
  <c r="K720" i="10"/>
  <c r="H862" i="10"/>
  <c r="K862" i="10"/>
  <c r="H82" i="10"/>
  <c r="K82" i="10"/>
  <c r="H789" i="7"/>
  <c r="K789" i="7"/>
  <c r="H67" i="7"/>
  <c r="K67" i="7"/>
  <c r="H959" i="7"/>
  <c r="K959" i="7"/>
  <c r="H974" i="7"/>
  <c r="K974" i="7"/>
  <c r="H2066" i="2"/>
  <c r="K2066" i="2"/>
  <c r="H1003" i="2"/>
  <c r="K1003" i="2"/>
  <c r="H2199" i="2"/>
  <c r="K2199" i="2"/>
  <c r="H19" i="1"/>
  <c r="K19" i="1"/>
  <c r="K704" i="1"/>
  <c r="H443" i="1"/>
  <c r="K443" i="1"/>
  <c r="K924" i="2"/>
  <c r="H924" i="2"/>
  <c r="K923" i="2"/>
  <c r="H923" i="2"/>
  <c r="H1149" i="16"/>
  <c r="K1149" i="16"/>
  <c r="H951" i="16"/>
  <c r="K951" i="16"/>
  <c r="H968" i="16"/>
  <c r="K968" i="16"/>
  <c r="H992" i="9"/>
  <c r="K992" i="9"/>
  <c r="H650" i="9"/>
  <c r="K650" i="9"/>
  <c r="H915" i="9"/>
  <c r="K915" i="9"/>
  <c r="H991" i="9"/>
  <c r="K991" i="9"/>
  <c r="H621" i="9"/>
  <c r="K621" i="9"/>
  <c r="H567" i="1"/>
  <c r="K567" i="1"/>
  <c r="H87" i="1"/>
  <c r="K87" i="1"/>
  <c r="H1108" i="16"/>
  <c r="K1108" i="16"/>
  <c r="H1109" i="16"/>
  <c r="K1109" i="16"/>
  <c r="H928" i="14"/>
  <c r="K928" i="14"/>
  <c r="H922" i="14"/>
  <c r="K922" i="14"/>
  <c r="H537" i="11"/>
  <c r="K537" i="11"/>
  <c r="H431" i="11"/>
  <c r="K431" i="11"/>
  <c r="H82" i="11"/>
  <c r="K82" i="11"/>
  <c r="H913" i="10" l="1"/>
  <c r="K913" i="10"/>
  <c r="H173" i="10"/>
  <c r="K173" i="10"/>
  <c r="H831" i="10"/>
  <c r="K831" i="10"/>
  <c r="H437" i="9"/>
  <c r="K437" i="9"/>
  <c r="H1144" i="9"/>
  <c r="K1144" i="9"/>
  <c r="H274" i="9"/>
  <c r="K274" i="9"/>
  <c r="H1237" i="9"/>
  <c r="K1237" i="9"/>
  <c r="H333" i="9"/>
  <c r="K333" i="9"/>
  <c r="H638" i="9"/>
  <c r="K638" i="9"/>
  <c r="H441" i="8"/>
  <c r="K441" i="8"/>
  <c r="H56" i="8"/>
  <c r="K56" i="8"/>
  <c r="H18" i="8"/>
  <c r="K18" i="8"/>
  <c r="H1015" i="7"/>
  <c r="K1015" i="7"/>
  <c r="H360" i="7"/>
  <c r="K360" i="7"/>
  <c r="H89" i="5"/>
  <c r="K89" i="5"/>
  <c r="H292" i="5"/>
  <c r="K292" i="5"/>
  <c r="H394" i="5"/>
  <c r="K394" i="5"/>
  <c r="H420" i="4"/>
  <c r="K420" i="4"/>
  <c r="H474" i="4"/>
  <c r="K474" i="4"/>
  <c r="H493" i="4"/>
  <c r="K493" i="4"/>
  <c r="H494" i="4"/>
  <c r="K494" i="4"/>
  <c r="H419" i="4"/>
  <c r="K419" i="4"/>
  <c r="H36" i="3"/>
  <c r="K36" i="3"/>
  <c r="H37" i="3"/>
  <c r="K37" i="3"/>
  <c r="H544" i="3"/>
  <c r="K544" i="3"/>
  <c r="H180" i="3"/>
  <c r="K180" i="3"/>
  <c r="H288" i="3"/>
  <c r="K288" i="3"/>
  <c r="H492" i="3"/>
  <c r="K492" i="3"/>
  <c r="H2522" i="2"/>
  <c r="K2522" i="2"/>
  <c r="H2193" i="2"/>
  <c r="K2193" i="2"/>
  <c r="H2138" i="2"/>
  <c r="K2138" i="2"/>
  <c r="H566" i="1"/>
  <c r="K566" i="1"/>
  <c r="H821" i="1"/>
  <c r="K821" i="1"/>
  <c r="H822" i="1"/>
  <c r="K822" i="1"/>
  <c r="H766" i="1"/>
  <c r="K766" i="1"/>
  <c r="H829" i="1"/>
  <c r="K829" i="1"/>
  <c r="H387" i="1"/>
  <c r="K387" i="1"/>
  <c r="H170" i="1"/>
  <c r="K170" i="1"/>
  <c r="H346" i="1"/>
  <c r="K346" i="1"/>
  <c r="H151" i="4"/>
  <c r="H450" i="4"/>
  <c r="K151" i="4"/>
  <c r="H255" i="4"/>
  <c r="K255" i="4"/>
  <c r="H1120" i="7"/>
  <c r="H1000" i="7"/>
  <c r="K1000" i="7"/>
  <c r="H210" i="7"/>
  <c r="K210" i="7"/>
  <c r="H527" i="7"/>
  <c r="K527" i="7"/>
  <c r="H142" i="7"/>
  <c r="K142" i="7"/>
  <c r="H1640" i="2"/>
  <c r="K1640" i="2"/>
  <c r="H159" i="2"/>
  <c r="H2242" i="2"/>
  <c r="K2242" i="2"/>
  <c r="H474" i="2"/>
  <c r="K474" i="2"/>
  <c r="H2403" i="2"/>
  <c r="K2403" i="2"/>
  <c r="H368" i="2"/>
  <c r="K368" i="2"/>
  <c r="AA22" i="23" l="1"/>
  <c r="AA20" i="23"/>
  <c r="H791" i="9" l="1"/>
  <c r="H788" i="9"/>
  <c r="K788" i="9"/>
  <c r="H784" i="14"/>
  <c r="K784" i="14"/>
  <c r="H355" i="14"/>
  <c r="K355" i="14"/>
  <c r="H927" i="14"/>
  <c r="K927" i="14"/>
  <c r="H238" i="14"/>
  <c r="K238" i="14"/>
  <c r="H798" i="14"/>
  <c r="K798" i="14"/>
  <c r="H234" i="4"/>
  <c r="K234" i="4"/>
  <c r="H449" i="4"/>
  <c r="K138" i="16" l="1"/>
  <c r="H138" i="16"/>
  <c r="H1199" i="16"/>
  <c r="K1199" i="16"/>
  <c r="H720" i="16"/>
  <c r="K720" i="16"/>
  <c r="H519" i="16"/>
  <c r="K519" i="16"/>
  <c r="H266" i="16"/>
  <c r="K266" i="16"/>
  <c r="K736" i="11" l="1"/>
  <c r="K663" i="7"/>
  <c r="H370" i="16" l="1"/>
  <c r="K370" i="16"/>
  <c r="H66" i="16"/>
  <c r="K66" i="16"/>
  <c r="H67" i="16"/>
  <c r="K67" i="16"/>
  <c r="H360" i="16"/>
  <c r="K360" i="16"/>
  <c r="H177" i="16"/>
  <c r="K177" i="16"/>
  <c r="H427" i="9"/>
  <c r="K427" i="9"/>
  <c r="H952" i="9"/>
  <c r="K952" i="9"/>
  <c r="H566" i="9"/>
  <c r="K566" i="9"/>
  <c r="H268" i="9"/>
  <c r="K268" i="9"/>
  <c r="H79" i="7"/>
  <c r="K79" i="7"/>
  <c r="H131" i="7"/>
  <c r="K131" i="7"/>
  <c r="H1119" i="7"/>
  <c r="H158" i="2" l="1"/>
  <c r="K158" i="2"/>
  <c r="H943" i="2"/>
  <c r="H329" i="1"/>
  <c r="K329" i="1"/>
  <c r="H330" i="1"/>
  <c r="K330" i="1"/>
  <c r="H225" i="1"/>
  <c r="K225" i="1"/>
  <c r="H153" i="8" l="1"/>
  <c r="K153" i="8"/>
  <c r="H389" i="8"/>
  <c r="K389" i="8"/>
  <c r="K1990" i="2"/>
  <c r="H1990" i="2"/>
  <c r="H725" i="7"/>
  <c r="K725" i="7"/>
  <c r="H929" i="7"/>
  <c r="K929" i="7"/>
  <c r="H602" i="7"/>
  <c r="K602" i="7"/>
  <c r="H692" i="5"/>
  <c r="K692" i="5"/>
  <c r="L692" i="5"/>
  <c r="M692" i="5" s="1"/>
  <c r="H1758" i="2"/>
  <c r="K1758" i="2"/>
  <c r="H341" i="2"/>
  <c r="K341" i="2"/>
  <c r="H1775" i="2"/>
  <c r="K1775" i="2"/>
  <c r="H404" i="2"/>
  <c r="K404" i="2"/>
  <c r="H846" i="2"/>
  <c r="K846" i="2"/>
  <c r="H57" i="14"/>
  <c r="K57" i="14"/>
  <c r="H58" i="14"/>
  <c r="K58" i="14"/>
  <c r="H905" i="14"/>
  <c r="K905" i="14"/>
  <c r="H783" i="14"/>
  <c r="K783" i="14"/>
  <c r="H771" i="14"/>
  <c r="K771" i="14"/>
  <c r="H779" i="14"/>
  <c r="K779" i="14"/>
  <c r="K63" i="14"/>
  <c r="H63" i="14"/>
  <c r="H436" i="14"/>
  <c r="K436" i="14"/>
  <c r="N692" i="5" l="1"/>
  <c r="H423" i="16" l="1"/>
  <c r="K423" i="16"/>
  <c r="H422" i="16"/>
  <c r="K422" i="16"/>
  <c r="H279" i="16"/>
  <c r="K279" i="16"/>
  <c r="H280" i="16"/>
  <c r="K280" i="16"/>
  <c r="H119" i="16"/>
  <c r="K119" i="16"/>
  <c r="H541" i="9"/>
  <c r="K541" i="9"/>
  <c r="H50" i="9"/>
  <c r="K50" i="9"/>
  <c r="H669" i="9"/>
  <c r="K669" i="9"/>
  <c r="H332" i="9"/>
  <c r="K332" i="9"/>
  <c r="H174" i="9"/>
  <c r="K174" i="9"/>
  <c r="H399" i="8"/>
  <c r="K399" i="8"/>
  <c r="H952" i="7"/>
  <c r="K952" i="7"/>
  <c r="H722" i="7"/>
  <c r="K722" i="7"/>
  <c r="H327" i="7"/>
  <c r="K327" i="7"/>
  <c r="H509" i="7"/>
  <c r="K509" i="7"/>
  <c r="H1017" i="7"/>
  <c r="K1017" i="7"/>
  <c r="H203" i="4"/>
  <c r="K203" i="4"/>
  <c r="H263" i="3"/>
  <c r="K263" i="3"/>
  <c r="H262" i="3"/>
  <c r="K262" i="3"/>
  <c r="H65" i="3"/>
  <c r="K65" i="3"/>
  <c r="H51" i="1"/>
  <c r="K51" i="1"/>
  <c r="H65" i="1"/>
  <c r="K65" i="1"/>
  <c r="H113" i="1"/>
  <c r="K113" i="1"/>
  <c r="H602" i="1"/>
  <c r="K602" i="1"/>
  <c r="H151" i="1"/>
  <c r="K151" i="1"/>
  <c r="H152" i="1"/>
  <c r="K152" i="1"/>
  <c r="K74" i="1"/>
  <c r="AA27" i="23" s="1"/>
  <c r="AR27" i="23" s="1"/>
  <c r="H74" i="1"/>
  <c r="K481" i="1"/>
  <c r="H481" i="1"/>
  <c r="K395" i="14"/>
  <c r="H395" i="14"/>
  <c r="H40" i="10"/>
  <c r="K40" i="10"/>
  <c r="H301" i="10"/>
  <c r="K301" i="10"/>
  <c r="H442" i="10"/>
  <c r="K442" i="10"/>
  <c r="K791" i="2"/>
  <c r="H791" i="2"/>
  <c r="H352" i="11"/>
  <c r="K352" i="11"/>
  <c r="H764" i="11"/>
  <c r="K764" i="11"/>
  <c r="H617" i="11"/>
  <c r="K617" i="11"/>
  <c r="H787" i="9"/>
  <c r="K787" i="9"/>
  <c r="H158" i="7"/>
  <c r="K158" i="7"/>
  <c r="H297" i="7"/>
  <c r="K297" i="7"/>
  <c r="H526" i="7"/>
  <c r="K526" i="7"/>
  <c r="H204" i="4"/>
  <c r="K204" i="4"/>
  <c r="H154" i="4"/>
  <c r="K154" i="4"/>
  <c r="H101" i="4"/>
  <c r="K101" i="4"/>
  <c r="H102" i="4"/>
  <c r="K102" i="4"/>
  <c r="H2266" i="2"/>
  <c r="K2266" i="2"/>
  <c r="H2267" i="2"/>
  <c r="K2267" i="2"/>
  <c r="H149" i="2"/>
  <c r="K149" i="2"/>
  <c r="H921" i="2"/>
  <c r="K921" i="2"/>
  <c r="H922" i="2"/>
  <c r="K922" i="2"/>
  <c r="H600" i="2"/>
  <c r="K600" i="2"/>
  <c r="H1230" i="2"/>
  <c r="K1230" i="2"/>
  <c r="H1981" i="2"/>
  <c r="K1981" i="2"/>
  <c r="H1565" i="2"/>
  <c r="K1565" i="2"/>
  <c r="K229" i="10"/>
  <c r="H229" i="10"/>
  <c r="M1012" i="10"/>
  <c r="K1012" i="10"/>
  <c r="H1012" i="10"/>
  <c r="K798" i="10"/>
  <c r="H798" i="10"/>
  <c r="K503" i="2"/>
  <c r="H503" i="2"/>
  <c r="H906" i="16"/>
  <c r="K906" i="16"/>
  <c r="H907" i="16"/>
  <c r="K907" i="16"/>
  <c r="H355" i="16"/>
  <c r="K355" i="16"/>
  <c r="H283" i="16"/>
  <c r="K283" i="16"/>
  <c r="H623" i="11"/>
  <c r="K623" i="11"/>
  <c r="H194" i="11"/>
  <c r="K194" i="11"/>
  <c r="H673" i="11"/>
  <c r="K673" i="11"/>
  <c r="H244" i="11"/>
  <c r="K244" i="11"/>
  <c r="H618" i="11"/>
  <c r="K618" i="11"/>
  <c r="H45" i="11"/>
  <c r="K45" i="11"/>
  <c r="H912" i="2"/>
  <c r="K912" i="2"/>
  <c r="H439" i="2"/>
  <c r="K439" i="2"/>
  <c r="H62" i="2"/>
  <c r="K62" i="2"/>
  <c r="H2203" i="2"/>
  <c r="K2203" i="2"/>
  <c r="H1347" i="2"/>
  <c r="K1347" i="2"/>
  <c r="H1631" i="2"/>
  <c r="K1631" i="2"/>
  <c r="H840" i="10"/>
  <c r="K840" i="10"/>
  <c r="H175" i="10"/>
  <c r="K175" i="10"/>
  <c r="H176" i="10"/>
  <c r="K176" i="10"/>
  <c r="H746" i="10"/>
  <c r="K746" i="10"/>
  <c r="H794" i="10"/>
  <c r="K794" i="10"/>
  <c r="H852" i="10"/>
  <c r="K852" i="10"/>
  <c r="H340" i="10"/>
  <c r="K340" i="10"/>
  <c r="H685" i="10"/>
  <c r="K685" i="10"/>
  <c r="H686" i="10"/>
  <c r="K686" i="10"/>
  <c r="H331" i="9"/>
  <c r="K331" i="9"/>
  <c r="H637" i="9"/>
  <c r="K637" i="9"/>
  <c r="H356" i="9"/>
  <c r="K356" i="9"/>
  <c r="H1156" i="9"/>
  <c r="K1156" i="9"/>
  <c r="H951" i="9"/>
  <c r="K951" i="9"/>
  <c r="H920" i="9"/>
  <c r="K920" i="9"/>
  <c r="H678" i="9"/>
  <c r="K678" i="9"/>
  <c r="H1155" i="9"/>
  <c r="K1155" i="9"/>
  <c r="H63" i="9"/>
  <c r="K63" i="9"/>
  <c r="H1280" i="9"/>
  <c r="K1280" i="9"/>
  <c r="H355" i="9"/>
  <c r="K355" i="9"/>
  <c r="H234" i="9"/>
  <c r="K234" i="9"/>
  <c r="H388" i="8"/>
  <c r="K388" i="8"/>
  <c r="H152" i="8"/>
  <c r="K152" i="8"/>
  <c r="H235" i="8"/>
  <c r="K235" i="8"/>
  <c r="N1012" i="10" l="1"/>
  <c r="H231" i="8"/>
  <c r="K231" i="8"/>
  <c r="H380" i="8"/>
  <c r="K380" i="8"/>
  <c r="H143" i="8"/>
  <c r="K143" i="8"/>
  <c r="H318" i="8"/>
  <c r="K318" i="8"/>
  <c r="H1012" i="7"/>
  <c r="K1012" i="7"/>
  <c r="H846" i="7"/>
  <c r="K846" i="7"/>
  <c r="H629" i="7"/>
  <c r="K629" i="7"/>
  <c r="H938" i="7"/>
  <c r="K938" i="7"/>
  <c r="H402" i="7"/>
  <c r="K402" i="7"/>
  <c r="H643" i="7"/>
  <c r="K643" i="7"/>
  <c r="H17" i="7"/>
  <c r="K17" i="7"/>
  <c r="H599" i="4"/>
  <c r="K599" i="4"/>
  <c r="H600" i="4"/>
  <c r="K600" i="4"/>
  <c r="H73" i="4"/>
  <c r="K73" i="4"/>
  <c r="H529" i="4"/>
  <c r="K529" i="4"/>
  <c r="H115" i="4"/>
  <c r="K115" i="4"/>
  <c r="H1245" i="2"/>
  <c r="K1245" i="2"/>
  <c r="H1371" i="2"/>
  <c r="K1371" i="2"/>
  <c r="H752" i="2"/>
  <c r="K752" i="2"/>
  <c r="H2317" i="2"/>
  <c r="K2317" i="2"/>
  <c r="H2521" i="2"/>
  <c r="K2521" i="2"/>
  <c r="H2284" i="2"/>
  <c r="K2284" i="2"/>
  <c r="H465" i="1"/>
  <c r="K465" i="1"/>
  <c r="H338" i="1"/>
  <c r="K338" i="1"/>
  <c r="H339" i="1"/>
  <c r="K339" i="1"/>
  <c r="H464" i="1"/>
  <c r="K464" i="1"/>
  <c r="L464" i="1"/>
  <c r="M464" i="1" s="1"/>
  <c r="H669" i="1"/>
  <c r="K669" i="1"/>
  <c r="H187" i="1"/>
  <c r="K187" i="1"/>
  <c r="H217" i="1"/>
  <c r="K217" i="1"/>
  <c r="N464" i="1" l="1"/>
  <c r="K354" i="16"/>
  <c r="H354" i="16"/>
  <c r="H814" i="14"/>
  <c r="K814" i="14"/>
  <c r="H815" i="14"/>
  <c r="K815" i="14"/>
  <c r="H167" i="14"/>
  <c r="K167" i="14"/>
  <c r="H7" i="14"/>
  <c r="K7" i="14"/>
  <c r="H790" i="2"/>
  <c r="K790" i="2"/>
  <c r="H1628" i="2"/>
  <c r="K1628" i="2"/>
  <c r="H1435" i="2"/>
  <c r="K1435" i="2"/>
  <c r="H1544" i="2"/>
  <c r="K1544" i="2"/>
  <c r="H1490" i="2"/>
  <c r="K1490" i="2"/>
  <c r="H1856" i="2"/>
  <c r="K1856" i="2"/>
  <c r="H653" i="7" l="1"/>
  <c r="K653" i="7"/>
  <c r="H633" i="7"/>
  <c r="K633" i="7"/>
  <c r="H660" i="7"/>
  <c r="K660" i="7"/>
  <c r="H691" i="7"/>
  <c r="K691" i="7"/>
  <c r="H209" i="7"/>
  <c r="K209" i="7"/>
  <c r="H769" i="7"/>
  <c r="K769" i="7"/>
  <c r="H1016" i="7"/>
  <c r="K1016" i="7"/>
  <c r="H752" i="7"/>
  <c r="K752" i="7"/>
  <c r="H68" i="7"/>
  <c r="K68" i="7"/>
  <c r="H69" i="7"/>
  <c r="K69" i="7"/>
  <c r="H109" i="5"/>
  <c r="K109" i="5"/>
  <c r="H50" i="5"/>
  <c r="K50" i="5"/>
  <c r="H377" i="5"/>
  <c r="K377" i="5"/>
  <c r="H617" i="5"/>
  <c r="K617" i="5"/>
  <c r="H929" i="3" l="1"/>
  <c r="K929" i="3"/>
  <c r="H257" i="3"/>
  <c r="K257" i="3"/>
  <c r="H539" i="3"/>
  <c r="K539" i="3"/>
  <c r="H1835" i="2"/>
  <c r="K1835" i="2"/>
  <c r="L1835" i="2"/>
  <c r="M1835" i="2" s="1"/>
  <c r="H340" i="2"/>
  <c r="K340" i="2"/>
  <c r="H1792" i="2"/>
  <c r="K1792" i="2"/>
  <c r="H1793" i="2"/>
  <c r="K1793" i="2"/>
  <c r="H502" i="2"/>
  <c r="K502" i="2"/>
  <c r="H87" i="10"/>
  <c r="K87" i="10"/>
  <c r="H476" i="10"/>
  <c r="K476" i="10"/>
  <c r="H12" i="10"/>
  <c r="K12" i="10"/>
  <c r="H902" i="10"/>
  <c r="K902" i="10"/>
  <c r="H384" i="7"/>
  <c r="K384" i="7"/>
  <c r="H1092" i="7"/>
  <c r="K1092" i="7"/>
  <c r="H125" i="7"/>
  <c r="K125" i="7"/>
  <c r="H1855" i="2"/>
  <c r="K1855" i="2"/>
  <c r="H1253" i="2"/>
  <c r="K1253" i="2"/>
  <c r="H1198" i="2"/>
  <c r="K1198" i="2"/>
  <c r="H150" i="2"/>
  <c r="K150" i="2"/>
  <c r="H121" i="2"/>
  <c r="K121" i="2"/>
  <c r="H645" i="16"/>
  <c r="K645" i="16"/>
  <c r="H1158" i="16"/>
  <c r="K1158" i="16"/>
  <c r="H1159" i="16"/>
  <c r="K1159" i="16"/>
  <c r="H646" i="16"/>
  <c r="K646" i="16"/>
  <c r="K6" i="16"/>
  <c r="AP20" i="23" s="1"/>
  <c r="H6" i="16"/>
  <c r="K137" i="16"/>
  <c r="H137" i="16"/>
  <c r="H859" i="16"/>
  <c r="K859" i="16"/>
  <c r="H940" i="16"/>
  <c r="K940" i="16"/>
  <c r="H407" i="16"/>
  <c r="K407" i="16"/>
  <c r="H552" i="14"/>
  <c r="K552" i="14"/>
  <c r="H335" i="14"/>
  <c r="K335" i="14"/>
  <c r="H336" i="14"/>
  <c r="K336" i="14"/>
  <c r="H76" i="14"/>
  <c r="K76" i="14"/>
  <c r="H778" i="14"/>
  <c r="K778" i="14"/>
  <c r="K762" i="11"/>
  <c r="H762" i="11"/>
  <c r="H763" i="11"/>
  <c r="K763" i="11"/>
  <c r="H60" i="11"/>
  <c r="K60" i="11"/>
  <c r="H121" i="11"/>
  <c r="K121" i="11"/>
  <c r="H81" i="11"/>
  <c r="K81" i="11"/>
  <c r="H289" i="10"/>
  <c r="K289" i="10"/>
  <c r="H152" i="10"/>
  <c r="K152" i="10"/>
  <c r="N1835" i="2" l="1"/>
  <c r="H49" i="9" l="1"/>
  <c r="K49" i="9"/>
  <c r="H655" i="9"/>
  <c r="K655" i="9"/>
  <c r="H426" i="9"/>
  <c r="K426" i="9"/>
  <c r="H1685" i="2" l="1"/>
  <c r="K1685" i="2"/>
  <c r="H1686" i="2"/>
  <c r="K1686" i="2"/>
  <c r="H2010" i="2"/>
  <c r="K2010" i="2"/>
  <c r="H356" i="2"/>
  <c r="K356" i="2"/>
  <c r="H274" i="2"/>
  <c r="K274" i="2"/>
  <c r="H751" i="2"/>
  <c r="K751" i="2"/>
  <c r="H456" i="2"/>
  <c r="K456" i="2"/>
  <c r="K818" i="7"/>
  <c r="AG20" i="23" s="1"/>
  <c r="H818" i="7"/>
  <c r="K728" i="14"/>
  <c r="H728" i="14"/>
  <c r="K650" i="14"/>
  <c r="H650" i="14"/>
  <c r="K501" i="14"/>
  <c r="H501" i="14"/>
  <c r="K20" i="3"/>
  <c r="AC20" i="23" s="1"/>
  <c r="H20" i="3"/>
  <c r="K634" i="3"/>
  <c r="H634" i="3"/>
  <c r="K2265" i="2"/>
  <c r="H2265" i="2"/>
  <c r="K1571" i="2"/>
  <c r="AB20" i="23" s="1"/>
  <c r="H1571" i="2"/>
  <c r="K111" i="2"/>
  <c r="H111" i="2"/>
  <c r="H111" i="3"/>
  <c r="K111" i="3"/>
  <c r="H886" i="3"/>
  <c r="K886" i="3"/>
  <c r="H887" i="3"/>
  <c r="K887" i="3"/>
  <c r="H385" i="3"/>
  <c r="K385" i="3"/>
  <c r="H316" i="3"/>
  <c r="K316" i="3"/>
  <c r="L316" i="3"/>
  <c r="N316" i="3" s="1"/>
  <c r="H1973" i="2"/>
  <c r="K1973" i="2"/>
  <c r="H1974" i="2"/>
  <c r="K1974" i="2"/>
  <c r="H2033" i="2"/>
  <c r="K2033" i="2"/>
  <c r="H2034" i="2"/>
  <c r="K2034" i="2"/>
  <c r="H1422" i="2"/>
  <c r="K1422" i="2"/>
  <c r="H2350" i="2"/>
  <c r="K2350" i="2"/>
  <c r="H2351" i="2"/>
  <c r="K2351" i="2"/>
  <c r="H2352" i="2"/>
  <c r="K2352" i="2"/>
  <c r="H170" i="2"/>
  <c r="K170" i="2"/>
  <c r="H1650" i="2"/>
  <c r="K1650" i="2"/>
  <c r="H553" i="2"/>
  <c r="K553" i="2"/>
  <c r="H554" i="2"/>
  <c r="K554" i="2"/>
  <c r="H2409" i="2"/>
  <c r="K2409" i="2"/>
  <c r="H430" i="11"/>
  <c r="K430" i="11"/>
  <c r="H317" i="11"/>
  <c r="K317" i="11"/>
  <c r="H204" i="11"/>
  <c r="K204" i="11"/>
  <c r="H105" i="14"/>
  <c r="K105" i="14"/>
  <c r="H904" i="14"/>
  <c r="K904" i="14"/>
  <c r="H409" i="5"/>
  <c r="K409" i="5"/>
  <c r="H228" i="5"/>
  <c r="K228" i="5"/>
  <c r="AE19" i="23" s="1"/>
  <c r="H73" i="3"/>
  <c r="K73" i="3"/>
  <c r="H74" i="3"/>
  <c r="K74" i="3"/>
  <c r="H616" i="3"/>
  <c r="K616" i="3"/>
  <c r="K498" i="5"/>
  <c r="H2264" i="2"/>
  <c r="K2264" i="2"/>
  <c r="H1345" i="2"/>
  <c r="K1345" i="2"/>
  <c r="H1379" i="2"/>
  <c r="K1379" i="2"/>
  <c r="H755" i="2"/>
  <c r="K755" i="2"/>
  <c r="H511" i="2"/>
  <c r="K511" i="2"/>
  <c r="H665" i="9"/>
  <c r="K665" i="9"/>
  <c r="H1246" i="9"/>
  <c r="K1246" i="9"/>
  <c r="H1134" i="9"/>
  <c r="K1134" i="9"/>
  <c r="H115" i="11"/>
  <c r="K115" i="11"/>
  <c r="H193" i="11"/>
  <c r="K193" i="11"/>
  <c r="H968" i="7"/>
  <c r="K968" i="7"/>
  <c r="H700" i="7"/>
  <c r="K700" i="7"/>
  <c r="H921" i="7"/>
  <c r="K921" i="7"/>
  <c r="H168" i="7"/>
  <c r="K168" i="7"/>
  <c r="H359" i="10"/>
  <c r="K359" i="10"/>
  <c r="H765" i="10"/>
  <c r="K765" i="10"/>
  <c r="H295" i="10"/>
  <c r="K295" i="10"/>
  <c r="H296" i="10"/>
  <c r="K296" i="10"/>
  <c r="H470" i="4"/>
  <c r="K470" i="4"/>
  <c r="H612" i="4"/>
  <c r="K612" i="4"/>
  <c r="M316" i="3" l="1"/>
  <c r="H1143" i="16"/>
  <c r="K1143" i="16"/>
  <c r="H52" i="16"/>
  <c r="K52" i="16"/>
  <c r="H823" i="16"/>
  <c r="K823" i="16"/>
  <c r="H824" i="16"/>
  <c r="K824" i="16"/>
  <c r="H100" i="4"/>
  <c r="K100" i="4"/>
  <c r="H498" i="4"/>
  <c r="K498" i="4"/>
  <c r="H327" i="4"/>
  <c r="K327" i="4"/>
  <c r="K297" i="5"/>
  <c r="H627" i="4"/>
  <c r="K627" i="4"/>
  <c r="H78" i="4"/>
  <c r="K78" i="4"/>
  <c r="H79" i="4"/>
  <c r="K79" i="4"/>
  <c r="H469" i="4"/>
  <c r="K469" i="4"/>
  <c r="H2520" i="2"/>
  <c r="K2520" i="2"/>
  <c r="H192" i="2"/>
  <c r="K192" i="2"/>
  <c r="H1795" i="2"/>
  <c r="K1795" i="2"/>
  <c r="H2318" i="2"/>
  <c r="K2318" i="2"/>
  <c r="H1380" i="2"/>
  <c r="K1380" i="2"/>
  <c r="H957" i="2"/>
  <c r="K957" i="2"/>
  <c r="H2313" i="2"/>
  <c r="H70" i="1"/>
  <c r="K70" i="1"/>
  <c r="H71" i="1"/>
  <c r="K71" i="1"/>
  <c r="H311" i="1"/>
  <c r="K311" i="1"/>
  <c r="H18" i="1"/>
  <c r="K18" i="1"/>
  <c r="H442" i="9"/>
  <c r="K442" i="9"/>
  <c r="H532" i="9"/>
  <c r="K532" i="9"/>
  <c r="H1081" i="9"/>
  <c r="K1081" i="9"/>
  <c r="H931" i="9"/>
  <c r="K931" i="9"/>
  <c r="H616" i="9"/>
  <c r="K616" i="9"/>
  <c r="H240" i="9"/>
  <c r="K240" i="9"/>
  <c r="H748" i="14"/>
  <c r="K530" i="4"/>
  <c r="K323" i="4"/>
  <c r="K322" i="4"/>
  <c r="K570" i="4"/>
  <c r="K569" i="4"/>
  <c r="K318" i="4"/>
  <c r="K317" i="4"/>
  <c r="K99" i="4"/>
  <c r="K190" i="4"/>
  <c r="K189" i="4"/>
  <c r="K237" i="4"/>
  <c r="K21" i="4"/>
  <c r="K22" i="4"/>
  <c r="H105" i="16"/>
  <c r="K105" i="16"/>
  <c r="H106" i="16"/>
  <c r="K106" i="16"/>
  <c r="H782" i="16"/>
  <c r="K782" i="16"/>
  <c r="H1538" i="2"/>
  <c r="K1538" i="2"/>
  <c r="H989" i="2"/>
  <c r="K989" i="2"/>
  <c r="K2313" i="2"/>
  <c r="K361" i="14"/>
  <c r="H361" i="14"/>
  <c r="K592" i="5"/>
  <c r="AE20" i="23" s="1"/>
  <c r="H592" i="5"/>
  <c r="K845" i="3"/>
  <c r="H845" i="3"/>
  <c r="H369" i="7"/>
  <c r="K369" i="7"/>
  <c r="H528" i="7"/>
  <c r="K528" i="7"/>
  <c r="H543" i="3"/>
  <c r="K543" i="3"/>
  <c r="H536" i="3"/>
  <c r="K536" i="3"/>
  <c r="H498" i="5"/>
  <c r="H591" i="5"/>
  <c r="K591" i="5"/>
  <c r="H416" i="5"/>
  <c r="K416" i="5"/>
  <c r="H570" i="4"/>
  <c r="K589" i="4"/>
  <c r="H414" i="4"/>
  <c r="K414" i="4"/>
  <c r="H531" i="4"/>
  <c r="H569" i="4"/>
  <c r="K531" i="4"/>
  <c r="H530" i="4"/>
  <c r="H323" i="4"/>
  <c r="H1430" i="2"/>
  <c r="K1430" i="2"/>
  <c r="H2251" i="2"/>
  <c r="K2251" i="2"/>
  <c r="H1434" i="2"/>
  <c r="K1434" i="2"/>
  <c r="H381" i="2"/>
  <c r="K381" i="2"/>
  <c r="H272" i="2"/>
  <c r="K272" i="2"/>
  <c r="H1749" i="2"/>
  <c r="K1749" i="2"/>
  <c r="H1694" i="2"/>
  <c r="K1694" i="2"/>
  <c r="H64" i="2"/>
  <c r="K64" i="2"/>
  <c r="H2088" i="2"/>
  <c r="K2088" i="2"/>
  <c r="H130" i="7"/>
  <c r="K130" i="7"/>
  <c r="H965" i="7"/>
  <c r="K965" i="7"/>
  <c r="H1122" i="7"/>
  <c r="K1122" i="7"/>
  <c r="K359" i="7"/>
  <c r="H359" i="7"/>
  <c r="AD19" i="23" l="1"/>
  <c r="H8" i="3"/>
  <c r="K8" i="3"/>
  <c r="H956" i="3"/>
  <c r="K956" i="3"/>
  <c r="H484" i="3"/>
  <c r="K484" i="3"/>
  <c r="H824" i="3"/>
  <c r="K824" i="3"/>
  <c r="H149" i="8"/>
  <c r="K149" i="8"/>
  <c r="H213" i="8"/>
  <c r="K213" i="8"/>
  <c r="H398" i="8"/>
  <c r="K398" i="8"/>
  <c r="H291" i="8"/>
  <c r="K291" i="8"/>
  <c r="H411" i="8"/>
  <c r="K411" i="8"/>
  <c r="H173" i="5"/>
  <c r="K173" i="5"/>
  <c r="H497" i="5"/>
  <c r="K497" i="5"/>
  <c r="H639" i="5"/>
  <c r="K639" i="5"/>
  <c r="H307" i="5"/>
  <c r="K307" i="5"/>
  <c r="H665" i="1"/>
  <c r="K665" i="1"/>
  <c r="H711" i="1"/>
  <c r="K711" i="1"/>
  <c r="H710" i="1"/>
  <c r="K710" i="1"/>
  <c r="H500" i="1"/>
  <c r="K500" i="1"/>
  <c r="H470" i="1"/>
  <c r="K470" i="1"/>
  <c r="H357" i="11"/>
  <c r="K357" i="11"/>
  <c r="H358" i="11"/>
  <c r="K358" i="11"/>
  <c r="H569" i="11"/>
  <c r="K569" i="11"/>
  <c r="H670" i="11"/>
  <c r="K670" i="11"/>
  <c r="AA19" i="23" l="1"/>
  <c r="H181" i="11"/>
  <c r="K181" i="11"/>
  <c r="H176" i="11"/>
  <c r="K176" i="11"/>
  <c r="H642" i="11"/>
  <c r="K642" i="11"/>
  <c r="H716" i="1"/>
  <c r="K716" i="1"/>
  <c r="H715" i="1"/>
  <c r="K715" i="1"/>
  <c r="H1967" i="2"/>
  <c r="K1967" i="2"/>
  <c r="H2003" i="2"/>
  <c r="K2003" i="2"/>
  <c r="H1716" i="2"/>
  <c r="K1716" i="2"/>
  <c r="H853" i="10"/>
  <c r="K853" i="10"/>
  <c r="H719" i="10"/>
  <c r="K719" i="10"/>
  <c r="H325" i="10"/>
  <c r="K325" i="10"/>
  <c r="H896" i="3"/>
  <c r="K896" i="3"/>
  <c r="H32" i="3"/>
  <c r="K32" i="3"/>
  <c r="H955" i="3"/>
  <c r="K955" i="3"/>
  <c r="H817" i="3"/>
  <c r="K817" i="3"/>
  <c r="H920" i="2"/>
  <c r="K920" i="2"/>
  <c r="H25" i="16"/>
  <c r="K25" i="16"/>
  <c r="H1210" i="16"/>
  <c r="K1210" i="16"/>
  <c r="H957" i="16"/>
  <c r="K957" i="16"/>
  <c r="H1693" i="2"/>
  <c r="K1693" i="2"/>
  <c r="H1197" i="2"/>
  <c r="K1197" i="2"/>
  <c r="H196" i="2"/>
  <c r="K196" i="2"/>
  <c r="H840" i="2"/>
  <c r="K840" i="2"/>
  <c r="H679" i="9"/>
  <c r="K679" i="9"/>
  <c r="H37" i="9"/>
  <c r="K37" i="9"/>
  <c r="H745" i="9"/>
  <c r="K745" i="9"/>
  <c r="H674" i="3"/>
  <c r="K674" i="3"/>
  <c r="H675" i="3"/>
  <c r="K675" i="3"/>
  <c r="H941" i="3"/>
  <c r="K941" i="3"/>
  <c r="H895" i="3"/>
  <c r="K895" i="3"/>
  <c r="H894" i="3"/>
  <c r="K894" i="3"/>
  <c r="H70" i="15"/>
  <c r="K70" i="15"/>
  <c r="H315" i="15"/>
  <c r="K315" i="15"/>
  <c r="H397" i="15"/>
  <c r="K397" i="15"/>
  <c r="L397" i="15"/>
  <c r="N397" i="15" s="1"/>
  <c r="H158" i="15"/>
  <c r="K158" i="15"/>
  <c r="H335" i="15"/>
  <c r="K335" i="15"/>
  <c r="H409" i="15"/>
  <c r="K409" i="15"/>
  <c r="L409" i="15"/>
  <c r="M409" i="15" s="1"/>
  <c r="H74" i="15"/>
  <c r="K74" i="15"/>
  <c r="H134" i="15"/>
  <c r="K134" i="15"/>
  <c r="H1089" i="7"/>
  <c r="K1089" i="7"/>
  <c r="H392" i="7"/>
  <c r="K392" i="7"/>
  <c r="H1082" i="7"/>
  <c r="K1082" i="7"/>
  <c r="H160" i="7"/>
  <c r="K160" i="7"/>
  <c r="H614" i="7"/>
  <c r="K614" i="7"/>
  <c r="AB19" i="23" l="1"/>
  <c r="AP19" i="23"/>
  <c r="AI19" i="23"/>
  <c r="M397" i="15"/>
  <c r="N409" i="15"/>
  <c r="H190" i="4" l="1"/>
  <c r="H99" i="4"/>
  <c r="K254" i="4"/>
  <c r="H254" i="4"/>
  <c r="H8" i="6"/>
  <c r="K8" i="6"/>
  <c r="H33" i="6"/>
  <c r="K33" i="6"/>
  <c r="AF20" i="23" s="1"/>
  <c r="L33" i="6"/>
  <c r="H755" i="14"/>
  <c r="K755" i="14"/>
  <c r="H794" i="14"/>
  <c r="K794" i="14"/>
  <c r="H781" i="14"/>
  <c r="K781" i="14"/>
  <c r="H166" i="14"/>
  <c r="K166" i="14"/>
  <c r="H204" i="14"/>
  <c r="K204" i="14"/>
  <c r="H46" i="11"/>
  <c r="K46" i="11"/>
  <c r="H761" i="11"/>
  <c r="K761" i="11"/>
  <c r="H812" i="11"/>
  <c r="K812" i="11"/>
  <c r="H59" i="11"/>
  <c r="K59" i="11"/>
  <c r="H502" i="11"/>
  <c r="K502" i="11"/>
  <c r="H518" i="11"/>
  <c r="K518" i="11"/>
  <c r="H1150" i="9"/>
  <c r="K1150" i="9"/>
  <c r="H157" i="7"/>
  <c r="H120" i="2"/>
  <c r="K120" i="2"/>
  <c r="H279" i="2"/>
  <c r="K279" i="2"/>
  <c r="H317" i="4"/>
  <c r="H318" i="4"/>
  <c r="H322" i="4"/>
  <c r="H952" i="2"/>
  <c r="K952" i="2"/>
  <c r="H1934" i="2"/>
  <c r="K1934" i="2"/>
  <c r="H2031" i="2"/>
  <c r="K2031" i="2"/>
  <c r="H847" i="2"/>
  <c r="K847" i="2"/>
  <c r="H209" i="2"/>
  <c r="K209" i="2"/>
  <c r="H1447" i="2"/>
  <c r="K1447" i="2"/>
  <c r="H1121" i="2"/>
  <c r="K1121" i="2"/>
  <c r="H528" i="10"/>
  <c r="K528" i="10"/>
  <c r="H529" i="10"/>
  <c r="K529" i="10"/>
  <c r="H962" i="10"/>
  <c r="K962" i="10"/>
  <c r="K157" i="7"/>
  <c r="H597" i="7"/>
  <c r="K597" i="7"/>
  <c r="H662" i="7"/>
  <c r="K662" i="7"/>
  <c r="H42" i="1"/>
  <c r="K42" i="1"/>
  <c r="H484" i="1"/>
  <c r="K484" i="1"/>
  <c r="H168" i="1"/>
  <c r="K168" i="1"/>
  <c r="H16" i="3"/>
  <c r="K16" i="3"/>
  <c r="H17" i="3"/>
  <c r="K17" i="3"/>
  <c r="H179" i="3"/>
  <c r="K179" i="3"/>
  <c r="H237" i="4"/>
  <c r="H21" i="4"/>
  <c r="H189" i="4"/>
  <c r="H1011" i="7"/>
  <c r="K1011" i="7"/>
  <c r="H346" i="7"/>
  <c r="K346" i="7"/>
  <c r="H534" i="7"/>
  <c r="K534" i="7"/>
  <c r="H352" i="7"/>
  <c r="K352" i="7"/>
  <c r="H710" i="7"/>
  <c r="K710" i="7"/>
  <c r="H792" i="7"/>
  <c r="K792" i="7"/>
  <c r="H2184" i="2"/>
  <c r="K2184" i="2"/>
  <c r="H1706" i="2"/>
  <c r="K1706" i="2"/>
  <c r="H782" i="2"/>
  <c r="K782" i="2"/>
  <c r="H1240" i="2"/>
  <c r="K1240" i="2"/>
  <c r="H2498" i="2"/>
  <c r="K2498" i="2"/>
  <c r="H1357" i="2"/>
  <c r="K1357" i="2"/>
  <c r="H1199" i="9"/>
  <c r="K1199" i="9"/>
  <c r="H666" i="9"/>
  <c r="K666" i="9"/>
  <c r="H260" i="9"/>
  <c r="K260" i="9"/>
  <c r="H569" i="16"/>
  <c r="K569" i="16"/>
  <c r="H570" i="16"/>
  <c r="K570" i="16"/>
  <c r="H738" i="16"/>
  <c r="K738" i="16"/>
  <c r="H739" i="16"/>
  <c r="K739" i="16"/>
  <c r="H469" i="16"/>
  <c r="K469" i="16"/>
  <c r="H470" i="16"/>
  <c r="K470" i="16"/>
  <c r="H181" i="16"/>
  <c r="K181" i="16"/>
  <c r="H704" i="16"/>
  <c r="K704" i="16"/>
  <c r="H908" i="16"/>
  <c r="K908" i="16"/>
  <c r="H909" i="16"/>
  <c r="K909" i="16"/>
  <c r="H1091" i="16"/>
  <c r="K1091" i="16"/>
  <c r="H1092" i="16"/>
  <c r="K1092" i="16"/>
  <c r="H703" i="16"/>
  <c r="K703" i="16"/>
  <c r="H260" i="16"/>
  <c r="K260" i="16"/>
  <c r="H1211" i="7"/>
  <c r="K1211" i="7"/>
  <c r="L1211" i="7"/>
  <c r="M1211" i="7" s="1"/>
  <c r="H1214" i="7"/>
  <c r="J1214" i="7"/>
  <c r="K1214" i="7"/>
  <c r="L1214" i="7"/>
  <c r="J1215" i="7"/>
  <c r="K1215" i="7"/>
  <c r="L1215" i="7"/>
  <c r="H420" i="14"/>
  <c r="K420" i="14"/>
  <c r="K439" i="11"/>
  <c r="H439" i="11"/>
  <c r="K220" i="11"/>
  <c r="AK20" i="23" s="1"/>
  <c r="H220" i="11"/>
  <c r="K230" i="10"/>
  <c r="H230" i="10"/>
  <c r="K951" i="7"/>
  <c r="H951" i="7"/>
  <c r="H254" i="3"/>
  <c r="K254" i="3"/>
  <c r="H315" i="2"/>
  <c r="K315" i="2"/>
  <c r="L315" i="2"/>
  <c r="M315" i="2" s="1"/>
  <c r="H34" i="16"/>
  <c r="K34" i="16"/>
  <c r="H35" i="16"/>
  <c r="K35" i="16"/>
  <c r="H48" i="16"/>
  <c r="K48" i="16"/>
  <c r="H87" i="16"/>
  <c r="K87" i="16"/>
  <c r="H126" i="16"/>
  <c r="K126" i="16"/>
  <c r="H154" i="16"/>
  <c r="K154" i="16"/>
  <c r="H155" i="16"/>
  <c r="K155" i="16"/>
  <c r="H187" i="16"/>
  <c r="K187" i="16"/>
  <c r="H229" i="16"/>
  <c r="K229" i="16"/>
  <c r="H259" i="16"/>
  <c r="K259" i="16"/>
  <c r="H316" i="16"/>
  <c r="K316" i="16"/>
  <c r="H322" i="16"/>
  <c r="K322" i="16"/>
  <c r="H323" i="16"/>
  <c r="K323" i="16"/>
  <c r="H352" i="16"/>
  <c r="K352" i="16"/>
  <c r="H353" i="16"/>
  <c r="K353" i="16"/>
  <c r="H1273" i="16"/>
  <c r="K1273" i="16"/>
  <c r="M1273" i="16"/>
  <c r="H357" i="16"/>
  <c r="K357" i="16"/>
  <c r="H377" i="16"/>
  <c r="K377" i="16"/>
  <c r="H378" i="16"/>
  <c r="K378" i="16"/>
  <c r="H379" i="16"/>
  <c r="K379" i="16"/>
  <c r="H406" i="16"/>
  <c r="K406" i="16"/>
  <c r="H441" i="16"/>
  <c r="K441" i="16"/>
  <c r="H442" i="16"/>
  <c r="K442" i="16"/>
  <c r="H454" i="16"/>
  <c r="K454" i="16"/>
  <c r="H455" i="16"/>
  <c r="K455" i="16"/>
  <c r="H467" i="16"/>
  <c r="K467" i="16"/>
  <c r="L467" i="16"/>
  <c r="H500" i="16"/>
  <c r="K500" i="16"/>
  <c r="H501" i="16"/>
  <c r="K501" i="16"/>
  <c r="H503" i="16"/>
  <c r="K503" i="16"/>
  <c r="H538" i="16"/>
  <c r="K538" i="16"/>
  <c r="H539" i="16"/>
  <c r="K539" i="16"/>
  <c r="H548" i="16"/>
  <c r="K548" i="16"/>
  <c r="H554" i="16"/>
  <c r="K554" i="16"/>
  <c r="H555" i="16"/>
  <c r="K555" i="16"/>
  <c r="L555" i="16"/>
  <c r="M555" i="16" s="1"/>
  <c r="H556" i="16"/>
  <c r="K556" i="16"/>
  <c r="L556" i="16"/>
  <c r="M556" i="16" s="1"/>
  <c r="H564" i="16"/>
  <c r="K564" i="16"/>
  <c r="H579" i="16"/>
  <c r="K579" i="16"/>
  <c r="H580" i="16"/>
  <c r="K580" i="16"/>
  <c r="H592" i="16"/>
  <c r="K592" i="16"/>
  <c r="H651" i="16"/>
  <c r="K651" i="16"/>
  <c r="L651" i="16"/>
  <c r="M651" i="16" s="1"/>
  <c r="H652" i="16"/>
  <c r="K652" i="16"/>
  <c r="H670" i="16"/>
  <c r="K670" i="16"/>
  <c r="H671" i="16"/>
  <c r="K671" i="16"/>
  <c r="H1271" i="16"/>
  <c r="K1271" i="16"/>
  <c r="L1271" i="16"/>
  <c r="M1271" i="16" s="1"/>
  <c r="H1272" i="16"/>
  <c r="K1272" i="16"/>
  <c r="M1272" i="16"/>
  <c r="H875" i="16"/>
  <c r="K875" i="16"/>
  <c r="H911" i="16"/>
  <c r="K911" i="16"/>
  <c r="L911" i="16"/>
  <c r="M911" i="16" s="1"/>
  <c r="H998" i="16"/>
  <c r="K998" i="16"/>
  <c r="H1069" i="16"/>
  <c r="K1069" i="16"/>
  <c r="H1079" i="16"/>
  <c r="K1079" i="16"/>
  <c r="H1080" i="16"/>
  <c r="K1080" i="16"/>
  <c r="H1096" i="16"/>
  <c r="K1096" i="16"/>
  <c r="H1153" i="16"/>
  <c r="K1153" i="16"/>
  <c r="H253" i="16"/>
  <c r="K253" i="16"/>
  <c r="H23" i="16"/>
  <c r="K23" i="16"/>
  <c r="H865" i="16"/>
  <c r="K865" i="16"/>
  <c r="H246" i="16"/>
  <c r="K246" i="16"/>
  <c r="H247" i="16"/>
  <c r="K247" i="16"/>
  <c r="H533" i="16"/>
  <c r="K533" i="16"/>
  <c r="H876" i="16"/>
  <c r="K876" i="16"/>
  <c r="H317" i="16"/>
  <c r="K317" i="16"/>
  <c r="H318" i="16"/>
  <c r="K318" i="16"/>
  <c r="H1049" i="16"/>
  <c r="K1049" i="16"/>
  <c r="H1050" i="16"/>
  <c r="K1050" i="16"/>
  <c r="H1187" i="16"/>
  <c r="K1187" i="16"/>
  <c r="H1188" i="16"/>
  <c r="K1188" i="16"/>
  <c r="H15" i="16"/>
  <c r="K15" i="16"/>
  <c r="H16" i="16"/>
  <c r="K16" i="16"/>
  <c r="H17" i="16"/>
  <c r="K17" i="16"/>
  <c r="H178" i="16"/>
  <c r="K178" i="16"/>
  <c r="H24" i="16"/>
  <c r="K24" i="16"/>
  <c r="H1209" i="16"/>
  <c r="K1209" i="16"/>
  <c r="H7" i="15"/>
  <c r="K7" i="15"/>
  <c r="H8" i="15"/>
  <c r="K8" i="15"/>
  <c r="H9" i="15"/>
  <c r="K9" i="15"/>
  <c r="H10" i="15"/>
  <c r="K10" i="15"/>
  <c r="H11" i="15"/>
  <c r="K11" i="15"/>
  <c r="H12" i="15"/>
  <c r="K12" i="15"/>
  <c r="H15" i="15"/>
  <c r="K15" i="15"/>
  <c r="H16" i="15"/>
  <c r="K16" i="15"/>
  <c r="H17" i="15"/>
  <c r="K17" i="15"/>
  <c r="H18" i="15"/>
  <c r="K18" i="15"/>
  <c r="H19" i="15"/>
  <c r="K19" i="15"/>
  <c r="H21" i="15"/>
  <c r="K21" i="15"/>
  <c r="H22" i="15"/>
  <c r="K22" i="15"/>
  <c r="H32" i="15"/>
  <c r="K32" i="15"/>
  <c r="H33" i="15"/>
  <c r="K33" i="15"/>
  <c r="H39" i="15"/>
  <c r="K39" i="15"/>
  <c r="H40" i="15"/>
  <c r="K40" i="15"/>
  <c r="H41" i="15"/>
  <c r="K41" i="15"/>
  <c r="H42" i="15"/>
  <c r="K42" i="15"/>
  <c r="H43" i="15"/>
  <c r="K43" i="15"/>
  <c r="H44" i="15"/>
  <c r="K44" i="15"/>
  <c r="H45" i="15"/>
  <c r="K45" i="15"/>
  <c r="H52" i="15"/>
  <c r="K52" i="15"/>
  <c r="H60" i="15"/>
  <c r="K60" i="15"/>
  <c r="H61" i="15"/>
  <c r="K61" i="15"/>
  <c r="L61" i="15"/>
  <c r="H62" i="15"/>
  <c r="K62" i="15"/>
  <c r="H63" i="15"/>
  <c r="K63" i="15"/>
  <c r="H64" i="15"/>
  <c r="K64" i="15"/>
  <c r="H67" i="15"/>
  <c r="K67" i="15"/>
  <c r="H68" i="15"/>
  <c r="K68" i="15"/>
  <c r="H71" i="15"/>
  <c r="K71" i="15"/>
  <c r="H72" i="15"/>
  <c r="K72" i="15"/>
  <c r="H73" i="15"/>
  <c r="K73" i="15"/>
  <c r="H81" i="15"/>
  <c r="K81" i="15"/>
  <c r="H83" i="15"/>
  <c r="K83" i="15"/>
  <c r="H82" i="15"/>
  <c r="K82" i="15"/>
  <c r="H86" i="15"/>
  <c r="K86" i="15"/>
  <c r="H91" i="15"/>
  <c r="K91" i="15"/>
  <c r="H92" i="15"/>
  <c r="K92" i="15"/>
  <c r="H94" i="15"/>
  <c r="K94" i="15"/>
  <c r="H96" i="15"/>
  <c r="K96" i="15"/>
  <c r="H97" i="15"/>
  <c r="K97" i="15"/>
  <c r="H98" i="15"/>
  <c r="K98" i="15"/>
  <c r="H102" i="15"/>
  <c r="K102" i="15"/>
  <c r="H103" i="15"/>
  <c r="K103" i="15"/>
  <c r="H104" i="15"/>
  <c r="K104" i="15"/>
  <c r="H105" i="15"/>
  <c r="K105" i="15"/>
  <c r="H110" i="15"/>
  <c r="K110" i="15"/>
  <c r="H112" i="15"/>
  <c r="K112" i="15"/>
  <c r="L112" i="15"/>
  <c r="H116" i="15"/>
  <c r="K116" i="15"/>
  <c r="H117" i="15"/>
  <c r="K117" i="15"/>
  <c r="H122" i="15"/>
  <c r="K122" i="15"/>
  <c r="H123" i="15"/>
  <c r="K123" i="15"/>
  <c r="H124" i="15"/>
  <c r="K124" i="15"/>
  <c r="H125" i="15"/>
  <c r="K125" i="15"/>
  <c r="H126" i="15"/>
  <c r="K126" i="15"/>
  <c r="H127" i="15"/>
  <c r="K127" i="15"/>
  <c r="H138" i="15"/>
  <c r="K138" i="15"/>
  <c r="H139" i="15"/>
  <c r="K139" i="15"/>
  <c r="H140" i="15"/>
  <c r="K140" i="15"/>
  <c r="H141" i="15"/>
  <c r="K141" i="15"/>
  <c r="H142" i="15"/>
  <c r="K142" i="15"/>
  <c r="H143" i="15"/>
  <c r="K143" i="15"/>
  <c r="H147" i="15"/>
  <c r="K147" i="15"/>
  <c r="H154" i="15"/>
  <c r="K154" i="15"/>
  <c r="H155" i="15"/>
  <c r="K155" i="15"/>
  <c r="H156" i="15"/>
  <c r="K156" i="15"/>
  <c r="H159" i="15"/>
  <c r="K159" i="15"/>
  <c r="H160" i="15"/>
  <c r="K160" i="15"/>
  <c r="H166" i="15"/>
  <c r="K166" i="15"/>
  <c r="H167" i="15"/>
  <c r="K167" i="15"/>
  <c r="H170" i="15"/>
  <c r="K170" i="15"/>
  <c r="H171" i="15"/>
  <c r="K171" i="15"/>
  <c r="H172" i="15"/>
  <c r="K172" i="15"/>
  <c r="H177" i="15"/>
  <c r="K177" i="15"/>
  <c r="H190" i="15"/>
  <c r="K190" i="15"/>
  <c r="H191" i="15"/>
  <c r="K191" i="15"/>
  <c r="H197" i="15"/>
  <c r="K197" i="15"/>
  <c r="H198" i="15"/>
  <c r="K198" i="15"/>
  <c r="H202" i="15"/>
  <c r="K202" i="15"/>
  <c r="H203" i="15"/>
  <c r="K203" i="15"/>
  <c r="H204" i="15"/>
  <c r="K204" i="15"/>
  <c r="H205" i="15"/>
  <c r="K205" i="15"/>
  <c r="H208" i="15"/>
  <c r="K208" i="15"/>
  <c r="H209" i="15"/>
  <c r="K209" i="15"/>
  <c r="H210" i="15"/>
  <c r="K210" i="15"/>
  <c r="H211" i="15"/>
  <c r="K211" i="15"/>
  <c r="H212" i="15"/>
  <c r="K212" i="15"/>
  <c r="H213" i="15"/>
  <c r="K213" i="15"/>
  <c r="H214" i="15"/>
  <c r="K214" i="15"/>
  <c r="H215" i="15"/>
  <c r="K215" i="15"/>
  <c r="H216" i="15"/>
  <c r="K216" i="15"/>
  <c r="H219" i="15"/>
  <c r="K219" i="15"/>
  <c r="H220" i="15"/>
  <c r="K220" i="15"/>
  <c r="H222" i="15"/>
  <c r="K222" i="15"/>
  <c r="H223" i="15"/>
  <c r="K223" i="15"/>
  <c r="H224" i="15"/>
  <c r="K224" i="15"/>
  <c r="H226" i="15"/>
  <c r="K226" i="15"/>
  <c r="H227" i="15"/>
  <c r="K227" i="15"/>
  <c r="H228" i="15"/>
  <c r="K228" i="15"/>
  <c r="H239" i="15"/>
  <c r="K239" i="15"/>
  <c r="H241" i="15"/>
  <c r="K241" i="15"/>
  <c r="H242" i="15"/>
  <c r="K242" i="15"/>
  <c r="H243" i="15"/>
  <c r="K243" i="15"/>
  <c r="H244" i="15"/>
  <c r="K244" i="15"/>
  <c r="H255" i="15"/>
  <c r="K255" i="15"/>
  <c r="L255" i="15"/>
  <c r="M255" i="15" s="1"/>
  <c r="H256" i="15"/>
  <c r="K256" i="15"/>
  <c r="L256" i="15"/>
  <c r="M256" i="15" s="1"/>
  <c r="H257" i="15"/>
  <c r="K257" i="15"/>
  <c r="H258" i="15"/>
  <c r="K258" i="15"/>
  <c r="H259" i="15"/>
  <c r="K259" i="15"/>
  <c r="H260" i="15"/>
  <c r="K260" i="15"/>
  <c r="H264" i="15"/>
  <c r="K264" i="15"/>
  <c r="H274" i="15"/>
  <c r="K274" i="15"/>
  <c r="H275" i="15"/>
  <c r="K275" i="15"/>
  <c r="H276" i="15"/>
  <c r="K276" i="15"/>
  <c r="H277" i="15"/>
  <c r="K277" i="15"/>
  <c r="H278" i="15"/>
  <c r="K278" i="15"/>
  <c r="H279" i="15"/>
  <c r="K279" i="15"/>
  <c r="H281" i="15"/>
  <c r="K281" i="15"/>
  <c r="H288" i="15"/>
  <c r="K288" i="15"/>
  <c r="H289" i="15"/>
  <c r="K289" i="15"/>
  <c r="H291" i="15"/>
  <c r="K291" i="15"/>
  <c r="L291" i="15"/>
  <c r="M291" i="15" s="1"/>
  <c r="H295" i="15"/>
  <c r="K295" i="15"/>
  <c r="H296" i="15"/>
  <c r="K296" i="15"/>
  <c r="H297" i="15"/>
  <c r="K297" i="15"/>
  <c r="H298" i="15"/>
  <c r="K298" i="15"/>
  <c r="H300" i="15"/>
  <c r="K300" i="15"/>
  <c r="H301" i="15"/>
  <c r="K301" i="15"/>
  <c r="H302" i="15"/>
  <c r="K302" i="15"/>
  <c r="H305" i="15"/>
  <c r="K305" i="15"/>
  <c r="H306" i="15"/>
  <c r="K306" i="15"/>
  <c r="H307" i="15"/>
  <c r="K307" i="15"/>
  <c r="H311" i="15"/>
  <c r="K311" i="15"/>
  <c r="H314" i="15"/>
  <c r="K314" i="15"/>
  <c r="H321" i="15"/>
  <c r="K321" i="15"/>
  <c r="H322" i="15"/>
  <c r="K322" i="15"/>
  <c r="H323" i="15"/>
  <c r="K323" i="15"/>
  <c r="H326" i="15"/>
  <c r="K326" i="15"/>
  <c r="H327" i="15"/>
  <c r="K327" i="15"/>
  <c r="H328" i="15"/>
  <c r="K328" i="15"/>
  <c r="H329" i="15"/>
  <c r="K329" i="15"/>
  <c r="H336" i="15"/>
  <c r="K336" i="15"/>
  <c r="H337" i="15"/>
  <c r="K337" i="15"/>
  <c r="H346" i="15"/>
  <c r="K346" i="15"/>
  <c r="H347" i="15"/>
  <c r="K347" i="15"/>
  <c r="H348" i="15"/>
  <c r="K348" i="15"/>
  <c r="H349" i="15"/>
  <c r="K349" i="15"/>
  <c r="H350" i="15"/>
  <c r="K350" i="15"/>
  <c r="H357" i="15"/>
  <c r="K357" i="15"/>
  <c r="H358" i="15"/>
  <c r="K358" i="15"/>
  <c r="H359" i="15"/>
  <c r="K359" i="15"/>
  <c r="H361" i="15"/>
  <c r="K361" i="15"/>
  <c r="H366" i="15"/>
  <c r="K366" i="15"/>
  <c r="H367" i="15"/>
  <c r="K367" i="15"/>
  <c r="H368" i="15"/>
  <c r="K368" i="15"/>
  <c r="H371" i="15"/>
  <c r="K371" i="15"/>
  <c r="H375" i="15"/>
  <c r="K375" i="15"/>
  <c r="H376" i="15"/>
  <c r="K376" i="15"/>
  <c r="H377" i="15"/>
  <c r="K377" i="15"/>
  <c r="H383" i="15"/>
  <c r="K383" i="15"/>
  <c r="H384" i="15"/>
  <c r="K384" i="15"/>
  <c r="H385" i="15"/>
  <c r="K385" i="15"/>
  <c r="H386" i="15"/>
  <c r="K386" i="15"/>
  <c r="H392" i="15"/>
  <c r="K392" i="15"/>
  <c r="H394" i="15"/>
  <c r="K394" i="15"/>
  <c r="H395" i="15"/>
  <c r="K395" i="15"/>
  <c r="H396" i="15"/>
  <c r="K396" i="15"/>
  <c r="H398" i="15"/>
  <c r="K398" i="15"/>
  <c r="H399" i="15"/>
  <c r="K399" i="15"/>
  <c r="H401" i="15"/>
  <c r="K401" i="15"/>
  <c r="H402" i="15"/>
  <c r="K402" i="15"/>
  <c r="H403" i="15"/>
  <c r="K403" i="15"/>
  <c r="H404" i="15"/>
  <c r="K404" i="15"/>
  <c r="H405" i="15"/>
  <c r="K405" i="15"/>
  <c r="H406" i="15"/>
  <c r="K406" i="15"/>
  <c r="H411" i="15"/>
  <c r="K411" i="15"/>
  <c r="H412" i="15"/>
  <c r="K412" i="15"/>
  <c r="H414" i="15"/>
  <c r="K414" i="15"/>
  <c r="H415" i="15"/>
  <c r="K415" i="15"/>
  <c r="H416" i="15"/>
  <c r="K416" i="15"/>
  <c r="H417" i="15"/>
  <c r="K417" i="15"/>
  <c r="AO26" i="23" s="1"/>
  <c r="H18" i="14"/>
  <c r="K18" i="14"/>
  <c r="H41" i="14"/>
  <c r="K41" i="14"/>
  <c r="H43" i="14"/>
  <c r="K43" i="14"/>
  <c r="H49" i="14"/>
  <c r="K49" i="14"/>
  <c r="H50" i="14"/>
  <c r="K50" i="14"/>
  <c r="H68" i="14"/>
  <c r="K68" i="14"/>
  <c r="H69" i="14"/>
  <c r="K69" i="14"/>
  <c r="H70" i="14"/>
  <c r="K70" i="14"/>
  <c r="H104" i="14"/>
  <c r="K104" i="14"/>
  <c r="H165" i="14"/>
  <c r="K165" i="14"/>
  <c r="L165" i="14"/>
  <c r="M165" i="14" s="1"/>
  <c r="H211" i="14"/>
  <c r="K211" i="14"/>
  <c r="H231" i="14"/>
  <c r="K231" i="14"/>
  <c r="H232" i="14"/>
  <c r="K232" i="14"/>
  <c r="H247" i="14"/>
  <c r="K247" i="14"/>
  <c r="H281" i="14"/>
  <c r="K281" i="14"/>
  <c r="H294" i="14"/>
  <c r="K294" i="14"/>
  <c r="L294" i="14"/>
  <c r="H309" i="14"/>
  <c r="K309" i="14"/>
  <c r="L309" i="14"/>
  <c r="M309" i="14" s="1"/>
  <c r="H350" i="14"/>
  <c r="K350" i="14"/>
  <c r="H351" i="14"/>
  <c r="K351" i="14"/>
  <c r="H352" i="14"/>
  <c r="K352" i="14"/>
  <c r="L352" i="14"/>
  <c r="M352" i="14" s="1"/>
  <c r="H353" i="14"/>
  <c r="K353" i="14"/>
  <c r="L353" i="14"/>
  <c r="M353" i="14" s="1"/>
  <c r="H359" i="14"/>
  <c r="K359" i="14"/>
  <c r="H360" i="14"/>
  <c r="K360" i="14"/>
  <c r="H368" i="14"/>
  <c r="K368" i="14"/>
  <c r="H370" i="14"/>
  <c r="K370" i="14"/>
  <c r="H373" i="14"/>
  <c r="K373" i="14"/>
  <c r="H384" i="14"/>
  <c r="K384" i="14"/>
  <c r="H385" i="14"/>
  <c r="K385" i="14"/>
  <c r="L385" i="14"/>
  <c r="M385" i="14" s="1"/>
  <c r="H400" i="14"/>
  <c r="K400" i="14"/>
  <c r="L400" i="14"/>
  <c r="M400" i="14" s="1"/>
  <c r="H415" i="14"/>
  <c r="K415" i="14"/>
  <c r="H416" i="14"/>
  <c r="K416" i="14"/>
  <c r="H418" i="14"/>
  <c r="K418" i="14"/>
  <c r="H429" i="14"/>
  <c r="K429" i="14"/>
  <c r="H430" i="14"/>
  <c r="K430" i="14"/>
  <c r="H442" i="14"/>
  <c r="K442" i="14"/>
  <c r="L442" i="14"/>
  <c r="M442" i="14" s="1"/>
  <c r="H444" i="14"/>
  <c r="K444" i="14"/>
  <c r="H458" i="14"/>
  <c r="K458" i="14"/>
  <c r="H463" i="14"/>
  <c r="K463" i="14"/>
  <c r="H468" i="14"/>
  <c r="K468" i="14"/>
  <c r="H505" i="14"/>
  <c r="K505" i="14"/>
  <c r="H538" i="14"/>
  <c r="K538" i="14"/>
  <c r="H551" i="14"/>
  <c r="K551" i="14"/>
  <c r="H554" i="14"/>
  <c r="K554" i="14"/>
  <c r="H606" i="14"/>
  <c r="K606" i="14"/>
  <c r="L606" i="14"/>
  <c r="M606" i="14" s="1"/>
  <c r="H607" i="14"/>
  <c r="K607" i="14"/>
  <c r="L607" i="14"/>
  <c r="M607" i="14" s="1"/>
  <c r="H632" i="14"/>
  <c r="K632" i="14"/>
  <c r="H633" i="14"/>
  <c r="K633" i="14"/>
  <c r="H695" i="14"/>
  <c r="K695" i="14"/>
  <c r="L695" i="14"/>
  <c r="M695" i="14" s="1"/>
  <c r="H730" i="14"/>
  <c r="K730" i="14"/>
  <c r="L730" i="14"/>
  <c r="M730" i="14" s="1"/>
  <c r="H731" i="14"/>
  <c r="K731" i="14"/>
  <c r="L731" i="14"/>
  <c r="M731" i="14" s="1"/>
  <c r="H732" i="14"/>
  <c r="K732" i="14"/>
  <c r="L732" i="14"/>
  <c r="M732" i="14" s="1"/>
  <c r="K748" i="14"/>
  <c r="H747" i="14"/>
  <c r="K747" i="14"/>
  <c r="H751" i="14"/>
  <c r="K751" i="14"/>
  <c r="H756" i="14"/>
  <c r="K756" i="14"/>
  <c r="L756" i="14"/>
  <c r="M756" i="14" s="1"/>
  <c r="H773" i="14"/>
  <c r="K773" i="14"/>
  <c r="H774" i="14"/>
  <c r="K774" i="14"/>
  <c r="L774" i="14"/>
  <c r="M774" i="14" s="1"/>
  <c r="H791" i="14"/>
  <c r="K791" i="14"/>
  <c r="L791" i="14"/>
  <c r="M791" i="14" s="1"/>
  <c r="H804" i="14"/>
  <c r="K804" i="14"/>
  <c r="H833" i="14"/>
  <c r="K833" i="14"/>
  <c r="L833" i="14"/>
  <c r="M833" i="14" s="1"/>
  <c r="H847" i="14"/>
  <c r="K847" i="14"/>
  <c r="H862" i="14"/>
  <c r="K862" i="14"/>
  <c r="L862" i="14"/>
  <c r="M862" i="14" s="1"/>
  <c r="H867" i="14"/>
  <c r="K867" i="14"/>
  <c r="H878" i="14"/>
  <c r="K878" i="14"/>
  <c r="H879" i="14"/>
  <c r="K879" i="14"/>
  <c r="H367" i="14"/>
  <c r="K367" i="14"/>
  <c r="H882" i="14"/>
  <c r="K882" i="14"/>
  <c r="H883" i="14"/>
  <c r="K883" i="14"/>
  <c r="H580" i="14"/>
  <c r="K580" i="14"/>
  <c r="H814" i="11"/>
  <c r="K814" i="11"/>
  <c r="L814" i="11"/>
  <c r="H815" i="11"/>
  <c r="K815" i="11"/>
  <c r="L815" i="11"/>
  <c r="M815" i="11" s="1"/>
  <c r="K37" i="11"/>
  <c r="L37" i="11"/>
  <c r="H47" i="11"/>
  <c r="K47" i="11"/>
  <c r="H48" i="11"/>
  <c r="K48" i="11"/>
  <c r="H51" i="11"/>
  <c r="K51" i="11"/>
  <c r="H52" i="11"/>
  <c r="K52" i="11"/>
  <c r="H53" i="11"/>
  <c r="K53" i="11"/>
  <c r="H62" i="11"/>
  <c r="K62" i="11"/>
  <c r="H98" i="11"/>
  <c r="K98" i="11"/>
  <c r="H99" i="11"/>
  <c r="K99" i="11"/>
  <c r="H816" i="11"/>
  <c r="K816" i="11"/>
  <c r="H817" i="11"/>
  <c r="K817" i="11"/>
  <c r="H826" i="11"/>
  <c r="K826" i="11"/>
  <c r="L826" i="11"/>
  <c r="M826" i="11" s="1"/>
  <c r="H110" i="11"/>
  <c r="K110" i="11"/>
  <c r="H116" i="11"/>
  <c r="K116" i="11"/>
  <c r="H159" i="11"/>
  <c r="K159" i="11"/>
  <c r="H222" i="11"/>
  <c r="K222" i="11"/>
  <c r="H825" i="11"/>
  <c r="K825" i="11"/>
  <c r="L825" i="11"/>
  <c r="M825" i="11" s="1"/>
  <c r="H818" i="11"/>
  <c r="K818" i="11"/>
  <c r="H833" i="11"/>
  <c r="K833" i="11"/>
  <c r="L833" i="11"/>
  <c r="M833" i="11" s="1"/>
  <c r="H819" i="11"/>
  <c r="K819" i="11"/>
  <c r="H282" i="11"/>
  <c r="K282" i="11"/>
  <c r="L282" i="11"/>
  <c r="M282" i="11" s="1"/>
  <c r="H283" i="11"/>
  <c r="K283" i="11"/>
  <c r="H820" i="11"/>
  <c r="K820" i="11"/>
  <c r="H821" i="11"/>
  <c r="K821" i="11"/>
  <c r="H822" i="11"/>
  <c r="K822" i="11"/>
  <c r="H830" i="11"/>
  <c r="K830" i="11"/>
  <c r="L830" i="11"/>
  <c r="M830" i="11" s="1"/>
  <c r="H831" i="11"/>
  <c r="K831" i="11"/>
  <c r="L831" i="11"/>
  <c r="M831" i="11" s="1"/>
  <c r="H316" i="11"/>
  <c r="K316" i="11"/>
  <c r="H330" i="11"/>
  <c r="K330" i="11"/>
  <c r="H355" i="11"/>
  <c r="K355" i="11"/>
  <c r="H356" i="11"/>
  <c r="K356" i="11"/>
  <c r="H823" i="11"/>
  <c r="K823" i="11"/>
  <c r="H378" i="11"/>
  <c r="K378" i="11"/>
  <c r="H824" i="11"/>
  <c r="K824" i="11"/>
  <c r="H392" i="11"/>
  <c r="K392" i="11"/>
  <c r="L392" i="11"/>
  <c r="M392" i="11" s="1"/>
  <c r="H408" i="11"/>
  <c r="K408" i="11"/>
  <c r="H421" i="11"/>
  <c r="K421" i="11"/>
  <c r="H809" i="11"/>
  <c r="K809" i="11"/>
  <c r="H810" i="11"/>
  <c r="K810" i="11"/>
  <c r="L810" i="11"/>
  <c r="M810" i="11" s="1"/>
  <c r="H811" i="11"/>
  <c r="K811" i="11"/>
  <c r="H459" i="11"/>
  <c r="K459" i="11"/>
  <c r="L459" i="11"/>
  <c r="M459" i="11" s="1"/>
  <c r="H460" i="11"/>
  <c r="K460" i="11"/>
  <c r="L460" i="11"/>
  <c r="M460" i="11" s="1"/>
  <c r="H461" i="11"/>
  <c r="K461" i="11"/>
  <c r="H465" i="11"/>
  <c r="K465" i="11"/>
  <c r="H469" i="11"/>
  <c r="K469" i="11"/>
  <c r="L469" i="11"/>
  <c r="M469" i="11" s="1"/>
  <c r="H813" i="11"/>
  <c r="K813" i="11"/>
  <c r="H832" i="11"/>
  <c r="K832" i="11"/>
  <c r="L832" i="11"/>
  <c r="M832" i="11" s="1"/>
  <c r="H500" i="11"/>
  <c r="K500" i="11"/>
  <c r="H517" i="11"/>
  <c r="K517" i="11"/>
  <c r="H555" i="11"/>
  <c r="K555" i="11"/>
  <c r="H556" i="11"/>
  <c r="K556" i="11"/>
  <c r="AK28" i="23"/>
  <c r="AR28" i="23" s="1"/>
  <c r="H591" i="11"/>
  <c r="K591" i="11"/>
  <c r="L591" i="11"/>
  <c r="M591" i="11" s="1"/>
  <c r="H592" i="11"/>
  <c r="K592" i="11"/>
  <c r="H593" i="11"/>
  <c r="K593" i="11"/>
  <c r="H807" i="11"/>
  <c r="K807" i="11"/>
  <c r="H808" i="11"/>
  <c r="K808" i="11"/>
  <c r="H605" i="11"/>
  <c r="K605" i="11"/>
  <c r="H612" i="11"/>
  <c r="K612" i="11"/>
  <c r="H613" i="11"/>
  <c r="K613" i="11"/>
  <c r="H614" i="11"/>
  <c r="K614" i="11"/>
  <c r="H615" i="11"/>
  <c r="K615" i="11"/>
  <c r="H619" i="11"/>
  <c r="K619" i="11"/>
  <c r="H641" i="11"/>
  <c r="K641" i="11"/>
  <c r="H721" i="11"/>
  <c r="K721" i="11"/>
  <c r="H722" i="11"/>
  <c r="K722" i="11"/>
  <c r="H735" i="11"/>
  <c r="K735" i="11"/>
  <c r="H736" i="11"/>
  <c r="H745" i="11"/>
  <c r="K745" i="11"/>
  <c r="H767" i="11"/>
  <c r="K767" i="11"/>
  <c r="H768" i="11"/>
  <c r="K768" i="11"/>
  <c r="H674" i="11"/>
  <c r="K674" i="11"/>
  <c r="H111" i="11"/>
  <c r="K111" i="11"/>
  <c r="H493" i="11"/>
  <c r="K493" i="11"/>
  <c r="H638" i="11"/>
  <c r="K638" i="11"/>
  <c r="H195" i="11"/>
  <c r="K195" i="11"/>
  <c r="H80" i="11"/>
  <c r="K80" i="11"/>
  <c r="H276" i="11"/>
  <c r="K276" i="11"/>
  <c r="H669" i="11"/>
  <c r="K669" i="11"/>
  <c r="H189" i="11"/>
  <c r="K189" i="11"/>
  <c r="H86" i="11"/>
  <c r="K86" i="11"/>
  <c r="H429" i="11"/>
  <c r="K429" i="11"/>
  <c r="H114" i="11"/>
  <c r="K114" i="11"/>
  <c r="H180" i="11"/>
  <c r="K180" i="11"/>
  <c r="H418" i="11"/>
  <c r="K418" i="11"/>
  <c r="H467" i="11"/>
  <c r="K467" i="11"/>
  <c r="H466" i="11"/>
  <c r="K466" i="11"/>
  <c r="H17" i="10"/>
  <c r="K17" i="10"/>
  <c r="H29" i="10"/>
  <c r="K29" i="10"/>
  <c r="H48" i="10"/>
  <c r="K48" i="10"/>
  <c r="H49" i="10"/>
  <c r="K49" i="10"/>
  <c r="H74" i="10"/>
  <c r="K74" i="10"/>
  <c r="L74" i="10"/>
  <c r="H97" i="10"/>
  <c r="K97" i="10"/>
  <c r="H107" i="10"/>
  <c r="H161" i="10"/>
  <c r="K161" i="10"/>
  <c r="H193" i="10"/>
  <c r="K193" i="10"/>
  <c r="H194" i="10"/>
  <c r="K194" i="10"/>
  <c r="H214" i="10"/>
  <c r="K214" i="10"/>
  <c r="H233" i="10"/>
  <c r="K233" i="10"/>
  <c r="H234" i="10"/>
  <c r="K234" i="10"/>
  <c r="H238" i="10"/>
  <c r="K238" i="10"/>
  <c r="H263" i="10"/>
  <c r="K263" i="10"/>
  <c r="H287" i="10"/>
  <c r="K287" i="10"/>
  <c r="H313" i="10"/>
  <c r="K313" i="10"/>
  <c r="H314" i="10"/>
  <c r="K314" i="10"/>
  <c r="L314" i="10"/>
  <c r="M314" i="10" s="1"/>
  <c r="H317" i="10"/>
  <c r="K317" i="10"/>
  <c r="H318" i="10"/>
  <c r="K318" i="10"/>
  <c r="H336" i="10"/>
  <c r="K336" i="10"/>
  <c r="L336" i="10"/>
  <c r="M336" i="10" s="1"/>
  <c r="H347" i="10"/>
  <c r="K347" i="10"/>
  <c r="L347" i="10"/>
  <c r="M347" i="10" s="1"/>
  <c r="H348" i="10"/>
  <c r="K348" i="10"/>
  <c r="L348" i="10"/>
  <c r="M348" i="10" s="1"/>
  <c r="H349" i="10"/>
  <c r="K349" i="10"/>
  <c r="L349" i="10"/>
  <c r="H362" i="10"/>
  <c r="K362" i="10"/>
  <c r="H363" i="10"/>
  <c r="K363" i="10"/>
  <c r="H364" i="10"/>
  <c r="K364" i="10"/>
  <c r="H365" i="10"/>
  <c r="K365" i="10"/>
  <c r="H393" i="10"/>
  <c r="K393" i="10"/>
  <c r="L393" i="10"/>
  <c r="M393" i="10" s="1"/>
  <c r="H394" i="10"/>
  <c r="K394" i="10"/>
  <c r="H406" i="10"/>
  <c r="K406" i="10"/>
  <c r="H407" i="10"/>
  <c r="K407" i="10"/>
  <c r="L407" i="10"/>
  <c r="M407" i="10" s="1"/>
  <c r="H408" i="10"/>
  <c r="K408" i="10"/>
  <c r="L408" i="10"/>
  <c r="M408" i="10" s="1"/>
  <c r="H411" i="10"/>
  <c r="K411" i="10"/>
  <c r="H414" i="10"/>
  <c r="K414" i="10"/>
  <c r="H474" i="10"/>
  <c r="K474" i="10"/>
  <c r="L474" i="10"/>
  <c r="M474" i="10" s="1"/>
  <c r="H485" i="10"/>
  <c r="K485" i="10"/>
  <c r="L485" i="10"/>
  <c r="M485" i="10" s="1"/>
  <c r="H486" i="10"/>
  <c r="K486" i="10"/>
  <c r="L486" i="10"/>
  <c r="M486" i="10" s="1"/>
  <c r="H489" i="10"/>
  <c r="K489" i="10"/>
  <c r="H494" i="10"/>
  <c r="K494" i="10"/>
  <c r="H495" i="10"/>
  <c r="K495" i="10"/>
  <c r="H554" i="10"/>
  <c r="K554" i="10"/>
  <c r="H558" i="10"/>
  <c r="K558" i="10"/>
  <c r="H559" i="10"/>
  <c r="K559" i="10"/>
  <c r="H592" i="10"/>
  <c r="K592" i="10"/>
  <c r="L592" i="10"/>
  <c r="M592" i="10" s="1"/>
  <c r="H593" i="10"/>
  <c r="K593" i="10"/>
  <c r="L593" i="10"/>
  <c r="M593" i="10" s="1"/>
  <c r="H630" i="10"/>
  <c r="K630" i="10"/>
  <c r="H631" i="10"/>
  <c r="K631" i="10"/>
  <c r="H646" i="10"/>
  <c r="K646" i="10"/>
  <c r="H647" i="10"/>
  <c r="K647" i="10"/>
  <c r="H648" i="10"/>
  <c r="K648" i="10"/>
  <c r="H679" i="10"/>
  <c r="K679" i="10"/>
  <c r="L679" i="10"/>
  <c r="M679" i="10" s="1"/>
  <c r="H697" i="10"/>
  <c r="K697" i="10"/>
  <c r="H716" i="10"/>
  <c r="K716" i="10"/>
  <c r="H783" i="10"/>
  <c r="K783" i="10"/>
  <c r="H784" i="10"/>
  <c r="K784" i="10"/>
  <c r="H797" i="10"/>
  <c r="K797" i="10"/>
  <c r="H801" i="10"/>
  <c r="K801" i="10"/>
  <c r="L801" i="10"/>
  <c r="M801" i="10" s="1"/>
  <c r="H802" i="10"/>
  <c r="K802" i="10"/>
  <c r="L802" i="10"/>
  <c r="M802" i="10" s="1"/>
  <c r="H818" i="10"/>
  <c r="K818" i="10"/>
  <c r="H453" i="10"/>
  <c r="K453" i="10"/>
  <c r="H823" i="10"/>
  <c r="K823" i="10"/>
  <c r="H845" i="10"/>
  <c r="K845" i="10"/>
  <c r="H854" i="10"/>
  <c r="K854" i="10"/>
  <c r="H855" i="10"/>
  <c r="K855" i="10"/>
  <c r="H883" i="10"/>
  <c r="K883" i="10"/>
  <c r="H915" i="10"/>
  <c r="K915" i="10"/>
  <c r="L915" i="10"/>
  <c r="M915" i="10" s="1"/>
  <c r="H916" i="10"/>
  <c r="K916" i="10"/>
  <c r="L916" i="10"/>
  <c r="M916" i="10" s="1"/>
  <c r="H917" i="10"/>
  <c r="K917" i="10"/>
  <c r="L917" i="10"/>
  <c r="M917" i="10" s="1"/>
  <c r="H919" i="10"/>
  <c r="K919" i="10"/>
  <c r="H922" i="10"/>
  <c r="K922" i="10"/>
  <c r="H923" i="10"/>
  <c r="K923" i="10"/>
  <c r="H928" i="10"/>
  <c r="K928" i="10"/>
  <c r="L928" i="10"/>
  <c r="M928" i="10" s="1"/>
  <c r="H951" i="10"/>
  <c r="K951" i="10"/>
  <c r="H952" i="10"/>
  <c r="K952" i="10"/>
  <c r="AJ21" i="23"/>
  <c r="H55" i="10"/>
  <c r="K55" i="10"/>
  <c r="H56" i="10"/>
  <c r="K56" i="10"/>
  <c r="H478" i="10"/>
  <c r="K478" i="10"/>
  <c r="H721" i="10"/>
  <c r="K721" i="10"/>
  <c r="H605" i="10"/>
  <c r="K605" i="10"/>
  <c r="H21" i="9"/>
  <c r="K21" i="9"/>
  <c r="H36" i="9"/>
  <c r="K36" i="9"/>
  <c r="H44" i="9"/>
  <c r="K44" i="9"/>
  <c r="H55" i="9"/>
  <c r="K55" i="9"/>
  <c r="H58" i="9"/>
  <c r="K58" i="9"/>
  <c r="H77" i="9"/>
  <c r="K77" i="9"/>
  <c r="H115" i="9"/>
  <c r="K115" i="9"/>
  <c r="H116" i="9"/>
  <c r="K116" i="9"/>
  <c r="H131" i="9"/>
  <c r="K131" i="9"/>
  <c r="H136" i="9"/>
  <c r="K136" i="9"/>
  <c r="H139" i="9"/>
  <c r="K139" i="9"/>
  <c r="L139" i="9"/>
  <c r="M139" i="9" s="1"/>
  <c r="H140" i="9"/>
  <c r="K140" i="9"/>
  <c r="H142" i="9"/>
  <c r="K142" i="9"/>
  <c r="H143" i="9"/>
  <c r="K143" i="9"/>
  <c r="L143" i="9"/>
  <c r="M143" i="9" s="1"/>
  <c r="H144" i="9"/>
  <c r="K144" i="9"/>
  <c r="H163" i="9"/>
  <c r="K163" i="9"/>
  <c r="H164" i="9"/>
  <c r="K164" i="9"/>
  <c r="H192" i="9"/>
  <c r="K192" i="9"/>
  <c r="H273" i="9"/>
  <c r="K273" i="9"/>
  <c r="H277" i="9"/>
  <c r="K277" i="9"/>
  <c r="H380" i="9"/>
  <c r="K380" i="9"/>
  <c r="H383" i="9"/>
  <c r="K383" i="9"/>
  <c r="H384" i="9"/>
  <c r="K384" i="9"/>
  <c r="H392" i="9"/>
  <c r="K392" i="9"/>
  <c r="L392" i="9"/>
  <c r="M392" i="9" s="1"/>
  <c r="H393" i="9"/>
  <c r="K393" i="9"/>
  <c r="H412" i="9"/>
  <c r="K412" i="9"/>
  <c r="H429" i="9"/>
  <c r="K429" i="9"/>
  <c r="L429" i="9"/>
  <c r="M429" i="9" s="1"/>
  <c r="H449" i="9"/>
  <c r="K449" i="9"/>
  <c r="H450" i="9"/>
  <c r="K450" i="9"/>
  <c r="H502" i="9"/>
  <c r="K502" i="9"/>
  <c r="H503" i="9"/>
  <c r="K503" i="9"/>
  <c r="H518" i="9"/>
  <c r="K518" i="9"/>
  <c r="H519" i="9"/>
  <c r="K519" i="9"/>
  <c r="H534" i="9"/>
  <c r="K534" i="9"/>
  <c r="L534" i="9"/>
  <c r="M534" i="9" s="1"/>
  <c r="H552" i="9"/>
  <c r="K552" i="9"/>
  <c r="H560" i="9"/>
  <c r="K560" i="9"/>
  <c r="H561" i="9"/>
  <c r="K561" i="9"/>
  <c r="L561" i="9"/>
  <c r="M561" i="9" s="1"/>
  <c r="H633" i="9"/>
  <c r="K633" i="9"/>
  <c r="H664" i="9"/>
  <c r="K664" i="9"/>
  <c r="H704" i="9"/>
  <c r="K704" i="9"/>
  <c r="H705" i="9"/>
  <c r="K705" i="9"/>
  <c r="H725" i="9"/>
  <c r="K725" i="9"/>
  <c r="H724" i="9"/>
  <c r="K724" i="9"/>
  <c r="H726" i="9"/>
  <c r="K726" i="9"/>
  <c r="H743" i="9"/>
  <c r="K743" i="9"/>
  <c r="H754" i="9"/>
  <c r="K754" i="9"/>
  <c r="H795" i="9"/>
  <c r="K795" i="9"/>
  <c r="H815" i="9"/>
  <c r="K815" i="9"/>
  <c r="H823" i="9"/>
  <c r="K823" i="9"/>
  <c r="H856" i="9"/>
  <c r="K856" i="9"/>
  <c r="L856" i="9"/>
  <c r="M856" i="9" s="1"/>
  <c r="H872" i="9"/>
  <c r="K872" i="9"/>
  <c r="H878" i="9"/>
  <c r="K878" i="9"/>
  <c r="H883" i="9"/>
  <c r="K883" i="9"/>
  <c r="H899" i="9"/>
  <c r="K899" i="9"/>
  <c r="H898" i="9"/>
  <c r="K898" i="9"/>
  <c r="H941" i="9"/>
  <c r="K941" i="9"/>
  <c r="H942" i="9"/>
  <c r="K942" i="9"/>
  <c r="L942" i="9"/>
  <c r="M942" i="9" s="1"/>
  <c r="H953" i="9"/>
  <c r="K953" i="9"/>
  <c r="H954" i="9"/>
  <c r="K954" i="9"/>
  <c r="H993" i="9"/>
  <c r="K993" i="9"/>
  <c r="H998" i="9"/>
  <c r="K998" i="9"/>
  <c r="L998" i="9"/>
  <c r="M998" i="9" s="1"/>
  <c r="H1012" i="9"/>
  <c r="K1012" i="9"/>
  <c r="H1019" i="9"/>
  <c r="K1019" i="9"/>
  <c r="H1036" i="9"/>
  <c r="K1036" i="9"/>
  <c r="L1036" i="9"/>
  <c r="M1036" i="9" s="1"/>
  <c r="H1037" i="9"/>
  <c r="K1037" i="9"/>
  <c r="L1037" i="9"/>
  <c r="M1037" i="9" s="1"/>
  <c r="H1050" i="9"/>
  <c r="K1050" i="9"/>
  <c r="H1051" i="9"/>
  <c r="K1051" i="9"/>
  <c r="H1108" i="9"/>
  <c r="K1108" i="9"/>
  <c r="H1116" i="9"/>
  <c r="K1116" i="9"/>
  <c r="H1117" i="9"/>
  <c r="K1117" i="9"/>
  <c r="H1118" i="9"/>
  <c r="K1118" i="9"/>
  <c r="H1128" i="9"/>
  <c r="K1128" i="9"/>
  <c r="H1198" i="9"/>
  <c r="K1198" i="9"/>
  <c r="H1212" i="9"/>
  <c r="K1212" i="9"/>
  <c r="H1251" i="9"/>
  <c r="K1251" i="9"/>
  <c r="H1261" i="9"/>
  <c r="K1261" i="9"/>
  <c r="L1261" i="9"/>
  <c r="M1261" i="9" s="1"/>
  <c r="H1275" i="9"/>
  <c r="K1275" i="9"/>
  <c r="H1279" i="9"/>
  <c r="K1279" i="9"/>
  <c r="H1289" i="9"/>
  <c r="K1289" i="9"/>
  <c r="H1290" i="9"/>
  <c r="K1290" i="9"/>
  <c r="H1301" i="9"/>
  <c r="K1301" i="9"/>
  <c r="M1301" i="9"/>
  <c r="H1319" i="9"/>
  <c r="K1319" i="9"/>
  <c r="H1320" i="9"/>
  <c r="K1320" i="9"/>
  <c r="H1321" i="9"/>
  <c r="K1321" i="9"/>
  <c r="H721" i="9"/>
  <c r="K721" i="9"/>
  <c r="H235" i="9"/>
  <c r="K235" i="9"/>
  <c r="H922" i="9"/>
  <c r="K922" i="9"/>
  <c r="H514" i="8"/>
  <c r="K514" i="8"/>
  <c r="M514" i="8"/>
  <c r="H516" i="8"/>
  <c r="K516" i="8"/>
  <c r="M516" i="8"/>
  <c r="H512" i="8"/>
  <c r="K512" i="8"/>
  <c r="L512" i="8"/>
  <c r="M512" i="8" s="1"/>
  <c r="H326" i="8"/>
  <c r="K326" i="8"/>
  <c r="L326" i="8"/>
  <c r="M326" i="8" s="1"/>
  <c r="H513" i="8"/>
  <c r="K513" i="8"/>
  <c r="L513" i="8"/>
  <c r="H515" i="8"/>
  <c r="K515" i="8"/>
  <c r="M515" i="8"/>
  <c r="H435" i="8"/>
  <c r="K435" i="8"/>
  <c r="H436" i="8"/>
  <c r="K436" i="8"/>
  <c r="H472" i="8"/>
  <c r="K472" i="8"/>
  <c r="H185" i="8"/>
  <c r="K185" i="8"/>
  <c r="H136" i="8"/>
  <c r="K136" i="8"/>
  <c r="H137" i="8"/>
  <c r="K137" i="8"/>
  <c r="H330" i="8"/>
  <c r="K330" i="8"/>
  <c r="H206" i="8"/>
  <c r="K206" i="8"/>
  <c r="H192" i="8"/>
  <c r="K192" i="8"/>
  <c r="H327" i="8"/>
  <c r="K327" i="8"/>
  <c r="H127" i="8"/>
  <c r="K127" i="8"/>
  <c r="H387" i="8"/>
  <c r="K387" i="8"/>
  <c r="H314" i="8"/>
  <c r="K314" i="8"/>
  <c r="H315" i="8"/>
  <c r="K315" i="8"/>
  <c r="H169" i="8"/>
  <c r="K169" i="8"/>
  <c r="H170" i="8"/>
  <c r="K170" i="8"/>
  <c r="H167" i="8"/>
  <c r="K167" i="8"/>
  <c r="H168" i="8"/>
  <c r="K168" i="8"/>
  <c r="H207" i="8"/>
  <c r="K207" i="8"/>
  <c r="H418" i="8"/>
  <c r="K418" i="8"/>
  <c r="H17" i="8"/>
  <c r="K17" i="8"/>
  <c r="H196" i="8"/>
  <c r="K196" i="8"/>
  <c r="H290" i="8"/>
  <c r="K290" i="8"/>
  <c r="H193" i="8"/>
  <c r="K193" i="8"/>
  <c r="H292" i="8"/>
  <c r="K292" i="8"/>
  <c r="H40" i="7"/>
  <c r="K40" i="7"/>
  <c r="H65" i="7"/>
  <c r="K65" i="7"/>
  <c r="H66" i="7"/>
  <c r="K66" i="7"/>
  <c r="H74" i="7"/>
  <c r="K74" i="7"/>
  <c r="H89" i="7"/>
  <c r="K89" i="7"/>
  <c r="H124" i="7"/>
  <c r="K124" i="7"/>
  <c r="H126" i="7"/>
  <c r="K126" i="7"/>
  <c r="H127" i="7"/>
  <c r="K127" i="7"/>
  <c r="H132" i="7"/>
  <c r="K132" i="7"/>
  <c r="H135" i="7"/>
  <c r="K135" i="7"/>
  <c r="H138" i="7"/>
  <c r="K138" i="7"/>
  <c r="H161" i="7"/>
  <c r="K161" i="7"/>
  <c r="L161" i="7"/>
  <c r="M161" i="7" s="1"/>
  <c r="H184" i="7"/>
  <c r="K184" i="7"/>
  <c r="H185" i="7"/>
  <c r="K185" i="7"/>
  <c r="H197" i="7"/>
  <c r="K197" i="7"/>
  <c r="H220" i="7"/>
  <c r="K220" i="7"/>
  <c r="H279" i="7"/>
  <c r="K279" i="7"/>
  <c r="L279" i="7"/>
  <c r="M279" i="7" s="1"/>
  <c r="H285" i="7"/>
  <c r="K285" i="7"/>
  <c r="L285" i="7"/>
  <c r="M285" i="7" s="1"/>
  <c r="H289" i="7"/>
  <c r="K289" i="7"/>
  <c r="L289" i="7"/>
  <c r="M289" i="7" s="1"/>
  <c r="H290" i="7"/>
  <c r="K290" i="7"/>
  <c r="L290" i="7"/>
  <c r="M290" i="7" s="1"/>
  <c r="H291" i="7"/>
  <c r="K291" i="7"/>
  <c r="L291" i="7"/>
  <c r="M291" i="7" s="1"/>
  <c r="H292" i="7"/>
  <c r="K292" i="7"/>
  <c r="L292" i="7"/>
  <c r="M292" i="7" s="1"/>
  <c r="H298" i="7"/>
  <c r="K298" i="7"/>
  <c r="H299" i="7"/>
  <c r="K299" i="7"/>
  <c r="H300" i="7"/>
  <c r="K300" i="7"/>
  <c r="H319" i="7"/>
  <c r="K319" i="7"/>
  <c r="H320" i="7"/>
  <c r="K320" i="7"/>
  <c r="H345" i="7"/>
  <c r="K345" i="7"/>
  <c r="H351" i="7"/>
  <c r="K351" i="7"/>
  <c r="H361" i="7"/>
  <c r="K361" i="7"/>
  <c r="H393" i="7"/>
  <c r="K393" i="7"/>
  <c r="H404" i="7"/>
  <c r="K404" i="7"/>
  <c r="H411" i="7"/>
  <c r="K411" i="7"/>
  <c r="H416" i="7"/>
  <c r="K416" i="7"/>
  <c r="H419" i="7"/>
  <c r="K419" i="7"/>
  <c r="L419" i="7"/>
  <c r="M419" i="7" s="1"/>
  <c r="H423" i="7"/>
  <c r="K423" i="7"/>
  <c r="L423" i="7"/>
  <c r="M423" i="7" s="1"/>
  <c r="H425" i="7"/>
  <c r="K425" i="7"/>
  <c r="H426" i="7"/>
  <c r="K426" i="7"/>
  <c r="H442" i="7"/>
  <c r="K442" i="7"/>
  <c r="H445" i="7"/>
  <c r="K445" i="7"/>
  <c r="L445" i="7"/>
  <c r="M445" i="7" s="1"/>
  <c r="H444" i="7"/>
  <c r="K444" i="7"/>
  <c r="L444" i="7"/>
  <c r="M444" i="7" s="1"/>
  <c r="H455" i="7"/>
  <c r="K455" i="7"/>
  <c r="H465" i="7"/>
  <c r="K465" i="7"/>
  <c r="H466" i="7"/>
  <c r="K466" i="7"/>
  <c r="H474" i="7"/>
  <c r="K474" i="7"/>
  <c r="L474" i="7"/>
  <c r="M474" i="7" s="1"/>
  <c r="H480" i="7"/>
  <c r="K480" i="7"/>
  <c r="H344" i="7"/>
  <c r="K344" i="7"/>
  <c r="H535" i="7"/>
  <c r="K535" i="7"/>
  <c r="H550" i="7"/>
  <c r="K550" i="7"/>
  <c r="H557" i="7"/>
  <c r="K557" i="7"/>
  <c r="H558" i="7"/>
  <c r="K558" i="7"/>
  <c r="H652" i="7"/>
  <c r="K652" i="7"/>
  <c r="H624" i="7"/>
  <c r="K624" i="7"/>
  <c r="H628" i="7"/>
  <c r="K628" i="7"/>
  <c r="H630" i="7"/>
  <c r="K630" i="7"/>
  <c r="L630" i="7"/>
  <c r="M630" i="7" s="1"/>
  <c r="H651" i="7"/>
  <c r="K651" i="7"/>
  <c r="H663" i="7"/>
  <c r="H664" i="7"/>
  <c r="K664" i="7"/>
  <c r="H670" i="7"/>
  <c r="K670" i="7"/>
  <c r="H674" i="7"/>
  <c r="K674" i="7"/>
  <c r="H683" i="7"/>
  <c r="K683" i="7"/>
  <c r="H690" i="7"/>
  <c r="K690" i="7"/>
  <c r="H712" i="7"/>
  <c r="K712" i="7"/>
  <c r="H713" i="7"/>
  <c r="K713" i="7"/>
  <c r="H727" i="7"/>
  <c r="K727" i="7"/>
  <c r="H737" i="7"/>
  <c r="K737" i="7"/>
  <c r="L737" i="7"/>
  <c r="M737" i="7" s="1"/>
  <c r="H736" i="7"/>
  <c r="K736" i="7"/>
  <c r="L736" i="7"/>
  <c r="M736" i="7" s="1"/>
  <c r="H741" i="7"/>
  <c r="K741" i="7"/>
  <c r="H742" i="7"/>
  <c r="K742" i="7"/>
  <c r="H753" i="7"/>
  <c r="K753" i="7"/>
  <c r="H751" i="7"/>
  <c r="K751" i="7"/>
  <c r="H775" i="7"/>
  <c r="K775" i="7"/>
  <c r="H790" i="7"/>
  <c r="K790" i="7"/>
  <c r="H791" i="7"/>
  <c r="K791" i="7"/>
  <c r="H799" i="7"/>
  <c r="K799" i="7"/>
  <c r="L799" i="7"/>
  <c r="M799" i="7" s="1"/>
  <c r="H847" i="7"/>
  <c r="K847" i="7"/>
  <c r="H850" i="7"/>
  <c r="K850" i="7"/>
  <c r="H853" i="7"/>
  <c r="K853" i="7"/>
  <c r="L853" i="7"/>
  <c r="M853" i="7" s="1"/>
  <c r="H854" i="7"/>
  <c r="K854" i="7"/>
  <c r="L854" i="7"/>
  <c r="M854" i="7" s="1"/>
  <c r="H865" i="7"/>
  <c r="K865" i="7"/>
  <c r="H871" i="7"/>
  <c r="K871" i="7"/>
  <c r="H879" i="7"/>
  <c r="K879" i="7"/>
  <c r="H924" i="7"/>
  <c r="K924" i="7"/>
  <c r="H925" i="7"/>
  <c r="K925" i="7"/>
  <c r="H963" i="7"/>
  <c r="K963" i="7"/>
  <c r="H1007" i="7"/>
  <c r="K1007" i="7"/>
  <c r="L1007" i="7"/>
  <c r="M1007" i="7" s="1"/>
  <c r="H1021" i="7"/>
  <c r="K1021" i="7"/>
  <c r="H1053" i="7"/>
  <c r="K1053" i="7"/>
  <c r="L1053" i="7"/>
  <c r="M1053" i="7" s="1"/>
  <c r="H1070" i="7"/>
  <c r="K1070" i="7"/>
  <c r="H1080" i="7"/>
  <c r="K1080" i="7"/>
  <c r="H1087" i="7"/>
  <c r="K1087" i="7"/>
  <c r="H1104" i="7"/>
  <c r="K1104" i="7"/>
  <c r="H1105" i="7"/>
  <c r="K1105" i="7"/>
  <c r="H1129" i="7"/>
  <c r="K1129" i="7"/>
  <c r="H1130" i="7"/>
  <c r="K1130" i="7"/>
  <c r="H1151" i="7"/>
  <c r="K1151" i="7"/>
  <c r="L1151" i="7"/>
  <c r="M1151" i="7" s="1"/>
  <c r="H1158" i="7"/>
  <c r="K1158" i="7"/>
  <c r="L1158" i="7"/>
  <c r="M1158" i="7" s="1"/>
  <c r="H890" i="7"/>
  <c r="K890" i="7"/>
  <c r="H564" i="7"/>
  <c r="K564" i="7"/>
  <c r="H829" i="7"/>
  <c r="K829" i="7"/>
  <c r="H88" i="7"/>
  <c r="K88" i="7"/>
  <c r="H880" i="7"/>
  <c r="K880" i="7"/>
  <c r="H1020" i="7"/>
  <c r="K1020" i="7"/>
  <c r="H768" i="7"/>
  <c r="K768" i="7"/>
  <c r="H237" i="7"/>
  <c r="K237" i="7"/>
  <c r="H49" i="5"/>
  <c r="K49" i="5"/>
  <c r="H166" i="5"/>
  <c r="K166" i="5"/>
  <c r="H196" i="5"/>
  <c r="K196" i="5"/>
  <c r="H203" i="5"/>
  <c r="H349" i="5"/>
  <c r="K349" i="5"/>
  <c r="L349" i="5"/>
  <c r="M349" i="5" s="1"/>
  <c r="H390" i="5"/>
  <c r="K390" i="5"/>
  <c r="H415" i="5"/>
  <c r="K415" i="5"/>
  <c r="H493" i="5"/>
  <c r="K493" i="5"/>
  <c r="H579" i="5"/>
  <c r="K579" i="5"/>
  <c r="H583" i="5"/>
  <c r="K583" i="5"/>
  <c r="H597" i="5"/>
  <c r="K597" i="5"/>
  <c r="H624" i="5"/>
  <c r="K624" i="5"/>
  <c r="H630" i="5"/>
  <c r="K630" i="5"/>
  <c r="L630" i="5"/>
  <c r="H653" i="5"/>
  <c r="K653" i="5"/>
  <c r="L653" i="5"/>
  <c r="M653" i="5" s="1"/>
  <c r="AE23" i="23"/>
  <c r="H271" i="5"/>
  <c r="K271" i="5"/>
  <c r="H634" i="5"/>
  <c r="K634" i="5"/>
  <c r="H635" i="5"/>
  <c r="K635" i="5"/>
  <c r="H63" i="5"/>
  <c r="K63" i="5"/>
  <c r="H297" i="5"/>
  <c r="H172" i="5"/>
  <c r="K172" i="5"/>
  <c r="H103" i="5"/>
  <c r="K103" i="5"/>
  <c r="H104" i="5"/>
  <c r="K104" i="5"/>
  <c r="H105" i="5"/>
  <c r="K105" i="5"/>
  <c r="H358" i="4"/>
  <c r="K358" i="4"/>
  <c r="L358" i="4"/>
  <c r="H89" i="4"/>
  <c r="K89" i="4"/>
  <c r="L89" i="4"/>
  <c r="M89" i="4" s="1"/>
  <c r="H42" i="4"/>
  <c r="K42" i="4"/>
  <c r="L42" i="4"/>
  <c r="M42" i="4" s="1"/>
  <c r="H43" i="4"/>
  <c r="K43" i="4"/>
  <c r="L43" i="4"/>
  <c r="M43" i="4" s="1"/>
  <c r="H587" i="4"/>
  <c r="K587" i="4"/>
  <c r="L587" i="4"/>
  <c r="M587" i="4" s="1"/>
  <c r="H106" i="4"/>
  <c r="K106" i="4"/>
  <c r="H678" i="4"/>
  <c r="K678" i="4"/>
  <c r="L678" i="4"/>
  <c r="M678" i="4" s="1"/>
  <c r="H9" i="4"/>
  <c r="K9" i="4"/>
  <c r="L9" i="4"/>
  <c r="M9" i="4" s="1"/>
  <c r="H10" i="4"/>
  <c r="K10" i="4"/>
  <c r="L10" i="4"/>
  <c r="M10" i="4" s="1"/>
  <c r="H36" i="4"/>
  <c r="K36" i="4"/>
  <c r="L36" i="4"/>
  <c r="M36" i="4" s="1"/>
  <c r="H363" i="4"/>
  <c r="K363" i="4"/>
  <c r="H347" i="4"/>
  <c r="K347" i="4"/>
  <c r="H348" i="4"/>
  <c r="K348" i="4"/>
  <c r="H44" i="4"/>
  <c r="K44" i="4"/>
  <c r="L44" i="4"/>
  <c r="M44" i="4" s="1"/>
  <c r="H8" i="4"/>
  <c r="K8" i="4"/>
  <c r="L8" i="4"/>
  <c r="H90" i="4"/>
  <c r="K90" i="4"/>
  <c r="L90" i="4"/>
  <c r="M90" i="4" s="1"/>
  <c r="H391" i="4"/>
  <c r="K391" i="4"/>
  <c r="L391" i="4"/>
  <c r="M391" i="4" s="1"/>
  <c r="H560" i="4"/>
  <c r="K560" i="4"/>
  <c r="L560" i="4"/>
  <c r="M560" i="4" s="1"/>
  <c r="H306" i="4"/>
  <c r="K306" i="4"/>
  <c r="H81" i="4"/>
  <c r="K81" i="4"/>
  <c r="H301" i="4"/>
  <c r="K301" i="4"/>
  <c r="L301" i="4"/>
  <c r="M301" i="4" s="1"/>
  <c r="H173" i="4"/>
  <c r="K173" i="4"/>
  <c r="L173" i="4"/>
  <c r="M173" i="4" s="1"/>
  <c r="H608" i="4"/>
  <c r="K608" i="4"/>
  <c r="H609" i="4"/>
  <c r="K609" i="4"/>
  <c r="H273" i="4"/>
  <c r="K273" i="4"/>
  <c r="H195" i="4"/>
  <c r="K195" i="4"/>
  <c r="H579" i="4"/>
  <c r="K579" i="4"/>
  <c r="H580" i="4"/>
  <c r="K580" i="4"/>
  <c r="H361" i="4"/>
  <c r="K361" i="4"/>
  <c r="H362" i="4"/>
  <c r="K362" i="4"/>
  <c r="H561" i="4"/>
  <c r="K561" i="4"/>
  <c r="H562" i="4"/>
  <c r="K562" i="4"/>
  <c r="H319" i="4"/>
  <c r="K319" i="4"/>
  <c r="H427" i="4"/>
  <c r="K427" i="4"/>
  <c r="H19" i="4"/>
  <c r="K19" i="4"/>
  <c r="H302" i="4"/>
  <c r="K302" i="4"/>
  <c r="H303" i="4"/>
  <c r="K303" i="4"/>
  <c r="H619" i="4"/>
  <c r="K619" i="4"/>
  <c r="H620" i="4"/>
  <c r="K620" i="4"/>
  <c r="H636" i="4"/>
  <c r="K636" i="4"/>
  <c r="H637" i="4"/>
  <c r="K637" i="4"/>
  <c r="H283" i="4"/>
  <c r="K283" i="4"/>
  <c r="H640" i="4"/>
  <c r="K640" i="4"/>
  <c r="H446" i="4"/>
  <c r="K446" i="4"/>
  <c r="H314" i="4"/>
  <c r="K314" i="4"/>
  <c r="H315" i="4"/>
  <c r="K315" i="4"/>
  <c r="H417" i="4"/>
  <c r="K417" i="4"/>
  <c r="H575" i="4"/>
  <c r="K575" i="4"/>
  <c r="H576" i="4"/>
  <c r="K576" i="4"/>
  <c r="H128" i="4"/>
  <c r="K128" i="4"/>
  <c r="H129" i="4"/>
  <c r="K129" i="4"/>
  <c r="H197" i="4"/>
  <c r="K197" i="4"/>
  <c r="H382" i="4"/>
  <c r="K382" i="4"/>
  <c r="H383" i="4"/>
  <c r="K383" i="4"/>
  <c r="H235" i="4"/>
  <c r="K235" i="4"/>
  <c r="H351" i="4"/>
  <c r="K351" i="4"/>
  <c r="H230" i="4"/>
  <c r="K230" i="4"/>
  <c r="H448" i="4"/>
  <c r="K448" i="4"/>
  <c r="H588" i="4"/>
  <c r="K588" i="4"/>
  <c r="H589" i="4"/>
  <c r="H22" i="4"/>
  <c r="H53" i="3"/>
  <c r="K53" i="3"/>
  <c r="L53" i="3"/>
  <c r="H62" i="3"/>
  <c r="K62" i="3"/>
  <c r="L62" i="3"/>
  <c r="M62" i="3" s="1"/>
  <c r="H64" i="3"/>
  <c r="K64" i="3"/>
  <c r="H75" i="3"/>
  <c r="K75" i="3"/>
  <c r="H76" i="3"/>
  <c r="K76" i="3"/>
  <c r="H87" i="3"/>
  <c r="K87" i="3"/>
  <c r="H110" i="3"/>
  <c r="K110" i="3"/>
  <c r="H119" i="3"/>
  <c r="K119" i="3"/>
  <c r="H138" i="3"/>
  <c r="K138" i="3"/>
  <c r="L138" i="3"/>
  <c r="M138" i="3" s="1"/>
  <c r="H142" i="3"/>
  <c r="K142" i="3"/>
  <c r="H151" i="3"/>
  <c r="K151" i="3"/>
  <c r="H178" i="3"/>
  <c r="K178" i="3"/>
  <c r="H249" i="3"/>
  <c r="K249" i="3"/>
  <c r="H260" i="3"/>
  <c r="K260" i="3"/>
  <c r="H308" i="3"/>
  <c r="K308" i="3"/>
  <c r="H328" i="3"/>
  <c r="K328" i="3"/>
  <c r="H342" i="3"/>
  <c r="K342" i="3"/>
  <c r="H379" i="3"/>
  <c r="K379" i="3"/>
  <c r="H380" i="3"/>
  <c r="K380" i="3"/>
  <c r="H381" i="3"/>
  <c r="K381" i="3"/>
  <c r="H382" i="3"/>
  <c r="K382" i="3"/>
  <c r="H463" i="3"/>
  <c r="K463" i="3"/>
  <c r="H468" i="3"/>
  <c r="K468" i="3"/>
  <c r="H470" i="3"/>
  <c r="K470" i="3"/>
  <c r="H471" i="3"/>
  <c r="K471" i="3"/>
  <c r="H483" i="3"/>
  <c r="K483" i="3"/>
  <c r="H572" i="3"/>
  <c r="K572" i="3"/>
  <c r="H654" i="3"/>
  <c r="K654" i="3"/>
  <c r="L654" i="3"/>
  <c r="M654" i="3" s="1"/>
  <c r="H658" i="3"/>
  <c r="K658" i="3"/>
  <c r="H680" i="3"/>
  <c r="K680" i="3"/>
  <c r="L680" i="3"/>
  <c r="M680" i="3" s="1"/>
  <c r="H721" i="3"/>
  <c r="K721" i="3"/>
  <c r="H749" i="3"/>
  <c r="K749" i="3"/>
  <c r="H827" i="3"/>
  <c r="K827" i="3"/>
  <c r="H844" i="3"/>
  <c r="K844" i="3"/>
  <c r="H865" i="3"/>
  <c r="K865" i="3"/>
  <c r="H876" i="3"/>
  <c r="K876" i="3"/>
  <c r="H878" i="3"/>
  <c r="K878" i="3"/>
  <c r="H897" i="3"/>
  <c r="K897" i="3"/>
  <c r="H906" i="3"/>
  <c r="K906" i="3"/>
  <c r="H923" i="3"/>
  <c r="K923" i="3"/>
  <c r="H924" i="3"/>
  <c r="K924" i="3"/>
  <c r="H930" i="3"/>
  <c r="K930" i="3"/>
  <c r="H948" i="3"/>
  <c r="K948" i="3"/>
  <c r="H954" i="3"/>
  <c r="K954" i="3"/>
  <c r="H960" i="3"/>
  <c r="K960" i="3"/>
  <c r="H857" i="3"/>
  <c r="K857" i="3"/>
  <c r="H591" i="3"/>
  <c r="K591" i="3"/>
  <c r="H125" i="3"/>
  <c r="K125" i="3"/>
  <c r="H126" i="3"/>
  <c r="K126" i="3"/>
  <c r="H709" i="3"/>
  <c r="K709" i="3"/>
  <c r="H158" i="3"/>
  <c r="K158" i="3"/>
  <c r="H370" i="3"/>
  <c r="K370" i="3"/>
  <c r="H256" i="2"/>
  <c r="K256" i="2"/>
  <c r="H433" i="2"/>
  <c r="K433" i="2"/>
  <c r="H449" i="2"/>
  <c r="K449" i="2"/>
  <c r="H550" i="2"/>
  <c r="K550" i="2"/>
  <c r="H589" i="2"/>
  <c r="K589" i="2"/>
  <c r="H1076" i="2"/>
  <c r="K1076" i="2"/>
  <c r="H1241" i="2"/>
  <c r="K1241" i="2"/>
  <c r="H1667" i="2"/>
  <c r="K1667" i="2"/>
  <c r="H2416" i="2"/>
  <c r="K2416" i="2"/>
  <c r="H2485" i="2"/>
  <c r="K2485" i="2"/>
  <c r="H2435" i="2"/>
  <c r="K2435" i="2"/>
  <c r="H944" i="2"/>
  <c r="K944" i="2"/>
  <c r="H1849" i="2"/>
  <c r="K1849" i="2"/>
  <c r="H1199" i="2"/>
  <c r="K1199" i="2"/>
  <c r="H245" i="2"/>
  <c r="K245" i="2"/>
  <c r="H18" i="2"/>
  <c r="K18" i="2"/>
  <c r="H132" i="2"/>
  <c r="K132" i="2"/>
  <c r="H208" i="2"/>
  <c r="K208" i="2"/>
  <c r="H343" i="2"/>
  <c r="K343" i="2"/>
  <c r="H558" i="2"/>
  <c r="K558" i="2"/>
  <c r="L558" i="2"/>
  <c r="M558" i="2" s="1"/>
  <c r="H880" i="2"/>
  <c r="K880" i="2"/>
  <c r="H891" i="2"/>
  <c r="K891" i="2"/>
  <c r="H967" i="2"/>
  <c r="K967" i="2"/>
  <c r="H1093" i="2"/>
  <c r="K1093" i="2"/>
  <c r="H1264" i="2"/>
  <c r="K1264" i="2"/>
  <c r="H1271" i="2"/>
  <c r="K1271" i="2"/>
  <c r="H1284" i="2"/>
  <c r="K1284" i="2"/>
  <c r="H1286" i="2"/>
  <c r="K1286" i="2"/>
  <c r="H1322" i="2"/>
  <c r="K1322" i="2"/>
  <c r="H1339" i="2"/>
  <c r="K1339" i="2"/>
  <c r="H1351" i="2"/>
  <c r="K1351" i="2"/>
  <c r="H1535" i="2"/>
  <c r="K1535" i="2"/>
  <c r="H1757" i="2"/>
  <c r="K1757" i="2"/>
  <c r="H1771" i="2"/>
  <c r="K1771" i="2"/>
  <c r="H1784" i="2"/>
  <c r="K1784" i="2"/>
  <c r="H1830" i="2"/>
  <c r="K1830" i="2"/>
  <c r="H2183" i="2"/>
  <c r="K2183" i="2"/>
  <c r="H2315" i="2"/>
  <c r="K2315" i="2"/>
  <c r="H951" i="2"/>
  <c r="K951" i="2"/>
  <c r="H1928" i="2"/>
  <c r="K1928" i="2"/>
  <c r="L1928" i="2"/>
  <c r="M1928" i="2" s="1"/>
  <c r="H2154" i="2"/>
  <c r="K2154" i="2"/>
  <c r="H1989" i="2"/>
  <c r="K1989" i="2"/>
  <c r="H871" i="2"/>
  <c r="K871" i="2"/>
  <c r="H1601" i="2"/>
  <c r="K1601" i="2"/>
  <c r="H1809" i="2"/>
  <c r="K1809" i="2"/>
  <c r="H2497" i="2"/>
  <c r="K2497" i="2"/>
  <c r="H988" i="2"/>
  <c r="K988" i="2"/>
  <c r="H107" i="2"/>
  <c r="K107" i="2"/>
  <c r="H1705" i="2"/>
  <c r="K1705" i="2"/>
  <c r="H1393" i="2"/>
  <c r="K1393" i="2"/>
  <c r="H257" i="2"/>
  <c r="K257" i="2"/>
  <c r="H434" i="2"/>
  <c r="K434" i="2"/>
  <c r="H442" i="2"/>
  <c r="K442" i="2"/>
  <c r="H551" i="2"/>
  <c r="K551" i="2"/>
  <c r="H590" i="2"/>
  <c r="K590" i="2"/>
  <c r="H2417" i="2"/>
  <c r="K2417" i="2"/>
  <c r="H2486" i="2"/>
  <c r="K2486" i="2"/>
  <c r="H876" i="2"/>
  <c r="K876" i="2"/>
  <c r="H1597" i="2"/>
  <c r="K1597" i="2"/>
  <c r="H1730" i="2"/>
  <c r="K1730" i="2"/>
  <c r="H1932" i="2"/>
  <c r="K1932" i="2"/>
  <c r="H450" i="2"/>
  <c r="K450" i="2"/>
  <c r="H1077" i="2"/>
  <c r="K1077" i="2"/>
  <c r="H1242" i="2"/>
  <c r="K1242" i="2"/>
  <c r="H1668" i="2"/>
  <c r="K1668" i="2"/>
  <c r="H2436" i="2"/>
  <c r="K2436" i="2"/>
  <c r="H621" i="2"/>
  <c r="K621" i="2"/>
  <c r="H2037" i="2"/>
  <c r="K2037" i="2"/>
  <c r="H82" i="2"/>
  <c r="K82" i="2"/>
  <c r="H113" i="2"/>
  <c r="K113" i="2"/>
  <c r="H278" i="2"/>
  <c r="K278" i="2"/>
  <c r="L278" i="2"/>
  <c r="M278" i="2" s="1"/>
  <c r="H424" i="2"/>
  <c r="K424" i="2"/>
  <c r="H438" i="2"/>
  <c r="K438" i="2"/>
  <c r="H453" i="2"/>
  <c r="K453" i="2"/>
  <c r="H468" i="2"/>
  <c r="K468" i="2"/>
  <c r="H471" i="2"/>
  <c r="K471" i="2"/>
  <c r="H754" i="2"/>
  <c r="K754" i="2"/>
  <c r="L754" i="2"/>
  <c r="M754" i="2" s="1"/>
  <c r="H839" i="2"/>
  <c r="K839" i="2"/>
  <c r="H903" i="2"/>
  <c r="K903" i="2"/>
  <c r="H909" i="2"/>
  <c r="K909" i="2"/>
  <c r="H966" i="2"/>
  <c r="K966" i="2"/>
  <c r="H1120" i="2"/>
  <c r="K1120" i="2"/>
  <c r="H1281" i="2"/>
  <c r="K1281" i="2"/>
  <c r="H1283" i="2"/>
  <c r="K1283" i="2"/>
  <c r="H1446" i="2"/>
  <c r="K1446" i="2"/>
  <c r="H1632" i="2"/>
  <c r="K1632" i="2"/>
  <c r="H1794" i="2"/>
  <c r="K1794" i="2"/>
  <c r="H1804" i="2"/>
  <c r="K1804" i="2"/>
  <c r="H1822" i="2"/>
  <c r="K1822" i="2"/>
  <c r="H1873" i="2"/>
  <c r="K1873" i="2"/>
  <c r="H1883" i="2"/>
  <c r="K1883" i="2"/>
  <c r="H1899" i="2"/>
  <c r="K1899" i="2"/>
  <c r="H2002" i="2"/>
  <c r="K2002" i="2"/>
  <c r="L2002" i="2"/>
  <c r="M2002" i="2" s="1"/>
  <c r="H2041" i="2"/>
  <c r="K2041" i="2"/>
  <c r="H2072" i="2"/>
  <c r="K2072" i="2"/>
  <c r="H2133" i="2"/>
  <c r="K2133" i="2"/>
  <c r="H2192" i="2"/>
  <c r="K2192" i="2"/>
  <c r="H2367" i="2"/>
  <c r="K2367" i="2"/>
  <c r="H2434" i="2"/>
  <c r="K2434" i="2"/>
  <c r="H2459" i="2"/>
  <c r="K2459" i="2"/>
  <c r="H2502" i="2"/>
  <c r="K2502" i="2"/>
  <c r="H881" i="2"/>
  <c r="K881" i="2"/>
  <c r="H1786" i="2"/>
  <c r="K1786" i="2"/>
  <c r="H1901" i="2"/>
  <c r="K1901" i="2"/>
  <c r="H2304" i="2"/>
  <c r="K2304" i="2"/>
  <c r="H1636" i="2"/>
  <c r="K1636" i="2"/>
  <c r="H1791" i="2"/>
  <c r="K1791" i="2"/>
  <c r="H1296" i="2"/>
  <c r="K1296" i="2"/>
  <c r="H1512" i="2"/>
  <c r="K1512" i="2"/>
  <c r="H2038" i="2"/>
  <c r="K2038" i="2"/>
  <c r="H2281" i="2"/>
  <c r="K2281" i="2"/>
  <c r="H1224" i="2"/>
  <c r="K1224" i="2"/>
  <c r="L1224" i="2"/>
  <c r="M1224" i="2" s="1"/>
  <c r="H1575" i="2"/>
  <c r="K1575" i="2"/>
  <c r="H1908" i="2"/>
  <c r="K1908" i="2"/>
  <c r="H1909" i="2"/>
  <c r="K1909" i="2"/>
  <c r="H2024" i="2"/>
  <c r="K2024" i="2"/>
  <c r="H2484" i="2"/>
  <c r="K2484" i="2"/>
  <c r="H1772" i="2"/>
  <c r="K1772" i="2"/>
  <c r="H112" i="2"/>
  <c r="K112" i="2"/>
  <c r="H190" i="2"/>
  <c r="K190" i="2"/>
  <c r="L190" i="2"/>
  <c r="M190" i="2" s="1"/>
  <c r="H293" i="2"/>
  <c r="K293" i="2"/>
  <c r="H423" i="2"/>
  <c r="K423" i="2"/>
  <c r="H518" i="2"/>
  <c r="K518" i="2"/>
  <c r="H559" i="2"/>
  <c r="K559" i="2"/>
  <c r="L559" i="2"/>
  <c r="M559" i="2" s="1"/>
  <c r="H689" i="2"/>
  <c r="K689" i="2"/>
  <c r="H746" i="2"/>
  <c r="K746" i="2"/>
  <c r="H968" i="2"/>
  <c r="K968" i="2"/>
  <c r="H1033" i="2"/>
  <c r="K1033" i="2"/>
  <c r="H1092" i="2"/>
  <c r="K1092" i="2"/>
  <c r="H1270" i="2"/>
  <c r="K1270" i="2"/>
  <c r="H1285" i="2"/>
  <c r="K1285" i="2"/>
  <c r="H1287" i="2"/>
  <c r="K1287" i="2"/>
  <c r="H1298" i="2"/>
  <c r="K1298" i="2"/>
  <c r="H1323" i="2"/>
  <c r="K1323" i="2"/>
  <c r="H1338" i="2"/>
  <c r="K1338" i="2"/>
  <c r="H1373" i="2"/>
  <c r="K1373" i="2"/>
  <c r="H1499" i="2"/>
  <c r="K1499" i="2"/>
  <c r="H1536" i="2"/>
  <c r="K1536" i="2"/>
  <c r="H1654" i="2"/>
  <c r="K1654" i="2"/>
  <c r="H1731" i="2"/>
  <c r="K1731" i="2"/>
  <c r="H1785" i="2"/>
  <c r="K1785" i="2"/>
  <c r="H1882" i="2"/>
  <c r="K1882" i="2"/>
  <c r="H1954" i="2"/>
  <c r="K1954" i="2"/>
  <c r="H2039" i="2"/>
  <c r="K2039" i="2"/>
  <c r="H2271" i="2"/>
  <c r="K2271" i="2"/>
  <c r="H2282" i="2"/>
  <c r="K2282" i="2"/>
  <c r="H2283" i="2"/>
  <c r="K2283" i="2"/>
  <c r="H2296" i="2"/>
  <c r="K2296" i="2"/>
  <c r="H2316" i="2"/>
  <c r="K2316" i="2"/>
  <c r="H1929" i="2"/>
  <c r="K1929" i="2"/>
  <c r="H2155" i="2"/>
  <c r="K2155" i="2"/>
  <c r="H1094" i="2"/>
  <c r="K1094" i="2"/>
  <c r="H1340" i="2"/>
  <c r="K1340" i="2"/>
  <c r="L1340" i="2"/>
  <c r="M1340" i="2" s="1"/>
  <c r="H344" i="2"/>
  <c r="K344" i="2"/>
  <c r="H1760" i="2"/>
  <c r="K1760" i="2"/>
  <c r="H108" i="2"/>
  <c r="K108" i="2"/>
  <c r="H19" i="2"/>
  <c r="K19" i="2"/>
  <c r="H388" i="2"/>
  <c r="K388" i="2"/>
  <c r="L388" i="2"/>
  <c r="M388" i="2" s="1"/>
  <c r="H1831" i="2"/>
  <c r="K1831" i="2"/>
  <c r="H226" i="2"/>
  <c r="K226" i="2"/>
  <c r="L226" i="2"/>
  <c r="M226" i="2" s="1"/>
  <c r="H232" i="2"/>
  <c r="K232" i="2"/>
  <c r="H1299" i="2"/>
  <c r="K1299" i="2"/>
  <c r="H2389" i="2"/>
  <c r="K2389" i="2"/>
  <c r="L2389" i="2"/>
  <c r="M2389" i="2" s="1"/>
  <c r="H2503" i="2"/>
  <c r="K2503" i="2"/>
  <c r="L2503" i="2"/>
  <c r="M2503" i="2" s="1"/>
  <c r="H1297" i="2"/>
  <c r="K1297" i="2"/>
  <c r="H1259" i="2"/>
  <c r="K1259" i="2"/>
  <c r="H1933" i="2"/>
  <c r="K1933" i="2"/>
  <c r="H1598" i="2"/>
  <c r="K1598" i="2"/>
  <c r="H1513" i="2"/>
  <c r="K1513" i="2"/>
  <c r="H1352" i="2"/>
  <c r="K1352" i="2"/>
  <c r="H2454" i="2"/>
  <c r="K2454" i="2"/>
  <c r="H1810" i="2"/>
  <c r="K1810" i="2"/>
  <c r="H2123" i="2"/>
  <c r="K2123" i="2"/>
  <c r="H1602" i="2"/>
  <c r="K1602" i="2"/>
  <c r="H36" i="2"/>
  <c r="K36" i="2"/>
  <c r="H37" i="2"/>
  <c r="K37" i="2"/>
  <c r="H1097" i="2"/>
  <c r="K1097" i="2"/>
  <c r="H1098" i="2"/>
  <c r="K1098" i="2"/>
  <c r="H1312" i="2"/>
  <c r="K1312" i="2"/>
  <c r="H1311" i="2"/>
  <c r="K1311" i="2"/>
  <c r="H2359" i="2"/>
  <c r="K2359" i="2"/>
  <c r="H987" i="2"/>
  <c r="K987" i="2"/>
  <c r="H133" i="2"/>
  <c r="K133" i="2"/>
  <c r="H816" i="2"/>
  <c r="K816" i="2"/>
  <c r="H817" i="2"/>
  <c r="K817" i="2"/>
  <c r="H1142" i="2"/>
  <c r="K1142" i="2"/>
  <c r="H1143" i="2"/>
  <c r="K1143" i="2"/>
  <c r="H2221" i="2"/>
  <c r="K2221" i="2"/>
  <c r="H2025" i="2"/>
  <c r="K2025" i="2"/>
  <c r="H882" i="2"/>
  <c r="K882" i="2"/>
  <c r="H2110" i="2"/>
  <c r="K2110" i="2"/>
  <c r="H2111" i="2"/>
  <c r="K2111" i="2"/>
  <c r="H1327" i="2"/>
  <c r="K1327" i="2"/>
  <c r="H886" i="2"/>
  <c r="K886" i="2"/>
  <c r="H2475" i="2"/>
  <c r="K2475" i="2"/>
  <c r="H292" i="2"/>
  <c r="K292" i="2"/>
  <c r="H768" i="2"/>
  <c r="K768" i="2"/>
  <c r="H73" i="1"/>
  <c r="K73" i="1"/>
  <c r="L73" i="1"/>
  <c r="H109" i="1"/>
  <c r="K109" i="1"/>
  <c r="L109" i="1"/>
  <c r="M109" i="1" s="1"/>
  <c r="H122" i="1"/>
  <c r="K122" i="1"/>
  <c r="H132" i="1"/>
  <c r="K132" i="1"/>
  <c r="H133" i="1"/>
  <c r="K133" i="1"/>
  <c r="H138" i="1"/>
  <c r="K138" i="1"/>
  <c r="L138" i="1"/>
  <c r="M138" i="1" s="1"/>
  <c r="H142" i="1"/>
  <c r="K142" i="1"/>
  <c r="H147" i="1"/>
  <c r="H166" i="1"/>
  <c r="K166" i="1"/>
  <c r="H167" i="1"/>
  <c r="K167" i="1"/>
  <c r="H176" i="1"/>
  <c r="K176" i="1"/>
  <c r="H219" i="1"/>
  <c r="K219" i="1"/>
  <c r="H269" i="1"/>
  <c r="K269" i="1"/>
  <c r="L269" i="1"/>
  <c r="M269" i="1" s="1"/>
  <c r="H300" i="1"/>
  <c r="K300" i="1"/>
  <c r="H370" i="1"/>
  <c r="K370" i="1"/>
  <c r="H373" i="1"/>
  <c r="K373" i="1"/>
  <c r="H374" i="1"/>
  <c r="K374" i="1"/>
  <c r="H379" i="1"/>
  <c r="K379" i="1"/>
  <c r="L379" i="1"/>
  <c r="M379" i="1" s="1"/>
  <c r="H380" i="1"/>
  <c r="K380" i="1"/>
  <c r="H381" i="1"/>
  <c r="K381" i="1"/>
  <c r="H391" i="1"/>
  <c r="K391" i="1"/>
  <c r="K392" i="1"/>
  <c r="H404" i="1"/>
  <c r="K404" i="1"/>
  <c r="L404" i="1"/>
  <c r="M404" i="1" s="1"/>
  <c r="H405" i="1"/>
  <c r="K405" i="1"/>
  <c r="L405" i="1"/>
  <c r="M405" i="1" s="1"/>
  <c r="H408" i="1"/>
  <c r="K408" i="1"/>
  <c r="H417" i="1"/>
  <c r="K417" i="1"/>
  <c r="H440" i="1"/>
  <c r="K440" i="1"/>
  <c r="L440" i="1"/>
  <c r="H447" i="1"/>
  <c r="K447" i="1"/>
  <c r="H448" i="1"/>
  <c r="K448" i="1"/>
  <c r="H449" i="1"/>
  <c r="K449" i="1"/>
  <c r="H455" i="1"/>
  <c r="K455" i="1"/>
  <c r="H456" i="1"/>
  <c r="K456" i="1"/>
  <c r="H463" i="1"/>
  <c r="K463" i="1"/>
  <c r="H486" i="1"/>
  <c r="K486" i="1"/>
  <c r="H569" i="1"/>
  <c r="K569" i="1"/>
  <c r="H570" i="1"/>
  <c r="K570" i="1"/>
  <c r="H581" i="1"/>
  <c r="K581" i="1"/>
  <c r="H582" i="1"/>
  <c r="K582" i="1"/>
  <c r="H617" i="1"/>
  <c r="K617" i="1"/>
  <c r="L617" i="1"/>
  <c r="M617" i="1" s="1"/>
  <c r="H666" i="1"/>
  <c r="K666" i="1"/>
  <c r="H667" i="1"/>
  <c r="K667" i="1"/>
  <c r="H668" i="1"/>
  <c r="K668" i="1"/>
  <c r="H679" i="1"/>
  <c r="K679" i="1"/>
  <c r="H680" i="1"/>
  <c r="K680" i="1"/>
  <c r="H686" i="1"/>
  <c r="K686" i="1"/>
  <c r="H687" i="1"/>
  <c r="K687" i="1"/>
  <c r="H697" i="1"/>
  <c r="K697" i="1"/>
  <c r="H698" i="1"/>
  <c r="K698" i="1"/>
  <c r="H732" i="1"/>
  <c r="K732" i="1"/>
  <c r="H733" i="1"/>
  <c r="K733" i="1"/>
  <c r="H757" i="1"/>
  <c r="K757" i="1"/>
  <c r="H775" i="1"/>
  <c r="K775" i="1"/>
  <c r="H778" i="1"/>
  <c r="K778" i="1"/>
  <c r="H814" i="1"/>
  <c r="K814" i="1"/>
  <c r="K7" i="6"/>
  <c r="H7" i="6"/>
  <c r="K6" i="6"/>
  <c r="H6" i="6"/>
  <c r="K27" i="6"/>
  <c r="H27" i="6"/>
  <c r="K79" i="6"/>
  <c r="H79" i="6"/>
  <c r="K44" i="6"/>
  <c r="H44" i="6"/>
  <c r="K26" i="6"/>
  <c r="H26" i="6"/>
  <c r="M358" i="4" l="1"/>
  <c r="G658" i="4"/>
  <c r="M349" i="10"/>
  <c r="I995" i="10"/>
  <c r="M74" i="10"/>
  <c r="G995" i="10"/>
  <c r="M112" i="15"/>
  <c r="G452" i="15"/>
  <c r="M467" i="16"/>
  <c r="G1227" i="16"/>
  <c r="G941" i="14"/>
  <c r="G1340" i="9"/>
  <c r="I452" i="15"/>
  <c r="AF18" i="23"/>
  <c r="AM19" i="23"/>
  <c r="AM20" i="23"/>
  <c r="AK19" i="23"/>
  <c r="AH20" i="23"/>
  <c r="AN23" i="23"/>
  <c r="AN22" i="23"/>
  <c r="AN21" i="23"/>
  <c r="AR21" i="23" s="1"/>
  <c r="AN20" i="23"/>
  <c r="AG22" i="23"/>
  <c r="AG19" i="23"/>
  <c r="AD24" i="23"/>
  <c r="AD22" i="23"/>
  <c r="AD20" i="23"/>
  <c r="AD18" i="23"/>
  <c r="AC23" i="23"/>
  <c r="AC19" i="23"/>
  <c r="AI24" i="23"/>
  <c r="AI20" i="23"/>
  <c r="AP18" i="23"/>
  <c r="I1227" i="16"/>
  <c r="I1340" i="9"/>
  <c r="I2553" i="2"/>
  <c r="I1192" i="7"/>
  <c r="M294" i="14"/>
  <c r="I941" i="14"/>
  <c r="M33" i="6"/>
  <c r="I136" i="6"/>
  <c r="M630" i="5"/>
  <c r="I733" i="5"/>
  <c r="M440" i="1"/>
  <c r="I847" i="1"/>
  <c r="M37" i="11"/>
  <c r="I788" i="11"/>
  <c r="I658" i="4"/>
  <c r="I989" i="3"/>
  <c r="G847" i="1"/>
  <c r="M73" i="1"/>
  <c r="G2553" i="2"/>
  <c r="M61" i="15"/>
  <c r="N256" i="15"/>
  <c r="M814" i="11"/>
  <c r="G788" i="11"/>
  <c r="M513" i="8"/>
  <c r="G1192" i="7"/>
  <c r="G136" i="6"/>
  <c r="M8" i="4"/>
  <c r="M53" i="3"/>
  <c r="G989" i="3"/>
  <c r="N349" i="5"/>
  <c r="N89" i="4"/>
  <c r="N516" i="8"/>
  <c r="N815" i="11"/>
  <c r="N285" i="7"/>
  <c r="N109" i="1"/>
  <c r="N385" i="14"/>
  <c r="N315" i="2"/>
  <c r="N558" i="2"/>
  <c r="N294" i="14"/>
  <c r="N1261" i="9"/>
  <c r="N33" i="6"/>
  <c r="N593" i="10"/>
  <c r="N911" i="16"/>
  <c r="N1272" i="16"/>
  <c r="N1211" i="7"/>
  <c r="N730" i="14"/>
  <c r="N607" i="14"/>
  <c r="N353" i="14"/>
  <c r="N352" i="14"/>
  <c r="N825" i="11"/>
  <c r="N393" i="10"/>
  <c r="N561" i="9"/>
  <c r="N512" i="8"/>
  <c r="N326" i="8"/>
  <c r="N9" i="4"/>
  <c r="N736" i="7"/>
  <c r="N802" i="10"/>
  <c r="N407" i="10"/>
  <c r="N732" i="14"/>
  <c r="N832" i="11"/>
  <c r="N460" i="11"/>
  <c r="N833" i="11"/>
  <c r="N486" i="10"/>
  <c r="N349" i="10"/>
  <c r="N74" i="10"/>
  <c r="N916" i="10"/>
  <c r="N423" i="7"/>
  <c r="N485" i="10"/>
  <c r="N348" i="10"/>
  <c r="N347" i="10"/>
  <c r="N112" i="15"/>
  <c r="N942" i="9"/>
  <c r="N928" i="10"/>
  <c r="N915" i="10"/>
  <c r="N801" i="10"/>
  <c r="N679" i="10"/>
  <c r="N810" i="11"/>
  <c r="N831" i="11"/>
  <c r="N282" i="11"/>
  <c r="N651" i="16"/>
  <c r="N556" i="16"/>
  <c r="N555" i="16"/>
  <c r="N467" i="16"/>
  <c r="N1273" i="16"/>
  <c r="N534" i="9"/>
  <c r="N429" i="9"/>
  <c r="N1037" i="9"/>
  <c r="N998" i="9"/>
  <c r="N856" i="9"/>
  <c r="N8" i="4"/>
  <c r="N43" i="4"/>
  <c r="N560" i="4"/>
  <c r="N301" i="4"/>
  <c r="N391" i="4"/>
  <c r="N587" i="4"/>
  <c r="N42" i="4"/>
  <c r="N36" i="4"/>
  <c r="N678" i="4"/>
  <c r="N731" i="14"/>
  <c r="N138" i="1"/>
  <c r="N630" i="5"/>
  <c r="N440" i="1"/>
  <c r="N405" i="1"/>
  <c r="N404" i="1"/>
  <c r="N379" i="1"/>
  <c r="N756" i="14"/>
  <c r="N444" i="7"/>
  <c r="N419" i="7"/>
  <c r="N292" i="7"/>
  <c r="N1158" i="7"/>
  <c r="N1224" i="2"/>
  <c r="N862" i="14"/>
  <c r="N400" i="14"/>
  <c r="N791" i="14"/>
  <c r="N833" i="14"/>
  <c r="N695" i="14"/>
  <c r="N442" i="14"/>
  <c r="N291" i="7"/>
  <c r="N290" i="7"/>
  <c r="N279" i="7"/>
  <c r="N1151" i="7"/>
  <c r="N1053" i="7"/>
  <c r="N1007" i="7"/>
  <c r="N854" i="7"/>
  <c r="N853" i="7"/>
  <c r="N474" i="7"/>
  <c r="N138" i="3"/>
  <c r="N2002" i="2"/>
  <c r="N232" i="2"/>
  <c r="N388" i="2"/>
  <c r="N559" i="2"/>
  <c r="N190" i="2"/>
  <c r="N1928" i="2"/>
  <c r="N2503" i="2"/>
  <c r="N754" i="2"/>
  <c r="N278" i="2"/>
  <c r="N1271" i="16"/>
  <c r="N255" i="15"/>
  <c r="N291" i="15"/>
  <c r="N61" i="15"/>
  <c r="N774" i="14"/>
  <c r="N606" i="14"/>
  <c r="N309" i="14"/>
  <c r="N165" i="14"/>
  <c r="N469" i="11"/>
  <c r="N459" i="11"/>
  <c r="N392" i="11"/>
  <c r="N37" i="11"/>
  <c r="N591" i="11"/>
  <c r="N830" i="11"/>
  <c r="N826" i="11"/>
  <c r="N814" i="11"/>
  <c r="N917" i="10"/>
  <c r="N592" i="10"/>
  <c r="N474" i="10"/>
  <c r="N408" i="10"/>
  <c r="N336" i="10"/>
  <c r="N314" i="10"/>
  <c r="N1301" i="9"/>
  <c r="N392" i="9"/>
  <c r="N1036" i="9"/>
  <c r="N143" i="9"/>
  <c r="N139" i="9"/>
  <c r="N515" i="8"/>
  <c r="N513" i="8"/>
  <c r="N514" i="8"/>
  <c r="N799" i="7"/>
  <c r="N737" i="7"/>
  <c r="N630" i="7"/>
  <c r="N445" i="7"/>
  <c r="N289" i="7"/>
  <c r="N161" i="7"/>
  <c r="N653" i="5"/>
  <c r="N10" i="4"/>
  <c r="N358" i="4"/>
  <c r="N173" i="4"/>
  <c r="N90" i="4"/>
  <c r="N44" i="4"/>
  <c r="N680" i="3"/>
  <c r="N654" i="3"/>
  <c r="N62" i="3"/>
  <c r="N53" i="3"/>
  <c r="N2389" i="2"/>
  <c r="N1340" i="2"/>
  <c r="N226" i="2"/>
  <c r="N617" i="1"/>
  <c r="N269" i="1"/>
  <c r="N73" i="1"/>
  <c r="AR20" i="23" l="1"/>
  <c r="AR24" i="23"/>
  <c r="AR23" i="23"/>
  <c r="AR22" i="23"/>
  <c r="V7" i="23"/>
  <c r="V24" i="23"/>
  <c r="V100" i="23"/>
  <c r="V76" i="23"/>
  <c r="V120" i="23"/>
  <c r="V59" i="23"/>
  <c r="V66" i="23"/>
  <c r="V57" i="23"/>
  <c r="V39" i="23"/>
  <c r="V23" i="23"/>
  <c r="V12" i="23"/>
  <c r="V19" i="23"/>
  <c r="V71" i="23"/>
  <c r="V99" i="23"/>
  <c r="V45" i="23"/>
  <c r="V65" i="23"/>
  <c r="V69" i="23"/>
  <c r="V107" i="23"/>
  <c r="V11" i="23"/>
  <c r="V20" i="23"/>
  <c r="V41" i="23"/>
  <c r="V113" i="23"/>
  <c r="V73" i="23"/>
  <c r="V75" i="23"/>
  <c r="V53" i="23"/>
  <c r="V121" i="23"/>
  <c r="V117" i="23"/>
  <c r="V119" i="23"/>
  <c r="V28" i="23"/>
  <c r="V93" i="23"/>
  <c r="V54" i="23"/>
  <c r="V47" i="23"/>
  <c r="V84" i="23"/>
  <c r="V64" i="23"/>
  <c r="V82" i="23"/>
  <c r="V13" i="23"/>
  <c r="V36" i="23"/>
  <c r="V30" i="23"/>
  <c r="V34" i="23"/>
  <c r="V44" i="23"/>
  <c r="V103" i="23"/>
  <c r="V29" i="23"/>
  <c r="V48" i="23"/>
  <c r="V109" i="23"/>
  <c r="V43" i="23"/>
  <c r="V10" i="23"/>
  <c r="V114" i="23"/>
  <c r="V62" i="23"/>
  <c r="V52" i="23"/>
  <c r="V51" i="23"/>
  <c r="V67" i="23"/>
  <c r="V118" i="23"/>
  <c r="V46" i="23"/>
  <c r="V90" i="23"/>
  <c r="V56" i="23"/>
  <c r="V96" i="23"/>
  <c r="V88" i="23"/>
  <c r="V21" i="23"/>
  <c r="V58" i="23"/>
  <c r="V60" i="23"/>
  <c r="V80" i="23"/>
  <c r="V77" i="23"/>
  <c r="V97" i="23"/>
  <c r="V68" i="23"/>
  <c r="V98" i="23"/>
  <c r="V101" i="23"/>
  <c r="V72" i="23"/>
  <c r="V105" i="23"/>
  <c r="V33" i="23"/>
  <c r="V111" i="23"/>
  <c r="V25" i="23"/>
  <c r="V17" i="23"/>
  <c r="V16" i="23"/>
  <c r="V15" i="23"/>
  <c r="V74" i="23"/>
  <c r="V115" i="23"/>
  <c r="V116" i="23"/>
  <c r="V22" i="23"/>
  <c r="V35" i="23"/>
  <c r="V55" i="23"/>
  <c r="V89" i="23"/>
  <c r="V92" i="23"/>
  <c r="V95" i="23"/>
  <c r="V87" i="23"/>
  <c r="V37" i="23"/>
  <c r="V38" i="23"/>
  <c r="V50" i="23"/>
  <c r="V70" i="23"/>
  <c r="V78" i="23"/>
  <c r="V63" i="23"/>
  <c r="V31" i="23"/>
  <c r="V102" i="23"/>
  <c r="V104" i="23"/>
  <c r="V106" i="23"/>
  <c r="V108" i="23"/>
  <c r="V110" i="23"/>
  <c r="V8" i="23"/>
  <c r="V40" i="23"/>
  <c r="V112" i="23"/>
  <c r="V14" i="23"/>
  <c r="V42" i="23"/>
  <c r="V26" i="23"/>
  <c r="V32" i="23"/>
  <c r="V18" i="23"/>
  <c r="V27" i="23"/>
  <c r="V49" i="23"/>
  <c r="V61" i="23"/>
  <c r="V91" i="23"/>
  <c r="V94" i="23"/>
  <c r="V86" i="23"/>
  <c r="V9" i="23"/>
  <c r="V85" i="23"/>
  <c r="V83" i="23"/>
  <c r="V81" i="23"/>
  <c r="V79" i="23"/>
  <c r="H212" i="8"/>
  <c r="K212" i="8"/>
  <c r="AH18" i="23" s="1"/>
  <c r="H379" i="8"/>
  <c r="K379" i="8"/>
  <c r="AH19" i="23" s="1"/>
  <c r="H335" i="10" l="1"/>
  <c r="K335" i="10"/>
  <c r="H390" i="10"/>
  <c r="K390" i="10"/>
  <c r="H391" i="10"/>
  <c r="K391" i="10"/>
  <c r="H423" i="10"/>
  <c r="K423" i="10"/>
  <c r="H168" i="3"/>
  <c r="K168" i="3"/>
  <c r="H169" i="3"/>
  <c r="K169" i="3"/>
  <c r="H456" i="3"/>
  <c r="K456" i="3"/>
  <c r="H501" i="11"/>
  <c r="K501" i="11"/>
  <c r="AK18" i="23" s="1"/>
  <c r="H212" i="14"/>
  <c r="K212" i="14"/>
  <c r="H154" i="14"/>
  <c r="K154" i="14"/>
  <c r="H419" i="14"/>
  <c r="K419" i="14"/>
  <c r="H1213" i="9"/>
  <c r="K1213" i="9"/>
  <c r="AI18" i="23" s="1"/>
  <c r="AJ18" i="23" l="1"/>
  <c r="AN18" i="23"/>
  <c r="AC18" i="23"/>
  <c r="H52" i="1" l="1"/>
  <c r="K52" i="1"/>
  <c r="AA18" i="23" s="1"/>
  <c r="H494" i="5" l="1"/>
  <c r="K494" i="5"/>
  <c r="H557" i="5"/>
  <c r="K557" i="5"/>
  <c r="H215" i="5"/>
  <c r="K215" i="5"/>
  <c r="H590" i="5"/>
  <c r="K590" i="5"/>
  <c r="AE18" i="23" l="1"/>
  <c r="H702" i="7"/>
  <c r="K702" i="7"/>
  <c r="AG18" i="23" s="1"/>
  <c r="H1247" i="2"/>
  <c r="K1247" i="2"/>
  <c r="AB18" i="23" s="1"/>
  <c r="H288" i="10" l="1"/>
  <c r="K288" i="10"/>
  <c r="K338" i="15"/>
  <c r="H338" i="15"/>
  <c r="AJ19" i="23" l="1"/>
  <c r="H267" i="15"/>
  <c r="K267" i="15"/>
  <c r="H334" i="15"/>
  <c r="K334" i="15"/>
  <c r="H114" i="15"/>
  <c r="K114" i="15"/>
  <c r="H388" i="14"/>
  <c r="K388" i="14"/>
  <c r="AN19" i="23" s="1"/>
  <c r="AO18" i="23" l="1"/>
  <c r="H316" i="15"/>
  <c r="K316" i="15"/>
  <c r="AO19" i="23" l="1"/>
  <c r="AR19" i="23" s="1"/>
  <c r="AM18" i="23"/>
  <c r="AR18" i="23" s="1"/>
  <c r="L506" i="8" l="1"/>
  <c r="M506" i="8" s="1"/>
  <c r="K506" i="8"/>
  <c r="H506" i="8"/>
  <c r="K136" i="6" l="1"/>
  <c r="N506" i="8"/>
  <c r="H469" i="15"/>
  <c r="K469" i="15"/>
  <c r="L469" i="15"/>
  <c r="M469" i="15" s="1"/>
  <c r="H1002" i="3"/>
  <c r="K1002" i="3"/>
  <c r="L1002" i="3"/>
  <c r="M1002" i="3" s="1"/>
  <c r="H1003" i="3"/>
  <c r="K1003" i="3"/>
  <c r="L1003" i="3"/>
  <c r="M1003" i="3" s="1"/>
  <c r="H1004" i="3"/>
  <c r="K1004" i="3"/>
  <c r="L1004" i="3"/>
  <c r="M1004" i="3" s="1"/>
  <c r="H1005" i="3"/>
  <c r="K1005" i="3"/>
  <c r="L1005" i="3"/>
  <c r="M1005" i="3" s="1"/>
  <c r="N1005" i="3" l="1"/>
  <c r="N1004" i="3"/>
  <c r="N1003" i="3"/>
  <c r="N1002" i="3"/>
  <c r="N469" i="15"/>
  <c r="L674" i="4" l="1"/>
  <c r="N674" i="4" s="1"/>
  <c r="K674" i="4"/>
  <c r="H674" i="4"/>
  <c r="M674" i="4" l="1"/>
  <c r="G733" i="5" l="1"/>
  <c r="K452" i="8" l="1"/>
  <c r="AH26" i="23" s="1"/>
  <c r="AR26" i="23" s="1"/>
  <c r="H452" i="8"/>
  <c r="I500" i="8" l="1"/>
  <c r="G500" i="8"/>
  <c r="K452" i="15" l="1"/>
  <c r="H671" i="4" l="1"/>
  <c r="K671" i="4"/>
  <c r="L671" i="4"/>
  <c r="M671" i="4" s="1"/>
  <c r="H672" i="4"/>
  <c r="K672" i="4"/>
  <c r="L672" i="4"/>
  <c r="M672" i="4" s="1"/>
  <c r="N672" i="4" l="1"/>
  <c r="N671" i="4"/>
  <c r="K15" i="22"/>
  <c r="H15" i="22"/>
  <c r="K14" i="22"/>
  <c r="H14" i="22"/>
  <c r="K13" i="22"/>
  <c r="H13" i="22"/>
  <c r="K12" i="22"/>
  <c r="H12" i="22"/>
  <c r="K11" i="22"/>
  <c r="H11" i="22"/>
  <c r="K10" i="22"/>
  <c r="H10" i="22"/>
  <c r="K9" i="22"/>
  <c r="H9" i="22"/>
  <c r="H670" i="4" l="1"/>
  <c r="K670" i="4"/>
  <c r="L670" i="4"/>
  <c r="M670" i="4" s="1"/>
  <c r="N670" i="4" l="1"/>
  <c r="H1268" i="16" l="1"/>
  <c r="K1268" i="16"/>
  <c r="L1268" i="16"/>
  <c r="M1268" i="16" s="1"/>
  <c r="H1269" i="16"/>
  <c r="K1269" i="16"/>
  <c r="L1269" i="16"/>
  <c r="M1269" i="16" s="1"/>
  <c r="L803" i="11"/>
  <c r="M803" i="11" s="1"/>
  <c r="K803" i="11"/>
  <c r="L802" i="11"/>
  <c r="N802" i="11" s="1"/>
  <c r="K802" i="11"/>
  <c r="L801" i="11"/>
  <c r="N801" i="11" s="1"/>
  <c r="K801" i="11"/>
  <c r="L800" i="11"/>
  <c r="N800" i="11" s="1"/>
  <c r="K800" i="11"/>
  <c r="L799" i="11"/>
  <c r="N799" i="11" s="1"/>
  <c r="K799" i="11"/>
  <c r="H803" i="11"/>
  <c r="H802" i="11"/>
  <c r="H801" i="11"/>
  <c r="H800" i="11"/>
  <c r="H799" i="11"/>
  <c r="N1269" i="16" l="1"/>
  <c r="N1268" i="16"/>
  <c r="M799" i="11"/>
  <c r="M801" i="11"/>
  <c r="M800" i="11"/>
  <c r="M802" i="11"/>
  <c r="N803" i="11"/>
  <c r="K8" i="22" l="1"/>
  <c r="H8" i="22"/>
  <c r="H7" i="22" l="1"/>
  <c r="K6" i="22"/>
  <c r="H6" i="22"/>
  <c r="H751" i="5" l="1"/>
  <c r="K751" i="5"/>
  <c r="L751" i="5"/>
  <c r="M751" i="5" s="1"/>
  <c r="N751" i="5" l="1"/>
  <c r="L266" i="13"/>
  <c r="M266" i="13" s="1"/>
  <c r="K266" i="13"/>
  <c r="L265" i="13"/>
  <c r="N265" i="13" s="1"/>
  <c r="K265" i="13"/>
  <c r="H266" i="13"/>
  <c r="H265" i="13"/>
  <c r="K268" i="13"/>
  <c r="K267" i="13"/>
  <c r="L1262" i="16"/>
  <c r="M1262" i="16" s="1"/>
  <c r="K1262" i="16"/>
  <c r="L1261" i="16"/>
  <c r="N1261" i="16" s="1"/>
  <c r="K1261" i="16"/>
  <c r="L1260" i="16"/>
  <c r="N1260" i="16" s="1"/>
  <c r="K1260" i="16"/>
  <c r="L1259" i="16"/>
  <c r="N1259" i="16" s="1"/>
  <c r="K1259" i="16"/>
  <c r="H1262" i="16"/>
  <c r="H1261" i="16"/>
  <c r="H1260" i="16"/>
  <c r="H1259" i="16"/>
  <c r="K1265" i="16"/>
  <c r="K1266" i="16"/>
  <c r="K1267" i="16"/>
  <c r="K1263" i="16"/>
  <c r="K1264" i="16"/>
  <c r="L666" i="4"/>
  <c r="M666" i="4" s="1"/>
  <c r="K666" i="4"/>
  <c r="H666" i="4"/>
  <c r="K669" i="4"/>
  <c r="K667" i="4"/>
  <c r="K668" i="4"/>
  <c r="K673" i="4"/>
  <c r="K804" i="11"/>
  <c r="K805" i="11"/>
  <c r="K806" i="11"/>
  <c r="L747" i="5"/>
  <c r="M747" i="5" s="1"/>
  <c r="K747" i="5"/>
  <c r="L746" i="5"/>
  <c r="N746" i="5" s="1"/>
  <c r="K746" i="5"/>
  <c r="L745" i="5"/>
  <c r="N745" i="5" s="1"/>
  <c r="K745" i="5"/>
  <c r="H747" i="5"/>
  <c r="H746" i="5"/>
  <c r="H745" i="5"/>
  <c r="K749" i="5"/>
  <c r="K750" i="5"/>
  <c r="K748" i="5"/>
  <c r="K1006" i="3"/>
  <c r="K1007" i="3"/>
  <c r="K1008" i="3"/>
  <c r="K1009" i="3"/>
  <c r="K1010" i="3"/>
  <c r="H468" i="15"/>
  <c r="H467" i="15"/>
  <c r="L468" i="15"/>
  <c r="M468" i="15" s="1"/>
  <c r="K468" i="15"/>
  <c r="K467" i="15"/>
  <c r="M1260" i="16" l="1"/>
  <c r="M746" i="5"/>
  <c r="M1259" i="16"/>
  <c r="M1261" i="16"/>
  <c r="M265" i="13"/>
  <c r="M745" i="5"/>
  <c r="N266" i="13"/>
  <c r="N1262" i="16"/>
  <c r="N666" i="4"/>
  <c r="N747" i="5"/>
  <c r="N468" i="15"/>
  <c r="L267" i="13"/>
  <c r="N267" i="13" s="1"/>
  <c r="L268" i="13"/>
  <c r="N268" i="13" s="1"/>
  <c r="L1266" i="16"/>
  <c r="N1266" i="16" s="1"/>
  <c r="L1267" i="16"/>
  <c r="N1267" i="16" s="1"/>
  <c r="L1263" i="16"/>
  <c r="M1263" i="16" s="1"/>
  <c r="L1264" i="16"/>
  <c r="M1264" i="16" s="1"/>
  <c r="L1265" i="16"/>
  <c r="N1265" i="16" s="1"/>
  <c r="L673" i="4"/>
  <c r="M673" i="4" s="1"/>
  <c r="L669" i="4"/>
  <c r="M669" i="4" s="1"/>
  <c r="L667" i="4"/>
  <c r="N667" i="4" s="1"/>
  <c r="L668" i="4"/>
  <c r="N668" i="4" s="1"/>
  <c r="L804" i="11"/>
  <c r="N804" i="11" s="1"/>
  <c r="L805" i="11"/>
  <c r="M805" i="11" s="1"/>
  <c r="L806" i="11"/>
  <c r="N806" i="11" s="1"/>
  <c r="L749" i="5"/>
  <c r="M749" i="5" s="1"/>
  <c r="L750" i="5"/>
  <c r="N750" i="5" s="1"/>
  <c r="L748" i="5"/>
  <c r="M748" i="5" s="1"/>
  <c r="L1006" i="3"/>
  <c r="M1006" i="3" s="1"/>
  <c r="L1007" i="3"/>
  <c r="M1007" i="3" s="1"/>
  <c r="L1008" i="3"/>
  <c r="N1008" i="3" s="1"/>
  <c r="L1009" i="3"/>
  <c r="N1009" i="3" s="1"/>
  <c r="L1010" i="3"/>
  <c r="M1010" i="3" s="1"/>
  <c r="H268" i="13"/>
  <c r="H267" i="13"/>
  <c r="H1265" i="16"/>
  <c r="H1266" i="16"/>
  <c r="H1267" i="16"/>
  <c r="H1263" i="16"/>
  <c r="H1264" i="16"/>
  <c r="H669" i="4"/>
  <c r="H667" i="4"/>
  <c r="H668" i="4"/>
  <c r="H673" i="4"/>
  <c r="H804" i="11"/>
  <c r="H805" i="11"/>
  <c r="H806" i="11"/>
  <c r="H749" i="5"/>
  <c r="H750" i="5"/>
  <c r="H748" i="5"/>
  <c r="H1006" i="3"/>
  <c r="H1007" i="3"/>
  <c r="H1008" i="3"/>
  <c r="H1009" i="3"/>
  <c r="H1010" i="3"/>
  <c r="K658" i="4" l="1"/>
  <c r="K2553" i="2"/>
  <c r="K989" i="3"/>
  <c r="K733" i="5"/>
  <c r="K1340" i="9"/>
  <c r="K941" i="14"/>
  <c r="K995" i="10"/>
  <c r="K788" i="11"/>
  <c r="K1227" i="16"/>
  <c r="K1192" i="7"/>
  <c r="K847" i="1"/>
  <c r="N1007" i="3"/>
  <c r="N1264" i="16"/>
  <c r="N1263" i="16"/>
  <c r="N1010" i="3"/>
  <c r="M667" i="4"/>
  <c r="N669" i="4"/>
  <c r="M1009" i="3"/>
  <c r="N1006" i="3"/>
  <c r="N805" i="11"/>
  <c r="M1265" i="16"/>
  <c r="M750" i="5"/>
  <c r="N749" i="5"/>
  <c r="M268" i="13"/>
  <c r="N673" i="4"/>
  <c r="N748" i="5"/>
  <c r="M267" i="13"/>
  <c r="M1267" i="16"/>
  <c r="M1266" i="16"/>
  <c r="M668" i="4"/>
  <c r="M806" i="11"/>
  <c r="M804" i="11"/>
  <c r="M1008" i="3"/>
  <c r="D18" i="19" l="1"/>
  <c r="F17" i="19"/>
  <c r="F16" i="19"/>
  <c r="F15" i="19"/>
  <c r="F14" i="19"/>
  <c r="F13" i="19"/>
  <c r="F12" i="19"/>
  <c r="F11" i="19"/>
  <c r="F10" i="19"/>
  <c r="F9" i="19"/>
  <c r="F8" i="19"/>
  <c r="F7" i="19"/>
  <c r="F6" i="19"/>
  <c r="F5" i="19"/>
  <c r="F4" i="19"/>
  <c r="F18" i="19" l="1"/>
  <c r="F20" i="19" s="1"/>
  <c r="E18" i="19"/>
</calcChain>
</file>

<file path=xl/comments1.xml><?xml version="1.0" encoding="utf-8"?>
<comments xmlns="http://schemas.openxmlformats.org/spreadsheetml/2006/main">
  <authors>
    <author>Abel</author>
    <author>*</author>
    <author>abel</author>
  </authors>
  <commentList>
    <comment ref="E22" authorId="0" shapeId="0">
      <text>
        <r>
          <rPr>
            <b/>
            <sz val="9"/>
            <color indexed="81"/>
            <rFont val="Tahoma"/>
            <family val="2"/>
          </rPr>
          <t>Abel:</t>
        </r>
        <r>
          <rPr>
            <sz val="9"/>
            <color indexed="81"/>
            <rFont val="Tahoma"/>
            <family val="2"/>
          </rPr>
          <t xml:space="preserve">
PAGARON CON SOLPED 10263707 4 PLANOS POR ERRRO, DESCONTAR ESTA</t>
        </r>
      </text>
    </comment>
    <comment ref="A23" authorId="0" shapeId="0">
      <text>
        <r>
          <rPr>
            <b/>
            <sz val="9"/>
            <color indexed="81"/>
            <rFont val="Tahoma"/>
            <family val="2"/>
          </rPr>
          <t>Abel:</t>
        </r>
        <r>
          <rPr>
            <sz val="9"/>
            <color indexed="81"/>
            <rFont val="Tahoma"/>
            <family val="2"/>
          </rPr>
          <t xml:space="preserve">
SIN SOLPED</t>
        </r>
      </text>
    </comment>
    <comment ref="A24" authorId="0" shapeId="0">
      <text>
        <r>
          <rPr>
            <b/>
            <sz val="9"/>
            <color indexed="81"/>
            <rFont val="Tahoma"/>
            <family val="2"/>
          </rPr>
          <t>Abel:</t>
        </r>
        <r>
          <rPr>
            <sz val="9"/>
            <color indexed="81"/>
            <rFont val="Tahoma"/>
            <family val="2"/>
          </rPr>
          <t xml:space="preserve">
SIN SOLPED</t>
        </r>
      </text>
    </comment>
    <comment ref="A25" authorId="0" shapeId="0">
      <text>
        <r>
          <rPr>
            <b/>
            <sz val="9"/>
            <color indexed="81"/>
            <rFont val="Tahoma"/>
            <family val="2"/>
          </rPr>
          <t>Abel:</t>
        </r>
        <r>
          <rPr>
            <sz val="9"/>
            <color indexed="81"/>
            <rFont val="Tahoma"/>
            <family val="2"/>
          </rPr>
          <t xml:space="preserve">
SIN SOLPED</t>
        </r>
      </text>
    </comment>
    <comment ref="A26" authorId="0" shapeId="0">
      <text>
        <r>
          <rPr>
            <b/>
            <sz val="9"/>
            <color indexed="81"/>
            <rFont val="Tahoma"/>
            <family val="2"/>
          </rPr>
          <t>Abel:</t>
        </r>
        <r>
          <rPr>
            <sz val="9"/>
            <color indexed="81"/>
            <rFont val="Tahoma"/>
            <family val="2"/>
          </rPr>
          <t xml:space="preserve">
SIN SOLPED</t>
        </r>
      </text>
    </comment>
    <comment ref="A27" authorId="0" shapeId="0">
      <text>
        <r>
          <rPr>
            <b/>
            <sz val="9"/>
            <color indexed="81"/>
            <rFont val="Tahoma"/>
            <family val="2"/>
          </rPr>
          <t>Abel:</t>
        </r>
        <r>
          <rPr>
            <sz val="9"/>
            <color indexed="81"/>
            <rFont val="Tahoma"/>
            <family val="2"/>
          </rPr>
          <t xml:space="preserve">
SIN SOLPED</t>
        </r>
      </text>
    </comment>
    <comment ref="I42" authorId="1" shapeId="0">
      <text>
        <r>
          <rPr>
            <b/>
            <sz val="8"/>
            <color indexed="81"/>
            <rFont val="Tahoma"/>
            <family val="2"/>
          </rPr>
          <t>realmente hicieron provisorios por pzas 7-9 pero pagaron solo 1</t>
        </r>
        <r>
          <rPr>
            <sz val="8"/>
            <color indexed="81"/>
            <rFont val="Tahoma"/>
            <family val="2"/>
          </rPr>
          <t xml:space="preserve">
</t>
        </r>
      </text>
    </comment>
    <comment ref="A46" authorId="1" shapeId="0">
      <text>
        <r>
          <rPr>
            <sz val="8"/>
            <color indexed="81"/>
            <rFont val="Tahoma"/>
            <family val="2"/>
          </rPr>
          <t xml:space="preserve">SIN SOLPED. LA CANCELARON EN JULIO 2014
</t>
        </r>
      </text>
    </comment>
    <comment ref="G64" authorId="1" shapeId="0">
      <text>
        <r>
          <rPr>
            <b/>
            <sz val="8"/>
            <color indexed="81"/>
            <rFont val="Tahoma"/>
            <family val="2"/>
          </rPr>
          <t>SE SOLICITO MODIFIQUEN EL CODIGO DE PRESTACION DE LA SOLPED PERO NO RESPONDIERON. LLEGO EL MODELO, comunicarnos urgente con encargada para que modifique el proceso por mientras se abregó con codigo 2706024</t>
        </r>
      </text>
    </comment>
    <comment ref="B74" authorId="0" shapeId="0">
      <text>
        <r>
          <rPr>
            <b/>
            <sz val="9"/>
            <color indexed="81"/>
            <rFont val="Tahoma"/>
            <family val="2"/>
          </rPr>
          <t>Abel:</t>
        </r>
        <r>
          <rPr>
            <sz val="9"/>
            <color indexed="81"/>
            <rFont val="Tahoma"/>
            <family val="2"/>
          </rPr>
          <t xml:space="preserve">
FECHA 9/9</t>
        </r>
      </text>
    </comment>
    <comment ref="I77" authorId="1" shapeId="0">
      <text>
        <r>
          <rPr>
            <b/>
            <sz val="8"/>
            <color indexed="81"/>
            <rFont val="Tahoma"/>
            <family val="2"/>
          </rPr>
          <t>pza 8 en orden</t>
        </r>
        <r>
          <rPr>
            <sz val="8"/>
            <color indexed="81"/>
            <rFont val="Tahoma"/>
            <family val="2"/>
          </rPr>
          <t xml:space="preserve">
</t>
        </r>
      </text>
    </comment>
    <comment ref="E87" authorId="0" shapeId="0">
      <text>
        <r>
          <rPr>
            <b/>
            <sz val="9"/>
            <color indexed="81"/>
            <rFont val="Tahoma"/>
            <family val="2"/>
          </rPr>
          <t>Abel:</t>
        </r>
        <r>
          <rPr>
            <sz val="9"/>
            <color indexed="81"/>
            <rFont val="Tahoma"/>
            <family val="2"/>
          </rPr>
          <t xml:space="preserve">
ESTUVO ANULADA, SE HABILIDTO</t>
        </r>
      </text>
    </comment>
    <comment ref="I94" authorId="1" shapeId="0">
      <text>
        <r>
          <rPr>
            <b/>
            <sz val="8"/>
            <color indexed="81"/>
            <rFont val="Tahoma"/>
            <family val="2"/>
          </rPr>
          <t>en denture pusieron pza 5</t>
        </r>
        <r>
          <rPr>
            <sz val="8"/>
            <color indexed="81"/>
            <rFont val="Tahoma"/>
            <family val="2"/>
          </rPr>
          <t xml:space="preserve">
</t>
        </r>
      </text>
    </comment>
    <comment ref="A127" authorId="0" shapeId="0">
      <text>
        <r>
          <rPr>
            <b/>
            <sz val="9"/>
            <color indexed="81"/>
            <rFont val="Tahoma"/>
            <family val="2"/>
          </rPr>
          <t>Abel:</t>
        </r>
        <r>
          <rPr>
            <sz val="9"/>
            <color indexed="81"/>
            <rFont val="Tahoma"/>
            <family val="2"/>
          </rPr>
          <t xml:space="preserve">
SE ARCHIVO COMO TERMINADO</t>
        </r>
      </text>
    </comment>
    <comment ref="I132" authorId="0" shapeId="0">
      <text>
        <r>
          <rPr>
            <b/>
            <sz val="9"/>
            <color indexed="81"/>
            <rFont val="Tahoma"/>
            <family val="2"/>
          </rPr>
          <t>Abel:</t>
        </r>
        <r>
          <rPr>
            <sz val="9"/>
            <color indexed="81"/>
            <rFont val="Tahoma"/>
            <family val="2"/>
          </rPr>
          <t xml:space="preserve">
PZA 4 EN SOLPED, PERO HICIERON CORONA PZA 20</t>
        </r>
      </text>
    </comment>
    <comment ref="A143" authorId="0" shapeId="0">
      <text>
        <r>
          <rPr>
            <b/>
            <sz val="9"/>
            <color indexed="81"/>
            <rFont val="Tahoma"/>
            <family val="2"/>
          </rPr>
          <t>Abel:</t>
        </r>
        <r>
          <rPr>
            <sz val="9"/>
            <color indexed="81"/>
            <rFont val="Tahoma"/>
            <family val="2"/>
          </rPr>
          <t xml:space="preserve">
SE ARCHIVO COMO TERMINADO</t>
        </r>
      </text>
    </comment>
    <comment ref="A147" authorId="1" shapeId="0">
      <text>
        <r>
          <rPr>
            <b/>
            <sz val="8"/>
            <color indexed="81"/>
            <rFont val="Tahoma"/>
            <family val="2"/>
          </rPr>
          <t>CANC. EN ORD COMPRA DIC 2013.
se dio como terminado</t>
        </r>
      </text>
    </comment>
    <comment ref="A223" authorId="1" shapeId="0">
      <text>
        <r>
          <rPr>
            <sz val="8"/>
            <color indexed="81"/>
            <rFont val="Tahoma"/>
            <family val="2"/>
          </rPr>
          <t xml:space="preserve">SIN SOLPED. LA CANCELARON EN JULIO 2014
</t>
        </r>
      </text>
    </comment>
    <comment ref="A224" authorId="1" shapeId="0">
      <text>
        <r>
          <rPr>
            <sz val="8"/>
            <color indexed="81"/>
            <rFont val="Tahoma"/>
            <family val="2"/>
          </rPr>
          <t xml:space="preserve">SIN SOLPED. LA CANCELARON EN JULIO 2014
</t>
        </r>
      </text>
    </comment>
    <comment ref="A225" authorId="1" shapeId="0">
      <text>
        <r>
          <rPr>
            <b/>
            <sz val="8"/>
            <color indexed="81"/>
            <rFont val="Tahoma"/>
            <family val="2"/>
          </rPr>
          <t>SIN ORDEN. LO CANCELARON EN  OC-ENERO 2014</t>
        </r>
        <r>
          <rPr>
            <sz val="8"/>
            <color indexed="81"/>
            <rFont val="Tahoma"/>
            <family val="2"/>
          </rPr>
          <t xml:space="preserve">
</t>
        </r>
      </text>
    </comment>
    <comment ref="E229" authorId="0" shapeId="0">
      <text>
        <r>
          <rPr>
            <b/>
            <sz val="9"/>
            <color indexed="81"/>
            <rFont val="Tahoma"/>
            <family val="2"/>
          </rPr>
          <t>Abel:</t>
        </r>
        <r>
          <rPr>
            <sz val="9"/>
            <color indexed="81"/>
            <rFont val="Tahoma"/>
            <family val="2"/>
          </rPr>
          <t xml:space="preserve">
3 CARILLAS ESTETICAS EN 3 POSICIONES
</t>
        </r>
      </text>
    </comment>
    <comment ref="J229" authorId="0" shapeId="0">
      <text>
        <r>
          <rPr>
            <b/>
            <sz val="9"/>
            <color indexed="81"/>
            <rFont val="Tahoma"/>
            <family val="2"/>
          </rPr>
          <t>Abel:</t>
        </r>
        <r>
          <rPr>
            <sz val="9"/>
            <color indexed="81"/>
            <rFont val="Tahoma"/>
            <family val="2"/>
          </rPr>
          <t xml:space="preserve">
EN CABECERA INDICA PZAS 6-7-10 Y 11
</t>
        </r>
      </text>
    </comment>
    <comment ref="E230" authorId="0" shapeId="0">
      <text>
        <r>
          <rPr>
            <b/>
            <sz val="9"/>
            <color indexed="81"/>
            <rFont val="Tahoma"/>
            <family val="2"/>
          </rPr>
          <t>Abel:</t>
        </r>
        <r>
          <rPr>
            <sz val="9"/>
            <color indexed="81"/>
            <rFont val="Tahoma"/>
            <family val="2"/>
          </rPr>
          <t xml:space="preserve">
3 CARILLAS ESTETICAS EN 3 POSICIONES
</t>
        </r>
      </text>
    </comment>
    <comment ref="J230" authorId="0" shapeId="0">
      <text>
        <r>
          <rPr>
            <b/>
            <sz val="9"/>
            <color indexed="81"/>
            <rFont val="Tahoma"/>
            <family val="2"/>
          </rPr>
          <t>Abel:</t>
        </r>
        <r>
          <rPr>
            <sz val="9"/>
            <color indexed="81"/>
            <rFont val="Tahoma"/>
            <family val="2"/>
          </rPr>
          <t xml:space="preserve">
EN CABECERA INDICA PZAS 6-7-10 Y 11
</t>
        </r>
      </text>
    </comment>
    <comment ref="E231" authorId="0" shapeId="0">
      <text>
        <r>
          <rPr>
            <b/>
            <sz val="9"/>
            <color indexed="81"/>
            <rFont val="Tahoma"/>
            <family val="2"/>
          </rPr>
          <t>Abel:</t>
        </r>
        <r>
          <rPr>
            <sz val="9"/>
            <color indexed="81"/>
            <rFont val="Tahoma"/>
            <family val="2"/>
          </rPr>
          <t xml:space="preserve">
3 CARILLAS ESTETICAS EN 3 POSICIONES
</t>
        </r>
      </text>
    </comment>
    <comment ref="J231" authorId="0" shapeId="0">
      <text>
        <r>
          <rPr>
            <b/>
            <sz val="9"/>
            <color indexed="81"/>
            <rFont val="Tahoma"/>
            <family val="2"/>
          </rPr>
          <t>Abel:</t>
        </r>
        <r>
          <rPr>
            <sz val="9"/>
            <color indexed="81"/>
            <rFont val="Tahoma"/>
            <family val="2"/>
          </rPr>
          <t xml:space="preserve">
EN CABECERA INDICA PZAS 6-7-10 Y 11
</t>
        </r>
      </text>
    </comment>
    <comment ref="E232" authorId="1" shapeId="0">
      <text>
        <r>
          <rPr>
            <b/>
            <sz val="8"/>
            <color indexed="81"/>
            <rFont val="Tahoma"/>
            <family val="2"/>
          </rPr>
          <t xml:space="preserve">*TAMBIEN SE REALIZARON 4 PROVISORIOS LOS CUALES NO FUERON CANCELADOS
</t>
        </r>
      </text>
    </comment>
    <comment ref="A233" authorId="1" shapeId="0">
      <text>
        <r>
          <rPr>
            <b/>
            <sz val="8"/>
            <color indexed="81"/>
            <rFont val="Tahoma"/>
            <family val="2"/>
          </rPr>
          <t xml:space="preserve">*CANCELADAS EN OC DICIEMBRE2014
</t>
        </r>
      </text>
    </comment>
    <comment ref="A234" authorId="1" shapeId="0">
      <text>
        <r>
          <rPr>
            <b/>
            <sz val="8"/>
            <color indexed="81"/>
            <rFont val="Tahoma"/>
            <family val="2"/>
          </rPr>
          <t xml:space="preserve">*CANCELADAS EN OC DICIEMBRE2014
</t>
        </r>
      </text>
    </comment>
    <comment ref="A235" authorId="1" shapeId="0">
      <text>
        <r>
          <rPr>
            <b/>
            <sz val="8"/>
            <color indexed="81"/>
            <rFont val="Tahoma"/>
            <family val="2"/>
          </rPr>
          <t xml:space="preserve">*CANCELADAS EN OC DICIEMBRE2014
</t>
        </r>
      </text>
    </comment>
    <comment ref="A236" authorId="1" shapeId="0">
      <text>
        <r>
          <rPr>
            <b/>
            <sz val="8"/>
            <color indexed="81"/>
            <rFont val="Tahoma"/>
            <family val="2"/>
          </rPr>
          <t xml:space="preserve">*CANCELADAS EN OC DICIEMBRE2014
</t>
        </r>
      </text>
    </comment>
    <comment ref="A243" authorId="1" shapeId="0">
      <text>
        <r>
          <rPr>
            <b/>
            <sz val="8"/>
            <color indexed="81"/>
            <rFont val="Tahoma"/>
            <family val="2"/>
          </rPr>
          <t>SIN SOLPED. CANCELADO O.C. ABRIL 2014</t>
        </r>
        <r>
          <rPr>
            <sz val="8"/>
            <color indexed="81"/>
            <rFont val="Tahoma"/>
            <family val="2"/>
          </rPr>
          <t xml:space="preserve">
</t>
        </r>
      </text>
    </comment>
    <comment ref="A244" authorId="1" shapeId="0">
      <text>
        <r>
          <rPr>
            <b/>
            <sz val="8"/>
            <color indexed="81"/>
            <rFont val="Tahoma"/>
            <family val="2"/>
          </rPr>
          <t>SIN SOLPED. CANCELADO O.C. ABRIL 2014</t>
        </r>
        <r>
          <rPr>
            <sz val="8"/>
            <color indexed="81"/>
            <rFont val="Tahoma"/>
            <family val="2"/>
          </rPr>
          <t xml:space="preserve">
se archivo en canceladas</t>
        </r>
      </text>
    </comment>
    <comment ref="E252" authorId="1" shapeId="0">
      <text>
        <r>
          <rPr>
            <b/>
            <sz val="8"/>
            <color indexed="81"/>
            <rFont val="Tahoma"/>
            <family val="2"/>
          </rPr>
          <t>SEGUNDA INCRUSTACION CON LA MISMA FECHA EN LA MISMA SOLPED</t>
        </r>
      </text>
    </comment>
    <comment ref="A265" authorId="1" shapeId="0">
      <text>
        <r>
          <rPr>
            <sz val="8"/>
            <color indexed="81"/>
            <rFont val="Tahoma"/>
            <family val="2"/>
          </rPr>
          <t xml:space="preserve">SIN SOLPED. CANCELADO EN OC-FEBRERO2014
</t>
        </r>
      </text>
    </comment>
    <comment ref="A287" authorId="0" shapeId="0">
      <text>
        <r>
          <rPr>
            <b/>
            <sz val="9"/>
            <color indexed="81"/>
            <rFont val="Tahoma"/>
            <family val="2"/>
          </rPr>
          <t>Abel:</t>
        </r>
        <r>
          <rPr>
            <sz val="9"/>
            <color indexed="81"/>
            <rFont val="Tahoma"/>
            <family val="2"/>
          </rPr>
          <t xml:space="preserve">
SE ARCHIVO COMO TERMINADA</t>
        </r>
      </text>
    </comment>
    <comment ref="E287" authorId="1" shapeId="0">
      <text>
        <r>
          <rPr>
            <b/>
            <sz val="8"/>
            <color indexed="81"/>
            <rFont val="Tahoma"/>
            <family val="2"/>
          </rPr>
          <t>SE PIDIO SOLPED PARA CORONA Y ENVIARON OTRO PROVISORIO, ESTAR PENDIENTE A VER SI SE CAMBIA</t>
        </r>
        <r>
          <rPr>
            <sz val="8"/>
            <color indexed="81"/>
            <rFont val="Tahoma"/>
            <family val="2"/>
          </rPr>
          <t xml:space="preserve">
________________________
</t>
        </r>
        <r>
          <rPr>
            <b/>
            <sz val="8"/>
            <color indexed="81"/>
            <rFont val="Tahoma"/>
            <family val="2"/>
          </rPr>
          <t>despues con esta misma solped agrergaron corona y anularon este prov, pero ya esta pagado</t>
        </r>
      </text>
    </comment>
    <comment ref="A289" authorId="0" shapeId="0">
      <text>
        <r>
          <rPr>
            <b/>
            <sz val="9"/>
            <color indexed="81"/>
            <rFont val="Tahoma"/>
            <family val="2"/>
          </rPr>
          <t>Abel:</t>
        </r>
        <r>
          <rPr>
            <sz val="9"/>
            <color indexed="81"/>
            <rFont val="Tahoma"/>
            <family val="2"/>
          </rPr>
          <t xml:space="preserve">
SIN SOLPED</t>
        </r>
      </text>
    </comment>
    <comment ref="A294" authorId="0" shapeId="0">
      <text>
        <r>
          <rPr>
            <b/>
            <sz val="9"/>
            <color indexed="81"/>
            <rFont val="Tahoma"/>
            <family val="2"/>
          </rPr>
          <t>Abel:</t>
        </r>
        <r>
          <rPr>
            <sz val="9"/>
            <color indexed="81"/>
            <rFont val="Tahoma"/>
            <family val="2"/>
          </rPr>
          <t xml:space="preserve">
SIN SOLPED
</t>
        </r>
        <r>
          <rPr>
            <b/>
            <sz val="8"/>
            <color indexed="81"/>
            <rFont val="Tahoma"/>
            <family val="2"/>
          </rPr>
          <t>cancelada en oc</t>
        </r>
      </text>
    </comment>
    <comment ref="A302" authorId="0" shapeId="0">
      <text>
        <r>
          <rPr>
            <b/>
            <sz val="9"/>
            <color indexed="81"/>
            <rFont val="Tahoma"/>
            <family val="2"/>
          </rPr>
          <t>Abel:</t>
        </r>
        <r>
          <rPr>
            <sz val="9"/>
            <color indexed="81"/>
            <rFont val="Tahoma"/>
            <family val="2"/>
          </rPr>
          <t xml:space="preserve">
pzas 3 y 14 terminadas</t>
        </r>
      </text>
    </comment>
    <comment ref="I338" authorId="1" shapeId="0">
      <text>
        <r>
          <rPr>
            <b/>
            <sz val="8"/>
            <color indexed="81"/>
            <rFont val="Tahoma"/>
            <family val="2"/>
          </rPr>
          <t>*:</t>
        </r>
        <r>
          <rPr>
            <sz val="8"/>
            <color indexed="81"/>
            <rFont val="Tahoma"/>
            <family val="2"/>
          </rPr>
          <t xml:space="preserve">
en solped dice pza 30</t>
        </r>
      </text>
    </comment>
    <comment ref="E370" authorId="0" shapeId="0">
      <text>
        <r>
          <rPr>
            <b/>
            <sz val="9"/>
            <color indexed="81"/>
            <rFont val="Tahoma"/>
            <family val="2"/>
          </rPr>
          <t>Abel:</t>
        </r>
        <r>
          <rPr>
            <sz val="9"/>
            <color indexed="81"/>
            <rFont val="Tahoma"/>
            <family val="2"/>
          </rPr>
          <t xml:space="preserve">
ESTUVO ANULADA</t>
        </r>
      </text>
    </comment>
    <comment ref="A371" authorId="1" shapeId="0">
      <text>
        <r>
          <rPr>
            <b/>
            <sz val="8"/>
            <color indexed="81"/>
            <rFont val="Tahoma"/>
            <family val="2"/>
          </rPr>
          <t>*:</t>
        </r>
        <r>
          <rPr>
            <sz val="8"/>
            <color indexed="81"/>
            <rFont val="Tahoma"/>
            <family val="2"/>
          </rPr>
          <t xml:space="preserve">
SE ARCHIVÓ OMO TERMINADO, SOLPED 10142064 TERMINÓ ESTA PIEZA</t>
        </r>
      </text>
    </comment>
    <comment ref="I407" authorId="0" shapeId="0">
      <text>
        <r>
          <rPr>
            <b/>
            <sz val="9"/>
            <color indexed="81"/>
            <rFont val="Tahoma"/>
            <family val="2"/>
          </rPr>
          <t>Abel:</t>
        </r>
        <r>
          <rPr>
            <sz val="9"/>
            <color indexed="81"/>
            <rFont val="Tahoma"/>
            <family val="2"/>
          </rPr>
          <t xml:space="preserve">
pza 13 en solped pero  se termino como 12
</t>
        </r>
      </text>
    </comment>
    <comment ref="E412" authorId="0" shapeId="0">
      <text>
        <r>
          <rPr>
            <b/>
            <sz val="9"/>
            <color indexed="81"/>
            <rFont val="Tahoma"/>
            <family val="2"/>
          </rPr>
          <t>Abel:</t>
        </r>
        <r>
          <rPr>
            <sz val="9"/>
            <color indexed="81"/>
            <rFont val="Tahoma"/>
            <family val="2"/>
          </rPr>
          <t xml:space="preserve">
Tambien hizo proviosrio y por mas que se pidio nunca modificaron la solped</t>
        </r>
      </text>
    </comment>
    <comment ref="A420" authorId="0" shapeId="0">
      <text>
        <r>
          <rPr>
            <b/>
            <sz val="9"/>
            <color indexed="81"/>
            <rFont val="Tahoma"/>
            <family val="2"/>
          </rPr>
          <t>Abel:</t>
        </r>
        <r>
          <rPr>
            <sz val="9"/>
            <color indexed="81"/>
            <rFont val="Tahoma"/>
            <family val="2"/>
          </rPr>
          <t xml:space="preserve">
SIN SOLPED</t>
        </r>
      </text>
    </comment>
    <comment ref="A428" authorId="1" shapeId="0">
      <text>
        <r>
          <rPr>
            <b/>
            <sz val="8"/>
            <color indexed="81"/>
            <rFont val="Tahoma"/>
            <family val="2"/>
          </rPr>
          <t xml:space="preserve">SIN SOLPED. CANCELADO CON O.C. MAYO 2014
</t>
        </r>
        <r>
          <rPr>
            <sz val="8"/>
            <color indexed="81"/>
            <rFont val="Tahoma"/>
            <family val="2"/>
          </rPr>
          <t xml:space="preserve">
</t>
        </r>
      </text>
    </comment>
    <comment ref="A446" authorId="1" shapeId="0">
      <text>
        <r>
          <rPr>
            <b/>
            <sz val="8"/>
            <color indexed="81"/>
            <rFont val="Tahoma"/>
            <family val="2"/>
          </rPr>
          <t>*:</t>
        </r>
        <r>
          <rPr>
            <sz val="8"/>
            <color indexed="81"/>
            <rFont val="Tahoma"/>
            <family val="2"/>
          </rPr>
          <t xml:space="preserve">
en inicios de julio se hizo la articulacion</t>
        </r>
      </text>
    </comment>
    <comment ref="E446" authorId="1" shapeId="0">
      <text>
        <r>
          <rPr>
            <sz val="8"/>
            <color indexed="81"/>
            <rFont val="Tahoma"/>
            <family val="2"/>
          </rPr>
          <t xml:space="preserve">llego orden pidiendo cub i ndividual se pidio solped y enviaron con protesis metalica.
</t>
        </r>
      </text>
    </comment>
    <comment ref="G446" authorId="0" shapeId="0">
      <text>
        <r>
          <rPr>
            <b/>
            <sz val="9"/>
            <color indexed="81"/>
            <rFont val="Tahoma"/>
            <family val="2"/>
          </rPr>
          <t>Abel:</t>
        </r>
        <r>
          <rPr>
            <sz val="9"/>
            <color indexed="81"/>
            <rFont val="Tahoma"/>
            <family val="2"/>
          </rPr>
          <t xml:space="preserve">
EL TRABAJO LO DEVOLVIERON EL 17/11/14
</t>
        </r>
      </text>
    </comment>
    <comment ref="I448" authorId="1" shapeId="0">
      <text>
        <r>
          <rPr>
            <b/>
            <sz val="8"/>
            <color indexed="81"/>
            <rFont val="Tahoma"/>
            <family val="2"/>
          </rPr>
          <t>EL CASQUETE SE HIZO CON PZA 18 SEGÚN DENTURE</t>
        </r>
      </text>
    </comment>
    <comment ref="I467" authorId="0" shapeId="0">
      <text>
        <r>
          <rPr>
            <b/>
            <sz val="9"/>
            <color indexed="81"/>
            <rFont val="Tahoma"/>
            <family val="2"/>
          </rPr>
          <t>Abel:</t>
        </r>
        <r>
          <rPr>
            <sz val="9"/>
            <color indexed="81"/>
            <rFont val="Tahoma"/>
            <family val="2"/>
          </rPr>
          <t xml:space="preserve">
hicieron 15 pzas de ambas arcadas por ello es que es casi lo mismo que encerado por pieza de toda una arcada</t>
        </r>
      </text>
    </comment>
    <comment ref="J467" authorId="1" shapeId="0">
      <text>
        <r>
          <rPr>
            <b/>
            <sz val="8"/>
            <color indexed="81"/>
            <rFont val="Tahoma"/>
            <family val="2"/>
          </rPr>
          <t>*:</t>
        </r>
        <r>
          <rPr>
            <sz val="8"/>
            <color indexed="81"/>
            <rFont val="Tahoma"/>
            <family val="2"/>
          </rPr>
          <t xml:space="preserve">
ANTES CANTIDAD = 1
</t>
        </r>
      </text>
    </comment>
    <comment ref="B487" authorId="2" shapeId="0">
      <text>
        <r>
          <rPr>
            <b/>
            <sz val="9"/>
            <color indexed="81"/>
            <rFont val="Tahoma"/>
            <family val="2"/>
          </rPr>
          <t xml:space="preserve">SE SOLICITO QUE CAMBIEN A FECHA DE MAYO PERO NO RESPONDIERON
</t>
        </r>
        <r>
          <rPr>
            <sz val="9"/>
            <color indexed="81"/>
            <rFont val="Tahoma"/>
            <family val="2"/>
          </rPr>
          <t xml:space="preserve">
</t>
        </r>
      </text>
    </comment>
    <comment ref="A490" authorId="1" shapeId="0">
      <text>
        <r>
          <rPr>
            <b/>
            <sz val="8"/>
            <color indexed="81"/>
            <rFont val="Tahoma"/>
            <family val="2"/>
          </rPr>
          <t xml:space="preserve">SIN SOLPED. CANCELADO CON O.C. MAYO 2014
</t>
        </r>
        <r>
          <rPr>
            <sz val="8"/>
            <color indexed="81"/>
            <rFont val="Tahoma"/>
            <family val="2"/>
          </rPr>
          <t xml:space="preserve">
</t>
        </r>
      </text>
    </comment>
    <comment ref="I496" authorId="0" shapeId="0">
      <text>
        <r>
          <rPr>
            <b/>
            <sz val="9"/>
            <color indexed="81"/>
            <rFont val="Tahoma"/>
            <family val="2"/>
          </rPr>
          <t>Abel:</t>
        </r>
        <r>
          <rPr>
            <sz val="9"/>
            <color indexed="81"/>
            <rFont val="Tahoma"/>
            <family val="2"/>
          </rPr>
          <t xml:space="preserve">
SE TEMRINO COMO PZA 30</t>
        </r>
      </text>
    </comment>
    <comment ref="J506" authorId="1" shapeId="0">
      <text>
        <r>
          <rPr>
            <b/>
            <sz val="8"/>
            <color indexed="81"/>
            <rFont val="Tahoma"/>
            <family val="2"/>
          </rPr>
          <t>*:</t>
        </r>
        <r>
          <rPr>
            <sz val="8"/>
            <color indexed="81"/>
            <rFont val="Tahoma"/>
            <family val="2"/>
          </rPr>
          <t xml:space="preserve">
CANTIDAD 5</t>
        </r>
      </text>
    </comment>
    <comment ref="J507" authorId="1" shapeId="0">
      <text>
        <r>
          <rPr>
            <b/>
            <sz val="8"/>
            <color indexed="81"/>
            <rFont val="Tahoma"/>
            <family val="2"/>
          </rPr>
          <t>*:</t>
        </r>
        <r>
          <rPr>
            <sz val="8"/>
            <color indexed="81"/>
            <rFont val="Tahoma"/>
            <family val="2"/>
          </rPr>
          <t xml:space="preserve">
CANTIDAD 8</t>
        </r>
      </text>
    </comment>
    <comment ref="A533" authorId="0" shapeId="0">
      <text>
        <r>
          <rPr>
            <b/>
            <sz val="9"/>
            <color indexed="81"/>
            <rFont val="Tahoma"/>
            <family val="2"/>
          </rPr>
          <t>Abel:</t>
        </r>
        <r>
          <rPr>
            <sz val="9"/>
            <color indexed="81"/>
            <rFont val="Tahoma"/>
            <family val="2"/>
          </rPr>
          <t xml:space="preserve">
se archivo como terminada</t>
        </r>
      </text>
    </comment>
    <comment ref="I556" authorId="1" shapeId="0">
      <text>
        <r>
          <rPr>
            <b/>
            <sz val="8"/>
            <color indexed="81"/>
            <rFont val="Tahoma"/>
            <family val="2"/>
          </rPr>
          <t>*:</t>
        </r>
        <r>
          <rPr>
            <sz val="8"/>
            <color indexed="81"/>
            <rFont val="Tahoma"/>
            <family val="2"/>
          </rPr>
          <t xml:space="preserve">
solped indica pza 30 pero en orden pza 29</t>
        </r>
      </text>
    </comment>
    <comment ref="A579" authorId="1" shapeId="0">
      <text>
        <r>
          <rPr>
            <b/>
            <sz val="8"/>
            <color indexed="81"/>
            <rFont val="Tahoma"/>
            <family val="2"/>
          </rPr>
          <t>SE ARCHIVO COMO TERMINADO</t>
        </r>
        <r>
          <rPr>
            <sz val="8"/>
            <color indexed="81"/>
            <rFont val="Tahoma"/>
            <family val="2"/>
          </rPr>
          <t xml:space="preserve">
</t>
        </r>
      </text>
    </comment>
    <comment ref="D585" authorId="1" shapeId="0">
      <text>
        <r>
          <rPr>
            <b/>
            <sz val="8"/>
            <color indexed="81"/>
            <rFont val="Tahoma"/>
            <family val="2"/>
          </rPr>
          <t>SOLPED LLEGOCOMO SEPULVEDA</t>
        </r>
      </text>
    </comment>
    <comment ref="A598" authorId="0" shapeId="0">
      <text>
        <r>
          <rPr>
            <b/>
            <sz val="9"/>
            <color indexed="81"/>
            <rFont val="Tahoma"/>
            <family val="2"/>
          </rPr>
          <t>Abel:</t>
        </r>
        <r>
          <rPr>
            <sz val="9"/>
            <color indexed="81"/>
            <rFont val="Tahoma"/>
            <family val="2"/>
          </rPr>
          <t xml:space="preserve">
SE ARCHIVO COMO TERMINADA</t>
        </r>
      </text>
    </comment>
    <comment ref="G600" authorId="0" shapeId="0">
      <text>
        <r>
          <rPr>
            <b/>
            <sz val="9"/>
            <color indexed="81"/>
            <rFont val="Tahoma"/>
            <family val="2"/>
          </rPr>
          <t>Abel:</t>
        </r>
        <r>
          <rPr>
            <sz val="9"/>
            <color indexed="81"/>
            <rFont val="Tahoma"/>
            <family val="2"/>
          </rPr>
          <t xml:space="preserve">
ANTES 2704015
</t>
        </r>
      </text>
    </comment>
    <comment ref="E603" authorId="0" shapeId="0">
      <text>
        <r>
          <rPr>
            <b/>
            <sz val="9"/>
            <color indexed="81"/>
            <rFont val="Tahoma"/>
            <family val="2"/>
          </rPr>
          <t>Abel:</t>
        </r>
        <r>
          <rPr>
            <sz val="9"/>
            <color indexed="81"/>
            <rFont val="Tahoma"/>
            <family val="2"/>
          </rPr>
          <t xml:space="preserve">
inicialmente pidio pza 4 con aletas, despues envio otra orden indicando que pidio la 12 con aletas, NÓ la 4.
</t>
        </r>
      </text>
    </comment>
    <comment ref="G605" authorId="1" shapeId="0">
      <text>
        <r>
          <rPr>
            <b/>
            <sz val="8"/>
            <color indexed="81"/>
            <rFont val="Tahoma"/>
            <family val="2"/>
          </rPr>
          <t xml:space="preserve">LA PRESTASCION REAL de la solped es 2702030, pero no tenemos ese codigo registrado, se envio mail y no lo cambiaron ya que se hizo una inc. En plata paladio. Ademas cancelaron como 2702030
</t>
        </r>
      </text>
    </comment>
    <comment ref="G637" authorId="1" shapeId="0">
      <text>
        <r>
          <rPr>
            <b/>
            <sz val="8"/>
            <color indexed="81"/>
            <rFont val="Tahoma"/>
            <family val="2"/>
          </rPr>
          <t>*:</t>
        </r>
        <r>
          <rPr>
            <sz val="8"/>
            <color indexed="81"/>
            <rFont val="Tahoma"/>
            <family val="2"/>
          </rPr>
          <t xml:space="preserve">
antes2704005 pero cancelado con 2704013
</t>
        </r>
      </text>
    </comment>
    <comment ref="I637" authorId="0" shapeId="0">
      <text>
        <r>
          <rPr>
            <b/>
            <sz val="9"/>
            <color indexed="81"/>
            <rFont val="Tahoma"/>
            <family val="2"/>
          </rPr>
          <t>Abel:</t>
        </r>
        <r>
          <rPr>
            <sz val="9"/>
            <color indexed="81"/>
            <rFont val="Tahoma"/>
            <family val="2"/>
          </rPr>
          <t xml:space="preserve">
SE ESTABA PIDIENDO SOLPED PARA PZAS 8 Y 9 Y SOLO ENVARION PARA LA PZA 9
</t>
        </r>
      </text>
    </comment>
    <comment ref="E641" authorId="0" shapeId="0">
      <text>
        <r>
          <rPr>
            <b/>
            <sz val="9"/>
            <color indexed="81"/>
            <rFont val="Tahoma"/>
            <family val="2"/>
          </rPr>
          <t>Abel:</t>
        </r>
        <r>
          <rPr>
            <sz val="9"/>
            <color indexed="81"/>
            <rFont val="Tahoma"/>
            <family val="2"/>
          </rPr>
          <t xml:space="preserve">
ESTABA INGRESADA EN MAIPU, VER SI LA ODI TB ESTA ALLI Y CAMBIARLA
</t>
        </r>
      </text>
    </comment>
    <comment ref="A647" authorId="0" shapeId="0">
      <text>
        <r>
          <rPr>
            <b/>
            <sz val="9"/>
            <color indexed="81"/>
            <rFont val="Tahoma"/>
            <family val="2"/>
          </rPr>
          <t>Abel:</t>
        </r>
        <r>
          <rPr>
            <sz val="9"/>
            <color indexed="81"/>
            <rFont val="Tahoma"/>
            <family val="2"/>
          </rPr>
          <t xml:space="preserve">
SE ARCHIVO COMO TERMINADO</t>
        </r>
      </text>
    </comment>
    <comment ref="E657" authorId="0" shapeId="0">
      <text>
        <r>
          <rPr>
            <b/>
            <sz val="9"/>
            <color indexed="81"/>
            <rFont val="Tahoma"/>
            <family val="2"/>
          </rPr>
          <t>Abel:</t>
        </r>
        <r>
          <rPr>
            <sz val="9"/>
            <color indexed="81"/>
            <rFont val="Tahoma"/>
            <family val="2"/>
          </rPr>
          <t xml:space="preserve">
SOLP 10210636 LA REEMPLAZA</t>
        </r>
        <r>
          <rPr>
            <b/>
            <sz val="9"/>
            <color indexed="81"/>
            <rFont val="Tahoma"/>
            <family val="2"/>
          </rPr>
          <t>*: antes solped nula pero la cancelan en oc dic 2014</t>
        </r>
        <r>
          <rPr>
            <sz val="9"/>
            <color indexed="81"/>
            <rFont val="Tahoma"/>
            <family val="2"/>
          </rPr>
          <t xml:space="preserve">
</t>
        </r>
      </text>
    </comment>
    <comment ref="A661" authorId="0" shapeId="0">
      <text>
        <r>
          <rPr>
            <b/>
            <sz val="9"/>
            <color indexed="81"/>
            <rFont val="Tahoma"/>
            <family val="2"/>
          </rPr>
          <t>Abel:</t>
        </r>
        <r>
          <rPr>
            <sz val="9"/>
            <color indexed="81"/>
            <rFont val="Tahoma"/>
            <family val="2"/>
          </rPr>
          <t xml:space="preserve">
SIN SOLPED
HOJA BLANCA</t>
        </r>
      </text>
    </comment>
    <comment ref="I666" authorId="1" shapeId="0">
      <text>
        <r>
          <rPr>
            <b/>
            <sz val="8"/>
            <color indexed="81"/>
            <rFont val="Tahoma"/>
            <family val="2"/>
          </rPr>
          <t>*:</t>
        </r>
        <r>
          <rPr>
            <sz val="8"/>
            <color indexed="81"/>
            <rFont val="Tahoma"/>
            <family val="2"/>
          </rPr>
          <t xml:space="preserve">
PZA 4 EN ORDEN</t>
        </r>
      </text>
    </comment>
    <comment ref="A667" authorId="1" shapeId="0">
      <text>
        <r>
          <rPr>
            <b/>
            <sz val="8"/>
            <color indexed="81"/>
            <rFont val="Tahoma"/>
            <family val="2"/>
          </rPr>
          <t>*:</t>
        </r>
        <r>
          <rPr>
            <sz val="8"/>
            <color indexed="81"/>
            <rFont val="Tahoma"/>
            <family val="2"/>
          </rPr>
          <t xml:space="preserve">
SE ARCHIVÓ COMO TERMINADA
</t>
        </r>
      </text>
    </comment>
    <comment ref="A672" authorId="0" shapeId="0">
      <text>
        <r>
          <rPr>
            <b/>
            <sz val="9"/>
            <color indexed="81"/>
            <rFont val="Tahoma"/>
            <family val="2"/>
          </rPr>
          <t>Abel:</t>
        </r>
        <r>
          <rPr>
            <sz val="9"/>
            <color indexed="81"/>
            <rFont val="Tahoma"/>
            <family val="2"/>
          </rPr>
          <t xml:space="preserve">
TRABAJO SE DEVOLVIO POR CODIGO, ESTAR PENDIENTE PARA NO REPORTARLO</t>
        </r>
      </text>
    </comment>
    <comment ref="I686" authorId="1" shapeId="0">
      <text>
        <r>
          <rPr>
            <b/>
            <sz val="8"/>
            <color indexed="81"/>
            <rFont val="Tahoma"/>
            <family val="2"/>
          </rPr>
          <t>pza 13 en orden</t>
        </r>
        <r>
          <rPr>
            <sz val="8"/>
            <color indexed="81"/>
            <rFont val="Tahoma"/>
            <family val="2"/>
          </rPr>
          <t xml:space="preserve">
</t>
        </r>
      </text>
    </comment>
    <comment ref="B699" authorId="1" shapeId="0">
      <text>
        <r>
          <rPr>
            <b/>
            <sz val="8"/>
            <color indexed="81"/>
            <rFont val="Tahoma"/>
            <family val="2"/>
          </rPr>
          <t>FECHA EN SOLPED 28/01/14</t>
        </r>
      </text>
    </comment>
    <comment ref="E699" authorId="0" shapeId="0">
      <text>
        <r>
          <rPr>
            <b/>
            <sz val="9"/>
            <color indexed="81"/>
            <rFont val="Tahoma"/>
            <family val="2"/>
          </rPr>
          <t>Abel:</t>
        </r>
        <r>
          <rPr>
            <sz val="9"/>
            <color indexed="81"/>
            <rFont val="Tahoma"/>
            <family val="2"/>
          </rPr>
          <t xml:space="preserve">
ESTUVO ANULADA</t>
        </r>
      </text>
    </comment>
    <comment ref="A700" authorId="0" shapeId="0">
      <text>
        <r>
          <rPr>
            <b/>
            <sz val="9"/>
            <color indexed="81"/>
            <rFont val="Tahoma"/>
            <family val="2"/>
          </rPr>
          <t>Abel:</t>
        </r>
        <r>
          <rPr>
            <sz val="9"/>
            <color indexed="81"/>
            <rFont val="Tahoma"/>
            <family val="2"/>
          </rPr>
          <t xml:space="preserve">
se archivo como terminado</t>
        </r>
      </text>
    </comment>
    <comment ref="E723" authorId="1" shapeId="0">
      <text>
        <r>
          <rPr>
            <b/>
            <sz val="8"/>
            <color indexed="81"/>
            <rFont val="Tahoma"/>
            <family val="2"/>
          </rPr>
          <t>despues entre abril y mayo del 2014 pidieron prov y corona para pza 19 (por mas que se pidio nunca enviaron y tamara entendio que se trata de la misma pza osea la pza 4)</t>
        </r>
        <r>
          <rPr>
            <sz val="8"/>
            <color indexed="81"/>
            <rFont val="Tahoma"/>
            <family val="2"/>
          </rPr>
          <t xml:space="preserve">
</t>
        </r>
      </text>
    </comment>
    <comment ref="A725" authorId="1" shapeId="0">
      <text>
        <r>
          <rPr>
            <b/>
            <sz val="8"/>
            <color indexed="81"/>
            <rFont val="Tahoma"/>
            <family val="2"/>
          </rPr>
          <t xml:space="preserve">*CANCELADAS EN OC DICIEMBRE2014
</t>
        </r>
      </text>
    </comment>
    <comment ref="A726" authorId="1" shapeId="0">
      <text>
        <r>
          <rPr>
            <b/>
            <sz val="8"/>
            <color indexed="81"/>
            <rFont val="Tahoma"/>
            <family val="2"/>
          </rPr>
          <t>SE ARCHIVO COMO TERMINADA</t>
        </r>
        <r>
          <rPr>
            <sz val="8"/>
            <color indexed="81"/>
            <rFont val="Tahoma"/>
            <family val="2"/>
          </rPr>
          <t xml:space="preserve">
</t>
        </r>
      </text>
    </comment>
    <comment ref="E726" authorId="1" shapeId="0">
      <text>
        <r>
          <rPr>
            <b/>
            <sz val="8"/>
            <color indexed="81"/>
            <rFont val="Tahoma"/>
            <family val="2"/>
          </rPr>
          <t>EN VES DE INCRUSTACION HICIERON PROVISORIO Y CORONA, SE PIDIO SOLPED PARA LAS ULTIMAS PERO NUNCA CAMBIARON</t>
        </r>
        <r>
          <rPr>
            <sz val="8"/>
            <color indexed="81"/>
            <rFont val="Tahoma"/>
            <family val="2"/>
          </rPr>
          <t xml:space="preserve">
</t>
        </r>
      </text>
    </comment>
    <comment ref="G743" authorId="0" shapeId="0">
      <text>
        <r>
          <rPr>
            <b/>
            <sz val="9"/>
            <color indexed="81"/>
            <rFont val="Tahoma"/>
            <family val="2"/>
          </rPr>
          <t>Abel:</t>
        </r>
        <r>
          <rPr>
            <sz val="9"/>
            <color indexed="81"/>
            <rFont val="Tahoma"/>
            <family val="2"/>
          </rPr>
          <t xml:space="preserve">
Estuvo como 2704003, pero la cancelaron  como 2704002. hasta el momento no llega trabajo</t>
        </r>
      </text>
    </comment>
    <comment ref="E746" authorId="0" shapeId="0">
      <text>
        <r>
          <rPr>
            <b/>
            <sz val="9"/>
            <color indexed="81"/>
            <rFont val="Tahoma"/>
            <family val="2"/>
          </rPr>
          <t>Abel:</t>
        </r>
        <r>
          <rPr>
            <sz val="9"/>
            <color indexed="81"/>
            <rFont val="Tahoma"/>
            <family val="2"/>
          </rPr>
          <t xml:space="preserve">
por alguna razon solped actual solo contiene dos posiciones que son las que tienen feha 07/01/15</t>
        </r>
      </text>
    </comment>
    <comment ref="I767" authorId="1" shapeId="0">
      <text>
        <r>
          <rPr>
            <b/>
            <sz val="8"/>
            <color indexed="81"/>
            <rFont val="Tahoma"/>
            <family val="2"/>
          </rPr>
          <t>LLEGO ORDEN CON PZA 4</t>
        </r>
        <r>
          <rPr>
            <sz val="8"/>
            <color indexed="81"/>
            <rFont val="Tahoma"/>
            <family val="2"/>
          </rPr>
          <t xml:space="preserve">
</t>
        </r>
      </text>
    </comment>
    <comment ref="A773" authorId="0" shapeId="0">
      <text>
        <r>
          <rPr>
            <b/>
            <sz val="9"/>
            <color indexed="81"/>
            <rFont val="Tahoma"/>
            <family val="2"/>
          </rPr>
          <t>Abel:</t>
        </r>
        <r>
          <rPr>
            <sz val="9"/>
            <color indexed="81"/>
            <rFont val="Tahoma"/>
            <family val="2"/>
          </rPr>
          <t xml:space="preserve">
SIN SOLPED</t>
        </r>
      </text>
    </comment>
    <comment ref="A774" authorId="0" shapeId="0">
      <text>
        <r>
          <rPr>
            <b/>
            <sz val="9"/>
            <color indexed="81"/>
            <rFont val="Tahoma"/>
            <family val="2"/>
          </rPr>
          <t>Abel:</t>
        </r>
        <r>
          <rPr>
            <sz val="9"/>
            <color indexed="81"/>
            <rFont val="Tahoma"/>
            <family val="2"/>
          </rPr>
          <t xml:space="preserve">
SIN SOLPED</t>
        </r>
      </text>
    </comment>
    <comment ref="B795" authorId="1" shapeId="0">
      <text>
        <r>
          <rPr>
            <b/>
            <sz val="8"/>
            <color indexed="81"/>
            <rFont val="Tahoma"/>
            <family val="2"/>
          </rPr>
          <t>LLEGO A FINES DE MARZO CON FECHA 1/3</t>
        </r>
        <r>
          <rPr>
            <sz val="8"/>
            <color indexed="81"/>
            <rFont val="Tahoma"/>
            <family val="2"/>
          </rPr>
          <t xml:space="preserve">
</t>
        </r>
      </text>
    </comment>
    <comment ref="A829" authorId="1" shapeId="0">
      <text>
        <r>
          <rPr>
            <b/>
            <sz val="8"/>
            <color indexed="81"/>
            <rFont val="Tahoma"/>
            <family val="2"/>
          </rPr>
          <t>SIN ORDEN. LO CANCELARON EN  OC-ENERO 2014</t>
        </r>
        <r>
          <rPr>
            <sz val="8"/>
            <color indexed="81"/>
            <rFont val="Tahoma"/>
            <family val="2"/>
          </rPr>
          <t xml:space="preserve">
</t>
        </r>
      </text>
    </comment>
    <comment ref="I830" authorId="1" shapeId="0">
      <text>
        <r>
          <rPr>
            <b/>
            <sz val="8"/>
            <color indexed="81"/>
            <rFont val="Tahoma"/>
            <family val="2"/>
          </rPr>
          <t>EN ORDEN EXACTAMENTE PIDE CORONA CON PERNO PZA 5 + CANTILEVER PZA 4. y corona implante pza 13.
Enviaron 2 tornillos.</t>
        </r>
        <r>
          <rPr>
            <sz val="8"/>
            <color indexed="81"/>
            <rFont val="Tahoma"/>
            <family val="2"/>
          </rPr>
          <t xml:space="preserve">
</t>
        </r>
      </text>
    </comment>
    <comment ref="J836" authorId="1" shapeId="0">
      <text>
        <r>
          <rPr>
            <b/>
            <sz val="8"/>
            <color indexed="81"/>
            <rFont val="Tahoma"/>
            <family val="2"/>
          </rPr>
          <t>*:</t>
        </r>
        <r>
          <rPr>
            <sz val="8"/>
            <color indexed="81"/>
            <rFont val="Tahoma"/>
            <family val="2"/>
          </rPr>
          <t xml:space="preserve">
CANTIDAD= 15 SEGÚN SOLPED
</t>
        </r>
      </text>
    </comment>
    <comment ref="A851" authorId="0" shapeId="0">
      <text>
        <r>
          <rPr>
            <b/>
            <sz val="9"/>
            <color indexed="81"/>
            <rFont val="Tahoma"/>
            <family val="2"/>
          </rPr>
          <t>Abel:</t>
        </r>
        <r>
          <rPr>
            <sz val="9"/>
            <color indexed="81"/>
            <rFont val="Tahoma"/>
            <family val="2"/>
          </rPr>
          <t xml:space="preserve">
SIGUEN ENVIANDO SOLPED SOLO PARA PROVISORIOS Y PERNOS!!!!!
</t>
        </r>
        <r>
          <rPr>
            <b/>
            <sz val="9"/>
            <color indexed="81"/>
            <rFont val="Tahoma"/>
            <family val="2"/>
          </rPr>
          <t>Abel:</t>
        </r>
        <r>
          <rPr>
            <sz val="9"/>
            <color indexed="81"/>
            <rFont val="Tahoma"/>
            <family val="2"/>
          </rPr>
          <t xml:space="preserve">
trabajo terminado
</t>
        </r>
      </text>
    </comment>
    <comment ref="E861" authorId="0" shapeId="0">
      <text>
        <r>
          <rPr>
            <b/>
            <sz val="9"/>
            <color indexed="81"/>
            <rFont val="Tahoma"/>
            <family val="2"/>
          </rPr>
          <t>Abel:</t>
        </r>
        <r>
          <rPr>
            <sz val="9"/>
            <color indexed="81"/>
            <rFont val="Tahoma"/>
            <family val="2"/>
          </rPr>
          <t xml:space="preserve">
SOLP 10210636 LA REEMPLAZA</t>
        </r>
      </text>
    </comment>
    <comment ref="E862" authorId="0" shapeId="0">
      <text>
        <r>
          <rPr>
            <b/>
            <sz val="9"/>
            <color indexed="81"/>
            <rFont val="Tahoma"/>
            <family val="2"/>
          </rPr>
          <t>Abel:</t>
        </r>
        <r>
          <rPr>
            <sz val="9"/>
            <color indexed="81"/>
            <rFont val="Tahoma"/>
            <family val="2"/>
          </rPr>
          <t xml:space="preserve">
SOLP 10238256 LA REEMPLZA</t>
        </r>
      </text>
    </comment>
    <comment ref="E863" authorId="0" shapeId="0">
      <text>
        <r>
          <rPr>
            <b/>
            <sz val="9"/>
            <color indexed="81"/>
            <rFont val="Tahoma"/>
            <family val="2"/>
          </rPr>
          <t>Abel:</t>
        </r>
        <r>
          <rPr>
            <sz val="9"/>
            <color indexed="81"/>
            <rFont val="Tahoma"/>
            <family val="2"/>
          </rPr>
          <t xml:space="preserve">
SOLP 10238256 LA REEMPLZA</t>
        </r>
      </text>
    </comment>
    <comment ref="E865" authorId="0" shapeId="0">
      <text>
        <r>
          <rPr>
            <b/>
            <sz val="9"/>
            <color indexed="81"/>
            <rFont val="Tahoma"/>
            <family val="2"/>
          </rPr>
          <t>Abel:</t>
        </r>
        <r>
          <rPr>
            <sz val="9"/>
            <color indexed="81"/>
            <rFont val="Tahoma"/>
            <family val="2"/>
          </rPr>
          <t xml:space="preserve">
EL TRABAJO SE DEVOLVIO PACIENTE NO LO QUIERE
</t>
        </r>
      </text>
    </comment>
  </commentList>
</comments>
</file>

<file path=xl/comments2.xml><?xml version="1.0" encoding="utf-8"?>
<comments xmlns="http://schemas.openxmlformats.org/spreadsheetml/2006/main">
  <authors>
    <author>*</author>
    <author>Abel</author>
  </authors>
  <commentList>
    <comment ref="B7" authorId="0" shapeId="0">
      <text>
        <r>
          <rPr>
            <b/>
            <sz val="8"/>
            <color indexed="81"/>
            <rFont val="Tahoma"/>
            <family val="2"/>
          </rPr>
          <t>TINIA FECHA 4/5 Y LLEGO A FINES DE MAYO</t>
        </r>
        <r>
          <rPr>
            <sz val="8"/>
            <color indexed="81"/>
            <rFont val="Tahoma"/>
            <family val="2"/>
          </rPr>
          <t xml:space="preserve">
</t>
        </r>
      </text>
    </comment>
    <comment ref="I7" authorId="0" shapeId="0">
      <text>
        <r>
          <rPr>
            <b/>
            <sz val="8"/>
            <color indexed="81"/>
            <rFont val="Tahoma"/>
            <family val="2"/>
          </rPr>
          <t>PZA 3 EN DENTURE</t>
        </r>
        <r>
          <rPr>
            <sz val="8"/>
            <color indexed="81"/>
            <rFont val="Tahoma"/>
            <family val="2"/>
          </rPr>
          <t xml:space="preserve">
</t>
        </r>
      </text>
    </comment>
    <comment ref="C36" authorId="0" shapeId="0">
      <text>
        <r>
          <rPr>
            <b/>
            <sz val="8"/>
            <color indexed="81"/>
            <rFont val="Tahoma"/>
            <family val="2"/>
          </rPr>
          <t>Dra esta enojada por que no hicieron lo que queria.. Don dario quedo en no cobrarle por el trabajo pero seguiremos reportandola como impaga a ver que pasa.</t>
        </r>
        <r>
          <rPr>
            <sz val="8"/>
            <color indexed="81"/>
            <rFont val="Tahoma"/>
            <family val="2"/>
          </rPr>
          <t xml:space="preserve">
</t>
        </r>
      </text>
    </comment>
    <comment ref="J49" authorId="0" shapeId="0">
      <text>
        <r>
          <rPr>
            <b/>
            <sz val="8"/>
            <color indexed="81"/>
            <rFont val="Tahoma"/>
            <family val="2"/>
          </rPr>
          <t>*:</t>
        </r>
        <r>
          <rPr>
            <sz val="8"/>
            <color indexed="81"/>
            <rFont val="Tahoma"/>
            <family val="2"/>
          </rPr>
          <t xml:space="preserve">
CAN 3</t>
        </r>
      </text>
    </comment>
    <comment ref="G53" authorId="0" shapeId="0">
      <text>
        <r>
          <rPr>
            <b/>
            <sz val="8"/>
            <color indexed="81"/>
            <rFont val="Tahoma"/>
            <family val="2"/>
          </rPr>
          <t>*:</t>
        </r>
        <r>
          <rPr>
            <sz val="8"/>
            <color indexed="81"/>
            <rFont val="Tahoma"/>
            <family val="2"/>
          </rPr>
          <t xml:space="preserve">
antes con codigo 2704012, pero se canceló con codigo 2704008
</t>
        </r>
      </text>
    </comment>
    <comment ref="E74" authorId="1" shapeId="0">
      <text>
        <r>
          <rPr>
            <b/>
            <sz val="9"/>
            <color indexed="81"/>
            <rFont val="Tahoma"/>
            <family val="2"/>
          </rPr>
          <t>Abel:</t>
        </r>
        <r>
          <rPr>
            <sz val="9"/>
            <color indexed="81"/>
            <rFont val="Tahoma"/>
            <family val="2"/>
          </rPr>
          <t xml:space="preserve">
TB HICIERON PZA 4 PERO ENCARCADA INCISTE QUE SOLO FUE LA 31. NO SE ENCONTRO LA ORDEN Y SE DEJO PASAR NOMAS
</t>
        </r>
      </text>
    </comment>
    <comment ref="A92" authorId="1" shapeId="0">
      <text>
        <r>
          <rPr>
            <b/>
            <sz val="9"/>
            <color indexed="81"/>
            <rFont val="Tahoma"/>
            <family val="2"/>
          </rPr>
          <t>Abel:</t>
        </r>
        <r>
          <rPr>
            <sz val="9"/>
            <color indexed="81"/>
            <rFont val="Tahoma"/>
            <family val="2"/>
          </rPr>
          <t xml:space="preserve">
SIN SOLPED</t>
        </r>
      </text>
    </comment>
    <comment ref="A158" authorId="0" shapeId="0">
      <text>
        <r>
          <rPr>
            <sz val="8"/>
            <color indexed="81"/>
            <rFont val="Tahoma"/>
            <family val="2"/>
          </rPr>
          <t xml:space="preserve">SIN ORDEN. CANCELARON OC-ENERO2014
</t>
        </r>
      </text>
    </comment>
    <comment ref="A159" authorId="0" shapeId="0">
      <text>
        <r>
          <rPr>
            <sz val="8"/>
            <color indexed="81"/>
            <rFont val="Tahoma"/>
            <family val="2"/>
          </rPr>
          <t xml:space="preserve">SIN ORDEN. CANCELARON OC-ENERO2014
</t>
        </r>
      </text>
    </comment>
    <comment ref="I170" authorId="0" shapeId="0">
      <text>
        <r>
          <rPr>
            <b/>
            <sz val="8"/>
            <color indexed="81"/>
            <rFont val="Tahoma"/>
            <family val="2"/>
          </rPr>
          <t>EN ORDEN LLEGO COMO PZA 18</t>
        </r>
      </text>
    </comment>
    <comment ref="G195" authorId="0" shapeId="0">
      <text>
        <r>
          <rPr>
            <b/>
            <sz val="8"/>
            <color indexed="81"/>
            <rFont val="Tahoma"/>
            <family val="2"/>
          </rPr>
          <t>*:</t>
        </r>
        <r>
          <rPr>
            <sz val="8"/>
            <color indexed="81"/>
            <rFont val="Tahoma"/>
            <family val="2"/>
          </rPr>
          <t xml:space="preserve">
ANTES 2704003 PERO LA PAGARON COMO 2704002</t>
        </r>
      </text>
    </comment>
    <comment ref="A200" authorId="1" shapeId="0">
      <text>
        <r>
          <rPr>
            <b/>
            <sz val="9"/>
            <color indexed="81"/>
            <rFont val="Tahoma"/>
            <family val="2"/>
          </rPr>
          <t>Abel:</t>
        </r>
        <r>
          <rPr>
            <sz val="9"/>
            <color indexed="81"/>
            <rFont val="Tahoma"/>
            <family val="2"/>
          </rPr>
          <t xml:space="preserve">
se archivo como terminada</t>
        </r>
      </text>
    </comment>
    <comment ref="J203" authorId="0" shapeId="0">
      <text>
        <r>
          <rPr>
            <b/>
            <sz val="8"/>
            <color indexed="81"/>
            <rFont val="Tahoma"/>
            <family val="2"/>
          </rPr>
          <t>*:</t>
        </r>
        <r>
          <rPr>
            <sz val="8"/>
            <color indexed="81"/>
            <rFont val="Tahoma"/>
            <family val="2"/>
          </rPr>
          <t xml:space="preserve">
ANTES CANTIDAD = 1 PERO EN CANCELACIONES PAGARON CANTIDAD = 2</t>
        </r>
      </text>
    </comment>
    <comment ref="E204" authorId="0" shapeId="0">
      <text>
        <r>
          <rPr>
            <b/>
            <sz val="8"/>
            <color indexed="81"/>
            <rFont val="Tahoma"/>
            <family val="2"/>
          </rPr>
          <t>*:</t>
        </r>
        <r>
          <rPr>
            <sz val="8"/>
            <color indexed="81"/>
            <rFont val="Tahoma"/>
            <family val="2"/>
          </rPr>
          <t xml:space="preserve">
EN CANCELACIONES DE OCTUBRE PAGARON SOLPED 10265990 CON CANTIDAD = 2
</t>
        </r>
      </text>
    </comment>
    <comment ref="I219" authorId="0" shapeId="0">
      <text>
        <r>
          <rPr>
            <b/>
            <sz val="8"/>
            <color indexed="81"/>
            <rFont val="Tahoma"/>
            <family val="2"/>
          </rPr>
          <t>en orden pidieron pzas 6-7-8-9. solped primero llego con cant= 1, despues de escanear la orden y pedir que cambiena cant=4, solo cambiaron a cant=2.</t>
        </r>
        <r>
          <rPr>
            <sz val="8"/>
            <color indexed="81"/>
            <rFont val="Tahoma"/>
            <family val="2"/>
          </rPr>
          <t xml:space="preserve">
</t>
        </r>
      </text>
    </comment>
    <comment ref="A220" authorId="0" shapeId="0">
      <text>
        <r>
          <rPr>
            <sz val="8"/>
            <color indexed="81"/>
            <rFont val="Tahoma"/>
            <family val="2"/>
          </rPr>
          <t xml:space="preserve">SIN SOLPED. CANCELADO EN OC-FEBRERO2014
</t>
        </r>
      </text>
    </comment>
    <comment ref="A237" authorId="1" shapeId="0">
      <text>
        <r>
          <rPr>
            <b/>
            <sz val="9"/>
            <color indexed="81"/>
            <rFont val="Tahoma"/>
            <family val="2"/>
          </rPr>
          <t>Abel:</t>
        </r>
        <r>
          <rPr>
            <sz val="9"/>
            <color indexed="81"/>
            <rFont val="Tahoma"/>
            <family val="2"/>
          </rPr>
          <t xml:space="preserve">
SIN SOLPED</t>
        </r>
      </text>
    </comment>
    <comment ref="A251" authorId="0" shapeId="0">
      <text>
        <r>
          <rPr>
            <sz val="8"/>
            <color indexed="81"/>
            <rFont val="Tahoma"/>
            <family val="2"/>
          </rPr>
          <t xml:space="preserve">SIN SOLPED. LA CANCELARON EN JULIO 2014
</t>
        </r>
      </text>
    </comment>
    <comment ref="A256" authorId="1" shapeId="0">
      <text>
        <r>
          <rPr>
            <b/>
            <sz val="9"/>
            <color indexed="81"/>
            <rFont val="Tahoma"/>
            <family val="2"/>
          </rPr>
          <t>Abel:</t>
        </r>
        <r>
          <rPr>
            <sz val="9"/>
            <color indexed="81"/>
            <rFont val="Tahoma"/>
            <family val="2"/>
          </rPr>
          <t xml:space="preserve">
se archivo como terminado</t>
        </r>
      </text>
    </comment>
    <comment ref="A257" authorId="1" shapeId="0">
      <text>
        <r>
          <rPr>
            <b/>
            <sz val="9"/>
            <color indexed="81"/>
            <rFont val="Tahoma"/>
            <family val="2"/>
          </rPr>
          <t>Abel:</t>
        </r>
        <r>
          <rPr>
            <sz val="9"/>
            <color indexed="81"/>
            <rFont val="Tahoma"/>
            <family val="2"/>
          </rPr>
          <t xml:space="preserve">
se archivo como terminado</t>
        </r>
      </text>
    </comment>
    <comment ref="E291" authorId="0" shapeId="0">
      <text>
        <r>
          <rPr>
            <sz val="8"/>
            <color indexed="81"/>
            <rFont val="Tahoma"/>
            <family val="2"/>
          </rPr>
          <t xml:space="preserve">REALMENTE HICIERON UNA CARILLA, pero encargado dijo haber consultado antes el trabajo y le dieron ese codigo, que se presupuesto al paciente.
</t>
        </r>
      </text>
    </comment>
    <comment ref="A315" authorId="0" shapeId="0">
      <text>
        <r>
          <rPr>
            <b/>
            <sz val="8"/>
            <color indexed="81"/>
            <rFont val="Tahoma"/>
            <family val="2"/>
          </rPr>
          <t>COBRAR A CONTRALORIA</t>
        </r>
      </text>
    </comment>
    <comment ref="I324" authorId="0" shapeId="0">
      <text>
        <r>
          <rPr>
            <b/>
            <sz val="8"/>
            <color indexed="81"/>
            <rFont val="Tahoma"/>
            <family val="2"/>
          </rPr>
          <t>SOLPED POR UNA PZA. VER DESPUES SI HACE DOS CORONAS PEDIR PARA LA OTRA PZA.</t>
        </r>
        <r>
          <rPr>
            <sz val="8"/>
            <color indexed="81"/>
            <rFont val="Tahoma"/>
            <family val="2"/>
          </rPr>
          <t xml:space="preserve">
</t>
        </r>
      </text>
    </comment>
    <comment ref="A348" authorId="1" shapeId="0">
      <text>
        <r>
          <rPr>
            <b/>
            <sz val="9"/>
            <color indexed="81"/>
            <rFont val="Tahoma"/>
            <family val="2"/>
          </rPr>
          <t>Abel:</t>
        </r>
        <r>
          <rPr>
            <sz val="9"/>
            <color indexed="81"/>
            <rFont val="Tahoma"/>
            <family val="2"/>
          </rPr>
          <t xml:space="preserve">
ORDE SE ARCHJIVO EN TRABAJOS SIN SOLPED</t>
        </r>
      </text>
    </comment>
    <comment ref="J350" authorId="1" shapeId="0">
      <text>
        <r>
          <rPr>
            <b/>
            <sz val="9"/>
            <color indexed="81"/>
            <rFont val="Tahoma"/>
            <family val="2"/>
          </rPr>
          <t>Abel:</t>
        </r>
        <r>
          <rPr>
            <sz val="9"/>
            <color indexed="81"/>
            <rFont val="Tahoma"/>
            <family val="2"/>
          </rPr>
          <t xml:space="preserve">
INICIALMENTE CANT=1 DESPUE SCUANDO SOLICTAMOS SOLPED PARA TRABAJOS, MODIFICARON ESTA CANTIDAD</t>
        </r>
      </text>
    </comment>
    <comment ref="E370" authorId="0" shapeId="0">
      <text>
        <r>
          <rPr>
            <b/>
            <sz val="8"/>
            <color indexed="81"/>
            <rFont val="Tahoma"/>
            <family val="2"/>
          </rPr>
          <t>HICIERN CORONA INCERAM, ESTO YA NIO LO PAGARAN</t>
        </r>
        <r>
          <rPr>
            <sz val="8"/>
            <color indexed="81"/>
            <rFont val="Tahoma"/>
            <family val="2"/>
          </rPr>
          <t xml:space="preserve">
</t>
        </r>
      </text>
    </comment>
    <comment ref="I385" authorId="1" shapeId="0">
      <text>
        <r>
          <rPr>
            <b/>
            <sz val="9"/>
            <color indexed="81"/>
            <rFont val="Tahoma"/>
            <family val="2"/>
          </rPr>
          <t>Abel:</t>
        </r>
        <r>
          <rPr>
            <sz val="9"/>
            <color indexed="81"/>
            <rFont val="Tahoma"/>
            <family val="2"/>
          </rPr>
          <t xml:space="preserve">
SE PIDIO SOLPED POR 3 PZAS Y ENVIARON SOLO POR 1</t>
        </r>
      </text>
    </comment>
    <comment ref="A433" authorId="1" shapeId="0">
      <text>
        <r>
          <rPr>
            <b/>
            <sz val="9"/>
            <color indexed="81"/>
            <rFont val="Tahoma"/>
            <family val="2"/>
          </rPr>
          <t>Abel:</t>
        </r>
        <r>
          <rPr>
            <sz val="9"/>
            <color indexed="81"/>
            <rFont val="Tahoma"/>
            <family val="2"/>
          </rPr>
          <t xml:space="preserve">
se archivo como terminado</t>
        </r>
      </text>
    </comment>
    <comment ref="A434" authorId="1" shapeId="0">
      <text>
        <r>
          <rPr>
            <b/>
            <sz val="9"/>
            <color indexed="81"/>
            <rFont val="Tahoma"/>
            <family val="2"/>
          </rPr>
          <t>Abel:</t>
        </r>
        <r>
          <rPr>
            <sz val="9"/>
            <color indexed="81"/>
            <rFont val="Tahoma"/>
            <family val="2"/>
          </rPr>
          <t xml:space="preserve">
se archivo como terminado</t>
        </r>
      </text>
    </comment>
    <comment ref="A442" authorId="0" shapeId="0">
      <text>
        <r>
          <rPr>
            <b/>
            <sz val="8"/>
            <color indexed="81"/>
            <rFont val="Tahoma"/>
            <family val="2"/>
          </rPr>
          <t>CANC. EN ORD COMPRA DIC 2013</t>
        </r>
      </text>
    </comment>
    <comment ref="A443" authorId="0" shapeId="0">
      <text>
        <r>
          <rPr>
            <b/>
            <sz val="8"/>
            <color indexed="81"/>
            <rFont val="Tahoma"/>
            <family val="2"/>
          </rPr>
          <t>SE ARCHIVO COMO TERMINADA</t>
        </r>
        <r>
          <rPr>
            <sz val="8"/>
            <color indexed="81"/>
            <rFont val="Tahoma"/>
            <family val="2"/>
          </rPr>
          <t xml:space="preserve">
</t>
        </r>
      </text>
    </comment>
    <comment ref="A444" authorId="0" shapeId="0">
      <text>
        <r>
          <rPr>
            <b/>
            <sz val="8"/>
            <color indexed="81"/>
            <rFont val="Tahoma"/>
            <family val="2"/>
          </rPr>
          <t>SE ARCHIVO COMO TERMINADA</t>
        </r>
        <r>
          <rPr>
            <sz val="8"/>
            <color indexed="81"/>
            <rFont val="Tahoma"/>
            <family val="2"/>
          </rPr>
          <t xml:space="preserve">
</t>
        </r>
      </text>
    </comment>
    <comment ref="E444" authorId="0" shapeId="0">
      <text>
        <r>
          <rPr>
            <b/>
            <sz val="8"/>
            <color indexed="81"/>
            <rFont val="Tahoma"/>
            <family val="2"/>
          </rPr>
          <t>SALIO CON ICONO DE BASURA PERO LO CANCELARON EN CANCELACIONES PARA JULIO</t>
        </r>
        <r>
          <rPr>
            <sz val="8"/>
            <color indexed="81"/>
            <rFont val="Tahoma"/>
            <family val="2"/>
          </rPr>
          <t xml:space="preserve">
</t>
        </r>
      </text>
    </comment>
    <comment ref="G444" authorId="0" shapeId="0">
      <text>
        <r>
          <rPr>
            <b/>
            <sz val="8"/>
            <color indexed="81"/>
            <rFont val="Tahoma"/>
            <family val="2"/>
          </rPr>
          <t>2DO MODELO POR SOLPED</t>
        </r>
        <r>
          <rPr>
            <sz val="8"/>
            <color indexed="81"/>
            <rFont val="Tahoma"/>
            <family val="2"/>
          </rPr>
          <t xml:space="preserve">
</t>
        </r>
      </text>
    </comment>
    <comment ref="A448" authorId="0" shapeId="0">
      <text>
        <r>
          <rPr>
            <b/>
            <sz val="8"/>
            <color indexed="81"/>
            <rFont val="Tahoma"/>
            <family val="2"/>
          </rPr>
          <t>SIN SOLPED, CANCELADO CON OC-MARZO-2014</t>
        </r>
        <r>
          <rPr>
            <sz val="8"/>
            <color indexed="81"/>
            <rFont val="Tahoma"/>
            <family val="2"/>
          </rPr>
          <t xml:space="preserve">
</t>
        </r>
      </text>
    </comment>
    <comment ref="J477" authorId="0" shapeId="0">
      <text>
        <r>
          <rPr>
            <b/>
            <sz val="8"/>
            <color indexed="81"/>
            <rFont val="Tahoma"/>
            <family val="2"/>
          </rPr>
          <t>ANTES SOLPED INDICABA CANTIDAD = 1POR SOLICITUD DE SOLPED POR PROVISORIO PZA 9 
MODIFICARON SOLPED POR CANTIDAD = 2</t>
        </r>
      </text>
    </comment>
    <comment ref="E488" authorId="1" shapeId="0">
      <text>
        <r>
          <rPr>
            <b/>
            <sz val="9"/>
            <color indexed="81"/>
            <rFont val="Tahoma"/>
            <family val="2"/>
          </rPr>
          <t>Abel:</t>
        </r>
        <r>
          <rPr>
            <sz val="9"/>
            <color indexed="81"/>
            <rFont val="Tahoma"/>
            <family val="2"/>
          </rPr>
          <t xml:space="preserve">
SEGunda corona con distitno episodio
</t>
        </r>
      </text>
    </comment>
    <comment ref="I500" authorId="1" shapeId="0">
      <text>
        <r>
          <rPr>
            <b/>
            <sz val="9"/>
            <color indexed="81"/>
            <rFont val="Tahoma"/>
            <family val="2"/>
          </rPr>
          <t>Abel:</t>
        </r>
        <r>
          <rPr>
            <sz val="9"/>
            <color indexed="81"/>
            <rFont val="Tahoma"/>
            <family val="2"/>
          </rPr>
          <t xml:space="preserve">
repeticion en diciembre lego como pza 31
</t>
        </r>
      </text>
    </comment>
    <comment ref="G506" authorId="0" shapeId="0">
      <text>
        <r>
          <rPr>
            <b/>
            <sz val="8"/>
            <color indexed="81"/>
            <rFont val="Tahoma"/>
            <family val="2"/>
          </rPr>
          <t>ESTABA COMO 2704002 PERO EN CANCELACIONES LO PAGARON COMO 2704003</t>
        </r>
        <r>
          <rPr>
            <sz val="8"/>
            <color indexed="81"/>
            <rFont val="Tahoma"/>
            <family val="2"/>
          </rPr>
          <t xml:space="preserve">
</t>
        </r>
      </text>
    </comment>
    <comment ref="A518" authorId="0" shapeId="0">
      <text>
        <r>
          <rPr>
            <b/>
            <sz val="8"/>
            <color indexed="81"/>
            <rFont val="Tahoma"/>
            <family val="2"/>
          </rPr>
          <t>CANC. EN ORD COMPRA DIC 2013</t>
        </r>
      </text>
    </comment>
    <comment ref="A534"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D582" authorId="0" shapeId="0">
      <text>
        <r>
          <rPr>
            <b/>
            <sz val="8"/>
            <color indexed="81"/>
            <rFont val="Tahoma"/>
            <family val="2"/>
          </rPr>
          <t>ORDEN LLEGO COMO ISEA</t>
        </r>
        <r>
          <rPr>
            <sz val="8"/>
            <color indexed="81"/>
            <rFont val="Tahoma"/>
            <family val="2"/>
          </rPr>
          <t xml:space="preserve">
</t>
        </r>
      </text>
    </comment>
    <comment ref="B594" authorId="0" shapeId="0">
      <text>
        <r>
          <rPr>
            <b/>
            <sz val="8"/>
            <color indexed="81"/>
            <rFont val="Tahoma"/>
            <family val="2"/>
          </rPr>
          <t>FECHA SUPERIOR</t>
        </r>
      </text>
    </comment>
    <comment ref="B595" authorId="0" shapeId="0">
      <text>
        <r>
          <rPr>
            <b/>
            <sz val="8"/>
            <color indexed="81"/>
            <rFont val="Tahoma"/>
            <family val="2"/>
          </rPr>
          <t>FECHA SUPERIOR</t>
        </r>
      </text>
    </comment>
    <comment ref="I622" authorId="0" shapeId="0">
      <text>
        <r>
          <rPr>
            <b/>
            <sz val="8"/>
            <color indexed="81"/>
            <rFont val="Tahoma"/>
            <family val="2"/>
          </rPr>
          <t>en orde pidieron pzas 12 y 13 y tecnicos  hicieron 12-13-14-15</t>
        </r>
        <r>
          <rPr>
            <sz val="8"/>
            <color indexed="81"/>
            <rFont val="Tahoma"/>
            <family val="2"/>
          </rPr>
          <t xml:space="preserve">
</t>
        </r>
      </text>
    </comment>
    <comment ref="E679" authorId="0" shapeId="0">
      <text>
        <r>
          <rPr>
            <b/>
            <sz val="8"/>
            <color indexed="81"/>
            <rFont val="Tahoma"/>
            <family val="2"/>
          </rPr>
          <t>*:</t>
        </r>
        <r>
          <rPr>
            <sz val="8"/>
            <color indexed="81"/>
            <rFont val="Tahoma"/>
            <family val="2"/>
          </rPr>
          <t xml:space="preserve">
antes solped numero 10282219 pero fue cancelado con solped numero 10292219
</t>
        </r>
      </text>
    </comment>
    <comment ref="I690" authorId="0" shapeId="0">
      <text>
        <r>
          <rPr>
            <b/>
            <sz val="8"/>
            <color indexed="81"/>
            <rFont val="Tahoma"/>
            <family val="2"/>
          </rPr>
          <t>SE ESTA HACIEND UN PROVISORIO MAS.. ORDEN DECIA AVENDAÑO, SI EN LAS CORONAS SE ENVIA POR UNA MENOS PEDIR SOLPED</t>
        </r>
        <r>
          <rPr>
            <sz val="8"/>
            <color indexed="81"/>
            <rFont val="Tahoma"/>
            <family val="2"/>
          </rPr>
          <t xml:space="preserve">
</t>
        </r>
      </text>
    </comment>
    <comment ref="A721" authorId="1" shapeId="0">
      <text>
        <r>
          <rPr>
            <b/>
            <sz val="9"/>
            <color indexed="81"/>
            <rFont val="Tahoma"/>
            <family val="2"/>
          </rPr>
          <t>Abel:</t>
        </r>
        <r>
          <rPr>
            <sz val="9"/>
            <color indexed="81"/>
            <rFont val="Tahoma"/>
            <family val="2"/>
          </rPr>
          <t xml:space="preserve">
SE ARCHIVO COMO TEMRINADO</t>
        </r>
      </text>
    </comment>
    <comment ref="A737" authorId="0" shapeId="0">
      <text>
        <r>
          <rPr>
            <b/>
            <sz val="8"/>
            <color indexed="81"/>
            <rFont val="Tahoma"/>
            <family val="2"/>
          </rPr>
          <t>SE ARCHIVO COMO TERMINADA</t>
        </r>
        <r>
          <rPr>
            <sz val="8"/>
            <color indexed="81"/>
            <rFont val="Tahoma"/>
            <family val="2"/>
          </rPr>
          <t xml:space="preserve">
</t>
        </r>
      </text>
    </comment>
    <comment ref="A745" authorId="0" shapeId="0">
      <text>
        <r>
          <rPr>
            <b/>
            <sz val="8"/>
            <color indexed="81"/>
            <rFont val="Tahoma"/>
            <family val="2"/>
          </rPr>
          <t>SIN SOLPED, CANCELADO CON OC-MARZO-2014</t>
        </r>
        <r>
          <rPr>
            <sz val="8"/>
            <color indexed="81"/>
            <rFont val="Tahoma"/>
            <family val="2"/>
          </rPr>
          <t xml:space="preserve">
</t>
        </r>
      </text>
    </comment>
    <comment ref="I767" authorId="0" shapeId="0">
      <text>
        <r>
          <rPr>
            <b/>
            <sz val="8"/>
            <color indexed="81"/>
            <rFont val="Tahoma"/>
            <family val="2"/>
          </rPr>
          <t>*:</t>
        </r>
        <r>
          <rPr>
            <sz val="8"/>
            <color indexed="81"/>
            <rFont val="Tahoma"/>
            <family val="2"/>
          </rPr>
          <t xml:space="preserve">
pza 30 en solped</t>
        </r>
      </text>
    </comment>
    <comment ref="E768" authorId="0" shapeId="0">
      <text>
        <r>
          <rPr>
            <b/>
            <sz val="8"/>
            <color indexed="81"/>
            <rFont val="Tahoma"/>
            <family val="2"/>
          </rPr>
          <t>REALMENTE SE HIZO UNA VALPLAS, esta solped pide acrilica y en oc-ene2013 se pago</t>
        </r>
        <r>
          <rPr>
            <sz val="8"/>
            <color indexed="81"/>
            <rFont val="Tahoma"/>
            <family val="2"/>
          </rPr>
          <t xml:space="preserve">
</t>
        </r>
      </text>
    </comment>
    <comment ref="E792" authorId="1" shapeId="0">
      <text>
        <r>
          <rPr>
            <b/>
            <sz val="9"/>
            <color indexed="81"/>
            <rFont val="Tahoma"/>
            <family val="2"/>
          </rPr>
          <t>Abel:</t>
        </r>
        <r>
          <rPr>
            <sz val="9"/>
            <color indexed="81"/>
            <rFont val="Tahoma"/>
            <family val="2"/>
          </rPr>
          <t xml:space="preserve">
TB HICIEORN PROVISORIO SIN SOLPED</t>
        </r>
      </text>
    </comment>
    <comment ref="B793" authorId="1" shapeId="0">
      <text>
        <r>
          <rPr>
            <b/>
            <sz val="9"/>
            <color indexed="81"/>
            <rFont val="Tahoma"/>
            <family val="2"/>
          </rPr>
          <t xml:space="preserve">Abel:
</t>
        </r>
        <r>
          <rPr>
            <sz val="9"/>
            <color indexed="81"/>
            <rFont val="Tahoma"/>
            <family val="2"/>
          </rPr>
          <t>llego a  incios de octubre con fecha 30/9</t>
        </r>
      </text>
    </comment>
    <comment ref="A804"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80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810" authorId="1" shapeId="0">
      <text>
        <r>
          <rPr>
            <b/>
            <sz val="9"/>
            <color indexed="81"/>
            <rFont val="Tahoma"/>
            <family val="2"/>
          </rPr>
          <t>Abel:</t>
        </r>
        <r>
          <rPr>
            <sz val="9"/>
            <color indexed="81"/>
            <rFont val="Tahoma"/>
            <family val="2"/>
          </rPr>
          <t xml:space="preserve">
ORDEN EN TSS</t>
        </r>
      </text>
    </comment>
    <comment ref="J810" authorId="1" shapeId="0">
      <text>
        <r>
          <rPr>
            <b/>
            <sz val="9"/>
            <color indexed="81"/>
            <rFont val="Tahoma"/>
            <family val="2"/>
          </rPr>
          <t>Abel:</t>
        </r>
        <r>
          <rPr>
            <sz val="9"/>
            <color indexed="81"/>
            <rFont val="Tahoma"/>
            <family val="2"/>
          </rPr>
          <t xml:space="preserve">
INIICIALMENTE CANT=1 DESPUES ENVIARON SOLPED CORREGIDA</t>
        </r>
      </text>
    </comment>
    <comment ref="E814" authorId="1" shapeId="0">
      <text>
        <r>
          <rPr>
            <b/>
            <sz val="9"/>
            <color indexed="81"/>
            <rFont val="Tahoma"/>
            <family val="2"/>
          </rPr>
          <t>Abel:</t>
        </r>
        <r>
          <rPr>
            <sz val="9"/>
            <color indexed="81"/>
            <rFont val="Tahoma"/>
            <family val="2"/>
          </rPr>
          <t xml:space="preserve">
despues pidieron prov para pza 21 y cuando peidmos solped enviavan esta. SI PIDEN CORONAS de ambas piezas pedir nuevamente tb el proviosio</t>
        </r>
      </text>
    </comment>
    <comment ref="C841" authorId="0" shapeId="0">
      <text>
        <r>
          <rPr>
            <b/>
            <sz val="8"/>
            <color indexed="81"/>
            <rFont val="Tahoma"/>
            <family val="2"/>
          </rPr>
          <t>ORDEN LLEGO CON NOMBRE DE PACIENTE CLARISA ARCE y asi es como se registro en el denture.. Corregir despues</t>
        </r>
        <r>
          <rPr>
            <sz val="8"/>
            <color indexed="81"/>
            <rFont val="Tahoma"/>
            <family val="2"/>
          </rPr>
          <t xml:space="preserve">
</t>
        </r>
      </text>
    </comment>
    <comment ref="A860" authorId="0" shapeId="0">
      <text>
        <r>
          <rPr>
            <b/>
            <sz val="8"/>
            <color indexed="81"/>
            <rFont val="Tahoma"/>
            <family val="2"/>
          </rPr>
          <t>SE ARCHIVO COMO TERMINADA</t>
        </r>
        <r>
          <rPr>
            <sz val="8"/>
            <color indexed="81"/>
            <rFont val="Tahoma"/>
            <family val="2"/>
          </rPr>
          <t xml:space="preserve">
</t>
        </r>
      </text>
    </comment>
    <comment ref="A864" authorId="0" shapeId="0">
      <text>
        <r>
          <rPr>
            <b/>
            <sz val="8"/>
            <color indexed="81"/>
            <rFont val="Tahoma"/>
            <family val="2"/>
          </rPr>
          <t>SIN SOLPED. CANCELADA CON O.C. ENVIADAS EN JULIO</t>
        </r>
        <r>
          <rPr>
            <sz val="8"/>
            <color indexed="81"/>
            <rFont val="Tahoma"/>
            <family val="2"/>
          </rPr>
          <t xml:space="preserve">
</t>
        </r>
      </text>
    </comment>
    <comment ref="A865" authorId="0" shapeId="0">
      <text>
        <r>
          <rPr>
            <b/>
            <sz val="8"/>
            <color indexed="81"/>
            <rFont val="Tahoma"/>
            <family val="2"/>
          </rPr>
          <t>SIN SOLPED. CANCELADA CON O.C. ENVIADAS EN JULIO</t>
        </r>
        <r>
          <rPr>
            <sz val="8"/>
            <color indexed="81"/>
            <rFont val="Tahoma"/>
            <family val="2"/>
          </rPr>
          <t xml:space="preserve">
</t>
        </r>
      </text>
    </comment>
    <comment ref="I902" authorId="1" shapeId="0">
      <text>
        <r>
          <rPr>
            <b/>
            <sz val="9"/>
            <color indexed="81"/>
            <rFont val="Tahoma"/>
            <family val="2"/>
          </rPr>
          <t>Abel
se comenzo como pza 14</t>
        </r>
      </text>
    </comment>
    <comment ref="A927" authorId="0" shapeId="0">
      <text>
        <r>
          <rPr>
            <b/>
            <sz val="8"/>
            <color indexed="81"/>
            <rFont val="Tahoma"/>
            <family val="2"/>
          </rPr>
          <t>*:</t>
        </r>
        <r>
          <rPr>
            <sz val="8"/>
            <color indexed="81"/>
            <rFont val="Tahoma"/>
            <family val="2"/>
          </rPr>
          <t xml:space="preserve">
ORDENES TERMINADAS</t>
        </r>
      </text>
    </comment>
    <comment ref="A943" authorId="0" shapeId="0">
      <text>
        <r>
          <rPr>
            <sz val="8"/>
            <color indexed="81"/>
            <rFont val="Tahoma"/>
            <family val="2"/>
          </rPr>
          <t xml:space="preserve">SIN ORDEN. CANCELARON OC-ENERO2014
</t>
        </r>
      </text>
    </comment>
    <comment ref="E969" authorId="0" shapeId="0">
      <text>
        <r>
          <rPr>
            <b/>
            <sz val="8"/>
            <color indexed="81"/>
            <rFont val="Tahoma"/>
            <family val="2"/>
          </rPr>
          <t>*:</t>
        </r>
        <r>
          <rPr>
            <sz val="8"/>
            <color indexed="81"/>
            <rFont val="Tahoma"/>
            <family val="2"/>
          </rPr>
          <t xml:space="preserve">
SE HIZO ESTAMPADO</t>
        </r>
      </text>
    </comment>
    <comment ref="A976" authorId="0" shapeId="0">
      <text>
        <r>
          <rPr>
            <b/>
            <sz val="8"/>
            <color indexed="81"/>
            <rFont val="Tahoma"/>
            <family val="2"/>
          </rPr>
          <t>*:</t>
        </r>
        <r>
          <rPr>
            <sz val="8"/>
            <color indexed="81"/>
            <rFont val="Tahoma"/>
            <family val="2"/>
          </rPr>
          <t xml:space="preserve">
SIN SOLPED
</t>
        </r>
      </text>
    </comment>
    <comment ref="A1008" authorId="0" shapeId="0">
      <text>
        <r>
          <rPr>
            <b/>
            <sz val="8"/>
            <color indexed="81"/>
            <rFont val="Tahoma"/>
            <family val="2"/>
          </rPr>
          <t>ORDENES TERMINADAS</t>
        </r>
        <r>
          <rPr>
            <sz val="8"/>
            <color indexed="81"/>
            <rFont val="Tahoma"/>
            <family val="2"/>
          </rPr>
          <t xml:space="preserve">
</t>
        </r>
      </text>
    </comment>
    <comment ref="A1017" authorId="0" shapeId="0">
      <text>
        <r>
          <rPr>
            <b/>
            <sz val="8"/>
            <color indexed="81"/>
            <rFont val="Tahoma"/>
            <family val="2"/>
          </rPr>
          <t>SIN SOLPED. CANCELADA CON O.C. ENVIADAS EN JULIO</t>
        </r>
        <r>
          <rPr>
            <sz val="8"/>
            <color indexed="81"/>
            <rFont val="Tahoma"/>
            <family val="2"/>
          </rPr>
          <t xml:space="preserve">
</t>
        </r>
      </text>
    </comment>
    <comment ref="A1018" authorId="0" shapeId="0">
      <text>
        <r>
          <rPr>
            <b/>
            <sz val="8"/>
            <color indexed="81"/>
            <rFont val="Tahoma"/>
            <family val="2"/>
          </rPr>
          <t>SIN SOLPED. CANCELADA CON O.C. ENVIADAS EN JULIO</t>
        </r>
        <r>
          <rPr>
            <sz val="8"/>
            <color indexed="81"/>
            <rFont val="Tahoma"/>
            <family val="2"/>
          </rPr>
          <t xml:space="preserve">
</t>
        </r>
      </text>
    </comment>
    <comment ref="A1045" authorId="0" shapeId="0">
      <text>
        <r>
          <rPr>
            <sz val="8"/>
            <color indexed="81"/>
            <rFont val="Tahoma"/>
            <family val="2"/>
          </rPr>
          <t xml:space="preserve">SIN SOLPED. CANCELADO EN OC-FEBRERO2014
</t>
        </r>
      </text>
    </comment>
    <comment ref="A1078" authorId="1" shapeId="0">
      <text>
        <r>
          <rPr>
            <b/>
            <sz val="9"/>
            <color indexed="81"/>
            <rFont val="Tahoma"/>
            <family val="2"/>
          </rPr>
          <t>Abel:</t>
        </r>
        <r>
          <rPr>
            <sz val="9"/>
            <color indexed="81"/>
            <rFont val="Tahoma"/>
            <family val="2"/>
          </rPr>
          <t xml:space="preserve">
SIN SOLPED</t>
        </r>
      </text>
    </comment>
    <comment ref="A1092" authorId="0" shapeId="0">
      <text>
        <r>
          <rPr>
            <b/>
            <sz val="8"/>
            <color indexed="81"/>
            <rFont val="Tahoma"/>
            <family val="2"/>
          </rPr>
          <t>CANC. EN ORD COMPRA DIC 2013</t>
        </r>
      </text>
    </comment>
    <comment ref="I1110" authorId="0" shapeId="0">
      <text>
        <r>
          <rPr>
            <b/>
            <sz val="8"/>
            <color indexed="81"/>
            <rFont val="Tahoma"/>
            <family val="2"/>
          </rPr>
          <t>TB LLEGO COM PZA 30</t>
        </r>
        <r>
          <rPr>
            <sz val="8"/>
            <color indexed="81"/>
            <rFont val="Tahoma"/>
            <family val="2"/>
          </rPr>
          <t xml:space="preserve">
</t>
        </r>
      </text>
    </comment>
    <comment ref="A1123" authorId="0" shapeId="0">
      <text>
        <r>
          <rPr>
            <b/>
            <sz val="8"/>
            <color indexed="81"/>
            <rFont val="Tahoma"/>
            <family val="2"/>
          </rPr>
          <t>*:</t>
        </r>
        <r>
          <rPr>
            <sz val="8"/>
            <color indexed="81"/>
            <rFont val="Tahoma"/>
            <family val="2"/>
          </rPr>
          <t xml:space="preserve">
SIN SOLPED
</t>
        </r>
      </text>
    </comment>
    <comment ref="E1140" authorId="1" shapeId="0">
      <text>
        <r>
          <rPr>
            <b/>
            <sz val="9"/>
            <color indexed="81"/>
            <rFont val="Tahoma"/>
            <family val="2"/>
          </rPr>
          <t>Abel:</t>
        </r>
        <r>
          <rPr>
            <sz val="9"/>
            <color indexed="81"/>
            <rFont val="Tahoma"/>
            <family val="2"/>
          </rPr>
          <t xml:space="preserve">
Tambien hicieron perno y por mas que se pidio no enviaron solped (hasta se escaneo orden y se envio mail y naaaa)</t>
        </r>
      </text>
    </comment>
    <comment ref="A1157" authorId="1" shapeId="0">
      <text>
        <r>
          <rPr>
            <b/>
            <sz val="9"/>
            <color indexed="81"/>
            <rFont val="Tahoma"/>
            <family val="2"/>
          </rPr>
          <t>Abel:</t>
        </r>
        <r>
          <rPr>
            <sz val="9"/>
            <color indexed="81"/>
            <rFont val="Tahoma"/>
            <family val="2"/>
          </rPr>
          <t xml:space="preserve">
SIN SOLPED.</t>
        </r>
      </text>
    </comment>
    <comment ref="A1158" authorId="1" shapeId="0">
      <text>
        <r>
          <rPr>
            <b/>
            <sz val="9"/>
            <color indexed="81"/>
            <rFont val="Tahoma"/>
            <family val="2"/>
          </rPr>
          <t>Abel:</t>
        </r>
        <r>
          <rPr>
            <sz val="9"/>
            <color indexed="81"/>
            <rFont val="Tahoma"/>
            <family val="2"/>
          </rPr>
          <t xml:space="preserve">
SIN SOLPED.</t>
        </r>
      </text>
    </comment>
    <comment ref="A1166" authorId="0" shapeId="0">
      <text>
        <r>
          <rPr>
            <b/>
            <sz val="8"/>
            <color indexed="81"/>
            <rFont val="Tahoma"/>
            <family val="2"/>
          </rPr>
          <t>*:</t>
        </r>
        <r>
          <rPr>
            <sz val="8"/>
            <color indexed="81"/>
            <rFont val="Tahoma"/>
            <family val="2"/>
          </rPr>
          <t xml:space="preserve">
SIN SOLPED</t>
        </r>
      </text>
    </comment>
    <comment ref="I1170" authorId="0" shapeId="0">
      <text>
        <r>
          <rPr>
            <b/>
            <sz val="8"/>
            <color indexed="81"/>
            <rFont val="Tahoma"/>
            <family val="2"/>
          </rPr>
          <t>PZA 30 EN SOLPED</t>
        </r>
        <r>
          <rPr>
            <sz val="8"/>
            <color indexed="81"/>
            <rFont val="Tahoma"/>
            <family val="2"/>
          </rPr>
          <t xml:space="preserve">
</t>
        </r>
      </text>
    </comment>
    <comment ref="J1182" authorId="0" shapeId="0">
      <text>
        <r>
          <rPr>
            <b/>
            <sz val="8"/>
            <color indexed="81"/>
            <rFont val="Tahoma"/>
            <family val="2"/>
          </rPr>
          <t>*:</t>
        </r>
        <r>
          <rPr>
            <sz val="8"/>
            <color indexed="81"/>
            <rFont val="Tahoma"/>
            <family val="2"/>
          </rPr>
          <t xml:space="preserve">
solped borosa, no se distingue cantidad 
</t>
        </r>
      </text>
    </comment>
    <comment ref="A1207" authorId="0" shapeId="0">
      <text>
        <r>
          <rPr>
            <b/>
            <sz val="8"/>
            <color indexed="81"/>
            <rFont val="Tahoma"/>
            <family val="2"/>
          </rPr>
          <t>*:</t>
        </r>
        <r>
          <rPr>
            <sz val="8"/>
            <color indexed="81"/>
            <rFont val="Tahoma"/>
            <family val="2"/>
          </rPr>
          <t xml:space="preserve">
TERMINADO PAGADOS</t>
        </r>
      </text>
    </comment>
    <comment ref="A1232" authorId="0" shapeId="0">
      <text>
        <r>
          <rPr>
            <b/>
            <sz val="8"/>
            <color indexed="81"/>
            <rFont val="Tahoma"/>
            <family val="2"/>
          </rPr>
          <t>*:</t>
        </r>
        <r>
          <rPr>
            <sz val="8"/>
            <color indexed="81"/>
            <rFont val="Tahoma"/>
            <family val="2"/>
          </rPr>
          <t xml:space="preserve">
SIN SOLPED
</t>
        </r>
      </text>
    </comment>
    <comment ref="I1255" authorId="1" shapeId="0">
      <text>
        <r>
          <rPr>
            <b/>
            <sz val="9"/>
            <color indexed="81"/>
            <rFont val="Tahoma"/>
            <family val="2"/>
          </rPr>
          <t>Abel:</t>
        </r>
        <r>
          <rPr>
            <sz val="9"/>
            <color indexed="81"/>
            <rFont val="Tahoma"/>
            <family val="2"/>
          </rPr>
          <t xml:space="preserve">
EN REPETICION INDICARON PZA 14</t>
        </r>
      </text>
    </comment>
    <comment ref="A1264" authorId="0" shapeId="0">
      <text>
        <r>
          <rPr>
            <b/>
            <sz val="8"/>
            <color indexed="81"/>
            <rFont val="Tahoma"/>
            <family val="2"/>
          </rPr>
          <t>CANC. EN ORD COMPRA DIC 2013</t>
        </r>
      </text>
    </comment>
    <comment ref="I1309" authorId="0" shapeId="0">
      <text>
        <r>
          <rPr>
            <b/>
            <sz val="8"/>
            <color indexed="81"/>
            <rFont val="Tahoma"/>
            <family val="2"/>
          </rPr>
          <t>LO TERMINARO COMO PZA 31</t>
        </r>
        <r>
          <rPr>
            <sz val="8"/>
            <color indexed="81"/>
            <rFont val="Tahoma"/>
            <family val="2"/>
          </rPr>
          <t xml:space="preserve">
</t>
        </r>
      </text>
    </comment>
    <comment ref="E1326" authorId="0" shapeId="0">
      <text>
        <r>
          <rPr>
            <b/>
            <sz val="8"/>
            <color indexed="81"/>
            <rFont val="Tahoma"/>
            <family val="2"/>
          </rPr>
          <t>SOLP 10170291 HACE LO MISMO Y YA FUE CANCELADA</t>
        </r>
      </text>
    </comment>
    <comment ref="A1344" authorId="1" shapeId="0">
      <text>
        <r>
          <rPr>
            <b/>
            <sz val="9"/>
            <color indexed="81"/>
            <rFont val="Tahoma"/>
            <family val="2"/>
          </rPr>
          <t>Abel:</t>
        </r>
        <r>
          <rPr>
            <sz val="9"/>
            <color indexed="81"/>
            <rFont val="Tahoma"/>
            <family val="2"/>
          </rPr>
          <t xml:space="preserve">
SIN SOLPED</t>
        </r>
      </text>
    </comment>
    <comment ref="B1355" authorId="1" shapeId="0">
      <text>
        <r>
          <rPr>
            <b/>
            <sz val="9"/>
            <color indexed="81"/>
            <rFont val="Tahoma"/>
            <family val="2"/>
          </rPr>
          <t xml:space="preserve">Abel:
</t>
        </r>
        <r>
          <rPr>
            <sz val="9"/>
            <color indexed="81"/>
            <rFont val="Tahoma"/>
            <family val="2"/>
          </rPr>
          <t>llego a  incios de octubre con fecha 29/9</t>
        </r>
      </text>
    </comment>
    <comment ref="B1356" authorId="1" shapeId="0">
      <text>
        <r>
          <rPr>
            <b/>
            <sz val="9"/>
            <color indexed="81"/>
            <rFont val="Tahoma"/>
            <family val="2"/>
          </rPr>
          <t xml:space="preserve">Abel:
</t>
        </r>
        <r>
          <rPr>
            <sz val="9"/>
            <color indexed="81"/>
            <rFont val="Tahoma"/>
            <family val="2"/>
          </rPr>
          <t>llego a  incios de octubre con fecha 29/9</t>
        </r>
      </text>
    </comment>
    <comment ref="B1383" authorId="0" shapeId="0">
      <text>
        <r>
          <rPr>
            <b/>
            <sz val="8"/>
            <color indexed="81"/>
            <rFont val="Tahoma"/>
            <family val="2"/>
          </rPr>
          <t>LLEGO A FINES DE FEBRERO CON FECHA 01/02/14</t>
        </r>
      </text>
    </comment>
    <comment ref="A1393" authorId="0" shapeId="0">
      <text>
        <r>
          <rPr>
            <b/>
            <sz val="8"/>
            <color indexed="81"/>
            <rFont val="Tahoma"/>
            <family val="2"/>
          </rPr>
          <t>CANC. EN ORD COMPRA DIC 2013</t>
        </r>
      </text>
    </comment>
    <comment ref="A1404" authorId="0" shapeId="0">
      <text>
        <r>
          <rPr>
            <b/>
            <sz val="8"/>
            <color indexed="81"/>
            <rFont val="Tahoma"/>
            <family val="2"/>
          </rPr>
          <t xml:space="preserve">SE ARCHIVO COMO TERMINADAS
</t>
        </r>
        <r>
          <rPr>
            <sz val="8"/>
            <color indexed="81"/>
            <rFont val="Tahoma"/>
            <family val="2"/>
          </rPr>
          <t xml:space="preserve">
</t>
        </r>
      </text>
    </comment>
    <comment ref="A1412" authorId="0" shapeId="0">
      <text>
        <r>
          <rPr>
            <b/>
            <sz val="8"/>
            <color indexed="81"/>
            <rFont val="Tahoma"/>
            <family val="2"/>
          </rPr>
          <t>*:</t>
        </r>
        <r>
          <rPr>
            <sz val="8"/>
            <color indexed="81"/>
            <rFont val="Tahoma"/>
            <family val="2"/>
          </rPr>
          <t xml:space="preserve">
sin solped</t>
        </r>
      </text>
    </comment>
    <comment ref="A1413" authorId="0" shapeId="0">
      <text>
        <r>
          <rPr>
            <b/>
            <sz val="8"/>
            <color indexed="81"/>
            <rFont val="Tahoma"/>
            <family val="2"/>
          </rPr>
          <t>*:</t>
        </r>
        <r>
          <rPr>
            <sz val="8"/>
            <color indexed="81"/>
            <rFont val="Tahoma"/>
            <family val="2"/>
          </rPr>
          <t xml:space="preserve">
sin solped</t>
        </r>
      </text>
    </comment>
    <comment ref="A1414" authorId="0" shapeId="0">
      <text>
        <r>
          <rPr>
            <b/>
            <sz val="8"/>
            <color indexed="81"/>
            <rFont val="Tahoma"/>
            <family val="2"/>
          </rPr>
          <t>*:</t>
        </r>
        <r>
          <rPr>
            <sz val="8"/>
            <color indexed="81"/>
            <rFont val="Tahoma"/>
            <family val="2"/>
          </rPr>
          <t xml:space="preserve">
sin solped</t>
        </r>
      </text>
    </comment>
    <comment ref="J1445" authorId="1" shapeId="0">
      <text>
        <r>
          <rPr>
            <b/>
            <sz val="9"/>
            <color indexed="81"/>
            <rFont val="Tahoma"/>
            <family val="2"/>
          </rPr>
          <t>Abel:</t>
        </r>
        <r>
          <rPr>
            <sz val="9"/>
            <color indexed="81"/>
            <rFont val="Tahoma"/>
            <family val="2"/>
          </rPr>
          <t xml:space="preserve">
SE HICIEORN 2 MODELOS Y SE PAGO 1</t>
        </r>
      </text>
    </comment>
    <comment ref="B1482" authorId="1" shapeId="0">
      <text>
        <r>
          <rPr>
            <b/>
            <sz val="9"/>
            <color indexed="81"/>
            <rFont val="Tahoma"/>
            <family val="2"/>
          </rPr>
          <t xml:space="preserve">Abel:
</t>
        </r>
        <r>
          <rPr>
            <sz val="9"/>
            <color indexed="81"/>
            <rFont val="Tahoma"/>
            <family val="2"/>
          </rPr>
          <t>llego a  incios de octubre con fecha 29/9</t>
        </r>
      </text>
    </comment>
    <comment ref="J1530" authorId="0" shapeId="0">
      <text>
        <r>
          <rPr>
            <b/>
            <sz val="8"/>
            <color indexed="81"/>
            <rFont val="Tahoma"/>
            <family val="2"/>
          </rPr>
          <t>*:</t>
        </r>
        <r>
          <rPr>
            <sz val="8"/>
            <color indexed="81"/>
            <rFont val="Tahoma"/>
            <family val="2"/>
          </rPr>
          <t xml:space="preserve">
CANTIDAD 7
</t>
        </r>
      </text>
    </comment>
    <comment ref="E1559" authorId="0" shapeId="0">
      <text>
        <r>
          <rPr>
            <b/>
            <sz val="8"/>
            <color indexed="81"/>
            <rFont val="Tahoma"/>
            <family val="2"/>
          </rPr>
          <t>*:</t>
        </r>
        <r>
          <rPr>
            <sz val="8"/>
            <color indexed="81"/>
            <rFont val="Tahoma"/>
            <family val="2"/>
          </rPr>
          <t xml:space="preserve">
5-12, LLEGA SOLPED  10278369 CON FECHA 12-11
</t>
        </r>
      </text>
    </comment>
    <comment ref="J1572" authorId="1" shapeId="0">
      <text>
        <r>
          <rPr>
            <b/>
            <sz val="9"/>
            <color indexed="81"/>
            <rFont val="Tahoma"/>
            <family val="2"/>
          </rPr>
          <t>Abel:</t>
        </r>
        <r>
          <rPr>
            <sz val="9"/>
            <color indexed="81"/>
            <rFont val="Tahoma"/>
            <family val="2"/>
          </rPr>
          <t xml:space="preserve">
CANT=4</t>
        </r>
      </text>
    </comment>
    <comment ref="A1594" authorId="0" shapeId="0">
      <text>
        <r>
          <rPr>
            <b/>
            <sz val="8"/>
            <color indexed="81"/>
            <rFont val="Tahoma"/>
            <family val="2"/>
          </rPr>
          <t>SIN SOLPED. CANCELADA CON O.C. ENVIADAS EN JULIO</t>
        </r>
        <r>
          <rPr>
            <sz val="8"/>
            <color indexed="81"/>
            <rFont val="Tahoma"/>
            <family val="2"/>
          </rPr>
          <t xml:space="preserve">
</t>
        </r>
      </text>
    </comment>
    <comment ref="I1612" authorId="0" shapeId="0">
      <text>
        <r>
          <rPr>
            <b/>
            <sz val="8"/>
            <color indexed="81"/>
            <rFont val="Tahoma"/>
            <family val="2"/>
          </rPr>
          <t>TAMBIEN HICIERON UN PERNO PARA LA PZA 10 PERO SE VE DIFICIL QUE MODIFIQUEN LA SOLPED</t>
        </r>
        <r>
          <rPr>
            <sz val="8"/>
            <color indexed="81"/>
            <rFont val="Tahoma"/>
            <family val="2"/>
          </rPr>
          <t xml:space="preserve">
</t>
        </r>
      </text>
    </comment>
    <comment ref="I1617" authorId="1" shapeId="0">
      <text>
        <r>
          <rPr>
            <b/>
            <sz val="9"/>
            <color indexed="81"/>
            <rFont val="Tahoma"/>
            <family val="2"/>
          </rPr>
          <t>Abel:</t>
        </r>
        <r>
          <rPr>
            <sz val="9"/>
            <color indexed="81"/>
            <rFont val="Tahoma"/>
            <family val="2"/>
          </rPr>
          <t xml:space="preserve">
pza 4 en solped
</t>
        </r>
      </text>
    </comment>
    <comment ref="A1630" authorId="0" shapeId="0">
      <text>
        <r>
          <rPr>
            <sz val="8"/>
            <color indexed="81"/>
            <rFont val="Tahoma"/>
            <family val="2"/>
          </rPr>
          <t xml:space="preserve">SIN SOLPED. CANCELADO EN OC-FEBRERO2014
</t>
        </r>
      </text>
    </comment>
    <comment ref="A1633" authorId="1" shapeId="0">
      <text>
        <r>
          <rPr>
            <b/>
            <sz val="9"/>
            <color indexed="81"/>
            <rFont val="Tahoma"/>
            <family val="2"/>
          </rPr>
          <t>Abel:</t>
        </r>
        <r>
          <rPr>
            <sz val="9"/>
            <color indexed="81"/>
            <rFont val="Tahoma"/>
            <family val="2"/>
          </rPr>
          <t xml:space="preserve">
ORDEN EN TSS PIDIENDO LA OTR APIEZA</t>
        </r>
      </text>
    </comment>
    <comment ref="A1640" authorId="0" shapeId="0">
      <text>
        <r>
          <rPr>
            <sz val="8"/>
            <color indexed="81"/>
            <rFont val="Tahoma"/>
            <family val="2"/>
          </rPr>
          <t xml:space="preserve">SIN ORDEN. CANCELARON OC-ENERO2014
</t>
        </r>
      </text>
    </comment>
    <comment ref="A1641" authorId="0" shapeId="0">
      <text>
        <r>
          <rPr>
            <b/>
            <sz val="8"/>
            <color indexed="81"/>
            <rFont val="Tahoma"/>
            <family val="2"/>
          </rPr>
          <t>*:</t>
        </r>
        <r>
          <rPr>
            <sz val="8"/>
            <color indexed="81"/>
            <rFont val="Tahoma"/>
            <family val="2"/>
          </rPr>
          <t xml:space="preserve">
SIN SOLPED
</t>
        </r>
      </text>
    </comment>
    <comment ref="A1654" authorId="0" shapeId="0">
      <text>
        <r>
          <rPr>
            <b/>
            <sz val="8"/>
            <color indexed="81"/>
            <rFont val="Tahoma"/>
            <family val="2"/>
          </rPr>
          <t>CANC. EN ORD COMPRA DIC 2013</t>
        </r>
      </text>
    </comment>
    <comment ref="A1728" authorId="0" shapeId="0">
      <text>
        <r>
          <rPr>
            <b/>
            <sz val="8"/>
            <color indexed="81"/>
            <rFont val="Tahoma"/>
            <family val="2"/>
          </rPr>
          <t>*:</t>
        </r>
        <r>
          <rPr>
            <sz val="8"/>
            <color indexed="81"/>
            <rFont val="Tahoma"/>
            <family val="2"/>
          </rPr>
          <t xml:space="preserve">
TERMINADAS PAGADAS</t>
        </r>
      </text>
    </comment>
    <comment ref="I1824" authorId="0" shapeId="0">
      <text>
        <r>
          <rPr>
            <b/>
            <sz val="8"/>
            <color indexed="81"/>
            <rFont val="Tahoma"/>
            <family val="2"/>
          </rPr>
          <t>EN SOLPED DECIA PZA 30</t>
        </r>
        <r>
          <rPr>
            <sz val="8"/>
            <color indexed="81"/>
            <rFont val="Tahoma"/>
            <family val="2"/>
          </rPr>
          <t xml:space="preserve">
</t>
        </r>
      </text>
    </comment>
    <comment ref="A1838"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844" authorId="0" shapeId="0">
      <text>
        <r>
          <rPr>
            <sz val="8"/>
            <color indexed="81"/>
            <rFont val="Tahoma"/>
            <family val="2"/>
          </rPr>
          <t xml:space="preserve">SIN SOLPED. CANCELADO EN OC-FEBRERO2014
</t>
        </r>
      </text>
    </comment>
    <comment ref="J1863" authorId="1" shapeId="0">
      <text>
        <r>
          <rPr>
            <b/>
            <sz val="9"/>
            <color indexed="81"/>
            <rFont val="Tahoma"/>
            <family val="2"/>
          </rPr>
          <t>Abel:</t>
        </r>
        <r>
          <rPr>
            <sz val="9"/>
            <color indexed="81"/>
            <rFont val="Tahoma"/>
            <family val="2"/>
          </rPr>
          <t xml:space="preserve">
CANT=4</t>
        </r>
      </text>
    </comment>
    <comment ref="J1864" authorId="1" shapeId="0">
      <text>
        <r>
          <rPr>
            <b/>
            <sz val="9"/>
            <color indexed="81"/>
            <rFont val="Tahoma"/>
            <family val="2"/>
          </rPr>
          <t>Abel:</t>
        </r>
        <r>
          <rPr>
            <sz val="9"/>
            <color indexed="81"/>
            <rFont val="Tahoma"/>
            <family val="2"/>
          </rPr>
          <t xml:space="preserve">
cant=4</t>
        </r>
      </text>
    </comment>
    <comment ref="A1866" authorId="1" shapeId="0">
      <text>
        <r>
          <rPr>
            <b/>
            <sz val="9"/>
            <color indexed="81"/>
            <rFont val="Tahoma"/>
            <family val="2"/>
          </rPr>
          <t>Abel:</t>
        </r>
        <r>
          <rPr>
            <sz val="9"/>
            <color indexed="81"/>
            <rFont val="Tahoma"/>
            <family val="2"/>
          </rPr>
          <t xml:space="preserve">
SIN SOLPED</t>
        </r>
      </text>
    </comment>
    <comment ref="A1867" authorId="1" shapeId="0">
      <text>
        <r>
          <rPr>
            <b/>
            <sz val="9"/>
            <color indexed="81"/>
            <rFont val="Tahoma"/>
            <family val="2"/>
          </rPr>
          <t>Abel:</t>
        </r>
        <r>
          <rPr>
            <sz val="9"/>
            <color indexed="81"/>
            <rFont val="Tahoma"/>
            <family val="2"/>
          </rPr>
          <t xml:space="preserve">
SIN SOLPED</t>
        </r>
      </text>
    </comment>
    <comment ref="I1871" authorId="0" shapeId="0">
      <text>
        <r>
          <rPr>
            <b/>
            <sz val="8"/>
            <color indexed="81"/>
            <rFont val="Tahoma"/>
            <family val="2"/>
          </rPr>
          <t>OJO, ESTAN PIDIENDO PERNO PARA LA CORONA INCERAN, VER SI DESPUES  HACEN PERIFERICA SI NO PEDIR EL PERNO</t>
        </r>
        <r>
          <rPr>
            <sz val="8"/>
            <color indexed="81"/>
            <rFont val="Tahoma"/>
            <family val="2"/>
          </rPr>
          <t xml:space="preserve">
</t>
        </r>
      </text>
    </comment>
    <comment ref="J1895" authorId="1" shapeId="0">
      <text>
        <r>
          <rPr>
            <b/>
            <sz val="9"/>
            <color indexed="81"/>
            <rFont val="Tahoma"/>
            <family val="2"/>
          </rPr>
          <t>Abel:</t>
        </r>
        <r>
          <rPr>
            <sz val="9"/>
            <color indexed="81"/>
            <rFont val="Tahoma"/>
            <family val="2"/>
          </rPr>
          <t xml:space="preserve">
CANT=3</t>
        </r>
      </text>
    </comment>
    <comment ref="B1896" authorId="0" shapeId="0">
      <text>
        <r>
          <rPr>
            <b/>
            <sz val="8"/>
            <color indexed="81"/>
            <rFont val="Tahoma"/>
            <family val="2"/>
          </rPr>
          <t>*:</t>
        </r>
        <r>
          <rPr>
            <sz val="8"/>
            <color indexed="81"/>
            <rFont val="Tahoma"/>
            <family val="2"/>
          </rPr>
          <t xml:space="preserve">
FECHA SUPERIOR</t>
        </r>
      </text>
    </comment>
    <comment ref="J1902" authorId="1" shapeId="0">
      <text>
        <r>
          <rPr>
            <b/>
            <sz val="9"/>
            <color indexed="81"/>
            <rFont val="Tahoma"/>
            <family val="2"/>
          </rPr>
          <t>Abel:</t>
        </r>
        <r>
          <rPr>
            <sz val="9"/>
            <color indexed="81"/>
            <rFont val="Tahoma"/>
            <family val="2"/>
          </rPr>
          <t xml:space="preserve">
CANT=4</t>
        </r>
      </text>
    </comment>
    <comment ref="J1904" authorId="1" shapeId="0">
      <text>
        <r>
          <rPr>
            <b/>
            <sz val="9"/>
            <color indexed="81"/>
            <rFont val="Tahoma"/>
            <family val="2"/>
          </rPr>
          <t>Abel:</t>
        </r>
        <r>
          <rPr>
            <sz val="9"/>
            <color indexed="81"/>
            <rFont val="Tahoma"/>
            <family val="2"/>
          </rPr>
          <t xml:space="preserve">
CANT=4</t>
        </r>
      </text>
    </comment>
    <comment ref="J1905" authorId="1" shapeId="0">
      <text>
        <r>
          <rPr>
            <b/>
            <sz val="9"/>
            <color indexed="81"/>
            <rFont val="Tahoma"/>
            <family val="2"/>
          </rPr>
          <t>Abel:</t>
        </r>
        <r>
          <rPr>
            <sz val="9"/>
            <color indexed="81"/>
            <rFont val="Tahoma"/>
            <family val="2"/>
          </rPr>
          <t xml:space="preserve">
CANT=4</t>
        </r>
      </text>
    </comment>
    <comment ref="I1946" authorId="0" shapeId="0">
      <text>
        <r>
          <rPr>
            <b/>
            <sz val="8"/>
            <color indexed="81"/>
            <rFont val="Tahoma"/>
            <family val="2"/>
          </rPr>
          <t>PZA 12 EN ORDEN</t>
        </r>
        <r>
          <rPr>
            <sz val="8"/>
            <color indexed="81"/>
            <rFont val="Tahoma"/>
            <family val="2"/>
          </rPr>
          <t xml:space="preserve">
</t>
        </r>
      </text>
    </comment>
    <comment ref="J1947" authorId="1" shapeId="0">
      <text>
        <r>
          <rPr>
            <b/>
            <sz val="9"/>
            <color indexed="81"/>
            <rFont val="Tahoma"/>
            <family val="2"/>
          </rPr>
          <t>Abel:</t>
        </r>
        <r>
          <rPr>
            <sz val="9"/>
            <color indexed="81"/>
            <rFont val="Tahoma"/>
            <family val="2"/>
          </rPr>
          <t xml:space="preserve">
CANT=4</t>
        </r>
      </text>
    </comment>
    <comment ref="J1948" authorId="0" shapeId="0">
      <text>
        <r>
          <rPr>
            <b/>
            <sz val="8"/>
            <color indexed="81"/>
            <rFont val="Tahoma"/>
            <family val="2"/>
          </rPr>
          <t>*:</t>
        </r>
        <r>
          <rPr>
            <sz val="8"/>
            <color indexed="81"/>
            <rFont val="Tahoma"/>
            <family val="2"/>
          </rPr>
          <t xml:space="preserve">
CANT=4
</t>
        </r>
      </text>
    </comment>
    <comment ref="I1975" authorId="1" shapeId="0">
      <text>
        <r>
          <rPr>
            <b/>
            <sz val="9"/>
            <color indexed="81"/>
            <rFont val="Tahoma"/>
            <family val="2"/>
          </rPr>
          <t>Abel:</t>
        </r>
        <r>
          <rPr>
            <sz val="9"/>
            <color indexed="81"/>
            <rFont val="Tahoma"/>
            <family val="2"/>
          </rPr>
          <t xml:space="preserve">
INICIALMENTE LLEGO COMO 20-29
</t>
        </r>
      </text>
    </comment>
    <comment ref="B2030" authorId="0" shapeId="0">
      <text>
        <r>
          <rPr>
            <b/>
            <sz val="8"/>
            <color indexed="81"/>
            <rFont val="Tahoma"/>
            <family val="2"/>
          </rPr>
          <t>FECHA SUPERIOR</t>
        </r>
        <r>
          <rPr>
            <sz val="8"/>
            <color indexed="81"/>
            <rFont val="Tahoma"/>
            <family val="2"/>
          </rPr>
          <t xml:space="preserve">
</t>
        </r>
      </text>
    </comment>
    <comment ref="E2036" authorId="0" shapeId="0">
      <text>
        <r>
          <rPr>
            <b/>
            <sz val="8"/>
            <color indexed="81"/>
            <rFont val="Tahoma"/>
            <family val="2"/>
          </rPr>
          <t>SE CAMBIO POR SOLPD 10179008 IMPAGA</t>
        </r>
      </text>
    </comment>
    <comment ref="J2048" authorId="0" shapeId="0">
      <text>
        <r>
          <rPr>
            <b/>
            <sz val="8"/>
            <color indexed="81"/>
            <rFont val="Tahoma"/>
            <family val="2"/>
          </rPr>
          <t>*:</t>
        </r>
        <r>
          <rPr>
            <sz val="8"/>
            <color indexed="81"/>
            <rFont val="Tahoma"/>
            <family val="2"/>
          </rPr>
          <t xml:space="preserve">
CANT=7</t>
        </r>
      </text>
    </comment>
    <comment ref="I2053" authorId="0" shapeId="0">
      <text>
        <r>
          <rPr>
            <b/>
            <sz val="8"/>
            <color indexed="81"/>
            <rFont val="Tahoma"/>
            <family val="2"/>
          </rPr>
          <t>TB HIZO EL PERNO PZA 20</t>
        </r>
        <r>
          <rPr>
            <sz val="8"/>
            <color indexed="81"/>
            <rFont val="Tahoma"/>
            <family val="2"/>
          </rPr>
          <t xml:space="preserve">
</t>
        </r>
      </text>
    </comment>
    <comment ref="I2058" authorId="1" shapeId="0">
      <text>
        <r>
          <rPr>
            <b/>
            <sz val="9"/>
            <color indexed="81"/>
            <rFont val="Tahoma"/>
            <family val="2"/>
          </rPr>
          <t>Abel:</t>
        </r>
        <r>
          <rPr>
            <sz val="9"/>
            <color indexed="81"/>
            <rFont val="Tahoma"/>
            <family val="2"/>
          </rPr>
          <t xml:space="preserve">
pidieron pzas 23-24,  y llego sin solped, despues enviaron esta solped para una pza
</t>
        </r>
      </text>
    </comment>
    <comment ref="A2071" authorId="1" shapeId="0">
      <text>
        <r>
          <rPr>
            <b/>
            <sz val="9"/>
            <color indexed="81"/>
            <rFont val="Tahoma"/>
            <family val="2"/>
          </rPr>
          <t>Abel:</t>
        </r>
        <r>
          <rPr>
            <sz val="9"/>
            <color indexed="81"/>
            <rFont val="Tahoma"/>
            <family val="2"/>
          </rPr>
          <t xml:space="preserve">
SIN SOLPED.</t>
        </r>
      </text>
    </comment>
    <comment ref="I2072" authorId="0" shapeId="0">
      <text>
        <r>
          <rPr>
            <b/>
            <sz val="8"/>
            <color indexed="81"/>
            <rFont val="Tahoma"/>
            <family val="2"/>
          </rPr>
          <t>EN EL 2010 CANCELARON LA PZA 3 CON SOLPED 10126222</t>
        </r>
        <r>
          <rPr>
            <sz val="8"/>
            <color indexed="81"/>
            <rFont val="Tahoma"/>
            <family val="2"/>
          </rPr>
          <t xml:space="preserve">
</t>
        </r>
      </text>
    </comment>
    <comment ref="B2093" authorId="0" shapeId="0">
      <text>
        <r>
          <rPr>
            <b/>
            <sz val="8"/>
            <color indexed="81"/>
            <rFont val="Tahoma"/>
            <family val="2"/>
          </rPr>
          <t>LLEGO A FINES DE FREBERO CON FECHA 04/02/14</t>
        </r>
      </text>
    </comment>
    <comment ref="E2097" authorId="1" shapeId="0">
      <text>
        <r>
          <rPr>
            <b/>
            <sz val="9"/>
            <color indexed="81"/>
            <rFont val="Tahoma"/>
            <family val="2"/>
          </rPr>
          <t>Abel:</t>
        </r>
        <r>
          <rPr>
            <sz val="9"/>
            <color indexed="81"/>
            <rFont val="Tahoma"/>
            <family val="2"/>
          </rPr>
          <t xml:space="preserve">
LLEGARON SOLPED CON EL MISMO NUMERO CON 3 MISMAS PRESTACIONES PERO DE LAS 3 2 ESTAN A UNULADAS Y SOLO ESTA EN LA TERCWERA POSICION ES LA QUE VALE</t>
        </r>
      </text>
    </comment>
    <comment ref="A2133" authorId="0" shapeId="0">
      <text>
        <r>
          <rPr>
            <b/>
            <sz val="8"/>
            <color indexed="81"/>
            <rFont val="Tahoma"/>
            <family val="2"/>
          </rPr>
          <t>CANC. EN ORD COMPRA DIC 2013</t>
        </r>
      </text>
    </comment>
    <comment ref="E2143" authorId="1" shapeId="0">
      <text>
        <r>
          <rPr>
            <b/>
            <sz val="9"/>
            <color indexed="81"/>
            <rFont val="Tahoma"/>
            <family val="2"/>
          </rPr>
          <t>Abel:</t>
        </r>
        <r>
          <rPr>
            <sz val="9"/>
            <color indexed="81"/>
            <rFont val="Tahoma"/>
            <family val="2"/>
          </rPr>
          <t xml:space="preserve">
SOLPED LLEGO EL 01/08 CON AMBAS PRESTACIONES Y CON 2 FECHAS DISTINTAS</t>
        </r>
      </text>
    </comment>
    <comment ref="A2144" authorId="1" shapeId="0">
      <text>
        <r>
          <rPr>
            <b/>
            <sz val="9"/>
            <color indexed="81"/>
            <rFont val="Tahoma"/>
            <family val="2"/>
          </rPr>
          <t>Abel:</t>
        </r>
        <r>
          <rPr>
            <sz val="9"/>
            <color indexed="81"/>
            <rFont val="Tahoma"/>
            <family val="2"/>
          </rPr>
          <t xml:space="preserve">
se archivo como terminada</t>
        </r>
      </text>
    </comment>
    <comment ref="I2161" authorId="0" shapeId="0">
      <text>
        <r>
          <rPr>
            <b/>
            <sz val="8"/>
            <color indexed="81"/>
            <rFont val="Tahoma"/>
            <family val="2"/>
          </rPr>
          <t>SE TEMRINO COMO PZA 19 EN DENTURE</t>
        </r>
      </text>
    </comment>
    <comment ref="B2165" authorId="1" shapeId="0">
      <text>
        <r>
          <rPr>
            <b/>
            <sz val="9"/>
            <color indexed="81"/>
            <rFont val="Tahoma"/>
            <family val="2"/>
          </rPr>
          <t xml:space="preserve">Abel:
</t>
        </r>
        <r>
          <rPr>
            <sz val="9"/>
            <color indexed="81"/>
            <rFont val="Tahoma"/>
            <family val="2"/>
          </rPr>
          <t>llego a  incios de octubre con fecha 29/9</t>
        </r>
      </text>
    </comment>
    <comment ref="A2214" authorId="1" shapeId="0">
      <text>
        <r>
          <rPr>
            <b/>
            <sz val="9"/>
            <color indexed="81"/>
            <rFont val="Tahoma"/>
            <family val="2"/>
          </rPr>
          <t>Abel:</t>
        </r>
        <r>
          <rPr>
            <sz val="9"/>
            <color indexed="81"/>
            <rFont val="Tahoma"/>
            <family val="2"/>
          </rPr>
          <t xml:space="preserve">
SIN SOLPED</t>
        </r>
      </text>
    </comment>
    <comment ref="A2219" authorId="0" shapeId="0">
      <text>
        <r>
          <rPr>
            <b/>
            <sz val="8"/>
            <color indexed="81"/>
            <rFont val="Tahoma"/>
            <family val="2"/>
          </rPr>
          <t>ARCHIVADA COMO TERMINADA</t>
        </r>
      </text>
    </comment>
    <comment ref="A2251" authorId="0" shapeId="0">
      <text>
        <r>
          <rPr>
            <b/>
            <sz val="8"/>
            <color indexed="81"/>
            <rFont val="Tahoma"/>
            <family val="2"/>
          </rPr>
          <t>*:</t>
        </r>
        <r>
          <rPr>
            <sz val="8"/>
            <color indexed="81"/>
            <rFont val="Tahoma"/>
            <family val="2"/>
          </rPr>
          <t xml:space="preserve">
PACIENTE DE CONTRALORIA</t>
        </r>
      </text>
    </comment>
    <comment ref="E2281" authorId="0" shapeId="0">
      <text>
        <r>
          <rPr>
            <b/>
            <sz val="8"/>
            <color indexed="81"/>
            <rFont val="Tahoma"/>
            <family val="2"/>
          </rPr>
          <t>DESPUES PÌDIERON DURALAIS PZAS 3-4-5</t>
        </r>
        <r>
          <rPr>
            <sz val="8"/>
            <color indexed="81"/>
            <rFont val="Tahoma"/>
            <family val="2"/>
          </rPr>
          <t xml:space="preserve">
</t>
        </r>
      </text>
    </comment>
    <comment ref="I2283" authorId="0" shapeId="0">
      <text>
        <r>
          <rPr>
            <b/>
            <sz val="8"/>
            <color indexed="81"/>
            <rFont val="Tahoma"/>
            <family val="2"/>
          </rPr>
          <t>despues pidieron una pza 30. enviaron solped con estos mismos procesos y asumimos que es esta pza 14</t>
        </r>
        <r>
          <rPr>
            <sz val="8"/>
            <color indexed="81"/>
            <rFont val="Tahoma"/>
            <family val="2"/>
          </rPr>
          <t xml:space="preserve">
</t>
        </r>
      </text>
    </comment>
    <comment ref="E2312" authorId="0" shapeId="0">
      <text>
        <r>
          <rPr>
            <b/>
            <sz val="8"/>
            <color indexed="81"/>
            <rFont val="Tahoma"/>
            <family val="2"/>
          </rPr>
          <t>EL 23/06/2014 SE DEVOLVIO EL TRABAJO ESTAR PENDIENTE SI LO VUELVEN HA HACER</t>
        </r>
        <r>
          <rPr>
            <sz val="8"/>
            <color indexed="81"/>
            <rFont val="Tahoma"/>
            <family val="2"/>
          </rPr>
          <t xml:space="preserve">
</t>
        </r>
      </text>
    </comment>
    <comment ref="J2338" authorId="1" shapeId="0">
      <text>
        <r>
          <rPr>
            <b/>
            <sz val="9"/>
            <color indexed="81"/>
            <rFont val="Tahoma"/>
            <family val="2"/>
          </rPr>
          <t>Abel:</t>
        </r>
        <r>
          <rPr>
            <sz val="9"/>
            <color indexed="81"/>
            <rFont val="Tahoma"/>
            <family val="2"/>
          </rPr>
          <t xml:space="preserve">
CANT=3</t>
        </r>
      </text>
    </comment>
    <comment ref="J2363" authorId="0" shapeId="0">
      <text>
        <r>
          <rPr>
            <b/>
            <sz val="8"/>
            <color indexed="81"/>
            <rFont val="Tahoma"/>
            <family val="2"/>
          </rPr>
          <t>*:</t>
        </r>
        <r>
          <rPr>
            <sz val="8"/>
            <color indexed="81"/>
            <rFont val="Tahoma"/>
            <family val="2"/>
          </rPr>
          <t xml:space="preserve">
NO SE ENCONTRÓ SOLPED, SE PUSO ANTIDAD = 1 MANUALMENTE
</t>
        </r>
      </text>
    </comment>
    <comment ref="B2370" authorId="1" shapeId="0">
      <text>
        <r>
          <rPr>
            <b/>
            <sz val="9"/>
            <color indexed="81"/>
            <rFont val="Tahoma"/>
            <family val="2"/>
          </rPr>
          <t xml:space="preserve">Abel:
</t>
        </r>
        <r>
          <rPr>
            <sz val="9"/>
            <color indexed="81"/>
            <rFont val="Tahoma"/>
            <family val="2"/>
          </rPr>
          <t>llego a  incios de octubre con fecha 29/9</t>
        </r>
      </text>
    </comment>
    <comment ref="E2376" authorId="0" shapeId="0">
      <text>
        <r>
          <rPr>
            <b/>
            <sz val="8"/>
            <color indexed="81"/>
            <rFont val="Tahoma"/>
            <family val="2"/>
          </rPr>
          <t>REALMENTE HICIERON CORONAS PZAS 23 AL 29 (7 PZAS) Y ESA PRESTACION ES POR 4 ADEMAS DE UAN CORONA ALUMINOSA QUE ES POR 1. se pidio solped para las demas pero siempre enviabana la solped sin modificarla</t>
        </r>
        <r>
          <rPr>
            <sz val="8"/>
            <color indexed="81"/>
            <rFont val="Tahoma"/>
            <family val="2"/>
          </rPr>
          <t xml:space="preserve">
</t>
        </r>
      </text>
    </comment>
    <comment ref="A2386"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2387" authorId="0" shapeId="0">
      <text>
        <r>
          <rPr>
            <b/>
            <sz val="8"/>
            <color indexed="81"/>
            <rFont val="Tahoma"/>
            <family val="2"/>
          </rPr>
          <t>HICIERON DOS SOLPED POR ESE TRABAJO (10184758 Y 10185718) EN MARZO SE PAGO LA PRIMERA Y EN ESE MOMENTO SE LLAMO A LA ENCARGADA QUIEN INDICO DEVOLVER Y ANULAR LA 10185718 PERO EN CANCELACIONES ABRIL SE CANCELO</t>
        </r>
      </text>
    </comment>
    <comment ref="A2388" authorId="0" shapeId="0">
      <text>
        <r>
          <rPr>
            <b/>
            <sz val="8"/>
            <color indexed="81"/>
            <rFont val="Tahoma"/>
            <family val="2"/>
          </rPr>
          <t>*:</t>
        </r>
        <r>
          <rPr>
            <sz val="8"/>
            <color indexed="81"/>
            <rFont val="Tahoma"/>
            <family val="2"/>
          </rPr>
          <t xml:space="preserve">
SIN SOLPED
</t>
        </r>
      </text>
    </comment>
    <comment ref="A2390" authorId="0" shapeId="0">
      <text>
        <r>
          <rPr>
            <b/>
            <sz val="8"/>
            <color indexed="81"/>
            <rFont val="Tahoma"/>
            <family val="2"/>
          </rPr>
          <t>*:</t>
        </r>
        <r>
          <rPr>
            <sz val="8"/>
            <color indexed="81"/>
            <rFont val="Tahoma"/>
            <family val="2"/>
          </rPr>
          <t xml:space="preserve">
se archivó como terminado
</t>
        </r>
      </text>
    </comment>
    <comment ref="G2397" authorId="0" shapeId="0">
      <text>
        <r>
          <rPr>
            <b/>
            <sz val="8"/>
            <color indexed="81"/>
            <rFont val="Tahoma"/>
            <family val="2"/>
          </rPr>
          <t>2 DEL MISMO CODIGO CON LA MISMA FECHA POR SOLPED</t>
        </r>
        <r>
          <rPr>
            <sz val="8"/>
            <color indexed="81"/>
            <rFont val="Tahoma"/>
            <family val="2"/>
          </rPr>
          <t xml:space="preserve">
</t>
        </r>
      </text>
    </comment>
    <comment ref="A2412" authorId="0" shapeId="0">
      <text>
        <r>
          <rPr>
            <b/>
            <sz val="8"/>
            <color indexed="81"/>
            <rFont val="Tahoma"/>
            <family val="2"/>
          </rPr>
          <t>SIN SOLPED. CANCELADA CON O.C. ENVIADAS EN JULIO</t>
        </r>
        <r>
          <rPr>
            <sz val="8"/>
            <color indexed="81"/>
            <rFont val="Tahoma"/>
            <family val="2"/>
          </rPr>
          <t xml:space="preserve">
</t>
        </r>
      </text>
    </comment>
    <comment ref="A2413" authorId="0" shapeId="0">
      <text>
        <r>
          <rPr>
            <b/>
            <sz val="8"/>
            <color indexed="81"/>
            <rFont val="Tahoma"/>
            <family val="2"/>
          </rPr>
          <t>SIN SOLPED. CANCELADA CON O.C. ENVIADAS EN JULIO</t>
        </r>
        <r>
          <rPr>
            <sz val="8"/>
            <color indexed="81"/>
            <rFont val="Tahoma"/>
            <family val="2"/>
          </rPr>
          <t xml:space="preserve">
</t>
        </r>
      </text>
    </comment>
    <comment ref="B2423" authorId="1" shapeId="0">
      <text>
        <r>
          <rPr>
            <b/>
            <sz val="9"/>
            <color indexed="81"/>
            <rFont val="Tahoma"/>
            <family val="2"/>
          </rPr>
          <t>Abel:</t>
        </r>
        <r>
          <rPr>
            <sz val="9"/>
            <color indexed="81"/>
            <rFont val="Tahoma"/>
            <family val="2"/>
          </rPr>
          <t xml:space="preserve">
LLEGO CON el 3/11 con fecha 3/10
</t>
        </r>
      </text>
    </comment>
    <comment ref="D2424" authorId="0" shapeId="0">
      <text>
        <r>
          <rPr>
            <b/>
            <sz val="8"/>
            <color indexed="81"/>
            <rFont val="Tahoma"/>
            <family val="2"/>
          </rPr>
          <t>*:</t>
        </r>
        <r>
          <rPr>
            <sz val="8"/>
            <color indexed="81"/>
            <rFont val="Tahoma"/>
            <family val="2"/>
          </rPr>
          <t xml:space="preserve">
LO HIZO MASSETI</t>
        </r>
      </text>
    </comment>
    <comment ref="B2448" authorId="1" shapeId="0">
      <text>
        <r>
          <rPr>
            <b/>
            <sz val="9"/>
            <color indexed="81"/>
            <rFont val="Tahoma"/>
            <family val="2"/>
          </rPr>
          <t xml:space="preserve">Abel:
</t>
        </r>
        <r>
          <rPr>
            <sz val="9"/>
            <color indexed="81"/>
            <rFont val="Tahoma"/>
            <family val="2"/>
          </rPr>
          <t>llego a  incios de octubre con fecha 29/9</t>
        </r>
      </text>
    </comment>
    <comment ref="J2492" authorId="1" shapeId="0">
      <text>
        <r>
          <rPr>
            <b/>
            <sz val="9"/>
            <color indexed="81"/>
            <rFont val="Tahoma"/>
            <family val="2"/>
          </rPr>
          <t>Abel:</t>
        </r>
        <r>
          <rPr>
            <sz val="9"/>
            <color indexed="81"/>
            <rFont val="Tahoma"/>
            <family val="2"/>
          </rPr>
          <t xml:space="preserve">
CANT=3
</t>
        </r>
      </text>
    </comment>
    <comment ref="J2499" authorId="1" shapeId="0">
      <text>
        <r>
          <rPr>
            <b/>
            <sz val="9"/>
            <color indexed="81"/>
            <rFont val="Tahoma"/>
            <family val="2"/>
          </rPr>
          <t>Abel:</t>
        </r>
        <r>
          <rPr>
            <sz val="9"/>
            <color indexed="81"/>
            <rFont val="Tahoma"/>
            <family val="2"/>
          </rPr>
          <t xml:space="preserve">
HICIERON DOS MODELOS Y SOLPED SOLO INDICA CANT=1
</t>
        </r>
      </text>
    </comment>
    <comment ref="J2504" authorId="0" shapeId="0">
      <text>
        <r>
          <rPr>
            <b/>
            <sz val="8"/>
            <color indexed="81"/>
            <rFont val="Tahoma"/>
            <family val="2"/>
          </rPr>
          <t>*:</t>
        </r>
        <r>
          <rPr>
            <sz val="8"/>
            <color indexed="81"/>
            <rFont val="Tahoma"/>
            <family val="2"/>
          </rPr>
          <t xml:space="preserve">
CANT=5</t>
        </r>
      </text>
    </comment>
    <comment ref="A2507" authorId="1" shapeId="0">
      <text>
        <r>
          <rPr>
            <b/>
            <sz val="9"/>
            <color indexed="81"/>
            <rFont val="Tahoma"/>
            <family val="2"/>
          </rPr>
          <t>Abel:</t>
        </r>
        <r>
          <rPr>
            <sz val="9"/>
            <color indexed="81"/>
            <rFont val="Tahoma"/>
            <family val="2"/>
          </rPr>
          <t xml:space="preserve">
SE ARCHIVO COMO TERMINADA
</t>
        </r>
      </text>
    </comment>
    <comment ref="E2511" authorId="0" shapeId="0">
      <text>
        <r>
          <rPr>
            <b/>
            <sz val="8"/>
            <color indexed="81"/>
            <rFont val="Tahoma"/>
            <family val="2"/>
          </rPr>
          <t>ANTES TENIA A PAC NATALIA GONZALEZ Y 2704013 Pero estaba sin orden y no encontre solped</t>
        </r>
        <r>
          <rPr>
            <sz val="8"/>
            <color indexed="81"/>
            <rFont val="Tahoma"/>
            <family val="2"/>
          </rPr>
          <t xml:space="preserve">
__________________________
se archivaron junatas las ordenes</t>
        </r>
      </text>
    </comment>
    <comment ref="J2533" authorId="1" shapeId="0">
      <text>
        <r>
          <rPr>
            <b/>
            <sz val="9"/>
            <color indexed="81"/>
            <rFont val="Tahoma"/>
            <family val="2"/>
          </rPr>
          <t>Abel:</t>
        </r>
        <r>
          <rPr>
            <sz val="9"/>
            <color indexed="81"/>
            <rFont val="Tahoma"/>
            <family val="2"/>
          </rPr>
          <t xml:space="preserve">
SE ESTUVO PIDIENDO SOLPED SOLO PARA AMBOS PROVISORIOS PERO SOLO EMBVIARON PARA 1
</t>
        </r>
      </text>
    </comment>
    <comment ref="C2557" authorId="1" shapeId="0">
      <text>
        <r>
          <rPr>
            <b/>
            <sz val="9"/>
            <color indexed="81"/>
            <rFont val="Tahoma"/>
            <family val="2"/>
          </rPr>
          <t>Abel:</t>
        </r>
        <r>
          <rPr>
            <sz val="9"/>
            <color indexed="81"/>
            <rFont val="Tahoma"/>
            <family val="2"/>
          </rPr>
          <t xml:space="preserve">
paciente de contraloria
</t>
        </r>
      </text>
    </comment>
    <comment ref="I2557" authorId="1" shapeId="0">
      <text>
        <r>
          <rPr>
            <b/>
            <sz val="9"/>
            <color indexed="81"/>
            <rFont val="Tahoma"/>
            <family val="2"/>
          </rPr>
          <t>Abel:</t>
        </r>
        <r>
          <rPr>
            <sz val="9"/>
            <color indexed="81"/>
            <rFont val="Tahoma"/>
            <family val="2"/>
          </rPr>
          <t xml:space="preserve">
INICIALMENTE LLEGO COMO 20-29
</t>
        </r>
      </text>
    </comment>
    <comment ref="C2558" authorId="1" shapeId="0">
      <text>
        <r>
          <rPr>
            <b/>
            <sz val="9"/>
            <color indexed="81"/>
            <rFont val="Tahoma"/>
            <family val="2"/>
          </rPr>
          <t>Abel:</t>
        </r>
        <r>
          <rPr>
            <sz val="9"/>
            <color indexed="81"/>
            <rFont val="Tahoma"/>
            <family val="2"/>
          </rPr>
          <t xml:space="preserve">
PACIENTE DE CONTRALORIA</t>
        </r>
      </text>
    </comment>
    <comment ref="E2574" authorId="1" shapeId="0">
      <text>
        <r>
          <rPr>
            <b/>
            <sz val="9"/>
            <color indexed="81"/>
            <rFont val="Tahoma"/>
            <family val="2"/>
          </rPr>
          <t>Abel:</t>
        </r>
        <r>
          <rPr>
            <sz val="9"/>
            <color indexed="81"/>
            <rFont val="Tahoma"/>
            <family val="2"/>
          </rPr>
          <t xml:space="preserve">
SOLP 10213854 LA REMPLAZA</t>
        </r>
      </text>
    </comment>
    <comment ref="E2575" authorId="1" shapeId="0">
      <text>
        <r>
          <rPr>
            <b/>
            <sz val="9"/>
            <color indexed="81"/>
            <rFont val="Tahoma"/>
            <family val="2"/>
          </rPr>
          <t>Abel:</t>
        </r>
        <r>
          <rPr>
            <sz val="9"/>
            <color indexed="81"/>
            <rFont val="Tahoma"/>
            <family val="2"/>
          </rPr>
          <t xml:space="preserve">
nunca llego orden</t>
        </r>
      </text>
    </comment>
    <comment ref="E2576" authorId="1" shapeId="0">
      <text>
        <r>
          <rPr>
            <b/>
            <sz val="9"/>
            <color indexed="81"/>
            <rFont val="Tahoma"/>
            <family val="2"/>
          </rPr>
          <t>Abel:</t>
        </r>
        <r>
          <rPr>
            <sz val="9"/>
            <color indexed="81"/>
            <rFont val="Tahoma"/>
            <family val="2"/>
          </rPr>
          <t xml:space="preserve">
solp 10223891 la reemplaza</t>
        </r>
      </text>
    </comment>
    <comment ref="E2577" authorId="1" shapeId="0">
      <text>
        <r>
          <rPr>
            <b/>
            <sz val="9"/>
            <color indexed="81"/>
            <rFont val="Tahoma"/>
            <family val="2"/>
          </rPr>
          <t>Abel:</t>
        </r>
        <r>
          <rPr>
            <sz val="9"/>
            <color indexed="81"/>
            <rFont val="Tahoma"/>
            <family val="2"/>
          </rPr>
          <t xml:space="preserve">
solp 10223891 la reemplaza</t>
        </r>
      </text>
    </comment>
    <comment ref="A2578" authorId="1" shapeId="0">
      <text>
        <r>
          <rPr>
            <b/>
            <sz val="9"/>
            <color indexed="81"/>
            <rFont val="Tahoma"/>
            <family val="2"/>
          </rPr>
          <t>Abel
el provisorio lo pidieron junto con la corona por lo que la solepd fisica se archivo</t>
        </r>
      </text>
    </comment>
    <comment ref="E2578" authorId="1" shapeId="0">
      <text>
        <r>
          <rPr>
            <b/>
            <sz val="9"/>
            <color indexed="81"/>
            <rFont val="Tahoma"/>
            <family val="2"/>
          </rPr>
          <t>Abel:</t>
        </r>
        <r>
          <rPr>
            <sz val="9"/>
            <color indexed="81"/>
            <rFont val="Tahoma"/>
            <family val="2"/>
          </rPr>
          <t xml:space="preserve">
SOLP 10242306 LA REEMPLAZA</t>
        </r>
      </text>
    </comment>
  </commentList>
</comments>
</file>

<file path=xl/comments3.xml><?xml version="1.0" encoding="utf-8"?>
<comments xmlns="http://schemas.openxmlformats.org/spreadsheetml/2006/main">
  <authors>
    <author>Abel</author>
    <author>*</author>
    <author>abel</author>
  </authors>
  <commentList>
    <comment ref="J28" authorId="0" shapeId="0">
      <text>
        <r>
          <rPr>
            <b/>
            <sz val="9"/>
            <color indexed="81"/>
            <rFont val="Tahoma"/>
            <family val="2"/>
          </rPr>
          <t>Abel:</t>
        </r>
        <r>
          <rPr>
            <sz val="9"/>
            <color indexed="81"/>
            <rFont val="Tahoma"/>
            <family val="2"/>
          </rPr>
          <t xml:space="preserve">
INICIALMENTE CANT=1 DESPUES ANTE NUESTRO PEDIDO, LA CAMBIARON
</t>
        </r>
      </text>
    </comment>
    <comment ref="I30" authorId="0" shapeId="0">
      <text>
        <r>
          <rPr>
            <b/>
            <sz val="9"/>
            <color indexed="81"/>
            <rFont val="Tahoma"/>
            <family val="2"/>
          </rPr>
          <t>Abel:</t>
        </r>
        <r>
          <rPr>
            <sz val="9"/>
            <color indexed="81"/>
            <rFont val="Tahoma"/>
            <family val="2"/>
          </rPr>
          <t xml:space="preserve">
SE Termino como pza 19</t>
        </r>
      </text>
    </comment>
    <comment ref="A35" authorId="1"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38" authorId="0" shapeId="0">
      <text>
        <r>
          <rPr>
            <b/>
            <sz val="9"/>
            <color indexed="81"/>
            <rFont val="Tahoma"/>
            <family val="2"/>
          </rPr>
          <t>Abel:</t>
        </r>
        <r>
          <rPr>
            <sz val="9"/>
            <color indexed="81"/>
            <rFont val="Tahoma"/>
            <family val="2"/>
          </rPr>
          <t xml:space="preserve">
SIN SOLPED</t>
        </r>
      </text>
    </comment>
    <comment ref="A44" authorId="0" shapeId="0">
      <text>
        <r>
          <rPr>
            <b/>
            <sz val="9"/>
            <color indexed="81"/>
            <rFont val="Tahoma"/>
            <family val="2"/>
          </rPr>
          <t>Abel:</t>
        </r>
        <r>
          <rPr>
            <sz val="9"/>
            <color indexed="81"/>
            <rFont val="Tahoma"/>
            <family val="2"/>
          </rPr>
          <t xml:space="preserve">
SIN SOLPED</t>
        </r>
      </text>
    </comment>
    <comment ref="I64" authorId="1" shapeId="0">
      <text>
        <r>
          <rPr>
            <sz val="8"/>
            <color indexed="81"/>
            <rFont val="Tahoma"/>
            <family val="2"/>
          </rPr>
          <t xml:space="preserve">orden llego con pza 20
</t>
        </r>
      </text>
    </comment>
    <comment ref="A66" authorId="1" shapeId="0">
      <text>
        <r>
          <rPr>
            <b/>
            <sz val="8"/>
            <color indexed="81"/>
            <rFont val="Tahoma"/>
            <family val="2"/>
          </rPr>
          <t>SIN SOLPED. CANCELADA CON O.C. ENVIADAS EN JULIO</t>
        </r>
        <r>
          <rPr>
            <sz val="8"/>
            <color indexed="81"/>
            <rFont val="Tahoma"/>
            <family val="2"/>
          </rPr>
          <t xml:space="preserve">
</t>
        </r>
      </text>
    </comment>
    <comment ref="B92" authorId="2" shapeId="0">
      <text>
        <r>
          <rPr>
            <b/>
            <sz val="9"/>
            <color indexed="81"/>
            <rFont val="Tahoma"/>
            <family val="2"/>
          </rPr>
          <t xml:space="preserve">SE SOLICITO QUE CAMBIEN A FECHA DE MAYO PERO NO RESPONDIERON
</t>
        </r>
        <r>
          <rPr>
            <sz val="9"/>
            <color indexed="81"/>
            <rFont val="Tahoma"/>
            <family val="2"/>
          </rPr>
          <t xml:space="preserve">
</t>
        </r>
      </text>
    </comment>
    <comment ref="E101" authorId="0" shapeId="0">
      <text>
        <r>
          <rPr>
            <b/>
            <sz val="9"/>
            <color indexed="81"/>
            <rFont val="Tahoma"/>
            <family val="2"/>
          </rPr>
          <t>Abel:</t>
        </r>
        <r>
          <rPr>
            <sz val="9"/>
            <color indexed="81"/>
            <rFont val="Tahoma"/>
            <family val="2"/>
          </rPr>
          <t xml:space="preserve">
llegaron ambas solped con prestaciones diferenctes ocupando la misma posicion, no se si haran las 2 o una debe anularse.
Esperar a ver cual hacen
</t>
        </r>
      </text>
    </comment>
    <comment ref="E102" authorId="0" shapeId="0">
      <text>
        <r>
          <rPr>
            <b/>
            <sz val="9"/>
            <color indexed="81"/>
            <rFont val="Tahoma"/>
            <family val="2"/>
          </rPr>
          <t>Abel:</t>
        </r>
        <r>
          <rPr>
            <sz val="9"/>
            <color indexed="81"/>
            <rFont val="Tahoma"/>
            <family val="2"/>
          </rPr>
          <t xml:space="preserve">
llegaron ambas solped con prestaciones diferenctes ocupando la misma posicion, no se si haran las 2 o una debe anularse.
Esperar a ver cual hacen
</t>
        </r>
      </text>
    </comment>
    <comment ref="I107" authorId="1" shapeId="0">
      <text>
        <r>
          <rPr>
            <b/>
            <sz val="8"/>
            <color indexed="81"/>
            <rFont val="Tahoma"/>
            <family val="2"/>
          </rPr>
          <t>SOLPED VENIA CANT=2 PERO EN CANC. MAYO 2014 PAGARON SOLO 1.
SE DESGLOSÓ</t>
        </r>
      </text>
    </comment>
    <comment ref="A151" authorId="1" shapeId="0">
      <text>
        <r>
          <rPr>
            <b/>
            <sz val="8"/>
            <color indexed="81"/>
            <rFont val="Tahoma"/>
            <family val="2"/>
          </rPr>
          <t>CANC. EN ORD COMPRA DIC 2013
___________________
SE ARCHIVO COMO TERMINADA</t>
        </r>
      </text>
    </comment>
    <comment ref="A153" authorId="0" shapeId="0">
      <text>
        <r>
          <rPr>
            <b/>
            <sz val="9"/>
            <color indexed="81"/>
            <rFont val="Tahoma"/>
            <family val="2"/>
          </rPr>
          <t>Abel:</t>
        </r>
        <r>
          <rPr>
            <sz val="9"/>
            <color indexed="81"/>
            <rFont val="Tahoma"/>
            <family val="2"/>
          </rPr>
          <t xml:space="preserve">
SIN SOLPED Y SE ARCHIVO COMO TERMINADO</t>
        </r>
      </text>
    </comment>
    <comment ref="A171" authorId="0" shapeId="0">
      <text>
        <r>
          <rPr>
            <b/>
            <sz val="9"/>
            <color indexed="81"/>
            <rFont val="Tahoma"/>
            <family val="2"/>
          </rPr>
          <t>Abel:</t>
        </r>
        <r>
          <rPr>
            <sz val="9"/>
            <color indexed="81"/>
            <rFont val="Tahoma"/>
            <family val="2"/>
          </rPr>
          <t xml:space="preserve">
orden se fue a TSS para pedir la otra pieza
</t>
        </r>
      </text>
    </comment>
    <comment ref="A196" authorId="0" shapeId="0">
      <text>
        <r>
          <rPr>
            <b/>
            <sz val="9"/>
            <color indexed="81"/>
            <rFont val="Tahoma"/>
            <family val="2"/>
          </rPr>
          <t>Abel:</t>
        </r>
        <r>
          <rPr>
            <sz val="9"/>
            <color indexed="81"/>
            <rFont val="Tahoma"/>
            <family val="2"/>
          </rPr>
          <t xml:space="preserve">
SIN SOLPED</t>
        </r>
      </text>
    </comment>
    <comment ref="I199" authorId="1" shapeId="0">
      <text>
        <r>
          <rPr>
            <b/>
            <sz val="8"/>
            <color indexed="81"/>
            <rFont val="Tahoma"/>
            <family val="2"/>
          </rPr>
          <t>SE TERMINO COMO PZA 18 SEGÚN DENTURE</t>
        </r>
      </text>
    </comment>
    <comment ref="E200" authorId="0" shapeId="0">
      <text>
        <r>
          <rPr>
            <b/>
            <sz val="9"/>
            <color indexed="81"/>
            <rFont val="Tahoma"/>
            <family val="2"/>
          </rPr>
          <t>Abel:</t>
        </r>
        <r>
          <rPr>
            <sz val="9"/>
            <color indexed="81"/>
            <rFont val="Tahoma"/>
            <family val="2"/>
          </rPr>
          <t xml:space="preserve">
en canceñlacioness esta cancelacion estaba como 10188785
</t>
        </r>
      </text>
    </comment>
    <comment ref="I233" authorId="1" shapeId="0">
      <text>
        <r>
          <rPr>
            <b/>
            <sz val="8"/>
            <color indexed="81"/>
            <rFont val="Tahoma"/>
            <family val="2"/>
          </rPr>
          <t>PZA 12 EN ORDEN</t>
        </r>
        <r>
          <rPr>
            <sz val="8"/>
            <color indexed="81"/>
            <rFont val="Tahoma"/>
            <family val="2"/>
          </rPr>
          <t xml:space="preserve">
</t>
        </r>
      </text>
    </comment>
    <comment ref="J238" authorId="0" shapeId="0">
      <text>
        <r>
          <rPr>
            <b/>
            <sz val="9"/>
            <color indexed="81"/>
            <rFont val="Tahoma"/>
            <family val="2"/>
          </rPr>
          <t>Abel:</t>
        </r>
        <r>
          <rPr>
            <sz val="9"/>
            <color indexed="81"/>
            <rFont val="Tahoma"/>
            <family val="2"/>
          </rPr>
          <t xml:space="preserve">
CANT=1</t>
        </r>
      </text>
    </comment>
    <comment ref="A260" authorId="1" shapeId="0">
      <text>
        <r>
          <rPr>
            <b/>
            <sz val="8"/>
            <color indexed="81"/>
            <rFont val="Tahoma"/>
            <family val="2"/>
          </rPr>
          <t>CANC. EN ORD COMPRA DIC 2013</t>
        </r>
      </text>
    </comment>
    <comment ref="I261" authorId="0" shapeId="0">
      <text>
        <r>
          <rPr>
            <b/>
            <sz val="9"/>
            <color indexed="81"/>
            <rFont val="Tahoma"/>
            <family val="2"/>
          </rPr>
          <t>Abel:</t>
        </r>
        <r>
          <rPr>
            <sz val="9"/>
            <color indexed="81"/>
            <rFont val="Tahoma"/>
            <family val="2"/>
          </rPr>
          <t xml:space="preserve">
PZA 5 EN SOLPED</t>
        </r>
      </text>
    </comment>
    <comment ref="I285" authorId="1" shapeId="0">
      <text>
        <r>
          <rPr>
            <b/>
            <sz val="8"/>
            <color indexed="81"/>
            <rFont val="Tahoma"/>
            <family val="2"/>
          </rPr>
          <t>EN ORDEN INDICARON PZA 15</t>
        </r>
        <r>
          <rPr>
            <sz val="8"/>
            <color indexed="81"/>
            <rFont val="Tahoma"/>
            <family val="2"/>
          </rPr>
          <t xml:space="preserve">
</t>
        </r>
      </text>
    </comment>
    <comment ref="C308" authorId="1" shapeId="0">
      <text>
        <r>
          <rPr>
            <b/>
            <sz val="8"/>
            <color indexed="81"/>
            <rFont val="Tahoma"/>
            <family val="2"/>
          </rPr>
          <t>10168552  --&gt; 2702002 X 3  corona implante              
10179580  --&gt; 2702002 X 1  corona implante             
                           2702005 X 2  intermediario implante
                           2702003 X 4  corona fija atornillada
10190093  --&gt;  2702048 X 1 corona implante
___________________________
                           11 CORONAS  
ESTAN HACIENDO CORONAS PZAS
13-14-15 (30 en orden) / 3-4-5 / 19-20-21 / 8-9-11
  _________________________________________
no respondieron se opto por dejar de pedir</t>
        </r>
      </text>
    </comment>
    <comment ref="I313" authorId="1" shapeId="0">
      <text>
        <r>
          <rPr>
            <b/>
            <sz val="8"/>
            <color indexed="81"/>
            <rFont val="Tahoma"/>
            <family val="2"/>
          </rPr>
          <t>ULTIMAMENTE TRABAJARON PZAS 8-9-11 PERO POR MAS QUE SE PIDIO ORDENES NO ENVIABAN, ADEMAS HIZO MUCHOS IMPLANTES</t>
        </r>
        <r>
          <rPr>
            <sz val="8"/>
            <color indexed="81"/>
            <rFont val="Tahoma"/>
            <family val="2"/>
          </rPr>
          <t xml:space="preserve">
</t>
        </r>
      </text>
    </comment>
    <comment ref="A329" authorId="1" shapeId="0">
      <text>
        <r>
          <rPr>
            <b/>
            <sz val="8"/>
            <color indexed="81"/>
            <rFont val="Tahoma"/>
            <family val="2"/>
          </rPr>
          <t>SIN SOLPED, CANCELADO CON OC-MARZO-2014</t>
        </r>
        <r>
          <rPr>
            <sz val="8"/>
            <color indexed="81"/>
            <rFont val="Tahoma"/>
            <family val="2"/>
          </rPr>
          <t xml:space="preserve">
</t>
        </r>
      </text>
    </comment>
    <comment ref="A330" authorId="1" shapeId="0">
      <text>
        <r>
          <rPr>
            <b/>
            <sz val="8"/>
            <color indexed="81"/>
            <rFont val="Tahoma"/>
            <family val="2"/>
          </rPr>
          <t>SIN SOLPED, CANCELADO CON OC-MARZO-2014</t>
        </r>
        <r>
          <rPr>
            <sz val="8"/>
            <color indexed="81"/>
            <rFont val="Tahoma"/>
            <family val="2"/>
          </rPr>
          <t xml:space="preserve">
</t>
        </r>
      </text>
    </comment>
    <comment ref="C349" authorId="1" shapeId="0">
      <text>
        <r>
          <rPr>
            <b/>
            <sz val="8"/>
            <color indexed="81"/>
            <rFont val="Tahoma"/>
            <family val="2"/>
          </rPr>
          <t>PEDIR ORDENES A TAMARA</t>
        </r>
        <r>
          <rPr>
            <sz val="8"/>
            <color indexed="81"/>
            <rFont val="Tahoma"/>
            <family val="2"/>
          </rPr>
          <t xml:space="preserve">
</t>
        </r>
      </text>
    </comment>
    <comment ref="A353" authorId="0" shapeId="0">
      <text>
        <r>
          <rPr>
            <b/>
            <sz val="9"/>
            <color indexed="81"/>
            <rFont val="Tahoma"/>
            <family val="2"/>
          </rPr>
          <t>Abel:</t>
        </r>
        <r>
          <rPr>
            <sz val="9"/>
            <color indexed="81"/>
            <rFont val="Tahoma"/>
            <family val="2"/>
          </rPr>
          <t xml:space="preserve">
SIN SOLPED</t>
        </r>
      </text>
    </comment>
    <comment ref="A355" authorId="1" shapeId="0">
      <text>
        <r>
          <rPr>
            <b/>
            <sz val="8"/>
            <color indexed="81"/>
            <rFont val="Tahoma"/>
            <family val="2"/>
          </rPr>
          <t>SIN SOLPED. CANCELADA CON O.C. ENVIADAS EN JULIO</t>
        </r>
        <r>
          <rPr>
            <sz val="8"/>
            <color indexed="81"/>
            <rFont val="Tahoma"/>
            <family val="2"/>
          </rPr>
          <t xml:space="preserve">
</t>
        </r>
      </text>
    </comment>
    <comment ref="G369" authorId="1" shapeId="0">
      <text>
        <r>
          <rPr>
            <b/>
            <sz val="8"/>
            <color indexed="81"/>
            <rFont val="Tahoma"/>
            <family val="2"/>
          </rPr>
          <t>ANTES 2704003 PERO EN O.C. ABRIL</t>
        </r>
        <r>
          <rPr>
            <sz val="8"/>
            <color indexed="81"/>
            <rFont val="Tahoma"/>
            <family val="2"/>
          </rPr>
          <t xml:space="preserve">
LLEGO CON CODIGO DE PROCERA. REVISAR LA ORDEN</t>
        </r>
      </text>
    </comment>
    <comment ref="A374" authorId="1" shapeId="0">
      <text>
        <r>
          <rPr>
            <sz val="8"/>
            <color indexed="81"/>
            <rFont val="Tahoma"/>
            <family val="2"/>
          </rPr>
          <t>SIN SOLPED. 
SOLPED A MANO</t>
        </r>
      </text>
    </comment>
    <comment ref="J394" authorId="0" shapeId="0">
      <text>
        <r>
          <rPr>
            <b/>
            <sz val="9"/>
            <color indexed="81"/>
            <rFont val="Tahoma"/>
            <family val="2"/>
          </rPr>
          <t>Abel:</t>
        </r>
        <r>
          <rPr>
            <sz val="9"/>
            <color indexed="81"/>
            <rFont val="Tahoma"/>
            <family val="2"/>
          </rPr>
          <t xml:space="preserve">
CANT=3
</t>
        </r>
      </text>
    </comment>
    <comment ref="E397" authorId="0" shapeId="0">
      <text>
        <r>
          <rPr>
            <b/>
            <sz val="9"/>
            <color indexed="81"/>
            <rFont val="Tahoma"/>
            <family val="2"/>
          </rPr>
          <t>Abel:</t>
        </r>
        <r>
          <rPr>
            <sz val="9"/>
            <color indexed="81"/>
            <rFont val="Tahoma"/>
            <family val="2"/>
          </rPr>
          <t xml:space="preserve">
ANTES HABIA SOLP PRESTACION 2704005 X1 EN SOLPED, DESPUES ANULARON LA POS 10 Y CREARON POS 20 2704005 X 1 y POS 30 2704003 X 1</t>
        </r>
      </text>
    </comment>
    <comment ref="A404" authorId="0" shapeId="0">
      <text>
        <r>
          <rPr>
            <b/>
            <sz val="9"/>
            <color indexed="81"/>
            <rFont val="Tahoma"/>
            <family val="2"/>
          </rPr>
          <t>Abel:</t>
        </r>
        <r>
          <rPr>
            <sz val="9"/>
            <color indexed="81"/>
            <rFont val="Tahoma"/>
            <family val="2"/>
          </rPr>
          <t xml:space="preserve">
SIN SOLPED</t>
        </r>
        <r>
          <rPr>
            <b/>
            <sz val="9"/>
            <color indexed="81"/>
            <rFont val="Tahoma"/>
            <family val="2"/>
          </rPr>
          <t>Abel:</t>
        </r>
        <r>
          <rPr>
            <sz val="9"/>
            <color indexed="81"/>
            <rFont val="Tahoma"/>
            <family val="2"/>
          </rPr>
          <t xml:space="preserve">
---- HOJA BLABNCA</t>
        </r>
      </text>
    </comment>
    <comment ref="E411" authorId="0" shapeId="0">
      <text>
        <r>
          <rPr>
            <b/>
            <sz val="9"/>
            <color indexed="81"/>
            <rFont val="Tahoma"/>
            <family val="2"/>
          </rPr>
          <t>Abel:</t>
        </r>
        <r>
          <rPr>
            <sz val="9"/>
            <color indexed="81"/>
            <rFont val="Tahoma"/>
            <family val="2"/>
          </rPr>
          <t xml:space="preserve">
ESTUVO EN BARCELONA, SE CAMBIO DESPUES DE LAS CANCELACIONES</t>
        </r>
      </text>
    </comment>
    <comment ref="E428" authorId="0" shapeId="0">
      <text>
        <r>
          <rPr>
            <b/>
            <sz val="9"/>
            <color indexed="81"/>
            <rFont val="Tahoma"/>
            <family val="2"/>
          </rPr>
          <t>Abel:</t>
        </r>
        <r>
          <rPr>
            <sz val="9"/>
            <color indexed="81"/>
            <rFont val="Tahoma"/>
            <family val="2"/>
          </rPr>
          <t xml:space="preserve">
ESTUVO SIN SOLPED EN OCTUBRE Y RECIEN LLEGO EN NOVIEMBRE
</t>
        </r>
      </text>
    </comment>
    <comment ref="I435" authorId="0" shapeId="0">
      <text>
        <r>
          <rPr>
            <b/>
            <sz val="9"/>
            <color indexed="81"/>
            <rFont val="Tahoma"/>
            <family val="2"/>
          </rPr>
          <t>Abel:</t>
        </r>
        <r>
          <rPr>
            <sz val="9"/>
            <color indexed="81"/>
            <rFont val="Tahoma"/>
            <family val="2"/>
          </rPr>
          <t xml:space="preserve">
PZA 19 EN SOLPED</t>
        </r>
      </text>
    </comment>
    <comment ref="C443" authorId="1" shapeId="0">
      <text>
        <r>
          <rPr>
            <sz val="8"/>
            <color indexed="81"/>
            <rFont val="Tahoma"/>
            <family val="2"/>
          </rPr>
          <t xml:space="preserve">En orden piden casquete pza 3 pero por algun motivo hacen pza 3 y 4 (supongo que en el modelo especificaban esas 2 pzas). El asunto es que son trabajos pagados y no hay como respaldar que se hizo la pza 4
</t>
        </r>
      </text>
    </comment>
    <comment ref="J450" authorId="0" shapeId="0">
      <text>
        <r>
          <rPr>
            <b/>
            <sz val="9"/>
            <color indexed="81"/>
            <rFont val="Tahoma"/>
            <family val="2"/>
          </rPr>
          <t>Abel:</t>
        </r>
        <r>
          <rPr>
            <sz val="9"/>
            <color indexed="81"/>
            <rFont val="Tahoma"/>
            <family val="2"/>
          </rPr>
          <t xml:space="preserve">
EN CABECERA ESPECIFICAN PZAS 18-19 PERO CANT=1</t>
        </r>
      </text>
    </comment>
    <comment ref="A463" authorId="1" shapeId="0">
      <text>
        <r>
          <rPr>
            <b/>
            <sz val="8"/>
            <color indexed="81"/>
            <rFont val="Tahoma"/>
            <family val="2"/>
          </rPr>
          <t>CANC. EN ORD COMPRA DIC 2013</t>
        </r>
      </text>
    </comment>
    <comment ref="D472" authorId="1" shapeId="0">
      <text>
        <r>
          <rPr>
            <b/>
            <sz val="8"/>
            <color indexed="81"/>
            <rFont val="Tahoma"/>
            <family val="2"/>
          </rPr>
          <t>DR. SUAREZ HIZO EL TRABAJO</t>
        </r>
      </text>
    </comment>
    <comment ref="A477" authorId="0" shapeId="0">
      <text>
        <r>
          <rPr>
            <b/>
            <sz val="9"/>
            <color indexed="81"/>
            <rFont val="Tahoma"/>
            <family val="2"/>
          </rPr>
          <t>Abel:</t>
        </r>
        <r>
          <rPr>
            <sz val="9"/>
            <color indexed="81"/>
            <rFont val="Tahoma"/>
            <family val="2"/>
          </rPr>
          <t xml:space="preserve">
SIN SOLPED
HOJA BLANCA</t>
        </r>
      </text>
    </comment>
    <comment ref="A486" authorId="0" shapeId="0">
      <text>
        <r>
          <rPr>
            <b/>
            <sz val="9"/>
            <color indexed="81"/>
            <rFont val="Tahoma"/>
            <family val="2"/>
          </rPr>
          <t>Abel:</t>
        </r>
        <r>
          <rPr>
            <sz val="9"/>
            <color indexed="81"/>
            <rFont val="Tahoma"/>
            <family val="2"/>
          </rPr>
          <t xml:space="preserve">
SE ARCHIVO COMO TERMINADO</t>
        </r>
      </text>
    </comment>
    <comment ref="E505" authorId="1" shapeId="0">
      <text>
        <r>
          <rPr>
            <b/>
            <sz val="8"/>
            <color indexed="81"/>
            <rFont val="Tahoma"/>
            <family val="2"/>
          </rPr>
          <t>EN JULIO PIDIERON PROVISORIO PZAS 8-9. SE OPTO POR NO PEDIR</t>
        </r>
      </text>
    </comment>
    <comment ref="H506" authorId="1" shapeId="0">
      <text>
        <r>
          <rPr>
            <sz val="8"/>
            <color indexed="81"/>
            <rFont val="Tahoma"/>
            <family val="2"/>
          </rPr>
          <t>solped indica 2 pernos, 2 cornas proceras y 2 coronas con perno, aun no envian los trabajos,  en marzo pidieron 2 provisorios (pzas 8 y 9), estan pagadas las 4 coronas (creo que pagaron de mas) por eso optamos por no pedir solped para los provisorios. Veremos despues cuando terminen el trabajo si pedimos los pernos ya que pagaron de mas</t>
        </r>
      </text>
    </comment>
    <comment ref="A508" authorId="1" shapeId="0">
      <text>
        <r>
          <rPr>
            <b/>
            <sz val="8"/>
            <color indexed="81"/>
            <rFont val="Tahoma"/>
            <family val="2"/>
          </rPr>
          <t>se guardo en terminada</t>
        </r>
        <r>
          <rPr>
            <sz val="8"/>
            <color indexed="81"/>
            <rFont val="Tahoma"/>
            <family val="2"/>
          </rPr>
          <t xml:space="preserve">
</t>
        </r>
      </text>
    </comment>
    <comment ref="G510" authorId="1" shapeId="0">
      <text>
        <r>
          <rPr>
            <b/>
            <sz val="8"/>
            <color indexed="81"/>
            <rFont val="Tahoma"/>
            <family val="2"/>
          </rPr>
          <t>EN ORDEN PIDIO UN INLAY METALICO CON PERNO CONDUCTO PALATINO</t>
        </r>
        <r>
          <rPr>
            <sz val="8"/>
            <color indexed="81"/>
            <rFont val="Tahoma"/>
            <family val="2"/>
          </rPr>
          <t xml:space="preserve">
</t>
        </r>
      </text>
    </comment>
    <comment ref="E548" authorId="0" shapeId="0">
      <text>
        <r>
          <rPr>
            <b/>
            <sz val="9"/>
            <color indexed="81"/>
            <rFont val="Tahoma"/>
            <family val="2"/>
          </rPr>
          <t>Abel:</t>
        </r>
        <r>
          <rPr>
            <sz val="9"/>
            <color indexed="81"/>
            <rFont val="Tahoma"/>
            <family val="2"/>
          </rPr>
          <t xml:space="preserve">
ESTUVO ANULADO</t>
        </r>
      </text>
    </comment>
    <comment ref="E556" authorId="0" shapeId="0">
      <text>
        <r>
          <rPr>
            <b/>
            <sz val="9"/>
            <color indexed="81"/>
            <rFont val="Tahoma"/>
            <family val="2"/>
          </rPr>
          <t>Abel:</t>
        </r>
        <r>
          <rPr>
            <sz val="9"/>
            <color indexed="81"/>
            <rFont val="Tahoma"/>
            <family val="2"/>
          </rPr>
          <t xml:space="preserve">
ESTUVO ANULADA</t>
        </r>
      </text>
    </comment>
    <comment ref="G556" authorId="1" shapeId="0">
      <text>
        <r>
          <rPr>
            <b/>
            <sz val="8"/>
            <color indexed="81"/>
            <rFont val="Tahoma"/>
            <family val="2"/>
          </rPr>
          <t>EN LA SOLPED NO SE DETALLABA Y COMO ERA VIERNES 02/05 SE BUSCO PROCES EN DENTURE</t>
        </r>
        <r>
          <rPr>
            <sz val="8"/>
            <color indexed="81"/>
            <rFont val="Tahoma"/>
            <family val="2"/>
          </rPr>
          <t xml:space="preserve">
</t>
        </r>
      </text>
    </comment>
    <comment ref="A602" authorId="1" shapeId="0">
      <text>
        <r>
          <rPr>
            <b/>
            <sz val="8"/>
            <color indexed="81"/>
            <rFont val="Tahoma"/>
            <family val="2"/>
          </rPr>
          <t>SIN SOLPED, CANCELADO CON OC-MARZO-2014</t>
        </r>
        <r>
          <rPr>
            <sz val="8"/>
            <color indexed="81"/>
            <rFont val="Tahoma"/>
            <family val="2"/>
          </rPr>
          <t xml:space="preserve">
</t>
        </r>
      </text>
    </comment>
    <comment ref="E610" authorId="0" shapeId="0">
      <text>
        <r>
          <rPr>
            <b/>
            <sz val="9"/>
            <color indexed="81"/>
            <rFont val="Tahoma"/>
            <family val="2"/>
          </rPr>
          <t>Abel:</t>
        </r>
        <r>
          <rPr>
            <sz val="9"/>
            <color indexed="81"/>
            <rFont val="Tahoma"/>
            <family val="2"/>
          </rPr>
          <t xml:space="preserve">
SE HIZO INCRUSTACION
</t>
        </r>
      </text>
    </comment>
    <comment ref="A611" authorId="0" shapeId="0">
      <text>
        <r>
          <rPr>
            <b/>
            <sz val="9"/>
            <color indexed="81"/>
            <rFont val="Tahoma"/>
            <family val="2"/>
          </rPr>
          <t>Abel:</t>
        </r>
        <r>
          <rPr>
            <sz val="9"/>
            <color indexed="81"/>
            <rFont val="Tahoma"/>
            <family val="2"/>
          </rPr>
          <t xml:space="preserve">
SE ARCHIVO COMO TEMRINADO</t>
        </r>
      </text>
    </comment>
    <comment ref="J611" authorId="0" shapeId="0">
      <text>
        <r>
          <rPr>
            <b/>
            <sz val="9"/>
            <color indexed="81"/>
            <rFont val="Tahoma"/>
            <family val="2"/>
          </rPr>
          <t>Abel:</t>
        </r>
        <r>
          <rPr>
            <sz val="9"/>
            <color indexed="81"/>
            <rFont val="Tahoma"/>
            <family val="2"/>
          </rPr>
          <t xml:space="preserve">
EN CABECERA INDICA PZAS 31-21 pero cant=1</t>
        </r>
      </text>
    </comment>
    <comment ref="E614" authorId="1" shapeId="0">
      <text>
        <r>
          <rPr>
            <b/>
            <sz val="8"/>
            <color indexed="81"/>
            <rFont val="Tahoma"/>
            <family val="2"/>
          </rPr>
          <t>DR. HIZO ADEMAS LA PZA 4 (eso se verifica en orden) se solicito a la encargada modificar solped antes de las cancelaciones de mayo 2014 pero ella despues dijo que no podia por que paciente ya pago</t>
        </r>
        <r>
          <rPr>
            <sz val="8"/>
            <color indexed="81"/>
            <rFont val="Tahoma"/>
            <family val="2"/>
          </rPr>
          <t xml:space="preserve">
</t>
        </r>
      </text>
    </comment>
    <comment ref="G643" authorId="1" shapeId="0">
      <text>
        <r>
          <rPr>
            <b/>
            <sz val="8"/>
            <color indexed="81"/>
            <rFont val="Tahoma"/>
            <family val="2"/>
          </rPr>
          <t>EN SOLPED VINO COMO 2704003 PERO LO PAGARON COMO 2704016</t>
        </r>
        <r>
          <rPr>
            <sz val="8"/>
            <color indexed="81"/>
            <rFont val="Tahoma"/>
            <family val="2"/>
          </rPr>
          <t xml:space="preserve">
</t>
        </r>
      </text>
    </comment>
    <comment ref="A644" authorId="1" shapeId="0">
      <text>
        <r>
          <rPr>
            <b/>
            <sz val="8"/>
            <color indexed="81"/>
            <rFont val="Tahoma"/>
            <family val="2"/>
          </rPr>
          <t xml:space="preserve">SIN SOLPED. CANCELADO CON O.C. MAYO 2014
</t>
        </r>
        <r>
          <rPr>
            <sz val="8"/>
            <color indexed="81"/>
            <rFont val="Tahoma"/>
            <family val="2"/>
          </rPr>
          <t xml:space="preserve">
</t>
        </r>
      </text>
    </comment>
    <comment ref="A654" authorId="1" shapeId="0">
      <text>
        <r>
          <rPr>
            <b/>
            <sz val="8"/>
            <color indexed="81"/>
            <rFont val="Tahoma"/>
            <family val="2"/>
          </rPr>
          <t>SOLO TENGO ORDENES</t>
        </r>
        <r>
          <rPr>
            <sz val="8"/>
            <color indexed="81"/>
            <rFont val="Tahoma"/>
            <family val="2"/>
          </rPr>
          <t xml:space="preserve">
</t>
        </r>
      </text>
    </comment>
    <comment ref="A684" authorId="0" shapeId="0">
      <text>
        <r>
          <rPr>
            <b/>
            <sz val="9"/>
            <color indexed="81"/>
            <rFont val="Tahoma"/>
            <family val="2"/>
          </rPr>
          <t>Abel:</t>
        </r>
        <r>
          <rPr>
            <sz val="9"/>
            <color indexed="81"/>
            <rFont val="Tahoma"/>
            <family val="2"/>
          </rPr>
          <t xml:space="preserve">
SIN SOLPED</t>
        </r>
      </text>
    </comment>
    <comment ref="I691" authorId="0" shapeId="0">
      <text>
        <r>
          <rPr>
            <b/>
            <sz val="9"/>
            <color indexed="81"/>
            <rFont val="Tahoma"/>
            <family val="2"/>
          </rPr>
          <t>Abel:</t>
        </r>
        <r>
          <rPr>
            <sz val="9"/>
            <color indexed="81"/>
            <rFont val="Tahoma"/>
            <family val="2"/>
          </rPr>
          <t xml:space="preserve">
en repericion de casquete en denture le pusiieron pza 10</t>
        </r>
      </text>
    </comment>
    <comment ref="I730" authorId="1" shapeId="0">
      <text>
        <r>
          <rPr>
            <b/>
            <sz val="8"/>
            <color indexed="81"/>
            <rFont val="Tahoma"/>
            <family val="2"/>
          </rPr>
          <t>*:</t>
        </r>
        <r>
          <rPr>
            <sz val="8"/>
            <color indexed="81"/>
            <rFont val="Tahoma"/>
            <family val="2"/>
          </rPr>
          <t xml:space="preserve">
PZA 7 EN SOLPED</t>
        </r>
      </text>
    </comment>
    <comment ref="J745" authorId="0" shapeId="0">
      <text>
        <r>
          <rPr>
            <b/>
            <sz val="9"/>
            <color indexed="81"/>
            <rFont val="Tahoma"/>
            <family val="2"/>
          </rPr>
          <t>Abel:</t>
        </r>
        <r>
          <rPr>
            <sz val="9"/>
            <color indexed="81"/>
            <rFont val="Tahoma"/>
            <family val="2"/>
          </rPr>
          <t xml:space="preserve">
ANTES CANT=1 PERO SE CAMBIO POR CANCELACIONES</t>
        </r>
      </text>
    </comment>
    <comment ref="E747" authorId="0" shapeId="0">
      <text>
        <r>
          <rPr>
            <b/>
            <sz val="9"/>
            <color indexed="81"/>
            <rFont val="Tahoma"/>
            <family val="2"/>
          </rPr>
          <t>Abel:</t>
        </r>
        <r>
          <rPr>
            <sz val="9"/>
            <color indexed="81"/>
            <rFont val="Tahoma"/>
            <family val="2"/>
          </rPr>
          <t xml:space="preserve">
no enviaron solped pero indicaron que agregaron provisorio a esta solped
</t>
        </r>
      </text>
    </comment>
    <comment ref="A749" authorId="1" shapeId="0">
      <text>
        <r>
          <rPr>
            <b/>
            <sz val="8"/>
            <color indexed="81"/>
            <rFont val="Tahoma"/>
            <family val="2"/>
          </rPr>
          <t>CANC. EN ORD COMPRA DIC 2013</t>
        </r>
      </text>
    </comment>
    <comment ref="I786" authorId="0" shapeId="0">
      <text>
        <r>
          <rPr>
            <b/>
            <sz val="9"/>
            <color indexed="81"/>
            <rFont val="Tahoma"/>
            <family val="2"/>
          </rPr>
          <t>Abel:</t>
        </r>
        <r>
          <rPr>
            <sz val="9"/>
            <color indexed="81"/>
            <rFont val="Tahoma"/>
            <family val="2"/>
          </rPr>
          <t xml:space="preserve">
casquete llego como pza 5. ver despues si se trata de 2 pzas</t>
        </r>
      </text>
    </comment>
    <comment ref="A799" authorId="1" shapeId="0">
      <text>
        <r>
          <rPr>
            <b/>
            <sz val="8"/>
            <color indexed="81"/>
            <rFont val="Tahoma"/>
            <family val="2"/>
          </rPr>
          <t>ESTA EN TERMINADAS IMPAGAS</t>
        </r>
        <r>
          <rPr>
            <sz val="8"/>
            <color indexed="81"/>
            <rFont val="Tahoma"/>
            <family val="2"/>
          </rPr>
          <t xml:space="preserve">
</t>
        </r>
      </text>
    </comment>
    <comment ref="A807" authorId="0" shapeId="0">
      <text>
        <r>
          <rPr>
            <b/>
            <sz val="9"/>
            <color indexed="81"/>
            <rFont val="Tahoma"/>
            <family val="2"/>
          </rPr>
          <t>Abel:</t>
        </r>
        <r>
          <rPr>
            <sz val="9"/>
            <color indexed="81"/>
            <rFont val="Tahoma"/>
            <family val="2"/>
          </rPr>
          <t xml:space="preserve">
SIN SOLPED</t>
        </r>
      </text>
    </comment>
    <comment ref="I823" authorId="1" shapeId="0">
      <text>
        <r>
          <rPr>
            <b/>
            <sz val="8"/>
            <color indexed="81"/>
            <rFont val="Tahoma"/>
            <family val="2"/>
          </rPr>
          <t>EL PERNO SE HIZO COMO PZA 12</t>
        </r>
        <r>
          <rPr>
            <sz val="8"/>
            <color indexed="81"/>
            <rFont val="Tahoma"/>
            <family val="2"/>
          </rPr>
          <t xml:space="preserve">
</t>
        </r>
      </text>
    </comment>
    <comment ref="I839" authorId="0" shapeId="0">
      <text>
        <r>
          <rPr>
            <b/>
            <sz val="9"/>
            <color indexed="81"/>
            <rFont val="Tahoma"/>
            <family val="2"/>
          </rPr>
          <t>Abel:</t>
        </r>
        <r>
          <rPr>
            <sz val="9"/>
            <color indexed="81"/>
            <rFont val="Tahoma"/>
            <family val="2"/>
          </rPr>
          <t xml:space="preserve">
HICIERON MODELOS SUP E INF</t>
        </r>
      </text>
    </comment>
    <comment ref="J839" authorId="0" shapeId="0">
      <text>
        <r>
          <rPr>
            <b/>
            <sz val="9"/>
            <color indexed="81"/>
            <rFont val="Tahoma"/>
            <family val="2"/>
          </rPr>
          <t>Abel:</t>
        </r>
        <r>
          <rPr>
            <sz val="9"/>
            <color indexed="81"/>
            <rFont val="Tahoma"/>
            <family val="2"/>
          </rPr>
          <t xml:space="preserve">
ANTES CANT=1 PERO SE CAMBIO POR CANCELACIONES</t>
        </r>
      </text>
    </comment>
    <comment ref="A845" authorId="1" shapeId="0">
      <text>
        <r>
          <rPr>
            <b/>
            <sz val="8"/>
            <color indexed="81"/>
            <rFont val="Tahoma"/>
            <family val="2"/>
          </rPr>
          <t>ANALIZAR</t>
        </r>
        <r>
          <rPr>
            <sz val="8"/>
            <color indexed="81"/>
            <rFont val="Tahoma"/>
            <family val="2"/>
          </rPr>
          <t xml:space="preserve">
</t>
        </r>
      </text>
    </comment>
    <comment ref="G845" authorId="1" shapeId="0">
      <text>
        <r>
          <rPr>
            <sz val="8"/>
            <color indexed="81"/>
            <rFont val="Tahoma"/>
            <family val="2"/>
          </rPr>
          <t xml:space="preserve">llego perno sin solped, tamara pidio codigo 2704003 pero enviaron solped para 2704002 que es corona sin perno
</t>
        </r>
      </text>
    </comment>
    <comment ref="I848" authorId="1" shapeId="0">
      <text>
        <r>
          <rPr>
            <b/>
            <sz val="8"/>
            <color indexed="81"/>
            <rFont val="Tahoma"/>
            <family val="2"/>
          </rPr>
          <t>SE DESGLOSO POR QUE EN CANC. ABRIL 2014 SE PAGO SOLO 1</t>
        </r>
      </text>
    </comment>
    <comment ref="A850" authorId="1" shapeId="0">
      <text>
        <r>
          <rPr>
            <b/>
            <sz val="8"/>
            <color indexed="81"/>
            <rFont val="Tahoma"/>
            <family val="2"/>
          </rPr>
          <t>*:</t>
        </r>
        <r>
          <rPr>
            <sz val="8"/>
            <color indexed="81"/>
            <rFont val="Tahoma"/>
            <family val="2"/>
          </rPr>
          <t xml:space="preserve">
SIN SOLPED
</t>
        </r>
      </text>
    </comment>
    <comment ref="A851" authorId="1" shapeId="0">
      <text>
        <r>
          <rPr>
            <b/>
            <sz val="8"/>
            <color indexed="81"/>
            <rFont val="Tahoma"/>
            <family val="2"/>
          </rPr>
          <t>*:</t>
        </r>
        <r>
          <rPr>
            <sz val="8"/>
            <color indexed="81"/>
            <rFont val="Tahoma"/>
            <family val="2"/>
          </rPr>
          <t xml:space="preserve">
SIN SOLPED
</t>
        </r>
      </text>
    </comment>
    <comment ref="A865" authorId="1" shapeId="0">
      <text>
        <r>
          <rPr>
            <b/>
            <sz val="8"/>
            <color indexed="81"/>
            <rFont val="Tahoma"/>
            <family val="2"/>
          </rPr>
          <t>CANC. EN ORD COMPRA DIC 2013</t>
        </r>
      </text>
    </comment>
    <comment ref="I871" authorId="0" shapeId="0">
      <text>
        <r>
          <rPr>
            <b/>
            <sz val="9"/>
            <color indexed="81"/>
            <rFont val="Tahoma"/>
            <family val="2"/>
          </rPr>
          <t>Abel:</t>
        </r>
        <r>
          <rPr>
            <sz val="9"/>
            <color indexed="81"/>
            <rFont val="Tahoma"/>
            <family val="2"/>
          </rPr>
          <t xml:space="preserve">
EN PRIMERA ORDEN PIDIO PZA 8 y le entregaron la pza , despues pidio nuevamente provisorio pza 8 mas perno
</t>
        </r>
      </text>
    </comment>
    <comment ref="A897" authorId="1" shapeId="0">
      <text>
        <r>
          <rPr>
            <b/>
            <sz val="8"/>
            <color indexed="81"/>
            <rFont val="Tahoma"/>
            <family val="2"/>
          </rPr>
          <t>CANC. EN ORD COMPRA DIC 2013</t>
        </r>
      </text>
    </comment>
    <comment ref="B910" authorId="0" shapeId="0">
      <text>
        <r>
          <rPr>
            <b/>
            <sz val="9"/>
            <color indexed="81"/>
            <rFont val="Tahoma"/>
            <family val="2"/>
          </rPr>
          <t>Abel:</t>
        </r>
        <r>
          <rPr>
            <sz val="9"/>
            <color indexed="81"/>
            <rFont val="Tahoma"/>
            <family val="2"/>
          </rPr>
          <t xml:space="preserve">
LLEGO EL 2 DE DICIEMBRE CON FECHA DE NOVIEMBRE
</t>
        </r>
      </text>
    </comment>
    <comment ref="E922" authorId="0" shapeId="0">
      <text>
        <r>
          <rPr>
            <b/>
            <sz val="9"/>
            <color indexed="81"/>
            <rFont val="Tahoma"/>
            <family val="2"/>
          </rPr>
          <t>Abel:</t>
        </r>
        <r>
          <rPr>
            <sz val="9"/>
            <color indexed="81"/>
            <rFont val="Tahoma"/>
            <family val="2"/>
          </rPr>
          <t xml:space="preserve">
ORDEN QUE VINO JUNTO CON SOLPED TENIA EL TIMBRE </t>
        </r>
        <r>
          <rPr>
            <b/>
            <sz val="9"/>
            <color indexed="81"/>
            <rFont val="Tahoma"/>
            <family val="2"/>
          </rPr>
          <t xml:space="preserve">NORTE
</t>
        </r>
      </text>
    </comment>
    <comment ref="A946" authorId="0" shapeId="0">
      <text>
        <r>
          <rPr>
            <b/>
            <sz val="9"/>
            <color indexed="81"/>
            <rFont val="Tahoma"/>
            <family val="2"/>
          </rPr>
          <t>Abel:</t>
        </r>
        <r>
          <rPr>
            <sz val="9"/>
            <color indexed="81"/>
            <rFont val="Tahoma"/>
            <family val="2"/>
          </rPr>
          <t xml:space="preserve">
SIN SOLPED</t>
        </r>
      </text>
    </comment>
    <comment ref="I961" authorId="0" shapeId="0">
      <text>
        <r>
          <rPr>
            <b/>
            <sz val="9"/>
            <color indexed="81"/>
            <rFont val="Tahoma"/>
            <family val="2"/>
          </rPr>
          <t>Abel:</t>
        </r>
        <r>
          <rPr>
            <sz val="9"/>
            <color indexed="81"/>
            <rFont val="Tahoma"/>
            <family val="2"/>
          </rPr>
          <t xml:space="preserve">
PZA 8 EN SOLPED</t>
        </r>
      </text>
    </comment>
    <comment ref="I993" authorId="0" shapeId="0">
      <text>
        <r>
          <rPr>
            <b/>
            <sz val="9"/>
            <color indexed="81"/>
            <rFont val="Tahoma"/>
            <family val="2"/>
          </rPr>
          <t>Abel:</t>
        </r>
        <r>
          <rPr>
            <sz val="9"/>
            <color indexed="81"/>
            <rFont val="Tahoma"/>
            <family val="2"/>
          </rPr>
          <t xml:space="preserve">
INICIALMENTE LLEGO COM PZA 29</t>
        </r>
      </text>
    </comment>
    <comment ref="A995" authorId="0" shapeId="0">
      <text>
        <r>
          <rPr>
            <b/>
            <sz val="9"/>
            <color indexed="81"/>
            <rFont val="Tahoma"/>
            <family val="2"/>
          </rPr>
          <t>Abel:</t>
        </r>
        <r>
          <rPr>
            <sz val="9"/>
            <color indexed="81"/>
            <rFont val="Tahoma"/>
            <family val="2"/>
          </rPr>
          <t xml:space="preserve">
ESTA HACIEND EL DURALAY</t>
        </r>
      </text>
    </comment>
    <comment ref="E1002" authorId="1" shapeId="0">
      <text>
        <r>
          <rPr>
            <b/>
            <sz val="8"/>
            <color indexed="81"/>
            <rFont val="Tahoma"/>
            <family val="2"/>
          </rPr>
          <t>A LA ESPERA DE SOLPED FISICA
10134490-NUNCA LLEGO</t>
        </r>
      </text>
    </comment>
    <comment ref="A1011" authorId="1" shapeId="0">
      <text>
        <r>
          <rPr>
            <b/>
            <sz val="8"/>
            <color indexed="81"/>
            <rFont val="Tahoma"/>
            <family val="2"/>
          </rPr>
          <t>NO RESPONDIERON SI HAY QE AUNLAR ESTA, PERO COMO NO LA PAGARON, SE PUSO COMO NULA</t>
        </r>
        <r>
          <rPr>
            <sz val="8"/>
            <color indexed="81"/>
            <rFont val="Tahoma"/>
            <family val="2"/>
          </rPr>
          <t xml:space="preserve">
</t>
        </r>
      </text>
    </comment>
    <comment ref="E1014" authorId="0" shapeId="0">
      <text>
        <r>
          <rPr>
            <b/>
            <sz val="9"/>
            <color indexed="81"/>
            <rFont val="Tahoma"/>
            <family val="2"/>
          </rPr>
          <t>Abel:</t>
        </r>
        <r>
          <rPr>
            <sz val="9"/>
            <color indexed="81"/>
            <rFont val="Tahoma"/>
            <family val="2"/>
          </rPr>
          <t xml:space="preserve">
LA SOLPED 10181338 LA REMMPLAZA</t>
        </r>
      </text>
    </comment>
    <comment ref="E1015" authorId="0" shapeId="0">
      <text>
        <r>
          <rPr>
            <b/>
            <sz val="9"/>
            <color indexed="81"/>
            <rFont val="Tahoma"/>
            <family val="2"/>
          </rPr>
          <t>Abel:</t>
        </r>
        <r>
          <rPr>
            <sz val="9"/>
            <color indexed="81"/>
            <rFont val="Tahoma"/>
            <family val="2"/>
          </rPr>
          <t xml:space="preserve">
SOLP 10219670 LA REEMPLAZA</t>
        </r>
      </text>
    </comment>
    <comment ref="E1016" authorId="0" shapeId="0">
      <text>
        <r>
          <rPr>
            <b/>
            <sz val="9"/>
            <color indexed="81"/>
            <rFont val="Tahoma"/>
            <family val="2"/>
          </rPr>
          <t>Abel:</t>
        </r>
        <r>
          <rPr>
            <sz val="9"/>
            <color indexed="81"/>
            <rFont val="Tahoma"/>
            <family val="2"/>
          </rPr>
          <t xml:space="preserve">
SOLP 10219670 LA REEMPLAZA</t>
        </r>
      </text>
    </comment>
    <comment ref="E1017" authorId="0" shapeId="0">
      <text>
        <r>
          <rPr>
            <b/>
            <sz val="9"/>
            <color indexed="81"/>
            <rFont val="Tahoma"/>
            <family val="2"/>
          </rPr>
          <t>Abel:</t>
        </r>
        <r>
          <rPr>
            <sz val="9"/>
            <color indexed="81"/>
            <rFont val="Tahoma"/>
            <family val="2"/>
          </rPr>
          <t xml:space="preserve">
SOLPE 10215567 LA REEMPLAZA</t>
        </r>
      </text>
    </comment>
    <comment ref="E1018" authorId="0" shapeId="0">
      <text>
        <r>
          <rPr>
            <b/>
            <sz val="9"/>
            <color indexed="81"/>
            <rFont val="Tahoma"/>
            <family val="2"/>
          </rPr>
          <t>Abel:</t>
        </r>
        <r>
          <rPr>
            <sz val="9"/>
            <color indexed="81"/>
            <rFont val="Tahoma"/>
            <family val="2"/>
          </rPr>
          <t xml:space="preserve">
SOLPE 10215567 LA REEMPLAZA</t>
        </r>
      </text>
    </comment>
    <comment ref="E1019" authorId="0" shapeId="0">
      <text>
        <r>
          <rPr>
            <b/>
            <sz val="9"/>
            <color indexed="81"/>
            <rFont val="Tahoma"/>
            <family val="2"/>
          </rPr>
          <t>Abel:</t>
        </r>
        <r>
          <rPr>
            <sz val="9"/>
            <color indexed="81"/>
            <rFont val="Tahoma"/>
            <family val="2"/>
          </rPr>
          <t xml:space="preserve">
SOLP 10204183 LA PAGO</t>
        </r>
      </text>
    </comment>
    <comment ref="E1022" authorId="0" shapeId="0">
      <text>
        <r>
          <rPr>
            <b/>
            <sz val="9"/>
            <color indexed="81"/>
            <rFont val="Tahoma"/>
            <family val="2"/>
          </rPr>
          <t>Abel:</t>
        </r>
        <r>
          <rPr>
            <sz val="9"/>
            <color indexed="81"/>
            <rFont val="Tahoma"/>
            <family val="2"/>
          </rPr>
          <t xml:space="preserve">
SOLP 10255149 LA REEMPLAZA
ordenes se adjuntaron a esta solped, cambiarlas
</t>
        </r>
      </text>
    </comment>
  </commentList>
</comments>
</file>

<file path=xl/comments4.xml><?xml version="1.0" encoding="utf-8"?>
<comments xmlns="http://schemas.openxmlformats.org/spreadsheetml/2006/main">
  <authors>
    <author>Abel</author>
    <author>*</author>
  </authors>
  <commentList>
    <comment ref="E6" authorId="0" shapeId="0">
      <text>
        <r>
          <rPr>
            <b/>
            <sz val="9"/>
            <color indexed="81"/>
            <rFont val="Tahoma"/>
            <family val="2"/>
          </rPr>
          <t>Abel:</t>
        </r>
        <r>
          <rPr>
            <sz val="9"/>
            <color indexed="81"/>
            <rFont val="Tahoma"/>
            <family val="2"/>
          </rPr>
          <t xml:space="preserve">
ESTUVO INGRESADA EN CENTRO
</t>
        </r>
      </text>
    </comment>
    <comment ref="E20" authorId="0" shapeId="0">
      <text>
        <r>
          <rPr>
            <b/>
            <sz val="9"/>
            <color indexed="81"/>
            <rFont val="Tahoma"/>
            <family val="2"/>
          </rPr>
          <t>Abel:</t>
        </r>
        <r>
          <rPr>
            <sz val="9"/>
            <color indexed="81"/>
            <rFont val="Tahoma"/>
            <family val="2"/>
          </rPr>
          <t xml:space="preserve">
ESTUVO ANULADA</t>
        </r>
      </text>
    </comment>
    <comment ref="I40" authorId="1" shapeId="0">
      <text>
        <r>
          <rPr>
            <b/>
            <sz val="8"/>
            <color indexed="81"/>
            <rFont val="Tahoma"/>
            <family val="2"/>
          </rPr>
          <t>EN ORDEN ESPECIFICAN PZA 30</t>
        </r>
        <r>
          <rPr>
            <sz val="8"/>
            <color indexed="81"/>
            <rFont val="Tahoma"/>
            <family val="2"/>
          </rPr>
          <t xml:space="preserve">
</t>
        </r>
      </text>
    </comment>
    <comment ref="G50" authorId="1" shapeId="0">
      <text>
        <r>
          <rPr>
            <b/>
            <sz val="8"/>
            <color indexed="81"/>
            <rFont val="Tahoma"/>
            <family val="2"/>
          </rPr>
          <t>DEBERIA SER SOLO CORONA PERO EN SOLPED DICE 2704003</t>
        </r>
        <r>
          <rPr>
            <sz val="8"/>
            <color indexed="81"/>
            <rFont val="Tahoma"/>
            <family val="2"/>
          </rPr>
          <t xml:space="preserve">
</t>
        </r>
      </text>
    </comment>
    <comment ref="I55" authorId="0" shapeId="0">
      <text>
        <r>
          <rPr>
            <b/>
            <sz val="9"/>
            <color indexed="81"/>
            <rFont val="Tahoma"/>
            <family val="2"/>
          </rPr>
          <t>Abel:</t>
        </r>
        <r>
          <rPr>
            <sz val="9"/>
            <color indexed="81"/>
            <rFont val="Tahoma"/>
            <family val="2"/>
          </rPr>
          <t xml:space="preserve">
PZA 31 EN SOLPED</t>
        </r>
      </text>
    </comment>
    <comment ref="A71" authorId="1" shapeId="0">
      <text>
        <r>
          <rPr>
            <b/>
            <sz val="8"/>
            <color indexed="81"/>
            <rFont val="Tahoma"/>
            <family val="2"/>
          </rPr>
          <t>se archivo como terminada</t>
        </r>
        <r>
          <rPr>
            <sz val="8"/>
            <color indexed="81"/>
            <rFont val="Tahoma"/>
            <family val="2"/>
          </rPr>
          <t xml:space="preserve">
</t>
        </r>
      </text>
    </comment>
    <comment ref="E76" authorId="1" shapeId="0">
      <text>
        <r>
          <rPr>
            <b/>
            <sz val="8"/>
            <color indexed="81"/>
            <rFont val="Tahoma"/>
            <family val="2"/>
          </rPr>
          <t>ESTUVO EN OESTE</t>
        </r>
      </text>
    </comment>
    <comment ref="A80" authorId="0" shapeId="0">
      <text>
        <r>
          <rPr>
            <b/>
            <sz val="9"/>
            <color indexed="81"/>
            <rFont val="Tahoma"/>
            <family val="2"/>
          </rPr>
          <t>Abel:</t>
        </r>
        <r>
          <rPr>
            <sz val="9"/>
            <color indexed="81"/>
            <rFont val="Tahoma"/>
            <family val="2"/>
          </rPr>
          <t xml:space="preserve">
SIN SOLPED</t>
        </r>
      </text>
    </comment>
    <comment ref="E84" authorId="0" shapeId="0">
      <text>
        <r>
          <rPr>
            <b/>
            <sz val="9"/>
            <color indexed="81"/>
            <rFont val="Tahoma"/>
            <family val="2"/>
          </rPr>
          <t>Abel:</t>
        </r>
        <r>
          <rPr>
            <sz val="9"/>
            <color indexed="81"/>
            <rFont val="Tahoma"/>
            <family val="2"/>
          </rPr>
          <t xml:space="preserve">
estuvo anulada</t>
        </r>
      </text>
    </comment>
    <comment ref="E100" authorId="1" shapeId="0">
      <text>
        <r>
          <rPr>
            <b/>
            <sz val="8"/>
            <color indexed="81"/>
            <rFont val="Tahoma"/>
            <family val="2"/>
          </rPr>
          <t>*:</t>
        </r>
        <r>
          <rPr>
            <sz val="8"/>
            <color indexed="81"/>
            <rFont val="Tahoma"/>
            <family val="2"/>
          </rPr>
          <t xml:space="preserve">
ESTUVO ANULADA</t>
        </r>
      </text>
    </comment>
    <comment ref="A106" authorId="1" shapeId="0">
      <text>
        <r>
          <rPr>
            <b/>
            <sz val="8"/>
            <color indexed="81"/>
            <rFont val="Tahoma"/>
            <family val="2"/>
          </rPr>
          <t>CANC. EN ORD COMPRA DIC 2013</t>
        </r>
      </text>
    </comment>
    <comment ref="A115" authorId="1" shapeId="0">
      <text>
        <r>
          <rPr>
            <sz val="8"/>
            <color indexed="81"/>
            <rFont val="Tahoma"/>
            <family val="2"/>
          </rPr>
          <t xml:space="preserve">SIN ORDEN. SE CANCELO EN OC-ENERO2014
</t>
        </r>
      </text>
    </comment>
    <comment ref="I122" authorId="1" shapeId="0">
      <text>
        <r>
          <rPr>
            <b/>
            <sz val="8"/>
            <color indexed="81"/>
            <rFont val="Tahoma"/>
            <family val="2"/>
          </rPr>
          <t xml:space="preserve">ENVIO SOLO PROVISORIO POR 2 PZAS
</t>
        </r>
        <r>
          <rPr>
            <sz val="8"/>
            <color indexed="81"/>
            <rFont val="Tahoma"/>
            <family val="2"/>
          </rPr>
          <t xml:space="preserve">
</t>
        </r>
      </text>
    </comment>
    <comment ref="A134" authorId="1" shapeId="0">
      <text>
        <r>
          <rPr>
            <b/>
            <sz val="8"/>
            <color indexed="81"/>
            <rFont val="Tahoma"/>
            <family val="2"/>
          </rPr>
          <t>SIN SOLPED. CANCELADA CON O.C. ENVIADAS EN JULIO</t>
        </r>
        <r>
          <rPr>
            <sz val="8"/>
            <color indexed="81"/>
            <rFont val="Tahoma"/>
            <family val="2"/>
          </rPr>
          <t xml:space="preserve">
</t>
        </r>
      </text>
    </comment>
    <comment ref="A137" authorId="1" shapeId="0">
      <text>
        <r>
          <rPr>
            <b/>
            <sz val="8"/>
            <color indexed="81"/>
            <rFont val="Tahoma"/>
            <family val="2"/>
          </rPr>
          <t>se agrupo como terminada</t>
        </r>
        <r>
          <rPr>
            <sz val="8"/>
            <color indexed="81"/>
            <rFont val="Tahoma"/>
            <family val="2"/>
          </rPr>
          <t xml:space="preserve">
</t>
        </r>
      </text>
    </comment>
    <comment ref="G147" authorId="1" shapeId="0">
      <text>
        <r>
          <rPr>
            <b/>
            <sz val="8"/>
            <color indexed="81"/>
            <rFont val="Tahoma"/>
            <family val="2"/>
          </rPr>
          <t>*:</t>
        </r>
        <r>
          <rPr>
            <sz val="8"/>
            <color indexed="81"/>
            <rFont val="Tahoma"/>
            <family val="2"/>
          </rPr>
          <t xml:space="preserve">
ANTES 2704003, LA PAGARON COMO 2704002
</t>
        </r>
      </text>
    </comment>
    <comment ref="A151" authorId="1" shapeId="0">
      <text>
        <r>
          <rPr>
            <sz val="8"/>
            <color indexed="81"/>
            <rFont val="Tahoma"/>
            <family val="2"/>
          </rPr>
          <t xml:space="preserve">SIN ORDEN. SE CANCELO EN OC-ENERO2014
</t>
        </r>
      </text>
    </comment>
    <comment ref="A162" authorId="0" shapeId="0">
      <text>
        <r>
          <rPr>
            <b/>
            <sz val="9"/>
            <color indexed="81"/>
            <rFont val="Tahoma"/>
            <family val="2"/>
          </rPr>
          <t xml:space="preserve">Abel
SE HIZO INCRUSTACION EN LUGAR DE CORONA
</t>
        </r>
      </text>
    </comment>
    <comment ref="E162" authorId="0" shapeId="0">
      <text>
        <r>
          <rPr>
            <b/>
            <sz val="9"/>
            <color indexed="81"/>
            <rFont val="Tahoma"/>
            <family val="2"/>
          </rPr>
          <t>Abel:</t>
        </r>
        <r>
          <rPr>
            <sz val="9"/>
            <color indexed="81"/>
            <rFont val="Tahoma"/>
            <family val="2"/>
          </rPr>
          <t xml:space="preserve">
TB HICIERON INCRUSTACION PARA PZA 2 PERO SOLO SOBRA SOLPED PARA CORONA QUE ESTA SIN TRABAJOS. ENTONCES DAR COMO TERMINADA ESTA CORONA YA QUE SE HIZO INCRUSTACION
</t>
        </r>
      </text>
    </comment>
    <comment ref="A165" authorId="1" shapeId="0">
      <text>
        <r>
          <rPr>
            <b/>
            <sz val="8"/>
            <color indexed="81"/>
            <rFont val="Tahoma"/>
            <family val="2"/>
          </rPr>
          <t>*:</t>
        </r>
        <r>
          <rPr>
            <sz val="8"/>
            <color indexed="81"/>
            <rFont val="Tahoma"/>
            <family val="2"/>
          </rPr>
          <t xml:space="preserve">
TERMINADAS PAGADAS</t>
        </r>
      </text>
    </comment>
    <comment ref="J167" authorId="0" shapeId="0">
      <text>
        <r>
          <rPr>
            <b/>
            <sz val="9"/>
            <color indexed="81"/>
            <rFont val="Tahoma"/>
            <family val="2"/>
          </rPr>
          <t>Abel:</t>
        </r>
        <r>
          <rPr>
            <sz val="9"/>
            <color indexed="81"/>
            <rFont val="Tahoma"/>
            <family val="2"/>
          </rPr>
          <t xml:space="preserve">
CANT=8</t>
        </r>
      </text>
    </comment>
    <comment ref="J168" authorId="0" shapeId="0">
      <text>
        <r>
          <rPr>
            <b/>
            <sz val="9"/>
            <color indexed="81"/>
            <rFont val="Tahoma"/>
            <family val="2"/>
          </rPr>
          <t>Abel:</t>
        </r>
        <r>
          <rPr>
            <sz val="9"/>
            <color indexed="81"/>
            <rFont val="Tahoma"/>
            <family val="2"/>
          </rPr>
          <t xml:space="preserve">
CANT=9</t>
        </r>
      </text>
    </comment>
    <comment ref="I174" authorId="0" shapeId="0">
      <text>
        <r>
          <rPr>
            <b/>
            <sz val="9"/>
            <color indexed="81"/>
            <rFont val="Tahoma"/>
            <family val="2"/>
          </rPr>
          <t>Abel:</t>
        </r>
        <r>
          <rPr>
            <sz val="9"/>
            <color indexed="81"/>
            <rFont val="Tahoma"/>
            <family val="2"/>
          </rPr>
          <t xml:space="preserve">
se termino como pzas 4-18-31</t>
        </r>
      </text>
    </comment>
    <comment ref="J174" authorId="0" shapeId="0">
      <text>
        <r>
          <rPr>
            <b/>
            <sz val="9"/>
            <color indexed="81"/>
            <rFont val="Tahoma"/>
            <family val="2"/>
          </rPr>
          <t>Abel:</t>
        </r>
        <r>
          <rPr>
            <sz val="9"/>
            <color indexed="81"/>
            <rFont val="Tahoma"/>
            <family val="2"/>
          </rPr>
          <t xml:space="preserve">
CANT=4</t>
        </r>
      </text>
    </comment>
    <comment ref="E180" authorId="0" shapeId="0">
      <text>
        <r>
          <rPr>
            <b/>
            <sz val="9"/>
            <color indexed="81"/>
            <rFont val="Tahoma"/>
            <family val="2"/>
          </rPr>
          <t xml:space="preserve">Abel:
</t>
        </r>
        <r>
          <rPr>
            <sz val="9"/>
            <color indexed="81"/>
            <rFont val="Tahoma"/>
            <family val="2"/>
          </rPr>
          <t>antes tenia 2706002  la anularon y en esta misma solped agregaron la  2706024</t>
        </r>
      </text>
    </comment>
    <comment ref="I198" authorId="1" shapeId="0">
      <text>
        <r>
          <rPr>
            <b/>
            <sz val="8"/>
            <color indexed="81"/>
            <rFont val="Tahoma"/>
            <family val="2"/>
          </rPr>
          <t>EN SOLPED INDICA PZA 19</t>
        </r>
        <r>
          <rPr>
            <sz val="8"/>
            <color indexed="81"/>
            <rFont val="Tahoma"/>
            <family val="2"/>
          </rPr>
          <t xml:space="preserve">
</t>
        </r>
      </text>
    </comment>
    <comment ref="A209" authorId="0" shapeId="0">
      <text>
        <r>
          <rPr>
            <b/>
            <sz val="9"/>
            <color indexed="81"/>
            <rFont val="Tahoma"/>
            <family val="2"/>
          </rPr>
          <t>Abel:</t>
        </r>
        <r>
          <rPr>
            <sz val="9"/>
            <color indexed="81"/>
            <rFont val="Tahoma"/>
            <family val="2"/>
          </rPr>
          <t xml:space="preserve">
SIN SOLPED</t>
        </r>
      </text>
    </comment>
    <comment ref="A218" authorId="0" shapeId="0">
      <text>
        <r>
          <rPr>
            <b/>
            <sz val="9"/>
            <color indexed="81"/>
            <rFont val="Tahoma"/>
            <family val="2"/>
          </rPr>
          <t>Abel:</t>
        </r>
        <r>
          <rPr>
            <sz val="9"/>
            <color indexed="81"/>
            <rFont val="Tahoma"/>
            <family val="2"/>
          </rPr>
          <t xml:space="preserve">
se archivop como terminado
</t>
        </r>
      </text>
    </comment>
    <comment ref="A220" authorId="0" shapeId="0">
      <text>
        <r>
          <rPr>
            <b/>
            <sz val="9"/>
            <color indexed="81"/>
            <rFont val="Tahoma"/>
            <family val="2"/>
          </rPr>
          <t>Abel:</t>
        </r>
        <r>
          <rPr>
            <sz val="9"/>
            <color indexed="81"/>
            <rFont val="Tahoma"/>
            <family val="2"/>
          </rPr>
          <t xml:space="preserve">
se archivop como terminado
</t>
        </r>
      </text>
    </comment>
    <comment ref="A224" authorId="0" shapeId="0">
      <text>
        <r>
          <rPr>
            <b/>
            <sz val="9"/>
            <color indexed="81"/>
            <rFont val="Tahoma"/>
            <family val="2"/>
          </rPr>
          <t>Abel:</t>
        </r>
        <r>
          <rPr>
            <sz val="9"/>
            <color indexed="81"/>
            <rFont val="Tahoma"/>
            <family val="2"/>
          </rPr>
          <t xml:space="preserve">
SIN SOLPED</t>
        </r>
      </text>
    </comment>
    <comment ref="A236" authorId="0" shapeId="0">
      <text>
        <r>
          <rPr>
            <b/>
            <sz val="9"/>
            <color indexed="81"/>
            <rFont val="Tahoma"/>
            <family val="2"/>
          </rPr>
          <t>Abel:</t>
        </r>
        <r>
          <rPr>
            <sz val="9"/>
            <color indexed="81"/>
            <rFont val="Tahoma"/>
            <family val="2"/>
          </rPr>
          <t xml:space="preserve">
SIN SOLPED</t>
        </r>
      </text>
    </comment>
    <comment ref="I237" authorId="1" shapeId="0">
      <text>
        <r>
          <rPr>
            <b/>
            <sz val="8"/>
            <color indexed="81"/>
            <rFont val="Tahoma"/>
            <family val="2"/>
          </rPr>
          <t>EN SOLPED LLEGO CON PZA 16</t>
        </r>
      </text>
    </comment>
    <comment ref="I249" authorId="0" shapeId="0">
      <text>
        <r>
          <rPr>
            <b/>
            <sz val="9"/>
            <color indexed="81"/>
            <rFont val="Tahoma"/>
            <family val="2"/>
          </rPr>
          <t>Abel:</t>
        </r>
        <r>
          <rPr>
            <sz val="9"/>
            <color indexed="81"/>
            <rFont val="Tahoma"/>
            <family val="2"/>
          </rPr>
          <t xml:space="preserve">
primero hizo pza 12 y despues hizo pzas 4-6</t>
        </r>
      </text>
    </comment>
    <comment ref="I250" authorId="0" shapeId="0">
      <text>
        <r>
          <rPr>
            <b/>
            <sz val="9"/>
            <color indexed="81"/>
            <rFont val="Tahoma"/>
            <family val="2"/>
          </rPr>
          <t xml:space="preserve">Abel:
</t>
        </r>
        <r>
          <rPr>
            <sz val="9"/>
            <color indexed="81"/>
            <rFont val="Tahoma"/>
            <family val="2"/>
          </rPr>
          <t>EN ORDENES PIDE pzas 1 y 3 pero tenicos especifican siempre 4-5-6</t>
        </r>
      </text>
    </comment>
    <comment ref="E251" authorId="0" shapeId="0">
      <text>
        <r>
          <rPr>
            <b/>
            <sz val="9"/>
            <color indexed="81"/>
            <rFont val="Tahoma"/>
            <family val="2"/>
          </rPr>
          <t>Abel:</t>
        </r>
        <r>
          <rPr>
            <sz val="9"/>
            <color indexed="81"/>
            <rFont val="Tahoma"/>
            <family val="2"/>
          </rPr>
          <t xml:space="preserve">
ademas de la pza 13 hicieron la pza 3, por ello inicialmente cant=1 pero despues la cambiaron a cant=2
</t>
        </r>
      </text>
    </comment>
    <comment ref="J251" authorId="0" shapeId="0">
      <text>
        <r>
          <rPr>
            <b/>
            <sz val="9"/>
            <color indexed="81"/>
            <rFont val="Tahoma"/>
            <family val="2"/>
          </rPr>
          <t>Abel:</t>
        </r>
        <r>
          <rPr>
            <sz val="9"/>
            <color indexed="81"/>
            <rFont val="Tahoma"/>
            <family val="2"/>
          </rPr>
          <t xml:space="preserve">
INICIALMENTE CANT=1
DESPUES CANT=2
Y LO PAGARON COMO CANT=1 POR ESO SE DESGLOSÓ</t>
        </r>
      </text>
    </comment>
    <comment ref="E252" authorId="0" shapeId="0">
      <text>
        <r>
          <rPr>
            <b/>
            <sz val="9"/>
            <color indexed="81"/>
            <rFont val="Tahoma"/>
            <family val="2"/>
          </rPr>
          <t>Abel:</t>
        </r>
        <r>
          <rPr>
            <sz val="9"/>
            <color indexed="81"/>
            <rFont val="Tahoma"/>
            <family val="2"/>
          </rPr>
          <t xml:space="preserve">
ademas de la pza 13 hicieron la pza 3, por ello inicialmente cant=1 pero despues la cambiaron a cant=2
</t>
        </r>
      </text>
    </comment>
    <comment ref="J252" authorId="0" shapeId="0">
      <text>
        <r>
          <rPr>
            <b/>
            <sz val="9"/>
            <color indexed="81"/>
            <rFont val="Tahoma"/>
            <family val="2"/>
          </rPr>
          <t>Abel:</t>
        </r>
        <r>
          <rPr>
            <sz val="9"/>
            <color indexed="81"/>
            <rFont val="Tahoma"/>
            <family val="2"/>
          </rPr>
          <t xml:space="preserve">
INICIALMENTE CANT=1
DESPUES CANT=2
Y LO PAGARON COMO CANT=1 POR ESO SE DESGLOSÓ</t>
        </r>
      </text>
    </comment>
    <comment ref="E274" authorId="0" shapeId="0">
      <text>
        <r>
          <rPr>
            <b/>
            <sz val="9"/>
            <color indexed="81"/>
            <rFont val="Tahoma"/>
            <family val="2"/>
          </rPr>
          <t>Abel:</t>
        </r>
        <r>
          <rPr>
            <sz val="9"/>
            <color indexed="81"/>
            <rFont val="Tahoma"/>
            <family val="2"/>
          </rPr>
          <t xml:space="preserve">
ANULARON ESTO PERO YA SE HABIA PAGADO
--------
ademas son dos las protesis que se estan haciendo
</t>
        </r>
      </text>
    </comment>
    <comment ref="E275" authorId="0" shapeId="0">
      <text>
        <r>
          <rPr>
            <b/>
            <sz val="9"/>
            <color indexed="81"/>
            <rFont val="Tahoma"/>
            <family val="2"/>
          </rPr>
          <t>Abel:
la posicion 1 era 2706002, que la pagaron y se anuló despues</t>
        </r>
        <r>
          <rPr>
            <sz val="9"/>
            <color indexed="81"/>
            <rFont val="Tahoma"/>
            <family val="2"/>
          </rPr>
          <t xml:space="preserve">
como segunda posicion estaba 2706024X1  pero despues tb la anuló y agregaron 2706024X1</t>
        </r>
      </text>
    </comment>
    <comment ref="A277" authorId="0" shapeId="0">
      <text>
        <r>
          <rPr>
            <b/>
            <sz val="9"/>
            <color indexed="81"/>
            <rFont val="Tahoma"/>
            <family val="2"/>
          </rPr>
          <t>Abel:</t>
        </r>
        <r>
          <rPr>
            <sz val="9"/>
            <color indexed="81"/>
            <rFont val="Tahoma"/>
            <family val="2"/>
          </rPr>
          <t xml:space="preserve">
SE ARCHIVO COMO TERMINADO</t>
        </r>
      </text>
    </comment>
    <comment ref="H284" authorId="1" shapeId="0">
      <text>
        <r>
          <rPr>
            <b/>
            <sz val="8"/>
            <color indexed="81"/>
            <rFont val="Tahoma"/>
            <family val="2"/>
          </rPr>
          <t>*:EN SOLPED INDICA CARILLA ESTETICA</t>
        </r>
      </text>
    </comment>
    <comment ref="A289" authorId="0" shapeId="0">
      <text>
        <r>
          <rPr>
            <b/>
            <sz val="9"/>
            <color indexed="81"/>
            <rFont val="Tahoma"/>
            <family val="2"/>
          </rPr>
          <t>Abel:</t>
        </r>
        <r>
          <rPr>
            <sz val="9"/>
            <color indexed="81"/>
            <rFont val="Tahoma"/>
            <family val="2"/>
          </rPr>
          <t xml:space="preserve">
hicieron hasta el metal
</t>
        </r>
      </text>
    </comment>
    <comment ref="A290" authorId="0" shapeId="0">
      <text>
        <r>
          <rPr>
            <b/>
            <sz val="9"/>
            <color indexed="81"/>
            <rFont val="Tahoma"/>
            <family val="2"/>
          </rPr>
          <t>Abel:</t>
        </r>
        <r>
          <rPr>
            <sz val="9"/>
            <color indexed="81"/>
            <rFont val="Tahoma"/>
            <family val="2"/>
          </rPr>
          <t xml:space="preserve">
se archivo como terminado
</t>
        </r>
      </text>
    </comment>
    <comment ref="A292" authorId="0" shapeId="0">
      <text>
        <r>
          <rPr>
            <b/>
            <sz val="9"/>
            <color indexed="81"/>
            <rFont val="Tahoma"/>
            <family val="2"/>
          </rPr>
          <t>Abel:</t>
        </r>
        <r>
          <rPr>
            <sz val="9"/>
            <color indexed="81"/>
            <rFont val="Tahoma"/>
            <family val="2"/>
          </rPr>
          <t xml:space="preserve">
SIN SOLPED
</t>
        </r>
      </text>
    </comment>
    <comment ref="A293" authorId="0" shapeId="0">
      <text>
        <r>
          <rPr>
            <b/>
            <sz val="9"/>
            <color indexed="81"/>
            <rFont val="Tahoma"/>
            <family val="2"/>
          </rPr>
          <t>Abel:</t>
        </r>
        <r>
          <rPr>
            <sz val="9"/>
            <color indexed="81"/>
            <rFont val="Tahoma"/>
            <family val="2"/>
          </rPr>
          <t xml:space="preserve">
SIN SOLPED
</t>
        </r>
      </text>
    </comment>
    <comment ref="E294" authorId="0" shapeId="0">
      <text>
        <r>
          <rPr>
            <b/>
            <sz val="9"/>
            <color indexed="81"/>
            <rFont val="Tahoma"/>
            <family val="2"/>
          </rPr>
          <t>Abel:</t>
        </r>
        <r>
          <rPr>
            <sz val="9"/>
            <color indexed="81"/>
            <rFont val="Tahoma"/>
            <family val="2"/>
          </rPr>
          <t xml:space="preserve">
EDXISTIERON OTRAS PRESTACIONES  ANTES DE ESTA (PROTESIS TOTAL ACRILICA Y CORONA PROCERA, SOLO HACIAN LA PLACA ALTURA Y CUANDO PEDIMOS CAMBIEN CODIGO DE PRESTACION, ANULARON ESAS PRESTACIONES Y AGREGARON 2706023 POR PLACA ALTURA, DESPUES ANULARON LA PLACA ALTURA Y AGREGARON ESDTA PRESTACION</t>
        </r>
        <r>
          <rPr>
            <b/>
            <sz val="9"/>
            <color indexed="81"/>
            <rFont val="Tahoma"/>
            <family val="2"/>
          </rPr>
          <t>*:</t>
        </r>
        <r>
          <rPr>
            <sz val="9"/>
            <color indexed="81"/>
            <rFont val="Tahoma"/>
            <family val="2"/>
          </rPr>
          <t xml:space="preserve">
POR MAS QUE SE PIDIO ENVIABAN SIEMPRE POR UNA ARCADA
</t>
        </r>
      </text>
    </comment>
    <comment ref="E324" authorId="0" shapeId="0">
      <text>
        <r>
          <rPr>
            <b/>
            <sz val="9"/>
            <color indexed="81"/>
            <rFont val="Tahoma"/>
            <family val="2"/>
          </rPr>
          <t>Abel:</t>
        </r>
        <r>
          <rPr>
            <sz val="9"/>
            <color indexed="81"/>
            <rFont val="Tahoma"/>
            <family val="2"/>
          </rPr>
          <t xml:space="preserve">
ESTUVO ANULADO</t>
        </r>
      </text>
    </comment>
    <comment ref="A333" authorId="0" shapeId="0">
      <text>
        <r>
          <rPr>
            <b/>
            <sz val="9"/>
            <color indexed="81"/>
            <rFont val="Tahoma"/>
            <family val="2"/>
          </rPr>
          <t>Abel:</t>
        </r>
        <r>
          <rPr>
            <sz val="9"/>
            <color indexed="81"/>
            <rFont val="Tahoma"/>
            <family val="2"/>
          </rPr>
          <t xml:space="preserve">
SIN SOLPED</t>
        </r>
      </text>
    </comment>
    <comment ref="G337" authorId="0" shapeId="0">
      <text>
        <r>
          <rPr>
            <b/>
            <sz val="9"/>
            <color indexed="81"/>
            <rFont val="Tahoma"/>
            <family val="2"/>
          </rPr>
          <t>Abel:</t>
        </r>
        <r>
          <rPr>
            <sz val="9"/>
            <color indexed="81"/>
            <rFont val="Tahoma"/>
            <family val="2"/>
          </rPr>
          <t xml:space="preserve">
ANTES  2705003 NO SE SI SE INGRESO MAL O LA CAMBIARON</t>
        </r>
      </text>
    </comment>
    <comment ref="I338" authorId="0" shapeId="0">
      <text>
        <r>
          <rPr>
            <b/>
            <sz val="9"/>
            <color indexed="81"/>
            <rFont val="Tahoma"/>
            <family val="2"/>
          </rPr>
          <t>Abel:</t>
        </r>
        <r>
          <rPr>
            <sz val="9"/>
            <color indexed="81"/>
            <rFont val="Tahoma"/>
            <family val="2"/>
          </rPr>
          <t xml:space="preserve">
PZA 30 EM SOLPED</t>
        </r>
      </text>
    </comment>
    <comment ref="A347" authorId="1" shapeId="0">
      <text>
        <r>
          <rPr>
            <b/>
            <sz val="8"/>
            <color indexed="81"/>
            <rFont val="Tahoma"/>
            <family val="2"/>
          </rPr>
          <t>CANC. EN ORD COMPRA DIC 2013</t>
        </r>
      </text>
    </comment>
    <comment ref="A348" authorId="1" shapeId="0">
      <text>
        <r>
          <rPr>
            <b/>
            <sz val="8"/>
            <color indexed="81"/>
            <rFont val="Tahoma"/>
            <family val="2"/>
          </rPr>
          <t>CANC. EN ORD COMPRA DIC 2013</t>
        </r>
      </text>
    </comment>
    <comment ref="E352" authorId="1" shapeId="0">
      <text>
        <r>
          <rPr>
            <b/>
            <sz val="8"/>
            <color indexed="81"/>
            <rFont val="Tahoma"/>
            <family val="2"/>
          </rPr>
          <t>solp 10205222 la reemplaza</t>
        </r>
        <r>
          <rPr>
            <sz val="8"/>
            <color indexed="81"/>
            <rFont val="Tahoma"/>
            <family val="2"/>
          </rPr>
          <t xml:space="preserve">
</t>
        </r>
      </text>
    </comment>
    <comment ref="E353" authorId="1" shapeId="0">
      <text>
        <r>
          <rPr>
            <b/>
            <sz val="8"/>
            <color indexed="81"/>
            <rFont val="Tahoma"/>
            <family val="2"/>
          </rPr>
          <t>solp 10205222 la reemplaza</t>
        </r>
        <r>
          <rPr>
            <sz val="8"/>
            <color indexed="81"/>
            <rFont val="Tahoma"/>
            <family val="2"/>
          </rPr>
          <t xml:space="preserve">
</t>
        </r>
      </text>
    </comment>
    <comment ref="E354" authorId="1" shapeId="0">
      <text>
        <r>
          <rPr>
            <b/>
            <sz val="8"/>
            <color indexed="81"/>
            <rFont val="Tahoma"/>
            <family val="2"/>
          </rPr>
          <t>solp 10205222 la reemplaza</t>
        </r>
        <r>
          <rPr>
            <sz val="8"/>
            <color indexed="81"/>
            <rFont val="Tahoma"/>
            <family val="2"/>
          </rPr>
          <t xml:space="preserve">
</t>
        </r>
      </text>
    </comment>
    <comment ref="A355" authorId="1" shapeId="0">
      <text>
        <r>
          <rPr>
            <b/>
            <sz val="8"/>
            <color indexed="81"/>
            <rFont val="Tahoma"/>
            <family val="2"/>
          </rPr>
          <t>ESTA SOLPED SE HABIA ANULADO PERO LA PAGARON</t>
        </r>
      </text>
    </comment>
    <comment ref="E355" authorId="1" shapeId="0">
      <text>
        <r>
          <rPr>
            <b/>
            <sz val="8"/>
            <color indexed="81"/>
            <rFont val="Tahoma"/>
            <family val="2"/>
          </rPr>
          <t>*:</t>
        </r>
        <r>
          <rPr>
            <sz val="8"/>
            <color indexed="81"/>
            <rFont val="Tahoma"/>
            <family val="2"/>
          </rPr>
          <t xml:space="preserve">
solp 10194438 la reemplaza</t>
        </r>
      </text>
    </comment>
    <comment ref="A356" authorId="1" shapeId="0">
      <text>
        <r>
          <rPr>
            <b/>
            <sz val="8"/>
            <color indexed="81"/>
            <rFont val="Tahoma"/>
            <family val="2"/>
          </rPr>
          <t>ESTA SOLPED SE HABIA ANULADO PERO LA PAGARON</t>
        </r>
      </text>
    </comment>
    <comment ref="E356" authorId="1" shapeId="0">
      <text>
        <r>
          <rPr>
            <b/>
            <sz val="8"/>
            <color indexed="81"/>
            <rFont val="Tahoma"/>
            <family val="2"/>
          </rPr>
          <t>*:</t>
        </r>
        <r>
          <rPr>
            <sz val="8"/>
            <color indexed="81"/>
            <rFont val="Tahoma"/>
            <family val="2"/>
          </rPr>
          <t xml:space="preserve">
solp 10194438 la reemplaza</t>
        </r>
      </text>
    </comment>
    <comment ref="A357" authorId="1" shapeId="0">
      <text>
        <r>
          <rPr>
            <b/>
            <sz val="8"/>
            <color indexed="81"/>
            <rFont val="Tahoma"/>
            <family val="2"/>
          </rPr>
          <t>ESTA SOLPED SE HABIA ANULADO PERO LA PAGARON</t>
        </r>
      </text>
    </comment>
    <comment ref="E357" authorId="1" shapeId="0">
      <text>
        <r>
          <rPr>
            <b/>
            <sz val="8"/>
            <color indexed="81"/>
            <rFont val="Tahoma"/>
            <family val="2"/>
          </rPr>
          <t>*:</t>
        </r>
        <r>
          <rPr>
            <sz val="8"/>
            <color indexed="81"/>
            <rFont val="Tahoma"/>
            <family val="2"/>
          </rPr>
          <t xml:space="preserve">
solp 10194438 la reemplaza</t>
        </r>
      </text>
    </comment>
    <comment ref="A363" authorId="1" shapeId="0">
      <text>
        <r>
          <rPr>
            <b/>
            <sz val="8"/>
            <color indexed="81"/>
            <rFont val="Tahoma"/>
            <family val="2"/>
          </rPr>
          <t>CANC. EN ORD COMPRA DIC 2013</t>
        </r>
      </text>
    </comment>
    <comment ref="A389" authorId="0" shapeId="0">
      <text>
        <r>
          <rPr>
            <b/>
            <sz val="9"/>
            <color indexed="81"/>
            <rFont val="Tahoma"/>
            <family val="2"/>
          </rPr>
          <t>Abel:</t>
        </r>
        <r>
          <rPr>
            <sz val="9"/>
            <color indexed="81"/>
            <rFont val="Tahoma"/>
            <family val="2"/>
          </rPr>
          <t xml:space="preserve">
ORDENES EN TSS</t>
        </r>
      </text>
    </comment>
    <comment ref="A390" authorId="0" shapeId="0">
      <text>
        <r>
          <rPr>
            <b/>
            <sz val="9"/>
            <color indexed="81"/>
            <rFont val="Tahoma"/>
            <family val="2"/>
          </rPr>
          <t>Abel:</t>
        </r>
        <r>
          <rPr>
            <sz val="9"/>
            <color indexed="81"/>
            <rFont val="Tahoma"/>
            <family val="2"/>
          </rPr>
          <t xml:space="preserve">
TRABAJOS TEMRINADOS, CUANDO LLEGUE SOLPED POR LA OTRA PIEZA USAR ESTA ORDENES Y SACAR LAS TAMBIEN DEL ARCHIVADOR DE PROCESOS</t>
        </r>
      </text>
    </comment>
    <comment ref="J390" authorId="1" shapeId="0">
      <text>
        <r>
          <rPr>
            <b/>
            <sz val="8"/>
            <color indexed="81"/>
            <rFont val="Tahoma"/>
            <family val="2"/>
          </rPr>
          <t>*:</t>
        </r>
        <r>
          <rPr>
            <sz val="8"/>
            <color indexed="81"/>
            <rFont val="Tahoma"/>
            <family val="2"/>
          </rPr>
          <t xml:space="preserve">
en solped indica cantidad 2 ya que se anulo la prestacion anterior cantidad = 1, ahora cantidad = 2 correspondientes a las pza 10 y 11
</t>
        </r>
      </text>
    </comment>
    <comment ref="E393" authorId="1" shapeId="0">
      <text>
        <r>
          <rPr>
            <b/>
            <sz val="8"/>
            <color indexed="81"/>
            <rFont val="Tahoma"/>
            <family val="2"/>
          </rPr>
          <t>ESTABA EN OESTE</t>
        </r>
        <r>
          <rPr>
            <sz val="8"/>
            <color indexed="81"/>
            <rFont val="Tahoma"/>
            <family val="2"/>
          </rPr>
          <t xml:space="preserve">
</t>
        </r>
      </text>
    </comment>
    <comment ref="A406" authorId="0" shapeId="0">
      <text>
        <r>
          <rPr>
            <b/>
            <sz val="9"/>
            <color indexed="81"/>
            <rFont val="Tahoma"/>
            <family val="2"/>
          </rPr>
          <t>Abel:</t>
        </r>
        <r>
          <rPr>
            <sz val="9"/>
            <color indexed="81"/>
            <rFont val="Tahoma"/>
            <family val="2"/>
          </rPr>
          <t xml:space="preserve">
SE ARCHIVO COMO TERMINADA</t>
        </r>
      </text>
    </comment>
    <comment ref="E418" authorId="0" shapeId="0">
      <text>
        <r>
          <rPr>
            <b/>
            <sz val="9"/>
            <color indexed="81"/>
            <rFont val="Tahoma"/>
            <family val="2"/>
          </rPr>
          <t>Abel:</t>
        </r>
        <r>
          <rPr>
            <sz val="9"/>
            <color indexed="81"/>
            <rFont val="Tahoma"/>
            <family val="2"/>
          </rPr>
          <t xml:space="preserve">
según catherina esta solped esta anulada por coordinadora de trabajo. Si no l apagan hay que pedir que generen nueva solped o la habiliten para qe la paguen</t>
        </r>
      </text>
    </comment>
    <comment ref="E421" authorId="0" shapeId="0">
      <text>
        <r>
          <rPr>
            <b/>
            <sz val="9"/>
            <color indexed="81"/>
            <rFont val="Tahoma"/>
            <family val="2"/>
          </rPr>
          <t>Abel:</t>
        </r>
        <r>
          <rPr>
            <sz val="9"/>
            <color indexed="81"/>
            <rFont val="Tahoma"/>
            <family val="2"/>
          </rPr>
          <t xml:space="preserve">
estuvo anulado</t>
        </r>
      </text>
    </comment>
    <comment ref="L421" authorId="1" shapeId="0">
      <text>
        <r>
          <rPr>
            <b/>
            <sz val="8"/>
            <color indexed="81"/>
            <rFont val="Tahoma"/>
            <family val="2"/>
          </rPr>
          <t>NUNCA LO PAGARON SI SE ENCUENTRA LA SOLPED GUARDAR DONDE LAS OTRAS CON EL MISMO CASO</t>
        </r>
        <r>
          <rPr>
            <sz val="8"/>
            <color indexed="81"/>
            <rFont val="Tahoma"/>
            <family val="2"/>
          </rPr>
          <t xml:space="preserve">
</t>
        </r>
      </text>
    </comment>
    <comment ref="A424" authorId="0" shapeId="0">
      <text>
        <r>
          <rPr>
            <b/>
            <sz val="9"/>
            <color indexed="81"/>
            <rFont val="Tahoma"/>
            <family val="2"/>
          </rPr>
          <t>Abel:</t>
        </r>
        <r>
          <rPr>
            <sz val="9"/>
            <color indexed="81"/>
            <rFont val="Tahoma"/>
            <family val="2"/>
          </rPr>
          <t xml:space="preserve">
cada vez que llegaba se devolvia por codigo pero a las finales nos las pagaron
se archivo como terminada
</t>
        </r>
      </text>
    </comment>
    <comment ref="A425" authorId="0" shapeId="0">
      <text>
        <r>
          <rPr>
            <b/>
            <sz val="9"/>
            <color indexed="81"/>
            <rFont val="Tahoma"/>
            <family val="2"/>
          </rPr>
          <t>Abel:</t>
        </r>
        <r>
          <rPr>
            <sz val="9"/>
            <color indexed="81"/>
            <rFont val="Tahoma"/>
            <family val="2"/>
          </rPr>
          <t xml:space="preserve">
cada vez que llegaba se devolvia por codigo pero a las finales nos las pagaron
se archivo como terminada
</t>
        </r>
      </text>
    </comment>
    <comment ref="E429" authorId="0" shapeId="0">
      <text>
        <r>
          <rPr>
            <b/>
            <sz val="9"/>
            <color indexed="81"/>
            <rFont val="Tahoma"/>
            <family val="2"/>
          </rPr>
          <t>Abel:</t>
        </r>
        <r>
          <rPr>
            <sz val="9"/>
            <color indexed="81"/>
            <rFont val="Tahoma"/>
            <family val="2"/>
          </rPr>
          <t xml:space="preserve">
SE DEVOLVIO POR CODIGO PERO LAS PAGARON, HAY que recibir los trabajos nomas</t>
        </r>
      </text>
    </comment>
    <comment ref="E430" authorId="0" shapeId="0">
      <text>
        <r>
          <rPr>
            <b/>
            <sz val="9"/>
            <color indexed="81"/>
            <rFont val="Tahoma"/>
            <family val="2"/>
          </rPr>
          <t>Abel:</t>
        </r>
        <r>
          <rPr>
            <sz val="9"/>
            <color indexed="81"/>
            <rFont val="Tahoma"/>
            <family val="2"/>
          </rPr>
          <t xml:space="preserve">
SE DEVOLVIO POR CODIGO PERO LAS PAGARON, HAY que recibir los trabajos nomas</t>
        </r>
      </text>
    </comment>
    <comment ref="E431" authorId="0" shapeId="0">
      <text>
        <r>
          <rPr>
            <b/>
            <sz val="9"/>
            <color indexed="81"/>
            <rFont val="Tahoma"/>
            <family val="2"/>
          </rPr>
          <t>Abel:</t>
        </r>
        <r>
          <rPr>
            <sz val="9"/>
            <color indexed="81"/>
            <rFont val="Tahoma"/>
            <family val="2"/>
          </rPr>
          <t xml:space="preserve">
SE DEVOLVIO POR CODIGO PERO LAS PAGARON, HAY que recibir los trabajos nomas</t>
        </r>
      </text>
    </comment>
    <comment ref="A440" authorId="1" shapeId="0">
      <text>
        <r>
          <rPr>
            <b/>
            <sz val="8"/>
            <color indexed="81"/>
            <rFont val="Tahoma"/>
            <family val="2"/>
          </rPr>
          <t>*se archivo como terminado</t>
        </r>
      </text>
    </comment>
    <comment ref="A441" authorId="1" shapeId="0">
      <text>
        <r>
          <rPr>
            <b/>
            <sz val="8"/>
            <color indexed="81"/>
            <rFont val="Tahoma"/>
            <family val="2"/>
          </rPr>
          <t>*se archivo como terminado</t>
        </r>
      </text>
    </comment>
    <comment ref="A449" authorId="1" shapeId="0">
      <text>
        <r>
          <rPr>
            <sz val="8"/>
            <color indexed="81"/>
            <rFont val="Tahoma"/>
            <family val="2"/>
          </rPr>
          <t xml:space="preserve">SIN ORDEN. SE CANCELO EN OC-ENERO2014
</t>
        </r>
      </text>
    </comment>
    <comment ref="A450" authorId="1" shapeId="0">
      <text>
        <r>
          <rPr>
            <sz val="8"/>
            <color indexed="81"/>
            <rFont val="Tahoma"/>
            <family val="2"/>
          </rPr>
          <t xml:space="preserve">SIN ORDEN. SE CANCELO EN OC-ENERO2014
</t>
        </r>
      </text>
    </comment>
    <comment ref="E458" authorId="0" shapeId="0">
      <text>
        <r>
          <rPr>
            <b/>
            <sz val="9"/>
            <color indexed="81"/>
            <rFont val="Tahoma"/>
            <family val="2"/>
          </rPr>
          <t>Abel:</t>
        </r>
        <r>
          <rPr>
            <sz val="9"/>
            <color indexed="81"/>
            <rFont val="Tahoma"/>
            <family val="2"/>
          </rPr>
          <t xml:space="preserve">
INICIALMENTE LLEGO INCRUSTACION PERO SE ANULO
</t>
        </r>
      </text>
    </comment>
    <comment ref="E459" authorId="0" shapeId="0">
      <text>
        <r>
          <rPr>
            <b/>
            <sz val="9"/>
            <color indexed="81"/>
            <rFont val="Tahoma"/>
            <family val="2"/>
          </rPr>
          <t>Abel:</t>
        </r>
        <r>
          <rPr>
            <sz val="9"/>
            <color indexed="81"/>
            <rFont val="Tahoma"/>
            <family val="2"/>
          </rPr>
          <t xml:space="preserve">
INICIALMENTE LLEGO INCRUSTACION PERO SE ANULO
</t>
        </r>
      </text>
    </comment>
    <comment ref="G461" authorId="1" shapeId="0">
      <text>
        <r>
          <rPr>
            <sz val="8"/>
            <color indexed="81"/>
            <rFont val="Tahoma"/>
            <family val="2"/>
          </rPr>
          <t xml:space="preserve">Inicialmente solped vino con 2706002, y como los tecnicos hicieron protesis valplast X 2 se solicito que modifiquen solped. La modificaron, anulando la 2706002 y adicionando 2706024 X 1 y las cancelaron. Despues la volvieron a modificar cambiándola 2706024 por 2704023 X 1 por. como la 2706024 la pagaron pero solo 1 arcada, entonces es necesario que paguen esta valplast x 1 para cancelar el trabajos realizado
</t>
        </r>
      </text>
    </comment>
    <comment ref="G477" authorId="1" shapeId="0">
      <text>
        <r>
          <rPr>
            <sz val="8"/>
            <color indexed="81"/>
            <rFont val="Tahoma"/>
            <family val="2"/>
          </rPr>
          <t xml:space="preserve">aun no se inicia este trabajo, por lo cual se envio mail solicitando modifiquen el codigo 2706001 que vino realmente por el 2706024
</t>
        </r>
      </text>
    </comment>
    <comment ref="I479" authorId="0" shapeId="0">
      <text>
        <r>
          <rPr>
            <b/>
            <sz val="9"/>
            <color indexed="81"/>
            <rFont val="Tahoma"/>
            <family val="2"/>
          </rPr>
          <t>Abel:</t>
        </r>
        <r>
          <rPr>
            <sz val="9"/>
            <color indexed="81"/>
            <rFont val="Tahoma"/>
            <family val="2"/>
          </rPr>
          <t xml:space="preserve">
DESPUES EN OCTUBRE PIDIERON COROPNA DE LA PZA 29 y según ellos esta era la solped para esa pieza
</t>
        </r>
        <r>
          <rPr>
            <b/>
            <sz val="9"/>
            <color indexed="81"/>
            <rFont val="Tahoma"/>
            <family val="2"/>
          </rPr>
          <t>Abel:</t>
        </r>
        <r>
          <rPr>
            <sz val="9"/>
            <color indexed="81"/>
            <rFont val="Tahoma"/>
            <family val="2"/>
          </rPr>
          <t xml:space="preserve">
ADEMAS INDICA QUE MUCHAS VECES SE ESTA REPTIENDO ESTA PIEZA, lo raro es que existe otra solped con provisorio pza 29</t>
        </r>
      </text>
    </comment>
    <comment ref="E481" authorId="1" shapeId="0">
      <text>
        <r>
          <rPr>
            <b/>
            <sz val="8"/>
            <color indexed="81"/>
            <rFont val="Tahoma"/>
            <family val="2"/>
          </rPr>
          <t>ESTUVO EN OESTE</t>
        </r>
        <r>
          <rPr>
            <sz val="8"/>
            <color indexed="81"/>
            <rFont val="Tahoma"/>
            <family val="2"/>
          </rPr>
          <t xml:space="preserve">
</t>
        </r>
      </text>
    </comment>
    <comment ref="E482" authorId="1" shapeId="0">
      <text>
        <r>
          <rPr>
            <b/>
            <sz val="8"/>
            <color indexed="81"/>
            <rFont val="Tahoma"/>
            <family val="2"/>
          </rPr>
          <t>ESTUVO EN OESTE</t>
        </r>
        <r>
          <rPr>
            <sz val="8"/>
            <color indexed="81"/>
            <rFont val="Tahoma"/>
            <family val="2"/>
          </rPr>
          <t xml:space="preserve">
</t>
        </r>
      </text>
    </comment>
    <comment ref="E483" authorId="1" shapeId="0">
      <text>
        <r>
          <rPr>
            <b/>
            <sz val="8"/>
            <color indexed="81"/>
            <rFont val="Tahoma"/>
            <family val="2"/>
          </rPr>
          <t>ESTUVO EN OESTE</t>
        </r>
        <r>
          <rPr>
            <sz val="8"/>
            <color indexed="81"/>
            <rFont val="Tahoma"/>
            <family val="2"/>
          </rPr>
          <t xml:space="preserve">
</t>
        </r>
      </text>
    </comment>
    <comment ref="E484" authorId="1" shapeId="0">
      <text>
        <r>
          <rPr>
            <b/>
            <sz val="8"/>
            <color indexed="81"/>
            <rFont val="Tahoma"/>
            <family val="2"/>
          </rPr>
          <t>ESTUVO EN OESTE</t>
        </r>
        <r>
          <rPr>
            <sz val="8"/>
            <color indexed="81"/>
            <rFont val="Tahoma"/>
            <family val="2"/>
          </rPr>
          <t xml:space="preserve">
</t>
        </r>
      </text>
    </comment>
    <comment ref="E500" authorId="0" shapeId="0">
      <text>
        <r>
          <rPr>
            <b/>
            <sz val="9"/>
            <color indexed="81"/>
            <rFont val="Tahoma"/>
            <family val="2"/>
          </rPr>
          <t>Abel:</t>
        </r>
        <r>
          <rPr>
            <sz val="9"/>
            <color indexed="81"/>
            <rFont val="Tahoma"/>
            <family val="2"/>
          </rPr>
          <t xml:space="preserve">
estuvo anulada</t>
        </r>
      </text>
    </comment>
    <comment ref="E501" authorId="0" shapeId="0">
      <text>
        <r>
          <rPr>
            <b/>
            <sz val="9"/>
            <color indexed="81"/>
            <rFont val="Tahoma"/>
            <family val="2"/>
          </rPr>
          <t>Abel:</t>
        </r>
        <r>
          <rPr>
            <sz val="9"/>
            <color indexed="81"/>
            <rFont val="Tahoma"/>
            <family val="2"/>
          </rPr>
          <t xml:space="preserve">
estuvo anulada</t>
        </r>
      </text>
    </comment>
    <comment ref="E508" authorId="1" shapeId="0">
      <text>
        <r>
          <rPr>
            <b/>
            <sz val="8"/>
            <color indexed="81"/>
            <rFont val="Tahoma"/>
            <family val="2"/>
          </rPr>
          <t>EN TEMRINACION INDICARON PZAS SUP E INF. SE OPTO POR NO PEDIR YA QUE PAGARON DOS PRESTACIONES (es menos el valor pero no creo que paciente ya pagó)</t>
        </r>
        <r>
          <rPr>
            <sz val="8"/>
            <color indexed="81"/>
            <rFont val="Tahoma"/>
            <family val="2"/>
          </rPr>
          <t xml:space="preserve">
</t>
        </r>
      </text>
    </comment>
    <comment ref="A509" authorId="1" shapeId="0">
      <text>
        <r>
          <rPr>
            <sz val="8"/>
            <color indexed="81"/>
            <rFont val="Tahoma"/>
            <family val="2"/>
          </rPr>
          <t xml:space="preserve">ESTA SOLPED SE ANULO Y CAMBIARON LA CODIGO A 2706024, PERO ESTA FUE LA QUE PAGARON
</t>
        </r>
      </text>
    </comment>
    <comment ref="E509" authorId="1" shapeId="0">
      <text>
        <r>
          <rPr>
            <sz val="8"/>
            <color indexed="81"/>
            <rFont val="Tahoma"/>
            <family val="2"/>
          </rPr>
          <t xml:space="preserve">SE PIDIO QUE CAMBIEN CODIGO Y ASI LO HICIERON EN ESTA MISMA SOLPED
</t>
        </r>
      </text>
    </comment>
    <comment ref="A519" authorId="0" shapeId="0">
      <text>
        <r>
          <rPr>
            <b/>
            <sz val="9"/>
            <color indexed="81"/>
            <rFont val="Tahoma"/>
            <family val="2"/>
          </rPr>
          <t>Abel:</t>
        </r>
        <r>
          <rPr>
            <sz val="9"/>
            <color indexed="81"/>
            <rFont val="Tahoma"/>
            <family val="2"/>
          </rPr>
          <t xml:space="preserve">
SIN SOLPED</t>
        </r>
      </text>
    </comment>
    <comment ref="A520" authorId="0" shapeId="0">
      <text>
        <r>
          <rPr>
            <b/>
            <sz val="9"/>
            <color indexed="81"/>
            <rFont val="Tahoma"/>
            <family val="2"/>
          </rPr>
          <t>Abel:</t>
        </r>
        <r>
          <rPr>
            <sz val="9"/>
            <color indexed="81"/>
            <rFont val="Tahoma"/>
            <family val="2"/>
          </rPr>
          <t xml:space="preserve">
SIN SOLPED</t>
        </r>
      </text>
    </comment>
    <comment ref="A526" authorId="1" shapeId="0">
      <text>
        <r>
          <rPr>
            <b/>
            <sz val="8"/>
            <color indexed="81"/>
            <rFont val="Tahoma"/>
            <family val="2"/>
          </rPr>
          <t>SIN SOLPED. CANCELADA CON O.C. ENVIADAS EN JULIO</t>
        </r>
        <r>
          <rPr>
            <sz val="8"/>
            <color indexed="81"/>
            <rFont val="Tahoma"/>
            <family val="2"/>
          </rPr>
          <t xml:space="preserve">
---------------------
DESPUES LEGO SOLPED CON LA PRESTACION PROTESIS ACRILICA</t>
        </r>
        <r>
          <rPr>
            <b/>
            <sz val="8"/>
            <color indexed="81"/>
            <rFont val="Tahoma"/>
            <family val="2"/>
          </rPr>
          <t>Abel:</t>
        </r>
        <r>
          <rPr>
            <sz val="8"/>
            <color indexed="81"/>
            <rFont val="Tahoma"/>
            <family val="2"/>
          </rPr>
          <t xml:space="preserve">
------------------------------
SE ARCHIVO COMO TERMINADA
</t>
        </r>
      </text>
    </comment>
    <comment ref="A532" authorId="1" shapeId="0">
      <text>
        <r>
          <rPr>
            <sz val="8"/>
            <color indexed="81"/>
            <rFont val="Tahoma"/>
            <family val="2"/>
          </rPr>
          <t xml:space="preserve">SIN SOLPED. LA CANCELARON EN JULIO 2014
</t>
        </r>
      </text>
    </comment>
    <comment ref="E539" authorId="0" shapeId="0">
      <text>
        <r>
          <rPr>
            <b/>
            <sz val="9"/>
            <color indexed="81"/>
            <rFont val="Tahoma"/>
            <family val="2"/>
          </rPr>
          <t>Abel:</t>
        </r>
        <r>
          <rPr>
            <sz val="9"/>
            <color indexed="81"/>
            <rFont val="Tahoma"/>
            <family val="2"/>
          </rPr>
          <t xml:space="preserve">
SE SUBIO DE LA TABLA TSS Y NO SE ACTUALIZO EL NUMERO DE SOLPED. NO SE ENCONTRO SOLPED POR DESORDEN.
BUSCAR DESPUES
</t>
        </r>
      </text>
    </comment>
    <comment ref="A555" authorId="0" shapeId="0">
      <text>
        <r>
          <rPr>
            <b/>
            <sz val="9"/>
            <color indexed="81"/>
            <rFont val="Tahoma"/>
            <family val="2"/>
          </rPr>
          <t>Abel:</t>
        </r>
        <r>
          <rPr>
            <sz val="9"/>
            <color indexed="81"/>
            <rFont val="Tahoma"/>
            <family val="2"/>
          </rPr>
          <t xml:space="preserve">
SE ARCHIVPO COMO  TERMINADO</t>
        </r>
      </text>
    </comment>
    <comment ref="A563" authorId="0" shapeId="0">
      <text>
        <r>
          <rPr>
            <b/>
            <sz val="9"/>
            <color indexed="81"/>
            <rFont val="Tahoma"/>
            <family val="2"/>
          </rPr>
          <t>Abel:</t>
        </r>
        <r>
          <rPr>
            <sz val="9"/>
            <color indexed="81"/>
            <rFont val="Tahoma"/>
            <family val="2"/>
          </rPr>
          <t xml:space="preserve">
ESTUVO ANULADA, SE HABILITO</t>
        </r>
      </text>
    </comment>
    <comment ref="B563" authorId="1" shapeId="0">
      <text>
        <r>
          <rPr>
            <b/>
            <sz val="8"/>
            <color indexed="81"/>
            <rFont val="Tahoma"/>
            <family val="2"/>
          </rPr>
          <t>*:</t>
        </r>
        <r>
          <rPr>
            <sz val="8"/>
            <color indexed="81"/>
            <rFont val="Tahoma"/>
            <family val="2"/>
          </rPr>
          <t xml:space="preserve">
ANTES LLEGO EN SOLPED LLEGO CON FECHHA 31/03, despues llego soslped con fecha modificada</t>
        </r>
      </text>
    </comment>
    <comment ref="E563" authorId="1" shapeId="0">
      <text>
        <r>
          <rPr>
            <b/>
            <sz val="8"/>
            <color indexed="81"/>
            <rFont val="Tahoma"/>
            <family val="2"/>
          </rPr>
          <t>CON ESTA MISMA SOLPED SE PAGA UNA CORONA CON PERNO DE LA MISMA PZA</t>
        </r>
      </text>
    </comment>
    <comment ref="D572" authorId="0" shapeId="0">
      <text>
        <r>
          <rPr>
            <b/>
            <sz val="9"/>
            <color indexed="81"/>
            <rFont val="Tahoma"/>
            <family val="2"/>
          </rPr>
          <t>Abel:</t>
        </r>
        <r>
          <rPr>
            <sz val="9"/>
            <color indexed="81"/>
            <rFont val="Tahoma"/>
            <family val="2"/>
          </rPr>
          <t xml:space="preserve">
SE TERMINO COMO DR PARADA</t>
        </r>
      </text>
    </comment>
    <comment ref="A582" authorId="0" shapeId="0">
      <text>
        <r>
          <rPr>
            <b/>
            <sz val="9"/>
            <color indexed="81"/>
            <rFont val="Tahoma"/>
            <family val="2"/>
          </rPr>
          <t>Abel:</t>
        </r>
        <r>
          <rPr>
            <sz val="9"/>
            <color indexed="81"/>
            <rFont val="Tahoma"/>
            <family val="2"/>
          </rPr>
          <t xml:space="preserve">
SIN SOLPED</t>
        </r>
      </text>
    </comment>
    <comment ref="E582" authorId="0" shapeId="0">
      <text>
        <r>
          <rPr>
            <b/>
            <sz val="9"/>
            <color indexed="81"/>
            <rFont val="Tahoma"/>
            <family val="2"/>
          </rPr>
          <t>Abel:</t>
        </r>
        <r>
          <rPr>
            <sz val="9"/>
            <color indexed="81"/>
            <rFont val="Tahoma"/>
            <family val="2"/>
          </rPr>
          <t xml:space="preserve">
un prov y una corona con perno fueron pagados en el primer envio de cacnelaciones de agosto, ahora volvieron a pagar trabajos sin registro</t>
        </r>
      </text>
    </comment>
    <comment ref="A583" authorId="0" shapeId="0">
      <text>
        <r>
          <rPr>
            <b/>
            <sz val="9"/>
            <color indexed="81"/>
            <rFont val="Tahoma"/>
            <family val="2"/>
          </rPr>
          <t>Abel:</t>
        </r>
        <r>
          <rPr>
            <sz val="9"/>
            <color indexed="81"/>
            <rFont val="Tahoma"/>
            <family val="2"/>
          </rPr>
          <t xml:space="preserve">
SIN SOLPED</t>
        </r>
      </text>
    </comment>
    <comment ref="A584" authorId="0" shapeId="0">
      <text>
        <r>
          <rPr>
            <b/>
            <sz val="9"/>
            <color indexed="81"/>
            <rFont val="Tahoma"/>
            <family val="2"/>
          </rPr>
          <t>Abel:</t>
        </r>
        <r>
          <rPr>
            <sz val="9"/>
            <color indexed="81"/>
            <rFont val="Tahoma"/>
            <family val="2"/>
          </rPr>
          <t xml:space="preserve">
SIN SOLPED</t>
        </r>
      </text>
    </comment>
    <comment ref="I593" authorId="1" shapeId="0">
      <text>
        <r>
          <rPr>
            <b/>
            <sz val="8"/>
            <color indexed="81"/>
            <rFont val="Tahoma"/>
            <family val="2"/>
          </rPr>
          <t>pza 14 en orden y denture</t>
        </r>
        <r>
          <rPr>
            <sz val="8"/>
            <color indexed="81"/>
            <rFont val="Tahoma"/>
            <family val="2"/>
          </rPr>
          <t xml:space="preserve">
</t>
        </r>
      </text>
    </comment>
    <comment ref="E596" authorId="0" shapeId="0">
      <text>
        <r>
          <rPr>
            <b/>
            <sz val="9"/>
            <color indexed="81"/>
            <rFont val="Tahoma"/>
            <family val="2"/>
          </rPr>
          <t>Abel:</t>
        </r>
        <r>
          <rPr>
            <sz val="9"/>
            <color indexed="81"/>
            <rFont val="Tahoma"/>
            <family val="2"/>
          </rPr>
          <t xml:space="preserve">
se devolvieron por codigo pero las cancelaron, si las piden hacerlas nomas</t>
        </r>
      </text>
    </comment>
    <comment ref="E597" authorId="0" shapeId="0">
      <text>
        <r>
          <rPr>
            <b/>
            <sz val="9"/>
            <color indexed="81"/>
            <rFont val="Tahoma"/>
            <family val="2"/>
          </rPr>
          <t>Abel:</t>
        </r>
        <r>
          <rPr>
            <sz val="9"/>
            <color indexed="81"/>
            <rFont val="Tahoma"/>
            <family val="2"/>
          </rPr>
          <t xml:space="preserve">
se devolvieron por codigo pero las cancelaron, si las piden hacerlas nomas</t>
        </r>
      </text>
    </comment>
    <comment ref="E598" authorId="1" shapeId="0">
      <text>
        <r>
          <rPr>
            <b/>
            <sz val="8"/>
            <color indexed="81"/>
            <rFont val="Tahoma"/>
            <family val="2"/>
          </rPr>
          <t>estan haciend protesis valplast sup/inf y en esta solped hay sola arcada. Pero pagaron antes protesis acrilica x 4 que no hicimos. Ver si compensamos el valor</t>
        </r>
        <r>
          <rPr>
            <sz val="8"/>
            <color indexed="81"/>
            <rFont val="Tahoma"/>
            <family val="2"/>
          </rPr>
          <t xml:space="preserve">
</t>
        </r>
      </text>
    </comment>
    <comment ref="B604" authorId="0" shapeId="0">
      <text>
        <r>
          <rPr>
            <b/>
            <sz val="9"/>
            <color indexed="81"/>
            <rFont val="Tahoma"/>
            <family val="2"/>
          </rPr>
          <t>Abel:</t>
        </r>
        <r>
          <rPr>
            <sz val="9"/>
            <color indexed="81"/>
            <rFont val="Tahoma"/>
            <family val="2"/>
          </rPr>
          <t xml:space="preserve">
LLEGO A INICIOS DE NOVIEMBRE
</t>
        </r>
      </text>
    </comment>
    <comment ref="D612" authorId="1" shapeId="0">
      <text>
        <r>
          <rPr>
            <b/>
            <sz val="8"/>
            <color indexed="81"/>
            <rFont val="Tahoma"/>
            <family val="2"/>
          </rPr>
          <t>*:</t>
        </r>
        <r>
          <rPr>
            <sz val="8"/>
            <color indexed="81"/>
            <rFont val="Tahoma"/>
            <family val="2"/>
          </rPr>
          <t xml:space="preserve">
en orden dice
 Dr. Guerra</t>
        </r>
      </text>
    </comment>
    <comment ref="E621" authorId="1" shapeId="0">
      <text>
        <r>
          <rPr>
            <b/>
            <sz val="8"/>
            <color indexed="81"/>
            <rFont val="Tahoma"/>
            <family val="2"/>
          </rPr>
          <t>SOLP 10203060 HACE LO MISMO, ESPERAR A VER CUAL CANCELAN Y ANULAR LA OTRA</t>
        </r>
        <r>
          <rPr>
            <sz val="8"/>
            <color indexed="81"/>
            <rFont val="Tahoma"/>
            <family val="2"/>
          </rPr>
          <t xml:space="preserve">
</t>
        </r>
      </text>
    </comment>
    <comment ref="E622" authorId="1" shapeId="0">
      <text>
        <r>
          <rPr>
            <b/>
            <sz val="8"/>
            <color indexed="81"/>
            <rFont val="Tahoma"/>
            <family val="2"/>
          </rPr>
          <t>SOLP 10203060 HACE LO MISMO, ESPERAR A VER CUAL CANCELAN Y ANULAR LA OTRA</t>
        </r>
        <r>
          <rPr>
            <sz val="8"/>
            <color indexed="81"/>
            <rFont val="Tahoma"/>
            <family val="2"/>
          </rPr>
          <t xml:space="preserve">
</t>
        </r>
      </text>
    </comment>
    <comment ref="E639" authorId="0" shapeId="0">
      <text>
        <r>
          <rPr>
            <b/>
            <sz val="9"/>
            <color indexed="81"/>
            <rFont val="Tahoma"/>
            <family val="2"/>
          </rPr>
          <t>Abel:</t>
        </r>
        <r>
          <rPr>
            <sz val="9"/>
            <color indexed="81"/>
            <rFont val="Tahoma"/>
            <family val="2"/>
          </rPr>
          <t xml:space="preserve">
ESTA SOLPED ESTA AOSICADO A PAC. LUZ MORALES Y DR. HERNANDEZ (PROVISORIO IMPAGO  + CORONA PAGADA) ESPERAR A QUE LA APAGUEN</t>
        </r>
      </text>
    </comment>
    <comment ref="A642" authorId="1" shapeId="0">
      <text>
        <r>
          <rPr>
            <b/>
            <sz val="8"/>
            <color indexed="81"/>
            <rFont val="Tahoma"/>
            <family val="2"/>
          </rPr>
          <t>SIN SOLPED. CANCELADA CON O.C. ENVIADAS EN JULIO
______________
DESPUE SLLEGO SOLED FISICA</t>
        </r>
        <r>
          <rPr>
            <sz val="8"/>
            <color indexed="81"/>
            <rFont val="Tahoma"/>
            <family val="2"/>
          </rPr>
          <t xml:space="preserve">
</t>
        </r>
      </text>
    </comment>
    <comment ref="A643" authorId="1" shapeId="0">
      <text>
        <r>
          <rPr>
            <b/>
            <sz val="8"/>
            <color indexed="81"/>
            <rFont val="Tahoma"/>
            <family val="2"/>
          </rPr>
          <t>*:</t>
        </r>
        <r>
          <rPr>
            <sz val="8"/>
            <color indexed="81"/>
            <rFont val="Tahoma"/>
            <family val="2"/>
          </rPr>
          <t xml:space="preserve">
SIN SOLPED</t>
        </r>
      </text>
    </comment>
    <comment ref="C643" authorId="1" shapeId="0">
      <text>
        <r>
          <rPr>
            <b/>
            <sz val="8"/>
            <color indexed="81"/>
            <rFont val="Tahoma"/>
            <family val="2"/>
          </rPr>
          <t>*:</t>
        </r>
        <r>
          <rPr>
            <sz val="8"/>
            <color indexed="81"/>
            <rFont val="Tahoma"/>
            <family val="2"/>
          </rPr>
          <t xml:space="preserve">
NO INDICA NOMBRE EN CANCELACION</t>
        </r>
      </text>
    </comment>
    <comment ref="A674" authorId="1" shapeId="0">
      <text>
        <r>
          <rPr>
            <b/>
            <sz val="8"/>
            <color indexed="81"/>
            <rFont val="Tahoma"/>
            <family val="2"/>
          </rPr>
          <t>EN JULIO SE HIZO CORONA PROCERA 3-14,ADEMAS SE ANULO CORONA PERIFERICA CON PERNO.AHORA PIDEN SOL0 PERNO QUE VENDRIA A SER UNA REPETICION.</t>
        </r>
        <r>
          <rPr>
            <sz val="8"/>
            <color indexed="81"/>
            <rFont val="Tahoma"/>
            <family val="2"/>
          </rPr>
          <t xml:space="preserve">
</t>
        </r>
      </text>
    </comment>
    <comment ref="E675" authorId="1" shapeId="0">
      <text>
        <r>
          <rPr>
            <b/>
            <sz val="8"/>
            <color indexed="81"/>
            <rFont val="Tahoma"/>
            <family val="2"/>
          </rPr>
          <t>BUSCNADO LA SOLPED FISICA, SOLO HALLAMOS LA QUE ESPECIFICA PROVISORIO + CORONA PROCERA, ADEMAS VEMOS QUE ESTAS 2 ES COMO QUE INICIALMENTE SE DIERON PERO DESPUES SE CORRIGIO POR LA OTRA, ya que estan sin orden</t>
        </r>
        <r>
          <rPr>
            <sz val="8"/>
            <color indexed="81"/>
            <rFont val="Tahoma"/>
            <family val="2"/>
          </rPr>
          <t xml:space="preserve">
</t>
        </r>
      </text>
    </comment>
    <comment ref="E677" authorId="1" shapeId="0">
      <text>
        <r>
          <rPr>
            <b/>
            <sz val="8"/>
            <color indexed="81"/>
            <rFont val="Tahoma"/>
            <family val="2"/>
          </rPr>
          <t>TRABAJO DEL AÑO PASADO QUE NUNCA SE HIZO SI VUELVE PACIENTE MOVER A TABLA PRINCIPAL</t>
        </r>
        <r>
          <rPr>
            <sz val="8"/>
            <color indexed="81"/>
            <rFont val="Tahoma"/>
            <family val="2"/>
          </rPr>
          <t xml:space="preserve">
</t>
        </r>
      </text>
    </comment>
    <comment ref="E678" authorId="1" shapeId="0">
      <text>
        <r>
          <rPr>
            <b/>
            <sz val="8"/>
            <color indexed="81"/>
            <rFont val="Tahoma"/>
            <family val="2"/>
          </rPr>
          <t>*:</t>
        </r>
        <r>
          <rPr>
            <sz val="8"/>
            <color indexed="81"/>
            <rFont val="Tahoma"/>
            <family val="2"/>
          </rPr>
          <t xml:space="preserve">
SOLPE 10173102 HACE LO MISMO Y ESA SI SE CANCELO</t>
        </r>
      </text>
    </comment>
    <comment ref="E679" authorId="1" shapeId="0">
      <text>
        <r>
          <rPr>
            <b/>
            <sz val="8"/>
            <color indexed="81"/>
            <rFont val="Tahoma"/>
            <family val="2"/>
          </rPr>
          <t>*:</t>
        </r>
        <r>
          <rPr>
            <sz val="8"/>
            <color indexed="81"/>
            <rFont val="Tahoma"/>
            <family val="2"/>
          </rPr>
          <t xml:space="preserve">
solp 10194438 la reemplaza</t>
        </r>
      </text>
    </comment>
    <comment ref="E680" authorId="1" shapeId="0">
      <text>
        <r>
          <rPr>
            <b/>
            <sz val="8"/>
            <color indexed="81"/>
            <rFont val="Tahoma"/>
            <family val="2"/>
          </rPr>
          <t>*:</t>
        </r>
        <r>
          <rPr>
            <sz val="8"/>
            <color indexed="81"/>
            <rFont val="Tahoma"/>
            <family val="2"/>
          </rPr>
          <t xml:space="preserve">
solp 10194438 la reemplaza</t>
        </r>
      </text>
    </comment>
    <comment ref="E681" authorId="1" shapeId="0">
      <text>
        <r>
          <rPr>
            <b/>
            <sz val="8"/>
            <color indexed="81"/>
            <rFont val="Tahoma"/>
            <family val="2"/>
          </rPr>
          <t>*:</t>
        </r>
        <r>
          <rPr>
            <sz val="8"/>
            <color indexed="81"/>
            <rFont val="Tahoma"/>
            <family val="2"/>
          </rPr>
          <t xml:space="preserve">
solp 10194438 la reemplaza</t>
        </r>
      </text>
    </comment>
    <comment ref="E682" authorId="0" shapeId="0">
      <text>
        <r>
          <rPr>
            <b/>
            <sz val="9"/>
            <color indexed="81"/>
            <rFont val="Tahoma"/>
            <family val="2"/>
          </rPr>
          <t>Abel:
la posicion 1 era 2706002, que la pagaron y se anuló despues</t>
        </r>
        <r>
          <rPr>
            <sz val="9"/>
            <color indexed="81"/>
            <rFont val="Tahoma"/>
            <family val="2"/>
          </rPr>
          <t xml:space="preserve">
como segunda posicion estaba 2706024X1  pero despues tb la anuló y agregaron 2706024X1</t>
        </r>
      </text>
    </comment>
  </commentList>
</comments>
</file>

<file path=xl/comments5.xml><?xml version="1.0" encoding="utf-8"?>
<comments xmlns="http://schemas.openxmlformats.org/spreadsheetml/2006/main">
  <authors>
    <author>Abel</author>
    <author>*</author>
    <author>abel</author>
  </authors>
  <commentList>
    <comment ref="I35" authorId="0" shapeId="0">
      <text>
        <r>
          <rPr>
            <b/>
            <sz val="9"/>
            <color indexed="81"/>
            <rFont val="Tahoma"/>
            <family val="2"/>
          </rPr>
          <t>Abel:</t>
        </r>
        <r>
          <rPr>
            <sz val="9"/>
            <color indexed="81"/>
            <rFont val="Tahoma"/>
            <family val="2"/>
          </rPr>
          <t xml:space="preserve">
PARA REPETICION EN DENTURE LE PUSIERON PZA 28</t>
        </r>
      </text>
    </comment>
    <comment ref="J52" authorId="1" shapeId="0">
      <text>
        <r>
          <rPr>
            <b/>
            <sz val="8"/>
            <color indexed="81"/>
            <rFont val="Tahoma"/>
            <family val="2"/>
          </rPr>
          <t>*:</t>
        </r>
        <r>
          <rPr>
            <sz val="8"/>
            <color indexed="81"/>
            <rFont val="Tahoma"/>
            <family val="2"/>
          </rPr>
          <t xml:space="preserve">
CANT=1</t>
        </r>
      </text>
    </comment>
    <comment ref="A60" authorId="1" shapeId="0">
      <text>
        <r>
          <rPr>
            <b/>
            <sz val="8"/>
            <color indexed="81"/>
            <rFont val="Tahoma"/>
            <family val="2"/>
          </rPr>
          <t>*:</t>
        </r>
        <r>
          <rPr>
            <sz val="8"/>
            <color indexed="81"/>
            <rFont val="Tahoma"/>
            <family val="2"/>
          </rPr>
          <t xml:space="preserve">
SIN SOLPED</t>
        </r>
      </text>
    </comment>
    <comment ref="I100" authorId="0" shapeId="0">
      <text>
        <r>
          <rPr>
            <b/>
            <sz val="9"/>
            <color indexed="81"/>
            <rFont val="Tahoma"/>
            <family val="2"/>
          </rPr>
          <t>Abel:</t>
        </r>
        <r>
          <rPr>
            <sz val="9"/>
            <color indexed="81"/>
            <rFont val="Tahoma"/>
            <family val="2"/>
          </rPr>
          <t xml:space="preserve">
se termino como pza 19</t>
        </r>
      </text>
    </comment>
    <comment ref="A127" authorId="1" shapeId="0">
      <text>
        <r>
          <rPr>
            <b/>
            <sz val="8"/>
            <color indexed="81"/>
            <rFont val="Tahoma"/>
            <family val="2"/>
          </rPr>
          <t>*:</t>
        </r>
        <r>
          <rPr>
            <sz val="8"/>
            <color indexed="81"/>
            <rFont val="Tahoma"/>
            <family val="2"/>
          </rPr>
          <t xml:space="preserve">
cancelada en oc
</t>
        </r>
      </text>
    </comment>
    <comment ref="E137" authorId="0" shapeId="0">
      <text>
        <r>
          <rPr>
            <b/>
            <sz val="9"/>
            <color indexed="81"/>
            <rFont val="Tahoma"/>
            <family val="2"/>
          </rPr>
          <t>Abel:</t>
        </r>
        <r>
          <rPr>
            <sz val="9"/>
            <color indexed="81"/>
            <rFont val="Tahoma"/>
            <family val="2"/>
          </rPr>
          <t xml:space="preserve">
en tabla tss habia corona pza 10 pero no se econtro la orden</t>
        </r>
      </text>
    </comment>
    <comment ref="E154" authorId="0" shapeId="0">
      <text>
        <r>
          <rPr>
            <b/>
            <sz val="9"/>
            <color indexed="81"/>
            <rFont val="Tahoma"/>
            <family val="2"/>
          </rPr>
          <t>Abel:</t>
        </r>
        <r>
          <rPr>
            <sz val="9"/>
            <color indexed="81"/>
            <rFont val="Tahoma"/>
            <family val="2"/>
          </rPr>
          <t xml:space="preserve">
SUPUESTAMENTE NO SE HACEN ENTOS TRABAJOS O NO S EPNEN DE ACUERDO</t>
        </r>
      </text>
    </comment>
    <comment ref="A203" authorId="1" shapeId="0">
      <text>
        <r>
          <rPr>
            <b/>
            <sz val="8"/>
            <color indexed="81"/>
            <rFont val="Tahoma"/>
            <family val="2"/>
          </rPr>
          <t>CANC. EN ORD COMPRA DIC 2013</t>
        </r>
      </text>
    </comment>
    <comment ref="E211" authorId="1" shapeId="0">
      <text>
        <r>
          <rPr>
            <b/>
            <sz val="8"/>
            <color indexed="81"/>
            <rFont val="Tahoma"/>
            <family val="2"/>
          </rPr>
          <t>el prov vino como tobalaba y esta es de la florida</t>
        </r>
        <r>
          <rPr>
            <sz val="8"/>
            <color indexed="81"/>
            <rFont val="Tahoma"/>
            <family val="2"/>
          </rPr>
          <t xml:space="preserve">
</t>
        </r>
      </text>
    </comment>
    <comment ref="A226" authorId="0" shapeId="0">
      <text>
        <r>
          <rPr>
            <b/>
            <sz val="9"/>
            <color indexed="81"/>
            <rFont val="Tahoma"/>
            <family val="2"/>
          </rPr>
          <t>Abel:</t>
        </r>
        <r>
          <rPr>
            <sz val="9"/>
            <color indexed="81"/>
            <rFont val="Tahoma"/>
            <family val="2"/>
          </rPr>
          <t xml:space="preserve">
SIN SOLPED</t>
        </r>
      </text>
    </comment>
    <comment ref="A227" authorId="0" shapeId="0">
      <text>
        <r>
          <rPr>
            <b/>
            <sz val="9"/>
            <color indexed="81"/>
            <rFont val="Tahoma"/>
            <family val="2"/>
          </rPr>
          <t>Abel:</t>
        </r>
        <r>
          <rPr>
            <sz val="9"/>
            <color indexed="81"/>
            <rFont val="Tahoma"/>
            <family val="2"/>
          </rPr>
          <t xml:space="preserve">
SIN SOLPED</t>
        </r>
      </text>
    </comment>
    <comment ref="I237" authorId="1" shapeId="0">
      <text>
        <r>
          <rPr>
            <b/>
            <sz val="8"/>
            <color indexed="81"/>
            <rFont val="Tahoma"/>
            <family val="2"/>
          </rPr>
          <t>*:</t>
        </r>
        <r>
          <rPr>
            <sz val="8"/>
            <color indexed="81"/>
            <rFont val="Tahoma"/>
            <family val="2"/>
          </rPr>
          <t xml:space="preserve">
PZA 31 EN ORDEN</t>
        </r>
      </text>
    </comment>
    <comment ref="I242" authorId="1" shapeId="0">
      <text>
        <r>
          <rPr>
            <b/>
            <sz val="8"/>
            <color indexed="81"/>
            <rFont val="Tahoma"/>
            <family val="2"/>
          </rPr>
          <t>*:</t>
        </r>
        <r>
          <rPr>
            <sz val="8"/>
            <color indexed="81"/>
            <rFont val="Tahoma"/>
            <family val="2"/>
          </rPr>
          <t xml:space="preserve">
EN SOLPED INDICABA PIEZA 29
</t>
        </r>
      </text>
    </comment>
    <comment ref="I244" authorId="1" shapeId="0">
      <text>
        <r>
          <rPr>
            <b/>
            <sz val="8"/>
            <color indexed="81"/>
            <rFont val="Tahoma"/>
            <family val="2"/>
          </rPr>
          <t>SE REPITIO LA CORONA 7. si es que paga una de estas 2 coronas, anular la otra</t>
        </r>
        <r>
          <rPr>
            <sz val="8"/>
            <color indexed="81"/>
            <rFont val="Tahoma"/>
            <family val="2"/>
          </rPr>
          <t xml:space="preserve">
</t>
        </r>
      </text>
    </comment>
    <comment ref="A254" authorId="0" shapeId="0">
      <text>
        <r>
          <rPr>
            <b/>
            <sz val="9"/>
            <color indexed="81"/>
            <rFont val="Tahoma"/>
            <family val="2"/>
          </rPr>
          <t>Abel:</t>
        </r>
        <r>
          <rPr>
            <sz val="9"/>
            <color indexed="81"/>
            <rFont val="Tahoma"/>
            <family val="2"/>
          </rPr>
          <t xml:space="preserve">
SIN SOLPED</t>
        </r>
      </text>
    </comment>
    <comment ref="A312" authorId="1" shapeId="0">
      <text>
        <r>
          <rPr>
            <b/>
            <sz val="8"/>
            <color indexed="81"/>
            <rFont val="Tahoma"/>
            <family val="2"/>
          </rPr>
          <t>*:</t>
        </r>
        <r>
          <rPr>
            <sz val="8"/>
            <color indexed="81"/>
            <rFont val="Tahoma"/>
            <family val="2"/>
          </rPr>
          <t xml:space="preserve">
SOLPED 10247641 PARA PROVISORIOS Y CORONAS DE LAS PIEZAS 6-27-28-29</t>
        </r>
      </text>
    </comment>
    <comment ref="A313" authorId="1" shapeId="0">
      <text>
        <r>
          <rPr>
            <b/>
            <sz val="8"/>
            <color indexed="81"/>
            <rFont val="Tahoma"/>
            <family val="2"/>
          </rPr>
          <t>*:</t>
        </r>
        <r>
          <rPr>
            <sz val="8"/>
            <color indexed="81"/>
            <rFont val="Tahoma"/>
            <family val="2"/>
          </rPr>
          <t xml:space="preserve">
SOLPED 10247641 PARA PROVISORIOS Y CORONAS DE LAS PIEZAS 6-27-28-29</t>
        </r>
      </text>
    </comment>
    <comment ref="E315" authorId="1" shapeId="0">
      <text>
        <r>
          <rPr>
            <b/>
            <sz val="8"/>
            <color indexed="81"/>
            <rFont val="Tahoma"/>
            <family val="2"/>
          </rPr>
          <t>*:</t>
        </r>
        <r>
          <rPr>
            <sz val="8"/>
            <color indexed="81"/>
            <rFont val="Tahoma"/>
            <family val="2"/>
          </rPr>
          <t xml:space="preserve">
INICIALMENTE SOLO HABIA 2704005X3 PERO CANCELARON  SOLO UN PROVISORIO CON 2704005X1.
SE DESGLOSO Y QUEDO PENDIENTE ESTO</t>
        </r>
      </text>
    </comment>
    <comment ref="J315" authorId="0" shapeId="0">
      <text>
        <r>
          <rPr>
            <b/>
            <sz val="9"/>
            <color indexed="81"/>
            <rFont val="Tahoma"/>
            <family val="2"/>
          </rPr>
          <t>Abel:</t>
        </r>
        <r>
          <rPr>
            <sz val="9"/>
            <color indexed="81"/>
            <rFont val="Tahoma"/>
            <family val="2"/>
          </rPr>
          <t xml:space="preserve">
ANTES CANT=3 PERO LO PAGARON CANT=2
se opto por no dsglosar por que paciente ya pago y se fue
</t>
        </r>
      </text>
    </comment>
    <comment ref="E354" authorId="1" shapeId="0">
      <text>
        <r>
          <rPr>
            <b/>
            <sz val="8"/>
            <color indexed="81"/>
            <rFont val="Tahoma"/>
            <family val="2"/>
          </rPr>
          <t>*:</t>
        </r>
        <r>
          <rPr>
            <sz val="8"/>
            <color indexed="81"/>
            <rFont val="Tahoma"/>
            <family val="2"/>
          </rPr>
          <t xml:space="preserve">
EN CANCELACIONES VENIA COMO ALAMEDA
PUEDE SER POR ESO QUE APARECIO  UN ICONO DE BOMBA</t>
        </r>
      </text>
    </comment>
    <comment ref="I385" authorId="1" shapeId="0">
      <text>
        <r>
          <rPr>
            <b/>
            <sz val="8"/>
            <color indexed="81"/>
            <rFont val="Tahoma"/>
            <family val="2"/>
          </rPr>
          <t>EN SOLPED DICE PZAS 18-19  pero cant=1. SIPIDEN INCRUSTACIONES PARA DOS PIEZAS PEDIR MODIFIQUEN SOLPED</t>
        </r>
      </text>
    </comment>
    <comment ref="A399" authorId="1" shapeId="0">
      <text>
        <r>
          <rPr>
            <b/>
            <sz val="8"/>
            <color indexed="81"/>
            <rFont val="Tahoma"/>
            <family val="2"/>
          </rPr>
          <t>LLEGO NUEVA SOLPED CONTENIENDO 2 TRABAJOS EL PROVISORIO Y ESTA CORONA Y NO CONTENIA LA CORONA ANTERIOR. Intuyo que esta cambiando de proceso pero no eliminó la otra corona.. Esperar a ver que pasa</t>
        </r>
      </text>
    </comment>
    <comment ref="E449" authorId="1" shapeId="0">
      <text>
        <r>
          <rPr>
            <b/>
            <sz val="8"/>
            <color indexed="81"/>
            <rFont val="Tahoma"/>
            <family val="2"/>
          </rPr>
          <t>en recepcion marcaron la solped como si fuera de la florida, estar pendiente como llega la orden</t>
        </r>
        <r>
          <rPr>
            <sz val="8"/>
            <color indexed="81"/>
            <rFont val="Tahoma"/>
            <family val="2"/>
          </rPr>
          <t xml:space="preserve">
</t>
        </r>
      </text>
    </comment>
    <comment ref="A487" authorId="0" shapeId="0">
      <text>
        <r>
          <rPr>
            <b/>
            <sz val="9"/>
            <color indexed="81"/>
            <rFont val="Tahoma"/>
            <family val="2"/>
          </rPr>
          <t>Abel:</t>
        </r>
        <r>
          <rPr>
            <sz val="9"/>
            <color indexed="81"/>
            <rFont val="Tahoma"/>
            <family val="2"/>
          </rPr>
          <t xml:space="preserve">
SE ARCHIVO COMO TERMINADO</t>
        </r>
      </text>
    </comment>
    <comment ref="E487" authorId="0" shapeId="0">
      <text>
        <r>
          <rPr>
            <b/>
            <sz val="9"/>
            <color indexed="81"/>
            <rFont val="Tahoma"/>
            <family val="2"/>
          </rPr>
          <t>Abel:</t>
        </r>
        <r>
          <rPr>
            <sz val="9"/>
            <color indexed="81"/>
            <rFont val="Tahoma"/>
            <family val="2"/>
          </rPr>
          <t xml:space="preserve">
LLEGO EN NOVIEMBRE CON FECHA DE OCTUBRE, LLEGO DESPUES QUE LA CORONA
</t>
        </r>
      </text>
    </comment>
    <comment ref="E489" authorId="0" shapeId="0">
      <text>
        <r>
          <rPr>
            <b/>
            <sz val="9"/>
            <color indexed="81"/>
            <rFont val="Tahoma"/>
            <family val="2"/>
          </rPr>
          <t>Abel:</t>
        </r>
        <r>
          <rPr>
            <sz val="9"/>
            <color indexed="81"/>
            <rFont val="Tahoma"/>
            <family val="2"/>
          </rPr>
          <t xml:space="preserve">
LLEGO EN NOVIEMBRE CON FECHA DE OCTUBRE, LLEGO DESPUES QUE LA CORONA
</t>
        </r>
      </text>
    </comment>
    <comment ref="E491" authorId="1" shapeId="0">
      <text>
        <r>
          <rPr>
            <b/>
            <sz val="8"/>
            <color indexed="81"/>
            <rFont val="Tahoma"/>
            <family val="2"/>
          </rPr>
          <t>*:</t>
        </r>
        <r>
          <rPr>
            <sz val="8"/>
            <color indexed="81"/>
            <rFont val="Tahoma"/>
            <family val="2"/>
          </rPr>
          <t xml:space="preserve">
LA REPETICION LLEGÓ COMO PIEZA 4</t>
        </r>
      </text>
    </comment>
    <comment ref="I498" authorId="1" shapeId="0">
      <text>
        <r>
          <rPr>
            <b/>
            <sz val="8"/>
            <color indexed="81"/>
            <rFont val="Tahoma"/>
            <family val="2"/>
          </rPr>
          <t>en mayo hizo inc pza 4 que es analoga a la pza 13 - admeas tiene una corona pagada qe nunca hizo...</t>
        </r>
        <r>
          <rPr>
            <sz val="8"/>
            <color indexed="81"/>
            <rFont val="Tahoma"/>
            <family val="2"/>
          </rPr>
          <t xml:space="preserve">
</t>
        </r>
      </text>
    </comment>
    <comment ref="J504" authorId="0" shapeId="0">
      <text>
        <r>
          <rPr>
            <b/>
            <sz val="9"/>
            <color indexed="81"/>
            <rFont val="Tahoma"/>
            <family val="2"/>
          </rPr>
          <t>Abel:</t>
        </r>
        <r>
          <rPr>
            <sz val="9"/>
            <color indexed="81"/>
            <rFont val="Tahoma"/>
            <family val="2"/>
          </rPr>
          <t xml:space="preserve">
INICIALMENTE CANT=1  PERO DESPUES LLEGO SOLPED CON VALOR CAMBIADO
</t>
        </r>
      </text>
    </comment>
    <comment ref="E541" authorId="0" shapeId="0">
      <text>
        <r>
          <rPr>
            <b/>
            <sz val="9"/>
            <color indexed="81"/>
            <rFont val="Tahoma"/>
            <family val="2"/>
          </rPr>
          <t>Abel:</t>
        </r>
        <r>
          <rPr>
            <sz val="9"/>
            <color indexed="81"/>
            <rFont val="Tahoma"/>
            <family val="2"/>
          </rPr>
          <t xml:space="preserve">
INICIALMENTE llego como protesis total acrilica, se cambió
</t>
        </r>
      </text>
    </comment>
    <comment ref="I551" authorId="1" shapeId="0">
      <text>
        <r>
          <rPr>
            <b/>
            <sz val="8"/>
            <color indexed="81"/>
            <rFont val="Tahoma"/>
            <family val="2"/>
          </rPr>
          <t>PZA 15 EN SOLP</t>
        </r>
        <r>
          <rPr>
            <sz val="8"/>
            <color indexed="81"/>
            <rFont val="Tahoma"/>
            <family val="2"/>
          </rPr>
          <t xml:space="preserve">
</t>
        </r>
      </text>
    </comment>
    <comment ref="I567" authorId="1" shapeId="0">
      <text>
        <r>
          <rPr>
            <b/>
            <sz val="8"/>
            <color indexed="81"/>
            <rFont val="Tahoma"/>
            <family val="2"/>
          </rPr>
          <t>*:</t>
        </r>
        <r>
          <rPr>
            <sz val="8"/>
            <color indexed="81"/>
            <rFont val="Tahoma"/>
            <family val="2"/>
          </rPr>
          <t xml:space="preserve">
PZA 2 EN SOLPED</t>
        </r>
      </text>
    </comment>
    <comment ref="A597" authorId="1" shapeId="0">
      <text>
        <r>
          <rPr>
            <b/>
            <sz val="8"/>
            <color indexed="81"/>
            <rFont val="Tahoma"/>
            <family val="2"/>
          </rPr>
          <t>CANC. EN ORD COMPRA DIC 2013</t>
        </r>
      </text>
    </comment>
    <comment ref="J604" authorId="1" shapeId="0">
      <text>
        <r>
          <rPr>
            <b/>
            <sz val="8"/>
            <color indexed="81"/>
            <rFont val="Tahoma"/>
            <family val="2"/>
          </rPr>
          <t>EN SOLPED DICE PZA 13-14 PERO CANT=1</t>
        </r>
        <r>
          <rPr>
            <sz val="8"/>
            <color indexed="81"/>
            <rFont val="Tahoma"/>
            <family val="2"/>
          </rPr>
          <t xml:space="preserve">
</t>
        </r>
      </text>
    </comment>
    <comment ref="J605" authorId="1" shapeId="0">
      <text>
        <r>
          <rPr>
            <b/>
            <sz val="8"/>
            <color indexed="81"/>
            <rFont val="Tahoma"/>
            <family val="2"/>
          </rPr>
          <t>EN SOLPED DICE PZA 13-14 PERO CANT=1</t>
        </r>
        <r>
          <rPr>
            <sz val="8"/>
            <color indexed="81"/>
            <rFont val="Tahoma"/>
            <family val="2"/>
          </rPr>
          <t xml:space="preserve">
</t>
        </r>
      </text>
    </comment>
    <comment ref="A637" authorId="1" shapeId="0">
      <text>
        <r>
          <rPr>
            <b/>
            <sz val="8"/>
            <color indexed="81"/>
            <rFont val="Tahoma"/>
            <family val="2"/>
          </rPr>
          <t>*:</t>
        </r>
        <r>
          <rPr>
            <sz val="8"/>
            <color indexed="81"/>
            <rFont val="Tahoma"/>
            <family val="2"/>
          </rPr>
          <t xml:space="preserve">
SIN SOLPED</t>
        </r>
      </text>
    </comment>
    <comment ref="I646" authorId="0" shapeId="0">
      <text>
        <r>
          <rPr>
            <b/>
            <sz val="9"/>
            <color indexed="81"/>
            <rFont val="Tahoma"/>
            <family val="2"/>
          </rPr>
          <t>Abel:</t>
        </r>
        <r>
          <rPr>
            <sz val="9"/>
            <color indexed="81"/>
            <rFont val="Tahoma"/>
            <family val="2"/>
          </rPr>
          <t xml:space="preserve">
PZA 2 EN SOLPED</t>
        </r>
      </text>
    </comment>
    <comment ref="I683" authorId="0" shapeId="0">
      <text>
        <r>
          <rPr>
            <b/>
            <sz val="9"/>
            <color indexed="81"/>
            <rFont val="Tahoma"/>
            <family val="2"/>
          </rPr>
          <t>Abel:</t>
        </r>
        <r>
          <rPr>
            <sz val="9"/>
            <color indexed="81"/>
            <rFont val="Tahoma"/>
            <family val="2"/>
          </rPr>
          <t xml:space="preserve">
PZA 14 ENSOLPED</t>
        </r>
      </text>
    </comment>
    <comment ref="E702" authorId="0" shapeId="0">
      <text>
        <r>
          <rPr>
            <b/>
            <sz val="9"/>
            <color indexed="81"/>
            <rFont val="Tahoma"/>
            <family val="2"/>
          </rPr>
          <t>Abel:</t>
        </r>
        <r>
          <rPr>
            <sz val="9"/>
            <color indexed="81"/>
            <rFont val="Tahoma"/>
            <family val="2"/>
          </rPr>
          <t xml:space="preserve">
ESTUVO INGRESADA EN LAS CONDES HAY QUE VER SI SE ENCUENTRA SOLPED</t>
        </r>
      </text>
    </comment>
    <comment ref="E752" authorId="2" shapeId="0">
      <text>
        <r>
          <rPr>
            <b/>
            <sz val="9"/>
            <color indexed="81"/>
            <rFont val="Tahoma"/>
            <family val="2"/>
          </rPr>
          <t>EN ESTA MISMA SOLPED AGREGARON PROCESO DE CORONA IN CERAM Y ESA FUE LA QUE PAGARON, ESTA QEUDA NULA</t>
        </r>
        <r>
          <rPr>
            <sz val="9"/>
            <color indexed="81"/>
            <rFont val="Tahoma"/>
            <family val="2"/>
          </rPr>
          <t xml:space="preserve">
</t>
        </r>
      </text>
    </comment>
    <comment ref="E753" authorId="1" shapeId="0">
      <text>
        <r>
          <rPr>
            <b/>
            <sz val="8"/>
            <color indexed="81"/>
            <rFont val="Tahoma"/>
            <family val="2"/>
          </rPr>
          <t>YA EXISTE ESTA PRESTACION PAGADA EN ESTA SOLPED PERO CON FECHA ANTERIOR</t>
        </r>
        <r>
          <rPr>
            <sz val="8"/>
            <color indexed="81"/>
            <rFont val="Tahoma"/>
            <family val="2"/>
          </rPr>
          <t xml:space="preserve">
</t>
        </r>
      </text>
    </comment>
    <comment ref="E754" authorId="0" shapeId="0">
      <text>
        <r>
          <rPr>
            <b/>
            <sz val="9"/>
            <color indexed="81"/>
            <rFont val="Tahoma"/>
            <family val="2"/>
          </rPr>
          <t>Abel:</t>
        </r>
        <r>
          <rPr>
            <sz val="9"/>
            <color indexed="81"/>
            <rFont val="Tahoma"/>
            <family val="2"/>
          </rPr>
          <t xml:space="preserve">
SOLP 10232667 LA PAGO</t>
        </r>
      </text>
    </comment>
  </commentList>
</comments>
</file>

<file path=xl/comments6.xml><?xml version="1.0" encoding="utf-8"?>
<comments xmlns="http://schemas.openxmlformats.org/spreadsheetml/2006/main">
  <authors>
    <author>*</author>
    <author>Abel</author>
  </authors>
  <commentList>
    <comment ref="B24" authorId="0" shapeId="0">
      <text>
        <r>
          <rPr>
            <b/>
            <sz val="8"/>
            <color indexed="81"/>
            <rFont val="Tahoma"/>
            <family val="2"/>
          </rPr>
          <t>*:</t>
        </r>
        <r>
          <rPr>
            <sz val="8"/>
            <color indexed="81"/>
            <rFont val="Tahoma"/>
            <family val="2"/>
          </rPr>
          <t xml:space="preserve">
FECHA DE ORDEN</t>
        </r>
      </text>
    </comment>
    <comment ref="E38" authorId="0" shapeId="0">
      <text>
        <r>
          <rPr>
            <b/>
            <sz val="8"/>
            <color indexed="81"/>
            <rFont val="Tahoma"/>
            <family val="2"/>
          </rPr>
          <t>PIDIERON INCRUSTACION ESTETICA EN VEZ DE CARILLA</t>
        </r>
      </text>
    </comment>
    <comment ref="E45" authorId="0" shapeId="0">
      <text>
        <r>
          <rPr>
            <b/>
            <sz val="8"/>
            <color indexed="81"/>
            <rFont val="Tahoma"/>
            <family val="2"/>
          </rPr>
          <t>ESTABA AGREGADO EN CANCELACIONES MAYO 2014 Y YA ESTABA PAGADO, SE AGREGO ESTA LINEA PARA QUE SE PUEDA CANCELAR</t>
        </r>
        <r>
          <rPr>
            <sz val="8"/>
            <color indexed="81"/>
            <rFont val="Tahoma"/>
            <family val="2"/>
          </rPr>
          <t xml:space="preserve">
</t>
        </r>
      </text>
    </comment>
    <comment ref="B52" authorId="0" shapeId="0">
      <text>
        <r>
          <rPr>
            <b/>
            <sz val="8"/>
            <color indexed="81"/>
            <rFont val="Tahoma"/>
            <family val="2"/>
          </rPr>
          <t>*:</t>
        </r>
        <r>
          <rPr>
            <sz val="8"/>
            <color indexed="81"/>
            <rFont val="Tahoma"/>
            <family val="2"/>
          </rPr>
          <t xml:space="preserve">
FECHA DE ORDEN</t>
        </r>
      </text>
    </comment>
    <comment ref="B60" authorId="0" shapeId="0">
      <text>
        <r>
          <rPr>
            <b/>
            <sz val="8"/>
            <color indexed="81"/>
            <rFont val="Tahoma"/>
            <family val="2"/>
          </rPr>
          <t>NO TIENE SOLPED FISICA, encargada al no poder enviarme la solped digital me confirmo el numero de solped y que esta correcto</t>
        </r>
        <r>
          <rPr>
            <sz val="8"/>
            <color indexed="81"/>
            <rFont val="Tahoma"/>
            <family val="2"/>
          </rPr>
          <t xml:space="preserve">
</t>
        </r>
      </text>
    </comment>
    <comment ref="A63" authorId="1" shapeId="0">
      <text>
        <r>
          <rPr>
            <b/>
            <sz val="9"/>
            <color indexed="81"/>
            <rFont val="Tahoma"/>
            <family val="2"/>
          </rPr>
          <t>Abel:</t>
        </r>
        <r>
          <rPr>
            <sz val="9"/>
            <color indexed="81"/>
            <rFont val="Tahoma"/>
            <family val="2"/>
          </rPr>
          <t xml:space="preserve">
SIN SOLPED</t>
        </r>
      </text>
    </comment>
    <comment ref="J67" authorId="1" shapeId="0">
      <text>
        <r>
          <rPr>
            <b/>
            <sz val="9"/>
            <color indexed="81"/>
            <rFont val="Tahoma"/>
            <family val="2"/>
          </rPr>
          <t>Abel:</t>
        </r>
        <r>
          <rPr>
            <sz val="9"/>
            <color indexed="81"/>
            <rFont val="Tahoma"/>
            <family val="2"/>
          </rPr>
          <t xml:space="preserve">
ENVIARON SOLPED CON CANT=2</t>
        </r>
      </text>
    </comment>
    <comment ref="A69" authorId="1" shapeId="0">
      <text>
        <r>
          <rPr>
            <b/>
            <sz val="9"/>
            <color indexed="81"/>
            <rFont val="Tahoma"/>
            <family val="2"/>
          </rPr>
          <t>Abel:</t>
        </r>
        <r>
          <rPr>
            <sz val="9"/>
            <color indexed="81"/>
            <rFont val="Tahoma"/>
            <family val="2"/>
          </rPr>
          <t xml:space="preserve">
SIN SOLPED
</t>
        </r>
      </text>
    </comment>
    <comment ref="A74" authorId="1" shapeId="0">
      <text>
        <r>
          <rPr>
            <b/>
            <sz val="9"/>
            <color indexed="81"/>
            <rFont val="Tahoma"/>
            <family val="2"/>
          </rPr>
          <t>Abel:</t>
        </r>
        <r>
          <rPr>
            <sz val="9"/>
            <color indexed="81"/>
            <rFont val="Tahoma"/>
            <family val="2"/>
          </rPr>
          <t xml:space="preserve">
SIN SOLPED</t>
        </r>
      </text>
    </comment>
    <comment ref="B75" authorId="0" shapeId="0">
      <text>
        <r>
          <rPr>
            <b/>
            <sz val="8"/>
            <color indexed="81"/>
            <rFont val="Tahoma"/>
            <family val="2"/>
          </rPr>
          <t xml:space="preserve">IMPRESIÓN DE TAMARA DE SOLPED NO DETALLA LA FECHA
</t>
        </r>
        <r>
          <rPr>
            <sz val="8"/>
            <color indexed="81"/>
            <rFont val="Tahoma"/>
            <family val="2"/>
          </rPr>
          <t xml:space="preserve">
</t>
        </r>
      </text>
    </comment>
    <comment ref="J77" authorId="1" shapeId="0">
      <text>
        <r>
          <rPr>
            <b/>
            <sz val="9"/>
            <color indexed="81"/>
            <rFont val="Tahoma"/>
            <family val="2"/>
          </rPr>
          <t>Abel:</t>
        </r>
        <r>
          <rPr>
            <sz val="9"/>
            <color indexed="81"/>
            <rFont val="Tahoma"/>
            <family val="2"/>
          </rPr>
          <t xml:space="preserve">
CANT=6</t>
        </r>
      </text>
    </comment>
    <comment ref="J78" authorId="1" shapeId="0">
      <text>
        <r>
          <rPr>
            <b/>
            <sz val="9"/>
            <color indexed="81"/>
            <rFont val="Tahoma"/>
            <family val="2"/>
          </rPr>
          <t>Abel:</t>
        </r>
        <r>
          <rPr>
            <sz val="9"/>
            <color indexed="81"/>
            <rFont val="Tahoma"/>
            <family val="2"/>
          </rPr>
          <t xml:space="preserve">
CANT=6</t>
        </r>
      </text>
    </comment>
    <comment ref="A82" authorId="1" shapeId="0">
      <text>
        <r>
          <rPr>
            <b/>
            <sz val="9"/>
            <color indexed="81"/>
            <rFont val="Tahoma"/>
            <family val="2"/>
          </rPr>
          <t>Abel:</t>
        </r>
        <r>
          <rPr>
            <sz val="9"/>
            <color indexed="81"/>
            <rFont val="Tahoma"/>
            <family val="2"/>
          </rPr>
          <t xml:space="preserve">
SIN SOLPED</t>
        </r>
      </text>
    </comment>
    <comment ref="A83" authorId="1" shapeId="0">
      <text>
        <r>
          <rPr>
            <b/>
            <sz val="9"/>
            <color indexed="81"/>
            <rFont val="Tahoma"/>
            <family val="2"/>
          </rPr>
          <t>Abel:</t>
        </r>
        <r>
          <rPr>
            <sz val="9"/>
            <color indexed="81"/>
            <rFont val="Tahoma"/>
            <family val="2"/>
          </rPr>
          <t xml:space="preserve">
SIN SOLPED</t>
        </r>
      </text>
    </comment>
    <comment ref="B90" authorId="0" shapeId="0">
      <text>
        <r>
          <rPr>
            <b/>
            <sz val="8"/>
            <color indexed="81"/>
            <rFont val="Tahoma"/>
            <family val="2"/>
          </rPr>
          <t>*:</t>
        </r>
        <r>
          <rPr>
            <sz val="8"/>
            <color indexed="81"/>
            <rFont val="Tahoma"/>
            <family val="2"/>
          </rPr>
          <t xml:space="preserve">
FECHA DE ORDEN</t>
        </r>
      </text>
    </comment>
    <comment ref="B96" authorId="0" shapeId="0">
      <text>
        <r>
          <rPr>
            <b/>
            <sz val="8"/>
            <color indexed="81"/>
            <rFont val="Tahoma"/>
            <family val="2"/>
          </rPr>
          <t xml:space="preserve">IMPRESIÓN DE TAMARA DE SOLPED NO DETALLA LA FECHA
</t>
        </r>
        <r>
          <rPr>
            <sz val="8"/>
            <color indexed="81"/>
            <rFont val="Tahoma"/>
            <family val="2"/>
          </rPr>
          <t xml:space="preserve">
</t>
        </r>
      </text>
    </comment>
    <comment ref="J102" authorId="1" shapeId="0">
      <text>
        <r>
          <rPr>
            <b/>
            <sz val="9"/>
            <color indexed="81"/>
            <rFont val="Tahoma"/>
            <family val="2"/>
          </rPr>
          <t>Abel:</t>
        </r>
        <r>
          <rPr>
            <sz val="9"/>
            <color indexed="81"/>
            <rFont val="Tahoma"/>
            <family val="2"/>
          </rPr>
          <t xml:space="preserve">
CANT=5</t>
        </r>
      </text>
    </comment>
    <comment ref="B108" authorId="0" shapeId="0">
      <text>
        <r>
          <rPr>
            <b/>
            <sz val="8"/>
            <color indexed="81"/>
            <rFont val="Tahoma"/>
            <family val="2"/>
          </rPr>
          <t>*:</t>
        </r>
        <r>
          <rPr>
            <sz val="8"/>
            <color indexed="81"/>
            <rFont val="Tahoma"/>
            <family val="2"/>
          </rPr>
          <t xml:space="preserve">
FECHA DE ORDEN</t>
        </r>
      </text>
    </comment>
    <comment ref="B109" authorId="0" shapeId="0">
      <text>
        <r>
          <rPr>
            <b/>
            <sz val="8"/>
            <color indexed="81"/>
            <rFont val="Tahoma"/>
            <family val="2"/>
          </rPr>
          <t>*:</t>
        </r>
        <r>
          <rPr>
            <sz val="8"/>
            <color indexed="81"/>
            <rFont val="Tahoma"/>
            <family val="2"/>
          </rPr>
          <t xml:space="preserve">
FECHA DE ORDEN</t>
        </r>
      </text>
    </comment>
    <comment ref="E112" authorId="0" shapeId="0">
      <text>
        <r>
          <rPr>
            <b/>
            <sz val="8"/>
            <color indexed="81"/>
            <rFont val="Tahoma"/>
            <family val="2"/>
          </rPr>
          <t>ANTES LA ODI=10216948 - en cancelacones la pagaron con solped 10216848</t>
        </r>
        <r>
          <rPr>
            <sz val="8"/>
            <color indexed="81"/>
            <rFont val="Tahoma"/>
            <family val="2"/>
          </rPr>
          <t xml:space="preserve">
</t>
        </r>
      </text>
    </comment>
    <comment ref="A114" authorId="1" shapeId="0">
      <text>
        <r>
          <rPr>
            <b/>
            <sz val="9"/>
            <color indexed="81"/>
            <rFont val="Tahoma"/>
            <family val="2"/>
          </rPr>
          <t>Abel:</t>
        </r>
        <r>
          <rPr>
            <sz val="9"/>
            <color indexed="81"/>
            <rFont val="Tahoma"/>
            <family val="2"/>
          </rPr>
          <t xml:space="preserve">
SIN SOLPED</t>
        </r>
      </text>
    </comment>
    <comment ref="G115" authorId="0" shapeId="0">
      <text>
        <r>
          <rPr>
            <b/>
            <sz val="8"/>
            <color indexed="81"/>
            <rFont val="Tahoma"/>
            <family val="2"/>
          </rPr>
          <t>SOLP LLEGO COMO 2704013 PERO EN CANCELACIONES COMO  2704005</t>
        </r>
        <r>
          <rPr>
            <sz val="8"/>
            <color indexed="81"/>
            <rFont val="Tahoma"/>
            <family val="2"/>
          </rPr>
          <t xml:space="preserve">
</t>
        </r>
      </text>
    </comment>
    <comment ref="E116" authorId="0" shapeId="0">
      <text>
        <r>
          <rPr>
            <b/>
            <sz val="8"/>
            <color indexed="81"/>
            <rFont val="Tahoma"/>
            <family val="2"/>
          </rPr>
          <t>PARA LA PZA 13 PIDIERON CASQ IN-CERAM</t>
        </r>
        <r>
          <rPr>
            <sz val="8"/>
            <color indexed="81"/>
            <rFont val="Tahoma"/>
            <family val="2"/>
          </rPr>
          <t xml:space="preserve">
</t>
        </r>
      </text>
    </comment>
    <comment ref="B117" authorId="0" shapeId="0">
      <text>
        <r>
          <rPr>
            <b/>
            <sz val="8"/>
            <color indexed="81"/>
            <rFont val="Tahoma"/>
            <family val="2"/>
          </rPr>
          <t xml:space="preserve">IMPRESIÓN DE TAMARA DE SOLPED NO DETALLA LA FECHA
</t>
        </r>
        <r>
          <rPr>
            <sz val="8"/>
            <color indexed="81"/>
            <rFont val="Tahoma"/>
            <family val="2"/>
          </rPr>
          <t xml:space="preserve">
</t>
        </r>
      </text>
    </comment>
    <comment ref="A118" authorId="0" shapeId="0">
      <text>
        <r>
          <rPr>
            <b/>
            <sz val="8"/>
            <color indexed="81"/>
            <rFont val="Tahoma"/>
            <family val="2"/>
          </rPr>
          <t xml:space="preserve">SIN SOLPED. CANCELADO CON O.C. MAYO 2014
</t>
        </r>
        <r>
          <rPr>
            <sz val="8"/>
            <color indexed="81"/>
            <rFont val="Tahoma"/>
            <family val="2"/>
          </rPr>
          <t xml:space="preserve">
</t>
        </r>
      </text>
    </comment>
    <comment ref="A119" authorId="0" shapeId="0">
      <text>
        <r>
          <rPr>
            <b/>
            <sz val="8"/>
            <color indexed="81"/>
            <rFont val="Tahoma"/>
            <family val="2"/>
          </rPr>
          <t xml:space="preserve">SIN SOLPED. CANCELADO CON O.C. MAYO 2014
</t>
        </r>
        <r>
          <rPr>
            <sz val="8"/>
            <color indexed="81"/>
            <rFont val="Tahoma"/>
            <family val="2"/>
          </rPr>
          <t xml:space="preserve">
</t>
        </r>
      </text>
    </comment>
  </commentList>
</comments>
</file>

<file path=xl/comments7.xml><?xml version="1.0" encoding="utf-8"?>
<comments xmlns="http://schemas.openxmlformats.org/spreadsheetml/2006/main">
  <authors>
    <author>*</author>
    <author>Abel</author>
  </authors>
  <commentList>
    <comment ref="E2" authorId="0" shapeId="0">
      <text>
        <r>
          <rPr>
            <b/>
            <sz val="8"/>
            <color indexed="81"/>
            <rFont val="Tahoma"/>
            <family val="2"/>
          </rPr>
          <t>CAROLINA CONTRERAS Coordinadora de Clinica</t>
        </r>
      </text>
    </comment>
    <comment ref="A15" authorId="0" shapeId="0">
      <text>
        <r>
          <rPr>
            <b/>
            <sz val="8"/>
            <color indexed="81"/>
            <rFont val="Tahoma"/>
            <family val="2"/>
          </rPr>
          <t>*:</t>
        </r>
        <r>
          <rPr>
            <sz val="8"/>
            <color indexed="81"/>
            <rFont val="Tahoma"/>
            <family val="2"/>
          </rPr>
          <t xml:space="preserve">
SIN SOLPED
</t>
        </r>
      </text>
    </comment>
    <comment ref="J15" authorId="0" shapeId="0">
      <text>
        <r>
          <rPr>
            <b/>
            <sz val="8"/>
            <color indexed="81"/>
            <rFont val="Tahoma"/>
            <family val="2"/>
          </rPr>
          <t>*:</t>
        </r>
        <r>
          <rPr>
            <sz val="8"/>
            <color indexed="81"/>
            <rFont val="Tahoma"/>
            <family val="2"/>
          </rPr>
          <t xml:space="preserve">
CANTIDAD 5
</t>
        </r>
      </text>
    </comment>
    <comment ref="J28" authorId="1" shapeId="0">
      <text>
        <r>
          <rPr>
            <b/>
            <sz val="9"/>
            <color indexed="81"/>
            <rFont val="Tahoma"/>
            <family val="2"/>
          </rPr>
          <t>Abel:</t>
        </r>
        <r>
          <rPr>
            <sz val="9"/>
            <color indexed="81"/>
            <rFont val="Tahoma"/>
            <family val="2"/>
          </rPr>
          <t xml:space="preserve">
4</t>
        </r>
      </text>
    </comment>
    <comment ref="C30" authorId="0" shapeId="0">
      <text>
        <r>
          <rPr>
            <b/>
            <sz val="8"/>
            <color indexed="81"/>
            <rFont val="Tahoma"/>
            <family val="2"/>
          </rPr>
          <t>en orden pusieron nombre ANDREA GONZALEZ</t>
        </r>
        <r>
          <rPr>
            <sz val="8"/>
            <color indexed="81"/>
            <rFont val="Tahoma"/>
            <family val="2"/>
          </rPr>
          <t xml:space="preserve">
</t>
        </r>
      </text>
    </comment>
    <comment ref="A47" authorId="1" shapeId="0">
      <text>
        <r>
          <rPr>
            <b/>
            <sz val="9"/>
            <color indexed="81"/>
            <rFont val="Tahoma"/>
            <family val="2"/>
          </rPr>
          <t>Abel:</t>
        </r>
        <r>
          <rPr>
            <sz val="9"/>
            <color indexed="81"/>
            <rFont val="Tahoma"/>
            <family val="2"/>
          </rPr>
          <t xml:space="preserve">
SE HABIA ANULADO PERO LA PAGARON</t>
        </r>
      </text>
    </comment>
    <comment ref="E47" authorId="1" shapeId="0">
      <text>
        <r>
          <rPr>
            <b/>
            <sz val="9"/>
            <color indexed="81"/>
            <rFont val="Tahoma"/>
            <family val="2"/>
          </rPr>
          <t>Abel:</t>
        </r>
        <r>
          <rPr>
            <sz val="9"/>
            <color indexed="81"/>
            <rFont val="Tahoma"/>
            <family val="2"/>
          </rPr>
          <t xml:space="preserve">
HAY OTRO PROVISORIO EN ESTA SOLPED QUE YA SE PAGO Y SOLO SE ESTA HACIENDO UNA CORONA</t>
        </r>
      </text>
    </comment>
    <comment ref="I49" authorId="1" shapeId="0">
      <text>
        <r>
          <rPr>
            <b/>
            <sz val="9"/>
            <color indexed="81"/>
            <rFont val="Tahoma"/>
            <family val="2"/>
          </rPr>
          <t>Abel:</t>
        </r>
        <r>
          <rPr>
            <sz val="9"/>
            <color indexed="81"/>
            <rFont val="Tahoma"/>
            <family val="2"/>
          </rPr>
          <t xml:space="preserve">
PZA 19 EN SOLPED</t>
        </r>
      </text>
    </comment>
    <comment ref="A55" authorId="0" shapeId="0">
      <text>
        <r>
          <rPr>
            <b/>
            <sz val="8"/>
            <color indexed="81"/>
            <rFont val="Tahoma"/>
            <family val="2"/>
          </rPr>
          <t>*:</t>
        </r>
        <r>
          <rPr>
            <sz val="8"/>
            <color indexed="81"/>
            <rFont val="Tahoma"/>
            <family val="2"/>
          </rPr>
          <t xml:space="preserve">
se archivo como terminada
</t>
        </r>
        <r>
          <rPr>
            <b/>
            <sz val="9"/>
            <color indexed="81"/>
            <rFont val="Tahoma"/>
            <family val="2"/>
          </rPr>
          <t>Abel:</t>
        </r>
        <r>
          <rPr>
            <sz val="9"/>
            <color indexed="81"/>
            <rFont val="Tahoma"/>
            <family val="2"/>
          </rPr>
          <t xml:space="preserve">
se archivo como terminado
</t>
        </r>
      </text>
    </comment>
    <comment ref="J59" authorId="0" shapeId="0">
      <text>
        <r>
          <rPr>
            <b/>
            <sz val="8"/>
            <color indexed="81"/>
            <rFont val="Tahoma"/>
            <family val="2"/>
          </rPr>
          <t>EN CABECERA DICE PZAS 29-30 PERO SOLO PIDE CANTIDAD=1</t>
        </r>
        <r>
          <rPr>
            <sz val="8"/>
            <color indexed="81"/>
            <rFont val="Tahoma"/>
            <family val="2"/>
          </rPr>
          <t xml:space="preserve">
</t>
        </r>
      </text>
    </comment>
    <comment ref="J60" authorId="0" shapeId="0">
      <text>
        <r>
          <rPr>
            <b/>
            <sz val="8"/>
            <color indexed="81"/>
            <rFont val="Tahoma"/>
            <family val="2"/>
          </rPr>
          <t>EN CABECERA DICE PZAS 29-30 PERO SOLO PIDE CANTIDAD=1</t>
        </r>
        <r>
          <rPr>
            <sz val="8"/>
            <color indexed="81"/>
            <rFont val="Tahoma"/>
            <family val="2"/>
          </rPr>
          <t xml:space="preserve">
</t>
        </r>
      </text>
    </comment>
    <comment ref="I92" authorId="1" shapeId="0">
      <text>
        <r>
          <rPr>
            <b/>
            <sz val="9"/>
            <color indexed="81"/>
            <rFont val="Tahoma"/>
            <family val="2"/>
          </rPr>
          <t>Abel:</t>
        </r>
        <r>
          <rPr>
            <sz val="9"/>
            <color indexed="81"/>
            <rFont val="Tahoma"/>
            <family val="2"/>
          </rPr>
          <t xml:space="preserve">
SE TRMINO COMO PZAS 4-18-19
</t>
        </r>
      </text>
    </comment>
    <comment ref="A115" authorId="1" shapeId="0">
      <text>
        <r>
          <rPr>
            <b/>
            <sz val="9"/>
            <color indexed="81"/>
            <rFont val="Tahoma"/>
            <family val="2"/>
          </rPr>
          <t>Abel:</t>
        </r>
        <r>
          <rPr>
            <sz val="9"/>
            <color indexed="81"/>
            <rFont val="Tahoma"/>
            <family val="2"/>
          </rPr>
          <t xml:space="preserve">
SIN SOLPED</t>
        </r>
      </text>
    </comment>
    <comment ref="A116" authorId="1" shapeId="0">
      <text>
        <r>
          <rPr>
            <b/>
            <sz val="9"/>
            <color indexed="81"/>
            <rFont val="Tahoma"/>
            <family val="2"/>
          </rPr>
          <t>Abel:</t>
        </r>
        <r>
          <rPr>
            <sz val="9"/>
            <color indexed="81"/>
            <rFont val="Tahoma"/>
            <family val="2"/>
          </rPr>
          <t xml:space="preserve">
SIN SOLPED</t>
        </r>
      </text>
    </comment>
    <comment ref="A119" authorId="1" shapeId="0">
      <text>
        <r>
          <rPr>
            <b/>
            <sz val="9"/>
            <color indexed="81"/>
            <rFont val="Tahoma"/>
            <family val="2"/>
          </rPr>
          <t>Abel:</t>
        </r>
        <r>
          <rPr>
            <sz val="9"/>
            <color indexed="81"/>
            <rFont val="Tahoma"/>
            <family val="2"/>
          </rPr>
          <t xml:space="preserve">
SIN SOLPED</t>
        </r>
      </text>
    </comment>
    <comment ref="E144" authorId="0" shapeId="0">
      <text>
        <r>
          <rPr>
            <b/>
            <sz val="8"/>
            <color indexed="81"/>
            <rFont val="Tahoma"/>
            <family val="2"/>
          </rPr>
          <t>en orden pidieron provisorios pero parece que este puente acrilico es un puente de coronas provisorias</t>
        </r>
      </text>
    </comment>
    <comment ref="E145" authorId="1" shapeId="0">
      <text>
        <r>
          <rPr>
            <b/>
            <sz val="9"/>
            <color indexed="81"/>
            <rFont val="Tahoma"/>
            <family val="2"/>
          </rPr>
          <t>Abel:</t>
        </r>
        <r>
          <rPr>
            <sz val="9"/>
            <color indexed="81"/>
            <rFont val="Tahoma"/>
            <family val="2"/>
          </rPr>
          <t xml:space="preserve">
TB HICIERON PROVISORIO PZA 14 PERO POR MAS QUE S E PIDIO SOSLPED, NO LA ENVIARON
</t>
        </r>
      </text>
    </comment>
    <comment ref="E175" authorId="1" shapeId="0">
      <text>
        <r>
          <rPr>
            <b/>
            <sz val="9"/>
            <color indexed="81"/>
            <rFont val="Tahoma"/>
            <family val="2"/>
          </rPr>
          <t>Abel:</t>
        </r>
        <r>
          <rPr>
            <sz val="9"/>
            <color indexed="81"/>
            <rFont val="Tahoma"/>
            <family val="2"/>
          </rPr>
          <t xml:space="preserve">
SEGUNDA INCRUSTACION POR SOLPED
</t>
        </r>
      </text>
    </comment>
    <comment ref="I178" authorId="0" shapeId="0">
      <text>
        <r>
          <rPr>
            <b/>
            <sz val="8"/>
            <color indexed="81"/>
            <rFont val="Tahoma"/>
            <family val="2"/>
          </rPr>
          <t>EN EL DENTURE PUSIERON PZA 17</t>
        </r>
        <r>
          <rPr>
            <sz val="8"/>
            <color indexed="81"/>
            <rFont val="Tahoma"/>
            <family val="2"/>
          </rPr>
          <t xml:space="preserve">
</t>
        </r>
      </text>
    </comment>
    <comment ref="G179" authorId="1" shapeId="0">
      <text>
        <r>
          <rPr>
            <b/>
            <sz val="9"/>
            <color indexed="81"/>
            <rFont val="Tahoma"/>
            <family val="2"/>
          </rPr>
          <t>Abel:</t>
        </r>
        <r>
          <rPr>
            <sz val="9"/>
            <color indexed="81"/>
            <rFont val="Tahoma"/>
            <family val="2"/>
          </rPr>
          <t xml:space="preserve">
REALMENTE PIDIERON PROTESIS INMEDIATA UNILATERAL, TECNICNOS HICIERON PROTESIS UNILATERAL VALPLAST Y LA PAGARON CON ESTE CODIGO QUE CUESTA  UN POCO MAS</t>
        </r>
      </text>
    </comment>
    <comment ref="I183" authorId="1" shapeId="0">
      <text>
        <r>
          <rPr>
            <b/>
            <sz val="9"/>
            <color indexed="81"/>
            <rFont val="Tahoma"/>
            <family val="2"/>
          </rPr>
          <t>Abel:</t>
        </r>
        <r>
          <rPr>
            <sz val="9"/>
            <color indexed="81"/>
            <rFont val="Tahoma"/>
            <family val="2"/>
          </rPr>
          <t xml:space="preserve">
31 en solped
</t>
        </r>
      </text>
    </comment>
    <comment ref="E215" authorId="0" shapeId="0">
      <text>
        <r>
          <rPr>
            <b/>
            <sz val="8"/>
            <color indexed="81"/>
            <rFont val="Tahoma"/>
            <family val="2"/>
          </rPr>
          <t>POS=2</t>
        </r>
        <r>
          <rPr>
            <sz val="8"/>
            <color indexed="81"/>
            <rFont val="Tahoma"/>
            <family val="2"/>
          </rPr>
          <t xml:space="preserve">
</t>
        </r>
      </text>
    </comment>
    <comment ref="E221" authorId="0" shapeId="0">
      <text>
        <r>
          <rPr>
            <b/>
            <sz val="8"/>
            <color indexed="81"/>
            <rFont val="Tahoma"/>
            <family val="2"/>
          </rPr>
          <t>solicito tb un prov pza 10 pero se opto por no cobrarlo si despues manda la corona pedir ambas</t>
        </r>
        <r>
          <rPr>
            <sz val="8"/>
            <color indexed="81"/>
            <rFont val="Tahoma"/>
            <family val="2"/>
          </rPr>
          <t xml:space="preserve">
</t>
        </r>
      </text>
    </comment>
    <comment ref="E232" authorId="1" shapeId="0">
      <text>
        <r>
          <rPr>
            <b/>
            <sz val="9"/>
            <color indexed="81"/>
            <rFont val="Tahoma"/>
            <family val="2"/>
          </rPr>
          <t>Abel:</t>
        </r>
        <r>
          <rPr>
            <sz val="9"/>
            <color indexed="81"/>
            <rFont val="Tahoma"/>
            <family val="2"/>
          </rPr>
          <t xml:space="preserve">
estaba en las condes, despues maipu y otra vez en las condes…
no se por que
</t>
        </r>
      </text>
    </comment>
    <comment ref="A234"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234" authorId="0" shapeId="0">
      <text>
        <r>
          <rPr>
            <b/>
            <sz val="8"/>
            <color indexed="81"/>
            <rFont val="Tahoma"/>
            <family val="2"/>
          </rPr>
          <t>HAY UNA QUE SE CANCELO EL AÑO PASADO PERO CON ESTA MISMA SOLPED Y ESE CODIGO LOS CANCELARON EN ABRIL 2014</t>
        </r>
        <r>
          <rPr>
            <sz val="8"/>
            <color indexed="81"/>
            <rFont val="Tahoma"/>
            <family val="2"/>
          </rPr>
          <t xml:space="preserve">
</t>
        </r>
      </text>
    </comment>
    <comment ref="A241" authorId="0" shapeId="0">
      <text>
        <r>
          <rPr>
            <b/>
            <sz val="8"/>
            <color indexed="81"/>
            <rFont val="Tahoma"/>
            <family val="2"/>
          </rPr>
          <t xml:space="preserve">SIN SOLPED. CANCELADO CON O.C. MAYO 2014
</t>
        </r>
        <r>
          <rPr>
            <sz val="8"/>
            <color indexed="81"/>
            <rFont val="Tahoma"/>
            <family val="2"/>
          </rPr>
          <t xml:space="preserve">
</t>
        </r>
      </text>
    </comment>
    <comment ref="A247" authorId="0" shapeId="0">
      <text>
        <r>
          <rPr>
            <b/>
            <sz val="8"/>
            <color indexed="81"/>
            <rFont val="Tahoma"/>
            <family val="2"/>
          </rPr>
          <t>SIN SOLPED. LO CANCELARON CON O.C. MAYO 2014</t>
        </r>
        <r>
          <rPr>
            <sz val="8"/>
            <color indexed="81"/>
            <rFont val="Tahoma"/>
            <family val="2"/>
          </rPr>
          <t xml:space="preserve">
</t>
        </r>
      </text>
    </comment>
    <comment ref="A248" authorId="0" shapeId="0">
      <text>
        <r>
          <rPr>
            <b/>
            <sz val="8"/>
            <color indexed="81"/>
            <rFont val="Tahoma"/>
            <family val="2"/>
          </rPr>
          <t>SIN SOLPED. LO CANCELARON CON O.C. MAYO 2014</t>
        </r>
        <r>
          <rPr>
            <sz val="8"/>
            <color indexed="81"/>
            <rFont val="Tahoma"/>
            <family val="2"/>
          </rPr>
          <t xml:space="preserve">
</t>
        </r>
      </text>
    </comment>
    <comment ref="A249" authorId="0" shapeId="0">
      <text>
        <r>
          <rPr>
            <b/>
            <sz val="8"/>
            <color indexed="81"/>
            <rFont val="Tahoma"/>
            <family val="2"/>
          </rPr>
          <t>SIN SOLPED. LO CANCELARON CON O.C. MAYO 2014</t>
        </r>
        <r>
          <rPr>
            <sz val="8"/>
            <color indexed="81"/>
            <rFont val="Tahoma"/>
            <family val="2"/>
          </rPr>
          <t xml:space="preserve">
</t>
        </r>
      </text>
    </comment>
    <comment ref="I258" authorId="0" shapeId="0">
      <text>
        <r>
          <rPr>
            <b/>
            <sz val="8"/>
            <color indexed="81"/>
            <rFont val="Tahoma"/>
            <family val="2"/>
          </rPr>
          <t>EN SOLPED INDICABAN QUE EL INTERMEDIARIO ERA EL 30</t>
        </r>
        <r>
          <rPr>
            <sz val="8"/>
            <color indexed="81"/>
            <rFont val="Tahoma"/>
            <family val="2"/>
          </rPr>
          <t xml:space="preserve">
</t>
        </r>
      </text>
    </comment>
    <comment ref="A27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I295" authorId="1" shapeId="0">
      <text>
        <r>
          <rPr>
            <b/>
            <sz val="9"/>
            <color indexed="81"/>
            <rFont val="Tahoma"/>
            <family val="2"/>
          </rPr>
          <t>Abel:</t>
        </r>
        <r>
          <rPr>
            <sz val="9"/>
            <color indexed="81"/>
            <rFont val="Tahoma"/>
            <family val="2"/>
          </rPr>
          <t xml:space="preserve">
PZA 19 EN SOLPED
</t>
        </r>
      </text>
    </comment>
    <comment ref="I304" authorId="1" shapeId="0">
      <text>
        <r>
          <rPr>
            <b/>
            <sz val="9"/>
            <color indexed="81"/>
            <rFont val="Tahoma"/>
            <family val="2"/>
          </rPr>
          <t>Abel:</t>
        </r>
        <r>
          <rPr>
            <sz val="9"/>
            <color indexed="81"/>
            <rFont val="Tahoma"/>
            <family val="2"/>
          </rPr>
          <t xml:space="preserve">
SE TERMINO EN MANQUEHUE</t>
        </r>
      </text>
    </comment>
    <comment ref="I306" authorId="0" shapeId="0">
      <text>
        <r>
          <rPr>
            <b/>
            <sz val="8"/>
            <color indexed="81"/>
            <rFont val="Tahoma"/>
            <family val="2"/>
          </rPr>
          <t>*:</t>
        </r>
        <r>
          <rPr>
            <sz val="8"/>
            <color indexed="81"/>
            <rFont val="Tahoma"/>
            <family val="2"/>
          </rPr>
          <t xml:space="preserve">
pza 13 en solped</t>
        </r>
      </text>
    </comment>
    <comment ref="G338" authorId="1" shapeId="0">
      <text>
        <r>
          <rPr>
            <b/>
            <sz val="9"/>
            <color indexed="81"/>
            <rFont val="Tahoma"/>
            <family val="2"/>
          </rPr>
          <t>Abel:</t>
        </r>
        <r>
          <rPr>
            <sz val="9"/>
            <color indexed="81"/>
            <rFont val="Tahoma"/>
            <family val="2"/>
          </rPr>
          <t xml:space="preserve">
ANTES 2704003 Y LA PAGARON COMO 2704002</t>
        </r>
      </text>
    </comment>
    <comment ref="J339" authorId="1" shapeId="0">
      <text>
        <r>
          <rPr>
            <b/>
            <sz val="9"/>
            <color indexed="81"/>
            <rFont val="Tahoma"/>
            <family val="2"/>
          </rPr>
          <t>Abel:</t>
        </r>
        <r>
          <rPr>
            <sz val="9"/>
            <color indexed="81"/>
            <rFont val="Tahoma"/>
            <family val="2"/>
          </rPr>
          <t xml:space="preserve">
en orden pidieron pzas 2 y 3 pero por mas que se pidio solped para la pza faltante enviaban siempore esta
</t>
        </r>
      </text>
    </comment>
    <comment ref="A37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376"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379" authorId="0" shapeId="0">
      <text>
        <r>
          <rPr>
            <sz val="8"/>
            <color indexed="81"/>
            <rFont val="Tahoma"/>
            <family val="2"/>
          </rPr>
          <t xml:space="preserve">VAN 2  INCRUSTACION POR SOLPED
</t>
        </r>
      </text>
    </comment>
    <comment ref="A380" authorId="0" shapeId="0">
      <text>
        <r>
          <rPr>
            <b/>
            <sz val="8"/>
            <color indexed="81"/>
            <rFont val="Tahoma"/>
            <family val="2"/>
          </rPr>
          <t>VAN 3 INCRUSTACIONES</t>
        </r>
        <r>
          <rPr>
            <sz val="8"/>
            <color indexed="81"/>
            <rFont val="Tahoma"/>
            <family val="2"/>
          </rPr>
          <t xml:space="preserve">
</t>
        </r>
      </text>
    </comment>
    <comment ref="G382" authorId="0" shapeId="0">
      <text>
        <r>
          <rPr>
            <b/>
            <sz val="8"/>
            <color indexed="81"/>
            <rFont val="Tahoma"/>
            <family val="2"/>
          </rPr>
          <t>EN SOLPED VINO 2704006 (CERAMICA ALUMINOSA) PERO LO PAGARON COMO 2704003</t>
        </r>
        <r>
          <rPr>
            <sz val="8"/>
            <color indexed="81"/>
            <rFont val="Tahoma"/>
            <family val="2"/>
          </rPr>
          <t xml:space="preserve">
</t>
        </r>
      </text>
    </comment>
    <comment ref="I382" authorId="0" shapeId="0">
      <text>
        <r>
          <rPr>
            <b/>
            <sz val="8"/>
            <color indexed="81"/>
            <rFont val="Tahoma"/>
            <family val="2"/>
          </rPr>
          <t>SE TEMRINO COMO PZA 14</t>
        </r>
        <r>
          <rPr>
            <sz val="8"/>
            <color indexed="81"/>
            <rFont val="Tahoma"/>
            <family val="2"/>
          </rPr>
          <t xml:space="preserve">
</t>
        </r>
      </text>
    </comment>
    <comment ref="E389" authorId="0" shapeId="0">
      <text>
        <r>
          <rPr>
            <b/>
            <sz val="8"/>
            <color indexed="81"/>
            <rFont val="Tahoma"/>
            <family val="2"/>
          </rPr>
          <t>POS=2</t>
        </r>
        <r>
          <rPr>
            <sz val="8"/>
            <color indexed="81"/>
            <rFont val="Tahoma"/>
            <family val="2"/>
          </rPr>
          <t xml:space="preserve">
</t>
        </r>
      </text>
    </comment>
    <comment ref="I413" authorId="0" shapeId="0">
      <text>
        <r>
          <rPr>
            <b/>
            <sz val="8"/>
            <color indexed="81"/>
            <rFont val="Tahoma"/>
            <family val="2"/>
          </rPr>
          <t>ALGUN PROCESO SE HIZO COMO PZA 15, SEGÚN DENTURE</t>
        </r>
      </text>
    </comment>
    <comment ref="G416" authorId="0" shapeId="0">
      <text>
        <r>
          <rPr>
            <b/>
            <sz val="8"/>
            <color indexed="81"/>
            <rFont val="Tahoma"/>
            <family val="2"/>
          </rPr>
          <t>en realidad es un aprotesis valplast (2704023) pero pagaron por acrilica. Deberia reclamar pero hay varias protesis acrilicas que estan pagando… alli compensar.</t>
        </r>
        <r>
          <rPr>
            <sz val="8"/>
            <color indexed="81"/>
            <rFont val="Tahoma"/>
            <family val="2"/>
          </rPr>
          <t xml:space="preserve">
</t>
        </r>
      </text>
    </comment>
    <comment ref="E419" authorId="0" shapeId="0">
      <text>
        <r>
          <rPr>
            <b/>
            <sz val="8"/>
            <color indexed="81"/>
            <rFont val="Tahoma"/>
            <family val="2"/>
          </rPr>
          <t>EL 17/10/13 SE ENTREGO UNA REPARACION VALPLAST… QUIERE DECIR QUE EL TRABAJO PUEDE QUE YA ESTE LISTO Y CORREGIDO PARA QUE DE ALGUNA VEZ LO PAGUEN</t>
        </r>
        <r>
          <rPr>
            <sz val="8"/>
            <color indexed="81"/>
            <rFont val="Tahoma"/>
            <family val="2"/>
          </rPr>
          <t xml:space="preserve">
</t>
        </r>
      </text>
    </comment>
    <comment ref="I428" authorId="1" shapeId="0">
      <text>
        <r>
          <rPr>
            <b/>
            <sz val="9"/>
            <color indexed="81"/>
            <rFont val="Tahoma"/>
            <family val="2"/>
          </rPr>
          <t>Abel:</t>
        </r>
        <r>
          <rPr>
            <sz val="9"/>
            <color indexed="81"/>
            <rFont val="Tahoma"/>
            <family val="2"/>
          </rPr>
          <t xml:space="preserve">
se temrin o como pza 7 según denture</t>
        </r>
      </text>
    </comment>
    <comment ref="D431" authorId="0" shapeId="0">
      <text>
        <r>
          <rPr>
            <b/>
            <sz val="8"/>
            <color indexed="81"/>
            <rFont val="Tahoma"/>
            <family val="2"/>
          </rPr>
          <t>despues se repitio con el dr. songer</t>
        </r>
        <r>
          <rPr>
            <sz val="8"/>
            <color indexed="81"/>
            <rFont val="Tahoma"/>
            <family val="2"/>
          </rPr>
          <t xml:space="preserve">
</t>
        </r>
      </text>
    </comment>
    <comment ref="G447" authorId="0" shapeId="0">
      <text>
        <r>
          <rPr>
            <sz val="8"/>
            <color indexed="81"/>
            <rFont val="Tahoma"/>
            <family val="2"/>
          </rPr>
          <t xml:space="preserve">EN SOLPED INDICABA DOS INTERMEDIARIOS PERO EN CABECERA DECIA LO CONTRARIO, ADEMAS EN CANCELACIONES PAGARON INSERCION E INTERMEDIARIO
</t>
        </r>
      </text>
    </comment>
    <comment ref="E484" authorId="0" shapeId="0">
      <text>
        <r>
          <rPr>
            <b/>
            <sz val="8"/>
            <color indexed="81"/>
            <rFont val="Tahoma"/>
            <family val="2"/>
          </rPr>
          <t>POS=2</t>
        </r>
        <r>
          <rPr>
            <sz val="8"/>
            <color indexed="81"/>
            <rFont val="Tahoma"/>
            <family val="2"/>
          </rPr>
          <t xml:space="preserve">
</t>
        </r>
      </text>
    </comment>
    <comment ref="E514" authorId="1" shapeId="0">
      <text>
        <r>
          <rPr>
            <b/>
            <sz val="9"/>
            <color indexed="81"/>
            <rFont val="Tahoma"/>
            <family val="2"/>
          </rPr>
          <t>Abel:</t>
        </r>
        <r>
          <rPr>
            <sz val="9"/>
            <color indexed="81"/>
            <rFont val="Tahoma"/>
            <family val="2"/>
          </rPr>
          <t xml:space="preserve">
2DA incrustacion por solped
</t>
        </r>
      </text>
    </comment>
    <comment ref="E611" authorId="1" shapeId="0">
      <text>
        <r>
          <rPr>
            <b/>
            <sz val="9"/>
            <color indexed="81"/>
            <rFont val="Tahoma"/>
            <family val="2"/>
          </rPr>
          <t>Abel:</t>
        </r>
        <r>
          <rPr>
            <sz val="9"/>
            <color indexed="81"/>
            <rFont val="Tahoma"/>
            <family val="2"/>
          </rPr>
          <t xml:space="preserve">
SOLPED LLEGO COMO 10236692 PERO LO CANCELARON COMO 2706691. cuando se encuentre orden darla como pagada (REVISAR SOLPED FISICA ANTES)</t>
        </r>
      </text>
    </comment>
    <comment ref="A616" authorId="1" shapeId="0">
      <text>
        <r>
          <rPr>
            <b/>
            <sz val="9"/>
            <color indexed="81"/>
            <rFont val="Tahoma"/>
            <family val="2"/>
          </rPr>
          <t>Abel:</t>
        </r>
        <r>
          <rPr>
            <sz val="9"/>
            <color indexed="81"/>
            <rFont val="Tahoma"/>
            <family val="2"/>
          </rPr>
          <t xml:space="preserve">
Orden se guardo con corona en proceso.</t>
        </r>
      </text>
    </comment>
    <comment ref="B636" authorId="0" shapeId="0">
      <text>
        <r>
          <rPr>
            <sz val="8"/>
            <color indexed="81"/>
            <rFont val="Tahoma"/>
            <family val="2"/>
          </rPr>
          <t xml:space="preserve">LLEGO A FINES DE  FEBRERO CON FECHA 3/2/14 
</t>
        </r>
      </text>
    </comment>
    <comment ref="A670" authorId="0" shapeId="0">
      <text>
        <r>
          <rPr>
            <b/>
            <sz val="8"/>
            <color indexed="81"/>
            <rFont val="Tahoma"/>
            <family val="2"/>
          </rPr>
          <t>CANC. EN ORD COMPRA DIC 2013</t>
        </r>
      </text>
    </comment>
    <comment ref="J685" authorId="0" shapeId="0">
      <text>
        <r>
          <rPr>
            <b/>
            <sz val="8"/>
            <color indexed="81"/>
            <rFont val="Tahoma"/>
            <family val="2"/>
          </rPr>
          <t>*:</t>
        </r>
        <r>
          <rPr>
            <sz val="8"/>
            <color indexed="81"/>
            <rFont val="Tahoma"/>
            <family val="2"/>
          </rPr>
          <t xml:space="preserve">
EN CABECERA SOLICITAN PZA 8-9 PERO CANTIDAD = 1 </t>
        </r>
      </text>
    </comment>
    <comment ref="E694" authorId="0" shapeId="0">
      <text>
        <r>
          <rPr>
            <b/>
            <sz val="8"/>
            <color indexed="81"/>
            <rFont val="Tahoma"/>
            <family val="2"/>
          </rPr>
          <t>*:</t>
        </r>
        <r>
          <rPr>
            <sz val="8"/>
            <color indexed="81"/>
            <rFont val="Tahoma"/>
            <family val="2"/>
          </rPr>
          <t xml:space="preserve">
SOLP 10085988 LO PAGA</t>
        </r>
      </text>
    </comment>
    <comment ref="I720" authorId="0" shapeId="0">
      <text>
        <r>
          <rPr>
            <sz val="8"/>
            <color indexed="81"/>
            <rFont val="Tahoma"/>
            <family val="2"/>
          </rPr>
          <t xml:space="preserve">en orden llego la temrinacion como pza 15
</t>
        </r>
      </text>
    </comment>
    <comment ref="I724" authorId="0" shapeId="0">
      <text>
        <r>
          <rPr>
            <b/>
            <sz val="8"/>
            <color indexed="81"/>
            <rFont val="Tahoma"/>
            <family val="2"/>
          </rPr>
          <t>*:</t>
        </r>
        <r>
          <rPr>
            <sz val="8"/>
            <color indexed="81"/>
            <rFont val="Tahoma"/>
            <family val="2"/>
          </rPr>
          <t xml:space="preserve">
PORCELANA LLEGA CON NUMERO DE PIEZA Nº 20
</t>
        </r>
      </text>
    </comment>
    <comment ref="I734" authorId="1" shapeId="0">
      <text>
        <r>
          <rPr>
            <b/>
            <sz val="9"/>
            <color indexed="81"/>
            <rFont val="Tahoma"/>
            <family val="2"/>
          </rPr>
          <t>Abel:</t>
        </r>
        <r>
          <rPr>
            <sz val="9"/>
            <color indexed="81"/>
            <rFont val="Tahoma"/>
            <family val="2"/>
          </rPr>
          <t xml:space="preserve">
pza 19 en solped</t>
        </r>
      </text>
    </comment>
    <comment ref="I735" authorId="1" shapeId="0">
      <text>
        <r>
          <rPr>
            <b/>
            <sz val="9"/>
            <color indexed="81"/>
            <rFont val="Tahoma"/>
            <family val="2"/>
          </rPr>
          <t>Abel:</t>
        </r>
        <r>
          <rPr>
            <sz val="9"/>
            <color indexed="81"/>
            <rFont val="Tahoma"/>
            <family val="2"/>
          </rPr>
          <t xml:space="preserve">
pza 19 en solped
</t>
        </r>
      </text>
    </comment>
    <comment ref="B747" authorId="0" shapeId="0">
      <text>
        <r>
          <rPr>
            <b/>
            <sz val="8"/>
            <color indexed="81"/>
            <rFont val="Tahoma"/>
            <family val="2"/>
          </rPr>
          <t>es un trabajo que se venia pidiendo desde enero y el 21 de febrero enviaron la solped con fecha de enero</t>
        </r>
      </text>
    </comment>
    <comment ref="A784" authorId="1" shapeId="0">
      <text>
        <r>
          <rPr>
            <b/>
            <sz val="9"/>
            <color indexed="81"/>
            <rFont val="Tahoma"/>
            <family val="2"/>
          </rPr>
          <t>Abel:</t>
        </r>
        <r>
          <rPr>
            <sz val="9"/>
            <color indexed="81"/>
            <rFont val="Tahoma"/>
            <family val="2"/>
          </rPr>
          <t xml:space="preserve">
SE ARCHIVO COMO TERMINADO</t>
        </r>
      </text>
    </comment>
    <comment ref="G793" authorId="1" shapeId="0">
      <text>
        <r>
          <rPr>
            <b/>
            <sz val="9"/>
            <color indexed="81"/>
            <rFont val="Tahoma"/>
            <family val="2"/>
          </rPr>
          <t>Abel:</t>
        </r>
        <r>
          <rPr>
            <sz val="9"/>
            <color indexed="81"/>
            <rFont val="Tahoma"/>
            <family val="2"/>
          </rPr>
          <t xml:space="preserve">
ANTES 2704005 PERO LO PAGO COMO 2704013</t>
        </r>
      </text>
    </comment>
    <comment ref="G798" authorId="0" shapeId="0">
      <text>
        <r>
          <rPr>
            <b/>
            <sz val="8"/>
            <color indexed="81"/>
            <rFont val="Tahoma"/>
            <family val="2"/>
          </rPr>
          <t>ANTES ESTABA COMO 2704003</t>
        </r>
      </text>
    </comment>
    <comment ref="A803" authorId="0" shapeId="0">
      <text>
        <r>
          <rPr>
            <b/>
            <sz val="8"/>
            <color indexed="81"/>
            <rFont val="Tahoma"/>
            <family val="2"/>
          </rPr>
          <t>SIN SOLPED. CANCELADA CON O.C. ENVIADAS EN JULIO</t>
        </r>
        <r>
          <rPr>
            <sz val="8"/>
            <color indexed="81"/>
            <rFont val="Tahoma"/>
            <family val="2"/>
          </rPr>
          <t xml:space="preserve">
</t>
        </r>
      </text>
    </comment>
    <comment ref="G809" authorId="0" shapeId="0">
      <text>
        <r>
          <rPr>
            <b/>
            <sz val="8"/>
            <color indexed="81"/>
            <rFont val="Tahoma"/>
            <family val="2"/>
          </rPr>
          <t>*:</t>
        </r>
        <r>
          <rPr>
            <sz val="8"/>
            <color indexed="81"/>
            <rFont val="Tahoma"/>
            <family val="2"/>
          </rPr>
          <t xml:space="preserve">
codigo 2704002 pero se cancelo con codigo 2704003
</t>
        </r>
      </text>
    </comment>
    <comment ref="J816" authorId="1" shapeId="0">
      <text>
        <r>
          <rPr>
            <b/>
            <sz val="9"/>
            <color indexed="81"/>
            <rFont val="Tahoma"/>
            <family val="2"/>
          </rPr>
          <t>Abel:</t>
        </r>
        <r>
          <rPr>
            <sz val="9"/>
            <color indexed="81"/>
            <rFont val="Tahoma"/>
            <family val="2"/>
          </rPr>
          <t xml:space="preserve">
pidieron 4 pzas y solo pagaron x 3</t>
        </r>
      </text>
    </comment>
    <comment ref="I819" authorId="0" shapeId="0">
      <text>
        <r>
          <rPr>
            <b/>
            <sz val="8"/>
            <color indexed="81"/>
            <rFont val="Tahoma"/>
            <family val="2"/>
          </rPr>
          <t>P`ZA 19 EN SOLPED</t>
        </r>
        <r>
          <rPr>
            <sz val="8"/>
            <color indexed="81"/>
            <rFont val="Tahoma"/>
            <family val="2"/>
          </rPr>
          <t xml:space="preserve">
</t>
        </r>
      </text>
    </comment>
    <comment ref="E825" authorId="1" shapeId="0">
      <text>
        <r>
          <rPr>
            <b/>
            <sz val="9"/>
            <color indexed="81"/>
            <rFont val="Tahoma"/>
            <family val="2"/>
          </rPr>
          <t>Abel:</t>
        </r>
        <r>
          <rPr>
            <sz val="9"/>
            <color indexed="81"/>
            <rFont val="Tahoma"/>
            <family val="2"/>
          </rPr>
          <t xml:space="preserve">
En solped fisica hay dos nclajes cant=1 separados pero en cancelaciones pagaron 2706015X1 y 2706015x2 por eso es que esta prestacion se cambio a cant=2 para que aplique la cancelacion</t>
        </r>
      </text>
    </comment>
    <comment ref="J837" authorId="1" shapeId="0">
      <text>
        <r>
          <rPr>
            <b/>
            <sz val="9"/>
            <color indexed="81"/>
            <rFont val="Tahoma"/>
            <family val="2"/>
          </rPr>
          <t>Abel:</t>
        </r>
        <r>
          <rPr>
            <sz val="9"/>
            <color indexed="81"/>
            <rFont val="Tahoma"/>
            <family val="2"/>
          </rPr>
          <t xml:space="preserve">
ANTES CANT=1, Y EN CANCELACIONES CANT=3</t>
        </r>
      </text>
    </comment>
    <comment ref="E840" authorId="1" shapeId="0">
      <text>
        <r>
          <rPr>
            <b/>
            <sz val="9"/>
            <color indexed="81"/>
            <rFont val="Tahoma"/>
            <family val="2"/>
          </rPr>
          <t>Abel:</t>
        </r>
        <r>
          <rPr>
            <sz val="9"/>
            <color indexed="81"/>
            <rFont val="Tahoma"/>
            <family val="2"/>
          </rPr>
          <t xml:space="preserve">
pidieropn perno muñon
</t>
        </r>
      </text>
    </comment>
    <comment ref="I868" authorId="0" shapeId="0">
      <text>
        <r>
          <rPr>
            <b/>
            <sz val="8"/>
            <color indexed="81"/>
            <rFont val="Tahoma"/>
            <family val="2"/>
          </rPr>
          <t>*:</t>
        </r>
        <r>
          <rPr>
            <sz val="8"/>
            <color indexed="81"/>
            <rFont val="Tahoma"/>
            <family val="2"/>
          </rPr>
          <t xml:space="preserve">
15-16-20 EN SOLPED</t>
        </r>
      </text>
    </comment>
    <comment ref="A869" authorId="0" shapeId="0">
      <text>
        <r>
          <rPr>
            <b/>
            <sz val="8"/>
            <color indexed="81"/>
            <rFont val="Tahoma"/>
            <family val="2"/>
          </rPr>
          <t>SIN SOLPED. CANCELADA CON O.C. ENVIADAS EN JULIO</t>
        </r>
        <r>
          <rPr>
            <sz val="8"/>
            <color indexed="81"/>
            <rFont val="Tahoma"/>
            <family val="2"/>
          </rPr>
          <t xml:space="preserve">
</t>
        </r>
      </text>
    </comment>
    <comment ref="E869" authorId="0" shapeId="0">
      <text>
        <r>
          <rPr>
            <b/>
            <sz val="8"/>
            <color indexed="81"/>
            <rFont val="Tahoma"/>
            <family val="2"/>
          </rPr>
          <t>EN CANCELACIONES ENVIADAS EN  JULIO PAGABAN POR ESTO. SE CONFUNDIERON Y REPITIERON LA SOLPED 10211237 CON 10211234</t>
        </r>
        <r>
          <rPr>
            <sz val="8"/>
            <color indexed="81"/>
            <rFont val="Tahoma"/>
            <family val="2"/>
          </rPr>
          <t xml:space="preserve">
</t>
        </r>
      </text>
    </comment>
    <comment ref="I869" authorId="0" shapeId="0">
      <text>
        <r>
          <rPr>
            <b/>
            <sz val="8"/>
            <color indexed="81"/>
            <rFont val="Tahoma"/>
            <family val="2"/>
          </rPr>
          <t>*:</t>
        </r>
        <r>
          <rPr>
            <sz val="8"/>
            <color indexed="81"/>
            <rFont val="Tahoma"/>
            <family val="2"/>
          </rPr>
          <t xml:space="preserve">
15-16-20 EN SOLPED</t>
        </r>
      </text>
    </comment>
    <comment ref="G875" authorId="0" shapeId="0">
      <text>
        <r>
          <rPr>
            <sz val="8"/>
            <color indexed="81"/>
            <rFont val="Tahoma"/>
            <family val="2"/>
          </rPr>
          <t xml:space="preserve">AUN NO HACE EL NUECLEO Y EN DENTURE LE PUSIERON CORONA PROCERA
</t>
        </r>
      </text>
    </comment>
    <comment ref="A884" authorId="1" shapeId="0">
      <text>
        <r>
          <rPr>
            <b/>
            <sz val="9"/>
            <color indexed="81"/>
            <rFont val="Tahoma"/>
            <family val="2"/>
          </rPr>
          <t>Abel:</t>
        </r>
        <r>
          <rPr>
            <sz val="9"/>
            <color indexed="81"/>
            <rFont val="Tahoma"/>
            <family val="2"/>
          </rPr>
          <t xml:space="preserve">
SIN SOLPED</t>
        </r>
      </text>
    </comment>
    <comment ref="A888" authorId="1" shapeId="0">
      <text>
        <r>
          <rPr>
            <b/>
            <sz val="9"/>
            <color indexed="81"/>
            <rFont val="Tahoma"/>
            <family val="2"/>
          </rPr>
          <t>Abel:</t>
        </r>
        <r>
          <rPr>
            <sz val="9"/>
            <color indexed="81"/>
            <rFont val="Tahoma"/>
            <family val="2"/>
          </rPr>
          <t xml:space="preserve">
se archivo como  terminado</t>
        </r>
      </text>
    </comment>
    <comment ref="I897" authorId="0" shapeId="0">
      <text>
        <r>
          <rPr>
            <b/>
            <sz val="8"/>
            <color indexed="81"/>
            <rFont val="Tahoma"/>
            <family val="2"/>
          </rPr>
          <t>*:</t>
        </r>
        <r>
          <rPr>
            <sz val="8"/>
            <color indexed="81"/>
            <rFont val="Tahoma"/>
            <family val="2"/>
          </rPr>
          <t xml:space="preserve">
SOLP PIDE PZA 31</t>
        </r>
      </text>
    </comment>
    <comment ref="I922" authorId="0" shapeId="0">
      <text>
        <r>
          <rPr>
            <b/>
            <sz val="8"/>
            <color indexed="81"/>
            <rFont val="Tahoma"/>
            <family val="2"/>
          </rPr>
          <t>llego como pza 4</t>
        </r>
        <r>
          <rPr>
            <sz val="8"/>
            <color indexed="81"/>
            <rFont val="Tahoma"/>
            <family val="2"/>
          </rPr>
          <t xml:space="preserve">
</t>
        </r>
      </text>
    </comment>
    <comment ref="A929" authorId="0" shapeId="0">
      <text>
        <r>
          <rPr>
            <b/>
            <sz val="8"/>
            <color indexed="81"/>
            <rFont val="Tahoma"/>
            <family val="2"/>
          </rPr>
          <t>SIN ORDEN. LO CANCELARON EN  OC-ENERO 2014</t>
        </r>
        <r>
          <rPr>
            <sz val="8"/>
            <color indexed="81"/>
            <rFont val="Tahoma"/>
            <family val="2"/>
          </rPr>
          <t xml:space="preserve">
</t>
        </r>
      </text>
    </comment>
    <comment ref="A937" authorId="1" shapeId="0">
      <text>
        <r>
          <rPr>
            <b/>
            <sz val="9"/>
            <color indexed="81"/>
            <rFont val="Tahoma"/>
            <family val="2"/>
          </rPr>
          <t>Abel:</t>
        </r>
        <r>
          <rPr>
            <sz val="9"/>
            <color indexed="81"/>
            <rFont val="Tahoma"/>
            <family val="2"/>
          </rPr>
          <t xml:space="preserve">
SE COLO EL PERNO PZA 19</t>
        </r>
      </text>
    </comment>
    <comment ref="I947" authorId="1" shapeId="0">
      <text>
        <r>
          <rPr>
            <b/>
            <sz val="9"/>
            <color indexed="81"/>
            <rFont val="Tahoma"/>
            <family val="2"/>
          </rPr>
          <t xml:space="preserve">pza 18 realizada en marzo del 2013 con esta misma solped
</t>
        </r>
      </text>
    </comment>
    <comment ref="A951" authorId="0" shapeId="0">
      <text>
        <r>
          <rPr>
            <sz val="8"/>
            <color indexed="81"/>
            <rFont val="Tahoma"/>
            <family val="2"/>
          </rPr>
          <t>EN ORDEN DICE LLAMAR A GERENCIA (23504018  /  24346099)</t>
        </r>
      </text>
    </comment>
    <comment ref="I981" authorId="1" shapeId="0">
      <text>
        <r>
          <rPr>
            <b/>
            <sz val="9"/>
            <color indexed="81"/>
            <rFont val="Tahoma"/>
            <family val="2"/>
          </rPr>
          <t>Abel:</t>
        </r>
        <r>
          <rPr>
            <sz val="9"/>
            <color indexed="81"/>
            <rFont val="Tahoma"/>
            <family val="2"/>
          </rPr>
          <t xml:space="preserve">
el perno llego como pza 12 y el casquete como pza 13</t>
        </r>
      </text>
    </comment>
    <comment ref="I1002" authorId="0" shapeId="0">
      <text>
        <r>
          <rPr>
            <b/>
            <sz val="8"/>
            <color indexed="81"/>
            <rFont val="Tahoma"/>
            <family val="2"/>
          </rPr>
          <t>*:</t>
        </r>
        <r>
          <rPr>
            <sz val="8"/>
            <color indexed="81"/>
            <rFont val="Tahoma"/>
            <family val="2"/>
          </rPr>
          <t xml:space="preserve">
EN SOLPED INDICA PZA 3</t>
        </r>
      </text>
    </comment>
    <comment ref="A1006" authorId="1" shapeId="0">
      <text>
        <r>
          <rPr>
            <b/>
            <sz val="9"/>
            <color indexed="81"/>
            <rFont val="Tahoma"/>
            <family val="2"/>
          </rPr>
          <t>Abel:</t>
        </r>
        <r>
          <rPr>
            <sz val="9"/>
            <color indexed="81"/>
            <rFont val="Tahoma"/>
            <family val="2"/>
          </rPr>
          <t xml:space="preserve">
se archivo como terminada
</t>
        </r>
      </text>
    </comment>
    <comment ref="G1006" authorId="1" shapeId="0">
      <text>
        <r>
          <rPr>
            <b/>
            <sz val="9"/>
            <color indexed="81"/>
            <rFont val="Tahoma"/>
            <family val="2"/>
          </rPr>
          <t>Abel:</t>
        </r>
        <r>
          <rPr>
            <sz val="9"/>
            <color indexed="81"/>
            <rFont val="Tahoma"/>
            <family val="2"/>
          </rPr>
          <t xml:space="preserve">
ANTES 2704002 PERO SE CAMBIO POR CANCELACIONES</t>
        </r>
      </text>
    </comment>
    <comment ref="I1022" authorId="0" shapeId="0">
      <text>
        <r>
          <rPr>
            <b/>
            <sz val="8"/>
            <color indexed="81"/>
            <rFont val="Tahoma"/>
            <family val="2"/>
          </rPr>
          <t>14 EN ORDEN</t>
        </r>
        <r>
          <rPr>
            <sz val="8"/>
            <color indexed="81"/>
            <rFont val="Tahoma"/>
            <family val="2"/>
          </rPr>
          <t xml:space="preserve">
</t>
        </r>
      </text>
    </comment>
    <comment ref="E1027" authorId="1" shapeId="0">
      <text>
        <r>
          <rPr>
            <b/>
            <sz val="9"/>
            <color indexed="81"/>
            <rFont val="Tahoma"/>
            <family val="2"/>
          </rPr>
          <t>Abel:</t>
        </r>
        <r>
          <rPr>
            <sz val="9"/>
            <color indexed="81"/>
            <rFont val="Tahoma"/>
            <family val="2"/>
          </rPr>
          <t xml:space="preserve">
LO COBRARON COMO PUENTE MARYLAN</t>
        </r>
      </text>
    </comment>
    <comment ref="G1034" authorId="0" shapeId="0">
      <text>
        <r>
          <rPr>
            <b/>
            <sz val="8"/>
            <color indexed="81"/>
            <rFont val="Tahoma"/>
            <family val="2"/>
          </rPr>
          <t>*:</t>
        </r>
        <r>
          <rPr>
            <sz val="8"/>
            <color indexed="81"/>
            <rFont val="Tahoma"/>
            <family val="2"/>
          </rPr>
          <t xml:space="preserve">
tenia codigo 2704003 y se senceló con codigo 2704002
</t>
        </r>
      </text>
    </comment>
    <comment ref="G1038" authorId="1" shapeId="0">
      <text>
        <r>
          <rPr>
            <b/>
            <sz val="9"/>
            <color indexed="81"/>
            <rFont val="Tahoma"/>
            <family val="2"/>
          </rPr>
          <t>Abel:</t>
        </r>
        <r>
          <rPr>
            <sz val="9"/>
            <color indexed="81"/>
            <rFont val="Tahoma"/>
            <family val="2"/>
          </rPr>
          <t xml:space="preserve">
ANTES 2704003 PERO LA PAGARON COMO 2704002</t>
        </r>
      </text>
    </comment>
    <comment ref="I1050" authorId="0" shapeId="0">
      <text>
        <r>
          <rPr>
            <b/>
            <sz val="8"/>
            <color indexed="81"/>
            <rFont val="Tahoma"/>
            <family val="2"/>
          </rPr>
          <t>PZA 9 EN SOLPED</t>
        </r>
        <r>
          <rPr>
            <sz val="8"/>
            <color indexed="81"/>
            <rFont val="Tahoma"/>
            <family val="2"/>
          </rPr>
          <t xml:space="preserve">
</t>
        </r>
      </text>
    </comment>
    <comment ref="J1058" authorId="0" shapeId="0">
      <text>
        <r>
          <rPr>
            <b/>
            <sz val="8"/>
            <color indexed="81"/>
            <rFont val="Tahoma"/>
            <family val="2"/>
          </rPr>
          <t>*:</t>
        </r>
        <r>
          <rPr>
            <sz val="8"/>
            <color indexed="81"/>
            <rFont val="Tahoma"/>
            <family val="2"/>
          </rPr>
          <t xml:space="preserve">
cant=1</t>
        </r>
      </text>
    </comment>
    <comment ref="I1061" authorId="0" shapeId="0">
      <text>
        <r>
          <rPr>
            <b/>
            <sz val="8"/>
            <color indexed="81"/>
            <rFont val="Tahoma"/>
            <family val="2"/>
          </rPr>
          <t>*:</t>
        </r>
        <r>
          <rPr>
            <sz val="8"/>
            <color indexed="81"/>
            <rFont val="Tahoma"/>
            <family val="2"/>
          </rPr>
          <t xml:space="preserve">
SOLPED PIDE PZA 4</t>
        </r>
      </text>
    </comment>
    <comment ref="E1069" authorId="1" shapeId="0">
      <text>
        <r>
          <rPr>
            <b/>
            <sz val="9"/>
            <color indexed="81"/>
            <rFont val="Tahoma"/>
            <family val="2"/>
          </rPr>
          <t>Abel:</t>
        </r>
        <r>
          <rPr>
            <sz val="9"/>
            <color indexed="81"/>
            <rFont val="Tahoma"/>
            <family val="2"/>
          </rPr>
          <t xml:space="preserve">
EN NOVIEMBRE LLEGO LA MISMA SOLPED PERO NO TENIA ESTA ESTA PRESTACION, SI NO LA REALIZAN ANULARLA
</t>
        </r>
      </text>
    </comment>
    <comment ref="I1071" authorId="0" shapeId="0">
      <text>
        <r>
          <rPr>
            <b/>
            <sz val="8"/>
            <color indexed="81"/>
            <rFont val="Tahoma"/>
            <family val="2"/>
          </rPr>
          <t>PZA 12 EN SOLPED, NO DIJO NADA EN ORDEN Y TECNICOS PUSIERON PZA 31</t>
        </r>
        <r>
          <rPr>
            <sz val="8"/>
            <color indexed="81"/>
            <rFont val="Tahoma"/>
            <family val="2"/>
          </rPr>
          <t xml:space="preserve">
</t>
        </r>
      </text>
    </comment>
    <comment ref="J1075" authorId="1" shapeId="0">
      <text>
        <r>
          <rPr>
            <b/>
            <sz val="9"/>
            <color indexed="81"/>
            <rFont val="Tahoma"/>
            <family val="2"/>
          </rPr>
          <t>Abel:</t>
        </r>
        <r>
          <rPr>
            <sz val="9"/>
            <color indexed="81"/>
            <rFont val="Tahoma"/>
            <family val="2"/>
          </rPr>
          <t xml:space="preserve">
EN SOLPED APARECE CANT=1 PERO  EN CNACELACIONES CANT=2</t>
        </r>
      </text>
    </comment>
    <comment ref="I1078" authorId="0" shapeId="0">
      <text>
        <r>
          <rPr>
            <b/>
            <sz val="8"/>
            <color indexed="81"/>
            <rFont val="Tahoma"/>
            <family val="2"/>
          </rPr>
          <t>*:</t>
        </r>
        <r>
          <rPr>
            <sz val="8"/>
            <color indexed="81"/>
            <rFont val="Tahoma"/>
            <family val="2"/>
          </rPr>
          <t xml:space="preserve">
en solped indicada pza 12
</t>
        </r>
      </text>
    </comment>
    <comment ref="A1080" authorId="0" shapeId="0">
      <text>
        <r>
          <rPr>
            <b/>
            <sz val="8"/>
            <color indexed="81"/>
            <rFont val="Tahoma"/>
            <family val="2"/>
          </rPr>
          <t>CANC. EN ORD COMPRA DIC 2013</t>
        </r>
      </text>
    </comment>
    <comment ref="E1108" authorId="0" shapeId="0">
      <text>
        <r>
          <rPr>
            <b/>
            <sz val="8"/>
            <color indexed="81"/>
            <rFont val="Tahoma"/>
            <family val="2"/>
          </rPr>
          <t>2da incrustacion en solped</t>
        </r>
        <r>
          <rPr>
            <sz val="8"/>
            <color indexed="81"/>
            <rFont val="Tahoma"/>
            <family val="2"/>
          </rPr>
          <t xml:space="preserve">
</t>
        </r>
      </text>
    </comment>
    <comment ref="A1119" authorId="0" shapeId="0">
      <text>
        <r>
          <rPr>
            <b/>
            <sz val="8"/>
            <color indexed="81"/>
            <rFont val="Tahoma"/>
            <family val="2"/>
          </rPr>
          <t>SIN ORDEN. LO CANCELARON EN  OC-ENERO 2014</t>
        </r>
        <r>
          <rPr>
            <sz val="8"/>
            <color indexed="81"/>
            <rFont val="Tahoma"/>
            <family val="2"/>
          </rPr>
          <t xml:space="preserve">
</t>
        </r>
      </text>
    </comment>
    <comment ref="A1120" authorId="0" shapeId="0">
      <text>
        <r>
          <rPr>
            <b/>
            <sz val="8"/>
            <color indexed="81"/>
            <rFont val="Tahoma"/>
            <family val="2"/>
          </rPr>
          <t>SIN ORDEN. LO CANCELARON EN  OC-ENERO 2014</t>
        </r>
        <r>
          <rPr>
            <sz val="8"/>
            <color indexed="81"/>
            <rFont val="Tahoma"/>
            <family val="2"/>
          </rPr>
          <t xml:space="preserve">
</t>
        </r>
      </text>
    </comment>
    <comment ref="I1156" authorId="1" shapeId="0">
      <text>
        <r>
          <rPr>
            <b/>
            <sz val="9"/>
            <color indexed="81"/>
            <rFont val="Tahoma"/>
            <family val="2"/>
          </rPr>
          <t>Abel:</t>
        </r>
        <r>
          <rPr>
            <sz val="9"/>
            <color indexed="81"/>
            <rFont val="Tahoma"/>
            <family val="2"/>
          </rPr>
          <t xml:space="preserve">
TECNICOS COBRARON AMABAS ARCADAS</t>
        </r>
      </text>
    </comment>
    <comment ref="A1162"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163"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D1184" authorId="0" shapeId="0">
      <text>
        <r>
          <rPr>
            <b/>
            <sz val="8"/>
            <color indexed="81"/>
            <rFont val="Tahoma"/>
            <family val="2"/>
          </rPr>
          <t>*:</t>
        </r>
        <r>
          <rPr>
            <sz val="8"/>
            <color indexed="81"/>
            <rFont val="Tahoma"/>
            <family val="2"/>
          </rPr>
          <t xml:space="preserve">
SOLPED NO INDICA NOMBRE DE DR.
</t>
        </r>
      </text>
    </comment>
  </commentList>
</comments>
</file>

<file path=xl/comments8.xml><?xml version="1.0" encoding="utf-8"?>
<comments xmlns="http://schemas.openxmlformats.org/spreadsheetml/2006/main">
  <authors>
    <author>*</author>
    <author>Abel</author>
  </authors>
  <commentList>
    <comment ref="I7" authorId="0" shapeId="0">
      <text>
        <r>
          <rPr>
            <b/>
            <sz val="8"/>
            <color indexed="81"/>
            <rFont val="Tahoma"/>
            <family val="2"/>
          </rPr>
          <t>PZA 4 EN SOLPED</t>
        </r>
        <r>
          <rPr>
            <sz val="8"/>
            <color indexed="81"/>
            <rFont val="Tahoma"/>
            <family val="2"/>
          </rPr>
          <t xml:space="preserve">
</t>
        </r>
      </text>
    </comment>
    <comment ref="I53" authorId="1" shapeId="0">
      <text>
        <r>
          <rPr>
            <b/>
            <sz val="9"/>
            <color indexed="81"/>
            <rFont val="Tahoma"/>
            <family val="2"/>
          </rPr>
          <t>Abel:</t>
        </r>
        <r>
          <rPr>
            <sz val="9"/>
            <color indexed="81"/>
            <rFont val="Tahoma"/>
            <family val="2"/>
          </rPr>
          <t xml:space="preserve">
PZ 14 EN SOLPED</t>
        </r>
      </text>
    </comment>
    <comment ref="E57" authorId="0" shapeId="0">
      <text>
        <r>
          <rPr>
            <b/>
            <sz val="8"/>
            <color indexed="81"/>
            <rFont val="Tahoma"/>
            <family val="2"/>
          </rPr>
          <t>LLEGO solped con este numero el 24/06/2014 con solo 3 posiciones y no incluye el prov</t>
        </r>
        <r>
          <rPr>
            <sz val="8"/>
            <color indexed="81"/>
            <rFont val="Tahoma"/>
            <family val="2"/>
          </rPr>
          <t xml:space="preserve">
</t>
        </r>
      </text>
    </comment>
    <comment ref="J66" authorId="0" shapeId="0">
      <text>
        <r>
          <rPr>
            <b/>
            <sz val="8"/>
            <color indexed="81"/>
            <rFont val="Tahoma"/>
            <family val="2"/>
          </rPr>
          <t>*:</t>
        </r>
        <r>
          <rPr>
            <sz val="8"/>
            <color indexed="81"/>
            <rFont val="Tahoma"/>
            <family val="2"/>
          </rPr>
          <t xml:space="preserve">
CANCELARON CANTIDAD 2</t>
        </r>
      </text>
    </comment>
    <comment ref="G72" authorId="0" shapeId="0">
      <text>
        <r>
          <rPr>
            <b/>
            <sz val="8"/>
            <color indexed="81"/>
            <rFont val="Tahoma"/>
            <family val="2"/>
          </rPr>
          <t>*:</t>
        </r>
        <r>
          <rPr>
            <sz val="8"/>
            <color indexed="81"/>
            <rFont val="Tahoma"/>
            <family val="2"/>
          </rPr>
          <t xml:space="preserve">
antes 2704027 pero la pagaron con 2704023</t>
        </r>
      </text>
    </comment>
    <comment ref="J94" authorId="1" shapeId="0">
      <text>
        <r>
          <rPr>
            <b/>
            <sz val="9"/>
            <color indexed="81"/>
            <rFont val="Tahoma"/>
            <family val="2"/>
          </rPr>
          <t>Abel:</t>
        </r>
        <r>
          <rPr>
            <sz val="9"/>
            <color indexed="81"/>
            <rFont val="Tahoma"/>
            <family val="2"/>
          </rPr>
          <t xml:space="preserve">
EN CABECERA INDICA PZA 20-21 PERO CANT=1</t>
        </r>
      </text>
    </comment>
    <comment ref="J95" authorId="1" shapeId="0">
      <text>
        <r>
          <rPr>
            <b/>
            <sz val="9"/>
            <color indexed="81"/>
            <rFont val="Tahoma"/>
            <family val="2"/>
          </rPr>
          <t>Abel:</t>
        </r>
        <r>
          <rPr>
            <sz val="9"/>
            <color indexed="81"/>
            <rFont val="Tahoma"/>
            <family val="2"/>
          </rPr>
          <t xml:space="preserve">
EN CABECERA INDICA PZA 20-21 PERO CANT=1</t>
        </r>
      </text>
    </comment>
    <comment ref="E104" authorId="1" shapeId="0">
      <text>
        <r>
          <rPr>
            <b/>
            <sz val="9"/>
            <color indexed="81"/>
            <rFont val="Tahoma"/>
            <family val="2"/>
          </rPr>
          <t>Abel:</t>
        </r>
        <r>
          <rPr>
            <sz val="9"/>
            <color indexed="81"/>
            <rFont val="Tahoma"/>
            <family val="2"/>
          </rPr>
          <t xml:space="preserve">
ESTABA EN LAS CONDES, SE CAMBIO A MAIPU DESPUES DE CANCELACIONES</t>
        </r>
      </text>
    </comment>
    <comment ref="A216" authorId="1" shapeId="0">
      <text>
        <r>
          <rPr>
            <b/>
            <sz val="9"/>
            <color indexed="81"/>
            <rFont val="Tahoma"/>
            <family val="2"/>
          </rPr>
          <t>Abel:</t>
        </r>
        <r>
          <rPr>
            <sz val="9"/>
            <color indexed="81"/>
            <rFont val="Tahoma"/>
            <family val="2"/>
          </rPr>
          <t xml:space="preserve">
SIN SOLPED</t>
        </r>
      </text>
    </comment>
    <comment ref="J259" authorId="1" shapeId="0">
      <text>
        <r>
          <rPr>
            <b/>
            <sz val="9"/>
            <color indexed="81"/>
            <rFont val="Tahoma"/>
            <family val="2"/>
          </rPr>
          <t>Abel:</t>
        </r>
        <r>
          <rPr>
            <sz val="9"/>
            <color indexed="81"/>
            <rFont val="Tahoma"/>
            <family val="2"/>
          </rPr>
          <t xml:space="preserve">
EN CABECERA INDICAN PZAS 13-30 PERO CANT=1</t>
        </r>
      </text>
    </comment>
    <comment ref="J260" authorId="1" shapeId="0">
      <text>
        <r>
          <rPr>
            <b/>
            <sz val="9"/>
            <color indexed="81"/>
            <rFont val="Tahoma"/>
            <family val="2"/>
          </rPr>
          <t>Abel:</t>
        </r>
        <r>
          <rPr>
            <sz val="9"/>
            <color indexed="81"/>
            <rFont val="Tahoma"/>
            <family val="2"/>
          </rPr>
          <t xml:space="preserve">
EN CABECERA INDICAN PZAS 13-30 PERO CANT=1
</t>
        </r>
      </text>
    </comment>
    <comment ref="I263" authorId="0" shapeId="0">
      <text>
        <r>
          <rPr>
            <b/>
            <sz val="8"/>
            <color indexed="81"/>
            <rFont val="Tahoma"/>
            <family val="2"/>
          </rPr>
          <t>EN ORDEN PIDIERON PZA 3</t>
        </r>
        <r>
          <rPr>
            <sz val="8"/>
            <color indexed="81"/>
            <rFont val="Tahoma"/>
            <family val="2"/>
          </rPr>
          <t xml:space="preserve">
</t>
        </r>
      </text>
    </comment>
    <comment ref="I278" authorId="1" shapeId="0">
      <text>
        <r>
          <rPr>
            <b/>
            <sz val="9"/>
            <color indexed="81"/>
            <rFont val="Tahoma"/>
            <family val="2"/>
          </rPr>
          <t>Abel:</t>
        </r>
        <r>
          <rPr>
            <sz val="9"/>
            <color indexed="81"/>
            <rFont val="Tahoma"/>
            <family val="2"/>
          </rPr>
          <t xml:space="preserve">
PZA 13 EN DENTURE
</t>
        </r>
      </text>
    </comment>
    <comment ref="I322" authorId="0" shapeId="0">
      <text>
        <r>
          <rPr>
            <b/>
            <sz val="8"/>
            <color indexed="81"/>
            <rFont val="Tahoma"/>
            <family val="2"/>
          </rPr>
          <t>EN ORDEN DICE PZA 4</t>
        </r>
      </text>
    </comment>
    <comment ref="I351" authorId="0" shapeId="0">
      <text>
        <r>
          <rPr>
            <b/>
            <sz val="8"/>
            <color indexed="81"/>
            <rFont val="Tahoma"/>
            <family val="2"/>
          </rPr>
          <t>EN DENTURE LE PUSIERON PZA 4</t>
        </r>
      </text>
    </comment>
    <comment ref="E354" authorId="1" shapeId="0">
      <text>
        <r>
          <rPr>
            <b/>
            <sz val="9"/>
            <color indexed="81"/>
            <rFont val="Tahoma"/>
            <family val="2"/>
          </rPr>
          <t>Abel:</t>
        </r>
        <r>
          <rPr>
            <sz val="9"/>
            <color indexed="81"/>
            <rFont val="Tahoma"/>
            <family val="2"/>
          </rPr>
          <t xml:space="preserve">
ESTA SOLPED SE DEVOLVIA Y SE PEDIA ENVIENE CORRECTA PARA LA PROTESIS QUE SE ESTUVO HACIENDO, DESPUES  CANCELARON LA ORDEN Y SRA NOLFA AUTORIZO DEJAR PASAR</t>
        </r>
      </text>
    </comment>
    <comment ref="J386" authorId="1" shapeId="0">
      <text>
        <r>
          <rPr>
            <b/>
            <sz val="9"/>
            <color indexed="81"/>
            <rFont val="Tahoma"/>
            <family val="2"/>
          </rPr>
          <t>Abel:</t>
        </r>
        <r>
          <rPr>
            <sz val="9"/>
            <color indexed="81"/>
            <rFont val="Tahoma"/>
            <family val="2"/>
          </rPr>
          <t xml:space="preserve">
CANT=2</t>
        </r>
      </text>
    </comment>
    <comment ref="I397" authorId="1" shapeId="0">
      <text>
        <r>
          <rPr>
            <b/>
            <sz val="9"/>
            <color indexed="81"/>
            <rFont val="Tahoma"/>
            <family val="2"/>
          </rPr>
          <t>Abel:</t>
        </r>
        <r>
          <rPr>
            <sz val="9"/>
            <color indexed="81"/>
            <rFont val="Tahoma"/>
            <family val="2"/>
          </rPr>
          <t xml:space="preserve">
EN PRIMERA ORDEN LLEGO COMO PZA 13</t>
        </r>
      </text>
    </comment>
    <comment ref="I417" authorId="1" shapeId="0">
      <text>
        <r>
          <rPr>
            <b/>
            <sz val="9"/>
            <color indexed="81"/>
            <rFont val="Tahoma"/>
            <family val="2"/>
          </rPr>
          <t>Abel:</t>
        </r>
        <r>
          <rPr>
            <sz val="9"/>
            <color indexed="81"/>
            <rFont val="Tahoma"/>
            <family val="2"/>
          </rPr>
          <t xml:space="preserve">
PZA 13 EN SOLPED</t>
        </r>
      </text>
    </comment>
    <comment ref="I422" authorId="1" shapeId="0">
      <text>
        <r>
          <rPr>
            <b/>
            <sz val="9"/>
            <color indexed="81"/>
            <rFont val="Tahoma"/>
            <family val="2"/>
          </rPr>
          <t>Abel:</t>
        </r>
        <r>
          <rPr>
            <sz val="9"/>
            <color indexed="81"/>
            <rFont val="Tahoma"/>
            <family val="2"/>
          </rPr>
          <t xml:space="preserve">
PZA 14 EN SOLPED</t>
        </r>
      </text>
    </comment>
    <comment ref="A432" authorId="0" shapeId="0">
      <text>
        <r>
          <rPr>
            <b/>
            <sz val="8"/>
            <color indexed="81"/>
            <rFont val="Tahoma"/>
            <family val="2"/>
          </rPr>
          <t xml:space="preserve">SIN SOLPED. CANCELADO CON O.C. MAYO 2014
</t>
        </r>
        <r>
          <rPr>
            <sz val="8"/>
            <color indexed="81"/>
            <rFont val="Tahoma"/>
            <family val="2"/>
          </rPr>
          <t xml:space="preserve">
</t>
        </r>
      </text>
    </comment>
    <comment ref="I452" authorId="1" shapeId="0">
      <text>
        <r>
          <rPr>
            <b/>
            <sz val="9"/>
            <color indexed="81"/>
            <rFont val="Tahoma"/>
            <family val="2"/>
          </rPr>
          <t>Abel:</t>
        </r>
        <r>
          <rPr>
            <sz val="9"/>
            <color indexed="81"/>
            <rFont val="Tahoma"/>
            <family val="2"/>
          </rPr>
          <t xml:space="preserve">
TERMINARO PZAS 3-5 LA  PZA OCHO SE DIO COMO TERMINADA PARA ARCHIVARLA COMO TAL</t>
        </r>
      </text>
    </comment>
    <comment ref="J455" authorId="0" shapeId="0">
      <text>
        <r>
          <rPr>
            <b/>
            <sz val="8"/>
            <color indexed="81"/>
            <rFont val="Tahoma"/>
            <family val="2"/>
          </rPr>
          <t>REALMENTE CANT=2. PERO LAS CANCELARON COMO CANT=22</t>
        </r>
        <r>
          <rPr>
            <sz val="8"/>
            <color indexed="81"/>
            <rFont val="Tahoma"/>
            <family val="2"/>
          </rPr>
          <t xml:space="preserve">
</t>
        </r>
      </text>
    </comment>
    <comment ref="F466" authorId="1" shapeId="0">
      <text>
        <r>
          <rPr>
            <b/>
            <sz val="9"/>
            <color indexed="81"/>
            <rFont val="Tahoma"/>
            <family val="2"/>
          </rPr>
          <t>Abel:</t>
        </r>
        <r>
          <rPr>
            <sz val="9"/>
            <color indexed="81"/>
            <rFont val="Tahoma"/>
            <family val="2"/>
          </rPr>
          <t xml:space="preserve">
DECIA SUC MAIPU TANTO EN LA SOLEPD COOMO EN DENTURE
</t>
        </r>
      </text>
    </comment>
    <comment ref="A511" authorId="0" shapeId="0">
      <text>
        <r>
          <rPr>
            <b/>
            <sz val="8"/>
            <color indexed="81"/>
            <rFont val="Tahoma"/>
            <family val="2"/>
          </rPr>
          <t>el trabajo llego a fines de marzo y no se detecto en recepcion y en conta que era de avendaño, en abril, revisando se detecto y se envio mail a ver si lo pueden cambiar, pero ya habia sido cancelado a avendaño</t>
        </r>
        <r>
          <rPr>
            <sz val="8"/>
            <color indexed="81"/>
            <rFont val="Tahoma"/>
            <family val="2"/>
          </rPr>
          <t xml:space="preserve">
</t>
        </r>
      </text>
    </comment>
    <comment ref="E512" authorId="0" shapeId="0">
      <text>
        <r>
          <rPr>
            <b/>
            <sz val="8"/>
            <color indexed="81"/>
            <rFont val="Tahoma"/>
            <family val="2"/>
          </rPr>
          <t>*:</t>
        </r>
        <r>
          <rPr>
            <sz val="8"/>
            <color indexed="81"/>
            <rFont val="Tahoma"/>
            <family val="2"/>
          </rPr>
          <t xml:space="preserve">
no la pagaron</t>
        </r>
      </text>
    </comment>
    <comment ref="E513" authorId="0" shapeId="0">
      <text>
        <r>
          <rPr>
            <b/>
            <sz val="8"/>
            <color indexed="81"/>
            <rFont val="Tahoma"/>
            <family val="2"/>
          </rPr>
          <t>se pago con otra solped</t>
        </r>
        <r>
          <rPr>
            <sz val="8"/>
            <color indexed="81"/>
            <rFont val="Tahoma"/>
            <family val="2"/>
          </rPr>
          <t xml:space="preserve">
</t>
        </r>
      </text>
    </comment>
  </commentList>
</comments>
</file>

<file path=xl/comments9.xml><?xml version="1.0" encoding="utf-8"?>
<comments xmlns="http://schemas.openxmlformats.org/spreadsheetml/2006/main">
  <authors>
    <author>Abel</author>
    <author>*</author>
  </authors>
  <commentList>
    <comment ref="A33" authorId="0" shapeId="0">
      <text>
        <r>
          <rPr>
            <b/>
            <sz val="9"/>
            <color indexed="81"/>
            <rFont val="Tahoma"/>
            <family val="2"/>
          </rPr>
          <t>Abel:</t>
        </r>
        <r>
          <rPr>
            <sz val="9"/>
            <color indexed="81"/>
            <rFont val="Tahoma"/>
            <family val="2"/>
          </rPr>
          <t xml:space="preserve">
sin solped
</t>
        </r>
      </text>
    </comment>
    <comment ref="A38" authorId="1" shapeId="0">
      <text>
        <r>
          <rPr>
            <b/>
            <sz val="8"/>
            <color indexed="81"/>
            <rFont val="Tahoma"/>
            <family val="2"/>
          </rPr>
          <t xml:space="preserve">SIN SOLPED. CANCELADO CON O.C. MAYO 2014
</t>
        </r>
        <r>
          <rPr>
            <sz val="8"/>
            <color indexed="81"/>
            <rFont val="Tahoma"/>
            <family val="2"/>
          </rPr>
          <t xml:space="preserve">
</t>
        </r>
      </text>
    </comment>
    <comment ref="I51" authorId="0" shapeId="0">
      <text>
        <r>
          <rPr>
            <b/>
            <sz val="9"/>
            <color indexed="81"/>
            <rFont val="Tahoma"/>
            <family val="2"/>
          </rPr>
          <t>Abel:</t>
        </r>
        <r>
          <rPr>
            <sz val="9"/>
            <color indexed="81"/>
            <rFont val="Tahoma"/>
            <family val="2"/>
          </rPr>
          <t xml:space="preserve">
EN  CABECERA INDICAN PZAS 4 Y 5  y cant=1</t>
        </r>
      </text>
    </comment>
    <comment ref="J57" authorId="1" shapeId="0">
      <text>
        <r>
          <rPr>
            <b/>
            <sz val="8"/>
            <color indexed="81"/>
            <rFont val="Tahoma"/>
            <family val="2"/>
          </rPr>
          <t>CANT=1</t>
        </r>
        <r>
          <rPr>
            <sz val="8"/>
            <color indexed="81"/>
            <rFont val="Tahoma"/>
            <family val="2"/>
          </rPr>
          <t xml:space="preserve">
</t>
        </r>
      </text>
    </comment>
    <comment ref="A65" authorId="0" shapeId="0">
      <text>
        <r>
          <rPr>
            <b/>
            <sz val="9"/>
            <color indexed="81"/>
            <rFont val="Tahoma"/>
            <family val="2"/>
          </rPr>
          <t>Abel:</t>
        </r>
        <r>
          <rPr>
            <sz val="9"/>
            <color indexed="81"/>
            <rFont val="Tahoma"/>
            <family val="2"/>
          </rPr>
          <t xml:space="preserve">
SE ARCHIVO COMO TERMINADA</t>
        </r>
      </text>
    </comment>
    <comment ref="E84" authorId="0" shapeId="0">
      <text>
        <r>
          <rPr>
            <b/>
            <sz val="9"/>
            <color indexed="81"/>
            <rFont val="Tahoma"/>
            <family val="2"/>
          </rPr>
          <t>Abel:</t>
        </r>
        <r>
          <rPr>
            <sz val="9"/>
            <color indexed="81"/>
            <rFont val="Tahoma"/>
            <family val="2"/>
          </rPr>
          <t xml:space="preserve">
pidieron solo pza 13 con proyecciones metalicas y en denture le cobrron como pzas 11-12-13-14
</t>
        </r>
      </text>
    </comment>
    <comment ref="A104" authorId="1" shapeId="0">
      <text>
        <r>
          <rPr>
            <sz val="8"/>
            <color indexed="81"/>
            <rFont val="Tahoma"/>
            <family val="2"/>
          </rPr>
          <t xml:space="preserve">SIN SOLPED. CANCELADO EN OC-FEBRERO2014
</t>
        </r>
      </text>
    </comment>
    <comment ref="A105" authorId="0" shapeId="0">
      <text>
        <r>
          <rPr>
            <b/>
            <sz val="9"/>
            <color indexed="81"/>
            <rFont val="Tahoma"/>
            <family val="2"/>
          </rPr>
          <t>Abel:</t>
        </r>
        <r>
          <rPr>
            <sz val="9"/>
            <color indexed="81"/>
            <rFont val="Tahoma"/>
            <family val="2"/>
          </rPr>
          <t xml:space="preserve">
sin solped
</t>
        </r>
      </text>
    </comment>
    <comment ref="A142" authorId="1" shapeId="0">
      <text>
        <r>
          <rPr>
            <b/>
            <sz val="8"/>
            <color indexed="81"/>
            <rFont val="Tahoma"/>
            <family val="2"/>
          </rPr>
          <t>CANC. EN ORD COMPRA DIC 2013</t>
        </r>
      </text>
    </comment>
    <comment ref="I145" authorId="1" shapeId="0">
      <text>
        <r>
          <rPr>
            <b/>
            <sz val="8"/>
            <color indexed="81"/>
            <rFont val="Tahoma"/>
            <family val="2"/>
          </rPr>
          <t>TRI - llego orden indicando garantia pero pero pedian pza 13. esperar a ver si mandan tb pedir corona de esa pza, entonces pedimos modificacion de solped</t>
        </r>
        <r>
          <rPr>
            <sz val="8"/>
            <color indexed="81"/>
            <rFont val="Tahoma"/>
            <family val="2"/>
          </rPr>
          <t xml:space="preserve">
</t>
        </r>
      </text>
    </comment>
    <comment ref="A153" authorId="0" shapeId="0">
      <text>
        <r>
          <rPr>
            <b/>
            <sz val="9"/>
            <color indexed="81"/>
            <rFont val="Tahoma"/>
            <family val="2"/>
          </rPr>
          <t>Abel:</t>
        </r>
        <r>
          <rPr>
            <sz val="9"/>
            <color indexed="81"/>
            <rFont val="Tahoma"/>
            <family val="2"/>
          </rPr>
          <t xml:space="preserve">
SE ARCHIVO COMO TERMINADA</t>
        </r>
      </text>
    </comment>
    <comment ref="A160" authorId="1" shapeId="0">
      <text>
        <r>
          <rPr>
            <b/>
            <sz val="8"/>
            <color indexed="81"/>
            <rFont val="Tahoma"/>
            <family val="2"/>
          </rPr>
          <t>SE ARCHIVÓ COMO TERMINADO</t>
        </r>
      </text>
    </comment>
    <comment ref="J206" authorId="0" shapeId="0">
      <text>
        <r>
          <rPr>
            <b/>
            <sz val="9"/>
            <color indexed="81"/>
            <rFont val="Tahoma"/>
            <family val="2"/>
          </rPr>
          <t>Abel:</t>
        </r>
        <r>
          <rPr>
            <sz val="9"/>
            <color indexed="81"/>
            <rFont val="Tahoma"/>
            <family val="2"/>
          </rPr>
          <t xml:space="preserve">
CANT=1</t>
        </r>
      </text>
    </comment>
    <comment ref="G214" authorId="0" shapeId="0">
      <text>
        <r>
          <rPr>
            <b/>
            <sz val="9"/>
            <color indexed="81"/>
            <rFont val="Tahoma"/>
            <family val="2"/>
          </rPr>
          <t>Abel:</t>
        </r>
        <r>
          <rPr>
            <sz val="9"/>
            <color indexed="81"/>
            <rFont val="Tahoma"/>
            <family val="2"/>
          </rPr>
          <t xml:space="preserve">
ANTES 2704003
</t>
        </r>
      </text>
    </comment>
    <comment ref="E222" authorId="1" shapeId="0">
      <text>
        <r>
          <rPr>
            <b/>
            <sz val="8"/>
            <color indexed="81"/>
            <rFont val="Tahoma"/>
            <family val="2"/>
          </rPr>
          <t>LLEGO COMO 5ta POSICION lo mas probables es que esten  haciendo nuevamente etos provisorios</t>
        </r>
        <r>
          <rPr>
            <sz val="8"/>
            <color indexed="81"/>
            <rFont val="Tahoma"/>
            <family val="2"/>
          </rPr>
          <t xml:space="preserve">
</t>
        </r>
      </text>
    </comment>
    <comment ref="E223" authorId="1" shapeId="0">
      <text>
        <r>
          <rPr>
            <b/>
            <sz val="8"/>
            <color indexed="81"/>
            <rFont val="Tahoma"/>
            <family val="2"/>
          </rPr>
          <t>ESTUVO ANULADO</t>
        </r>
      </text>
    </comment>
    <comment ref="J223" authorId="0" shapeId="0">
      <text>
        <r>
          <rPr>
            <b/>
            <sz val="9"/>
            <color indexed="81"/>
            <rFont val="Tahoma"/>
            <family val="2"/>
          </rPr>
          <t>Abel:</t>
        </r>
        <r>
          <rPr>
            <sz val="9"/>
            <color indexed="81"/>
            <rFont val="Tahoma"/>
            <family val="2"/>
          </rPr>
          <t xml:space="preserve">
ANTES CANT=4 PERO LA PAGARON COMO CANT=2</t>
        </r>
      </text>
    </comment>
    <comment ref="J226" authorId="0" shapeId="0">
      <text>
        <r>
          <rPr>
            <b/>
            <sz val="9"/>
            <color indexed="81"/>
            <rFont val="Tahoma"/>
            <family val="2"/>
          </rPr>
          <t>Abel:</t>
        </r>
        <r>
          <rPr>
            <sz val="9"/>
            <color indexed="81"/>
            <rFont val="Tahoma"/>
            <family val="2"/>
          </rPr>
          <t xml:space="preserve">
En cabecera especifica pzas 19-20-21-24-25-28</t>
        </r>
      </text>
    </comment>
    <comment ref="B238" authorId="0" shapeId="0">
      <text>
        <r>
          <rPr>
            <b/>
            <sz val="9"/>
            <color indexed="81"/>
            <rFont val="Tahoma"/>
            <family val="2"/>
          </rPr>
          <t>Abel:</t>
        </r>
        <r>
          <rPr>
            <sz val="9"/>
            <color indexed="81"/>
            <rFont val="Tahoma"/>
            <family val="2"/>
          </rPr>
          <t xml:space="preserve">
LLEGO A MEDIADOS DE DICIEMBRE CON FECHA 17/11/14
</t>
        </r>
      </text>
    </comment>
    <comment ref="A262" authorId="1" shapeId="0">
      <text>
        <r>
          <rPr>
            <b/>
            <sz val="8"/>
            <color indexed="81"/>
            <rFont val="Tahoma"/>
            <family val="2"/>
          </rPr>
          <t>*:</t>
        </r>
        <r>
          <rPr>
            <sz val="8"/>
            <color indexed="81"/>
            <rFont val="Tahoma"/>
            <family val="2"/>
          </rPr>
          <t xml:space="preserve">
SIN SOLPED</t>
        </r>
      </text>
    </comment>
    <comment ref="A271" authorId="0" shapeId="0">
      <text>
        <r>
          <rPr>
            <b/>
            <sz val="9"/>
            <color indexed="81"/>
            <rFont val="Tahoma"/>
            <family val="2"/>
          </rPr>
          <t>Abel:</t>
        </r>
        <r>
          <rPr>
            <sz val="9"/>
            <color indexed="81"/>
            <rFont val="Tahoma"/>
            <family val="2"/>
          </rPr>
          <t xml:space="preserve">
sin solped</t>
        </r>
      </text>
    </comment>
    <comment ref="J301" authorId="0" shapeId="0">
      <text>
        <r>
          <rPr>
            <b/>
            <sz val="9"/>
            <color indexed="81"/>
            <rFont val="Tahoma"/>
            <family val="2"/>
          </rPr>
          <t>Abel:</t>
        </r>
        <r>
          <rPr>
            <sz val="9"/>
            <color indexed="81"/>
            <rFont val="Tahoma"/>
            <family val="2"/>
          </rPr>
          <t xml:space="preserve">
CANT=1</t>
        </r>
      </text>
    </comment>
    <comment ref="I308" authorId="0" shapeId="0">
      <text>
        <r>
          <rPr>
            <b/>
            <sz val="9"/>
            <color indexed="81"/>
            <rFont val="Tahoma"/>
            <family val="2"/>
          </rPr>
          <t>Abel:</t>
        </r>
        <r>
          <rPr>
            <sz val="9"/>
            <color indexed="81"/>
            <rFont val="Tahoma"/>
            <family val="2"/>
          </rPr>
          <t xml:space="preserve">
PZA 3 EN SOLPED</t>
        </r>
      </text>
    </comment>
    <comment ref="I376" authorId="0" shapeId="0">
      <text>
        <r>
          <rPr>
            <b/>
            <sz val="9"/>
            <color indexed="81"/>
            <rFont val="Tahoma"/>
            <family val="2"/>
          </rPr>
          <t>Abel:</t>
        </r>
        <r>
          <rPr>
            <sz val="9"/>
            <color indexed="81"/>
            <rFont val="Tahoma"/>
            <family val="2"/>
          </rPr>
          <t xml:space="preserve">
PZA 5 EN SOLPED</t>
        </r>
      </text>
    </comment>
    <comment ref="A394" authorId="1" shapeId="0">
      <text>
        <r>
          <rPr>
            <b/>
            <sz val="8"/>
            <color indexed="81"/>
            <rFont val="Tahoma"/>
            <family val="2"/>
          </rPr>
          <t>SE ARCHIVO COMO TERMINADA</t>
        </r>
        <r>
          <rPr>
            <sz val="8"/>
            <color indexed="81"/>
            <rFont val="Tahoma"/>
            <family val="2"/>
          </rPr>
          <t xml:space="preserve">
</t>
        </r>
      </text>
    </comment>
    <comment ref="A403" authorId="1" shapeId="0">
      <text>
        <r>
          <rPr>
            <b/>
            <sz val="8"/>
            <color indexed="81"/>
            <rFont val="Tahoma"/>
            <family val="2"/>
          </rPr>
          <t>ARCHIVADO COMO TERMINADO</t>
        </r>
        <r>
          <rPr>
            <sz val="8"/>
            <color indexed="81"/>
            <rFont val="Tahoma"/>
            <family val="2"/>
          </rPr>
          <t xml:space="preserve">
</t>
        </r>
      </text>
    </comment>
    <comment ref="A421" authorId="0" shapeId="0">
      <text>
        <r>
          <rPr>
            <b/>
            <sz val="9"/>
            <color indexed="81"/>
            <rFont val="Tahoma"/>
            <family val="2"/>
          </rPr>
          <t>Abel:</t>
        </r>
        <r>
          <rPr>
            <sz val="9"/>
            <color indexed="81"/>
            <rFont val="Tahoma"/>
            <family val="2"/>
          </rPr>
          <t xml:space="preserve">
sin solped
</t>
        </r>
      </text>
    </comment>
    <comment ref="A424" authorId="1" shapeId="0">
      <text>
        <r>
          <rPr>
            <sz val="8"/>
            <color indexed="81"/>
            <rFont val="Tahoma"/>
            <family val="2"/>
          </rPr>
          <t xml:space="preserve">SIN SOLPED. LA CANCELARON EN JULIO 2014
</t>
        </r>
      </text>
    </comment>
    <comment ref="A446" authorId="1"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447" authorId="0" shapeId="0">
      <text>
        <r>
          <rPr>
            <b/>
            <sz val="9"/>
            <color indexed="81"/>
            <rFont val="Tahoma"/>
            <family val="2"/>
          </rPr>
          <t>Abel:</t>
        </r>
        <r>
          <rPr>
            <sz val="9"/>
            <color indexed="81"/>
            <rFont val="Tahoma"/>
            <family val="2"/>
          </rPr>
          <t xml:space="preserve">
sin solped
</t>
        </r>
      </text>
    </comment>
    <comment ref="A448" authorId="0" shapeId="0">
      <text>
        <r>
          <rPr>
            <b/>
            <sz val="9"/>
            <color indexed="81"/>
            <rFont val="Tahoma"/>
            <family val="2"/>
          </rPr>
          <t>Abel:</t>
        </r>
        <r>
          <rPr>
            <sz val="9"/>
            <color indexed="81"/>
            <rFont val="Tahoma"/>
            <family val="2"/>
          </rPr>
          <t xml:space="preserve">
SIN SOLPED</t>
        </r>
      </text>
    </comment>
    <comment ref="I465" authorId="0" shapeId="0">
      <text>
        <r>
          <rPr>
            <b/>
            <sz val="9"/>
            <color indexed="81"/>
            <rFont val="Tahoma"/>
            <family val="2"/>
          </rPr>
          <t>Abel:</t>
        </r>
        <r>
          <rPr>
            <sz val="9"/>
            <color indexed="81"/>
            <rFont val="Tahoma"/>
            <family val="2"/>
          </rPr>
          <t xml:space="preserve">
se repitio com pza 5</t>
        </r>
      </text>
    </comment>
    <comment ref="A472" authorId="0" shapeId="0">
      <text>
        <r>
          <rPr>
            <b/>
            <sz val="9"/>
            <color indexed="81"/>
            <rFont val="Tahoma"/>
            <family val="2"/>
          </rPr>
          <t>Abel:</t>
        </r>
        <r>
          <rPr>
            <sz val="9"/>
            <color indexed="81"/>
            <rFont val="Tahoma"/>
            <family val="2"/>
          </rPr>
          <t xml:space="preserve">
se archivo como terminado</t>
        </r>
      </text>
    </comment>
    <comment ref="A475" authorId="1" shapeId="0">
      <text>
        <r>
          <rPr>
            <b/>
            <sz val="8"/>
            <color indexed="81"/>
            <rFont val="Tahoma"/>
            <family val="2"/>
          </rPr>
          <t>*:</t>
        </r>
        <r>
          <rPr>
            <sz val="8"/>
            <color indexed="81"/>
            <rFont val="Tahoma"/>
            <family val="2"/>
          </rPr>
          <t xml:space="preserve">
se archivo como terminada</t>
        </r>
      </text>
    </comment>
    <comment ref="I491" authorId="1" shapeId="0">
      <text>
        <r>
          <rPr>
            <b/>
            <sz val="8"/>
            <color indexed="81"/>
            <rFont val="Tahoma"/>
            <family val="2"/>
          </rPr>
          <t>*:</t>
        </r>
        <r>
          <rPr>
            <sz val="8"/>
            <color indexed="81"/>
            <rFont val="Tahoma"/>
            <family val="2"/>
          </rPr>
          <t xml:space="preserve">
PZA 21 EN SOLPED</t>
        </r>
      </text>
    </comment>
    <comment ref="A498" authorId="1" shapeId="0">
      <text>
        <r>
          <rPr>
            <b/>
            <sz val="8"/>
            <color indexed="81"/>
            <rFont val="Tahoma"/>
            <family val="2"/>
          </rPr>
          <t>*:</t>
        </r>
        <r>
          <rPr>
            <sz val="8"/>
            <color indexed="81"/>
            <rFont val="Tahoma"/>
            <family val="2"/>
          </rPr>
          <t xml:space="preserve">
se archivó como terminado</t>
        </r>
      </text>
    </comment>
    <comment ref="A516" authorId="1" shapeId="0">
      <text>
        <r>
          <rPr>
            <b/>
            <sz val="8"/>
            <color indexed="81"/>
            <rFont val="Tahoma"/>
            <family val="2"/>
          </rPr>
          <t>orden esta en carpeta de trabajos sin solped pidiendo las pzas 9-10</t>
        </r>
      </text>
    </comment>
    <comment ref="A541" authorId="1" shapeId="0">
      <text>
        <r>
          <rPr>
            <b/>
            <sz val="8"/>
            <color indexed="81"/>
            <rFont val="Tahoma"/>
            <family val="2"/>
          </rPr>
          <t>SIN ORDEN CANCELADO EN OC-ENERO2014</t>
        </r>
      </text>
    </comment>
    <comment ref="A547" authorId="1" shapeId="0">
      <text>
        <r>
          <rPr>
            <b/>
            <sz val="8"/>
            <color indexed="81"/>
            <rFont val="Tahoma"/>
            <family val="2"/>
          </rPr>
          <t>*:</t>
        </r>
        <r>
          <rPr>
            <sz val="8"/>
            <color indexed="81"/>
            <rFont val="Tahoma"/>
            <family val="2"/>
          </rPr>
          <t xml:space="preserve">
ESTAR PENDIENTE DE ESTE TRABAJO, Y PEDIR A ENCARGADA QUE MODIFIQUE FECHA DE SOLPED CUANDO LLEGUE LA ORDEN (se buscon en denture y no hay registro de tal incrustacion)</t>
        </r>
      </text>
    </comment>
    <comment ref="I548" authorId="1" shapeId="0">
      <text>
        <r>
          <rPr>
            <b/>
            <sz val="8"/>
            <color indexed="81"/>
            <rFont val="Tahoma"/>
            <family val="2"/>
          </rPr>
          <t>*:</t>
        </r>
        <r>
          <rPr>
            <sz val="8"/>
            <color indexed="81"/>
            <rFont val="Tahoma"/>
            <family val="2"/>
          </rPr>
          <t xml:space="preserve">
PZA 10 EN SOLPED</t>
        </r>
      </text>
    </comment>
    <comment ref="A566" authorId="1" shapeId="0">
      <text>
        <r>
          <rPr>
            <b/>
            <sz val="8"/>
            <color indexed="81"/>
            <rFont val="Tahoma"/>
            <family val="2"/>
          </rPr>
          <t>SIN ORDEN CANCELADO EN OC-ENERO2014</t>
        </r>
      </text>
    </comment>
    <comment ref="A605" authorId="0" shapeId="0">
      <text>
        <r>
          <rPr>
            <b/>
            <sz val="9"/>
            <color indexed="81"/>
            <rFont val="Tahoma"/>
            <family val="2"/>
          </rPr>
          <t>Abel:</t>
        </r>
        <r>
          <rPr>
            <sz val="9"/>
            <color indexed="81"/>
            <rFont val="Tahoma"/>
            <family val="2"/>
          </rPr>
          <t xml:space="preserve">
SE ARCHIVO COMO TERMINADO</t>
        </r>
      </text>
    </comment>
    <comment ref="I607" authorId="1" shapeId="0">
      <text>
        <r>
          <rPr>
            <b/>
            <sz val="8"/>
            <color indexed="81"/>
            <rFont val="Tahoma"/>
            <family val="2"/>
          </rPr>
          <t>SOLP PZA 30</t>
        </r>
        <r>
          <rPr>
            <sz val="8"/>
            <color indexed="81"/>
            <rFont val="Tahoma"/>
            <family val="2"/>
          </rPr>
          <t xml:space="preserve">
</t>
        </r>
      </text>
    </comment>
    <comment ref="I628" authorId="0" shapeId="0">
      <text>
        <r>
          <rPr>
            <b/>
            <sz val="9"/>
            <color indexed="81"/>
            <rFont val="Tahoma"/>
            <family val="2"/>
          </rPr>
          <t>Abel:</t>
        </r>
        <r>
          <rPr>
            <sz val="9"/>
            <color indexed="81"/>
            <rFont val="Tahoma"/>
            <family val="2"/>
          </rPr>
          <t xml:space="preserve">
TAMBIEN HIZO PZA 18, pero indicarom  que es garantia por fractura de porcelana</t>
        </r>
      </text>
    </comment>
    <comment ref="A631" authorId="0" shapeId="0">
      <text>
        <r>
          <rPr>
            <b/>
            <sz val="9"/>
            <color indexed="81"/>
            <rFont val="Tahoma"/>
            <family val="2"/>
          </rPr>
          <t>Abel:</t>
        </r>
        <r>
          <rPr>
            <sz val="9"/>
            <color indexed="81"/>
            <rFont val="Tahoma"/>
            <family val="2"/>
          </rPr>
          <t xml:space="preserve">
sin solped
</t>
        </r>
      </text>
    </comment>
    <comment ref="A634" authorId="0" shapeId="0">
      <text>
        <r>
          <rPr>
            <b/>
            <sz val="9"/>
            <color indexed="81"/>
            <rFont val="Tahoma"/>
            <family val="2"/>
          </rPr>
          <t>Abel:</t>
        </r>
        <r>
          <rPr>
            <sz val="9"/>
            <color indexed="81"/>
            <rFont val="Tahoma"/>
            <family val="2"/>
          </rPr>
          <t xml:space="preserve">
sin solped</t>
        </r>
      </text>
    </comment>
    <comment ref="A642" authorId="0" shapeId="0">
      <text>
        <r>
          <rPr>
            <b/>
            <sz val="9"/>
            <color indexed="81"/>
            <rFont val="Tahoma"/>
            <family val="2"/>
          </rPr>
          <t>Abel:</t>
        </r>
        <r>
          <rPr>
            <sz val="9"/>
            <color indexed="81"/>
            <rFont val="Tahoma"/>
            <family val="2"/>
          </rPr>
          <t xml:space="preserve">
SIN SOLPED</t>
        </r>
      </text>
    </comment>
    <comment ref="I643" authorId="0" shapeId="0">
      <text>
        <r>
          <rPr>
            <b/>
            <sz val="9"/>
            <color indexed="81"/>
            <rFont val="Tahoma"/>
            <family val="2"/>
          </rPr>
          <t>Abel:</t>
        </r>
        <r>
          <rPr>
            <sz val="9"/>
            <color indexed="81"/>
            <rFont val="Tahoma"/>
            <family val="2"/>
          </rPr>
          <t xml:space="preserve">
PZA 14 E4N SOLPED</t>
        </r>
      </text>
    </comment>
    <comment ref="A657" authorId="0" shapeId="0">
      <text>
        <r>
          <rPr>
            <b/>
            <sz val="9"/>
            <color indexed="81"/>
            <rFont val="Tahoma"/>
            <family val="2"/>
          </rPr>
          <t>Abel:</t>
        </r>
        <r>
          <rPr>
            <sz val="9"/>
            <color indexed="81"/>
            <rFont val="Tahoma"/>
            <family val="2"/>
          </rPr>
          <t xml:space="preserve">
sin solped
</t>
        </r>
      </text>
    </comment>
    <comment ref="I666" authorId="1" shapeId="0">
      <text>
        <r>
          <rPr>
            <sz val="8"/>
            <color indexed="81"/>
            <rFont val="Tahoma"/>
            <family val="2"/>
          </rPr>
          <t xml:space="preserve">pidieron provisorio pza 19 y por mas que se pidio solped no la envairon. Si llega la corona entonces pedir provisorio + corona
</t>
        </r>
      </text>
    </comment>
    <comment ref="A697" authorId="1" shapeId="0">
      <text>
        <r>
          <rPr>
            <b/>
            <sz val="8"/>
            <color indexed="81"/>
            <rFont val="Tahoma"/>
            <family val="2"/>
          </rPr>
          <t>llego otra solped con un solo proceso es tambien una incruistcion pero de otra pza y con distinta fecha, ademas la pos. Decia 20. se supone que es otro trabajo</t>
        </r>
        <r>
          <rPr>
            <sz val="8"/>
            <color indexed="81"/>
            <rFont val="Tahoma"/>
            <family val="2"/>
          </rPr>
          <t xml:space="preserve">
</t>
        </r>
      </text>
    </comment>
    <comment ref="A722" authorId="0" shapeId="0">
      <text>
        <r>
          <rPr>
            <b/>
            <sz val="9"/>
            <color indexed="81"/>
            <rFont val="Tahoma"/>
            <family val="2"/>
          </rPr>
          <t>Abel:</t>
        </r>
        <r>
          <rPr>
            <sz val="9"/>
            <color indexed="81"/>
            <rFont val="Tahoma"/>
            <family val="2"/>
          </rPr>
          <t xml:space="preserve">
sin solped</t>
        </r>
      </text>
    </comment>
    <comment ref="B724" authorId="1" shapeId="0">
      <text>
        <r>
          <rPr>
            <b/>
            <sz val="8"/>
            <color indexed="81"/>
            <rFont val="Tahoma"/>
            <family val="2"/>
          </rPr>
          <t>CAMBIO LA FECHA A 16/01/14</t>
        </r>
        <r>
          <rPr>
            <sz val="8"/>
            <color indexed="81"/>
            <rFont val="Tahoma"/>
            <family val="2"/>
          </rPr>
          <t xml:space="preserve">
</t>
        </r>
      </text>
    </comment>
    <comment ref="I759" authorId="1" shapeId="0">
      <text>
        <r>
          <rPr>
            <b/>
            <sz val="8"/>
            <color indexed="81"/>
            <rFont val="Tahoma"/>
            <family val="2"/>
          </rPr>
          <t>*:</t>
        </r>
        <r>
          <rPr>
            <sz val="8"/>
            <color indexed="81"/>
            <rFont val="Tahoma"/>
            <family val="2"/>
          </rPr>
          <t xml:space="preserve">
CANCELARON SOLO UNO EN LAS CANCELACIONES DE NOVIEMBRE</t>
        </r>
        <r>
          <rPr>
            <b/>
            <sz val="8"/>
            <color indexed="81"/>
            <rFont val="Tahoma"/>
            <family val="2"/>
          </rPr>
          <t>Abel: POR ESO SE DESGLOSO</t>
        </r>
        <r>
          <rPr>
            <sz val="8"/>
            <color indexed="81"/>
            <rFont val="Tahoma"/>
            <family val="2"/>
          </rPr>
          <t xml:space="preserve">
DESPUES LLEGO SOLPED SOLO CON UN PROVISORIO Y UNA CORONA.
VER SI SE ANULA DESPUES. </t>
        </r>
      </text>
    </comment>
    <comment ref="J765" authorId="1" shapeId="0">
      <text>
        <r>
          <rPr>
            <b/>
            <sz val="8"/>
            <color indexed="81"/>
            <rFont val="Tahoma"/>
            <family val="2"/>
          </rPr>
          <t>EN CABECERA DICE 8-9 y cant=1</t>
        </r>
        <r>
          <rPr>
            <sz val="8"/>
            <color indexed="81"/>
            <rFont val="Tahoma"/>
            <family val="2"/>
          </rPr>
          <t xml:space="preserve">
</t>
        </r>
      </text>
    </comment>
    <comment ref="J766" authorId="1" shapeId="0">
      <text>
        <r>
          <rPr>
            <b/>
            <sz val="8"/>
            <color indexed="81"/>
            <rFont val="Tahoma"/>
            <family val="2"/>
          </rPr>
          <t>EN CABECERA DICE 8-9 y cant=1</t>
        </r>
        <r>
          <rPr>
            <sz val="8"/>
            <color indexed="81"/>
            <rFont val="Tahoma"/>
            <family val="2"/>
          </rPr>
          <t xml:space="preserve">
</t>
        </r>
      </text>
    </comment>
    <comment ref="G767" authorId="0" shapeId="0">
      <text>
        <r>
          <rPr>
            <b/>
            <sz val="9"/>
            <color indexed="81"/>
            <rFont val="Tahoma"/>
            <family val="2"/>
          </rPr>
          <t>Abel:</t>
        </r>
        <r>
          <rPr>
            <sz val="9"/>
            <color indexed="81"/>
            <rFont val="Tahoma"/>
            <family val="2"/>
          </rPr>
          <t xml:space="preserve">
estuvo como 2704003 pero lo cancelaron como 2704002</t>
        </r>
      </text>
    </comment>
    <comment ref="B769" authorId="1" shapeId="0">
      <text>
        <r>
          <rPr>
            <b/>
            <sz val="8"/>
            <color indexed="81"/>
            <rFont val="Tahoma"/>
            <family val="2"/>
          </rPr>
          <t>*:</t>
        </r>
        <r>
          <rPr>
            <sz val="8"/>
            <color indexed="81"/>
            <rFont val="Tahoma"/>
            <family val="2"/>
          </rPr>
          <t xml:space="preserve">
EL 04-12 LLEGA SOLPED CON FECHA 25-11
</t>
        </r>
      </text>
    </comment>
    <comment ref="B770" authorId="1" shapeId="0">
      <text>
        <r>
          <rPr>
            <b/>
            <sz val="8"/>
            <color indexed="81"/>
            <rFont val="Tahoma"/>
            <family val="2"/>
          </rPr>
          <t>*:</t>
        </r>
        <r>
          <rPr>
            <sz val="8"/>
            <color indexed="81"/>
            <rFont val="Tahoma"/>
            <family val="2"/>
          </rPr>
          <t xml:space="preserve">
EL 04-12 LLEGA SOLPED CON FECHA 25-11
</t>
        </r>
      </text>
    </comment>
    <comment ref="A774" authorId="0" shapeId="0">
      <text>
        <r>
          <rPr>
            <b/>
            <sz val="9"/>
            <color indexed="81"/>
            <rFont val="Tahoma"/>
            <family val="2"/>
          </rPr>
          <t>Abel:</t>
        </r>
        <r>
          <rPr>
            <sz val="9"/>
            <color indexed="81"/>
            <rFont val="Tahoma"/>
            <family val="2"/>
          </rPr>
          <t xml:space="preserve">
SIN SOLPED</t>
        </r>
      </text>
    </comment>
    <comment ref="B779" authorId="1" shapeId="0">
      <text>
        <r>
          <rPr>
            <b/>
            <sz val="8"/>
            <color indexed="81"/>
            <rFont val="Tahoma"/>
            <family val="2"/>
          </rPr>
          <t>LLEGO EL 30/06 Con fecha 01/06. no se llamo pero se anoto a ver si las pagan en cancelaciones</t>
        </r>
        <r>
          <rPr>
            <sz val="8"/>
            <color indexed="81"/>
            <rFont val="Tahoma"/>
            <family val="2"/>
          </rPr>
          <t xml:space="preserve">
</t>
        </r>
      </text>
    </comment>
    <comment ref="A791" authorId="1" shapeId="0">
      <text>
        <r>
          <rPr>
            <b/>
            <sz val="8"/>
            <color indexed="81"/>
            <rFont val="Tahoma"/>
            <family val="2"/>
          </rPr>
          <t>SIN ORDEN CANCELADO EN OC-ENERO2014</t>
        </r>
      </text>
    </comment>
    <comment ref="A792" authorId="1" shapeId="0">
      <text>
        <r>
          <rPr>
            <b/>
            <sz val="8"/>
            <color indexed="81"/>
            <rFont val="Tahoma"/>
            <family val="2"/>
          </rPr>
          <t>*:</t>
        </r>
        <r>
          <rPr>
            <sz val="8"/>
            <color indexed="81"/>
            <rFont val="Tahoma"/>
            <family val="2"/>
          </rPr>
          <t xml:space="preserve">
SIN SOLPED</t>
        </r>
      </text>
    </comment>
    <comment ref="E796" authorId="0" shapeId="0">
      <text>
        <r>
          <rPr>
            <b/>
            <sz val="9"/>
            <color indexed="81"/>
            <rFont val="Tahoma"/>
            <family val="2"/>
          </rPr>
          <t>Abel:</t>
        </r>
        <r>
          <rPr>
            <sz val="9"/>
            <color indexed="81"/>
            <rFont val="Tahoma"/>
            <family val="2"/>
          </rPr>
          <t xml:space="preserve">
ESTUVO ANULADA</t>
        </r>
      </text>
    </comment>
    <comment ref="I809" authorId="0" shapeId="0">
      <text>
        <r>
          <rPr>
            <b/>
            <sz val="9"/>
            <color indexed="81"/>
            <rFont val="Tahoma"/>
            <family val="2"/>
          </rPr>
          <t>Abel:</t>
        </r>
        <r>
          <rPr>
            <sz val="9"/>
            <color indexed="81"/>
            <rFont val="Tahoma"/>
            <family val="2"/>
          </rPr>
          <t xml:space="preserve">
PZA 10 EN SOLPED</t>
        </r>
      </text>
    </comment>
    <comment ref="I822" authorId="1" shapeId="0">
      <text>
        <r>
          <rPr>
            <b/>
            <sz val="8"/>
            <color indexed="81"/>
            <rFont val="Tahoma"/>
            <family val="2"/>
          </rPr>
          <t>EN SOLPED INDICRON PZA 4</t>
        </r>
        <r>
          <rPr>
            <sz val="8"/>
            <color indexed="81"/>
            <rFont val="Tahoma"/>
            <family val="2"/>
          </rPr>
          <t xml:space="preserve">
</t>
        </r>
      </text>
    </comment>
    <comment ref="A825" authorId="0" shapeId="0">
      <text>
        <r>
          <rPr>
            <b/>
            <sz val="9"/>
            <color indexed="81"/>
            <rFont val="Tahoma"/>
            <family val="2"/>
          </rPr>
          <t>Abel:</t>
        </r>
        <r>
          <rPr>
            <sz val="9"/>
            <color indexed="81"/>
            <rFont val="Tahoma"/>
            <family val="2"/>
          </rPr>
          <t xml:space="preserve">
sin solped</t>
        </r>
      </text>
    </comment>
    <comment ref="E829" authorId="0" shapeId="0">
      <text>
        <r>
          <rPr>
            <b/>
            <sz val="9"/>
            <color indexed="81"/>
            <rFont val="Tahoma"/>
            <family val="2"/>
          </rPr>
          <t>Abel:</t>
        </r>
        <r>
          <rPr>
            <sz val="9"/>
            <color indexed="81"/>
            <rFont val="Tahoma"/>
            <family val="2"/>
          </rPr>
          <t xml:space="preserve">
LLEGO ORDEN DONDE INDICA SOLPED 10244469</t>
        </r>
      </text>
    </comment>
    <comment ref="A834" authorId="1" shapeId="0">
      <text>
        <r>
          <rPr>
            <b/>
            <sz val="8"/>
            <color indexed="81"/>
            <rFont val="Tahoma"/>
            <family val="2"/>
          </rPr>
          <t>LLEGO NUEVA SOLPED CON UNA INCRUSTACION PERO ESTABA EN EL ITEM 20 OSEA QUE SON DOS INCRUSTACIONES</t>
        </r>
        <r>
          <rPr>
            <sz val="8"/>
            <color indexed="81"/>
            <rFont val="Tahoma"/>
            <family val="2"/>
          </rPr>
          <t xml:space="preserve">
</t>
        </r>
      </text>
    </comment>
    <comment ref="B843" authorId="0" shapeId="0">
      <text>
        <r>
          <rPr>
            <b/>
            <sz val="9"/>
            <color indexed="81"/>
            <rFont val="Tahoma"/>
            <family val="2"/>
          </rPr>
          <t>Abel:</t>
        </r>
        <r>
          <rPr>
            <sz val="9"/>
            <color indexed="81"/>
            <rFont val="Tahoma"/>
            <family val="2"/>
          </rPr>
          <t xml:space="preserve">
llego en septiembre como nuevo proceso con fecha de  28 DE agosto
</t>
        </r>
      </text>
    </comment>
    <comment ref="I846" authorId="1" shapeId="0">
      <text>
        <r>
          <rPr>
            <b/>
            <sz val="8"/>
            <color indexed="81"/>
            <rFont val="Tahoma"/>
            <family val="2"/>
          </rPr>
          <t>*:</t>
        </r>
        <r>
          <rPr>
            <sz val="8"/>
            <color indexed="81"/>
            <rFont val="Tahoma"/>
            <family val="2"/>
          </rPr>
          <t xml:space="preserve">
SOLPED INDICA PZA 19</t>
        </r>
      </text>
    </comment>
    <comment ref="I847" authorId="0" shapeId="0">
      <text>
        <r>
          <rPr>
            <b/>
            <sz val="9"/>
            <color indexed="81"/>
            <rFont val="Tahoma"/>
            <family val="2"/>
          </rPr>
          <t>Abel:</t>
        </r>
        <r>
          <rPr>
            <sz val="9"/>
            <color indexed="81"/>
            <rFont val="Tahoma"/>
            <family val="2"/>
          </rPr>
          <t xml:space="preserve">
P`ZA 19 EN SOLPED</t>
        </r>
      </text>
    </comment>
    <comment ref="J852" authorId="0" shapeId="0">
      <text>
        <r>
          <rPr>
            <b/>
            <sz val="9"/>
            <color indexed="81"/>
            <rFont val="Tahoma"/>
            <family val="2"/>
          </rPr>
          <t>Abel:</t>
        </r>
        <r>
          <rPr>
            <sz val="9"/>
            <color indexed="81"/>
            <rFont val="Tahoma"/>
            <family val="2"/>
          </rPr>
          <t xml:space="preserve">
ANTES CANT=2 PERDO DESPUES LLEGO MISMNA SOLPED DONDE DESGLOSAN CANT=2 EN DOS CORONAS 2704002 Y 2704015
</t>
        </r>
      </text>
    </comment>
    <comment ref="B870" authorId="1" shapeId="0">
      <text>
        <r>
          <rPr>
            <sz val="8"/>
            <color indexed="81"/>
            <rFont val="Tahoma"/>
            <family val="2"/>
          </rPr>
          <t xml:space="preserve">la solped inicial venia con fecha 26/03/14 y la cambiaron a 2/4/14
</t>
        </r>
      </text>
    </comment>
    <comment ref="G870" authorId="0" shapeId="0">
      <text>
        <r>
          <rPr>
            <b/>
            <sz val="9"/>
            <color indexed="81"/>
            <rFont val="Tahoma"/>
            <family val="2"/>
          </rPr>
          <t>Abel:</t>
        </r>
        <r>
          <rPr>
            <sz val="9"/>
            <color indexed="81"/>
            <rFont val="Tahoma"/>
            <family val="2"/>
          </rPr>
          <t xml:space="preserve">
ANTES 2704002 PERO SE PAGO COMO 2704003</t>
        </r>
      </text>
    </comment>
    <comment ref="A878" authorId="1" shapeId="0">
      <text>
        <r>
          <rPr>
            <b/>
            <sz val="8"/>
            <color indexed="81"/>
            <rFont val="Tahoma"/>
            <family val="2"/>
          </rPr>
          <t>CANC. EN ORD COMPRA DIC 2013</t>
        </r>
      </text>
    </comment>
    <comment ref="J885" authorId="0" shapeId="0">
      <text>
        <r>
          <rPr>
            <b/>
            <sz val="9"/>
            <color indexed="81"/>
            <rFont val="Tahoma"/>
            <family val="2"/>
          </rPr>
          <t>Abel:</t>
        </r>
        <r>
          <rPr>
            <sz val="9"/>
            <color indexed="81"/>
            <rFont val="Tahoma"/>
            <family val="2"/>
          </rPr>
          <t xml:space="preserve">
CANT=6</t>
        </r>
      </text>
    </comment>
    <comment ref="B899" authorId="1" shapeId="0">
      <text>
        <r>
          <rPr>
            <b/>
            <sz val="8"/>
            <color indexed="81"/>
            <rFont val="Tahoma"/>
            <family val="2"/>
          </rPr>
          <t>LLEGO nuevamente solped con 2 proceso prov + corona pero la corona vino con fecha 17/3 y antes era 21/01</t>
        </r>
        <r>
          <rPr>
            <sz val="8"/>
            <color indexed="81"/>
            <rFont val="Tahoma"/>
            <family val="2"/>
          </rPr>
          <t xml:space="preserve">
</t>
        </r>
      </text>
    </comment>
    <comment ref="J904" authorId="1" shapeId="0">
      <text>
        <r>
          <rPr>
            <b/>
            <sz val="8"/>
            <color indexed="81"/>
            <rFont val="Tahoma"/>
            <family val="2"/>
          </rPr>
          <t>cant=1</t>
        </r>
        <r>
          <rPr>
            <sz val="8"/>
            <color indexed="81"/>
            <rFont val="Tahoma"/>
            <family val="2"/>
          </rPr>
          <t xml:space="preserve">
</t>
        </r>
      </text>
    </comment>
    <comment ref="B932" authorId="1" shapeId="0">
      <text>
        <r>
          <rPr>
            <b/>
            <sz val="8"/>
            <color indexed="81"/>
            <rFont val="Tahoma"/>
            <family val="2"/>
          </rPr>
          <t>solped nueva, llego a inicios de marzo con fecha de febrero</t>
        </r>
      </text>
    </comment>
    <comment ref="A945" authorId="1" shapeId="0">
      <text>
        <r>
          <rPr>
            <b/>
            <sz val="8"/>
            <color indexed="81"/>
            <rFont val="Tahoma"/>
            <family val="2"/>
          </rPr>
          <t>*:</t>
        </r>
        <r>
          <rPr>
            <sz val="8"/>
            <color indexed="81"/>
            <rFont val="Tahoma"/>
            <family val="2"/>
          </rPr>
          <t xml:space="preserve">
SIN SOLPED</t>
        </r>
      </text>
    </comment>
    <comment ref="J947" authorId="1" shapeId="0">
      <text>
        <r>
          <rPr>
            <b/>
            <sz val="8"/>
            <color indexed="81"/>
            <rFont val="Tahoma"/>
            <family val="2"/>
          </rPr>
          <t>EN CABECERA DE SOLPED PIDEN PZAS 6-10 pero cant=1, PEDIR QUE MODIFIQUEN SI EN ORDEN PIDEN 2</t>
        </r>
        <r>
          <rPr>
            <sz val="8"/>
            <color indexed="81"/>
            <rFont val="Tahoma"/>
            <family val="2"/>
          </rPr>
          <t xml:space="preserve">
</t>
        </r>
      </text>
    </comment>
    <comment ref="E949" authorId="1" shapeId="0">
      <text>
        <r>
          <rPr>
            <sz val="8"/>
            <color indexed="81"/>
            <rFont val="Tahoma"/>
            <family val="2"/>
          </rPr>
          <t xml:space="preserve">El 23/06/14 llego solped solo conteniendo 2704005x3 y 2704005x2 y no las que estan anteriormente terminadas impagas. 
</t>
        </r>
      </text>
    </comment>
    <comment ref="I955" authorId="1" shapeId="0">
      <text>
        <r>
          <rPr>
            <b/>
            <sz val="8"/>
            <color indexed="81"/>
            <rFont val="Tahoma"/>
            <family val="2"/>
          </rPr>
          <t>es raro por que en indicaciones dice que la 11 y 12 son proceras, pero para ellas ya hay prestaciones distintas.. Esperar nomas</t>
        </r>
        <r>
          <rPr>
            <sz val="8"/>
            <color indexed="81"/>
            <rFont val="Tahoma"/>
            <family val="2"/>
          </rPr>
          <t xml:space="preserve">
</t>
        </r>
      </text>
    </comment>
    <comment ref="A956" authorId="1" shapeId="0">
      <text>
        <r>
          <rPr>
            <b/>
            <sz val="8"/>
            <color indexed="81"/>
            <rFont val="Tahoma"/>
            <family val="2"/>
          </rPr>
          <t>SIN SOLPED. CANCELADA CON O.C. ENVIADAS EN JULIO</t>
        </r>
        <r>
          <rPr>
            <sz val="8"/>
            <color indexed="81"/>
            <rFont val="Tahoma"/>
            <family val="2"/>
          </rPr>
          <t xml:space="preserve">
</t>
        </r>
      </text>
    </comment>
    <comment ref="I959" authorId="1" shapeId="0">
      <text>
        <r>
          <rPr>
            <b/>
            <sz val="8"/>
            <color indexed="81"/>
            <rFont val="Tahoma"/>
            <family val="2"/>
          </rPr>
          <t>EN SOLPED INDICRON pzas 
15-19</t>
        </r>
        <r>
          <rPr>
            <sz val="8"/>
            <color indexed="81"/>
            <rFont val="Tahoma"/>
            <family val="2"/>
          </rPr>
          <t xml:space="preserve">
</t>
        </r>
      </text>
    </comment>
    <comment ref="A965" authorId="0" shapeId="0">
      <text>
        <r>
          <rPr>
            <b/>
            <sz val="9"/>
            <color indexed="81"/>
            <rFont val="Tahoma"/>
            <family val="2"/>
          </rPr>
          <t>Abel:</t>
        </r>
        <r>
          <rPr>
            <sz val="9"/>
            <color indexed="81"/>
            <rFont val="Tahoma"/>
            <family val="2"/>
          </rPr>
          <t xml:space="preserve">
SIN SOLPED</t>
        </r>
      </text>
    </comment>
    <comment ref="B985" authorId="1" shapeId="0">
      <text>
        <r>
          <rPr>
            <b/>
            <sz val="8"/>
            <color indexed="81"/>
            <rFont val="Tahoma"/>
            <family val="2"/>
          </rPr>
          <t>llego con fecha 7/4 y llego a principios de mayo</t>
        </r>
        <r>
          <rPr>
            <sz val="8"/>
            <color indexed="81"/>
            <rFont val="Tahoma"/>
            <family val="2"/>
          </rPr>
          <t xml:space="preserve">
</t>
        </r>
      </text>
    </comment>
    <comment ref="I1027" authorId="0" shapeId="0">
      <text>
        <r>
          <rPr>
            <b/>
            <sz val="9"/>
            <color indexed="81"/>
            <rFont val="Tahoma"/>
            <family val="2"/>
          </rPr>
          <t>Abel:</t>
        </r>
        <r>
          <rPr>
            <sz val="9"/>
            <color indexed="81"/>
            <rFont val="Tahoma"/>
            <family val="2"/>
          </rPr>
          <t xml:space="preserve">
INICIO DEL PROCESO LLEGO COMO PZA 20</t>
        </r>
      </text>
    </comment>
    <comment ref="A1034" authorId="1" shapeId="0">
      <text>
        <r>
          <rPr>
            <b/>
            <sz val="8"/>
            <color indexed="81"/>
            <rFont val="Tahoma"/>
            <family val="2"/>
          </rPr>
          <t>SIN SOLPED, CANCELADO CON OC-MARZO-2014</t>
        </r>
        <r>
          <rPr>
            <sz val="8"/>
            <color indexed="81"/>
            <rFont val="Tahoma"/>
            <family val="2"/>
          </rPr>
          <t xml:space="preserve">
</t>
        </r>
      </text>
    </comment>
    <comment ref="G1044" authorId="0" shapeId="0">
      <text>
        <r>
          <rPr>
            <b/>
            <sz val="9"/>
            <color indexed="81"/>
            <rFont val="Tahoma"/>
            <family val="2"/>
          </rPr>
          <t>Abel:</t>
        </r>
        <r>
          <rPr>
            <sz val="9"/>
            <color indexed="81"/>
            <rFont val="Tahoma"/>
            <family val="2"/>
          </rPr>
          <t xml:space="preserve">
antes 2704003 pero la pagaron como 2704002</t>
        </r>
      </text>
    </comment>
    <comment ref="A1046" authorId="1" shapeId="0">
      <text>
        <r>
          <rPr>
            <b/>
            <sz val="8"/>
            <color indexed="81"/>
            <rFont val="Tahoma"/>
            <family val="2"/>
          </rPr>
          <t>*:</t>
        </r>
        <r>
          <rPr>
            <sz val="8"/>
            <color indexed="81"/>
            <rFont val="Tahoma"/>
            <family val="2"/>
          </rPr>
          <t xml:space="preserve">
ORDEN EN TSS</t>
        </r>
      </text>
    </comment>
    <comment ref="E1047" authorId="0" shapeId="0">
      <text>
        <r>
          <rPr>
            <b/>
            <sz val="9"/>
            <color indexed="81"/>
            <rFont val="Tahoma"/>
            <family val="2"/>
          </rPr>
          <t>Abel:</t>
        </r>
        <r>
          <rPr>
            <sz val="9"/>
            <color indexed="81"/>
            <rFont val="Tahoma"/>
            <family val="2"/>
          </rPr>
          <t xml:space="preserve">
POR ALGUN MOTIVO ESTA SEGUNDA Y LA PRIMERA POSICION QUE QUE EN TOTAL ERAN 3 PROVISORIOS, SE JUNTARON EN UNA SOLA POSICION CON 2704005 X 3</t>
        </r>
      </text>
    </comment>
    <comment ref="A1054" authorId="0" shapeId="0">
      <text>
        <r>
          <rPr>
            <b/>
            <sz val="9"/>
            <color indexed="81"/>
            <rFont val="Tahoma"/>
            <family val="2"/>
          </rPr>
          <t>Abel:</t>
        </r>
        <r>
          <rPr>
            <sz val="9"/>
            <color indexed="81"/>
            <rFont val="Tahoma"/>
            <family val="2"/>
          </rPr>
          <t xml:space="preserve">
sin solped</t>
        </r>
      </text>
    </comment>
    <comment ref="A1072" authorId="1" shapeId="0">
      <text>
        <r>
          <rPr>
            <b/>
            <sz val="8"/>
            <color indexed="81"/>
            <rFont val="Tahoma"/>
            <family val="2"/>
          </rPr>
          <t>*:</t>
        </r>
        <r>
          <rPr>
            <sz val="8"/>
            <color indexed="81"/>
            <rFont val="Tahoma"/>
            <family val="2"/>
          </rPr>
          <t xml:space="preserve">
SIN SOLPED</t>
        </r>
      </text>
    </comment>
    <comment ref="I1125" authorId="1" shapeId="0">
      <text>
        <r>
          <rPr>
            <b/>
            <sz val="8"/>
            <color indexed="81"/>
            <rFont val="Tahoma"/>
            <family val="2"/>
          </rPr>
          <t>*:</t>
        </r>
        <r>
          <rPr>
            <sz val="8"/>
            <color indexed="81"/>
            <rFont val="Tahoma"/>
            <family val="2"/>
          </rPr>
          <t xml:space="preserve">
PZA 20 EN SOLPED</t>
        </r>
      </text>
    </comment>
    <comment ref="J1141" authorId="1" shapeId="0">
      <text>
        <r>
          <rPr>
            <b/>
            <sz val="8"/>
            <color indexed="81"/>
            <rFont val="Tahoma"/>
            <family val="2"/>
          </rPr>
          <t>CANT=1</t>
        </r>
        <r>
          <rPr>
            <sz val="8"/>
            <color indexed="81"/>
            <rFont val="Tahoma"/>
            <family val="2"/>
          </rPr>
          <t xml:space="preserve">
</t>
        </r>
      </text>
    </comment>
    <comment ref="A1151" authorId="0" shapeId="0">
      <text>
        <r>
          <rPr>
            <b/>
            <sz val="9"/>
            <color indexed="81"/>
            <rFont val="Tahoma"/>
            <family val="2"/>
          </rPr>
          <t>Abel:</t>
        </r>
        <r>
          <rPr>
            <sz val="9"/>
            <color indexed="81"/>
            <rFont val="Tahoma"/>
            <family val="2"/>
          </rPr>
          <t xml:space="preserve">
sin solped</t>
        </r>
      </text>
    </comment>
    <comment ref="I1163" authorId="0" shapeId="0">
      <text>
        <r>
          <rPr>
            <b/>
            <sz val="9"/>
            <color indexed="81"/>
            <rFont val="Tahoma"/>
            <family val="2"/>
          </rPr>
          <t>Abel:</t>
        </r>
        <r>
          <rPr>
            <sz val="9"/>
            <color indexed="81"/>
            <rFont val="Tahoma"/>
            <family val="2"/>
          </rPr>
          <t xml:space="preserve">
EN SOLPED INDICAN PZAS 6-30-31</t>
        </r>
      </text>
    </comment>
    <comment ref="J1172" authorId="0" shapeId="0">
      <text>
        <r>
          <rPr>
            <b/>
            <sz val="9"/>
            <color indexed="81"/>
            <rFont val="Tahoma"/>
            <family val="2"/>
          </rPr>
          <t>Abel:</t>
        </r>
        <r>
          <rPr>
            <sz val="9"/>
            <color indexed="81"/>
            <rFont val="Tahoma"/>
            <family val="2"/>
          </rPr>
          <t xml:space="preserve">
CANT=1</t>
        </r>
      </text>
    </comment>
    <comment ref="A1184" authorId="0" shapeId="0">
      <text>
        <r>
          <rPr>
            <b/>
            <sz val="9"/>
            <color indexed="81"/>
            <rFont val="Tahoma"/>
            <family val="2"/>
          </rPr>
          <t>Abel:</t>
        </r>
        <r>
          <rPr>
            <sz val="9"/>
            <color indexed="81"/>
            <rFont val="Tahoma"/>
            <family val="2"/>
          </rPr>
          <t xml:space="preserve">
SIN SOLPED</t>
        </r>
      </text>
    </comment>
    <comment ref="A1185" authorId="0" shapeId="0">
      <text>
        <r>
          <rPr>
            <b/>
            <sz val="9"/>
            <color indexed="81"/>
            <rFont val="Tahoma"/>
            <family val="2"/>
          </rPr>
          <t>Abel:</t>
        </r>
        <r>
          <rPr>
            <sz val="9"/>
            <color indexed="81"/>
            <rFont val="Tahoma"/>
            <family val="2"/>
          </rPr>
          <t xml:space="preserve">
sin solped
</t>
        </r>
      </text>
    </comment>
    <comment ref="E1185" authorId="0" shapeId="0">
      <text>
        <r>
          <rPr>
            <b/>
            <sz val="9"/>
            <color indexed="81"/>
            <rFont val="Tahoma"/>
            <family val="2"/>
          </rPr>
          <t>Abel:</t>
        </r>
        <r>
          <rPr>
            <sz val="9"/>
            <color indexed="81"/>
            <rFont val="Tahoma"/>
            <family val="2"/>
          </rPr>
          <t xml:space="preserve">
ESTA SOLPED LA PAGARON EN CANCELACIONES TANTO PARA CLAUDIO VALDIVIA Y PARA ROSA CANALES
</t>
        </r>
      </text>
    </comment>
    <comment ref="I1186" authorId="0" shapeId="0">
      <text>
        <r>
          <rPr>
            <b/>
            <sz val="9"/>
            <color indexed="81"/>
            <rFont val="Tahoma"/>
            <family val="2"/>
          </rPr>
          <t>Abel:</t>
        </r>
        <r>
          <rPr>
            <sz val="9"/>
            <color indexed="81"/>
            <rFont val="Tahoma"/>
            <family val="2"/>
          </rPr>
          <t xml:space="preserve">
PZA 13 EN SOLPED</t>
        </r>
      </text>
    </comment>
    <comment ref="I1194" authorId="1" shapeId="0">
      <text>
        <r>
          <rPr>
            <sz val="8"/>
            <color indexed="81"/>
            <rFont val="Tahoma"/>
            <family val="2"/>
          </rPr>
          <t xml:space="preserve">PZA 15 EN SOLPED
</t>
        </r>
      </text>
    </comment>
    <comment ref="I1215" authorId="1" shapeId="0">
      <text>
        <r>
          <rPr>
            <b/>
            <sz val="8"/>
            <color indexed="81"/>
            <rFont val="Tahoma"/>
            <family val="2"/>
          </rPr>
          <t>*:</t>
        </r>
        <r>
          <rPr>
            <sz val="8"/>
            <color indexed="81"/>
            <rFont val="Tahoma"/>
            <family val="2"/>
          </rPr>
          <t xml:space="preserve">
en solped dice 12-13-14</t>
        </r>
      </text>
    </comment>
    <comment ref="I1227" authorId="0" shapeId="0">
      <text>
        <r>
          <rPr>
            <b/>
            <sz val="9"/>
            <color indexed="81"/>
            <rFont val="Tahoma"/>
            <family val="2"/>
          </rPr>
          <t>Abel
ANTES PIEZA 31 HASTA CASQUETE</t>
        </r>
      </text>
    </comment>
    <comment ref="A1256" authorId="1" shapeId="0">
      <text>
        <r>
          <rPr>
            <b/>
            <sz val="8"/>
            <color indexed="81"/>
            <rFont val="Tahoma"/>
            <family val="2"/>
          </rPr>
          <t>SIN SOLPED. CANCELADA CON O.C. ENVIADAS EN JULIO</t>
        </r>
        <r>
          <rPr>
            <sz val="8"/>
            <color indexed="81"/>
            <rFont val="Tahoma"/>
            <family val="2"/>
          </rPr>
          <t xml:space="preserve">
</t>
        </r>
      </text>
    </comment>
    <comment ref="B1264" authorId="1" shapeId="0">
      <text>
        <r>
          <rPr>
            <b/>
            <sz val="8"/>
            <color indexed="81"/>
            <rFont val="Tahoma"/>
            <family val="2"/>
          </rPr>
          <t>TENIA FECHA 23/4 PERO LO EMPEZARON H AHACER EN MAYO POR ELLO CAMBIARON LA FECHA</t>
        </r>
        <r>
          <rPr>
            <sz val="8"/>
            <color indexed="81"/>
            <rFont val="Tahoma"/>
            <family val="2"/>
          </rPr>
          <t xml:space="preserve">
</t>
        </r>
      </text>
    </comment>
    <comment ref="F1264" authorId="1" shapeId="0">
      <text>
        <r>
          <rPr>
            <b/>
            <sz val="8"/>
            <color indexed="81"/>
            <rFont val="Tahoma"/>
            <family val="2"/>
          </rPr>
          <t>ANTES TENIA EPI: 22477703 PERO COMO CAMBIARON LA FECHA TB CAMBIARON EL EPI</t>
        </r>
        <r>
          <rPr>
            <sz val="8"/>
            <color indexed="81"/>
            <rFont val="Tahoma"/>
            <family val="2"/>
          </rPr>
          <t xml:space="preserve">
</t>
        </r>
      </text>
    </comment>
    <comment ref="G1264" authorId="1" shapeId="0">
      <text>
        <r>
          <rPr>
            <b/>
            <sz val="8"/>
            <color indexed="81"/>
            <rFont val="Tahoma"/>
            <family val="2"/>
          </rPr>
          <t>ANTES TENIA 2704002, LO CAMBIARON A 2704003</t>
        </r>
        <r>
          <rPr>
            <sz val="8"/>
            <color indexed="81"/>
            <rFont val="Tahoma"/>
            <family val="2"/>
          </rPr>
          <t xml:space="preserve">
</t>
        </r>
      </text>
    </comment>
    <comment ref="B1268" authorId="1" shapeId="0">
      <text>
        <r>
          <rPr>
            <sz val="8"/>
            <color indexed="81"/>
            <rFont val="Tahoma"/>
            <family val="2"/>
          </rPr>
          <t>trabajo se pidio para el 23 de MARZO, pero llego sin solped, despues llego solped el 12/06 pero con fecha de mayo: 09/04</t>
        </r>
      </text>
    </comment>
    <comment ref="A1283" authorId="1" shapeId="0">
      <text>
        <r>
          <rPr>
            <b/>
            <sz val="8"/>
            <color indexed="81"/>
            <rFont val="Tahoma"/>
            <family val="2"/>
          </rPr>
          <t>SE ARCHIVO COMO TERMINADA</t>
        </r>
      </text>
    </comment>
    <comment ref="B1294" authorId="0" shapeId="0">
      <text>
        <r>
          <rPr>
            <b/>
            <sz val="9"/>
            <color indexed="81"/>
            <rFont val="Tahoma"/>
            <family val="2"/>
          </rPr>
          <t>Abel:</t>
        </r>
        <r>
          <rPr>
            <sz val="9"/>
            <color indexed="81"/>
            <rFont val="Tahoma"/>
            <family val="2"/>
          </rPr>
          <t xml:space="preserve">
LLEGO EN NOV CON FECHA 4/10
</t>
        </r>
        <r>
          <rPr>
            <b/>
            <sz val="9"/>
            <color indexed="81"/>
            <rFont val="Tahoma"/>
            <family val="2"/>
          </rPr>
          <t>Abel:</t>
        </r>
        <r>
          <rPr>
            <sz val="9"/>
            <color indexed="81"/>
            <rFont val="Tahoma"/>
            <family val="2"/>
          </rPr>
          <t xml:space="preserve">
SE ENVIO MAIL EL 06/11 PARA QIE LO CORRIJAN
</t>
        </r>
      </text>
    </comment>
    <comment ref="A1295" authorId="0" shapeId="0">
      <text>
        <r>
          <rPr>
            <b/>
            <sz val="9"/>
            <color indexed="81"/>
            <rFont val="Tahoma"/>
            <family val="2"/>
          </rPr>
          <t>Abel:</t>
        </r>
        <r>
          <rPr>
            <sz val="9"/>
            <color indexed="81"/>
            <rFont val="Tahoma"/>
            <family val="2"/>
          </rPr>
          <t xml:space="preserve">
SE ARCHIVO COMO TERMINADO</t>
        </r>
      </text>
    </comment>
    <comment ref="B1295" authorId="0" shapeId="0">
      <text>
        <r>
          <rPr>
            <b/>
            <sz val="9"/>
            <color indexed="81"/>
            <rFont val="Tahoma"/>
            <family val="2"/>
          </rPr>
          <t>Abel:</t>
        </r>
        <r>
          <rPr>
            <sz val="9"/>
            <color indexed="81"/>
            <rFont val="Tahoma"/>
            <family val="2"/>
          </rPr>
          <t xml:space="preserve">
LA AGREGARON EN NOVIEMBRE Y LLEGO CON FECHA 4/10</t>
        </r>
      </text>
    </comment>
    <comment ref="I1296" authorId="0" shapeId="0">
      <text>
        <r>
          <rPr>
            <b/>
            <sz val="9"/>
            <color indexed="81"/>
            <rFont val="Tahoma"/>
            <family val="2"/>
          </rPr>
          <t>Abel:</t>
        </r>
        <r>
          <rPr>
            <sz val="9"/>
            <color indexed="81"/>
            <rFont val="Tahoma"/>
            <family val="2"/>
          </rPr>
          <t xml:space="preserve">
SE HIZO SOLO PZA 12 MAS DOS ALAMBRES METALICOS PARA CADA LADO
</t>
        </r>
      </text>
    </comment>
    <comment ref="J1308" authorId="0" shapeId="0">
      <text>
        <r>
          <rPr>
            <b/>
            <sz val="9"/>
            <color indexed="81"/>
            <rFont val="Tahoma"/>
            <family val="2"/>
          </rPr>
          <t>Abel:</t>
        </r>
        <r>
          <rPr>
            <sz val="9"/>
            <color indexed="81"/>
            <rFont val="Tahoma"/>
            <family val="2"/>
          </rPr>
          <t xml:space="preserve">
ANTES CANT=1, LO MODIFICARON</t>
        </r>
      </text>
    </comment>
    <comment ref="J1323" authorId="0" shapeId="0">
      <text>
        <r>
          <rPr>
            <b/>
            <sz val="9"/>
            <color indexed="81"/>
            <rFont val="Tahoma"/>
            <family val="2"/>
          </rPr>
          <t>Abel:
CANT=7</t>
        </r>
      </text>
    </comment>
    <comment ref="J1324" authorId="0" shapeId="0">
      <text>
        <r>
          <rPr>
            <b/>
            <sz val="9"/>
            <color indexed="81"/>
            <rFont val="Tahoma"/>
            <family val="2"/>
          </rPr>
          <t>Abel:</t>
        </r>
        <r>
          <rPr>
            <sz val="9"/>
            <color indexed="81"/>
            <rFont val="Tahoma"/>
            <family val="2"/>
          </rPr>
          <t xml:space="preserve">
CANT=5</t>
        </r>
      </text>
    </comment>
    <comment ref="A1345" authorId="0" shapeId="0">
      <text>
        <r>
          <rPr>
            <b/>
            <sz val="9"/>
            <color indexed="81"/>
            <rFont val="Tahoma"/>
            <family val="2"/>
          </rPr>
          <t>Abel:</t>
        </r>
        <r>
          <rPr>
            <sz val="9"/>
            <color indexed="81"/>
            <rFont val="Tahoma"/>
            <family val="2"/>
          </rPr>
          <t xml:space="preserve">
NO SE ENCUENTRA LA ORDEN</t>
        </r>
      </text>
    </comment>
    <comment ref="E1357" authorId="1" shapeId="0">
      <text>
        <r>
          <rPr>
            <sz val="8"/>
            <color indexed="81"/>
            <rFont val="Tahoma"/>
            <family val="2"/>
          </rPr>
          <t xml:space="preserve">EN JULIO LLEOG ESTA SOLPED PERO CON DOS POSIICIONES Y NO INCLUIA ESTE PERNO. ANULAR DESPUES
</t>
        </r>
      </text>
    </comment>
    <comment ref="E1358" authorId="0" shapeId="0">
      <text>
        <r>
          <rPr>
            <b/>
            <sz val="9"/>
            <color indexed="81"/>
            <rFont val="Tahoma"/>
            <family val="2"/>
          </rPr>
          <t>Abel:</t>
        </r>
        <r>
          <rPr>
            <sz val="9"/>
            <color indexed="81"/>
            <rFont val="Tahoma"/>
            <family val="2"/>
          </rPr>
          <t xml:space="preserve">
SOLP 10246287 YA PAGADA LA REEMPLZA
</t>
        </r>
      </text>
    </comment>
  </commentList>
</comments>
</file>

<file path=xl/comments10.xml><?xml version="1.0" encoding="utf-8"?>
<comments xmlns="http://schemas.openxmlformats.org/spreadsheetml/2006/main">
  <authors>
    <author>*</author>
    <author>Abel</author>
  </authors>
  <commentList>
    <comment ref="A17" authorId="0" shapeId="0">
      <text>
        <r>
          <rPr>
            <b/>
            <sz val="8"/>
            <color indexed="81"/>
            <rFont val="Tahoma"/>
            <family val="2"/>
          </rPr>
          <t>CANC. EN ORD COMPRA DIC 2013</t>
        </r>
      </text>
    </comment>
    <comment ref="B25" authorId="1" shapeId="0">
      <text>
        <r>
          <rPr>
            <b/>
            <sz val="9"/>
            <color indexed="81"/>
            <rFont val="Tahoma"/>
            <family val="2"/>
          </rPr>
          <t>Abel:</t>
        </r>
        <r>
          <rPr>
            <sz val="9"/>
            <color indexed="81"/>
            <rFont val="Tahoma"/>
            <family val="2"/>
          </rPr>
          <t xml:space="preserve">
vino en nocviebre con fecha11/10, se envio mail para que lo corrijan
</t>
        </r>
      </text>
    </comment>
    <comment ref="E30" authorId="1" shapeId="0">
      <text>
        <r>
          <rPr>
            <b/>
            <sz val="9"/>
            <color indexed="81"/>
            <rFont val="Tahoma"/>
            <family val="2"/>
          </rPr>
          <t>Abel:</t>
        </r>
        <r>
          <rPr>
            <sz val="9"/>
            <color indexed="81"/>
            <rFont val="Tahoma"/>
            <family val="2"/>
          </rPr>
          <t xml:space="preserve">
ESTUVO ANULADA</t>
        </r>
      </text>
    </comment>
    <comment ref="A54"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60" authorId="1" shapeId="0">
      <text>
        <r>
          <rPr>
            <b/>
            <sz val="9"/>
            <color indexed="81"/>
            <rFont val="Tahoma"/>
            <family val="2"/>
          </rPr>
          <t>Abel:</t>
        </r>
        <r>
          <rPr>
            <sz val="9"/>
            <color indexed="81"/>
            <rFont val="Tahoma"/>
            <family val="2"/>
          </rPr>
          <t xml:space="preserve">
SIN SOLPED</t>
        </r>
      </text>
    </comment>
    <comment ref="I73" authorId="0" shapeId="0">
      <text>
        <r>
          <rPr>
            <b/>
            <sz val="8"/>
            <color indexed="81"/>
            <rFont val="Tahoma"/>
            <family val="2"/>
          </rPr>
          <t>*:</t>
        </r>
        <r>
          <rPr>
            <sz val="8"/>
            <color indexed="81"/>
            <rFont val="Tahoma"/>
            <family val="2"/>
          </rPr>
          <t xml:space="preserve">
PZA 5 EN SOLPED</t>
        </r>
      </text>
    </comment>
    <comment ref="A85" authorId="0" shapeId="0">
      <text>
        <r>
          <rPr>
            <sz val="8"/>
            <color indexed="81"/>
            <rFont val="Tahoma"/>
            <family val="2"/>
          </rPr>
          <t xml:space="preserve">SIN SOLPED. LA CANCELARON EN JULIO 2014
</t>
        </r>
      </text>
    </comment>
    <comment ref="A107" authorId="1" shapeId="0">
      <text>
        <r>
          <rPr>
            <b/>
            <sz val="9"/>
            <color indexed="81"/>
            <rFont val="Tahoma"/>
            <family val="2"/>
          </rPr>
          <t>Abel:</t>
        </r>
        <r>
          <rPr>
            <sz val="9"/>
            <color indexed="81"/>
            <rFont val="Tahoma"/>
            <family val="2"/>
          </rPr>
          <t xml:space="preserve">
se archivo como terminada
</t>
        </r>
      </text>
    </comment>
    <comment ref="G112" authorId="1" shapeId="0">
      <text>
        <r>
          <rPr>
            <b/>
            <sz val="9"/>
            <color indexed="81"/>
            <rFont val="Tahoma"/>
            <family val="2"/>
          </rPr>
          <t>Abel:</t>
        </r>
        <r>
          <rPr>
            <sz val="9"/>
            <color indexed="81"/>
            <rFont val="Tahoma"/>
            <family val="2"/>
          </rPr>
          <t xml:space="preserve">
estuvo como 2702048 pero lo pagaron como 2702002</t>
        </r>
      </text>
    </comment>
    <comment ref="I130" authorId="0" shapeId="0">
      <text>
        <r>
          <rPr>
            <b/>
            <sz val="8"/>
            <color indexed="81"/>
            <rFont val="Tahoma"/>
            <family val="2"/>
          </rPr>
          <t>EN SOLPED ESPECIFICA PZA 9</t>
        </r>
      </text>
    </comment>
    <comment ref="E131" authorId="0" shapeId="0">
      <text>
        <r>
          <rPr>
            <b/>
            <sz val="8"/>
            <color indexed="81"/>
            <rFont val="Tahoma"/>
            <family val="2"/>
          </rPr>
          <t xml:space="preserve">EN SOLPED ESPECIFICA PZA 9
-----------------------------------------------
hicieron prov y corona de pza 19 y depsues esa misma pieza hicieron incrustacion dos veces. Supongo que cambiaron de tratamiento pero no hicieron la corona. Ademas solped esta pagada
</t>
        </r>
      </text>
    </comment>
    <comment ref="I131" authorId="0" shapeId="0">
      <text>
        <r>
          <rPr>
            <b/>
            <sz val="8"/>
            <color indexed="81"/>
            <rFont val="Tahoma"/>
            <family val="2"/>
          </rPr>
          <t xml:space="preserve">EN SOLPED ESPECIFICA PZA 9
-----------------------------------------------
hicieron prov y corona de pza 19 y depsues esa misma pieza hicieron incrustacion dos veces. Supongo que cambiaron de tratamiento pero no hicieron la corona. Ademas solped esta pagada
</t>
        </r>
      </text>
    </comment>
    <comment ref="A151" authorId="1" shapeId="0">
      <text>
        <r>
          <rPr>
            <b/>
            <sz val="9"/>
            <color indexed="81"/>
            <rFont val="Tahoma"/>
            <family val="2"/>
          </rPr>
          <t>Abel:</t>
        </r>
        <r>
          <rPr>
            <sz val="9"/>
            <color indexed="81"/>
            <rFont val="Tahoma"/>
            <family val="2"/>
          </rPr>
          <t xml:space="preserve">
SIN SOLPED
</t>
        </r>
      </text>
    </comment>
    <comment ref="E151" authorId="1" shapeId="0">
      <text>
        <r>
          <rPr>
            <b/>
            <sz val="9"/>
            <color indexed="81"/>
            <rFont val="Tahoma"/>
            <family val="2"/>
          </rPr>
          <t>Abel:</t>
        </r>
        <r>
          <rPr>
            <sz val="9"/>
            <color indexed="81"/>
            <rFont val="Tahoma"/>
            <family val="2"/>
          </rPr>
          <t xml:space="preserve">
ESTA SOLPED ESTA MAL REGISTRADA PERO ASI LA ESPECIFICARON EN CNACELACIONES
------
con esta misma solped esta para la paciente prosperina.
Lo curioso que ambas pacientes tienen protesis implantes caras y esta no
</t>
        </r>
      </text>
    </comment>
    <comment ref="A162" authorId="1" shapeId="0">
      <text>
        <r>
          <rPr>
            <b/>
            <sz val="9"/>
            <color indexed="81"/>
            <rFont val="Tahoma"/>
            <family val="2"/>
          </rPr>
          <t>Abel:</t>
        </r>
        <r>
          <rPr>
            <sz val="9"/>
            <color indexed="81"/>
            <rFont val="Tahoma"/>
            <family val="2"/>
          </rPr>
          <t xml:space="preserve">
se archivo como temrinado</t>
        </r>
      </text>
    </comment>
    <comment ref="J177" authorId="1" shapeId="0">
      <text>
        <r>
          <rPr>
            <b/>
            <sz val="9"/>
            <color indexed="81"/>
            <rFont val="Tahoma"/>
            <family val="2"/>
          </rPr>
          <t>Abel:</t>
        </r>
        <r>
          <rPr>
            <sz val="9"/>
            <color indexed="81"/>
            <rFont val="Tahoma"/>
            <family val="2"/>
          </rPr>
          <t xml:space="preserve">
CANT=5</t>
        </r>
      </text>
    </comment>
    <comment ref="I179" authorId="0" shapeId="0">
      <text>
        <r>
          <rPr>
            <b/>
            <sz val="8"/>
            <color indexed="81"/>
            <rFont val="Tahoma"/>
            <family val="2"/>
          </rPr>
          <t>EN DENTURE,TANTO AL RECEPCIONAR COMO AL COBRAR LE PUSIERON PZA 13</t>
        </r>
        <r>
          <rPr>
            <sz val="8"/>
            <color indexed="81"/>
            <rFont val="Tahoma"/>
            <family val="2"/>
          </rPr>
          <t xml:space="preserve">
</t>
        </r>
      </text>
    </comment>
    <comment ref="A188" authorId="0" shapeId="0">
      <text>
        <r>
          <rPr>
            <b/>
            <sz val="8"/>
            <color indexed="81"/>
            <rFont val="Tahoma"/>
            <family val="2"/>
          </rPr>
          <t>*:</t>
        </r>
        <r>
          <rPr>
            <sz val="8"/>
            <color indexed="81"/>
            <rFont val="Tahoma"/>
            <family val="2"/>
          </rPr>
          <t xml:space="preserve">
ARHIVADO COO PROCESO
</t>
        </r>
      </text>
    </comment>
    <comment ref="I188" authorId="1" shapeId="0">
      <text>
        <r>
          <rPr>
            <b/>
            <sz val="9"/>
            <color indexed="81"/>
            <rFont val="Tahoma"/>
            <family val="2"/>
          </rPr>
          <t>Abel:</t>
        </r>
        <r>
          <rPr>
            <sz val="9"/>
            <color indexed="81"/>
            <rFont val="Tahoma"/>
            <family val="2"/>
          </rPr>
          <t xml:space="preserve">
EN CABECERA SOLO INDICABA PZA 31  Y EN CUERPO CANT=2
</t>
        </r>
      </text>
    </comment>
    <comment ref="A192"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94" authorId="1" shapeId="0">
      <text>
        <r>
          <rPr>
            <b/>
            <sz val="9"/>
            <color indexed="81"/>
            <rFont val="Tahoma"/>
            <family val="2"/>
          </rPr>
          <t>Abel:</t>
        </r>
        <r>
          <rPr>
            <sz val="9"/>
            <color indexed="81"/>
            <rFont val="Tahoma"/>
            <family val="2"/>
          </rPr>
          <t xml:space="preserve">
se archivo como terminada pero solo hicieorn 1 corona</t>
        </r>
      </text>
    </comment>
    <comment ref="I196" authorId="1" shapeId="0">
      <text>
        <r>
          <rPr>
            <b/>
            <sz val="9"/>
            <color indexed="81"/>
            <rFont val="Tahoma"/>
            <family val="2"/>
          </rPr>
          <t>Abel:</t>
        </r>
        <r>
          <rPr>
            <sz val="9"/>
            <color indexed="81"/>
            <rFont val="Tahoma"/>
            <family val="2"/>
          </rPr>
          <t xml:space="preserve">
PZA 18 EN SOLPED</t>
        </r>
      </text>
    </comment>
    <comment ref="A207" authorId="0" shapeId="0">
      <text>
        <r>
          <rPr>
            <sz val="8"/>
            <color indexed="81"/>
            <rFont val="Tahoma"/>
            <family val="2"/>
          </rPr>
          <t xml:space="preserve">SIN SOLPED. LA CANCELARON EN JULIO 2014
</t>
        </r>
      </text>
    </comment>
    <comment ref="I216" authorId="0" shapeId="0">
      <text>
        <r>
          <rPr>
            <b/>
            <sz val="8"/>
            <color indexed="81"/>
            <rFont val="Tahoma"/>
            <family val="2"/>
          </rPr>
          <t>PZA 4 EN SOLPED</t>
        </r>
        <r>
          <rPr>
            <sz val="8"/>
            <color indexed="81"/>
            <rFont val="Tahoma"/>
            <family val="2"/>
          </rPr>
          <t xml:space="preserve">
</t>
        </r>
      </text>
    </comment>
    <comment ref="A219" authorId="1" shapeId="0">
      <text>
        <r>
          <rPr>
            <b/>
            <sz val="9"/>
            <color indexed="81"/>
            <rFont val="Tahoma"/>
            <family val="2"/>
          </rPr>
          <t>Abel:</t>
        </r>
        <r>
          <rPr>
            <sz val="9"/>
            <color indexed="81"/>
            <rFont val="Tahoma"/>
            <family val="2"/>
          </rPr>
          <t xml:space="preserve">
SIN SOLPED</t>
        </r>
      </text>
    </comment>
    <comment ref="I220" authorId="1" shapeId="0">
      <text>
        <r>
          <rPr>
            <b/>
            <sz val="9"/>
            <color indexed="81"/>
            <rFont val="Tahoma"/>
            <family val="2"/>
          </rPr>
          <t>Abel:</t>
        </r>
        <r>
          <rPr>
            <sz val="9"/>
            <color indexed="81"/>
            <rFont val="Tahoma"/>
            <family val="2"/>
          </rPr>
          <t xml:space="preserve">
EL GLASEADO LO COBRARON CON PZAS 4-5-14-30 EN DENTURE
</t>
        </r>
      </text>
    </comment>
    <comment ref="I257" authorId="0" shapeId="0">
      <text>
        <r>
          <rPr>
            <b/>
            <sz val="8"/>
            <color indexed="81"/>
            <rFont val="Tahoma"/>
            <family val="2"/>
          </rPr>
          <t>PZA 8 EN SOLPED</t>
        </r>
        <r>
          <rPr>
            <sz val="8"/>
            <color indexed="81"/>
            <rFont val="Tahoma"/>
            <family val="2"/>
          </rPr>
          <t xml:space="preserve">
</t>
        </r>
      </text>
    </comment>
    <comment ref="I258" authorId="0" shapeId="0">
      <text>
        <r>
          <rPr>
            <b/>
            <sz val="8"/>
            <color indexed="81"/>
            <rFont val="Tahoma"/>
            <family val="2"/>
          </rPr>
          <t>ESN SOLPED INDICA PZA 8</t>
        </r>
        <r>
          <rPr>
            <sz val="8"/>
            <color indexed="81"/>
            <rFont val="Tahoma"/>
            <family val="2"/>
          </rPr>
          <t xml:space="preserve">
</t>
        </r>
      </text>
    </comment>
    <comment ref="I284" authorId="0" shapeId="0">
      <text>
        <r>
          <rPr>
            <b/>
            <sz val="8"/>
            <color indexed="81"/>
            <rFont val="Tahoma"/>
            <family val="2"/>
          </rPr>
          <t>PZA 21 EN SOLPED</t>
        </r>
        <r>
          <rPr>
            <sz val="8"/>
            <color indexed="81"/>
            <rFont val="Tahoma"/>
            <family val="2"/>
          </rPr>
          <t xml:space="preserve">
</t>
        </r>
      </text>
    </comment>
    <comment ref="A287" authorId="0" shapeId="0">
      <text>
        <r>
          <rPr>
            <b/>
            <sz val="8"/>
            <color indexed="81"/>
            <rFont val="Tahoma"/>
            <family val="2"/>
          </rPr>
          <t>CANC. EN ORD COMPRA DIC 2013</t>
        </r>
      </text>
    </comment>
    <comment ref="I290" authorId="1" shapeId="0">
      <text>
        <r>
          <rPr>
            <b/>
            <sz val="9"/>
            <color indexed="81"/>
            <rFont val="Tahoma"/>
            <family val="2"/>
          </rPr>
          <t>Abel:</t>
        </r>
        <r>
          <rPr>
            <sz val="9"/>
            <color indexed="81"/>
            <rFont val="Tahoma"/>
            <family val="2"/>
          </rPr>
          <t xml:space="preserve">
SEGÚN DENTURE SE HICIERON CASQUETES 5-13-30
</t>
        </r>
      </text>
    </comment>
    <comment ref="J301" authorId="0" shapeId="0">
      <text>
        <r>
          <rPr>
            <b/>
            <sz val="8"/>
            <color indexed="81"/>
            <rFont val="Tahoma"/>
            <family val="2"/>
          </rPr>
          <t>antes solped venia solo cant 1 despue sen febrero 2014 se cambio a cant=2</t>
        </r>
      </text>
    </comment>
    <comment ref="A303" authorId="1" shapeId="0">
      <text>
        <r>
          <rPr>
            <b/>
            <sz val="9"/>
            <color indexed="81"/>
            <rFont val="Tahoma"/>
            <family val="2"/>
          </rPr>
          <t>Abel:</t>
        </r>
        <r>
          <rPr>
            <sz val="9"/>
            <color indexed="81"/>
            <rFont val="Tahoma"/>
            <family val="2"/>
          </rPr>
          <t xml:space="preserve">
SIN SOLPED</t>
        </r>
      </text>
    </comment>
    <comment ref="G309" authorId="0" shapeId="0">
      <text>
        <r>
          <rPr>
            <b/>
            <sz val="8"/>
            <color indexed="81"/>
            <rFont val="Tahoma"/>
            <family val="2"/>
          </rPr>
          <t>*:</t>
        </r>
        <r>
          <rPr>
            <sz val="8"/>
            <color indexed="81"/>
            <rFont val="Tahoma"/>
            <family val="2"/>
          </rPr>
          <t xml:space="preserve">
PAGADO COMO 270 4005 ANTES  2704013</t>
        </r>
      </text>
    </comment>
    <comment ref="I331" authorId="0" shapeId="0">
      <text>
        <r>
          <rPr>
            <b/>
            <sz val="8"/>
            <color indexed="81"/>
            <rFont val="Tahoma"/>
            <family val="2"/>
          </rPr>
          <t>*:</t>
        </r>
        <r>
          <rPr>
            <sz val="8"/>
            <color indexed="81"/>
            <rFont val="Tahoma"/>
            <family val="2"/>
          </rPr>
          <t xml:space="preserve">
SOLPED PIDE PZA 20
</t>
        </r>
      </text>
    </comment>
    <comment ref="I343" authorId="0" shapeId="0">
      <text>
        <r>
          <rPr>
            <b/>
            <sz val="8"/>
            <color indexed="81"/>
            <rFont val="Tahoma"/>
            <family val="2"/>
          </rPr>
          <t>EN SOLPED VIVNIERON 2 PRESTACIONES COMO PROVISORIO PERO EN LA CABECERA SOLO DIJPO PZA 30</t>
        </r>
        <r>
          <rPr>
            <sz val="8"/>
            <color indexed="81"/>
            <rFont val="Tahoma"/>
            <family val="2"/>
          </rPr>
          <t xml:space="preserve">
</t>
        </r>
      </text>
    </comment>
    <comment ref="I344" authorId="0" shapeId="0">
      <text>
        <r>
          <rPr>
            <b/>
            <sz val="8"/>
            <color indexed="81"/>
            <rFont val="Tahoma"/>
            <family val="2"/>
          </rPr>
          <t>PZA 30 EN SOLPED</t>
        </r>
        <r>
          <rPr>
            <sz val="8"/>
            <color indexed="81"/>
            <rFont val="Tahoma"/>
            <family val="2"/>
          </rPr>
          <t xml:space="preserve">
</t>
        </r>
      </text>
    </comment>
    <comment ref="I348" authorId="0" shapeId="0">
      <text>
        <r>
          <rPr>
            <b/>
            <sz val="8"/>
            <color indexed="81"/>
            <rFont val="Tahoma"/>
            <family val="2"/>
          </rPr>
          <t>hicieron una corona con perno, no se pidio este por que el precio de la corona in ceram lo compenza</t>
        </r>
        <r>
          <rPr>
            <sz val="8"/>
            <color indexed="81"/>
            <rFont val="Tahoma"/>
            <family val="2"/>
          </rPr>
          <t xml:space="preserve">
</t>
        </r>
      </text>
    </comment>
    <comment ref="A365" authorId="1" shapeId="0">
      <text>
        <r>
          <rPr>
            <b/>
            <sz val="9"/>
            <color indexed="81"/>
            <rFont val="Tahoma"/>
            <family val="2"/>
          </rPr>
          <t>Abel:</t>
        </r>
        <r>
          <rPr>
            <sz val="9"/>
            <color indexed="81"/>
            <rFont val="Tahoma"/>
            <family val="2"/>
          </rPr>
          <t xml:space="preserve">
se archjivo como temrinada</t>
        </r>
      </text>
    </comment>
    <comment ref="J377" authorId="0" shapeId="0">
      <text>
        <r>
          <rPr>
            <b/>
            <sz val="8"/>
            <color indexed="81"/>
            <rFont val="Tahoma"/>
            <family val="2"/>
          </rPr>
          <t>*:</t>
        </r>
        <r>
          <rPr>
            <sz val="8"/>
            <color indexed="81"/>
            <rFont val="Tahoma"/>
            <family val="2"/>
          </rPr>
          <t xml:space="preserve">
CANTIDAD = 6</t>
        </r>
      </text>
    </comment>
    <comment ref="A391" authorId="1" shapeId="0">
      <text>
        <r>
          <rPr>
            <b/>
            <sz val="9"/>
            <color indexed="81"/>
            <rFont val="Tahoma"/>
            <family val="2"/>
          </rPr>
          <t>Abel:</t>
        </r>
        <r>
          <rPr>
            <sz val="9"/>
            <color indexed="81"/>
            <rFont val="Tahoma"/>
            <family val="2"/>
          </rPr>
          <t xml:space="preserve">
se archivo como terminado</t>
        </r>
      </text>
    </comment>
    <comment ref="G400" authorId="1" shapeId="0">
      <text>
        <r>
          <rPr>
            <b/>
            <sz val="9"/>
            <color indexed="81"/>
            <rFont val="Tahoma"/>
            <family val="2"/>
          </rPr>
          <t>Abel:</t>
        </r>
        <r>
          <rPr>
            <sz val="9"/>
            <color indexed="81"/>
            <rFont val="Tahoma"/>
            <family val="2"/>
          </rPr>
          <t xml:space="preserve">
ANTES 2704005 pero la cancelaron como 2704013</t>
        </r>
      </text>
    </comment>
    <comment ref="I402" authorId="1" shapeId="0">
      <text>
        <r>
          <rPr>
            <b/>
            <sz val="9"/>
            <color indexed="81"/>
            <rFont val="Tahoma"/>
            <family val="2"/>
          </rPr>
          <t>Abel:</t>
        </r>
        <r>
          <rPr>
            <sz val="9"/>
            <color indexed="81"/>
            <rFont val="Tahoma"/>
            <family val="2"/>
          </rPr>
          <t xml:space="preserve">
TECNICOS ESTAN HACIENDO PZAS 23-24-25-26
</t>
        </r>
      </text>
    </comment>
    <comment ref="G409" authorId="1" shapeId="0">
      <text>
        <r>
          <rPr>
            <b/>
            <sz val="9"/>
            <color indexed="81"/>
            <rFont val="Tahoma"/>
            <family val="2"/>
          </rPr>
          <t>Abel:</t>
        </r>
        <r>
          <rPr>
            <sz val="9"/>
            <color indexed="81"/>
            <rFont val="Tahoma"/>
            <family val="2"/>
          </rPr>
          <t xml:space="preserve">
ANTES 2702048 PERO LAS PAGARON COMO 2702002 QUE ES MUCHO MENOS
</t>
        </r>
      </text>
    </comment>
    <comment ref="A410" authorId="1" shapeId="0">
      <text>
        <r>
          <rPr>
            <b/>
            <sz val="9"/>
            <color indexed="81"/>
            <rFont val="Tahoma"/>
            <family val="2"/>
          </rPr>
          <t>Abel:</t>
        </r>
        <r>
          <rPr>
            <sz val="9"/>
            <color indexed="81"/>
            <rFont val="Tahoma"/>
            <family val="2"/>
          </rPr>
          <t xml:space="preserve">
SIN SOLPED
</t>
        </r>
        <r>
          <rPr>
            <b/>
            <sz val="8"/>
            <color indexed="81"/>
            <rFont val="Tahoma"/>
            <family val="2"/>
          </rPr>
          <t xml:space="preserve">cancelado en oc dic 2014
</t>
        </r>
      </text>
    </comment>
    <comment ref="A415" authorId="0" shapeId="0">
      <text>
        <r>
          <rPr>
            <sz val="8"/>
            <color indexed="81"/>
            <rFont val="Tahoma"/>
            <family val="2"/>
          </rPr>
          <t xml:space="preserve">enviaron solped 10154812 de avendaño con fecha 2013, solicitamos que creen nueva solped y lo que hicieron fue cambiar la solped con nombre a beraudent. Lo mas probables es que ese numero de solped ya haya sido pagado a avendaño, dijeron que iban a analizar pero nunca generaron nueva solped.  a fin de mayo enviaron la misma 10154812
</t>
        </r>
      </text>
    </comment>
    <comment ref="E415" authorId="1" shapeId="0">
      <text>
        <r>
          <rPr>
            <b/>
            <sz val="9"/>
            <color indexed="81"/>
            <rFont val="Tahoma"/>
            <family val="2"/>
          </rPr>
          <t>Abel:</t>
        </r>
        <r>
          <rPr>
            <sz val="9"/>
            <color indexed="81"/>
            <rFont val="Tahoma"/>
            <family val="2"/>
          </rPr>
          <t xml:space="preserve">
tb hay un provisorio por esta solped pero no se hizo aca por eso no se registro</t>
        </r>
      </text>
    </comment>
    <comment ref="A428" authorId="1" shapeId="0">
      <text>
        <r>
          <rPr>
            <b/>
            <sz val="9"/>
            <color indexed="81"/>
            <rFont val="Tahoma"/>
            <family val="2"/>
          </rPr>
          <t>Abel:</t>
        </r>
        <r>
          <rPr>
            <sz val="9"/>
            <color indexed="81"/>
            <rFont val="Tahoma"/>
            <family val="2"/>
          </rPr>
          <t xml:space="preserve">
ORDEN ESTA EN TSS</t>
        </r>
      </text>
    </comment>
    <comment ref="A445" authorId="1" shapeId="0">
      <text>
        <r>
          <rPr>
            <b/>
            <sz val="9"/>
            <color indexed="81"/>
            <rFont val="Tahoma"/>
            <family val="2"/>
          </rPr>
          <t>Abel:</t>
        </r>
        <r>
          <rPr>
            <sz val="9"/>
            <color indexed="81"/>
            <rFont val="Tahoma"/>
            <family val="2"/>
          </rPr>
          <t xml:space="preserve">
SIN SOLPED</t>
        </r>
      </text>
    </comment>
    <comment ref="A446" authorId="1" shapeId="0">
      <text>
        <r>
          <rPr>
            <b/>
            <sz val="9"/>
            <color indexed="81"/>
            <rFont val="Tahoma"/>
            <family val="2"/>
          </rPr>
          <t>Abel:</t>
        </r>
        <r>
          <rPr>
            <sz val="9"/>
            <color indexed="81"/>
            <rFont val="Tahoma"/>
            <family val="2"/>
          </rPr>
          <t xml:space="preserve">
SIN SOLPED</t>
        </r>
      </text>
    </comment>
    <comment ref="I448" authorId="1" shapeId="0">
      <text>
        <r>
          <rPr>
            <b/>
            <sz val="9"/>
            <color indexed="81"/>
            <rFont val="Tahoma"/>
            <family val="2"/>
          </rPr>
          <t>Abel:</t>
        </r>
        <r>
          <rPr>
            <sz val="9"/>
            <color indexed="81"/>
            <rFont val="Tahoma"/>
            <family val="2"/>
          </rPr>
          <t xml:space="preserve">
SE INICIO COMO PZAS 7-8-9-21 SEGÚN DENTURE</t>
        </r>
      </text>
    </comment>
    <comment ref="A453" authorId="0" shapeId="0">
      <text>
        <r>
          <rPr>
            <b/>
            <sz val="8"/>
            <color indexed="81"/>
            <rFont val="Tahoma"/>
            <family val="2"/>
          </rPr>
          <t>CANC. EN ORD COMPRA DIC 2013</t>
        </r>
      </text>
    </comment>
    <comment ref="A458" authorId="1" shapeId="0">
      <text>
        <r>
          <rPr>
            <b/>
            <sz val="9"/>
            <color indexed="81"/>
            <rFont val="Tahoma"/>
            <family val="2"/>
          </rPr>
          <t>Abel:</t>
        </r>
        <r>
          <rPr>
            <sz val="9"/>
            <color indexed="81"/>
            <rFont val="Tahoma"/>
            <family val="2"/>
          </rPr>
          <t xml:space="preserve">
SIN SOLPED</t>
        </r>
      </text>
    </comment>
    <comment ref="I464" authorId="0" shapeId="0">
      <text>
        <r>
          <rPr>
            <b/>
            <sz val="8"/>
            <color indexed="81"/>
            <rFont val="Tahoma"/>
            <family val="2"/>
          </rPr>
          <t>PZA 30 EN ORDEN</t>
        </r>
        <r>
          <rPr>
            <sz val="8"/>
            <color indexed="81"/>
            <rFont val="Tahoma"/>
            <family val="2"/>
          </rPr>
          <t xml:space="preserve">
</t>
        </r>
      </text>
    </comment>
    <comment ref="A504"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527" authorId="0" shapeId="0">
      <text>
        <r>
          <rPr>
            <b/>
            <sz val="8"/>
            <color indexed="81"/>
            <rFont val="Tahoma"/>
            <family val="2"/>
          </rPr>
          <t>*:</t>
        </r>
        <r>
          <rPr>
            <sz val="8"/>
            <color indexed="81"/>
            <rFont val="Tahoma"/>
            <family val="2"/>
          </rPr>
          <t xml:space="preserve">
LLEGO 10 DE OCTUBRE CON NUMERO DESFASADO</t>
        </r>
      </text>
    </comment>
    <comment ref="I532" authorId="0" shapeId="0">
      <text>
        <r>
          <rPr>
            <b/>
            <sz val="8"/>
            <color indexed="81"/>
            <rFont val="Tahoma"/>
            <family val="2"/>
          </rPr>
          <t>en orden pidieron pza 13 y tecnicos hicieron la pza 12</t>
        </r>
        <r>
          <rPr>
            <sz val="8"/>
            <color indexed="81"/>
            <rFont val="Tahoma"/>
            <family val="2"/>
          </rPr>
          <t xml:space="preserve">
</t>
        </r>
      </text>
    </comment>
    <comment ref="A55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559" authorId="1" shapeId="0">
      <text>
        <r>
          <rPr>
            <b/>
            <sz val="9"/>
            <color indexed="81"/>
            <rFont val="Tahoma"/>
            <family val="2"/>
          </rPr>
          <t>Abel:</t>
        </r>
        <r>
          <rPr>
            <sz val="9"/>
            <color indexed="81"/>
            <rFont val="Tahoma"/>
            <family val="2"/>
          </rPr>
          <t xml:space="preserve">
se archivo como temrinado</t>
        </r>
      </text>
    </comment>
    <comment ref="A606" authorId="1" shapeId="0">
      <text>
        <r>
          <rPr>
            <b/>
            <sz val="9"/>
            <color indexed="81"/>
            <rFont val="Tahoma"/>
            <family val="2"/>
          </rPr>
          <t>Abel:</t>
        </r>
        <r>
          <rPr>
            <sz val="9"/>
            <color indexed="81"/>
            <rFont val="Tahoma"/>
            <family val="2"/>
          </rPr>
          <t xml:space="preserve">
SE ARCHIVO COMO TERMIANDA</t>
        </r>
      </text>
    </comment>
    <comment ref="E607" authorId="1" shapeId="0">
      <text>
        <r>
          <rPr>
            <b/>
            <sz val="9"/>
            <color indexed="81"/>
            <rFont val="Tahoma"/>
            <family val="2"/>
          </rPr>
          <t>Abel:</t>
        </r>
        <r>
          <rPr>
            <sz val="9"/>
            <color indexed="81"/>
            <rFont val="Tahoma"/>
            <family val="2"/>
          </rPr>
          <t xml:space="preserve">
SE HIZO CORONA FELDESPATICA</t>
        </r>
      </text>
    </comment>
    <comment ref="G628" authorId="1" shapeId="0">
      <text>
        <r>
          <rPr>
            <b/>
            <sz val="9"/>
            <color indexed="81"/>
            <rFont val="Tahoma"/>
            <family val="2"/>
          </rPr>
          <t>Abel:</t>
        </r>
        <r>
          <rPr>
            <sz val="9"/>
            <color indexed="81"/>
            <rFont val="Tahoma"/>
            <family val="2"/>
          </rPr>
          <t xml:space="preserve">
ANTES 2702048  pero la cancelaron como 2702002</t>
        </r>
      </text>
    </comment>
    <comment ref="J632" authorId="1" shapeId="0">
      <text>
        <r>
          <rPr>
            <b/>
            <sz val="9"/>
            <color indexed="81"/>
            <rFont val="Tahoma"/>
            <family val="2"/>
          </rPr>
          <t>Abel:</t>
        </r>
        <r>
          <rPr>
            <sz val="9"/>
            <color indexed="81"/>
            <rFont val="Tahoma"/>
            <family val="2"/>
          </rPr>
          <t xml:space="preserve">
En cabecera indica pzas 6-10 pero en c uerpo cant=6</t>
        </r>
      </text>
    </comment>
    <comment ref="I643" authorId="1" shapeId="0">
      <text>
        <r>
          <rPr>
            <b/>
            <sz val="9"/>
            <color indexed="81"/>
            <rFont val="Tahoma"/>
            <family val="2"/>
          </rPr>
          <t>Abel:</t>
        </r>
        <r>
          <rPr>
            <sz val="9"/>
            <color indexed="81"/>
            <rFont val="Tahoma"/>
            <family val="2"/>
          </rPr>
          <t xml:space="preserve">
EN ORDEN DE GLASEADO INDICARON PZA 15
</t>
        </r>
      </text>
    </comment>
    <comment ref="A644" authorId="1" shapeId="0">
      <text>
        <r>
          <rPr>
            <b/>
            <sz val="9"/>
            <color indexed="81"/>
            <rFont val="Tahoma"/>
            <family val="2"/>
          </rPr>
          <t>Abel:</t>
        </r>
        <r>
          <rPr>
            <sz val="9"/>
            <color indexed="81"/>
            <rFont val="Tahoma"/>
            <family val="2"/>
          </rPr>
          <t xml:space="preserve">
SIN SOLPED</t>
        </r>
      </text>
    </comment>
    <comment ref="A645" authorId="1" shapeId="0">
      <text>
        <r>
          <rPr>
            <b/>
            <sz val="9"/>
            <color indexed="81"/>
            <rFont val="Tahoma"/>
            <family val="2"/>
          </rPr>
          <t>Abel:</t>
        </r>
        <r>
          <rPr>
            <sz val="9"/>
            <color indexed="81"/>
            <rFont val="Tahoma"/>
            <family val="2"/>
          </rPr>
          <t xml:space="preserve">
SIN SOLPED</t>
        </r>
      </text>
    </comment>
    <comment ref="D666" authorId="1" shapeId="0">
      <text>
        <r>
          <rPr>
            <b/>
            <sz val="9"/>
            <color indexed="81"/>
            <rFont val="Tahoma"/>
            <family val="2"/>
          </rPr>
          <t>Abel:</t>
        </r>
        <r>
          <rPr>
            <sz val="9"/>
            <color indexed="81"/>
            <rFont val="Tahoma"/>
            <family val="2"/>
          </rPr>
          <t xml:space="preserve">
EN SOLPED INDICA SER DE CONTRALORIA
</t>
        </r>
      </text>
    </comment>
    <comment ref="E667" authorId="1" shapeId="0">
      <text>
        <r>
          <rPr>
            <b/>
            <sz val="9"/>
            <color indexed="81"/>
            <rFont val="Tahoma"/>
            <family val="2"/>
          </rPr>
          <t>Abel:</t>
        </r>
        <r>
          <rPr>
            <sz val="9"/>
            <color indexed="81"/>
            <rFont val="Tahoma"/>
            <family val="2"/>
          </rPr>
          <t xml:space="preserve">
TB EN ESTA SOLPED EN LA POS 2 PIDEN PROTESIS PARCIAL ACRILICA</t>
        </r>
      </text>
    </comment>
    <comment ref="E668" authorId="0" shapeId="0">
      <text>
        <r>
          <rPr>
            <b/>
            <sz val="8"/>
            <color indexed="81"/>
            <rFont val="Tahoma"/>
            <family val="2"/>
          </rPr>
          <t>enviaron solped a fin de mayo</t>
        </r>
        <r>
          <rPr>
            <sz val="8"/>
            <color indexed="81"/>
            <rFont val="Tahoma"/>
            <family val="2"/>
          </rPr>
          <t xml:space="preserve">
</t>
        </r>
      </text>
    </comment>
    <comment ref="I671" authorId="0" shapeId="0">
      <text>
        <r>
          <rPr>
            <b/>
            <sz val="8"/>
            <color indexed="81"/>
            <rFont val="Tahoma"/>
            <family val="2"/>
          </rPr>
          <t>*:</t>
        </r>
        <r>
          <rPr>
            <sz val="8"/>
            <color indexed="81"/>
            <rFont val="Tahoma"/>
            <family val="2"/>
          </rPr>
          <t xml:space="preserve">
EN SOLPED PIDIÓ PARA PIEZA 9
</t>
        </r>
      </text>
    </comment>
    <comment ref="E676" authorId="1" shapeId="0">
      <text>
        <r>
          <rPr>
            <b/>
            <sz val="9"/>
            <color indexed="81"/>
            <rFont val="Tahoma"/>
            <family val="2"/>
          </rPr>
          <t>Abel:</t>
        </r>
        <r>
          <rPr>
            <sz val="9"/>
            <color indexed="81"/>
            <rFont val="Tahoma"/>
            <family val="2"/>
          </rPr>
          <t xml:space="preserve">
ESTUVO ANULADO</t>
        </r>
      </text>
    </comment>
    <comment ref="A679" authorId="0" shapeId="0">
      <text>
        <r>
          <rPr>
            <b/>
            <sz val="8"/>
            <color indexed="81"/>
            <rFont val="Tahoma"/>
            <family val="2"/>
          </rPr>
          <t>*:</t>
        </r>
        <r>
          <rPr>
            <sz val="8"/>
            <color indexed="81"/>
            <rFont val="Tahoma"/>
            <family val="2"/>
          </rPr>
          <t xml:space="preserve">
EN SOLPED INDICAN 3
 PZAS.. FALTA TERMINAR UNA PZA</t>
        </r>
      </text>
    </comment>
    <comment ref="I681" authorId="0" shapeId="0">
      <text>
        <r>
          <rPr>
            <b/>
            <sz val="8"/>
            <color indexed="81"/>
            <rFont val="Tahoma"/>
            <family val="2"/>
          </rPr>
          <t>*:</t>
        </r>
        <r>
          <rPr>
            <sz val="8"/>
            <color indexed="81"/>
            <rFont val="Tahoma"/>
            <family val="2"/>
          </rPr>
          <t xml:space="preserve">
ORDEN SOLICITA PZA 13, TECNICOS REALIZAN PZA 13
</t>
        </r>
      </text>
    </comment>
    <comment ref="I698" authorId="0" shapeId="0">
      <text>
        <r>
          <rPr>
            <b/>
            <sz val="8"/>
            <color indexed="81"/>
            <rFont val="Tahoma"/>
            <family val="2"/>
          </rPr>
          <t>PZA. 19 EN SOLPED</t>
        </r>
      </text>
    </comment>
    <comment ref="I700" authorId="1" shapeId="0">
      <text>
        <r>
          <rPr>
            <b/>
            <sz val="9"/>
            <color indexed="81"/>
            <rFont val="Tahoma"/>
            <family val="2"/>
          </rPr>
          <t>Abel:</t>
        </r>
        <r>
          <rPr>
            <sz val="9"/>
            <color indexed="81"/>
            <rFont val="Tahoma"/>
            <family val="2"/>
          </rPr>
          <t xml:space="preserve">
SE TERMINO COMO PZA 24</t>
        </r>
      </text>
    </comment>
    <comment ref="E709" authorId="1" shapeId="0">
      <text>
        <r>
          <rPr>
            <b/>
            <sz val="9"/>
            <color indexed="81"/>
            <rFont val="Tahoma"/>
            <family val="2"/>
          </rPr>
          <t xml:space="preserve">Abel:
DESPUES </t>
        </r>
        <r>
          <rPr>
            <sz val="9"/>
            <color indexed="81"/>
            <rFont val="Tahoma"/>
            <family val="2"/>
          </rPr>
          <t>SE HIZO ESTRUCTURA DURALAY DESDE LA PZA 6 HASTA LA 11</t>
        </r>
      </text>
    </comment>
    <comment ref="I720" authorId="0" shapeId="0">
      <text>
        <r>
          <rPr>
            <b/>
            <sz val="8"/>
            <color indexed="81"/>
            <rFont val="Tahoma"/>
            <family val="2"/>
          </rPr>
          <t>se temrino como pza 27</t>
        </r>
        <r>
          <rPr>
            <sz val="8"/>
            <color indexed="81"/>
            <rFont val="Tahoma"/>
            <family val="2"/>
          </rPr>
          <t xml:space="preserve">
</t>
        </r>
      </text>
    </comment>
    <comment ref="A731" authorId="0" shapeId="0">
      <text>
        <r>
          <rPr>
            <b/>
            <sz val="8"/>
            <color indexed="81"/>
            <rFont val="Tahoma"/>
            <family val="2"/>
          </rPr>
          <t>*:</t>
        </r>
        <r>
          <rPr>
            <sz val="8"/>
            <color indexed="81"/>
            <rFont val="Tahoma"/>
            <family val="2"/>
          </rPr>
          <t xml:space="preserve">
SE DEVOLVIO POR CODIGO</t>
        </r>
      </text>
    </comment>
    <comment ref="A745" authorId="0" shapeId="0">
      <text>
        <r>
          <rPr>
            <b/>
            <sz val="8"/>
            <color indexed="81"/>
            <rFont val="Tahoma"/>
            <family val="2"/>
          </rPr>
          <t>pidieron modelo pero en denture lo cobraron</t>
        </r>
        <r>
          <rPr>
            <sz val="8"/>
            <color indexed="81"/>
            <rFont val="Tahoma"/>
            <family val="2"/>
          </rPr>
          <t xml:space="preserve">
</t>
        </r>
      </text>
    </comment>
    <comment ref="E761" authorId="0" shapeId="0">
      <text>
        <r>
          <rPr>
            <b/>
            <sz val="8"/>
            <color indexed="81"/>
            <rFont val="Tahoma"/>
            <family val="2"/>
          </rPr>
          <t>POS=2</t>
        </r>
        <r>
          <rPr>
            <sz val="8"/>
            <color indexed="81"/>
            <rFont val="Tahoma"/>
            <family val="2"/>
          </rPr>
          <t xml:space="preserve">
</t>
        </r>
      </text>
    </comment>
    <comment ref="G777" authorId="1" shapeId="0">
      <text>
        <r>
          <rPr>
            <b/>
            <sz val="9"/>
            <color indexed="81"/>
            <rFont val="Tahoma"/>
            <family val="2"/>
          </rPr>
          <t>Abel:</t>
        </r>
        <r>
          <rPr>
            <sz val="9"/>
            <color indexed="81"/>
            <rFont val="Tahoma"/>
            <family val="2"/>
          </rPr>
          <t xml:space="preserve">
antes 2704013 pero la pagaron como 2704005</t>
        </r>
      </text>
    </comment>
    <comment ref="G786" authorId="1" shapeId="0">
      <text>
        <r>
          <rPr>
            <b/>
            <sz val="9"/>
            <color indexed="81"/>
            <rFont val="Tahoma"/>
            <family val="2"/>
          </rPr>
          <t>Abel:</t>
        </r>
        <r>
          <rPr>
            <sz val="9"/>
            <color indexed="81"/>
            <rFont val="Tahoma"/>
            <family val="2"/>
          </rPr>
          <t xml:space="preserve">
ANTES 2704003 PERO LA PAGARON COMO 2704015</t>
        </r>
      </text>
    </comment>
    <comment ref="A788" authorId="1" shapeId="0">
      <text>
        <r>
          <rPr>
            <b/>
            <sz val="9"/>
            <color indexed="81"/>
            <rFont val="Tahoma"/>
            <family val="2"/>
          </rPr>
          <t>Abel:</t>
        </r>
        <r>
          <rPr>
            <sz val="9"/>
            <color indexed="81"/>
            <rFont val="Tahoma"/>
            <family val="2"/>
          </rPr>
          <t xml:space="preserve">
se archivo como terminado</t>
        </r>
      </text>
    </comment>
    <comment ref="J806" authorId="1" shapeId="0">
      <text>
        <r>
          <rPr>
            <b/>
            <sz val="9"/>
            <color indexed="81"/>
            <rFont val="Tahoma"/>
            <family val="2"/>
          </rPr>
          <t>Abel:</t>
        </r>
        <r>
          <rPr>
            <sz val="9"/>
            <color indexed="81"/>
            <rFont val="Tahoma"/>
            <family val="2"/>
          </rPr>
          <t xml:space="preserve">
CANT=2</t>
        </r>
      </text>
    </comment>
    <comment ref="I807" authorId="0" shapeId="0">
      <text>
        <r>
          <rPr>
            <b/>
            <sz val="8"/>
            <color indexed="81"/>
            <rFont val="Tahoma"/>
            <family val="2"/>
          </rPr>
          <t>PZA 5 EN SOLPED</t>
        </r>
        <r>
          <rPr>
            <sz val="8"/>
            <color indexed="81"/>
            <rFont val="Tahoma"/>
            <family val="2"/>
          </rPr>
          <t xml:space="preserve">
</t>
        </r>
      </text>
    </comment>
    <comment ref="A818" authorId="0" shapeId="0">
      <text>
        <r>
          <rPr>
            <b/>
            <sz val="8"/>
            <color indexed="81"/>
            <rFont val="Tahoma"/>
            <family val="2"/>
          </rPr>
          <t>CANC. EN ORD COMPRA DIC 2013</t>
        </r>
      </text>
    </comment>
    <comment ref="A832" authorId="0" shapeId="0">
      <text>
        <r>
          <rPr>
            <sz val="8"/>
            <color indexed="81"/>
            <rFont val="Tahoma"/>
            <family val="2"/>
          </rPr>
          <t xml:space="preserve">SIN SOLPED. CANCELADO EN OC-FEBRERO2014
</t>
        </r>
      </text>
    </comment>
    <comment ref="C832" authorId="0" shapeId="0">
      <text>
        <r>
          <rPr>
            <sz val="8"/>
            <color indexed="81"/>
            <rFont val="Tahoma"/>
            <family val="2"/>
          </rPr>
          <t xml:space="preserve">en febrero llego orden pidiendo rodetes para protesis y no habia solped, en marzo enviaron solped pero indicando REPARACION COMPUESTA, trabajo que no hacemos a integra, por lo que se devolvio, esperar a ver si se anula o pagan esta solped
</t>
        </r>
        <r>
          <rPr>
            <b/>
            <sz val="8"/>
            <color indexed="81"/>
            <rFont val="Tahoma"/>
            <family val="2"/>
          </rPr>
          <t>DESPUES LLEGO SOLP 10179921 que la reemplazo :)</t>
        </r>
      </text>
    </comment>
    <comment ref="E833" authorId="1" shapeId="0">
      <text>
        <r>
          <rPr>
            <b/>
            <sz val="9"/>
            <color indexed="81"/>
            <rFont val="Tahoma"/>
            <family val="2"/>
          </rPr>
          <t>Abel:</t>
        </r>
        <r>
          <rPr>
            <sz val="9"/>
            <color indexed="81"/>
            <rFont val="Tahoma"/>
            <family val="2"/>
          </rPr>
          <t xml:space="preserve">
ESTU ANULADO</t>
        </r>
      </text>
    </comment>
    <comment ref="E848" authorId="0" shapeId="0">
      <text>
        <r>
          <rPr>
            <b/>
            <sz val="8"/>
            <color indexed="81"/>
            <rFont val="Tahoma"/>
            <family val="2"/>
          </rPr>
          <t>SOSPECHO QUE CAPTURO SOLO LA INTERFAZ DEL NUEVO REGISTRO PERO NO REALIZO EL SUBMIT. HAY QUE ESTAR PENDIENTE DE ESTE TRABAJO SI ES QUE LO CANCELAN</t>
        </r>
        <r>
          <rPr>
            <sz val="8"/>
            <color indexed="81"/>
            <rFont val="Tahoma"/>
            <family val="2"/>
          </rPr>
          <t xml:space="preserve">
</t>
        </r>
      </text>
    </comment>
    <comment ref="E862" authorId="1" shapeId="0">
      <text>
        <r>
          <rPr>
            <b/>
            <sz val="9"/>
            <color indexed="81"/>
            <rFont val="Tahoma"/>
            <family val="2"/>
          </rPr>
          <t>Abel:</t>
        </r>
        <r>
          <rPr>
            <sz val="9"/>
            <color indexed="81"/>
            <rFont val="Tahoma"/>
            <family val="2"/>
          </rPr>
          <t xml:space="preserve">
ANTES SOLPE 10176251 PERO LA PAGARON COMO 10176251</t>
        </r>
      </text>
    </comment>
    <comment ref="A863"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872" authorId="0" shapeId="0">
      <text>
        <r>
          <rPr>
            <b/>
            <sz val="8"/>
            <color indexed="81"/>
            <rFont val="Tahoma"/>
            <family val="2"/>
          </rPr>
          <t>ENVIARON SOLPED A FIN DE MAYO</t>
        </r>
        <r>
          <rPr>
            <sz val="8"/>
            <color indexed="81"/>
            <rFont val="Tahoma"/>
            <family val="2"/>
          </rPr>
          <t xml:space="preserve">
</t>
        </r>
      </text>
    </comment>
    <comment ref="E873" authorId="0" shapeId="0">
      <text>
        <r>
          <rPr>
            <b/>
            <sz val="8"/>
            <color indexed="81"/>
            <rFont val="Tahoma"/>
            <family val="2"/>
          </rPr>
          <t xml:space="preserve">ORDEN Y SOLPED INDICA LAS CONDES PERO ENCARGADA INISTIÓ QUE ES DE LA FLORIDA
</t>
        </r>
      </text>
    </comment>
    <comment ref="E874" authorId="0" shapeId="0">
      <text>
        <r>
          <rPr>
            <b/>
            <sz val="8"/>
            <color indexed="81"/>
            <rFont val="Tahoma"/>
            <family val="2"/>
          </rPr>
          <t xml:space="preserve">ORDEN Y SOLPED INDICA LAS CONDES PERO ENCARGADA INISTIÓ QUE ES DE LA FLORIDA
</t>
        </r>
      </text>
    </comment>
    <comment ref="I880" authorId="0" shapeId="0">
      <text>
        <r>
          <rPr>
            <b/>
            <sz val="8"/>
            <color indexed="81"/>
            <rFont val="Tahoma"/>
            <family val="2"/>
          </rPr>
          <t>LOS TECNICOS LA COBRARON COMO 30</t>
        </r>
        <r>
          <rPr>
            <sz val="8"/>
            <color indexed="81"/>
            <rFont val="Tahoma"/>
            <family val="2"/>
          </rPr>
          <t xml:space="preserve">
</t>
        </r>
      </text>
    </comment>
    <comment ref="A889" authorId="1" shapeId="0">
      <text>
        <r>
          <rPr>
            <b/>
            <sz val="9"/>
            <color indexed="81"/>
            <rFont val="Tahoma"/>
            <family val="2"/>
          </rPr>
          <t>Abel:</t>
        </r>
        <r>
          <rPr>
            <sz val="9"/>
            <color indexed="81"/>
            <rFont val="Tahoma"/>
            <family val="2"/>
          </rPr>
          <t xml:space="preserve">
se archivo como temrinado</t>
        </r>
      </text>
    </comment>
    <comment ref="B897" authorId="0" shapeId="0">
      <text>
        <r>
          <rPr>
            <sz val="8"/>
            <color indexed="81"/>
            <rFont val="Tahoma"/>
            <family val="2"/>
          </rPr>
          <t xml:space="preserve">este trabajo llego sin solped, a fines de julio enviaron esta solped  esta prestacion pero no se especificaba la fecha, hay que estar pendiente si es que la pagan ya que sospecho que solo le agregaron la prestacion y nos la enviaron por cumplir
</t>
        </r>
      </text>
    </comment>
    <comment ref="I899" authorId="0" shapeId="0">
      <text>
        <r>
          <rPr>
            <b/>
            <sz val="8"/>
            <color indexed="81"/>
            <rFont val="Tahoma"/>
            <family val="2"/>
          </rPr>
          <t>desde el casquete en orden indica pza 27</t>
        </r>
        <r>
          <rPr>
            <sz val="8"/>
            <color indexed="81"/>
            <rFont val="Tahoma"/>
            <family val="2"/>
          </rPr>
          <t xml:space="preserve">
</t>
        </r>
      </text>
    </comment>
    <comment ref="I904" authorId="0" shapeId="0">
      <text>
        <r>
          <rPr>
            <b/>
            <sz val="8"/>
            <color indexed="81"/>
            <rFont val="Tahoma"/>
            <family val="2"/>
          </rPr>
          <t>PZA 3 EN SOLPED</t>
        </r>
        <r>
          <rPr>
            <sz val="8"/>
            <color indexed="81"/>
            <rFont val="Tahoma"/>
            <family val="2"/>
          </rPr>
          <t xml:space="preserve">
</t>
        </r>
      </text>
    </comment>
    <comment ref="A906"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907"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G950" authorId="1" shapeId="0">
      <text>
        <r>
          <rPr>
            <b/>
            <sz val="9"/>
            <color indexed="81"/>
            <rFont val="Tahoma"/>
            <family val="2"/>
          </rPr>
          <t>Abel:</t>
        </r>
        <r>
          <rPr>
            <sz val="9"/>
            <color indexed="81"/>
            <rFont val="Tahoma"/>
            <family val="2"/>
          </rPr>
          <t xml:space="preserve">
ANTES 2704002 PERO EN CANCELACIONES LO PAGARON COMO 2702022
</t>
        </r>
      </text>
    </comment>
    <comment ref="A953" authorId="1" shapeId="0">
      <text>
        <r>
          <rPr>
            <b/>
            <sz val="9"/>
            <color indexed="81"/>
            <rFont val="Tahoma"/>
            <family val="2"/>
          </rPr>
          <t>Abel:</t>
        </r>
        <r>
          <rPr>
            <sz val="9"/>
            <color indexed="81"/>
            <rFont val="Tahoma"/>
            <family val="2"/>
          </rPr>
          <t xml:space="preserve">
se archivo como terminado</t>
        </r>
      </text>
    </comment>
    <comment ref="L1011" authorId="0" shapeId="0">
      <text>
        <r>
          <rPr>
            <b/>
            <sz val="8"/>
            <color indexed="81"/>
            <rFont val="Tahoma"/>
            <family val="2"/>
          </rPr>
          <t>LLEGO SOLPED CON ICONO DE BASURA</t>
        </r>
        <r>
          <rPr>
            <sz val="8"/>
            <color indexed="81"/>
            <rFont val="Tahoma"/>
            <family val="2"/>
          </rPr>
          <t xml:space="preserve">
</t>
        </r>
      </text>
    </comment>
    <comment ref="B1012" authorId="0" shapeId="0">
      <text>
        <r>
          <rPr>
            <sz val="8"/>
            <color indexed="81"/>
            <rFont val="Tahoma"/>
            <family val="2"/>
          </rPr>
          <t>fecha real solp: 18/11/13 fue un trabajo asignado a avendaño que se cambio a beraudent</t>
        </r>
      </text>
    </comment>
    <comment ref="E1014" authorId="1" shapeId="0">
      <text>
        <r>
          <rPr>
            <b/>
            <sz val="9"/>
            <color indexed="81"/>
            <rFont val="Tahoma"/>
            <family val="2"/>
          </rPr>
          <t>Abel:</t>
        </r>
        <r>
          <rPr>
            <sz val="9"/>
            <color indexed="81"/>
            <rFont val="Tahoma"/>
            <family val="2"/>
          </rPr>
          <t xml:space="preserve">
ENVIO PATRONES DE MUÑOES PARA COLADO…
</t>
        </r>
      </text>
    </comment>
  </commentList>
</comments>
</file>

<file path=xl/comments11.xml><?xml version="1.0" encoding="utf-8"?>
<comments xmlns="http://schemas.openxmlformats.org/spreadsheetml/2006/main">
  <authors>
    <author>Abel</author>
    <author>*</author>
  </authors>
  <commentList>
    <comment ref="E8" authorId="0" shapeId="0">
      <text>
        <r>
          <rPr>
            <b/>
            <sz val="9"/>
            <color indexed="81"/>
            <rFont val="Tahoma"/>
            <family val="2"/>
          </rPr>
          <t>Abel:</t>
        </r>
        <r>
          <rPr>
            <sz val="9"/>
            <color indexed="81"/>
            <rFont val="Tahoma"/>
            <family val="2"/>
          </rPr>
          <t xml:space="preserve">
llego el 14-08</t>
        </r>
      </text>
    </comment>
    <comment ref="J8" authorId="0" shapeId="0">
      <text>
        <r>
          <rPr>
            <b/>
            <sz val="9"/>
            <color indexed="81"/>
            <rFont val="Tahoma"/>
            <family val="2"/>
          </rPr>
          <t>Abel:</t>
        </r>
        <r>
          <rPr>
            <sz val="9"/>
            <color indexed="81"/>
            <rFont val="Tahoma"/>
            <family val="2"/>
          </rPr>
          <t xml:space="preserve">
en cabecera indica implantes pzas 3-29-30</t>
        </r>
      </text>
    </comment>
    <comment ref="E9" authorId="0" shapeId="0">
      <text>
        <r>
          <rPr>
            <b/>
            <sz val="9"/>
            <color indexed="81"/>
            <rFont val="Tahoma"/>
            <family val="2"/>
          </rPr>
          <t>Abel:</t>
        </r>
        <r>
          <rPr>
            <sz val="9"/>
            <color indexed="81"/>
            <rFont val="Tahoma"/>
            <family val="2"/>
          </rPr>
          <t xml:space="preserve">
llego el 14-08</t>
        </r>
      </text>
    </comment>
    <comment ref="J9" authorId="0" shapeId="0">
      <text>
        <r>
          <rPr>
            <b/>
            <sz val="9"/>
            <color indexed="81"/>
            <rFont val="Tahoma"/>
            <family val="2"/>
          </rPr>
          <t>Abel:
en cabecera indica pzas. 3-29-30 pero aca cant=1</t>
        </r>
      </text>
    </comment>
    <comment ref="A11" authorId="1" shapeId="0">
      <text>
        <r>
          <rPr>
            <sz val="8"/>
            <color indexed="81"/>
            <rFont val="Tahoma"/>
            <family val="2"/>
          </rPr>
          <t xml:space="preserve">son 2 incrustaciones en esta solped
</t>
        </r>
      </text>
    </comment>
    <comment ref="I13" authorId="0" shapeId="0">
      <text>
        <r>
          <rPr>
            <b/>
            <sz val="9"/>
            <color indexed="81"/>
            <rFont val="Tahoma"/>
            <family val="2"/>
          </rPr>
          <t>Abel:</t>
        </r>
        <r>
          <rPr>
            <sz val="9"/>
            <color indexed="81"/>
            <rFont val="Tahoma"/>
            <family val="2"/>
          </rPr>
          <t xml:space="preserve">
PZA 29 EN SOLPED
</t>
        </r>
      </text>
    </comment>
    <comment ref="A18" authorId="1" shapeId="0">
      <text>
        <r>
          <rPr>
            <b/>
            <sz val="8"/>
            <color indexed="81"/>
            <rFont val="Tahoma"/>
            <family val="2"/>
          </rPr>
          <t xml:space="preserve">SIN SOLPED. CANCELADO CON O.C. MAYO 2014
</t>
        </r>
        <r>
          <rPr>
            <sz val="8"/>
            <color indexed="81"/>
            <rFont val="Tahoma"/>
            <family val="2"/>
          </rPr>
          <t xml:space="preserve">
</t>
        </r>
      </text>
    </comment>
    <comment ref="J27" authorId="0" shapeId="0">
      <text>
        <r>
          <rPr>
            <b/>
            <sz val="9"/>
            <color indexed="81"/>
            <rFont val="Tahoma"/>
            <family val="2"/>
          </rPr>
          <t>Abel:</t>
        </r>
        <r>
          <rPr>
            <sz val="9"/>
            <color indexed="81"/>
            <rFont val="Tahoma"/>
            <family val="2"/>
          </rPr>
          <t xml:space="preserve">
En cabcera indican pzas 12-13-14 pero CANT=2
__________________
se termino como 13 y 14</t>
        </r>
      </text>
    </comment>
    <comment ref="I36" authorId="0" shapeId="0">
      <text>
        <r>
          <rPr>
            <b/>
            <sz val="9"/>
            <color indexed="81"/>
            <rFont val="Tahoma"/>
            <family val="2"/>
          </rPr>
          <t>Abel:</t>
        </r>
        <r>
          <rPr>
            <sz val="9"/>
            <color indexed="81"/>
            <rFont val="Tahoma"/>
            <family val="2"/>
          </rPr>
          <t xml:space="preserve">
PZA 14 EN SOLPED
</t>
        </r>
      </text>
    </comment>
    <comment ref="J37" authorId="1" shapeId="0">
      <text>
        <r>
          <rPr>
            <b/>
            <sz val="8"/>
            <color indexed="81"/>
            <rFont val="Tahoma"/>
            <family val="2"/>
          </rPr>
          <t>EN SOLPED SE ESPECIFICO CANTIDAD=6</t>
        </r>
        <r>
          <rPr>
            <sz val="8"/>
            <color indexed="81"/>
            <rFont val="Tahoma"/>
            <family val="2"/>
          </rPr>
          <t xml:space="preserve">
</t>
        </r>
      </text>
    </comment>
    <comment ref="A45" authorId="1" shapeId="0">
      <text>
        <r>
          <rPr>
            <sz val="8"/>
            <color indexed="81"/>
            <rFont val="Tahoma"/>
            <family val="2"/>
          </rPr>
          <t xml:space="preserve">SIN ORDEN. SE CANCELO EN OC-ENERO2014
</t>
        </r>
      </text>
    </comment>
    <comment ref="B71" authorId="1" shapeId="0">
      <text>
        <r>
          <rPr>
            <b/>
            <sz val="8"/>
            <color indexed="81"/>
            <rFont val="Tahoma"/>
            <family val="2"/>
          </rPr>
          <t>*:</t>
        </r>
        <r>
          <rPr>
            <sz val="8"/>
            <color indexed="81"/>
            <rFont val="Tahoma"/>
            <family val="2"/>
          </rPr>
          <t xml:space="preserve">
anteriormente era de avendaño</t>
        </r>
      </text>
    </comment>
    <comment ref="B72" authorId="1" shapeId="0">
      <text>
        <r>
          <rPr>
            <b/>
            <sz val="8"/>
            <color indexed="81"/>
            <rFont val="Tahoma"/>
            <family val="2"/>
          </rPr>
          <t>*:</t>
        </r>
        <r>
          <rPr>
            <sz val="8"/>
            <color indexed="81"/>
            <rFont val="Tahoma"/>
            <family val="2"/>
          </rPr>
          <t xml:space="preserve">
anteriormente era de avendaño</t>
        </r>
      </text>
    </comment>
    <comment ref="B73" authorId="1" shapeId="0">
      <text>
        <r>
          <rPr>
            <b/>
            <sz val="8"/>
            <color indexed="81"/>
            <rFont val="Tahoma"/>
            <family val="2"/>
          </rPr>
          <t>*:</t>
        </r>
        <r>
          <rPr>
            <sz val="8"/>
            <color indexed="81"/>
            <rFont val="Tahoma"/>
            <family val="2"/>
          </rPr>
          <t xml:space="preserve">
anteriormente era de avendaño</t>
        </r>
      </text>
    </comment>
    <comment ref="B83" authorId="1" shapeId="0">
      <text>
        <r>
          <rPr>
            <b/>
            <sz val="8"/>
            <color indexed="81"/>
            <rFont val="Tahoma"/>
            <family val="2"/>
          </rPr>
          <t>*:</t>
        </r>
        <r>
          <rPr>
            <sz val="8"/>
            <color indexed="81"/>
            <rFont val="Tahoma"/>
            <family val="2"/>
          </rPr>
          <t xml:space="preserve">
llegó en diciembre cn fecha 25-11
</t>
        </r>
      </text>
    </comment>
    <comment ref="B84" authorId="1" shapeId="0">
      <text>
        <r>
          <rPr>
            <b/>
            <sz val="8"/>
            <color indexed="81"/>
            <rFont val="Tahoma"/>
            <family val="2"/>
          </rPr>
          <t>*:</t>
        </r>
        <r>
          <rPr>
            <sz val="8"/>
            <color indexed="81"/>
            <rFont val="Tahoma"/>
            <family val="2"/>
          </rPr>
          <t xml:space="preserve">
llegó en diciembre cn fecha 25-11
</t>
        </r>
      </text>
    </comment>
    <comment ref="A96" authorId="1" shapeId="0">
      <text>
        <r>
          <rPr>
            <b/>
            <sz val="8"/>
            <color indexed="81"/>
            <rFont val="Tahoma"/>
            <family val="2"/>
          </rPr>
          <t>SIN ORDEN. CANCELADO OC MARZO 2014</t>
        </r>
        <r>
          <rPr>
            <sz val="8"/>
            <color indexed="81"/>
            <rFont val="Tahoma"/>
            <family val="2"/>
          </rPr>
          <t xml:space="preserve">
</t>
        </r>
      </text>
    </comment>
    <comment ref="A97" authorId="1" shapeId="0">
      <text>
        <r>
          <rPr>
            <b/>
            <sz val="8"/>
            <color indexed="81"/>
            <rFont val="Tahoma"/>
            <family val="2"/>
          </rPr>
          <t>SIN ORDEN. CANCELADO OC MARZO 2014</t>
        </r>
        <r>
          <rPr>
            <sz val="8"/>
            <color indexed="81"/>
            <rFont val="Tahoma"/>
            <family val="2"/>
          </rPr>
          <t xml:space="preserve">
</t>
        </r>
      </text>
    </comment>
    <comment ref="A110" authorId="1" shapeId="0">
      <text>
        <r>
          <rPr>
            <b/>
            <sz val="8"/>
            <color indexed="81"/>
            <rFont val="Tahoma"/>
            <family val="2"/>
          </rPr>
          <t xml:space="preserve">ESTUVO ANULADA
</t>
        </r>
      </text>
    </comment>
    <comment ref="E110" authorId="0" shapeId="0">
      <text>
        <r>
          <rPr>
            <b/>
            <sz val="9"/>
            <color indexed="81"/>
            <rFont val="Tahoma"/>
            <family val="2"/>
          </rPr>
          <t>Abel:</t>
        </r>
        <r>
          <rPr>
            <sz val="9"/>
            <color indexed="81"/>
            <rFont val="Tahoma"/>
            <family val="2"/>
          </rPr>
          <t xml:space="preserve">
ESTUVO ANULADA Y LAS PAGARON EN CANCELACIONES</t>
        </r>
      </text>
    </comment>
    <comment ref="I112" authorId="0" shapeId="0">
      <text>
        <r>
          <rPr>
            <b/>
            <sz val="9"/>
            <color indexed="81"/>
            <rFont val="Tahoma"/>
            <family val="2"/>
          </rPr>
          <t>Abel:</t>
        </r>
        <r>
          <rPr>
            <sz val="9"/>
            <color indexed="81"/>
            <rFont val="Tahoma"/>
            <family val="2"/>
          </rPr>
          <t xml:space="preserve">
pza 14 en solped</t>
        </r>
      </text>
    </comment>
    <comment ref="J112" authorId="1" shapeId="0">
      <text>
        <r>
          <rPr>
            <b/>
            <sz val="8"/>
            <color indexed="81"/>
            <rFont val="Tahoma"/>
            <family val="2"/>
          </rPr>
          <t>*:</t>
        </r>
        <r>
          <rPr>
            <sz val="8"/>
            <color indexed="81"/>
            <rFont val="Tahoma"/>
            <family val="2"/>
          </rPr>
          <t xml:space="preserve">
EN CANCELACIONES INDICA CANTIDAD = 14</t>
        </r>
      </text>
    </comment>
    <comment ref="A130" authorId="1" shapeId="0">
      <text>
        <r>
          <rPr>
            <b/>
            <sz val="8"/>
            <color indexed="81"/>
            <rFont val="Tahoma"/>
            <family val="2"/>
          </rPr>
          <t>SE ARCHIVO COMO TERMINADA</t>
        </r>
        <r>
          <rPr>
            <sz val="8"/>
            <color indexed="81"/>
            <rFont val="Tahoma"/>
            <family val="2"/>
          </rPr>
          <t xml:space="preserve">
</t>
        </r>
      </text>
    </comment>
    <comment ref="E136" authorId="0" shapeId="0">
      <text>
        <r>
          <rPr>
            <b/>
            <sz val="9"/>
            <color indexed="81"/>
            <rFont val="Tahoma"/>
            <family val="2"/>
          </rPr>
          <t>Abel:</t>
        </r>
        <r>
          <rPr>
            <sz val="9"/>
            <color indexed="81"/>
            <rFont val="Tahoma"/>
            <family val="2"/>
          </rPr>
          <t xml:space="preserve">
SEGUNDA CORONA POR SOLPED</t>
        </r>
      </text>
    </comment>
    <comment ref="B142" authorId="1" shapeId="0">
      <text>
        <r>
          <rPr>
            <b/>
            <sz val="8"/>
            <color indexed="81"/>
            <rFont val="Tahoma"/>
            <family val="2"/>
          </rPr>
          <t>4-12 LLEGA SOLPED CON FECHA 25-11</t>
        </r>
      </text>
    </comment>
    <comment ref="B143" authorId="1" shapeId="0">
      <text>
        <r>
          <rPr>
            <b/>
            <sz val="8"/>
            <color indexed="81"/>
            <rFont val="Tahoma"/>
            <family val="2"/>
          </rPr>
          <t>4-12 LLEGA SOLPED CON FECHA 25-11</t>
        </r>
      </text>
    </comment>
    <comment ref="A168" authorId="0" shapeId="0">
      <text>
        <r>
          <rPr>
            <b/>
            <sz val="9"/>
            <color indexed="81"/>
            <rFont val="Tahoma"/>
            <family val="2"/>
          </rPr>
          <t>Abel:</t>
        </r>
        <r>
          <rPr>
            <sz val="9"/>
            <color indexed="81"/>
            <rFont val="Tahoma"/>
            <family val="2"/>
          </rPr>
          <t xml:space="preserve">
SE ARHIVO COMO TERMINADO</t>
        </r>
      </text>
    </comment>
    <comment ref="I174" authorId="1" shapeId="0">
      <text>
        <r>
          <rPr>
            <b/>
            <sz val="8"/>
            <color indexed="81"/>
            <rFont val="Tahoma"/>
            <family val="2"/>
          </rPr>
          <t>*:</t>
        </r>
        <r>
          <rPr>
            <sz val="8"/>
            <color indexed="81"/>
            <rFont val="Tahoma"/>
            <family val="2"/>
          </rPr>
          <t xml:space="preserve">
SOLPED INDICA PZA 9
</t>
        </r>
      </text>
    </comment>
    <comment ref="I215" authorId="1" shapeId="0">
      <text>
        <r>
          <rPr>
            <b/>
            <sz val="8"/>
            <color indexed="81"/>
            <rFont val="Tahoma"/>
            <family val="2"/>
          </rPr>
          <t>SE TERMINO COMO 20-21-29-30</t>
        </r>
        <r>
          <rPr>
            <sz val="8"/>
            <color indexed="81"/>
            <rFont val="Tahoma"/>
            <family val="2"/>
          </rPr>
          <t xml:space="preserve">
</t>
        </r>
      </text>
    </comment>
    <comment ref="J223" authorId="1" shapeId="0">
      <text>
        <r>
          <rPr>
            <b/>
            <sz val="8"/>
            <color indexed="81"/>
            <rFont val="Tahoma"/>
            <family val="2"/>
          </rPr>
          <t>CANT=1</t>
        </r>
        <r>
          <rPr>
            <sz val="8"/>
            <color indexed="81"/>
            <rFont val="Tahoma"/>
            <family val="2"/>
          </rPr>
          <t xml:space="preserve">
</t>
        </r>
      </text>
    </comment>
    <comment ref="A256" authorId="1" shapeId="0">
      <text>
        <r>
          <rPr>
            <b/>
            <sz val="8"/>
            <color indexed="81"/>
            <rFont val="Tahoma"/>
            <family val="2"/>
          </rPr>
          <t>SE ARCHIVO COMO TERMINADA</t>
        </r>
        <r>
          <rPr>
            <sz val="8"/>
            <color indexed="81"/>
            <rFont val="Tahoma"/>
            <family val="2"/>
          </rPr>
          <t xml:space="preserve">
</t>
        </r>
      </text>
    </comment>
    <comment ref="E267" authorId="1" shapeId="0">
      <text>
        <r>
          <rPr>
            <b/>
            <sz val="8"/>
            <color indexed="81"/>
            <rFont val="Tahoma"/>
            <family val="2"/>
          </rPr>
          <t>por algun motivo se anulo en el filtro y no estuvo en el reporte de trabajos impagos hasta abril. Pero despues llego corona y se habilito nuevamente</t>
        </r>
        <r>
          <rPr>
            <sz val="8"/>
            <color indexed="81"/>
            <rFont val="Tahoma"/>
            <family val="2"/>
          </rPr>
          <t xml:space="preserve">
</t>
        </r>
      </text>
    </comment>
    <comment ref="E276" authorId="0" shapeId="0">
      <text>
        <r>
          <rPr>
            <b/>
            <sz val="9"/>
            <color indexed="81"/>
            <rFont val="Tahoma"/>
            <family val="2"/>
          </rPr>
          <t>Abel:</t>
        </r>
        <r>
          <rPr>
            <sz val="9"/>
            <color indexed="81"/>
            <rFont val="Tahoma"/>
            <family val="2"/>
          </rPr>
          <t xml:space="preserve">
CON SOLPED 10164792 SE PAGO UNA CORONA, FALTA OTRA
</t>
        </r>
      </text>
    </comment>
    <comment ref="J276" authorId="0" shapeId="0">
      <text>
        <r>
          <rPr>
            <b/>
            <sz val="9"/>
            <color indexed="81"/>
            <rFont val="Tahoma"/>
            <family val="2"/>
          </rPr>
          <t>Abel:</t>
        </r>
        <r>
          <rPr>
            <sz val="9"/>
            <color indexed="81"/>
            <rFont val="Tahoma"/>
            <family val="2"/>
          </rPr>
          <t xml:space="preserve">
INICIALMENTE CANT=2 PERO EN CANCELACIONES SOLO PAGARON 1 Y SOLPED 10164792 PAGA LA OTRA</t>
        </r>
      </text>
    </comment>
    <comment ref="A294" authorId="1"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J299" authorId="0" shapeId="0">
      <text>
        <r>
          <rPr>
            <b/>
            <sz val="9"/>
            <color indexed="81"/>
            <rFont val="Tahoma"/>
            <family val="2"/>
          </rPr>
          <t>Abel:</t>
        </r>
        <r>
          <rPr>
            <sz val="9"/>
            <color indexed="81"/>
            <rFont val="Tahoma"/>
            <family val="2"/>
          </rPr>
          <t xml:space="preserve">
CANT=1</t>
        </r>
      </text>
    </comment>
    <comment ref="B301" authorId="1" shapeId="0">
      <text>
        <r>
          <rPr>
            <b/>
            <sz val="8"/>
            <color indexed="81"/>
            <rFont val="Tahoma"/>
            <family val="2"/>
          </rPr>
          <t>*:</t>
        </r>
        <r>
          <rPr>
            <sz val="8"/>
            <color indexed="81"/>
            <rFont val="Tahoma"/>
            <family val="2"/>
          </rPr>
          <t xml:space="preserve">
llego en noviembre con fecha de 24-10
</t>
        </r>
      </text>
    </comment>
    <comment ref="A302" authorId="1" shapeId="0">
      <text>
        <r>
          <rPr>
            <b/>
            <sz val="8"/>
            <color indexed="81"/>
            <rFont val="Tahoma"/>
            <family val="2"/>
          </rPr>
          <t xml:space="preserve">TSS
</t>
        </r>
      </text>
    </comment>
    <comment ref="I306" authorId="0" shapeId="0">
      <text>
        <r>
          <rPr>
            <b/>
            <sz val="9"/>
            <color indexed="81"/>
            <rFont val="Tahoma"/>
            <family val="2"/>
          </rPr>
          <t>Abel:</t>
        </r>
        <r>
          <rPr>
            <sz val="9"/>
            <color indexed="81"/>
            <rFont val="Tahoma"/>
            <family val="2"/>
          </rPr>
          <t xml:space="preserve">
EN SOLPED PZAS 5-12</t>
        </r>
      </text>
    </comment>
    <comment ref="A343" authorId="1" shapeId="0">
      <text>
        <r>
          <rPr>
            <b/>
            <sz val="8"/>
            <color indexed="81"/>
            <rFont val="Tahoma"/>
            <family val="2"/>
          </rPr>
          <t>PZA 4 TERMINADA</t>
        </r>
      </text>
    </comment>
    <comment ref="J343" authorId="0" shapeId="0">
      <text>
        <r>
          <rPr>
            <b/>
            <sz val="9"/>
            <color indexed="81"/>
            <rFont val="Tahoma"/>
            <family val="2"/>
          </rPr>
          <t>Abel:</t>
        </r>
        <r>
          <rPr>
            <sz val="9"/>
            <color indexed="81"/>
            <rFont val="Tahoma"/>
            <family val="2"/>
          </rPr>
          <t xml:space="preserve">
4-30 SEGÚN SOLPED</t>
        </r>
      </text>
    </comment>
    <comment ref="A349" authorId="0" shapeId="0">
      <text>
        <r>
          <rPr>
            <b/>
            <sz val="9"/>
            <color indexed="81"/>
            <rFont val="Tahoma"/>
            <family val="2"/>
          </rPr>
          <t>Abel:</t>
        </r>
        <r>
          <rPr>
            <sz val="9"/>
            <color indexed="81"/>
            <rFont val="Tahoma"/>
            <family val="2"/>
          </rPr>
          <t xml:space="preserve">
SIN SOLPED</t>
        </r>
      </text>
    </comment>
    <comment ref="A350" authorId="0" shapeId="0">
      <text>
        <r>
          <rPr>
            <b/>
            <sz val="9"/>
            <color indexed="81"/>
            <rFont val="Tahoma"/>
            <family val="2"/>
          </rPr>
          <t>Abel:</t>
        </r>
        <r>
          <rPr>
            <sz val="9"/>
            <color indexed="81"/>
            <rFont val="Tahoma"/>
            <family val="2"/>
          </rPr>
          <t xml:space="preserve">
SIN SOLPED</t>
        </r>
      </text>
    </comment>
    <comment ref="A366" authorId="1" shapeId="0">
      <text>
        <r>
          <rPr>
            <b/>
            <sz val="8"/>
            <color indexed="81"/>
            <rFont val="Tahoma"/>
            <family val="2"/>
          </rPr>
          <t>*:</t>
        </r>
        <r>
          <rPr>
            <sz val="8"/>
            <color indexed="81"/>
            <rFont val="Tahoma"/>
            <family val="2"/>
          </rPr>
          <t xml:space="preserve">
cancelado en orden de compra
</t>
        </r>
      </text>
    </comment>
    <comment ref="E382" authorId="1" shapeId="0">
      <text>
        <r>
          <rPr>
            <b/>
            <sz val="8"/>
            <color indexed="81"/>
            <rFont val="Tahoma"/>
            <family val="2"/>
          </rPr>
          <t>EN ORDEN SI SOLPED INDICAN 1 IMPLANTE + 1 INTERMEDIARIO. Pero los tecnicos hicieron 3 pzas</t>
        </r>
        <r>
          <rPr>
            <sz val="8"/>
            <color indexed="81"/>
            <rFont val="Tahoma"/>
            <family val="2"/>
          </rPr>
          <t xml:space="preserve">
</t>
        </r>
      </text>
    </comment>
    <comment ref="A400" authorId="0" shapeId="0">
      <text>
        <r>
          <rPr>
            <b/>
            <sz val="9"/>
            <color indexed="81"/>
            <rFont val="Tahoma"/>
            <family val="2"/>
          </rPr>
          <t>Abel:</t>
        </r>
        <r>
          <rPr>
            <sz val="9"/>
            <color indexed="81"/>
            <rFont val="Tahoma"/>
            <family val="2"/>
          </rPr>
          <t xml:space="preserve">
ORDEN EN TSS PIDIENDO LA OTRA SOLPED
</t>
        </r>
      </text>
    </comment>
    <comment ref="J400" authorId="0" shapeId="0">
      <text>
        <r>
          <rPr>
            <b/>
            <sz val="9"/>
            <color indexed="81"/>
            <rFont val="Tahoma"/>
            <family val="2"/>
          </rPr>
          <t>Abel:</t>
        </r>
        <r>
          <rPr>
            <sz val="9"/>
            <color indexed="81"/>
            <rFont val="Tahoma"/>
            <family val="2"/>
          </rPr>
          <t xml:space="preserve">
antes cant=2, y ante solicitud de pieza faltante ahora cant=2
</t>
        </r>
      </text>
    </comment>
    <comment ref="J401" authorId="0" shapeId="0">
      <text>
        <r>
          <rPr>
            <b/>
            <sz val="9"/>
            <color indexed="81"/>
            <rFont val="Tahoma"/>
            <family val="2"/>
          </rPr>
          <t>Abel:</t>
        </r>
        <r>
          <rPr>
            <sz val="9"/>
            <color indexed="81"/>
            <rFont val="Tahoma"/>
            <family val="2"/>
          </rPr>
          <t xml:space="preserve">
antes cant=2, y ante solicitud de pieza faltante ahora cant=2
</t>
        </r>
      </text>
    </comment>
    <comment ref="I415" authorId="1" shapeId="0">
      <text>
        <r>
          <rPr>
            <sz val="8"/>
            <color indexed="81"/>
            <rFont val="Tahoma"/>
            <family val="2"/>
          </rPr>
          <t xml:space="preserve">PZA EN SOLPED
</t>
        </r>
      </text>
    </comment>
    <comment ref="I434" authorId="0" shapeId="0">
      <text>
        <r>
          <rPr>
            <b/>
            <sz val="9"/>
            <color indexed="81"/>
            <rFont val="Tahoma"/>
            <family val="2"/>
          </rPr>
          <t>Abel:</t>
        </r>
        <r>
          <rPr>
            <sz val="9"/>
            <color indexed="81"/>
            <rFont val="Tahoma"/>
            <family val="2"/>
          </rPr>
          <t xml:space="preserve">
SE ESTABA PIEIDENDO IMPLANTE PARA PZAS 23-24-26 Ya qe habia solpe 10278004 para un intermediario, pero enviaron esta solped con cant=2</t>
        </r>
      </text>
    </comment>
    <comment ref="E444" authorId="0" shapeId="0">
      <text>
        <r>
          <rPr>
            <b/>
            <sz val="9"/>
            <color indexed="81"/>
            <rFont val="Tahoma"/>
            <family val="2"/>
          </rPr>
          <t>Abel:</t>
        </r>
        <r>
          <rPr>
            <sz val="9"/>
            <color indexed="81"/>
            <rFont val="Tahoma"/>
            <family val="2"/>
          </rPr>
          <t xml:space="preserve">
ESTABA EN ESTACION CENTRAL</t>
        </r>
      </text>
    </comment>
    <comment ref="J444" authorId="0" shapeId="0">
      <text>
        <r>
          <rPr>
            <b/>
            <sz val="9"/>
            <color indexed="81"/>
            <rFont val="Tahoma"/>
            <family val="2"/>
          </rPr>
          <t>Abel:</t>
        </r>
        <r>
          <rPr>
            <sz val="9"/>
            <color indexed="81"/>
            <rFont val="Tahoma"/>
            <family val="2"/>
          </rPr>
          <t xml:space="preserve">
CANT=6</t>
        </r>
      </text>
    </comment>
    <comment ref="J445" authorId="0" shapeId="0">
      <text>
        <r>
          <rPr>
            <b/>
            <sz val="9"/>
            <color indexed="81"/>
            <rFont val="Tahoma"/>
            <family val="2"/>
          </rPr>
          <t>Abel:</t>
        </r>
        <r>
          <rPr>
            <sz val="9"/>
            <color indexed="81"/>
            <rFont val="Tahoma"/>
            <family val="2"/>
          </rPr>
          <t xml:space="preserve">
CANT=6</t>
        </r>
      </text>
    </comment>
    <comment ref="E450" authorId="0" shapeId="0">
      <text>
        <r>
          <rPr>
            <b/>
            <sz val="9"/>
            <color indexed="81"/>
            <rFont val="Tahoma"/>
            <family val="2"/>
          </rPr>
          <t>Abel:</t>
        </r>
        <r>
          <rPr>
            <sz val="9"/>
            <color indexed="81"/>
            <rFont val="Tahoma"/>
            <family val="2"/>
          </rPr>
          <t xml:space="preserve">
estuvo en IEC pero despues de las cancelaciones se pas{o a oeste</t>
        </r>
      </text>
    </comment>
    <comment ref="A451" authorId="0" shapeId="0">
      <text>
        <r>
          <rPr>
            <b/>
            <sz val="9"/>
            <color indexed="81"/>
            <rFont val="Tahoma"/>
            <family val="2"/>
          </rPr>
          <t>Abel:</t>
        </r>
        <r>
          <rPr>
            <sz val="9"/>
            <color indexed="81"/>
            <rFont val="Tahoma"/>
            <family val="2"/>
          </rPr>
          <t xml:space="preserve">
SIN SOLPED</t>
        </r>
      </text>
    </comment>
    <comment ref="E451" authorId="0" shapeId="0">
      <text>
        <r>
          <rPr>
            <b/>
            <sz val="9"/>
            <color indexed="81"/>
            <rFont val="Tahoma"/>
            <family val="2"/>
          </rPr>
          <t>Abel:</t>
        </r>
        <r>
          <rPr>
            <sz val="9"/>
            <color indexed="81"/>
            <rFont val="Tahoma"/>
            <family val="2"/>
          </rPr>
          <t xml:space="preserve">
ES LA MISMA QUE LA ANTERIOR PERO LA VOLVIERON A PAGAR CON OTRA O.C</t>
        </r>
      </text>
    </comment>
    <comment ref="G481" authorId="1" shapeId="0">
      <text>
        <r>
          <rPr>
            <b/>
            <sz val="8"/>
            <color indexed="81"/>
            <rFont val="Tahoma"/>
            <family val="2"/>
          </rPr>
          <t>LA CANCELARON CON CODIGO 2704028 A UN PRECIO MENOR</t>
        </r>
        <r>
          <rPr>
            <sz val="8"/>
            <color indexed="81"/>
            <rFont val="Tahoma"/>
            <family val="2"/>
          </rPr>
          <t xml:space="preserve">
</t>
        </r>
      </text>
    </comment>
    <comment ref="A483" authorId="0" shapeId="0">
      <text>
        <r>
          <rPr>
            <b/>
            <sz val="9"/>
            <color indexed="81"/>
            <rFont val="Tahoma"/>
            <family val="2"/>
          </rPr>
          <t>Abel:</t>
        </r>
        <r>
          <rPr>
            <sz val="9"/>
            <color indexed="81"/>
            <rFont val="Tahoma"/>
            <family val="2"/>
          </rPr>
          <t xml:space="preserve">
SE ARCHIVO JUNTO A 10275266</t>
        </r>
      </text>
    </comment>
    <comment ref="A484" authorId="0" shapeId="0">
      <text>
        <r>
          <rPr>
            <b/>
            <sz val="9"/>
            <color indexed="81"/>
            <rFont val="Tahoma"/>
            <family val="2"/>
          </rPr>
          <t>Abel:</t>
        </r>
        <r>
          <rPr>
            <sz val="9"/>
            <color indexed="81"/>
            <rFont val="Tahoma"/>
            <family val="2"/>
          </rPr>
          <t xml:space="preserve">
SE ARCHIV JUNTO CON SOLP 10268202</t>
        </r>
      </text>
    </comment>
    <comment ref="I502" authorId="1" shapeId="0">
      <text>
        <r>
          <rPr>
            <b/>
            <sz val="8"/>
            <color indexed="81"/>
            <rFont val="Tahoma"/>
            <family val="2"/>
          </rPr>
          <t>*:</t>
        </r>
        <r>
          <rPr>
            <sz val="8"/>
            <color indexed="81"/>
            <rFont val="Tahoma"/>
            <family val="2"/>
          </rPr>
          <t xml:space="preserve">
EN ORDE DICE PZA29</t>
        </r>
      </text>
    </comment>
    <comment ref="I515" authorId="0" shapeId="0">
      <text>
        <r>
          <rPr>
            <b/>
            <sz val="9"/>
            <color indexed="81"/>
            <rFont val="Tahoma"/>
            <family val="2"/>
          </rPr>
          <t>Abel:</t>
        </r>
        <r>
          <rPr>
            <sz val="9"/>
            <color indexed="81"/>
            <rFont val="Tahoma"/>
            <family val="2"/>
          </rPr>
          <t xml:space="preserve">
PZA 30 EN SOLPED</t>
        </r>
      </text>
    </comment>
    <comment ref="I516" authorId="0" shapeId="0">
      <text>
        <r>
          <rPr>
            <b/>
            <sz val="9"/>
            <color indexed="81"/>
            <rFont val="Tahoma"/>
            <family val="2"/>
          </rPr>
          <t>Abel:</t>
        </r>
        <r>
          <rPr>
            <sz val="9"/>
            <color indexed="81"/>
            <rFont val="Tahoma"/>
            <family val="2"/>
          </rPr>
          <t xml:space="preserve">
PZA 30 EN SOLPED</t>
        </r>
      </text>
    </comment>
    <comment ref="C522" authorId="0" shapeId="0">
      <text>
        <r>
          <rPr>
            <b/>
            <sz val="9"/>
            <color indexed="81"/>
            <rFont val="Tahoma"/>
            <family val="2"/>
          </rPr>
          <t>Abel:</t>
        </r>
        <r>
          <rPr>
            <sz val="9"/>
            <color indexed="81"/>
            <rFont val="Tahoma"/>
            <family val="2"/>
          </rPr>
          <t xml:space="preserve">
Se hablo con encargada quien indico que trabajo no no era para avendeaño y que ahora la cambiaron y liberaron para beraudente</t>
        </r>
      </text>
    </comment>
    <comment ref="G523" authorId="1" shapeId="0">
      <text>
        <r>
          <rPr>
            <b/>
            <sz val="8"/>
            <color indexed="81"/>
            <rFont val="Tahoma"/>
            <family val="2"/>
          </rPr>
          <t>*:</t>
        </r>
        <r>
          <rPr>
            <sz val="8"/>
            <color indexed="81"/>
            <rFont val="Tahoma"/>
            <family val="2"/>
          </rPr>
          <t xml:space="preserve">
ANTES 2704003
</t>
        </r>
      </text>
    </comment>
    <comment ref="E528" authorId="0" shapeId="0">
      <text>
        <r>
          <rPr>
            <b/>
            <sz val="9"/>
            <color indexed="81"/>
            <rFont val="Tahoma"/>
            <family val="2"/>
          </rPr>
          <t>Abel:</t>
        </r>
        <r>
          <rPr>
            <sz val="9"/>
            <color indexed="81"/>
            <rFont val="Tahoma"/>
            <family val="2"/>
          </rPr>
          <t xml:space="preserve">
INC + 2 PROTESIS PÓR ESTA SOLPED</t>
        </r>
      </text>
    </comment>
    <comment ref="E529" authorId="0" shapeId="0">
      <text>
        <r>
          <rPr>
            <b/>
            <sz val="9"/>
            <color indexed="81"/>
            <rFont val="Tahoma"/>
            <family val="2"/>
          </rPr>
          <t>Abel:</t>
        </r>
        <r>
          <rPr>
            <sz val="9"/>
            <color indexed="81"/>
            <rFont val="Tahoma"/>
            <family val="2"/>
          </rPr>
          <t xml:space="preserve">
INC + 2 PROTESIS PÓR ESTA SOLPED</t>
        </r>
      </text>
    </comment>
    <comment ref="I562" authorId="1" shapeId="0">
      <text>
        <r>
          <rPr>
            <b/>
            <sz val="8"/>
            <color indexed="81"/>
            <rFont val="Tahoma"/>
            <family val="2"/>
          </rPr>
          <t>DENTURE PZA 5</t>
        </r>
        <r>
          <rPr>
            <sz val="8"/>
            <color indexed="81"/>
            <rFont val="Tahoma"/>
            <family val="2"/>
          </rPr>
          <t xml:space="preserve">
</t>
        </r>
      </text>
    </comment>
    <comment ref="E586" authorId="1" shapeId="0">
      <text>
        <r>
          <rPr>
            <b/>
            <sz val="8"/>
            <color indexed="81"/>
            <rFont val="Tahoma"/>
            <family val="2"/>
          </rPr>
          <t>ESTUVO EN OESTE</t>
        </r>
        <r>
          <rPr>
            <sz val="8"/>
            <color indexed="81"/>
            <rFont val="Tahoma"/>
            <family val="2"/>
          </rPr>
          <t xml:space="preserve">
</t>
        </r>
      </text>
    </comment>
    <comment ref="E587" authorId="1" shapeId="0">
      <text>
        <r>
          <rPr>
            <b/>
            <sz val="8"/>
            <color indexed="81"/>
            <rFont val="Tahoma"/>
            <family val="2"/>
          </rPr>
          <t>ESTUVO EN OESTE</t>
        </r>
        <r>
          <rPr>
            <sz val="8"/>
            <color indexed="81"/>
            <rFont val="Tahoma"/>
            <family val="2"/>
          </rPr>
          <t xml:space="preserve">
</t>
        </r>
      </text>
    </comment>
    <comment ref="A592" authorId="1" shapeId="0">
      <text>
        <r>
          <rPr>
            <b/>
            <sz val="8"/>
            <color indexed="81"/>
            <rFont val="Tahoma"/>
            <family val="2"/>
          </rPr>
          <t>CANC. EN ORD COMPRA DIC 2013</t>
        </r>
      </text>
    </comment>
    <comment ref="A593" authorId="1" shapeId="0">
      <text>
        <r>
          <rPr>
            <b/>
            <sz val="8"/>
            <color indexed="81"/>
            <rFont val="Tahoma"/>
            <family val="2"/>
          </rPr>
          <t>CANC. EN ORD COMPRA DIC 2013</t>
        </r>
      </text>
    </comment>
    <comment ref="A635" authorId="0" shapeId="0">
      <text>
        <r>
          <rPr>
            <b/>
            <sz val="9"/>
            <color indexed="81"/>
            <rFont val="Tahoma"/>
            <family val="2"/>
          </rPr>
          <t>Abel:</t>
        </r>
        <r>
          <rPr>
            <sz val="9"/>
            <color indexed="81"/>
            <rFont val="Tahoma"/>
            <family val="2"/>
          </rPr>
          <t xml:space="preserve">
hicieron la ceraminca de esta spiezas</t>
        </r>
      </text>
    </comment>
    <comment ref="E675" authorId="0" shapeId="0">
      <text>
        <r>
          <rPr>
            <b/>
            <sz val="9"/>
            <color indexed="81"/>
            <rFont val="Tahoma"/>
            <family val="2"/>
          </rPr>
          <t>Abel:</t>
        </r>
        <r>
          <rPr>
            <sz val="9"/>
            <color indexed="81"/>
            <rFont val="Tahoma"/>
            <family val="2"/>
          </rPr>
          <t xml:space="preserve">
ESTUVO ANULADO, SE PAGO EN CANCELACIONES</t>
        </r>
      </text>
    </comment>
    <comment ref="I705" authorId="0" shapeId="0">
      <text>
        <r>
          <rPr>
            <b/>
            <sz val="9"/>
            <color indexed="81"/>
            <rFont val="Tahoma"/>
            <family val="2"/>
          </rPr>
          <t>Abel:</t>
        </r>
        <r>
          <rPr>
            <sz val="9"/>
            <color indexed="81"/>
            <rFont val="Tahoma"/>
            <family val="2"/>
          </rPr>
          <t xml:space="preserve">
EN ALGUN MOMENTO DEL PROCESO ESPECIFICARON PZA 21</t>
        </r>
      </text>
    </comment>
    <comment ref="E711" authorId="1" shapeId="0">
      <text>
        <r>
          <rPr>
            <b/>
            <sz val="8"/>
            <color indexed="81"/>
            <rFont val="Tahoma"/>
            <family val="2"/>
          </rPr>
          <t>*:</t>
        </r>
        <r>
          <rPr>
            <sz val="8"/>
            <color indexed="81"/>
            <rFont val="Tahoma"/>
            <family val="2"/>
          </rPr>
          <t xml:space="preserve">
ANTES EN ESTACION CENTRAL</t>
        </r>
      </text>
    </comment>
    <comment ref="A716" authorId="1" shapeId="0">
      <text>
        <r>
          <rPr>
            <b/>
            <sz val="8"/>
            <color indexed="81"/>
            <rFont val="Tahoma"/>
            <family val="2"/>
          </rPr>
          <t>SIN SOLPED. CANCELADA CON O.C. ENVIADAS EN JULIO</t>
        </r>
        <r>
          <rPr>
            <sz val="8"/>
            <color indexed="81"/>
            <rFont val="Tahoma"/>
            <family val="2"/>
          </rPr>
          <t xml:space="preserve">
</t>
        </r>
      </text>
    </comment>
    <comment ref="A717" authorId="1" shapeId="0">
      <text>
        <r>
          <rPr>
            <b/>
            <sz val="8"/>
            <color indexed="81"/>
            <rFont val="Tahoma"/>
            <family val="2"/>
          </rPr>
          <t>SIN SOLPED. CANCELADA CON O.C. ENVIADAS EN JULIO</t>
        </r>
        <r>
          <rPr>
            <sz val="8"/>
            <color indexed="81"/>
            <rFont val="Tahoma"/>
            <family val="2"/>
          </rPr>
          <t xml:space="preserve">
</t>
        </r>
      </text>
    </comment>
    <comment ref="G726" authorId="1" shapeId="0">
      <text>
        <r>
          <rPr>
            <b/>
            <sz val="8"/>
            <color indexed="81"/>
            <rFont val="Tahoma"/>
            <family val="2"/>
          </rPr>
          <t>EN SOLPED DECIA 2704003, PERO LO QUE EN REALIDAD HICIERON Y PAGARON FUE LA INCRUSTACION</t>
        </r>
        <r>
          <rPr>
            <sz val="8"/>
            <color indexed="81"/>
            <rFont val="Tahoma"/>
            <family val="2"/>
          </rPr>
          <t xml:space="preserve">
</t>
        </r>
      </text>
    </comment>
    <comment ref="J738" authorId="0" shapeId="0">
      <text>
        <r>
          <rPr>
            <b/>
            <sz val="9"/>
            <color indexed="81"/>
            <rFont val="Tahoma"/>
            <family val="2"/>
          </rPr>
          <t>Abel:</t>
        </r>
        <r>
          <rPr>
            <sz val="9"/>
            <color indexed="81"/>
            <rFont val="Tahoma"/>
            <family val="2"/>
          </rPr>
          <t xml:space="preserve">
EN CABECERA INDICAN PZAS 19-20-31 PERO CANT=2</t>
        </r>
      </text>
    </comment>
    <comment ref="I758" authorId="0" shapeId="0">
      <text>
        <r>
          <rPr>
            <b/>
            <sz val="9"/>
            <color indexed="81"/>
            <rFont val="Tahoma"/>
            <family val="2"/>
          </rPr>
          <t>Abel:</t>
        </r>
        <r>
          <rPr>
            <sz val="9"/>
            <color indexed="81"/>
            <rFont val="Tahoma"/>
            <family val="2"/>
          </rPr>
          <t xml:space="preserve">
PZA 31 EN SOSLPED
</t>
        </r>
      </text>
    </comment>
    <comment ref="G799" authorId="1" shapeId="0">
      <text>
        <r>
          <rPr>
            <b/>
            <sz val="8"/>
            <color indexed="81"/>
            <rFont val="Tahoma"/>
            <family val="2"/>
          </rPr>
          <t>LLEGO CON FECHA DESFASADA</t>
        </r>
      </text>
    </comment>
    <comment ref="E801" authorId="1" shapeId="0">
      <text>
        <r>
          <rPr>
            <b/>
            <sz val="8"/>
            <color indexed="81"/>
            <rFont val="Tahoma"/>
            <family val="2"/>
          </rPr>
          <t>SE CAMBIA SOLPED POR LA 10144141</t>
        </r>
      </text>
    </comment>
    <comment ref="E803" authorId="1" shapeId="0">
      <text>
        <r>
          <rPr>
            <b/>
            <sz val="8"/>
            <color indexed="81"/>
            <rFont val="Tahoma"/>
            <family val="2"/>
          </rPr>
          <t>JOAQUIN INFORMA QUE SE CAMBIARA POR OTRA SOLPED</t>
        </r>
      </text>
    </comment>
    <comment ref="A806" authorId="1" shapeId="0">
      <text>
        <r>
          <rPr>
            <b/>
            <sz val="8"/>
            <color indexed="81"/>
            <rFont val="Tahoma"/>
            <family val="2"/>
          </rPr>
          <t>VER SOLPED Y ORDENES. LAB. AVENDAÑO</t>
        </r>
      </text>
    </comment>
    <comment ref="A807" authorId="1" shapeId="0">
      <text>
        <r>
          <rPr>
            <b/>
            <sz val="8"/>
            <color indexed="81"/>
            <rFont val="Tahoma"/>
            <family val="2"/>
          </rPr>
          <t xml:space="preserve">TRAB. NO SE HIZO
</t>
        </r>
      </text>
    </comment>
    <comment ref="A808" authorId="1" shapeId="0">
      <text>
        <r>
          <rPr>
            <b/>
            <sz val="8"/>
            <color indexed="81"/>
            <rFont val="Tahoma"/>
            <family val="2"/>
          </rPr>
          <t xml:space="preserve">TRAB. NO SE HIZO
</t>
        </r>
      </text>
    </comment>
    <comment ref="A825" authorId="1" shapeId="0">
      <text>
        <r>
          <rPr>
            <b/>
            <sz val="8"/>
            <color indexed="81"/>
            <rFont val="Tahoma"/>
            <family val="2"/>
          </rPr>
          <t xml:space="preserve">TRAB. TERMINADO NO PAGADA
</t>
        </r>
      </text>
    </comment>
    <comment ref="A826" authorId="1" shapeId="0">
      <text>
        <r>
          <rPr>
            <b/>
            <sz val="8"/>
            <color indexed="81"/>
            <rFont val="Tahoma"/>
            <family val="2"/>
          </rPr>
          <t xml:space="preserve">PAGADA EN OTRA SOLPED
</t>
        </r>
      </text>
    </comment>
    <comment ref="E827" authorId="1" shapeId="0">
      <text>
        <r>
          <rPr>
            <sz val="8"/>
            <color indexed="81"/>
            <rFont val="Tahoma"/>
            <family val="2"/>
          </rPr>
          <t xml:space="preserve">enviaron cancelaciones marzo 2014 pagando con esta solped 2 procesos (2704003 y 2704005) de otro paciente. Es raro que exista una solped para 2 pacientes. Pero se opto por cancelar esta y las que enviaron
</t>
        </r>
      </text>
    </comment>
    <comment ref="E828" authorId="0" shapeId="0">
      <text>
        <r>
          <rPr>
            <b/>
            <sz val="9"/>
            <color indexed="81"/>
            <rFont val="Tahoma"/>
            <family val="2"/>
          </rPr>
          <t>Abel:</t>
        </r>
        <r>
          <rPr>
            <sz val="9"/>
            <color indexed="81"/>
            <rFont val="Tahoma"/>
            <family val="2"/>
          </rPr>
          <t xml:space="preserve">
SOLP 10203089  YA CANCELADA LA REEMPLAZA</t>
        </r>
      </text>
    </comment>
    <comment ref="E829" authorId="0" shapeId="0">
      <text>
        <r>
          <rPr>
            <b/>
            <sz val="9"/>
            <color indexed="81"/>
            <rFont val="Tahoma"/>
            <family val="2"/>
          </rPr>
          <t>Abel:</t>
        </r>
        <r>
          <rPr>
            <sz val="9"/>
            <color indexed="81"/>
            <rFont val="Tahoma"/>
            <family val="2"/>
          </rPr>
          <t xml:space="preserve">
OTRO LA BORATORIO LA HIZO
</t>
        </r>
      </text>
    </comment>
    <comment ref="A830" authorId="1" shapeId="0">
      <text>
        <r>
          <rPr>
            <b/>
            <sz val="8"/>
            <color indexed="81"/>
            <rFont val="Tahoma"/>
            <family val="2"/>
          </rPr>
          <t>VER SOLPED Y ORDENES. LAB. AVENDAÑO</t>
        </r>
      </text>
    </comment>
    <comment ref="E830" authorId="0" shapeId="0">
      <text>
        <r>
          <rPr>
            <b/>
            <sz val="9"/>
            <color indexed="81"/>
            <rFont val="Tahoma"/>
            <family val="2"/>
          </rPr>
          <t>Abel:</t>
        </r>
        <r>
          <rPr>
            <sz val="9"/>
            <color indexed="81"/>
            <rFont val="Tahoma"/>
            <family val="2"/>
          </rPr>
          <t xml:space="preserve">
solped es de otro lab, pero se hizo aca
</t>
        </r>
      </text>
    </comment>
    <comment ref="A831" authorId="1" shapeId="0">
      <text>
        <r>
          <rPr>
            <b/>
            <sz val="8"/>
            <color indexed="81"/>
            <rFont val="Tahoma"/>
            <family val="2"/>
          </rPr>
          <t>VER SOLPED Y ORDENES. LAB. AVENDAÑO</t>
        </r>
      </text>
    </comment>
    <comment ref="E831" authorId="0" shapeId="0">
      <text>
        <r>
          <rPr>
            <b/>
            <sz val="9"/>
            <color indexed="81"/>
            <rFont val="Tahoma"/>
            <family val="2"/>
          </rPr>
          <t>Abel:</t>
        </r>
        <r>
          <rPr>
            <sz val="9"/>
            <color indexed="81"/>
            <rFont val="Tahoma"/>
            <family val="2"/>
          </rPr>
          <t xml:space="preserve">
solped es de otro lab, pero se hizo aca
</t>
        </r>
      </text>
    </comment>
    <comment ref="A832" authorId="1" shapeId="0">
      <text>
        <r>
          <rPr>
            <b/>
            <sz val="8"/>
            <color indexed="81"/>
            <rFont val="Tahoma"/>
            <family val="2"/>
          </rPr>
          <t>NO ENTIENDO, PROVEED CAMBIADOS. VER SOLP. Y ORD.</t>
        </r>
      </text>
    </comment>
    <comment ref="E832" authorId="0" shapeId="0">
      <text>
        <r>
          <rPr>
            <b/>
            <sz val="9"/>
            <color indexed="81"/>
            <rFont val="Tahoma"/>
            <family val="2"/>
          </rPr>
          <t>Abel:</t>
        </r>
        <r>
          <rPr>
            <sz val="9"/>
            <color indexed="81"/>
            <rFont val="Tahoma"/>
            <family val="2"/>
          </rPr>
          <t xml:space="preserve">
otro lab lo hizo según encargada
</t>
        </r>
      </text>
    </comment>
    <comment ref="E833" authorId="0" shapeId="0">
      <text>
        <r>
          <rPr>
            <b/>
            <sz val="9"/>
            <color indexed="81"/>
            <rFont val="Tahoma"/>
            <family val="2"/>
          </rPr>
          <t>Abel:</t>
        </r>
        <r>
          <rPr>
            <sz val="9"/>
            <color indexed="81"/>
            <rFont val="Tahoma"/>
            <family val="2"/>
          </rPr>
          <t xml:space="preserve">
otro lab
</t>
        </r>
      </text>
    </comment>
    <comment ref="E834" authorId="0" shapeId="0">
      <text>
        <r>
          <rPr>
            <b/>
            <sz val="9"/>
            <color indexed="81"/>
            <rFont val="Tahoma"/>
            <family val="2"/>
          </rPr>
          <t>Abel:</t>
        </r>
        <r>
          <rPr>
            <sz val="9"/>
            <color indexed="81"/>
            <rFont val="Tahoma"/>
            <family val="2"/>
          </rPr>
          <t xml:space="preserve">
ENCARGADA INFORMO QUE SE ANULO
</t>
        </r>
      </text>
    </comment>
    <comment ref="E835" authorId="0" shapeId="0">
      <text>
        <r>
          <rPr>
            <b/>
            <sz val="9"/>
            <color indexed="81"/>
            <rFont val="Tahoma"/>
            <family val="2"/>
          </rPr>
          <t>Abel:</t>
        </r>
        <r>
          <rPr>
            <sz val="9"/>
            <color indexed="81"/>
            <rFont val="Tahoma"/>
            <family val="2"/>
          </rPr>
          <t xml:space="preserve">
ENCARGADA INFORMO QUE SE ANULO
</t>
        </r>
      </text>
    </comment>
  </commentList>
</comments>
</file>

<file path=xl/comments12.xml><?xml version="1.0" encoding="utf-8"?>
<comments xmlns="http://schemas.openxmlformats.org/spreadsheetml/2006/main">
  <authors>
    <author>Abel</author>
    <author>*</author>
  </authors>
  <commentList>
    <comment ref="A8" authorId="0" shapeId="0">
      <text>
        <r>
          <rPr>
            <b/>
            <sz val="9"/>
            <color indexed="81"/>
            <rFont val="Tahoma"/>
            <family val="2"/>
          </rPr>
          <t>Abel:</t>
        </r>
        <r>
          <rPr>
            <sz val="9"/>
            <color indexed="81"/>
            <rFont val="Tahoma"/>
            <family val="2"/>
          </rPr>
          <t xml:space="preserve">
SIN SOLPED</t>
        </r>
      </text>
    </comment>
    <comment ref="A9" authorId="1" shapeId="0">
      <text>
        <r>
          <rPr>
            <b/>
            <sz val="8"/>
            <color indexed="81"/>
            <rFont val="Tahoma"/>
            <family val="2"/>
          </rPr>
          <t>SIN COLPED. LO CANCELARO EN OC FEBRERO-2014</t>
        </r>
      </text>
    </comment>
    <comment ref="A11" authorId="1" shapeId="0">
      <text>
        <r>
          <rPr>
            <b/>
            <sz val="8"/>
            <color indexed="81"/>
            <rFont val="Tahoma"/>
            <family val="2"/>
          </rPr>
          <t xml:space="preserve">SIN SOLPED. CANCELADO CON O.C. MAYO 2014
</t>
        </r>
        <r>
          <rPr>
            <sz val="8"/>
            <color indexed="81"/>
            <rFont val="Tahoma"/>
            <family val="2"/>
          </rPr>
          <t xml:space="preserve">
</t>
        </r>
      </text>
    </comment>
    <comment ref="A12" authorId="1"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3" authorId="1" shapeId="0">
      <text>
        <r>
          <rPr>
            <b/>
            <sz val="8"/>
            <color indexed="81"/>
            <rFont val="Tahoma"/>
            <family val="2"/>
          </rPr>
          <t>se archivo como terminado</t>
        </r>
        <r>
          <rPr>
            <sz val="8"/>
            <color indexed="81"/>
            <rFont val="Tahoma"/>
            <family val="2"/>
          </rPr>
          <t xml:space="preserve">
</t>
        </r>
      </text>
    </comment>
    <comment ref="A63" authorId="0" shapeId="0">
      <text>
        <r>
          <rPr>
            <b/>
            <sz val="9"/>
            <color indexed="81"/>
            <rFont val="Tahoma"/>
            <family val="2"/>
          </rPr>
          <t>Abel:</t>
        </r>
        <r>
          <rPr>
            <sz val="9"/>
            <color indexed="81"/>
            <rFont val="Tahoma"/>
            <family val="2"/>
          </rPr>
          <t xml:space="preserve">
SE ARCHIVO COMO TERMINADO</t>
        </r>
      </text>
    </comment>
    <comment ref="G94" authorId="0" shapeId="0">
      <text>
        <r>
          <rPr>
            <b/>
            <sz val="9"/>
            <color indexed="81"/>
            <rFont val="Tahoma"/>
            <family val="2"/>
          </rPr>
          <t>Abel:</t>
        </r>
        <r>
          <rPr>
            <sz val="9"/>
            <color indexed="81"/>
            <rFont val="Tahoma"/>
            <family val="2"/>
          </rPr>
          <t xml:space="preserve">
ANTES 2704013.
SE CAMBIO DESPUES DE CANCELACIONES</t>
        </r>
      </text>
    </comment>
    <comment ref="I97" authorId="1" shapeId="0">
      <text>
        <r>
          <rPr>
            <b/>
            <sz val="8"/>
            <color indexed="81"/>
            <rFont val="Tahoma"/>
            <family val="2"/>
          </rPr>
          <t>ENCARGADA MARLENE ENVIO CORREO INDICANDO MODIFICACION (antes prov pzas 8-9)</t>
        </r>
        <r>
          <rPr>
            <sz val="8"/>
            <color indexed="81"/>
            <rFont val="Tahoma"/>
            <family val="2"/>
          </rPr>
          <t xml:space="preserve">
</t>
        </r>
      </text>
    </comment>
    <comment ref="A102" authorId="0" shapeId="0">
      <text>
        <r>
          <rPr>
            <b/>
            <sz val="9"/>
            <color indexed="81"/>
            <rFont val="Tahoma"/>
            <family val="2"/>
          </rPr>
          <t>Abel:</t>
        </r>
        <r>
          <rPr>
            <sz val="9"/>
            <color indexed="81"/>
            <rFont val="Tahoma"/>
            <family val="2"/>
          </rPr>
          <t xml:space="preserve">
se archivo como terminada</t>
        </r>
      </text>
    </comment>
    <comment ref="I109" authorId="0" shapeId="0">
      <text>
        <r>
          <rPr>
            <b/>
            <sz val="9"/>
            <color indexed="81"/>
            <rFont val="Tahoma"/>
            <family val="2"/>
          </rPr>
          <t>Abel:</t>
        </r>
        <r>
          <rPr>
            <sz val="9"/>
            <color indexed="81"/>
            <rFont val="Tahoma"/>
            <family val="2"/>
          </rPr>
          <t xml:space="preserve">
PZA 31 EN SOLED</t>
        </r>
      </text>
    </comment>
    <comment ref="A110" authorId="0" shapeId="0">
      <text>
        <r>
          <rPr>
            <b/>
            <sz val="9"/>
            <color indexed="81"/>
            <rFont val="Tahoma"/>
            <family val="2"/>
          </rPr>
          <t>Abel:</t>
        </r>
        <r>
          <rPr>
            <sz val="9"/>
            <color indexed="81"/>
            <rFont val="Tahoma"/>
            <family val="2"/>
          </rPr>
          <t xml:space="preserve">
SIN SOLPED
HOJA EN BLANCO</t>
        </r>
      </text>
    </comment>
    <comment ref="A111" authorId="0" shapeId="0">
      <text>
        <r>
          <rPr>
            <b/>
            <sz val="9"/>
            <color indexed="81"/>
            <rFont val="Tahoma"/>
            <family val="2"/>
          </rPr>
          <t>Abel:</t>
        </r>
        <r>
          <rPr>
            <sz val="9"/>
            <color indexed="81"/>
            <rFont val="Tahoma"/>
            <family val="2"/>
          </rPr>
          <t xml:space="preserve">
SIN SOLPED</t>
        </r>
      </text>
    </comment>
    <comment ref="A156" authorId="1" shapeId="0">
      <text>
        <r>
          <rPr>
            <b/>
            <sz val="8"/>
            <color indexed="81"/>
            <rFont val="Tahoma"/>
            <family val="2"/>
          </rPr>
          <t>TRABAJO SE HIZO PERO LO HICIERON MAL, NOLO PAGARON</t>
        </r>
      </text>
    </comment>
    <comment ref="A159" authorId="1" shapeId="0">
      <text>
        <r>
          <rPr>
            <b/>
            <sz val="8"/>
            <color indexed="81"/>
            <rFont val="Tahoma"/>
            <family val="2"/>
          </rPr>
          <t>VER SOLPED Y ORDENES. MAS PROBABLE ES ANULAR</t>
        </r>
      </text>
    </comment>
    <comment ref="A160" authorId="1" shapeId="0">
      <text>
        <r>
          <rPr>
            <b/>
            <sz val="8"/>
            <color indexed="81"/>
            <rFont val="Tahoma"/>
            <family val="2"/>
          </rPr>
          <t>*:</t>
        </r>
        <r>
          <rPr>
            <sz val="8"/>
            <color indexed="81"/>
            <rFont val="Tahoma"/>
            <family val="2"/>
          </rPr>
          <t xml:space="preserve">
TRABAJO YA ESTA CANCELADO.</t>
        </r>
      </text>
    </comment>
  </commentList>
</comments>
</file>

<file path=xl/comments13.xml><?xml version="1.0" encoding="utf-8"?>
<comments xmlns="http://schemas.openxmlformats.org/spreadsheetml/2006/main">
  <authors>
    <author>Abel</author>
    <author>*</author>
  </authors>
  <commentList>
    <comment ref="J25" authorId="0" shapeId="0">
      <text>
        <r>
          <rPr>
            <b/>
            <sz val="9"/>
            <color indexed="81"/>
            <rFont val="Tahoma"/>
            <family val="2"/>
          </rPr>
          <t>Abel:</t>
        </r>
        <r>
          <rPr>
            <sz val="9"/>
            <color indexed="81"/>
            <rFont val="Tahoma"/>
            <family val="2"/>
          </rPr>
          <t xml:space="preserve">
cant=1
</t>
        </r>
      </text>
    </comment>
    <comment ref="A32" authorId="1" shapeId="0">
      <text>
        <r>
          <rPr>
            <b/>
            <sz val="8"/>
            <color indexed="81"/>
            <rFont val="Tahoma"/>
            <family val="2"/>
          </rPr>
          <t>CANC. EN ORD COMPRA DIC 2013</t>
        </r>
      </text>
    </comment>
    <comment ref="E41" authorId="0" shapeId="0">
      <text>
        <r>
          <rPr>
            <b/>
            <sz val="9"/>
            <color indexed="81"/>
            <rFont val="Tahoma"/>
            <family val="2"/>
          </rPr>
          <t>Abel:</t>
        </r>
        <r>
          <rPr>
            <sz val="9"/>
            <color indexed="81"/>
            <rFont val="Tahoma"/>
            <family val="2"/>
          </rPr>
          <t xml:space="preserve">
SE HICIERON PZAS  3-4-5, PERO SOLO ENVIARON SOLPED PARA 2 CORONAS
por mas que se pidió y envio mensajes siempre enviaban la misma
</t>
        </r>
      </text>
    </comment>
    <comment ref="C97" authorId="1" shapeId="0">
      <text>
        <r>
          <rPr>
            <b/>
            <sz val="8"/>
            <color indexed="81"/>
            <rFont val="Tahoma"/>
            <family val="2"/>
          </rPr>
          <t xml:space="preserve">orden llego con suc tobalaba. Esperar y si en las cancelaciones dice tobalaba, entonces cambiar excel
</t>
        </r>
        <r>
          <rPr>
            <sz val="8"/>
            <color indexed="81"/>
            <rFont val="Tahoma"/>
            <family val="2"/>
          </rPr>
          <t xml:space="preserve">
</t>
        </r>
      </text>
    </comment>
    <comment ref="E176" authorId="0" shapeId="0">
      <text>
        <r>
          <rPr>
            <b/>
            <sz val="9"/>
            <color indexed="81"/>
            <rFont val="Tahoma"/>
            <family val="2"/>
          </rPr>
          <t>Abel:</t>
        </r>
        <r>
          <rPr>
            <sz val="9"/>
            <color indexed="81"/>
            <rFont val="Tahoma"/>
            <family val="2"/>
          </rPr>
          <t xml:space="preserve">
tb hicieron el perno, pero por mas que se pidio siempre enviaban esta misma solped con esta prestacion
</t>
        </r>
      </text>
    </comment>
    <comment ref="A180" authorId="1" shapeId="0">
      <text>
        <r>
          <rPr>
            <b/>
            <sz val="8"/>
            <color indexed="81"/>
            <rFont val="Tahoma"/>
            <family val="2"/>
          </rPr>
          <t>*:</t>
        </r>
        <r>
          <rPr>
            <sz val="8"/>
            <color indexed="81"/>
            <rFont val="Tahoma"/>
            <family val="2"/>
          </rPr>
          <t xml:space="preserve">
TVPP
</t>
        </r>
      </text>
    </comment>
    <comment ref="E225" authorId="1" shapeId="0">
      <text>
        <r>
          <rPr>
            <b/>
            <sz val="8"/>
            <color indexed="81"/>
            <rFont val="Tahoma"/>
            <family val="2"/>
          </rPr>
          <t>EN CANC. JUNIO 2014 VENIA EN TOBALABA</t>
        </r>
        <r>
          <rPr>
            <sz val="8"/>
            <color indexed="81"/>
            <rFont val="Tahoma"/>
            <family val="2"/>
          </rPr>
          <t xml:space="preserve">
</t>
        </r>
      </text>
    </comment>
    <comment ref="A236" authorId="1" shapeId="0">
      <text>
        <r>
          <rPr>
            <sz val="8"/>
            <color indexed="81"/>
            <rFont val="Tahoma"/>
            <family val="2"/>
          </rPr>
          <t xml:space="preserve">se archivo como terminado
</t>
        </r>
      </text>
    </comment>
    <comment ref="A269" authorId="0" shapeId="0">
      <text>
        <r>
          <rPr>
            <b/>
            <sz val="9"/>
            <color indexed="81"/>
            <rFont val="Tahoma"/>
            <family val="2"/>
          </rPr>
          <t>Abel:</t>
        </r>
        <r>
          <rPr>
            <sz val="9"/>
            <color indexed="81"/>
            <rFont val="Tahoma"/>
            <family val="2"/>
          </rPr>
          <t xml:space="preserve">
orden y solped con las demas piezas estan en archivador de TSS (trabajos sin solped)</t>
        </r>
      </text>
    </comment>
  </commentList>
</comments>
</file>

<file path=xl/comments14.xml><?xml version="1.0" encoding="utf-8"?>
<comments xmlns="http://schemas.openxmlformats.org/spreadsheetml/2006/main">
  <authors>
    <author>*</author>
    <author>Abel</author>
  </authors>
  <commentList>
    <comment ref="A7" authorId="0" shapeId="0">
      <text>
        <r>
          <rPr>
            <sz val="8"/>
            <color indexed="81"/>
            <rFont val="Tahoma"/>
            <family val="2"/>
          </rPr>
          <t xml:space="preserve">SIN ORDEN. SE CANCELO EN OC-ENERO2014
</t>
        </r>
      </text>
    </comment>
    <comment ref="E25" authorId="1" shapeId="0">
      <text>
        <r>
          <rPr>
            <b/>
            <sz val="9"/>
            <color indexed="81"/>
            <rFont val="Tahoma"/>
            <family val="2"/>
          </rPr>
          <t>Abel:</t>
        </r>
        <r>
          <rPr>
            <sz val="9"/>
            <color indexed="81"/>
            <rFont val="Tahoma"/>
            <family val="2"/>
          </rPr>
          <t xml:space="preserve">
ESTUVO ANULADA</t>
        </r>
      </text>
    </comment>
    <comment ref="A26" authorId="0" shapeId="0">
      <text>
        <r>
          <rPr>
            <sz val="8"/>
            <color indexed="81"/>
            <rFont val="Tahoma"/>
            <family val="2"/>
          </rPr>
          <t xml:space="preserve">SIN SOLPED. LA CANCELARON EN JULIO 2014
</t>
        </r>
      </text>
    </comment>
    <comment ref="J31" authorId="0" shapeId="0">
      <text>
        <r>
          <rPr>
            <b/>
            <sz val="8"/>
            <color indexed="81"/>
            <rFont val="Tahoma"/>
            <family val="2"/>
          </rPr>
          <t xml:space="preserve">CANTIDAD 3
</t>
        </r>
      </text>
    </comment>
    <comment ref="A34" authorId="1" shapeId="0">
      <text>
        <r>
          <rPr>
            <b/>
            <sz val="9"/>
            <color indexed="81"/>
            <rFont val="Tahoma"/>
            <family val="2"/>
          </rPr>
          <t>Abel:</t>
        </r>
        <r>
          <rPr>
            <sz val="9"/>
            <color indexed="81"/>
            <rFont val="Tahoma"/>
            <family val="2"/>
          </rPr>
          <t xml:space="preserve">
SIN SOLPED</t>
        </r>
      </text>
    </comment>
    <comment ref="A42"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42" authorId="0" shapeId="0">
      <text>
        <r>
          <rPr>
            <b/>
            <sz val="8"/>
            <color indexed="81"/>
            <rFont val="Tahoma"/>
            <family val="2"/>
          </rPr>
          <t>POSIBLEMENTE HAGA LO MISMO QUE 10165997 QUE TA ESTA PAGDA, PERO ESTA TB LA PAGARON</t>
        </r>
        <r>
          <rPr>
            <sz val="8"/>
            <color indexed="81"/>
            <rFont val="Tahoma"/>
            <family val="2"/>
          </rPr>
          <t xml:space="preserve">
</t>
        </r>
      </text>
    </comment>
    <comment ref="B46" authorId="1" shapeId="0">
      <text>
        <r>
          <rPr>
            <b/>
            <sz val="9"/>
            <color indexed="81"/>
            <rFont val="Tahoma"/>
            <family val="2"/>
          </rPr>
          <t>Abel:</t>
        </r>
        <r>
          <rPr>
            <sz val="9"/>
            <color indexed="81"/>
            <rFont val="Tahoma"/>
            <family val="2"/>
          </rPr>
          <t xml:space="preserve">
fecha inicial:18/07/14
despues lo cambiaron a 04/08/2014
</t>
        </r>
      </text>
    </comment>
    <comment ref="A52" authorId="0" shapeId="0">
      <text>
        <r>
          <rPr>
            <sz val="8"/>
            <color indexed="81"/>
            <rFont val="Tahoma"/>
            <family val="2"/>
          </rPr>
          <t xml:space="preserve">SIN SOLPED. LA CANCELARON EN JULIO 2014
</t>
        </r>
      </text>
    </comment>
    <comment ref="A56"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56" authorId="0" shapeId="0">
      <text>
        <r>
          <rPr>
            <b/>
            <sz val="8"/>
            <color indexed="81"/>
            <rFont val="Tahoma"/>
            <family val="2"/>
          </rPr>
          <t>*:</t>
        </r>
        <r>
          <rPr>
            <sz val="8"/>
            <color indexed="81"/>
            <rFont val="Tahoma"/>
            <family val="2"/>
          </rPr>
          <t xml:space="preserve">
posiblemente haga lo mismo que 10165015 o 1014187 que tambien estan pagadas</t>
        </r>
      </text>
    </comment>
    <comment ref="E60" authorId="1" shapeId="0">
      <text>
        <r>
          <rPr>
            <b/>
            <sz val="9"/>
            <color indexed="81"/>
            <rFont val="Tahoma"/>
            <family val="2"/>
          </rPr>
          <t>Abel:</t>
        </r>
        <r>
          <rPr>
            <sz val="9"/>
            <color indexed="81"/>
            <rFont val="Tahoma"/>
            <family val="2"/>
          </rPr>
          <t xml:space="preserve">
inicialmente venia cant=1 pero despues anulron esa fila y agregaron en la pos=20  2705003 x 2. el detalle es que habian cancelado ya la otra posicion por lo que se separo en dos filas</t>
        </r>
      </text>
    </comment>
    <comment ref="E61" authorId="1" shapeId="0">
      <text>
        <r>
          <rPr>
            <b/>
            <sz val="9"/>
            <color indexed="81"/>
            <rFont val="Tahoma"/>
            <family val="2"/>
          </rPr>
          <t>Abel:</t>
        </r>
        <r>
          <rPr>
            <sz val="9"/>
            <color indexed="81"/>
            <rFont val="Tahoma"/>
            <family val="2"/>
          </rPr>
          <t xml:space="preserve">
inicialmente venia cant=1 pero despues anulron esa fila y agregaron en la pos=20  2705003 x 2. el detalle es que habian cancelado ya la otra posicion por lo que se separo en dos filas</t>
        </r>
      </text>
    </comment>
    <comment ref="J61" authorId="1" shapeId="0">
      <text>
        <r>
          <rPr>
            <b/>
            <sz val="9"/>
            <color indexed="81"/>
            <rFont val="Tahoma"/>
            <family val="2"/>
          </rPr>
          <t>Abel:</t>
        </r>
        <r>
          <rPr>
            <sz val="9"/>
            <color indexed="81"/>
            <rFont val="Tahoma"/>
            <family val="2"/>
          </rPr>
          <t xml:space="preserve">
ANTES CAN=1, pero lo cancelaron como cant=2</t>
        </r>
      </text>
    </comment>
    <comment ref="E75" authorId="1" shapeId="0">
      <text>
        <r>
          <rPr>
            <b/>
            <sz val="9"/>
            <color indexed="81"/>
            <rFont val="Tahoma"/>
            <family val="2"/>
          </rPr>
          <t>Abel:</t>
        </r>
        <r>
          <rPr>
            <sz val="9"/>
            <color indexed="81"/>
            <rFont val="Tahoma"/>
            <family val="2"/>
          </rPr>
          <t xml:space="preserve">
esta solped la anularon pero prpesiento que la pagaran</t>
        </r>
      </text>
    </comment>
    <comment ref="I75" authorId="1" shapeId="0">
      <text>
        <r>
          <rPr>
            <b/>
            <sz val="9"/>
            <color indexed="81"/>
            <rFont val="Tahoma"/>
            <family val="2"/>
          </rPr>
          <t>Abel:</t>
        </r>
        <r>
          <rPr>
            <sz val="9"/>
            <color indexed="81"/>
            <rFont val="Tahoma"/>
            <family val="2"/>
          </rPr>
          <t xml:space="preserve">
se pidio solped para 2 provisorios, despues llego soslped anulando la prestacion en pos=1 y crearon pos=2 con 2704005 x 1  que es LO MISMO. Se opto por dejar asi nomas</t>
        </r>
      </text>
    </comment>
    <comment ref="A101" authorId="0" shapeId="0">
      <text>
        <r>
          <rPr>
            <b/>
            <sz val="8"/>
            <color indexed="81"/>
            <rFont val="Tahoma"/>
            <family val="2"/>
          </rPr>
          <t>pidieron perno, devolvieron el trabajo y despues envio orden diciendo "según lo conversado con nataly, hagan perno muñon" - Y SE HIZO EL PERNO</t>
        </r>
      </text>
    </comment>
    <comment ref="G107" authorId="0" shapeId="0">
      <text>
        <r>
          <rPr>
            <b/>
            <sz val="8"/>
            <color indexed="81"/>
            <rFont val="Tahoma"/>
            <family val="2"/>
          </rPr>
          <t>EN SOLPED INDICABA CARIILLA, CUANDO LLEGO ORDEN EN EL RECUADRO DEl proceso Tambien PEDIAN CARILLA (osea 2705004), pero en indicaciones pidio INCRUSTACION y es lo que los tecnicos hicieron. Se opto por compensar y asumir que hicieron la incrustaicon en ves de la carilla con esta solped</t>
        </r>
        <r>
          <rPr>
            <sz val="8"/>
            <color indexed="81"/>
            <rFont val="Tahoma"/>
            <family val="2"/>
          </rPr>
          <t xml:space="preserve">
</t>
        </r>
      </text>
    </comment>
    <comment ref="A110" authorId="0" shapeId="0">
      <text>
        <r>
          <rPr>
            <sz val="8"/>
            <color indexed="81"/>
            <rFont val="Tahoma"/>
            <family val="2"/>
          </rPr>
          <t xml:space="preserve">SIN SOLPED. LA CANCELARON EN JULIO 2014
</t>
        </r>
      </text>
    </comment>
    <comment ref="A111" authorId="0" shapeId="0">
      <text>
        <r>
          <rPr>
            <sz val="8"/>
            <color indexed="81"/>
            <rFont val="Tahoma"/>
            <family val="2"/>
          </rPr>
          <t xml:space="preserve">SIN SOLPED. LA CANCELARON EN JULIO 2014
</t>
        </r>
      </text>
    </comment>
    <comment ref="A114" authorId="0" shapeId="0">
      <text>
        <r>
          <rPr>
            <b/>
            <sz val="8"/>
            <color indexed="81"/>
            <rFont val="Tahoma"/>
            <family val="2"/>
          </rPr>
          <t>SE ARCHIVO COMO TERMINADA</t>
        </r>
        <r>
          <rPr>
            <sz val="8"/>
            <color indexed="81"/>
            <rFont val="Tahoma"/>
            <family val="2"/>
          </rPr>
          <t xml:space="preserve">
</t>
        </r>
      </text>
    </comment>
    <comment ref="E122" authorId="1" shapeId="0">
      <text>
        <r>
          <rPr>
            <b/>
            <sz val="9"/>
            <color indexed="81"/>
            <rFont val="Tahoma"/>
            <family val="2"/>
          </rPr>
          <t>Abel:</t>
        </r>
        <r>
          <rPr>
            <sz val="9"/>
            <color indexed="81"/>
            <rFont val="Tahoma"/>
            <family val="2"/>
          </rPr>
          <t xml:space="preserve">
Volvieron a pedir incrustacion para pza 30, de la cual se pidio solped y siempre enviaban solper por esta icrustacion</t>
        </r>
      </text>
    </comment>
    <comment ref="A125" authorId="0" shapeId="0">
      <text>
        <r>
          <rPr>
            <b/>
            <sz val="8"/>
            <color indexed="81"/>
            <rFont val="Tahoma"/>
            <family val="2"/>
          </rPr>
          <t>*:</t>
        </r>
        <r>
          <rPr>
            <sz val="8"/>
            <color indexed="81"/>
            <rFont val="Tahoma"/>
            <family val="2"/>
          </rPr>
          <t xml:space="preserve">
SIN SOLPED</t>
        </r>
      </text>
    </comment>
    <comment ref="A137" authorId="1" shapeId="0">
      <text>
        <r>
          <rPr>
            <b/>
            <sz val="9"/>
            <color indexed="81"/>
            <rFont val="Tahoma"/>
            <family val="2"/>
          </rPr>
          <t>Abel:</t>
        </r>
        <r>
          <rPr>
            <sz val="9"/>
            <color indexed="81"/>
            <rFont val="Tahoma"/>
            <family val="2"/>
          </rPr>
          <t xml:space="preserve">
ORDEN SE ARCHIVO EN TRABAJOS PENDIENTES</t>
        </r>
      </text>
    </comment>
    <comment ref="E137" authorId="1" shapeId="0">
      <text>
        <r>
          <rPr>
            <b/>
            <sz val="9"/>
            <color indexed="81"/>
            <rFont val="Tahoma"/>
            <family val="2"/>
          </rPr>
          <t>Abel:
Hicieron 3 provisorios ademas de esdte e  inicialmente llegaron sin solped. Despues crearon linea con 4 provisorios anulando este per ya esta pagado</t>
        </r>
        <r>
          <rPr>
            <sz val="9"/>
            <color indexed="81"/>
            <rFont val="Tahoma"/>
            <family val="2"/>
          </rPr>
          <t xml:space="preserve">
</t>
        </r>
      </text>
    </comment>
    <comment ref="E139" authorId="1" shapeId="0">
      <text>
        <r>
          <rPr>
            <b/>
            <sz val="9"/>
            <color indexed="81"/>
            <rFont val="Tahoma"/>
            <family val="2"/>
          </rPr>
          <t>Abel:</t>
        </r>
        <r>
          <rPr>
            <sz val="9"/>
            <color indexed="81"/>
            <rFont val="Tahoma"/>
            <family val="2"/>
          </rPr>
          <t xml:space="preserve">
ESTUVO ANULADA</t>
        </r>
      </text>
    </comment>
    <comment ref="A143" authorId="1" shapeId="0">
      <text>
        <r>
          <rPr>
            <b/>
            <sz val="9"/>
            <color indexed="81"/>
            <rFont val="Tahoma"/>
            <family val="2"/>
          </rPr>
          <t>Abel:</t>
        </r>
        <r>
          <rPr>
            <sz val="9"/>
            <color indexed="81"/>
            <rFont val="Tahoma"/>
            <family val="2"/>
          </rPr>
          <t xml:space="preserve">
orden en TSS</t>
        </r>
      </text>
    </comment>
    <comment ref="E143" authorId="0" shapeId="0">
      <text>
        <r>
          <rPr>
            <b/>
            <sz val="8"/>
            <color indexed="81"/>
            <rFont val="Tahoma"/>
            <family val="2"/>
          </rPr>
          <t>*:</t>
        </r>
        <r>
          <rPr>
            <sz val="8"/>
            <color indexed="81"/>
            <rFont val="Tahoma"/>
            <family val="2"/>
          </rPr>
          <t xml:space="preserve">
SOLPED MODIFICADA ANTES CANTIDAD =1, AHORA CANTIDAD = 3
</t>
        </r>
      </text>
    </comment>
    <comment ref="E148" authorId="1" shapeId="0">
      <text>
        <r>
          <rPr>
            <b/>
            <sz val="9"/>
            <color indexed="81"/>
            <rFont val="Tahoma"/>
            <family val="2"/>
          </rPr>
          <t>Abel:</t>
        </r>
        <r>
          <rPr>
            <sz val="9"/>
            <color indexed="81"/>
            <rFont val="Tahoma"/>
            <family val="2"/>
          </rPr>
          <t xml:space="preserve">
ANULARON ESTA POSICION SIENDO QUE YA ESTABA PAGADA
</t>
        </r>
      </text>
    </comment>
    <comment ref="A173" authorId="0" shapeId="0">
      <text>
        <r>
          <rPr>
            <b/>
            <sz val="8"/>
            <color indexed="81"/>
            <rFont val="Tahoma"/>
            <family val="2"/>
          </rPr>
          <t>*:</t>
        </r>
        <r>
          <rPr>
            <sz val="8"/>
            <color indexed="81"/>
            <rFont val="Tahoma"/>
            <family val="2"/>
          </rPr>
          <t xml:space="preserve">
SIN SOLPED</t>
        </r>
      </text>
    </comment>
    <comment ref="E184" authorId="0" shapeId="0">
      <text>
        <r>
          <rPr>
            <b/>
            <sz val="8"/>
            <color indexed="81"/>
            <rFont val="Tahoma"/>
            <family val="2"/>
          </rPr>
          <t>llego seguna posicion pero no se aprecia codigo de prestacion ni fecha, se envio mail y estar pendiente. Mientras tanto se puso 2704003 y fecha de junio</t>
        </r>
        <r>
          <rPr>
            <sz val="8"/>
            <color indexed="81"/>
            <rFont val="Tahoma"/>
            <family val="2"/>
          </rPr>
          <t xml:space="preserve">
</t>
        </r>
      </text>
    </comment>
    <comment ref="A185" authorId="0" shapeId="0">
      <text>
        <r>
          <rPr>
            <sz val="8"/>
            <color indexed="81"/>
            <rFont val="Tahoma"/>
            <family val="2"/>
          </rPr>
          <t xml:space="preserve">SIN SOLPED. LA CANCELARON EN JULIO 2014
</t>
        </r>
      </text>
    </comment>
    <comment ref="A197" authorId="1" shapeId="0">
      <text>
        <r>
          <rPr>
            <b/>
            <sz val="9"/>
            <color indexed="81"/>
            <rFont val="Tahoma"/>
            <family val="2"/>
          </rPr>
          <t>Abel:</t>
        </r>
        <r>
          <rPr>
            <sz val="9"/>
            <color indexed="81"/>
            <rFont val="Tahoma"/>
            <family val="2"/>
          </rPr>
          <t xml:space="preserve">
SE GUARDO COMO TERMINADO</t>
        </r>
      </text>
    </comment>
    <comment ref="A199" authorId="1" shapeId="0">
      <text>
        <r>
          <rPr>
            <b/>
            <sz val="9"/>
            <color indexed="81"/>
            <rFont val="Tahoma"/>
            <family val="2"/>
          </rPr>
          <t>Abel:</t>
        </r>
        <r>
          <rPr>
            <sz val="9"/>
            <color indexed="81"/>
            <rFont val="Tahoma"/>
            <family val="2"/>
          </rPr>
          <t xml:space="preserve">
SE GUARDO COMO TERMINADO</t>
        </r>
      </text>
    </comment>
    <comment ref="A202" authorId="1" shapeId="0">
      <text>
        <r>
          <rPr>
            <b/>
            <sz val="9"/>
            <color indexed="81"/>
            <rFont val="Tahoma"/>
            <family val="2"/>
          </rPr>
          <t>Abel:</t>
        </r>
        <r>
          <rPr>
            <sz val="9"/>
            <color indexed="81"/>
            <rFont val="Tahoma"/>
            <family val="2"/>
          </rPr>
          <t xml:space="preserve">
SE GUARDO COMO TERMINADO</t>
        </r>
      </text>
    </comment>
    <comment ref="A206" authorId="0" shapeId="0">
      <text>
        <r>
          <rPr>
            <b/>
            <sz val="8"/>
            <color indexed="81"/>
            <rFont val="Tahoma"/>
            <family val="2"/>
          </rPr>
          <t>despues de terminanda la corona 31, llego orden pidiendo nuevamente porcelana pza 31 pero en orden indicaba esta solped. Si no llega otra orden con otra pieza para esta solped, asumir que se uso para hacer una correccion en la pza 31 y terminarla</t>
        </r>
        <r>
          <rPr>
            <sz val="8"/>
            <color indexed="81"/>
            <rFont val="Tahoma"/>
            <family val="2"/>
          </rPr>
          <t xml:space="preserve">
</t>
        </r>
      </text>
    </comment>
    <comment ref="A210" authorId="0" shapeId="0">
      <text>
        <r>
          <rPr>
            <b/>
            <sz val="8"/>
            <color indexed="81"/>
            <rFont val="Tahoma"/>
            <family val="2"/>
          </rPr>
          <t>terminados pagados</t>
        </r>
        <r>
          <rPr>
            <sz val="8"/>
            <color indexed="81"/>
            <rFont val="Tahoma"/>
            <family val="2"/>
          </rPr>
          <t xml:space="preserve">
</t>
        </r>
      </text>
    </comment>
    <comment ref="I221" authorId="1" shapeId="0">
      <text>
        <r>
          <rPr>
            <b/>
            <sz val="9"/>
            <color indexed="81"/>
            <rFont val="Tahoma"/>
            <family val="2"/>
          </rPr>
          <t>Abel:</t>
        </r>
        <r>
          <rPr>
            <sz val="9"/>
            <color indexed="81"/>
            <rFont val="Tahoma"/>
            <family val="2"/>
          </rPr>
          <t xml:space="preserve">
PAGO SOLO 1 ADEMAS ES TRABAJO QUE SE DEVOLVIO YA QUE ENVIARON SOLPED POR PROTESIS METALICA
</t>
        </r>
      </text>
    </comment>
    <comment ref="C222" authorId="0" shapeId="0">
      <text>
        <r>
          <rPr>
            <b/>
            <sz val="8"/>
            <color indexed="81"/>
            <rFont val="Tahoma"/>
            <family val="2"/>
          </rPr>
          <t>EN ALGUN MOMENTO LLEGO PROVISORIO PERO CON OTRO DR. Decia Sara camggi y como no enviaban solped por el, se dedujo que es parte de esta corona y no se pidio mas</t>
        </r>
        <r>
          <rPr>
            <sz val="8"/>
            <color indexed="81"/>
            <rFont val="Tahoma"/>
            <family val="2"/>
          </rPr>
          <t xml:space="preserve">
</t>
        </r>
      </text>
    </comment>
    <comment ref="D233" authorId="0" shapeId="0">
      <text>
        <r>
          <rPr>
            <b/>
            <sz val="8"/>
            <color indexed="81"/>
            <rFont val="Tahoma"/>
            <family val="2"/>
          </rPr>
          <t>*:</t>
        </r>
        <r>
          <rPr>
            <sz val="8"/>
            <color indexed="81"/>
            <rFont val="Tahoma"/>
            <family val="2"/>
          </rPr>
          <t xml:space="preserve">
INICIALMENTE DR= ASSAD</t>
        </r>
      </text>
    </comment>
    <comment ref="I235" authorId="0" shapeId="0">
      <text>
        <r>
          <rPr>
            <b/>
            <sz val="8"/>
            <color indexed="81"/>
            <rFont val="Tahoma"/>
            <family val="2"/>
          </rPr>
          <t>*:</t>
        </r>
        <r>
          <rPr>
            <sz val="8"/>
            <color indexed="81"/>
            <rFont val="Tahoma"/>
            <family val="2"/>
          </rPr>
          <t xml:space="preserve">
PZA 9 EN SOLPED, PERO SE TERMINO COM PZA 10</t>
        </r>
      </text>
    </comment>
    <comment ref="A236" authorId="0" shapeId="0">
      <text>
        <r>
          <rPr>
            <sz val="8"/>
            <color indexed="81"/>
            <rFont val="Tahoma"/>
            <family val="2"/>
          </rPr>
          <t xml:space="preserve">SIN SOLPED. LA CANCELARON EN JULIO 2014
</t>
        </r>
      </text>
    </comment>
    <comment ref="E237" authorId="0" shapeId="0">
      <text>
        <r>
          <rPr>
            <sz val="8"/>
            <color indexed="81"/>
            <rFont val="Tahoma"/>
            <family val="2"/>
          </rPr>
          <t xml:space="preserve">LLEGO ESTA SOSLPED CON NUMERO DESFASADO PIDIENTO ADITAMIENTOS QUE NO VENDEMOS haciendo entender que es de otro LAB, pero la 2 ultimas prestaciones si las hacemos y pagaron el provisorio. POR ESO  esta pendientes sobre esta prestacion para que la paguen
</t>
        </r>
      </text>
    </comment>
    <comment ref="A238" authorId="0" shapeId="0">
      <text>
        <r>
          <rPr>
            <sz val="8"/>
            <color indexed="81"/>
            <rFont val="Tahoma"/>
            <family val="2"/>
          </rPr>
          <t xml:space="preserve">SIN ORDEN. SE CANCELO EN OC-ENERO2014
</t>
        </r>
      </text>
    </comment>
    <comment ref="A264" authorId="0" shapeId="0">
      <text>
        <r>
          <rPr>
            <sz val="8"/>
            <color indexed="81"/>
            <rFont val="Tahoma"/>
            <family val="2"/>
          </rPr>
          <t xml:space="preserve">SIN SOLPED. LA CANCELARON EN JULIO 2014
</t>
        </r>
      </text>
    </comment>
    <comment ref="E280" authorId="1" shapeId="0">
      <text>
        <r>
          <rPr>
            <b/>
            <sz val="9"/>
            <color indexed="81"/>
            <rFont val="Tahoma"/>
            <family val="2"/>
          </rPr>
          <t>Abel:</t>
        </r>
        <r>
          <rPr>
            <sz val="9"/>
            <color indexed="81"/>
            <rFont val="Tahoma"/>
            <family val="2"/>
          </rPr>
          <t xml:space="preserve">
TB HICIEORN PROVISORIO PZA 3 PERO SOLO ENVIARON SOLPED POR ESTA CORONA</t>
        </r>
      </text>
    </comment>
    <comment ref="A285" authorId="0" shapeId="0">
      <text>
        <r>
          <rPr>
            <sz val="8"/>
            <color indexed="81"/>
            <rFont val="Tahoma"/>
            <family val="2"/>
          </rPr>
          <t xml:space="preserve">SIN SOLPED. LA CANCELARON EN JULIO 2014
</t>
        </r>
      </text>
    </comment>
    <comment ref="A286" authorId="0" shapeId="0">
      <text>
        <r>
          <rPr>
            <sz val="8"/>
            <color indexed="81"/>
            <rFont val="Tahoma"/>
            <family val="2"/>
          </rPr>
          <t xml:space="preserve">SIN SOLPED. LA CANCELARON EN JULIO 2014
</t>
        </r>
      </text>
    </comment>
    <comment ref="E288" authorId="1" shapeId="0">
      <text>
        <r>
          <rPr>
            <b/>
            <sz val="9"/>
            <color indexed="81"/>
            <rFont val="Tahoma"/>
            <family val="2"/>
          </rPr>
          <t>Abel:</t>
        </r>
        <r>
          <rPr>
            <sz val="9"/>
            <color indexed="81"/>
            <rFont val="Tahoma"/>
            <family val="2"/>
          </rPr>
          <t xml:space="preserve">
en la misma orden pide "INCRUSTACIONES" y tecnicos trabajaron pzas 14 y 15 y por mas que se pedia solped pa la  otra pieza, siempre envianvan esta por 1 onlay</t>
        </r>
      </text>
    </comment>
    <comment ref="A300" authorId="0" shapeId="0">
      <text>
        <r>
          <rPr>
            <sz val="8"/>
            <color indexed="81"/>
            <rFont val="Tahoma"/>
            <family val="2"/>
          </rPr>
          <t xml:space="preserve">SIN SOLPED. LA CANCELARON EN JULIO 2014
</t>
        </r>
      </text>
    </comment>
    <comment ref="E314" authorId="1" shapeId="0">
      <text>
        <r>
          <rPr>
            <b/>
            <sz val="9"/>
            <color indexed="81"/>
            <rFont val="Tahoma"/>
            <family val="2"/>
          </rPr>
          <t>Abel:</t>
        </r>
        <r>
          <rPr>
            <sz val="9"/>
            <color indexed="81"/>
            <rFont val="Tahoma"/>
            <family val="2"/>
          </rPr>
          <t xml:space="preserve">
estuvo anulado</t>
        </r>
      </text>
    </comment>
    <comment ref="J321" authorId="0" shapeId="0">
      <text>
        <r>
          <rPr>
            <b/>
            <sz val="8"/>
            <color indexed="81"/>
            <rFont val="Tahoma"/>
            <family val="2"/>
          </rPr>
          <t>*:</t>
        </r>
        <r>
          <rPr>
            <sz val="8"/>
            <color indexed="81"/>
            <rFont val="Tahoma"/>
            <family val="2"/>
          </rPr>
          <t xml:space="preserve">
SOLPED INDICA CANTIDAD = 4</t>
        </r>
      </text>
    </comment>
    <comment ref="A326" authorId="0" shapeId="0">
      <text>
        <r>
          <rPr>
            <sz val="8"/>
            <color indexed="81"/>
            <rFont val="Tahoma"/>
            <family val="2"/>
          </rPr>
          <t xml:space="preserve">SIN SOLPED. LA CANCELARON EN JULIO 2014
</t>
        </r>
      </text>
    </comment>
    <comment ref="G330" authorId="1" shapeId="0">
      <text>
        <r>
          <rPr>
            <b/>
            <sz val="9"/>
            <color indexed="81"/>
            <rFont val="Tahoma"/>
            <family val="2"/>
          </rPr>
          <t>Abel:</t>
        </r>
        <r>
          <rPr>
            <sz val="9"/>
            <color indexed="81"/>
            <rFont val="Tahoma"/>
            <family val="2"/>
          </rPr>
          <t xml:space="preserve">
DICE 2704005
</t>
        </r>
      </text>
    </comment>
    <comment ref="E342" authorId="1" shapeId="0">
      <text>
        <r>
          <rPr>
            <b/>
            <sz val="9"/>
            <color indexed="81"/>
            <rFont val="Tahoma"/>
            <family val="2"/>
          </rPr>
          <t>Abel:</t>
        </r>
        <r>
          <rPr>
            <sz val="9"/>
            <color indexed="81"/>
            <rFont val="Tahoma"/>
            <family val="2"/>
          </rPr>
          <t xml:space="preserve">
TIPICAS SOLPED QUE NO INDICAN EL LABORTORIO Y QUE CONTIENEN PRESTACIONES POR COMPRA DE IMPLANTES Y ATACHS</t>
        </r>
      </text>
    </comment>
    <comment ref="G344" authorId="0" shapeId="0">
      <text>
        <r>
          <rPr>
            <b/>
            <sz val="8"/>
            <color indexed="81"/>
            <rFont val="Tahoma"/>
            <family val="2"/>
          </rPr>
          <t xml:space="preserve">antes 2704013 pero pagaron en abril 2014 como 2704005
</t>
        </r>
        <r>
          <rPr>
            <sz val="8"/>
            <color indexed="81"/>
            <rFont val="Tahoma"/>
            <family val="2"/>
          </rPr>
          <t xml:space="preserve">
</t>
        </r>
      </text>
    </comment>
    <comment ref="A355" authorId="0" shapeId="0">
      <text>
        <r>
          <rPr>
            <sz val="8"/>
            <color indexed="81"/>
            <rFont val="Tahoma"/>
            <family val="2"/>
          </rPr>
          <t xml:space="preserve">SIN ORDEN. SE CANCELO EN OC-ENERO2014
</t>
        </r>
      </text>
    </comment>
    <comment ref="A358" authorId="0" shapeId="0">
      <text>
        <r>
          <rPr>
            <b/>
            <sz val="8"/>
            <color indexed="81"/>
            <rFont val="Tahoma"/>
            <family val="2"/>
          </rPr>
          <t>SIN SOLPED. CANCELADA CON O.C. ENVIADAS EN JULIO</t>
        </r>
        <r>
          <rPr>
            <sz val="8"/>
            <color indexed="81"/>
            <rFont val="Tahoma"/>
            <family val="2"/>
          </rPr>
          <t xml:space="preserve">
______________
el 25¡8 d ejulio llego solped</t>
        </r>
      </text>
    </comment>
    <comment ref="E358" authorId="0" shapeId="0">
      <text>
        <r>
          <rPr>
            <b/>
            <sz val="8"/>
            <color indexed="81"/>
            <rFont val="Tahoma"/>
            <family val="2"/>
          </rPr>
          <t>PIDIERON ESTRUCT MET PZAS 14-15 y 13 cantiliever. Y como vemos solamente pagaron 2</t>
        </r>
        <r>
          <rPr>
            <sz val="8"/>
            <color indexed="81"/>
            <rFont val="Tahoma"/>
            <family val="2"/>
          </rPr>
          <t xml:space="preserve">
</t>
        </r>
      </text>
    </comment>
    <comment ref="E360" authorId="0" shapeId="0">
      <text>
        <r>
          <rPr>
            <b/>
            <sz val="8"/>
            <color indexed="81"/>
            <rFont val="Tahoma"/>
            <family val="2"/>
          </rPr>
          <t>despues  el 05/03/14 se entrego temrinacion de la corona in ceram pero no hay registro de esa solped no se pidio por que es estamos en mayo</t>
        </r>
        <r>
          <rPr>
            <sz val="8"/>
            <color indexed="81"/>
            <rFont val="Tahoma"/>
            <family val="2"/>
          </rPr>
          <t xml:space="preserve">
</t>
        </r>
      </text>
    </comment>
    <comment ref="E364" authorId="1" shapeId="0">
      <text>
        <r>
          <rPr>
            <b/>
            <sz val="9"/>
            <color indexed="81"/>
            <rFont val="Tahoma"/>
            <family val="2"/>
          </rPr>
          <t>Abel:</t>
        </r>
        <r>
          <rPr>
            <sz val="9"/>
            <color indexed="81"/>
            <rFont val="Tahoma"/>
            <family val="2"/>
          </rPr>
          <t xml:space="preserve">
Hicieron 2 provisorios ademas de esdte e  inicialmente llegaron sin solped. Despues crearon linea con 4 provisorios anulando este per ya esta pagado</t>
        </r>
      </text>
    </comment>
    <comment ref="J367" authorId="0" shapeId="0">
      <text>
        <r>
          <rPr>
            <b/>
            <sz val="8"/>
            <color indexed="81"/>
            <rFont val="Tahoma"/>
            <family val="2"/>
          </rPr>
          <t>ME LATE QUE PUEDE QUE ESTA PZA SEA 1</t>
        </r>
      </text>
    </comment>
    <comment ref="A371" authorId="1" shapeId="0">
      <text>
        <r>
          <rPr>
            <b/>
            <sz val="9"/>
            <color indexed="81"/>
            <rFont val="Tahoma"/>
            <family val="2"/>
          </rPr>
          <t>Abel:</t>
        </r>
        <r>
          <rPr>
            <sz val="9"/>
            <color indexed="81"/>
            <rFont val="Tahoma"/>
            <family val="2"/>
          </rPr>
          <t xml:space="preserve">
SIN SOLPED</t>
        </r>
      </text>
    </comment>
    <comment ref="G375" authorId="1" shapeId="0">
      <text>
        <r>
          <rPr>
            <b/>
            <sz val="9"/>
            <color indexed="81"/>
            <rFont val="Tahoma"/>
            <family val="2"/>
          </rPr>
          <t>Abel:</t>
        </r>
        <r>
          <rPr>
            <sz val="9"/>
            <color indexed="81"/>
            <rFont val="Tahoma"/>
            <family val="2"/>
          </rPr>
          <t xml:space="preserve">
ANTES 2704001 PERO LO PAGARON COMO 2704003</t>
        </r>
      </text>
    </comment>
    <comment ref="A380"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382" authorId="0" shapeId="0">
      <text>
        <r>
          <rPr>
            <sz val="8"/>
            <color indexed="81"/>
            <rFont val="Tahoma"/>
            <family val="2"/>
          </rPr>
          <t xml:space="preserve">SIN SOLPED. CANCELADO EN OC-FEBRERO2014
</t>
        </r>
      </text>
    </comment>
    <comment ref="A397" authorId="1" shapeId="0">
      <text>
        <r>
          <rPr>
            <b/>
            <sz val="9"/>
            <color indexed="81"/>
            <rFont val="Tahoma"/>
            <family val="2"/>
          </rPr>
          <t>Abel:</t>
        </r>
        <r>
          <rPr>
            <sz val="9"/>
            <color indexed="81"/>
            <rFont val="Tahoma"/>
            <family val="2"/>
          </rPr>
          <t xml:space="preserve">
SIN SOLPED
segundo prov por solped</t>
        </r>
      </text>
    </comment>
    <comment ref="E405" authorId="1" shapeId="0">
      <text>
        <r>
          <rPr>
            <b/>
            <sz val="9"/>
            <color indexed="81"/>
            <rFont val="Tahoma"/>
            <family val="2"/>
          </rPr>
          <t>Abel:</t>
        </r>
        <r>
          <rPr>
            <sz val="9"/>
            <color indexed="81"/>
            <rFont val="Tahoma"/>
            <family val="2"/>
          </rPr>
          <t xml:space="preserve">
esta prestacion se anulo en solped, pero ya esta pagada, y a cambio hubo otra carilla para 2 pzas, si pagan solo 1 entonces compensar con esta</t>
        </r>
      </text>
    </comment>
    <comment ref="I409" authorId="1" shapeId="0">
      <text>
        <r>
          <rPr>
            <b/>
            <sz val="9"/>
            <color indexed="81"/>
            <rFont val="Tahoma"/>
            <family val="2"/>
          </rPr>
          <t>Abel:</t>
        </r>
        <r>
          <rPr>
            <sz val="9"/>
            <color indexed="81"/>
            <rFont val="Tahoma"/>
            <family val="2"/>
          </rPr>
          <t xml:space="preserve">
pza 31 según tecnicos</t>
        </r>
      </text>
    </comment>
    <comment ref="B417" authorId="0" shapeId="0">
      <text>
        <r>
          <rPr>
            <b/>
            <sz val="8"/>
            <color indexed="81"/>
            <rFont val="Tahoma"/>
            <family val="2"/>
          </rPr>
          <t>ANTES SOLPED TENIA FECHHA 27/2 DESPUES LE CAMBIARON A 06/03/14</t>
        </r>
        <r>
          <rPr>
            <sz val="8"/>
            <color indexed="81"/>
            <rFont val="Tahoma"/>
            <family val="2"/>
          </rPr>
          <t xml:space="preserve">
</t>
        </r>
      </text>
    </comment>
    <comment ref="A440" authorId="0" shapeId="0">
      <text>
        <r>
          <rPr>
            <b/>
            <sz val="8"/>
            <color indexed="81"/>
            <rFont val="Tahoma"/>
            <family val="2"/>
          </rPr>
          <t>*:</t>
        </r>
        <r>
          <rPr>
            <sz val="8"/>
            <color indexed="81"/>
            <rFont val="Tahoma"/>
            <family val="2"/>
          </rPr>
          <t xml:space="preserve">
SIN SOLPED</t>
        </r>
      </text>
    </comment>
    <comment ref="A457" authorId="0" shapeId="0">
      <text>
        <r>
          <rPr>
            <sz val="8"/>
            <color indexed="81"/>
            <rFont val="Tahoma"/>
            <family val="2"/>
          </rPr>
          <t xml:space="preserve">SIN SOLPED. LA CANCELARON EN JULIO 2014
</t>
        </r>
      </text>
    </comment>
    <comment ref="A463" authorId="0" shapeId="0">
      <text>
        <r>
          <rPr>
            <b/>
            <sz val="8"/>
            <color indexed="81"/>
            <rFont val="Tahoma"/>
            <family val="2"/>
          </rPr>
          <t>CANC. EN ORD COMPRA DIC 2013</t>
        </r>
      </text>
    </comment>
    <comment ref="E467" authorId="1" shapeId="0">
      <text>
        <r>
          <rPr>
            <b/>
            <sz val="9"/>
            <color indexed="81"/>
            <rFont val="Tahoma"/>
            <family val="2"/>
          </rPr>
          <t>Abel:</t>
        </r>
        <r>
          <rPr>
            <sz val="9"/>
            <color indexed="81"/>
            <rFont val="Tahoma"/>
            <family val="2"/>
          </rPr>
          <t xml:space="preserve">
CON ESTA SOLPED HAY INCRUSTACION CON POS =1 QUE LA ANULARON, PERO ESTABA PAGADA</t>
        </r>
      </text>
    </comment>
    <comment ref="A470" authorId="1" shapeId="0">
      <text>
        <r>
          <rPr>
            <b/>
            <sz val="9"/>
            <color indexed="81"/>
            <rFont val="Tahoma"/>
            <family val="2"/>
          </rPr>
          <t>Abel:</t>
        </r>
        <r>
          <rPr>
            <sz val="9"/>
            <color indexed="81"/>
            <rFont val="Tahoma"/>
            <family val="2"/>
          </rPr>
          <t xml:space="preserve">
sin solped</t>
        </r>
      </text>
    </comment>
    <comment ref="I472" authorId="0" shapeId="0">
      <text>
        <r>
          <rPr>
            <b/>
            <sz val="8"/>
            <color indexed="81"/>
            <rFont val="Tahoma"/>
            <family val="2"/>
          </rPr>
          <t>*:</t>
        </r>
        <r>
          <rPr>
            <sz val="8"/>
            <color indexed="81"/>
            <rFont val="Tahoma"/>
            <family val="2"/>
          </rPr>
          <t xml:space="preserve">
</t>
        </r>
      </text>
    </comment>
    <comment ref="B481" authorId="0" shapeId="0">
      <text>
        <r>
          <rPr>
            <b/>
            <sz val="8"/>
            <color indexed="81"/>
            <rFont val="Tahoma"/>
            <family val="2"/>
          </rPr>
          <t>*:</t>
        </r>
        <r>
          <rPr>
            <sz val="8"/>
            <color indexed="81"/>
            <rFont val="Tahoma"/>
            <family val="2"/>
          </rPr>
          <t xml:space="preserve">
ESTABA CON FECHA MES DE SEPTIEMBRE</t>
        </r>
      </text>
    </comment>
    <comment ref="A498" authorId="0" shapeId="0">
      <text>
        <r>
          <rPr>
            <b/>
            <sz val="8"/>
            <color indexed="81"/>
            <rFont val="Tahoma"/>
            <family val="2"/>
          </rPr>
          <t>SIN SOLPED. CANCELADA CON O.C. ENVIADAS EN JULIO</t>
        </r>
        <r>
          <rPr>
            <sz val="8"/>
            <color indexed="81"/>
            <rFont val="Tahoma"/>
            <family val="2"/>
          </rPr>
          <t xml:space="preserve">
</t>
        </r>
      </text>
    </comment>
    <comment ref="E499" authorId="1" shapeId="0">
      <text>
        <r>
          <rPr>
            <b/>
            <sz val="9"/>
            <color indexed="81"/>
            <rFont val="Tahoma"/>
            <family val="2"/>
          </rPr>
          <t>Abel:</t>
        </r>
        <r>
          <rPr>
            <sz val="9"/>
            <color indexed="81"/>
            <rFont val="Tahoma"/>
            <family val="2"/>
          </rPr>
          <t xml:space="preserve">
TIPICA SOLPED CON PRESTACIONES ANTERIORES CON ADITAMIENTOS DE IMPLANTE
</t>
        </r>
      </text>
    </comment>
    <comment ref="A500" authorId="0" shapeId="0">
      <text>
        <r>
          <rPr>
            <sz val="8"/>
            <color indexed="81"/>
            <rFont val="Tahoma"/>
            <family val="2"/>
          </rPr>
          <t xml:space="preserve">SIN SOLPED. CANCELADO EN OC-FEBRERO2014
</t>
        </r>
      </text>
    </comment>
    <comment ref="E506" authorId="0" shapeId="0">
      <text>
        <r>
          <rPr>
            <b/>
            <sz val="8"/>
            <color indexed="81"/>
            <rFont val="Tahoma"/>
            <family val="2"/>
          </rPr>
          <t xml:space="preserve">ENVIARON SOLP MODIFICADA ANULANDO ESTA SOLPED, ANTES CANTIDAD =1 AHORA CANTIDA =2
</t>
        </r>
      </text>
    </comment>
    <comment ref="E507" authorId="0" shapeId="0">
      <text>
        <r>
          <rPr>
            <b/>
            <sz val="8"/>
            <color indexed="81"/>
            <rFont val="Tahoma"/>
            <family val="2"/>
          </rPr>
          <t xml:space="preserve">ENVIARON SOLP MODIFICADA ANULANDO ESTA SOLPED, ANTES CANTIDAD =1 AHORA CANTIDA =2
</t>
        </r>
      </text>
    </comment>
    <comment ref="I507" authorId="1" shapeId="0">
      <text>
        <r>
          <rPr>
            <b/>
            <sz val="9"/>
            <color indexed="81"/>
            <rFont val="Tahoma"/>
            <family val="2"/>
          </rPr>
          <t>Abel:</t>
        </r>
        <r>
          <rPr>
            <sz val="9"/>
            <color indexed="81"/>
            <rFont val="Tahoma"/>
            <family val="2"/>
          </rPr>
          <t xml:space="preserve">
PZA 3 EN SOLPED</t>
        </r>
      </text>
    </comment>
    <comment ref="A510" authorId="0" shapeId="0">
      <text>
        <r>
          <rPr>
            <b/>
            <sz val="8"/>
            <color indexed="81"/>
            <rFont val="Tahoma"/>
            <family val="2"/>
          </rPr>
          <t>SIN SOLPED. CANCELADA CON O.C. ENVIADAS EN JULIO</t>
        </r>
        <r>
          <rPr>
            <sz val="8"/>
            <color indexed="81"/>
            <rFont val="Tahoma"/>
            <family val="2"/>
          </rPr>
          <t xml:space="preserve">
</t>
        </r>
      </text>
    </comment>
    <comment ref="A511" authorId="0" shapeId="0">
      <text>
        <r>
          <rPr>
            <sz val="8"/>
            <color indexed="81"/>
            <rFont val="Tahoma"/>
            <family val="2"/>
          </rPr>
          <t xml:space="preserve">SIN SOLPED. LA CANCELARON EN JULIO 2014
</t>
        </r>
      </text>
    </comment>
    <comment ref="E529" authorId="0" shapeId="0">
      <text>
        <r>
          <rPr>
            <b/>
            <sz val="8"/>
            <color indexed="81"/>
            <rFont val="Tahoma"/>
            <family val="2"/>
          </rPr>
          <t>*:</t>
        </r>
        <r>
          <rPr>
            <sz val="8"/>
            <color indexed="81"/>
            <rFont val="Tahoma"/>
            <family val="2"/>
          </rPr>
          <t xml:space="preserve">
SOLPED QUE FUE ENVIADA A ORO LABORATORIO PERO FUE USADA PARA ESTA PRESTACION TAMBIÉN
</t>
        </r>
      </text>
    </comment>
    <comment ref="A538" authorId="0" shapeId="0">
      <text>
        <r>
          <rPr>
            <b/>
            <sz val="8"/>
            <color indexed="81"/>
            <rFont val="Tahoma"/>
            <family val="2"/>
          </rPr>
          <t>CANC. EN ORD COMPRA DIC 2013</t>
        </r>
      </text>
    </comment>
    <comment ref="A577" authorId="0" shapeId="0">
      <text>
        <r>
          <rPr>
            <sz val="8"/>
            <color indexed="81"/>
            <rFont val="Tahoma"/>
            <family val="2"/>
          </rPr>
          <t xml:space="preserve">SIN SOLPED. LA CANCELARON EN JULIO 2014
</t>
        </r>
      </text>
    </comment>
    <comment ref="A588" authorId="1" shapeId="0">
      <text>
        <r>
          <rPr>
            <b/>
            <sz val="9"/>
            <color indexed="81"/>
            <rFont val="Tahoma"/>
            <family val="2"/>
          </rPr>
          <t>Abel:</t>
        </r>
        <r>
          <rPr>
            <sz val="9"/>
            <color indexed="81"/>
            <rFont val="Tahoma"/>
            <family val="2"/>
          </rPr>
          <t xml:space="preserve">
SIN SOLPED</t>
        </r>
      </text>
    </comment>
    <comment ref="J598" authorId="0" shapeId="0">
      <text>
        <r>
          <rPr>
            <b/>
            <sz val="8"/>
            <color indexed="81"/>
            <rFont val="Tahoma"/>
            <family val="2"/>
          </rPr>
          <t>CANT=1</t>
        </r>
        <r>
          <rPr>
            <sz val="8"/>
            <color indexed="81"/>
            <rFont val="Tahoma"/>
            <family val="2"/>
          </rPr>
          <t xml:space="preserve">
</t>
        </r>
      </text>
    </comment>
    <comment ref="A603" authorId="0" shapeId="0">
      <text>
        <r>
          <rPr>
            <b/>
            <sz val="8"/>
            <color indexed="81"/>
            <rFont val="Tahoma"/>
            <family val="2"/>
          </rPr>
          <t>*:</t>
        </r>
        <r>
          <rPr>
            <sz val="8"/>
            <color indexed="81"/>
            <rFont val="Tahoma"/>
            <family val="2"/>
          </rPr>
          <t xml:space="preserve">
SE ARCHIVO COMO TERMINADA
</t>
        </r>
      </text>
    </comment>
    <comment ref="I610" authorId="0" shapeId="0">
      <text>
        <r>
          <rPr>
            <b/>
            <sz val="8"/>
            <color indexed="81"/>
            <rFont val="Tahoma"/>
            <family val="2"/>
          </rPr>
          <t>*:PIDIERON PROVISORIO 18-29-30 SE PUDIO SOLPED PARA LA 18 Y ENVIARON ESTA</t>
        </r>
      </text>
    </comment>
    <comment ref="E617" authorId="1" shapeId="0">
      <text>
        <r>
          <rPr>
            <b/>
            <sz val="9"/>
            <color indexed="81"/>
            <rFont val="Tahoma"/>
            <family val="2"/>
          </rPr>
          <t>Abel:</t>
        </r>
        <r>
          <rPr>
            <sz val="9"/>
            <color indexed="81"/>
            <rFont val="Tahoma"/>
            <family val="2"/>
          </rPr>
          <t xml:space="preserve">
TB HICIERON PROVISORIO Y SE PIDIO JUNTO CON LA COORNA Y SOLO ENVIARON SOLPED PARA LA CORONA
</t>
        </r>
      </text>
    </comment>
    <comment ref="A622" authorId="1" shapeId="0">
      <text>
        <r>
          <rPr>
            <b/>
            <sz val="9"/>
            <color indexed="81"/>
            <rFont val="Tahoma"/>
            <family val="2"/>
          </rPr>
          <t>Abel:</t>
        </r>
        <r>
          <rPr>
            <sz val="9"/>
            <color indexed="81"/>
            <rFont val="Tahoma"/>
            <family val="2"/>
          </rPr>
          <t xml:space="preserve">
SE ARCHJIVO COMO TERMINADO</t>
        </r>
      </text>
    </comment>
    <comment ref="I626" authorId="0" shapeId="0">
      <text>
        <r>
          <rPr>
            <b/>
            <sz val="8"/>
            <color indexed="81"/>
            <rFont val="Tahoma"/>
            <family val="2"/>
          </rPr>
          <t>*:</t>
        </r>
        <r>
          <rPr>
            <sz val="8"/>
            <color indexed="81"/>
            <rFont val="Tahoma"/>
            <family val="2"/>
          </rPr>
          <t xml:space="preserve">
solp solicita pza 30
</t>
        </r>
      </text>
    </comment>
    <comment ref="J647" authorId="0" shapeId="0">
      <text>
        <r>
          <rPr>
            <b/>
            <sz val="8"/>
            <color indexed="81"/>
            <rFont val="Tahoma"/>
            <family val="2"/>
          </rPr>
          <t>*:</t>
        </r>
        <r>
          <rPr>
            <sz val="8"/>
            <color indexed="81"/>
            <rFont val="Tahoma"/>
            <family val="2"/>
          </rPr>
          <t xml:space="preserve">
CANTIDAD = 7</t>
        </r>
      </text>
    </comment>
    <comment ref="E654" authorId="0" shapeId="0">
      <text>
        <r>
          <rPr>
            <b/>
            <sz val="8"/>
            <color indexed="81"/>
            <rFont val="Tahoma"/>
            <family val="2"/>
          </rPr>
          <t>DESPUES LLEGO SOLPED QUE SOLO CONTENIA EL PROVISORIO Y NO ESTA CORONA, VER DESPUES SI SIGUE SIN ORDEN, ANULARLA</t>
        </r>
        <r>
          <rPr>
            <sz val="8"/>
            <color indexed="81"/>
            <rFont val="Tahoma"/>
            <family val="2"/>
          </rPr>
          <t xml:space="preserve">
</t>
        </r>
      </text>
    </comment>
    <comment ref="A656"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665" authorId="1" shapeId="0">
      <text>
        <r>
          <rPr>
            <b/>
            <sz val="9"/>
            <color indexed="81"/>
            <rFont val="Tahoma"/>
            <family val="2"/>
          </rPr>
          <t>Abel:</t>
        </r>
        <r>
          <rPr>
            <sz val="9"/>
            <color indexed="81"/>
            <rFont val="Tahoma"/>
            <family val="2"/>
          </rPr>
          <t xml:space="preserve">
numero desfasado con prestaciones anteriores (implante). Se llamo pero insistieron en que solped esta bien liberada para beraudent</t>
        </r>
      </text>
    </comment>
    <comment ref="I665" authorId="1" shapeId="0">
      <text>
        <r>
          <rPr>
            <b/>
            <sz val="9"/>
            <color indexed="81"/>
            <rFont val="Tahoma"/>
            <family val="2"/>
          </rPr>
          <t>Abel:</t>
        </r>
        <r>
          <rPr>
            <sz val="9"/>
            <color indexed="81"/>
            <rFont val="Tahoma"/>
            <family val="2"/>
          </rPr>
          <t xml:space="preserve">
PZA 4 EN ORDEN</t>
        </r>
      </text>
    </comment>
    <comment ref="A667" authorId="0" shapeId="0">
      <text>
        <r>
          <rPr>
            <sz val="8"/>
            <color indexed="81"/>
            <rFont val="Tahoma"/>
            <family val="2"/>
          </rPr>
          <t xml:space="preserve">SIN SOLPED. LA CANCELARON EN JULIO 2014
</t>
        </r>
      </text>
    </comment>
    <comment ref="E668" authorId="1" shapeId="0">
      <text>
        <r>
          <rPr>
            <b/>
            <sz val="9"/>
            <color indexed="81"/>
            <rFont val="Tahoma"/>
            <family val="2"/>
          </rPr>
          <t>Abel:</t>
        </r>
        <r>
          <rPr>
            <sz val="9"/>
            <color indexed="81"/>
            <rFont val="Tahoma"/>
            <family val="2"/>
          </rPr>
          <t xml:space="preserve">
SOLP 10206860 LA REEMPLAZA
__________________
estuvo anulado pero la agrgaron  nuevamente con fecha actual, puede que sea pàra otra pieza
</t>
        </r>
      </text>
    </comment>
    <comment ref="I672" authorId="1" shapeId="0">
      <text>
        <r>
          <rPr>
            <b/>
            <sz val="9"/>
            <color indexed="81"/>
            <rFont val="Tahoma"/>
            <family val="2"/>
          </rPr>
          <t>Abel:</t>
        </r>
        <r>
          <rPr>
            <sz val="9"/>
            <color indexed="81"/>
            <rFont val="Tahoma"/>
            <family val="2"/>
          </rPr>
          <t xml:space="preserve">
SE INSISTIO EN cambiar a cant=2 pero siempre enviaban la misma.</t>
        </r>
      </text>
    </comment>
    <comment ref="A673" authorId="1" shapeId="0">
      <text>
        <r>
          <rPr>
            <b/>
            <sz val="9"/>
            <color indexed="81"/>
            <rFont val="Tahoma"/>
            <family val="2"/>
          </rPr>
          <t>Abel:</t>
        </r>
        <r>
          <rPr>
            <sz val="9"/>
            <color indexed="81"/>
            <rFont val="Tahoma"/>
            <family val="2"/>
          </rPr>
          <t xml:space="preserve">
SE ARCHIVO COMO TERMINADO</t>
        </r>
      </text>
    </comment>
    <comment ref="E692" authorId="1" shapeId="0">
      <text>
        <r>
          <rPr>
            <b/>
            <sz val="9"/>
            <color indexed="81"/>
            <rFont val="Tahoma"/>
            <family val="2"/>
          </rPr>
          <t>Abel:</t>
        </r>
        <r>
          <rPr>
            <sz val="9"/>
            <color indexed="81"/>
            <rFont val="Tahoma"/>
            <family val="2"/>
          </rPr>
          <t xml:space="preserve">
ES DE ESAS TIPICAS SOLPED CON IMPLANTES DONDE ANTES SOLICITARON INSUMOS A OTROS LABS
</t>
        </r>
      </text>
    </comment>
    <comment ref="A702" authorId="0" shapeId="0">
      <text>
        <r>
          <rPr>
            <b/>
            <sz val="8"/>
            <color indexed="81"/>
            <rFont val="Tahoma"/>
            <family val="2"/>
          </rPr>
          <t>SIN SOLPED, CANCELADO CON OC-MARZO-2014</t>
        </r>
        <r>
          <rPr>
            <sz val="8"/>
            <color indexed="81"/>
            <rFont val="Tahoma"/>
            <family val="2"/>
          </rPr>
          <t xml:space="preserve">
</t>
        </r>
      </text>
    </comment>
    <comment ref="E705" authorId="1" shapeId="0">
      <text>
        <r>
          <rPr>
            <b/>
            <sz val="9"/>
            <color indexed="81"/>
            <rFont val="Tahoma"/>
            <family val="2"/>
          </rPr>
          <t>Abel:</t>
        </r>
        <r>
          <rPr>
            <sz val="9"/>
            <color indexed="81"/>
            <rFont val="Tahoma"/>
            <family val="2"/>
          </rPr>
          <t xml:space="preserve">
DESPUES SE ANULO ESTA POSICION Y AGREGARON UNA TERCERA CON CORONA SOLO PARA 3 PZAS Y UNA 4TA CON UNA INCURSTACION
</t>
        </r>
      </text>
    </comment>
    <comment ref="J705" authorId="1" shapeId="0">
      <text>
        <r>
          <rPr>
            <b/>
            <sz val="9"/>
            <color indexed="81"/>
            <rFont val="Tahoma"/>
            <family val="2"/>
          </rPr>
          <t>Abel:</t>
        </r>
        <r>
          <rPr>
            <sz val="9"/>
            <color indexed="81"/>
            <rFont val="Tahoma"/>
            <family val="2"/>
          </rPr>
          <t xml:space="preserve">
cant=4</t>
        </r>
      </text>
    </comment>
    <comment ref="E706" authorId="1" shapeId="0">
      <text>
        <r>
          <rPr>
            <b/>
            <sz val="9"/>
            <color indexed="81"/>
            <rFont val="Tahoma"/>
            <family val="2"/>
          </rPr>
          <t>Abel:</t>
        </r>
        <r>
          <rPr>
            <sz val="9"/>
            <color indexed="81"/>
            <rFont val="Tahoma"/>
            <family val="2"/>
          </rPr>
          <t xml:space="preserve">
ESTO ES LO CORRECTO, ANTES TENIA 2705003X1, buscar solped y corregir</t>
        </r>
      </text>
    </comment>
    <comment ref="E707" authorId="1" shapeId="0">
      <text>
        <r>
          <rPr>
            <b/>
            <sz val="9"/>
            <color indexed="81"/>
            <rFont val="Tahoma"/>
            <family val="2"/>
          </rPr>
          <t>Abel:</t>
        </r>
        <r>
          <rPr>
            <sz val="9"/>
            <color indexed="81"/>
            <rFont val="Tahoma"/>
            <family val="2"/>
          </rPr>
          <t xml:space="preserve">
ORDEN EN TSS
</t>
        </r>
      </text>
    </comment>
    <comment ref="E723" authorId="1" shapeId="0">
      <text>
        <r>
          <rPr>
            <b/>
            <sz val="9"/>
            <color indexed="81"/>
            <rFont val="Tahoma"/>
            <family val="2"/>
          </rPr>
          <t>Abel:</t>
        </r>
        <r>
          <rPr>
            <sz val="9"/>
            <color indexed="81"/>
            <rFont val="Tahoma"/>
            <family val="2"/>
          </rPr>
          <t xml:space="preserve">
TB HICIEORN PROVISORIO PZA 3 PERO SOLO ENVIARON SOLPED POR ESTA CORONA</t>
        </r>
      </text>
    </comment>
    <comment ref="J759" authorId="0" shapeId="0">
      <text>
        <r>
          <rPr>
            <b/>
            <sz val="8"/>
            <color indexed="81"/>
            <rFont val="Tahoma"/>
            <family val="2"/>
          </rPr>
          <t>*:</t>
        </r>
        <r>
          <rPr>
            <sz val="8"/>
            <color indexed="81"/>
            <rFont val="Tahoma"/>
            <family val="2"/>
          </rPr>
          <t xml:space="preserve">
CANT=9</t>
        </r>
      </text>
    </comment>
    <comment ref="E762" authorId="1" shapeId="0">
      <text>
        <r>
          <rPr>
            <b/>
            <sz val="9"/>
            <color indexed="81"/>
            <rFont val="Tahoma"/>
            <family val="2"/>
          </rPr>
          <t>Abel:</t>
        </r>
        <r>
          <rPr>
            <sz val="9"/>
            <color indexed="81"/>
            <rFont val="Tahoma"/>
            <family val="2"/>
          </rPr>
          <t xml:space="preserve">
numero desfasado con prestaciones anteriores (implante). Se llamo pero insistieron en que solped esta bien liberada para beraudent</t>
        </r>
      </text>
    </comment>
    <comment ref="E763" authorId="1" shapeId="0">
      <text>
        <r>
          <rPr>
            <b/>
            <sz val="9"/>
            <color indexed="81"/>
            <rFont val="Tahoma"/>
            <family val="2"/>
          </rPr>
          <t>Abel:</t>
        </r>
        <r>
          <rPr>
            <sz val="9"/>
            <color indexed="81"/>
            <rFont val="Tahoma"/>
            <family val="2"/>
          </rPr>
          <t xml:space="preserve">
numero desfasado con prestaciones anteriores (implante). Se llamo pero insistieron en que solped esta bien liberada para beraudent</t>
        </r>
      </text>
    </comment>
    <comment ref="J763" authorId="1" shapeId="0">
      <text>
        <r>
          <rPr>
            <b/>
            <sz val="9"/>
            <color indexed="81"/>
            <rFont val="Tahoma"/>
            <family val="2"/>
          </rPr>
          <t>Abel:</t>
        </r>
        <r>
          <rPr>
            <sz val="9"/>
            <color indexed="81"/>
            <rFont val="Tahoma"/>
            <family val="2"/>
          </rPr>
          <t xml:space="preserve">
ANTES CANT=2  PERO LA PAGARON COMO CANT=1 POR ESO ESTA SE DESGLOSÓ</t>
        </r>
      </text>
    </comment>
    <comment ref="I764" authorId="0" shapeId="0">
      <text>
        <r>
          <rPr>
            <b/>
            <sz val="8"/>
            <color indexed="81"/>
            <rFont val="Tahoma"/>
            <family val="2"/>
          </rPr>
          <t>REPETICION LLEGO COMO PZA 2</t>
        </r>
        <r>
          <rPr>
            <sz val="8"/>
            <color indexed="81"/>
            <rFont val="Tahoma"/>
            <family val="2"/>
          </rPr>
          <t xml:space="preserve">
</t>
        </r>
      </text>
    </comment>
    <comment ref="A77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783" authorId="0" shapeId="0">
      <text>
        <r>
          <rPr>
            <sz val="8"/>
            <color indexed="81"/>
            <rFont val="Tahoma"/>
            <family val="2"/>
          </rPr>
          <t xml:space="preserve">SIN ORDEN. SE CANCELO EN OC-ENERO2014
</t>
        </r>
      </text>
    </comment>
    <comment ref="A784" authorId="0" shapeId="0">
      <text>
        <r>
          <rPr>
            <sz val="8"/>
            <color indexed="81"/>
            <rFont val="Tahoma"/>
            <family val="2"/>
          </rPr>
          <t xml:space="preserve">SIN ORDEN. SE CANCELO EN OC-ENERO2014
</t>
        </r>
      </text>
    </comment>
    <comment ref="A790" authorId="1" shapeId="0">
      <text>
        <r>
          <rPr>
            <b/>
            <sz val="9"/>
            <color indexed="81"/>
            <rFont val="Tahoma"/>
            <family val="2"/>
          </rPr>
          <t>Abel:</t>
        </r>
        <r>
          <rPr>
            <sz val="9"/>
            <color indexed="81"/>
            <rFont val="Tahoma"/>
            <family val="2"/>
          </rPr>
          <t xml:space="preserve">
SIN SOLPED</t>
        </r>
      </text>
    </comment>
    <comment ref="A794" authorId="1" shapeId="0">
      <text>
        <r>
          <rPr>
            <b/>
            <sz val="9"/>
            <color indexed="81"/>
            <rFont val="Tahoma"/>
            <family val="2"/>
          </rPr>
          <t>Abel:</t>
        </r>
        <r>
          <rPr>
            <sz val="9"/>
            <color indexed="81"/>
            <rFont val="Tahoma"/>
            <family val="2"/>
          </rPr>
          <t xml:space="preserve">
----------------
nunca se hizo
se archivo como terminada</t>
        </r>
      </text>
    </comment>
    <comment ref="A79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J796" authorId="1" shapeId="0">
      <text>
        <r>
          <rPr>
            <b/>
            <sz val="9"/>
            <color indexed="81"/>
            <rFont val="Tahoma"/>
            <family val="2"/>
          </rPr>
          <t>Abel:</t>
        </r>
        <r>
          <rPr>
            <sz val="9"/>
            <color indexed="81"/>
            <rFont val="Tahoma"/>
            <family val="2"/>
          </rPr>
          <t xml:space="preserve">
CANT=10</t>
        </r>
      </text>
    </comment>
    <comment ref="A801" authorId="0" shapeId="0">
      <text>
        <r>
          <rPr>
            <sz val="8"/>
            <color indexed="81"/>
            <rFont val="Tahoma"/>
            <family val="2"/>
          </rPr>
          <t xml:space="preserve">SIN SOLPED. LA CANCELARON EN JULIO 2014
</t>
        </r>
      </text>
    </comment>
    <comment ref="I817" authorId="0" shapeId="0">
      <text>
        <r>
          <rPr>
            <b/>
            <sz val="8"/>
            <color indexed="81"/>
            <rFont val="Tahoma"/>
            <family val="2"/>
          </rPr>
          <t>solped tiene proces 2705003 x 2 (pzas 18-19). Pero pagaron solo 1 por eso se desglozó</t>
        </r>
        <r>
          <rPr>
            <sz val="8"/>
            <color indexed="81"/>
            <rFont val="Tahoma"/>
            <family val="2"/>
          </rPr>
          <t xml:space="preserve">
</t>
        </r>
      </text>
    </comment>
    <comment ref="A823" authorId="0" shapeId="0">
      <text>
        <r>
          <rPr>
            <sz val="8"/>
            <color indexed="81"/>
            <rFont val="Tahoma"/>
            <family val="2"/>
          </rPr>
          <t xml:space="preserve">SIN SOLPED. LA CANCELARON EN JULIO 2014
</t>
        </r>
      </text>
    </comment>
    <comment ref="J824" authorId="1" shapeId="0">
      <text>
        <r>
          <rPr>
            <b/>
            <sz val="9"/>
            <color indexed="81"/>
            <rFont val="Tahoma"/>
            <family val="2"/>
          </rPr>
          <t>Abel:</t>
        </r>
        <r>
          <rPr>
            <sz val="9"/>
            <color indexed="81"/>
            <rFont val="Tahoma"/>
            <family val="2"/>
          </rPr>
          <t xml:space="preserve">
CANT=3
</t>
        </r>
      </text>
    </comment>
    <comment ref="C827" authorId="0" shapeId="0">
      <text>
        <r>
          <rPr>
            <b/>
            <sz val="8"/>
            <color indexed="81"/>
            <rFont val="Tahoma"/>
            <family val="2"/>
          </rPr>
          <t>SI NO PAAGAN EN ABRIL PEDIR A ENCARGADA QUE CAMBIE FECHA</t>
        </r>
        <r>
          <rPr>
            <sz val="8"/>
            <color indexed="81"/>
            <rFont val="Tahoma"/>
            <family val="2"/>
          </rPr>
          <t xml:space="preserve">
</t>
        </r>
      </text>
    </comment>
    <comment ref="I828" authorId="0" shapeId="0">
      <text>
        <r>
          <rPr>
            <b/>
            <sz val="8"/>
            <color indexed="81"/>
            <rFont val="Tahoma"/>
            <family val="2"/>
          </rPr>
          <t>en orden piden perno perop no dice que pza,,, en recepcion le pusieron pza 20</t>
        </r>
      </text>
    </comment>
    <comment ref="A831" authorId="1" shapeId="0">
      <text>
        <r>
          <rPr>
            <b/>
            <sz val="9"/>
            <color indexed="81"/>
            <rFont val="Tahoma"/>
            <family val="2"/>
          </rPr>
          <t>Abel:</t>
        </r>
        <r>
          <rPr>
            <sz val="9"/>
            <color indexed="81"/>
            <rFont val="Tahoma"/>
            <family val="2"/>
          </rPr>
          <t xml:space="preserve">
ORDEN SE ARCHIVO EN PENDIENTES PIDIENDO SOLPED PARA LA CORONA</t>
        </r>
      </text>
    </comment>
    <comment ref="B835" authorId="0" shapeId="0">
      <text>
        <r>
          <rPr>
            <b/>
            <sz val="8"/>
            <color indexed="81"/>
            <rFont val="Tahoma"/>
            <family val="2"/>
          </rPr>
          <t>FECHA ANTERIOR: 27/02</t>
        </r>
      </text>
    </comment>
    <comment ref="E836" authorId="1" shapeId="0">
      <text>
        <r>
          <rPr>
            <b/>
            <sz val="9"/>
            <color indexed="81"/>
            <rFont val="Tahoma"/>
            <family val="2"/>
          </rPr>
          <t>Abel:</t>
        </r>
        <r>
          <rPr>
            <sz val="9"/>
            <color indexed="81"/>
            <rFont val="Tahoma"/>
            <family val="2"/>
          </rPr>
          <t xml:space="preserve">
ESTUVO ANULADO</t>
        </r>
      </text>
    </comment>
    <comment ref="A838" authorId="0" shapeId="0">
      <text>
        <r>
          <rPr>
            <b/>
            <sz val="8"/>
            <color indexed="81"/>
            <rFont val="Tahoma"/>
            <family val="2"/>
          </rPr>
          <t>*:</t>
        </r>
        <r>
          <rPr>
            <sz val="8"/>
            <color indexed="81"/>
            <rFont val="Tahoma"/>
            <family val="2"/>
          </rPr>
          <t xml:space="preserve">
SIN SOLPED</t>
        </r>
      </text>
    </comment>
    <comment ref="J840" authorId="1" shapeId="0">
      <text>
        <r>
          <rPr>
            <b/>
            <sz val="9"/>
            <color indexed="81"/>
            <rFont val="Tahoma"/>
            <family val="2"/>
          </rPr>
          <t>Abel:</t>
        </r>
        <r>
          <rPr>
            <sz val="9"/>
            <color indexed="81"/>
            <rFont val="Tahoma"/>
            <family val="2"/>
          </rPr>
          <t xml:space="preserve">
HICIERON CARILLAS 8 y 9. enviaron y cancelaron solped 10264663 para unma pieza, pero despues, ante la solicitud, se modifico a cant=2 y como una pza ya estaba paghada, se desglozo.CANCELARON CANTIDAD 2</t>
        </r>
      </text>
    </comment>
    <comment ref="A852" authorId="0" shapeId="0">
      <text>
        <r>
          <rPr>
            <b/>
            <sz val="8"/>
            <color indexed="81"/>
            <rFont val="Tahoma"/>
            <family val="2"/>
          </rPr>
          <t>SIN SOLPED. CANCELADA CON O.C. ENVIADAS EN JULIO</t>
        </r>
        <r>
          <rPr>
            <sz val="8"/>
            <color indexed="81"/>
            <rFont val="Tahoma"/>
            <family val="2"/>
          </rPr>
          <t xml:space="preserve">
</t>
        </r>
      </text>
    </comment>
    <comment ref="E852" authorId="0" shapeId="0">
      <text>
        <r>
          <rPr>
            <b/>
            <sz val="8"/>
            <color indexed="81"/>
            <rFont val="Tahoma"/>
            <family val="2"/>
          </rPr>
          <t>EN CANC. JUNIO 2014 PAGARONLA 10212582 Y ESTA QUE CREO QUE SE CONFUNDIERON</t>
        </r>
        <r>
          <rPr>
            <sz val="8"/>
            <color indexed="81"/>
            <rFont val="Tahoma"/>
            <family val="2"/>
          </rPr>
          <t xml:space="preserve">
</t>
        </r>
      </text>
    </comment>
    <comment ref="I869" authorId="0" shapeId="0">
      <text>
        <r>
          <rPr>
            <b/>
            <sz val="8"/>
            <color indexed="81"/>
            <rFont val="Tahoma"/>
            <family val="2"/>
          </rPr>
          <t>PZA 8 EN SOLPED</t>
        </r>
        <r>
          <rPr>
            <sz val="8"/>
            <color indexed="81"/>
            <rFont val="Tahoma"/>
            <family val="2"/>
          </rPr>
          <t xml:space="preserve">
</t>
        </r>
      </text>
    </comment>
    <comment ref="A872"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874" authorId="0" shapeId="0">
      <text>
        <r>
          <rPr>
            <b/>
            <sz val="8"/>
            <color indexed="81"/>
            <rFont val="Tahoma"/>
            <family val="2"/>
          </rPr>
          <t xml:space="preserve">TRAB. TERMINADO SIN PAGO
</t>
        </r>
      </text>
    </comment>
    <comment ref="A877" authorId="0" shapeId="0">
      <text>
        <r>
          <rPr>
            <sz val="8"/>
            <color indexed="81"/>
            <rFont val="Tahoma"/>
            <family val="2"/>
          </rPr>
          <t xml:space="preserve">SIN SOLPED. LA CANCELARON EN JULIO 2014
</t>
        </r>
      </text>
    </comment>
    <comment ref="A878" authorId="0" shapeId="0">
      <text>
        <r>
          <rPr>
            <b/>
            <sz val="8"/>
            <color indexed="81"/>
            <rFont val="Tahoma"/>
            <family val="2"/>
          </rPr>
          <t>CANC. EN ORD COMPRA DIC 2013</t>
        </r>
      </text>
    </comment>
    <comment ref="A879" authorId="0" shapeId="0">
      <text>
        <r>
          <rPr>
            <b/>
            <sz val="8"/>
            <color indexed="81"/>
            <rFont val="Tahoma"/>
            <family val="2"/>
          </rPr>
          <t>CANC. EN ORD COMPRA DIC 2013</t>
        </r>
      </text>
    </comment>
    <comment ref="B893" authorId="1" shapeId="0">
      <text>
        <r>
          <rPr>
            <b/>
            <sz val="9"/>
            <color indexed="81"/>
            <rFont val="Tahoma"/>
            <family val="2"/>
          </rPr>
          <t>Abel:</t>
        </r>
        <r>
          <rPr>
            <sz val="9"/>
            <color indexed="81"/>
            <rFont val="Tahoma"/>
            <family val="2"/>
          </rPr>
          <t xml:space="preserve">
ANTES 24/11
</t>
        </r>
      </text>
    </comment>
    <comment ref="J910" authorId="0" shapeId="0">
      <text>
        <r>
          <rPr>
            <b/>
            <sz val="8"/>
            <color indexed="81"/>
            <rFont val="Tahoma"/>
            <family val="2"/>
          </rPr>
          <t>*:</t>
        </r>
        <r>
          <rPr>
            <sz val="8"/>
            <color indexed="81"/>
            <rFont val="Tahoma"/>
            <family val="2"/>
          </rPr>
          <t xml:space="preserve">
SOLPED EN POSION 2 ANTES ESTABA CN CANTIDAD = 2, AHORA CANTIDAD =3
</t>
        </r>
      </text>
    </comment>
    <comment ref="I911" authorId="1" shapeId="0">
      <text>
        <r>
          <rPr>
            <b/>
            <sz val="9"/>
            <color indexed="81"/>
            <rFont val="Tahoma"/>
            <family val="2"/>
          </rPr>
          <t>Abel:</t>
        </r>
        <r>
          <rPr>
            <sz val="9"/>
            <color indexed="81"/>
            <rFont val="Tahoma"/>
            <family val="2"/>
          </rPr>
          <t xml:space="preserve">
CREO QUE PZA 6 EN SOLED
</t>
        </r>
      </text>
    </comment>
    <comment ref="J917" authorId="0" shapeId="0">
      <text>
        <r>
          <rPr>
            <b/>
            <sz val="8"/>
            <color indexed="81"/>
            <rFont val="Tahoma"/>
            <family val="2"/>
          </rPr>
          <t>*:</t>
        </r>
        <r>
          <rPr>
            <sz val="8"/>
            <color indexed="81"/>
            <rFont val="Tahoma"/>
            <family val="2"/>
          </rPr>
          <t xml:space="preserve">
CANT=1</t>
        </r>
      </text>
    </comment>
    <comment ref="J918" authorId="0" shapeId="0">
      <text>
        <r>
          <rPr>
            <b/>
            <sz val="8"/>
            <color indexed="81"/>
            <rFont val="Tahoma"/>
            <family val="2"/>
          </rPr>
          <t>EN ORDEN SOLICITAN LA PZA 8 COMO APOYO</t>
        </r>
        <r>
          <rPr>
            <sz val="8"/>
            <color indexed="81"/>
            <rFont val="Tahoma"/>
            <family val="2"/>
          </rPr>
          <t xml:space="preserve">
</t>
        </r>
      </text>
    </comment>
    <comment ref="A919"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927" authorId="0" shapeId="0">
      <text>
        <r>
          <rPr>
            <sz val="8"/>
            <color indexed="81"/>
            <rFont val="Tahoma"/>
            <family val="2"/>
          </rPr>
          <t xml:space="preserve">SIN ORDEN. SE CANCELO EN OC-ENERO2014
</t>
        </r>
      </text>
    </comment>
    <comment ref="E956" authorId="0" shapeId="0">
      <text>
        <r>
          <rPr>
            <b/>
            <sz val="8"/>
            <color indexed="81"/>
            <rFont val="Tahoma"/>
            <family val="2"/>
          </rPr>
          <t>corona impaga pero con esta misma solped hicieron corona sustiucion de la misma pza</t>
        </r>
      </text>
    </comment>
    <comment ref="E957" authorId="0" shapeId="0">
      <text>
        <r>
          <rPr>
            <b/>
            <sz val="8"/>
            <color indexed="81"/>
            <rFont val="Tahoma"/>
            <family val="2"/>
          </rPr>
          <t>*:</t>
        </r>
        <r>
          <rPr>
            <sz val="8"/>
            <color indexed="81"/>
            <rFont val="Tahoma"/>
            <family val="2"/>
          </rPr>
          <t xml:space="preserve">
SOLP 10165155 HACE LO MISMO</t>
        </r>
      </text>
    </comment>
  </commentList>
</comments>
</file>

<file path=xl/comments15.xml><?xml version="1.0" encoding="utf-8"?>
<comments xmlns="http://schemas.openxmlformats.org/spreadsheetml/2006/main">
  <authors>
    <author>Abel</author>
    <author>*</author>
  </authors>
  <commentList>
    <comment ref="B28" authorId="0" shapeId="0">
      <text>
        <r>
          <rPr>
            <b/>
            <sz val="9"/>
            <color indexed="81"/>
            <rFont val="Tahoma"/>
            <family val="2"/>
          </rPr>
          <t>Abel:</t>
        </r>
        <r>
          <rPr>
            <sz val="9"/>
            <color indexed="81"/>
            <rFont val="Tahoma"/>
            <family val="2"/>
          </rPr>
          <t xml:space="preserve">
FECHA EN SOLPED 1/8</t>
        </r>
      </text>
    </comment>
    <comment ref="A29" authorId="0" shapeId="0">
      <text>
        <r>
          <rPr>
            <b/>
            <sz val="9"/>
            <color indexed="81"/>
            <rFont val="Tahoma"/>
            <family val="2"/>
          </rPr>
          <t>Abel:</t>
        </r>
        <r>
          <rPr>
            <sz val="9"/>
            <color indexed="81"/>
            <rFont val="Tahoma"/>
            <family val="2"/>
          </rPr>
          <t xml:space="preserve">
SE ARCHIVO COMO TERMINADO</t>
        </r>
      </text>
    </comment>
    <comment ref="F54" authorId="1" shapeId="0">
      <text>
        <r>
          <rPr>
            <b/>
            <sz val="8"/>
            <color indexed="81"/>
            <rFont val="Tahoma"/>
            <family val="2"/>
          </rPr>
          <t>16457 EN ORDEN</t>
        </r>
        <r>
          <rPr>
            <sz val="8"/>
            <color indexed="81"/>
            <rFont val="Tahoma"/>
            <family val="2"/>
          </rPr>
          <t xml:space="preserve">
</t>
        </r>
      </text>
    </comment>
    <comment ref="F55" authorId="1" shapeId="0">
      <text>
        <r>
          <rPr>
            <b/>
            <sz val="8"/>
            <color indexed="81"/>
            <rFont val="Tahoma"/>
            <family val="2"/>
          </rPr>
          <t>16457 EN ORDEN</t>
        </r>
        <r>
          <rPr>
            <sz val="8"/>
            <color indexed="81"/>
            <rFont val="Tahoma"/>
            <family val="2"/>
          </rPr>
          <t xml:space="preserve">
</t>
        </r>
      </text>
    </comment>
    <comment ref="A61" authorId="1" shapeId="0">
      <text>
        <r>
          <rPr>
            <b/>
            <sz val="8"/>
            <color indexed="81"/>
            <rFont val="Tahoma"/>
            <family val="2"/>
          </rPr>
          <t>*:</t>
        </r>
        <r>
          <rPr>
            <sz val="8"/>
            <color indexed="81"/>
            <rFont val="Tahoma"/>
            <family val="2"/>
          </rPr>
          <t xml:space="preserve">
SOLO LLEGA SOLPED DE UNA PZA.</t>
        </r>
      </text>
    </comment>
    <comment ref="A66" authorId="1" shapeId="0">
      <text>
        <r>
          <rPr>
            <b/>
            <sz val="8"/>
            <color indexed="81"/>
            <rFont val="Tahoma"/>
            <family val="2"/>
          </rPr>
          <t>*:</t>
        </r>
        <r>
          <rPr>
            <sz val="8"/>
            <color indexed="81"/>
            <rFont val="Tahoma"/>
            <family val="2"/>
          </rPr>
          <t xml:space="preserve">
SIN SOLPED</t>
        </r>
      </text>
    </comment>
    <comment ref="E74" authorId="1" shapeId="0">
      <text>
        <r>
          <rPr>
            <sz val="8"/>
            <color indexed="81"/>
            <rFont val="Tahoma"/>
            <family val="2"/>
          </rPr>
          <t xml:space="preserve">existe solped 10145456 con prov y perno pza 7 (el perno no se hizo). Ahora llego esta solped, habira que esperar que llegue orden para ver si es de otra pza
</t>
        </r>
      </text>
    </comment>
    <comment ref="B77" authorId="0" shapeId="0">
      <text>
        <r>
          <rPr>
            <b/>
            <sz val="9"/>
            <color indexed="81"/>
            <rFont val="Tahoma"/>
            <family val="2"/>
          </rPr>
          <t>Abel:</t>
        </r>
        <r>
          <rPr>
            <sz val="9"/>
            <color indexed="81"/>
            <rFont val="Tahoma"/>
            <family val="2"/>
          </rPr>
          <t xml:space="preserve">
fecha en solped 1/8
</t>
        </r>
      </text>
    </comment>
    <comment ref="B78" authorId="0" shapeId="0">
      <text>
        <r>
          <rPr>
            <b/>
            <sz val="9"/>
            <color indexed="81"/>
            <rFont val="Tahoma"/>
            <family val="2"/>
          </rPr>
          <t>Abel:</t>
        </r>
        <r>
          <rPr>
            <sz val="9"/>
            <color indexed="81"/>
            <rFont val="Tahoma"/>
            <family val="2"/>
          </rPr>
          <t xml:space="preserve">
fecha en solped 1/8
</t>
        </r>
      </text>
    </comment>
    <comment ref="A90" authorId="1" shapeId="0">
      <text>
        <r>
          <rPr>
            <b/>
            <sz val="8"/>
            <color indexed="81"/>
            <rFont val="Tahoma"/>
            <family val="2"/>
          </rPr>
          <t>*:</t>
        </r>
        <r>
          <rPr>
            <sz val="8"/>
            <color indexed="81"/>
            <rFont val="Tahoma"/>
            <family val="2"/>
          </rPr>
          <t xml:space="preserve">
SIN SOLPED</t>
        </r>
      </text>
    </comment>
    <comment ref="E92" authorId="1" shapeId="0">
      <text>
        <r>
          <rPr>
            <b/>
            <sz val="8"/>
            <color indexed="81"/>
            <rFont val="Tahoma"/>
            <family val="2"/>
          </rPr>
          <t>SOLPED REEMPLAZA A 10143116</t>
        </r>
      </text>
    </comment>
    <comment ref="E110" authorId="1" shapeId="0">
      <text>
        <r>
          <rPr>
            <b/>
            <sz val="8"/>
            <color indexed="81"/>
            <rFont val="Tahoma"/>
            <family val="2"/>
          </rPr>
          <t>SOLPED REEMPLAZA A 10141710</t>
        </r>
      </text>
    </comment>
    <comment ref="I128" authorId="1" shapeId="0">
      <text>
        <r>
          <rPr>
            <b/>
            <sz val="8"/>
            <color indexed="81"/>
            <rFont val="Tahoma"/>
            <family val="2"/>
          </rPr>
          <t>EN MARZO HIZO prov + perno pza 30 y en abril casquete pza 30, AHORA  a fines de abril esta haciendo prov + perno pza 31</t>
        </r>
        <r>
          <rPr>
            <sz val="8"/>
            <color indexed="81"/>
            <rFont val="Tahoma"/>
            <family val="2"/>
          </rPr>
          <t xml:space="preserve">
</t>
        </r>
      </text>
    </comment>
    <comment ref="A130" authorId="1" shapeId="0">
      <text>
        <r>
          <rPr>
            <b/>
            <sz val="8"/>
            <color indexed="81"/>
            <rFont val="Tahoma"/>
            <family val="2"/>
          </rPr>
          <t>TERMINADAS</t>
        </r>
        <r>
          <rPr>
            <sz val="8"/>
            <color indexed="81"/>
            <rFont val="Tahoma"/>
            <family val="2"/>
          </rPr>
          <t xml:space="preserve">
</t>
        </r>
      </text>
    </comment>
    <comment ref="E150" authorId="0" shapeId="0">
      <text>
        <r>
          <rPr>
            <b/>
            <sz val="9"/>
            <color indexed="81"/>
            <rFont val="Tahoma"/>
            <family val="2"/>
          </rPr>
          <t>Abel:</t>
        </r>
        <r>
          <rPr>
            <sz val="9"/>
            <color indexed="81"/>
            <rFont val="Tahoma"/>
            <family val="2"/>
          </rPr>
          <t xml:space="preserve">
ESTAN HACIENDO CORONA PROCESRA</t>
        </r>
      </text>
    </comment>
    <comment ref="C160" authorId="1" shapeId="0">
      <text>
        <r>
          <rPr>
            <b/>
            <sz val="8"/>
            <color indexed="81"/>
            <rFont val="Tahoma"/>
            <family val="2"/>
          </rPr>
          <t>a pac se le termino el trabajo en abril2013 despues no quiso pagar… esa solped se anulo.. Ahora esta repitiendo mismo trabajo… se debe tener hast que pague</t>
        </r>
      </text>
    </comment>
    <comment ref="B168" authorId="0" shapeId="0">
      <text>
        <r>
          <rPr>
            <b/>
            <sz val="9"/>
            <color indexed="81"/>
            <rFont val="Tahoma"/>
            <family val="2"/>
          </rPr>
          <t>Abel:</t>
        </r>
        <r>
          <rPr>
            <sz val="9"/>
            <color indexed="81"/>
            <rFont val="Tahoma"/>
            <family val="2"/>
          </rPr>
          <t xml:space="preserve">
LLEGO EN SEPTIEMBRE CON FECHA 01/08/2014</t>
        </r>
      </text>
    </comment>
    <comment ref="A169" authorId="0" shapeId="0">
      <text>
        <r>
          <rPr>
            <b/>
            <sz val="9"/>
            <color indexed="81"/>
            <rFont val="Tahoma"/>
            <family val="2"/>
          </rPr>
          <t>Abel:</t>
        </r>
        <r>
          <rPr>
            <sz val="9"/>
            <color indexed="81"/>
            <rFont val="Tahoma"/>
            <family val="2"/>
          </rPr>
          <t xml:space="preserve">
SIN SOLPED</t>
        </r>
      </text>
    </comment>
    <comment ref="B175" authorId="0" shapeId="0">
      <text>
        <r>
          <rPr>
            <b/>
            <sz val="9"/>
            <color indexed="81"/>
            <rFont val="Tahoma"/>
            <family val="2"/>
          </rPr>
          <t>Abel:</t>
        </r>
        <r>
          <rPr>
            <sz val="9"/>
            <color indexed="81"/>
            <rFont val="Tahoma"/>
            <family val="2"/>
          </rPr>
          <t xml:space="preserve">
fecha en solped 1/8
</t>
        </r>
      </text>
    </comment>
    <comment ref="B176" authorId="0" shapeId="0">
      <text>
        <r>
          <rPr>
            <b/>
            <sz val="9"/>
            <color indexed="81"/>
            <rFont val="Tahoma"/>
            <family val="2"/>
          </rPr>
          <t>Abel:</t>
        </r>
        <r>
          <rPr>
            <sz val="9"/>
            <color indexed="81"/>
            <rFont val="Tahoma"/>
            <family val="2"/>
          </rPr>
          <t xml:space="preserve">
fecha en solped 1/8
</t>
        </r>
      </text>
    </comment>
    <comment ref="E185" authorId="0" shapeId="0">
      <text>
        <r>
          <rPr>
            <b/>
            <sz val="9"/>
            <color indexed="81"/>
            <rFont val="Tahoma"/>
            <family val="2"/>
          </rPr>
          <t>Abel:</t>
        </r>
        <r>
          <rPr>
            <sz val="9"/>
            <color indexed="81"/>
            <rFont val="Tahoma"/>
            <family val="2"/>
          </rPr>
          <t xml:space="preserve">
ANTES 10180840</t>
        </r>
      </text>
    </comment>
    <comment ref="E186" authorId="0" shapeId="0">
      <text>
        <r>
          <rPr>
            <b/>
            <sz val="9"/>
            <color indexed="81"/>
            <rFont val="Tahoma"/>
            <family val="2"/>
          </rPr>
          <t>Abel:</t>
        </r>
        <r>
          <rPr>
            <sz val="9"/>
            <color indexed="81"/>
            <rFont val="Tahoma"/>
            <family val="2"/>
          </rPr>
          <t xml:space="preserve">
ANTES 10180840</t>
        </r>
      </text>
    </comment>
    <comment ref="A219" authorId="1" shapeId="0">
      <text>
        <r>
          <rPr>
            <b/>
            <sz val="8"/>
            <color indexed="81"/>
            <rFont val="Tahoma"/>
            <family val="2"/>
          </rPr>
          <t>SIN SOLPED. LO PAGARON EN OC. ENERO</t>
        </r>
      </text>
    </comment>
    <comment ref="B221" authorId="0" shapeId="0">
      <text>
        <r>
          <rPr>
            <b/>
            <sz val="9"/>
            <color indexed="81"/>
            <rFont val="Tahoma"/>
            <family val="2"/>
          </rPr>
          <t>Abel:</t>
        </r>
        <r>
          <rPr>
            <sz val="9"/>
            <color indexed="81"/>
            <rFont val="Tahoma"/>
            <family val="2"/>
          </rPr>
          <t xml:space="preserve">
fecha en solped 1/8
</t>
        </r>
      </text>
    </comment>
    <comment ref="E225" authorId="1" shapeId="0">
      <text>
        <r>
          <rPr>
            <b/>
            <sz val="8"/>
            <color indexed="81"/>
            <rFont val="Tahoma"/>
            <family val="2"/>
          </rPr>
          <t>ESTABA EN PLAZA SUR, PERO LA CANCELARON COMO SI ESTUVIRA EN STA LUCIA</t>
        </r>
        <r>
          <rPr>
            <sz val="8"/>
            <color indexed="81"/>
            <rFont val="Tahoma"/>
            <family val="2"/>
          </rPr>
          <t xml:space="preserve">
</t>
        </r>
      </text>
    </comment>
    <comment ref="A229" authorId="0" shapeId="0">
      <text>
        <r>
          <rPr>
            <b/>
            <sz val="9"/>
            <color indexed="81"/>
            <rFont val="Tahoma"/>
            <family val="2"/>
          </rPr>
          <t>Abel:</t>
        </r>
        <r>
          <rPr>
            <sz val="9"/>
            <color indexed="81"/>
            <rFont val="Tahoma"/>
            <family val="2"/>
          </rPr>
          <t xml:space="preserve">
SIN SOLPED</t>
        </r>
      </text>
    </comment>
    <comment ref="B230" authorId="0" shapeId="0">
      <text>
        <r>
          <rPr>
            <b/>
            <sz val="9"/>
            <color indexed="81"/>
            <rFont val="Tahoma"/>
            <family val="2"/>
          </rPr>
          <t>Abel:</t>
        </r>
        <r>
          <rPr>
            <sz val="9"/>
            <color indexed="81"/>
            <rFont val="Tahoma"/>
            <family val="2"/>
          </rPr>
          <t xml:space="preserve">
FECHA EN SOLPED 1/8</t>
        </r>
      </text>
    </comment>
    <comment ref="J231" authorId="0" shapeId="0">
      <text>
        <r>
          <rPr>
            <b/>
            <sz val="9"/>
            <color indexed="81"/>
            <rFont val="Tahoma"/>
            <family val="2"/>
          </rPr>
          <t>Abel:</t>
        </r>
        <r>
          <rPr>
            <sz val="9"/>
            <color indexed="81"/>
            <rFont val="Tahoma"/>
            <family val="2"/>
          </rPr>
          <t xml:space="preserve">
INICIALMENTE CANT=3 pero en cancelaciones pagaron cant=2 por eso se desgloso
</t>
        </r>
      </text>
    </comment>
    <comment ref="J232" authorId="0" shapeId="0">
      <text>
        <r>
          <rPr>
            <b/>
            <sz val="9"/>
            <color indexed="81"/>
            <rFont val="Tahoma"/>
            <family val="2"/>
          </rPr>
          <t>Abel:</t>
        </r>
        <r>
          <rPr>
            <sz val="9"/>
            <color indexed="81"/>
            <rFont val="Tahoma"/>
            <family val="2"/>
          </rPr>
          <t xml:space="preserve">
INICIALMENTE CANT=3 pero en cancelaciones pagaron cant=2 por eso se desgloso
</t>
        </r>
      </text>
    </comment>
    <comment ref="J233" authorId="0" shapeId="0">
      <text>
        <r>
          <rPr>
            <b/>
            <sz val="9"/>
            <color indexed="81"/>
            <rFont val="Tahoma"/>
            <family val="2"/>
          </rPr>
          <t>Abel:</t>
        </r>
        <r>
          <rPr>
            <sz val="9"/>
            <color indexed="81"/>
            <rFont val="Tahoma"/>
            <family val="2"/>
          </rPr>
          <t xml:space="preserve">
desglose que quedo despues de aplicar cancelaciones a las solp 10269577 con  2704005 y 2704003 x 2
</t>
        </r>
      </text>
    </comment>
    <comment ref="J234" authorId="0" shapeId="0">
      <text>
        <r>
          <rPr>
            <b/>
            <sz val="9"/>
            <color indexed="81"/>
            <rFont val="Tahoma"/>
            <family val="2"/>
          </rPr>
          <t>Abel:</t>
        </r>
        <r>
          <rPr>
            <sz val="9"/>
            <color indexed="81"/>
            <rFont val="Tahoma"/>
            <family val="2"/>
          </rPr>
          <t xml:space="preserve">
desglose que quedo despues de aplicar cancelaciones a las solp 10269577 con  2704005 y 2704003 x 2
</t>
        </r>
      </text>
    </comment>
    <comment ref="E237" authorId="0" shapeId="0">
      <text>
        <r>
          <rPr>
            <sz val="9"/>
            <color indexed="81"/>
            <rFont val="Tahoma"/>
            <family val="2"/>
          </rPr>
          <t xml:space="preserve">ESTA SOLPED LLEGO A FINES DE JULIO CON DOS PRESTACIONES CON FECHAS DISTINRAS
</t>
        </r>
      </text>
    </comment>
    <comment ref="A245" authorId="0" shapeId="0">
      <text>
        <r>
          <rPr>
            <b/>
            <sz val="9"/>
            <color indexed="81"/>
            <rFont val="Tahoma"/>
            <family val="2"/>
          </rPr>
          <t>Abel:</t>
        </r>
        <r>
          <rPr>
            <sz val="9"/>
            <color indexed="81"/>
            <rFont val="Tahoma"/>
            <family val="2"/>
          </rPr>
          <t xml:space="preserve">
SIN SOLPED
</t>
        </r>
      </text>
    </comment>
    <comment ref="A253" authorId="0" shapeId="0">
      <text>
        <r>
          <rPr>
            <b/>
            <sz val="9"/>
            <color indexed="81"/>
            <rFont val="Tahoma"/>
            <family val="2"/>
          </rPr>
          <t>Abel:</t>
        </r>
        <r>
          <rPr>
            <sz val="9"/>
            <color indexed="81"/>
            <rFont val="Tahoma"/>
            <family val="2"/>
          </rPr>
          <t xml:space="preserve">
SE ARCHIVO COMO TEMRINADO</t>
        </r>
      </text>
    </comment>
    <comment ref="A262" authorId="0" shapeId="0">
      <text>
        <r>
          <rPr>
            <b/>
            <sz val="9"/>
            <color indexed="81"/>
            <rFont val="Tahoma"/>
            <family val="2"/>
          </rPr>
          <t xml:space="preserve">Abel:
</t>
        </r>
        <r>
          <rPr>
            <sz val="9"/>
            <color indexed="81"/>
            <rFont val="Tahoma"/>
            <family val="2"/>
          </rPr>
          <t>SIN SOLPED</t>
        </r>
      </text>
    </comment>
    <comment ref="A267" authorId="1" shapeId="0">
      <text>
        <r>
          <rPr>
            <b/>
            <sz val="8"/>
            <color indexed="81"/>
            <rFont val="Tahoma"/>
            <family val="2"/>
          </rPr>
          <t>SE ARCHIVO COMO TERMINADA</t>
        </r>
      </text>
    </comment>
    <comment ref="B272" authorId="0" shapeId="0">
      <text>
        <r>
          <rPr>
            <b/>
            <sz val="9"/>
            <color indexed="81"/>
            <rFont val="Tahoma"/>
            <family val="2"/>
          </rPr>
          <t>Abel:</t>
        </r>
        <r>
          <rPr>
            <sz val="9"/>
            <color indexed="81"/>
            <rFont val="Tahoma"/>
            <family val="2"/>
          </rPr>
          <t xml:space="preserve">
LLEGO  A FINES DE SEPTIEMBRE CON FECHA 01/08</t>
        </r>
      </text>
    </comment>
    <comment ref="A273" authorId="0" shapeId="0">
      <text>
        <r>
          <rPr>
            <b/>
            <sz val="9"/>
            <color indexed="81"/>
            <rFont val="Tahoma"/>
            <family val="2"/>
          </rPr>
          <t>Abel:</t>
        </r>
        <r>
          <rPr>
            <sz val="9"/>
            <color indexed="81"/>
            <rFont val="Tahoma"/>
            <family val="2"/>
          </rPr>
          <t xml:space="preserve">
SIN SOLPED
</t>
        </r>
      </text>
    </comment>
    <comment ref="I275" authorId="1" shapeId="0">
      <text>
        <r>
          <rPr>
            <b/>
            <sz val="8"/>
            <color indexed="81"/>
            <rFont val="Tahoma"/>
            <family val="2"/>
          </rPr>
          <t>EN ORDEN PONE PZA 9</t>
        </r>
        <r>
          <rPr>
            <sz val="8"/>
            <color indexed="81"/>
            <rFont val="Tahoma"/>
            <family val="2"/>
          </rPr>
          <t xml:space="preserve">
</t>
        </r>
      </text>
    </comment>
    <comment ref="E277" authorId="1" shapeId="0">
      <text>
        <r>
          <rPr>
            <b/>
            <sz val="8"/>
            <color indexed="81"/>
            <rFont val="Tahoma"/>
            <family val="2"/>
          </rPr>
          <t>SOLPED REEMPLAZA A 10140426</t>
        </r>
      </text>
    </comment>
    <comment ref="J282" authorId="1" shapeId="0">
      <text>
        <r>
          <rPr>
            <b/>
            <sz val="8"/>
            <color indexed="81"/>
            <rFont val="Tahoma"/>
            <family val="2"/>
          </rPr>
          <t>CANT=6</t>
        </r>
        <r>
          <rPr>
            <sz val="8"/>
            <color indexed="81"/>
            <rFont val="Tahoma"/>
            <family val="2"/>
          </rPr>
          <t xml:space="preserve">
</t>
        </r>
      </text>
    </comment>
    <comment ref="A288" authorId="1" shapeId="0">
      <text>
        <r>
          <rPr>
            <b/>
            <sz val="8"/>
            <color indexed="81"/>
            <rFont val="Tahoma"/>
            <family val="2"/>
          </rPr>
          <t>CANC. EN ORD COMPRA DIC 2013</t>
        </r>
      </text>
    </comment>
    <comment ref="A289" authorId="1" shapeId="0">
      <text>
        <r>
          <rPr>
            <b/>
            <sz val="8"/>
            <color indexed="81"/>
            <rFont val="Tahoma"/>
            <family val="2"/>
          </rPr>
          <t>CANC. EN ORD COMPRA DIC 2013</t>
        </r>
      </text>
    </comment>
    <comment ref="A291" authorId="1" shapeId="0">
      <text>
        <r>
          <rPr>
            <b/>
            <sz val="8"/>
            <color indexed="81"/>
            <rFont val="Tahoma"/>
            <family val="2"/>
          </rPr>
          <t>SOLO PAGARON UNA PIEZA.</t>
        </r>
      </text>
    </comment>
    <comment ref="B303" authorId="1" shapeId="0">
      <text>
        <r>
          <rPr>
            <b/>
            <sz val="8"/>
            <color indexed="81"/>
            <rFont val="Tahoma"/>
            <family val="2"/>
          </rPr>
          <t>SOLO SE HIZO EL PROV
fecha - 22/5</t>
        </r>
        <r>
          <rPr>
            <sz val="8"/>
            <color indexed="81"/>
            <rFont val="Tahoma"/>
            <family val="2"/>
          </rPr>
          <t xml:space="preserve">
llego correo diciendo que es un trabajo de otro laboratorio, ---------------------------------------
Después se termino la corona y cuando se pidio solped enviaron esta mismas
INDICAR A CATHERINA QUE LIBEREN SOLPED PARA QUE LA PAGUEN</t>
        </r>
      </text>
    </comment>
    <comment ref="B304" authorId="1" shapeId="0">
      <text>
        <r>
          <rPr>
            <b/>
            <sz val="8"/>
            <color indexed="81"/>
            <rFont val="Tahoma"/>
            <family val="2"/>
          </rPr>
          <t>SOLO SE HIZO EL PROV
fecha - 22/5</t>
        </r>
        <r>
          <rPr>
            <sz val="8"/>
            <color indexed="81"/>
            <rFont val="Tahoma"/>
            <family val="2"/>
          </rPr>
          <t xml:space="preserve">
llego correo diciendo que es un trabajo de otro laboratorio, ---------------------------------------
Después se termino la corona y cuando se pidio solped enviaron esta mismas
INDICAR A CATHERINA QUE LIBEREN SOLPED PARA QUE LA PAGUEN</t>
        </r>
      </text>
    </comment>
    <comment ref="A378" authorId="1" shapeId="0">
      <text>
        <r>
          <rPr>
            <b/>
            <sz val="8"/>
            <color indexed="81"/>
            <rFont val="Tahoma"/>
            <family val="2"/>
          </rPr>
          <t>SE ARCHIVO COMO TERMINADA</t>
        </r>
        <r>
          <rPr>
            <sz val="8"/>
            <color indexed="81"/>
            <rFont val="Tahoma"/>
            <family val="2"/>
          </rPr>
          <t xml:space="preserve">
</t>
        </r>
      </text>
    </comment>
    <comment ref="B381" authorId="0" shapeId="0">
      <text>
        <r>
          <rPr>
            <b/>
            <sz val="9"/>
            <color indexed="81"/>
            <rFont val="Tahoma"/>
            <family val="2"/>
          </rPr>
          <t>Abel:</t>
        </r>
        <r>
          <rPr>
            <sz val="9"/>
            <color indexed="81"/>
            <rFont val="Tahoma"/>
            <family val="2"/>
          </rPr>
          <t xml:space="preserve">
LLEGO EN SEPTIEMBRE CON FECHA 01/08/2014</t>
        </r>
      </text>
    </comment>
    <comment ref="A417" authorId="1" shapeId="0">
      <text>
        <r>
          <rPr>
            <b/>
            <sz val="8"/>
            <color indexed="81"/>
            <rFont val="Tahoma"/>
            <family val="2"/>
          </rPr>
          <t>CANC. EN ORD COMPRA DIC 2013</t>
        </r>
      </text>
    </comment>
    <comment ref="J418" authorId="0" shapeId="0">
      <text>
        <r>
          <rPr>
            <b/>
            <sz val="9"/>
            <color indexed="81"/>
            <rFont val="Tahoma"/>
            <family val="2"/>
          </rPr>
          <t>Abel:</t>
        </r>
        <r>
          <rPr>
            <sz val="9"/>
            <color indexed="81"/>
            <rFont val="Tahoma"/>
            <family val="2"/>
          </rPr>
          <t xml:space="preserve">
ANTES CANT=4 LO CANCELARON COMO CANT=2
</t>
        </r>
      </text>
    </comment>
    <comment ref="E435" authorId="0" shapeId="0">
      <text>
        <r>
          <rPr>
            <b/>
            <sz val="9"/>
            <color indexed="81"/>
            <rFont val="Tahoma"/>
            <family val="2"/>
          </rPr>
          <t>Abel:</t>
        </r>
        <r>
          <rPr>
            <sz val="9"/>
            <color indexed="81"/>
            <rFont val="Tahoma"/>
            <family val="2"/>
          </rPr>
          <t xml:space="preserve">
SOLP 10223861 LA REEMPLAZA</t>
        </r>
      </text>
    </comment>
    <comment ref="A467" authorId="1" shapeId="0">
      <text>
        <r>
          <rPr>
            <b/>
            <sz val="8"/>
            <color indexed="81"/>
            <rFont val="Tahoma"/>
            <family val="2"/>
          </rPr>
          <t>PAGO DESCONTADO EN FEB 2013 TRAB. NO SE HIZO EN LAB.</t>
        </r>
      </text>
    </comment>
    <comment ref="A468" authorId="1" shapeId="0">
      <text>
        <r>
          <rPr>
            <b/>
            <sz val="8"/>
            <color indexed="81"/>
            <rFont val="Tahoma"/>
            <family val="2"/>
          </rPr>
          <t>PACIENTE COMPLICADA COORD. PIDE LIBERAR YA QUE NO LO QUIERE PAGAR SOLPED: 10139379.</t>
        </r>
      </text>
    </comment>
    <comment ref="E471" authorId="1" shapeId="0">
      <text>
        <r>
          <rPr>
            <b/>
            <sz val="8"/>
            <color indexed="81"/>
            <rFont val="Tahoma"/>
            <family val="2"/>
          </rPr>
          <t>PRIMERO LLEGO ESTA SOLEPD  CON SOLO ESTA PRESTACION. Despues llego la misma solped con 3 prestaciones pero sin esta. Entiendo que hicieron un cambio de tratamiento tal vez. Si llega orden pidiendo incrustacion llamar a pedir detalles de solped</t>
        </r>
      </text>
    </comment>
    <comment ref="E472" authorId="1" shapeId="0">
      <text>
        <r>
          <rPr>
            <b/>
            <sz val="8"/>
            <color indexed="81"/>
            <rFont val="Tahoma"/>
            <family val="2"/>
          </rPr>
          <t>EN SAN MIGUEL ESTA SOLPED ESTA A SIGNADA A PACIENTE YESICA SANDOVAL</t>
        </r>
        <r>
          <rPr>
            <sz val="8"/>
            <color indexed="81"/>
            <rFont val="Tahoma"/>
            <family val="2"/>
          </rPr>
          <t xml:space="preserve">
</t>
        </r>
      </text>
    </comment>
    <comment ref="E473" authorId="1" shapeId="0">
      <text>
        <r>
          <rPr>
            <b/>
            <sz val="8"/>
            <color indexed="81"/>
            <rFont val="Tahoma"/>
            <family val="2"/>
          </rPr>
          <t>EN SAN MIGUEL ESTA SOLPED ESTA A SIGNADA A PACIENTE YESICA SANDOVAL</t>
        </r>
        <r>
          <rPr>
            <sz val="8"/>
            <color indexed="81"/>
            <rFont val="Tahoma"/>
            <family val="2"/>
          </rPr>
          <t xml:space="preserve">
</t>
        </r>
      </text>
    </comment>
    <comment ref="E474" authorId="1" shapeId="0">
      <text>
        <r>
          <rPr>
            <sz val="8"/>
            <color indexed="81"/>
            <rFont val="Tahoma"/>
            <family val="2"/>
          </rPr>
          <t xml:space="preserve">enviaron correo indicando que este trabajo se cambio a laboratorio oliva
</t>
        </r>
      </text>
    </comment>
    <comment ref="E475" authorId="0" shapeId="0">
      <text>
        <r>
          <rPr>
            <b/>
            <sz val="9"/>
            <color indexed="81"/>
            <rFont val="Tahoma"/>
            <family val="2"/>
          </rPr>
          <t>Abel:</t>
        </r>
        <r>
          <rPr>
            <sz val="9"/>
            <color indexed="81"/>
            <rFont val="Tahoma"/>
            <family val="2"/>
          </rPr>
          <t xml:space="preserve">
SOLP 10232827 LA REEMPLAZA</t>
        </r>
      </text>
    </comment>
  </commentList>
</comments>
</file>

<file path=xl/comments16.xml><?xml version="1.0" encoding="utf-8"?>
<comments xmlns="http://schemas.openxmlformats.org/spreadsheetml/2006/main">
  <authors>
    <author>*</author>
    <author>Abel</author>
    <author>abel</author>
  </authors>
  <commentList>
    <comment ref="I7" authorId="0" shapeId="0">
      <text>
        <r>
          <rPr>
            <b/>
            <sz val="8"/>
            <color indexed="81"/>
            <rFont val="Tahoma"/>
            <family val="2"/>
          </rPr>
          <t>PZA 5 EN SOLPED</t>
        </r>
        <r>
          <rPr>
            <sz val="8"/>
            <color indexed="81"/>
            <rFont val="Tahoma"/>
            <family val="2"/>
          </rPr>
          <t xml:space="preserve">
</t>
        </r>
      </text>
    </comment>
    <comment ref="I36" authorId="1" shapeId="0">
      <text>
        <r>
          <rPr>
            <b/>
            <sz val="9"/>
            <color indexed="81"/>
            <rFont val="Tahoma"/>
            <family val="2"/>
          </rPr>
          <t>Abel:</t>
        </r>
        <r>
          <rPr>
            <sz val="9"/>
            <color indexed="81"/>
            <rFont val="Tahoma"/>
            <family val="2"/>
          </rPr>
          <t xml:space="preserve">
EN octubre pidieron incrustacion pza 4 y por mas que se pidio siembre enviavan esta solped
</t>
        </r>
      </text>
    </comment>
    <comment ref="A48" authorId="0" shapeId="0">
      <text>
        <r>
          <rPr>
            <b/>
            <sz val="8"/>
            <color indexed="81"/>
            <rFont val="Tahoma"/>
            <family val="2"/>
          </rPr>
          <t>CANC. EN ORD COMPRA DIC 2013</t>
        </r>
      </text>
    </comment>
    <comment ref="J58" authorId="0" shapeId="0">
      <text>
        <r>
          <rPr>
            <b/>
            <sz val="8"/>
            <color indexed="81"/>
            <rFont val="Tahoma"/>
            <family val="2"/>
          </rPr>
          <t>CANT=8</t>
        </r>
      </text>
    </comment>
    <comment ref="J90" authorId="0" shapeId="0">
      <text>
        <r>
          <rPr>
            <b/>
            <sz val="8"/>
            <color indexed="81"/>
            <rFont val="Tahoma"/>
            <family val="2"/>
          </rPr>
          <t>cant=6</t>
        </r>
      </text>
    </comment>
    <comment ref="E95" authorId="1" shapeId="0">
      <text>
        <r>
          <rPr>
            <b/>
            <sz val="9"/>
            <color indexed="81"/>
            <rFont val="Tahoma"/>
            <family val="2"/>
          </rPr>
          <t>Abel:</t>
        </r>
        <r>
          <rPr>
            <sz val="9"/>
            <color indexed="81"/>
            <rFont val="Tahoma"/>
            <family val="2"/>
          </rPr>
          <t xml:space="preserve">
SE ESTAB A PIDIENDO SOLPE PARA CORONAS PZAS 8-9 PERO PARECE QUE ENVIARON DUPLICATRON LA PRESTACION REQUERIDA
</t>
        </r>
      </text>
    </comment>
    <comment ref="I114" authorId="1" shapeId="0">
      <text>
        <r>
          <rPr>
            <b/>
            <sz val="9"/>
            <color indexed="81"/>
            <rFont val="Tahoma"/>
            <family val="2"/>
          </rPr>
          <t>Abel:</t>
        </r>
        <r>
          <rPr>
            <sz val="9"/>
            <color indexed="81"/>
            <rFont val="Tahoma"/>
            <family val="2"/>
          </rPr>
          <t xml:space="preserve">
HICIERON 3 PROVISORIOS (12-13-14)
DSPUE S PIDIERON PROVISORIOS 12-13-14-15</t>
        </r>
      </text>
    </comment>
    <comment ref="J115" authorId="1" shapeId="0">
      <text>
        <r>
          <rPr>
            <b/>
            <sz val="9"/>
            <color indexed="81"/>
            <rFont val="Tahoma"/>
            <family val="2"/>
          </rPr>
          <t>Abel:</t>
        </r>
        <r>
          <rPr>
            <sz val="9"/>
            <color indexed="81"/>
            <rFont val="Tahoma"/>
            <family val="2"/>
          </rPr>
          <t xml:space="preserve">
CANT=4</t>
        </r>
      </text>
    </comment>
    <comment ref="E125" authorId="1" shapeId="0">
      <text>
        <r>
          <rPr>
            <b/>
            <sz val="9"/>
            <color indexed="81"/>
            <rFont val="Tahoma"/>
            <family val="2"/>
          </rPr>
          <t>Abel:</t>
        </r>
        <r>
          <rPr>
            <sz val="9"/>
            <color indexed="81"/>
            <rFont val="Tahoma"/>
            <family val="2"/>
          </rPr>
          <t xml:space="preserve">
el trabajo se termino el 28/08 y  no tenia solped, la cual se estaba pidiento con anticipacion. 
A incios de septiemebre enviaron solped con fecha 31/07/2014, a lo cual respondimos pidiendo que generen otra solped por estar desfasada y por no estar en cancelaciones para agosto enviadas por Catherina.
Ellos respondieron  y dijeron que solped era correcta y que fue liberada para nuestro lab.
</t>
        </r>
        <r>
          <rPr>
            <b/>
            <sz val="9"/>
            <color indexed="81"/>
            <rFont val="Tahoma"/>
            <family val="2"/>
          </rPr>
          <t>Ahora solo nos queda esperar que la pagguen</t>
        </r>
      </text>
    </comment>
    <comment ref="G127" authorId="1" shapeId="0">
      <text>
        <r>
          <rPr>
            <b/>
            <sz val="9"/>
            <color indexed="81"/>
            <rFont val="Tahoma"/>
            <family val="2"/>
          </rPr>
          <t>Abel:</t>
        </r>
        <r>
          <rPr>
            <sz val="9"/>
            <color indexed="81"/>
            <rFont val="Tahoma"/>
            <family val="2"/>
          </rPr>
          <t xml:space="preserve">
en solped llego como 2704003 pero la pagaron con 2704015</t>
        </r>
      </text>
    </comment>
    <comment ref="A128" authorId="0" shapeId="0">
      <text>
        <r>
          <rPr>
            <b/>
            <sz val="8"/>
            <color indexed="81"/>
            <rFont val="Tahoma"/>
            <family val="2"/>
          </rPr>
          <t>SE ARCHIVO COMO TERMINADO</t>
        </r>
        <r>
          <rPr>
            <sz val="8"/>
            <color indexed="81"/>
            <rFont val="Tahoma"/>
            <family val="2"/>
          </rPr>
          <t xml:space="preserve">
</t>
        </r>
      </text>
    </comment>
    <comment ref="E145" authorId="0" shapeId="0">
      <text>
        <r>
          <rPr>
            <b/>
            <sz val="8"/>
            <color indexed="81"/>
            <rFont val="Tahoma"/>
            <family val="2"/>
          </rPr>
          <t>LAS SOLPED LLEGNA CON ORDENES DE LA FLORIDA</t>
        </r>
        <r>
          <rPr>
            <sz val="8"/>
            <color indexed="81"/>
            <rFont val="Tahoma"/>
            <family val="2"/>
          </rPr>
          <t xml:space="preserve">
</t>
        </r>
      </text>
    </comment>
    <comment ref="A149" authorId="0" shapeId="0">
      <text>
        <r>
          <rPr>
            <b/>
            <sz val="8"/>
            <color indexed="81"/>
            <rFont val="Tahoma"/>
            <family val="2"/>
          </rPr>
          <t>POSIBLEMENTE SOLPED VINO COMO OESTE</t>
        </r>
        <r>
          <rPr>
            <sz val="8"/>
            <color indexed="81"/>
            <rFont val="Tahoma"/>
            <family val="2"/>
          </rPr>
          <t xml:space="preserve">
</t>
        </r>
      </text>
    </comment>
    <comment ref="A151" authorId="1" shapeId="0">
      <text>
        <r>
          <rPr>
            <b/>
            <sz val="9"/>
            <color indexed="81"/>
            <rFont val="Tahoma"/>
            <family val="2"/>
          </rPr>
          <t>Abel:</t>
        </r>
        <r>
          <rPr>
            <sz val="9"/>
            <color indexed="81"/>
            <rFont val="Tahoma"/>
            <family val="2"/>
          </rPr>
          <t xml:space="preserve">
SIN SOLPED</t>
        </r>
      </text>
    </comment>
    <comment ref="A177" authorId="0" shapeId="0">
      <text>
        <r>
          <rPr>
            <b/>
            <sz val="8"/>
            <color indexed="81"/>
            <rFont val="Tahoma"/>
            <family val="2"/>
          </rPr>
          <t>SIN ORDEN. SE CANCELO EN OC-ENERO2014</t>
        </r>
        <r>
          <rPr>
            <sz val="8"/>
            <color indexed="81"/>
            <rFont val="Tahoma"/>
            <family val="2"/>
          </rPr>
          <t xml:space="preserve">
SE DIO COMO TERMINADO</t>
        </r>
      </text>
    </comment>
    <comment ref="A183" authorId="0" shapeId="0">
      <text>
        <r>
          <rPr>
            <b/>
            <sz val="8"/>
            <color indexed="81"/>
            <rFont val="Tahoma"/>
            <family val="2"/>
          </rPr>
          <t>PZA. 5 TERMINADA</t>
        </r>
      </text>
    </comment>
    <comment ref="I183" authorId="1" shapeId="0">
      <text>
        <r>
          <rPr>
            <b/>
            <sz val="9"/>
            <color indexed="81"/>
            <rFont val="Tahoma"/>
            <family val="2"/>
          </rPr>
          <t>Abel:</t>
        </r>
        <r>
          <rPr>
            <sz val="9"/>
            <color indexed="81"/>
            <rFont val="Tahoma"/>
            <family val="2"/>
          </rPr>
          <t xml:space="preserve">
PZA 5-12 EN SOLPED</t>
        </r>
      </text>
    </comment>
    <comment ref="I195" authorId="1" shapeId="0">
      <text>
        <r>
          <rPr>
            <b/>
            <sz val="9"/>
            <color indexed="81"/>
            <rFont val="Tahoma"/>
            <family val="2"/>
          </rPr>
          <t>Abel:</t>
        </r>
        <r>
          <rPr>
            <sz val="9"/>
            <color indexed="81"/>
            <rFont val="Tahoma"/>
            <family val="2"/>
          </rPr>
          <t xml:space="preserve">
EN OCTUBRE PIDIERON LA PZA 19</t>
        </r>
      </text>
    </comment>
    <comment ref="I207" authorId="1" shapeId="0">
      <text>
        <r>
          <rPr>
            <b/>
            <sz val="9"/>
            <color indexed="81"/>
            <rFont val="Tahoma"/>
            <family val="2"/>
          </rPr>
          <t>Abel:</t>
        </r>
        <r>
          <rPr>
            <sz val="9"/>
            <color indexed="81"/>
            <rFont val="Tahoma"/>
            <family val="2"/>
          </rPr>
          <t xml:space="preserve">
SE HICIERON PZAS 12-13-14-15 PERO SE OPTO POR NO PEDIR PARA LA PZA 13
</t>
        </r>
      </text>
    </comment>
    <comment ref="A210" authorId="1" shapeId="0">
      <text>
        <r>
          <rPr>
            <b/>
            <sz val="9"/>
            <color indexed="81"/>
            <rFont val="Tahoma"/>
            <family val="2"/>
          </rPr>
          <t>Abel:</t>
        </r>
        <r>
          <rPr>
            <sz val="9"/>
            <color indexed="81"/>
            <rFont val="Tahoma"/>
            <family val="2"/>
          </rPr>
          <t xml:space="preserve">
SE ARCHIVO COMO TERMINADA
</t>
        </r>
      </text>
    </comment>
    <comment ref="A213" authorId="0" shapeId="0">
      <text>
        <r>
          <rPr>
            <b/>
            <sz val="8"/>
            <color indexed="81"/>
            <rFont val="Tahoma"/>
            <family val="2"/>
          </rPr>
          <t>*:</t>
        </r>
        <r>
          <rPr>
            <sz val="8"/>
            <color indexed="81"/>
            <rFont val="Tahoma"/>
            <family val="2"/>
          </rPr>
          <t xml:space="preserve">
SIN SOLPED</t>
        </r>
        <r>
          <rPr>
            <b/>
            <sz val="8"/>
            <color indexed="81"/>
            <rFont val="Tahoma"/>
            <family val="2"/>
          </rPr>
          <t>Abel:</t>
        </r>
        <r>
          <rPr>
            <sz val="8"/>
            <color indexed="81"/>
            <rFont val="Tahoma"/>
            <family val="2"/>
          </rPr>
          <t xml:space="preserve">
SE ARCHIVO COMO TERMINADA
</t>
        </r>
      </text>
    </comment>
    <comment ref="A214" authorId="0" shapeId="0">
      <text>
        <r>
          <rPr>
            <b/>
            <sz val="8"/>
            <color indexed="81"/>
            <rFont val="Tahoma"/>
            <family val="2"/>
          </rPr>
          <t>*:</t>
        </r>
        <r>
          <rPr>
            <sz val="8"/>
            <color indexed="81"/>
            <rFont val="Tahoma"/>
            <family val="2"/>
          </rPr>
          <t xml:space="preserve">
SIN SOLPED</t>
        </r>
      </text>
    </comment>
    <comment ref="A215" authorId="0" shapeId="0">
      <text>
        <r>
          <rPr>
            <b/>
            <sz val="8"/>
            <color indexed="81"/>
            <rFont val="Tahoma"/>
            <family val="2"/>
          </rPr>
          <t>*:</t>
        </r>
        <r>
          <rPr>
            <sz val="8"/>
            <color indexed="81"/>
            <rFont val="Tahoma"/>
            <family val="2"/>
          </rPr>
          <t xml:space="preserve">
SIN SOLPED</t>
        </r>
      </text>
    </comment>
    <comment ref="I217" authorId="1" shapeId="0">
      <text>
        <r>
          <rPr>
            <b/>
            <sz val="9"/>
            <color indexed="81"/>
            <rFont val="Tahoma"/>
            <family val="2"/>
          </rPr>
          <t>Abel:</t>
        </r>
        <r>
          <rPr>
            <sz val="9"/>
            <color indexed="81"/>
            <rFont val="Tahoma"/>
            <family val="2"/>
          </rPr>
          <t xml:space="preserve">
PRIMERO PÌDIERON CORONAS 28-31 DESPUES 28-32
</t>
        </r>
      </text>
    </comment>
    <comment ref="A223" authorId="0" shapeId="0">
      <text>
        <r>
          <rPr>
            <b/>
            <sz val="8"/>
            <color indexed="81"/>
            <rFont val="Tahoma"/>
            <family val="2"/>
          </rPr>
          <t>RESPONDIERON EL MAIL  INDICANDO QUE VERAN EL PRESUPUESTO DEL PACIENTE, POR EL MOMENTO SOLO HAN HECHO LA CUBETA IND</t>
        </r>
        <r>
          <rPr>
            <sz val="8"/>
            <color indexed="81"/>
            <rFont val="Tahoma"/>
            <family val="2"/>
          </rPr>
          <t xml:space="preserve">
</t>
        </r>
      </text>
    </comment>
    <comment ref="A228" authorId="0" shapeId="0">
      <text>
        <r>
          <rPr>
            <b/>
            <sz val="8"/>
            <color indexed="81"/>
            <rFont val="Tahoma"/>
            <family val="2"/>
          </rPr>
          <t>*:</t>
        </r>
        <r>
          <rPr>
            <sz val="8"/>
            <color indexed="81"/>
            <rFont val="Tahoma"/>
            <family val="2"/>
          </rPr>
          <t xml:space="preserve">
SIN SOLPED</t>
        </r>
      </text>
    </comment>
    <comment ref="A230" authorId="0" shapeId="0">
      <text>
        <r>
          <rPr>
            <sz val="8"/>
            <color indexed="81"/>
            <rFont val="Tahoma"/>
            <family val="2"/>
          </rPr>
          <t xml:space="preserve">SIN SOLPED. CANCELADO EN OC-FEBRERO2014
</t>
        </r>
      </text>
    </comment>
    <comment ref="A231" authorId="0" shapeId="0">
      <text>
        <r>
          <rPr>
            <sz val="8"/>
            <color indexed="81"/>
            <rFont val="Tahoma"/>
            <family val="2"/>
          </rPr>
          <t>SE ARCHIVO COMO TERMINADA</t>
        </r>
      </text>
    </comment>
    <comment ref="I233" authorId="1" shapeId="0">
      <text>
        <r>
          <rPr>
            <b/>
            <sz val="9"/>
            <color indexed="81"/>
            <rFont val="Tahoma"/>
            <family val="2"/>
          </rPr>
          <t>Abel:</t>
        </r>
        <r>
          <rPr>
            <sz val="9"/>
            <color indexed="81"/>
            <rFont val="Tahoma"/>
            <family val="2"/>
          </rPr>
          <t xml:space="preserve">
PZA 14 EN SOLPED</t>
        </r>
      </text>
    </comment>
    <comment ref="I234" authorId="1" shapeId="0">
      <text>
        <r>
          <rPr>
            <b/>
            <sz val="9"/>
            <color indexed="81"/>
            <rFont val="Tahoma"/>
            <family val="2"/>
          </rPr>
          <t>Abel:</t>
        </r>
        <r>
          <rPr>
            <sz val="9"/>
            <color indexed="81"/>
            <rFont val="Tahoma"/>
            <family val="2"/>
          </rPr>
          <t xml:space="preserve">
PZA 14 EN SOLPED</t>
        </r>
      </text>
    </comment>
    <comment ref="I241" authorId="1" shapeId="0">
      <text>
        <r>
          <rPr>
            <b/>
            <sz val="9"/>
            <color indexed="81"/>
            <rFont val="Tahoma"/>
            <family val="2"/>
          </rPr>
          <t>Abel:</t>
        </r>
        <r>
          <rPr>
            <sz val="9"/>
            <color indexed="81"/>
            <rFont val="Tahoma"/>
            <family val="2"/>
          </rPr>
          <t xml:space="preserve">
EN ALGUIN MOMENT, EN DENTURE PZA 13</t>
        </r>
      </text>
    </comment>
    <comment ref="A277" authorId="1" shapeId="0">
      <text>
        <r>
          <rPr>
            <b/>
            <sz val="9"/>
            <color indexed="81"/>
            <rFont val="Tahoma"/>
            <family val="2"/>
          </rPr>
          <t>Abel:</t>
        </r>
        <r>
          <rPr>
            <sz val="9"/>
            <color indexed="81"/>
            <rFont val="Tahoma"/>
            <family val="2"/>
          </rPr>
          <t xml:space="preserve">
SE ARCHIVO COMO TERMINADA</t>
        </r>
      </text>
    </comment>
    <comment ref="I298" authorId="0" shapeId="0">
      <text>
        <r>
          <rPr>
            <b/>
            <sz val="8"/>
            <color indexed="81"/>
            <rFont val="Tahoma"/>
            <family val="2"/>
          </rPr>
          <t>HICIERON CORONAS PARA 2-3-4-5-6, SE PIDIO PARA LA 5 PERO NUNCA MODIFICARON SOLPED</t>
        </r>
      </text>
    </comment>
    <comment ref="A303" authorId="1" shapeId="0">
      <text>
        <r>
          <rPr>
            <b/>
            <sz val="9"/>
            <color indexed="81"/>
            <rFont val="Tahoma"/>
            <family val="2"/>
          </rPr>
          <t>Abel:</t>
        </r>
        <r>
          <rPr>
            <sz val="9"/>
            <color indexed="81"/>
            <rFont val="Tahoma"/>
            <family val="2"/>
          </rPr>
          <t xml:space="preserve">
SIN SOLPED</t>
        </r>
      </text>
    </comment>
    <comment ref="A304" authorId="1" shapeId="0">
      <text>
        <r>
          <rPr>
            <b/>
            <sz val="9"/>
            <color indexed="81"/>
            <rFont val="Tahoma"/>
            <family val="2"/>
          </rPr>
          <t>Abel:</t>
        </r>
        <r>
          <rPr>
            <sz val="9"/>
            <color indexed="81"/>
            <rFont val="Tahoma"/>
            <family val="2"/>
          </rPr>
          <t xml:space="preserve">
SIN SOLPED</t>
        </r>
      </text>
    </comment>
    <comment ref="A305" authorId="1" shapeId="0">
      <text>
        <r>
          <rPr>
            <b/>
            <sz val="9"/>
            <color indexed="81"/>
            <rFont val="Tahoma"/>
            <family val="2"/>
          </rPr>
          <t>Abel:</t>
        </r>
        <r>
          <rPr>
            <sz val="9"/>
            <color indexed="81"/>
            <rFont val="Tahoma"/>
            <family val="2"/>
          </rPr>
          <t xml:space="preserve">
SE ARCHIVO COMO TERMINADA</t>
        </r>
      </text>
    </comment>
    <comment ref="B319" authorId="1" shapeId="0">
      <text>
        <r>
          <rPr>
            <b/>
            <sz val="9"/>
            <color indexed="81"/>
            <rFont val="Tahoma"/>
            <family val="2"/>
          </rPr>
          <t>Abel:</t>
        </r>
        <r>
          <rPr>
            <sz val="9"/>
            <color indexed="81"/>
            <rFont val="Tahoma"/>
            <family val="2"/>
          </rPr>
          <t xml:space="preserve">
SE PÍDIO SOLPED  DESDE AGOSTO Y LA ENVIARON A FINES DE SEPTIEMBRE CON FECHA D EAGOSTO</t>
        </r>
      </text>
    </comment>
    <comment ref="G329" authorId="0" shapeId="0">
      <text>
        <r>
          <rPr>
            <sz val="8"/>
            <color indexed="81"/>
            <rFont val="Tahoma"/>
            <family val="2"/>
          </rPr>
          <t xml:space="preserve">ESTABA COMO 2704003 PERO EN CANC. JUNIO 2014 LA PAGARON COMO  2704015.
</t>
        </r>
      </text>
    </comment>
    <comment ref="A339" authorId="0" shapeId="0">
      <text>
        <r>
          <rPr>
            <b/>
            <sz val="8"/>
            <color indexed="81"/>
            <rFont val="Tahoma"/>
            <family val="2"/>
          </rPr>
          <t>*:</t>
        </r>
        <r>
          <rPr>
            <sz val="8"/>
            <color indexed="81"/>
            <rFont val="Tahoma"/>
            <family val="2"/>
          </rPr>
          <t xml:space="preserve">
SE ARCHIVO COMO TERMINADA</t>
        </r>
      </text>
    </comment>
    <comment ref="A351" authorId="0" shapeId="0">
      <text>
        <r>
          <rPr>
            <b/>
            <sz val="8"/>
            <color indexed="81"/>
            <rFont val="Tahoma"/>
            <family val="2"/>
          </rPr>
          <t xml:space="preserve">SIN SOLPED. CANCELADO CON O.C. MAYO 2014
</t>
        </r>
        <r>
          <rPr>
            <sz val="8"/>
            <color indexed="81"/>
            <rFont val="Tahoma"/>
            <family val="2"/>
          </rPr>
          <t xml:space="preserve">
</t>
        </r>
      </text>
    </comment>
    <comment ref="E361" authorId="0" shapeId="0">
      <text>
        <r>
          <rPr>
            <b/>
            <sz val="8"/>
            <color indexed="81"/>
            <rFont val="Tahoma"/>
            <family val="2"/>
          </rPr>
          <t>EN CANCELACIONES DECIA IFS</t>
        </r>
        <r>
          <rPr>
            <sz val="8"/>
            <color indexed="81"/>
            <rFont val="Tahoma"/>
            <family val="2"/>
          </rPr>
          <t xml:space="preserve">
</t>
        </r>
      </text>
    </comment>
    <comment ref="A376" authorId="1" shapeId="0">
      <text>
        <r>
          <rPr>
            <b/>
            <sz val="9"/>
            <color indexed="81"/>
            <rFont val="Tahoma"/>
            <family val="2"/>
          </rPr>
          <t>Abel:</t>
        </r>
        <r>
          <rPr>
            <sz val="9"/>
            <color indexed="81"/>
            <rFont val="Tahoma"/>
            <family val="2"/>
          </rPr>
          <t xml:space="preserve">
SE ARCHIVO COMO TERMINADA</t>
        </r>
      </text>
    </comment>
    <comment ref="J391" authorId="0" shapeId="0">
      <text>
        <r>
          <rPr>
            <b/>
            <sz val="8"/>
            <color indexed="81"/>
            <rFont val="Tahoma"/>
            <family val="2"/>
          </rPr>
          <t>CANT=6</t>
        </r>
      </text>
    </comment>
    <comment ref="J392" authorId="0" shapeId="0">
      <text>
        <r>
          <rPr>
            <b/>
            <sz val="8"/>
            <color indexed="81"/>
            <rFont val="Tahoma"/>
            <family val="2"/>
          </rPr>
          <t>CANT=6</t>
        </r>
        <r>
          <rPr>
            <sz val="8"/>
            <color indexed="81"/>
            <rFont val="Tahoma"/>
            <family val="2"/>
          </rPr>
          <t xml:space="preserve">
</t>
        </r>
      </text>
    </comment>
    <comment ref="J393" authorId="0" shapeId="0">
      <text>
        <r>
          <rPr>
            <b/>
            <sz val="8"/>
            <color indexed="81"/>
            <rFont val="Tahoma"/>
            <family val="2"/>
          </rPr>
          <t>CANT=6</t>
        </r>
        <r>
          <rPr>
            <sz val="8"/>
            <color indexed="81"/>
            <rFont val="Tahoma"/>
            <family val="2"/>
          </rPr>
          <t xml:space="preserve">
</t>
        </r>
      </text>
    </comment>
    <comment ref="G401" authorId="0" shapeId="0">
      <text>
        <r>
          <rPr>
            <sz val="8"/>
            <color indexed="81"/>
            <rFont val="Tahoma"/>
            <family val="2"/>
          </rPr>
          <t xml:space="preserve">EN SOLPED COD=2704003 PERO EN CANC. JUNIO 2014 LO PAGARON COMO 2704002
</t>
        </r>
      </text>
    </comment>
    <comment ref="E428" authorId="1" shapeId="0">
      <text>
        <r>
          <rPr>
            <b/>
            <sz val="9"/>
            <color indexed="81"/>
            <rFont val="Tahoma"/>
            <family val="2"/>
          </rPr>
          <t>Abel:</t>
        </r>
        <r>
          <rPr>
            <sz val="9"/>
            <color indexed="81"/>
            <rFont val="Tahoma"/>
            <family val="2"/>
          </rPr>
          <t xml:space="preserve">
ESTABA INGRESADO EN SAN MIGUEL, LO MAS PROBABLE ES QUE ALLI SE GUARDO LA SOLPED</t>
        </r>
      </text>
    </comment>
    <comment ref="A430" authorId="0" shapeId="0">
      <text>
        <r>
          <rPr>
            <sz val="8"/>
            <color indexed="81"/>
            <rFont val="Tahoma"/>
            <family val="2"/>
          </rPr>
          <t xml:space="preserve">SIN SOLPED. CANCELADO EN OC-FEBRERO2014
</t>
        </r>
      </text>
    </comment>
    <comment ref="A433" authorId="1" shapeId="0">
      <text>
        <r>
          <rPr>
            <b/>
            <sz val="9"/>
            <color indexed="81"/>
            <rFont val="Tahoma"/>
            <family val="2"/>
          </rPr>
          <t>Abel:</t>
        </r>
        <r>
          <rPr>
            <sz val="9"/>
            <color indexed="81"/>
            <rFont val="Tahoma"/>
            <family val="2"/>
          </rPr>
          <t xml:space="preserve">
SE ARCHIVO COMO TERMINADA</t>
        </r>
      </text>
    </comment>
    <comment ref="E436" authorId="1" shapeId="0">
      <text>
        <r>
          <rPr>
            <b/>
            <sz val="9"/>
            <color indexed="81"/>
            <rFont val="Tahoma"/>
            <family val="2"/>
          </rPr>
          <t>Abel:</t>
        </r>
        <r>
          <rPr>
            <sz val="9"/>
            <color indexed="81"/>
            <rFont val="Tahoma"/>
            <family val="2"/>
          </rPr>
          <t xml:space="preserve">
El 18/08 se fue una incrsutacion de la pza 30. con esta misma solped pidieron proviosorio pzas 11-30 y corona pza 11, todo hace indicar que en lugar de l a corona hicieron esta incrustacion</t>
        </r>
      </text>
    </comment>
    <comment ref="A437" authorId="1" shapeId="0">
      <text>
        <r>
          <rPr>
            <b/>
            <sz val="9"/>
            <color indexed="81"/>
            <rFont val="Tahoma"/>
            <family val="2"/>
          </rPr>
          <t>Abel:</t>
        </r>
        <r>
          <rPr>
            <sz val="9"/>
            <color indexed="81"/>
            <rFont val="Tahoma"/>
            <family val="2"/>
          </rPr>
          <t xml:space="preserve">
se archivo como terminado</t>
        </r>
      </text>
    </comment>
    <comment ref="G449" authorId="0" shapeId="0">
      <text>
        <r>
          <rPr>
            <sz val="8"/>
            <color indexed="81"/>
            <rFont val="Tahoma"/>
            <family val="2"/>
          </rPr>
          <t xml:space="preserve">ES 2704015 SEGÚN SOLP LLEGADA EL 7/5/14
</t>
        </r>
      </text>
    </comment>
    <comment ref="A456" authorId="0" shapeId="0">
      <text>
        <r>
          <rPr>
            <sz val="8"/>
            <color indexed="81"/>
            <rFont val="Tahoma"/>
            <family val="2"/>
          </rPr>
          <t xml:space="preserve">SIN SOLPED. LA CANCELARON EN JULIO 2014
</t>
        </r>
      </text>
    </comment>
    <comment ref="I458" authorId="1" shapeId="0">
      <text>
        <r>
          <rPr>
            <b/>
            <sz val="9"/>
            <color indexed="81"/>
            <rFont val="Tahoma"/>
            <family val="2"/>
          </rPr>
          <t>Abel:</t>
        </r>
        <r>
          <rPr>
            <sz val="9"/>
            <color indexed="81"/>
            <rFont val="Tahoma"/>
            <family val="2"/>
          </rPr>
          <t xml:space="preserve">
EL INICIO DEL TRABAJO COMO PZA 31</t>
        </r>
      </text>
    </comment>
    <comment ref="A465" authorId="0" shapeId="0">
      <text>
        <r>
          <rPr>
            <b/>
            <sz val="8"/>
            <color indexed="81"/>
            <rFont val="Tahoma"/>
            <family val="2"/>
          </rPr>
          <t xml:space="preserve">SIN SOLPED. CANCELADO CON O.C. MAYO 2014
</t>
        </r>
        <r>
          <rPr>
            <sz val="8"/>
            <color indexed="81"/>
            <rFont val="Tahoma"/>
            <family val="2"/>
          </rPr>
          <t xml:space="preserve">
</t>
        </r>
      </text>
    </comment>
    <comment ref="A466" authorId="0" shapeId="0">
      <text>
        <r>
          <rPr>
            <b/>
            <sz val="8"/>
            <color indexed="81"/>
            <rFont val="Tahoma"/>
            <family val="2"/>
          </rPr>
          <t xml:space="preserve">SIN SOLPED. CANCELADO CON O.C. MAYO 2014
</t>
        </r>
        <r>
          <rPr>
            <sz val="8"/>
            <color indexed="81"/>
            <rFont val="Tahoma"/>
            <family val="2"/>
          </rPr>
          <t xml:space="preserve">
</t>
        </r>
      </text>
    </comment>
    <comment ref="A472" authorId="0" shapeId="0">
      <text>
        <r>
          <rPr>
            <b/>
            <sz val="8"/>
            <color indexed="81"/>
            <rFont val="Tahoma"/>
            <family val="2"/>
          </rPr>
          <t xml:space="preserve">SIN SOLPED. CANCELADO CON O.C. MAYO 2014
</t>
        </r>
        <r>
          <rPr>
            <sz val="8"/>
            <color indexed="81"/>
            <rFont val="Tahoma"/>
            <family val="2"/>
          </rPr>
          <t xml:space="preserve">
</t>
        </r>
      </text>
    </comment>
    <comment ref="G472" authorId="0" shapeId="0">
      <text>
        <r>
          <rPr>
            <b/>
            <sz val="8"/>
            <color indexed="81"/>
            <rFont val="Tahoma"/>
            <family val="2"/>
          </rPr>
          <t>REALMENTE HICIERON UN PLANO ACRILICO PERO ENVIARON ESTA SOLPED. Y como la protesis nunca se hizo aca y la pagaron entonces equiparamos con el plano</t>
        </r>
        <r>
          <rPr>
            <sz val="8"/>
            <color indexed="81"/>
            <rFont val="Tahoma"/>
            <family val="2"/>
          </rPr>
          <t xml:space="preserve">
</t>
        </r>
      </text>
    </comment>
    <comment ref="J474" authorId="0" shapeId="0">
      <text>
        <r>
          <rPr>
            <sz val="8"/>
            <color indexed="81"/>
            <rFont val="Tahoma"/>
            <family val="2"/>
          </rPr>
          <t xml:space="preserve">ANTES  CANT=1, PERO EN CANCELACIONES JUNIO 2014 LA PAGARON CON CANT=2
</t>
        </r>
      </text>
    </comment>
    <comment ref="A482" authorId="0" shapeId="0">
      <text>
        <r>
          <rPr>
            <b/>
            <sz val="8"/>
            <color indexed="81"/>
            <rFont val="Tahoma"/>
            <family val="2"/>
          </rPr>
          <t>NO SE HIZO PROVISORIO PERO SE PUSO EN CANCELADAS</t>
        </r>
        <r>
          <rPr>
            <sz val="8"/>
            <color indexed="81"/>
            <rFont val="Tahoma"/>
            <family val="2"/>
          </rPr>
          <t xml:space="preserve">
</t>
        </r>
      </text>
    </comment>
    <comment ref="F531" authorId="0" shapeId="0">
      <text>
        <r>
          <rPr>
            <sz val="8"/>
            <color indexed="81"/>
            <rFont val="Tahoma"/>
            <family val="2"/>
          </rPr>
          <t xml:space="preserve">AUTORIZADA POR CONTRALORIA SEGÚN SOLPED
</t>
        </r>
      </text>
    </comment>
    <comment ref="A547" authorId="0" shapeId="0">
      <text>
        <r>
          <rPr>
            <b/>
            <sz val="8"/>
            <color indexed="81"/>
            <rFont val="Tahoma"/>
            <family val="2"/>
          </rPr>
          <t>SIN SOLPED. CANCELADA CON O.C. ENVIADAS EN JULIO</t>
        </r>
        <r>
          <rPr>
            <sz val="8"/>
            <color indexed="81"/>
            <rFont val="Tahoma"/>
            <family val="2"/>
          </rPr>
          <t xml:space="preserve">
</t>
        </r>
      </text>
    </comment>
    <comment ref="E547" authorId="0" shapeId="0">
      <text>
        <r>
          <rPr>
            <b/>
            <sz val="8"/>
            <color indexed="81"/>
            <rFont val="Tahoma"/>
            <family val="2"/>
          </rPr>
          <t>SIN SOLPED, LAS PAGARON CON PRECIO $ 15,021 SIN  IVA CADA UNA</t>
        </r>
      </text>
    </comment>
    <comment ref="A564" authorId="0" shapeId="0">
      <text>
        <r>
          <rPr>
            <b/>
            <sz val="8"/>
            <color indexed="81"/>
            <rFont val="Tahoma"/>
            <family val="2"/>
          </rPr>
          <t>CANC. EN ORD COMPRA DIC 2013</t>
        </r>
      </text>
    </comment>
    <comment ref="A579" authorId="0" shapeId="0">
      <text>
        <r>
          <rPr>
            <b/>
            <sz val="8"/>
            <color indexed="81"/>
            <rFont val="Tahoma"/>
            <family val="2"/>
          </rPr>
          <t>CANC. EN ORD COMPRA DIC 2013</t>
        </r>
      </text>
    </comment>
    <comment ref="A580" authorId="0" shapeId="0">
      <text>
        <r>
          <rPr>
            <b/>
            <sz val="8"/>
            <color indexed="81"/>
            <rFont val="Tahoma"/>
            <family val="2"/>
          </rPr>
          <t>CANC. EN ORD COMPRA DIC 2013</t>
        </r>
      </text>
    </comment>
    <comment ref="A606" authorId="1" shapeId="0">
      <text>
        <r>
          <rPr>
            <b/>
            <sz val="9"/>
            <color indexed="81"/>
            <rFont val="Tahoma"/>
            <family val="2"/>
          </rPr>
          <t>Abel:</t>
        </r>
        <r>
          <rPr>
            <sz val="9"/>
            <color indexed="81"/>
            <rFont val="Tahoma"/>
            <family val="2"/>
          </rPr>
          <t xml:space="preserve">
SE ARCHIVO COMO TERMINADA</t>
        </r>
      </text>
    </comment>
    <comment ref="A638" authorId="0" shapeId="0">
      <text>
        <r>
          <rPr>
            <b/>
            <sz val="8"/>
            <color indexed="81"/>
            <rFont val="Tahoma"/>
            <family val="2"/>
          </rPr>
          <t>*:</t>
        </r>
        <r>
          <rPr>
            <sz val="8"/>
            <color indexed="81"/>
            <rFont val="Tahoma"/>
            <family val="2"/>
          </rPr>
          <t xml:space="preserve">
SIN SOLPED</t>
        </r>
      </text>
    </comment>
    <comment ref="E644" authorId="0" shapeId="0">
      <text>
        <r>
          <rPr>
            <sz val="8"/>
            <color indexed="81"/>
            <rFont val="Tahoma"/>
            <family val="2"/>
          </rPr>
          <t xml:space="preserve">SOBRE LA PZA 19, SE HIZO INCRUSTACION
</t>
        </r>
      </text>
    </comment>
    <comment ref="A649" authorId="0" shapeId="0">
      <text>
        <r>
          <rPr>
            <b/>
            <sz val="8"/>
            <color indexed="81"/>
            <rFont val="Tahoma"/>
            <family val="2"/>
          </rPr>
          <t>se archivo como terminada</t>
        </r>
        <r>
          <rPr>
            <sz val="8"/>
            <color indexed="81"/>
            <rFont val="Tahoma"/>
            <family val="2"/>
          </rPr>
          <t xml:space="preserve">
</t>
        </r>
      </text>
    </comment>
    <comment ref="B666" authorId="1" shapeId="0">
      <text>
        <r>
          <rPr>
            <b/>
            <sz val="9"/>
            <color indexed="81"/>
            <rFont val="Tahoma"/>
            <family val="2"/>
          </rPr>
          <t>Abel:</t>
        </r>
        <r>
          <rPr>
            <sz val="9"/>
            <color indexed="81"/>
            <rFont val="Tahoma"/>
            <family val="2"/>
          </rPr>
          <t xml:space="preserve">
LLEGO A FINES DE SEPT CON FECHA 2/9</t>
        </r>
      </text>
    </comment>
    <comment ref="B667" authorId="1" shapeId="0">
      <text>
        <r>
          <rPr>
            <b/>
            <sz val="9"/>
            <color indexed="81"/>
            <rFont val="Tahoma"/>
            <family val="2"/>
          </rPr>
          <t>Abel:</t>
        </r>
        <r>
          <rPr>
            <sz val="9"/>
            <color indexed="81"/>
            <rFont val="Tahoma"/>
            <family val="2"/>
          </rPr>
          <t xml:space="preserve">
LLEGO A FINES DE SEPT CON FECHA 2/9</t>
        </r>
      </text>
    </comment>
    <comment ref="C681" authorId="0" shapeId="0">
      <text>
        <r>
          <rPr>
            <sz val="8"/>
            <color indexed="81"/>
            <rFont val="Tahoma"/>
            <family val="2"/>
          </rPr>
          <t>ANTES ESTABA COMO LUIS OMESTICA</t>
        </r>
      </text>
    </comment>
    <comment ref="J690" authorId="1" shapeId="0">
      <text>
        <r>
          <rPr>
            <b/>
            <sz val="9"/>
            <color indexed="81"/>
            <rFont val="Tahoma"/>
            <family val="2"/>
          </rPr>
          <t>Abel:</t>
        </r>
        <r>
          <rPr>
            <sz val="9"/>
            <color indexed="81"/>
            <rFont val="Tahoma"/>
            <family val="2"/>
          </rPr>
          <t xml:space="preserve">
EN ORDEN VENIAN 3 PZAS Y LLEGO SISN SOLPED, DESPUES EMVARON SOLPED POR 2 PROVISORIOS Y DOS CRORNAS</t>
        </r>
      </text>
    </comment>
    <comment ref="J699" authorId="1" shapeId="0">
      <text>
        <r>
          <rPr>
            <b/>
            <sz val="9"/>
            <color indexed="81"/>
            <rFont val="Tahoma"/>
            <family val="2"/>
          </rPr>
          <t>Abel:</t>
        </r>
        <r>
          <rPr>
            <sz val="9"/>
            <color indexed="81"/>
            <rFont val="Tahoma"/>
            <family val="2"/>
          </rPr>
          <t xml:space="preserve">
ENVIARON SOLO PARA 3 P ROVISORIOS, VER SI ES NECESARIO PEDIR CORORNAS CUANDO ENVIEN ORDENES
</t>
        </r>
      </text>
    </comment>
    <comment ref="J706" authorId="1" shapeId="0">
      <text>
        <r>
          <rPr>
            <b/>
            <sz val="9"/>
            <color indexed="81"/>
            <rFont val="Tahoma"/>
            <family val="2"/>
          </rPr>
          <t>Abel:</t>
        </r>
        <r>
          <rPr>
            <sz val="9"/>
            <color indexed="81"/>
            <rFont val="Tahoma"/>
            <family val="2"/>
          </rPr>
          <t xml:space="preserve">
CANT= 14</t>
        </r>
      </text>
    </comment>
    <comment ref="B716" authorId="1" shapeId="0">
      <text>
        <r>
          <rPr>
            <b/>
            <sz val="9"/>
            <color indexed="81"/>
            <rFont val="Tahoma"/>
            <family val="2"/>
          </rPr>
          <t>Abel:</t>
        </r>
        <r>
          <rPr>
            <sz val="9"/>
            <color indexed="81"/>
            <rFont val="Tahoma"/>
            <family val="2"/>
          </rPr>
          <t xml:space="preserve">
LLEGO A FINES DE SEPT CON FECHA 2/9</t>
        </r>
      </text>
    </comment>
    <comment ref="B720" authorId="0" shapeId="0">
      <text>
        <r>
          <rPr>
            <b/>
            <sz val="8"/>
            <color indexed="81"/>
            <rFont val="Tahoma"/>
            <family val="2"/>
          </rPr>
          <t>EN SOLPED DECIA 18/04/14 Pero esa solped llego en febrero</t>
        </r>
        <r>
          <rPr>
            <sz val="8"/>
            <color indexed="81"/>
            <rFont val="Tahoma"/>
            <family val="2"/>
          </rPr>
          <t xml:space="preserve">
</t>
        </r>
      </text>
    </comment>
    <comment ref="E725" authorId="0" shapeId="0">
      <text>
        <r>
          <rPr>
            <sz val="8"/>
            <color indexed="81"/>
            <rFont val="Tahoma"/>
            <family val="2"/>
          </rPr>
          <t xml:space="preserve">EN CANCELACIONES ESTABA EN IFS
</t>
        </r>
      </text>
    </comment>
    <comment ref="I739" authorId="0" shapeId="0">
      <text>
        <r>
          <rPr>
            <sz val="8"/>
            <color indexed="81"/>
            <rFont val="Tahoma"/>
            <family val="2"/>
          </rPr>
          <t xml:space="preserve">llego orden con pza 18
</t>
        </r>
      </text>
    </comment>
    <comment ref="I751" authorId="0" shapeId="0">
      <text>
        <r>
          <rPr>
            <sz val="8"/>
            <color indexed="81"/>
            <rFont val="Tahoma"/>
            <family val="2"/>
          </rPr>
          <t>*:PZA  3 EN SOLPED</t>
        </r>
      </text>
    </comment>
    <comment ref="A763" authorId="0" shapeId="0">
      <text>
        <r>
          <rPr>
            <b/>
            <sz val="8"/>
            <color indexed="81"/>
            <rFont val="Tahoma"/>
            <family val="2"/>
          </rPr>
          <t>SE ARCHIVO COMO TERMINADA</t>
        </r>
        <r>
          <rPr>
            <sz val="8"/>
            <color indexed="81"/>
            <rFont val="Tahoma"/>
            <family val="2"/>
          </rPr>
          <t xml:space="preserve">
</t>
        </r>
      </text>
    </comment>
    <comment ref="J773" authorId="1" shapeId="0">
      <text>
        <r>
          <rPr>
            <b/>
            <sz val="9"/>
            <color indexed="81"/>
            <rFont val="Tahoma"/>
            <family val="2"/>
          </rPr>
          <t>Abel:</t>
        </r>
        <r>
          <rPr>
            <sz val="9"/>
            <color indexed="81"/>
            <rFont val="Tahoma"/>
            <family val="2"/>
          </rPr>
          <t xml:space="preserve">
CANT=3</t>
        </r>
      </text>
    </comment>
    <comment ref="A787" authorId="1" shapeId="0">
      <text>
        <r>
          <rPr>
            <b/>
            <sz val="9"/>
            <color indexed="81"/>
            <rFont val="Tahoma"/>
            <family val="2"/>
          </rPr>
          <t>Abel:</t>
        </r>
        <r>
          <rPr>
            <sz val="9"/>
            <color indexed="81"/>
            <rFont val="Tahoma"/>
            <family val="2"/>
          </rPr>
          <t xml:space="preserve">
se archivo como terminada</t>
        </r>
      </text>
    </comment>
    <comment ref="A789" authorId="0" shapeId="0">
      <text>
        <r>
          <rPr>
            <b/>
            <sz val="8"/>
            <color indexed="81"/>
            <rFont val="Tahoma"/>
            <family val="2"/>
          </rPr>
          <t>ORDEN CLARAMENTE PIDE PUENTO PROVISORIO Y C UANDO PEDIMOS LA SOLPED POR 3 PROVIOSRIOS, ENVIARON ESTA QUE SOLO INDICA 1. LA ACEPTAMOS NOMAS</t>
        </r>
        <r>
          <rPr>
            <sz val="8"/>
            <color indexed="81"/>
            <rFont val="Tahoma"/>
            <family val="2"/>
          </rPr>
          <t xml:space="preserve">
</t>
        </r>
      </text>
    </comment>
    <comment ref="A804" authorId="0" shapeId="0">
      <text>
        <r>
          <rPr>
            <b/>
            <sz val="8"/>
            <color indexed="81"/>
            <rFont val="Tahoma"/>
            <family val="2"/>
          </rPr>
          <t>SE ARCHIVO COMO TERMINADA</t>
        </r>
        <r>
          <rPr>
            <sz val="8"/>
            <color indexed="81"/>
            <rFont val="Tahoma"/>
            <family val="2"/>
          </rPr>
          <t xml:space="preserve">
</t>
        </r>
      </text>
    </comment>
    <comment ref="F809" authorId="1" shapeId="0">
      <text>
        <r>
          <rPr>
            <b/>
            <sz val="9"/>
            <color indexed="81"/>
            <rFont val="Tahoma"/>
            <family val="2"/>
          </rPr>
          <t>Abel:</t>
        </r>
        <r>
          <rPr>
            <sz val="9"/>
            <color indexed="81"/>
            <rFont val="Tahoma"/>
            <family val="2"/>
          </rPr>
          <t xml:space="preserve">
EN CABECERA DE SOSLPED APARTE DE ESTE EPISODIO, INDICAN QUE SE CANCELO CON EPISODIO 29541729
</t>
        </r>
      </text>
    </comment>
    <comment ref="F810" authorId="1" shapeId="0">
      <text>
        <r>
          <rPr>
            <b/>
            <sz val="9"/>
            <color indexed="81"/>
            <rFont val="Tahoma"/>
            <family val="2"/>
          </rPr>
          <t>Abel:</t>
        </r>
        <r>
          <rPr>
            <sz val="9"/>
            <color indexed="81"/>
            <rFont val="Tahoma"/>
            <family val="2"/>
          </rPr>
          <t xml:space="preserve">
EN CABECERA DE SOSLPED APARTE DE ESTE EPISODIO, INDICAN QUE SE CANCELO CON EPISODIO 29541729
</t>
        </r>
      </text>
    </comment>
    <comment ref="I814" authorId="1" shapeId="0">
      <text>
        <r>
          <rPr>
            <b/>
            <sz val="9"/>
            <color indexed="81"/>
            <rFont val="Tahoma"/>
            <family val="2"/>
          </rPr>
          <t>Abel:</t>
        </r>
        <r>
          <rPr>
            <sz val="9"/>
            <color indexed="81"/>
            <rFont val="Tahoma"/>
            <family val="2"/>
          </rPr>
          <t xml:space="preserve">
PZA 3 EN DENTURE</t>
        </r>
      </text>
    </comment>
    <comment ref="A817" authorId="1" shapeId="0">
      <text>
        <r>
          <rPr>
            <b/>
            <sz val="9"/>
            <color indexed="81"/>
            <rFont val="Tahoma"/>
            <family val="2"/>
          </rPr>
          <t>Abel:</t>
        </r>
        <r>
          <rPr>
            <sz val="9"/>
            <color indexed="81"/>
            <rFont val="Tahoma"/>
            <family val="2"/>
          </rPr>
          <t xml:space="preserve">
SE ARCHIVO COMO TERMINADO</t>
        </r>
      </text>
    </comment>
    <comment ref="A847" authorId="0" shapeId="0">
      <text>
        <r>
          <rPr>
            <sz val="8"/>
            <color indexed="81"/>
            <rFont val="Tahoma"/>
            <family val="2"/>
          </rPr>
          <t xml:space="preserve">SIN SOLPED. LA CANCELARON EN JULIO 2014
</t>
        </r>
      </text>
    </comment>
    <comment ref="A870" authorId="1" shapeId="0">
      <text>
        <r>
          <rPr>
            <b/>
            <sz val="9"/>
            <color indexed="81"/>
            <rFont val="Tahoma"/>
            <family val="2"/>
          </rPr>
          <t>Abel:</t>
        </r>
        <r>
          <rPr>
            <sz val="9"/>
            <color indexed="81"/>
            <rFont val="Tahoma"/>
            <family val="2"/>
          </rPr>
          <t xml:space="preserve">
SIN SOLPED</t>
        </r>
      </text>
    </comment>
    <comment ref="A896" authorId="1" shapeId="0">
      <text>
        <r>
          <rPr>
            <b/>
            <sz val="9"/>
            <color indexed="81"/>
            <rFont val="Tahoma"/>
            <family val="2"/>
          </rPr>
          <t>Abel:</t>
        </r>
        <r>
          <rPr>
            <sz val="9"/>
            <color indexed="81"/>
            <rFont val="Tahoma"/>
            <family val="2"/>
          </rPr>
          <t xml:space="preserve">
SE ARCHIVO COMO TERMINADO
</t>
        </r>
      </text>
    </comment>
    <comment ref="B900" authorId="1" shapeId="0">
      <text>
        <r>
          <rPr>
            <b/>
            <sz val="9"/>
            <color indexed="81"/>
            <rFont val="Tahoma"/>
            <family val="2"/>
          </rPr>
          <t>Abel:</t>
        </r>
        <r>
          <rPr>
            <sz val="9"/>
            <color indexed="81"/>
            <rFont val="Tahoma"/>
            <family val="2"/>
          </rPr>
          <t xml:space="preserve">
antes fecha 31/7</t>
        </r>
      </text>
    </comment>
    <comment ref="B901" authorId="1" shapeId="0">
      <text>
        <r>
          <rPr>
            <b/>
            <sz val="9"/>
            <color indexed="81"/>
            <rFont val="Tahoma"/>
            <family val="2"/>
          </rPr>
          <t>Abel:</t>
        </r>
        <r>
          <rPr>
            <sz val="9"/>
            <color indexed="81"/>
            <rFont val="Tahoma"/>
            <family val="2"/>
          </rPr>
          <t xml:space="preserve">
antes fecha 31/7</t>
        </r>
      </text>
    </comment>
    <comment ref="I907" authorId="0" shapeId="0">
      <text>
        <r>
          <rPr>
            <b/>
            <sz val="8"/>
            <color indexed="81"/>
            <rFont val="Tahoma"/>
            <family val="2"/>
          </rPr>
          <t>pza 20 en solped</t>
        </r>
        <r>
          <rPr>
            <sz val="8"/>
            <color indexed="81"/>
            <rFont val="Tahoma"/>
            <family val="2"/>
          </rPr>
          <t xml:space="preserve">
</t>
        </r>
      </text>
    </comment>
    <comment ref="A925" authorId="0" shapeId="0">
      <text>
        <r>
          <rPr>
            <b/>
            <sz val="8"/>
            <color indexed="81"/>
            <rFont val="Tahoma"/>
            <family val="2"/>
          </rPr>
          <t>SIN SOLPED. CANCELADA CON O.C. ENVIADAS EN JULIO</t>
        </r>
        <r>
          <rPr>
            <sz val="8"/>
            <color indexed="81"/>
            <rFont val="Tahoma"/>
            <family val="2"/>
          </rPr>
          <t xml:space="preserve">
</t>
        </r>
      </text>
    </comment>
    <comment ref="I942" authorId="0" shapeId="0">
      <text>
        <r>
          <rPr>
            <b/>
            <sz val="8"/>
            <color indexed="81"/>
            <rFont val="Tahoma"/>
            <family val="2"/>
          </rPr>
          <t>PZA 18 EN SOLPED.
LA TERMINARON COMO PZA 13</t>
        </r>
      </text>
    </comment>
    <comment ref="A959" authorId="0" shapeId="0">
      <text>
        <r>
          <rPr>
            <b/>
            <sz val="8"/>
            <color indexed="81"/>
            <rFont val="Tahoma"/>
            <family val="2"/>
          </rPr>
          <t>SIN SOLPED. CANC. OC. ABRIL 2014</t>
        </r>
        <r>
          <rPr>
            <sz val="8"/>
            <color indexed="81"/>
            <rFont val="Tahoma"/>
            <family val="2"/>
          </rPr>
          <t xml:space="preserve">
</t>
        </r>
      </text>
    </comment>
    <comment ref="A969" authorId="0" shapeId="0">
      <text>
        <r>
          <rPr>
            <sz val="8"/>
            <color indexed="81"/>
            <rFont val="Tahoma"/>
            <family val="2"/>
          </rPr>
          <t>primero envio orden por 2 prov (19-30) que se entregaron el 20/02/14, despues pidio con urgencia otro prov pza 2 el 21/02/14 --- Despues el 27/02/14 envio solped donde agregaron  corona para las pzas 19-30 (Opte por no seguir cobrando el prov pza 2)</t>
        </r>
      </text>
    </comment>
    <comment ref="J989" authorId="1" shapeId="0">
      <text>
        <r>
          <rPr>
            <b/>
            <sz val="9"/>
            <color indexed="81"/>
            <rFont val="Tahoma"/>
            <family val="2"/>
          </rPr>
          <t>Abel:</t>
        </r>
        <r>
          <rPr>
            <sz val="9"/>
            <color indexed="81"/>
            <rFont val="Tahoma"/>
            <family val="2"/>
          </rPr>
          <t xml:space="preserve">
CANT=3</t>
        </r>
      </text>
    </comment>
    <comment ref="I999" authorId="1" shapeId="0">
      <text>
        <r>
          <rPr>
            <b/>
            <sz val="9"/>
            <color indexed="81"/>
            <rFont val="Tahoma"/>
            <family val="2"/>
          </rPr>
          <t>Abel:</t>
        </r>
        <r>
          <rPr>
            <sz val="9"/>
            <color indexed="81"/>
            <rFont val="Tahoma"/>
            <family val="2"/>
          </rPr>
          <t xml:space="preserve">
TB HICIERON LA CORONA PARA PZA 18 PERO POR MAS QUE SE PIDIO SOLPED NUNCA LA MODIFICARON</t>
        </r>
      </text>
    </comment>
    <comment ref="A1000" authorId="0" shapeId="0">
      <text>
        <r>
          <rPr>
            <b/>
            <sz val="8"/>
            <color indexed="81"/>
            <rFont val="Tahoma"/>
            <family val="2"/>
          </rPr>
          <t>NO HICIERON 2 PROVISORIOS</t>
        </r>
        <r>
          <rPr>
            <sz val="8"/>
            <color indexed="81"/>
            <rFont val="Tahoma"/>
            <family val="2"/>
          </rPr>
          <t xml:space="preserve">
</t>
        </r>
      </text>
    </comment>
    <comment ref="A1004" authorId="0" shapeId="0">
      <text>
        <r>
          <rPr>
            <b/>
            <sz val="8"/>
            <color indexed="81"/>
            <rFont val="Tahoma"/>
            <family val="2"/>
          </rPr>
          <t>*:</t>
        </r>
        <r>
          <rPr>
            <sz val="8"/>
            <color indexed="81"/>
            <rFont val="Tahoma"/>
            <family val="2"/>
          </rPr>
          <t xml:space="preserve">
LLEGO EN OCTUBRE, SE DEVOLBIO PERO AUN ASI LA PAGARON</t>
        </r>
      </text>
    </comment>
    <comment ref="E1004" authorId="1" shapeId="0">
      <text>
        <r>
          <rPr>
            <b/>
            <sz val="9"/>
            <color indexed="81"/>
            <rFont val="Tahoma"/>
            <family val="2"/>
          </rPr>
          <t>Abel:</t>
        </r>
        <r>
          <rPr>
            <sz val="9"/>
            <color indexed="81"/>
            <rFont val="Tahoma"/>
            <family val="2"/>
          </rPr>
          <t xml:space="preserve">
cuando llego solped, sew devolbio por codigo pero aun así la pagaron
</t>
        </r>
      </text>
    </comment>
    <comment ref="A1042" authorId="0" shapeId="0">
      <text>
        <r>
          <rPr>
            <b/>
            <sz val="8"/>
            <color indexed="81"/>
            <rFont val="Tahoma"/>
            <family val="2"/>
          </rPr>
          <t>*:</t>
        </r>
        <r>
          <rPr>
            <sz val="8"/>
            <color indexed="81"/>
            <rFont val="Tahoma"/>
            <family val="2"/>
          </rPr>
          <t xml:space="preserve">
SE ARCHIVO COMO TERMINADO</t>
        </r>
      </text>
    </comment>
    <comment ref="A1045" authorId="1" shapeId="0">
      <text>
        <r>
          <rPr>
            <b/>
            <sz val="9"/>
            <color indexed="81"/>
            <rFont val="Tahoma"/>
            <family val="2"/>
          </rPr>
          <t>Abel:</t>
        </r>
        <r>
          <rPr>
            <sz val="9"/>
            <color indexed="81"/>
            <rFont val="Tahoma"/>
            <family val="2"/>
          </rPr>
          <t xml:space="preserve">
SE ARCHIVO COMO TERMIINADO
</t>
        </r>
      </text>
    </comment>
    <comment ref="A1053" authorId="1" shapeId="0">
      <text>
        <r>
          <rPr>
            <b/>
            <sz val="9"/>
            <color indexed="81"/>
            <rFont val="Tahoma"/>
            <family val="2"/>
          </rPr>
          <t>Abel:</t>
        </r>
        <r>
          <rPr>
            <sz val="9"/>
            <color indexed="81"/>
            <rFont val="Tahoma"/>
            <family val="2"/>
          </rPr>
          <t xml:space="preserve">
SIN SOLPED</t>
        </r>
      </text>
    </comment>
    <comment ref="I1064" authorId="0" shapeId="0">
      <text>
        <r>
          <rPr>
            <sz val="8"/>
            <color indexed="81"/>
            <rFont val="Tahoma"/>
            <family val="2"/>
          </rPr>
          <t xml:space="preserve">DESPUES REPITIO INCRUSTACION COM PZA 3
</t>
        </r>
      </text>
    </comment>
    <comment ref="J1065" authorId="0" shapeId="0">
      <text>
        <r>
          <rPr>
            <b/>
            <sz val="8"/>
            <color indexed="81"/>
            <rFont val="Tahoma"/>
            <family val="2"/>
          </rPr>
          <t>*:</t>
        </r>
        <r>
          <rPr>
            <sz val="8"/>
            <color indexed="81"/>
            <rFont val="Tahoma"/>
            <family val="2"/>
          </rPr>
          <t xml:space="preserve">
CANT=4</t>
        </r>
      </text>
    </comment>
    <comment ref="I1083" authorId="0" shapeId="0">
      <text>
        <r>
          <rPr>
            <b/>
            <sz val="8"/>
            <color indexed="81"/>
            <rFont val="Tahoma"/>
            <family val="2"/>
          </rPr>
          <t>REPITIERON EL TRABAJO Y PIDIERON PZAS 22-23-24</t>
        </r>
        <r>
          <rPr>
            <sz val="8"/>
            <color indexed="81"/>
            <rFont val="Tahoma"/>
            <family val="2"/>
          </rPr>
          <t xml:space="preserve">
</t>
        </r>
      </text>
    </comment>
    <comment ref="A1085" authorId="1" shapeId="0">
      <text>
        <r>
          <rPr>
            <b/>
            <sz val="9"/>
            <color indexed="81"/>
            <rFont val="Tahoma"/>
            <family val="2"/>
          </rPr>
          <t>Abel:</t>
        </r>
        <r>
          <rPr>
            <sz val="9"/>
            <color indexed="81"/>
            <rFont val="Tahoma"/>
            <family val="2"/>
          </rPr>
          <t xml:space="preserve">
LA ORDEN SE PUSO CON LAS PENDIENTES DE SOLPED</t>
        </r>
      </text>
    </comment>
    <comment ref="E1087" authorId="1" shapeId="0">
      <text>
        <r>
          <rPr>
            <b/>
            <sz val="9"/>
            <color indexed="81"/>
            <rFont val="Tahoma"/>
            <family val="2"/>
          </rPr>
          <t>Abel:</t>
        </r>
        <r>
          <rPr>
            <sz val="9"/>
            <color indexed="81"/>
            <rFont val="Tahoma"/>
            <family val="2"/>
          </rPr>
          <t xml:space="preserve">
PIDIERON PERNO PZA 28 PERO ENVIARON SOLPED POR PROVISORIO</t>
        </r>
      </text>
    </comment>
    <comment ref="J1087" authorId="1" shapeId="0">
      <text>
        <r>
          <rPr>
            <b/>
            <sz val="9"/>
            <color indexed="81"/>
            <rFont val="Tahoma"/>
            <family val="2"/>
          </rPr>
          <t>Abel:</t>
        </r>
        <r>
          <rPr>
            <sz val="9"/>
            <color indexed="81"/>
            <rFont val="Tahoma"/>
            <family val="2"/>
          </rPr>
          <t xml:space="preserve">
ANTES CANT=1 pero lo cancelaron como cant=2</t>
        </r>
      </text>
    </comment>
    <comment ref="B1100" authorId="0" shapeId="0">
      <text>
        <r>
          <rPr>
            <b/>
            <sz val="8"/>
            <color indexed="81"/>
            <rFont val="Tahoma"/>
            <family val="2"/>
          </rPr>
          <t>LLEGO CON FECHA 18/02/2014, SE MODIFICO A FECHA A CTUAL</t>
        </r>
        <r>
          <rPr>
            <sz val="8"/>
            <color indexed="81"/>
            <rFont val="Tahoma"/>
            <family val="2"/>
          </rPr>
          <t xml:space="preserve">
</t>
        </r>
      </text>
    </comment>
    <comment ref="E1118" authorId="0" shapeId="0">
      <text>
        <r>
          <rPr>
            <b/>
            <sz val="8"/>
            <color indexed="81"/>
            <rFont val="Tahoma"/>
            <family val="2"/>
          </rPr>
          <t>*:</t>
        </r>
        <r>
          <rPr>
            <sz val="8"/>
            <color indexed="81"/>
            <rFont val="Tahoma"/>
            <family val="2"/>
          </rPr>
          <t xml:space="preserve">
SOLPED ESTABA ANULADA, LA CANCELARON</t>
        </r>
      </text>
    </comment>
    <comment ref="G1121" authorId="0" shapeId="0">
      <text>
        <r>
          <rPr>
            <b/>
            <sz val="8"/>
            <color indexed="81"/>
            <rFont val="Tahoma"/>
            <family val="2"/>
          </rPr>
          <t>ESTABA COMO 2704003 PERO LA PAGARON COMO 2704002</t>
        </r>
      </text>
    </comment>
    <comment ref="A1127" authorId="1" shapeId="0">
      <text>
        <r>
          <rPr>
            <b/>
            <sz val="9"/>
            <color indexed="81"/>
            <rFont val="Tahoma"/>
            <family val="2"/>
          </rPr>
          <t>Abel:</t>
        </r>
        <r>
          <rPr>
            <sz val="9"/>
            <color indexed="81"/>
            <rFont val="Tahoma"/>
            <family val="2"/>
          </rPr>
          <t xml:space="preserve">
SE ARCHIVO COMO TERMINADO</t>
        </r>
      </text>
    </comment>
    <comment ref="A1132" authorId="0" shapeId="0">
      <text>
        <r>
          <rPr>
            <b/>
            <sz val="8"/>
            <color indexed="81"/>
            <rFont val="Tahoma"/>
            <family val="2"/>
          </rPr>
          <t>se puso como terminado</t>
        </r>
        <r>
          <rPr>
            <sz val="8"/>
            <color indexed="81"/>
            <rFont val="Tahoma"/>
            <family val="2"/>
          </rPr>
          <t xml:space="preserve">
</t>
        </r>
      </text>
    </comment>
    <comment ref="A1150" authorId="0" shapeId="0">
      <text>
        <r>
          <rPr>
            <b/>
            <sz val="8"/>
            <color indexed="81"/>
            <rFont val="Tahoma"/>
            <family val="2"/>
          </rPr>
          <t>*:</t>
        </r>
        <r>
          <rPr>
            <sz val="8"/>
            <color indexed="81"/>
            <rFont val="Tahoma"/>
            <family val="2"/>
          </rPr>
          <t xml:space="preserve">
SE ARCHIVO COMO TERMINADA</t>
        </r>
      </text>
    </comment>
    <comment ref="J1184" authorId="0" shapeId="0">
      <text>
        <r>
          <rPr>
            <b/>
            <sz val="8"/>
            <color indexed="81"/>
            <rFont val="Tahoma"/>
            <family val="2"/>
          </rPr>
          <t>*:</t>
        </r>
        <r>
          <rPr>
            <sz val="8"/>
            <color indexed="81"/>
            <rFont val="Tahoma"/>
            <family val="2"/>
          </rPr>
          <t xml:space="preserve">
CANT=3</t>
        </r>
      </text>
    </comment>
    <comment ref="J1185" authorId="1" shapeId="0">
      <text>
        <r>
          <rPr>
            <b/>
            <sz val="9"/>
            <color indexed="81"/>
            <rFont val="Tahoma"/>
            <family val="2"/>
          </rPr>
          <t>Abel:</t>
        </r>
        <r>
          <rPr>
            <sz val="9"/>
            <color indexed="81"/>
            <rFont val="Tahoma"/>
            <family val="2"/>
          </rPr>
          <t xml:space="preserve">
SE PIDIO SOLPED PARA ESTAS 3 PZAS FALTANTES Y ENVIARON SOLO PARA 2</t>
        </r>
      </text>
    </comment>
    <comment ref="J1214" authorId="1" shapeId="0">
      <text>
        <r>
          <rPr>
            <b/>
            <sz val="9"/>
            <color indexed="81"/>
            <rFont val="Tahoma"/>
            <family val="2"/>
          </rPr>
          <t>Abel:</t>
        </r>
        <r>
          <rPr>
            <sz val="9"/>
            <color indexed="81"/>
            <rFont val="Tahoma"/>
            <family val="2"/>
          </rPr>
          <t xml:space="preserve">
FALTABA PARA 2 PZAS Y ENVIARON SOLO PARA 1</t>
        </r>
      </text>
    </comment>
    <comment ref="E1235" authorId="1" shapeId="0">
      <text>
        <r>
          <rPr>
            <b/>
            <sz val="9"/>
            <color indexed="81"/>
            <rFont val="Tahoma"/>
            <family val="2"/>
          </rPr>
          <t>Abel:</t>
        </r>
        <r>
          <rPr>
            <sz val="9"/>
            <color indexed="81"/>
            <rFont val="Tahoma"/>
            <family val="2"/>
          </rPr>
          <t xml:space="preserve">
EN EL 2013 EN EST. CENTRAL EL DR. RIVARA HIZO PROVISORIO Y CORONA PZA 31 PARA ELISABETH DIAZ
</t>
        </r>
      </text>
    </comment>
    <comment ref="A1240" authorId="1" shapeId="0">
      <text>
        <r>
          <rPr>
            <b/>
            <sz val="9"/>
            <color indexed="81"/>
            <rFont val="Tahoma"/>
            <family val="2"/>
          </rPr>
          <t>Abel:</t>
        </r>
        <r>
          <rPr>
            <sz val="9"/>
            <color indexed="81"/>
            <rFont val="Tahoma"/>
            <family val="2"/>
          </rPr>
          <t xml:space="preserve">
la orden de la pza 18 esta en otro lado ya que no enviavab solped por ella cuando se la pedia, AHORA esta pidiendo para la 21
</t>
        </r>
      </text>
    </comment>
    <comment ref="E1262" authorId="0" shapeId="0">
      <text>
        <r>
          <rPr>
            <b/>
            <sz val="8"/>
            <color indexed="81"/>
            <rFont val="Tahoma"/>
            <family val="2"/>
          </rPr>
          <t>SE AGREGO, PORQUE NO EMITIERON SOLPED</t>
        </r>
      </text>
    </comment>
    <comment ref="A1266" authorId="0" shapeId="0">
      <text>
        <r>
          <rPr>
            <b/>
            <sz val="8"/>
            <color indexed="81"/>
            <rFont val="Tahoma"/>
            <family val="2"/>
          </rPr>
          <t>TRABAJO TERMINADO POR EL LAB. BERAUDENT</t>
        </r>
      </text>
    </comment>
    <comment ref="E1269" authorId="0" shapeId="0">
      <text>
        <r>
          <rPr>
            <b/>
            <sz val="8"/>
            <color indexed="81"/>
            <rFont val="Tahoma"/>
            <family val="2"/>
          </rPr>
          <t>ESTE MISMO TRABAJOS E CANCELO CON SOLPED NUMERO 10152008</t>
        </r>
        <r>
          <rPr>
            <sz val="8"/>
            <color indexed="81"/>
            <rFont val="Tahoma"/>
            <family val="2"/>
          </rPr>
          <t xml:space="preserve">
</t>
        </r>
      </text>
    </comment>
    <comment ref="A1270" authorId="0" shapeId="0">
      <text>
        <r>
          <rPr>
            <b/>
            <sz val="8"/>
            <color indexed="81"/>
            <rFont val="Tahoma"/>
            <family val="2"/>
          </rPr>
          <t>SE HIZO EL PERNO PERO SE DEVOLVIO, SOLPED ENVIADA POR CORREO DICE LAB BERAUDENTE PERO ENCARGADA INDICA QUE ES DE LAB VER.</t>
        </r>
        <r>
          <rPr>
            <sz val="8"/>
            <color indexed="81"/>
            <rFont val="Tahoma"/>
            <family val="2"/>
          </rPr>
          <t xml:space="preserve">
- DESPUES EN MARZO DEL 2014 LLEGO LA TERMINACION, PERO NO CREO QUE PAGUEN</t>
        </r>
      </text>
    </comment>
    <comment ref="H1270" authorId="0" shapeId="0">
      <text>
        <r>
          <rPr>
            <b/>
            <sz val="8"/>
            <color indexed="81"/>
            <rFont val="Tahoma"/>
            <family val="2"/>
          </rPr>
          <t>SOLO SE HIZO PERNO</t>
        </r>
        <r>
          <rPr>
            <sz val="8"/>
            <color indexed="81"/>
            <rFont val="Tahoma"/>
            <family val="2"/>
          </rPr>
          <t xml:space="preserve">
</t>
        </r>
      </text>
    </comment>
    <comment ref="A1271" authorId="0" shapeId="0">
      <text>
        <r>
          <rPr>
            <b/>
            <sz val="8"/>
            <color indexed="81"/>
            <rFont val="Tahoma"/>
            <family val="2"/>
          </rPr>
          <t>PAGAR</t>
        </r>
      </text>
    </comment>
    <comment ref="E1271" authorId="2" shapeId="0">
      <text>
        <r>
          <rPr>
            <b/>
            <sz val="9"/>
            <color indexed="81"/>
            <rFont val="Tahoma"/>
            <family val="2"/>
          </rPr>
          <t>abel:</t>
        </r>
        <r>
          <rPr>
            <sz val="9"/>
            <color indexed="81"/>
            <rFont val="Tahoma"/>
            <family val="2"/>
          </rPr>
          <t xml:space="preserve">
en marzo 2014 hizo incrustacion con solped 10180630 y ya se cancelo</t>
        </r>
      </text>
    </comment>
    <comment ref="A1272" authorId="0" shapeId="0">
      <text>
        <r>
          <rPr>
            <b/>
            <sz val="8"/>
            <color indexed="81"/>
            <rFont val="Tahoma"/>
            <family val="2"/>
          </rPr>
          <t>PAGAR</t>
        </r>
      </text>
    </comment>
    <comment ref="A1273" authorId="0" shapeId="0">
      <text>
        <r>
          <rPr>
            <b/>
            <sz val="8"/>
            <color indexed="81"/>
            <rFont val="Tahoma"/>
            <family val="2"/>
          </rPr>
          <t>PAGAR</t>
        </r>
      </text>
    </comment>
    <comment ref="E1273" authorId="2" shapeId="0">
      <text>
        <r>
          <rPr>
            <b/>
            <sz val="9"/>
            <color indexed="81"/>
            <rFont val="Tahoma"/>
            <family val="2"/>
          </rPr>
          <t>abel:</t>
        </r>
        <r>
          <rPr>
            <sz val="9"/>
            <color indexed="81"/>
            <rFont val="Tahoma"/>
            <family val="2"/>
          </rPr>
          <t xml:space="preserve">
Solp. 10134430 hace onlay pza 18, pagaron esa y esta no</t>
        </r>
      </text>
    </comment>
    <comment ref="E1274" authorId="0" shapeId="0">
      <text>
        <r>
          <rPr>
            <b/>
            <sz val="8"/>
            <color indexed="81"/>
            <rFont val="Tahoma"/>
            <family val="2"/>
          </rPr>
          <t>SE ANULO CON ICONO DE BASURA POR CAMBIO DE TRATAMIENTO DE INCRUSTACION A CORONA</t>
        </r>
      </text>
    </comment>
    <comment ref="E1275" authorId="0" shapeId="0">
      <text>
        <r>
          <rPr>
            <b/>
            <sz val="8"/>
            <color indexed="81"/>
            <rFont val="Tahoma"/>
            <family val="2"/>
          </rPr>
          <t xml:space="preserve">10200602 LA REEMPLAZA
_____________
en su momento se llamo a la encargada para ver cual era la solped correcta (10203046 o 10201150) y ella dijo que la 10203046 era y que la 10201150 queda nula pero la 10200602 fue la que pagaron, ademas esta la 10203046 se aplica  a otro paciente
</t>
        </r>
        <r>
          <rPr>
            <sz val="8"/>
            <color indexed="81"/>
            <rFont val="Tahoma"/>
            <family val="2"/>
          </rPr>
          <t xml:space="preserve">
</t>
        </r>
      </text>
    </comment>
    <comment ref="E1276" authorId="0" shapeId="0">
      <text>
        <r>
          <rPr>
            <b/>
            <sz val="8"/>
            <color indexed="81"/>
            <rFont val="Tahoma"/>
            <family val="2"/>
          </rPr>
          <t xml:space="preserve">10200602 LA REEMPLAZA
_____________
en su momento se llamo a la encargada para ver cual era la solped correcta (10203046 o 10201150) y ella dijo que la 10203046 era y que la 10201150 queda nula pero la 10200602 fue la que pagaron, ademas esta la 10203046 se aplica  a otro paciente
</t>
        </r>
        <r>
          <rPr>
            <sz val="8"/>
            <color indexed="81"/>
            <rFont val="Tahoma"/>
            <family val="2"/>
          </rPr>
          <t xml:space="preserve">
</t>
        </r>
      </text>
    </comment>
    <comment ref="E1277" authorId="0" shapeId="0">
      <text>
        <r>
          <rPr>
            <b/>
            <sz val="8"/>
            <color indexed="81"/>
            <rFont val="Tahoma"/>
            <family val="2"/>
          </rPr>
          <t xml:space="preserve">10200602 LA REEMPLAZA
_____________
en su momento se llamo a la encargada para ver cual era la solped correcta (10203046 o 10201150) y ella dijo que la 10203046 era y que la 10201150 queda nula pero la 10200602 fue la que pagaron, ademas esta la 10203046 se aplica  a otro paciente
</t>
        </r>
        <r>
          <rPr>
            <sz val="8"/>
            <color indexed="81"/>
            <rFont val="Tahoma"/>
            <family val="2"/>
          </rPr>
          <t xml:space="preserve">
</t>
        </r>
      </text>
    </comment>
    <comment ref="E1278" authorId="0" shapeId="0">
      <text>
        <r>
          <rPr>
            <b/>
            <sz val="8"/>
            <color indexed="81"/>
            <rFont val="Tahoma"/>
            <family val="2"/>
          </rPr>
          <t>10200602 LA REEMPLAZA
_____________
en su momento se llamo a la encargada para ver cual era la solped correcta (10203046 o 10201150) y ella dijo que la 10203046 era y que la 10201150 queda nula pero la 10200602 fue la que pagaron, ademas esta la 10203046 se aplica  a otro paciente</t>
        </r>
        <r>
          <rPr>
            <sz val="8"/>
            <color indexed="81"/>
            <rFont val="Tahoma"/>
            <family val="2"/>
          </rPr>
          <t xml:space="preserve">
</t>
        </r>
      </text>
    </comment>
    <comment ref="E1279" authorId="0" shapeId="0">
      <text>
        <r>
          <rPr>
            <b/>
            <sz val="8"/>
            <color indexed="81"/>
            <rFont val="Tahoma"/>
            <family val="2"/>
          </rPr>
          <t>10200602 LA REEMPLAZA
_____________
en su momento se llamo a la encargada para ver cual era la solped correcta (10203046 o 10201150) y ella dijo que la 10203046 era y que la 10201150 queda nula pero la 10200602 fue la que pagaron, ademas esta la 10203046 se aplica  a otro paciente</t>
        </r>
        <r>
          <rPr>
            <sz val="8"/>
            <color indexed="81"/>
            <rFont val="Tahoma"/>
            <family val="2"/>
          </rPr>
          <t xml:space="preserve">
</t>
        </r>
      </text>
    </comment>
    <comment ref="E1280" authorId="0" shapeId="0">
      <text>
        <r>
          <rPr>
            <b/>
            <sz val="8"/>
            <color indexed="81"/>
            <rFont val="Tahoma"/>
            <family val="2"/>
          </rPr>
          <t>10200602 LA REEMPLAZA
_____________
en su momento se llamo a la encargada para ver cual era la solped correcta (10203046 o 10201150) y ella dijo que la 10203046 era y que la 10201150 queda nula pero la 10200602 fue la que pagaron, ademas esta la 10203046 se aplica  a otro paciente</t>
        </r>
        <r>
          <rPr>
            <sz val="8"/>
            <color indexed="81"/>
            <rFont val="Tahoma"/>
            <family val="2"/>
          </rPr>
          <t xml:space="preserve">
</t>
        </r>
      </text>
    </comment>
    <comment ref="E1281" authorId="0" shapeId="0">
      <text>
        <r>
          <rPr>
            <b/>
            <sz val="8"/>
            <color indexed="81"/>
            <rFont val="Tahoma"/>
            <family val="2"/>
          </rPr>
          <t>ENVIARON JUNTO CON ORDEN SOLICITANDO CUBETA. En recepcion la ingresaron normalemnte EL 23/04/2014. HABLE CON indicando que no deberian aceptar el codigo 2706002 por lo que si llega nuevamente orden pidiendo articulacion o temrinacion, dejar nomas registrado ya que las encargadas no cambian cuando envio los mails</t>
        </r>
        <r>
          <rPr>
            <sz val="8"/>
            <color indexed="81"/>
            <rFont val="Tahoma"/>
            <family val="2"/>
          </rPr>
          <t xml:space="preserve">
</t>
        </r>
      </text>
    </comment>
    <comment ref="A1282" authorId="0" shapeId="0">
      <text>
        <r>
          <rPr>
            <b/>
            <sz val="8"/>
            <color indexed="81"/>
            <rFont val="Tahoma"/>
            <family val="2"/>
          </rPr>
          <t>solo hicieron cubeta individual</t>
        </r>
      </text>
    </comment>
    <comment ref="E1283" authorId="1" shapeId="0">
      <text>
        <r>
          <rPr>
            <b/>
            <sz val="9"/>
            <color indexed="81"/>
            <rFont val="Tahoma"/>
            <family val="2"/>
          </rPr>
          <t>Abel:</t>
        </r>
        <r>
          <rPr>
            <sz val="9"/>
            <color indexed="81"/>
            <rFont val="Tahoma"/>
            <family val="2"/>
          </rPr>
          <t xml:space="preserve">
SOLP 10241417 LA CANCELA</t>
        </r>
      </text>
    </comment>
  </commentList>
</comments>
</file>

<file path=xl/comments17.xml><?xml version="1.0" encoding="utf-8"?>
<comments xmlns="http://schemas.openxmlformats.org/spreadsheetml/2006/main">
  <authors>
    <author>*</author>
  </authors>
  <commentList>
    <comment ref="C102" authorId="0" shapeId="0">
      <text>
        <r>
          <rPr>
            <b/>
            <sz val="8"/>
            <color indexed="81"/>
            <rFont val="Tahoma"/>
            <family val="2"/>
          </rPr>
          <t xml:space="preserve">PARCIAL O TOTAL
</t>
        </r>
        <r>
          <rPr>
            <sz val="8"/>
            <color indexed="81"/>
            <rFont val="Tahoma"/>
            <family val="2"/>
          </rPr>
          <t xml:space="preserve">
</t>
        </r>
      </text>
    </comment>
  </commentList>
</comments>
</file>

<file path=xl/comments18.xml><?xml version="1.0" encoding="utf-8"?>
<comments xmlns="http://schemas.openxmlformats.org/spreadsheetml/2006/main">
  <authors>
    <author>*</author>
  </authors>
  <commentList>
    <comment ref="A16" authorId="0" shapeId="0">
      <text>
        <r>
          <rPr>
            <b/>
            <sz val="8"/>
            <color indexed="81"/>
            <rFont val="Tahoma"/>
            <family val="2"/>
          </rPr>
          <t>EN SOLPED DECIA LABORATORIO ZUÑIGA ADEMAS ESOS TRABAJOS NUNCA SE HICIERON</t>
        </r>
        <r>
          <rPr>
            <sz val="8"/>
            <color indexed="81"/>
            <rFont val="Tahoma"/>
            <family val="2"/>
          </rPr>
          <t xml:space="preserve">
</t>
        </r>
      </text>
    </comment>
    <comment ref="A43" authorId="0" shapeId="0">
      <text>
        <r>
          <rPr>
            <b/>
            <sz val="8"/>
            <color indexed="81"/>
            <rFont val="Tahoma"/>
            <family val="2"/>
          </rPr>
          <t xml:space="preserve">TPP
</t>
        </r>
        <r>
          <rPr>
            <sz val="8"/>
            <color indexed="81"/>
            <rFont val="Tahoma"/>
            <family val="2"/>
          </rPr>
          <t xml:space="preserve">
</t>
        </r>
      </text>
    </comment>
    <comment ref="A44" authorId="0" shapeId="0">
      <text>
        <r>
          <rPr>
            <sz val="8"/>
            <color indexed="81"/>
            <rFont val="Tahoma"/>
            <family val="2"/>
          </rPr>
          <t>TPP</t>
        </r>
      </text>
    </comment>
    <comment ref="A45" authorId="0" shapeId="0">
      <text>
        <r>
          <rPr>
            <b/>
            <sz val="8"/>
            <color indexed="81"/>
            <rFont val="Tahoma"/>
            <family val="2"/>
          </rPr>
          <t xml:space="preserve">TPP
</t>
        </r>
        <r>
          <rPr>
            <sz val="8"/>
            <color indexed="81"/>
            <rFont val="Tahoma"/>
            <family val="2"/>
          </rPr>
          <t xml:space="preserve">
</t>
        </r>
      </text>
    </comment>
    <comment ref="A46" authorId="0" shapeId="0">
      <text>
        <r>
          <rPr>
            <sz val="8"/>
            <color indexed="81"/>
            <rFont val="Tahoma"/>
            <family val="2"/>
          </rPr>
          <t>TPP</t>
        </r>
      </text>
    </comment>
    <comment ref="A47" authorId="0" shapeId="0">
      <text>
        <r>
          <rPr>
            <sz val="8"/>
            <color indexed="81"/>
            <rFont val="Tahoma"/>
            <family val="2"/>
          </rPr>
          <t>TPP</t>
        </r>
      </text>
    </comment>
    <comment ref="E47" authorId="0" shapeId="0">
      <text>
        <r>
          <rPr>
            <b/>
            <sz val="8"/>
            <color indexed="81"/>
            <rFont val="Tahoma"/>
            <family val="2"/>
          </rPr>
          <t>EXISTE SOLPED 10161688 QUE HACE LO MISMO</t>
        </r>
        <r>
          <rPr>
            <sz val="8"/>
            <color indexed="81"/>
            <rFont val="Tahoma"/>
            <family val="2"/>
          </rPr>
          <t xml:space="preserve">
</t>
        </r>
      </text>
    </comment>
    <comment ref="A49" authorId="0" shapeId="0">
      <text>
        <r>
          <rPr>
            <sz val="8"/>
            <color indexed="81"/>
            <rFont val="Tahoma"/>
            <family val="2"/>
          </rPr>
          <t>TPP</t>
        </r>
      </text>
    </comment>
    <comment ref="A50" authorId="0" shapeId="0">
      <text>
        <r>
          <rPr>
            <sz val="8"/>
            <color indexed="81"/>
            <rFont val="Tahoma"/>
            <family val="2"/>
          </rPr>
          <t>TPP</t>
        </r>
      </text>
    </comment>
    <comment ref="A51" authorId="0" shapeId="0">
      <text>
        <r>
          <rPr>
            <sz val="8"/>
            <color indexed="81"/>
            <rFont val="Tahoma"/>
            <family val="2"/>
          </rPr>
          <t>TPP</t>
        </r>
      </text>
    </comment>
    <comment ref="A57" authorId="0" shapeId="0">
      <text>
        <r>
          <rPr>
            <b/>
            <sz val="8"/>
            <color indexed="81"/>
            <rFont val="Tahoma"/>
            <family val="2"/>
          </rPr>
          <t xml:space="preserve">TPP
</t>
        </r>
        <r>
          <rPr>
            <sz val="8"/>
            <color indexed="81"/>
            <rFont val="Tahoma"/>
            <family val="2"/>
          </rPr>
          <t xml:space="preserve">
</t>
        </r>
      </text>
    </comment>
    <comment ref="A58" authorId="0" shapeId="0">
      <text>
        <r>
          <rPr>
            <b/>
            <sz val="8"/>
            <color indexed="81"/>
            <rFont val="Tahoma"/>
            <family val="2"/>
          </rPr>
          <t xml:space="preserve">TPP
</t>
        </r>
        <r>
          <rPr>
            <sz val="8"/>
            <color indexed="81"/>
            <rFont val="Tahoma"/>
            <family val="2"/>
          </rPr>
          <t xml:space="preserve">
</t>
        </r>
      </text>
    </comment>
    <comment ref="A59" authorId="0" shapeId="0">
      <text>
        <r>
          <rPr>
            <b/>
            <sz val="8"/>
            <color indexed="81"/>
            <rFont val="Tahoma"/>
            <family val="2"/>
          </rPr>
          <t>*:</t>
        </r>
        <r>
          <rPr>
            <sz val="8"/>
            <color indexed="81"/>
            <rFont val="Tahoma"/>
            <family val="2"/>
          </rPr>
          <t xml:space="preserve">
tpp</t>
        </r>
      </text>
    </comment>
    <comment ref="E59" authorId="0" shapeId="0">
      <text>
        <r>
          <rPr>
            <sz val="8"/>
            <color indexed="81"/>
            <rFont val="Tahoma"/>
            <family val="2"/>
          </rPr>
          <t xml:space="preserve">CREO QUE LA SOLPED 10147796 LA REEMPLAZA
</t>
        </r>
      </text>
    </comment>
    <comment ref="A60" authorId="0" shapeId="0">
      <text>
        <r>
          <rPr>
            <b/>
            <sz val="8"/>
            <color indexed="81"/>
            <rFont val="Tahoma"/>
            <family val="2"/>
          </rPr>
          <t>tpp</t>
        </r>
        <r>
          <rPr>
            <sz val="8"/>
            <color indexed="81"/>
            <rFont val="Tahoma"/>
            <family val="2"/>
          </rPr>
          <t xml:space="preserve">
</t>
        </r>
      </text>
    </comment>
    <comment ref="A61" authorId="0" shapeId="0">
      <text>
        <r>
          <rPr>
            <b/>
            <sz val="8"/>
            <color indexed="81"/>
            <rFont val="Tahoma"/>
            <family val="2"/>
          </rPr>
          <t>TPP</t>
        </r>
        <r>
          <rPr>
            <sz val="8"/>
            <color indexed="81"/>
            <rFont val="Tahoma"/>
            <family val="2"/>
          </rPr>
          <t xml:space="preserve">
</t>
        </r>
      </text>
    </comment>
    <comment ref="E63" authorId="0" shapeId="0">
      <text>
        <r>
          <rPr>
            <sz val="8"/>
            <color indexed="81"/>
            <rFont val="Tahoma"/>
            <family val="2"/>
          </rPr>
          <t xml:space="preserve">TIPO DE TRABAJOS NO SE REALIZAN EN ESTE LAB
</t>
        </r>
      </text>
    </comment>
    <comment ref="E64" authorId="0" shapeId="0">
      <text>
        <r>
          <rPr>
            <sz val="8"/>
            <color indexed="81"/>
            <rFont val="Tahoma"/>
            <family val="2"/>
          </rPr>
          <t xml:space="preserve">TIPO DE TRABAJOS NO SE REALIZAN EN ESTE LAB
</t>
        </r>
      </text>
    </comment>
    <comment ref="A65" authorId="0" shapeId="0">
      <text>
        <r>
          <rPr>
            <b/>
            <sz val="8"/>
            <color indexed="81"/>
            <rFont val="Tahoma"/>
            <family val="2"/>
          </rPr>
          <t>TPP</t>
        </r>
        <r>
          <rPr>
            <sz val="8"/>
            <color indexed="81"/>
            <rFont val="Tahoma"/>
            <family val="2"/>
          </rPr>
          <t xml:space="preserve">
</t>
        </r>
      </text>
    </comment>
    <comment ref="E65" authorId="0" shapeId="0">
      <text>
        <r>
          <rPr>
            <b/>
            <sz val="8"/>
            <color indexed="81"/>
            <rFont val="Tahoma"/>
            <family val="2"/>
          </rPr>
          <t>EXISTE SOLPED Y ORDEN PERO NO SE POR QUE NO SE ENCONTRO EN LOS REGISTROS</t>
        </r>
        <r>
          <rPr>
            <sz val="8"/>
            <color indexed="81"/>
            <rFont val="Tahoma"/>
            <family val="2"/>
          </rPr>
          <t xml:space="preserve">
</t>
        </r>
      </text>
    </comment>
    <comment ref="A66" authorId="0" shapeId="0">
      <text>
        <r>
          <rPr>
            <b/>
            <sz val="8"/>
            <color indexed="81"/>
            <rFont val="Tahoma"/>
            <family val="2"/>
          </rPr>
          <t>TPP</t>
        </r>
        <r>
          <rPr>
            <sz val="8"/>
            <color indexed="81"/>
            <rFont val="Tahoma"/>
            <family val="2"/>
          </rPr>
          <t xml:space="preserve">
</t>
        </r>
      </text>
    </comment>
    <comment ref="A67" authorId="0" shapeId="0">
      <text>
        <r>
          <rPr>
            <b/>
            <sz val="8"/>
            <color indexed="81"/>
            <rFont val="Tahoma"/>
            <family val="2"/>
          </rPr>
          <t>TPP</t>
        </r>
        <r>
          <rPr>
            <sz val="8"/>
            <color indexed="81"/>
            <rFont val="Tahoma"/>
            <family val="2"/>
          </rPr>
          <t xml:space="preserve">
</t>
        </r>
      </text>
    </comment>
    <comment ref="E70" authorId="0" shapeId="0">
      <text>
        <r>
          <rPr>
            <b/>
            <sz val="8"/>
            <color indexed="81"/>
            <rFont val="Tahoma"/>
            <family val="2"/>
          </rPr>
          <t>SOLPED REGISTRADA, TERMINADA Y PAGADA HACE EL MISMO TRABAJO</t>
        </r>
        <r>
          <rPr>
            <sz val="8"/>
            <color indexed="81"/>
            <rFont val="Tahoma"/>
            <family val="2"/>
          </rPr>
          <t xml:space="preserve">
</t>
        </r>
      </text>
    </comment>
    <comment ref="A71" authorId="0" shapeId="0">
      <text>
        <r>
          <rPr>
            <b/>
            <sz val="8"/>
            <color indexed="81"/>
            <rFont val="Tahoma"/>
            <family val="2"/>
          </rPr>
          <t>EXISTE SOLPED 10162116 QE HACE LO MISMO</t>
        </r>
        <r>
          <rPr>
            <sz val="8"/>
            <color indexed="81"/>
            <rFont val="Tahoma"/>
            <family val="2"/>
          </rPr>
          <t xml:space="preserve">
</t>
        </r>
      </text>
    </comment>
  </commentList>
</comments>
</file>

<file path=xl/comments19.xml><?xml version="1.0" encoding="utf-8"?>
<comments xmlns="http://schemas.openxmlformats.org/spreadsheetml/2006/main">
  <authors>
    <author>*</author>
  </authors>
  <commentList>
    <comment ref="C47" authorId="0" shapeId="0">
      <text>
        <r>
          <rPr>
            <b/>
            <sz val="8"/>
            <color indexed="81"/>
            <rFont val="Tahoma"/>
            <family val="2"/>
          </rPr>
          <t xml:space="preserve">PARCIAL O TOTAL
</t>
        </r>
        <r>
          <rPr>
            <sz val="8"/>
            <color indexed="81"/>
            <rFont val="Tahoma"/>
            <family val="2"/>
          </rPr>
          <t xml:space="preserve">
</t>
        </r>
      </text>
    </comment>
  </commentList>
</comments>
</file>

<file path=xl/comments20.xml><?xml version="1.0" encoding="utf-8"?>
<comments xmlns="http://schemas.openxmlformats.org/spreadsheetml/2006/main">
  <authors>
    <author>*</author>
    <author>abel</author>
  </authors>
  <commentList>
    <comment ref="A3" authorId="0" shapeId="0">
      <text>
        <r>
          <rPr>
            <b/>
            <sz val="8"/>
            <color indexed="81"/>
            <rFont val="Tahoma"/>
            <family val="2"/>
          </rPr>
          <t>CECILIA, CONFIRMA QUE NO HA PAGADO, SIGUE PENDIENTE.</t>
        </r>
      </text>
    </comment>
    <comment ref="A4" authorId="0" shapeId="0">
      <text>
        <r>
          <rPr>
            <b/>
            <sz val="8"/>
            <color indexed="81"/>
            <rFont val="Tahoma"/>
            <family val="2"/>
          </rPr>
          <t>CECILIA CONFIRMA, QUE ESTA CON RECLAMO PENDIENTE.</t>
        </r>
      </text>
    </comment>
    <comment ref="A5" authorId="0" shapeId="0">
      <text>
        <r>
          <rPr>
            <b/>
            <sz val="8"/>
            <color indexed="81"/>
            <rFont val="Tahoma"/>
            <family val="2"/>
          </rPr>
          <t>CECILIA, CONFIRMA QUE NO HA PAGADO, SIGUE PENDIENTE.</t>
        </r>
      </text>
    </comment>
    <comment ref="A27" authorId="0" shapeId="0">
      <text>
        <r>
          <rPr>
            <b/>
            <sz val="8"/>
            <color indexed="81"/>
            <rFont val="Tahoma"/>
            <family val="2"/>
          </rPr>
          <t>*:</t>
        </r>
        <r>
          <rPr>
            <sz val="8"/>
            <color indexed="81"/>
            <rFont val="Tahoma"/>
            <family val="2"/>
          </rPr>
          <t xml:space="preserve">
ANULADA POR CORREO ENVIADO A TAMARA.SOLO SE CANCELA SOLPED 10157761</t>
        </r>
      </text>
    </comment>
    <comment ref="E35" authorId="0" shapeId="0">
      <text>
        <r>
          <rPr>
            <sz val="8"/>
            <color indexed="81"/>
            <rFont val="Tahoma"/>
            <family val="2"/>
          </rPr>
          <t>SOLPED 10108264
CANCELO ESTA INCRUSTACION, POR ERROR GENERARON OTRA SOLPED Y NUNCA LA CANCELARON</t>
        </r>
      </text>
    </comment>
    <comment ref="E36" authorId="0" shapeId="0">
      <text>
        <r>
          <rPr>
            <sz val="8"/>
            <color indexed="81"/>
            <rFont val="Tahoma"/>
            <family val="2"/>
          </rPr>
          <t>fue canselada con solped
10128362</t>
        </r>
      </text>
    </comment>
    <comment ref="E37" authorId="0" shapeId="0">
      <text>
        <r>
          <rPr>
            <sz val="8"/>
            <color indexed="81"/>
            <rFont val="Tahoma"/>
            <family val="2"/>
          </rPr>
          <t>fue canselada con solped
10128362</t>
        </r>
      </text>
    </comment>
    <comment ref="E38" authorId="0" shapeId="0">
      <text>
        <r>
          <rPr>
            <b/>
            <sz val="8"/>
            <color indexed="81"/>
            <rFont val="Tahoma"/>
            <family val="2"/>
          </rPr>
          <t>SOLP 10121883 HACE LO MISMO Y ESA SI FUE CANCELADA</t>
        </r>
        <r>
          <rPr>
            <sz val="8"/>
            <color indexed="81"/>
            <rFont val="Tahoma"/>
            <family val="2"/>
          </rPr>
          <t xml:space="preserve">
</t>
        </r>
      </text>
    </comment>
    <comment ref="E39" authorId="0" shapeId="0">
      <text>
        <r>
          <rPr>
            <sz val="8"/>
            <color indexed="81"/>
            <rFont val="Tahoma"/>
            <family val="2"/>
          </rPr>
          <t xml:space="preserve">CANCELAD CON SOLPED 10124009
</t>
        </r>
      </text>
    </comment>
    <comment ref="E40" authorId="0" shapeId="0">
      <text>
        <r>
          <rPr>
            <b/>
            <sz val="8"/>
            <color indexed="81"/>
            <rFont val="Tahoma"/>
            <family val="2"/>
          </rPr>
          <t>*:</t>
        </r>
        <r>
          <rPr>
            <sz val="8"/>
            <color indexed="81"/>
            <rFont val="Tahoma"/>
            <family val="2"/>
          </rPr>
          <t xml:space="preserve">
CANCELADA CON SOLPED 10115040</t>
        </r>
      </text>
    </comment>
    <comment ref="E41" authorId="0" shapeId="0">
      <text>
        <r>
          <rPr>
            <b/>
            <sz val="8"/>
            <color indexed="81"/>
            <rFont val="Tahoma"/>
            <family val="2"/>
          </rPr>
          <t>TRABAJO NO SE HIZO LO PUSIMOS ACA PARA QUE NO APAREZCA EN EL REPORTE</t>
        </r>
        <r>
          <rPr>
            <sz val="8"/>
            <color indexed="81"/>
            <rFont val="Tahoma"/>
            <family val="2"/>
          </rPr>
          <t xml:space="preserve">
</t>
        </r>
      </text>
    </comment>
    <comment ref="E43" authorId="0" shapeId="0">
      <text>
        <r>
          <rPr>
            <b/>
            <sz val="8"/>
            <color indexed="81"/>
            <rFont val="Tahoma"/>
            <family val="2"/>
          </rPr>
          <t>CANCELADAS CON SOLPED 10119805 Y 10119449</t>
        </r>
        <r>
          <rPr>
            <sz val="8"/>
            <color indexed="81"/>
            <rFont val="Tahoma"/>
            <family val="2"/>
          </rPr>
          <t xml:space="preserve">
</t>
        </r>
      </text>
    </comment>
    <comment ref="E44" authorId="0" shapeId="0">
      <text>
        <r>
          <rPr>
            <b/>
            <sz val="8"/>
            <color indexed="81"/>
            <rFont val="Tahoma"/>
            <family val="2"/>
          </rPr>
          <t>CANCELADAS CON SOLPED 10119805 Y 10119449</t>
        </r>
        <r>
          <rPr>
            <sz val="8"/>
            <color indexed="81"/>
            <rFont val="Tahoma"/>
            <family val="2"/>
          </rPr>
          <t xml:space="preserve">
</t>
        </r>
      </text>
    </comment>
    <comment ref="E45" authorId="0" shapeId="0">
      <text>
        <r>
          <rPr>
            <b/>
            <sz val="8"/>
            <color indexed="81"/>
            <rFont val="Tahoma"/>
            <family val="2"/>
          </rPr>
          <t>CANCELADAS CON SOLPED 10119805 Y 10119449</t>
        </r>
        <r>
          <rPr>
            <sz val="8"/>
            <color indexed="81"/>
            <rFont val="Tahoma"/>
            <family val="2"/>
          </rPr>
          <t xml:space="preserve">
</t>
        </r>
      </text>
    </comment>
    <comment ref="E46" authorId="0" shapeId="0">
      <text>
        <r>
          <rPr>
            <b/>
            <sz val="8"/>
            <color indexed="81"/>
            <rFont val="Tahoma"/>
            <family val="2"/>
          </rPr>
          <t>CANCELADA CON SOLPED 10116200 Y 10116754</t>
        </r>
        <r>
          <rPr>
            <sz val="8"/>
            <color indexed="81"/>
            <rFont val="Tahoma"/>
            <family val="2"/>
          </rPr>
          <t xml:space="preserve">
</t>
        </r>
      </text>
    </comment>
    <comment ref="E49" authorId="0" shapeId="0">
      <text>
        <r>
          <rPr>
            <b/>
            <sz val="8"/>
            <color indexed="81"/>
            <rFont val="Tahoma"/>
            <family val="2"/>
          </rPr>
          <t>CANCELADA CON SOLPED 10111164</t>
        </r>
        <r>
          <rPr>
            <sz val="8"/>
            <color indexed="81"/>
            <rFont val="Tahoma"/>
            <family val="2"/>
          </rPr>
          <t xml:space="preserve">
</t>
        </r>
      </text>
    </comment>
    <comment ref="E51" authorId="0" shapeId="0">
      <text>
        <r>
          <rPr>
            <b/>
            <sz val="8"/>
            <color indexed="81"/>
            <rFont val="Tahoma"/>
            <family val="2"/>
          </rPr>
          <t>SOLPED 10158136 SE HIZO DE UNA PZA ANALOGA ESTA SERIA LA MISMA PERO CON OTRA PRESTACION...</t>
        </r>
        <r>
          <rPr>
            <sz val="8"/>
            <color indexed="81"/>
            <rFont val="Tahoma"/>
            <family val="2"/>
          </rPr>
          <t xml:space="preserve">
</t>
        </r>
      </text>
    </comment>
    <comment ref="E53" authorId="0" shapeId="0">
      <text>
        <r>
          <rPr>
            <b/>
            <sz val="8"/>
            <color indexed="81"/>
            <rFont val="Tahoma"/>
            <family val="2"/>
          </rPr>
          <t>HICIERON CORONA DE ESTA MISMA PZA, ADEMAS LA INCRUSTACION NUNCA SE HIZO</t>
        </r>
        <r>
          <rPr>
            <sz val="8"/>
            <color indexed="81"/>
            <rFont val="Tahoma"/>
            <family val="2"/>
          </rPr>
          <t xml:space="preserve">
</t>
        </r>
      </text>
    </comment>
    <comment ref="E58" authorId="0" shapeId="0">
      <text>
        <r>
          <rPr>
            <b/>
            <sz val="8"/>
            <color indexed="81"/>
            <rFont val="Tahoma"/>
            <family val="2"/>
          </rPr>
          <t>*:</t>
        </r>
        <r>
          <rPr>
            <sz val="8"/>
            <color indexed="81"/>
            <rFont val="Tahoma"/>
            <family val="2"/>
          </rPr>
          <t xml:space="preserve">
NO LA CANCELARON</t>
        </r>
      </text>
    </comment>
    <comment ref="E59" authorId="0" shapeId="0">
      <text>
        <r>
          <rPr>
            <b/>
            <sz val="8"/>
            <color indexed="81"/>
            <rFont val="Tahoma"/>
            <family val="2"/>
          </rPr>
          <t>*:</t>
        </r>
        <r>
          <rPr>
            <sz val="8"/>
            <color indexed="81"/>
            <rFont val="Tahoma"/>
            <family val="2"/>
          </rPr>
          <t xml:space="preserve">
NO LA CANCELARON</t>
        </r>
      </text>
    </comment>
    <comment ref="E60" authorId="0" shapeId="0">
      <text>
        <r>
          <rPr>
            <sz val="8"/>
            <color indexed="81"/>
            <rFont val="Tahoma"/>
            <family val="2"/>
          </rPr>
          <t xml:space="preserve">NO LA CANCELARON
</t>
        </r>
      </text>
    </comment>
    <comment ref="E62" authorId="0" shapeId="0">
      <text>
        <r>
          <rPr>
            <b/>
            <sz val="8"/>
            <color indexed="81"/>
            <rFont val="Tahoma"/>
            <family val="2"/>
          </rPr>
          <t>*:</t>
        </r>
        <r>
          <rPr>
            <sz val="8"/>
            <color indexed="81"/>
            <rFont val="Tahoma"/>
            <family val="2"/>
          </rPr>
          <t xml:space="preserve">
NO LA CANCELARON</t>
        </r>
      </text>
    </comment>
    <comment ref="E63" authorId="0" shapeId="0">
      <text>
        <r>
          <rPr>
            <b/>
            <sz val="8"/>
            <color indexed="81"/>
            <rFont val="Tahoma"/>
            <family val="2"/>
          </rPr>
          <t>NO LA CANCELARON</t>
        </r>
      </text>
    </comment>
    <comment ref="E64" authorId="0" shapeId="0">
      <text>
        <r>
          <rPr>
            <b/>
            <sz val="8"/>
            <color indexed="81"/>
            <rFont val="Tahoma"/>
            <family val="2"/>
          </rPr>
          <t>NO LA CANCELARON</t>
        </r>
        <r>
          <rPr>
            <sz val="8"/>
            <color indexed="81"/>
            <rFont val="Tahoma"/>
            <family val="2"/>
          </rPr>
          <t xml:space="preserve">
</t>
        </r>
      </text>
    </comment>
    <comment ref="E65" authorId="0" shapeId="0">
      <text>
        <r>
          <rPr>
            <b/>
            <sz val="8"/>
            <color indexed="81"/>
            <rFont val="Tahoma"/>
            <family val="2"/>
          </rPr>
          <t>*:</t>
        </r>
        <r>
          <rPr>
            <sz val="8"/>
            <color indexed="81"/>
            <rFont val="Tahoma"/>
            <family val="2"/>
          </rPr>
          <t xml:space="preserve">
NO LA PAGARON</t>
        </r>
      </text>
    </comment>
    <comment ref="E66" authorId="0" shapeId="0">
      <text>
        <r>
          <rPr>
            <b/>
            <sz val="8"/>
            <color indexed="81"/>
            <rFont val="Tahoma"/>
            <family val="2"/>
          </rPr>
          <t>NO LA PAGARON</t>
        </r>
        <r>
          <rPr>
            <sz val="8"/>
            <color indexed="81"/>
            <rFont val="Tahoma"/>
            <family val="2"/>
          </rPr>
          <t xml:space="preserve">
</t>
        </r>
      </text>
    </comment>
    <comment ref="E67" authorId="0" shapeId="0">
      <text>
        <r>
          <rPr>
            <b/>
            <sz val="8"/>
            <color indexed="81"/>
            <rFont val="Tahoma"/>
            <family val="2"/>
          </rPr>
          <t>*:</t>
        </r>
        <r>
          <rPr>
            <sz val="8"/>
            <color indexed="81"/>
            <rFont val="Tahoma"/>
            <family val="2"/>
          </rPr>
          <t xml:space="preserve">
NO LA PAGARON</t>
        </r>
      </text>
    </comment>
    <comment ref="A78" authorId="0" shapeId="0">
      <text>
        <r>
          <rPr>
            <b/>
            <sz val="8"/>
            <color indexed="81"/>
            <rFont val="Tahoma"/>
            <family val="2"/>
          </rPr>
          <t>TRABAJO SE HIZO PERO LO HICIERON MAL, NOLO PAGARON</t>
        </r>
      </text>
    </comment>
    <comment ref="A81" authorId="0" shapeId="0">
      <text>
        <r>
          <rPr>
            <b/>
            <sz val="8"/>
            <color indexed="81"/>
            <rFont val="Tahoma"/>
            <family val="2"/>
          </rPr>
          <t>VER SOLPED Y ORDENES. MAS PROBABLE ES ANULAR</t>
        </r>
      </text>
    </comment>
    <comment ref="A82" authorId="0" shapeId="0">
      <text>
        <r>
          <rPr>
            <b/>
            <sz val="8"/>
            <color indexed="81"/>
            <rFont val="Tahoma"/>
            <family val="2"/>
          </rPr>
          <t>*:</t>
        </r>
        <r>
          <rPr>
            <sz val="8"/>
            <color indexed="81"/>
            <rFont val="Tahoma"/>
            <family val="2"/>
          </rPr>
          <t xml:space="preserve">
TRABAJO YA ESTA CANCELADO.</t>
        </r>
      </text>
    </comment>
    <comment ref="E83" authorId="0" shapeId="0">
      <text>
        <r>
          <rPr>
            <sz val="8"/>
            <color indexed="81"/>
            <rFont val="Tahoma"/>
            <family val="2"/>
          </rPr>
          <t xml:space="preserve">en soled dice "ANULACION DE SOLPED POR ERROR EN PRESUPUESTO DEL DR.". El detall es que el trabajo se termino
</t>
        </r>
      </text>
    </comment>
    <comment ref="A84" authorId="0" shapeId="0">
      <text>
        <r>
          <rPr>
            <b/>
            <sz val="8"/>
            <color indexed="81"/>
            <rFont val="Tahoma"/>
            <family val="2"/>
          </rPr>
          <t>hasta el momento hay solped con  3 procesos que dicen lab soto pero tienen fecha de 2012</t>
        </r>
        <r>
          <rPr>
            <sz val="8"/>
            <color indexed="81"/>
            <rFont val="Tahoma"/>
            <family val="2"/>
          </rPr>
          <t xml:space="preserve">
</t>
        </r>
      </text>
    </comment>
    <comment ref="E84" authorId="0" shapeId="0">
      <text>
        <r>
          <rPr>
            <b/>
            <sz val="8"/>
            <color indexed="81"/>
            <rFont val="Tahoma"/>
            <family val="2"/>
          </rPr>
          <t>ESTABA EN LA Relacion de trabajos impagos, revisando vimos que decia lab soto y es del 2012.</t>
        </r>
        <r>
          <rPr>
            <sz val="8"/>
            <color indexed="81"/>
            <rFont val="Tahoma"/>
            <family val="2"/>
          </rPr>
          <t xml:space="preserve">
</t>
        </r>
      </text>
    </comment>
    <comment ref="A94" authorId="0" shapeId="0">
      <text>
        <r>
          <rPr>
            <b/>
            <sz val="8"/>
            <color indexed="81"/>
            <rFont val="Tahoma"/>
            <family val="2"/>
          </rPr>
          <t>ANULADA, TRABAJO SE PAGO EN SOLPED 10144361</t>
        </r>
      </text>
    </comment>
    <comment ref="A104" authorId="0" shapeId="0">
      <text>
        <r>
          <rPr>
            <b/>
            <sz val="8"/>
            <color indexed="81"/>
            <rFont val="Tahoma"/>
            <family val="2"/>
          </rPr>
          <t>CANCELADA EN SOLPED 10141538</t>
        </r>
      </text>
    </comment>
    <comment ref="A107" authorId="0" shapeId="0">
      <text>
        <r>
          <rPr>
            <b/>
            <sz val="8"/>
            <color indexed="81"/>
            <rFont val="Tahoma"/>
            <family val="2"/>
          </rPr>
          <t>EN ORDEN PIDE MODIFICACION DE COLOR DE PORCELANA Y SE VERIFICA QUE ENVIA SU PORCELANA, PERO NO SE ENCONTRO REGISTRO DE ESE PACIENTE Y PIEZA.. EXISTE UNO DE JACQUELINE GALDAMES DEL 2011 PERO DE LA PZA 18.</t>
        </r>
        <r>
          <rPr>
            <sz val="8"/>
            <color indexed="81"/>
            <rFont val="Tahoma"/>
            <family val="2"/>
          </rPr>
          <t xml:space="preserve">
EXISTE ADEMAS  UN TRABAJO DE JAQUELINE POBLETE DEL 2012 DE LA PZA 8. PEDIR LA SOLPED PARA CUAL ES LA CORRECTA
</t>
        </r>
      </text>
    </comment>
    <comment ref="C107" authorId="0" shapeId="0">
      <text>
        <r>
          <rPr>
            <b/>
            <sz val="8"/>
            <color indexed="81"/>
            <rFont val="Tahoma"/>
            <family val="2"/>
          </rPr>
          <t>Carolina dice que este paciente paso la dra urrutia mientras hormzabal esta de vacaciones  y que es un trabajo que se hizo antes.</t>
        </r>
        <r>
          <rPr>
            <sz val="8"/>
            <color indexed="81"/>
            <rFont val="Tahoma"/>
            <family val="2"/>
          </rPr>
          <t xml:space="preserve">
</t>
        </r>
      </text>
    </comment>
    <comment ref="E108" authorId="1" shapeId="0">
      <text>
        <r>
          <rPr>
            <b/>
            <sz val="9"/>
            <color indexed="81"/>
            <rFont val="Tahoma"/>
            <family val="2"/>
          </rPr>
          <t>abel:</t>
        </r>
        <r>
          <rPr>
            <sz val="9"/>
            <color indexed="81"/>
            <rFont val="Tahoma"/>
            <family val="2"/>
          </rPr>
          <t xml:space="preserve">
SOLP 10111568 PAGA PROCESOS REPETIDOS Y ESTA INCRUSTACION ES DEL 2012. POR LO TANTO SE ANULA</t>
        </r>
      </text>
    </comment>
    <comment ref="E109" authorId="0" shapeId="0">
      <text>
        <r>
          <rPr>
            <b/>
            <sz val="8"/>
            <color indexed="81"/>
            <rFont val="Tahoma"/>
            <family val="2"/>
          </rPr>
          <t>*:</t>
        </r>
        <r>
          <rPr>
            <sz val="8"/>
            <color indexed="81"/>
            <rFont val="Tahoma"/>
            <family val="2"/>
          </rPr>
          <t xml:space="preserve">
ANULARON EL PROSVISORIO Y AL NO PAGAR ESTO, SE ANULO EN ABRIL 2014</t>
        </r>
      </text>
    </comment>
    <comment ref="E110" authorId="0" shapeId="0">
      <text>
        <r>
          <rPr>
            <sz val="8"/>
            <color indexed="81"/>
            <rFont val="Tahoma"/>
            <family val="2"/>
          </rPr>
          <t xml:space="preserve">SOLP 10178558 LO CANCELA
</t>
        </r>
      </text>
    </comment>
    <comment ref="E111" authorId="0" shapeId="0">
      <text>
        <r>
          <rPr>
            <b/>
            <sz val="8"/>
            <color indexed="81"/>
            <rFont val="Tahoma"/>
            <family val="2"/>
          </rPr>
          <t>*:</t>
        </r>
        <r>
          <rPr>
            <sz val="8"/>
            <color indexed="81"/>
            <rFont val="Tahoma"/>
            <family val="2"/>
          </rPr>
          <t xml:space="preserve">
no la pagaron ademas no se encontro solped fiisica y es el de2012</t>
        </r>
      </text>
    </comment>
    <comment ref="E112" authorId="0" shapeId="0">
      <text>
        <r>
          <rPr>
            <b/>
            <sz val="8"/>
            <color indexed="81"/>
            <rFont val="Tahoma"/>
            <family val="2"/>
          </rPr>
          <t>*:</t>
        </r>
        <r>
          <rPr>
            <sz val="8"/>
            <color indexed="81"/>
            <rFont val="Tahoma"/>
            <family val="2"/>
          </rPr>
          <t xml:space="preserve">
NO LA PAGARON</t>
        </r>
      </text>
    </comment>
    <comment ref="E113" authorId="0" shapeId="0">
      <text>
        <r>
          <rPr>
            <b/>
            <sz val="8"/>
            <color indexed="81"/>
            <rFont val="Tahoma"/>
            <family val="2"/>
          </rPr>
          <t>*:</t>
        </r>
        <r>
          <rPr>
            <sz val="8"/>
            <color indexed="81"/>
            <rFont val="Tahoma"/>
            <family val="2"/>
          </rPr>
          <t xml:space="preserve">
NO LA PAGARON</t>
        </r>
      </text>
    </comment>
    <comment ref="E114" authorId="0" shapeId="0">
      <text>
        <r>
          <rPr>
            <b/>
            <sz val="8"/>
            <color indexed="81"/>
            <rFont val="Tahoma"/>
            <family val="2"/>
          </rPr>
          <t>*:</t>
        </r>
        <r>
          <rPr>
            <sz val="8"/>
            <color indexed="81"/>
            <rFont val="Tahoma"/>
            <family val="2"/>
          </rPr>
          <t xml:space="preserve">
NO LA PAGARON</t>
        </r>
      </text>
    </comment>
    <comment ref="E115" authorId="0" shapeId="0">
      <text>
        <r>
          <rPr>
            <b/>
            <sz val="8"/>
            <color indexed="81"/>
            <rFont val="Tahoma"/>
            <family val="2"/>
          </rPr>
          <t>*:</t>
        </r>
        <r>
          <rPr>
            <sz val="8"/>
            <color indexed="81"/>
            <rFont val="Tahoma"/>
            <family val="2"/>
          </rPr>
          <t xml:space="preserve">
NO LA PAGARON</t>
        </r>
      </text>
    </comment>
    <comment ref="E116" authorId="0" shapeId="0">
      <text>
        <r>
          <rPr>
            <b/>
            <sz val="8"/>
            <color indexed="81"/>
            <rFont val="Tahoma"/>
            <family val="2"/>
          </rPr>
          <t>*:</t>
        </r>
        <r>
          <rPr>
            <sz val="8"/>
            <color indexed="81"/>
            <rFont val="Tahoma"/>
            <family val="2"/>
          </rPr>
          <t xml:space="preserve">
NO LA PAGARON</t>
        </r>
      </text>
    </comment>
    <comment ref="E117" authorId="0" shapeId="0">
      <text>
        <r>
          <rPr>
            <b/>
            <sz val="8"/>
            <color indexed="81"/>
            <rFont val="Tahoma"/>
            <family val="2"/>
          </rPr>
          <t>TRABAJO NO LLEGO CON SOLPED</t>
        </r>
      </text>
    </comment>
    <comment ref="E118" authorId="0" shapeId="0">
      <text>
        <r>
          <rPr>
            <b/>
            <sz val="8"/>
            <color indexed="81"/>
            <rFont val="Tahoma"/>
            <family val="2"/>
          </rPr>
          <t>LLEGO EN ENERO DEL 2013 CON NUM SOLPED ANTEIOR, PROBABLEMENTE LO PAGAROIN EN OTRO LAB</t>
        </r>
      </text>
    </comment>
    <comment ref="E119" authorId="0" shapeId="0">
      <text>
        <r>
          <rPr>
            <b/>
            <sz val="8"/>
            <color indexed="81"/>
            <rFont val="Tahoma"/>
            <family val="2"/>
          </rPr>
          <t>SOLP LLEGO EN ENERO 2013 CON FECHA DEL 2012 NO LO PAGRAON</t>
        </r>
        <r>
          <rPr>
            <sz val="8"/>
            <color indexed="81"/>
            <rFont val="Tahoma"/>
            <family val="2"/>
          </rPr>
          <t xml:space="preserve">
</t>
        </r>
      </text>
    </comment>
    <comment ref="E120" authorId="0" shapeId="0">
      <text>
        <r>
          <rPr>
            <b/>
            <sz val="8"/>
            <color indexed="81"/>
            <rFont val="Tahoma"/>
            <family val="2"/>
          </rPr>
          <t>*:</t>
        </r>
        <r>
          <rPr>
            <sz val="8"/>
            <color indexed="81"/>
            <rFont val="Tahoma"/>
            <family val="2"/>
          </rPr>
          <t xml:space="preserve">
no la pagaron</t>
        </r>
      </text>
    </comment>
    <comment ref="E121" authorId="0" shapeId="0">
      <text>
        <r>
          <rPr>
            <b/>
            <sz val="8"/>
            <color indexed="81"/>
            <rFont val="Tahoma"/>
            <family val="2"/>
          </rPr>
          <t>no lo pagaron</t>
        </r>
        <r>
          <rPr>
            <sz val="8"/>
            <color indexed="81"/>
            <rFont val="Tahoma"/>
            <family val="2"/>
          </rPr>
          <t xml:space="preserve">
</t>
        </r>
      </text>
    </comment>
    <comment ref="E123" authorId="0" shapeId="0">
      <text>
        <r>
          <rPr>
            <b/>
            <sz val="8"/>
            <color indexed="81"/>
            <rFont val="Tahoma"/>
            <family val="2"/>
          </rPr>
          <t>SOLP 10087404 LO CANCELA. ADEMSA PACIENTE TUVO UN ACCIDENTE</t>
        </r>
      </text>
    </comment>
    <comment ref="A125" authorId="0" shapeId="0">
      <text>
        <r>
          <rPr>
            <b/>
            <sz val="8"/>
            <color indexed="81"/>
            <rFont val="Tahoma"/>
            <family val="2"/>
          </rPr>
          <t xml:space="preserve">TRAB. TERM. NO PAGADA
</t>
        </r>
      </text>
    </comment>
    <comment ref="E145" authorId="0" shapeId="0">
      <text>
        <r>
          <rPr>
            <b/>
            <sz val="8"/>
            <color indexed="81"/>
            <rFont val="Tahoma"/>
            <family val="2"/>
          </rPr>
          <t>SOLP 10137457 LA PAGO CON OC 4500178694 Y ERA UN PROVISORIO SOBRE IMPLANTE</t>
        </r>
        <r>
          <rPr>
            <sz val="8"/>
            <color indexed="81"/>
            <rFont val="Tahoma"/>
            <family val="2"/>
          </rPr>
          <t xml:space="preserve">
</t>
        </r>
      </text>
    </comment>
    <comment ref="E146" authorId="0" shapeId="0">
      <text>
        <r>
          <rPr>
            <b/>
            <sz val="8"/>
            <color indexed="81"/>
            <rFont val="Tahoma"/>
            <family val="2"/>
          </rPr>
          <t>*:</t>
        </r>
        <r>
          <rPr>
            <sz val="8"/>
            <color indexed="81"/>
            <rFont val="Tahoma"/>
            <family val="2"/>
          </rPr>
          <t xml:space="preserve">
CANCELADA CON SOLPED 10111417</t>
        </r>
      </text>
    </comment>
    <comment ref="E147" authorId="0" shapeId="0">
      <text>
        <r>
          <rPr>
            <b/>
            <sz val="8"/>
            <color indexed="81"/>
            <rFont val="Tahoma"/>
            <family val="2"/>
          </rPr>
          <t>SOLP 10118219 LA CANCELO PERO CON CODIGO DE CORONA PERIF</t>
        </r>
        <r>
          <rPr>
            <sz val="8"/>
            <color indexed="81"/>
            <rFont val="Tahoma"/>
            <family val="2"/>
          </rPr>
          <t xml:space="preserve">
</t>
        </r>
      </text>
    </comment>
    <comment ref="E149" authorId="0" shapeId="0">
      <text>
        <r>
          <rPr>
            <b/>
            <sz val="8"/>
            <color indexed="81"/>
            <rFont val="Tahoma"/>
            <family val="2"/>
          </rPr>
          <t>DESPUES HIZO CORONAS DE ESTAS PZAS Y LAS PAGO</t>
        </r>
        <r>
          <rPr>
            <sz val="8"/>
            <color indexed="81"/>
            <rFont val="Tahoma"/>
            <family val="2"/>
          </rPr>
          <t xml:space="preserve">
</t>
        </r>
      </text>
    </comment>
    <comment ref="E151" authorId="0" shapeId="0">
      <text>
        <r>
          <rPr>
            <b/>
            <sz val="8"/>
            <color indexed="81"/>
            <rFont val="Tahoma"/>
            <family val="2"/>
          </rPr>
          <t>*:</t>
        </r>
        <r>
          <rPr>
            <sz val="8"/>
            <color indexed="81"/>
            <rFont val="Tahoma"/>
            <family val="2"/>
          </rPr>
          <t xml:space="preserve">
CANCE CON SOLP 10150603
</t>
        </r>
      </text>
    </comment>
    <comment ref="A190" authorId="0" shapeId="0">
      <text>
        <r>
          <rPr>
            <b/>
            <sz val="8"/>
            <color indexed="81"/>
            <rFont val="Tahoma"/>
            <family val="2"/>
          </rPr>
          <t>SOLPED VINO CON FECHA ATRAZADA. POR ESO NO SE INCLUYO ARRIBA, A LO MEJOR FUE REALIZADO EN OTRO LAB.</t>
        </r>
      </text>
    </comment>
    <comment ref="E193" authorId="0" shapeId="0">
      <text>
        <r>
          <rPr>
            <b/>
            <sz val="8"/>
            <color indexed="81"/>
            <rFont val="Tahoma"/>
            <family val="2"/>
          </rPr>
          <t>TRABAJO LLEGO SIN SOLPED (10126042)</t>
        </r>
      </text>
    </comment>
    <comment ref="C194" authorId="0" shapeId="0">
      <text>
        <r>
          <rPr>
            <b/>
            <sz val="8"/>
            <color indexed="81"/>
            <rFont val="Tahoma"/>
            <family val="2"/>
          </rPr>
          <t>SE HIZO DEVOLUCION DE DINERO DE TORNILLOS PERDIDOS POR EL LABORATORIO, SE CONVERSO CON COORD. CASO QUE LO VIO TAMARA</t>
        </r>
      </text>
    </comment>
    <comment ref="A203" authorId="0" shapeId="0">
      <text>
        <r>
          <rPr>
            <b/>
            <sz val="8"/>
            <color indexed="81"/>
            <rFont val="Tahoma"/>
            <family val="2"/>
          </rPr>
          <t xml:space="preserve">TRAB. TERMINADO SIN PAGO
</t>
        </r>
      </text>
    </comment>
    <comment ref="A204" authorId="0" shapeId="0">
      <text>
        <r>
          <rPr>
            <b/>
            <sz val="8"/>
            <color indexed="81"/>
            <rFont val="Tahoma"/>
            <family val="2"/>
          </rPr>
          <t>SIN SOLPED. LO PAGARON EN OC. ENERO</t>
        </r>
      </text>
    </comment>
    <comment ref="A216" authorId="0" shapeId="0">
      <text>
        <r>
          <rPr>
            <sz val="8"/>
            <color indexed="81"/>
            <rFont val="Tahoma"/>
            <family val="2"/>
          </rPr>
          <t xml:space="preserve">SIN SOLPED. CANCELADO EN OC-FEBRERO2014
</t>
        </r>
      </text>
    </comment>
    <comment ref="A225" authorId="0" shapeId="0">
      <text>
        <r>
          <rPr>
            <b/>
            <sz val="8"/>
            <color indexed="81"/>
            <rFont val="Tahoma"/>
            <family val="2"/>
          </rPr>
          <t xml:space="preserve">TRAB. TERMINADO SIN PAGO
</t>
        </r>
      </text>
    </comment>
    <comment ref="A227" authorId="0" shapeId="0">
      <text>
        <r>
          <rPr>
            <b/>
            <sz val="8"/>
            <color indexed="81"/>
            <rFont val="Tahoma"/>
            <family val="2"/>
          </rPr>
          <t xml:space="preserve">TRAB. TERMINADO SIN PAGO
</t>
        </r>
      </text>
    </comment>
    <comment ref="A228" authorId="0" shapeId="0">
      <text>
        <r>
          <rPr>
            <b/>
            <sz val="8"/>
            <color indexed="81"/>
            <rFont val="Tahoma"/>
            <family val="2"/>
          </rPr>
          <t xml:space="preserve">TRAB. TERMINADO SIN PAGO
</t>
        </r>
      </text>
    </comment>
    <comment ref="A229" authorId="0" shapeId="0">
      <text>
        <r>
          <rPr>
            <b/>
            <sz val="8"/>
            <color indexed="81"/>
            <rFont val="Tahoma"/>
            <family val="2"/>
          </rPr>
          <t xml:space="preserve">TRAB. TERMINADO SIN PAGO
</t>
        </r>
      </text>
    </comment>
    <comment ref="A230" authorId="0" shapeId="0">
      <text>
        <r>
          <rPr>
            <b/>
            <sz val="8"/>
            <color indexed="81"/>
            <rFont val="Tahoma"/>
            <family val="2"/>
          </rPr>
          <t xml:space="preserve">TRAB. TERMINADO SIN PAGO
</t>
        </r>
      </text>
    </comment>
    <comment ref="A240" authorId="0" shapeId="0">
      <text>
        <r>
          <rPr>
            <b/>
            <sz val="8"/>
            <color indexed="81"/>
            <rFont val="Tahoma"/>
            <family val="2"/>
          </rPr>
          <t xml:space="preserve">TRAB. TERMINADO SIN PAGO
</t>
        </r>
      </text>
    </comment>
    <comment ref="E248" authorId="0" shapeId="0">
      <text>
        <r>
          <rPr>
            <b/>
            <sz val="8"/>
            <color indexed="81"/>
            <rFont val="Tahoma"/>
            <family val="2"/>
          </rPr>
          <t>SOLPED POR LLEGAR. RETENER CUANDO LLEGUE</t>
        </r>
      </text>
    </comment>
    <comment ref="A249" authorId="0" shapeId="0">
      <text>
        <r>
          <rPr>
            <b/>
            <sz val="8"/>
            <color indexed="81"/>
            <rFont val="Tahoma"/>
            <family val="2"/>
          </rPr>
          <t>se pidio solped a encargada y respondio que a esa paciente no se le presupuesto modelos</t>
        </r>
        <r>
          <rPr>
            <sz val="8"/>
            <color indexed="81"/>
            <rFont val="Tahoma"/>
            <family val="2"/>
          </rPr>
          <t xml:space="preserve">
</t>
        </r>
      </text>
    </comment>
    <comment ref="E250" authorId="0" shapeId="0">
      <text>
        <r>
          <rPr>
            <b/>
            <sz val="8"/>
            <color indexed="81"/>
            <rFont val="Tahoma"/>
            <family val="2"/>
          </rPr>
          <t>SOLPED 10187399 HACE EL TRABAJO</t>
        </r>
        <r>
          <rPr>
            <sz val="8"/>
            <color indexed="81"/>
            <rFont val="Tahoma"/>
            <family val="2"/>
          </rPr>
          <t xml:space="preserve">
</t>
        </r>
      </text>
    </comment>
    <comment ref="E251" authorId="0" shapeId="0">
      <text>
        <r>
          <rPr>
            <b/>
            <sz val="8"/>
            <color indexed="81"/>
            <rFont val="Tahoma"/>
            <family val="2"/>
          </rPr>
          <t>SOLPED 10187399 HACE EL TRABAJO</t>
        </r>
        <r>
          <rPr>
            <sz val="8"/>
            <color indexed="81"/>
            <rFont val="Tahoma"/>
            <family val="2"/>
          </rPr>
          <t xml:space="preserve">
</t>
        </r>
      </text>
    </comment>
    <comment ref="E252" authorId="0" shapeId="0">
      <text>
        <r>
          <rPr>
            <b/>
            <sz val="8"/>
            <color indexed="81"/>
            <rFont val="Tahoma"/>
            <family val="2"/>
          </rPr>
          <t>solp 10141626 la paga</t>
        </r>
        <r>
          <rPr>
            <sz val="8"/>
            <color indexed="81"/>
            <rFont val="Tahoma"/>
            <family val="2"/>
          </rPr>
          <t xml:space="preserve">
</t>
        </r>
      </text>
    </comment>
    <comment ref="E253" authorId="0" shapeId="0">
      <text>
        <r>
          <rPr>
            <b/>
            <sz val="8"/>
            <color indexed="81"/>
            <rFont val="Tahoma"/>
            <family val="2"/>
          </rPr>
          <t xml:space="preserve">SE PAGO CON SOLP 10153559
</t>
        </r>
      </text>
    </comment>
    <comment ref="E254" authorId="0" shapeId="0">
      <text>
        <r>
          <rPr>
            <b/>
            <sz val="8"/>
            <color indexed="81"/>
            <rFont val="Tahoma"/>
            <family val="2"/>
          </rPr>
          <t xml:space="preserve">SE PAGO CON SOLP 10153559
</t>
        </r>
      </text>
    </comment>
    <comment ref="L300" authorId="0" shapeId="0">
      <text>
        <r>
          <rPr>
            <b/>
            <sz val="8"/>
            <color indexed="81"/>
            <rFont val="Tahoma"/>
            <family val="2"/>
          </rPr>
          <t>PAGARON SOLO LA CORONA, SE OPTO POR CANCELAR MANUALEMENTE PÀRA QUE NO FIGURE EN EL REPORTE</t>
        </r>
        <r>
          <rPr>
            <sz val="8"/>
            <color indexed="81"/>
            <rFont val="Tahoma"/>
            <family val="2"/>
          </rPr>
          <t xml:space="preserve">
</t>
        </r>
      </text>
    </comment>
    <comment ref="L304" authorId="0" shapeId="0">
      <text>
        <r>
          <rPr>
            <b/>
            <sz val="8"/>
            <color indexed="81"/>
            <rFont val="Tahoma"/>
            <family val="2"/>
          </rPr>
          <t>NUNCA LO CANCELO PERO SE PUSO ESTA NOMINACION PARA QUE NO APAREZCA EN IMPAGOS</t>
        </r>
        <r>
          <rPr>
            <sz val="8"/>
            <color indexed="81"/>
            <rFont val="Tahoma"/>
            <family val="2"/>
          </rPr>
          <t xml:space="preserve">
</t>
        </r>
      </text>
    </comment>
    <comment ref="L305" authorId="0" shapeId="0">
      <text>
        <r>
          <rPr>
            <b/>
            <sz val="8"/>
            <color indexed="81"/>
            <rFont val="Tahoma"/>
            <family val="2"/>
          </rPr>
          <t>PRIMERO HIZO INCRUSTACION DE ESA PZA Y DESPUES CORONA DE LA MISMA, PAGO SOLO LA CORONA</t>
        </r>
        <r>
          <rPr>
            <sz val="8"/>
            <color indexed="81"/>
            <rFont val="Tahoma"/>
            <family val="2"/>
          </rPr>
          <t xml:space="preserve">
</t>
        </r>
      </text>
    </comment>
    <comment ref="E312" authorId="0" shapeId="0">
      <text>
        <r>
          <rPr>
            <b/>
            <sz val="8"/>
            <color indexed="81"/>
            <rFont val="Tahoma"/>
            <family val="2"/>
          </rPr>
          <t>existe solp 10103651 que hace incrustacion de esta pza. y era de san miguel</t>
        </r>
        <r>
          <rPr>
            <sz val="8"/>
            <color indexed="81"/>
            <rFont val="Tahoma"/>
            <family val="2"/>
          </rPr>
          <t xml:space="preserve">
</t>
        </r>
      </text>
    </comment>
    <comment ref="A323" authorId="0" shapeId="0">
      <text>
        <r>
          <rPr>
            <b/>
            <sz val="8"/>
            <color indexed="81"/>
            <rFont val="Tahoma"/>
            <family val="2"/>
          </rPr>
          <t xml:space="preserve">ESTAN HACIENDO EL PERNO
</t>
        </r>
      </text>
    </comment>
    <comment ref="E326" authorId="0" shapeId="0">
      <text>
        <r>
          <rPr>
            <b/>
            <sz val="8"/>
            <color indexed="81"/>
            <rFont val="Tahoma"/>
            <family val="2"/>
          </rPr>
          <t>LLEGO SOSLPED CON ICONO DE BASURA</t>
        </r>
        <r>
          <rPr>
            <sz val="8"/>
            <color indexed="81"/>
            <rFont val="Tahoma"/>
            <family val="2"/>
          </rPr>
          <t xml:space="preserve">
</t>
        </r>
      </text>
    </comment>
  </commentList>
</comments>
</file>

<file path=xl/sharedStrings.xml><?xml version="1.0" encoding="utf-8"?>
<sst xmlns="http://schemas.openxmlformats.org/spreadsheetml/2006/main" count="76187" uniqueCount="9882">
  <si>
    <t>COORDINADORA</t>
  </si>
  <si>
    <t>TELEFONO</t>
  </si>
  <si>
    <t>CORREO ELECTRONICO</t>
  </si>
  <si>
    <t>Joaquin</t>
  </si>
  <si>
    <t xml:space="preserve">ESTADO DE
TRABAJO </t>
  </si>
  <si>
    <t>FECHA</t>
  </si>
  <si>
    <t>PACIENTE</t>
  </si>
  <si>
    <t>DOCTOR</t>
  </si>
  <si>
    <t>SOLPED</t>
  </si>
  <si>
    <t>EPISODIO</t>
  </si>
  <si>
    <t>CODIGO
PRESTACION</t>
  </si>
  <si>
    <t>DESCRIPCION</t>
  </si>
  <si>
    <t>Nº PZA.</t>
  </si>
  <si>
    <t>CANT.</t>
  </si>
  <si>
    <t xml:space="preserve">VALOR </t>
  </si>
  <si>
    <t>MES DE
FACTURACION</t>
  </si>
  <si>
    <t xml:space="preserve">ORDEN DE
COMPRA </t>
  </si>
  <si>
    <t>FACTURA</t>
  </si>
  <si>
    <t>Veronica Almonte</t>
  </si>
  <si>
    <t>valmonte@ccsl.cl</t>
  </si>
  <si>
    <t xml:space="preserve">FECHA ANTIGUA </t>
  </si>
  <si>
    <t>Cecilia Palacios</t>
  </si>
  <si>
    <t>cpalacios@integramedica.cl</t>
  </si>
  <si>
    <t>Ana Lillo</t>
  </si>
  <si>
    <t>cdentalice@integramedica.cl</t>
  </si>
  <si>
    <t>cdentalial@integramedica.cl</t>
  </si>
  <si>
    <t>Marcela Martínez</t>
  </si>
  <si>
    <t>cdentalifs@integramedica.cl</t>
  </si>
  <si>
    <t>Carolina</t>
  </si>
  <si>
    <t>odontologiaico@integramedica.cl</t>
  </si>
  <si>
    <t>Nº. PZA.</t>
  </si>
  <si>
    <t>Leslie Quezada</t>
  </si>
  <si>
    <t>2 6366432
2 6366462</t>
  </si>
  <si>
    <t>cdentalimq@integramedica.cl</t>
  </si>
  <si>
    <t>cdentalism@integramedica.cl</t>
  </si>
  <si>
    <t>cdentalino@integramedica.cl</t>
  </si>
  <si>
    <t>Joaquin Vilches</t>
  </si>
  <si>
    <t>cdentalimo@integramedica.cl</t>
  </si>
  <si>
    <t>cdentaliec@integramedica.cl</t>
  </si>
  <si>
    <t>COORDINADOR</t>
  </si>
  <si>
    <t>Gabriel Freire</t>
  </si>
  <si>
    <t>2 2107568</t>
  </si>
  <si>
    <t>cdentalito@integramedica.cl</t>
  </si>
  <si>
    <t>cdentalipa@integramedica.cl</t>
  </si>
  <si>
    <t>ITEM</t>
  </si>
  <si>
    <t>CODIGO</t>
  </si>
  <si>
    <t>OBSERVACION</t>
  </si>
  <si>
    <t>NUÑEZ</t>
  </si>
  <si>
    <t>JUNIO 2013</t>
  </si>
  <si>
    <t>TOSO</t>
  </si>
  <si>
    <t>HOLLAND</t>
  </si>
  <si>
    <t>BURACCHIO</t>
  </si>
  <si>
    <t>ROJAS</t>
  </si>
  <si>
    <t>ISEA</t>
  </si>
  <si>
    <t>MASETTI</t>
  </si>
  <si>
    <t>CALABRESE</t>
  </si>
  <si>
    <t>ABUD</t>
  </si>
  <si>
    <t>BALBONTIN</t>
  </si>
  <si>
    <t>GOMEZ</t>
  </si>
  <si>
    <t>VERDUGO</t>
  </si>
  <si>
    <t>GONZALEZ</t>
  </si>
  <si>
    <t>HUNT</t>
  </si>
  <si>
    <t>RENATO SAN MARTIN</t>
  </si>
  <si>
    <t>DUPRAT</t>
  </si>
  <si>
    <t>GONZALO GODOY</t>
  </si>
  <si>
    <t>FIGUEROA</t>
  </si>
  <si>
    <t>MARIA GARCIA</t>
  </si>
  <si>
    <t>INLAY-ONLAY EMPRESS</t>
  </si>
  <si>
    <t>MAYORGA</t>
  </si>
  <si>
    <t>CONTRERAS</t>
  </si>
  <si>
    <t>TORO</t>
  </si>
  <si>
    <t>LAUREDA</t>
  </si>
  <si>
    <t>LEE</t>
  </si>
  <si>
    <t>SUAREZ</t>
  </si>
  <si>
    <t>EDITH MANQUILEF TELLO</t>
  </si>
  <si>
    <t>LABORATORIO PROVISORIO SOBRE IMPLANTE</t>
  </si>
  <si>
    <t>VALENTINA RAMIREZ LOPEZ</t>
  </si>
  <si>
    <t>MARIA TERESA DIAZ</t>
  </si>
  <si>
    <t>RIVERA</t>
  </si>
  <si>
    <t>HERMOSILLA</t>
  </si>
  <si>
    <t>JOSE LUIS OLIVARES</t>
  </si>
  <si>
    <t>JAQUE</t>
  </si>
  <si>
    <t>VOLPI</t>
  </si>
  <si>
    <t>PARRAGUE</t>
  </si>
  <si>
    <t>ROMAN</t>
  </si>
  <si>
    <t>COSTO LABORATORIO GUIA QUIRURG</t>
  </si>
  <si>
    <t>PEREZ</t>
  </si>
  <si>
    <t>HAMPEL</t>
  </si>
  <si>
    <t>COSTO LABORATORIO ENCERADO DIA</t>
  </si>
  <si>
    <t>ROA</t>
  </si>
  <si>
    <t>ARELLANO</t>
  </si>
  <si>
    <t>ASSAD</t>
  </si>
  <si>
    <t>ARBELAEZ</t>
  </si>
  <si>
    <t>LOBOS</t>
  </si>
  <si>
    <t>ALLENDES</t>
  </si>
  <si>
    <t>JARA</t>
  </si>
  <si>
    <t>RAMIREZ</t>
  </si>
  <si>
    <t>MENA</t>
  </si>
  <si>
    <t>MORALES</t>
  </si>
  <si>
    <t>OLIVOS</t>
  </si>
  <si>
    <t>GUERRERO</t>
  </si>
  <si>
    <t>GUERRA</t>
  </si>
  <si>
    <t>CLARO</t>
  </si>
  <si>
    <t>CUBETA DE BLANQUEAMIENTO</t>
  </si>
  <si>
    <t>AGUSTINA TORRES</t>
  </si>
  <si>
    <t>INES TAPIA</t>
  </si>
  <si>
    <t>NCLAJE TIPO SANDRI</t>
  </si>
  <si>
    <t>LAS CONDES</t>
  </si>
  <si>
    <t>LA FLORIDA</t>
  </si>
  <si>
    <t>TOBALABA</t>
  </si>
  <si>
    <t>SAN MIGUEL</t>
  </si>
  <si>
    <t>BARCELONA</t>
  </si>
  <si>
    <t>MANQUEHUE</t>
  </si>
  <si>
    <t>PUENTE ALTO</t>
  </si>
  <si>
    <t>OESTE</t>
  </si>
  <si>
    <t>ESTACION CENTRAL</t>
  </si>
  <si>
    <t>NORTE</t>
  </si>
  <si>
    <t>SANTA LUCIA</t>
  </si>
  <si>
    <t>MAIPU</t>
  </si>
  <si>
    <t>HUERFANOS</t>
  </si>
  <si>
    <t>PRECIO A COBRAR POR LABORATORIO A INTEGRAMEDICA</t>
  </si>
  <si>
    <t>(A CONTAR DE AGOSTO 2011)</t>
  </si>
  <si>
    <t xml:space="preserve">PRESTACION </t>
  </si>
  <si>
    <t>VALOR</t>
  </si>
  <si>
    <t xml:space="preserve">LABORATORIO CORONA CEMENTADA SOBRE IMPLANTE </t>
  </si>
  <si>
    <t>LABORATORIO PROTESIS FIJA ATORNILLADA DIRECTA</t>
  </si>
  <si>
    <t>LABORATORIO PROTESIS FIJA ATORNILLADA (4 A 6 IMPLANTES)</t>
  </si>
  <si>
    <t xml:space="preserve">LABORATORIO INTERMEDIARIO SOBRE IMPLANTE </t>
  </si>
  <si>
    <t xml:space="preserve">LABORATORIO CANTILEVER </t>
  </si>
  <si>
    <t xml:space="preserve">MUÑON SOBRE IMPLANTE METAL NO PRECIOSO </t>
  </si>
  <si>
    <t>MUÑON SOBRE IMPLANTE METAL AG-PD</t>
  </si>
  <si>
    <t xml:space="preserve">TALLAR MUÑON TITANIO </t>
  </si>
  <si>
    <t>ORO CERAMICO PARA IMPLANTES</t>
  </si>
  <si>
    <t xml:space="preserve">CORONA O PILAR SIN TORNILLO </t>
  </si>
  <si>
    <t xml:space="preserve">CORONA O PILAR CON TORNILLO </t>
  </si>
  <si>
    <t xml:space="preserve">INTERMEDIARIO </t>
  </si>
  <si>
    <t>PROTESIS AD-MODUM BRANEMARK</t>
  </si>
  <si>
    <t xml:space="preserve">BARRA TIPO DOLDER </t>
  </si>
  <si>
    <t xml:space="preserve">GUIA QUIRURGICA </t>
  </si>
  <si>
    <t>PROTESIS TOTAL NEOPRONT</t>
  </si>
  <si>
    <t xml:space="preserve">ENFILADO ESTETICO </t>
  </si>
  <si>
    <t xml:space="preserve">PROTESIS AD-MODUM NEODENT </t>
  </si>
  <si>
    <t xml:space="preserve">GUIA MULTIFUNCIONAL </t>
  </si>
  <si>
    <t xml:space="preserve">CORONA SOBRE IMPLANTE </t>
  </si>
  <si>
    <t xml:space="preserve">INTERMEDIARIO SOBRE IMPLANTE </t>
  </si>
  <si>
    <t xml:space="preserve">MUÑON SOBRE IMPLANTE </t>
  </si>
  <si>
    <t>PROVISORIO SOBRE IMPLANTE</t>
  </si>
  <si>
    <t>ENCERADO DIAGNOSTICO (POR PIEZA)</t>
  </si>
  <si>
    <t>PROTESIS REMOV. SOBRE IMPLANTE</t>
  </si>
  <si>
    <t xml:space="preserve">SERVICIO LAB. IMPLANTE CORONA CEMENTADA/ATORNILLADA </t>
  </si>
  <si>
    <t>LABORATORIO PROTESIS REMOVIBLE SOBRE BARRA U O-RING (2)</t>
  </si>
  <si>
    <t>LABORATORIO PROTESIS REMOVIBLE SOBRE BARRA (4)</t>
  </si>
  <si>
    <t xml:space="preserve">CORONA DE SUSTITUCION </t>
  </si>
  <si>
    <t xml:space="preserve">CORONA PERIFERICA </t>
  </si>
  <si>
    <t xml:space="preserve">CORONA PERIFERICA CON PERNO MUÑON COLADO </t>
  </si>
  <si>
    <t>CORONA PERIFERICA CON PERNO MUÑON PLATA-PALADIO</t>
  </si>
  <si>
    <t>PROVISORIO</t>
  </si>
  <si>
    <t xml:space="preserve">CERAMICA ALUMINOSA ANTERIOR O POSTERIOR </t>
  </si>
  <si>
    <t>PILAR, INSERCION O PUNTO DE APOYO PERIFERICO</t>
  </si>
  <si>
    <t>PILAR, INSERCION O PUNTO DE APOYO CON PERNO MUÑON</t>
  </si>
  <si>
    <t>PILAR, INSERCION O PUNTO DE APOYO CON PERNO MUÑON PLATA-PALADIO</t>
  </si>
  <si>
    <t xml:space="preserve">PILAR, INSERCION O PUNTO DE APOYO CON INCRUSTACION </t>
  </si>
  <si>
    <t>PILAR, INSERCION O PUNTO DE APOYO CON INCRUSTACION PLATA-PALADIO</t>
  </si>
  <si>
    <t xml:space="preserve">INTERMEDIARIO O PONTICO </t>
  </si>
  <si>
    <t>PROVISORIO (POR PIEZA)</t>
  </si>
  <si>
    <t>ORO MONEDA</t>
  </si>
  <si>
    <t xml:space="preserve">CORONA IN CERAM </t>
  </si>
  <si>
    <t xml:space="preserve">CORONA PROCERA </t>
  </si>
  <si>
    <t>PUENTES DE ZIRCONIA(POR PIEZA)</t>
  </si>
  <si>
    <t>CARILLA EMPRESS</t>
  </si>
  <si>
    <t xml:space="preserve">PERNO MUÑON DE FIBRA CEROMEROS </t>
  </si>
  <si>
    <t>PUENTE MARYLAND EN CEROMEROS/METAL (CORONA + APOYOS O INCRUSTACION)</t>
  </si>
  <si>
    <t>PUENTE MARYLAND EN CEROMEROS/FIBRA(CORONA + APOYOS O INCRUSTACION)</t>
  </si>
  <si>
    <t xml:space="preserve">PROTESIS VALPLAST PARCIAL </t>
  </si>
  <si>
    <t>PROTESIS VALPLAST TOTAL</t>
  </si>
  <si>
    <t>PROTESIS METALICA CON VALPLAST (RETENEDORES ESTETICOS)</t>
  </si>
  <si>
    <t>PROTESIS VALPLAST UNILATERAL (HASTA 4 PIEZAS)</t>
  </si>
  <si>
    <t>PROTESIS VALPLAST UNILATERAL (HASTA 2 PIEZAS)</t>
  </si>
  <si>
    <t xml:space="preserve">REBASADO DE VALPLAST </t>
  </si>
  <si>
    <t xml:space="preserve">REPARACION VALPLAST </t>
  </si>
  <si>
    <t xml:space="preserve">PERNO MUÑON METALICO </t>
  </si>
  <si>
    <t xml:space="preserve">CARILLA PROCERA </t>
  </si>
  <si>
    <t xml:space="preserve">EN METAL NO NOBLE </t>
  </si>
  <si>
    <t xml:space="preserve">EN METAL PLATA-PALADIO </t>
  </si>
  <si>
    <t>INCRUSTACION ESTETICA (ART-GLASS O CERAMICA)</t>
  </si>
  <si>
    <t>CARILLA ESTETICA (ART-GLASS O CERAMICA)</t>
  </si>
  <si>
    <t xml:space="preserve">INCRUSTACION MOLAR ADORO </t>
  </si>
  <si>
    <t xml:space="preserve">INCRUSTACION PREMOLAR ADORO </t>
  </si>
  <si>
    <t xml:space="preserve">PROTESIS TOTAL ACRILICA </t>
  </si>
  <si>
    <t xml:space="preserve">PROTESIS PARCIAL ACRILICA </t>
  </si>
  <si>
    <t xml:space="preserve">REBASADO </t>
  </si>
  <si>
    <t>REAJUSTE CON MATERIAL BLANDO</t>
  </si>
  <si>
    <t>REPARACIONES SIMPLES PROTESIS (FRACTURA O PEGAR DIENTE)</t>
  </si>
  <si>
    <t>REPARACION COMPUESTA (AGREGAR HASTA 2 PIEZAS O RETENEDOR)</t>
  </si>
  <si>
    <t>REPARACION COMPLEJA MAS DE 2 PIEZAS</t>
  </si>
  <si>
    <t xml:space="preserve">PROTESIS METALICA TERMINADA </t>
  </si>
  <si>
    <t xml:space="preserve">PUENTE REMOVIBLE METALICO </t>
  </si>
  <si>
    <t xml:space="preserve">REPARACIONES POR COLADOS O SOLDADURA DE PUNTO </t>
  </si>
  <si>
    <t>ANCLAJE CEKA EXTRACORONARIO (PROT. FIJA)</t>
  </si>
  <si>
    <t>ANCLAJE CEKA INTRACORONARIO (PROT. FIJA)</t>
  </si>
  <si>
    <t>ANCLAJE  MICRO-RIEL</t>
  </si>
  <si>
    <t>ANCLAJE PRECI BUT-PRECI VERTIC O SEST ANCHORT</t>
  </si>
  <si>
    <t xml:space="preserve">ANCLAJE TIPO SANDRI EN PLATA PALADIO </t>
  </si>
  <si>
    <t>CAJA DE CLAVIJA (PROT. FIJA)</t>
  </si>
  <si>
    <t>FRESADO POR PIEZA (PROT. FIJA)</t>
  </si>
  <si>
    <t xml:space="preserve">JUEGO DE DIENTES IVOCLAR </t>
  </si>
  <si>
    <t xml:space="preserve">PUENTE PARCIAL ACRILICO </t>
  </si>
  <si>
    <t>PROTESIS REMOVIBLE SOBRE IMPLANTE (PROGRAMA PROT. FIJA TOTAL)</t>
  </si>
  <si>
    <t xml:space="preserve">PLANO DE RELAJACION </t>
  </si>
  <si>
    <t xml:space="preserve">ESTAMPADO </t>
  </si>
  <si>
    <t>PLANO DE SVED. DEPROGRAMADOR O REPOSICIONADOR DENTO-ARTICULAR</t>
  </si>
  <si>
    <t>PLANO RELAJACION ERKODENT</t>
  </si>
  <si>
    <t xml:space="preserve">PLACA DE ORTODONCIA SIN TORNILLO </t>
  </si>
  <si>
    <t xml:space="preserve">PLACA DE ORTODONCIA CON UN TORNILLO </t>
  </si>
  <si>
    <t xml:space="preserve">TORNILLO SIMPLE ADICIONAL </t>
  </si>
  <si>
    <t>SPLINT QUIRURGUICO-ACTIVADOR</t>
  </si>
  <si>
    <t xml:space="preserve">QUAD HELIX ARCO TRANSPALATINO </t>
  </si>
  <si>
    <t xml:space="preserve">DISYUNTOR </t>
  </si>
  <si>
    <t xml:space="preserve">REPARACIONES SIMPLES ORTODONCIA </t>
  </si>
  <si>
    <t xml:space="preserve">REPARACIONES CON SOLDADURA </t>
  </si>
  <si>
    <t xml:space="preserve">MANTENEDOR DE ESPACIO REMOVIBLE </t>
  </si>
  <si>
    <t xml:space="preserve">MODELO DE ESTUDIO </t>
  </si>
  <si>
    <t>REPUESTO PRECI-BUT(ROJO)</t>
  </si>
  <si>
    <t>REPUESTO PRECI O BEGO(AMARILLO O NARANJA)</t>
  </si>
  <si>
    <t>REPUESTO CEKA MACHO</t>
  </si>
  <si>
    <t>INTEGRAMEDICA 2012</t>
  </si>
  <si>
    <t>SUCURSAL</t>
  </si>
  <si>
    <t>COORDINADOR(A)</t>
  </si>
  <si>
    <t>CORREO</t>
  </si>
  <si>
    <t>679 60 35-Cel: 541 30 857</t>
  </si>
  <si>
    <t>ALAMEDA</t>
  </si>
  <si>
    <t>353 68 87</t>
  </si>
  <si>
    <t>Marcela Martinez</t>
  </si>
  <si>
    <r>
      <rPr>
        <sz val="11"/>
        <color rgb="FFFF0000"/>
        <rFont val="Calibri"/>
        <family val="2"/>
        <scheme val="minor"/>
      </rPr>
      <t>2 4501830</t>
    </r>
    <r>
      <rPr>
        <sz val="11"/>
        <rFont val="Calibri"/>
        <family val="2"/>
        <scheme val="minor"/>
      </rPr>
      <t>-2 4501843-2 4501827</t>
    </r>
  </si>
  <si>
    <t>2679 65 82</t>
  </si>
  <si>
    <t>6366432-6366462</t>
  </si>
  <si>
    <t>Pia</t>
  </si>
  <si>
    <t>544 74 08
25447433</t>
  </si>
  <si>
    <t>pia.c.faunes@gmail.com (VACACIONES)</t>
  </si>
  <si>
    <t>Soledad Abaca</t>
  </si>
  <si>
    <t>Reemplazo por vacaciones</t>
  </si>
  <si>
    <t>María Luisa Jaña B.</t>
  </si>
  <si>
    <t>Luisa Tapia</t>
  </si>
  <si>
    <t xml:space="preserve">Ingrid Inzunza Morán </t>
  </si>
  <si>
    <t>2107568-Cel: 210 75 68
22107531 - 22107530</t>
  </si>
  <si>
    <t>8217219 - Cel: 8217229</t>
  </si>
  <si>
    <t>TALCA</t>
  </si>
  <si>
    <t>Patricia Diaz</t>
  </si>
  <si>
    <t>pdiaz@integramedica.cl</t>
  </si>
  <si>
    <t>Pamela Galdames Silva</t>
  </si>
  <si>
    <t>23907558 - 23907685</t>
  </si>
  <si>
    <t>pgaldames@ccsl.cl</t>
  </si>
  <si>
    <t>Reemplazo de Veronica Almonte</t>
  </si>
  <si>
    <t>Veronica Almonte Ruz</t>
  </si>
  <si>
    <t>Aldo Bavestrello</t>
  </si>
  <si>
    <t>abavestrello@integramedica.cl</t>
  </si>
  <si>
    <t>17 AL 24 JUNIO 2013
REEMPLAZO DE ROBERTO CLAVIJO
POR INVENTARIOS CMM</t>
  </si>
  <si>
    <t>Ivette Quinteros</t>
  </si>
  <si>
    <t>iquinteros@integramedica.cl</t>
  </si>
  <si>
    <t>Paulina Núñez</t>
  </si>
  <si>
    <t>2 6366881</t>
  </si>
  <si>
    <t>pnunez@integramedica.cl</t>
  </si>
  <si>
    <t>EJECUTIVO DE ABASTECIMIENTO</t>
  </si>
  <si>
    <t>Roberto Clavijo Romero</t>
  </si>
  <si>
    <t>2 6366932</t>
  </si>
  <si>
    <t>rclavijo@integramedica.cl</t>
  </si>
  <si>
    <t>Envio de informacion de estados de cuenta, por cierre de mes.
Encargados de revision de estados de cuenta.</t>
  </si>
  <si>
    <t>José Valdivia</t>
  </si>
  <si>
    <t>jvaldivia@integramedica.cl</t>
  </si>
  <si>
    <t>ATENCION PROVEEDORES</t>
  </si>
  <si>
    <t>Patricio Arancibia</t>
  </si>
  <si>
    <t>si no responden al correo:
yrivera@integramedica.cl</t>
  </si>
  <si>
    <t>atencionproveedores@integramedica.cl</t>
  </si>
  <si>
    <t>Brinda informa en caso de facturas no pagadas.</t>
  </si>
  <si>
    <t>GTE. LOGISTICA Y PREV. DE PERDIDAS</t>
  </si>
  <si>
    <t>Mauricio Aguilera Piñeiro</t>
  </si>
  <si>
    <t>Firma Ordenes de Compra Mes Nov. 2012</t>
  </si>
  <si>
    <t>Oscar Gaete Palacios</t>
  </si>
  <si>
    <t>636 6954</t>
  </si>
  <si>
    <t>ogaete@integramedica.cl</t>
  </si>
  <si>
    <t>JEFE DE CONTROL DE PAGOS</t>
  </si>
  <si>
    <t>Control de pagos</t>
  </si>
  <si>
    <t>SUB GERENTE COMERCIAL</t>
  </si>
  <si>
    <t>IVAN TRONCOSO</t>
  </si>
  <si>
    <t>itroncoso@integramedica.cl</t>
  </si>
  <si>
    <t>GERENTE</t>
  </si>
  <si>
    <t>INFORMACION QUE ALIMENTA AL LIBRO DE COBRANZA</t>
  </si>
  <si>
    <t>AÑO/MES</t>
  </si>
  <si>
    <t>DEUDA</t>
  </si>
  <si>
    <t>ABONO</t>
  </si>
  <si>
    <t>DIFERENCIA</t>
  </si>
  <si>
    <t>ENERO</t>
  </si>
  <si>
    <t>FEBRERO</t>
  </si>
  <si>
    <t>MARZO</t>
  </si>
  <si>
    <t>ABRIL</t>
  </si>
  <si>
    <t>MAYO</t>
  </si>
  <si>
    <t>JUNIO</t>
  </si>
  <si>
    <t>JULIO</t>
  </si>
  <si>
    <t>AGOSTO</t>
  </si>
  <si>
    <t>SEPTIEMBRE</t>
  </si>
  <si>
    <t>OCTUBRE</t>
  </si>
  <si>
    <t>NOVIEMBRE</t>
  </si>
  <si>
    <t>DICIEMBRE</t>
  </si>
  <si>
    <t>TOTAL</t>
  </si>
  <si>
    <t xml:space="preserve">TOTAL PLANILLA UNICA     </t>
  </si>
  <si>
    <t>TERMINADO</t>
  </si>
  <si>
    <t>SUP</t>
  </si>
  <si>
    <t>SIN RUT</t>
  </si>
  <si>
    <t>19</t>
  </si>
  <si>
    <t>5</t>
  </si>
  <si>
    <t>MARZO 2013</t>
  </si>
  <si>
    <t>10</t>
  </si>
  <si>
    <t>30</t>
  </si>
  <si>
    <t>SOLPED SIN ORDEN</t>
  </si>
  <si>
    <t>CERONI</t>
  </si>
  <si>
    <t>2</t>
  </si>
  <si>
    <t>15</t>
  </si>
  <si>
    <t>13</t>
  </si>
  <si>
    <t>31</t>
  </si>
  <si>
    <t>29</t>
  </si>
  <si>
    <t>3-4</t>
  </si>
  <si>
    <t>28</t>
  </si>
  <si>
    <t>3</t>
  </si>
  <si>
    <t>7</t>
  </si>
  <si>
    <t>4</t>
  </si>
  <si>
    <t>8</t>
  </si>
  <si>
    <t>14</t>
  </si>
  <si>
    <t>TRABAJOS SIN SOLPED</t>
  </si>
  <si>
    <t>SOLPED ANULADAS</t>
  </si>
  <si>
    <t>9</t>
  </si>
  <si>
    <t>NOVIEMBRE 2012</t>
  </si>
  <si>
    <t>INF</t>
  </si>
  <si>
    <t>VERONICA MENA</t>
  </si>
  <si>
    <t>ENERO 2013</t>
  </si>
  <si>
    <t>4500160083</t>
  </si>
  <si>
    <t>20</t>
  </si>
  <si>
    <t>KAREN</t>
  </si>
  <si>
    <t>12</t>
  </si>
  <si>
    <t>GRACIELA MORALES</t>
  </si>
  <si>
    <t>JORGE ARRIAGADA</t>
  </si>
  <si>
    <t>11</t>
  </si>
  <si>
    <t>RODRIGO MORALES</t>
  </si>
  <si>
    <t>6</t>
  </si>
  <si>
    <t>SIN SOLPED</t>
  </si>
  <si>
    <t>DESC. FEB, 2013</t>
  </si>
  <si>
    <t>SOLPED LIBERADA</t>
  </si>
  <si>
    <t>RICHARDS</t>
  </si>
  <si>
    <t>SUP/INF</t>
  </si>
  <si>
    <t>AGOSTO 2012</t>
  </si>
  <si>
    <t>JULIO 2012</t>
  </si>
  <si>
    <t>4500169208</t>
  </si>
  <si>
    <t>sIN RUT</t>
  </si>
  <si>
    <t>VALENZUELA</t>
  </si>
  <si>
    <t>URRUTIA</t>
  </si>
  <si>
    <t>4500182956</t>
  </si>
  <si>
    <t>2-3</t>
  </si>
  <si>
    <t>BELKY VARGAS</t>
  </si>
  <si>
    <t>BERNARDITA SALINAS</t>
  </si>
  <si>
    <t>CARLOS IBARRA</t>
  </si>
  <si>
    <t>CAROLINA JARA</t>
  </si>
  <si>
    <t>20-21</t>
  </si>
  <si>
    <t>CINTHIA ASTUDILLO</t>
  </si>
  <si>
    <t>CLAUDIA BAHAMONDES</t>
  </si>
  <si>
    <t>3-4-5</t>
  </si>
  <si>
    <t>CLAUDIA REYES</t>
  </si>
  <si>
    <t>FERNANDO LOPEZ</t>
  </si>
  <si>
    <t>23</t>
  </si>
  <si>
    <t>SIN EPISODIO</t>
  </si>
  <si>
    <t>11-12-13</t>
  </si>
  <si>
    <t>JORGE SANCHEZ</t>
  </si>
  <si>
    <t>LUZ GOMEZ</t>
  </si>
  <si>
    <t>3 A 14</t>
  </si>
  <si>
    <t>CECILIA CIFUENTES</t>
  </si>
  <si>
    <t>17895833-K</t>
  </si>
  <si>
    <t>MARIA ESPEJO</t>
  </si>
  <si>
    <t>MAURICIO MAYORGA</t>
  </si>
  <si>
    <t>OSVALDO GONZALEZ</t>
  </si>
  <si>
    <t>PAMELA MIRHEAD</t>
  </si>
  <si>
    <t>PATRICIA SILO</t>
  </si>
  <si>
    <t>4-5-12-13</t>
  </si>
  <si>
    <t>PATRICIO QUINTANA</t>
  </si>
  <si>
    <t>RAFAEL GOMEZ</t>
  </si>
  <si>
    <t>RICARDO GIBERT</t>
  </si>
  <si>
    <t>SEBASTIAN JOHNSON</t>
  </si>
  <si>
    <t>9-12</t>
  </si>
  <si>
    <t>OLIVARES</t>
  </si>
  <si>
    <t>VERONICA DIAZ</t>
  </si>
  <si>
    <t>SOLPED NULAS</t>
  </si>
  <si>
    <t>BALBOTIN</t>
  </si>
  <si>
    <t>GABRIEL TORRES</t>
  </si>
  <si>
    <t>ANULADA</t>
  </si>
  <si>
    <t>ENRIQUE VILLAROEL</t>
  </si>
  <si>
    <t>PART. PAGADA</t>
  </si>
  <si>
    <t>BRUNO VALLEJAS</t>
  </si>
  <si>
    <t>PARTICILAR</t>
  </si>
  <si>
    <t>MARIA VICTORIA SUAREZ</t>
  </si>
  <si>
    <t>HERAN</t>
  </si>
  <si>
    <t>VALLEJOS</t>
  </si>
  <si>
    <t>SANDRA</t>
  </si>
  <si>
    <t>GABRIEL OCHIPINTI (GLUBIS OCHIPINTI)</t>
  </si>
  <si>
    <t>DIAZ</t>
  </si>
  <si>
    <t>MARIANA NUÑEZ</t>
  </si>
  <si>
    <t>DEVOLUCION</t>
  </si>
  <si>
    <t>MONICA CARDENAS</t>
  </si>
  <si>
    <t>MONICA SEPULVEDA</t>
  </si>
  <si>
    <t>JAIME PEDEMONTE</t>
  </si>
  <si>
    <t>SANTIBAÑEZ</t>
  </si>
  <si>
    <t>BARRIA</t>
  </si>
  <si>
    <t>WEHBI</t>
  </si>
  <si>
    <t>DANIEL FARFAN OLEA</t>
  </si>
  <si>
    <t>WHEBI</t>
  </si>
  <si>
    <t>4500152140</t>
  </si>
  <si>
    <t>FERNANDO AGUILAR QUEZADA</t>
  </si>
  <si>
    <t>MARISOL</t>
  </si>
  <si>
    <t>GAVILANO</t>
  </si>
  <si>
    <t>LORENA MONTANER</t>
  </si>
  <si>
    <t>MAGDALENA LOPEZ</t>
  </si>
  <si>
    <t>MARIELA RODRIGUEZ URREA</t>
  </si>
  <si>
    <t>NORA FUENTES CAMPOS</t>
  </si>
  <si>
    <t>ROSA LOPEZ RODRIGUEZ</t>
  </si>
  <si>
    <t>CHILDISH BRAVO LEMUS</t>
  </si>
  <si>
    <t>CAMBIO DE TRATAMIENTO</t>
  </si>
  <si>
    <t>DAISY VILCHES URREA</t>
  </si>
  <si>
    <t xml:space="preserve">VOLPI </t>
  </si>
  <si>
    <t>ANDREA VILLALBA GARRIDO</t>
  </si>
  <si>
    <t>DANIEL ORTIZ</t>
  </si>
  <si>
    <t xml:space="preserve">RIVERA </t>
  </si>
  <si>
    <t>KARIM GUZMAN</t>
  </si>
  <si>
    <t>4-19</t>
  </si>
  <si>
    <t xml:space="preserve">CLARO </t>
  </si>
  <si>
    <t>SANDY GAMONAL</t>
  </si>
  <si>
    <t>TERESA VALENZUELA</t>
  </si>
  <si>
    <t>SOLPED REPETIDA</t>
  </si>
  <si>
    <t>SE REPITIO SOLP</t>
  </si>
  <si>
    <t>NO SE HACEN</t>
  </si>
  <si>
    <t>JORGE JARAMILLO NAVARRO</t>
  </si>
  <si>
    <t>VENABLES</t>
  </si>
  <si>
    <t>RIAÑO</t>
  </si>
  <si>
    <t>SONGER</t>
  </si>
  <si>
    <t>GAETE</t>
  </si>
  <si>
    <t xml:space="preserve">NORAMBUENA </t>
  </si>
  <si>
    <t xml:space="preserve">UNDURRAGA </t>
  </si>
  <si>
    <t>HORMAZABAL</t>
  </si>
  <si>
    <t>ANDREA FARRUNE</t>
  </si>
  <si>
    <t>CANDY SANGUINETTI</t>
  </si>
  <si>
    <t>CAROLINA GANDARA</t>
  </si>
  <si>
    <t xml:space="preserve">ORELLANA </t>
  </si>
  <si>
    <t>CONDESA</t>
  </si>
  <si>
    <t>DIEGO CONCHA</t>
  </si>
  <si>
    <t>DOMINGA RETAMAL</t>
  </si>
  <si>
    <t xml:space="preserve">INF </t>
  </si>
  <si>
    <t>FRANCISCO BURGOS MARGAÑO</t>
  </si>
  <si>
    <t>GONZALO CUELLO</t>
  </si>
  <si>
    <t>GRACIELA CRUZ RIVERO</t>
  </si>
  <si>
    <t>ISAAC JANO BAMARDI</t>
  </si>
  <si>
    <t>MARIA SOL ROSA RABAJILLE</t>
  </si>
  <si>
    <t>18-19-30-31</t>
  </si>
  <si>
    <t>SEBASTIA ITURRIETA</t>
  </si>
  <si>
    <t>VALENTINA GONZALEZ</t>
  </si>
  <si>
    <t>MARIA BOVE</t>
  </si>
  <si>
    <t>MICHAEL OBST DAMMASCHKE</t>
  </si>
  <si>
    <t>PIEZA LO PAGA EN OTRA SOLPED</t>
  </si>
  <si>
    <t>NO LLEGO SOLPED</t>
  </si>
  <si>
    <t xml:space="preserve">FUENTES </t>
  </si>
  <si>
    <t xml:space="preserve">ROMAN </t>
  </si>
  <si>
    <t xml:space="preserve">PEREZ </t>
  </si>
  <si>
    <t>ANA CEVASCO</t>
  </si>
  <si>
    <t>RIVEROS</t>
  </si>
  <si>
    <t>CATALINA MALUENDA</t>
  </si>
  <si>
    <t>ELSA MUÑOZ</t>
  </si>
  <si>
    <t>ERWIN GEVERT</t>
  </si>
  <si>
    <t>GUSTAVO MUÑOZ</t>
  </si>
  <si>
    <t>JOSEFINA CALVE</t>
  </si>
  <si>
    <t>KIOMI HUICHILAO</t>
  </si>
  <si>
    <t>LUIS VALENZUELA</t>
  </si>
  <si>
    <t>MACARENA ALING</t>
  </si>
  <si>
    <t>MARIA DEL REAL</t>
  </si>
  <si>
    <t>MARIA PAULINA JULIAN</t>
  </si>
  <si>
    <t>MARISOL DELGADO</t>
  </si>
  <si>
    <t>PAULINA CARO</t>
  </si>
  <si>
    <t>ROBERT TURBEVIWE</t>
  </si>
  <si>
    <t>ROBERTO HERNANDEZ</t>
  </si>
  <si>
    <t xml:space="preserve">FERNANDO SAINZ </t>
  </si>
  <si>
    <t>ADOLFO RAMIREZ</t>
  </si>
  <si>
    <t>ALEJANDRA BEA</t>
  </si>
  <si>
    <t>CARMEN SALAZAR</t>
  </si>
  <si>
    <t>CAROL TORO</t>
  </si>
  <si>
    <t>ERIKA MIRANDA</t>
  </si>
  <si>
    <t>HECTOR GARCIA (1)</t>
  </si>
  <si>
    <t>JUANA TAPIA MEJIAS</t>
  </si>
  <si>
    <t>LAURIE BARRIA</t>
  </si>
  <si>
    <t>PAOLA MAYORGA</t>
  </si>
  <si>
    <t>ROCIO VIDAL</t>
  </si>
  <si>
    <t>ALEXIS VALDES</t>
  </si>
  <si>
    <t xml:space="preserve">OYANEDEL </t>
  </si>
  <si>
    <t>SS. LAB. VERA</t>
  </si>
  <si>
    <t>EDITH URRA</t>
  </si>
  <si>
    <t>LARREA</t>
  </si>
  <si>
    <t>PEDIR SOLPED</t>
  </si>
  <si>
    <t>CASO PERDIDO, NO EMITIERON SOLPED</t>
  </si>
  <si>
    <t>ARANEDA</t>
  </si>
  <si>
    <t>HILLMER</t>
  </si>
  <si>
    <t>ANA ABARZUA BARRIENTOS</t>
  </si>
  <si>
    <t xml:space="preserve">BORQUEZ </t>
  </si>
  <si>
    <t>BLANCA ARRIAGADA VERA</t>
  </si>
  <si>
    <t>SEPULVEDA</t>
  </si>
  <si>
    <t>4500152159</t>
  </si>
  <si>
    <t xml:space="preserve">HILLMER </t>
  </si>
  <si>
    <t>CAROLINA VARGAS</t>
  </si>
  <si>
    <t>MALDONADO</t>
  </si>
  <si>
    <t>DAVID DIAZ TAFFO</t>
  </si>
  <si>
    <t>LAURA VEAS</t>
  </si>
  <si>
    <t>MACARENA GARCIA LAMAS</t>
  </si>
  <si>
    <t>MYRIAM HERNANDEZ</t>
  </si>
  <si>
    <t>NAZAL</t>
  </si>
  <si>
    <t>4500183026</t>
  </si>
  <si>
    <t>CUEVAS</t>
  </si>
  <si>
    <t xml:space="preserve">VELASQUEZ </t>
  </si>
  <si>
    <t>CLAUDIA RIOS</t>
  </si>
  <si>
    <t>INGRID MUÑOZ</t>
  </si>
  <si>
    <t>LISETTE CHARRIE</t>
  </si>
  <si>
    <t>PATRICIO UBILLA</t>
  </si>
  <si>
    <t>ROCIO SANTILLAN</t>
  </si>
  <si>
    <t>SILVIA MAC KAY</t>
  </si>
  <si>
    <t>LEONARDO VARGAS</t>
  </si>
  <si>
    <t>NO SE HICIERON</t>
  </si>
  <si>
    <t>SCHULTZ</t>
  </si>
  <si>
    <t xml:space="preserve">NUÑEZ </t>
  </si>
  <si>
    <t>CARLOS DURAN</t>
  </si>
  <si>
    <t>FRANCISCA MUÑOZ</t>
  </si>
  <si>
    <t>NATALIA MORENO</t>
  </si>
  <si>
    <t xml:space="preserve">LAUREDA </t>
  </si>
  <si>
    <t>4500169249</t>
  </si>
  <si>
    <t>CATHERINE MUÑOZ</t>
  </si>
  <si>
    <t>EVELYN ACEVEDO</t>
  </si>
  <si>
    <t>JUANA ORDENES</t>
  </si>
  <si>
    <t>OSVALDO MOLINA</t>
  </si>
  <si>
    <t>RUTH REYES</t>
  </si>
  <si>
    <t>FALTA 1 PZA</t>
  </si>
  <si>
    <t>NO EMITIERON SOLPED</t>
  </si>
  <si>
    <t>FALTA SOLPED</t>
  </si>
  <si>
    <t>PIEZA PAGADA EN OTRA SOLPED</t>
  </si>
  <si>
    <t>ASTORGA</t>
  </si>
  <si>
    <t>NATALY MEZA</t>
  </si>
  <si>
    <t>ROBERTO DEL VALLE PEÑA</t>
  </si>
  <si>
    <t>LUIS SALGADO RIOS</t>
  </si>
  <si>
    <t>NO SE HACE</t>
  </si>
  <si>
    <t>CLAUDIO URRA GOMEZ</t>
  </si>
  <si>
    <t>FACT.</t>
  </si>
  <si>
    <t>MES
FACT.</t>
  </si>
  <si>
    <t>ORD.
COMPRA</t>
  </si>
  <si>
    <t>PROVISORIO SOBRE IMPLANTE (Aranc. otro Lab.)</t>
  </si>
  <si>
    <t>CORONAS DE PROCERA SOBRE ALL IN ONE C/U (Aranc. otro Lab.)</t>
  </si>
  <si>
    <t>COSTO LABORATORIO ENCERADO DIA (Aranc. otro Lab.)</t>
  </si>
  <si>
    <t>MARIELA GONZALEZ</t>
  </si>
  <si>
    <t>DESCUENTO DE TRABAJOS
(YA SEA POR NO HABERSE REALIZADO O POR PERTENECER A OTRO LABORATORIO)</t>
  </si>
  <si>
    <t>OTRO LAB.</t>
  </si>
  <si>
    <t>CLAUDIO CASTRO</t>
  </si>
  <si>
    <t>ANULADA, SE CAMBIO POR OTRA SOLPED</t>
  </si>
  <si>
    <t>paqueveque@integramedica.cl</t>
  </si>
  <si>
    <t>PURISIMA AQUEVEQUE</t>
  </si>
  <si>
    <t>MARGARITA CAMPILLAY</t>
  </si>
  <si>
    <t>LAB. AVENDAÑO</t>
  </si>
  <si>
    <t>DESC. MES JULIO</t>
  </si>
  <si>
    <t>JULIO 2013</t>
  </si>
  <si>
    <t>NO SE HIZO TRAB.</t>
  </si>
  <si>
    <t>LAB. LUIS TORO</t>
  </si>
  <si>
    <t>LAB. JORGE VERA</t>
  </si>
  <si>
    <t>BANDERA</t>
  </si>
  <si>
    <t>25501734/25501735</t>
  </si>
  <si>
    <t>ANULAR</t>
  </si>
  <si>
    <t>LAB AVENDAÑO</t>
  </si>
  <si>
    <t>ANULADA NO LLEGO SOLPED</t>
  </si>
  <si>
    <t>SERVICIO INTERMEDIARIO PARA PUENTE PROCERA</t>
  </si>
  <si>
    <t>JACQUELINE GALDAMEZ</t>
  </si>
  <si>
    <t>BARBARA MUÑOZ</t>
  </si>
  <si>
    <t>AQUILES PINTO</t>
  </si>
  <si>
    <t>POSIBLE REPET</t>
  </si>
  <si>
    <t>FABIAN SIERRALTA</t>
  </si>
  <si>
    <t>BURRACHIO</t>
  </si>
  <si>
    <t>,,,,,,,,,,,,,,,,,,,,,,,,,,,,0,,,0,,,,,0</t>
  </si>
  <si>
    <t>ARIEL SANTIBAÑEZ</t>
  </si>
  <si>
    <t>asantibanez@integramedica.cl</t>
  </si>
  <si>
    <t>SECRETARIA DE GERENCIA</t>
  </si>
  <si>
    <t>cdentalimp@integramedica.cl</t>
  </si>
  <si>
    <t>RUTH CHAVEZ</t>
  </si>
  <si>
    <t>SANDRA MARCHANT</t>
  </si>
  <si>
    <t>AÑO 2013</t>
  </si>
  <si>
    <t>SOLPED NO CORRESPONDE NULA</t>
  </si>
  <si>
    <t>ANULADA, TRAB. LO HICIERON EN OTRO LAB.</t>
  </si>
  <si>
    <t>ELIZABETH ROJAS</t>
  </si>
  <si>
    <t>ODDO</t>
  </si>
  <si>
    <t>NO DETALLA</t>
  </si>
  <si>
    <t>ISABEL ESPINOZA</t>
  </si>
  <si>
    <t>MARISOL GUTIERREZ</t>
  </si>
  <si>
    <t>ADRIANA MAZZZEO</t>
  </si>
  <si>
    <t>21-29</t>
  </si>
  <si>
    <t>DICIEMBRE 2013</t>
  </si>
  <si>
    <t>VARGAS</t>
  </si>
  <si>
    <t>VEGA</t>
  </si>
  <si>
    <t>OCTUBRE 2013</t>
  </si>
  <si>
    <t>VILMA GONZALEZ POBLETE</t>
  </si>
  <si>
    <t>NOVIEMBRE 2013</t>
  </si>
  <si>
    <t>24</t>
  </si>
  <si>
    <t>ANDRADE</t>
  </si>
  <si>
    <t>MAYO 2013</t>
  </si>
  <si>
    <t>PROCESO</t>
  </si>
  <si>
    <t>PRUDENCIO</t>
  </si>
  <si>
    <t>SEBASTIAN QUERO CORTEZ</t>
  </si>
  <si>
    <t>FEBRERO 2013</t>
  </si>
  <si>
    <t>14-30</t>
  </si>
  <si>
    <t>SARAH IBACETA OLIVARES</t>
  </si>
  <si>
    <t>SARA CARRASCO NEIRA</t>
  </si>
  <si>
    <t>8-9</t>
  </si>
  <si>
    <t>AGOSTO 2013</t>
  </si>
  <si>
    <t>SEPTIEMBRE 2013</t>
  </si>
  <si>
    <t>ABRIL 2013</t>
  </si>
  <si>
    <t>HERRERA</t>
  </si>
  <si>
    <t>18</t>
  </si>
  <si>
    <t>MARTINEZ</t>
  </si>
  <si>
    <t>ARAYA</t>
  </si>
  <si>
    <t>19-29</t>
  </si>
  <si>
    <t>18-19</t>
  </si>
  <si>
    <t>PAULA DIAZ PIZARRO</t>
  </si>
  <si>
    <t>PAULA DIAZ ABARCA</t>
  </si>
  <si>
    <t>15-30</t>
  </si>
  <si>
    <t>PATRICIO CARO</t>
  </si>
  <si>
    <t>5-13</t>
  </si>
  <si>
    <t>PATRICIA ALVAREZ</t>
  </si>
  <si>
    <t>PAOLA LANDEA BALIN</t>
  </si>
  <si>
    <t>PABLO ESPINOZA CADENA</t>
  </si>
  <si>
    <t>OMAR LARRAIN VERDUGO</t>
  </si>
  <si>
    <t>30-31</t>
  </si>
  <si>
    <t>21</t>
  </si>
  <si>
    <t>MAURICIO FLORES FLORES</t>
  </si>
  <si>
    <t>MARIA URRUTIA GUTIERREZ</t>
  </si>
  <si>
    <t>3-13</t>
  </si>
  <si>
    <t>MARIA TRONCOSO GANGAS</t>
  </si>
  <si>
    <t>MARIA PINTO CABROLIER</t>
  </si>
  <si>
    <t>ZUÑIGA</t>
  </si>
  <si>
    <t>MARIA PAZ JELVEZ HERRERA</t>
  </si>
  <si>
    <t>MARIA JOSE NUÑEZ HERNANDEZ</t>
  </si>
  <si>
    <t>MARIA GARRIDO PONCE</t>
  </si>
  <si>
    <t>32</t>
  </si>
  <si>
    <t>7-8-9-10-11</t>
  </si>
  <si>
    <t>MONTINI</t>
  </si>
  <si>
    <t>MARGARITA MUÑOZ MARIN</t>
  </si>
  <si>
    <t>12-13-14</t>
  </si>
  <si>
    <t>LILIAN BARRERA ESPINOZA</t>
  </si>
  <si>
    <t>LEONOR VALENZUELA PALMA</t>
  </si>
  <si>
    <t>JUDITH HENRIQUEZ MIRANDA</t>
  </si>
  <si>
    <t>JUAN PABLO OLEA</t>
  </si>
  <si>
    <t>JUAN ORELLANA ACUÑA</t>
  </si>
  <si>
    <t>JUAN CACERES GONZALEZ</t>
  </si>
  <si>
    <t>4-5-6</t>
  </si>
  <si>
    <t>19899467-22799632</t>
  </si>
  <si>
    <t>JOSE QUIROGA ROJAS</t>
  </si>
  <si>
    <t>JORGE GANORA URTUBIA</t>
  </si>
  <si>
    <t>JORGE ARAVENA SAFFIE</t>
  </si>
  <si>
    <t>JONATHAN MOREIRA TORREALVA</t>
  </si>
  <si>
    <t>JESSICA JORQUERA ZAVALA</t>
  </si>
  <si>
    <t>25</t>
  </si>
  <si>
    <t>JEANNETTE QUINTANA JARA</t>
  </si>
  <si>
    <t>JAIME FUENZALIDA ARCOS</t>
  </si>
  <si>
    <t>7-8</t>
  </si>
  <si>
    <t>JAIME ALLENDE BRIONES</t>
  </si>
  <si>
    <t>IVAN CHINCHON PERALTA</t>
  </si>
  <si>
    <t>8-9-10-11</t>
  </si>
  <si>
    <t>22</t>
  </si>
  <si>
    <t>GONZALO SMITH</t>
  </si>
  <si>
    <t>GABRIEL SEPULVEDA JAQUE</t>
  </si>
  <si>
    <t>16</t>
  </si>
  <si>
    <t>4-5-13-14</t>
  </si>
  <si>
    <t>11-15</t>
  </si>
  <si>
    <t>5-20</t>
  </si>
  <si>
    <t>5-9</t>
  </si>
  <si>
    <t>ABEL</t>
  </si>
  <si>
    <t>FERNANDA MEDINA ITURRIAGA</t>
  </si>
  <si>
    <t>ESTEFANIE QUEZADA</t>
  </si>
  <si>
    <t>EMILIO LAILHACAR CINTOLESI</t>
  </si>
  <si>
    <t>ELIANA PEREZ IBAÑEZ</t>
  </si>
  <si>
    <t>7-8-9-10</t>
  </si>
  <si>
    <t>EDUARDO IGAYMAN SAUERBAUM</t>
  </si>
  <si>
    <t>14-31</t>
  </si>
  <si>
    <t>4-5</t>
  </si>
  <si>
    <t>CRISTEL PINO PINO</t>
  </si>
  <si>
    <t>CLAUDIA MENDOZA FAJARDO</t>
  </si>
  <si>
    <t>CINTHYA RAMIREZ ROMERO</t>
  </si>
  <si>
    <t>CESAR ANTONIO AGUILAR</t>
  </si>
  <si>
    <t>CATALINA ALVAREZ VALLEJOS</t>
  </si>
  <si>
    <t>CAROLINA ROJAS</t>
  </si>
  <si>
    <t>CAROLINA PINTO AHUMADA</t>
  </si>
  <si>
    <t>CAROLINA ARRIAZA TORRES</t>
  </si>
  <si>
    <t>CARMEN PAREDES MORAGA</t>
  </si>
  <si>
    <t>CARMEN FUENTES ESPINOZA</t>
  </si>
  <si>
    <t>CARLOS ARAYA GONZALEZ</t>
  </si>
  <si>
    <t>ARMANDO PEÑA</t>
  </si>
  <si>
    <t>AMERICA MUÑOZ</t>
  </si>
  <si>
    <t>SOTO</t>
  </si>
  <si>
    <t>FERNANDA DAHSE</t>
  </si>
  <si>
    <t>JORGE REYES</t>
  </si>
  <si>
    <t>CARLOS QUEZADA</t>
  </si>
  <si>
    <t>SUP-INF</t>
  </si>
  <si>
    <t>VIRGILIO OLIVARI</t>
  </si>
  <si>
    <t>GONZALO TORREALBA</t>
  </si>
  <si>
    <t>LORETO SALINAS</t>
  </si>
  <si>
    <t>MELLA</t>
  </si>
  <si>
    <t>PIERINA CHIAPPA</t>
  </si>
  <si>
    <t>GONZALO CORTES</t>
  </si>
  <si>
    <t>PATRICIA RODRIGUEZ</t>
  </si>
  <si>
    <t>RODRIGO MUÑOZ</t>
  </si>
  <si>
    <t>ESPINOZA</t>
  </si>
  <si>
    <t>JOSE ROZAS</t>
  </si>
  <si>
    <t>FRANCISCO CAMPOS</t>
  </si>
  <si>
    <t>ANALY MUÑOZ</t>
  </si>
  <si>
    <t>JAIME CASTRO</t>
  </si>
  <si>
    <t>NAZAR</t>
  </si>
  <si>
    <t>SOFIA CAMPOS</t>
  </si>
  <si>
    <t>LORENA LAGOS</t>
  </si>
  <si>
    <t>11-13</t>
  </si>
  <si>
    <t>ORTIZ</t>
  </si>
  <si>
    <t>ALEJANDRA ALARCON</t>
  </si>
  <si>
    <t>MARIA JOSE LAGARRETA</t>
  </si>
  <si>
    <t>CELAYA</t>
  </si>
  <si>
    <t>RAFAELA RIOS</t>
  </si>
  <si>
    <t>MYRIAM NUÑEZ</t>
  </si>
  <si>
    <t>1</t>
  </si>
  <si>
    <t>URREJOLA</t>
  </si>
  <si>
    <t>VERONICA CAVIERES</t>
  </si>
  <si>
    <t>LUIS GALLETTI</t>
  </si>
  <si>
    <t>6-7-8-9-10-11</t>
  </si>
  <si>
    <t>JAIME HERRERA</t>
  </si>
  <si>
    <t>19-20-29-30</t>
  </si>
  <si>
    <t>6-7-8-9-10</t>
  </si>
  <si>
    <t>8-9-10</t>
  </si>
  <si>
    <t>23-24-25-26</t>
  </si>
  <si>
    <t>CARLOS FERNANDEZ</t>
  </si>
  <si>
    <t>7-10</t>
  </si>
  <si>
    <t>9-10-11</t>
  </si>
  <si>
    <t>CACERES</t>
  </si>
  <si>
    <t>XIMENA PAVEZ</t>
  </si>
  <si>
    <t>MARIA ROJAS</t>
  </si>
  <si>
    <t>CLAUDIA CARVAJAL</t>
  </si>
  <si>
    <t>9-10-12</t>
  </si>
  <si>
    <t>3-20-28</t>
  </si>
  <si>
    <t>5-12</t>
  </si>
  <si>
    <t>29-30</t>
  </si>
  <si>
    <t>6-8</t>
  </si>
  <si>
    <t>6-11</t>
  </si>
  <si>
    <t>11-12</t>
  </si>
  <si>
    <t>IRIS MANZO</t>
  </si>
  <si>
    <t>ANA ORELLANA</t>
  </si>
  <si>
    <t>4-13</t>
  </si>
  <si>
    <t>ELISA FRIDMAN</t>
  </si>
  <si>
    <t>3-5</t>
  </si>
  <si>
    <t>CARLOS MUÑOZ</t>
  </si>
  <si>
    <t>12-13</t>
  </si>
  <si>
    <t>BERNARDINO ASTUDILLO</t>
  </si>
  <si>
    <t>12-14</t>
  </si>
  <si>
    <t>MARGARITA ALARCON</t>
  </si>
  <si>
    <t>13-14</t>
  </si>
  <si>
    <t>3-18</t>
  </si>
  <si>
    <t>MARIA JIMENA ANDRADE</t>
  </si>
  <si>
    <t>6-7</t>
  </si>
  <si>
    <t>SMITH</t>
  </si>
  <si>
    <t>8-10</t>
  </si>
  <si>
    <t>28-29</t>
  </si>
  <si>
    <t>4-6</t>
  </si>
  <si>
    <t>SANCHEZ</t>
  </si>
  <si>
    <t>29-31</t>
  </si>
  <si>
    <t>PATRICIO LLANOS</t>
  </si>
  <si>
    <t>24-25</t>
  </si>
  <si>
    <t xml:space="preserve">SUAREZ </t>
  </si>
  <si>
    <t>MARIA INES HAU</t>
  </si>
  <si>
    <t>14-19</t>
  </si>
  <si>
    <t>18-20</t>
  </si>
  <si>
    <t>MARIA BURGER</t>
  </si>
  <si>
    <t>MANQUEZ</t>
  </si>
  <si>
    <t>19-20</t>
  </si>
  <si>
    <t>14-15</t>
  </si>
  <si>
    <t>LUCINDA KAUER</t>
  </si>
  <si>
    <t>JUAN GARCIA HUIDOBRO</t>
  </si>
  <si>
    <t>PAULINA OLIVARES</t>
  </si>
  <si>
    <t>CANCELADA</t>
  </si>
  <si>
    <t>9-11</t>
  </si>
  <si>
    <t>FERNANDO DE LA CERDA</t>
  </si>
  <si>
    <t>FELIPE GONZALEZ</t>
  </si>
  <si>
    <t>EVELYN NUÑEZ</t>
  </si>
  <si>
    <t>4-12</t>
  </si>
  <si>
    <t>EDUARDO ORELLANA</t>
  </si>
  <si>
    <t>OSCAR ACEVEDO</t>
  </si>
  <si>
    <t>12-20</t>
  </si>
  <si>
    <t>9-10</t>
  </si>
  <si>
    <t>8-13</t>
  </si>
  <si>
    <t>KATHERINE ROJAS</t>
  </si>
  <si>
    <t>4-20</t>
  </si>
  <si>
    <t>VIVIANA ELCHIVER</t>
  </si>
  <si>
    <t>LILIANA SANHUEZA</t>
  </si>
  <si>
    <t>XIMENA RIERA</t>
  </si>
  <si>
    <t>MARCELA SANDOVAL</t>
  </si>
  <si>
    <t>JUAN PABLO GONZALEZ</t>
  </si>
  <si>
    <t>CAROLINA VELEZ</t>
  </si>
  <si>
    <t>NATALIE GAETE</t>
  </si>
  <si>
    <t>MARIA REINOSO</t>
  </si>
  <si>
    <t>MORA</t>
  </si>
  <si>
    <t>VERONICA BARRERA</t>
  </si>
  <si>
    <t>SUSANA BRAVO</t>
  </si>
  <si>
    <t>SILVIA OPAZO</t>
  </si>
  <si>
    <t>RENATA CARVALLO</t>
  </si>
  <si>
    <t>26</t>
  </si>
  <si>
    <t>OLGA ORTEGA</t>
  </si>
  <si>
    <t>MUÑOZ</t>
  </si>
  <si>
    <t>MARIA RODRIGUEZ</t>
  </si>
  <si>
    <t>MARIA GALLARDO</t>
  </si>
  <si>
    <t>LILIANA VENEGAS</t>
  </si>
  <si>
    <t>KAREN CASTRO</t>
  </si>
  <si>
    <t>GEORGINA VILLABLANCA</t>
  </si>
  <si>
    <t>GABRIELA SEPULVEDA</t>
  </si>
  <si>
    <t>CARMEN RODRIGUEZ</t>
  </si>
  <si>
    <t>CARMEN GUZMAN</t>
  </si>
  <si>
    <t>CAMILO HERNANDEZ</t>
  </si>
  <si>
    <t>BORIS TERREROS</t>
  </si>
  <si>
    <t>BLANCA BARRERA</t>
  </si>
  <si>
    <t>ARNALDO CORDOVA</t>
  </si>
  <si>
    <t>ANDRE ALARCON</t>
  </si>
  <si>
    <t>ANA MARIA VASQUEZ</t>
  </si>
  <si>
    <t>CLARA BARBE</t>
  </si>
  <si>
    <t>palacios</t>
  </si>
  <si>
    <t>GUASCH</t>
  </si>
  <si>
    <t>ADRIANA CONTRERAS</t>
  </si>
  <si>
    <t>AMERICA GONZALEZ</t>
  </si>
  <si>
    <t>MIGUEL ARAOS</t>
  </si>
  <si>
    <t>CAROLINA NUSSBAUM</t>
  </si>
  <si>
    <t>LUIS ALBERTO SILVA</t>
  </si>
  <si>
    <t>JORGE PIZARRO</t>
  </si>
  <si>
    <t>RICARDO GONZALEZ</t>
  </si>
  <si>
    <t>17</t>
  </si>
  <si>
    <t>ORLANDO CARO</t>
  </si>
  <si>
    <t>WIDO BOUQUILLAND</t>
  </si>
  <si>
    <t>VERONICA DEL PINO</t>
  </si>
  <si>
    <t>SONIA GAJARDO</t>
  </si>
  <si>
    <t>SEBASTIAN MUÑOZ</t>
  </si>
  <si>
    <t>SEBASTIAN DIAZ</t>
  </si>
  <si>
    <t>SEBASTIAN CARO</t>
  </si>
  <si>
    <t>27</t>
  </si>
  <si>
    <t>RUBEN VIEYRA</t>
  </si>
  <si>
    <t>ROXANA MEDINA</t>
  </si>
  <si>
    <t>ROXANA GOMEZ</t>
  </si>
  <si>
    <t>ROSSANA CONSTANTINO</t>
  </si>
  <si>
    <t>ROSA VALENZUELA</t>
  </si>
  <si>
    <t>RODRIGO TOLEDO</t>
  </si>
  <si>
    <t>RODRIGO GUTIERREZ</t>
  </si>
  <si>
    <t>RODRIGO DIAZ</t>
  </si>
  <si>
    <t>PAZ ARANCIBIA</t>
  </si>
  <si>
    <t>PAULINA DIAZ</t>
  </si>
  <si>
    <t>PAULA VIDAL</t>
  </si>
  <si>
    <t>PAULA MUÑOZ</t>
  </si>
  <si>
    <t>PABLO PAVLOV</t>
  </si>
  <si>
    <t>PABLO GOMEZ</t>
  </si>
  <si>
    <t>NISHME FUENTEALBA</t>
  </si>
  <si>
    <t>NICOLAS GARCIA</t>
  </si>
  <si>
    <t>MONICA PENNA</t>
  </si>
  <si>
    <t>MONICA GATICA</t>
  </si>
  <si>
    <t>MIRIAM MUÑOZ</t>
  </si>
  <si>
    <t>MIGUEL HERNANDEZ</t>
  </si>
  <si>
    <t>MARYORI ACEVEDO</t>
  </si>
  <si>
    <t>MARIELI SOLIS</t>
  </si>
  <si>
    <t>MARIA TERESA VERGARA</t>
  </si>
  <si>
    <t>MARIA PINO</t>
  </si>
  <si>
    <t>MARIA LORETO SANCHEZ</t>
  </si>
  <si>
    <t>MARIA GOYCOLEA</t>
  </si>
  <si>
    <t>MARIA FLORES</t>
  </si>
  <si>
    <t>MARIA ANGELICA DONOSO</t>
  </si>
  <si>
    <t>MARCO VALDIVIA</t>
  </si>
  <si>
    <t>MARCELA SAN MARTIN</t>
  </si>
  <si>
    <t>MARCELA ORELLANA</t>
  </si>
  <si>
    <t>MARCELA MIRANDA</t>
  </si>
  <si>
    <t>LUIS PINTO</t>
  </si>
  <si>
    <t>LUIS GONZALEZ</t>
  </si>
  <si>
    <t>LUIS BITRAN</t>
  </si>
  <si>
    <t>LUIS AGUILERA</t>
  </si>
  <si>
    <t>LORETO GARCIA</t>
  </si>
  <si>
    <t>LEYLA ABDUL-MALAK</t>
  </si>
  <si>
    <t>LESLY FLORES</t>
  </si>
  <si>
    <t>LAVINIA CARREÑO</t>
  </si>
  <si>
    <t>KHALED SALEH</t>
  </si>
  <si>
    <t>JUAN TRONCOSO</t>
  </si>
  <si>
    <t>JUAN PABLO OLAVE</t>
  </si>
  <si>
    <t>JUAN LUIS JUANET</t>
  </si>
  <si>
    <t>JUAN CANEPA</t>
  </si>
  <si>
    <t>JORGE PETIT</t>
  </si>
  <si>
    <t>JORGE CHAVEZ</t>
  </si>
  <si>
    <t>JEANNETTE ARAYA</t>
  </si>
  <si>
    <t>ISABEL TAPIA</t>
  </si>
  <si>
    <t>IDA GONZALEZ</t>
  </si>
  <si>
    <t>GUILLERMO SOTO</t>
  </si>
  <si>
    <t>GUILLERMO NOVOA</t>
  </si>
  <si>
    <t>GUILLERMO ALARCON</t>
  </si>
  <si>
    <t>GLORIA RIOS</t>
  </si>
  <si>
    <t>GLADYS VARGAS</t>
  </si>
  <si>
    <t>GLADYS BARRALES</t>
  </si>
  <si>
    <t>FREDDY PINO</t>
  </si>
  <si>
    <t>FERNANDO PEREZ</t>
  </si>
  <si>
    <t>FERNANDO MEDINA</t>
  </si>
  <si>
    <t>FERNANDO GARCIA</t>
  </si>
  <si>
    <t>FERNANDO BEAS</t>
  </si>
  <si>
    <t>FELIPE GOMEZ</t>
  </si>
  <si>
    <t>ERICK TAPIA</t>
  </si>
  <si>
    <t>ENRIQUE VILLARROEL</t>
  </si>
  <si>
    <t>ENRIQUE CASTILLO</t>
  </si>
  <si>
    <t>ELIZABETH VEGA</t>
  </si>
  <si>
    <t>ELIZABETH REYES</t>
  </si>
  <si>
    <t>DULCAMARA RODRIGUEZ</t>
  </si>
  <si>
    <t>DAVID ALFARO</t>
  </si>
  <si>
    <t>DANIELA OPAZO</t>
  </si>
  <si>
    <t>CRISTOPHER GUERRA</t>
  </si>
  <si>
    <t>CONSTANZA MUÑOZ</t>
  </si>
  <si>
    <t>CLAUDIO GONZALEZ</t>
  </si>
  <si>
    <t>CLAUDIA ROJAS</t>
  </si>
  <si>
    <t>CLAUDIA MIRANDA</t>
  </si>
  <si>
    <t>CECILIA MEZA</t>
  </si>
  <si>
    <t>CAROLINA MORA</t>
  </si>
  <si>
    <t>CAROLINA LARZABAL</t>
  </si>
  <si>
    <t>CAROLINA FLORES</t>
  </si>
  <si>
    <t>CARLOS RIVERA</t>
  </si>
  <si>
    <t>CONA</t>
  </si>
  <si>
    <t>BERTA ROJAS</t>
  </si>
  <si>
    <t>BERNARDO SOTO</t>
  </si>
  <si>
    <t>BARBARA AYALA</t>
  </si>
  <si>
    <t>ALEXANDRA FUENTES</t>
  </si>
  <si>
    <t>ALEJANDRA MUÑOZ</t>
  </si>
  <si>
    <t>MILENA MERY</t>
  </si>
  <si>
    <t>VIVIANA PARDO</t>
  </si>
  <si>
    <t>XIMENA RUZ PEÑA</t>
  </si>
  <si>
    <t>PATRICIA RIVERA</t>
  </si>
  <si>
    <t>OLIVIA CARREÑO</t>
  </si>
  <si>
    <t>MIGUEL TORRES</t>
  </si>
  <si>
    <t>MARIA FERNANDA SALAZAR</t>
  </si>
  <si>
    <t>LUISA MOLINA</t>
  </si>
  <si>
    <t>LORENA NILO</t>
  </si>
  <si>
    <t>JUAN SALAZAR</t>
  </si>
  <si>
    <t>HERNAN ACUÑA</t>
  </si>
  <si>
    <t>EMILIO TORRES</t>
  </si>
  <si>
    <t>17-18</t>
  </si>
  <si>
    <t>POBLETE</t>
  </si>
  <si>
    <t>2-30</t>
  </si>
  <si>
    <t>RODRIGO SILVA</t>
  </si>
  <si>
    <t>13-30</t>
  </si>
  <si>
    <t>3-31</t>
  </si>
  <si>
    <t>JUAN MORALES</t>
  </si>
  <si>
    <t>3-30</t>
  </si>
  <si>
    <t>2-18</t>
  </si>
  <si>
    <t>FELIPE RAMIREZ</t>
  </si>
  <si>
    <t>CRISTIAN DE LA BARRA</t>
  </si>
  <si>
    <t>19-30</t>
  </si>
  <si>
    <t>CLAUDIA ARANCIBIA</t>
  </si>
  <si>
    <t>18-31</t>
  </si>
  <si>
    <t>CASTRO</t>
  </si>
  <si>
    <t>JULIA DIAZ</t>
  </si>
  <si>
    <t>ISIDORA VARAS</t>
  </si>
  <si>
    <t>ALEXIS OLMEDO</t>
  </si>
  <si>
    <t>LUIS ESPINOZA</t>
  </si>
  <si>
    <t>JUAN GONZALEZ</t>
  </si>
  <si>
    <t>YOLANDA SOTO</t>
  </si>
  <si>
    <t>MOIRA LABANDEROS</t>
  </si>
  <si>
    <t>TOMAS BEALS</t>
  </si>
  <si>
    <t>MARIA QUIROZ</t>
  </si>
  <si>
    <t>SANDRA ZAMORANO</t>
  </si>
  <si>
    <t>OLGA OVALLE</t>
  </si>
  <si>
    <t>MIRIAM RIVERO</t>
  </si>
  <si>
    <t>XIMENA MUÑOZ</t>
  </si>
  <si>
    <t>VERONICA QUIÑONEZ</t>
  </si>
  <si>
    <t>VERONICA HERRERA</t>
  </si>
  <si>
    <t>VALERIA ARAVENA</t>
  </si>
  <si>
    <t>STEFANIA TOSO</t>
  </si>
  <si>
    <t>SONIA CUADRA</t>
  </si>
  <si>
    <t>SOLANGE FIGUEROA</t>
  </si>
  <si>
    <t>SERGIO MATUS</t>
  </si>
  <si>
    <t>SANDRA ROJAS</t>
  </si>
  <si>
    <t>RODRIGO CAYUL</t>
  </si>
  <si>
    <t xml:space="preserve">GONZALEZ </t>
  </si>
  <si>
    <t>ROCIO MAURE</t>
  </si>
  <si>
    <t>ROBERTO MORALES</t>
  </si>
  <si>
    <t>RICARDO SOTO</t>
  </si>
  <si>
    <t>RICARDO BORQUEZ</t>
  </si>
  <si>
    <t>RAUL ZAMORANO</t>
  </si>
  <si>
    <t>RAUL REALES</t>
  </si>
  <si>
    <t>LOLAS</t>
  </si>
  <si>
    <t>RAUL MUÑOZ</t>
  </si>
  <si>
    <t>PEDRO GARCIA</t>
  </si>
  <si>
    <t>PAULINA GALAZ</t>
  </si>
  <si>
    <t>PAULINA FERNANDEZ</t>
  </si>
  <si>
    <t>PATRICIO ROJAS</t>
  </si>
  <si>
    <t>PATRICIA TELECHEA</t>
  </si>
  <si>
    <t>PATRICIA BUSTOS</t>
  </si>
  <si>
    <t>VALDES</t>
  </si>
  <si>
    <t>PABLO GARCIA</t>
  </si>
  <si>
    <t>OLIVIA BUSTOS</t>
  </si>
  <si>
    <t>NIVIA HERRERA</t>
  </si>
  <si>
    <t>NICOLE DE BIHENCOURT</t>
  </si>
  <si>
    <t>NATALIA ONETO</t>
  </si>
  <si>
    <t>MONICA ROJAS</t>
  </si>
  <si>
    <t>MONICA ALENEA</t>
  </si>
  <si>
    <t>MARIA VICENCIO</t>
  </si>
  <si>
    <t>MARIA ROBLES</t>
  </si>
  <si>
    <t>MARIA RAZETO</t>
  </si>
  <si>
    <t>MARIA ORTEGA</t>
  </si>
  <si>
    <t>MARIA CASTRO</t>
  </si>
  <si>
    <t>MARCELA FREDES</t>
  </si>
  <si>
    <t>MANUEL PEÑA</t>
  </si>
  <si>
    <t>MANUEL ARAYA</t>
  </si>
  <si>
    <t>LUIS CONCHA</t>
  </si>
  <si>
    <t>LESLIE INFANTE</t>
  </si>
  <si>
    <t>JUAN ROJAS</t>
  </si>
  <si>
    <t>JUAN ESPINOZA</t>
  </si>
  <si>
    <t>JUAN CATRILEO</t>
  </si>
  <si>
    <t>JOSE GARCIA HUIDOBRO</t>
  </si>
  <si>
    <t>ISABEL MULLER</t>
  </si>
  <si>
    <t>INGRID LOPEZ</t>
  </si>
  <si>
    <t>GUSTAVO MIRANDA</t>
  </si>
  <si>
    <t>GONZALO VALLEJOS</t>
  </si>
  <si>
    <t>GERMAN GREVE</t>
  </si>
  <si>
    <t>GALA DOMINGUEZ</t>
  </si>
  <si>
    <t>ELLIOT BRUNSLEY</t>
  </si>
  <si>
    <t>EDUARDO ROMO</t>
  </si>
  <si>
    <t>DEBORA MIRANDA</t>
  </si>
  <si>
    <t>DANIELA ACUÑA</t>
  </si>
  <si>
    <t>DANIEL SANCHEZ</t>
  </si>
  <si>
    <t>DANIEL GARCIA</t>
  </si>
  <si>
    <t>DANIEL DIAZ</t>
  </si>
  <si>
    <t>CRISTIAN ESPINOZA</t>
  </si>
  <si>
    <t>CONSTANZA CORREA</t>
  </si>
  <si>
    <t>CLAUDIO REYES</t>
  </si>
  <si>
    <t>CLAUDIA SOTO</t>
  </si>
  <si>
    <t>CLAUDIA MUÑOZ</t>
  </si>
  <si>
    <t>CLAUDIA MORGADO</t>
  </si>
  <si>
    <t>CHARLES ARAYA</t>
  </si>
  <si>
    <t>CECILIA ROJAS</t>
  </si>
  <si>
    <t>CARMEN SEPULVEDA</t>
  </si>
  <si>
    <t>CARLOS BUDROVIC</t>
  </si>
  <si>
    <t>CAMILA PEREZ</t>
  </si>
  <si>
    <t>BENJAMIN ESPINOZA</t>
  </si>
  <si>
    <t>ARTURO MILLAN</t>
  </si>
  <si>
    <t>ANA MARIA URRUTIA</t>
  </si>
  <si>
    <t>ANA CAVIERES</t>
  </si>
  <si>
    <t>ALEJANDRO CARVAJAL</t>
  </si>
  <si>
    <t>ADEMAR ALVEAR</t>
  </si>
  <si>
    <t>RAMEAU</t>
  </si>
  <si>
    <t>PRISCILA RAMOS</t>
  </si>
  <si>
    <t>CHARLOTTE DIAZ</t>
  </si>
  <si>
    <t>12-13-14-15</t>
  </si>
  <si>
    <t>EDUARDO ALBORNOZ</t>
  </si>
  <si>
    <t>2-3-4-6</t>
  </si>
  <si>
    <t>SILVIA OYARZUN</t>
  </si>
  <si>
    <t>18-19-20-21</t>
  </si>
  <si>
    <t>PATRICIO CARREÑO</t>
  </si>
  <si>
    <t xml:space="preserve">SUP-INF </t>
  </si>
  <si>
    <t>29-30-31</t>
  </si>
  <si>
    <t>18-19-20</t>
  </si>
  <si>
    <t>VALERIA DEL VALLE</t>
  </si>
  <si>
    <t>DONIEZ</t>
  </si>
  <si>
    <t>VERONICA MORENO</t>
  </si>
  <si>
    <t>SOFIA GONZALEZ</t>
  </si>
  <si>
    <t>SILVANA MUÑOZ</t>
  </si>
  <si>
    <t>RACHEL BROAD</t>
  </si>
  <si>
    <t>NATALIA HERNANDEZ</t>
  </si>
  <si>
    <t>MONICA CORTES</t>
  </si>
  <si>
    <t>MASIEL CASTILLO</t>
  </si>
  <si>
    <t>MARIANA ARELLANO</t>
  </si>
  <si>
    <t>MARIA TRONCOSO</t>
  </si>
  <si>
    <t>MARIA ALARCON</t>
  </si>
  <si>
    <t>MARCIA SEGOVIA</t>
  </si>
  <si>
    <t>LUNA ARRUE</t>
  </si>
  <si>
    <t>KARLA GAETE</t>
  </si>
  <si>
    <t>JORGE CHUART</t>
  </si>
  <si>
    <t>HERNAN TORO</t>
  </si>
  <si>
    <t>HENRY NEIRA</t>
  </si>
  <si>
    <t>DANIELA MIRANDA</t>
  </si>
  <si>
    <t>CONSTANZA ARAYA</t>
  </si>
  <si>
    <t>CLAUDIA MARTINEZ</t>
  </si>
  <si>
    <t>CAROLINA PINTO</t>
  </si>
  <si>
    <t>DONOSO</t>
  </si>
  <si>
    <t>BAEZ</t>
  </si>
  <si>
    <t>BARREDA</t>
  </si>
  <si>
    <t>PAULINA SALAZAR</t>
  </si>
  <si>
    <t>2-4</t>
  </si>
  <si>
    <t>15-19</t>
  </si>
  <si>
    <t>20-30</t>
  </si>
  <si>
    <t>13-18</t>
  </si>
  <si>
    <t>MARCO VARGAS</t>
  </si>
  <si>
    <t>JULIA ARAYA</t>
  </si>
  <si>
    <t>5-8</t>
  </si>
  <si>
    <t>GONZALO ARACENA</t>
  </si>
  <si>
    <t>20-21-22</t>
  </si>
  <si>
    <t>7-9</t>
  </si>
  <si>
    <t>DANIEL FREDES</t>
  </si>
  <si>
    <t>PAOLA PAVEZ</t>
  </si>
  <si>
    <t>5-6</t>
  </si>
  <si>
    <t>VIVIANA VADE</t>
  </si>
  <si>
    <t>TOMAS GONZALEZ</t>
  </si>
  <si>
    <t>PATRICIA ARAVENA</t>
  </si>
  <si>
    <t>PABLO CASTILLO</t>
  </si>
  <si>
    <t>DENISSE YAÑEZ</t>
  </si>
  <si>
    <t>DANIELA BRAVO</t>
  </si>
  <si>
    <t>CLAUDIO VALDENEGRO</t>
  </si>
  <si>
    <t>CLAUDIA ZABALA</t>
  </si>
  <si>
    <t>LUZMIRA AVILES</t>
  </si>
  <si>
    <t>SUP-SUP-INF</t>
  </si>
  <si>
    <t>MARITZA ARAYA</t>
  </si>
  <si>
    <t>JAIME CIFUENTES</t>
  </si>
  <si>
    <t>XIMENA FLORES</t>
  </si>
  <si>
    <t>GLORIA BARREDA</t>
  </si>
  <si>
    <t>RICARDO GONZALES</t>
  </si>
  <si>
    <t>INES RAVELOT</t>
  </si>
  <si>
    <t>RODRIGO ALVIZU</t>
  </si>
  <si>
    <t>ROBERTO RAMIREZ</t>
  </si>
  <si>
    <t>ROBERTO PAINENAO</t>
  </si>
  <si>
    <t>NELSON CESPEDES</t>
  </si>
  <si>
    <t>MIRIAM IBARRA</t>
  </si>
  <si>
    <t>MIGUEL ANGEL ARAOS</t>
  </si>
  <si>
    <t>MARIANA GALLARDO</t>
  </si>
  <si>
    <t>MARIA PEREZ</t>
  </si>
  <si>
    <t>MARIA ELENA SALAS</t>
  </si>
  <si>
    <t>MARIA CORREA</t>
  </si>
  <si>
    <t>MARGARITA PEÑA</t>
  </si>
  <si>
    <t>MACARENA ANGELA REYES</t>
  </si>
  <si>
    <t>LUIS CROUCHET</t>
  </si>
  <si>
    <t>LAVINIA DEL CARMEN</t>
  </si>
  <si>
    <t>KARINA DIAZ</t>
  </si>
  <si>
    <t>IVAN ROLDAN</t>
  </si>
  <si>
    <t>FELIPE ROSAS</t>
  </si>
  <si>
    <t>FABIOLA BAEZA</t>
  </si>
  <si>
    <t>EDUARDO IVIS</t>
  </si>
  <si>
    <t>CRISTIAN FLORES</t>
  </si>
  <si>
    <t>CLAUDIA CARDENAS</t>
  </si>
  <si>
    <t>CECILIA LAGOS</t>
  </si>
  <si>
    <t>BARBARA SOTO</t>
  </si>
  <si>
    <t>BARBARA PINO</t>
  </si>
  <si>
    <t>ANDRES MELENDEZ</t>
  </si>
  <si>
    <t>CAMILA DE LA CERDA</t>
  </si>
  <si>
    <t>SANDRA MARTINEZ</t>
  </si>
  <si>
    <t>PAOLA AGUILERA</t>
  </si>
  <si>
    <t>NICOLAS ALVAREZ</t>
  </si>
  <si>
    <t>MACARENA MORALES</t>
  </si>
  <si>
    <t>LUIS MEDINA</t>
  </si>
  <si>
    <t>LILY HIDALGO</t>
  </si>
  <si>
    <t>JOSEFINA CORREA</t>
  </si>
  <si>
    <t>IGNACIO BECERRA</t>
  </si>
  <si>
    <t>FRANCISCA VEGA</t>
  </si>
  <si>
    <t>FLORENCIA RUBIO</t>
  </si>
  <si>
    <t>FELIPE MEDINA</t>
  </si>
  <si>
    <t>DANIELA RIQUELME</t>
  </si>
  <si>
    <t>CRISTIAN CORONEL</t>
  </si>
  <si>
    <t>JOSE MIGUEL VERDUGO</t>
  </si>
  <si>
    <t>FRANCISCA QUEZADA</t>
  </si>
  <si>
    <t>CRISTOBAL CHAPA</t>
  </si>
  <si>
    <t>HERBERT SAEZ</t>
  </si>
  <si>
    <t>ACUÑA</t>
  </si>
  <si>
    <t>CLAUDIA ESCOBAR</t>
  </si>
  <si>
    <t>MILENA CID</t>
  </si>
  <si>
    <t>LOZADA</t>
  </si>
  <si>
    <t>CAROLINA ORTEGA</t>
  </si>
  <si>
    <t>MARCELO CARDENAS</t>
  </si>
  <si>
    <t>VASQUEZ</t>
  </si>
  <si>
    <t>RODOLFO LANDA</t>
  </si>
  <si>
    <t>D. PEREZ</t>
  </si>
  <si>
    <t>YELSY BASILIO</t>
  </si>
  <si>
    <t>WLADIMIR MUÑOZ</t>
  </si>
  <si>
    <t>WILLIAMS GONZALEZ</t>
  </si>
  <si>
    <t>WALDO BROWN</t>
  </si>
  <si>
    <t>VICTORIA HERRERA</t>
  </si>
  <si>
    <t>URSULA CABRERA</t>
  </si>
  <si>
    <t>TAMARA CIFUENTES</t>
  </si>
  <si>
    <t>SUSANA CORTES</t>
  </si>
  <si>
    <t>ULLOA</t>
  </si>
  <si>
    <t>SILVIA ALIAGA</t>
  </si>
  <si>
    <t>SILVANA ARAVENA</t>
  </si>
  <si>
    <t>SERGIO ESPINOZA</t>
  </si>
  <si>
    <t>MOYA</t>
  </si>
  <si>
    <t>SEBASTIAN VELASQUEZ</t>
  </si>
  <si>
    <t>RUTH URZUA</t>
  </si>
  <si>
    <t xml:space="preserve">RUPERTO LOPEZ </t>
  </si>
  <si>
    <t>RUBEN TRINCADO</t>
  </si>
  <si>
    <t>ROSSANA VALLEJOS</t>
  </si>
  <si>
    <t>31-32</t>
  </si>
  <si>
    <t>RODRIGO POBLETE</t>
  </si>
  <si>
    <t>RODRIGO LAZO</t>
  </si>
  <si>
    <t>13-14-15</t>
  </si>
  <si>
    <t>ROBERTO BOLTON</t>
  </si>
  <si>
    <t>RICARDO HIDALGO</t>
  </si>
  <si>
    <t>RAMON MORALES</t>
  </si>
  <si>
    <t>RAFAEL CASTILLO</t>
  </si>
  <si>
    <t>PILAR OYARZUN</t>
  </si>
  <si>
    <t>PEDRO SALINAS</t>
  </si>
  <si>
    <t>PATRICIO DIAZ</t>
  </si>
  <si>
    <t>PAOLA ROJAS</t>
  </si>
  <si>
    <t>3-4-5-6</t>
  </si>
  <si>
    <t>NELSON VELARDI</t>
  </si>
  <si>
    <t>3-4-13-14</t>
  </si>
  <si>
    <t>NANCY GONZALEZ</t>
  </si>
  <si>
    <t>MUJICA</t>
  </si>
  <si>
    <t>MONICA PARDO</t>
  </si>
  <si>
    <t>MATILDE MILLAN</t>
  </si>
  <si>
    <t>MARITZA BUSTAMANTE</t>
  </si>
  <si>
    <t>MARISOL BASUALDO</t>
  </si>
  <si>
    <t>MARIO SOTO</t>
  </si>
  <si>
    <t>MARIO FERNANDEZ</t>
  </si>
  <si>
    <t>MARIA REVECO</t>
  </si>
  <si>
    <t>MARCO DROGUETT</t>
  </si>
  <si>
    <t>MARCELO FREYHOFFER</t>
  </si>
  <si>
    <t>MARCELO DIAZ</t>
  </si>
  <si>
    <t>MARCELA FUENZALIDA</t>
  </si>
  <si>
    <t>MANUEL CASTILLO</t>
  </si>
  <si>
    <t>MAGALY GONZALEZ</t>
  </si>
  <si>
    <t>LUIS VERGARA</t>
  </si>
  <si>
    <t>LUIS MORENO</t>
  </si>
  <si>
    <t>LORENA GONZALEZ</t>
  </si>
  <si>
    <t>LICCI VIDAL</t>
  </si>
  <si>
    <t>KAREN MONSALVE</t>
  </si>
  <si>
    <t>20-29</t>
  </si>
  <si>
    <t>JUAN PABLO GALLEGUILLOS</t>
  </si>
  <si>
    <t>JUAN PABLO ALBARRAN</t>
  </si>
  <si>
    <t>JUAN CONTRERAS</t>
  </si>
  <si>
    <t>JUAN ARIEL SAEZ</t>
  </si>
  <si>
    <t>JOSELO CAMPOS</t>
  </si>
  <si>
    <t>JOSE SILVA</t>
  </si>
  <si>
    <t>JOSE QUILAHUILQUE</t>
  </si>
  <si>
    <t>JORGE YAÑEZ</t>
  </si>
  <si>
    <t>JORGE SEPULVEDA</t>
  </si>
  <si>
    <t>JORGE RETAMAL</t>
  </si>
  <si>
    <t>JORGE GIANNELONI</t>
  </si>
  <si>
    <t>JORGE FUENTES</t>
  </si>
  <si>
    <t>IRIS VELOSO</t>
  </si>
  <si>
    <t>INGRID GONZALEZ</t>
  </si>
  <si>
    <t>INES CONTRERAS DRIGUETT</t>
  </si>
  <si>
    <t>INES CONTRERAS</t>
  </si>
  <si>
    <t>HUMBERTO QUINTERO</t>
  </si>
  <si>
    <t>GUSTAVO GONZALEZ</t>
  </si>
  <si>
    <t>GONZALO ZUÑIGA</t>
  </si>
  <si>
    <t>GLORIA RAMIREZ</t>
  </si>
  <si>
    <t>GASTON BECERRA</t>
  </si>
  <si>
    <t>GARAY</t>
  </si>
  <si>
    <t>GABRIEL PINO</t>
  </si>
  <si>
    <t>FRANCISCO TORRES</t>
  </si>
  <si>
    <t>13-14-30</t>
  </si>
  <si>
    <t>FRANCISCO GONZALEZ</t>
  </si>
  <si>
    <t>FERNANDO VILLALON</t>
  </si>
  <si>
    <t>FERNANDO MONTERO</t>
  </si>
  <si>
    <t>FELIPE PEREZ</t>
  </si>
  <si>
    <t>ESTEBAN HERNANDEZ</t>
  </si>
  <si>
    <t>EMELINA VILLARROEL</t>
  </si>
  <si>
    <t>ELIZABETH GONZALEZ</t>
  </si>
  <si>
    <t>ELIANA BONTA</t>
  </si>
  <si>
    <t>EDITH INFANTE</t>
  </si>
  <si>
    <t>DANIEL OLIVERA</t>
  </si>
  <si>
    <t>CRISTIAN PONCE</t>
  </si>
  <si>
    <t>CRISTIAN LOPEZ</t>
  </si>
  <si>
    <t>CRISTIAN GUZMAN</t>
  </si>
  <si>
    <t>CRISTIAN GONZALEZ</t>
  </si>
  <si>
    <t>CLAUDIA CATALDO</t>
  </si>
  <si>
    <t>CLAUDIA BURGOS</t>
  </si>
  <si>
    <t>CESAR GONZALEZ</t>
  </si>
  <si>
    <t>CEDRIC BERHELOT</t>
  </si>
  <si>
    <t>CAROLINA MOLINA</t>
  </si>
  <si>
    <t>CAROLINA FIGUEROA</t>
  </si>
  <si>
    <t>CARMEN OLIVARES</t>
  </si>
  <si>
    <t>CARMEN OJEDA</t>
  </si>
  <si>
    <t>18-30</t>
  </si>
  <si>
    <t>BORIS NOVOA</t>
  </si>
  <si>
    <t>BEATRIZ CONTRERAS</t>
  </si>
  <si>
    <t>ASTRID SANDOVAL</t>
  </si>
  <si>
    <t>ANGELINA GARRIDO</t>
  </si>
  <si>
    <t>ANGELA TOLEDO</t>
  </si>
  <si>
    <t>10-11-12</t>
  </si>
  <si>
    <t>ANDRES LARRAIN</t>
  </si>
  <si>
    <t xml:space="preserve">MALDONADO </t>
  </si>
  <si>
    <t>ANA MARIA MARTINEZ</t>
  </si>
  <si>
    <t>ANA MARIA LOPEZ</t>
  </si>
  <si>
    <t>AMELIA VASQUEZ</t>
  </si>
  <si>
    <t>ALEJANDRO LOPEZ</t>
  </si>
  <si>
    <t>SALAZAR</t>
  </si>
  <si>
    <t>ROSA GONZALEZ</t>
  </si>
  <si>
    <t>MARIA JOSE TRONCOSO</t>
  </si>
  <si>
    <t>PARADA</t>
  </si>
  <si>
    <t>GILBERTO HERRERA</t>
  </si>
  <si>
    <t>JUAN INOSTROZA</t>
  </si>
  <si>
    <t>GIOVANNI ARAVENA</t>
  </si>
  <si>
    <t>LUCRECIA FARIAS</t>
  </si>
  <si>
    <t>FABIAN NUÑEZ</t>
  </si>
  <si>
    <t>CRISTIAN LLEBUL</t>
  </si>
  <si>
    <t>RODRIGO RIVAS</t>
  </si>
  <si>
    <t>MARCELA LEIVA</t>
  </si>
  <si>
    <t>JAVIER GODOY</t>
  </si>
  <si>
    <t>MARIA JOSE CORREA</t>
  </si>
  <si>
    <t>YURI HERNANDEZ</t>
  </si>
  <si>
    <t>HERNAN PINCHEIRA</t>
  </si>
  <si>
    <t>XIMENA ARANGUIZ</t>
  </si>
  <si>
    <t>VERONICA ERICES</t>
  </si>
  <si>
    <t>ISMAEL FARIAS</t>
  </si>
  <si>
    <t>ALEJANDRA LOPEZ</t>
  </si>
  <si>
    <t>MARGARITA DIAZ</t>
  </si>
  <si>
    <t>JAVIER SILVA</t>
  </si>
  <si>
    <t>RAMON ESPINOZA</t>
  </si>
  <si>
    <t>JUVENAL PAREJA</t>
  </si>
  <si>
    <t>RODRIGO VERGARA</t>
  </si>
  <si>
    <t>EVELYN ROMAN</t>
  </si>
  <si>
    <t>HECTOR CABRERA</t>
  </si>
  <si>
    <t>SERGIO POBLETE</t>
  </si>
  <si>
    <t>PAMELA MARTINEZ</t>
  </si>
  <si>
    <t>FELIPE PALLERO</t>
  </si>
  <si>
    <t>ELVIS ARAVENA</t>
  </si>
  <si>
    <t>IRIS DIAZ</t>
  </si>
  <si>
    <t>2-3-4-5-6</t>
  </si>
  <si>
    <t>CLAUDIA LUQUE</t>
  </si>
  <si>
    <t>CARLOS BACHMANN</t>
  </si>
  <si>
    <t>JACOB BAEZA</t>
  </si>
  <si>
    <t>13-19</t>
  </si>
  <si>
    <t>PABLO CARRASCO</t>
  </si>
  <si>
    <t>ANA MAGNA</t>
  </si>
  <si>
    <t>REBOLLEDO</t>
  </si>
  <si>
    <t>LORETO CAZAOUX</t>
  </si>
  <si>
    <t>LUIS CARPANETTI</t>
  </si>
  <si>
    <t>CARTER</t>
  </si>
  <si>
    <t>LUZ CRUZ</t>
  </si>
  <si>
    <t>EDITH ALARCON</t>
  </si>
  <si>
    <t>GONZALO ALBORNOZ</t>
  </si>
  <si>
    <t>CAROLINA MANCILLA</t>
  </si>
  <si>
    <t>CLEDIA ORTEGA</t>
  </si>
  <si>
    <t>JESSICA VEGA</t>
  </si>
  <si>
    <t>ABIGAIL LAZCANO</t>
  </si>
  <si>
    <t>MARIA ALMENDRA</t>
  </si>
  <si>
    <t>JOSE VILLALOBOS</t>
  </si>
  <si>
    <t>ALEXANDRA DIAZ</t>
  </si>
  <si>
    <t>DRA NUÑEZ</t>
  </si>
  <si>
    <t>KAREN NUÑEZ IBAÑEZ</t>
  </si>
  <si>
    <t>ALICIA MUÑOZ</t>
  </si>
  <si>
    <t>30-19</t>
  </si>
  <si>
    <r>
      <rPr>
        <b/>
        <sz val="10"/>
        <color rgb="FFFF0000"/>
        <rFont val="Calibri"/>
        <family val="2"/>
        <scheme val="minor"/>
      </rPr>
      <t>2</t>
    </r>
    <r>
      <rPr>
        <sz val="10"/>
        <rFont val="Calibri"/>
        <family val="2"/>
        <scheme val="minor"/>
      </rPr>
      <t>-11</t>
    </r>
  </si>
  <si>
    <t>ADRIAN GUERRA</t>
  </si>
  <si>
    <t>2-11</t>
  </si>
  <si>
    <t>GLORIA RETAMAL</t>
  </si>
  <si>
    <t>RODRIGUEZ</t>
  </si>
  <si>
    <t>PIA MOLINA</t>
  </si>
  <si>
    <t>VICTORIA CARREÑO</t>
  </si>
  <si>
    <t>GABRIELA GONZALEZ</t>
  </si>
  <si>
    <t>ANDREA GODOY</t>
  </si>
  <si>
    <t>CRISTIAN ROMERO</t>
  </si>
  <si>
    <t>ROSA MUÑOZ</t>
  </si>
  <si>
    <t>ROSA BARKER</t>
  </si>
  <si>
    <t>3-14</t>
  </si>
  <si>
    <t>JEANETTE ARANGUIZ</t>
  </si>
  <si>
    <t>13-20</t>
  </si>
  <si>
    <t>ANA CORDOVA</t>
  </si>
  <si>
    <t>MONICA FARIAS</t>
  </si>
  <si>
    <t>LUIS SILVA</t>
  </si>
  <si>
    <t>BLANCA FIGUEROA</t>
  </si>
  <si>
    <t>ALEXIS GAJARDO</t>
  </si>
  <si>
    <t>8-11</t>
  </si>
  <si>
    <t>ELIZABETH DIAZ</t>
  </si>
  <si>
    <t>RODRIGO AGUILAR</t>
  </si>
  <si>
    <t>EMA HURTADO</t>
  </si>
  <si>
    <t>CAROLINA FAUNES</t>
  </si>
  <si>
    <t>3-29-30</t>
  </si>
  <si>
    <t>JUAN RIVERA</t>
  </si>
  <si>
    <t>MARIA GONZALEZ</t>
  </si>
  <si>
    <t>WILLIAMS</t>
  </si>
  <si>
    <t>DAVID VALDIVIA</t>
  </si>
  <si>
    <t>CARLOS NUÑEZ</t>
  </si>
  <si>
    <t>7-8-9</t>
  </si>
  <si>
    <t>19-31</t>
  </si>
  <si>
    <t>CESAR CAMPOS</t>
  </si>
  <si>
    <t>EDITH MANQUIAN</t>
  </si>
  <si>
    <t>ISABEL HINOJOSA</t>
  </si>
  <si>
    <t>CARIME LECRERC</t>
  </si>
  <si>
    <t>ROMINA PETERSEN</t>
  </si>
  <si>
    <t>HUGO CERDA</t>
  </si>
  <si>
    <t>ARAVENA</t>
  </si>
  <si>
    <t>XIMENA CONTRERAS</t>
  </si>
  <si>
    <t>VILDOSO</t>
  </si>
  <si>
    <t>VERONICA PEREZ</t>
  </si>
  <si>
    <t>FISHER</t>
  </si>
  <si>
    <t>MATURANA</t>
  </si>
  <si>
    <t>5-7</t>
  </si>
  <si>
    <t>ROGELIO CASAS</t>
  </si>
  <si>
    <t>RODRIGO GONZALEZ</t>
  </si>
  <si>
    <t>RICARDO ULLOA</t>
  </si>
  <si>
    <t>PATRICIO PASSALAQUA</t>
  </si>
  <si>
    <t>PATRICIA DIAZ</t>
  </si>
  <si>
    <t>PAMELA OLIVARES</t>
  </si>
  <si>
    <t>PAMELA DIAZ</t>
  </si>
  <si>
    <t>PABLO HUERTA FUENTES</t>
  </si>
  <si>
    <t>ORELLANA</t>
  </si>
  <si>
    <t>MONICA LOPEZ</t>
  </si>
  <si>
    <t>MONICA DONOSO</t>
  </si>
  <si>
    <t>MIGUEL LORCA</t>
  </si>
  <si>
    <t>2-19</t>
  </si>
  <si>
    <t>MARIO BENINI</t>
  </si>
  <si>
    <t>MARIBEL IBAÑEZ</t>
  </si>
  <si>
    <t>MARIA MUÑOZ</t>
  </si>
  <si>
    <t>10-11</t>
  </si>
  <si>
    <t>MARIA JOSE GOMEZ</t>
  </si>
  <si>
    <t>MARIA ESPINOZA</t>
  </si>
  <si>
    <t>MARIA COLIPE</t>
  </si>
  <si>
    <t>MANUEL MUÑOZ</t>
  </si>
  <si>
    <t>MACARENA VARGAS</t>
  </si>
  <si>
    <t>MACARENA ORDOÑEZ GODOY</t>
  </si>
  <si>
    <t>AVENDAÑO</t>
  </si>
  <si>
    <t>LUIS CEA</t>
  </si>
  <si>
    <t>LUCERITO RODRIGUEZ</t>
  </si>
  <si>
    <t>LORENA MORALES</t>
  </si>
  <si>
    <t>LORENA BAEZA</t>
  </si>
  <si>
    <t>LILIAN FLORES</t>
  </si>
  <si>
    <t>KATHERINE MUÑOZ</t>
  </si>
  <si>
    <t>JULIA PERALTA</t>
  </si>
  <si>
    <t>JUAN IBAÑEZ</t>
  </si>
  <si>
    <t>JOSELYN ANTIQUEO</t>
  </si>
  <si>
    <t>JOSE CANIVILO</t>
  </si>
  <si>
    <t>IRMA MUSSER</t>
  </si>
  <si>
    <t>GUILLERMO ROJAS</t>
  </si>
  <si>
    <t>GEORGINA MARTINEZ</t>
  </si>
  <si>
    <t>MORENO</t>
  </si>
  <si>
    <t>GARCIA</t>
  </si>
  <si>
    <t>2-14</t>
  </si>
  <si>
    <t>Aliaga</t>
  </si>
  <si>
    <t>EVA VELIZ</t>
  </si>
  <si>
    <t>ERNESTO RUIZ</t>
  </si>
  <si>
    <t>7-8-10</t>
  </si>
  <si>
    <t>ERIKA VELASQUEZ</t>
  </si>
  <si>
    <t>12-15</t>
  </si>
  <si>
    <t>ELIZABETH MUÑOZ</t>
  </si>
  <si>
    <t>ELIZABETH MORALES</t>
  </si>
  <si>
    <t>VILLALOBOS</t>
  </si>
  <si>
    <t>EDWIN FASSLER</t>
  </si>
  <si>
    <t>5-6-7</t>
  </si>
  <si>
    <t>DOMINIQUE VARGAS</t>
  </si>
  <si>
    <t>CLAUDIO MUÑOZ</t>
  </si>
  <si>
    <t>CLAUDIA FIGUEROA</t>
  </si>
  <si>
    <t>5-8-9</t>
  </si>
  <si>
    <t>CARMEN SOTO</t>
  </si>
  <si>
    <t>CARLOS ZUSARTE</t>
  </si>
  <si>
    <t>CARLA DELGADILLO</t>
  </si>
  <si>
    <t>BEATRIZ MORALES</t>
  </si>
  <si>
    <t>2-4-6</t>
  </si>
  <si>
    <t>ANA MARIA RONDA</t>
  </si>
  <si>
    <t>ANA CASTILLO</t>
  </si>
  <si>
    <t>AIDA HERNANDEZ</t>
  </si>
  <si>
    <t>PINEDO</t>
  </si>
  <si>
    <t>DANITZA MARTINEZ MORENO</t>
  </si>
  <si>
    <t>MARIA LUCERO ILABACA</t>
  </si>
  <si>
    <t>HAYAL</t>
  </si>
  <si>
    <t>RICARDO BARRAZA BARRIENTOS</t>
  </si>
  <si>
    <t>MONICA ROJAS OSORIO</t>
  </si>
  <si>
    <t>LANDAETA</t>
  </si>
  <si>
    <t>ARIEL CMOISSO</t>
  </si>
  <si>
    <t>VON MARTTENS</t>
  </si>
  <si>
    <t>MARTA QUINTEROS PIZARRO</t>
  </si>
  <si>
    <t>JUAN PEÑA ORDENES</t>
  </si>
  <si>
    <t>MYRNA VALENZUELA GREZ</t>
  </si>
  <si>
    <t>KINKEAD</t>
  </si>
  <si>
    <t>VIVIANA SILVA</t>
  </si>
  <si>
    <t>2-3-4</t>
  </si>
  <si>
    <t>VILMA AMAYA</t>
  </si>
  <si>
    <t>TORRES</t>
  </si>
  <si>
    <t xml:space="preserve">CORVALAN </t>
  </si>
  <si>
    <t>THOMAS SEMPLE</t>
  </si>
  <si>
    <t>SONIA ROESCHMANN</t>
  </si>
  <si>
    <t>SOLANGE MONROY</t>
  </si>
  <si>
    <t>SERGIO MELENDEZ</t>
  </si>
  <si>
    <t>SERGIO DEL VALLE CAMPOS</t>
  </si>
  <si>
    <t>SEBASTIAN SILVA ZAMORANO</t>
  </si>
  <si>
    <t>SCHWARZ LEFKOVITS VERÓNICA</t>
  </si>
  <si>
    <t>FUENTESECA</t>
  </si>
  <si>
    <t>RUBEN MIRANDA CASTRO</t>
  </si>
  <si>
    <t>ROSA MUÑOZ RIVERA</t>
  </si>
  <si>
    <t>RODRIGO ROBLES</t>
  </si>
  <si>
    <t>FERNANDEZ</t>
  </si>
  <si>
    <t>RICARDO BAZARRAZA BARRIENTOS</t>
  </si>
  <si>
    <t>RAUL PEÑA GOMEZ</t>
  </si>
  <si>
    <t>RAUL MONTECINOS</t>
  </si>
  <si>
    <t>27-28</t>
  </si>
  <si>
    <t>PAULA FAUNDEZ CAMPOS</t>
  </si>
  <si>
    <t>CORVALAN</t>
  </si>
  <si>
    <t>21-28</t>
  </si>
  <si>
    <t>PATRICIO SAAVEDRA DIAZ</t>
  </si>
  <si>
    <t>PATRICIA CHOMALI ACUÑA</t>
  </si>
  <si>
    <t>PAOLA CORDOVA</t>
  </si>
  <si>
    <t>PABLO SCHULTZ</t>
  </si>
  <si>
    <t>NORA YERKOVIC JARA</t>
  </si>
  <si>
    <t>13-15</t>
  </si>
  <si>
    <t>NATALIA BEYTIA</t>
  </si>
  <si>
    <t>6-7-8-9</t>
  </si>
  <si>
    <t>MONICA FERNANDEZ GAETE</t>
  </si>
  <si>
    <t>25-26-27</t>
  </si>
  <si>
    <t>MOIRA SMITH MEDINA</t>
  </si>
  <si>
    <t>MIRIAM NAVARRO CORREA</t>
  </si>
  <si>
    <t>3-19</t>
  </si>
  <si>
    <t>MIGUEL VELASQUEZ</t>
  </si>
  <si>
    <t>MELISSA KETELS RODRIGUEZ</t>
  </si>
  <si>
    <t>MAXIMO KAMADA LUPPINO</t>
  </si>
  <si>
    <t>MAURICIO MORALES GUTIERREZ</t>
  </si>
  <si>
    <t>MAURICIO JALON VALVERDE</t>
  </si>
  <si>
    <t>MARIA VERA HENRIQUEZ</t>
  </si>
  <si>
    <t>BADILLA</t>
  </si>
  <si>
    <t>MARIA TEJERO COLARTE</t>
  </si>
  <si>
    <t>MARIA SALDIAS PAÑAFIEL</t>
  </si>
  <si>
    <t>MARIA ROJAS AUBRY</t>
  </si>
  <si>
    <t>MARIA PONS BARROS</t>
  </si>
  <si>
    <t>MARIA OVALLE JARFA</t>
  </si>
  <si>
    <t>MARIA ISABEL VARAS CASTILLO</t>
  </si>
  <si>
    <t>MARIA INES OVALLE JARPA</t>
  </si>
  <si>
    <t>MARIA GONZALEZ GONZALEZ</t>
  </si>
  <si>
    <t>24-26</t>
  </si>
  <si>
    <t>22-27</t>
  </si>
  <si>
    <t>MARIA GANA TAIBA</t>
  </si>
  <si>
    <t>MARIA EUGENIA RIVEROS</t>
  </si>
  <si>
    <t>MARIA DEL PILAR MUNIZAGA FIGARI</t>
  </si>
  <si>
    <t>MARIA CECILIA TRUJILLO SIBILLA</t>
  </si>
  <si>
    <t>MARIA CECILIA SAAVEDRA</t>
  </si>
  <si>
    <t>MARGARITA RUIZ DIAZ</t>
  </si>
  <si>
    <t>MARGARITA RODRIGUEZ</t>
  </si>
  <si>
    <t>MARGARITA CACERES CONTRERAS</t>
  </si>
  <si>
    <t>MARCELO ALVAREZ FONSECA</t>
  </si>
  <si>
    <t>MARCELA SANDOVAL HUARCAYA</t>
  </si>
  <si>
    <t>NORAMBUENA</t>
  </si>
  <si>
    <t>MAGDALENA GARCIA PRADO</t>
  </si>
  <si>
    <t>MAGALY DOREN VIDAL</t>
  </si>
  <si>
    <t>MACARENA LEON PAROT</t>
  </si>
  <si>
    <t>MABEL GALVEZ</t>
  </si>
  <si>
    <t>M. PAZ RABAJILLE</t>
  </si>
  <si>
    <t>LUZ LARRAIN</t>
  </si>
  <si>
    <t>LUIS RODRIGUEZ INOSTROZA</t>
  </si>
  <si>
    <t>LUCIA DEL CARMEN MARTINEZ SILVA</t>
  </si>
  <si>
    <t>LUCIA ARREDONDO KRSANAC</t>
  </si>
  <si>
    <t>LORETO CELEDON ALCANTARA</t>
  </si>
  <si>
    <t>11-12-13-14-15</t>
  </si>
  <si>
    <t>JUAN LEYES ECHEVERRIA</t>
  </si>
  <si>
    <t>JUAN KOKALY AGUAD</t>
  </si>
  <si>
    <t>JUAN KOKALI</t>
  </si>
  <si>
    <t>JUAN GALDAMES SHIATTIÑO</t>
  </si>
  <si>
    <t>JOSE SUAZO MORA</t>
  </si>
  <si>
    <t>JOSE PEÑA ALBORNOZ</t>
  </si>
  <si>
    <t>JORGE MUÑOZ LECARO</t>
  </si>
  <si>
    <t>JAVIER ANTONIO DURAN PALMA</t>
  </si>
  <si>
    <t>6-7-8</t>
  </si>
  <si>
    <t>JAIME MARTINEZ GIOIA</t>
  </si>
  <si>
    <t>JAIME ALEE GIL</t>
  </si>
  <si>
    <t>JAIME ACLE</t>
  </si>
  <si>
    <t>JACQUELINE SAEZ OTAIZA</t>
  </si>
  <si>
    <t>IZAAK FAAS FAAS</t>
  </si>
  <si>
    <t>ISABEL SCHAUB TIMMERMANN</t>
  </si>
  <si>
    <t>ISABEL ARAYA PARDO</t>
  </si>
  <si>
    <t>2-5</t>
  </si>
  <si>
    <t>2-3-4-5</t>
  </si>
  <si>
    <t>IGNACIO ERRAZURIZ ROZAS</t>
  </si>
  <si>
    <t>IGNACIO BERRIOS SOTOMAYOR</t>
  </si>
  <si>
    <t>IAN MC DONELL</t>
  </si>
  <si>
    <t>HUGO IGNACIO GUAJARDO</t>
  </si>
  <si>
    <t>HILARIA USTARIZ</t>
  </si>
  <si>
    <t>HERNAN MEDINA VALLS</t>
  </si>
  <si>
    <t>HAIDI ROSA RUND ZYTA</t>
  </si>
  <si>
    <t>4-14</t>
  </si>
  <si>
    <t>GONZALO LANDAETA PEREIRA</t>
  </si>
  <si>
    <t>GLORIA QUEZADA SOTO</t>
  </si>
  <si>
    <t>GILDA OLIVARES ROCO</t>
  </si>
  <si>
    <t>FRANCISCO PEREZ ALVARADO</t>
  </si>
  <si>
    <t>FRANCISCO DEL REAL BRAVO</t>
  </si>
  <si>
    <t>FRANCISCA SASSEN VAN ELSOO</t>
  </si>
  <si>
    <t>FRANCESCA DOMINGUEZ DAVIES</t>
  </si>
  <si>
    <t>FELIPE FIGUEROA</t>
  </si>
  <si>
    <t>ERNESTO PEÑALOZA GONZALEZ</t>
  </si>
  <si>
    <t>ERICK LEDESMA DE LA TEJA</t>
  </si>
  <si>
    <t>ERICK HERNANDEZ LA TORRE</t>
  </si>
  <si>
    <t>EMELINDA DEL CARMEN SALAS ARENAS</t>
  </si>
  <si>
    <t>2-6-8</t>
  </si>
  <si>
    <t>ELIZABETH ZAPATA GONZALEZ</t>
  </si>
  <si>
    <t>ELIONORA DOMINGUEZ</t>
  </si>
  <si>
    <t xml:space="preserve">SONGER </t>
  </si>
  <si>
    <t>CRISTOBAL ANINAT URREJOLA</t>
  </si>
  <si>
    <t>CRISTINA CRESPO</t>
  </si>
  <si>
    <t>CLAUDIO GOLBORNE LEON</t>
  </si>
  <si>
    <t>CLAUDIA ORTIZ HENRIQUEZ</t>
  </si>
  <si>
    <t>CLAUDIA LEAL</t>
  </si>
  <si>
    <t>CHRISTIAN VILLANUEVA</t>
  </si>
  <si>
    <t>CAUBEL X SYLVIE</t>
  </si>
  <si>
    <r>
      <t>2-</t>
    </r>
    <r>
      <rPr>
        <b/>
        <sz val="10"/>
        <color rgb="FFFF0000"/>
        <rFont val="Calibri"/>
        <family val="2"/>
      </rPr>
      <t>3</t>
    </r>
  </si>
  <si>
    <t>CATALINA RAMIREZ PINUER</t>
  </si>
  <si>
    <t>CAROLINA TRAPP VARGAS</t>
  </si>
  <si>
    <t>CARLOS VELASCO MORANDE</t>
  </si>
  <si>
    <t>CARLOS ROCA HUERTA</t>
  </si>
  <si>
    <t>CARLOS EMILIO VELASCO MORANDE</t>
  </si>
  <si>
    <t>CARL SCHMITZ BUCKEN</t>
  </si>
  <si>
    <t>CAMILA PEREZ DOMINGUEZ</t>
  </si>
  <si>
    <t>BERNANDA ZAMORANO</t>
  </si>
  <si>
    <t>ARSENIO FERNANDEZ CALATAYUD</t>
  </si>
  <si>
    <t>ARIEL COMISSO</t>
  </si>
  <si>
    <t>10-12</t>
  </si>
  <si>
    <t>ANDREA VARGAS BATLLE</t>
  </si>
  <si>
    <t>ANDREA SARRAS PICHARA</t>
  </si>
  <si>
    <t>ANDREA LAMAS GOMEZ</t>
  </si>
  <si>
    <t>ANDREA FERREIRA OLIVOS</t>
  </si>
  <si>
    <t>ANDREA ARAVENA FAYNDEZ</t>
  </si>
  <si>
    <t>ANDREA ARAVENA FAUNDEZ</t>
  </si>
  <si>
    <t>ANA MARIA AVENDAÑO</t>
  </si>
  <si>
    <t>ALVARO CATALAN RUMINOT</t>
  </si>
  <si>
    <t>ALICIA MARIA PEREZ DIAZ</t>
  </si>
  <si>
    <t>ADRIANA LEYTON SAROVICH</t>
  </si>
  <si>
    <t>ADELA TORREALBA ORTEGA</t>
  </si>
  <si>
    <t>PEÑA</t>
  </si>
  <si>
    <t>MARIA ARRIAGADA ALARCON</t>
  </si>
  <si>
    <t>MURILLO</t>
  </si>
  <si>
    <t>JEANETTE BAEZA SAAVEDRA</t>
  </si>
  <si>
    <t>CALVO</t>
  </si>
  <si>
    <t>MARIA ARAVENA AVELLO</t>
  </si>
  <si>
    <t>JENISKA HERNANDEZ GUZMAN</t>
  </si>
  <si>
    <t>ALEJANDRO MARTINEZ CEYDEWITZ</t>
  </si>
  <si>
    <t>ROSA RIQUELME MOLINA</t>
  </si>
  <si>
    <t>JORGE GONZALEZ PINO</t>
  </si>
  <si>
    <t>GONZALO ESCOBAR TRONCOSO</t>
  </si>
  <si>
    <t>GUILLERMO SEPULVEDA SALINAS</t>
  </si>
  <si>
    <t>VILCHES</t>
  </si>
  <si>
    <t>MARIA SALAZAR PEREDA</t>
  </si>
  <si>
    <t>PATRICIA VALENZUELA CISTERNA</t>
  </si>
  <si>
    <t>EMILIA SALINAS HOVER</t>
  </si>
  <si>
    <t>MARISA ANDRADES SANDOVAL</t>
  </si>
  <si>
    <t>MARTA SANCHEZ BURGOS</t>
  </si>
  <si>
    <t>EUGENIA TOBAR GUEVARA</t>
  </si>
  <si>
    <t>IVAN PERNIGOTTI MALLEA</t>
  </si>
  <si>
    <t>VICENTE MARIN ARAYA</t>
  </si>
  <si>
    <t>SERGIO SANTIS</t>
  </si>
  <si>
    <t>KARINA GONZALEZ MACHUCA</t>
  </si>
  <si>
    <t>MANRIQUEZ</t>
  </si>
  <si>
    <t>BERNARDA CAMPOS MUÑOZ</t>
  </si>
  <si>
    <t>MARIELA VERGARA</t>
  </si>
  <si>
    <t>PATRICIA VALENZUELA</t>
  </si>
  <si>
    <t>PEDRO OLEA BUSTAMANTE</t>
  </si>
  <si>
    <t>RICARDO RAMIREZ HUERTA</t>
  </si>
  <si>
    <t>PATRICIA DUARTE PINTO</t>
  </si>
  <si>
    <t>EDUARDO VALENCIA VARAS</t>
  </si>
  <si>
    <t>REY</t>
  </si>
  <si>
    <t>LEONARDO LOPEZ</t>
  </si>
  <si>
    <t>CIRO ELGUETA</t>
  </si>
  <si>
    <t>BECAR</t>
  </si>
  <si>
    <t>LILIAN MONSALVE</t>
  </si>
  <si>
    <t>YOLANDA HURTADO</t>
  </si>
  <si>
    <t>WOLFGANG NEVERMANN</t>
  </si>
  <si>
    <t>WEIKO LINN</t>
  </si>
  <si>
    <t xml:space="preserve">HOLLAND </t>
  </si>
  <si>
    <t>WALDEMAR VARGAS</t>
  </si>
  <si>
    <t>18-21</t>
  </si>
  <si>
    <t>VILMA TERREALBA</t>
  </si>
  <si>
    <t>VICTOR VALENZUELA</t>
  </si>
  <si>
    <t>VICTOR MORENO</t>
  </si>
  <si>
    <t>VICTOR MONTIGLIO</t>
  </si>
  <si>
    <t>VICENTE JUAN</t>
  </si>
  <si>
    <t>4500173995</t>
  </si>
  <si>
    <t>VERONICA CARIZ</t>
  </si>
  <si>
    <t>VALERIE BLAIR</t>
  </si>
  <si>
    <t>VALERIA SIERRA</t>
  </si>
  <si>
    <t>VALERIA GONZALEZ</t>
  </si>
  <si>
    <t>VALENTINA SQUELLA</t>
  </si>
  <si>
    <t>TOMAS RODRIGUEZ</t>
  </si>
  <si>
    <t>TOMAS GARCIA</t>
  </si>
  <si>
    <t>TALIA ALVAREZ</t>
  </si>
  <si>
    <t>STEPHANIE MILLAN</t>
  </si>
  <si>
    <t>SONIA ANGULO</t>
  </si>
  <si>
    <t>SOLEDAD ESPINOZA</t>
  </si>
  <si>
    <t>SILVIA MENDOZA</t>
  </si>
  <si>
    <t>ANA GONZALEZ</t>
  </si>
  <si>
    <t>SANDRA IZQUIERDO</t>
  </si>
  <si>
    <t>4-12-13</t>
  </si>
  <si>
    <t>SANDRA ESPINOZA</t>
  </si>
  <si>
    <t>RUBEN ROJAS</t>
  </si>
  <si>
    <t>PIA FUENTES</t>
  </si>
  <si>
    <t>PAULINA ESPINOZA</t>
  </si>
  <si>
    <t>PAULA MARTINEZ</t>
  </si>
  <si>
    <t>PAUL KRAUSE</t>
  </si>
  <si>
    <t>ZAMBRANO</t>
  </si>
  <si>
    <t>PABLO DROGUETT</t>
  </si>
  <si>
    <t>PABLO ASENJO</t>
  </si>
  <si>
    <t>OSCAR BAUMGARTNER</t>
  </si>
  <si>
    <t>OCTAVIO POBLETE</t>
  </si>
  <si>
    <t>NELSON RECABARREN</t>
  </si>
  <si>
    <t>NELSON OLTRA</t>
  </si>
  <si>
    <t>NELSON CAMPOS</t>
  </si>
  <si>
    <t>NATALIA RODRIGUEZ</t>
  </si>
  <si>
    <t>NATALIA GUENIL</t>
  </si>
  <si>
    <t>MORJORIE RODRIGUEZ</t>
  </si>
  <si>
    <t>MONICA VALENZUELA</t>
  </si>
  <si>
    <t>MONICA GUASP</t>
  </si>
  <si>
    <t>MONICA ESPINOZA</t>
  </si>
  <si>
    <t>MONICA DIAZ</t>
  </si>
  <si>
    <t>MIRYAM DEL CAMPO</t>
  </si>
  <si>
    <t>MIREYA RUBILAR</t>
  </si>
  <si>
    <t>MIRELLA AGUILAR</t>
  </si>
  <si>
    <t>MIGUEL BURGOS</t>
  </si>
  <si>
    <t>MARY BIDART</t>
  </si>
  <si>
    <t>MARLENE RIZO</t>
  </si>
  <si>
    <t>MARJORIE RODRIGUEZ</t>
  </si>
  <si>
    <t>MARIO VERDI</t>
  </si>
  <si>
    <t>27-28-29</t>
  </si>
  <si>
    <t>MARIO PENJEAN</t>
  </si>
  <si>
    <t>MARIBEL CANALES</t>
  </si>
  <si>
    <t>MARIANA LASALLE</t>
  </si>
  <si>
    <t>MARIANA JIMENEZ</t>
  </si>
  <si>
    <t>MARIA YAÑEZ</t>
  </si>
  <si>
    <t>MARIA VELASCO</t>
  </si>
  <si>
    <t>MARIA VALENZUELA</t>
  </si>
  <si>
    <t>MARIA UBILLA</t>
  </si>
  <si>
    <t>MARIA UBEDA</t>
  </si>
  <si>
    <t>MARIA SANDOVAL</t>
  </si>
  <si>
    <t>MARIA OLIVARES</t>
  </si>
  <si>
    <t>12-18-19-20-21-28</t>
  </si>
  <si>
    <t>MARIA LORETO RUDLOFF</t>
  </si>
  <si>
    <t>MARIA JOSE MANSILLA</t>
  </si>
  <si>
    <t>MARIA JOSE CHOLOKI</t>
  </si>
  <si>
    <t>MARIA ISABEL DE GATICA</t>
  </si>
  <si>
    <t>MARIA INSERRATO</t>
  </si>
  <si>
    <t>MARIA HERRERA</t>
  </si>
  <si>
    <t>MARIA GARCIA REYES</t>
  </si>
  <si>
    <t>MARIA DOLORES</t>
  </si>
  <si>
    <t>28-29-30-31</t>
  </si>
  <si>
    <t>MARIA CACERES</t>
  </si>
  <si>
    <t>MARIA ANGELICA PEREZ</t>
  </si>
  <si>
    <t>MARCIA CORTES</t>
  </si>
  <si>
    <t>MARCIA BARO</t>
  </si>
  <si>
    <t>MARCELA NUÑEZ</t>
  </si>
  <si>
    <t>MARCELA AVILA</t>
  </si>
  <si>
    <t>MAGDALENA SANCHEZ</t>
  </si>
  <si>
    <t>LUIS OLIVER</t>
  </si>
  <si>
    <t>LUCIA HAACK</t>
  </si>
  <si>
    <t>LORETO GONZALEZ</t>
  </si>
  <si>
    <t>LORENA MATUS</t>
  </si>
  <si>
    <t>LORENA IZQUIERDO</t>
  </si>
  <si>
    <t>LINDA ARIAS</t>
  </si>
  <si>
    <t>LINA MIRANDA</t>
  </si>
  <si>
    <t>LAURA SOLIS</t>
  </si>
  <si>
    <t>LAURA SALAZAR</t>
  </si>
  <si>
    <t>LASTENIA PEREZ</t>
  </si>
  <si>
    <t>23-24-25</t>
  </si>
  <si>
    <t>JUDITH LLANCAPAN</t>
  </si>
  <si>
    <t>JUANA CABANE</t>
  </si>
  <si>
    <t>JUAN TORREALBA</t>
  </si>
  <si>
    <t>JUAN SOBARZO</t>
  </si>
  <si>
    <t>JUAN PABLO PINCHEIRA</t>
  </si>
  <si>
    <t>JUAN PABLO MESIAS</t>
  </si>
  <si>
    <t>JUAN OPAZO</t>
  </si>
  <si>
    <t>JUAN IGLESIAS</t>
  </si>
  <si>
    <t>JUAN CANALES</t>
  </si>
  <si>
    <t>JOSE SANDOVAL</t>
  </si>
  <si>
    <t>JOSE MIGUEL NOVOA</t>
  </si>
  <si>
    <t>JOSE LUIS CORDEU</t>
  </si>
  <si>
    <t>JORGE PEREZ</t>
  </si>
  <si>
    <t>JESSICA VARGAS</t>
  </si>
  <si>
    <t>JAVIER MARDONES</t>
  </si>
  <si>
    <t>JAVIER LOPEZ</t>
  </si>
  <si>
    <t>JAIME TORO</t>
  </si>
  <si>
    <t>JAIME DIAZ</t>
  </si>
  <si>
    <t>JACQUELINE TORO</t>
  </si>
  <si>
    <t>IVAN LOBOS</t>
  </si>
  <si>
    <t>ISABEL MORALES</t>
  </si>
  <si>
    <t>ISAAC ARETIO</t>
  </si>
  <si>
    <t>INGRID PREISLER</t>
  </si>
  <si>
    <t>9-13</t>
  </si>
  <si>
    <t>INES GONZALEZ</t>
  </si>
  <si>
    <t>4-5-6-7-8</t>
  </si>
  <si>
    <t>IGNACIO TALA</t>
  </si>
  <si>
    <t>IGNACIO CARRASCO</t>
  </si>
  <si>
    <t>HILDA PANTINI</t>
  </si>
  <si>
    <t>HERNAN CHACON</t>
  </si>
  <si>
    <t>HELGA BRANDT</t>
  </si>
  <si>
    <t>HECTOR IRIBARREN</t>
  </si>
  <si>
    <t>HEARL ROJAS</t>
  </si>
  <si>
    <t>GUILLERMINA VALENZUELA</t>
  </si>
  <si>
    <t>GLORIA MENDEZ</t>
  </si>
  <si>
    <t>ROLDAN</t>
  </si>
  <si>
    <t>FRANCISCO PIROZZI</t>
  </si>
  <si>
    <t>FRANCISCO FLORES</t>
  </si>
  <si>
    <t>FIDEL CORTES</t>
  </si>
  <si>
    <t>6-10</t>
  </si>
  <si>
    <t>FELIPE MUÑOZ</t>
  </si>
  <si>
    <t>FELIPE DABED</t>
  </si>
  <si>
    <t>FELIPE CONTRERAS</t>
  </si>
  <si>
    <t>EVELYN SEPULVEDA</t>
  </si>
  <si>
    <t>EUGENIO ASTETE</t>
  </si>
  <si>
    <t>ESTEBAN BAZAES</t>
  </si>
  <si>
    <t>ERIKA TOLEDO</t>
  </si>
  <si>
    <t>ERIKA DIAZ</t>
  </si>
  <si>
    <t>ENRIQUE SCHMIDT</t>
  </si>
  <si>
    <t>ELVIRA GALLEGOS</t>
  </si>
  <si>
    <t>EDUARDO GONZALEZ</t>
  </si>
  <si>
    <t>DOMINIQUE BIGNON</t>
  </si>
  <si>
    <t>DOMINGO LAZO</t>
  </si>
  <si>
    <t>DIEGO ROJAS</t>
  </si>
  <si>
    <t>DAVID GRIFFITHS</t>
  </si>
  <si>
    <t>DANIELA ROMERO</t>
  </si>
  <si>
    <t>DANIELA PINTO</t>
  </si>
  <si>
    <t>DANIELA LEIVA</t>
  </si>
  <si>
    <t>DANIELA GUTIERREZ</t>
  </si>
  <si>
    <t>DAISY CORONADO</t>
  </si>
  <si>
    <t>CRISTOBAL DIAZ</t>
  </si>
  <si>
    <t>CRISTINA MARTINEZ</t>
  </si>
  <si>
    <t>CRISTIAN HUENTEMIL</t>
  </si>
  <si>
    <t>CRISTIAN FUENZALIDA</t>
  </si>
  <si>
    <t>CRISTIAN ALVARADO</t>
  </si>
  <si>
    <t>CLAUDIA CARCAMO</t>
  </si>
  <si>
    <t>CLAUDIA BARRERA</t>
  </si>
  <si>
    <t>CLAUDIA ARAVENA</t>
  </si>
  <si>
    <t>CLAUDIA ALVAREZ</t>
  </si>
  <si>
    <t>CINTIA NUÑEZ</t>
  </si>
  <si>
    <t>CHUN JUI PENG</t>
  </si>
  <si>
    <t>CESAR RODRIGUEZ</t>
  </si>
  <si>
    <t>CESAR CORREA</t>
  </si>
  <si>
    <t>CECILIA PARDO</t>
  </si>
  <si>
    <t>CAROLINA STARI</t>
  </si>
  <si>
    <t>CAROLINA RIVERA</t>
  </si>
  <si>
    <t>CAROLINA GONZALEZ</t>
  </si>
  <si>
    <t>CAROLINA CRUZ</t>
  </si>
  <si>
    <t>CAROLA MORENO</t>
  </si>
  <si>
    <t>CARLOS VALDEBENITO</t>
  </si>
  <si>
    <t>CARLOS TORRES</t>
  </si>
  <si>
    <t>CARLOS PEREZ</t>
  </si>
  <si>
    <t>CARLOS HERNANDEZ</t>
  </si>
  <si>
    <t>CARLA OLAVE</t>
  </si>
  <si>
    <t>CARLA BOBADILLA</t>
  </si>
  <si>
    <t>CARLA AGUIRRE</t>
  </si>
  <si>
    <t>BRUNILDA BERNDT</t>
  </si>
  <si>
    <t>BLANCA GONZALEZ</t>
  </si>
  <si>
    <t>BERTA PEREIRA</t>
  </si>
  <si>
    <t>BERTA DIJOY</t>
  </si>
  <si>
    <t>BERNARDITA URZUA</t>
  </si>
  <si>
    <t>4-5-11-12-13</t>
  </si>
  <si>
    <t>BERLIN CORREA</t>
  </si>
  <si>
    <t>ARON ROSSI</t>
  </si>
  <si>
    <t>AQUILES BASAES</t>
  </si>
  <si>
    <t>ANTONIO LA TORRE</t>
  </si>
  <si>
    <t>ANGELICA MEYER</t>
  </si>
  <si>
    <t>ANDREA BASAEZ</t>
  </si>
  <si>
    <t>ANA SILVA</t>
  </si>
  <si>
    <t>ANA MARIA SANCHEZ</t>
  </si>
  <si>
    <t>ANA MARIA MELLA</t>
  </si>
  <si>
    <t>ANA HERNANDEZ</t>
  </si>
  <si>
    <t>ANA BARRAZA</t>
  </si>
  <si>
    <t>ANA BARAHONA</t>
  </si>
  <si>
    <t>BECERRA</t>
  </si>
  <si>
    <t>ALIDA FIGUEROA</t>
  </si>
  <si>
    <t>ALICIA ZORRILLA</t>
  </si>
  <si>
    <t>ALICIA PIZARRO</t>
  </si>
  <si>
    <t>25-26</t>
  </si>
  <si>
    <t>ALEJANDRA PINEDA</t>
  </si>
  <si>
    <t>MARCELO CERDA</t>
  </si>
  <si>
    <t>MIREYA MASBERNAT</t>
  </si>
  <si>
    <t>NAVARRETE</t>
  </si>
  <si>
    <t>JUAN RIVERA ARAYA</t>
  </si>
  <si>
    <t>ANA CAYUL QUEUPIL</t>
  </si>
  <si>
    <t xml:space="preserve">ESCOBAR </t>
  </si>
  <si>
    <t>VICTOR SILVA</t>
  </si>
  <si>
    <t>RUIZ</t>
  </si>
  <si>
    <t>AZCARATEGUI</t>
  </si>
  <si>
    <t>VERONICA URREJOLA</t>
  </si>
  <si>
    <t xml:space="preserve">HAMPELL </t>
  </si>
  <si>
    <t>VALENTINA BORQUEZ</t>
  </si>
  <si>
    <t>URZULA TROTTER</t>
  </si>
  <si>
    <t>4500160000</t>
  </si>
  <si>
    <t>FELDMAN</t>
  </si>
  <si>
    <t>TERESA CESPEDES REYES</t>
  </si>
  <si>
    <t>TATIANA MOYA</t>
  </si>
  <si>
    <t>SVEC ANIUSHKA</t>
  </si>
  <si>
    <t>SUSANA VALENZUELA</t>
  </si>
  <si>
    <t>SUSAN ROJAS</t>
  </si>
  <si>
    <t>SONIA IVENS</t>
  </si>
  <si>
    <t>ESTRADA</t>
  </si>
  <si>
    <t>SOFIA SCHREITERER</t>
  </si>
  <si>
    <t>SILVIA ESPINOZA</t>
  </si>
  <si>
    <t>SILVANA PAEZ SOBARZO</t>
  </si>
  <si>
    <t>SEBASTIAN ANDRADE</t>
  </si>
  <si>
    <t>ROSA ROMERO</t>
  </si>
  <si>
    <t xml:space="preserve">GAVILANO </t>
  </si>
  <si>
    <t>ROSA CASTRO</t>
  </si>
  <si>
    <t>ROMINA GAJARDO</t>
  </si>
  <si>
    <t>RODRIGO GARCIA</t>
  </si>
  <si>
    <t>ROBERTO ZAMORANO</t>
  </si>
  <si>
    <t>ROBERT DAG</t>
  </si>
  <si>
    <t>RENATO MANNARELLI GONZALEZ</t>
  </si>
  <si>
    <t>RAUL NUÑEZ PINTO</t>
  </si>
  <si>
    <t>RAFAEL DE CAROLIS</t>
  </si>
  <si>
    <t>PEDRO LEAL</t>
  </si>
  <si>
    <t>DRA. ESTRDA</t>
  </si>
  <si>
    <t>DRA. BORQUEZ</t>
  </si>
  <si>
    <t>PCTE. HERNAN MARISCAL ROJAS</t>
  </si>
  <si>
    <t>PAULA SOTO</t>
  </si>
  <si>
    <t>PAULA GONZALEZ BARAHONA</t>
  </si>
  <si>
    <t>PATRICIA ORELLANA MALDONADO</t>
  </si>
  <si>
    <t>PAOLA ZAMORANO</t>
  </si>
  <si>
    <t>PAOLA ANDRADE LABRA</t>
  </si>
  <si>
    <t>PAMELA DEL RIO LOPEZ</t>
  </si>
  <si>
    <t>PABLO RABRIBAN RODRIGUEZ</t>
  </si>
  <si>
    <t>NORMA ROZAS</t>
  </si>
  <si>
    <t>MITZI MORA</t>
  </si>
  <si>
    <t>MIGUEL MELLADO</t>
  </si>
  <si>
    <t>MELLY GONZALEZ</t>
  </si>
  <si>
    <t>MAXIMO CORONADO SARAVIA</t>
  </si>
  <si>
    <t>MATIAS PEZOA</t>
  </si>
  <si>
    <t>MARTA GONZALEZ</t>
  </si>
  <si>
    <t xml:space="preserve">MARISOL JIEMENEZ </t>
  </si>
  <si>
    <t>MARINA CORTES</t>
  </si>
  <si>
    <t>MARIELA PAVEZ</t>
  </si>
  <si>
    <t>MARIA SOLEDAD CORREA</t>
  </si>
  <si>
    <t>MARIA ISABEL BASTIAS GONZALEZ</t>
  </si>
  <si>
    <t>MARIA BAHAMONDES CANALES</t>
  </si>
  <si>
    <t>MARGARITA VALLE RICCI</t>
  </si>
  <si>
    <t>4-7</t>
  </si>
  <si>
    <t>MARCELA ARCE</t>
  </si>
  <si>
    <t>8-9-24-25</t>
  </si>
  <si>
    <t>7-8-24-25</t>
  </si>
  <si>
    <t>LUISA JARPA</t>
  </si>
  <si>
    <t>LUIS SOTO</t>
  </si>
  <si>
    <t>LUCIA PALLAMAR PAVEZ</t>
  </si>
  <si>
    <t>LORENA ARAVENA</t>
  </si>
  <si>
    <t>KAREN ARANGUIZ</t>
  </si>
  <si>
    <t>JUDITH VARAS SAAVEDRA</t>
  </si>
  <si>
    <t>JUDITH VARAS</t>
  </si>
  <si>
    <t>JUAN MUÑOZ</t>
  </si>
  <si>
    <t>JUAN JAQUE FERNANDEZ</t>
  </si>
  <si>
    <t>JUAN BASTIAS DONOSO</t>
  </si>
  <si>
    <t>JOSE SOTO</t>
  </si>
  <si>
    <t>JOSE BARRIOS</t>
  </si>
  <si>
    <t>JAVIERA TORRES BENITEZ</t>
  </si>
  <si>
    <t>JAVIERA BACONE</t>
  </si>
  <si>
    <t>JAQUELINE GALVEZ</t>
  </si>
  <si>
    <t>JAMILET SEGOVIA</t>
  </si>
  <si>
    <t>JAIME SOTO</t>
  </si>
  <si>
    <t>JACQUELINE FABRES PADILLA</t>
  </si>
  <si>
    <t>JACQUELINE FABRES</t>
  </si>
  <si>
    <t>ISSAC FLORES ORTEGA</t>
  </si>
  <si>
    <t>HELEN VEGA</t>
  </si>
  <si>
    <t>HECTOR MANANTEAU MORENO</t>
  </si>
  <si>
    <t>3-6</t>
  </si>
  <si>
    <t>GLORIA VIDAL</t>
  </si>
  <si>
    <t>GLORIA QUIÑONES</t>
  </si>
  <si>
    <t>GINA GONZALEZ DIAZ</t>
  </si>
  <si>
    <t>GEORGINA RODRIGUEZ</t>
  </si>
  <si>
    <t>GALIA OYANADEL</t>
  </si>
  <si>
    <t>FLOR JARA</t>
  </si>
  <si>
    <t>FERNANDO VILLARROEL</t>
  </si>
  <si>
    <t>FERNANDO VALDES</t>
  </si>
  <si>
    <t>EVELYN CACERES</t>
  </si>
  <si>
    <t>BEGOÑA</t>
  </si>
  <si>
    <t>EUGENIO GONZALEZ</t>
  </si>
  <si>
    <t>ELIZABETH SALINAS</t>
  </si>
  <si>
    <t>ELIZABETH PARADA GUZMAN</t>
  </si>
  <si>
    <t>ELIANA PALMA</t>
  </si>
  <si>
    <t>DIANE DIAMANTINO</t>
  </si>
  <si>
    <t>DAVID MUÑOZ</t>
  </si>
  <si>
    <t>DAMARI LOPEZ</t>
  </si>
  <si>
    <t>CRISTIAN CIFUENTES</t>
  </si>
  <si>
    <t>CLAUDIO LEIVA</t>
  </si>
  <si>
    <t>CLAUDIA ESPINOZA</t>
  </si>
  <si>
    <t>CHRISTIAN BRIONES</t>
  </si>
  <si>
    <t>CECILIA PIZARRO</t>
  </si>
  <si>
    <t>CAROLINA PRINEA</t>
  </si>
  <si>
    <t>CARLOS SUAZO ARANCIBIA</t>
  </si>
  <si>
    <t>ESCOBAR</t>
  </si>
  <si>
    <t>CARLOS GARCIA</t>
  </si>
  <si>
    <t>CAMILA FIGUEROA</t>
  </si>
  <si>
    <t>CABALLERO</t>
  </si>
  <si>
    <t>CAMILA CAVADA</t>
  </si>
  <si>
    <t>BLANCA SAAVEDRA</t>
  </si>
  <si>
    <t>1-2</t>
  </si>
  <si>
    <t>ANGELICA VALENZUELA</t>
  </si>
  <si>
    <t>BORQUEZ</t>
  </si>
  <si>
    <t>ANGEL MELENDEZ LOPEZ</t>
  </si>
  <si>
    <t>ANDRES CARO QUINTUL</t>
  </si>
  <si>
    <t>ANDREA BAEZA</t>
  </si>
  <si>
    <t>ANA ALMUNA</t>
  </si>
  <si>
    <t>11-12-15</t>
  </si>
  <si>
    <t>ALEX GATICA</t>
  </si>
  <si>
    <t>ALEJANDRA RIVAS DIAZ</t>
  </si>
  <si>
    <t>ALEJANDRA RIVAS</t>
  </si>
  <si>
    <t>ALEJANDRA MOYA VERGARA</t>
  </si>
  <si>
    <t>ALEJANDRA DE LA CERDA</t>
  </si>
  <si>
    <t>12-13-4</t>
  </si>
  <si>
    <t>LUIS PAILALEF</t>
  </si>
  <si>
    <t xml:space="preserve">TORO </t>
  </si>
  <si>
    <t>DAISY FLORES</t>
  </si>
  <si>
    <t>CATALINA ESPINA</t>
  </si>
  <si>
    <t>MALVINA SALAS</t>
  </si>
  <si>
    <t>BLANCA PEREZ</t>
  </si>
  <si>
    <t>VELASQUEZ</t>
  </si>
  <si>
    <t>DANIELA CORONA</t>
  </si>
  <si>
    <t>ROSA SEGUEL</t>
  </si>
  <si>
    <t>FRANCO VALENZUELA</t>
  </si>
  <si>
    <t>BERNARDITA ROZAS</t>
  </si>
  <si>
    <t>REBECA ROMO</t>
  </si>
  <si>
    <t>OCTUBRE 2012</t>
  </si>
  <si>
    <t>MARIELA SAGAL</t>
  </si>
  <si>
    <t>CAROLINA OLMOS</t>
  </si>
  <si>
    <t>RUBEN IBARRA</t>
  </si>
  <si>
    <t>19-20-21</t>
  </si>
  <si>
    <t>YOLANDA POBLETE</t>
  </si>
  <si>
    <t>YESSIE BRAVO</t>
  </si>
  <si>
    <t>4500159939</t>
  </si>
  <si>
    <t>4500159936</t>
  </si>
  <si>
    <t>VIVIANA DIAZ</t>
  </si>
  <si>
    <t>VICTOR DIAZ</t>
  </si>
  <si>
    <t>4500178650</t>
  </si>
  <si>
    <t>VERONICA ROJAS</t>
  </si>
  <si>
    <t>VERONICA IBARRA</t>
  </si>
  <si>
    <t>VERONICA CABALLERO</t>
  </si>
  <si>
    <t>TANIA CORVALAN</t>
  </si>
  <si>
    <t>4500169255</t>
  </si>
  <si>
    <t>PALMA</t>
  </si>
  <si>
    <t>SEBASTIAN SANCHEZ</t>
  </si>
  <si>
    <t>ROSA RAMIREZ</t>
  </si>
  <si>
    <t>ROBINSON GONZALEZ</t>
  </si>
  <si>
    <t>RITA MORALES</t>
  </si>
  <si>
    <t>RICARDO VEGA</t>
  </si>
  <si>
    <t>RAQUEL GONZALEZ</t>
  </si>
  <si>
    <t>PAULINA MORAGA</t>
  </si>
  <si>
    <t>CARRASCO</t>
  </si>
  <si>
    <t>PAULA RIVEROS</t>
  </si>
  <si>
    <t>PATRICIA VERA</t>
  </si>
  <si>
    <t>PATRICIA SAENZ VALENZUELA</t>
  </si>
  <si>
    <t>PAOLA URRUTIA</t>
  </si>
  <si>
    <t>PAOLA TRONCOSO</t>
  </si>
  <si>
    <t>PAOLA LORCA</t>
  </si>
  <si>
    <t>PAOLA ESTAY</t>
  </si>
  <si>
    <t>OSCAR SARRIA</t>
  </si>
  <si>
    <t>OMAR PEREZ</t>
  </si>
  <si>
    <t>OMAR BARRERA</t>
  </si>
  <si>
    <t>NOELIA EGAÑA</t>
  </si>
  <si>
    <t>NATALY PARRA</t>
  </si>
  <si>
    <t>MIRIAM GONZALEZ</t>
  </si>
  <si>
    <t>MIGUEL MORENO</t>
  </si>
  <si>
    <t>MATIAS GUAJARDO</t>
  </si>
  <si>
    <t>MARISELA VALDES</t>
  </si>
  <si>
    <t>MARIA VILLEGAS</t>
  </si>
  <si>
    <t>MARIA TERESA BARRERA</t>
  </si>
  <si>
    <t>6-7-8-9-10-2-3-14</t>
  </si>
  <si>
    <t>MARIA ISABEL LOPEZ</t>
  </si>
  <si>
    <t>MARIA INES CASTILLO</t>
  </si>
  <si>
    <t>MARIA GUTIERREZ</t>
  </si>
  <si>
    <t>MARIA GALDAMES</t>
  </si>
  <si>
    <t>6-7-9</t>
  </si>
  <si>
    <t>4-5-6-7-8-9</t>
  </si>
  <si>
    <t>MARGOT OLAVE</t>
  </si>
  <si>
    <t>MARCELA VASQUEZ</t>
  </si>
  <si>
    <t>LUIS POBLETE</t>
  </si>
  <si>
    <t>LUIS HERESMANN</t>
  </si>
  <si>
    <t>LUIS DIAZ</t>
  </si>
  <si>
    <t>LORENA CACERES</t>
  </si>
  <si>
    <t>LAURA PAVEZ</t>
  </si>
  <si>
    <t>KATHERINE BARRAGAN</t>
  </si>
  <si>
    <t>JULIO ABARZA</t>
  </si>
  <si>
    <t>4500152186</t>
  </si>
  <si>
    <t>JUAN CARLOS BELTRAN</t>
  </si>
  <si>
    <t>JUAN ANTONIO CAMPOS</t>
  </si>
  <si>
    <t>JOSE SANTANA</t>
  </si>
  <si>
    <t>JOSE FLORES</t>
  </si>
  <si>
    <t>JOCELYN MORENO</t>
  </si>
  <si>
    <t>JIMMY VILLACIS</t>
  </si>
  <si>
    <t>JAIME GARCIA</t>
  </si>
  <si>
    <t>BARRIGA</t>
  </si>
  <si>
    <t>ISRAEL ORELLANA</t>
  </si>
  <si>
    <t>GLADYS RAMIREZ</t>
  </si>
  <si>
    <t>GERONIMO GARRIDO</t>
  </si>
  <si>
    <t>GASTON CASTILLO</t>
  </si>
  <si>
    <t>GABRIEL VALENZUELA</t>
  </si>
  <si>
    <t>FRANCISCO SOTO</t>
  </si>
  <si>
    <t>FRANCISCO NAVARRETE</t>
  </si>
  <si>
    <t>FERNANDO VIELMA</t>
  </si>
  <si>
    <t>22-23-24-25</t>
  </si>
  <si>
    <t>FELIPE CELIS</t>
  </si>
  <si>
    <t>FABIOLA GONZALEZ</t>
  </si>
  <si>
    <t>ESTEFANIA VILLAR</t>
  </si>
  <si>
    <t>EDUARDO MUÑOZ</t>
  </si>
  <si>
    <t>EDUARDO ELGUETA</t>
  </si>
  <si>
    <t>EDMUNDO POZO</t>
  </si>
  <si>
    <t>EDITH COFRE</t>
  </si>
  <si>
    <t>DAVID RUIZ</t>
  </si>
  <si>
    <t>DANIELA FUENTES</t>
  </si>
  <si>
    <t>DANIEL GONZALEZ</t>
  </si>
  <si>
    <t>CRISTOBAL NUÑEZ</t>
  </si>
  <si>
    <t>CLAUDIO PIZARRO</t>
  </si>
  <si>
    <t>CLAUDIO NUÑEZ</t>
  </si>
  <si>
    <t>CLAUDIO GARCIA</t>
  </si>
  <si>
    <t>CLAUDIA FUENZALIDA</t>
  </si>
  <si>
    <t>CLAUDIA FLORES</t>
  </si>
  <si>
    <t>CATHERINE RAMIREZ</t>
  </si>
  <si>
    <t>CATALINA GODOY</t>
  </si>
  <si>
    <t>30-21</t>
  </si>
  <si>
    <t>CAROL FERNANDEZ</t>
  </si>
  <si>
    <t>28-30</t>
  </si>
  <si>
    <t>CARLOS OCAÑA</t>
  </si>
  <si>
    <t>CARLOS INOSTROZA</t>
  </si>
  <si>
    <t>BEATRIZ ROJO</t>
  </si>
  <si>
    <t>BARBARA CHANDIA</t>
  </si>
  <si>
    <t>ANTONIO REYES</t>
  </si>
  <si>
    <t>ANGELA MUÑOZ</t>
  </si>
  <si>
    <t>ANGEL AYALA</t>
  </si>
  <si>
    <t>ANA DOSQUE</t>
  </si>
  <si>
    <t>ALBERTO ESPINOZA</t>
  </si>
  <si>
    <t>RAUL ALVARADO BAHAMONDE</t>
  </si>
  <si>
    <t>BLANCA FLORES MOYA</t>
  </si>
  <si>
    <t>CULACIATI</t>
  </si>
  <si>
    <t>VALERIA CONTRERAS MELLA</t>
  </si>
  <si>
    <t>CARMEN CAMPOS GONZALEZ</t>
  </si>
  <si>
    <t>XIMENA VILLARROEL FARR</t>
  </si>
  <si>
    <t>VICTOR DIAZ VERGARA</t>
  </si>
  <si>
    <t>STEVE STUEDER MONDACA</t>
  </si>
  <si>
    <t>4500178703</t>
  </si>
  <si>
    <t>RICARDO CALLEALTA PARDO</t>
  </si>
  <si>
    <t>RAMON PINO RIVEROS</t>
  </si>
  <si>
    <t>4500183117</t>
  </si>
  <si>
    <t>PAMELA CORTES GONZALEZ</t>
  </si>
  <si>
    <t>PABLO ACEVEDO MOLL</t>
  </si>
  <si>
    <t>ORIETTE MARINO WARRINGTON</t>
  </si>
  <si>
    <t>NOEMI BAEZ LEAL</t>
  </si>
  <si>
    <t>MONICA MUÑOZ ROJAS</t>
  </si>
  <si>
    <t>MONICA LEYTON NIETO</t>
  </si>
  <si>
    <t>MONICA JAQUE</t>
  </si>
  <si>
    <t>GARRIDO</t>
  </si>
  <si>
    <t>MARIA MELO LEYTON</t>
  </si>
  <si>
    <t>MARIA FERNANDEZ CORNEJO</t>
  </si>
  <si>
    <t>MARCOS ARGANDOÑA HERNANDEZ</t>
  </si>
  <si>
    <t>MARCO HALABI BASSANO</t>
  </si>
  <si>
    <t>MARCIA SANDOVAL FARIAS</t>
  </si>
  <si>
    <t>MANUEL BUSTOS MENARES</t>
  </si>
  <si>
    <t>MAGALY SANTIBAÑEZ</t>
  </si>
  <si>
    <t>LUZ ESPINOZA MARIMAN</t>
  </si>
  <si>
    <t>LUIS QUINTERO</t>
  </si>
  <si>
    <t>LUIS MEDEL SALAMANCA</t>
  </si>
  <si>
    <t>LUIS CORTES M.</t>
  </si>
  <si>
    <t>LILIANA GONZALEZ ARENAS</t>
  </si>
  <si>
    <t>LEONARDO CARCAMO LEAL</t>
  </si>
  <si>
    <t>KARINA FUENTES MORALES</t>
  </si>
  <si>
    <t>JORGE GALLEGUILLOS</t>
  </si>
  <si>
    <t>JAVIER NARBONA ZUÑIGA</t>
  </si>
  <si>
    <t>JANET CASTRO ALVAREZ</t>
  </si>
  <si>
    <t>JACQUELINE CACERES</t>
  </si>
  <si>
    <t>IVAN CORNEJO</t>
  </si>
  <si>
    <t>GLADYS CHAVEZ HUAMAN</t>
  </si>
  <si>
    <t>GINO CORNEJO PIZARRO</t>
  </si>
  <si>
    <t>GINO CONEJO PIZARRO</t>
  </si>
  <si>
    <t>FREDY ROJAS FLORES</t>
  </si>
  <si>
    <t>EDUARDO RAMIREZ LARA</t>
  </si>
  <si>
    <t>DINA BECERRA CELIS</t>
  </si>
  <si>
    <t>DIANA BECERRA CELIS</t>
  </si>
  <si>
    <t>DANIELA GONZALEZ TOLEDO</t>
  </si>
  <si>
    <t>14-18-20-29</t>
  </si>
  <si>
    <t>DANIEL ROJAS ROJAS</t>
  </si>
  <si>
    <t>DANIEL OÑATE FARIAS</t>
  </si>
  <si>
    <t>CLAUDIO FUENTES SOTO</t>
  </si>
  <si>
    <t>CLAUDIA GUZAMAN ITURRIAGA</t>
  </si>
  <si>
    <t>CLAUDIA GONZALEZ PARRA</t>
  </si>
  <si>
    <t>CAROLINA LOYOLA SEGURA</t>
  </si>
  <si>
    <t>CARMEN MOREIRA ROJAS</t>
  </si>
  <si>
    <t>CARMEN BRICEÑO TARRAZA</t>
  </si>
  <si>
    <t>CAMILA MEDINA GAETE</t>
  </si>
  <si>
    <t>ARIEL BRANTE PATIÑO</t>
  </si>
  <si>
    <t>ANA HERRERA VARGAS</t>
  </si>
  <si>
    <t>MARIA LIZANA</t>
  </si>
  <si>
    <t>VICTOR CESPEDES</t>
  </si>
  <si>
    <t>BUSTAMANTE</t>
  </si>
  <si>
    <t>VICTOR CAMACHO</t>
  </si>
  <si>
    <t>CORSINI</t>
  </si>
  <si>
    <t>4500160023</t>
  </si>
  <si>
    <t>VERA</t>
  </si>
  <si>
    <t>VERONICA CARRASCO</t>
  </si>
  <si>
    <t>OYANEDEL</t>
  </si>
  <si>
    <t>VALESKA SABALLA</t>
  </si>
  <si>
    <t>4500178691</t>
  </si>
  <si>
    <t>SYLVIA VENEGAS</t>
  </si>
  <si>
    <t>4500160015</t>
  </si>
  <si>
    <t>SUSAN GUTIERREZ</t>
  </si>
  <si>
    <t>SUSAN GONZALEZ</t>
  </si>
  <si>
    <t>4500169278</t>
  </si>
  <si>
    <t>SONIA KAISER</t>
  </si>
  <si>
    <t>SOLEDAD OLIVARES</t>
  </si>
  <si>
    <t>SILVANO CABELLOS</t>
  </si>
  <si>
    <t>ILABACA</t>
  </si>
  <si>
    <t>SERGIO CONTRERAS</t>
  </si>
  <si>
    <t>VELEZ</t>
  </si>
  <si>
    <t>SARA VILLACORTA</t>
  </si>
  <si>
    <t>4500164865</t>
  </si>
  <si>
    <t>ROSARIO URBANO</t>
  </si>
  <si>
    <t>ROSA BRICEÑO</t>
  </si>
  <si>
    <t>ROSA AVENDAÑO</t>
  </si>
  <si>
    <t xml:space="preserve">MENA </t>
  </si>
  <si>
    <t>RODRIGO ARAVENA</t>
  </si>
  <si>
    <t>4500173991</t>
  </si>
  <si>
    <t>RODOLFO ROCHA</t>
  </si>
  <si>
    <t>8-9-10-12</t>
  </si>
  <si>
    <t>ROBERTO ARANEDA</t>
  </si>
  <si>
    <t>ALVAREZ</t>
  </si>
  <si>
    <t>RINA MONTICORENA</t>
  </si>
  <si>
    <t>RICARDO FERRADA</t>
  </si>
  <si>
    <t>RAUL LOYOLA</t>
  </si>
  <si>
    <t>RAUL ACEVEDO</t>
  </si>
  <si>
    <t>RAFAEL CORONEL</t>
  </si>
  <si>
    <t>PRISCILA CAMPOS</t>
  </si>
  <si>
    <t>PAULA HERNANDEZ</t>
  </si>
  <si>
    <t>PATRICIO MARTINEZ</t>
  </si>
  <si>
    <t>PAOLA ALARCON</t>
  </si>
  <si>
    <t>PAMELA SEGUEL</t>
  </si>
  <si>
    <t>PAMELA SANDOVAL</t>
  </si>
  <si>
    <t>PABLO GUTIERREZ</t>
  </si>
  <si>
    <t>OMAR FUENTEALBA</t>
  </si>
  <si>
    <t>NELSON SOTO</t>
  </si>
  <si>
    <t>NANCY ORLANDI</t>
  </si>
  <si>
    <t>NANCY MIRANDA</t>
  </si>
  <si>
    <t>NANCY LOPEZ</t>
  </si>
  <si>
    <t>NANCY DIAZ</t>
  </si>
  <si>
    <t>MIGUEL DOMINGUEZ</t>
  </si>
  <si>
    <t>MATIAS ACUÑA</t>
  </si>
  <si>
    <t>MARIA UGARTE</t>
  </si>
  <si>
    <t>15-17</t>
  </si>
  <si>
    <t>MARIA TORRES</t>
  </si>
  <si>
    <t>4-15</t>
  </si>
  <si>
    <t>MARIA CARRASCO</t>
  </si>
  <si>
    <t>MARIA BURGOS</t>
  </si>
  <si>
    <t>MARIA BARROS</t>
  </si>
  <si>
    <t>MARIA ARVEZ</t>
  </si>
  <si>
    <t>MARIA ARTIGAS</t>
  </si>
  <si>
    <t>MARCIA MORALES</t>
  </si>
  <si>
    <t>dra ramirez</t>
  </si>
  <si>
    <t>MARCELA MAUREIRA</t>
  </si>
  <si>
    <t>MANUEL FARIAS</t>
  </si>
  <si>
    <t>MAGDALENA CARRASCO</t>
  </si>
  <si>
    <t>LUZ CURIN</t>
  </si>
  <si>
    <t>LUIS URRUTIA</t>
  </si>
  <si>
    <t>LORENA TORRES</t>
  </si>
  <si>
    <t>18-19-30</t>
  </si>
  <si>
    <t>LILIANA SOTO</t>
  </si>
  <si>
    <t>LILIANA NEIRA</t>
  </si>
  <si>
    <t>LESLIE TRONCOSO</t>
  </si>
  <si>
    <t>LEONIDAS ORTEGA</t>
  </si>
  <si>
    <t>LEONARDO ARAVENA</t>
  </si>
  <si>
    <t>LAUREANO LARA</t>
  </si>
  <si>
    <t>JULIA ITURRIAGA</t>
  </si>
  <si>
    <t>JUANA PINO</t>
  </si>
  <si>
    <t>JUAN GAMBOA</t>
  </si>
  <si>
    <t>JUAN ACUÑA</t>
  </si>
  <si>
    <t>JOSELYN ALARCON</t>
  </si>
  <si>
    <t>JOSEFINA VALLS</t>
  </si>
  <si>
    <t>JOSE RAMIREZ</t>
  </si>
  <si>
    <t>JOSE ANDRADE</t>
  </si>
  <si>
    <t>JORGE DIAZ</t>
  </si>
  <si>
    <t>JESSICA ZUÑIGA</t>
  </si>
  <si>
    <t>JESSICA FARIAS</t>
  </si>
  <si>
    <t>JAQUELINE MARTINEZ</t>
  </si>
  <si>
    <t>JANETTE NARBONA</t>
  </si>
  <si>
    <t>JANET SEGUEL</t>
  </si>
  <si>
    <t>JAIME SANTIBAÑEZ</t>
  </si>
  <si>
    <t>JAIME GUTIERREZ</t>
  </si>
  <si>
    <t>ISABEL VALDEVENITO</t>
  </si>
  <si>
    <t>ISABEL PARRA</t>
  </si>
  <si>
    <t>GLORIA MANRIQUEZ</t>
  </si>
  <si>
    <t>FRED SILVA</t>
  </si>
  <si>
    <t>FRANCISCO SANCHEZ</t>
  </si>
  <si>
    <t>FRANCISCA HUENTEMIL</t>
  </si>
  <si>
    <t>EVELYN PINTO</t>
  </si>
  <si>
    <t>ERNICE</t>
  </si>
  <si>
    <t>ERNESTINA RAMIREZ GUZMAN</t>
  </si>
  <si>
    <t>ERNESTINA PARRA</t>
  </si>
  <si>
    <t>ERIKA ARRIAGADA</t>
  </si>
  <si>
    <t>ENRIQUE CARVAJAL</t>
  </si>
  <si>
    <t>EMA AÑASCO</t>
  </si>
  <si>
    <t>ELISA RIVEROS</t>
  </si>
  <si>
    <t>DOMITILA PALOMINOS</t>
  </si>
  <si>
    <t>20-21-25-29</t>
  </si>
  <si>
    <t>DINA BENAVIDES</t>
  </si>
  <si>
    <t>CRISTIAN PEREZ</t>
  </si>
  <si>
    <t>CLAUDIO VEGA</t>
  </si>
  <si>
    <t>CLAUDIA TAPIA</t>
  </si>
  <si>
    <t>CLAUDIA JORQUERA</t>
  </si>
  <si>
    <t>CESAR ARAVENA</t>
  </si>
  <si>
    <t>CECILIA GUTIERREZ LOPEZ</t>
  </si>
  <si>
    <t>CAROL CABEZAS</t>
  </si>
  <si>
    <t>CARLOS AHUMADA</t>
  </si>
  <si>
    <t>ANGEL THALER</t>
  </si>
  <si>
    <t>ANDRES BARRA</t>
  </si>
  <si>
    <t>ANDREA PIMENTEL</t>
  </si>
  <si>
    <t>ANAISA HERNANDEZ</t>
  </si>
  <si>
    <t>ANA MARIA MUÑOZ</t>
  </si>
  <si>
    <t>ANA CHACON</t>
  </si>
  <si>
    <t>ALTAIRA GUERRERO</t>
  </si>
  <si>
    <t>ALINA ALVAREZ</t>
  </si>
  <si>
    <t>ALICIA UBILLA</t>
  </si>
  <si>
    <t>ALFONSO SILVA</t>
  </si>
  <si>
    <t>ALEJANDRO MUÑOZ</t>
  </si>
  <si>
    <t>ALEJANDRA MARTINEZ</t>
  </si>
  <si>
    <t>ADRIANA PEÑA</t>
  </si>
  <si>
    <t>AARON SANTIBAÑEZ</t>
  </si>
  <si>
    <t>URETA</t>
  </si>
  <si>
    <t>VICTOR CISTERNAS</t>
  </si>
  <si>
    <t>VICTOR CISTERNA</t>
  </si>
  <si>
    <t>VALESKA ACUÑA</t>
  </si>
  <si>
    <t>4500182860</t>
  </si>
  <si>
    <t>GULFO</t>
  </si>
  <si>
    <t>TERESA ASPERTI</t>
  </si>
  <si>
    <t>4500178707</t>
  </si>
  <si>
    <t>TANYA URETA</t>
  </si>
  <si>
    <t>SERGIO CARDENAS</t>
  </si>
  <si>
    <t>SELMA URRUTIA</t>
  </si>
  <si>
    <t>SEGUNDO GODOY</t>
  </si>
  <si>
    <t>SEBASTIAN NUÑEZ</t>
  </si>
  <si>
    <t>4500164878</t>
  </si>
  <si>
    <t>ROSA JARAMILLO</t>
  </si>
  <si>
    <t>ROMINA ALFARO</t>
  </si>
  <si>
    <t>4500174004</t>
  </si>
  <si>
    <t>RICHARD OLATE</t>
  </si>
  <si>
    <t>PAULINA CABEZAS</t>
  </si>
  <si>
    <t>PAULA VILLARROEL</t>
  </si>
  <si>
    <t>PAULA SILVA ORO</t>
  </si>
  <si>
    <t>PAOLA URETA</t>
  </si>
  <si>
    <t>PAOLA ETCHEPARE</t>
  </si>
  <si>
    <t>OSCAR SANHUEZA</t>
  </si>
  <si>
    <t>OSCAR CORREA</t>
  </si>
  <si>
    <t>NIEVES RIVERA</t>
  </si>
  <si>
    <t>LEDESMA</t>
  </si>
  <si>
    <t>NELSON GONZALEZ</t>
  </si>
  <si>
    <t>NELSON CARRERA</t>
  </si>
  <si>
    <t>NANCY PEÑA</t>
  </si>
  <si>
    <t>PORTELA</t>
  </si>
  <si>
    <t>MITZI OSORIO</t>
  </si>
  <si>
    <t>MARINA PINTO</t>
  </si>
  <si>
    <t>MARIANA MENESES</t>
  </si>
  <si>
    <t>MARIA VALDEBENITO</t>
  </si>
  <si>
    <t>MARIA ULLOA</t>
  </si>
  <si>
    <t>MARIA QUISTO</t>
  </si>
  <si>
    <t>MARIA JOSE QUISTO</t>
  </si>
  <si>
    <t>C PEREZ</t>
  </si>
  <si>
    <t>MARIA FUENTE</t>
  </si>
  <si>
    <t>MARGARITA CAYULEO</t>
  </si>
  <si>
    <t>MARCIA ARAYA</t>
  </si>
  <si>
    <t>MARCELA TUREO</t>
  </si>
  <si>
    <t>MARCELA CASTILLO</t>
  </si>
  <si>
    <t>MANUEL BARRANTES</t>
  </si>
  <si>
    <t>LUISA PARRA</t>
  </si>
  <si>
    <t>LUIS MESIAS</t>
  </si>
  <si>
    <t>LUIS GAETE</t>
  </si>
  <si>
    <t>LUCIO PADILLA</t>
  </si>
  <si>
    <t>LEONEL MORAGA</t>
  </si>
  <si>
    <t>LAURA ROJAS</t>
  </si>
  <si>
    <t>HABLAR CON VERONICA</t>
  </si>
  <si>
    <t>KARINA ESPINOZA</t>
  </si>
  <si>
    <t>JUAN VILASAUD</t>
  </si>
  <si>
    <t>JUAN NEGRON</t>
  </si>
  <si>
    <t>JUAN LEON VERA</t>
  </si>
  <si>
    <t>JOSE MORALES</t>
  </si>
  <si>
    <t>JOSE MANUEL REY</t>
  </si>
  <si>
    <t>JOSE ANTIPIL</t>
  </si>
  <si>
    <t>JORGE VIVERO</t>
  </si>
  <si>
    <t>JORGE CAVIERES</t>
  </si>
  <si>
    <t>JORGE ASTETE</t>
  </si>
  <si>
    <t>JENNY TOLEDO</t>
  </si>
  <si>
    <t>JAVIER RIVERA</t>
  </si>
  <si>
    <t>ISABEL FUENTES</t>
  </si>
  <si>
    <t>INGRID GLAUSER</t>
  </si>
  <si>
    <t>INES ALVAREZ HERNANDEZ</t>
  </si>
  <si>
    <t>INES ALVAREZ</t>
  </si>
  <si>
    <t>HERNAN ASTUDILLO</t>
  </si>
  <si>
    <t>4500169288</t>
  </si>
  <si>
    <t>GLORIA MERINO</t>
  </si>
  <si>
    <t>GABRIEL NUÑEZ</t>
  </si>
  <si>
    <t>FRANCISCO VALDES</t>
  </si>
  <si>
    <t>FRANCISCO STROZZI</t>
  </si>
  <si>
    <t>FRANCISCO ESPINA</t>
  </si>
  <si>
    <t>FELIPE CERDA</t>
  </si>
  <si>
    <t>FAVIAN LILLO</t>
  </si>
  <si>
    <t>FABIOLA CAMILO</t>
  </si>
  <si>
    <t>EUGENIA RETAMAL</t>
  </si>
  <si>
    <t>ELISA SOTO</t>
  </si>
  <si>
    <t>ELENA NAVARRETE</t>
  </si>
  <si>
    <t>DAVID GONZALEZ</t>
  </si>
  <si>
    <t>DANITZA BASTIAS</t>
  </si>
  <si>
    <t>DANIELA RODRIGUEZ</t>
  </si>
  <si>
    <t>DANIEL PARRA</t>
  </si>
  <si>
    <t>DANAE QUIROZ</t>
  </si>
  <si>
    <t>CRISTINA CORTEZ</t>
  </si>
  <si>
    <t>CRISTIAN QUIROZ</t>
  </si>
  <si>
    <t>CONSTANZA CONTRERAS</t>
  </si>
  <si>
    <t>CLAUDIA RUBIO</t>
  </si>
  <si>
    <t>CAROLINA VERA</t>
  </si>
  <si>
    <t>CAROLINA LUNA</t>
  </si>
  <si>
    <t>CARLOS VENEGAS</t>
  </si>
  <si>
    <t>CARLOS ORELLANA AGUAYO</t>
  </si>
  <si>
    <t>CAMILA FLORES DONOSO</t>
  </si>
  <si>
    <t>CAMILA FERNANDEZ</t>
  </si>
  <si>
    <t>BORIS CANCINO</t>
  </si>
  <si>
    <t>GULPO</t>
  </si>
  <si>
    <t>BERTA BARRIGA</t>
  </si>
  <si>
    <t>ANGELICA SANCHEZ</t>
  </si>
  <si>
    <t>ANDREA MUÑOZ</t>
  </si>
  <si>
    <t>ANA VALENZUELA URETA</t>
  </si>
  <si>
    <t>ANA TRINCADO</t>
  </si>
  <si>
    <t>ANA TORO SALINAS</t>
  </si>
  <si>
    <t>ANA LUISA VILLALOBOS</t>
  </si>
  <si>
    <t>ALICIA TEUBER</t>
  </si>
  <si>
    <t>ALEJANDRO GALLARDO</t>
  </si>
  <si>
    <t>ARRELLANO</t>
  </si>
  <si>
    <t>ALEJANDRA ROSALES</t>
  </si>
  <si>
    <t>ADRIANA ORELLANA</t>
  </si>
  <si>
    <t>ADAMS SANCHEZ</t>
  </si>
  <si>
    <t>STEEL</t>
  </si>
  <si>
    <t>XIMENA MANSILLA</t>
  </si>
  <si>
    <t>ALEJANDRA POBLETE GALLARDO</t>
  </si>
  <si>
    <t>CARMEN HENRIQUEZ QUEZADA</t>
  </si>
  <si>
    <t>ALBERTO LAGOS AUQUEVEQUE</t>
  </si>
  <si>
    <t>VIVIANA CONTRERAS CORTESI</t>
  </si>
  <si>
    <t>ROSA HERNANDEZ CASTILLO</t>
  </si>
  <si>
    <t>11-12-13-14</t>
  </si>
  <si>
    <t>DIEGO VALENZUELA MEJIAS</t>
  </si>
  <si>
    <t>MONICA EJIVAJA ORELLANA</t>
  </si>
  <si>
    <t>JESSICA MEZA ARRIAGADA</t>
  </si>
  <si>
    <t>OLIVEROS</t>
  </si>
  <si>
    <t>CLAUDIO CID SANTOS</t>
  </si>
  <si>
    <t>MILENA PEREZ CERDA</t>
  </si>
  <si>
    <t>ALEJANDRA BECERRA GUZMAN</t>
  </si>
  <si>
    <t>CONSTANZA HERNANDEZ SALAS</t>
  </si>
  <si>
    <t>JEREZ</t>
  </si>
  <si>
    <t>LEMUS</t>
  </si>
  <si>
    <t>TERESA ABDALA SUAZO</t>
  </si>
  <si>
    <t>SOFIA HERRERA</t>
  </si>
  <si>
    <t>SEBASTIAN ACEVEDO</t>
  </si>
  <si>
    <t>SARA ROJAS</t>
  </si>
  <si>
    <t>SANDRA GONZALEZ</t>
  </si>
  <si>
    <t>RUTH ROA</t>
  </si>
  <si>
    <t>RUBEN CASTRO</t>
  </si>
  <si>
    <t>ROXANA LAGOS GARCIA</t>
  </si>
  <si>
    <t>RAUL VASQUEZ</t>
  </si>
  <si>
    <t>PEDRO GONZALEZ</t>
  </si>
  <si>
    <t>PATRICIA ROGGEET</t>
  </si>
  <si>
    <t>PATRICIA GALLARDO</t>
  </si>
  <si>
    <t>PAOLA SEPULVEDA</t>
  </si>
  <si>
    <t>3-8-9</t>
  </si>
  <si>
    <t>OSCAR RUZ</t>
  </si>
  <si>
    <t>OSCAR BURGOS</t>
  </si>
  <si>
    <t>11-12-14</t>
  </si>
  <si>
    <t>NELLY VALENZUELA</t>
  </si>
  <si>
    <t>5-19</t>
  </si>
  <si>
    <t>DA SILVA</t>
  </si>
  <si>
    <t>MIRNA RIFO</t>
  </si>
  <si>
    <t>MIGUEL GOMEZ</t>
  </si>
  <si>
    <t>MARIELA SEPULVEDA</t>
  </si>
  <si>
    <t>MARIA SUFAN</t>
  </si>
  <si>
    <t>MARIA MANCILLA</t>
  </si>
  <si>
    <t>11-20</t>
  </si>
  <si>
    <t>MARIA ESQUIVEL</t>
  </si>
  <si>
    <t>LORETO PINEDO</t>
  </si>
  <si>
    <t>LEONARDO PEREZ BARAHONA</t>
  </si>
  <si>
    <t>LAURA SALCEDO</t>
  </si>
  <si>
    <t>JUDITH ROJAS</t>
  </si>
  <si>
    <t>19-22</t>
  </si>
  <si>
    <t>JUAN GUERRERO TAPIA</t>
  </si>
  <si>
    <t>JOSE VIDAL</t>
  </si>
  <si>
    <t>7-8-9-10-11-12</t>
  </si>
  <si>
    <t>JOSE ROJAS</t>
  </si>
  <si>
    <t>JOSE LUIS FIGUEROA</t>
  </si>
  <si>
    <t>JOSE GONZALEZ</t>
  </si>
  <si>
    <t>JOSE CONTRERAS</t>
  </si>
  <si>
    <t>JORGE HERRERA</t>
  </si>
  <si>
    <t>JORGE HENRIQUEZ JARA</t>
  </si>
  <si>
    <t>JOCELYN LAGOS FARIAS</t>
  </si>
  <si>
    <t>JESSICA VERA</t>
  </si>
  <si>
    <t>JESSICA URBINA</t>
  </si>
  <si>
    <t>JESSICA ROZAS SOTO</t>
  </si>
  <si>
    <t>JESSICA CARVAJAL</t>
  </si>
  <si>
    <t>JAVIERA MARTINEZ</t>
  </si>
  <si>
    <t>JAVIER RODRIGUEZ</t>
  </si>
  <si>
    <t>JACQUELINE PINO</t>
  </si>
  <si>
    <t>JACQUELINE OSORIO REYES</t>
  </si>
  <si>
    <t>JACQUELINE MUÑOZ GONZALEZ</t>
  </si>
  <si>
    <t>INES TORRES CONTRERAS</t>
  </si>
  <si>
    <t>HELANY ESCAFF CORNEJO</t>
  </si>
  <si>
    <t>GUSTAVO NUÑEZ DIAZ</t>
  </si>
  <si>
    <t>GLORIA KLAUSEN</t>
  </si>
  <si>
    <t>GLADYS IBARRA</t>
  </si>
  <si>
    <t>GILBERTO CUADRA</t>
  </si>
  <si>
    <t>GABRIELA GONZALEZ VARGAS</t>
  </si>
  <si>
    <t>FRANCISCO MUÑOZ</t>
  </si>
  <si>
    <t xml:space="preserve">FLOR MORALES   </t>
  </si>
  <si>
    <t>GUERAA</t>
  </si>
  <si>
    <t>FLOR FERNANDEZ</t>
  </si>
  <si>
    <t>FANNI CANTILLANA REYES</t>
  </si>
  <si>
    <t>27-30</t>
  </si>
  <si>
    <t>EUGENIA AGUILAR</t>
  </si>
  <si>
    <t>ESTEFANI CARRASCO MARCHAN</t>
  </si>
  <si>
    <t>ESTEBAN THUMALA</t>
  </si>
  <si>
    <t>ERIKA CARO</t>
  </si>
  <si>
    <t>11-13-14</t>
  </si>
  <si>
    <t>ELIZABETH RIVAS</t>
  </si>
  <si>
    <t>EDUARDO CHANDIA PARRA</t>
  </si>
  <si>
    <t>DIEGO URREA PEREZ</t>
  </si>
  <si>
    <t>DENISSE FUENTES MATAMALA</t>
  </si>
  <si>
    <t>DAVID VERGARA</t>
  </si>
  <si>
    <t>DANITZA DOMANCIC</t>
  </si>
  <si>
    <t>DANIEL CUEVAS</t>
  </si>
  <si>
    <t>DANIEL BRAVO</t>
  </si>
  <si>
    <t>CRISTINA GATICA</t>
  </si>
  <si>
    <t>CRISTIAN OVALLE</t>
  </si>
  <si>
    <t>CRISTIAN CADIZ HUENCHULLAN</t>
  </si>
  <si>
    <t>CLAUDIA MANTEROLA OLIVOS</t>
  </si>
  <si>
    <t>CLAUDIA HERMOSILLA</t>
  </si>
  <si>
    <t>CLAUDIA CERDA</t>
  </si>
  <si>
    <t>3-4-5-12-13-14</t>
  </si>
  <si>
    <t>CATALINA SEPULVEDA</t>
  </si>
  <si>
    <t>CAROLINA CARRASCO</t>
  </si>
  <si>
    <t>CAROLINA CARDENAS</t>
  </si>
  <si>
    <t>CAROLINA BURGOS</t>
  </si>
  <si>
    <t>CARLOS GODOY CACERES</t>
  </si>
  <si>
    <t>CARLOS BUSTAMANTE GONZALEZ</t>
  </si>
  <si>
    <t>BLANCA ABALLAY</t>
  </si>
  <si>
    <t>ANGELICA GODOY</t>
  </si>
  <si>
    <t>ANDRES SEPULVEDA</t>
  </si>
  <si>
    <t>ANDRES BURGOS OJEDA</t>
  </si>
  <si>
    <t>ANDRES BAVESTRELLO</t>
  </si>
  <si>
    <t>ALVARO CUEVAS</t>
  </si>
  <si>
    <t>ALEXANDRA CAMPOS DURAN</t>
  </si>
  <si>
    <t>ALEX SANDOVAL</t>
  </si>
  <si>
    <t>ALEJANDRO ARAYA RIVERA</t>
  </si>
  <si>
    <t>ALEJANDRA AGUILERA</t>
  </si>
  <si>
    <t>CARMEN SAN MARTIN</t>
  </si>
  <si>
    <t>PATRICIA HERMOSILLA</t>
  </si>
  <si>
    <t>JOSSELYN ALARCON</t>
  </si>
  <si>
    <t>DE BELLIS</t>
  </si>
  <si>
    <t>IRMA RIQUELME</t>
  </si>
  <si>
    <t>CANT</t>
  </si>
  <si>
    <t>PIEZA</t>
  </si>
  <si>
    <t xml:space="preserve">DOCTOR </t>
  </si>
  <si>
    <t>ESTADO</t>
  </si>
  <si>
    <r>
      <t>(</t>
    </r>
    <r>
      <rPr>
        <b/>
        <sz val="18"/>
        <color theme="1"/>
        <rFont val="Calibri"/>
        <family val="2"/>
        <scheme val="minor"/>
      </rPr>
      <t>SIN SOLPED)</t>
    </r>
  </si>
  <si>
    <t>PACIENTES DE CONTRALORIA</t>
  </si>
  <si>
    <t>NULA</t>
  </si>
  <si>
    <t>MARCELA BARJAS</t>
  </si>
  <si>
    <t>SANTIAGO VALENZUELA MEJIAS</t>
  </si>
  <si>
    <t>LUIS REYES ARANCIBIA</t>
  </si>
  <si>
    <t>NATALIA SOTO LIZAMA</t>
  </si>
  <si>
    <t>GATON MUÑOZ ARRIAGADA</t>
  </si>
  <si>
    <t>IVONE ALBORNOZ</t>
  </si>
  <si>
    <t>KATHERINE ARDILES</t>
  </si>
  <si>
    <t>FRANCISCA TORRES SILVA</t>
  </si>
  <si>
    <t>MARIA CANALES NETTLE</t>
  </si>
  <si>
    <t>CLAUDIO VIDAL</t>
  </si>
  <si>
    <t>ANDREA BUSTOS VIDAL</t>
  </si>
  <si>
    <t>RENATO GUAJARDO SOTO</t>
  </si>
  <si>
    <t>CLAUDIA NUÑEZ</t>
  </si>
  <si>
    <t>ALONSO GUERRA RIVERA</t>
  </si>
  <si>
    <t>JESUS SOTO</t>
  </si>
  <si>
    <t>DUPOY</t>
  </si>
  <si>
    <t>MABEL LLANQUILEO</t>
  </si>
  <si>
    <t>PATRICIA ZUÑIGA</t>
  </si>
  <si>
    <t>GERMANIN MALAGUIÑO</t>
  </si>
  <si>
    <t>CARLOS CARDENAS</t>
  </si>
  <si>
    <t>LEILA SALAS NADURIS</t>
  </si>
  <si>
    <t>LUZ HOLTHEHUER VERGARA</t>
  </si>
  <si>
    <t>20-21-22-23-24-25-26-27-28</t>
  </si>
  <si>
    <t>CONSTANCE Y7AKSIC</t>
  </si>
  <si>
    <t>MARGARITA VALDIVIA VERGARA</t>
  </si>
  <si>
    <t>JOSELYN TORO</t>
  </si>
  <si>
    <t>JOSE MUNDACA</t>
  </si>
  <si>
    <t>ALEJANDRO MANSILLA</t>
  </si>
  <si>
    <t>NICOLE CHEUQUEPAL</t>
  </si>
  <si>
    <t>ALFREDO BALANDA</t>
  </si>
  <si>
    <t>RICHARD SAAVEDRA</t>
  </si>
  <si>
    <t>ERIKA BURSE</t>
  </si>
  <si>
    <t>CARLOS FLORES</t>
  </si>
  <si>
    <t>CARLOS REYES</t>
  </si>
  <si>
    <t>14188541-3</t>
  </si>
  <si>
    <t>MARTA CIFRON</t>
  </si>
  <si>
    <t>VERONICA VALDEBENITO</t>
  </si>
  <si>
    <t>RENE ACUÑA</t>
  </si>
  <si>
    <t>JORGE MUÑOZ FARIAS</t>
  </si>
  <si>
    <t>INGRID ARAYA LARA</t>
  </si>
  <si>
    <t>ANETTE SALAZAR</t>
  </si>
  <si>
    <t>YENIFER ARANEDA</t>
  </si>
  <si>
    <t>SERGIO TORRES</t>
  </si>
  <si>
    <t>GLORIA ORTIZ ARRIETTA</t>
  </si>
  <si>
    <t>SEBASTIAN DE GOYENECHE</t>
  </si>
  <si>
    <t>MARIO AVILA</t>
  </si>
  <si>
    <t>GEMA GONZALEZ</t>
  </si>
  <si>
    <t>FERNANDA GONZALEZ</t>
  </si>
  <si>
    <t>SEBASTIAN RUBILAR</t>
  </si>
  <si>
    <t>ALICIA COFRE</t>
  </si>
  <si>
    <t>WILLIAM CASTILLO</t>
  </si>
  <si>
    <t>LEONARDO QUEVEDO MARISCAL</t>
  </si>
  <si>
    <t>YENNY DIAZ TORRES</t>
  </si>
  <si>
    <t>CARMEN TOBAR NUÑEZ</t>
  </si>
  <si>
    <t>CATHERINE CIFUENTES</t>
  </si>
  <si>
    <t>CLAUDIA VIELMA MUÑOZ</t>
  </si>
  <si>
    <t>PORFIRIO SEPULVEDA</t>
  </si>
  <si>
    <t>RICARDO TORO</t>
  </si>
  <si>
    <t>MARIA FRANCISCA MORRISON</t>
  </si>
  <si>
    <t>HELUAN SANDOVAL</t>
  </si>
  <si>
    <t>EUGENIO VARGAS</t>
  </si>
  <si>
    <t>CLAUDIA CONTRERAS</t>
  </si>
  <si>
    <t>CRISTINA ROSALES</t>
  </si>
  <si>
    <t>RAUL QUEZADA SILVA</t>
  </si>
  <si>
    <t>ESTEBAN VARAS MUÑOZ</t>
  </si>
  <si>
    <t>STEVE STUDER MONDACA</t>
  </si>
  <si>
    <t>PATRICIA NAHUEL</t>
  </si>
  <si>
    <t>PAMELA ROZAS ROJAS</t>
  </si>
  <si>
    <t>LIRA RAMIREZ JULIO</t>
  </si>
  <si>
    <t>PEDRO MACHUCA</t>
  </si>
  <si>
    <t>FRANCISCO PEREZ</t>
  </si>
  <si>
    <t>OLGA DUARTE</t>
  </si>
  <si>
    <t>CONTRALORIA</t>
  </si>
  <si>
    <t>ALEJANDRA BEA SALINAS</t>
  </si>
  <si>
    <t>MARIA SALDIAS PEÑAFIEL</t>
  </si>
  <si>
    <t>CARLA LEMP DIAZ</t>
  </si>
  <si>
    <t>PATRICIO SANDOVAL VALDERRAMA</t>
  </si>
  <si>
    <t>PABLO SANDOVAL</t>
  </si>
  <si>
    <t>PATRICIA CONTRERAS</t>
  </si>
  <si>
    <t>MARTA MUÑOZ</t>
  </si>
  <si>
    <t>ALEJANDRO CRISOSTOMO</t>
  </si>
  <si>
    <t>CARLOS ALESSANDRI</t>
  </si>
  <si>
    <t>MAXIMO OLAVARRIA</t>
  </si>
  <si>
    <t>MARIO KAHN</t>
  </si>
  <si>
    <t>CHRISTIAN  SEGURA</t>
  </si>
  <si>
    <t>MANUEL MELERO</t>
  </si>
  <si>
    <t>PAMELA ABARCA</t>
  </si>
  <si>
    <t>ROBERTO URENDA</t>
  </si>
  <si>
    <t>MARIELA LOPEZ</t>
  </si>
  <si>
    <t>PABLO CARRASCO PEÑA</t>
  </si>
  <si>
    <t>PEDRO VEGA</t>
  </si>
  <si>
    <t>sup</t>
  </si>
  <si>
    <t>LUIS BARRERA FARIAS</t>
  </si>
  <si>
    <t>CORINA HERNANDEZ</t>
  </si>
  <si>
    <t>TATIANA RIESLE RUDOLPHI</t>
  </si>
  <si>
    <t>CLAUDIA LAPATEGUI</t>
  </si>
  <si>
    <t>JORGE CARDENAS</t>
  </si>
  <si>
    <t>IGNACIO CONEJEROS</t>
  </si>
  <si>
    <t>PATRICIA GUZMAN</t>
  </si>
  <si>
    <t>PILAR MORAN MALDONADO</t>
  </si>
  <si>
    <t>LUCINDA BARRAZA ACEVEDO</t>
  </si>
  <si>
    <t>MARIA ARGOMEDO</t>
  </si>
  <si>
    <t>SEBASTGIAN MARTINEZ</t>
  </si>
  <si>
    <t>SEBASTIAN MARTINEZ</t>
  </si>
  <si>
    <t>LUISA MUÑOZ</t>
  </si>
  <si>
    <t>YORCA CATRIAN</t>
  </si>
  <si>
    <t>MANUEL MENDEZ</t>
  </si>
  <si>
    <t>VICTOR QUEZADA</t>
  </si>
  <si>
    <t>CARLOS ALVARDO</t>
  </si>
  <si>
    <t>PAMELA YAÑEZ</t>
  </si>
  <si>
    <t>MARIA MEDINA</t>
  </si>
  <si>
    <t>MARION MOLINA</t>
  </si>
  <si>
    <t>FRANCISCO BORJA SANTANA</t>
  </si>
  <si>
    <t>GALINA POLSKAYA</t>
  </si>
  <si>
    <t>JOSE MIGUEL HOYOS</t>
  </si>
  <si>
    <t>PAULA ESPINOZA</t>
  </si>
  <si>
    <t>BARBARA GONZALEZ</t>
  </si>
  <si>
    <t>FRANCISCO PARDO BERMUDEZ</t>
  </si>
  <si>
    <t>LORENA CASTILLO</t>
  </si>
  <si>
    <t>LORETO CARIS</t>
  </si>
  <si>
    <t>CRISTINE GILLIOTTE</t>
  </si>
  <si>
    <t>MARIA SOLEDAD VALENZUELA</t>
  </si>
  <si>
    <t>DANIELA GONZALEZ</t>
  </si>
  <si>
    <t>TERESA TORO</t>
  </si>
  <si>
    <t>DARIO PAINEO</t>
  </si>
  <si>
    <t>RAQUEL POBLETE ESTRADA</t>
  </si>
  <si>
    <t>BALVINA BARRIENTOS</t>
  </si>
  <si>
    <t>MARIA CRISTINA MESIAS</t>
  </si>
  <si>
    <t>DENISE ACEVEDO</t>
  </si>
  <si>
    <t>KAREN MEDINA TRIVIÑO</t>
  </si>
  <si>
    <t>PALOMA POZO</t>
  </si>
  <si>
    <t>MALENA VILLEGAS</t>
  </si>
  <si>
    <t>LORENA CATALAN</t>
  </si>
  <si>
    <t>SILVA ARANDA</t>
  </si>
  <si>
    <t>GUILLERMO ORTEGA</t>
  </si>
  <si>
    <t>ARACELI PEREZ PACHECO</t>
  </si>
  <si>
    <t>PATRICIA LIZAMA</t>
  </si>
  <si>
    <t>CATALINA JORQUERA</t>
  </si>
  <si>
    <t>CARLOS BARRENA</t>
  </si>
  <si>
    <t>FELIPE OLIVA</t>
  </si>
  <si>
    <t>PRISCILLA GRGUURINA</t>
  </si>
  <si>
    <t>PABLO VALDEVERDE PEREZ</t>
  </si>
  <si>
    <t>FAVIO TOLOSA</t>
  </si>
  <si>
    <t>EUGENIO GONZALEZ ORMEÑO</t>
  </si>
  <si>
    <t>VIVIANA OJEDA</t>
  </si>
  <si>
    <t>Llegara trabajo de la pac SUSANA ESCOBAR del  dic-2012 - corona perif x 4  + prov x 7</t>
  </si>
  <si>
    <t>OSCAR LOPEZ ROJAS</t>
  </si>
  <si>
    <t>SUSANA FIGUEROA ROMERO</t>
  </si>
  <si>
    <t>KARINA ORTIZ</t>
  </si>
  <si>
    <t>CONSUELO ALVAREZ</t>
  </si>
  <si>
    <t>NICOLAS DOMINGUEZ</t>
  </si>
  <si>
    <t>KATHERINE GONZALEZ</t>
  </si>
  <si>
    <t>CESAR EDUARDO VALDERRAMA MOLINA</t>
  </si>
  <si>
    <t>LUIS ANDRES MUÑOZ QUIROZ</t>
  </si>
  <si>
    <t>GISELE CAMARA SILVA</t>
  </si>
  <si>
    <t>CAROLINA SANTANDER</t>
  </si>
  <si>
    <t>GISELLA MUÑOZ CEA</t>
  </si>
  <si>
    <t>ANGELO PEREZ</t>
  </si>
  <si>
    <t>ANA MARIA LOMBARDI</t>
  </si>
  <si>
    <t>NELLY GARRIDO</t>
  </si>
  <si>
    <t>IRENE ULLOA</t>
  </si>
  <si>
    <t>SOFIA CONTRERAS</t>
  </si>
  <si>
    <t>FRANCO MARAMBIO</t>
  </si>
  <si>
    <t>CHRISTIAN RIVERA</t>
  </si>
  <si>
    <t>CAPRICCE ANTONIA OLAVARRIA ESPINIZA</t>
  </si>
  <si>
    <t>MARIA LUCIA ARAYA CASTAÑOS</t>
  </si>
  <si>
    <t>RICARDO ALBERTO MUNIZAGA GARBARINO</t>
  </si>
  <si>
    <t>MARIA ISABEL MASSU ALAMO</t>
  </si>
  <si>
    <t>ARON NUÑEZ</t>
  </si>
  <si>
    <t>FRANCISCO REYES</t>
  </si>
  <si>
    <t>17-19-20</t>
  </si>
  <si>
    <t>2-4-5</t>
  </si>
  <si>
    <t>3-20</t>
  </si>
  <si>
    <t>ROSA MONARDES</t>
  </si>
  <si>
    <t>MOIRA LAVANDEROS</t>
  </si>
  <si>
    <t>CRISTIAN VERA</t>
  </si>
  <si>
    <t>FLAVIO FIEDLER</t>
  </si>
  <si>
    <t>MARIA PIA MANQUEPAN</t>
  </si>
  <si>
    <t>JUAN EDUARDO COFRE</t>
  </si>
  <si>
    <t>HELLEN LOPEZ</t>
  </si>
  <si>
    <t>ANGELA CONCHA</t>
  </si>
  <si>
    <t>ROBERTO RAMOS</t>
  </si>
  <si>
    <t>TRINIDAD GONZALEZ</t>
  </si>
  <si>
    <t>llegara trabajo en garantia 2012 es una corona pza 10 solp: 10124477</t>
  </si>
  <si>
    <t>ANGELICA VAN-VREST</t>
  </si>
  <si>
    <t>TOT. TRABAJOS IMPAGOS REPORTE:</t>
  </si>
  <si>
    <t>ALEJANDRA ANDRADE LATORRE</t>
  </si>
  <si>
    <t>CRISTIAN SAAVEDRA MUÑOZ</t>
  </si>
  <si>
    <t>EDUARDO CORREA FUENZALIDA</t>
  </si>
  <si>
    <t>MARIA AVARIA</t>
  </si>
  <si>
    <t>KATERINA ISABEL ABARCA</t>
  </si>
  <si>
    <t>LUIS PEÑA</t>
  </si>
  <si>
    <t>SEBASTIAN CONTRERAS</t>
  </si>
  <si>
    <t>3-4-5-12-13</t>
  </si>
  <si>
    <t>JENNIFER LARENAS</t>
  </si>
  <si>
    <t>SANDRA CAMPOS</t>
  </si>
  <si>
    <t>LUCIA PAOLA MEDINA SANDOVAL</t>
  </si>
  <si>
    <t>LUPE ISABEL QUINTEROS ELIAS</t>
  </si>
  <si>
    <t>COVARRUBIAS NAVARRO PAZ</t>
  </si>
  <si>
    <t>PAMELA LORENA VERGARA VALDES</t>
  </si>
  <si>
    <t>GUILLERMO TALLAR GETTAR</t>
  </si>
  <si>
    <t>LUIS CHRISTOPHER ZAMORA WILFDON</t>
  </si>
  <si>
    <t>ALBERTO MORALES DE LA SOTTA</t>
  </si>
  <si>
    <t>ROCIO LEIVA GARCIA</t>
  </si>
  <si>
    <t>JUAN CARLO PINO ORTEGA</t>
  </si>
  <si>
    <t/>
  </si>
  <si>
    <t>MARK CHOPMAN</t>
  </si>
  <si>
    <t>JUAN VENEGAS</t>
  </si>
  <si>
    <t>ROBERTO BOJWOL</t>
  </si>
  <si>
    <t>EDURADO SALAS</t>
  </si>
  <si>
    <t>FERNANDO ROA</t>
  </si>
  <si>
    <t>DEBBIE DINAMARCA</t>
  </si>
  <si>
    <t>RICARDO SEGOVIA</t>
  </si>
  <si>
    <t>GLADYS AHUMADA</t>
  </si>
  <si>
    <t>MARISOL ZAPATA</t>
  </si>
  <si>
    <t>ALAIN OURCILLEON</t>
  </si>
  <si>
    <t>SANDRA GODOY OPORTO</t>
  </si>
  <si>
    <t>RAUL GODOY</t>
  </si>
  <si>
    <t>CHRISTIAN BENITEZ</t>
  </si>
  <si>
    <t>CLAUDIO ROMERO</t>
  </si>
  <si>
    <t>HECTOR BECERRA</t>
  </si>
  <si>
    <t>MARCELO ALVAREZ</t>
  </si>
  <si>
    <t>PEDRO ARAYA</t>
  </si>
  <si>
    <t>FANNIA CONCHA</t>
  </si>
  <si>
    <t>GRACIELA GUAJARDO</t>
  </si>
  <si>
    <t>LUIS TRONCOSO</t>
  </si>
  <si>
    <t>RUBEN SALAS</t>
  </si>
  <si>
    <t>DANIELA COLIL HERRERA</t>
  </si>
  <si>
    <t>VALERIA NUÑEZ</t>
  </si>
  <si>
    <t>NATALIA SOTO</t>
  </si>
  <si>
    <t>LUIS SANTIS</t>
  </si>
  <si>
    <t>JULIO SOTO SOTO</t>
  </si>
  <si>
    <t>DING QUIN</t>
  </si>
  <si>
    <t>JULIO SAEZ</t>
  </si>
  <si>
    <t>PAMELA SIGUEL</t>
  </si>
  <si>
    <t>MARIA PIA MONASTERIO</t>
  </si>
  <si>
    <t>JULIA GILLOU</t>
  </si>
  <si>
    <t>ENRIQUE ALBERTO CARRASCO LACQUANITI</t>
  </si>
  <si>
    <t>MALANIE TSUCHIWAWA</t>
  </si>
  <si>
    <t>sUP</t>
  </si>
  <si>
    <t>MAURICIO TAMAYO</t>
  </si>
  <si>
    <t>JOSE GUEVARA MUÑOZ</t>
  </si>
  <si>
    <t>ELVIRA PACHECO</t>
  </si>
  <si>
    <t>PAOLA SANCHEZ</t>
  </si>
  <si>
    <t>ALISSON PIZARRO</t>
  </si>
  <si>
    <t>MARCIA HUENCHUCOY</t>
  </si>
  <si>
    <t>ANA PATIÑO STUVEN</t>
  </si>
  <si>
    <t>EMILIA COÑUMIL</t>
  </si>
  <si>
    <t>FERNANDA CACERES</t>
  </si>
  <si>
    <t>RAQUEL ESCOBAR</t>
  </si>
  <si>
    <t>RICARDO ALFREDO ALARCON ARAYA</t>
  </si>
  <si>
    <t>MARIA CRISTINA GAJARDO LUHRNANN</t>
  </si>
  <si>
    <t>FERNANDA PAZ NARVAEZ ACHARAN</t>
  </si>
  <si>
    <t>JORGE MORALES JORQUERA</t>
  </si>
  <si>
    <t>PAULO MADARRIAGA GONZALEZ</t>
  </si>
  <si>
    <t>CARLOS UAAUY</t>
  </si>
  <si>
    <t>DENISE REYDET</t>
  </si>
  <si>
    <t>JOSE UNDURRAGA</t>
  </si>
  <si>
    <t>DANIEL GUAJARDO</t>
  </si>
  <si>
    <t>GLORIA PLAZA</t>
  </si>
  <si>
    <t>JORGE GONZALEZ</t>
  </si>
  <si>
    <t>ANA MARTA ROMAN</t>
  </si>
  <si>
    <t>JUAN ULLOA</t>
  </si>
  <si>
    <t>ANGELINA OLAVE VALDES</t>
  </si>
  <si>
    <t>ANGELA PEREZ</t>
  </si>
  <si>
    <t>MIGUEL ANGEL BEJAN</t>
  </si>
  <si>
    <t>PATRICIA HURTADO BERMEDO</t>
  </si>
  <si>
    <t>JOSE MARIA PIZARRO VEGA</t>
  </si>
  <si>
    <t>GASTON NALLY SAENZ</t>
  </si>
  <si>
    <t>JUAN CARLOS PINO ORTEGA</t>
  </si>
  <si>
    <t>CARLOS HERRERA RAMIREZ</t>
  </si>
  <si>
    <t>MARIELA CAZENAVE CARCAMO</t>
  </si>
  <si>
    <t>MIRANDA MARISELA</t>
  </si>
  <si>
    <t>EDITH OYARZO</t>
  </si>
  <si>
    <t>MAURICIO HERNAN GARRIDO TAPIA</t>
  </si>
  <si>
    <t>MARIA CRISTINA SOTO YAÑEZ</t>
  </si>
  <si>
    <t>JOSELYN LAMAS</t>
  </si>
  <si>
    <t>PAULINA CASTRO</t>
  </si>
  <si>
    <t>CLAUDIA HENRIQUEZ</t>
  </si>
  <si>
    <t>02 6366907
02 6367634</t>
  </si>
  <si>
    <t xml:space="preserve">Claudia González Bobadilla (JEFA)
Patricio Arancibia
Andrea Niedbalski
Olivia Jimenez
Catalina Palma
Esteban Torres
</t>
  </si>
  <si>
    <t>cgonzalez@integramedica.cl
parancibia@integramedica.cl
aniedbalski@integramedica.cl
ojimenez@integramedica.cl
cpalma@integramedica.cl
etorres@integramedica.cl</t>
  </si>
  <si>
    <t>PAC. EDITH CATRICURA</t>
  </si>
  <si>
    <t>CONTRALORI</t>
  </si>
  <si>
    <t>CECILIA ROVERADO ERAZO</t>
  </si>
  <si>
    <t>JULIO MORALES GONZALEZ</t>
  </si>
  <si>
    <t>LEANDRO VALDOVINOS</t>
  </si>
  <si>
    <t>GUISELA ROJAS ZABALLOS</t>
  </si>
  <si>
    <t>GERMAN MALAGUEÑO VILLALOBOS</t>
  </si>
  <si>
    <t>CLAUDIA HERNANDEZ</t>
  </si>
  <si>
    <t>BRUNO VENEGAS</t>
  </si>
  <si>
    <t>NILDA NUÑEZ</t>
  </si>
  <si>
    <t>LETICIA ISABEL ARRIAGADA ARRIAGADA</t>
  </si>
  <si>
    <t>ANGELA ANDREA MAIRA CUEVAS</t>
  </si>
  <si>
    <t>CARLOS ALBERTO SALAZAR ISLA</t>
  </si>
  <si>
    <t>ELIZA VELASQUEZ</t>
  </si>
  <si>
    <t>ELENA SAAVEDRA SALINAS</t>
  </si>
  <si>
    <t>STEFFI MULLER</t>
  </si>
  <si>
    <t>BEATRIZ YAÑEZ YAÑEZ</t>
  </si>
  <si>
    <t>FERNANDO GUIÑEZ</t>
  </si>
  <si>
    <t>AMELIA PINO</t>
  </si>
  <si>
    <t>EVELYN MOLINA</t>
  </si>
  <si>
    <t>ANTONIA  ARACENA</t>
  </si>
  <si>
    <t>DR LOBOS</t>
  </si>
  <si>
    <t>DR. Bustaman</t>
  </si>
  <si>
    <t>DR: LOBOS</t>
  </si>
  <si>
    <t>ISISDORA LOPEZ</t>
  </si>
  <si>
    <t>CONSTANZA VALDERRAMA</t>
  </si>
  <si>
    <t>ENERO 2014</t>
  </si>
  <si>
    <t>4500216226</t>
  </si>
  <si>
    <t>9398</t>
  </si>
  <si>
    <t>TAPIA TAPIA LILIANA KARINA</t>
  </si>
  <si>
    <t>HIDALGO</t>
  </si>
  <si>
    <t>MARIA LAURA NUÑEZ</t>
  </si>
  <si>
    <t>ALDANA</t>
  </si>
  <si>
    <t>DOLORES CACERES</t>
  </si>
  <si>
    <t>DRA. PRUDENC</t>
  </si>
  <si>
    <t>YOLINA VILLARROEL SANHUEZA</t>
  </si>
  <si>
    <t>DR ASSAD</t>
  </si>
  <si>
    <t>YOLANDA VASQUEZ</t>
  </si>
  <si>
    <t>ERASMO FARFAN</t>
  </si>
  <si>
    <t>DR: ARBELAEZ</t>
  </si>
  <si>
    <t>MANUEL ECHEÑIQUE</t>
  </si>
  <si>
    <t>JAVIER RAMIREZ GANGAS</t>
  </si>
  <si>
    <t>CLAUDIO LABARCA MUENA</t>
  </si>
  <si>
    <t>ROSA ARRIAGADA</t>
  </si>
  <si>
    <t>TAMARA CORTES</t>
  </si>
  <si>
    <t>CECILIA ORTIZ</t>
  </si>
  <si>
    <t>RODOLFO CANNOBBIO</t>
  </si>
  <si>
    <t>LORENA PINTOS</t>
  </si>
  <si>
    <t>ALVARO HUANCA</t>
  </si>
  <si>
    <t>MERCEDES VILLARROEL</t>
  </si>
  <si>
    <t>MARCIA MENESES</t>
  </si>
  <si>
    <t>VICTOR OSORIO</t>
  </si>
  <si>
    <t>RAMON LILLO ALONSO</t>
  </si>
  <si>
    <t>RICARDO ALBERTO ACUÑA PRADO</t>
  </si>
  <si>
    <t>FELIPE IRARRAZABAL BRICEÑO</t>
  </si>
  <si>
    <t>FRANCISCA DONOSO</t>
  </si>
  <si>
    <t>RAQUEL ROJAS</t>
  </si>
  <si>
    <t>FELIPE REYES</t>
  </si>
  <si>
    <t>SHIRLEY SINPLICIANO</t>
  </si>
  <si>
    <t>DIORSA VERGARA</t>
  </si>
  <si>
    <t>NATALIA ALBORNOZ</t>
  </si>
  <si>
    <t>YURI SALINAS</t>
  </si>
  <si>
    <t>AGÜERO</t>
  </si>
  <si>
    <t>KATHERINE MORENO</t>
  </si>
  <si>
    <t>XIMENA AGUILERA</t>
  </si>
  <si>
    <t>MARCELA REBOLLEDO</t>
  </si>
  <si>
    <t>HERNAN RAMIREZ GALAZ</t>
  </si>
  <si>
    <t>CHARLES VILLARROEL</t>
  </si>
  <si>
    <t>ACUÑA / HUNT</t>
  </si>
  <si>
    <t>PILAR TAPIA VILLALON</t>
  </si>
  <si>
    <t>SERGIO OLMEDO</t>
  </si>
  <si>
    <t xml:space="preserve">MARIA FIERRO MUÑOZ </t>
  </si>
  <si>
    <t>CAROLINA CHAVEZ</t>
  </si>
  <si>
    <t>IRMA PERÑA</t>
  </si>
  <si>
    <t>SILVIA CONTRERAS GODOY</t>
  </si>
  <si>
    <t>CARLOS SILVA AYALA</t>
  </si>
  <si>
    <t>CRISTIAN GALVEZ</t>
  </si>
  <si>
    <t>SERGIO MARTINEZ</t>
  </si>
  <si>
    <t>MARIA TERESA SALAZAR</t>
  </si>
  <si>
    <t>MONICA ALFARO</t>
  </si>
  <si>
    <t>JAVIER MAURO SILVA</t>
  </si>
  <si>
    <t>CRISTIAN HIDALGO</t>
  </si>
  <si>
    <t>TAMARA QUINTERO MIRANDA</t>
  </si>
  <si>
    <t>(29-30-31)</t>
  </si>
  <si>
    <r>
      <rPr>
        <b/>
        <sz val="10"/>
        <color rgb="FFFF0000"/>
        <rFont val="Calibri"/>
        <family val="2"/>
        <scheme val="minor"/>
      </rPr>
      <t>7</t>
    </r>
    <r>
      <rPr>
        <sz val="10"/>
        <rFont val="Calibri"/>
        <family val="2"/>
        <scheme val="minor"/>
      </rPr>
      <t>-8-9</t>
    </r>
  </si>
  <si>
    <t>BENJAMIN QUINTRAL FIGUEROA</t>
  </si>
  <si>
    <t>XIMENA ARAVENA GUINCA</t>
  </si>
  <si>
    <t>SANDRA GONZALEZ CONTRERAS</t>
  </si>
  <si>
    <t>ANABALON</t>
  </si>
  <si>
    <t>REBECA CHICHIZOLA</t>
  </si>
  <si>
    <t>JAIME TOHA</t>
  </si>
  <si>
    <t>PAULA SEYMOUR</t>
  </si>
  <si>
    <t>CARMEN HENRIQUEZ MATTA</t>
  </si>
  <si>
    <t>MARIA REBECA LOPEZ ARENAS</t>
  </si>
  <si>
    <t>JORGE FERNANDEZ</t>
  </si>
  <si>
    <t>CARLOS MAULEN NUÑEZ</t>
  </si>
  <si>
    <t>YASNA HERNANDEZ</t>
  </si>
  <si>
    <t>PAMELA RIVERA</t>
  </si>
  <si>
    <t>ALEJANDRA BALBONTIN TORO</t>
  </si>
  <si>
    <t>CARLOS BARRERA</t>
  </si>
  <si>
    <t>ORIETA MIQUEL</t>
  </si>
  <si>
    <t>ELENA BUZETA</t>
  </si>
  <si>
    <t>MACARENA CADIZ</t>
  </si>
  <si>
    <t>PATRICIA WERNER</t>
  </si>
  <si>
    <t>PEDRO SIERRA VERGARA</t>
  </si>
  <si>
    <t>ALEJANDRO MONSALVE ASTUDILLO</t>
  </si>
  <si>
    <t>JUAN CARLOS LEMUS</t>
  </si>
  <si>
    <t>PABLO JAÑA</t>
  </si>
  <si>
    <t>SERGIO ARZOLA</t>
  </si>
  <si>
    <t>FREDY RIVERA</t>
  </si>
  <si>
    <t>JUAN GUZMAN CABEZAS</t>
  </si>
  <si>
    <t>CORREA</t>
  </si>
  <si>
    <t>FERNANDO AZULA PONCE</t>
  </si>
  <si>
    <t>KATHERINE ABARCA</t>
  </si>
  <si>
    <t>LUIS ESINOZA</t>
  </si>
  <si>
    <t>FRANCISCO SAAVEDRA</t>
  </si>
  <si>
    <t>OMAR ZEBALLOS</t>
  </si>
  <si>
    <t>MARIO INOSTROZA</t>
  </si>
  <si>
    <t>EMA WIGOLORCHEW</t>
  </si>
  <si>
    <t>MARIA TERESA ARAVENA ABELLO</t>
  </si>
  <si>
    <t>ROBERTO VALDERRAMA</t>
  </si>
  <si>
    <t>ARIELA MUÑOZ</t>
  </si>
  <si>
    <t>RODRIGO CHANDIA</t>
  </si>
  <si>
    <t>MARCELO BARRIA</t>
  </si>
  <si>
    <t>ROBERT DAY</t>
  </si>
  <si>
    <t>BEATRIZ PEREZ</t>
  </si>
  <si>
    <t>JOSE POLITEO AGNIC</t>
  </si>
  <si>
    <t>LILY CASTILLO</t>
  </si>
  <si>
    <t>ELBA CAMAGGI</t>
  </si>
  <si>
    <t>CARLOS NEGRETE</t>
  </si>
  <si>
    <t>ADRIAN COLIL</t>
  </si>
  <si>
    <t>CLAUDIA LOPEZ</t>
  </si>
  <si>
    <t>PIA BARRAZA PASTEN</t>
  </si>
  <si>
    <t>AURORA CRUZ MUÑOZ</t>
  </si>
  <si>
    <t>GUERRA RIVERA ALONSO</t>
  </si>
  <si>
    <t>24806870 / 24806875</t>
  </si>
  <si>
    <t>PIA ARMIJO</t>
  </si>
  <si>
    <t>JAIME SANCHEZ</t>
  </si>
  <si>
    <t>JORGE PRATS</t>
  </si>
  <si>
    <t>MANUEL TAMAYO CHACON</t>
  </si>
  <si>
    <t>VERONICA MEZA CABEZAS</t>
  </si>
  <si>
    <t>GUILLERMO PARDO TORO</t>
  </si>
  <si>
    <t>PAOLA ILLANES</t>
  </si>
  <si>
    <t>BEATRIZ OLAVARRIA</t>
  </si>
  <si>
    <t>CARLOS SEPULVEDA</t>
  </si>
  <si>
    <t>LEANDRO VERGARA</t>
  </si>
  <si>
    <t>CLAUDIA ECHEVERRY</t>
  </si>
  <si>
    <t>MARIA EHREMBERG</t>
  </si>
  <si>
    <t>LILIANA TAPIA</t>
  </si>
  <si>
    <t>EVA ARENAS</t>
  </si>
  <si>
    <t>OSVALDO LARA</t>
  </si>
  <si>
    <t>BERNARDITA VALENZUELA</t>
  </si>
  <si>
    <t>ROBERTO PEREZ SAN MARTIN</t>
  </si>
  <si>
    <t>25-27</t>
  </si>
  <si>
    <t>CAROLINA GONZALEZ CAMPOS</t>
  </si>
  <si>
    <t>RICARDO ROZAS ZAPATA</t>
  </si>
  <si>
    <t>PATRICIA MUÑOZ</t>
  </si>
  <si>
    <t>NICOLAS FUENTES</t>
  </si>
  <si>
    <t>PATRICIA MANZUR</t>
  </si>
  <si>
    <t>CATALINA GONZALEZ</t>
  </si>
  <si>
    <t>YUSUF ALVAREZ</t>
  </si>
  <si>
    <t>FELIPE DURAN</t>
  </si>
  <si>
    <t>ESTEBAN CASTRO</t>
  </si>
  <si>
    <t>XIMENA INOSTROZA</t>
  </si>
  <si>
    <t>VICTOR RIOS</t>
  </si>
  <si>
    <t>ALVARADO GONZALEZ</t>
  </si>
  <si>
    <t>FERNANDO CHINCHILLA</t>
  </si>
  <si>
    <t>LEONARDO GONZALEZ</t>
  </si>
  <si>
    <t>EUN LEE</t>
  </si>
  <si>
    <t>LEOPOLDO FALCONI</t>
  </si>
  <si>
    <t>MARIA MAGDALENA HERRERA</t>
  </si>
  <si>
    <t>EMMANUELLE POUPIN</t>
  </si>
  <si>
    <t>MARIA SALINAS</t>
  </si>
  <si>
    <t>CLAUDIA SALAS</t>
  </si>
  <si>
    <t>AMALIA CEA</t>
  </si>
  <si>
    <t>CRISTIAN BENITEZ</t>
  </si>
  <si>
    <t>RAQUEL VALDERRAMA</t>
  </si>
  <si>
    <t>MARLENE ORELLANA</t>
  </si>
  <si>
    <t>FELIPE SOTO</t>
  </si>
  <si>
    <t>CLAUDIO QUEZADA</t>
  </si>
  <si>
    <t>ROSA PONCE</t>
  </si>
  <si>
    <t>CARMEN OLIVEROS</t>
  </si>
  <si>
    <t>NICOLE CORDOVA</t>
  </si>
  <si>
    <t>CARLOS CONTRERAS</t>
  </si>
  <si>
    <t>EDMUNDO TRUJILLO</t>
  </si>
  <si>
    <t>MARYORIE ACEVEDO</t>
  </si>
  <si>
    <t>LAUTARO TOLEDO</t>
  </si>
  <si>
    <t>NOEMI CERDA</t>
  </si>
  <si>
    <t>SOLANGE DURAN</t>
  </si>
  <si>
    <t>CAROLINA LORCA</t>
  </si>
  <si>
    <t>ESTEBAN ASTORGA ESCOBAR</t>
  </si>
  <si>
    <t>CLAUDIO FUENTES</t>
  </si>
  <si>
    <t>SANTIAGO CANEDO</t>
  </si>
  <si>
    <t>JORGE CANCINO</t>
  </si>
  <si>
    <t>VICTOR VASQUEZ</t>
  </si>
  <si>
    <t>DANIELA STAGNARO</t>
  </si>
  <si>
    <t>DANIELA BADILLA FUENZALIDA</t>
  </si>
  <si>
    <t>JUAN PABLO ARAOS REYES</t>
  </si>
  <si>
    <t>ANLLY CARDONA VALENCIA</t>
  </si>
  <si>
    <t>JOHANNA MARTINEZ</t>
  </si>
  <si>
    <t>FABIAN FERNANDEZ</t>
  </si>
  <si>
    <t>JOSE QUINCHEN</t>
  </si>
  <si>
    <t>SANTANA</t>
  </si>
  <si>
    <t>ANDREA ROJAS</t>
  </si>
  <si>
    <t>PABLO PATRICIO CABELLOS MORENO</t>
  </si>
  <si>
    <t>DIEGO MUÑOZ</t>
  </si>
  <si>
    <t>PATRICIA ANDREA CID</t>
  </si>
  <si>
    <t>SERGIO GRIÑO</t>
  </si>
  <si>
    <t>CARLOS GONZALEZ</t>
  </si>
  <si>
    <t>ANGELICA NUÑEZ</t>
  </si>
  <si>
    <t>4-7-8</t>
  </si>
  <si>
    <t>PAMELA MORALES</t>
  </si>
  <si>
    <t>PRIMITIVA GUTIERREZ</t>
  </si>
  <si>
    <t>6-7-9-11</t>
  </si>
  <si>
    <t>DANIELA CIFUENTES</t>
  </si>
  <si>
    <t>CRISTIAN GONZALEZ PACHECO</t>
  </si>
  <si>
    <t>FERNANDA BRIONES RUZ</t>
  </si>
  <si>
    <t>CLAUDIA CANCINO ALVARADO</t>
  </si>
  <si>
    <t>RICARDO ARAYA</t>
  </si>
  <si>
    <t>CARLOS BENAVIDEZ</t>
  </si>
  <si>
    <t>JOHANNA CABEZAS</t>
  </si>
  <si>
    <t>MARIA ANSOLEAGA</t>
  </si>
  <si>
    <t>CAROLINA DE VICENTE</t>
  </si>
  <si>
    <t>RODRIGO ARIAS</t>
  </si>
  <si>
    <t>CESAR REYES PINO</t>
  </si>
  <si>
    <t>RODRIGO VALENZUELA</t>
  </si>
  <si>
    <t>MARCELA VILLEGAS</t>
  </si>
  <si>
    <t>FABIAN CARDENAS</t>
  </si>
  <si>
    <t>NATALIA PINTO</t>
  </si>
  <si>
    <t>ALVARO SALAS</t>
  </si>
  <si>
    <t>DANIEL ARAVENA</t>
  </si>
  <si>
    <t>MARIA SEPULVEDA</t>
  </si>
  <si>
    <t>OSCAR SUAZO</t>
  </si>
  <si>
    <t>RAUL RUIZ</t>
  </si>
  <si>
    <t>JORGE RAMOS SEPULVEDA</t>
  </si>
  <si>
    <t>MANUEL AGUILAR</t>
  </si>
  <si>
    <t>CECILIA SEYFEERT</t>
  </si>
  <si>
    <t>PABLO ANDRADE</t>
  </si>
  <si>
    <t>WILMA MORALES IBARRA</t>
  </si>
  <si>
    <t>JEANETTE ARAVENA GONZALEZ</t>
  </si>
  <si>
    <t>WILLIE DOMANGE</t>
  </si>
  <si>
    <t>FRANCISCO LEYTON BRIONES</t>
  </si>
  <si>
    <t>MARZO 2014</t>
  </si>
  <si>
    <t>ARNALDO CASTRO</t>
  </si>
  <si>
    <t>MARIA CARMEN GOMEZ</t>
  </si>
  <si>
    <t>JUAN CARLOS SILVA</t>
  </si>
  <si>
    <t>PEDRO GUTIERREZ</t>
  </si>
  <si>
    <t>JENNIFER BUSTAMANTE</t>
  </si>
  <si>
    <t>WALTER ZELADA</t>
  </si>
  <si>
    <t>FRANCISCA LAGOS</t>
  </si>
  <si>
    <t>ALEXIS QUEZADA</t>
  </si>
  <si>
    <t>SIKAR PETER WAMMES MAITVENKO</t>
  </si>
  <si>
    <t>ANA MARIA MARTINEZ GALLEGO</t>
  </si>
  <si>
    <t>MAGALY HURTADO BAEZA</t>
  </si>
  <si>
    <t>MATIAS SOTO FUENTES</t>
  </si>
  <si>
    <t>SARA BOTKIN</t>
  </si>
  <si>
    <t>PAZ MIRANDA</t>
  </si>
  <si>
    <t>RODRIGO PINO</t>
  </si>
  <si>
    <t>DIEGO CAJAS</t>
  </si>
  <si>
    <t>LUIGUI SIACCALUGA</t>
  </si>
  <si>
    <t>PATRICIO ARANGUIZ</t>
  </si>
  <si>
    <t>LORENZA MUNIZAGA</t>
  </si>
  <si>
    <t>INES FERNANDEZ</t>
  </si>
  <si>
    <t>DENIS DELARME ARCOS</t>
  </si>
  <si>
    <t>ANDRA JARA</t>
  </si>
  <si>
    <t>JACQUELINE ORELLANA</t>
  </si>
  <si>
    <t>ESPERANZA SALVADOR</t>
  </si>
  <si>
    <t>29-30-31-32</t>
  </si>
  <si>
    <t>MARIA SOLARI</t>
  </si>
  <si>
    <t>HAYDEE VIDAL</t>
  </si>
  <si>
    <t>TRABAJOS QUE ESTABAN EN LOS ARCHIVADORES Y NUNCA ESTUVIERON REGISTRADOS, TAMPOCO SE HICIERON Y TAMPOCO LOS PAGARON</t>
  </si>
  <si>
    <t>CECILIA CISTERNAS</t>
  </si>
  <si>
    <t>MARIA TEREZA DIAZ</t>
  </si>
  <si>
    <t>HAYDI MATUS NICOLAO</t>
  </si>
  <si>
    <t>ULISES MOYA NAVARRETE</t>
  </si>
  <si>
    <t>RENNE BRICEÑO SOTO</t>
  </si>
  <si>
    <t>RENE RAMIREZ CID</t>
  </si>
  <si>
    <t>ERIC CONTRERAS</t>
  </si>
  <si>
    <t>OSVALDO FUICA</t>
  </si>
  <si>
    <t>IVONNE GARCIA</t>
  </si>
  <si>
    <t>MATILDE CUADRA</t>
  </si>
  <si>
    <t>EILEEN VEGA</t>
  </si>
  <si>
    <t>ROCIA MONCADA</t>
  </si>
  <si>
    <t>NICOLAS OIERO</t>
  </si>
  <si>
    <t>ROSA NOVOA</t>
  </si>
  <si>
    <t>DANIELA ARIAS</t>
  </si>
  <si>
    <t>LUIS RIVAS</t>
  </si>
  <si>
    <t>ALEJANDRO SOZA</t>
  </si>
  <si>
    <t>19-29-30</t>
  </si>
  <si>
    <t>6-9</t>
  </si>
  <si>
    <t>ERLINDA PEREZ</t>
  </si>
  <si>
    <t>BENJAMIN ACEVEDO SEPULVEDA</t>
  </si>
  <si>
    <t>RODRIGO VARGAS HERRERA</t>
  </si>
  <si>
    <t>MARIA SEVERIN HELDT</t>
  </si>
  <si>
    <t>HUGO CORNEJO</t>
  </si>
  <si>
    <t>MARIA ARNEDO</t>
  </si>
  <si>
    <t>FRANCISCO SILVA</t>
  </si>
  <si>
    <t>LUZ ARANCIBIA</t>
  </si>
  <si>
    <t>LORENA MOYA</t>
  </si>
  <si>
    <t>MARCOS SAMIENTO</t>
  </si>
  <si>
    <t>FERNANDO AGUILERA</t>
  </si>
  <si>
    <t>ALEJANDRA CARMONA</t>
  </si>
  <si>
    <t>DANIELA PAVEZ</t>
  </si>
  <si>
    <t>EDITH MUÑOZ</t>
  </si>
  <si>
    <t>MARGARITA MENDIBURO</t>
  </si>
  <si>
    <t>MONICA AGUIRRE ORTIZ</t>
  </si>
  <si>
    <t>ADAN PALMA</t>
  </si>
  <si>
    <t>CLAUDIO GODOY</t>
  </si>
  <si>
    <t>IVONNE URRUTIA</t>
  </si>
  <si>
    <t>ROMINA RODRIGUEZ</t>
  </si>
  <si>
    <t>RICARDO PEREZ</t>
  </si>
  <si>
    <t>MARION GONZALEZ</t>
  </si>
  <si>
    <t>RAMON CHANDIA</t>
  </si>
  <si>
    <t>NANCY QUIROGA</t>
  </si>
  <si>
    <t>ENRIQUE ARAYA</t>
  </si>
  <si>
    <t>RICARDO GOMEZ JORQUERA</t>
  </si>
  <si>
    <t>VICTOR RUZ</t>
  </si>
  <si>
    <t>VICTORIA ROJAS</t>
  </si>
  <si>
    <t>IRMA VALENZUELA</t>
  </si>
  <si>
    <t>CLAUDIA OJEDA</t>
  </si>
  <si>
    <t>JAVIERA AVELLO</t>
  </si>
  <si>
    <t>LISBETH JONAS</t>
  </si>
  <si>
    <t>FELIPE MEYER</t>
  </si>
  <si>
    <t>ERIK MUÑOZ</t>
  </si>
  <si>
    <t>CRISTOBAL GALLEGUILLOS</t>
  </si>
  <si>
    <t>MARIA RUIZ PRADINEZ</t>
  </si>
  <si>
    <t>CATALINA URIBE</t>
  </si>
  <si>
    <t>MARIA JOSE CIFUENTES</t>
  </si>
  <si>
    <t>PATRICIA ALISTE ALFARO</t>
  </si>
  <si>
    <t>LUZ  JARA QUEMADA MUÑOZ</t>
  </si>
  <si>
    <t>ALEXIS JOFRE ALIAGA</t>
  </si>
  <si>
    <t>CAROLINA OLMOS SAEZ</t>
  </si>
  <si>
    <t>MARIA SANCHEZ RAMIREZ</t>
  </si>
  <si>
    <t>CLAUDIA LAGOS</t>
  </si>
  <si>
    <t>ROSINA VARGAS</t>
  </si>
  <si>
    <t>RICARDO PEREZ ROJAS</t>
  </si>
  <si>
    <t>ELENA OREGO GONZALEZ</t>
  </si>
  <si>
    <t>NICOLAS CABRERA</t>
  </si>
  <si>
    <t>ALEJANDRA PEREZ</t>
  </si>
  <si>
    <t>JULIO REAL</t>
  </si>
  <si>
    <t>GLORIA ARRIAGADA</t>
  </si>
  <si>
    <t>PABLO PRATO</t>
  </si>
  <si>
    <t>DIEGO ROJAS MORANDI</t>
  </si>
  <si>
    <t>MARCELA ACEVEDO</t>
  </si>
  <si>
    <t>ROSA VELIZ</t>
  </si>
  <si>
    <t>RICARDO  REBOLLEDO</t>
  </si>
  <si>
    <t>EUGENIA LEAL</t>
  </si>
  <si>
    <t>SOLEDAD OSORIO</t>
  </si>
  <si>
    <t>VERONICA ARCE</t>
  </si>
  <si>
    <t>NANCY MANCILLA MANSILLA</t>
  </si>
  <si>
    <t>KATHERINE QUIROZ</t>
  </si>
  <si>
    <t>MARIA AGÜERO RIVERA</t>
  </si>
  <si>
    <t>PATRICIO JORQUERA</t>
  </si>
  <si>
    <t>JUAN CARLOS RUBIO</t>
  </si>
  <si>
    <t>CARLOS FUENTES</t>
  </si>
  <si>
    <t>CYNTHIA CORTES</t>
  </si>
  <si>
    <t>PAOLA GALLARDO</t>
  </si>
  <si>
    <t>CLAUDIA OBREQUE</t>
  </si>
  <si>
    <t>PAULA HERRERA</t>
  </si>
  <si>
    <t>CRISTIAN RIADI</t>
  </si>
  <si>
    <t>MARIELA BUSTOS</t>
  </si>
  <si>
    <t>MARIA ALEJANDRA OSORIO</t>
  </si>
  <si>
    <t>AMPARTO MUÑOZ</t>
  </si>
  <si>
    <t>FRANCHESCA MARTINEZ</t>
  </si>
  <si>
    <t>FELIPE KAISER</t>
  </si>
  <si>
    <t>ANDRES ECHIBURU JORQUERA</t>
  </si>
  <si>
    <t>ROSA NOVOA GUTIERREZ</t>
  </si>
  <si>
    <t>CARLA MIRANDA</t>
  </si>
  <si>
    <t>2-3-12</t>
  </si>
  <si>
    <t>MARIA MARTINEZ</t>
  </si>
  <si>
    <t xml:space="preserve">YERKO URRUTIA </t>
  </si>
  <si>
    <t>CARLOS CASTRO</t>
  </si>
  <si>
    <t>CAROLINA GUTIERREZ</t>
  </si>
  <si>
    <t>MARIA PAZ ZUÑIGA</t>
  </si>
  <si>
    <t>ANA VICTORIA CORREA</t>
  </si>
  <si>
    <t>KATALINA CABEZAS SOLIS</t>
  </si>
  <si>
    <t>MARLIES BOTTGER</t>
  </si>
  <si>
    <t>CAROLINA MORALES</t>
  </si>
  <si>
    <t>LILIANET PINEDA</t>
  </si>
  <si>
    <t>XIMENA VELASQUEZ</t>
  </si>
  <si>
    <t>MARIA LUISA URCELAY ALERT</t>
  </si>
  <si>
    <t>JOSE VILCHEZ RODRIGUEZ</t>
  </si>
  <si>
    <t>VICTOR POBLETE</t>
  </si>
  <si>
    <t>LUIS ARANCIBIA</t>
  </si>
  <si>
    <t>SALVADOR MANGIAMARCHI</t>
  </si>
  <si>
    <t>MARCELO ALFARO</t>
  </si>
  <si>
    <t>SILVIA HERRERA</t>
  </si>
  <si>
    <t xml:space="preserve">12 </t>
  </si>
  <si>
    <t>VALERIA GALARCE CASTILLO</t>
  </si>
  <si>
    <t>ERIC SANTANDER</t>
  </si>
  <si>
    <t>PATRICIA NAVARRO</t>
  </si>
  <si>
    <t>CARLA ACEVEDO</t>
  </si>
  <si>
    <t>DAVID LAMA</t>
  </si>
  <si>
    <t>EDUARDO CARAVIA</t>
  </si>
  <si>
    <t>COCA LEIVA</t>
  </si>
  <si>
    <t>MARIA LAPOSTOL</t>
  </si>
  <si>
    <t>ALEJANDRO VALDES</t>
  </si>
  <si>
    <t>ANA MARIA EYHERAMENDY</t>
  </si>
  <si>
    <t>JOSEFA ALAMOS PEÑA</t>
  </si>
  <si>
    <t>FRANCISCA VERGARA</t>
  </si>
  <si>
    <t>FERNANDO ROMAN</t>
  </si>
  <si>
    <t>MARIA AGUILERA VARAS</t>
  </si>
  <si>
    <t>GUSTAVO LOPEZ</t>
  </si>
  <si>
    <t>JORGE LAGOS</t>
  </si>
  <si>
    <t>CONSTANZA LASTRA</t>
  </si>
  <si>
    <t>MARIA FERNANDA FONTE</t>
  </si>
  <si>
    <t>10-X</t>
  </si>
  <si>
    <t>5-6-7-8-9-10-11-12</t>
  </si>
  <si>
    <t>PAULETT ORELLANA</t>
  </si>
  <si>
    <t>Leslie Quezada
Elizabeth Cea</t>
  </si>
  <si>
    <t>MABEL GARRIDO SAN MARTIN</t>
  </si>
  <si>
    <t>JEANPIERRE VIDAL PIESSET</t>
  </si>
  <si>
    <t>CRISTIAN DAWSON</t>
  </si>
  <si>
    <t>ALEJANDRA ROJAS</t>
  </si>
  <si>
    <t>EDUARDO CRUZ</t>
  </si>
  <si>
    <t>JUANA LASIRA</t>
  </si>
  <si>
    <t>CLAUDIO ULLOA</t>
  </si>
  <si>
    <t>PATRICIA SHUBERT</t>
  </si>
  <si>
    <t>NORA FARIAS</t>
  </si>
  <si>
    <t>PATRICK RAMIREZ</t>
  </si>
  <si>
    <t>24729069-24794145</t>
  </si>
  <si>
    <t>7-3-4-5-6-5-11-14</t>
  </si>
  <si>
    <t>MARIA VERGARA ALVAREZ</t>
  </si>
  <si>
    <t>JOHANA TORRES AVILA</t>
  </si>
  <si>
    <t>MARIA SAN MARTIN ANGULO</t>
  </si>
  <si>
    <t>LUIS URZUA DONOSO</t>
  </si>
  <si>
    <t>CLAUDIA LOPEZZ</t>
  </si>
  <si>
    <t>MARCO PEREZ</t>
  </si>
  <si>
    <t>JOVANKA HERRERA ASTUDILLO</t>
  </si>
  <si>
    <t>JENNY DIBAN</t>
  </si>
  <si>
    <t>GUILLERMO FONSECA</t>
  </si>
  <si>
    <t>PATRICIA PIZARRO</t>
  </si>
  <si>
    <t>ANA CANDIA</t>
  </si>
  <si>
    <t>LORETO GOMEZ</t>
  </si>
  <si>
    <t>28-29-30-31-32</t>
  </si>
  <si>
    <t>JUAN PABLO DIAZ</t>
  </si>
  <si>
    <t>CRISTIAN ARACENA</t>
  </si>
  <si>
    <t>PAMELA VIDOSOLA</t>
  </si>
  <si>
    <t>CLAUDIO TAPIA</t>
  </si>
  <si>
    <t>MARIA ARMEDO</t>
  </si>
  <si>
    <t>ALICIA MANQUILEF</t>
  </si>
  <si>
    <t>NIZA CABALLERA</t>
  </si>
  <si>
    <t>DENISSE REYES</t>
  </si>
  <si>
    <t>VERONICA WALTEMATH CARVAJAL</t>
  </si>
  <si>
    <t>ELISABETH BECERRA</t>
  </si>
  <si>
    <t>IVAN BUSTAMANTE</t>
  </si>
  <si>
    <t>VALENTINA VARGAS</t>
  </si>
  <si>
    <t>MONSERRAT VARGAS REYES</t>
  </si>
  <si>
    <t>CESAR CESPEDES</t>
  </si>
  <si>
    <t>ALONSO ESCOBAR PARRA</t>
  </si>
  <si>
    <t>ROSA OLATE GONZALEZ</t>
  </si>
  <si>
    <t>ALVARO GUERRERO BARRIA</t>
  </si>
  <si>
    <t>BRUNO REYES SALAZAR</t>
  </si>
  <si>
    <t>ALEXIS LIRA ULLOA</t>
  </si>
  <si>
    <t>VALERIA OSORIO</t>
  </si>
  <si>
    <t>JOHANA MARTINEZ</t>
  </si>
  <si>
    <t>ALFONSO VENEGAS</t>
  </si>
  <si>
    <t>MARISOL ARAYA</t>
  </si>
  <si>
    <t>BERNARDITA GARCIA</t>
  </si>
  <si>
    <t>YERALDINE SCHELEFF</t>
  </si>
  <si>
    <t>ISABEL SCHAUS</t>
  </si>
  <si>
    <t>SUSANA MARIA ESCARATE MILLA</t>
  </si>
  <si>
    <t>MARTA LARAS RIVAS</t>
  </si>
  <si>
    <t>DANIELA SEPULVEDA FUENTES</t>
  </si>
  <si>
    <t>MANUEL CASTILLO ZUÑIGA</t>
  </si>
  <si>
    <t>PIERO ALLENDES GUZMAN</t>
  </si>
  <si>
    <t>IGNACIO GODOY</t>
  </si>
  <si>
    <t>MIRIAM SILVA</t>
  </si>
  <si>
    <t>CRISTIAN OLIVOS</t>
  </si>
  <si>
    <t>JAQUELINE CARVACHO</t>
  </si>
  <si>
    <t>MARCELO VILLALOBOS</t>
  </si>
  <si>
    <t>MAXIMILIANO GROSELJ</t>
  </si>
  <si>
    <t>ROBERTO GABRIEL IZQUIERDO POBLETE</t>
  </si>
  <si>
    <t>GINA LORENA CERMENATI AGUIRRE</t>
  </si>
  <si>
    <t>CARLOS SALINAS</t>
  </si>
  <si>
    <t>PABLO BOSSELIN</t>
  </si>
  <si>
    <t>CAROLINA ARGANDOÑA</t>
  </si>
  <si>
    <t>MARIA CECILIA VERGARA</t>
  </si>
  <si>
    <t>ALICIA TORRES</t>
  </si>
  <si>
    <t>MAGDALENA FERRARI</t>
  </si>
  <si>
    <t>KARINA SALAZAR</t>
  </si>
  <si>
    <t>DANIELA TOLOZA</t>
  </si>
  <si>
    <t>EDUARDO FLORES</t>
  </si>
  <si>
    <t>LILIAN CARO</t>
  </si>
  <si>
    <t>MATIAS ZUÑIGA</t>
  </si>
  <si>
    <t>CAROLINE STEVER TRAEGER</t>
  </si>
  <si>
    <t>LORENA RUBIO</t>
  </si>
  <si>
    <t>GERMAN MUÑOZ</t>
  </si>
  <si>
    <t>FERNANDO BERRIOS</t>
  </si>
  <si>
    <t>NICOLAS GODOY</t>
  </si>
  <si>
    <t>MIRNA RIFFO</t>
  </si>
  <si>
    <t>LUIS NAVARRETE</t>
  </si>
  <si>
    <t>ANA MALDONADO</t>
  </si>
  <si>
    <t>BENJAMIN JAQUES</t>
  </si>
  <si>
    <t>RODOLFO TARDONE MARTINEZ</t>
  </si>
  <si>
    <t>NORMA BARRERA</t>
  </si>
  <si>
    <t>ROBERTO GARCIA</t>
  </si>
  <si>
    <t>CLAUDIO IRRIBARRA</t>
  </si>
  <si>
    <t>CESAR MOYA</t>
  </si>
  <si>
    <t>ANTONIETA MARAMBIO VERDUGO</t>
  </si>
  <si>
    <t>ELIZABETH SOLEDAD AVILA SAAVEDRA</t>
  </si>
  <si>
    <t>MATIAS AYALA NAZIF</t>
  </si>
  <si>
    <t>VIVIANA RODRIGUEZ</t>
  </si>
  <si>
    <t>ELVIS GUEVARA</t>
  </si>
  <si>
    <t>CRISTEL CONTRERAS</t>
  </si>
  <si>
    <t>FRESIA CARVALLO</t>
  </si>
  <si>
    <t>12-18-19</t>
  </si>
  <si>
    <t>GABRIEL GALDAMES</t>
  </si>
  <si>
    <t>LIN YON-MING</t>
  </si>
  <si>
    <t>PABLO MORAGA</t>
  </si>
  <si>
    <t>PAMELA GUAJARDO</t>
  </si>
  <si>
    <t>DANIEL ELORRIETA</t>
  </si>
  <si>
    <t>WEISS</t>
  </si>
  <si>
    <t>VALENTINA UBILLA</t>
  </si>
  <si>
    <t>DARINKA GONZALEZ</t>
  </si>
  <si>
    <t>MARIA LORETO MOYA</t>
  </si>
  <si>
    <t>CARLA TAPIA</t>
  </si>
  <si>
    <t>FABIO GUTIERRES</t>
  </si>
  <si>
    <t>SAUL HAVILIO</t>
  </si>
  <si>
    <t>CARLA RODRIGUEZ</t>
  </si>
  <si>
    <t>CAMILA ALCAZAR</t>
  </si>
  <si>
    <t>MARCELA MUÑOZ</t>
  </si>
  <si>
    <t>AURO MARIN</t>
  </si>
  <si>
    <t>BENJAMIN QUITRAL FIGUEROA</t>
  </si>
  <si>
    <t>CLAUDIA VILLAGRAN ESPINOZA</t>
  </si>
  <si>
    <t>HILDA RETAMAL MUÑOZ</t>
  </si>
  <si>
    <t>TADASHI ASAHI</t>
  </si>
  <si>
    <t>BLANCA SEYDEWITZ</t>
  </si>
  <si>
    <t>4-5-6-7-10-11-12-13-14-15</t>
  </si>
  <si>
    <t>DINO CASANOVA</t>
  </si>
  <si>
    <t>PRISCILA JIMENEZ</t>
  </si>
  <si>
    <t>LOPEZ</t>
  </si>
  <si>
    <t>ADOLFINA SOTO</t>
  </si>
  <si>
    <t>ALEJANDRO ARAVENA</t>
  </si>
  <si>
    <t>LORETO CAMPOS</t>
  </si>
  <si>
    <t>MARIELA ARAYA</t>
  </si>
  <si>
    <t>LOZANA</t>
  </si>
  <si>
    <t>PAUL SERRANO</t>
  </si>
  <si>
    <t>5-12-13</t>
  </si>
  <si>
    <t>LISSETTE PINTO</t>
  </si>
  <si>
    <t>CRISTIAN CORREA</t>
  </si>
  <si>
    <t>GUIOVANNI BERTULLO</t>
  </si>
  <si>
    <t>JEICO ARAYA SANTIBAÑEZ</t>
  </si>
  <si>
    <t>DIEGO AMENGUAL</t>
  </si>
  <si>
    <t>ALEX SILVA GUERRA</t>
  </si>
  <si>
    <t>ALDO RODRIGUEZ</t>
  </si>
  <si>
    <t>JUAN REYES</t>
  </si>
  <si>
    <t>CLARA PAREDES</t>
  </si>
  <si>
    <t>AARON MOYA</t>
  </si>
  <si>
    <t>VICTOR ALTAMIRANO SAN MARTIN</t>
  </si>
  <si>
    <t>JURGEN YUNGE DIAZ</t>
  </si>
  <si>
    <t>INGRID CONTRERAS VALDEBENITO</t>
  </si>
  <si>
    <t>JUANA VASQUEZ BENITES</t>
  </si>
  <si>
    <t>NEFER VALENZUELA</t>
  </si>
  <si>
    <t>JORGE POBLETE</t>
  </si>
  <si>
    <t>KARIN MEDRANO</t>
  </si>
  <si>
    <t>CECILIA AGÜERO</t>
  </si>
  <si>
    <t>LUZ CABRERA</t>
  </si>
  <si>
    <t>MARIA CESPEDES</t>
  </si>
  <si>
    <t>EDMUNDO GANGAS</t>
  </si>
  <si>
    <t>MARTINA BALLIANA</t>
  </si>
  <si>
    <t>ROCIO GAVIDIA</t>
  </si>
  <si>
    <t>NALDA SANCHEZ</t>
  </si>
  <si>
    <t>JUAN GARFIAS</t>
  </si>
  <si>
    <t>LUIS HERNAN RISSO GONZALEZ</t>
  </si>
  <si>
    <t>JORGE PETERSEN ETCHEGARAY</t>
  </si>
  <si>
    <t>FLORENCIA HERNANDEZ</t>
  </si>
  <si>
    <t>PATRICIA FLORES</t>
  </si>
  <si>
    <t>ROXANA AREDONDO OSORES</t>
  </si>
  <si>
    <t>DAVID DEL PINO</t>
  </si>
  <si>
    <t>JUAN LOPEZ</t>
  </si>
  <si>
    <t>LUZ CORE VILLANUEVA</t>
  </si>
  <si>
    <t>DIEGO GAETE</t>
  </si>
  <si>
    <t>CHRISTIAN VARGAS</t>
  </si>
  <si>
    <t>JUAN CARLOS BRAVO</t>
  </si>
  <si>
    <t>MARCIA AVENDAÑO</t>
  </si>
  <si>
    <t>NICOLE GUTIERREZ</t>
  </si>
  <si>
    <t>JAVIERA OYARZUN</t>
  </si>
  <si>
    <t>NESON MELENDEZ</t>
  </si>
  <si>
    <t>JESSICA CABALLERO</t>
  </si>
  <si>
    <t>BERNARDITA JULIO</t>
  </si>
  <si>
    <t>GONZALO ZURITA</t>
  </si>
  <si>
    <t>ESCAMILLA</t>
  </si>
  <si>
    <t>FELIPE SANHUEZA MADRID</t>
  </si>
  <si>
    <t>DR. OLIVARES</t>
  </si>
  <si>
    <t>JEANNETTE NARGONA</t>
  </si>
  <si>
    <t>ANITA URREJOLA</t>
  </si>
  <si>
    <t>GARANTIA</t>
  </si>
  <si>
    <t>PAZ BECA</t>
  </si>
  <si>
    <t>LORENA OPAZO</t>
  </si>
  <si>
    <t>JORGE ROZAS</t>
  </si>
  <si>
    <t>LILIANA MARDEENES</t>
  </si>
  <si>
    <t>AURA MARIN</t>
  </si>
  <si>
    <t>AIDA RIQUELME</t>
  </si>
  <si>
    <t>HECTOR DONAIRE</t>
  </si>
  <si>
    <t>ROBERTO ZAÑARTU</t>
  </si>
  <si>
    <t>STEPHANIE OSORIO</t>
  </si>
  <si>
    <t>ELIAN ARAVENA</t>
  </si>
  <si>
    <t>CLAUDIO VOLPI</t>
  </si>
  <si>
    <t>VICTOR ALBORNOZ</t>
  </si>
  <si>
    <t>CARLA INOSTROZA</t>
  </si>
  <si>
    <t>ANDRES CUEVAS</t>
  </si>
  <si>
    <t>ANDREA DURAN</t>
  </si>
  <si>
    <t>CARMEN VIEDMA</t>
  </si>
  <si>
    <t>RICARDO ORELLANA</t>
  </si>
  <si>
    <t>SERGIO CABRERA</t>
  </si>
  <si>
    <t>VICTOR ESPINOZA</t>
  </si>
  <si>
    <t>MAURICIO FUENZALIDA</t>
  </si>
  <si>
    <t>RUDY CADIZ</t>
  </si>
  <si>
    <t>DIANA GONZALEZ</t>
  </si>
  <si>
    <t>OSCAR MARTINEZ</t>
  </si>
  <si>
    <t>JAIME DURANDIN</t>
  </si>
  <si>
    <t>BERNARDO LORGA GIAJARDO</t>
  </si>
  <si>
    <t>DANIEL MIRANDA</t>
  </si>
  <si>
    <t>CONSTANZA CANGA</t>
  </si>
  <si>
    <t>CATALINA ROSAS</t>
  </si>
  <si>
    <t>VANESA ARIAS</t>
  </si>
  <si>
    <t>PEDRO MOLINA</t>
  </si>
  <si>
    <t>NICOLE VASQUEZ</t>
  </si>
  <si>
    <t>DENISSE PLAZA AYALA</t>
  </si>
  <si>
    <t>CELINDA GUTIERREZ</t>
  </si>
  <si>
    <t>ANN MARIE SPAANDERMAN</t>
  </si>
  <si>
    <t>FEBRERO 2014</t>
  </si>
  <si>
    <t>4500220769</t>
  </si>
  <si>
    <t>8613</t>
  </si>
  <si>
    <t>4500220777</t>
  </si>
  <si>
    <t>4-12-15</t>
  </si>
  <si>
    <t>6-8-9</t>
  </si>
  <si>
    <t>CECILIA GONZALEZ OKINGTHON</t>
  </si>
  <si>
    <t>CRISTOBAL ESPILDORA GUERRERO</t>
  </si>
  <si>
    <t>DIEGO DIAZ</t>
  </si>
  <si>
    <t>CARLOS PINOCHET</t>
  </si>
  <si>
    <t>NICOLAS SANCHEZ</t>
  </si>
  <si>
    <t>JOSE HENRIQUEZ</t>
  </si>
  <si>
    <t>RUBEN SANTIBAÑEZ</t>
  </si>
  <si>
    <t>FELIX VILLAR</t>
  </si>
  <si>
    <t>RODRIGO ORQUERA</t>
  </si>
  <si>
    <t>QUISTE GUISADO NORMA</t>
  </si>
  <si>
    <t>BARBARA MORENO JELDRES</t>
  </si>
  <si>
    <t>GUNTHER OYANEDER PARRA</t>
  </si>
  <si>
    <t>DENIS PRADENAS TORRES</t>
  </si>
  <si>
    <t>JORGE GOMEZ</t>
  </si>
  <si>
    <t>RODRIGO BANDA</t>
  </si>
  <si>
    <t>JAIME MANRIQUEZ</t>
  </si>
  <si>
    <t>WALDO ALIAGA</t>
  </si>
  <si>
    <t>CLAUDIA ECHEVERRIA</t>
  </si>
  <si>
    <t>SANDRA CONTRERAS</t>
  </si>
  <si>
    <t>ALEJANDRA TAPIA</t>
  </si>
  <si>
    <t>NANCY TARDON</t>
  </si>
  <si>
    <t>PABLO ATENAS</t>
  </si>
  <si>
    <t>CLOTILDE VILLALOBOS</t>
  </si>
  <si>
    <t>estan haciendo una corona pac JESSICA TORRES solp 10123535 del 2012</t>
  </si>
  <si>
    <t>ADA CASTRO</t>
  </si>
  <si>
    <t>PATRICIO FUENTES</t>
  </si>
  <si>
    <t>JOSE HORMAZABAL GATICA</t>
  </si>
  <si>
    <t>JOSE CANIUPIL HUENCHUNIR</t>
  </si>
  <si>
    <t>JOSE LUIS FIORITO RUIZ</t>
  </si>
  <si>
    <t>SERGIO MORA COSTOYA</t>
  </si>
  <si>
    <t>FABIO GUTIERREZ</t>
  </si>
  <si>
    <t>EDGARD ARELLANO</t>
  </si>
  <si>
    <t>ELIZABETH BRAVO</t>
  </si>
  <si>
    <t>JULIO AGUILAR</t>
  </si>
  <si>
    <t>GUISSEPPE RIVERA</t>
  </si>
  <si>
    <t>DAVID GUZMAN</t>
  </si>
  <si>
    <t>PAULINA GUTIERREZ</t>
  </si>
  <si>
    <t>GISELA RIVEROS</t>
  </si>
  <si>
    <t>TUCO APAZA REYNA</t>
  </si>
  <si>
    <t>MARIA GUADALUPE ELIZALDE FORTEZA</t>
  </si>
  <si>
    <t>BARBARA CABRERA HIDALGO</t>
  </si>
  <si>
    <t>JUAN AMESTICA</t>
  </si>
  <si>
    <t>JOAO DE CARVALHO</t>
  </si>
  <si>
    <t>MARCELA DIAZ</t>
  </si>
  <si>
    <t>AUGUSTO EVERT</t>
  </si>
  <si>
    <t>ROBERTO URREA</t>
  </si>
  <si>
    <t>KIMBERLI MOYA</t>
  </si>
  <si>
    <t>DIEGO HERRERA</t>
  </si>
  <si>
    <t>ALBERTO ANDUELA</t>
  </si>
  <si>
    <t>ALFREDO GOMEZ BALLESTEROS</t>
  </si>
  <si>
    <t>CARLA VALDEBENITO MOLL</t>
  </si>
  <si>
    <t>ANGELO ANFOSSI MERA</t>
  </si>
  <si>
    <t>ISABEL LABRA CALDERON</t>
  </si>
  <si>
    <t>IGNACIA MUÑOZ</t>
  </si>
  <si>
    <t>CARMEN VIZCARRA</t>
  </si>
  <si>
    <t>SILVIA SEPULVEDA</t>
  </si>
  <si>
    <t>CAROLINA TORRES</t>
  </si>
  <si>
    <t>FLAVIA MUÑOZ</t>
  </si>
  <si>
    <t>PAULA FLORES IBAÑEZ</t>
  </si>
  <si>
    <t>MATIAS NAZIF AYALA</t>
  </si>
  <si>
    <t>CLAUDIA PAZ DE URRUTICOECHE ROJAS</t>
  </si>
  <si>
    <t>VON MARTEN</t>
  </si>
  <si>
    <t>19-X</t>
  </si>
  <si>
    <t>BRENDA CARRERA</t>
  </si>
  <si>
    <t>SARA PAEZ</t>
  </si>
  <si>
    <t>MANUEL RIFFO</t>
  </si>
  <si>
    <t>CAROLINA HERRERA ALARCON</t>
  </si>
  <si>
    <t>RAUL GUAJARDO</t>
  </si>
  <si>
    <t>JAIME SAGLIE</t>
  </si>
  <si>
    <t>LORENA TRONCOSO</t>
  </si>
  <si>
    <t>NATALIA GARRIDO</t>
  </si>
  <si>
    <t>OSCAR RUIZ</t>
  </si>
  <si>
    <t>MARIA TERESA AYALA BRAVO</t>
  </si>
  <si>
    <t>27-28-29-30</t>
  </si>
  <si>
    <t>SERGIO TOLEDO  MORA</t>
  </si>
  <si>
    <t>RAMON ZUÑIGA</t>
  </si>
  <si>
    <t>ELIANA WILLIAMSON</t>
  </si>
  <si>
    <t>AYLEEN GEPMAL</t>
  </si>
  <si>
    <t>TAMARA ROA</t>
  </si>
  <si>
    <t>ERIKA HERNANDEZ</t>
  </si>
  <si>
    <t>ORIANA SANDOVAL VILLAR</t>
  </si>
  <si>
    <t>DANIEL ALEX BRENDER ZOLDAN</t>
  </si>
  <si>
    <t>JOSE ALONSO</t>
  </si>
  <si>
    <t>PILAR MUÑOZ</t>
  </si>
  <si>
    <t>JORGE FILGUEIRA</t>
  </si>
  <si>
    <t>CARLOS PASTENES</t>
  </si>
  <si>
    <t>VERONICA RAMIREZ</t>
  </si>
  <si>
    <t>MAURICIO CAMPOS</t>
  </si>
  <si>
    <t>TATIANA IPIÑA VEGA</t>
  </si>
  <si>
    <t>ALVARO CONCHA</t>
  </si>
  <si>
    <t>LESLIE SANDOVAL</t>
  </si>
  <si>
    <t>MICHAEL FABRES</t>
  </si>
  <si>
    <t>DORALISA DE LA CUADRA</t>
  </si>
  <si>
    <t>IGNACIO CERECEDA</t>
  </si>
  <si>
    <t>SONIA HERRERA</t>
  </si>
  <si>
    <t>IVONNE CONTRERAS</t>
  </si>
  <si>
    <t>8-19</t>
  </si>
  <si>
    <t>MARIA JARA</t>
  </si>
  <si>
    <t>19-20-21-28-29-30</t>
  </si>
  <si>
    <t>ROCIO NUÑEZ MADRIAGA</t>
  </si>
  <si>
    <t>DANIEL ESPINOZA MUÑOZ</t>
  </si>
  <si>
    <t>MARIA DE LOS ANGELES GARAVITO SOLORZA</t>
  </si>
  <si>
    <t>FELIPE RAGGIO</t>
  </si>
  <si>
    <t>FERNANDO MORADA</t>
  </si>
  <si>
    <t>MIGUEL AYALA</t>
  </si>
  <si>
    <t>JORGE TRONCOSO</t>
  </si>
  <si>
    <t>JUANA LASTRA</t>
  </si>
  <si>
    <t>LUYO QUISPE KETY EDITH</t>
  </si>
  <si>
    <t>ELEONARA DOMINGUEZ</t>
  </si>
  <si>
    <t>MARTIN LARIOS CORDERO</t>
  </si>
  <si>
    <t>ROXANA SILVA ALBORNOZ</t>
  </si>
  <si>
    <t>VICTOR BASCOLI FLORES</t>
  </si>
  <si>
    <t>JUAN CARLOS CARRILO</t>
  </si>
  <si>
    <t>JUAN CELEDON</t>
  </si>
  <si>
    <t>SUSAN DICK</t>
  </si>
  <si>
    <t>CHRISTOPHER LIRIN</t>
  </si>
  <si>
    <t>NICOLE BASCUÑAN</t>
  </si>
  <si>
    <t>FRANCIA GUTIERREZ</t>
  </si>
  <si>
    <t>SANDRA BLANCO</t>
  </si>
  <si>
    <t>DANNY GONZALEZ</t>
  </si>
  <si>
    <t>VERONICA SANCHEZ</t>
  </si>
  <si>
    <t>JAVIERA MORALES</t>
  </si>
  <si>
    <t>GABRIELA CONTRERAS</t>
  </si>
  <si>
    <t>SIMONA PRODAN</t>
  </si>
  <si>
    <t>11-18</t>
  </si>
  <si>
    <t>PABLO BONACIO</t>
  </si>
  <si>
    <t>ALEJANDRO FLORES</t>
  </si>
  <si>
    <t>DAVID FUENZALIDA</t>
  </si>
  <si>
    <t>VALENTINA JIMENEZ</t>
  </si>
  <si>
    <t>ANDRES GARCIA</t>
  </si>
  <si>
    <t>CAMILA LOBOS</t>
  </si>
  <si>
    <t>GLUBIS OCHIPINTI</t>
  </si>
  <si>
    <t>GAJARDO</t>
  </si>
  <si>
    <t>ELENA BARRIENTOS</t>
  </si>
  <si>
    <t>AGUSTIN NAVARRETE CARRASCO</t>
  </si>
  <si>
    <t>ASUERO</t>
  </si>
  <si>
    <t>MARIA BERNARDITA FERNANDEZ</t>
  </si>
  <si>
    <t>JEHU ARANGUIZ</t>
  </si>
  <si>
    <t>IRENE MANRIQUEZ</t>
  </si>
  <si>
    <t>JULIO PIÑA</t>
  </si>
  <si>
    <t>ERICK JOFRE MANDUJANO</t>
  </si>
  <si>
    <t>CARLOS REYES GOMEZ</t>
  </si>
  <si>
    <t>DANIEL SANTIBAÑEZ GUERRERO</t>
  </si>
  <si>
    <t>LUISA ALARCON CARRASCO</t>
  </si>
  <si>
    <t>GUISELLE PEREZ CABRERA</t>
  </si>
  <si>
    <t>CLAUDIA VARAS</t>
  </si>
  <si>
    <t>CAROLINA CELIS</t>
  </si>
  <si>
    <t>RODRIGO FLORES</t>
  </si>
  <si>
    <t>MODESTO MORALEDA</t>
  </si>
  <si>
    <t>JULIA BAÑARES</t>
  </si>
  <si>
    <t>NANCY CARRASCO</t>
  </si>
  <si>
    <t>FRANCISCA FERNANDEZ</t>
  </si>
  <si>
    <t>VIRGINIA OGAZ</t>
  </si>
  <si>
    <t>BERNARDITA ANGULO</t>
  </si>
  <si>
    <t>ROBERTO ARISTEGUI</t>
  </si>
  <si>
    <t>KARINA FUENTES</t>
  </si>
  <si>
    <t>GUSTAVO PALACIOS</t>
  </si>
  <si>
    <t>MARTA CASTILLO</t>
  </si>
  <si>
    <t>LINDA CONTRERAS</t>
  </si>
  <si>
    <t>MARIA LUISA SOTO</t>
  </si>
  <si>
    <t>cdentaliba@integramedica.cl</t>
  </si>
  <si>
    <r>
      <rPr>
        <b/>
        <sz val="10"/>
        <color rgb="FFFF0000"/>
        <rFont val="Calibri"/>
        <family val="2"/>
        <scheme val="minor"/>
      </rPr>
      <t>10</t>
    </r>
    <r>
      <rPr>
        <sz val="10"/>
        <rFont val="Calibri"/>
        <family val="2"/>
        <scheme val="minor"/>
      </rPr>
      <t>-11</t>
    </r>
  </si>
  <si>
    <t>3-5-19-21</t>
  </si>
  <si>
    <t>CAROLINA ARAYA TAPIA</t>
  </si>
  <si>
    <t>SAUL HAVILLO</t>
  </si>
  <si>
    <t>6-21</t>
  </si>
  <si>
    <t>ORALIA MORALES</t>
  </si>
  <si>
    <t>JAVIERA ROJAS</t>
  </si>
  <si>
    <t>FERNANDO BRAVO</t>
  </si>
  <si>
    <t>NATALIA PACHECO</t>
  </si>
  <si>
    <t>JORGE CUBILLOS</t>
  </si>
  <si>
    <t>CAROL RAMOS</t>
  </si>
  <si>
    <t>OSVALDO POZO</t>
  </si>
  <si>
    <t>MARIA JOSE VENTURA</t>
  </si>
  <si>
    <t>ABAIL VALENCIA</t>
  </si>
  <si>
    <t>SILVIA MIRCI BOSCO</t>
  </si>
  <si>
    <t>MAURICIO PEÑALOZA FERNANDEZ</t>
  </si>
  <si>
    <t>HERNAN FRANCISCO LARRAIN CHAUX</t>
  </si>
  <si>
    <t>ANA MARIA MITERMAYR COZZI</t>
  </si>
  <si>
    <t>STEFHANIE LALAMA</t>
  </si>
  <si>
    <t>EDIBERTO CADIZ</t>
  </si>
  <si>
    <t>RAINALDO MEDINA TAPIA</t>
  </si>
  <si>
    <t>SEBASTIAN MOLINA</t>
  </si>
  <si>
    <t>SUSAN PINTO</t>
  </si>
  <si>
    <t>NAULIN</t>
  </si>
  <si>
    <t>ALEJANDRO CONTRERAS</t>
  </si>
  <si>
    <t>MARIA PADILLA</t>
  </si>
  <si>
    <r>
      <t>3-</t>
    </r>
    <r>
      <rPr>
        <b/>
        <sz val="10"/>
        <color rgb="FFFF0000"/>
        <rFont val="Calibri"/>
        <family val="2"/>
        <scheme val="minor"/>
      </rPr>
      <t>31</t>
    </r>
  </si>
  <si>
    <t>CAROLINA MARTINEZ RIOS</t>
  </si>
  <si>
    <t>ORIETA MANUEL</t>
  </si>
  <si>
    <t>CAROLINA INOJOSA</t>
  </si>
  <si>
    <t>PAULO MELCHOR</t>
  </si>
  <si>
    <t>HERNAN HIGUERAS</t>
  </si>
  <si>
    <t>LUZ PAVEZ</t>
  </si>
  <si>
    <t>TERESA ARRATIA</t>
  </si>
  <si>
    <t>CARLOS SELLAO</t>
  </si>
  <si>
    <t>CARMEN GLORIA INFANTE POBLETE</t>
  </si>
  <si>
    <t>MAGALY DEL CARMEN CID PEREZ</t>
  </si>
  <si>
    <t>19-21</t>
  </si>
  <si>
    <t>LUZ MARIA HOLTHEUER VARGARA</t>
  </si>
  <si>
    <t>KAREN CANO</t>
  </si>
  <si>
    <t>IRIS SEPULVEDA</t>
  </si>
  <si>
    <t>GASTON MUÑOZ ARRIAGADA</t>
  </si>
  <si>
    <t>MATIAS ARENAS ARAYA</t>
  </si>
  <si>
    <t>CESAR CARRASCO</t>
  </si>
  <si>
    <t>ROSA ROJAS</t>
  </si>
  <si>
    <t>VIVIANA ZAMORANO</t>
  </si>
  <si>
    <t>KAREN GIACAMAN ALAMOS</t>
  </si>
  <si>
    <t>ANDRES VARAS RAMIREZ</t>
  </si>
  <si>
    <t>JOSE LUIS GONZALEZ RIVERA</t>
  </si>
  <si>
    <t>DOMINGO GARCIA</t>
  </si>
  <si>
    <t>VALENTINA PARADA</t>
  </si>
  <si>
    <t>SUSANA REYES</t>
  </si>
  <si>
    <t>JAVIERA DE HOZ</t>
  </si>
  <si>
    <t>CATALINA ROJAS</t>
  </si>
  <si>
    <t>JUAN CARLOS DIAZ</t>
  </si>
  <si>
    <t>MARIO SEPULVEDA</t>
  </si>
  <si>
    <t>MANUEL SEREÑO</t>
  </si>
  <si>
    <t>IRMA VARGAS</t>
  </si>
  <si>
    <t>FELIPE DERPICH</t>
  </si>
  <si>
    <t>EMELINDA VILLARROEL</t>
  </si>
  <si>
    <t>MARIA JOSE DUARTE</t>
  </si>
  <si>
    <t>JACQUELINE MATUS</t>
  </si>
  <si>
    <t>SILVIA CONTRERAS</t>
  </si>
  <si>
    <t>JUAN EDUARDO OPAZO DURAN</t>
  </si>
  <si>
    <t>12-31</t>
  </si>
  <si>
    <t>CLAUDIO BAROZZI RETAMAL</t>
  </si>
  <si>
    <t>MARIA CECILIA VEGA JULIET</t>
  </si>
  <si>
    <t>MYRIAM FUENTES CHAVEZ</t>
  </si>
  <si>
    <t>OLGA VILDOSOLA</t>
  </si>
  <si>
    <t>ANGELA GARAY</t>
  </si>
  <si>
    <t>CAROL SOBARZO</t>
  </si>
  <si>
    <t>ANGELA NEIRA</t>
  </si>
  <si>
    <t>JIMENA PONCE DE LEON</t>
  </si>
  <si>
    <t>MARIA ELISA ANSOLEAGA</t>
  </si>
  <si>
    <t>RODRIGO CARTAGENA</t>
  </si>
  <si>
    <t>NATALIA AHUMADA</t>
  </si>
  <si>
    <t>MANUEL VIDAL</t>
  </si>
  <si>
    <t>CARLOS VENEGAS MARIN</t>
  </si>
  <si>
    <t>PAMELA MUÑOZ TAPIA</t>
  </si>
  <si>
    <t>GLADYS HERNANDEZ HERNANDEZ</t>
  </si>
  <si>
    <t>GLADYS HERNANDES HERNANDEZ</t>
  </si>
  <si>
    <t>DIGNA FIGUEROA</t>
  </si>
  <si>
    <t>MARCIA VALENZUELA</t>
  </si>
  <si>
    <t>19-24-25</t>
  </si>
  <si>
    <t>38</t>
  </si>
  <si>
    <t>TAHIA GACITUA MORENO</t>
  </si>
  <si>
    <t>NELSON MORALES</t>
  </si>
  <si>
    <t>ELENA CIFUENTES</t>
  </si>
  <si>
    <t>BRIAN LETELIER</t>
  </si>
  <si>
    <t>GRISEL FERNANDEZ</t>
  </si>
  <si>
    <t>DAVID PARCIASEPE</t>
  </si>
  <si>
    <t>RODRIGO ALCAYAGA</t>
  </si>
  <si>
    <t>FABIOLA BUSTOS</t>
  </si>
  <si>
    <t>ANDRES MARIQUEIO</t>
  </si>
  <si>
    <t>CESAR QUINDEL</t>
  </si>
  <si>
    <t>GLADYS JARA</t>
  </si>
  <si>
    <t>ELISABETH MARCHANT</t>
  </si>
  <si>
    <t>PAOLA LARA</t>
  </si>
  <si>
    <t>INDIRA RAMIREZ</t>
  </si>
  <si>
    <t>PATXI ANDREA USABIAGA UMPIERREZ</t>
  </si>
  <si>
    <t>ELSA GUZMAN</t>
  </si>
  <si>
    <t>TATIANA TPIÑA</t>
  </si>
  <si>
    <t>CRISTIAN HERRERA</t>
  </si>
  <si>
    <t>KAREN ROCCO</t>
  </si>
  <si>
    <t>NICOLAS VARGAS</t>
  </si>
  <si>
    <t>FIORELHO GONZALEZ</t>
  </si>
  <si>
    <t>TAMARA NUÑEZ</t>
  </si>
  <si>
    <t>CATHERINE RIVESCO</t>
  </si>
  <si>
    <t>9-10-11-12-13</t>
  </si>
  <si>
    <t>ANGELA GUERRERO ALVAREZ</t>
  </si>
  <si>
    <t>MARIA ARCE LOYOLA</t>
  </si>
  <si>
    <t>WILLIAMS ARAVENA SANTANDER</t>
  </si>
  <si>
    <t>KATHERINE SAN JUAN</t>
  </si>
  <si>
    <t>JAZMIN TOTO</t>
  </si>
  <si>
    <t>ISAAC FARRIOL</t>
  </si>
  <si>
    <t>HANS ROMERO</t>
  </si>
  <si>
    <t>GABRIEL ARAYA GARRIDO</t>
  </si>
  <si>
    <t>MARIA ALEJANDRA ALARCON</t>
  </si>
  <si>
    <t>BORIS GUERRERO</t>
  </si>
  <si>
    <t>SILVANA PIFFARDI</t>
  </si>
  <si>
    <t>SULEMA PONCE</t>
  </si>
  <si>
    <t>SOLPED CAMBIADA POR 10185729</t>
  </si>
  <si>
    <t>SOLPED CAMBIADA POR 10185745</t>
  </si>
  <si>
    <t>SOLPED CAMBIADA POR
10185746</t>
  </si>
  <si>
    <t>MARIELA RODRIGUEZ</t>
  </si>
  <si>
    <t>ALFONSO RIQUELME</t>
  </si>
  <si>
    <t>MAURICIO LAVIN</t>
  </si>
  <si>
    <t>14-20-29</t>
  </si>
  <si>
    <t>LIDIA DIAZ</t>
  </si>
  <si>
    <t>SERGIO GUERRA</t>
  </si>
  <si>
    <t>CLARA RIVERA</t>
  </si>
  <si>
    <t>KAROL LOPEZ</t>
  </si>
  <si>
    <t>2 6207521</t>
  </si>
  <si>
    <t>REINALDO SEPULVEDA</t>
  </si>
  <si>
    <t>MAXIMILIANO FIGUEROA</t>
  </si>
  <si>
    <t>VALENTINA FIGUEROA</t>
  </si>
  <si>
    <t>PABLO MANGINI</t>
  </si>
  <si>
    <t>ELSA GONZALEZ</t>
  </si>
  <si>
    <t>JULIETA LUCIA SILVA CUEVAS</t>
  </si>
  <si>
    <t>JESSICA PALACIOS RAMIREZ</t>
  </si>
  <si>
    <t>ALICIA GALLARDO VIDAL</t>
  </si>
  <si>
    <t>MARIELA PITTO</t>
  </si>
  <si>
    <t>ALVARO CORDOVA</t>
  </si>
  <si>
    <t>JOSE FERNANDEZ</t>
  </si>
  <si>
    <t>PEDRO DANUS</t>
  </si>
  <si>
    <t>NATHALIA CORNEJO JORQUERA</t>
  </si>
  <si>
    <t>OSCAR DIAZ</t>
  </si>
  <si>
    <t>JOSE ALVAREZ</t>
  </si>
  <si>
    <t>ANDRES CONTRERAS</t>
  </si>
  <si>
    <t>MARCELA ROJAS</t>
  </si>
  <si>
    <t>CESAR GARCIA</t>
  </si>
  <si>
    <t>18-21-25-X-X</t>
  </si>
  <si>
    <t>SONIA FIGUEROA</t>
  </si>
  <si>
    <t>ROSA PARRAGUEZ</t>
  </si>
  <si>
    <t>PATRICIA TERESA CONTRERAS</t>
  </si>
  <si>
    <t>JUANA QUINTRIQUEO HUAQUINAO</t>
  </si>
  <si>
    <t>FERNANDINA ORTEGA MARCHANT</t>
  </si>
  <si>
    <t>ANDREA FAIGUENBAUM</t>
  </si>
  <si>
    <t>BETSABETH PEREZ</t>
  </si>
  <si>
    <t>KATHERINE RIVERA</t>
  </si>
  <si>
    <t>OSVALDO LEIVA</t>
  </si>
  <si>
    <t>VICENTE BESIO</t>
  </si>
  <si>
    <t>CRISTINA VALDEZ</t>
  </si>
  <si>
    <t>VICTOR MOLINA</t>
  </si>
  <si>
    <t>THOMAS ORTIZ</t>
  </si>
  <si>
    <t>AUROA PINUET SAZO</t>
  </si>
  <si>
    <t>JULIA RIVEROS</t>
  </si>
  <si>
    <t>MARIA ALVARADO</t>
  </si>
  <si>
    <t>DANIEL GARRIDO</t>
  </si>
  <si>
    <t>DANIEL VILLAGRA</t>
  </si>
  <si>
    <t>DANIELA DERAMOND</t>
  </si>
  <si>
    <t>LORENA CORTINEZ</t>
  </si>
  <si>
    <t>KAREN CASTILLO</t>
  </si>
  <si>
    <t>JUSTO SALGADO</t>
  </si>
  <si>
    <t>CECILIA SILVA ARAVENA</t>
  </si>
  <si>
    <t>HUGO CORNEJO GALVEZ</t>
  </si>
  <si>
    <t>ZULEMA URETA</t>
  </si>
  <si>
    <t>MARTA BARRIENTOS</t>
  </si>
  <si>
    <t>JENNY GAJARDO</t>
  </si>
  <si>
    <t>JUSTO LOYOLA</t>
  </si>
  <si>
    <t>CELSO ITURRA</t>
  </si>
  <si>
    <t>ROSARIO TAMAYO</t>
  </si>
  <si>
    <t>ALEJANDRO SANDOVAL</t>
  </si>
  <si>
    <t>MARTA JESSICA CRISTI VALDEZ</t>
  </si>
  <si>
    <t>GONZALEZ ILLANES ALEJANDRO</t>
  </si>
  <si>
    <t>JUANA ROSA ESTRADA ZUÑIGA</t>
  </si>
  <si>
    <t>24729069/24794145</t>
  </si>
  <si>
    <t>ALFREDO RIVAS CASTILLO</t>
  </si>
  <si>
    <t>GERMAN BRAVO</t>
  </si>
  <si>
    <t>ALONSO ROMAN</t>
  </si>
  <si>
    <t>YAEL RAVENA</t>
  </si>
  <si>
    <t>SANDRA DIAZ</t>
  </si>
  <si>
    <t>PABLO MORALES MARAMBIO</t>
  </si>
  <si>
    <t>PAMELA SAAVEDRA</t>
  </si>
  <si>
    <t>JUAN CRISOSTOMO</t>
  </si>
  <si>
    <t>LUIS MUÑOZ</t>
  </si>
  <si>
    <t>FRANCISCO ACEVEDO ULLOA</t>
  </si>
  <si>
    <t>JOSELYN CERDA</t>
  </si>
  <si>
    <t>CARLA GROSS</t>
  </si>
  <si>
    <t>3-12-28</t>
  </si>
  <si>
    <t>VIVIANA REYES</t>
  </si>
  <si>
    <t>CARLOS ROSSI</t>
  </si>
  <si>
    <t>GUILLERMO PARRAO BARRERA</t>
  </si>
  <si>
    <t>FRANCO FONT ZAMORANO</t>
  </si>
  <si>
    <t>FELIPE RIQUELME MERIÑO</t>
  </si>
  <si>
    <t>PERLA GONZALEZ LOPEZ</t>
  </si>
  <si>
    <t>LUIS JAUREGUI</t>
  </si>
  <si>
    <t>QIN DING</t>
  </si>
  <si>
    <t>FEDERICO GALLARDO</t>
  </si>
  <si>
    <t>PATRICIO PEREZ</t>
  </si>
  <si>
    <t>15-29-30-31</t>
  </si>
  <si>
    <t>ADELINA MANRIQUEZ</t>
  </si>
  <si>
    <t>MARINA CUNAZZA</t>
  </si>
  <si>
    <t>LUZ ESPINOZA</t>
  </si>
  <si>
    <t>JOSE LUIS PONCE VERGARA</t>
  </si>
  <si>
    <t>LUCIA ILLARRAMENDI CHROVSKY</t>
  </si>
  <si>
    <t>ALVARO VARGAS ARAVENA</t>
  </si>
  <si>
    <t>MONICA ALIAN NEGUEY</t>
  </si>
  <si>
    <t>CINTHIA MORENO</t>
  </si>
  <si>
    <t>VERONICA ALDUNATE</t>
  </si>
  <si>
    <t>ANA ZUÑIGA ALEGRIA</t>
  </si>
  <si>
    <t>PAOLA SOTO AGUILAR</t>
  </si>
  <si>
    <t>MARCELA JORQUERA</t>
  </si>
  <si>
    <t>JOSE HERNANDEZ</t>
  </si>
  <si>
    <t>GENOVEVA ESCOBAR o CLARISA ARCE</t>
  </si>
  <si>
    <t>FRESIA BELTRAN CARRASCO</t>
  </si>
  <si>
    <t>JUAN CARO SEGUEL</t>
  </si>
  <si>
    <t>JOSE AGUILERA OSORIO</t>
  </si>
  <si>
    <t>CARLOS JOHSON</t>
  </si>
  <si>
    <t>ZINAYIDA KONDRATENKO</t>
  </si>
  <si>
    <t>ANA URZUA</t>
  </si>
  <si>
    <t>RODRIGO VASQUEZ</t>
  </si>
  <si>
    <t>MARCEL FERNANDEZ</t>
  </si>
  <si>
    <t>JAIME ROJAS</t>
  </si>
  <si>
    <t>ALEJANDRINA YAÑEZ</t>
  </si>
  <si>
    <t>JUAN BAUTISTA CABEZA BRICEÑO</t>
  </si>
  <si>
    <t>VICTOR OSORIO PEREZ</t>
  </si>
  <si>
    <t>LUIS HERNANDEZ ALVAREZ</t>
  </si>
  <si>
    <t>MARIA LAVIN</t>
  </si>
  <si>
    <t>CLAUDIA MERY</t>
  </si>
  <si>
    <t>CRISTIAN ORELLANA</t>
  </si>
  <si>
    <t>CARLA CAMUS</t>
  </si>
  <si>
    <t>GONZALO LEIVA</t>
  </si>
  <si>
    <t>FRANCISCA GUTIERREZ</t>
  </si>
  <si>
    <t>CRISTIAN ARENAS</t>
  </si>
  <si>
    <t>ELIZABETH ARAVENA</t>
  </si>
  <si>
    <t>ADAN VIDAL</t>
  </si>
  <si>
    <t>MARIA PEZEA</t>
  </si>
  <si>
    <t>FERNANDO LARA</t>
  </si>
  <si>
    <t>DANIEL MALDONADO</t>
  </si>
  <si>
    <t>OSVALDO SANCHEZ</t>
  </si>
  <si>
    <t>MARISOL MENDEZ</t>
  </si>
  <si>
    <t>MARIA JOSE BUSTAMANTE</t>
  </si>
  <si>
    <t>2-3-X</t>
  </si>
  <si>
    <t>4AL11</t>
  </si>
  <si>
    <t>11-14</t>
  </si>
  <si>
    <t>HIGO CORNEJO GALVEZ</t>
  </si>
  <si>
    <t>CAMILA URRUTIA ORREGO</t>
  </si>
  <si>
    <t>CARLOS BENAVIDES</t>
  </si>
  <si>
    <t>ANTONIA GONZALEZ</t>
  </si>
  <si>
    <t>RICARDO YANQUE</t>
  </si>
  <si>
    <t>CECILIO RIVERA</t>
  </si>
  <si>
    <t>ORLANDO SALINAS</t>
  </si>
  <si>
    <t>XIMENA RETAMALES</t>
  </si>
  <si>
    <t>SUSANA RIQUELME</t>
  </si>
  <si>
    <t>INES TROCONSO</t>
  </si>
  <si>
    <t>TANIA VILLALOBOS</t>
  </si>
  <si>
    <t>JEANNETTE MEDINA</t>
  </si>
  <si>
    <t>SERGIO BORQUEZ</t>
  </si>
  <si>
    <t>MARIELA CORNEJO</t>
  </si>
  <si>
    <t>MAXIMILIANO AREVALO AREVALO</t>
  </si>
  <si>
    <t>FRANCISCO SAVIGNONE</t>
  </si>
  <si>
    <t>DIANA CRISTACHO</t>
  </si>
  <si>
    <t>LISSETE CERNA</t>
  </si>
  <si>
    <t>JACQUELINE ALVAREZ</t>
  </si>
  <si>
    <t>SAMMUR HLABI BETTY</t>
  </si>
  <si>
    <t>ALEJANDRO GONZALEZ ILLANES</t>
  </si>
  <si>
    <t>SERGIO TORRES POZO</t>
  </si>
  <si>
    <t>MARIA ISABEL GARCIA</t>
  </si>
  <si>
    <t>ARIE SAUL</t>
  </si>
  <si>
    <t>MARCO GAETE</t>
  </si>
  <si>
    <t>CLAUDIO ZAMBRA</t>
  </si>
  <si>
    <t>NANCY SILVA</t>
  </si>
  <si>
    <t>PEDRO MALDONADO</t>
  </si>
  <si>
    <t>FABIOLA HERNANDEZ</t>
  </si>
  <si>
    <t>SERGIO BRAVO</t>
  </si>
  <si>
    <t>DONA</t>
  </si>
  <si>
    <t>MANUEL FERNANDEZ</t>
  </si>
  <si>
    <t>LEANDRA URIBE</t>
  </si>
  <si>
    <t>ALEJANDRO GORDON</t>
  </si>
  <si>
    <t>ANDRES GUZMAN FERNANDEZ</t>
  </si>
  <si>
    <t>DAFNE DELGADO SALVATIERRA</t>
  </si>
  <si>
    <t>SOL ROSA LERMA</t>
  </si>
  <si>
    <t>MARIA LOPEZ POBLETE</t>
  </si>
  <si>
    <t>ARANZA MUNDACA</t>
  </si>
  <si>
    <t>ALEXANDRA CELEDON</t>
  </si>
  <si>
    <t>BRENDA GAÑAS</t>
  </si>
  <si>
    <t>HECTOR HERNANDEZ</t>
  </si>
  <si>
    <t>MARGARITA  VIELMA</t>
  </si>
  <si>
    <t>KARIN HOCHFARBER</t>
  </si>
  <si>
    <t>MARIA SOLEDAD GANA TAIBA</t>
  </si>
  <si>
    <t>PAMELA IVONNE SAIEG MOYA</t>
  </si>
  <si>
    <t>CHRISTIAN VIDAL RAMIREZ</t>
  </si>
  <si>
    <t>RICHARDS CORREA CACERES</t>
  </si>
  <si>
    <t>NELLY SAYEN VIDAL</t>
  </si>
  <si>
    <t>CYNTHIA ORTIZ LEITEIRO</t>
  </si>
  <si>
    <t>ANA BARRALES</t>
  </si>
  <si>
    <t>estan haciendo trabajo del 2012 de la pac oriela muñoz -corona perif pza 13 Solp : 10109812</t>
  </si>
  <si>
    <t>EDGARDO PARRA</t>
  </si>
  <si>
    <t>JUVENAL GONZALEZ</t>
  </si>
  <si>
    <t>HORTENCIA MUÑOZ</t>
  </si>
  <si>
    <t>MARIA FILIDEY</t>
  </si>
  <si>
    <t>RODRIGO ESCOBAR</t>
  </si>
  <si>
    <t>DAVID ARRIAGADA</t>
  </si>
  <si>
    <t>SILVIA MASSERANO</t>
  </si>
  <si>
    <t>DEBORA NOVOA</t>
  </si>
  <si>
    <t>ANDRES CARRIO</t>
  </si>
  <si>
    <t>MIGUEL ARENAS</t>
  </si>
  <si>
    <t>DANIELA RIVERA</t>
  </si>
  <si>
    <t>2-13</t>
  </si>
  <si>
    <t>KATHERINE BASCUR</t>
  </si>
  <si>
    <t>MARIA ELENA ALVAREZ</t>
  </si>
  <si>
    <t>MARCELO CHINCHILLA</t>
  </si>
  <si>
    <t>AFIFFE KAHWAGI AGUILA</t>
  </si>
  <si>
    <t>RAUL HAZ</t>
  </si>
  <si>
    <t>JAVIERA PIZARRO</t>
  </si>
  <si>
    <t>FELIPE ACEVEDO</t>
  </si>
  <si>
    <t>EDUARDO VAN DOREN</t>
  </si>
  <si>
    <t>EUGENIA VILLANUEVA</t>
  </si>
  <si>
    <t>LUCAS BAHAMONDES</t>
  </si>
  <si>
    <t>RODRIGO DIAZ MALLEA</t>
  </si>
  <si>
    <t>JAZMIN TORO</t>
  </si>
  <si>
    <t>ESTEFANIA TORRES</t>
  </si>
  <si>
    <t>PAOLA CONTRERAS</t>
  </si>
  <si>
    <t>ALFREDO ALCAFUZ</t>
  </si>
  <si>
    <t>MILTON GONZALEZ</t>
  </si>
  <si>
    <t>CAROLINA ORELLANA</t>
  </si>
  <si>
    <t>GENOVEVA SILVA</t>
  </si>
  <si>
    <t>CAROLINA VILLALOBOS</t>
  </si>
  <si>
    <t>CRISTOPHER DE JUAN</t>
  </si>
  <si>
    <t>PATRICIA CRUZAT</t>
  </si>
  <si>
    <t>MAURICIO FERNANDEZ</t>
  </si>
  <si>
    <t>JUAN COLOMA</t>
  </si>
  <si>
    <t>VICTOR FUENTES</t>
  </si>
  <si>
    <t>ANDREA ACEVEDO</t>
  </si>
  <si>
    <t>MARIA TERESA CORTES</t>
  </si>
  <si>
    <t>KARINA GOMEZ</t>
  </si>
  <si>
    <t>MONICA JILVERTO</t>
  </si>
  <si>
    <t>LINO VALLEJOS</t>
  </si>
  <si>
    <t>KEVIN LARA</t>
  </si>
  <si>
    <t>VICENTE EDUARDO FLORES GONZALEZ</t>
  </si>
  <si>
    <t>DANIELA SALAS VIDELA</t>
  </si>
  <si>
    <t>MARIA CERDA</t>
  </si>
  <si>
    <t>VALESKA FLORES</t>
  </si>
  <si>
    <t>ANDREA TAMBURINI</t>
  </si>
  <si>
    <t>SONIA GUTIERREZ</t>
  </si>
  <si>
    <t>ELIZABETH HEISE</t>
  </si>
  <si>
    <t>MARIO MOYANO</t>
  </si>
  <si>
    <t>DANIEL GALVEZ</t>
  </si>
  <si>
    <t>BARBARA LARCA</t>
  </si>
  <si>
    <t>JEANNETTE MOHAMAD</t>
  </si>
  <si>
    <t>OSCAR CRISOSTOMO</t>
  </si>
  <si>
    <t>ENRIQUE ROLLAS</t>
  </si>
  <si>
    <t>CRYSTAL FERNANDEZ GUAJARDO</t>
  </si>
  <si>
    <t>SONIA DIAZ PEREZ</t>
  </si>
  <si>
    <t>PAOLA PUEBLA</t>
  </si>
  <si>
    <t>PAMELA MACAYA</t>
  </si>
  <si>
    <t>3-4-12</t>
  </si>
  <si>
    <t>MARIA VICTORIA ABARCA</t>
  </si>
  <si>
    <t>BARBARA ARRIAGADA</t>
  </si>
  <si>
    <t>XIMENA FAUNDEZ GAETE</t>
  </si>
  <si>
    <t>GUILLERMO GONZALEZ</t>
  </si>
  <si>
    <t>SCARLET RIQUELME</t>
  </si>
  <si>
    <t>IRIS CONTRERAS</t>
  </si>
  <si>
    <t>ANDRES ARRIAGADA</t>
  </si>
  <si>
    <t>INGRID CORNEJO</t>
  </si>
  <si>
    <t>KAREN JARA</t>
  </si>
  <si>
    <t>MONICA GONZALEZ</t>
  </si>
  <si>
    <t>CONSTANZA  GANGA</t>
  </si>
  <si>
    <t>WILLIAMS JELDRES RICARDO</t>
  </si>
  <si>
    <t>OSVALDO CAMPOS</t>
  </si>
  <si>
    <t>Gomez</t>
  </si>
  <si>
    <t>OLAYA FARIAS</t>
  </si>
  <si>
    <t>GASTON BRIONES</t>
  </si>
  <si>
    <t>NICKIVAN GONZALEZ</t>
  </si>
  <si>
    <t>EVELYN REYES</t>
  </si>
  <si>
    <t>SANDRA SILVA</t>
  </si>
  <si>
    <t>LORETO CORREA</t>
  </si>
  <si>
    <t>PAMELA REYES</t>
  </si>
  <si>
    <t>CLARISA ARCE</t>
  </si>
  <si>
    <t>CECILIA SARAVIA</t>
  </si>
  <si>
    <t>RICARDO RIVAS</t>
  </si>
  <si>
    <t>DAROLLET GOMEZ</t>
  </si>
  <si>
    <t>DANIELA CERON</t>
  </si>
  <si>
    <t>RUMUALDO FERNANDEZ</t>
  </si>
  <si>
    <t>JUAN CARLOS QUIROZ</t>
  </si>
  <si>
    <t xml:space="preserve">ANDRES MIRANDA </t>
  </si>
  <si>
    <t>FRANCISCA PARVEX DIAZ</t>
  </si>
  <si>
    <t>MONICA LIENLAP IMIGO</t>
  </si>
  <si>
    <t>MARIA DURAN TORO</t>
  </si>
  <si>
    <t>JOSELYN URRUTIA RODRIGUEZ</t>
  </si>
  <si>
    <t>JUAN CARLOS MEZA RECABARREN</t>
  </si>
  <si>
    <t>CARMEN BENAVENTE</t>
  </si>
  <si>
    <t>JANNY WOLF</t>
  </si>
  <si>
    <t>MARILIS AVENDAÑO</t>
  </si>
  <si>
    <t>JOSE BORQUEZ</t>
  </si>
  <si>
    <t>JAIME SANDOVAL</t>
  </si>
  <si>
    <t>EDUARDO PEREZ CUETO</t>
  </si>
  <si>
    <t>JESSICA SEPULVEDA</t>
  </si>
  <si>
    <t>14-29</t>
  </si>
  <si>
    <t>5-28-29</t>
  </si>
  <si>
    <t>VALLLEJOS</t>
  </si>
  <si>
    <t>LI MEI PANG</t>
  </si>
  <si>
    <t>ANDREA QUINTERO</t>
  </si>
  <si>
    <t>ALEJANDRA CASTRO</t>
  </si>
  <si>
    <t>PERLA CHULAK</t>
  </si>
  <si>
    <t>NANCY ELOZ ULLOA</t>
  </si>
  <si>
    <t>DAVID REYES</t>
  </si>
  <si>
    <t>MARTA LLORENTE</t>
  </si>
  <si>
    <t>BRENDA GONZALEZ</t>
  </si>
  <si>
    <t>MARIANNE PACHECO</t>
  </si>
  <si>
    <t>SERGIO ESQUIVEL</t>
  </si>
  <si>
    <t>ZAIDA MUÑOZ</t>
  </si>
  <si>
    <t>ANA LORCA</t>
  </si>
  <si>
    <t>PRISILA GUERRERO</t>
  </si>
  <si>
    <t>GABRIEL FIGUEROA</t>
  </si>
  <si>
    <t>ROSA GUZMAN</t>
  </si>
  <si>
    <t>MARIA CELIS</t>
  </si>
  <si>
    <t>ALEX VALENZUELA</t>
  </si>
  <si>
    <t>MARTIZA BECERRA</t>
  </si>
  <si>
    <t>GRACIELA MARGARITA QUICHEL RIVERA</t>
  </si>
  <si>
    <t>CATHERINE AMESTICA</t>
  </si>
  <si>
    <t>JUAN CARLOS JIMENEZ</t>
  </si>
  <si>
    <t>RODRIGO SUAREZ</t>
  </si>
  <si>
    <t>BARBARA DE LOS REYES</t>
  </si>
  <si>
    <t>ANDRES HINOJOSA</t>
  </si>
  <si>
    <t>EDINSON ATENCIO</t>
  </si>
  <si>
    <t>RODRIGO JIMENEZ</t>
  </si>
  <si>
    <t>JAIME CAÑAS</t>
  </si>
  <si>
    <t>JUBICA ALVARADO</t>
  </si>
  <si>
    <t>ALICIA CAÑA</t>
  </si>
  <si>
    <t>MARIA ELENA MENA
JOAQUIN</t>
  </si>
  <si>
    <t>GENOVEVA JARA PARDO</t>
  </si>
  <si>
    <t>NELLY TABJA</t>
  </si>
  <si>
    <t>ALEJANDRO GONZALEZ</t>
  </si>
  <si>
    <t>IRIS GALLARDO</t>
  </si>
  <si>
    <t>MARCOS DROGETT</t>
  </si>
  <si>
    <t>JOSE CASAVALENTE</t>
  </si>
  <si>
    <t>ALEJANDRO VERA</t>
  </si>
  <si>
    <t>PATRICIA MANCILLA</t>
  </si>
  <si>
    <t>ISABEL FRANCO PASTEN</t>
  </si>
  <si>
    <t>YACQUELINE GALDEMEZ</t>
  </si>
  <si>
    <t>INGRID EUGENIA FRANCE ZUÑIGA</t>
  </si>
  <si>
    <t>MARIA MACARENA DEL SOLAR KOLBASH</t>
  </si>
  <si>
    <t>JOHEL CORNEJO VALENZUELA</t>
  </si>
  <si>
    <t>PEDRO BELMAR</t>
  </si>
  <si>
    <t>JUAN PABLO FARIAS</t>
  </si>
  <si>
    <t>JESSICA VARELA</t>
  </si>
  <si>
    <t>KATHERINE RIFFO</t>
  </si>
  <si>
    <t>MARIA VICTORIA ARTIGAS</t>
  </si>
  <si>
    <t>VIVIANA CASTRO</t>
  </si>
  <si>
    <t>VIVIANA CUMINAO</t>
  </si>
  <si>
    <t>JAIME BRAVO</t>
  </si>
  <si>
    <t>CLAUDIA ARMIJO VARAS</t>
  </si>
  <si>
    <t>CECILIA CUBILLOS ZARATE</t>
  </si>
  <si>
    <t>JOHANA MATURANA MIRANDA</t>
  </si>
  <si>
    <t>19-20-4</t>
  </si>
  <si>
    <t>JORGE ESPINOZA OLIVARES</t>
  </si>
  <si>
    <t>FRANCISCO VARNETPEREZ</t>
  </si>
  <si>
    <t>SUSANA PEREA MIRANDA</t>
  </si>
  <si>
    <t>LUISA ORELLANA</t>
  </si>
  <si>
    <t>EUGENIO DELGADO</t>
  </si>
  <si>
    <t>MIREILLE NASSER</t>
  </si>
  <si>
    <t>BERNARDA TOLEDO</t>
  </si>
  <si>
    <t>UBERLINDA MARIANGEL</t>
  </si>
  <si>
    <t>FRANCISCO PAVEZ</t>
  </si>
  <si>
    <t>FERNANDO GOMEZ</t>
  </si>
  <si>
    <t>SOLANGE ARENAS</t>
  </si>
  <si>
    <t>CRISTIAN MADARRIAGA</t>
  </si>
  <si>
    <t>LISSIEN CORVALAN</t>
  </si>
  <si>
    <t>NATALI SUAREZ</t>
  </si>
  <si>
    <t>MARLEN BASTIDAS</t>
  </si>
  <si>
    <t>CARMEN LOYOLA</t>
  </si>
  <si>
    <t>ALFREDO MELLA</t>
  </si>
  <si>
    <t>MAXIMILIANO GAJARDO</t>
  </si>
  <si>
    <t>SILVIA FARIAS</t>
  </si>
  <si>
    <t>RICARDO CISTERNA FORTUNA</t>
  </si>
  <si>
    <t>PRISCILLA ALVAREZ</t>
  </si>
  <si>
    <t>GEORGE DACCARETT</t>
  </si>
  <si>
    <t>PAMELA BETANCOURT</t>
  </si>
  <si>
    <t>MARIA MALTES</t>
  </si>
  <si>
    <t>SUSANA VERGARA</t>
  </si>
  <si>
    <t>MARCIA CATRIZ</t>
  </si>
  <si>
    <t>ALEJANDRO OYARZUN</t>
  </si>
  <si>
    <t>JESSICA COFRE</t>
  </si>
  <si>
    <t>DIEGO MONTENEGRO</t>
  </si>
  <si>
    <t>BRAVO</t>
  </si>
  <si>
    <t>estan haciendo una corona pac CLAUDIA GAJARDO solp 10092281 del 2011 PROVISORIO+CORONA</t>
  </si>
  <si>
    <t>ANAIS LOZANO</t>
  </si>
  <si>
    <t>LUCIANO POLANCO PINO</t>
  </si>
  <si>
    <t>SONIA AVENDAÑO</t>
  </si>
  <si>
    <t>INGRID PAOLA SILVA FEMENIAS</t>
  </si>
  <si>
    <t>EDWIN MORIS HERNANDEZ</t>
  </si>
  <si>
    <t>JUAN CARLOS REYES MORENO</t>
  </si>
  <si>
    <t>ANDRES EDUARDO ALARCO PARDO</t>
  </si>
  <si>
    <t>ABDULIA RETAMAL SALGADO</t>
  </si>
  <si>
    <t>ALBERTO WIEDMAIER</t>
  </si>
  <si>
    <t>JORGE GRADO</t>
  </si>
  <si>
    <t>MARIA ANGELICA SILVA</t>
  </si>
  <si>
    <t>MARCELO BERATTO</t>
  </si>
  <si>
    <t>LUIS MONTECINOS</t>
  </si>
  <si>
    <t>SONIA BRINTRUP</t>
  </si>
  <si>
    <t>YESSICA SANDOVAL</t>
  </si>
  <si>
    <t>MARIA CANIUGUIR</t>
  </si>
  <si>
    <t>JAIME CORDOVA</t>
  </si>
  <si>
    <t>JUAN SHANNNON</t>
  </si>
  <si>
    <t>CECILIA CABELLO</t>
  </si>
  <si>
    <t>JAIRO ARREDONDO</t>
  </si>
  <si>
    <t>OSSIEL SALINAS</t>
  </si>
  <si>
    <t>FRANCISCO HERNANDEZ IGOR</t>
  </si>
  <si>
    <t>ORLANDO SILVA DIAZ</t>
  </si>
  <si>
    <t>JONATHAN ALBERTO NAMUNCURA</t>
  </si>
  <si>
    <t>CARMEN GODOY</t>
  </si>
  <si>
    <t>RENE QUEZADA NAVARRO</t>
  </si>
  <si>
    <t>JUAN ARACENA</t>
  </si>
  <si>
    <t>PAULA BERRIOS</t>
  </si>
  <si>
    <t>JORGE ANDRES ITURRA VILLANUEVA</t>
  </si>
  <si>
    <t>MONTECINOS MONTECINOS MARIA VICTORIA</t>
  </si>
  <si>
    <t>MELINA MARIÑO LEAL</t>
  </si>
  <si>
    <t>CAMILA AMARO</t>
  </si>
  <si>
    <t>KATHERINE CARCAMO</t>
  </si>
  <si>
    <t>IGNACIO RIOSECO</t>
  </si>
  <si>
    <t>CARLOS ABEL FUENTES</t>
  </si>
  <si>
    <t>MACARENA GONZALEZ</t>
  </si>
  <si>
    <t>TAMARA GONGORA</t>
  </si>
  <si>
    <t>HERNAN FUENTES</t>
  </si>
  <si>
    <t>CHAVEZ</t>
  </si>
  <si>
    <t>25968944/25926140</t>
  </si>
  <si>
    <t>FERNANDO RODRIGUEZ</t>
  </si>
  <si>
    <t>NORMA MUÑOZ</t>
  </si>
  <si>
    <t>EDITH GARRIDO</t>
  </si>
  <si>
    <t>CRISTIAN TOBAR GONZALEZ</t>
  </si>
  <si>
    <t>EDITH CABRERA PARRAGUEZ</t>
  </si>
  <si>
    <t>MARTA SALGADO MIRANDA</t>
  </si>
  <si>
    <t>PATRICH BRAVO</t>
  </si>
  <si>
    <t>DANIEL HERRERA</t>
  </si>
  <si>
    <t>GERMAN OLBENIZ</t>
  </si>
  <si>
    <t>CECILIA MENDEZ</t>
  </si>
  <si>
    <t>MARCO GALAZ</t>
  </si>
  <si>
    <t>5-12-28</t>
  </si>
  <si>
    <t>NATALIA ROA</t>
  </si>
  <si>
    <t>ANGELICA SOTO</t>
  </si>
  <si>
    <t>KARLA DE LA PARRA</t>
  </si>
  <si>
    <t>FRANCISCO ACEVEDO</t>
  </si>
  <si>
    <t>JENIFER MANZO</t>
  </si>
  <si>
    <t>ISABEL CEBALLOS</t>
  </si>
  <si>
    <t>MARIA TAPIA</t>
  </si>
  <si>
    <t>MARIA MELLADO</t>
  </si>
  <si>
    <t>NADIA GUTIERREZ</t>
  </si>
  <si>
    <t>HECTOR PEÑA</t>
  </si>
  <si>
    <t>JAIME SALDAÑA</t>
  </si>
  <si>
    <t>GUISELLE PEREZ</t>
  </si>
  <si>
    <t>CARLOS CARRASCO</t>
  </si>
  <si>
    <t>ANDREA CORDOVA</t>
  </si>
  <si>
    <t>LIZ PINO</t>
  </si>
  <si>
    <t>DAGOBERTO ROMAN</t>
  </si>
  <si>
    <t>GLORIA PARADA</t>
  </si>
  <si>
    <t>INGRID GACITUA</t>
  </si>
  <si>
    <t>9-10-13</t>
  </si>
  <si>
    <t>GUISELLA NUÑEZ OSORIO</t>
  </si>
  <si>
    <t>JOSE GAJARDO</t>
  </si>
  <si>
    <t>CESAR ALVARADO</t>
  </si>
  <si>
    <t>ALEJANDRA MORENO</t>
  </si>
  <si>
    <t>TAMARA BELÉN FERNANDEZ VILLARROEL</t>
  </si>
  <si>
    <t>NATALIA CASTRO MUÑOZ</t>
  </si>
  <si>
    <t>RAQUEL PEREZ</t>
  </si>
  <si>
    <t>BEATRIZ ESCOBAR</t>
  </si>
  <si>
    <t>GLORIA COLLANTES</t>
  </si>
  <si>
    <t>CARLOS HONORES</t>
  </si>
  <si>
    <t>SIN O.C.</t>
  </si>
  <si>
    <t>JUANA LIBERONA</t>
  </si>
  <si>
    <t>HALAMAR MAZUELA AGUILA</t>
  </si>
  <si>
    <t>MICHEL PINTO ZUÑIGA</t>
  </si>
  <si>
    <t>RICARDO TORO FUENZALIDA</t>
  </si>
  <si>
    <t>MIGUEL BARRIENTOS</t>
  </si>
  <si>
    <t>ISMAEL ROSAS</t>
  </si>
  <si>
    <t>TOMAS IRIONDO</t>
  </si>
  <si>
    <t>ALEXIS ROJAS</t>
  </si>
  <si>
    <t>OLGA MUÑOZ</t>
  </si>
  <si>
    <t>ALICIA MALDONADO</t>
  </si>
  <si>
    <t>JENNIFER MUÑOZ</t>
  </si>
  <si>
    <t>PAOLA TORRES</t>
  </si>
  <si>
    <t>HECTOR ESPINDOLA</t>
  </si>
  <si>
    <t>CONSUELO LEON</t>
  </si>
  <si>
    <t>CARLOS THIENEL MARTINEZ</t>
  </si>
  <si>
    <t>MERCEDES HERMINIA MANCILLA LAZZUS</t>
  </si>
  <si>
    <t>TOMAS JORGE MARAMBIO UGARTE</t>
  </si>
  <si>
    <t>JIMENEZ NAVARRETE MARIA SOLEDAD</t>
  </si>
  <si>
    <t>CLAUDIO BUGUEÑO ULLOA</t>
  </si>
  <si>
    <t>MARIA VASQUEZ VASQUEZ</t>
  </si>
  <si>
    <t>MICHELL MENDEZ HIDALGO</t>
  </si>
  <si>
    <t>GERARDO CONEJEROS</t>
  </si>
  <si>
    <t>LORENA VASQUEZ</t>
  </si>
  <si>
    <t>ROSA MILLAHUAL</t>
  </si>
  <si>
    <t>MILLARAY FUENTEALBA</t>
  </si>
  <si>
    <t>NELLY BURDILES</t>
  </si>
  <si>
    <t>JORGE FIGUEROA</t>
  </si>
  <si>
    <t>MARIA SOTO</t>
  </si>
  <si>
    <t>OLGA LE BOY</t>
  </si>
  <si>
    <t>DEISY CANCINO</t>
  </si>
  <si>
    <t>MIREYA NUÑEZ</t>
  </si>
  <si>
    <t>23-29</t>
  </si>
  <si>
    <t>ESTRELLA MALO</t>
  </si>
  <si>
    <t>2-12-13</t>
  </si>
  <si>
    <t>4-5-6-8-9-11-12-14</t>
  </si>
  <si>
    <t>PAULA MONTES</t>
  </si>
  <si>
    <t>ANA RODRIGUEZ</t>
  </si>
  <si>
    <t>2-6</t>
  </si>
  <si>
    <t>6-23</t>
  </si>
  <si>
    <t>ONOFRE RIVERA VERA</t>
  </si>
  <si>
    <t>CAMILA PINTO PONCE</t>
  </si>
  <si>
    <t>MACARENA PEREZ CARRION</t>
  </si>
  <si>
    <t>SOFIA ALVAREZ</t>
  </si>
  <si>
    <t>JOSE VERDUGO CERON</t>
  </si>
  <si>
    <t>FRANCISCA SALAS</t>
  </si>
  <si>
    <t>LINSDAY YAÑEZ</t>
  </si>
  <si>
    <t>FELIPE ULLOA</t>
  </si>
  <si>
    <t>CRISTINA VERA</t>
  </si>
  <si>
    <t>MARIA TERESA UTMAN</t>
  </si>
  <si>
    <t>SOLARI</t>
  </si>
  <si>
    <t>YERCO DIAZ</t>
  </si>
  <si>
    <t>PEDRO MENDIZABAL</t>
  </si>
  <si>
    <t>GIOVANNI PARRA</t>
  </si>
  <si>
    <t>GIAN PAOLO BAROZZI RETAMAL</t>
  </si>
  <si>
    <t>NORMA BARAKE YJHA</t>
  </si>
  <si>
    <t>CLAUDIA LORENA GOMEZ NAVEA</t>
  </si>
  <si>
    <t>BASTIAN ASTORGA ESCOBAR</t>
  </si>
  <si>
    <t>SUSAN ACUÑA VERGARA</t>
  </si>
  <si>
    <t>JONES SMITH</t>
  </si>
  <si>
    <t>DANIEL NUÑEZ</t>
  </si>
  <si>
    <t>OLGA FUENZALIDA</t>
  </si>
  <si>
    <t>MONICA GUEVARA</t>
  </si>
  <si>
    <t>DIEGO ESCOBAR</t>
  </si>
  <si>
    <t>SOLANGE ESCODA</t>
  </si>
  <si>
    <t>LEONOR VILLALBA</t>
  </si>
  <si>
    <t>CARMEN MUNITA</t>
  </si>
  <si>
    <t>KRISTA JUNGINGER</t>
  </si>
  <si>
    <t>DANIEL FUENTES</t>
  </si>
  <si>
    <t>SARA OLIVOS</t>
  </si>
  <si>
    <t>JUANA HERRERA</t>
  </si>
  <si>
    <t>PABLO VELIZ</t>
  </si>
  <si>
    <t>NELIDA MARTINEZ</t>
  </si>
  <si>
    <t>JENNIFER GOMEZ CASTRO</t>
  </si>
  <si>
    <t>NELSON SANTANDER MERCADO</t>
  </si>
  <si>
    <t>GABRIELA FIGUEROA</t>
  </si>
  <si>
    <t>VICTOR RUBIO</t>
  </si>
  <si>
    <t>NO CANCELADO</t>
  </si>
  <si>
    <t>MARIA CECILIA MARIN SEREÑO</t>
  </si>
  <si>
    <t>YASNA VENEGAS</t>
  </si>
  <si>
    <t>CLAUDIA PINO</t>
  </si>
  <si>
    <t>RICARDO MUNIZAGA</t>
  </si>
  <si>
    <t>FELIPE MAUREIRA</t>
  </si>
  <si>
    <t>MARIA LORCA</t>
  </si>
  <si>
    <t>ALEJANDRA ELIZONDO</t>
  </si>
  <si>
    <t>DANILO LARA</t>
  </si>
  <si>
    <t>MARILUZ MEJIAS</t>
  </si>
  <si>
    <t>CAROLINA BLETRAN</t>
  </si>
  <si>
    <t>VANIA ESPINOZA</t>
  </si>
  <si>
    <t>BRUNO GERARDO TEJER SOTELO</t>
  </si>
  <si>
    <t>MARIA VERONICA VERGARA</t>
  </si>
  <si>
    <t>GLORIA IBARRA</t>
  </si>
  <si>
    <t>GUILLERMO GOMEZ ROMO</t>
  </si>
  <si>
    <t>EDGARDO CISTERNA</t>
  </si>
  <si>
    <t>JUAN RUBIO</t>
  </si>
  <si>
    <t>SELMA MELLADO</t>
  </si>
  <si>
    <t>MARIA SOLEDAD DONOSO</t>
  </si>
  <si>
    <t>GUILLERMO CORAL</t>
  </si>
  <si>
    <t>MARCELA ARAVENA</t>
  </si>
  <si>
    <t>PAMELA CAMPOS</t>
  </si>
  <si>
    <t>MACARENA CORTEZ</t>
  </si>
  <si>
    <t>CARLOS UGAS</t>
  </si>
  <si>
    <t>CELSA SANDOVAL</t>
  </si>
  <si>
    <t>SOLANGE ZAMORANO</t>
  </si>
  <si>
    <t>IVETTE DELORME</t>
  </si>
  <si>
    <t>ANNA MOURAD</t>
  </si>
  <si>
    <t>SOLEDAD HERRERA</t>
  </si>
  <si>
    <t>MARGARITA BUSTOS</t>
  </si>
  <si>
    <t>WAMMES SIKAR</t>
  </si>
  <si>
    <t>IVAN CASTILLO</t>
  </si>
  <si>
    <t>PATRICIA CAMAGGI</t>
  </si>
  <si>
    <t>PATRICIO FERNANDEZ</t>
  </si>
  <si>
    <t>JOHAN VARGAS</t>
  </si>
  <si>
    <t>FREDDY SURA</t>
  </si>
  <si>
    <t>HUGO AVILA</t>
  </si>
  <si>
    <t>MANFREDO GONZALEZ</t>
  </si>
  <si>
    <t>ADRIANA DEL CARMEN ALVAREZ</t>
  </si>
  <si>
    <t>ALVARO BARRIGA</t>
  </si>
  <si>
    <t>2-3-4-5-6-11-12-13</t>
  </si>
  <si>
    <t>MARIA PARADA VILLAGRA</t>
  </si>
  <si>
    <t>GUSTAVO CARRASCO VASQUEZ</t>
  </si>
  <si>
    <t>JUAN MANUEL MASFERRER</t>
  </si>
  <si>
    <t>MARCELA QUIROGA</t>
  </si>
  <si>
    <t>MARIA WINSSER</t>
  </si>
  <si>
    <t>ANA MENA</t>
  </si>
  <si>
    <t>LIZ VIVIANA</t>
  </si>
  <si>
    <t>MARTA GALDAMES</t>
  </si>
  <si>
    <t>MARCELA MEDEL</t>
  </si>
  <si>
    <t>ALVARO BIZAMA</t>
  </si>
  <si>
    <t>MARIAM LLANTEN</t>
  </si>
  <si>
    <t>NOELIA OLIVARES</t>
  </si>
  <si>
    <t>ROBERTO SUAZO HERNANDEZ</t>
  </si>
  <si>
    <t>CARLOS GARRIDO CARRASCO</t>
  </si>
  <si>
    <t>KATHERINA MEJIAS PELEGRINI</t>
  </si>
  <si>
    <t>ISABEL HUALA GAMBOA</t>
  </si>
  <si>
    <t>MARIA WENDEROTH</t>
  </si>
  <si>
    <t>MANUEL SALGADO</t>
  </si>
  <si>
    <t>MANUEL CAMPOS</t>
  </si>
  <si>
    <t>GUILLERMO FELLENBERG</t>
  </si>
  <si>
    <t>MAGALY SEPULVEDA LUENGO</t>
  </si>
  <si>
    <t>GONZALO ORCAISTEGUI</t>
  </si>
  <si>
    <t>LEOPOLDO LEBRIN</t>
  </si>
  <si>
    <t>ERNA BROKERING</t>
  </si>
  <si>
    <t>SAUL SUAZO</t>
  </si>
  <si>
    <t>FRANCISCA DOMINGUEZ</t>
  </si>
  <si>
    <t>LAURA MACHUCA</t>
  </si>
  <si>
    <t>MIRTA LOYOLA</t>
  </si>
  <si>
    <t>MICHAEL CAÑOLES</t>
  </si>
  <si>
    <t>CAROLA CUEVA</t>
  </si>
  <si>
    <t>HILDA RODRIGUEZ</t>
  </si>
  <si>
    <t>SUSAN ALVIAL AGUILAR</t>
  </si>
  <si>
    <t>PAUL CARRASCO</t>
  </si>
  <si>
    <t>MARIA ESPINA</t>
  </si>
  <si>
    <t>ARACELY DIAZ ROMAN</t>
  </si>
  <si>
    <t>MARIA LUISA SANZANA</t>
  </si>
  <si>
    <t>FERNANDO CORDOVA</t>
  </si>
  <si>
    <t>GERALDITA BASTIAS</t>
  </si>
  <si>
    <t>JULIO ANGEL FERNANDEZ</t>
  </si>
  <si>
    <t>SONIA MORA</t>
  </si>
  <si>
    <t>MIRNA CARDENAS</t>
  </si>
  <si>
    <t>CAROLINA VERA GONZALEZ</t>
  </si>
  <si>
    <t>ANULADO</t>
  </si>
  <si>
    <t>LORRAINE SEOANE</t>
  </si>
  <si>
    <t>NICOLE MORENO RETAMALES</t>
  </si>
  <si>
    <t>EVELYN ARAVENA GATICA</t>
  </si>
  <si>
    <t>ROSA PAZ GARAY</t>
  </si>
  <si>
    <t>RODRIGO FORTUNATE</t>
  </si>
  <si>
    <t>ROXANA ARANGUIZ</t>
  </si>
  <si>
    <t>ALEXANDRA AVACA</t>
  </si>
  <si>
    <t>KATHERINE HERALDO</t>
  </si>
  <si>
    <t>LUIS FERNANDO PIZARRO</t>
  </si>
  <si>
    <t>DENINSON ROJAS</t>
  </si>
  <si>
    <t>PATRICIA CIFUENTES</t>
  </si>
  <si>
    <t>MARIN</t>
  </si>
  <si>
    <t>KATHE VALDEZ</t>
  </si>
  <si>
    <t>MAKARENA PERALES</t>
  </si>
  <si>
    <t>ERIKA CARREÑO</t>
  </si>
  <si>
    <t>26281715-26281182</t>
  </si>
  <si>
    <t>DELIA MARIA PARGA RAMIREZ</t>
  </si>
  <si>
    <t>MARIA JESUS PEREZ</t>
  </si>
  <si>
    <t>GONZALO GARCIA</t>
  </si>
  <si>
    <t>NICOLAS LA TORRE</t>
  </si>
  <si>
    <t>ISABEL SEGUEL RIQUELME</t>
  </si>
  <si>
    <t>PRISCILA LLANOS</t>
  </si>
  <si>
    <t>RODOLFO CERNA</t>
  </si>
  <si>
    <t>7-29</t>
  </si>
  <si>
    <t>9-23</t>
  </si>
  <si>
    <t>NO CANCELADA</t>
  </si>
  <si>
    <t>EST CENTRAL</t>
  </si>
  <si>
    <t>LSA CONDES</t>
  </si>
  <si>
    <t>ROSA CONTRERAS PEREIRA</t>
  </si>
  <si>
    <t>VERONICA VILLACURA VERGARA</t>
  </si>
  <si>
    <t>LEONARDO FERNANDEZ GALVAN</t>
  </si>
  <si>
    <t>ANGELICA CAMPUSANO AVILA</t>
  </si>
  <si>
    <t>ADRIANA GIACAMAN POBLETE</t>
  </si>
  <si>
    <t>DAISY ORTEGA JIMENEZ</t>
  </si>
  <si>
    <t>RODRIGO PALMA RATTI</t>
  </si>
  <si>
    <t>CAROLA BARRENECHEA SALGADO</t>
  </si>
  <si>
    <t>MARCELA GONZALEZ</t>
  </si>
  <si>
    <t>CAROLINA MARTINEZ</t>
  </si>
  <si>
    <t>MARIA PAULINA MARQUEZ</t>
  </si>
  <si>
    <t>CLAUDIA MARDONES</t>
  </si>
  <si>
    <t>MARIA VERGARA</t>
  </si>
  <si>
    <t>MABEL ANTONIACOMI</t>
  </si>
  <si>
    <t>GONZALO PUMARINO</t>
  </si>
  <si>
    <t>YENY INZUNZA</t>
  </si>
  <si>
    <t>JOHANA SECCIA</t>
  </si>
  <si>
    <t>JUAN PABLO URBINA</t>
  </si>
  <si>
    <t>MARCOS TORRES</t>
  </si>
  <si>
    <t>GABRIELA SALINAS</t>
  </si>
  <si>
    <t>VALERIA CISTERNAS</t>
  </si>
  <si>
    <t>JOSE PARADA</t>
  </si>
  <si>
    <t>PAULINA ELENA VARGAS BRIULET</t>
  </si>
  <si>
    <t>ISAAC RICARDO JANO BAMARDI</t>
  </si>
  <si>
    <t>GISELLE PEREZ RODRIGUEZ</t>
  </si>
  <si>
    <t>SONIA OLIDEN LATTUS</t>
  </si>
  <si>
    <t>ENRIQUE OLIVERO</t>
  </si>
  <si>
    <t>CARMEN PALMA</t>
  </si>
  <si>
    <t>ESTAY</t>
  </si>
  <si>
    <t>KARLA LEYVA GUTIERREZ</t>
  </si>
  <si>
    <t>SERGIO VERA ZUÑIGA</t>
  </si>
  <si>
    <t>MARIO EL FAR</t>
  </si>
  <si>
    <t>ALBERTO BLANCO</t>
  </si>
  <si>
    <t>SERGIO NOE</t>
  </si>
  <si>
    <t>MARIA ELENA CARRILLO</t>
  </si>
  <si>
    <t>JAMILET ARANDA</t>
  </si>
  <si>
    <t>JANEL GISLA</t>
  </si>
  <si>
    <t>MARIA CRISTINA VALENZUELA</t>
  </si>
  <si>
    <t>MIGUEL ORREGO</t>
  </si>
  <si>
    <t>JOSE LUIS GARRIDO</t>
  </si>
  <si>
    <t>OLGA HERNANDEZ</t>
  </si>
  <si>
    <t>FELIX RABANAL</t>
  </si>
  <si>
    <t>VANIA TORO</t>
  </si>
  <si>
    <t>ROXANA ARANGUIS</t>
  </si>
  <si>
    <t>LILIAN ALMARZA CAVERTOLLI</t>
  </si>
  <si>
    <t>LINSAMBARTH CARTAGENA</t>
  </si>
  <si>
    <t>PEDRO ORTEGA IRARRAZABAL</t>
  </si>
  <si>
    <t>MAURICIO BRAVO</t>
  </si>
  <si>
    <t>ANTONIA URZUA</t>
  </si>
  <si>
    <t>MARIA SOLEDAD TOBAR</t>
  </si>
  <si>
    <t>SEFANIA ENCINA</t>
  </si>
  <si>
    <t>SERGIO ALVAREZ</t>
  </si>
  <si>
    <t>EVELYN SANDOVAL</t>
  </si>
  <si>
    <t>ARACELY GALLARDO</t>
  </si>
  <si>
    <t>MARCOS USON</t>
  </si>
  <si>
    <t>MARIA GRACIELA HIDALGO  GALDAMES</t>
  </si>
  <si>
    <t>JULIO FERNANDEZ SOTO</t>
  </si>
  <si>
    <t>FLORENCIA GONZALEZ PALMA</t>
  </si>
  <si>
    <t>ESTANISLAO GONCZANSKI</t>
  </si>
  <si>
    <t>MARIO GAGO</t>
  </si>
  <si>
    <t>JAVIERA GONZALEZ</t>
  </si>
  <si>
    <t>ANA CARECEDA</t>
  </si>
  <si>
    <t>20-28</t>
  </si>
  <si>
    <t>CRISTIAN MALLEA</t>
  </si>
  <si>
    <t>SARA NARBONA</t>
  </si>
  <si>
    <t>LUIS MUÑOZ DIAZ</t>
  </si>
  <si>
    <t>MORA MENESES</t>
  </si>
  <si>
    <t>LUIS ANGULO</t>
  </si>
  <si>
    <t>MARIA JOSE RAMOS</t>
  </si>
  <si>
    <t>JEANNETTE NANJARI</t>
  </si>
  <si>
    <t>JOHANA TOBAR</t>
  </si>
  <si>
    <t>CRISTIAN SIERRA</t>
  </si>
  <si>
    <t>DIEGO BASCUÑAN</t>
  </si>
  <si>
    <t>SONIA TOLEDO</t>
  </si>
  <si>
    <t>ELIAS CARDENAS</t>
  </si>
  <si>
    <t>AMBAR SEPULVEDA</t>
  </si>
  <si>
    <t>RAUL MERA</t>
  </si>
  <si>
    <t>BRYAN SALAS</t>
  </si>
  <si>
    <t>NANCY ARANEDA</t>
  </si>
  <si>
    <t>ERIC JEREZ</t>
  </si>
  <si>
    <t>ALEJANDRA SAAVEDRA</t>
  </si>
  <si>
    <t>HUGO TRONCOSO</t>
  </si>
  <si>
    <t>JENNIFER CUBILLOS</t>
  </si>
  <si>
    <t>CARLOS SOTO</t>
  </si>
  <si>
    <t>KATHERINE ROJAS PARRAGUE</t>
  </si>
  <si>
    <t>LUISA ALVAREZ GARCIA</t>
  </si>
  <si>
    <t>JUAN PINO SOLANO</t>
  </si>
  <si>
    <t>FERNANDA REAL</t>
  </si>
  <si>
    <t>MARTIZA CONTRERAS</t>
  </si>
  <si>
    <t>MIREILLE WASSER</t>
  </si>
  <si>
    <t>NATALIA FROLOVA</t>
  </si>
  <si>
    <t>HERMANN GONZALEZ</t>
  </si>
  <si>
    <t>GONZALO MUÑOZ</t>
  </si>
  <si>
    <t>PILAR VERA</t>
  </si>
  <si>
    <t>OSCAR URRUTIA</t>
  </si>
  <si>
    <t>DANIELA SANDOVAL</t>
  </si>
  <si>
    <t>IRMA CONTRERAS</t>
  </si>
  <si>
    <t>LUIS VILLARROEL</t>
  </si>
  <si>
    <t>GUSTAVO ANDRADE</t>
  </si>
  <si>
    <t>JOSE SUAREZ</t>
  </si>
  <si>
    <t>JUAN CORNEJO</t>
  </si>
  <si>
    <t>MEDELIN ZUÑIGA</t>
  </si>
  <si>
    <t>RENE SEPULVEDA</t>
  </si>
  <si>
    <t>SYNDI RUIZ</t>
  </si>
  <si>
    <t>MARIO MEZA</t>
  </si>
  <si>
    <t>MARCOS ARAOS</t>
  </si>
  <si>
    <t>ARIEL INOSTROZA</t>
  </si>
  <si>
    <t>LUIS GOMEZ</t>
  </si>
  <si>
    <t>Marcela Medina</t>
  </si>
  <si>
    <t>2 4894049</t>
  </si>
  <si>
    <t>mmedina@sonorad.cl</t>
  </si>
  <si>
    <t>VICTOR EDUARDO ESTAY PUCH</t>
  </si>
  <si>
    <t>MARIA INES VENEGAS ZUÑIGA</t>
  </si>
  <si>
    <t>RODRIGO CRUZAT</t>
  </si>
  <si>
    <t>LIDIA MALDONADO MATUS</t>
  </si>
  <si>
    <t>TRISTAN VILUGRON FLORES</t>
  </si>
  <si>
    <t>MARCO CASTRO TORRES</t>
  </si>
  <si>
    <t>DIEGO CARROZA GARRIDO</t>
  </si>
  <si>
    <t>FRANCISCO ORTEGA</t>
  </si>
  <si>
    <t>MARIA SALOME ESSMAN</t>
  </si>
  <si>
    <t>GRABRIELA RUIZ</t>
  </si>
  <si>
    <t>RODRIGO OLIVARES</t>
  </si>
  <si>
    <t>RAQUEL RODRIGUEZ</t>
  </si>
  <si>
    <t>PAOLA BPTINELLI</t>
  </si>
  <si>
    <t>RODRIGO ROJAS</t>
  </si>
  <si>
    <t>SINA NOLLE</t>
  </si>
  <si>
    <t>ANDREA LOPEZ</t>
  </si>
  <si>
    <t>JAIME REDARD</t>
  </si>
  <si>
    <t>DANIEL KAUFMAN</t>
  </si>
  <si>
    <t>LETICIA URBINA</t>
  </si>
  <si>
    <t>GABRIEL FUENTES</t>
  </si>
  <si>
    <t>GLORIA OLIVA</t>
  </si>
  <si>
    <t>ANGELICA PINO</t>
  </si>
  <si>
    <t>BELEN GUERRERO</t>
  </si>
  <si>
    <t>LUCRECIA DIAZ</t>
  </si>
  <si>
    <t>HELANY ESCAFF</t>
  </si>
  <si>
    <t>PATRICIO VERGARA</t>
  </si>
  <si>
    <t>ORIEL RIFFO</t>
  </si>
  <si>
    <t>MARIA JESUS BARRIOS</t>
  </si>
  <si>
    <t>URBERLINDA MARIANGEL</t>
  </si>
  <si>
    <t>RAUL ORTIZ</t>
  </si>
  <si>
    <t>PATRICIA OTOROLATOS</t>
  </si>
  <si>
    <t>INES ASTORGA</t>
  </si>
  <si>
    <t>MORIN ROJAS</t>
  </si>
  <si>
    <t>PATRICIO PERES ORELLANA</t>
  </si>
  <si>
    <t>CRISTIAN GUEVARA CUE</t>
  </si>
  <si>
    <t>MARCELA ALEJANDRA FUENZALIDA VARGAS</t>
  </si>
  <si>
    <t>FERNANDA ANDREA NUÑEZ JARA</t>
  </si>
  <si>
    <t>AURORA ALICIA HUENUL SAN JUAN</t>
  </si>
  <si>
    <t>ALEJANDRO RUBIO RODRIGUEZ</t>
  </si>
  <si>
    <t>26425851 (26424733)</t>
  </si>
  <si>
    <t>ANA MARIA GOMEZ OÑATE</t>
  </si>
  <si>
    <t>JUAN MARAMBIO</t>
  </si>
  <si>
    <t>NOGALES</t>
  </si>
  <si>
    <t>JUAN CARLOS RAMIREZ</t>
  </si>
  <si>
    <t>BERTA ALARCON</t>
  </si>
  <si>
    <t>NATALY HERRERA</t>
  </si>
  <si>
    <t>MARIA CECILIA GONZALEZ</t>
  </si>
  <si>
    <t>CUBETA INDIVIDUAL</t>
  </si>
  <si>
    <t>PLACA DE ALTURA</t>
  </si>
  <si>
    <t>PROTESIS INMEDIATA ACRILICA</t>
  </si>
  <si>
    <t>JACQUELINE RIQUELME</t>
  </si>
  <si>
    <t>INGRID ARAVENA</t>
  </si>
  <si>
    <t>FRANCISCO ESPINOSA</t>
  </si>
  <si>
    <t>MARIA VERDUGO</t>
  </si>
  <si>
    <t>TERESA PIÑA</t>
  </si>
  <si>
    <t>ANA MARIA FUENTEALBA</t>
  </si>
  <si>
    <t>JUAN PABLO MORALES</t>
  </si>
  <si>
    <t>ESTELA ROMERO</t>
  </si>
  <si>
    <t>NORAH TORRES</t>
  </si>
  <si>
    <t>PATRICIA ONETTO</t>
  </si>
  <si>
    <t>JUANA RANCUSI</t>
  </si>
  <si>
    <t>PEDRO MORALES</t>
  </si>
  <si>
    <t>DAMARI BASCUR</t>
  </si>
  <si>
    <t>DAVID DUNCAN</t>
  </si>
  <si>
    <t>LUZ SEPULVEDA</t>
  </si>
  <si>
    <t>JOSE CLAVIJO</t>
  </si>
  <si>
    <t>GLORIA DEL CARMEN MONSALVE CANCINO</t>
  </si>
  <si>
    <t>3-4-12-13-14</t>
  </si>
  <si>
    <t>NELLY PAVEZ CATALAN</t>
  </si>
  <si>
    <t>ERNESTO EWERTZ</t>
  </si>
  <si>
    <t>ISIDORA SCHAUB RUIZ</t>
  </si>
  <si>
    <t>CARLOS GATICA</t>
  </si>
  <si>
    <t>NANCY QUEZADA</t>
  </si>
  <si>
    <t>FERNANDO OLAVE</t>
  </si>
  <si>
    <t>ROSARIO SEPULVEDA</t>
  </si>
  <si>
    <t>FATIMA RIQUELME</t>
  </si>
  <si>
    <t>ELIANA HUENUPIL ANCALAO</t>
  </si>
  <si>
    <t>JANET HUENTEMIL MONSALVES</t>
  </si>
  <si>
    <t>JOSE VASQUEZ</t>
  </si>
  <si>
    <t>GLADYS INOSTROZA</t>
  </si>
  <si>
    <t>MAICOL DIAZ</t>
  </si>
  <si>
    <t>NICOLAS CONTRERAS</t>
  </si>
  <si>
    <t>ROXANA NAVARRO</t>
  </si>
  <si>
    <t>JAIME VIDAL</t>
  </si>
  <si>
    <t>MACARENA VIÑAS ARAYA</t>
  </si>
  <si>
    <t>ALEJANDRA VICTORIA TOLORZA MENESES</t>
  </si>
  <si>
    <t>PAMELA ACOSTA DONOSO</t>
  </si>
  <si>
    <t>ORTEGA</t>
  </si>
  <si>
    <t>GLADYS SAN JUAN</t>
  </si>
  <si>
    <t>CAROLINA ESPINOZA</t>
  </si>
  <si>
    <t>OSCAR CHACON</t>
  </si>
  <si>
    <t>LUIS CABEZAS</t>
  </si>
  <si>
    <t>YERCO ESPINOZA</t>
  </si>
  <si>
    <t>BRIAN SALAS</t>
  </si>
  <si>
    <t>FRANCISCO COFRE</t>
  </si>
  <si>
    <t>MARCIA MUÑOZ</t>
  </si>
  <si>
    <t>CHIH CHENG HUNG</t>
  </si>
  <si>
    <t>DIEGO ESPINOZA</t>
  </si>
  <si>
    <t>NELSON FUENTES</t>
  </si>
  <si>
    <t>JORGE CANDIA</t>
  </si>
  <si>
    <t>JULIO URRUTIA</t>
  </si>
  <si>
    <t>JESSICA MEZA</t>
  </si>
  <si>
    <t>FRANCISCO ESPINOZA</t>
  </si>
  <si>
    <t>ALEJANDRA VALENZUELA</t>
  </si>
  <si>
    <t>ANA ROJAS</t>
  </si>
  <si>
    <t>ESTHER VASQUEZ CAR</t>
  </si>
  <si>
    <t xml:space="preserve"> HOLLAND</t>
  </si>
  <si>
    <t>NELLY TAPIA</t>
  </si>
  <si>
    <t>ALONSO LLANOS</t>
  </si>
  <si>
    <t>DANIELLA ALLESSIO CRESPO</t>
  </si>
  <si>
    <t>GIGLIO BARROS MARIA DE LA LUZ</t>
  </si>
  <si>
    <t>HUGO VILLALOBOS</t>
  </si>
  <si>
    <t>FRANCISCO BOZZO</t>
  </si>
  <si>
    <t>ANA CAYUL</t>
  </si>
  <si>
    <t>Rey</t>
  </si>
  <si>
    <t>BENJAMIN PAILLA</t>
  </si>
  <si>
    <t>Bassi</t>
  </si>
  <si>
    <t>YANETTE SEGUEL</t>
  </si>
  <si>
    <t>Bustamante</t>
  </si>
  <si>
    <t>DR MENA</t>
  </si>
  <si>
    <t>DR: ALLENDES</t>
  </si>
  <si>
    <t>ANY</t>
  </si>
  <si>
    <t>ROSA PAREDES</t>
  </si>
  <si>
    <t>DR: JARA</t>
  </si>
  <si>
    <t>Arbelaez</t>
  </si>
  <si>
    <t>TERESA ALIAGA</t>
  </si>
  <si>
    <t>DRA RAMIREZ</t>
  </si>
  <si>
    <t>ABRIL 2014</t>
  </si>
  <si>
    <t>CLAUDIA ZAMBRA</t>
  </si>
  <si>
    <t>TOT. TRABAJOS MES CERRADO</t>
  </si>
  <si>
    <t>TOTAL MES CERRADO (NO BORRAR)</t>
  </si>
  <si>
    <t>CON IVA</t>
  </si>
  <si>
    <t>SIN IVA</t>
  </si>
  <si>
    <t>FRANCISCA TAPIA GALLARDO</t>
  </si>
  <si>
    <t>PAMELA FLORES</t>
  </si>
  <si>
    <t>ORLANDO OÑATE</t>
  </si>
  <si>
    <t>CARLOS MORENO</t>
  </si>
  <si>
    <t>SEBASTIAN ARREDONDO</t>
  </si>
  <si>
    <t>OANI VELOZ</t>
  </si>
  <si>
    <t>ALEJANDRO JARA</t>
  </si>
  <si>
    <t>MELISA PEREZ</t>
  </si>
  <si>
    <t>PABLO UGARTE</t>
  </si>
  <si>
    <t>ELSA MERONO VILLAGRA</t>
  </si>
  <si>
    <t>MAGGY ASCENCIO</t>
  </si>
  <si>
    <t>RODRIGO MASSA</t>
  </si>
  <si>
    <t>MARGARITA TRONCOSO</t>
  </si>
  <si>
    <t>SILVANA SEPULVEDA</t>
  </si>
  <si>
    <t>YAQUELINE VENEGAS</t>
  </si>
  <si>
    <t>FRANCISCA CAMPOS</t>
  </si>
  <si>
    <t>GERARDO ALONSO</t>
  </si>
  <si>
    <t>EMA CASTRO</t>
  </si>
  <si>
    <t>EUGENIO ALORI</t>
  </si>
  <si>
    <t>MARIA QUINTANA</t>
  </si>
  <si>
    <t>CAROLINA PEREZ</t>
  </si>
  <si>
    <t>RODRIGO MENARDES</t>
  </si>
  <si>
    <t>VONS MARTTENS</t>
  </si>
  <si>
    <t>MARTA SEGOVIA</t>
  </si>
  <si>
    <t>19-28</t>
  </si>
  <si>
    <t>MONICA BOLADOS</t>
  </si>
  <si>
    <t>MONICA LEAL</t>
  </si>
  <si>
    <t>VILCHEZ</t>
  </si>
  <si>
    <t>JAIME MOLINA</t>
  </si>
  <si>
    <t>CLAUDIA SIERRALTA</t>
  </si>
  <si>
    <t>DANIEL LIZANA</t>
  </si>
  <si>
    <t>JAVIERA LAURA PEREZ</t>
  </si>
  <si>
    <t>ELIZABETH HILDE LEUTHNER KALLOHN</t>
  </si>
  <si>
    <t>ALEJANDRO ANDRES JOFRE GAHONA</t>
  </si>
  <si>
    <t>SARA LORENA LARA PEÑA</t>
  </si>
  <si>
    <t>LUIS MARIANO INOSTROZA MUÑOZ</t>
  </si>
  <si>
    <t>ALEJANDRO CONTRERAS MANZANO</t>
  </si>
  <si>
    <t>AMADA ORTIZ RODRIGUEZ</t>
  </si>
  <si>
    <t>NADYA JUNGE</t>
  </si>
  <si>
    <t>IVON FUENTEALBA</t>
  </si>
  <si>
    <t>IGRE CARRILLO ZAPATA</t>
  </si>
  <si>
    <t>RODRIGO GOMEZ</t>
  </si>
  <si>
    <t>MANUEL MORALES</t>
  </si>
  <si>
    <t>PABLO VEGA</t>
  </si>
  <si>
    <t>MARCELO ARENA</t>
  </si>
  <si>
    <t>MARIA ROSA ARAYA</t>
  </si>
  <si>
    <t>NATALIA TOLEDO</t>
  </si>
  <si>
    <t>KARINA MARTINEZ</t>
  </si>
  <si>
    <t>LUISA ESPINOZA</t>
  </si>
  <si>
    <t>JOEL REYES</t>
  </si>
  <si>
    <t>VERONICA CATALAN</t>
  </si>
  <si>
    <t>MARY CARMONA</t>
  </si>
  <si>
    <t>ELIZABETH VELASCO</t>
  </si>
  <si>
    <t>29-30-31-X-X</t>
  </si>
  <si>
    <t>OMAR LOPEZ CACERES</t>
  </si>
  <si>
    <t>ANIBAL MERINO</t>
  </si>
  <si>
    <t>JUAN LARRAZABAL</t>
  </si>
  <si>
    <t>3243538/21027293</t>
  </si>
  <si>
    <t>MARCELA TORO</t>
  </si>
  <si>
    <t>VERONICA GUAJARDO</t>
  </si>
  <si>
    <t>HERNANDEZ</t>
  </si>
  <si>
    <t>VALOR 2013</t>
  </si>
  <si>
    <t xml:space="preserve">MANTENEDOR DE ESPACIO FIJO </t>
  </si>
  <si>
    <t>CAROLINA DURAN</t>
  </si>
  <si>
    <t>JANINA MORALES</t>
  </si>
  <si>
    <t>DANIELLA ALGUERMO</t>
  </si>
  <si>
    <t>MARIA ISABEL CONCHA</t>
  </si>
  <si>
    <t>AMPARO COLLADO</t>
  </si>
  <si>
    <t>DANIEL CALDERON</t>
  </si>
  <si>
    <t>EMETERIO PEREZ</t>
  </si>
  <si>
    <t>HUGO RICARDO JOPIA GUERRERO</t>
  </si>
  <si>
    <t>MARIA JOSE GATICA CADIZ</t>
  </si>
  <si>
    <t>JESSICA RIVAS</t>
  </si>
  <si>
    <t>ALEJANDRO JIMENEZ</t>
  </si>
  <si>
    <t>MICHEL GORIGOITIA</t>
  </si>
  <si>
    <t>3-5-6-11-12-14</t>
  </si>
  <si>
    <t>LORETO ESPINOZA</t>
  </si>
  <si>
    <t>3-7-8</t>
  </si>
  <si>
    <t>CHIH CHEN HUANG</t>
  </si>
  <si>
    <t>13-X</t>
  </si>
  <si>
    <t>MARIA SEPULVEDA PEÑA</t>
  </si>
  <si>
    <t>MARCELA ALCAYAGA</t>
  </si>
  <si>
    <t>SUSANA VALERDI</t>
  </si>
  <si>
    <t>JUAN EDUARDO RIVERA</t>
  </si>
  <si>
    <t>LUZ GARRIDO</t>
  </si>
  <si>
    <t>MARION GALVEZ</t>
  </si>
  <si>
    <t>VICENTE PEDERNERA</t>
  </si>
  <si>
    <t>PAULA BARRALES</t>
  </si>
  <si>
    <t>RODRIGO JELDRES</t>
  </si>
  <si>
    <t>MARIA COCA</t>
  </si>
  <si>
    <t>MARIO ORDENES</t>
  </si>
  <si>
    <t>JOSE MIGUEL VARGAS</t>
  </si>
  <si>
    <t>JAIME PARRA</t>
  </si>
  <si>
    <t>ESTEBAN PEREIRA</t>
  </si>
  <si>
    <t>NORMA ACUÑA</t>
  </si>
  <si>
    <t>MARITZA SANDOVAL</t>
  </si>
  <si>
    <t>MARIA LUISA BRIONES</t>
  </si>
  <si>
    <t>RODRIGO DIAZ LLANTEN</t>
  </si>
  <si>
    <t>NORA GONZALEZ</t>
  </si>
  <si>
    <t>PATRICIA GARCIA</t>
  </si>
  <si>
    <t>GLORIA VASQUEZ</t>
  </si>
  <si>
    <t>JOSE ARRIAGADA GUTIERREZ</t>
  </si>
  <si>
    <t>JIMENA ARAYA</t>
  </si>
  <si>
    <t>FREDDY MARTINEZ</t>
  </si>
  <si>
    <t>SABINA ARANGUIZ</t>
  </si>
  <si>
    <t>ALDO AEDO</t>
  </si>
  <si>
    <t>VICTOR SALAZAR</t>
  </si>
  <si>
    <t>CARLOS PARADA</t>
  </si>
  <si>
    <t>GRISELDA ESTER MARTINEZ</t>
  </si>
  <si>
    <t>NATALIA BAEZA</t>
  </si>
  <si>
    <t>ROSITA ZAMORA</t>
  </si>
  <si>
    <t>MAXIMO CARO</t>
  </si>
  <si>
    <t>JEANETTE RIVERA</t>
  </si>
  <si>
    <t>LUISA TERESA ARAVENA CISTERNAS</t>
  </si>
  <si>
    <t>CARLOS JAVIER BARRIENTOS CABEZAS</t>
  </si>
  <si>
    <t>PATRICIA MONICA FADIC YAPOR</t>
  </si>
  <si>
    <t>ANA MARIA ANDREWS ARIZTIA</t>
  </si>
  <si>
    <t>CAMILA LAZZARO TOMAZ</t>
  </si>
  <si>
    <t>EDUARDO PIRAINO VALENZUELA</t>
  </si>
  <si>
    <t>DIEGO MORALES</t>
  </si>
  <si>
    <t>LEANDRO PARADA PEREZ</t>
  </si>
  <si>
    <t>MARIA ORELLANA TAPIA</t>
  </si>
  <si>
    <t>MARIA CANTERGIANI</t>
  </si>
  <si>
    <t>NICOLAS MARTIN</t>
  </si>
  <si>
    <t>ALICIA VICUÑA</t>
  </si>
  <si>
    <t>ESTRELLA ARAYA</t>
  </si>
  <si>
    <t>MARIANELLA CELIS</t>
  </si>
  <si>
    <t>MAURICIO BUSTAMANTE</t>
  </si>
  <si>
    <t>GLORIA GONZALEZ</t>
  </si>
  <si>
    <t>ANDRES SOTO</t>
  </si>
  <si>
    <t>MIRKO SANTANA</t>
  </si>
  <si>
    <t>DEBORA ARAYA</t>
  </si>
  <si>
    <t>SHIRLEY ESPINOZA</t>
  </si>
  <si>
    <t>JOSE SIFRI</t>
  </si>
  <si>
    <t>MATILDE FERNANDEZ</t>
  </si>
  <si>
    <t>ERWIN RIVERA</t>
  </si>
  <si>
    <t>SALVADOR ANNUN</t>
  </si>
  <si>
    <t>RUTH GARRIDO</t>
  </si>
  <si>
    <t>LUIS BUSTAMANTE</t>
  </si>
  <si>
    <t>LORENA LOPEZ</t>
  </si>
  <si>
    <t>PATRICIA SUBIABNA</t>
  </si>
  <si>
    <t>CAROLINA SANHUEZA</t>
  </si>
  <si>
    <t>WENZEL</t>
  </si>
  <si>
    <t>MARIA DURAN</t>
  </si>
  <si>
    <t>CAMILA CASTRO</t>
  </si>
  <si>
    <t>Registro indica que es un trabajo de contraloria, pero nunca enviaron ni pagaron solped</t>
  </si>
  <si>
    <t>LUIS LARA</t>
  </si>
  <si>
    <t>CLAUDIO GUARDA</t>
  </si>
  <si>
    <t>MARIO MARCHANT</t>
  </si>
  <si>
    <t>RODRIGO DROGUET</t>
  </si>
  <si>
    <t>12-18-20</t>
  </si>
  <si>
    <t>BULLY CRUZ ACEVEDO</t>
  </si>
  <si>
    <t>ROSA VALLADARES</t>
  </si>
  <si>
    <t>CARMEN LAGOS</t>
  </si>
  <si>
    <t>RODRIGO VERDUGO</t>
  </si>
  <si>
    <t>MARISOL BRAVO</t>
  </si>
  <si>
    <t>CRISTIAN DIAZ CERDA</t>
  </si>
  <si>
    <t>PAOLA EGAS</t>
  </si>
  <si>
    <t>EUGENIA SILVA</t>
  </si>
  <si>
    <t>NICOLAS HERRERA</t>
  </si>
  <si>
    <t>GUILLERMO HERNANDEZ</t>
  </si>
  <si>
    <t>VERONICA CHACANA</t>
  </si>
  <si>
    <t>MIGUEL PINOCHET</t>
  </si>
  <si>
    <t>4-12-20</t>
  </si>
  <si>
    <t>3-21-23-24-25-26-28</t>
  </si>
  <si>
    <t>3-4-12-13</t>
  </si>
  <si>
    <t>EDUARDO ORDOÑEZ</t>
  </si>
  <si>
    <t>ALEJANDRO LOBOS</t>
  </si>
  <si>
    <r>
      <t>2-</t>
    </r>
    <r>
      <rPr>
        <b/>
        <sz val="10"/>
        <color rgb="FFFF0000"/>
        <rFont val="Calibri"/>
        <family val="2"/>
        <scheme val="minor"/>
      </rPr>
      <t>12-13</t>
    </r>
  </si>
  <si>
    <t>ROSA ESPINOZA</t>
  </si>
  <si>
    <t>SILVIA RECABARREN</t>
  </si>
  <si>
    <t>CINTHYA MUÑOZ ITURRA</t>
  </si>
  <si>
    <t>VILLAGRAN</t>
  </si>
  <si>
    <t>MARIA JOSE KOLBACH</t>
  </si>
  <si>
    <t>GISELLE SALAS</t>
  </si>
  <si>
    <t>DANIELLA GUIÑEZ</t>
  </si>
  <si>
    <t>JUAN PABLO MIRANDA</t>
  </si>
  <si>
    <t>ANA VARAS</t>
  </si>
  <si>
    <t>NATALIA DUSSAUT</t>
  </si>
  <si>
    <t>VERONICA GORIGOITIA</t>
  </si>
  <si>
    <t>MACARENA QUIROZ ARMIJO</t>
  </si>
  <si>
    <t>KARIN RASMUSSEN DUHART</t>
  </si>
  <si>
    <t>JUAN MANUEL RAMIREZ NUÑEZ</t>
  </si>
  <si>
    <t>CRISTINA ISABEL HERRERA SAEZ</t>
  </si>
  <si>
    <t>JAVIERA FRANCISCA MARCHAT OLIVARES</t>
  </si>
  <si>
    <t>PABLO TAPIA MUÑOZ</t>
  </si>
  <si>
    <t>SERGIO ARANEDA PARADA</t>
  </si>
  <si>
    <t>PATRICIO JAVIER BUSTOS STARGARDTER</t>
  </si>
  <si>
    <t>YESABEL LIRA MARDONES</t>
  </si>
  <si>
    <t>NURIS GARCIA MIRANDA</t>
  </si>
  <si>
    <t>VARINIA ZUÑIGA LOPEZ</t>
  </si>
  <si>
    <t>CATALINA QUEZADA</t>
  </si>
  <si>
    <t>PAULA VIVIANI</t>
  </si>
  <si>
    <t>CLAUDIA BUSTOS</t>
  </si>
  <si>
    <t>JONATHAN ESTRADA</t>
  </si>
  <si>
    <t>RODRIGO OLAVE</t>
  </si>
  <si>
    <t>CLAUDIA MONSERRAT</t>
  </si>
  <si>
    <t>WILFREDO BECERRA</t>
  </si>
  <si>
    <t>OCTAVIO VERGARA</t>
  </si>
  <si>
    <t>ELIZABETH VALDERRAMA</t>
  </si>
  <si>
    <t>LLASMIRA ECHEVERRIA</t>
  </si>
  <si>
    <t>MONICA ARAVENA</t>
  </si>
  <si>
    <t>MAURICIO CASTRO</t>
  </si>
  <si>
    <t>MARCELA ARAYA</t>
  </si>
  <si>
    <t>JESSICA REBOLLEDO</t>
  </si>
  <si>
    <t>ROBERTO AVILES</t>
  </si>
  <si>
    <t>JORGE BLADREINI</t>
  </si>
  <si>
    <t>ARUS GONZALEZ</t>
  </si>
  <si>
    <t>SANDRA PINO</t>
  </si>
  <si>
    <t>FRANCISCA MOLINA</t>
  </si>
  <si>
    <t>GABRIEL SEGUEL</t>
  </si>
  <si>
    <t>OCTAVIO AGUAYO</t>
  </si>
  <si>
    <t>CAROLINA SEMEÑO</t>
  </si>
  <si>
    <t>ANDREA ARIAS</t>
  </si>
  <si>
    <t>JAVIERA DAZA</t>
  </si>
  <si>
    <t>KARINA DELGADILLO</t>
  </si>
  <si>
    <t>KARINA PEREZ</t>
  </si>
  <si>
    <t>MARGARITA GUERRERO</t>
  </si>
  <si>
    <t>MARIA PEREDO</t>
  </si>
  <si>
    <t>BERNARDITA FLORES</t>
  </si>
  <si>
    <t>3-12</t>
  </si>
  <si>
    <t>LIDIA RAMIREZ</t>
  </si>
  <si>
    <t>BALESKA BUSTAMANTE CAMPOS</t>
  </si>
  <si>
    <t>PAMELA CATALAN CASTRO</t>
  </si>
  <si>
    <t>BASTIAN SAAVEDRA PACHECO</t>
  </si>
  <si>
    <t>ROBERTO VARAS VIDAL</t>
  </si>
  <si>
    <t>MANUEL PINO</t>
  </si>
  <si>
    <t>INGRID CANEPA</t>
  </si>
  <si>
    <t>26682873/26682915</t>
  </si>
  <si>
    <t>ANA MARIA CORNEJO</t>
  </si>
  <si>
    <t>LUZ ALVEAL</t>
  </si>
  <si>
    <t>DANIELA LOZANO</t>
  </si>
  <si>
    <t>NANCY HERRERA</t>
  </si>
  <si>
    <t>RODRIGO SOTO</t>
  </si>
  <si>
    <t>6-7-10-11</t>
  </si>
  <si>
    <t>estan haciendo trabajo pac GINA CERMENATI DEL 2012 SOLP. 10123764 CORONA PZA 14</t>
  </si>
  <si>
    <t>JONATHAN ABARCA</t>
  </si>
  <si>
    <t>SEBASTIAN ASTUDILLO CONTRERAS</t>
  </si>
  <si>
    <t>NANCY VELASCO</t>
  </si>
  <si>
    <t>PATRICIO ZUÑIGA</t>
  </si>
  <si>
    <t>HUGO ROJAS</t>
  </si>
  <si>
    <t>EVELYN FLORES</t>
  </si>
  <si>
    <t>ERICK RIQUELME</t>
  </si>
  <si>
    <t>EDITH SOLIS</t>
  </si>
  <si>
    <t>VICTORIA AMESTICA</t>
  </si>
  <si>
    <t>CRISTOPHER LIZAMA</t>
  </si>
  <si>
    <t>LORENA FUENZALIDA</t>
  </si>
  <si>
    <t>JUAN CACERES</t>
  </si>
  <si>
    <t>MARLEN NADURIE LLULL</t>
  </si>
  <si>
    <t>JAQUELINE CHATTAS SHAUREH</t>
  </si>
  <si>
    <t>ZARATE RIVERO SERGIO ANTONIO</t>
  </si>
  <si>
    <t>MARIBET VIDAL BASTIAS</t>
  </si>
  <si>
    <t>DANILO ESTEBAN TRONCOSO PABST</t>
  </si>
  <si>
    <t>CATALINA BARRERA GAVILAN</t>
  </si>
  <si>
    <t>JOSE MANUEL GARABATOS AVILA</t>
  </si>
  <si>
    <t>ANTONIO BUNSTER GONZALEZ</t>
  </si>
  <si>
    <t>MONICA ROJAS PIFFRE</t>
  </si>
  <si>
    <t>SAMUEL DURAN ó JUAN MANUEL RUBIO</t>
  </si>
  <si>
    <t>LUCIA HACK</t>
  </si>
  <si>
    <t>2-4-29</t>
  </si>
  <si>
    <t>JOHANNA ORTEGA</t>
  </si>
  <si>
    <t>CRISTIAN RUBILARD</t>
  </si>
  <si>
    <t>EVA ORTEGA</t>
  </si>
  <si>
    <t>CARMEN ARAVENA</t>
  </si>
  <si>
    <t>DEMIAN GUERRA</t>
  </si>
  <si>
    <t>ADELAIDA BENITEZ</t>
  </si>
  <si>
    <t>MARIA ANGELICA CRUZ</t>
  </si>
  <si>
    <t>HALMAR MAZUELA AGUILA</t>
  </si>
  <si>
    <t>MARIA TATIANA BARAHONA</t>
  </si>
  <si>
    <t>LO YEN</t>
  </si>
  <si>
    <t>LILIANA MARDONES</t>
  </si>
  <si>
    <t>EUGENIA BICKREER</t>
  </si>
  <si>
    <t>ROSA BENITEZ</t>
  </si>
  <si>
    <t>ALDO LUIS PASSALACQUIA</t>
  </si>
  <si>
    <t>JUAN AYALA TORO</t>
  </si>
  <si>
    <t>REINALDO ALVAREZ</t>
  </si>
  <si>
    <t>ESTEBAN CANDIA</t>
  </si>
  <si>
    <t>MARCO DINAMARCA</t>
  </si>
  <si>
    <t>DANIEL PANTOJA</t>
  </si>
  <si>
    <t>DORA DELGADO</t>
  </si>
  <si>
    <t>NILDA CONTRERAS</t>
  </si>
  <si>
    <t>MARIA RUBIO</t>
  </si>
  <si>
    <t>MYRIAM PAZ MONTEALEGRE BEACH</t>
  </si>
  <si>
    <t>EUGENIA ELISA ARRIAGA</t>
  </si>
  <si>
    <t>MARIA SOLEDAD SUBIABRE MUÑANTE</t>
  </si>
  <si>
    <t>SONIA ROESCHMANN GOSCH</t>
  </si>
  <si>
    <t>ANGELA RUBIO</t>
  </si>
  <si>
    <t>KARINA OYARZO</t>
  </si>
  <si>
    <t>EUGENIA HOLZAPFEL</t>
  </si>
  <si>
    <t>MYRIAM BARAHONA</t>
  </si>
  <si>
    <t>CARMEN JARAMILLO</t>
  </si>
  <si>
    <t>ANDRES VALDES</t>
  </si>
  <si>
    <t>ISAIAS FUENZALIDA</t>
  </si>
  <si>
    <t>29-32</t>
  </si>
  <si>
    <t>KARINA LANERAS</t>
  </si>
  <si>
    <t>ANDREA TREJO</t>
  </si>
  <si>
    <t>DAVID GARCIA MORALES</t>
  </si>
  <si>
    <t>CRISTIAN VARGAS</t>
  </si>
  <si>
    <t>JUAN STINDT</t>
  </si>
  <si>
    <t>SUSANA SILVA</t>
  </si>
  <si>
    <t>ADRIANA RAMOS</t>
  </si>
  <si>
    <t>FELIPE VASQUEZ</t>
  </si>
  <si>
    <t>DINORAH PAINEPAN</t>
  </si>
  <si>
    <t>3-5-6</t>
  </si>
  <si>
    <t>OMAR MEDINA</t>
  </si>
  <si>
    <t>FRANCESCA ARIANO</t>
  </si>
  <si>
    <t>JAIME CAMPILLAY GONZALEZ</t>
  </si>
  <si>
    <t>MANUELA ROMERE OLMOS</t>
  </si>
  <si>
    <t>CAMILA FUENTES GALAZ</t>
  </si>
  <si>
    <t>RODRIGO URIBE</t>
  </si>
  <si>
    <t>ISABEL RETAMAL</t>
  </si>
  <si>
    <t>DAVID MANQUIAN</t>
  </si>
  <si>
    <t>CAROLA DOMINGO ABURTO</t>
  </si>
  <si>
    <t>XIMENA OSORIO</t>
  </si>
  <si>
    <t>DIEGO INOSTROZA</t>
  </si>
  <si>
    <t>XIMENA FUENTES</t>
  </si>
  <si>
    <t>MARIA ELENA FLORES</t>
  </si>
  <si>
    <t>CLAUDIA LEVEQUE</t>
  </si>
  <si>
    <t>MATIAS BARRIOS</t>
  </si>
  <si>
    <t>PERLA RODRIGUEZ SALAZAR</t>
  </si>
  <si>
    <t>ROSA MARIA SERON</t>
  </si>
  <si>
    <t>Marlene Pérez A.</t>
  </si>
  <si>
    <t>cdentalips@integramedica.cl</t>
  </si>
  <si>
    <t>2 4027413</t>
  </si>
  <si>
    <t>JOSE BARRAZA</t>
  </si>
  <si>
    <t>JOAQUIN ARRIAGADA GALDAMES</t>
  </si>
  <si>
    <t>SERGIO ALARCON GAMBOA</t>
  </si>
  <si>
    <t>NOLLY MONBERG</t>
  </si>
  <si>
    <t>CAMILA TORREJON</t>
  </si>
  <si>
    <t>BERREDA</t>
  </si>
  <si>
    <t>EVA DUNKLER</t>
  </si>
  <si>
    <t>GUILLERMO GUTIERREZ</t>
  </si>
  <si>
    <t>RAUL OSSES</t>
  </si>
  <si>
    <t>ELIZABETH ULLOA</t>
  </si>
  <si>
    <t>VERONICA BUSTOS</t>
  </si>
  <si>
    <t>PATRICIA BAZUN</t>
  </si>
  <si>
    <t>CARLOS VEGAS</t>
  </si>
  <si>
    <t>BLAS ROA</t>
  </si>
  <si>
    <t>AIDA ESPINOZA</t>
  </si>
  <si>
    <t>CARMEN VALDEBENITO</t>
  </si>
  <si>
    <t>MARIA ANTONIETA FONSECA BURGOS</t>
  </si>
  <si>
    <t>DANIELLA ALESSIO CRESPO</t>
  </si>
  <si>
    <t>JUAN ESPINOZA HERNANDEZ</t>
  </si>
  <si>
    <t>JAVIER PARRA GILA</t>
  </si>
  <si>
    <t>NELSON STEVENSON</t>
  </si>
  <si>
    <t>JORGE PIZARRO MADARIAGA</t>
  </si>
  <si>
    <t>FELIX VALDERRAMA</t>
  </si>
  <si>
    <t>ELIZABETH FLORES</t>
  </si>
  <si>
    <t>MARIA ANGELICA IBARRA</t>
  </si>
  <si>
    <t>SOFIA CAÑON</t>
  </si>
  <si>
    <t>CONSTANZA CASTILLO</t>
  </si>
  <si>
    <t>CRISTOBAL SALAZAR</t>
  </si>
  <si>
    <t>EMA VIDAL GAJARDO</t>
  </si>
  <si>
    <t>SILVIA CHILD</t>
  </si>
  <si>
    <t>JAVIER DEL CAMPO</t>
  </si>
  <si>
    <t>CAMILA MORAGA</t>
  </si>
  <si>
    <t>FLOR GUTIERREZ</t>
  </si>
  <si>
    <t>JORGE MARTINEZ</t>
  </si>
  <si>
    <t>CAROLINA GILCHRIST</t>
  </si>
  <si>
    <t>MAKARENA MOYA</t>
  </si>
  <si>
    <t>MARTA SANDOVAL</t>
  </si>
  <si>
    <t>10185261</t>
  </si>
  <si>
    <t>SARA CARMONA</t>
  </si>
  <si>
    <t>MONICA MEJIAS</t>
  </si>
  <si>
    <t>MARTA SZEMERE</t>
  </si>
  <si>
    <t>CRISTIAN JARUFE</t>
  </si>
  <si>
    <t>LUIS CASTILLO</t>
  </si>
  <si>
    <t>PAULINA CALDERON</t>
  </si>
  <si>
    <t>ISABEL GONZALEZ</t>
  </si>
  <si>
    <t>RAQUEL DONOSO</t>
  </si>
  <si>
    <t>LUIS RAFAEL ALLENDES LADRON DE GUEVARA</t>
  </si>
  <si>
    <t>GAJARDO BURGOS JOSE ANDRES</t>
  </si>
  <si>
    <t>MARIA EMA VERA HENRIQUEZ</t>
  </si>
  <si>
    <t>PABLO PEDREROS</t>
  </si>
  <si>
    <t>YENNY BENAVENTE</t>
  </si>
  <si>
    <t>MARIA CARREÑO</t>
  </si>
  <si>
    <t>PATRICIA GALLEGOS</t>
  </si>
  <si>
    <t>ELSA DIAZ</t>
  </si>
  <si>
    <t>MAGDALENA RUIZ</t>
  </si>
  <si>
    <t>JONATHAN LARENAS</t>
  </si>
  <si>
    <t>ANA MARIA LORCA</t>
  </si>
  <si>
    <t>TABATA LARENAS</t>
  </si>
  <si>
    <t>JORGE TABJA</t>
  </si>
  <si>
    <t>CARMEN GUTIERREZ</t>
  </si>
  <si>
    <t>NATHALY MUÑOZ o NUÑEZ</t>
  </si>
  <si>
    <t>MATIAS CASTILLO</t>
  </si>
  <si>
    <t>MAURICIO GRANDON</t>
  </si>
  <si>
    <t>ANTONIO MUÑOZ</t>
  </si>
  <si>
    <t>ENRIQUE CHIU</t>
  </si>
  <si>
    <t>ALEJANDRO MORA</t>
  </si>
  <si>
    <t>MARIA ASTUDILLO</t>
  </si>
  <si>
    <t>TOMAS COX</t>
  </si>
  <si>
    <t>ERIKA ASTUDILLO</t>
  </si>
  <si>
    <t>MARIA PAZ VIDAL</t>
  </si>
  <si>
    <t>LUIS QUIRZO</t>
  </si>
  <si>
    <t>RONALDO ROJAS</t>
  </si>
  <si>
    <t>GERALDINE JOFRE</t>
  </si>
  <si>
    <t>VICTOR ESTAY</t>
  </si>
  <si>
    <t>PAULINA PARRA</t>
  </si>
  <si>
    <t>ENZO MENDEZ</t>
  </si>
  <si>
    <t>RODRIGO CALBACHO</t>
  </si>
  <si>
    <t>MARIA SOLEDAD AGUILERA</t>
  </si>
  <si>
    <t>KAREN SHUERTER</t>
  </si>
  <si>
    <t>PABLO GUBBINS</t>
  </si>
  <si>
    <t>FRANCISCO ACUÑA</t>
  </si>
  <si>
    <t>ANA SOTO</t>
  </si>
  <si>
    <t>JOSE AZOCAR</t>
  </si>
  <si>
    <t>CAROLINA FUENTES</t>
  </si>
  <si>
    <t>MARY SANTIBAÑEZ</t>
  </si>
  <si>
    <t>MARGARITA MUÑOZ</t>
  </si>
  <si>
    <t>CRISTIAN PINET</t>
  </si>
  <si>
    <t>VICTOR MORAGA</t>
  </si>
  <si>
    <t>BETSABE JARAMILLO</t>
  </si>
  <si>
    <t>JUAN GODOY</t>
  </si>
  <si>
    <t>EMILIO NABUIN</t>
  </si>
  <si>
    <t>CRISTINA CERDA</t>
  </si>
  <si>
    <t>ELIZABETH BERNARDINE XAVIER</t>
  </si>
  <si>
    <t>DAMARIS FUENTES DELGADO</t>
  </si>
  <si>
    <t>FERNANDO CANDIA</t>
  </si>
  <si>
    <t>RITA VICTORIANO CONCHA</t>
  </si>
  <si>
    <t>JORGE WEHBI</t>
  </si>
  <si>
    <t>MARIANA ACUÑA</t>
  </si>
  <si>
    <t>SILVIA BUSTOS</t>
  </si>
  <si>
    <t>GRACIELA QUIROZ</t>
  </si>
  <si>
    <t>JOSE ECHEVERRIA</t>
  </si>
  <si>
    <t>CARMEN CORTEZ</t>
  </si>
  <si>
    <t>JOSE CISTERNA</t>
  </si>
  <si>
    <t>GUILLERMO VALENZUELA</t>
  </si>
  <si>
    <t>VIVIANA LONCOMIL</t>
  </si>
  <si>
    <t>MARTIN FERNANDEZ</t>
  </si>
  <si>
    <t>LUIS MARTINEZ</t>
  </si>
  <si>
    <t>WILSON AVALOS</t>
  </si>
  <si>
    <t>GISA MURAI</t>
  </si>
  <si>
    <t>MARIANNE ORTEGA</t>
  </si>
  <si>
    <t>FLORES SAICO MAIRA GABRIELA</t>
  </si>
  <si>
    <t>MARIA CECILIA SARNO TOLEDO</t>
  </si>
  <si>
    <t>2899868-6</t>
  </si>
  <si>
    <t>BERNARDITA VIDAL</t>
  </si>
  <si>
    <t>MARIA VICTORIA SOTO RIVERA</t>
  </si>
  <si>
    <t>MARCELA LAGOS</t>
  </si>
  <si>
    <t>CARMEN GLORIA GIT</t>
  </si>
  <si>
    <t>ENRIQUE REYES</t>
  </si>
  <si>
    <t>EMILIO TRONCOSO</t>
  </si>
  <si>
    <t>NICOLAS FARIAS</t>
  </si>
  <si>
    <t>DANIELA WALKER</t>
  </si>
  <si>
    <t>ANDREE LOPEZ</t>
  </si>
  <si>
    <t>CAROLINA CEBALLOS</t>
  </si>
  <si>
    <t>PATRICIO BARRIGA</t>
  </si>
  <si>
    <t>PATRICIA NILO ALARCON</t>
  </si>
  <si>
    <t>CYNTHIA LLANCAVIL</t>
  </si>
  <si>
    <t>TOMAS ORTEGA</t>
  </si>
  <si>
    <t>MARIA BAEZA</t>
  </si>
  <si>
    <t>MATIAS MARTINEZ</t>
  </si>
  <si>
    <t>PATRICIA OTOROLAIOS</t>
  </si>
  <si>
    <t>ALVARES</t>
  </si>
  <si>
    <t>NIEVES JAVIERA LATORRE</t>
  </si>
  <si>
    <t>ARTURO RIQUELME</t>
  </si>
  <si>
    <t>BERNARDA GARCIA</t>
  </si>
  <si>
    <t>JORGE SAEZ</t>
  </si>
  <si>
    <t>ZENAIDA CEA</t>
  </si>
  <si>
    <t>OSCAR NAVARRO</t>
  </si>
  <si>
    <t>26914575/26644292</t>
  </si>
  <si>
    <t>OSSANDON AGLAE</t>
  </si>
  <si>
    <t>DANIELA DEL PILAR MONROY GONZALEZ</t>
  </si>
  <si>
    <t>KAREN MATTEO AGUAYO</t>
  </si>
  <si>
    <t>SEBASTIAN ALFREDO SOFFIA SANCHEZ</t>
  </si>
  <si>
    <t>NICOLAS ARANCIBIA MIRANDA</t>
  </si>
  <si>
    <t>MARIA JOSE PARRAGUEZ DIAZ</t>
  </si>
  <si>
    <t>JACQUELINE MARDONES MILLACARIS</t>
  </si>
  <si>
    <t>CECILIA FARIAS</t>
  </si>
  <si>
    <t>TABITA ZAPATA</t>
  </si>
  <si>
    <t>JOHN AGUILAR</t>
  </si>
  <si>
    <t>GIOVANNI LABARCA</t>
  </si>
  <si>
    <t>KARINA MORALES</t>
  </si>
  <si>
    <t>HERNAN MORGADO</t>
  </si>
  <si>
    <t>JOSE AGUAYO</t>
  </si>
  <si>
    <t>PATRICIA MADARRIAGA</t>
  </si>
  <si>
    <t>GUSTAVO SCHWEMBER</t>
  </si>
  <si>
    <t>YOSELIN WALL</t>
  </si>
  <si>
    <t>PATRICIO OVANDO</t>
  </si>
  <si>
    <t>MARCIAL PONCE LOPEZ</t>
  </si>
  <si>
    <t>VANIA LAZACANO LOPEZ CRUZ</t>
  </si>
  <si>
    <t>GABRIEL ABARCA CASANOVA</t>
  </si>
  <si>
    <t>BENJAMIN PEREZ</t>
  </si>
  <si>
    <t>VALDEZ</t>
  </si>
  <si>
    <t>MARCELA RINALDI</t>
  </si>
  <si>
    <t>RODOLFO NOVOA</t>
  </si>
  <si>
    <t>GINA ZUCCO</t>
  </si>
  <si>
    <t>DANIEL YAÑEZ</t>
  </si>
  <si>
    <t>MAIKOL GUZMAN</t>
  </si>
  <si>
    <t>FRANCISCO PAINEMAL</t>
  </si>
  <si>
    <t>EDWIN EUFF</t>
  </si>
  <si>
    <t>JULIA BAITELMAN</t>
  </si>
  <si>
    <t>CAROLINA ANDREA MEZA GARRIDO</t>
  </si>
  <si>
    <t>ESTRELLA ROMINA RAMIREZ FLORES</t>
  </si>
  <si>
    <t>JOSE ALLENDES</t>
  </si>
  <si>
    <t>EUGENIA ORTIZ</t>
  </si>
  <si>
    <t>BASTIAN SAAVEDRA CATALAN</t>
  </si>
  <si>
    <t>MYRIAM CURIQUEO</t>
  </si>
  <si>
    <t>LIZA MENENDEZ</t>
  </si>
  <si>
    <t>GABRIEL REYES</t>
  </si>
  <si>
    <t>IVONNE PEREZ</t>
  </si>
  <si>
    <t>GABRIEL FLANDEZ</t>
  </si>
  <si>
    <t>JOSE CHAHUAN</t>
  </si>
  <si>
    <t>VALENTINA DIAZ</t>
  </si>
  <si>
    <t>NELIDA ALAMOS</t>
  </si>
  <si>
    <t>PATRICIA MURA</t>
  </si>
  <si>
    <t>MARCELO GONZALEZ</t>
  </si>
  <si>
    <t>IRIS CARREÑO</t>
  </si>
  <si>
    <t>INES CEA</t>
  </si>
  <si>
    <t>JOSE ELGUETA</t>
  </si>
  <si>
    <t>JAIME GAJARDO</t>
  </si>
  <si>
    <t>ELENA ORTEGA</t>
  </si>
  <si>
    <t>ADRIAN RIOS</t>
  </si>
  <si>
    <t>MIGUEL VILLEGAS</t>
  </si>
  <si>
    <t>SERGIO ROJAS</t>
  </si>
  <si>
    <t>MAR DEL ROSARIO RIVANO</t>
  </si>
  <si>
    <t>t</t>
  </si>
  <si>
    <t>13-14-30-31</t>
  </si>
  <si>
    <t>8-9-10-11-13-22</t>
  </si>
  <si>
    <t>`9</t>
  </si>
  <si>
    <t>MARIA FREDES</t>
  </si>
  <si>
    <t>ELIANA CHAVEZ</t>
  </si>
  <si>
    <t>HUMBERTO LOPEZ</t>
  </si>
  <si>
    <t>JUAN GUTIERREZ</t>
  </si>
  <si>
    <t>FABIOLA QUINTEROS</t>
  </si>
  <si>
    <t>CAROLINA MARIQUEZ</t>
  </si>
  <si>
    <t>ILIA MEDEL</t>
  </si>
  <si>
    <t>HECTOR RIQUELME</t>
  </si>
  <si>
    <t>LUZMARIA HOLTHEUER VERGARA</t>
  </si>
  <si>
    <t>MARIA FERNANDA NAZER ARMIJO</t>
  </si>
  <si>
    <t>CHRISTIAN AGUILERA</t>
  </si>
  <si>
    <t>CARLA JARAMILLO</t>
  </si>
  <si>
    <t xml:space="preserve"> HUNT</t>
  </si>
  <si>
    <t>GUILLERMO ITURRI</t>
  </si>
  <si>
    <t>NORMA ALBORNOZ</t>
  </si>
  <si>
    <t>FERNANDA LIRA</t>
  </si>
  <si>
    <t>IRENE TORREALBA</t>
  </si>
  <si>
    <t>CLAUDIA MENDOZA</t>
  </si>
  <si>
    <t>MAURICIO BIZAMA</t>
  </si>
  <si>
    <t>JUAN VALDEZ VENEGAS</t>
  </si>
  <si>
    <t>MACARENA LAMA</t>
  </si>
  <si>
    <t>NORMA AZOCAR</t>
  </si>
  <si>
    <t>VICENTE SAN MARTIN</t>
  </si>
  <si>
    <t>MARIA INOSTROZA</t>
  </si>
  <si>
    <t>MIRANDA FUENTES VERONICA FRANCISCA</t>
  </si>
  <si>
    <t>CARLOS INOSTROZA ROJAS</t>
  </si>
  <si>
    <t>CRISTIAN GONZALEZ RODRIGUEZ</t>
  </si>
  <si>
    <t>CRHISTIAN RIADI</t>
  </si>
  <si>
    <t>CONSTANZA PINOCHET</t>
  </si>
  <si>
    <t>HERNAN MEYER</t>
  </si>
  <si>
    <t>ERICK BETANCUR</t>
  </si>
  <si>
    <t>XIMENA ROBLEDO</t>
  </si>
  <si>
    <t>FRANCISCO MONSALVE</t>
  </si>
  <si>
    <t>PATRICIA GORIGOITIA</t>
  </si>
  <si>
    <t>CHRISTIAN ASTORGA</t>
  </si>
  <si>
    <t>4-6-7-8-9-10-11</t>
  </si>
  <si>
    <t>HERNAN CISTERNA</t>
  </si>
  <si>
    <t>CARMEN GUERRERO</t>
  </si>
  <si>
    <t>SILVIA GARRIDO</t>
  </si>
  <si>
    <t>JOSE LUIS FLORES</t>
  </si>
  <si>
    <t>FABIAN SEPULVEDA</t>
  </si>
  <si>
    <t>YESENIA GALLEGUILLOS</t>
  </si>
  <si>
    <t>SERGIO ALARCON</t>
  </si>
  <si>
    <t>DANIEL MILLA</t>
  </si>
  <si>
    <t>MARIA ANGELA GALLARDO</t>
  </si>
  <si>
    <t>JACQUELINE HERRERA</t>
  </si>
  <si>
    <t>XIMENA SUAREZ</t>
  </si>
  <si>
    <t>IVAN ULLOA</t>
  </si>
  <si>
    <t>JUAN PABLO ARAYA IBARRA</t>
  </si>
  <si>
    <t>ALEJANDRA VERGARA</t>
  </si>
  <si>
    <t>MARCELA ADASME</t>
  </si>
  <si>
    <t>LUZ MARIA ESPINOZA</t>
  </si>
  <si>
    <t>ENZO ROBBIANO</t>
  </si>
  <si>
    <t>DAVID ROJAS</t>
  </si>
  <si>
    <t>SABINA ARREDONDO</t>
  </si>
  <si>
    <t>LORENA GUTIERREZ</t>
  </si>
  <si>
    <t>ROSEMARIE SIMONSEN</t>
  </si>
  <si>
    <t>GABRIEL PINEDA</t>
  </si>
  <si>
    <t>XIMENA ALCANTARA</t>
  </si>
  <si>
    <t>JESSICA SALCEDO</t>
  </si>
  <si>
    <t>MARIA ALBORNOZ</t>
  </si>
  <si>
    <t>DANIEL SERRANO</t>
  </si>
  <si>
    <t>CLAUDIA ROZAS</t>
  </si>
  <si>
    <t>13-15-20</t>
  </si>
  <si>
    <t>JUAN MANUEL RAMIREZ</t>
  </si>
  <si>
    <r>
      <rPr>
        <b/>
        <sz val="10"/>
        <color rgb="FFFF0000"/>
        <rFont val="Calibri"/>
        <family val="2"/>
        <scheme val="minor"/>
      </rPr>
      <t>18</t>
    </r>
    <r>
      <rPr>
        <sz val="10"/>
        <rFont val="Calibri"/>
        <family val="2"/>
        <scheme val="minor"/>
      </rPr>
      <t>-X-X-X</t>
    </r>
  </si>
  <si>
    <t>CARLOS ESPINOZA CONTRERAS</t>
  </si>
  <si>
    <t>LUIS QUEZADA CANDIA</t>
  </si>
  <si>
    <t>NANCY ZAPATA</t>
  </si>
  <si>
    <t>MARIA VERONICA OPAZO</t>
  </si>
  <si>
    <t>MARISSA VOSS</t>
  </si>
  <si>
    <t>4-12-19-29</t>
  </si>
  <si>
    <t>MARCELO PEDRAZA</t>
  </si>
  <si>
    <t>RAUL CASTRO</t>
  </si>
  <si>
    <t>RODRIGO CASTRO</t>
  </si>
  <si>
    <t>MABEL ZAMORANO PEREZ</t>
  </si>
  <si>
    <t>RAUL AZUA</t>
  </si>
  <si>
    <t>PABLO FERNANDEZ</t>
  </si>
  <si>
    <t>JULIO CARREÑO</t>
  </si>
  <si>
    <t>MIRIAM BASTIDAS</t>
  </si>
  <si>
    <t>LUZMIRA MUÑOZ</t>
  </si>
  <si>
    <t>ISABEL AVILA</t>
  </si>
  <si>
    <t>LUIS SALAS</t>
  </si>
  <si>
    <t>MAURICIO CARREÑO</t>
  </si>
  <si>
    <t>VICTORIA ALAMOS</t>
  </si>
  <si>
    <t>CAROLINA VALLEJOS</t>
  </si>
  <si>
    <t>MARITZA GONZALEZ</t>
  </si>
  <si>
    <t>DANIEL VIELMA RODRIGUEZ</t>
  </si>
  <si>
    <t>ANGELICA GATCIA OSORIO</t>
  </si>
  <si>
    <t>DANIELA CANCINO</t>
  </si>
  <si>
    <t>MAURICIO HERMOSILLA</t>
  </si>
  <si>
    <t>CHRISTIAN SOLIS</t>
  </si>
  <si>
    <t>CARLOS LEON</t>
  </si>
  <si>
    <t>Estan haciendo corona con perno pac. Tulio Chichizda Dr. Burracio epi: 13096812</t>
  </si>
  <si>
    <t>BRUNO PESCE</t>
  </si>
  <si>
    <t>CATALINA CASSIS</t>
  </si>
  <si>
    <t>ELSA COLIPI</t>
  </si>
  <si>
    <t>GUMERCINDA TRABUCCO</t>
  </si>
  <si>
    <t>PAOLA VELOZO</t>
  </si>
  <si>
    <t>MARTA MORENO</t>
  </si>
  <si>
    <t>19963341/19895460</t>
  </si>
  <si>
    <t>MARCELO MILLAN</t>
  </si>
  <si>
    <t>FABIAN CANALES</t>
  </si>
  <si>
    <t>JULIA ARANDA</t>
  </si>
  <si>
    <t>IVETY ESCOBAR</t>
  </si>
  <si>
    <t>CLAUDIA UGARTE</t>
  </si>
  <si>
    <t>JUANA CAYUNAO</t>
  </si>
  <si>
    <t>MARIA INES LARRAIN</t>
  </si>
  <si>
    <t>CRISTIAN DONOSO</t>
  </si>
  <si>
    <t>GINEBRA LIZANA</t>
  </si>
  <si>
    <t>ADRIANA MOYA LLANCA</t>
  </si>
  <si>
    <t>VALESKA CRUZ MENA</t>
  </si>
  <si>
    <t>ROCIO CARO MUÑOZ</t>
  </si>
  <si>
    <t>CAMILA BRAVO CACERES</t>
  </si>
  <si>
    <t>CRISTINA MORALES ORELLANA</t>
  </si>
  <si>
    <t>VERONICA LONCOPAN</t>
  </si>
  <si>
    <t>GASTON SALINAS</t>
  </si>
  <si>
    <t>MARIO CATINARI</t>
  </si>
  <si>
    <t>EMILIO TRONCOSO VERA</t>
  </si>
  <si>
    <t>MARCELA MIRANDA OLIVARES</t>
  </si>
  <si>
    <t>FRANK VILLAGRA NEGRETE</t>
  </si>
  <si>
    <t>ROSA AZOCAR</t>
  </si>
  <si>
    <t>EDUARDO SCHUSTER</t>
  </si>
  <si>
    <t>MARJORIE DUVINGELO</t>
  </si>
  <si>
    <t>SOLEDAD PEREZ</t>
  </si>
  <si>
    <t>FRANCISCA GONZALEZ</t>
  </si>
  <si>
    <t>GABRIELA URZUA</t>
  </si>
  <si>
    <t>ZULEMA SOTO</t>
  </si>
  <si>
    <t>CARLOS VENDER</t>
  </si>
  <si>
    <t>WORAH TORRES</t>
  </si>
  <si>
    <t>KARRIS TABILO</t>
  </si>
  <si>
    <t>SEBASTIAN LOPEZ</t>
  </si>
  <si>
    <t>KAREN CARRILLO</t>
  </si>
  <si>
    <t>ELIZABETH VELASQUEZ</t>
  </si>
  <si>
    <t>SANTA MARIA</t>
  </si>
  <si>
    <t>CHRISTIAN RIOS</t>
  </si>
  <si>
    <t>ADRIANA VERGARA VIAL</t>
  </si>
  <si>
    <t>JUAN IGLESIAS VILLARROEL</t>
  </si>
  <si>
    <t>ANGELICA JEREZ FLORES</t>
  </si>
  <si>
    <t>JOSE MIGUEL SANGRONIZ</t>
  </si>
  <si>
    <t>MARLEN NADURIE</t>
  </si>
  <si>
    <t>TRNINIDAD BORDACHAR</t>
  </si>
  <si>
    <t>LIGIA BARRUETO</t>
  </si>
  <si>
    <t>MAURICIO MENDOZA</t>
  </si>
  <si>
    <t>EDUARDO GOMEZ</t>
  </si>
  <si>
    <t>RICARDO BELTRAMI</t>
  </si>
  <si>
    <t>SERGIO PARDO</t>
  </si>
  <si>
    <t>LUIS CASTRO</t>
  </si>
  <si>
    <t>CATALINA NAVARRETE</t>
  </si>
  <si>
    <t>SERGIO GARCES</t>
  </si>
  <si>
    <t>RODRIGO CIFUENTES</t>
  </si>
  <si>
    <t>RODRIGO CASTILLO</t>
  </si>
  <si>
    <t>MAURICIO RIQUELME</t>
  </si>
  <si>
    <t>MAYO 2014</t>
  </si>
  <si>
    <t>ERICK VASQUEZ</t>
  </si>
  <si>
    <t>M. GUERRA</t>
  </si>
  <si>
    <t>LILIAN NATALIE ALMARZA CAVERLOTTI</t>
  </si>
  <si>
    <t>DR. HELMEN V</t>
  </si>
  <si>
    <t>ALICIA SILVA</t>
  </si>
  <si>
    <t>ANTONIO GUAJARDO</t>
  </si>
  <si>
    <t>Valarezo</t>
  </si>
  <si>
    <t>Oddo</t>
  </si>
  <si>
    <t>INES PIZARRO</t>
  </si>
  <si>
    <t>DE HORTA CAMPODONICO JOSE ANTONIO</t>
  </si>
  <si>
    <t>SEBASTIAN PAILLAO SILVA</t>
  </si>
  <si>
    <t>DR: VALDES</t>
  </si>
  <si>
    <t>GRACIELA MEZA PEREZ</t>
  </si>
  <si>
    <t>VERONICA LIZAMA LOAYZA</t>
  </si>
  <si>
    <t>RAQUEL FUENTES</t>
  </si>
  <si>
    <t>WILSA LAGOS</t>
  </si>
  <si>
    <t>MARILYN VENEGAS</t>
  </si>
  <si>
    <t>PAULINA GALLARDO</t>
  </si>
  <si>
    <t>MACIEL MOYA</t>
  </si>
  <si>
    <t>JUAN HERNANDEZ</t>
  </si>
  <si>
    <t>MARIA EUGENIA CUETO</t>
  </si>
  <si>
    <t>TERESA VILLALOBOS HERRERA</t>
  </si>
  <si>
    <t>JOHANA ALBORNOZ</t>
  </si>
  <si>
    <t>NICOLAS SRUR</t>
  </si>
  <si>
    <t>MAGDALENA PEREZ DE ARCE</t>
  </si>
  <si>
    <t>OSCAR BRAVO</t>
  </si>
  <si>
    <t>NORMA ROZAS CAVIEDES</t>
  </si>
  <si>
    <t>HERNAN CERDA CONTRERAS</t>
  </si>
  <si>
    <t>4-6-8</t>
  </si>
  <si>
    <t>JIOVANA DIAZ</t>
  </si>
  <si>
    <t>ALVARO ROMO</t>
  </si>
  <si>
    <t>7-8-23-24-25</t>
  </si>
  <si>
    <t>DUEÑAS HASSID DANIEL</t>
  </si>
  <si>
    <t>4500235543</t>
  </si>
  <si>
    <t>FABIAN SEPULVEDA ARAYA</t>
  </si>
  <si>
    <t>RUBEN ACOSTA LOPEZ</t>
  </si>
  <si>
    <t>MACARENA FLORES</t>
  </si>
  <si>
    <t>FRANCISCA NATALIA CASAS DEL VALLE</t>
  </si>
  <si>
    <t>MARIA ISABEL NALLAR</t>
  </si>
  <si>
    <t>JAVIER ACUÑA</t>
  </si>
  <si>
    <t>CRISTIAN RUBIO</t>
  </si>
  <si>
    <t>SOLEDAD MARAMBIO</t>
  </si>
  <si>
    <t>FLORIDOR GONZALEZ</t>
  </si>
  <si>
    <t>PAULINA BAEZA</t>
  </si>
  <si>
    <t>JUAN ECHEVERRIA</t>
  </si>
  <si>
    <t>LUIS VELASQUEZ</t>
  </si>
  <si>
    <t>BEATRIZ CASTAÑEDA</t>
  </si>
  <si>
    <t>CEDRIC MULLER CRUZ</t>
  </si>
  <si>
    <t>MARIA JOSE GUERRA</t>
  </si>
  <si>
    <t>LILIA MONTOYA</t>
  </si>
  <si>
    <t>LORENA CISTERNA</t>
  </si>
  <si>
    <t>FELIPE FLORES SANTOS</t>
  </si>
  <si>
    <t>SANDRA RODRIGUEZ</t>
  </si>
  <si>
    <t>MARIA FERREIRA</t>
  </si>
  <si>
    <t>GENARO MATAMALA SILVA</t>
  </si>
  <si>
    <t>ANTARA QUEZADA</t>
  </si>
  <si>
    <t>LOZAN</t>
  </si>
  <si>
    <t>BASTIAN TRONCOSO</t>
  </si>
  <si>
    <t>PRISCILLA MUÑOZ</t>
  </si>
  <si>
    <t>DANIELLA MOYANO</t>
  </si>
  <si>
    <t>JAQUELINE TRIGO</t>
  </si>
  <si>
    <t>GUERRSA</t>
  </si>
  <si>
    <t>GISELLE LAHSEN</t>
  </si>
  <si>
    <t>FERNANDO NUÑEZ</t>
  </si>
  <si>
    <t>11-12-13-14-X</t>
  </si>
  <si>
    <t>RODRIGO YAÑEZ CASTRO</t>
  </si>
  <si>
    <t>JUAN CARLOS MATELUNA</t>
  </si>
  <si>
    <t>MICAELA QUEIROLO</t>
  </si>
  <si>
    <t>MARIA CISTERNAS</t>
  </si>
  <si>
    <t>CAROLINA MARQUEZ</t>
  </si>
  <si>
    <t>CRISTIAN VALDERRAMA</t>
  </si>
  <si>
    <t>NIDIA CANO PIZARRO</t>
  </si>
  <si>
    <t>ROSA BARRIOS</t>
  </si>
  <si>
    <t>CAROLINA JIMENEZ SOTO</t>
  </si>
  <si>
    <t>SEBASTIAN GIOBANNI</t>
  </si>
  <si>
    <t>FABIOLA VELASCO</t>
  </si>
  <si>
    <t>MARCELA HUINCA</t>
  </si>
  <si>
    <t>FRANCISCO TUDELA</t>
  </si>
  <si>
    <t>MARIA TERESA MENDEZ</t>
  </si>
  <si>
    <t>ERIKA NARVAEZ</t>
  </si>
  <si>
    <t>ROGER VALENZUELA MORALES</t>
  </si>
  <si>
    <t>MAGDALENA ESPINOZA</t>
  </si>
  <si>
    <t>CLARA DORIVAL</t>
  </si>
  <si>
    <t>JAVIER CAMPOS</t>
  </si>
  <si>
    <t>AIDA AGUILERA</t>
  </si>
  <si>
    <t>ROBERTO NAVARRETE</t>
  </si>
  <si>
    <t>NICOLAS ALDSEN</t>
  </si>
  <si>
    <t>JESSICA PEREZ</t>
  </si>
  <si>
    <t>LEONOR MORALES</t>
  </si>
  <si>
    <t>RUBEN TOLEDO</t>
  </si>
  <si>
    <t>10-25</t>
  </si>
  <si>
    <t>4-6-7-8-9-10-11-12-14</t>
  </si>
  <si>
    <t>3-5-6-7</t>
  </si>
  <si>
    <t>VIVIANA GONZALEZ</t>
  </si>
  <si>
    <t>PAULINA PEÑA ROSA</t>
  </si>
  <si>
    <t>CAROLINA CORREA</t>
  </si>
  <si>
    <t>LUIS ANGULO HERNANDEZ</t>
  </si>
  <si>
    <t>CECILIA RIQUELME</t>
  </si>
  <si>
    <t>RUTH POBLETE</t>
  </si>
  <si>
    <t>JOSE VEGA</t>
  </si>
  <si>
    <t>BRENDA CRICHTON</t>
  </si>
  <si>
    <t>AMANDA MALDONADO</t>
  </si>
  <si>
    <t>ALEJANDRO JALILIYE CACERES</t>
  </si>
  <si>
    <t>DANIEL PALMA REYES</t>
  </si>
  <si>
    <t>BERNARDO MUÑOZ MOLLO</t>
  </si>
  <si>
    <t>YOHANA LOPEZ TILLERIA</t>
  </si>
  <si>
    <t>MIGUEL ANGEL FUENTES</t>
  </si>
  <si>
    <t>PAULO PALACIOS</t>
  </si>
  <si>
    <t>MARCOS LOPEZ</t>
  </si>
  <si>
    <t>NATALIA SOLEDAD TURI</t>
  </si>
  <si>
    <t>CRISTIAN ANDRES NEBREDA</t>
  </si>
  <si>
    <t>RUBY NALLI</t>
  </si>
  <si>
    <t>PATRICIA FERNANDEZ</t>
  </si>
  <si>
    <t>GABRIELA PACHECO</t>
  </si>
  <si>
    <t>NARITA HERNANDEZ</t>
  </si>
  <si>
    <t>JANNET SOLAR</t>
  </si>
  <si>
    <t>LESLY MUÑOZ</t>
  </si>
  <si>
    <t>GISELLE PEREZ</t>
  </si>
  <si>
    <t>RENE FUENTEALBA</t>
  </si>
  <si>
    <t>HERNAN VILLARROEL</t>
  </si>
  <si>
    <t>LORENA BARRIA</t>
  </si>
  <si>
    <t>LUCIA MEDINA</t>
  </si>
  <si>
    <t>IBETTE MONTENEGRO</t>
  </si>
  <si>
    <t>EDUARDO CARVALLO</t>
  </si>
  <si>
    <t>CARLOS PUGA</t>
  </si>
  <si>
    <t>DANIELA FURGANO</t>
  </si>
  <si>
    <t>JOSE DONOSO</t>
  </si>
  <si>
    <t>MARIA ROBINSON</t>
  </si>
  <si>
    <t>PAOLA BUSTAMANTE</t>
  </si>
  <si>
    <t>RODRIGO GALVEZ</t>
  </si>
  <si>
    <t>AMELIA SALINAS</t>
  </si>
  <si>
    <t>MARCO CASTRO</t>
  </si>
  <si>
    <t>OMAR GONZALEZ</t>
  </si>
  <si>
    <t>ALEJANDRO GAJARDO</t>
  </si>
  <si>
    <t>ANA MARIA PRADO</t>
  </si>
  <si>
    <t>YESSENIA RAMIREZ</t>
  </si>
  <si>
    <t>LIUBET GONZALEZ</t>
  </si>
  <si>
    <t>CHRISTIAN CHAVEZ</t>
  </si>
  <si>
    <t>LUCAS ARAYA</t>
  </si>
  <si>
    <t>SILVIA POBLETE</t>
  </si>
  <si>
    <t>HECTOR PACHECO ARANEDA</t>
  </si>
  <si>
    <t>MARIA JOSE CANALES JARAMILLO</t>
  </si>
  <si>
    <t>ULISES STONE CORTEZ</t>
  </si>
  <si>
    <t>VICTORIA BURGOS</t>
  </si>
  <si>
    <t>FRANCISCO CAMPUSANO</t>
  </si>
  <si>
    <t>IVONNE ARAYA</t>
  </si>
  <si>
    <t>MARCELA OPAZO</t>
  </si>
  <si>
    <t>PAOLA PEDRAZA</t>
  </si>
  <si>
    <t>PAULINA VERGARA</t>
  </si>
  <si>
    <t>ORLANDO ALVARADO</t>
  </si>
  <si>
    <t>GISELLA GONZALEZ</t>
  </si>
  <si>
    <t>MARIO VIDAL</t>
  </si>
  <si>
    <t>HUMBERTO REYES</t>
  </si>
  <si>
    <t>SAMANTHA LOMBARDI</t>
  </si>
  <si>
    <t>FRESIA VERGARA SALINAS</t>
  </si>
  <si>
    <t>EMILIO ARAYA RAMIREZ</t>
  </si>
  <si>
    <t>DANIELA RUANO</t>
  </si>
  <si>
    <t>VALERIA DIAZ</t>
  </si>
  <si>
    <t>EVELYN ALVAREZ</t>
  </si>
  <si>
    <t>CRISTIAN MORA</t>
  </si>
  <si>
    <t>MARISOL NEIRA</t>
  </si>
  <si>
    <t>KATHERIN RUZ</t>
  </si>
  <si>
    <t>DARLING RAMIREZ</t>
  </si>
  <si>
    <t>PATRICIA PEÑALOZA</t>
  </si>
  <si>
    <t>JAVIERA FANJUL</t>
  </si>
  <si>
    <t>SERGIO PAVIA</t>
  </si>
  <si>
    <t>MAFALDA RAMOS</t>
  </si>
  <si>
    <t>XIMENA SILVA</t>
  </si>
  <si>
    <t>MARJORIE ANDRADE</t>
  </si>
  <si>
    <t>CARMEN PALOMINO</t>
  </si>
  <si>
    <t>ALEXANDRA LOBOS</t>
  </si>
  <si>
    <t>VITALIA RIVADENEIRA</t>
  </si>
  <si>
    <t>CAROLINA FERNANDEZ</t>
  </si>
  <si>
    <t>EVELYN TOBAR</t>
  </si>
  <si>
    <t>EUGENIA RIOS</t>
  </si>
  <si>
    <t>HUGO VERGARA</t>
  </si>
  <si>
    <t>CLAUDIO PAVEZ</t>
  </si>
  <si>
    <t>GLORIA SILVA</t>
  </si>
  <si>
    <t>FABIAN TORO</t>
  </si>
  <si>
    <t>TANIA FARIAS</t>
  </si>
  <si>
    <t>PATRICIA TUNZI</t>
  </si>
  <si>
    <t>JUAN EDGARDO MEDEL</t>
  </si>
  <si>
    <t>OSCAR SAN MARTIN</t>
  </si>
  <si>
    <t>LAURA ECHEVERRIA</t>
  </si>
  <si>
    <t>SABINA ANDRADES</t>
  </si>
  <si>
    <t>ANA MARIA MARDONES</t>
  </si>
  <si>
    <t>NATHALIE VALDES</t>
  </si>
  <si>
    <t>TAMARA VEGA</t>
  </si>
  <si>
    <t>SOLEDAD JARA</t>
  </si>
  <si>
    <t>CARLOS RECABARREN CASTRO</t>
  </si>
  <si>
    <t>VICTOR SOBARZO VASQUEZ</t>
  </si>
  <si>
    <t>MARIA JOSE MARTINEZ IDIONDO</t>
  </si>
  <si>
    <t>GINO CANALES FUENTES</t>
  </si>
  <si>
    <t>LAURA SAN MARTIN</t>
  </si>
  <si>
    <t>RAFAEL DIAZ</t>
  </si>
  <si>
    <t>LEILA CARDENAS</t>
  </si>
  <si>
    <t>AGUSTIN REYMOND</t>
  </si>
  <si>
    <t>JOSE MIGUEL RODRIGUEZ</t>
  </si>
  <si>
    <t>GLADYS MUÑOZ TOBAR</t>
  </si>
  <si>
    <t>HECTOR COURDURIER</t>
  </si>
  <si>
    <t>ROCIO GALARZA</t>
  </si>
  <si>
    <t>ARLINE SALINAS</t>
  </si>
  <si>
    <t>JULIO VIDELA</t>
  </si>
  <si>
    <t>FABRIZIO BARACO</t>
  </si>
  <si>
    <t>CLAUDIO GALLARDO</t>
  </si>
  <si>
    <t>CLAUDIO VALDIVIA</t>
  </si>
  <si>
    <t>POLO ROJAS o CONSTANZA ROJAS POLO</t>
  </si>
  <si>
    <t>TOMAS GUZMAN</t>
  </si>
  <si>
    <t>MARIA CECILIA CARRASCO</t>
  </si>
  <si>
    <t>MATIAS ANDRES GUERRERO</t>
  </si>
  <si>
    <t>ALEJANDRA MARTIN</t>
  </si>
  <si>
    <t>JUAN CARLOS VILLALOBOS</t>
  </si>
  <si>
    <t>JOSE LEOPOLDO SUAREZ</t>
  </si>
  <si>
    <t>MARIA FERNANDA FORTE</t>
  </si>
  <si>
    <t>JUAN PABLO MARAMBIO</t>
  </si>
  <si>
    <t>URSULA STEINLEN</t>
  </si>
  <si>
    <t>MARIANO SARRATEA</t>
  </si>
  <si>
    <t>MAR RIVANO</t>
  </si>
  <si>
    <t>JORGE CERDA</t>
  </si>
  <si>
    <t>EDGARDO NEGRON</t>
  </si>
  <si>
    <t>FERNANDE JELDRES</t>
  </si>
  <si>
    <t>ANA ALARCON</t>
  </si>
  <si>
    <t>14-19-30</t>
  </si>
  <si>
    <t>FRANCISCO JEREZ</t>
  </si>
  <si>
    <t>MAYRA DODDIS</t>
  </si>
  <si>
    <t>MIRANDA CORDERO</t>
  </si>
  <si>
    <t>MARIA ELIZABETH NUÑEZ</t>
  </si>
  <si>
    <t>ANDRES ARAVENA</t>
  </si>
  <si>
    <t>LORETO QUINTANILLA</t>
  </si>
  <si>
    <t>BURGOS</t>
  </si>
  <si>
    <t>XIMENA CORTES</t>
  </si>
  <si>
    <t>ALEJANDRO CADIZ</t>
  </si>
  <si>
    <t>SUSANA AGUILAR</t>
  </si>
  <si>
    <t>GUILLERMO SALINAS</t>
  </si>
  <si>
    <t>MIGUEL SALDAÑA VARGAS</t>
  </si>
  <si>
    <t>EDUARDO VASQUEZ</t>
  </si>
  <si>
    <t>VALENTINA HERRERA</t>
  </si>
  <si>
    <t>KAREN ORMEÑO</t>
  </si>
  <si>
    <t>JUAN CARLOS LOBOS</t>
  </si>
  <si>
    <t>CARLOS ANDRES INOSTROZA</t>
  </si>
  <si>
    <t>ROSA BURGOS</t>
  </si>
  <si>
    <t>DAYANNA GONZALEZ</t>
  </si>
  <si>
    <t>VALESKA CARREÑO</t>
  </si>
  <si>
    <t>OSCAR RIOS</t>
  </si>
  <si>
    <t>DISELVA BURGOS</t>
  </si>
  <si>
    <t>SOLEDAD SEPULVEDA</t>
  </si>
  <si>
    <t>ALEJANDRO BILBAO</t>
  </si>
  <si>
    <t>ANTONIA MUÑOZ</t>
  </si>
  <si>
    <t>ANDREA MATHIES</t>
  </si>
  <si>
    <t>ALEJANDRA SEGOVIA</t>
  </si>
  <si>
    <t>LEONARDO QUILODRAN</t>
  </si>
  <si>
    <t>FELIPE PINCHEIRA</t>
  </si>
  <si>
    <t>ANA BUSTOS</t>
  </si>
  <si>
    <t>VIOLETA RIVEROS</t>
  </si>
  <si>
    <t>MACARENA DIAZ</t>
  </si>
  <si>
    <t>3-7-14</t>
  </si>
  <si>
    <t>4-5-11-12</t>
  </si>
  <si>
    <t>ROSARIO PEREZ</t>
  </si>
  <si>
    <t>OSCAR MOLINA</t>
  </si>
  <si>
    <t>MACARENA RODRIGUEZ</t>
  </si>
  <si>
    <t>EVELYN VERGARA</t>
  </si>
  <si>
    <t>CARMEN GLORIA CABEZAS AVILA</t>
  </si>
  <si>
    <t>MARION VARAS CEBALLOS</t>
  </si>
  <si>
    <t>GLORIA RUIZ RESELLO</t>
  </si>
  <si>
    <t>RAUL ULLOA</t>
  </si>
  <si>
    <t>PAULINA LABBE</t>
  </si>
  <si>
    <t xml:space="preserve">ARUS GONZALEZ </t>
  </si>
  <si>
    <t>CARLOS GOMEZ</t>
  </si>
  <si>
    <t>ALEXIS LOBOS</t>
  </si>
  <si>
    <t>MARIA OYANEDER</t>
  </si>
  <si>
    <t>MANUEL CERDA</t>
  </si>
  <si>
    <t>IRIS CERON</t>
  </si>
  <si>
    <t>GLADYS SEPULVEDA URETA</t>
  </si>
  <si>
    <t>JOSE MIGUEL HURTADO</t>
  </si>
  <si>
    <t>GABRIEL OROSTICA</t>
  </si>
  <si>
    <t>LESLIE PINO</t>
  </si>
  <si>
    <t>PATRICIA VICENCIO</t>
  </si>
  <si>
    <t>IVAN GENTICO</t>
  </si>
  <si>
    <t>MARIA ATABALES</t>
  </si>
  <si>
    <t>JOHANA FIGUEROA</t>
  </si>
  <si>
    <t>IVAN MAIRA</t>
  </si>
  <si>
    <t>GLADYS HEMRIQUEZ</t>
  </si>
  <si>
    <t>DIANA ARMIJO MORALES</t>
  </si>
  <si>
    <t>MARGARET FARIAS</t>
  </si>
  <si>
    <t>MARCO ALVAREZ</t>
  </si>
  <si>
    <t>22-25-26</t>
  </si>
  <si>
    <t>2-3-5</t>
  </si>
  <si>
    <t>13-14-19</t>
  </si>
  <si>
    <t>SUP-X</t>
  </si>
  <si>
    <t>MARIA GLORIA RODRIGUEZ</t>
  </si>
  <si>
    <t>JULIO ANGEL FERNANDEZ o JULIO HENRIQUEZ</t>
  </si>
  <si>
    <t>11-30</t>
  </si>
  <si>
    <t>JOAQUIN VAN BAER</t>
  </si>
  <si>
    <t>CARMEN PAREDES</t>
  </si>
  <si>
    <t>FREDIA SANTIN CAVION</t>
  </si>
  <si>
    <t>VALESKA AGUILAR</t>
  </si>
  <si>
    <t>MARIA JOSE MENA CONCHA</t>
  </si>
  <si>
    <t>MARIA ELENA CORREA</t>
  </si>
  <si>
    <t>DANIELA PAUT</t>
  </si>
  <si>
    <t>MARTIN PEÑALILLO</t>
  </si>
  <si>
    <t>AMALIA FLORES</t>
  </si>
  <si>
    <t>CAROLINA CURRIN</t>
  </si>
  <si>
    <t>FLORENCIA GONZALEZ-BASS PALMA</t>
  </si>
  <si>
    <t>JOSE IGNACIO GONZALEZ</t>
  </si>
  <si>
    <t>CARMEN NOVOA RIQUELME</t>
  </si>
  <si>
    <t>CECILIA ZAMORANO</t>
  </si>
  <si>
    <t>CLAUDIA ASPE</t>
  </si>
  <si>
    <t>RICHARD JARA</t>
  </si>
  <si>
    <t>LOURDES SID</t>
  </si>
  <si>
    <t>ALEJANDRO CANIUÑIR</t>
  </si>
  <si>
    <t>HECTOR LIZANA</t>
  </si>
  <si>
    <t>FRANCISCA FARAZA</t>
  </si>
  <si>
    <t>DARINKA BARRIENTOS</t>
  </si>
  <si>
    <t>CRISTIAN BRAVO</t>
  </si>
  <si>
    <t>3A14 / 19A30</t>
  </si>
  <si>
    <t>JOSE VILLASECA</t>
  </si>
  <si>
    <t>JESSICA SEVERINO MANCILLA</t>
  </si>
  <si>
    <t>MANUEL CASTRO</t>
  </si>
  <si>
    <t>VICTORIA GUTIERREZ</t>
  </si>
  <si>
    <t>LUIS AMIGO</t>
  </si>
  <si>
    <t>PAULA GARCIA</t>
  </si>
  <si>
    <t>CLAUDIO AMERICO PAVEZ</t>
  </si>
  <si>
    <t>ALFREDO ALVAREZ</t>
  </si>
  <si>
    <t>NANCY LOBERA</t>
  </si>
  <si>
    <t>PATRICIO OVANDO HERRERA</t>
  </si>
  <si>
    <t>JEAN CARLOS POBLETE</t>
  </si>
  <si>
    <t>SYLVIA TORRES</t>
  </si>
  <si>
    <t>ROSA CARVAJAL</t>
  </si>
  <si>
    <t>ISOLDE CONTRERAS</t>
  </si>
  <si>
    <t>PAOLA QUEZADA</t>
  </si>
  <si>
    <t>OLIVIA HENRIQUEZ</t>
  </si>
  <si>
    <t>OLGA ZUÑIGA</t>
  </si>
  <si>
    <t>RICARDO EGUIA</t>
  </si>
  <si>
    <t>DANIELLA LEPORI</t>
  </si>
  <si>
    <t>RODRIGO MARTINEZ</t>
  </si>
  <si>
    <t>ISIDORA VALENZUELA</t>
  </si>
  <si>
    <t>DANILO HERNANDEZ</t>
  </si>
  <si>
    <t>EUNICE COVARRUBIAS</t>
  </si>
  <si>
    <t>ANA ALVARADO</t>
  </si>
  <si>
    <t>FRANCISCO OGALDE</t>
  </si>
  <si>
    <t>PAMELA CANALES</t>
  </si>
  <si>
    <t>ELIZABETH CARRASCO</t>
  </si>
  <si>
    <t>PAULA MENESES</t>
  </si>
  <si>
    <t>TAMARA SANDOVAL</t>
  </si>
  <si>
    <t>FRANCO VARGAS</t>
  </si>
  <si>
    <t>DAVID SALAS</t>
  </si>
  <si>
    <t>JAIME ALVAREZ</t>
  </si>
  <si>
    <t>LORENA PRADO CARVAJAL</t>
  </si>
  <si>
    <t>JACQUELINE ENCINA</t>
  </si>
  <si>
    <t>ALEJANDRA SANHUEZA</t>
  </si>
  <si>
    <t>BARBARA CARVACHO</t>
  </si>
  <si>
    <t>PEDRO ZUÑIGA</t>
  </si>
  <si>
    <t>KARINA DIAZ LAYANA</t>
  </si>
  <si>
    <t>CLAUDIA DURAN AGUILUZ</t>
  </si>
  <si>
    <t>JOSE SERRANO</t>
  </si>
  <si>
    <t>ROBERTO CABELLO</t>
  </si>
  <si>
    <t xml:space="preserve"> LOPEZ</t>
  </si>
  <si>
    <t>VERONICA TOLEDO</t>
  </si>
  <si>
    <t>FARIN MUZA</t>
  </si>
  <si>
    <t>JAIME VENEGAS</t>
  </si>
  <si>
    <t>PABLO CERNA</t>
  </si>
  <si>
    <t>CLAUDIA ESTEVEZ</t>
  </si>
  <si>
    <t>JOHANA OLIVO</t>
  </si>
  <si>
    <t>MARISOL VILLALOBOS</t>
  </si>
  <si>
    <t>ISIDORA CAYUNGUIR</t>
  </si>
  <si>
    <t>ORIANA DEVIA</t>
  </si>
  <si>
    <t>NATALIA MENESES</t>
  </si>
  <si>
    <t>ROSEMART SIMONDON</t>
  </si>
  <si>
    <t>MARGARITA SAAVEDRA</t>
  </si>
  <si>
    <t>GERENTE DE NEGOCIO DENTAL</t>
  </si>
  <si>
    <t>DIRETOR TECNICO DE LA RED</t>
  </si>
  <si>
    <t>JEFE DE OPERACIONES SONORAD</t>
  </si>
  <si>
    <t>JEFE OPERACIONES INTEGRAMEDCA</t>
  </si>
  <si>
    <t>Alvaro Tacchi                </t>
  </si>
  <si>
    <t>Ariel Santibanez          </t>
  </si>
  <si>
    <t xml:space="preserve">Purisima Aqueveque </t>
  </si>
  <si>
    <t>Cynthia Castro              </t>
  </si>
  <si>
    <t xml:space="preserve">atacchi@integramedica.cl </t>
  </si>
  <si>
    <t xml:space="preserve">asantibanez@integramedica.cl </t>
  </si>
  <si>
    <t xml:space="preserve">paqueveque@integramedica.cl </t>
  </si>
  <si>
    <t>cinthia.castro@integramedica.cl</t>
  </si>
  <si>
    <t>tel: 02-7828184 - CEL: 64265682</t>
  </si>
  <si>
    <t>CELULAR</t>
  </si>
  <si>
    <r>
      <t xml:space="preserve">2 4027212
</t>
    </r>
    <r>
      <rPr>
        <sz val="9"/>
        <color rgb="FFFFFF00"/>
        <rFont val="Verdana"/>
        <family val="2"/>
      </rPr>
      <t>2 4021785</t>
    </r>
  </si>
  <si>
    <t>9-9962242</t>
  </si>
  <si>
    <t>7-4122667</t>
  </si>
  <si>
    <t>Karen Arriagada
Vivian Lopez</t>
  </si>
  <si>
    <t>2 5508881
2 2708884</t>
  </si>
  <si>
    <t>66162073
79775613</t>
  </si>
  <si>
    <t>Pamela Vargas
Pía Faunes</t>
  </si>
  <si>
    <t>8620433
8620413</t>
  </si>
  <si>
    <t>6-2086504</t>
  </si>
  <si>
    <t>2 8217219
2 8217229</t>
  </si>
  <si>
    <t>Ximena Pino
Evelyn Díaz</t>
  </si>
  <si>
    <t>Natalia Araya</t>
  </si>
  <si>
    <t>2 3536895</t>
  </si>
  <si>
    <t>9-3959456</t>
  </si>
  <si>
    <t>2 4345518
2 4345543</t>
  </si>
  <si>
    <t>6-5791819</t>
  </si>
  <si>
    <t>2 3907558</t>
  </si>
  <si>
    <t>cdentalisl@integramedica.cl
valmonte@ccsl.cl</t>
  </si>
  <si>
    <t>8-7666199</t>
  </si>
  <si>
    <t>Karen Lopez</t>
  </si>
  <si>
    <r>
      <t xml:space="preserve">Jessica Peña
</t>
    </r>
    <r>
      <rPr>
        <sz val="11"/>
        <color rgb="FFFFFF00"/>
        <rFont val="Verdana"/>
        <family val="2"/>
      </rPr>
      <t>Paola Herrera</t>
    </r>
  </si>
  <si>
    <r>
      <t xml:space="preserve">cdentalipa@integramedica.cl
</t>
    </r>
    <r>
      <rPr>
        <u/>
        <sz val="11"/>
        <color rgb="FFFFFF00"/>
        <rFont val="Verdana"/>
        <family val="2"/>
      </rPr>
      <t>cdentalclinipa@integramedica.cl</t>
    </r>
  </si>
  <si>
    <r>
      <t xml:space="preserve">Ana Lillo
</t>
    </r>
    <r>
      <rPr>
        <sz val="10"/>
        <color rgb="FFFFFF00"/>
        <rFont val="Verdana"/>
        <family val="2"/>
      </rPr>
      <t>Berbardita Vergara</t>
    </r>
  </si>
  <si>
    <r>
      <t xml:space="preserve">2 5501736
</t>
    </r>
    <r>
      <rPr>
        <sz val="8"/>
        <color rgb="FFFFFF00"/>
        <rFont val="Verdana"/>
        <family val="2"/>
      </rPr>
      <t>2 5501735</t>
    </r>
  </si>
  <si>
    <r>
      <t xml:space="preserve">cdentalice@integramedica.cl
</t>
    </r>
    <r>
      <rPr>
        <u/>
        <sz val="11"/>
        <color rgb="FFFFFF00"/>
        <rFont val="Verdana"/>
        <family val="2"/>
      </rPr>
      <t>bvergara@integramedica.cl</t>
    </r>
  </si>
  <si>
    <r>
      <t xml:space="preserve">8-8897037
</t>
    </r>
    <r>
      <rPr>
        <sz val="8"/>
        <color rgb="FFFFFF00"/>
        <rFont val="Verdana"/>
        <family val="2"/>
      </rPr>
      <t>9-6244595</t>
    </r>
  </si>
  <si>
    <t>Anita Orellana</t>
  </si>
  <si>
    <t>2 6796031
2 6796035</t>
  </si>
  <si>
    <t>9-2101598</t>
  </si>
  <si>
    <t>ROMINA VILLAGRA</t>
  </si>
  <si>
    <t>CAMILA SALAZAR OTTO</t>
  </si>
  <si>
    <t>GUIDO TAPIA V.</t>
  </si>
  <si>
    <t>MATIAS TOLEDO</t>
  </si>
  <si>
    <t>SANDRA CHAVEZ</t>
  </si>
  <si>
    <t>GLORIA BARRERA</t>
  </si>
  <si>
    <t>ANA CHARME</t>
  </si>
  <si>
    <t>MAURICIO CIFUENTES</t>
  </si>
  <si>
    <t>MARIA MORENO</t>
  </si>
  <si>
    <t>ELISA FIGUEROA</t>
  </si>
  <si>
    <t>ANTONIETA BECERRA</t>
  </si>
  <si>
    <t>GABRIELA SAEZ</t>
  </si>
  <si>
    <t>IBIETA CARRASCO IGNACIO ANTONIO</t>
  </si>
  <si>
    <t>BARRIL CIFUENTES VASTY LOYDA</t>
  </si>
  <si>
    <t>JAVIER VALDIVIA</t>
  </si>
  <si>
    <t>CAROLINA GODOY</t>
  </si>
  <si>
    <t>CRISTIAN SIMUNOVIC</t>
  </si>
  <si>
    <t>MAURICIO JARA CATALAN</t>
  </si>
  <si>
    <t>RUDI PICHILEMO</t>
  </si>
  <si>
    <t>MARIA TERESA RAMIREZ</t>
  </si>
  <si>
    <t>CROCE PENA ANABEL</t>
  </si>
  <si>
    <t>SOLANGE PESCE</t>
  </si>
  <si>
    <t>ENZO QUIROZ</t>
  </si>
  <si>
    <t>PABLO RAUL LOPEZ</t>
  </si>
  <si>
    <t>HUGO KLAPP</t>
  </si>
  <si>
    <t>MARIETA CRUZ</t>
  </si>
  <si>
    <t>PATRICIA PINUER SOLIS</t>
  </si>
  <si>
    <t>JRISI DIAMANTIDIS</t>
  </si>
  <si>
    <t>XIMENA PINOCHET</t>
  </si>
  <si>
    <t>MARTA ARENAS</t>
  </si>
  <si>
    <t>ANDREA FONTANA</t>
  </si>
  <si>
    <t>NANCY GALLEGUILLOS</t>
  </si>
  <si>
    <t>ROSA ROA</t>
  </si>
  <si>
    <t>VELASQUE</t>
  </si>
  <si>
    <t>GLADYS CASTRO</t>
  </si>
  <si>
    <t>JAVIERA ALCÁZAR</t>
  </si>
  <si>
    <t>TERESA VIVANCO</t>
  </si>
  <si>
    <t>JUNIO 2014</t>
  </si>
  <si>
    <t>PENDIENTE6</t>
  </si>
  <si>
    <t>JOAQUINA AGUAYO</t>
  </si>
  <si>
    <t>INCRUSTACION EN TITANIO (zahnen)</t>
  </si>
  <si>
    <t>LUZ ALBEAR</t>
  </si>
  <si>
    <t>SONIA BRINCKMANN</t>
  </si>
  <si>
    <t>PENDIENTE3</t>
  </si>
  <si>
    <t>PENDIENTE4</t>
  </si>
  <si>
    <t>PENDIENTE5</t>
  </si>
  <si>
    <t>PENDIENTE7</t>
  </si>
  <si>
    <t>PENDIENTE8</t>
  </si>
  <si>
    <t>PENDIENTE9</t>
  </si>
  <si>
    <t>PENDIENTE10</t>
  </si>
  <si>
    <t>PENDIENTE11</t>
  </si>
  <si>
    <t>PENDIENTE12</t>
  </si>
  <si>
    <t>PENDIENTE13</t>
  </si>
  <si>
    <t>PENDIENTE14</t>
  </si>
  <si>
    <t>PENDIENTE15</t>
  </si>
  <si>
    <t>PENDIENTE16</t>
  </si>
  <si>
    <t>PENDIENTE17</t>
  </si>
  <si>
    <t>PENDIENTE18</t>
  </si>
  <si>
    <t>PENDIENTE19</t>
  </si>
  <si>
    <t>PENDIENTE20</t>
  </si>
  <si>
    <t>NICOLAS ALFSEN</t>
  </si>
  <si>
    <t>SUECIA ZUÑIGA</t>
  </si>
  <si>
    <t>DR. PEREZ</t>
  </si>
  <si>
    <t>PENDIENTE21</t>
  </si>
  <si>
    <t>PENDIENTE22</t>
  </si>
  <si>
    <t>PENDIENTE23</t>
  </si>
  <si>
    <t>PENDIENTE24</t>
  </si>
  <si>
    <t>PENDIENTE25</t>
  </si>
  <si>
    <t>PENDIENTE26</t>
  </si>
  <si>
    <t>PENDIENTE27</t>
  </si>
  <si>
    <t>PENDIENTE28</t>
  </si>
  <si>
    <t>PENDIENTE29</t>
  </si>
  <si>
    <t>LUIS ARCOS ARANEDA</t>
  </si>
  <si>
    <t>IGNACIO PUEBLA OSORIO</t>
  </si>
  <si>
    <t>ROXANA CARDENAS CATALAN</t>
  </si>
  <si>
    <t>MANUEL VALENZUELA CATALAN</t>
  </si>
  <si>
    <t>TIARE RAMIREZ LOPEZ</t>
  </si>
  <si>
    <t>SANDRA ORTIZ MORALES</t>
  </si>
  <si>
    <t>SANDRA BARRAZA</t>
  </si>
  <si>
    <t>MARGARET ANDRADE</t>
  </si>
  <si>
    <t>MARISOL GUZMAN</t>
  </si>
  <si>
    <t>LUZ ELIANA MALDONADO</t>
  </si>
  <si>
    <t>MERCY VILLAGRA</t>
  </si>
  <si>
    <t>MARIA MONTENEGRO</t>
  </si>
  <si>
    <t>LUCIA CASTILLO</t>
  </si>
  <si>
    <t>FERNANDO LEYTON</t>
  </si>
  <si>
    <t>ALVARO HENRIQUEZ</t>
  </si>
  <si>
    <t>JORGE VENEGAS</t>
  </si>
  <si>
    <t>PABLO ALBARRAN</t>
  </si>
  <si>
    <t>ALEJANDRA POBLETE</t>
  </si>
  <si>
    <t>ANA MARIA BUSTAMANTE</t>
  </si>
  <si>
    <t>CAROLINA LEON</t>
  </si>
  <si>
    <t>NATALY CARRASCO</t>
  </si>
  <si>
    <t>DENISSE ALEGRIA HERNANDEZ</t>
  </si>
  <si>
    <t>ROBIN AMBIADO KLEIN</t>
  </si>
  <si>
    <t>DANIELA SELMAN</t>
  </si>
  <si>
    <t>WALTER MANZANO</t>
  </si>
  <si>
    <t>FERNANDA PEDERNERAS</t>
  </si>
  <si>
    <t>BERNARTIDA RIVERA</t>
  </si>
  <si>
    <t>CHARLES JARDINE</t>
  </si>
  <si>
    <t>MARIA ALEJANDRA WRIGHT</t>
  </si>
  <si>
    <t>LUIS HERNANDEZ GONZALEZ</t>
  </si>
  <si>
    <t>JOSE SANCHEZ</t>
  </si>
  <si>
    <t>SEBASTIAN GUERRA</t>
  </si>
  <si>
    <t>JAQUELINE COVARRUBIAS</t>
  </si>
  <si>
    <t>MARTA SEPULVEDA</t>
  </si>
  <si>
    <t>MORALES ARCE ALEJANDRA</t>
  </si>
  <si>
    <t>EDGARDO PERSIVAL HARTLEY SOTO</t>
  </si>
  <si>
    <t>TATIANA ALEJANDRA REICHBERG LETUORNERIE</t>
  </si>
  <si>
    <t>ROXANA FERNANDEZ</t>
  </si>
  <si>
    <t>CRISTIAN DEL BASTO</t>
  </si>
  <si>
    <t>OSVALDO REVECO</t>
  </si>
  <si>
    <t>NATALIA QUEZADA</t>
  </si>
  <si>
    <t>ANA ECHEVERRIA</t>
  </si>
  <si>
    <t>ANTONIA ROJAS</t>
  </si>
  <si>
    <t>GONZALO ZEPEDA</t>
  </si>
  <si>
    <t>ROSSANA NAVARRETE</t>
  </si>
  <si>
    <t>SALOME MENDOZA</t>
  </si>
  <si>
    <t>GERALDINE GUAJARDO</t>
  </si>
  <si>
    <t>WALTER HERRERA</t>
  </si>
  <si>
    <t>ALEXANDER HURTADO</t>
  </si>
  <si>
    <t>MIGUEL ANGEL CARBONEL</t>
  </si>
  <si>
    <t>23-26</t>
  </si>
  <si>
    <t>Estan haciendo corona implante pac rino dimetti pza 5 o 14 solp 10109107</t>
  </si>
  <si>
    <t>TODAS LAS
SUCURSALES</t>
  </si>
  <si>
    <t>CENTRO</t>
  </si>
  <si>
    <t>EUSON GODOY VALENZUELA</t>
  </si>
  <si>
    <t>JAVIER CASTRO FARIAS</t>
  </si>
  <si>
    <t>NICOLAS AGUILERA</t>
  </si>
  <si>
    <t>MARCELO CATALAN</t>
  </si>
  <si>
    <t>CLAUDIO VALDES</t>
  </si>
  <si>
    <t>MARIA VARGAS</t>
  </si>
  <si>
    <t>ELSA CARES</t>
  </si>
  <si>
    <t>CAMILAS CASTRO</t>
  </si>
  <si>
    <t>PATRICIA JUPPET</t>
  </si>
  <si>
    <t>CESAR ANDRES BELMAR FLORES</t>
  </si>
  <si>
    <t>CLAUDIA NATALIA MUÑOZ  MUÑOZ</t>
  </si>
  <si>
    <t>JORGE ANTONIO CORNEJO LOPEZ</t>
  </si>
  <si>
    <t>VALENTINA MERCADO SANTA MARIA</t>
  </si>
  <si>
    <t>VALERIA GUZMAN ORTIZ</t>
  </si>
  <si>
    <t>MARTA VILLARROEL</t>
  </si>
  <si>
    <t>ROSA HERMOSILLA</t>
  </si>
  <si>
    <t>MIRIAM ASTROZA</t>
  </si>
  <si>
    <t>MARCELA MUÑOZ DROGUETTE</t>
  </si>
  <si>
    <t>MARIA CECILIA SOTO</t>
  </si>
  <si>
    <t>GIOVANNA OLIVARES</t>
  </si>
  <si>
    <t>ALVARO VIEJO</t>
  </si>
  <si>
    <t>ROXANA LAGOS</t>
  </si>
  <si>
    <t>MARISOL ESPINA</t>
  </si>
  <si>
    <t>ELIZABETH VENEGAS</t>
  </si>
  <si>
    <t>GABRIELA SILVA</t>
  </si>
  <si>
    <r>
      <rPr>
        <b/>
        <sz val="10"/>
        <color rgb="FFFF0000"/>
        <rFont val="Calibri"/>
        <family val="2"/>
        <scheme val="minor"/>
      </rPr>
      <t>13</t>
    </r>
    <r>
      <rPr>
        <sz val="10"/>
        <rFont val="Calibri"/>
        <family val="2"/>
        <scheme val="minor"/>
      </rPr>
      <t>-X</t>
    </r>
  </si>
  <si>
    <t>EDGAR ANDRES MUÑOZ</t>
  </si>
  <si>
    <t>PAOLA TORRES AROS</t>
  </si>
  <si>
    <t>LORENA OYARCE</t>
  </si>
  <si>
    <t>PAULINA BRUSADELLI</t>
  </si>
  <si>
    <t>CRISTIAN ELGUETA</t>
  </si>
  <si>
    <t>JULIETA ZUAZAGARTIA</t>
  </si>
  <si>
    <t>DAMIR LOYOLA</t>
  </si>
  <si>
    <t>MARTIN</t>
  </si>
  <si>
    <t>DANAE CARRIZO</t>
  </si>
  <si>
    <t>ARIEL ROA</t>
  </si>
  <si>
    <t>SILVIA LUZ</t>
  </si>
  <si>
    <t>HELGA MULLER</t>
  </si>
  <si>
    <t>CLAUDIA PUGA</t>
  </si>
  <si>
    <t>ALDO VALCARSE</t>
  </si>
  <si>
    <t>GERARDO VILLAGRA</t>
  </si>
  <si>
    <t>LUIS VALLADARES</t>
  </si>
  <si>
    <t>PAMELA MEZA PACHECO</t>
  </si>
  <si>
    <t>DENNISE LLANTEN SANCHEZ</t>
  </si>
  <si>
    <t>FELIPE GOMEZ THALER</t>
  </si>
  <si>
    <t>CONSTANZA JORQUERA GUAJARDO</t>
  </si>
  <si>
    <t>CONSTANZA ZAVALA</t>
  </si>
  <si>
    <t>RICARDO LIRA</t>
  </si>
  <si>
    <t>MAURICIO MUÑOZ</t>
  </si>
  <si>
    <t>MAURICIO LEIVA</t>
  </si>
  <si>
    <t>CARLA FARIAS</t>
  </si>
  <si>
    <t>MONICA CHEVERINI</t>
  </si>
  <si>
    <t>ELIZABETH ORELLANA</t>
  </si>
  <si>
    <t>CARMEN BARNECHEA</t>
  </si>
  <si>
    <t>21 AL 28</t>
  </si>
  <si>
    <t>PAULA ORQUEJO</t>
  </si>
  <si>
    <t>DAGOBERTO CEBALLOS</t>
  </si>
  <si>
    <t>AURORA LAGOS</t>
  </si>
  <si>
    <t>ALEXANDRA BEJAR</t>
  </si>
  <si>
    <t>LAS BELLOTAS</t>
  </si>
  <si>
    <t>PLAZA SUR</t>
  </si>
  <si>
    <t>PTE ALTO</t>
  </si>
  <si>
    <t>STA LUCIA</t>
  </si>
  <si>
    <t>ELIZABETH VALENCIA SOTO</t>
  </si>
  <si>
    <t>PATRICIO CARO CARO</t>
  </si>
  <si>
    <t>CRISTOBAL BELMAR</t>
  </si>
  <si>
    <t>ERIKA MUÑOZ</t>
  </si>
  <si>
    <t>PAULA MEDINA</t>
  </si>
  <si>
    <t>CAROLINA BARRA</t>
  </si>
  <si>
    <t>ROBERTO VALDES FIGUEROA</t>
  </si>
  <si>
    <t>CARLEY KERBY</t>
  </si>
  <si>
    <t>ANA MARIA ROVEGNO</t>
  </si>
  <si>
    <t>ROSA QUILLARAN</t>
  </si>
  <si>
    <t>DORIS DE LA CUADRA</t>
  </si>
  <si>
    <t>MACARENA ESCOBAR</t>
  </si>
  <si>
    <t>GABRIELA ARAYA</t>
  </si>
  <si>
    <r>
      <t>2-19-</t>
    </r>
    <r>
      <rPr>
        <b/>
        <sz val="10"/>
        <rFont val="Calibri"/>
        <family val="2"/>
        <scheme val="minor"/>
      </rPr>
      <t>30</t>
    </r>
  </si>
  <si>
    <t>ANDRES OYARZUN JORQUERA</t>
  </si>
  <si>
    <t>7-8-9-11</t>
  </si>
  <si>
    <t>MARCELA MIRANDA o MARELA MIRANDA</t>
  </si>
  <si>
    <t>CARLOS ANDRETTI</t>
  </si>
  <si>
    <t>ROSE MARIE NAULIN</t>
  </si>
  <si>
    <t>CARLOS MORALES</t>
  </si>
  <si>
    <t>CAROLINA YAM</t>
  </si>
  <si>
    <t>FERDINARDO FULLPRATT</t>
  </si>
  <si>
    <t>ROMINA ACEITUNO</t>
  </si>
  <si>
    <t>CAMILO CRUZ</t>
  </si>
  <si>
    <t>MARCELA ORTEGA</t>
  </si>
  <si>
    <t>JUDITH SOTO</t>
  </si>
  <si>
    <t>EDUARDO ANDRES RAMIREZ CLAVEL</t>
  </si>
  <si>
    <t>KAREN OLIVARES LOPEZ</t>
  </si>
  <si>
    <t>JUAN PABLO RIOS</t>
  </si>
  <si>
    <t>ANTONIO MADRID</t>
  </si>
  <si>
    <t>EDUARDO ARCE</t>
  </si>
  <si>
    <t>MARITZA PARRA</t>
  </si>
  <si>
    <t>ELIZABETH ALARCON</t>
  </si>
  <si>
    <t>LUIS RIVERA</t>
  </si>
  <si>
    <t>KAREN CELAYA</t>
  </si>
  <si>
    <t>Y</t>
  </si>
  <si>
    <t>DANTE BENASSI</t>
  </si>
  <si>
    <t>AÑO</t>
  </si>
  <si>
    <t>MES</t>
  </si>
  <si>
    <t>Nº
MES</t>
  </si>
  <si>
    <t>ESTADISTICAS DE MONTOS TOTALES POR SUCURSALES
DESDE ENERO DEL 2013 HASTA LA FECHA</t>
  </si>
  <si>
    <t>OSCAR MORALES</t>
  </si>
  <si>
    <r>
      <rPr>
        <b/>
        <sz val="10"/>
        <color rgb="FFFF0000"/>
        <rFont val="Calibri"/>
        <family val="2"/>
        <scheme val="minor"/>
      </rPr>
      <t>11-12-13</t>
    </r>
    <r>
      <rPr>
        <sz val="10"/>
        <rFont val="Calibri"/>
        <family val="2"/>
        <scheme val="minor"/>
      </rPr>
      <t>-X-X</t>
    </r>
  </si>
  <si>
    <t>ANA RIOS</t>
  </si>
  <si>
    <t>25-26-27-28-X</t>
  </si>
  <si>
    <t>SYLVIA SOTO</t>
  </si>
  <si>
    <t>18-19-31</t>
  </si>
  <si>
    <t>SERGIO GONZALEZ MUÑOZ</t>
  </si>
  <si>
    <t>MARIANO MERINO INFANTE</t>
  </si>
  <si>
    <t>CRISTINA SOTO CAMPOS</t>
  </si>
  <si>
    <t>JUAN ORTIZ MUÑOZ</t>
  </si>
  <si>
    <t>NATALY PEÑA VILCHES</t>
  </si>
  <si>
    <t>MARIA EUGENIA PALLARES</t>
  </si>
  <si>
    <t>PATRICIA FERNANDET</t>
  </si>
  <si>
    <t>MATIAS CACHAÑA</t>
  </si>
  <si>
    <t>CRISTIAN FONSECA</t>
  </si>
  <si>
    <t>IVONNE FLORES</t>
  </si>
  <si>
    <t>CAROLA FUENTES</t>
  </si>
  <si>
    <t>NATALIA GAYNER</t>
  </si>
  <si>
    <t>DIEGO CARDENAS</t>
  </si>
  <si>
    <t>NO SE NOTA</t>
  </si>
  <si>
    <t>ELSA ZAMORANO</t>
  </si>
  <si>
    <t>MATIAS VEGA</t>
  </si>
  <si>
    <t>CRISTIAN LOPEZ CONSTENLA</t>
  </si>
  <si>
    <t>JUAN BURROWS</t>
  </si>
  <si>
    <t>LUIS PEÑA BERRIOS</t>
  </si>
  <si>
    <t>BARBARA SEGOVIA</t>
  </si>
  <si>
    <t>GABRIELA CORREA</t>
  </si>
  <si>
    <t>BRUNO BARROSO</t>
  </si>
  <si>
    <t>ALINA MASCAYANO</t>
  </si>
  <si>
    <t>MANUEL SERRANO SANDOVAL</t>
  </si>
  <si>
    <t>PAOLA SALGADO</t>
  </si>
  <si>
    <t>ALONSO CORTES</t>
  </si>
  <si>
    <t>CESAR MARDONES</t>
  </si>
  <si>
    <t>SANTIAGO DIAZ</t>
  </si>
  <si>
    <t>SARA CARDENAS</t>
  </si>
  <si>
    <t>GABRIEL RUBILAR</t>
  </si>
  <si>
    <t>LORETO IBAÑEZ</t>
  </si>
  <si>
    <t>OSVALDO ARAUCO</t>
  </si>
  <si>
    <t>MARCO NETO</t>
  </si>
  <si>
    <t>ANGELY TOLEDO</t>
  </si>
  <si>
    <t>MARTIN CHAVEZ</t>
  </si>
  <si>
    <t>MARIANELA SALINAS</t>
  </si>
  <si>
    <t>MARIA URRA</t>
  </si>
  <si>
    <t>ALFREDO RIVAS</t>
  </si>
  <si>
    <t>4-31</t>
  </si>
  <si>
    <t>7 A 12</t>
  </si>
  <si>
    <t>22 A 27</t>
  </si>
  <si>
    <t>NADIA CORNEJO UBILLA</t>
  </si>
  <si>
    <t>JOSE MIGUEL BASTIAS LOPEZ</t>
  </si>
  <si>
    <t>REBECA VEGA</t>
  </si>
  <si>
    <t>BEATRIZ SALAS</t>
  </si>
  <si>
    <t>PABLO BOLDRINI</t>
  </si>
  <si>
    <t>RICARDO VALDES</t>
  </si>
  <si>
    <t>INES MARTINEZ</t>
  </si>
  <si>
    <t>MARGARTIA ARANCIBIA JULLIAN</t>
  </si>
  <si>
    <t>XIMENA RAMIREZ ROMAN</t>
  </si>
  <si>
    <t>CAROL HALAL</t>
  </si>
  <si>
    <t>MARCELO CONTRERAS</t>
  </si>
  <si>
    <t>JORGE BARRIOS</t>
  </si>
  <si>
    <t>LUIS NARANJO</t>
  </si>
  <si>
    <t>DIEGO ROA ROJAS</t>
  </si>
  <si>
    <t>CLAUDIA LOBOS</t>
  </si>
  <si>
    <t>EVELYN LANCHR</t>
  </si>
  <si>
    <t>ESTRELLA OYARZUN</t>
  </si>
  <si>
    <t>FRANCISCO CASTILLO</t>
  </si>
  <si>
    <t>HECTOR OLIVARES</t>
  </si>
  <si>
    <t>CLAUDIA PEREZ</t>
  </si>
  <si>
    <t>JAIME SANHEZ</t>
  </si>
  <si>
    <t>IRENE CARRASCO</t>
  </si>
  <si>
    <t>NOTAS:</t>
  </si>
  <si>
    <t xml:space="preserve">* Solamente a INO se les hace cubetas de blanquemiento
</t>
  </si>
  <si>
    <t>HUGO CASTELLON</t>
  </si>
  <si>
    <t>HUGO KLOPP</t>
  </si>
  <si>
    <t>RICARDO MIRANDA</t>
  </si>
  <si>
    <t>CAROLINA DUARTE</t>
  </si>
  <si>
    <t>AGUSTIN MACCHINO</t>
  </si>
  <si>
    <t>DANIELA VARGAS</t>
  </si>
  <si>
    <t>BRIGIDA OÑATE</t>
  </si>
  <si>
    <t>NORA YAÑEZ</t>
  </si>
  <si>
    <t>KATHERINE VEIT</t>
  </si>
  <si>
    <t>JAVIER ARROYO</t>
  </si>
  <si>
    <t>CAMILA PINO</t>
  </si>
  <si>
    <t>JULIO 2014</t>
  </si>
  <si>
    <t>EDITH NIETO</t>
  </si>
  <si>
    <t>MONICA FLORES</t>
  </si>
  <si>
    <t>GLADYS PEZOA</t>
  </si>
  <si>
    <t>MIGUEL CONTRERAS</t>
  </si>
  <si>
    <t>DIGNA SALAS</t>
  </si>
  <si>
    <t>MARIA SOFIA ERRAZURIZ</t>
  </si>
  <si>
    <t>JAIME PAVEZ</t>
  </si>
  <si>
    <t>VILENSKY TELYAS ALBERTO LEON</t>
  </si>
  <si>
    <t>NICOLAS RODRIGUEZ</t>
  </si>
  <si>
    <t>HECTOR ARAVENA</t>
  </si>
  <si>
    <t>MARINA OLIMPIA TOLEDO OJEDA</t>
  </si>
  <si>
    <t>HUI SHI</t>
  </si>
  <si>
    <t>LORENA ANDREA PRADO CARVAJAL</t>
  </si>
  <si>
    <t>ELIANA YAÑEZ VASQUEZ</t>
  </si>
  <si>
    <t>JOSE MUÑOZ BUSTOS</t>
  </si>
  <si>
    <t>WALTER CIFUENTES</t>
  </si>
  <si>
    <t>PAULA SEGUEZ</t>
  </si>
  <si>
    <t>PIA SUAZO</t>
  </si>
  <si>
    <t>FRANZ DIAZ</t>
  </si>
  <si>
    <t>ERIKA SOTO</t>
  </si>
  <si>
    <t>27705893/25443807</t>
  </si>
  <si>
    <t>LUIS KLIEBS</t>
  </si>
  <si>
    <t>CRISTIAN MUÑOZ</t>
  </si>
  <si>
    <t>MARIO CORTEZ</t>
  </si>
  <si>
    <t>ORLANDO ROJAS</t>
  </si>
  <si>
    <t>CRISTIAN CORTEZ</t>
  </si>
  <si>
    <t>DANIELA PEÑALOZA</t>
  </si>
  <si>
    <t>ISABEL CABELLO GUTIERREZ</t>
  </si>
  <si>
    <t>VANESA OBANDO MARQUEZ</t>
  </si>
  <si>
    <t>ROBERTO CABEZAS</t>
  </si>
  <si>
    <t>20-22</t>
  </si>
  <si>
    <t>JONATHAN PEREZ</t>
  </si>
  <si>
    <t>OSCAR BARRAZA</t>
  </si>
  <si>
    <t>PAULA SAGAL</t>
  </si>
  <si>
    <t>IVAN CONTRERAS</t>
  </si>
  <si>
    <t>ANGELA LABASTE</t>
  </si>
  <si>
    <t>FRANCO ARRIAGADA</t>
  </si>
  <si>
    <t>PAULO VERGARA</t>
  </si>
  <si>
    <t>FABIOLA AGUILAR</t>
  </si>
  <si>
    <t>NADIA PINILLA</t>
  </si>
  <si>
    <t>ZULME SOTO</t>
  </si>
  <si>
    <t>MIREYA VEGA</t>
  </si>
  <si>
    <t>CAMILA GOMEZ</t>
  </si>
  <si>
    <t>MARIANA DURAN</t>
  </si>
  <si>
    <t>ROMINA CONSUEGRA</t>
  </si>
  <si>
    <t>HELMA YANCAS</t>
  </si>
  <si>
    <t>MAURICIO ORTIZ</t>
  </si>
  <si>
    <t>RAQUEL BUSTAMANTE</t>
  </si>
  <si>
    <t>RUDY PICHILEMU</t>
  </si>
  <si>
    <t>HELMEN VARGA</t>
  </si>
  <si>
    <t>DR,ARAYA</t>
  </si>
  <si>
    <t>Allendes</t>
  </si>
  <si>
    <t>Allenedes</t>
  </si>
  <si>
    <t>Assad</t>
  </si>
  <si>
    <t>Mena</t>
  </si>
  <si>
    <t>GUILLERMO CORRALES</t>
  </si>
  <si>
    <t>LEONARDO ARAVENAS</t>
  </si>
  <si>
    <t>Garay</t>
  </si>
  <si>
    <t>MARIA JESUS SOTO</t>
  </si>
  <si>
    <t>SANDRA GARAY</t>
  </si>
  <si>
    <t>arbelaez</t>
  </si>
  <si>
    <t>GERARDINA BASTIAS</t>
  </si>
  <si>
    <t>mena</t>
  </si>
  <si>
    <t>FERNANDA TOLOZA</t>
  </si>
  <si>
    <t>SUSANA FERNANDEZ</t>
  </si>
  <si>
    <t>COLOMBIA CAMPOS</t>
  </si>
  <si>
    <t>RONALD CATALAN</t>
  </si>
  <si>
    <t>KATHERINE RIVANO</t>
  </si>
  <si>
    <t>JUAN CARLOS SOTO</t>
  </si>
  <si>
    <t>MARIELA CASTRO</t>
  </si>
  <si>
    <t>GONZALO OLMEDO</t>
  </si>
  <si>
    <t>LUIS VERA</t>
  </si>
  <si>
    <t>FERNANDO BUSTOS</t>
  </si>
  <si>
    <t>CAROLINA SOBARZO</t>
  </si>
  <si>
    <t>ALFONSO ARECHABALA</t>
  </si>
  <si>
    <t>MACARENA VIELMA</t>
  </si>
  <si>
    <t>ANGELICA COTEZ</t>
  </si>
  <si>
    <t>MARCO VALIENTE</t>
  </si>
  <si>
    <t>FERNANDO MERINO OSORIO</t>
  </si>
  <si>
    <t>JACQUELINE ARCE OSORIO</t>
  </si>
  <si>
    <t>HECTOR AGUILERA FARIAS</t>
  </si>
  <si>
    <t>LAURA ESCOBAR</t>
  </si>
  <si>
    <t>RAUL SARALEGUI</t>
  </si>
  <si>
    <t>BASTIAS ORELLA</t>
  </si>
  <si>
    <t>YERKO CASTAÑEDA</t>
  </si>
  <si>
    <t>SARA QUINTANA</t>
  </si>
  <si>
    <t>MARITZA IBACACHE</t>
  </si>
  <si>
    <t>ROMINA MORALES</t>
  </si>
  <si>
    <t>CARMEN VALDES</t>
  </si>
  <si>
    <t>NATAHALY YEVENES</t>
  </si>
  <si>
    <t>KALLY GULFO</t>
  </si>
  <si>
    <t>NORA SEPULVEDA</t>
  </si>
  <si>
    <t>MARIELA LARA</t>
  </si>
  <si>
    <t>ORLANDO ZAMORA</t>
  </si>
  <si>
    <t>BLANCA MARTINEZ</t>
  </si>
  <si>
    <t>MARGARET ANDRADES</t>
  </si>
  <si>
    <t>ORESTE VENITES</t>
  </si>
  <si>
    <t>CATALINA RIVERA</t>
  </si>
  <si>
    <t>JANE FLORES</t>
  </si>
  <si>
    <t>CYNTHIA ARANEDA</t>
  </si>
  <si>
    <t>ALONSO QUIJADA</t>
  </si>
  <si>
    <t>NICOLAS BRUNA</t>
  </si>
  <si>
    <t>MARIA ALEJANDRA TAPIA</t>
  </si>
  <si>
    <t>CRISTIAN HERNANDEZ</t>
  </si>
  <si>
    <t>FABIAN ISSI</t>
  </si>
  <si>
    <t>SANDRA ROLDRAN</t>
  </si>
  <si>
    <t>FELIPE TAPIA</t>
  </si>
  <si>
    <t>MYRIAM GAUS</t>
  </si>
  <si>
    <t>ALLENEDES</t>
  </si>
  <si>
    <t>JOHANNA DIAZ</t>
  </si>
  <si>
    <r>
      <rPr>
        <b/>
        <sz val="10"/>
        <color theme="1"/>
        <rFont val="Calibri"/>
        <family val="2"/>
        <scheme val="minor"/>
      </rPr>
      <t>4</t>
    </r>
    <r>
      <rPr>
        <sz val="10"/>
        <color theme="1"/>
        <rFont val="Calibri"/>
        <family val="2"/>
        <scheme val="minor"/>
      </rPr>
      <t>-12-13</t>
    </r>
  </si>
  <si>
    <t>RODRIGO MONTERO</t>
  </si>
  <si>
    <t>CECILIA ARTOUS</t>
  </si>
  <si>
    <t>LUCIA ALIAGA</t>
  </si>
  <si>
    <t>VERONICA BRAVO IBARRA</t>
  </si>
  <si>
    <t>THOMAS NAVARRETE</t>
  </si>
  <si>
    <t>DANIELA LILLO</t>
  </si>
  <si>
    <t>IRINA HERNANDEZ</t>
  </si>
  <si>
    <t>27757949/27518834</t>
  </si>
  <si>
    <t>MARIA PARDO</t>
  </si>
  <si>
    <t>VICTORIA EUGENIA FERNANDEZ SOLAR</t>
  </si>
  <si>
    <t>TAMARA ANDREA BALDU CARO</t>
  </si>
  <si>
    <t>MAGALI LETICIA CALDERON SALAZAR</t>
  </si>
  <si>
    <t>HUGO MAIA</t>
  </si>
  <si>
    <t>JACQUELINE PAULSEN</t>
  </si>
  <si>
    <t>IRMA PLAZA</t>
  </si>
  <si>
    <t>INGRID CASTILLO RAMOS</t>
  </si>
  <si>
    <t>ENRIQUE LASTRA ENRIQUEZ</t>
  </si>
  <si>
    <t>JOSE POBLETE</t>
  </si>
  <si>
    <t>PABLO SEPULVEDA</t>
  </si>
  <si>
    <t>ANDRES IBARRA</t>
  </si>
  <si>
    <t>REGINA HERNANDEZ</t>
  </si>
  <si>
    <t>PAMELA MIRANDA</t>
  </si>
  <si>
    <t>SEBASTIAN VAN DER STRATEN</t>
  </si>
  <si>
    <t>FERDINAND FULLGRAFF</t>
  </si>
  <si>
    <t>MARCO GONZALEZ</t>
  </si>
  <si>
    <t>MARIA CORDOVA</t>
  </si>
  <si>
    <t>LAURA LOPEZ</t>
  </si>
  <si>
    <t>ROXANA MACHUCA</t>
  </si>
  <si>
    <t>JOSE MENDEZ</t>
  </si>
  <si>
    <t>DANIELA DIAZ</t>
  </si>
  <si>
    <t>EMELINDA SANCHEZ</t>
  </si>
  <si>
    <t>JUANA LOPEZ</t>
  </si>
  <si>
    <t>JIMMY ECHEVERRIA</t>
  </si>
  <si>
    <t>DANIELA ARAYA GANGAS</t>
  </si>
  <si>
    <t>DIEGO HERNANDEZ PIZARRO</t>
  </si>
  <si>
    <t>DANIELA PEREZ</t>
  </si>
  <si>
    <t>ANDREA BADILLO</t>
  </si>
  <si>
    <t>ALDO PAULO</t>
  </si>
  <si>
    <t>LISBETH SUN YATSEN SAMAME BURGA</t>
  </si>
  <si>
    <t>MILDRED GALINDEZ</t>
  </si>
  <si>
    <t>MACOS KRAUS</t>
  </si>
  <si>
    <t>JACQUELINE MUÑOZ GUERRERO</t>
  </si>
  <si>
    <t>RODRIGO RIVEROS</t>
  </si>
  <si>
    <t>BRUNETTO</t>
  </si>
  <si>
    <t>MARITZA VALENZUELA</t>
  </si>
  <si>
    <t>LISSETE LAZO</t>
  </si>
  <si>
    <t>OLGA ARRIAGADA</t>
  </si>
  <si>
    <t>LUIS ESCOBAR</t>
  </si>
  <si>
    <t>ANA MARIA TORO</t>
  </si>
  <si>
    <t>MARIO OLIVEROS</t>
  </si>
  <si>
    <t>FELIPE BENAVIDES</t>
  </si>
  <si>
    <t>ROSSY OSANDON</t>
  </si>
  <si>
    <t>4AL14</t>
  </si>
  <si>
    <t>SERGIO MARIMAN</t>
  </si>
  <si>
    <t>PATRICIO NEIRA</t>
  </si>
  <si>
    <t>LUIS CATALAN</t>
  </si>
  <si>
    <t>INGRID ALVAREZ</t>
  </si>
  <si>
    <t>EVELYN PEREZ</t>
  </si>
  <si>
    <t>BLANCA SANDOVAL</t>
  </si>
  <si>
    <t>PRISCILA MORENO</t>
  </si>
  <si>
    <t>FELIPE VALENZUELA</t>
  </si>
  <si>
    <t>ALEJANDRA PRATT</t>
  </si>
  <si>
    <t>JESSICA ANTUNEZ</t>
  </si>
  <si>
    <t>MARTA SALINAS</t>
  </si>
  <si>
    <t>OSCAR YACURA</t>
  </si>
  <si>
    <t>MARIA GALAZ</t>
  </si>
  <si>
    <t>ROSARIO ADELINA LISBOA MALDONADO</t>
  </si>
  <si>
    <t>ALWIN BALDUIN SANTANA SASSEN VAN ELSLOO</t>
  </si>
  <si>
    <t>ENMANUEL JARA URRUTIA</t>
  </si>
  <si>
    <t>CARLOS ARANCIBIA</t>
  </si>
  <si>
    <t>MARIA ALEJANDRA CANUSSO</t>
  </si>
  <si>
    <t>PAULA ROJAS</t>
  </si>
  <si>
    <t>MARIO CORDOVA</t>
  </si>
  <si>
    <t>SUP(izq-der)</t>
  </si>
  <si>
    <t>MARLENE ALVAREZ</t>
  </si>
  <si>
    <t>SOLEDAD CORNEJO</t>
  </si>
  <si>
    <t>ELIZABETH ZAHRI</t>
  </si>
  <si>
    <t>CARCAMO</t>
  </si>
  <si>
    <t>JARA AGUILERA</t>
  </si>
  <si>
    <t>MARIA ANGELICA VALDIVIESO</t>
  </si>
  <si>
    <t>ALEJANDRO RODRIGUEZ</t>
  </si>
  <si>
    <t>RODRIGO SAPIAIN</t>
  </si>
  <si>
    <t>MARILUZ ALFARO</t>
  </si>
  <si>
    <t>MATIAS CARDEMIL</t>
  </si>
  <si>
    <t>OSCAR OTEIZA</t>
  </si>
  <si>
    <t>DENISE CATALDO</t>
  </si>
  <si>
    <t>CARLA VERA</t>
  </si>
  <si>
    <t>GLORIA SANDOVAL</t>
  </si>
  <si>
    <t>ALINE ARRIAZA</t>
  </si>
  <si>
    <t>PERLA JOSE ANA DINAMARCA</t>
  </si>
  <si>
    <t>LILIANA MIRELLA BACHO LOPEZ</t>
  </si>
  <si>
    <t>VIVIAN HONORATO FIGUEROA</t>
  </si>
  <si>
    <t>FELIPE QUINZIO</t>
  </si>
  <si>
    <t>MAURICIO TORRES</t>
  </si>
  <si>
    <t>MAGDALENA VILLEGAS</t>
  </si>
  <si>
    <t>ALVARO ROCHA</t>
  </si>
  <si>
    <t>AIDA MONTERO</t>
  </si>
  <si>
    <t>OLGA LEON</t>
  </si>
  <si>
    <t>EDUARDO RIQUELME</t>
  </si>
  <si>
    <t>ROONEY GONZALEZ</t>
  </si>
  <si>
    <t>CRISTINA PENAILILLO</t>
  </si>
  <si>
    <t>NANCY CARVAJAL</t>
  </si>
  <si>
    <t>CRISTINA DEL CARMEN ROBLES GUERRERO</t>
  </si>
  <si>
    <t>CRISTINA DEL CARMEN  ROBLES GUERRERO</t>
  </si>
  <si>
    <t>MARCO MORENO</t>
  </si>
  <si>
    <t>RODRIGO ALZAMORA</t>
  </si>
  <si>
    <t>NATALIA FLORES</t>
  </si>
  <si>
    <t>GIANNI LOPEZ</t>
  </si>
  <si>
    <t>PAULINA ROBLES</t>
  </si>
  <si>
    <t>AMADEO ALVAREZ</t>
  </si>
  <si>
    <t>JORGE RIVEROS</t>
  </si>
  <si>
    <t>JUANA RODRIGUEZ</t>
  </si>
  <si>
    <t>TAMARA ORTEGA</t>
  </si>
  <si>
    <t>ANA MARIA CALDERON GALLARDO</t>
  </si>
  <si>
    <t>MANUELA PEREZ</t>
  </si>
  <si>
    <t>KATHERINE LOBOS</t>
  </si>
  <si>
    <t>HUGO ARIAS BEZARES</t>
  </si>
  <si>
    <t>ELIANA DEL CARMEN LECAROS MUÑOZ</t>
  </si>
  <si>
    <t>GONZALO DOMINGUEZ</t>
  </si>
  <si>
    <t>MARGARITA GONZALEZ</t>
  </si>
  <si>
    <t>MARITZA ALVAREZ</t>
  </si>
  <si>
    <t>ABELARDO HERRERA</t>
  </si>
  <si>
    <t>MARIA HERNANDEZ</t>
  </si>
  <si>
    <t>MONICA CATRILAF</t>
  </si>
  <si>
    <t>MANUEL VARAS</t>
  </si>
  <si>
    <t>MAGDALENA RODRIGUEZ</t>
  </si>
  <si>
    <t>FELIPE CORREA</t>
  </si>
  <si>
    <t>GLORIA VALENZUELA</t>
  </si>
  <si>
    <t>MALLA</t>
  </si>
  <si>
    <t>JOSEFINA VALENZUELA</t>
  </si>
  <si>
    <t>LUISA BORQUEZ</t>
  </si>
  <si>
    <t>VIVIANA OYARZO</t>
  </si>
  <si>
    <t>PAOLA CUBILLOS</t>
  </si>
  <si>
    <t>ALFREDO MORA</t>
  </si>
  <si>
    <t>FABIAN DIAZ</t>
  </si>
  <si>
    <t>HECTOR DE LA H''O</t>
  </si>
  <si>
    <t>ARTURO SIMUROVIC</t>
  </si>
  <si>
    <t>MANICA PALLAPAN</t>
  </si>
  <si>
    <t>ANTONIA RAMIREZ</t>
  </si>
  <si>
    <t>PAMELA VILDOSOLA</t>
  </si>
  <si>
    <t>JOAQUIN MEDINA</t>
  </si>
  <si>
    <t>CAMILA QUERALTO</t>
  </si>
  <si>
    <t>ROLANDO ZUÑIGA</t>
  </si>
  <si>
    <t>MELANTE CANTILLANA</t>
  </si>
  <si>
    <t>MOIRA SMITH</t>
  </si>
  <si>
    <t>RENATO ANTONIO GUAJARDO SOTO</t>
  </si>
  <si>
    <t>FRANCISCO VILLEGAS</t>
  </si>
  <si>
    <t>LILIANA REYES OCARES</t>
  </si>
  <si>
    <t>SAN MARTIN</t>
  </si>
  <si>
    <t>CONSTANZA HENRIQUEZ ILABACA</t>
  </si>
  <si>
    <t>JORGE PASMIÑO MADARIAGA</t>
  </si>
  <si>
    <t>TERESA HERRERA LOPEZ</t>
  </si>
  <si>
    <t>ANA BRAVO</t>
  </si>
  <si>
    <t>JULIO CESAR SALDIVIA</t>
  </si>
  <si>
    <t>JOSE TORRES</t>
  </si>
  <si>
    <t>FRANCISCO FERNANDEZ</t>
  </si>
  <si>
    <t>DANIELA CASTILLO</t>
  </si>
  <si>
    <t>RICARDO ECHATZ</t>
  </si>
  <si>
    <t>ANA GARRIDO</t>
  </si>
  <si>
    <t>JOSE PEREIRA</t>
  </si>
  <si>
    <t xml:space="preserve"> OLIVARES</t>
  </si>
  <si>
    <t>MARIA PINOCHET</t>
  </si>
  <si>
    <t>NELSON DONOSO</t>
  </si>
  <si>
    <t>RODRIGO CARVAJAL</t>
  </si>
  <si>
    <t>MANUEL TRONCOSO</t>
  </si>
  <si>
    <t>JOSE FERRADA</t>
  </si>
  <si>
    <t>EDUARDO GARCIA</t>
  </si>
  <si>
    <t>LIDIA ROA</t>
  </si>
  <si>
    <t>ROSDRIGO OSCAR STOCK LILLO</t>
  </si>
  <si>
    <t>ROSA TAPIA JARA</t>
  </si>
  <si>
    <t>PEZOA</t>
  </si>
  <si>
    <t>ANA MARIA CANALES</t>
  </si>
  <si>
    <t>VIVIANA VITAGLIC</t>
  </si>
  <si>
    <t>ANA SANCHEZ</t>
  </si>
  <si>
    <t>SILVANA PONCE</t>
  </si>
  <si>
    <t>JOSE LUIS DIAZ</t>
  </si>
  <si>
    <t>CONSTANZA JAQUE</t>
  </si>
  <si>
    <t>LUZ AVILA</t>
  </si>
  <si>
    <t>PAZ RETAMAL</t>
  </si>
  <si>
    <t>PAOLA MOYA</t>
  </si>
  <si>
    <t>ALEJANDRO CACERES</t>
  </si>
  <si>
    <t>MARIA CECILIA MARIN</t>
  </si>
  <si>
    <t>JESSICA MADARIAGA</t>
  </si>
  <si>
    <t>CHRISTIAN CARESSIO</t>
  </si>
  <si>
    <t>20-21-22-23-24-25</t>
  </si>
  <si>
    <t>LUIS ALVAREZ</t>
  </si>
  <si>
    <t>PIA WEBER</t>
  </si>
  <si>
    <t>MARIA AGUIRRE</t>
  </si>
  <si>
    <t>FERNANDO MONSALVE</t>
  </si>
  <si>
    <t>PAULINA PINO</t>
  </si>
  <si>
    <t>MARLENE ALFARO</t>
  </si>
  <si>
    <t>JOSEFA THIELE</t>
  </si>
  <si>
    <t>HECTOR FLORES</t>
  </si>
  <si>
    <t>MIRIAM VERA</t>
  </si>
  <si>
    <t>LIDIA PAINES</t>
  </si>
  <si>
    <t>GLORIA CARRASCO</t>
  </si>
  <si>
    <t>ROMINA MERINO</t>
  </si>
  <si>
    <t>MARIA VEGA</t>
  </si>
  <si>
    <t>DANIYELE GONZALEZ</t>
  </si>
  <si>
    <t>LEVINE</t>
  </si>
  <si>
    <t>PAMELA TAPIA</t>
  </si>
  <si>
    <t>BARBARA MORENO</t>
  </si>
  <si>
    <t>MARTA NORA FARIAS GALVEZ</t>
  </si>
  <si>
    <t>CATALINA MULLER</t>
  </si>
  <si>
    <t>SYLVIA CONTRERAS JERIA</t>
  </si>
  <si>
    <t>6-7-8-9-11</t>
  </si>
  <si>
    <t>MANUEL SERREÑO</t>
  </si>
  <si>
    <t>SUSANA ARAVENA REYES</t>
  </si>
  <si>
    <t>JENNY ALARCON</t>
  </si>
  <si>
    <t>ROLANDO PEÑA Y LILLO</t>
  </si>
  <si>
    <t>TRAICY VALDEBENITO</t>
  </si>
  <si>
    <t>28-30-32</t>
  </si>
  <si>
    <t>EUGENIO CELEDON</t>
  </si>
  <si>
    <t>JONATHAN LAURIE</t>
  </si>
  <si>
    <t>JOSE MUÑOZ</t>
  </si>
  <si>
    <t>ROBERTO CARRASCO</t>
  </si>
  <si>
    <t>MARCELO GARCIA</t>
  </si>
  <si>
    <t>JUAN MADRIGAL</t>
  </si>
  <si>
    <t>MARIA RUIZ</t>
  </si>
  <si>
    <t>JHON RAILTON</t>
  </si>
  <si>
    <t>ROSA UGALDE</t>
  </si>
  <si>
    <t>GERARDO SILVA</t>
  </si>
  <si>
    <t>ANA VALENZUELA</t>
  </si>
  <si>
    <t>MARZA AZOCAR</t>
  </si>
  <si>
    <t>CARALINA SANCHEZ</t>
  </si>
  <si>
    <t>ALEJANDRO QUILLODRAN GATICA</t>
  </si>
  <si>
    <t>RODRIGO ALONSO CERON CALVO</t>
  </si>
  <si>
    <t>LIZETTE GONZALEZ</t>
  </si>
  <si>
    <t>FABRICIO ALMEIDA</t>
  </si>
  <si>
    <t>JUAN MASIHY DUERY</t>
  </si>
  <si>
    <t>JOCELYN ROMERO</t>
  </si>
  <si>
    <t>CAROLINA ZUÑIGA</t>
  </si>
  <si>
    <t>ELIETT GRABER</t>
  </si>
  <si>
    <t>BARBARA SAGREDO</t>
  </si>
  <si>
    <t>PAULINA ROMERO</t>
  </si>
  <si>
    <t>BRIAN SALINAS</t>
  </si>
  <si>
    <t>MARCO NAVARRETE</t>
  </si>
  <si>
    <t>VICTOR ESCOBAR</t>
  </si>
  <si>
    <t>LETICIA AYALA</t>
  </si>
  <si>
    <t>LORENA AGUILERA</t>
  </si>
  <si>
    <t>PEDRO ROMERO</t>
  </si>
  <si>
    <t>LUIS OGALDE</t>
  </si>
  <si>
    <t>CLAUDIO CLAVERO</t>
  </si>
  <si>
    <t>JOSE MONTES</t>
  </si>
  <si>
    <t>TABITA NAIM</t>
  </si>
  <si>
    <t>JIMENA CAMOUSSEIGHT</t>
  </si>
  <si>
    <t>XIMENA DIAZ</t>
  </si>
  <si>
    <t>GUILLERMO RODRIGUEZ ABARCA</t>
  </si>
  <si>
    <t>FRANCISCO MIRANDA</t>
  </si>
  <si>
    <t>ALVARO CARRILLO</t>
  </si>
  <si>
    <t>LAURA DAPUETO</t>
  </si>
  <si>
    <t>ALEJANDRA SALDAÑA</t>
  </si>
  <si>
    <t>MAGALY RIQUELME</t>
  </si>
  <si>
    <t>PATRICIA MONTECINOS</t>
  </si>
  <si>
    <t>MARCELA SANCHEZ</t>
  </si>
  <si>
    <t>BERNARDITA MENESES</t>
  </si>
  <si>
    <t>GLORIA DIAZ</t>
  </si>
  <si>
    <t>MARIA MACHUCA</t>
  </si>
  <si>
    <t>GABRIEL CHICHARRO</t>
  </si>
  <si>
    <t>ALVARO CHACON</t>
  </si>
  <si>
    <t>JUAN RIQUELME</t>
  </si>
  <si>
    <t>PIERO LUIS ROBA CAMPOS</t>
  </si>
  <si>
    <t>ESTER ENRIQUETA COSTA HECHENLEITNER</t>
  </si>
  <si>
    <t>HUGO MACAYA</t>
  </si>
  <si>
    <t>VERONICA FUENTES JORQUERA</t>
  </si>
  <si>
    <t>ELIZABETH ALEGRE SALAZAR</t>
  </si>
  <si>
    <t>DANIELA PEÑALOZA GAJARDO</t>
  </si>
  <si>
    <t>AIDA VASQUEZ</t>
  </si>
  <si>
    <t>ADRIANA GOIC</t>
  </si>
  <si>
    <t>FRANCISCA SUAREZ</t>
  </si>
  <si>
    <t>ERICK ALVAREZ</t>
  </si>
  <si>
    <t>ALEJANDRO GUTIERREZ</t>
  </si>
  <si>
    <t>SILVIA RAMIREZ</t>
  </si>
  <si>
    <t>YANIL FERNANDEZ</t>
  </si>
  <si>
    <t>MARIA LUISA SALAZAR</t>
  </si>
  <si>
    <t>18-X</t>
  </si>
  <si>
    <t>DANIELA BARCELONA</t>
  </si>
  <si>
    <t>JUAN BENACHO L.</t>
  </si>
  <si>
    <t>FABIAN CANIO</t>
  </si>
  <si>
    <t>CRISTIAN NEBREDA</t>
  </si>
  <si>
    <t>JOSELIN RAMIREZ</t>
  </si>
  <si>
    <t>VIOLETA PINILLA</t>
  </si>
  <si>
    <t>GUILLERMO MESA</t>
  </si>
  <si>
    <t>VIVIANA SOTO</t>
  </si>
  <si>
    <t>KAREN LEYTON</t>
  </si>
  <si>
    <t>LORETO SAFFIE</t>
  </si>
  <si>
    <t>JUAN FRANCISCO AGUILERA RAMIREZ</t>
  </si>
  <si>
    <t>VIVIAN GAITAS</t>
  </si>
  <si>
    <t>IRIS VERDUGO</t>
  </si>
  <si>
    <t>MARCOS MILLAPAN CERNA</t>
  </si>
  <si>
    <t>UGARTE</t>
  </si>
  <si>
    <t>SERGIO CRUZAT</t>
  </si>
  <si>
    <t>NILCE OLAVE</t>
  </si>
  <si>
    <t>MONSERRAT CATALA</t>
  </si>
  <si>
    <t>EVELYN ESPINOZA</t>
  </si>
  <si>
    <t>RODOLFO SALDIAS</t>
  </si>
  <si>
    <t>ELIBAN CATRILAF</t>
  </si>
  <si>
    <t>CAMILA CANDIA</t>
  </si>
  <si>
    <t>CLAUDIA SILVA</t>
  </si>
  <si>
    <t>DANIEL SOTO</t>
  </si>
  <si>
    <t>VICTOR OLAVARRIA</t>
  </si>
  <si>
    <t>CAROLINA PINO</t>
  </si>
  <si>
    <t>ALEXIS CORNEJO</t>
  </si>
  <si>
    <t>PAULINA POBLETE</t>
  </si>
  <si>
    <t>MARIA ISABEL LASO</t>
  </si>
  <si>
    <t>VERONICA DELGADO o VERONICA SALGADO</t>
  </si>
  <si>
    <t>JAIME AGUAYO</t>
  </si>
  <si>
    <t>RENE MANTILLA</t>
  </si>
  <si>
    <t>JUAN CARLOS PIZARRO</t>
  </si>
  <si>
    <t>ROMINA GOMEZ o ROMINA GUZMAN</t>
  </si>
  <si>
    <t>MARIA JOSE SAEZ ERENCHUN</t>
  </si>
  <si>
    <t>DETALLE DE TRABAJO</t>
  </si>
  <si>
    <t>STEPHANIE GARCIA ROJO</t>
  </si>
  <si>
    <t>EDGAR ALEXIS CASTRO</t>
  </si>
  <si>
    <t>PAULA MALHUE</t>
  </si>
  <si>
    <t>ELSA BARRA</t>
  </si>
  <si>
    <t>ROSA DE UNDURRAGA</t>
  </si>
  <si>
    <t>MARIA VERONICA ANGEL</t>
  </si>
  <si>
    <t>PATRICIO VALENZUELA</t>
  </si>
  <si>
    <t>JEAN PIERRE NAVARRETE</t>
  </si>
  <si>
    <t>FELIPE BRAVO</t>
  </si>
  <si>
    <t>EMILI ROMERO</t>
  </si>
  <si>
    <t>VANESSA CAUCOTO</t>
  </si>
  <si>
    <t>ALEXIS VILLALBA</t>
  </si>
  <si>
    <t>MARCO ANTONIO CESPEDES AREVALO</t>
  </si>
  <si>
    <t>INES CARVALLO VIDAL</t>
  </si>
  <si>
    <t>VICTOR MARCELO ALVAREZ CATALAN</t>
  </si>
  <si>
    <t>PERLA JOSE ANA DINAMARCA CUEVAS</t>
  </si>
  <si>
    <t>ALBERTO MORAN</t>
  </si>
  <si>
    <t>KARINA MEZA</t>
  </si>
  <si>
    <t>LUIS HERNANDEZ</t>
  </si>
  <si>
    <t>ANGELICA CASTRO</t>
  </si>
  <si>
    <t>ANA MONJE</t>
  </si>
  <si>
    <t>CRISTIAN ASTORGA</t>
  </si>
  <si>
    <t>EDDY OLIVARES</t>
  </si>
  <si>
    <t>SARA MUÑOZ</t>
  </si>
  <si>
    <t>CAROLINA GONZALEZ PINTO</t>
  </si>
  <si>
    <t>PIERA LABOURDETTE</t>
  </si>
  <si>
    <t>6-10-X-X-X-X</t>
  </si>
  <si>
    <t>barby_92enero@hotmail.com</t>
  </si>
  <si>
    <t>Barbara</t>
  </si>
  <si>
    <t>PATRICIO ARRIAGADA</t>
  </si>
  <si>
    <t>PATRICIO PERSEN</t>
  </si>
  <si>
    <t>IGNACIO PALMA</t>
  </si>
  <si>
    <t>GONZALO TRAVERSO</t>
  </si>
  <si>
    <t>CHRISTIAN CARESIO</t>
  </si>
  <si>
    <t>JOSE RUIZ</t>
  </si>
  <si>
    <t>RODRIGO HEREDIA</t>
  </si>
  <si>
    <t>MARISOL AVALOS</t>
  </si>
  <si>
    <t>NICOL SAINT JEAN</t>
  </si>
  <si>
    <t>SERGIO MUÑOZ</t>
  </si>
  <si>
    <t>DAMARIS MERA</t>
  </si>
  <si>
    <t>DARINKA JANS</t>
  </si>
  <si>
    <t>AMANDA CADIZ</t>
  </si>
  <si>
    <t>MAURICIO OLIVARES</t>
  </si>
  <si>
    <t>ALEXIS URIBE</t>
  </si>
  <si>
    <t>ERIKA ABELLO</t>
  </si>
  <si>
    <t>CRISTIAN ACUÑA</t>
  </si>
  <si>
    <t>JING LIANG</t>
  </si>
  <si>
    <t>JUAN MADRIAGAL</t>
  </si>
  <si>
    <t>IGNACIO CONTRERAS</t>
  </si>
  <si>
    <t>VIVIANA FUENTES</t>
  </si>
  <si>
    <t>DOMINGO HUAQUILAF</t>
  </si>
  <si>
    <t>JOSE NOVOA</t>
  </si>
  <si>
    <t>CARLOS VALLE</t>
  </si>
  <si>
    <t>INES CATALAN</t>
  </si>
  <si>
    <t>DIEGO PRIETO</t>
  </si>
  <si>
    <t>27818123-27810951</t>
  </si>
  <si>
    <t>MARIA PLAZA</t>
  </si>
  <si>
    <t>2-3-10</t>
  </si>
  <si>
    <t>LEE ANN MEISEL</t>
  </si>
  <si>
    <t>WALTER BERNALES</t>
  </si>
  <si>
    <t>PAMELA ALEJANDRA LOPEZ RODRIGUEZ</t>
  </si>
  <si>
    <t>ALICIA MELANIE RODRIGUEZ GARAY</t>
  </si>
  <si>
    <t>SILVIA RODRIGUEZ MARIA ANGELICA</t>
  </si>
  <si>
    <t>MARIA ANGELICA ALARCON DEL CAMPO</t>
  </si>
  <si>
    <t>MOLINA DABER GLORIA</t>
  </si>
  <si>
    <t>SEBASTIAN POLANCO NEUMANN</t>
  </si>
  <si>
    <t>ARLINE IVETTE URDANGARIN ROMERO</t>
  </si>
  <si>
    <t>ERIKA VARGAS ARAGON</t>
  </si>
  <si>
    <t>ROSA CAUTIVO</t>
  </si>
  <si>
    <t>JUAN JOSE ESPINOZA</t>
  </si>
  <si>
    <t>LORENA ARAYA DONOSO</t>
  </si>
  <si>
    <t>MARIA ANTONIETA BARROS</t>
  </si>
  <si>
    <t>MARCELA MORENO</t>
  </si>
  <si>
    <t>CARLOS PACHECO</t>
  </si>
  <si>
    <t>SCARLETT URREA</t>
  </si>
  <si>
    <t>JENY</t>
  </si>
  <si>
    <t>JUANA MONTENEGRO</t>
  </si>
  <si>
    <t>FRANCISCO ZAMORANO</t>
  </si>
  <si>
    <t>LUCAS JEREZ</t>
  </si>
  <si>
    <t>FERNANDA MENA</t>
  </si>
  <si>
    <t>YARIKSA PINO</t>
  </si>
  <si>
    <t>EMA RAMIREZ</t>
  </si>
  <si>
    <t>NICOLAS ARANCIBIA</t>
  </si>
  <si>
    <t>OLGA MENDOZA</t>
  </si>
  <si>
    <t>CATALINA OSSES</t>
  </si>
  <si>
    <t>LILIAN ORELLANA</t>
  </si>
  <si>
    <t>22-23-24</t>
  </si>
  <si>
    <t>22-13</t>
  </si>
  <si>
    <t>29-30-31-18</t>
  </si>
  <si>
    <t>26-27</t>
  </si>
  <si>
    <t>MARIA ELENA CHAMORRO</t>
  </si>
  <si>
    <t>22-23-27</t>
  </si>
  <si>
    <t>LUIS HERRERA</t>
  </si>
  <si>
    <t>PAMELA CEA</t>
  </si>
  <si>
    <t>JAVIER ESPINOZA</t>
  </si>
  <si>
    <t>19-15</t>
  </si>
  <si>
    <t>ISABEL MELENDEZ</t>
  </si>
  <si>
    <t>DANIELA SAN MARTIN</t>
  </si>
  <si>
    <t>NELSON URRIOLA</t>
  </si>
  <si>
    <t>MAGDALENA BARAHONA</t>
  </si>
  <si>
    <t>NELSON OTAROLA</t>
  </si>
  <si>
    <t>GORDO RABAJILLE JAVIERA</t>
  </si>
  <si>
    <t>18391222-4</t>
  </si>
  <si>
    <t>GIOVANNA GARDELLA</t>
  </si>
  <si>
    <t>MARIA CRISTINA VALDES COBARRUBIAS</t>
  </si>
  <si>
    <t>EULOGIO HUENCHUMAN</t>
  </si>
  <si>
    <t>MIGUEL MORAGA</t>
  </si>
  <si>
    <t>MOISES BELTRAN</t>
  </si>
  <si>
    <t>JAIME MALA</t>
  </si>
  <si>
    <t>VALENTINA PAZ ASTORGA AGUIRRE</t>
  </si>
  <si>
    <t>GERARDO FLORES</t>
  </si>
  <si>
    <t>RUTH BLAUCHARD</t>
  </si>
  <si>
    <t>ALFREDO AGUILERA</t>
  </si>
  <si>
    <t>MACARENA CAMUS RIOSECO</t>
  </si>
  <si>
    <t>ANITA UGALDE</t>
  </si>
  <si>
    <t>JUAN ZAMORANO</t>
  </si>
  <si>
    <t>VICTOR URBINA</t>
  </si>
  <si>
    <t>FERNANDA ECHEVERRIA</t>
  </si>
  <si>
    <t>BEATRIZ GAZMURI</t>
  </si>
  <si>
    <t>JUAN BUSTOS</t>
  </si>
  <si>
    <t>FIORELLA RAGGI</t>
  </si>
  <si>
    <t>MARISOL TAMAYO</t>
  </si>
  <si>
    <t>MATILDE OLIVARES</t>
  </si>
  <si>
    <t>HELVIA REINOSO</t>
  </si>
  <si>
    <t>GUILLERMO BURGOS</t>
  </si>
  <si>
    <t>GUISELLE VILLARROEL</t>
  </si>
  <si>
    <t>26763382/15740</t>
  </si>
  <si>
    <t>MONICA GARCIA ZAMORANO</t>
  </si>
  <si>
    <t>MARCELA RUBILAR</t>
  </si>
  <si>
    <t>ANDRES MAHECHA</t>
  </si>
  <si>
    <t>SEBASTIAN ROJAS</t>
  </si>
  <si>
    <t>EDGARDO CORTINEZ</t>
  </si>
  <si>
    <t>BENITO HEY</t>
  </si>
  <si>
    <t>JUDIT BERNAL</t>
  </si>
  <si>
    <t>ERICK PARRA</t>
  </si>
  <si>
    <t>DELIA VEAS</t>
  </si>
  <si>
    <t>GERADO VIDAL</t>
  </si>
  <si>
    <t>HECTOR PARRA</t>
  </si>
  <si>
    <t>DOMINIQUE VIOSINC</t>
  </si>
  <si>
    <t>FRANCISCO AGURTO</t>
  </si>
  <si>
    <t>RICARDO RODOLFO JARA RIQUELME</t>
  </si>
  <si>
    <t>5-14</t>
  </si>
  <si>
    <t>ELISA SEGURA HENRIQUEZ</t>
  </si>
  <si>
    <t>PALMA ZAMORANO PAZ SOLEDAD</t>
  </si>
  <si>
    <t>CRISTIAN MERCALFE SEPULVEDA</t>
  </si>
  <si>
    <t>DAFNE ZAPATA DONOSO</t>
  </si>
  <si>
    <t>MONICA CARRASCO</t>
  </si>
  <si>
    <t>GLORIA MUÑOZ</t>
  </si>
  <si>
    <t>CARLA SCHEGGIA</t>
  </si>
  <si>
    <t>SANDRA CONCHA</t>
  </si>
  <si>
    <t>MARCOS KRAUS</t>
  </si>
  <si>
    <t>PAULINA SUAREZ</t>
  </si>
  <si>
    <t>PILAR SILVA</t>
  </si>
  <si>
    <t>IGNACIA CACERES</t>
  </si>
  <si>
    <t>VICTOR GRANDON</t>
  </si>
  <si>
    <t>NICOLE GALLARDO</t>
  </si>
  <si>
    <t>ISABEL CAROCA</t>
  </si>
  <si>
    <t>MILTON BEIZA</t>
  </si>
  <si>
    <t>EDUARDO AVILES</t>
  </si>
  <si>
    <t>VINJA AGUILAR</t>
  </si>
  <si>
    <t>ELIZABETH FIERRO</t>
  </si>
  <si>
    <t>GUSTAVO YENTZEN WILSON</t>
  </si>
  <si>
    <t>SAMUEL DIAZ</t>
  </si>
  <si>
    <t>RICARDO SEPULVEDA</t>
  </si>
  <si>
    <t>JORGE VELIZ</t>
  </si>
  <si>
    <t>SILVIA CANIHUANTE</t>
  </si>
  <si>
    <t>PATRICIO CROCCO</t>
  </si>
  <si>
    <t>JOSEFA NUÑEZ</t>
  </si>
  <si>
    <t>IRMA MARTINEZ</t>
  </si>
  <si>
    <t>7-8-10-11</t>
  </si>
  <si>
    <t>VERONICA ARAVENA</t>
  </si>
  <si>
    <t>MARIA CAROLINA CATEPILLAN LOBOS</t>
  </si>
  <si>
    <t>CECILIA ALVAREZ SEPULVEDA</t>
  </si>
  <si>
    <t>PORRAS</t>
  </si>
  <si>
    <t>LEE KYUNG SOON</t>
  </si>
  <si>
    <t>FRANCISCA ANDREA ITURRIAGA VALENZUELA</t>
  </si>
  <si>
    <t>MONTSERRAT CATALA</t>
  </si>
  <si>
    <t>REBECA VENTURA</t>
  </si>
  <si>
    <t>ZACHARY AMSTEIN</t>
  </si>
  <si>
    <t>DENISSE MENNA</t>
  </si>
  <si>
    <t>24021289/19844119</t>
  </si>
  <si>
    <t>30-3</t>
  </si>
  <si>
    <t>MARIA TERESA MARTINEZ</t>
  </si>
  <si>
    <t>NILDA PAYERO</t>
  </si>
  <si>
    <t>LORETO SANCHEZ</t>
  </si>
  <si>
    <t>MARISOL HERNANDEZ</t>
  </si>
  <si>
    <t>VIRGINIA ABARCA</t>
  </si>
  <si>
    <t>ELISABETH FUENTES</t>
  </si>
  <si>
    <t>LUIS LEYTON</t>
  </si>
  <si>
    <t>MARIA ALEJANDRA GALVEZ</t>
  </si>
  <si>
    <t>HECTOR GUERRERO</t>
  </si>
  <si>
    <t>CLARA TAMAÑO</t>
  </si>
  <si>
    <t>28192723/27832899</t>
  </si>
  <si>
    <t>ERIK RIQUELME</t>
  </si>
  <si>
    <t>PATRICIO CAMPOS</t>
  </si>
  <si>
    <t>JAQUELINE LILLO</t>
  </si>
  <si>
    <t>HECTOR POBLETE</t>
  </si>
  <si>
    <t>JAVIERA CELIS</t>
  </si>
  <si>
    <t>KAREN NUÑEZ</t>
  </si>
  <si>
    <t>DAVID ESPINOZA SCHERPING</t>
  </si>
  <si>
    <t>MARCELA ESTRADA ORTIZ</t>
  </si>
  <si>
    <t>MATIAS VARGAS</t>
  </si>
  <si>
    <t>JUAN ALARCON</t>
  </si>
  <si>
    <t>CECILIA DE LA JARA</t>
  </si>
  <si>
    <t>CHRISTIAN EVANS</t>
  </si>
  <si>
    <t>CHRISTIAN RAULD</t>
  </si>
  <si>
    <t>SERGIO ABARCA</t>
  </si>
  <si>
    <t>ROBERTO ARAVENA</t>
  </si>
  <si>
    <t>JOSE LUIS SOTO</t>
  </si>
  <si>
    <t>LORENA MUÑOZ</t>
  </si>
  <si>
    <t>MARTA VERDUGO</t>
  </si>
  <si>
    <t>JUDITH ANTINAO</t>
  </si>
  <si>
    <t>JOSE MANQUEHUE</t>
  </si>
  <si>
    <t>PABLO PINTO</t>
  </si>
  <si>
    <t>MARCO ANTONIO GONZALEZ</t>
  </si>
  <si>
    <t>MARIA FERNANDA FONTECILLA</t>
  </si>
  <si>
    <t>FRANCISCO ARANCIBIA</t>
  </si>
  <si>
    <t>LESLI VALDEVENITO</t>
  </si>
  <si>
    <t>PAUL STEWART</t>
  </si>
  <si>
    <t>PEDRO PAROT</t>
  </si>
  <si>
    <t>CAROLINE BUSCHER</t>
  </si>
  <si>
    <t>JESSENIA SOBARZO</t>
  </si>
  <si>
    <t>FRANCISCA CONCHA</t>
  </si>
  <si>
    <t>FRANCISCO IRACOLA</t>
  </si>
  <si>
    <t>LUIS PARRA</t>
  </si>
  <si>
    <t>MARCELO BERRIOS</t>
  </si>
  <si>
    <t>DEBORA PEREZ</t>
  </si>
  <si>
    <t>SERGIO VEGA</t>
  </si>
  <si>
    <t>LUZ MORALES</t>
  </si>
  <si>
    <t>CRISTIAN FIGUEROA</t>
  </si>
  <si>
    <t>HERNANDEZ GATICA</t>
  </si>
  <si>
    <t>HERNAN CABRERA CACERES</t>
  </si>
  <si>
    <t>WUENDOLIN AMERICA MUÑOZ ARAVENA</t>
  </si>
  <si>
    <t>MARIA JESUS ALESSANDRI PURCELL</t>
  </si>
  <si>
    <t>FRANCISCO UGAS</t>
  </si>
  <si>
    <t>VASTIK RUIZ ROSENBERG</t>
  </si>
  <si>
    <t>MARIA CECILIA OROSTICA BUSTOS</t>
  </si>
  <si>
    <t>MARIA CARRILLO</t>
  </si>
  <si>
    <t>2-29</t>
  </si>
  <si>
    <t>MARCO ARAYA</t>
  </si>
  <si>
    <t>MARIA JOSE REYES</t>
  </si>
  <si>
    <t>PAOLA PACHECO</t>
  </si>
  <si>
    <t>SILVIA MOLINA</t>
  </si>
  <si>
    <t>PATRICIA MOLINA</t>
  </si>
  <si>
    <t>4-19-20</t>
  </si>
  <si>
    <r>
      <rPr>
        <b/>
        <sz val="10"/>
        <color rgb="FFFF0000"/>
        <rFont val="Calibri"/>
        <family val="2"/>
        <scheme val="minor"/>
      </rPr>
      <t>11</t>
    </r>
    <r>
      <rPr>
        <sz val="10"/>
        <rFont val="Calibri"/>
        <family val="2"/>
        <scheme val="minor"/>
      </rPr>
      <t>-</t>
    </r>
    <r>
      <rPr>
        <b/>
        <sz val="10"/>
        <color theme="9" tint="-0.499984740745262"/>
        <rFont val="Calibri"/>
        <family val="2"/>
        <scheme val="minor"/>
      </rPr>
      <t>30</t>
    </r>
  </si>
  <si>
    <t>NICOLAS VENEGAS</t>
  </si>
  <si>
    <t>MARIA CRISTINA RUIZ</t>
  </si>
  <si>
    <t>DAYANA GONZALEZ</t>
  </si>
  <si>
    <t>NATALIA BRUNO SAN MARTIN</t>
  </si>
  <si>
    <t>MARIA PILAR ANSOLEAGA</t>
  </si>
  <si>
    <t>PABLO ANDRES MEDINA</t>
  </si>
  <si>
    <t>NELSON CABEZAS</t>
  </si>
  <si>
    <t>ROSA NIEVA RODRIGUEZ</t>
  </si>
  <si>
    <t>MARISOL VARAS o FAVIOLA VARAS</t>
  </si>
  <si>
    <t>5-19-29</t>
  </si>
  <si>
    <t>CARMEN HIDALGO</t>
  </si>
  <si>
    <t>MARIA ABURTO</t>
  </si>
  <si>
    <t>MARIA LEDESMA</t>
  </si>
  <si>
    <t>CLAUDIA VALLADARES</t>
  </si>
  <si>
    <t>NANCY STHANDIER</t>
  </si>
  <si>
    <t>NICOLE DELGADO</t>
  </si>
  <si>
    <t>CARMEN MUÑOZ</t>
  </si>
  <si>
    <t>JOSE AMPUERO</t>
  </si>
  <si>
    <t>CATALINA HERNAN HERRERA</t>
  </si>
  <si>
    <t>FRANCISCO JAVIER AGUILAR SAPUNAR</t>
  </si>
  <si>
    <t>GUIGNER ANNE CLAIRE DOMINIQUE</t>
  </si>
  <si>
    <t>JUAN MARIO FIGUEROA PEREZ</t>
  </si>
  <si>
    <t>SEBASTIAN QUEUPAN ÑANCUCHEO</t>
  </si>
  <si>
    <t>DANIELA BAÑARES CAÑUL</t>
  </si>
  <si>
    <t>GINA WALLBERG</t>
  </si>
  <si>
    <t>ANDRES DEL ORTE</t>
  </si>
  <si>
    <t>JUAN MOSCOSO</t>
  </si>
  <si>
    <t>ALEJANDRA SAN MATEO</t>
  </si>
  <si>
    <t>PAMELA VALDENEGRO</t>
  </si>
  <si>
    <t>PEDRO BUSTAMANTE</t>
  </si>
  <si>
    <t>LUZ RIQUELME</t>
  </si>
  <si>
    <t>EVA FARIAS</t>
  </si>
  <si>
    <t>CARLA NAVARRETE</t>
  </si>
  <si>
    <t>ROXANA JIMENEZ</t>
  </si>
  <si>
    <r>
      <rPr>
        <sz val="10"/>
        <color rgb="FFFFFF00"/>
        <rFont val="Verdana"/>
        <family val="2"/>
      </rPr>
      <t>Carolina Contreras</t>
    </r>
    <r>
      <rPr>
        <sz val="10"/>
        <color rgb="FF10BED6"/>
        <rFont val="Verdana"/>
        <family val="2"/>
      </rPr>
      <t xml:space="preserve">
Celia Ibacache</t>
    </r>
  </si>
  <si>
    <r>
      <rPr>
        <b/>
        <u/>
        <sz val="11"/>
        <color rgb="FFFFFF00"/>
        <rFont val="Verdana"/>
        <family val="2"/>
      </rPr>
      <t>odontologiaico@integramedica.cl</t>
    </r>
    <r>
      <rPr>
        <u/>
        <sz val="11"/>
        <color rgb="FF00B0F0"/>
        <rFont val="Verdana"/>
        <family val="2"/>
      </rPr>
      <t xml:space="preserve">
cdentalico2@integramedica.cl</t>
    </r>
  </si>
  <si>
    <r>
      <rPr>
        <sz val="9"/>
        <color rgb="FFFFFF00"/>
        <rFont val="Verdana"/>
        <family val="2"/>
      </rPr>
      <t>22 6796582</t>
    </r>
    <r>
      <rPr>
        <sz val="9"/>
        <color rgb="FF10BED6"/>
        <rFont val="Verdana"/>
        <family val="2"/>
      </rPr>
      <t xml:space="preserve">
2 2996478</t>
    </r>
  </si>
  <si>
    <r>
      <rPr>
        <sz val="9"/>
        <color rgb="FFFFFF00"/>
        <rFont val="Verdana"/>
        <family val="2"/>
      </rPr>
      <t>58576803</t>
    </r>
    <r>
      <rPr>
        <sz val="9"/>
        <color rgb="FF10BED6"/>
        <rFont val="Verdana"/>
        <family val="2"/>
      </rPr>
      <t xml:space="preserve">
89023471</t>
    </r>
  </si>
  <si>
    <t>LILIANA ECHEVERRIA</t>
  </si>
  <si>
    <t>MARIA TERESA LIZAMA</t>
  </si>
  <si>
    <t>CLAUDIO DURAN</t>
  </si>
  <si>
    <t>KAREN SEPULVEDA</t>
  </si>
  <si>
    <t>BERNARDA GUTIERREZ</t>
  </si>
  <si>
    <t>PAMELA PALMA</t>
  </si>
  <si>
    <t>MARIA JIMENEZ</t>
  </si>
  <si>
    <t>GONZALO SOTOMAYOR</t>
  </si>
  <si>
    <t>DAVID TORRUELLA</t>
  </si>
  <si>
    <t>MYRIAM VERA</t>
  </si>
  <si>
    <t>ANDRES D. ALENCON</t>
  </si>
  <si>
    <t>SEBASTIAN REBOLLEDO</t>
  </si>
  <si>
    <t>NADIA CARRILLO</t>
  </si>
  <si>
    <t>EDUARDO CATALAN</t>
  </si>
  <si>
    <t>INGEBORG ALCAYAGA</t>
  </si>
  <si>
    <t>GLORIA MOLINA</t>
  </si>
  <si>
    <t>PEDRO AGUILERA</t>
  </si>
  <si>
    <t>VIVIANA LOPEZ</t>
  </si>
  <si>
    <t>PERCY JAMES WALLIS CASABLANCA</t>
  </si>
  <si>
    <t>ROSA MARIA SERON FERRE</t>
  </si>
  <si>
    <t>MARIA PATRICIA AROCA INOSTROZA</t>
  </si>
  <si>
    <t>CRISTIAN CARO MORALES</t>
  </si>
  <si>
    <t>LUIS ZAPATA CUBA</t>
  </si>
  <si>
    <t>OSVALDO SUAREZ PAVEZ</t>
  </si>
  <si>
    <t>CARLA RIVERA MEJIAS</t>
  </si>
  <si>
    <t>JORGE MONSALVES MUÑOZ</t>
  </si>
  <si>
    <t>PATRICIA DOEER</t>
  </si>
  <si>
    <t>MARCELO SANCHEZ</t>
  </si>
  <si>
    <t>MARY CARMEN FONSECA</t>
  </si>
  <si>
    <t>FRANCISCO PINTO</t>
  </si>
  <si>
    <t>PAOLA NAVARRETE</t>
  </si>
  <si>
    <t>MAURICIO GUTIERREZ</t>
  </si>
  <si>
    <t>ANTONIA MEDINA</t>
  </si>
  <si>
    <t>JOSE ARTEAGA</t>
  </si>
  <si>
    <t>MARIO CROCKER</t>
  </si>
  <si>
    <t>JENNIFER COFRE</t>
  </si>
  <si>
    <t>3-5-10-12-13</t>
  </si>
  <si>
    <t>9-19</t>
  </si>
  <si>
    <t>ISABELL HERRERA</t>
  </si>
  <si>
    <t>ALICIA LEIVA</t>
  </si>
  <si>
    <t>ADELA PEREZ</t>
  </si>
  <si>
    <t>NADIA VILLEGAS o NADIA CADIZ</t>
  </si>
  <si>
    <t>MARCELA ESCOBAR</t>
  </si>
  <si>
    <t>KAREN GAETE</t>
  </si>
  <si>
    <t>4500245416</t>
  </si>
  <si>
    <t>NICOLE SOULODRE</t>
  </si>
  <si>
    <t>LISA MUÑOZ</t>
  </si>
  <si>
    <t>SERGIO RODRIGUEZ</t>
  </si>
  <si>
    <t>JEISY RIVERA</t>
  </si>
  <si>
    <t>CATHERINE ARAVENA</t>
  </si>
  <si>
    <t>MANUEL SAAVEDRA CARVAJAL</t>
  </si>
  <si>
    <t>PISO 17 -  JOSEFINA REYES</t>
  </si>
  <si>
    <t>MARIA ELENA PINOCHET</t>
  </si>
  <si>
    <t>ELENA CUITIÑO</t>
  </si>
  <si>
    <t>MARIA DAMARCHI</t>
  </si>
  <si>
    <t>BARBARA PEREZ</t>
  </si>
  <si>
    <t>VICTOR CARO</t>
  </si>
  <si>
    <t>CRISTIAN VILLANUEVA</t>
  </si>
  <si>
    <t>CESAR BARCENAS</t>
  </si>
  <si>
    <t>MARIA CARRILLO SANDOVAL</t>
  </si>
  <si>
    <t>LILIAN MERCADO</t>
  </si>
  <si>
    <t>EDUARDO PIROTTA</t>
  </si>
  <si>
    <t>ALEJANDRO DINAMARCA</t>
  </si>
  <si>
    <t>EDGAR REBOLLEDO</t>
  </si>
  <si>
    <t>JUANA RAMIREZ LIZANA</t>
  </si>
  <si>
    <t>VICENTE RETAMALES</t>
  </si>
  <si>
    <t>KAREN COPIER</t>
  </si>
  <si>
    <t>FREDDY VIDAL</t>
  </si>
  <si>
    <t>WILLIAMS TENORIO</t>
  </si>
  <si>
    <t>MARIA PAULINA MARTIN BARRIOS</t>
  </si>
  <si>
    <t>GOÑI PENI JOSE TOMAS</t>
  </si>
  <si>
    <t>FELIPE TORRES</t>
  </si>
  <si>
    <t>PRIMO VILLEGAS</t>
  </si>
  <si>
    <t>MARIA CRISTINA ESPINOZA</t>
  </si>
  <si>
    <t>CAROLINA PRADA</t>
  </si>
  <si>
    <t>MARIA FERNANDEZ</t>
  </si>
  <si>
    <t>ARELI URIBE</t>
  </si>
  <si>
    <t>MARCO CUEVAS</t>
  </si>
  <si>
    <t>HILDA SALINAS</t>
  </si>
  <si>
    <t>MARIA IRRIBARRI</t>
  </si>
  <si>
    <t>PATRICIO GOMEZ</t>
  </si>
  <si>
    <t>FABIAN LILIO</t>
  </si>
  <si>
    <t>MONICA GARCIA</t>
  </si>
  <si>
    <t>RUBEN VASQUEZ</t>
  </si>
  <si>
    <t>JAVIER SEPULVEDA</t>
  </si>
  <si>
    <t>MARIA FERNANDA SEPULVEDA</t>
  </si>
  <si>
    <t>IGNACIA LIZAMA</t>
  </si>
  <si>
    <t>MARCELO VILCHEZ</t>
  </si>
  <si>
    <t>GERALDINA DONOSO</t>
  </si>
  <si>
    <t>ARTURO ROJAS</t>
  </si>
  <si>
    <t>PEDRO MAY</t>
  </si>
  <si>
    <t>YOLANDA ALVAREZ</t>
  </si>
  <si>
    <t>GERMAN ARAYA</t>
  </si>
  <si>
    <t>MARIA PARADA</t>
  </si>
  <si>
    <t>MIGUEL ALARCON</t>
  </si>
  <si>
    <t>NICOL SAINT-JEAN</t>
  </si>
  <si>
    <t>SEBASTIAN LEIVA</t>
  </si>
  <si>
    <t>JORGE KAYSEN</t>
  </si>
  <si>
    <t>RIOS</t>
  </si>
  <si>
    <t>JOSE RIQUELME</t>
  </si>
  <si>
    <t>27978285/27863091</t>
  </si>
  <si>
    <t>ANA MAESTR</t>
  </si>
  <si>
    <t>ALEJANDRA MUÑOZ GONZALEZ</t>
  </si>
  <si>
    <t>JENNY VARGAS</t>
  </si>
  <si>
    <t>SARAH ATALAH</t>
  </si>
  <si>
    <t>BRUNNI ACEVEDO</t>
  </si>
  <si>
    <t>LUIS OYARZUN</t>
  </si>
  <si>
    <t>OSCAR PEREZ</t>
  </si>
  <si>
    <t>ARTURO SIMUNOVIC</t>
  </si>
  <si>
    <t>HECTOR AGUSTO</t>
  </si>
  <si>
    <t>KATHERINE FLORES</t>
  </si>
  <si>
    <t>JUAN CARLOS ASTUDILLO</t>
  </si>
  <si>
    <t>AGUSTINA ESPINOZA</t>
  </si>
  <si>
    <t>FABIAN AVILA</t>
  </si>
  <si>
    <t>IRMA HENRIQUEZ</t>
  </si>
  <si>
    <t>HUGO ECHEGARAY</t>
  </si>
  <si>
    <t>VALERIA HERRERA</t>
  </si>
  <si>
    <t>FRANCISCO EHIJO</t>
  </si>
  <si>
    <t>RAUL ERNESTO ARAYA FIGUEROA</t>
  </si>
  <si>
    <t>GONZALO PARRA MOLINA</t>
  </si>
  <si>
    <t>RAIMUNDO JOSE GARCIA DE LA HUERTA OVALLE</t>
  </si>
  <si>
    <t>URZUA SANTIAGOS SANDRA BEATRIZ</t>
  </si>
  <si>
    <t>SOLANGE MATUS SILVA</t>
  </si>
  <si>
    <t>EDWARDS PABLO LEA PLAZA</t>
  </si>
  <si>
    <t>MARCELA DUARTE GARCES</t>
  </si>
  <si>
    <t>ALDO INOSTROZA CARREÑO</t>
  </si>
  <si>
    <t>FLORENCIA CORTES</t>
  </si>
  <si>
    <t>FERNANDO SOTO</t>
  </si>
  <si>
    <t>OSVALDO CORTES</t>
  </si>
  <si>
    <t>ANA GARCES</t>
  </si>
  <si>
    <t>ANDREA CAMPOS</t>
  </si>
  <si>
    <t>ALEX PABST</t>
  </si>
  <si>
    <t>BUDINICH</t>
  </si>
  <si>
    <t>ARNALDO GONZALEZ</t>
  </si>
  <si>
    <t>JAIME RAMIREZ</t>
  </si>
  <si>
    <t>TAE SANDOVAL</t>
  </si>
  <si>
    <t>SOLEDAD ARRUE</t>
  </si>
  <si>
    <t>CLAUDIA ALMENDARES</t>
  </si>
  <si>
    <t>MIGUEL MORALES</t>
  </si>
  <si>
    <t>MONICA BOETTCHER</t>
  </si>
  <si>
    <t>CAROLINA LEITON</t>
  </si>
  <si>
    <t>PATRICIO ALARCON</t>
  </si>
  <si>
    <t>MARIA GRACIELA ARTEAGA</t>
  </si>
  <si>
    <t>MARIANA NARANJO</t>
  </si>
  <si>
    <t>ALEXIS LARENAS</t>
  </si>
  <si>
    <t>GLADYS MONTOYA</t>
  </si>
  <si>
    <t>FRANCISCA AYALA</t>
  </si>
  <si>
    <t>15-18</t>
  </si>
  <si>
    <t>CLAUDIO ARIAS</t>
  </si>
  <si>
    <t>LUCIA ALEJANDRA KRAUSHAAR HEYEREMANN</t>
  </si>
  <si>
    <t>SILVIA ROJAS</t>
  </si>
  <si>
    <t>KARENTH GUZMAN</t>
  </si>
  <si>
    <r>
      <t xml:space="preserve">Solp. 10216972 para Corona pza 31
</t>
    </r>
    <r>
      <rPr>
        <b/>
        <sz val="12"/>
        <color rgb="FFFF0000"/>
        <rFont val="Calibri"/>
        <family val="2"/>
        <scheme val="minor"/>
      </rPr>
      <t>FALTA para pza 3</t>
    </r>
  </si>
  <si>
    <t>HILDA VERDEJO</t>
  </si>
  <si>
    <t>MANUEL CORDERO</t>
  </si>
  <si>
    <t>CRISTIAN OTAROLA</t>
  </si>
  <si>
    <t>GONZALO ARANCIBIA</t>
  </si>
  <si>
    <t>SABINA LORENA PARRA</t>
  </si>
  <si>
    <t>JOSE RODRIGO HERNANDEZ</t>
  </si>
  <si>
    <t>ROMINA GUZMAN</t>
  </si>
  <si>
    <t>LEONARDO LUNA</t>
  </si>
  <si>
    <t>FRANCISCO BRZOVIC</t>
  </si>
  <si>
    <t>MARIA ARCOS</t>
  </si>
  <si>
    <t>MIGUEL CACERES PAREDES</t>
  </si>
  <si>
    <t>ESTADISTICA DE TRABAJOS POR CODIGO, REALIZADOS DESDE ENERO 2014  HASTA MES ANTERIOR AL ACTUAL</t>
  </si>
  <si>
    <t>ELIZABETH RUIZ</t>
  </si>
  <si>
    <t>DANIELA FRIGERIO</t>
  </si>
  <si>
    <t>MARIA SOL CARDENAS</t>
  </si>
  <si>
    <t>HORACIO VALENZUELA</t>
  </si>
  <si>
    <t>MONICA AHUES</t>
  </si>
  <si>
    <t>MARCELA AMENGUAL</t>
  </si>
  <si>
    <t>FERNANDO ESTAY</t>
  </si>
  <si>
    <t>LETICIA VIDAL</t>
  </si>
  <si>
    <t>ALVARO PARDO</t>
  </si>
  <si>
    <t>VIVIANA HENRIQUEZ</t>
  </si>
  <si>
    <t>NICOL BENAVIDES</t>
  </si>
  <si>
    <t>MARIA LIZAMA</t>
  </si>
  <si>
    <t>JOSEFA ILBARREBORDE</t>
  </si>
  <si>
    <t>MA. ANTONIETA BARROS</t>
  </si>
  <si>
    <t>FAGO7</t>
  </si>
  <si>
    <t>AGOSTO 2014</t>
  </si>
  <si>
    <t>JACQUELIN MARIN</t>
  </si>
  <si>
    <t>FAGO1</t>
  </si>
  <si>
    <t>FAGO2</t>
  </si>
  <si>
    <t>FAGO3</t>
  </si>
  <si>
    <t>FAGO4</t>
  </si>
  <si>
    <t>FAGO5</t>
  </si>
  <si>
    <t>FAGO6</t>
  </si>
  <si>
    <t>FAGO8</t>
  </si>
  <si>
    <t>FAGO9</t>
  </si>
  <si>
    <t>FAGO10</t>
  </si>
  <si>
    <t>KATARINA ZANINOVIC</t>
  </si>
  <si>
    <t>JOSE MIGUEL MUÑOZ</t>
  </si>
  <si>
    <t>SOLANGE PLATZ</t>
  </si>
  <si>
    <t>BELEN DIAZ</t>
  </si>
  <si>
    <t>LIZA MUÑOZ</t>
  </si>
  <si>
    <t>GABRIEL RODRIGUEZ</t>
  </si>
  <si>
    <t>MERCEDES CONTRERAS</t>
  </si>
  <si>
    <t xml:space="preserve"> MATURANA</t>
  </si>
  <si>
    <t>FRANCISCA PEDREROS</t>
  </si>
  <si>
    <t>CLAUDIO SILVA</t>
  </si>
  <si>
    <t>MARIO ARRIAZA</t>
  </si>
  <si>
    <t>VIVIANA FLORES</t>
  </si>
  <si>
    <t>JOSE ARMIJO</t>
  </si>
  <si>
    <t>ELENA KAROLEVA</t>
  </si>
  <si>
    <t>MARIA CARDENAS</t>
  </si>
  <si>
    <t>PATRICIA PARJA</t>
  </si>
  <si>
    <t>MARIA MITRIONI</t>
  </si>
  <si>
    <t>LARRY SEPULVEDA</t>
  </si>
  <si>
    <t>ROBERTO BAEZA</t>
  </si>
  <si>
    <t>HILCIA RIVERA</t>
  </si>
  <si>
    <t>JAIME ZUÑIGA</t>
  </si>
  <si>
    <t>RODRIGO DE LA FUENTE</t>
  </si>
  <si>
    <t>LIZA COLOMA</t>
  </si>
  <si>
    <t>ORLANDO BECERRA</t>
  </si>
  <si>
    <t>NUBIA CARRILLO</t>
  </si>
  <si>
    <t>ALEJANDRA SAYES</t>
  </si>
  <si>
    <t>12-14-15</t>
  </si>
  <si>
    <t>MARY ROSA PEREZ CANTO CUEVAS</t>
  </si>
  <si>
    <t>JULIO PEREIRA LEPE</t>
  </si>
  <si>
    <t>3-5-7-9-11-13-14</t>
  </si>
  <si>
    <t>4-6-8-10-12</t>
  </si>
  <si>
    <t>10-12-18-20-21-28</t>
  </si>
  <si>
    <t>MARIA IBAÑEZ</t>
  </si>
  <si>
    <t>ANA DAVIS</t>
  </si>
  <si>
    <t>DANTES IGNACIO</t>
  </si>
  <si>
    <t>DOMINGO INFANTE</t>
  </si>
  <si>
    <t>GUILLERMO BASCUÑAN</t>
  </si>
  <si>
    <t>MARIA CONTRERAS</t>
  </si>
  <si>
    <t>MICHAEL ANGELO</t>
  </si>
  <si>
    <t>GUSTAVO ARAYA</t>
  </si>
  <si>
    <t>GIOVANNA CACERES</t>
  </si>
  <si>
    <t>DAVID OLMEDO</t>
  </si>
  <si>
    <t>HELIA ORELLANA</t>
  </si>
  <si>
    <t>SONIA TORO</t>
  </si>
  <si>
    <t>BLANCA DE LAS NIEVES SANTELICES SANTELICES</t>
  </si>
  <si>
    <t>MARIA PILAR VIÑUELA GAMBRA</t>
  </si>
  <si>
    <t>PATRICIA DEL CARMEN PASTEN RIVERA</t>
  </si>
  <si>
    <t>GLORIA ELENA SANCHEZ PEREIRA</t>
  </si>
  <si>
    <t>MILADE AGUAD AGUAD</t>
  </si>
  <si>
    <t>TRINIDAD GARRIDO CACERES</t>
  </si>
  <si>
    <t>MARIA ANGELICA SUAREZ ROJAS</t>
  </si>
  <si>
    <t>LORENA ARAYA</t>
  </si>
  <si>
    <t>KARINA VALENZUELA</t>
  </si>
  <si>
    <t>LISETTE BRIONES</t>
  </si>
  <si>
    <t>CARLOS RUDDATZ</t>
  </si>
  <si>
    <t>CLAUDIA SOTO GONZALEZ</t>
  </si>
  <si>
    <t>CLAUDIO PINTO</t>
  </si>
  <si>
    <t>MANUEL SAAVEDRA</t>
  </si>
  <si>
    <t>JOSIP DESCOVIC POVEDA</t>
  </si>
  <si>
    <t>CAROLINA RIQUELME</t>
  </si>
  <si>
    <t>SARAYA SALAZAR</t>
  </si>
  <si>
    <t>AMERICO CLAVERO</t>
  </si>
  <si>
    <t>LAURA TIGUA</t>
  </si>
  <si>
    <t>GONZALO JIMENEZ</t>
  </si>
  <si>
    <t>JENNY KUSNIR</t>
  </si>
  <si>
    <t>TERESA HERRERA</t>
  </si>
  <si>
    <t>DAVID PUYO</t>
  </si>
  <si>
    <t>TEMRINADO</t>
  </si>
  <si>
    <t>BARBARA GARRIDO</t>
  </si>
  <si>
    <t>CAMILA PASTEN</t>
  </si>
  <si>
    <t>DIGNA ANGELICA VARELA</t>
  </si>
  <si>
    <t>SUP(10-…)</t>
  </si>
  <si>
    <t>MONICA BAHAMONDES</t>
  </si>
  <si>
    <t>FREDY SILVA</t>
  </si>
  <si>
    <t>28475634/28476154</t>
  </si>
  <si>
    <t>CESAR AMPUERO</t>
  </si>
  <si>
    <t>VALENTINA ASTORGA</t>
  </si>
  <si>
    <t>MARTA CHIANG</t>
  </si>
  <si>
    <t>ROSA PINO</t>
  </si>
  <si>
    <t>MARIA AGUILERA</t>
  </si>
  <si>
    <t>MAURICIO GALAZ</t>
  </si>
  <si>
    <t>DOMINGO REYES</t>
  </si>
  <si>
    <t>NELSON RIOS</t>
  </si>
  <si>
    <t>MAYTE ARROYO</t>
  </si>
  <si>
    <t>MONICA TAPIA</t>
  </si>
  <si>
    <t>NATALIA JIMENEZ</t>
  </si>
  <si>
    <t>CRISTIAN MARAMBIO</t>
  </si>
  <si>
    <t>CAMILO ALCAIDE</t>
  </si>
  <si>
    <t>ANTONELLA GEMITA TRONI VITTINI</t>
  </si>
  <si>
    <t>KATHERINE MITCHELL</t>
  </si>
  <si>
    <t>ROXANA MUÑOZ</t>
  </si>
  <si>
    <t>MARIA EUGENIA RETAMAL</t>
  </si>
  <si>
    <t>AUGUSTO LUTZ</t>
  </si>
  <si>
    <t>GABRIELA ALCAIDE</t>
  </si>
  <si>
    <t>SONIA RIVECO</t>
  </si>
  <si>
    <t>RAFAEL MELENDO</t>
  </si>
  <si>
    <t>DALSY ESCANILLA</t>
  </si>
  <si>
    <t>4-5-15-30</t>
  </si>
  <si>
    <t>MARIA ANGELICA QUINTEROS</t>
  </si>
  <si>
    <t>MIRKO CORNEJO</t>
  </si>
  <si>
    <t>MARCO RIQUELME</t>
  </si>
  <si>
    <t>8-9-10-13</t>
  </si>
  <si>
    <t>GUILLERMO HERRERA</t>
  </si>
  <si>
    <t>VICTOR ALARCON</t>
  </si>
  <si>
    <t>SERGIO DE LA FUENTE</t>
  </si>
  <si>
    <t>JUAN MARDONES GODOY</t>
  </si>
  <si>
    <t>LORETO LOAYZA FARIAS</t>
  </si>
  <si>
    <t>GIOVANNA CARRERAS</t>
  </si>
  <si>
    <t>JORGE SILVA</t>
  </si>
  <si>
    <t>AURORA GONZALEZ</t>
  </si>
  <si>
    <t>SANDRA SAAVEDRA</t>
  </si>
  <si>
    <t>CARLA ANNARELLA CAPURRO MITCHELL</t>
  </si>
  <si>
    <t>DIEGO FELIPE MARCENARO MENA</t>
  </si>
  <si>
    <t>MARCELA CANDIA LABARCA</t>
  </si>
  <si>
    <t>CARMEN LETELIER</t>
  </si>
  <si>
    <t>ERIKA BASAEZ</t>
  </si>
  <si>
    <t>ROSA ADASME</t>
  </si>
  <si>
    <t>JEANETTE FIGUEROA</t>
  </si>
  <si>
    <t>HILDA CORVALAN</t>
  </si>
  <si>
    <t>GRACIELA POBLETE</t>
  </si>
  <si>
    <r>
      <t xml:space="preserve">solp. 10249737 para proviorio y perno pza 11
</t>
    </r>
    <r>
      <rPr>
        <b/>
        <sz val="12"/>
        <color rgb="FFFF0000"/>
        <rFont val="Calibri"/>
        <family val="2"/>
        <scheme val="minor"/>
      </rPr>
      <t>FALTA PARA CORONA</t>
    </r>
  </si>
  <si>
    <t>MOISES DURAN</t>
  </si>
  <si>
    <t>PABLO ROCO</t>
  </si>
  <si>
    <t>FELIPE JIMENEZ</t>
  </si>
  <si>
    <t>JOAQUIN LEON PARODI</t>
  </si>
  <si>
    <t>ANA MARIA CANDIA</t>
  </si>
  <si>
    <t>PETERSEN ETCHEGARAY JORGE</t>
  </si>
  <si>
    <t>KREBALU CHAUCA LOYOLA</t>
  </si>
  <si>
    <t>GLORIA CARREÑO</t>
  </si>
  <si>
    <t>YULISSA RUIZ</t>
  </si>
  <si>
    <t>ROBERTO SCOTTI</t>
  </si>
  <si>
    <t>SERGIO BUSTAMANTE</t>
  </si>
  <si>
    <t>FRANCISCA ESPINA</t>
  </si>
  <si>
    <t>30-X</t>
  </si>
  <si>
    <t>UREJOLA</t>
  </si>
  <si>
    <t>CONSTANZA GREAU</t>
  </si>
  <si>
    <t>EVELINE WAGNER</t>
  </si>
  <si>
    <t>NATALIA LAZO</t>
  </si>
  <si>
    <t>SWANY GALLARDO</t>
  </si>
  <si>
    <t>SEBASTIAN MILLIE</t>
  </si>
  <si>
    <t>ALEJANDRO GNECCO</t>
  </si>
  <si>
    <t>PATRICIO ONETTO</t>
  </si>
  <si>
    <t>BENJAMIN RAMIREZ</t>
  </si>
  <si>
    <t>ANIELKA VARGAS</t>
  </si>
  <si>
    <t>CAROLINA URZUA</t>
  </si>
  <si>
    <t>EDUARDO FERNANDEZ</t>
  </si>
  <si>
    <t>MERCEDES MORALES</t>
  </si>
  <si>
    <t>FAJARDO</t>
  </si>
  <si>
    <t>IRIS CRISTINA PRADO GARCES</t>
  </si>
  <si>
    <t>FRANCISCO HERNAN YAÑEZ AHUMADA</t>
  </si>
  <si>
    <t>GLENDY BAEZA PILQUIMAN</t>
  </si>
  <si>
    <t>PAMELA GAETE RAMOS</t>
  </si>
  <si>
    <t>SANDRA QUENTI</t>
  </si>
  <si>
    <t>RAQUEL MUÑOZ</t>
  </si>
  <si>
    <t>MARIA HIDALGO</t>
  </si>
  <si>
    <t>MIRIAM GARIN</t>
  </si>
  <si>
    <t>CECILIA ZUÑIGA</t>
  </si>
  <si>
    <t>JEANETTE WEBER</t>
  </si>
  <si>
    <t>AURORA ALVAREZ</t>
  </si>
  <si>
    <t>FRANCISCO URZUA</t>
  </si>
  <si>
    <t>DANIELA GUZMAN</t>
  </si>
  <si>
    <t>MATILDA MONTECINO</t>
  </si>
  <si>
    <t>ISAAC JEREZ</t>
  </si>
  <si>
    <t>MARIA ELISA ESPINOLA</t>
  </si>
  <si>
    <t>DIEGO GALLEGOS</t>
  </si>
  <si>
    <t>MARIA VALDERRAMA</t>
  </si>
  <si>
    <t>LILIANA ZUÑIGA</t>
  </si>
  <si>
    <t>SEBASTIAN CRISOSTOMO</t>
  </si>
  <si>
    <t>SARA TOLEDO</t>
  </si>
  <si>
    <t>SERGIO RIVAS</t>
  </si>
  <si>
    <t>JAVIERA CAMPOS</t>
  </si>
  <si>
    <t>ENRIQUE MUÑOZ</t>
  </si>
  <si>
    <t>CAROLINA ESCOBAR</t>
  </si>
  <si>
    <t>JEANNETTE NUÑEZ</t>
  </si>
  <si>
    <t>VERONICA LIENFEF</t>
  </si>
  <si>
    <t>LORENA MALDONADO</t>
  </si>
  <si>
    <t>DIONISIO FERNANDO DE LA CERDA OLIVOS</t>
  </si>
  <si>
    <t>GABRIELA JUANA ALCAIDE DE VIDTS</t>
  </si>
  <si>
    <t>DANIELA LLANCA FUSTER</t>
  </si>
  <si>
    <t>MIRIAM GUERRERO</t>
  </si>
  <si>
    <t>ELENA CULTIÑO</t>
  </si>
  <si>
    <t>CLAUDIO PALMA</t>
  </si>
  <si>
    <t>CATHERINE OROZCO</t>
  </si>
  <si>
    <t>KARIN SCHAFER</t>
  </si>
  <si>
    <t>CHILDISH BRAVO</t>
  </si>
  <si>
    <t>INGRID SCHIMIDT</t>
  </si>
  <si>
    <t>ISABEL DELGAGO</t>
  </si>
  <si>
    <t>MARIA FERNANDA CUEVAS</t>
  </si>
  <si>
    <t>MARIA JOSE SILVA</t>
  </si>
  <si>
    <t>MARIANELA MORA</t>
  </si>
  <si>
    <t>PABLO CORDERO</t>
  </si>
  <si>
    <t>CRISTOBAL REYES</t>
  </si>
  <si>
    <t>PAULINA ARENAS</t>
  </si>
  <si>
    <t>CARLA DIAZ</t>
  </si>
  <si>
    <t>GIOVANNA TIAYNA</t>
  </si>
  <si>
    <t>CLAUDIO FIGUERIO</t>
  </si>
  <si>
    <t>ALFREDO NAVARRETE</t>
  </si>
  <si>
    <t>BRUNO MACHMAR</t>
  </si>
  <si>
    <t>FAGO11</t>
  </si>
  <si>
    <t>FAGO12</t>
  </si>
  <si>
    <t>MONTERO AMARAL MARIA GABRIELA</t>
  </si>
  <si>
    <t>COLLIO</t>
  </si>
  <si>
    <t>8-X</t>
  </si>
  <si>
    <t>DAVID CUEVAS</t>
  </si>
  <si>
    <t>FAGO15</t>
  </si>
  <si>
    <t>GENESIS VALERIA</t>
  </si>
  <si>
    <t>TELLO</t>
  </si>
  <si>
    <t>RONALD ROJAS</t>
  </si>
  <si>
    <t>NO DETALLA EN CANCELACIONES</t>
  </si>
  <si>
    <t>FRANCISCO YAÑEZ</t>
  </si>
  <si>
    <t>LORENA RIVER</t>
  </si>
  <si>
    <t>NICOLÁS GARRIDO</t>
  </si>
  <si>
    <t>FAGO19</t>
  </si>
  <si>
    <t>CAILLET GUTIERREZ KRISHNA PAZ</t>
  </si>
  <si>
    <t>ROSA MARTINEZ</t>
  </si>
  <si>
    <t>GUERRA M</t>
  </si>
  <si>
    <t>FAGO20</t>
  </si>
  <si>
    <t>MIRIAM CONTRERAS</t>
  </si>
  <si>
    <t>28-X</t>
  </si>
  <si>
    <t>JOSE LUIS SEPULVEDA</t>
  </si>
  <si>
    <t>ESTUPIÑAN</t>
  </si>
  <si>
    <t>RONALD SALVO</t>
  </si>
  <si>
    <t>MANUEL CARVALLO</t>
  </si>
  <si>
    <t>CORONA PERIFERICA:</t>
  </si>
  <si>
    <t>PERNO MUÑON METALICO</t>
  </si>
  <si>
    <t>FAGO17</t>
  </si>
  <si>
    <t>FAGO13</t>
  </si>
  <si>
    <t>FAGO14</t>
  </si>
  <si>
    <t>FAGO16</t>
  </si>
  <si>
    <t>FAGO18</t>
  </si>
  <si>
    <t>FAGO21</t>
  </si>
  <si>
    <t>FAGO22</t>
  </si>
  <si>
    <t>FAGO23</t>
  </si>
  <si>
    <t>FAGO24</t>
  </si>
  <si>
    <t>FAGO25</t>
  </si>
  <si>
    <t>FAGO26</t>
  </si>
  <si>
    <t>FAGO27</t>
  </si>
  <si>
    <t>FAGO28</t>
  </si>
  <si>
    <t>FAGO29</t>
  </si>
  <si>
    <t>FAGO30</t>
  </si>
  <si>
    <t>MARCO CASTILLO</t>
  </si>
  <si>
    <t>ROBERTO BASTIAS</t>
  </si>
  <si>
    <t>FAGO33</t>
  </si>
  <si>
    <t>FAGO31</t>
  </si>
  <si>
    <t>FAGO32</t>
  </si>
  <si>
    <t>CRISTOBAL FRITZ</t>
  </si>
  <si>
    <t>JUAN CRISTOBAL PINTO</t>
  </si>
  <si>
    <t>RODRIGO PAREDES</t>
  </si>
  <si>
    <t>PATRICIO CHAMORRO</t>
  </si>
  <si>
    <t>ELISA CATALDO</t>
  </si>
  <si>
    <t>DANIEL CHAVEZ</t>
  </si>
  <si>
    <t>IRENE MOLINA</t>
  </si>
  <si>
    <t>ANA MILLACAN</t>
  </si>
  <si>
    <t>MARIA CECILIA PARDO</t>
  </si>
  <si>
    <t>CARLOS ELFELDT</t>
  </si>
  <si>
    <t>SERGIO GOMEZ</t>
  </si>
  <si>
    <t>ROLANDO LAGOS</t>
  </si>
  <si>
    <t>ROSA DIAZ</t>
  </si>
  <si>
    <t>LORETO</t>
  </si>
  <si>
    <t>CLAUDIA MORRISON</t>
  </si>
  <si>
    <t>MARISOL VILLALOBOS JARA</t>
  </si>
  <si>
    <t>MARIANELA JOFRE</t>
  </si>
  <si>
    <t>VIRGINIA CONTRERAS</t>
  </si>
  <si>
    <t>ROBERTO CARREÑO</t>
  </si>
  <si>
    <t>14-X</t>
  </si>
  <si>
    <t>JUAN FRANCISCO CARO</t>
  </si>
  <si>
    <t>CRISTIAN LEON</t>
  </si>
  <si>
    <t>ORIETA VALENZUELA</t>
  </si>
  <si>
    <t>EMILIA URZUA</t>
  </si>
  <si>
    <t>BARRERA</t>
  </si>
  <si>
    <t>JAIME ACUÑA</t>
  </si>
  <si>
    <t>CARMEN HEREDIA</t>
  </si>
  <si>
    <t>MARCO ANTONIO AGUILERA</t>
  </si>
  <si>
    <t>ROMINA STECK</t>
  </si>
  <si>
    <t>XIMENA MENESES NAVEA</t>
  </si>
  <si>
    <t>SAUL AGUIRRE ZUÑIGA</t>
  </si>
  <si>
    <t>RODRIGO MORENO</t>
  </si>
  <si>
    <t>LUZ DIAZ</t>
  </si>
  <si>
    <t>CLAUDIA COLL</t>
  </si>
  <si>
    <t>LILI VALLE</t>
  </si>
  <si>
    <t>CLARA BARRA FLORES</t>
  </si>
  <si>
    <t>SANDRA MORENO</t>
  </si>
  <si>
    <t>LORENA AGUILERA o LAURA AGUILERA</t>
  </si>
  <si>
    <r>
      <rPr>
        <b/>
        <sz val="10"/>
        <color rgb="FFFF0000"/>
        <rFont val="Calibri"/>
        <family val="2"/>
        <scheme val="minor"/>
      </rPr>
      <t>2</t>
    </r>
    <r>
      <rPr>
        <sz val="10"/>
        <rFont val="Calibri"/>
        <family val="2"/>
        <scheme val="minor"/>
      </rPr>
      <t>-30</t>
    </r>
  </si>
  <si>
    <t>RONALD PAIRUMANI</t>
  </si>
  <si>
    <t>JOSE VALENZUELA</t>
  </si>
  <si>
    <t>VERONICA MACIAS BERGER</t>
  </si>
  <si>
    <t>INA NESVADBA MATUS</t>
  </si>
  <si>
    <t>MATIAS ERNESTO VRGAS BARRAZA</t>
  </si>
  <si>
    <t>YASSER BAZA RIOS</t>
  </si>
  <si>
    <t>PABLO NAVARRETE</t>
  </si>
  <si>
    <t>CARLOS ROJAS</t>
  </si>
  <si>
    <t>EDMUNDO SANTANDER</t>
  </si>
  <si>
    <t>CRISTIAN ALARCON</t>
  </si>
  <si>
    <t>CRISTINA FUENTEALBA</t>
  </si>
  <si>
    <t>GUILLERMO IBARRA</t>
  </si>
  <si>
    <t>MARCELO GUERRA</t>
  </si>
  <si>
    <t>CATALINBA SEPULVEDA</t>
  </si>
  <si>
    <t>YERKO VUSCOVICH</t>
  </si>
  <si>
    <t>BLANCA ARRIAGADA</t>
  </si>
  <si>
    <t>EDMUNDO VEGA</t>
  </si>
  <si>
    <t>RIGOBERTO CADIZ</t>
  </si>
  <si>
    <t>VICTOR CABEZAS</t>
  </si>
  <si>
    <t>FERMIN HURAPIL</t>
  </si>
  <si>
    <t>MARCIA ALIAGA</t>
  </si>
  <si>
    <t>DANIEL PUEBLA</t>
  </si>
  <si>
    <t>NAVARRO</t>
  </si>
  <si>
    <t>MARIA JOSE ANSOLEAGA</t>
  </si>
  <si>
    <t>HELLEN OLIVARES</t>
  </si>
  <si>
    <t>INGRID VARGAS</t>
  </si>
  <si>
    <t>ROSA GALDAMES</t>
  </si>
  <si>
    <t>RONALD ZUÑIGA</t>
  </si>
  <si>
    <t>ANDREA TOLEDO</t>
  </si>
  <si>
    <t>JORGE CHAPA</t>
  </si>
  <si>
    <t>MARCELO BARRIENTOS</t>
  </si>
  <si>
    <t>PAULA PEREZ</t>
  </si>
  <si>
    <t>PAOLA DIAZ ROJAS</t>
  </si>
  <si>
    <t>AMERICO PROVOSTE</t>
  </si>
  <si>
    <t>FERNANDA AROS</t>
  </si>
  <si>
    <t>MANUEL RIVEROS</t>
  </si>
  <si>
    <t>TAMARA JIMENEZ</t>
  </si>
  <si>
    <t>SERGIO TORREALBA</t>
  </si>
  <si>
    <t>JUAN GABRIEL PEREZ</t>
  </si>
  <si>
    <t>CARLOS AZACRA</t>
  </si>
  <si>
    <t>SUSANA CONTRERAS</t>
  </si>
  <si>
    <t>VIVIANA CROXATTO</t>
  </si>
  <si>
    <t>SILVIA LARA</t>
  </si>
  <si>
    <t>GLENDA SALAZAR IRIBARRA</t>
  </si>
  <si>
    <t>LORENA PONCE FLORES</t>
  </si>
  <si>
    <t>ROXANA VALDIVIESO</t>
  </si>
  <si>
    <t>TERESA CAMPOS REYES</t>
  </si>
  <si>
    <t>Estan haciendo trabajo paciente DELIA PARGA RAMIREZ - Dr. CORVALAN  solp 10119252 y epi 14887179 - corona p`za 12 o 13</t>
  </si>
  <si>
    <t>XIMENA RUBILAR</t>
  </si>
  <si>
    <t>PATRICIA CORREA</t>
  </si>
  <si>
    <t>DOMINGO SALINAS</t>
  </si>
  <si>
    <t>EDWARD PIZARRO</t>
  </si>
  <si>
    <t>PIZARRO VEGA JOSE MARIA</t>
  </si>
  <si>
    <t>CRISTOBAL ACUÑA</t>
  </si>
  <si>
    <t>14-18-30-31</t>
  </si>
  <si>
    <t>RAUL AVILA</t>
  </si>
  <si>
    <t>DANIEL DE LA VEGA</t>
  </si>
  <si>
    <t>LUIS GONZALEZ MARTINEZ</t>
  </si>
  <si>
    <t>MELISA CORTES TORREJON</t>
  </si>
  <si>
    <t>MAGDALENA ASTORGA</t>
  </si>
  <si>
    <t>PATRICIA ZAMBRANO</t>
  </si>
  <si>
    <t>7-X</t>
  </si>
  <si>
    <t>ANDREA ULLOA</t>
  </si>
  <si>
    <t>DANIELA CORREA</t>
  </si>
  <si>
    <t>ANDRES SANTANDER</t>
  </si>
  <si>
    <t>MARY ELLIS PEREDA</t>
  </si>
  <si>
    <t>ANA MARIA CARVALLO</t>
  </si>
  <si>
    <t>MARCELO ESPINOZA</t>
  </si>
  <si>
    <t>LUIS GALVEZ</t>
  </si>
  <si>
    <t>RICARDO VALLEJOS</t>
  </si>
  <si>
    <t>PEDRO LOPEZ</t>
  </si>
  <si>
    <t>IVAN OSSES</t>
  </si>
  <si>
    <t>BARRACHINA GARCIA</t>
  </si>
  <si>
    <t>LUZ MARIA LOPEZ RIOS</t>
  </si>
  <si>
    <t>SERGIO SILVA</t>
  </si>
  <si>
    <t>PABLO YZZI</t>
  </si>
  <si>
    <t>RUTH INSUNZA</t>
  </si>
  <si>
    <t>GLADYS RODRIGUEZ</t>
  </si>
  <si>
    <t>DALIA PONCE</t>
  </si>
  <si>
    <t>FLOR ANGEL GUTIERREZ</t>
  </si>
  <si>
    <t>CLAUDIO MONCADA</t>
  </si>
  <si>
    <t>ELIZABETH GATICA</t>
  </si>
  <si>
    <t>ALEXANDER VALENCIA</t>
  </si>
  <si>
    <t>ANDREA PARRA</t>
  </si>
  <si>
    <t>BARBARA GUERRERO</t>
  </si>
  <si>
    <t>GABRIEL CASTILLO</t>
  </si>
  <si>
    <t>MYRIAM GARIN</t>
  </si>
  <si>
    <t>MARIANA BOATTINNI</t>
  </si>
  <si>
    <t>LUIS TOLEDO</t>
  </si>
  <si>
    <t>ADELA PEREZ HORMAZABAL</t>
  </si>
  <si>
    <t>LEONEL INOSTROZA</t>
  </si>
  <si>
    <t>FLOR RUBINA</t>
  </si>
  <si>
    <t>MARTA CESPEDES</t>
  </si>
  <si>
    <t>ANA MARIA QUIROZ</t>
  </si>
  <si>
    <t>ALEJANDRA FLORES</t>
  </si>
  <si>
    <t>MAURICIO LOPEZ</t>
  </si>
  <si>
    <t>CALRO</t>
  </si>
  <si>
    <t>6 A 11</t>
  </si>
  <si>
    <t>BARBARA PATRICIA RODRIGUEZ FADIC</t>
  </si>
  <si>
    <t>CLAUDIO VANNI MALDONADO</t>
  </si>
  <si>
    <t>SANDRA ELIZABETH MOLINA ILLANES</t>
  </si>
  <si>
    <t>MARGARITA ANGELA SOTO CARRASCO</t>
  </si>
  <si>
    <t>KAFFO CHACOFF</t>
  </si>
  <si>
    <t>CLAUDIA ORELLANA CORNEJO</t>
  </si>
  <si>
    <t>JESSICA SEACCHI</t>
  </si>
  <si>
    <t>13-13-14-15</t>
  </si>
  <si>
    <t>MINICA ALEMANY ERRAZYRIZ</t>
  </si>
  <si>
    <t>PABLO MORENO</t>
  </si>
  <si>
    <t>RICARDO POUCHUCO CACERES</t>
  </si>
  <si>
    <t>VALENTINA CAMPOS</t>
  </si>
  <si>
    <t xml:space="preserve"> </t>
  </si>
  <si>
    <t>ANULADA -SOLPED SIN ORDEN</t>
  </si>
  <si>
    <t>ALEJANDRO BILBENY</t>
  </si>
  <si>
    <t>20-21-24-25-28</t>
  </si>
  <si>
    <t>PAOLA ANDREA FLORES</t>
  </si>
  <si>
    <t>NELSON PICHICOI</t>
  </si>
  <si>
    <t>GLORIA ORTIZ</t>
  </si>
  <si>
    <t>ERIKA CAMPOS</t>
  </si>
  <si>
    <t>BRYAN GONZALEZ LASTRA</t>
  </si>
  <si>
    <t>LEONARDO SANCHEZ DUQUE</t>
  </si>
  <si>
    <t>JOSE CARLOS PRADO</t>
  </si>
  <si>
    <t>AISHA HABIB</t>
  </si>
  <si>
    <t>EDISON VIDAL</t>
  </si>
  <si>
    <t>JESUS CACERES</t>
  </si>
  <si>
    <t>ROBERTO CARLOS LEIVA MORAN</t>
  </si>
  <si>
    <t>PAMELA HUAIQUILAO</t>
  </si>
  <si>
    <t>JAVIERA  TOLOSA</t>
  </si>
  <si>
    <t>JOHANA GONZALEZ</t>
  </si>
  <si>
    <t>LEOPOLDO SANCHEZ</t>
  </si>
  <si>
    <t>SERIO ARAYA</t>
  </si>
  <si>
    <t>CLAUDIO MATHEWS</t>
  </si>
  <si>
    <t>MARTA ARAYA</t>
  </si>
  <si>
    <t>JOSE LUIS UGALDE o JORGE LUIS DIAZ</t>
  </si>
  <si>
    <r>
      <t xml:space="preserve">Solp. 10184931 para solo  una corona pilar insercion  pza 3 y un intermediario pza 4
</t>
    </r>
    <r>
      <rPr>
        <b/>
        <sz val="11"/>
        <color rgb="FFFF0000"/>
        <rFont val="Calibri"/>
        <family val="2"/>
        <scheme val="minor"/>
      </rPr>
      <t>FALTA para pza 5</t>
    </r>
  </si>
  <si>
    <t>MARTA PIZARRO</t>
  </si>
  <si>
    <t>MAURICIO BRUZZONE</t>
  </si>
  <si>
    <t>EDDIE DEL PINO</t>
  </si>
  <si>
    <t>GUILLERMINA DIAZ</t>
  </si>
  <si>
    <t>JAVIERA OROZCO</t>
  </si>
  <si>
    <t>RUT VALENZUELA</t>
  </si>
  <si>
    <t>SANDRA PALMA</t>
  </si>
  <si>
    <t>JORGE NORAMBUENA</t>
  </si>
  <si>
    <t>JOSE LABRAÑA</t>
  </si>
  <si>
    <t>MIJHAIL REINOSO</t>
  </si>
  <si>
    <t>ARTURO FUENTES</t>
  </si>
  <si>
    <t>ALEJANDRO VALENCIA BURGOS</t>
  </si>
  <si>
    <t>GERARDO LEIVA SANMARTIN</t>
  </si>
  <si>
    <t>MONICA LOPEZ GARCIA</t>
  </si>
  <si>
    <t>ANGELA ROJAS LABORDERIE</t>
  </si>
  <si>
    <t>MARIA JOSE PIÑA CARREÑO</t>
  </si>
  <si>
    <t>LUCIA ADRIAN</t>
  </si>
  <si>
    <t>CECILIA LEON</t>
  </si>
  <si>
    <t>ANGELA PINA</t>
  </si>
  <si>
    <t>LUIS PEREZ LAGOS</t>
  </si>
  <si>
    <t>MACARENA MEDINA</t>
  </si>
  <si>
    <t>LUIS PAILAFEF</t>
  </si>
  <si>
    <t>BENEDICTA MARTINEZ</t>
  </si>
  <si>
    <t>NATALIE HENRIQUEZ</t>
  </si>
  <si>
    <t>ANA CODOCEO</t>
  </si>
  <si>
    <t>LORENA SASSO</t>
  </si>
  <si>
    <t>MANUEL SOTO</t>
  </si>
  <si>
    <t>REYES</t>
  </si>
  <si>
    <t>PAMELA VERA</t>
  </si>
  <si>
    <t>4-19-30-X</t>
  </si>
  <si>
    <t>PEDRO PARRAGUEZ BECERRA</t>
  </si>
  <si>
    <t>4-29</t>
  </si>
  <si>
    <t>MARIA PAZ LEMP</t>
  </si>
  <si>
    <t>NANCY GARCES</t>
  </si>
  <si>
    <t>EMA FUENTES</t>
  </si>
  <si>
    <t>NATALIA ALMAZAN CARRASCO</t>
  </si>
  <si>
    <t>LILIAN ELENA TAPIA CONCHA</t>
  </si>
  <si>
    <t>SORAYA RUIZ</t>
  </si>
  <si>
    <t>XIMENA VERA ZARDOYA</t>
  </si>
  <si>
    <t>EDITH CISTERNAS</t>
  </si>
  <si>
    <t>NICOLE MOYA URRA</t>
  </si>
  <si>
    <t>MARTA NORAMBUENA</t>
  </si>
  <si>
    <t>PAOLA SAGAL</t>
  </si>
  <si>
    <t>GERMAN CARRASCO</t>
  </si>
  <si>
    <t>GRACE CISTERNA</t>
  </si>
  <si>
    <t>SANDRA WONG</t>
  </si>
  <si>
    <t>EVELYN FAUNDEZ</t>
  </si>
  <si>
    <t>MARIA GUAJARDO</t>
  </si>
  <si>
    <t>PABLO FREDERICK</t>
  </si>
  <si>
    <t>HILDA MUÑOZ</t>
  </si>
  <si>
    <t>LORENA MURILLO</t>
  </si>
  <si>
    <t>MIGUEL NUÑEZ</t>
  </si>
  <si>
    <t>STEPHAN HALLOY</t>
  </si>
  <si>
    <t>MANUEL VELASQUEZ</t>
  </si>
  <si>
    <t>JORGE MOSIAS</t>
  </si>
  <si>
    <t>BLANCA MATTA</t>
  </si>
  <si>
    <t>ALEJANDRO ALVAREZ</t>
  </si>
  <si>
    <t>CARLOS BAHAMONDEZ</t>
  </si>
  <si>
    <t>PEDRO GALVEZ</t>
  </si>
  <si>
    <t>ANA BELEN MARDONES</t>
  </si>
  <si>
    <t>LEONARDO MEJIAS</t>
  </si>
  <si>
    <t>CAROLA REYES</t>
  </si>
  <si>
    <t>JAVIERA FERNANDEZ</t>
  </si>
  <si>
    <t>MAXIMILIANO VELASQUEZ</t>
  </si>
  <si>
    <t>CARLOS ROJAS TORO</t>
  </si>
  <si>
    <t>FELIX LEONARDO TAPIA VEGA</t>
  </si>
  <si>
    <t>3-X</t>
  </si>
  <si>
    <t>MARCELINA ARAVENA</t>
  </si>
  <si>
    <t>FABIAN JILBERTO</t>
  </si>
  <si>
    <t>CLAUDIO POLA</t>
  </si>
  <si>
    <t>PATRICIA LALUT VASQUEZ</t>
  </si>
  <si>
    <t>XIMENA URRA</t>
  </si>
  <si>
    <t>CLAUDIO MEDINA</t>
  </si>
  <si>
    <t>MACIEL FRANKLIN</t>
  </si>
  <si>
    <t>DANIEL MONQUE</t>
  </si>
  <si>
    <t>MARIELA FELIU</t>
  </si>
  <si>
    <t>JUAN LUCO</t>
  </si>
  <si>
    <t>ROSA PIZARRO</t>
  </si>
  <si>
    <t>CATALINA TEJO</t>
  </si>
  <si>
    <t>JOSE ANTONIO MARTINEZ ABRAHAM</t>
  </si>
  <si>
    <t>JAIME BARRIOS MOLINA</t>
  </si>
  <si>
    <t>PUPKIN CURIEL ROBERTO</t>
  </si>
  <si>
    <t>JOSEFINA INFANTE VIAL</t>
  </si>
  <si>
    <t>ROBERTO FALCK</t>
  </si>
  <si>
    <t>BENJAMIN BECERRA</t>
  </si>
  <si>
    <t>BECKY LEYTON</t>
  </si>
  <si>
    <t>ALEJANDRO WIDMER</t>
  </si>
  <si>
    <t>JOSE LUIS ROZAS</t>
  </si>
  <si>
    <t>RENATO AVALOS</t>
  </si>
  <si>
    <t>SUSANA POBLETE</t>
  </si>
  <si>
    <t>LILIANA MUÑOZ</t>
  </si>
  <si>
    <t>GELDY RENDICH MENDOZA</t>
  </si>
  <si>
    <t>CARLOS ROJAS o CARLOS ROSAS</t>
  </si>
  <si>
    <t>CAROL MELO CHAPA o KAROL MELO</t>
  </si>
  <si>
    <t>13-15-30</t>
  </si>
  <si>
    <t>ELIZABETH RAMIREZ</t>
  </si>
  <si>
    <t>JULIO CESAR MORENO</t>
  </si>
  <si>
    <t>GLADYS REYES</t>
  </si>
  <si>
    <t>JUANA MATELUNA</t>
  </si>
  <si>
    <t>PAOLA COSSIO</t>
  </si>
  <si>
    <t>FERNANDO SAAVEDRA</t>
  </si>
  <si>
    <t>MONICA SALINAS</t>
  </si>
  <si>
    <t>FLORENCIA SPOTORNO</t>
  </si>
  <si>
    <t>FRESIA LEZANA</t>
  </si>
  <si>
    <t>CAROLINA RETAMAL</t>
  </si>
  <si>
    <t>FELIX FUENTES</t>
  </si>
  <si>
    <t>ANTONIA ISIDORA VITTINI QUILODRAN</t>
  </si>
  <si>
    <t>MARIA TERESA SALINAS GUERRA</t>
  </si>
  <si>
    <t>MAURICIO LIZAMA</t>
  </si>
  <si>
    <t>IVONNE ROCCO</t>
  </si>
  <si>
    <t>ELIZABETH NIETO</t>
  </si>
  <si>
    <t>ALEXIS VALENZUELA</t>
  </si>
  <si>
    <t>SANDRA TEJOS</t>
  </si>
  <si>
    <t>CLAUDIA CABRERA PARADA</t>
  </si>
  <si>
    <t>RENE REYES CARO</t>
  </si>
  <si>
    <t>MARCO ANTONIO GUZMAN CORTES</t>
  </si>
  <si>
    <t>PATRICIA MOYA GONZALEZ</t>
  </si>
  <si>
    <t>JOYCE VASCONCELLOS</t>
  </si>
  <si>
    <t>MARISELA GALAZ</t>
  </si>
  <si>
    <t>HECTOR LLANOS</t>
  </si>
  <si>
    <t>PAMELA HENRIQUEZ</t>
  </si>
  <si>
    <t>13-14-30-X</t>
  </si>
  <si>
    <t>3-4-X</t>
  </si>
  <si>
    <t>CLAUDIA ROMAN</t>
  </si>
  <si>
    <t>NAYARETH TAPIA</t>
  </si>
  <si>
    <t>MARIA MORDCOVICH</t>
  </si>
  <si>
    <t>ANA BENAVENTE</t>
  </si>
  <si>
    <t>CRISLER ROMERO</t>
  </si>
  <si>
    <t>ELIZABETH FERNANDEZ</t>
  </si>
  <si>
    <t>MIRTA GONZALEZ</t>
  </si>
  <si>
    <t xml:space="preserve">GLENDA SALAZAR </t>
  </si>
  <si>
    <t>CARLOS PAVISSICH</t>
  </si>
  <si>
    <t>MARIA CRISTI CORTES</t>
  </si>
  <si>
    <t>MAXIMO ROBERTO GONZALEZ ROZALEZ</t>
  </si>
  <si>
    <t>AIDA MONTENEGRO</t>
  </si>
  <si>
    <t>JULIO CESAR ALEGRIA</t>
  </si>
  <si>
    <t>MARIELA LETELIER</t>
  </si>
  <si>
    <t>LUIS DUMONT</t>
  </si>
  <si>
    <t>JENNIFER OLGUIN</t>
  </si>
  <si>
    <t>KAREN GONZALEZ</t>
  </si>
  <si>
    <t>CARLOS MORIAMEZ</t>
  </si>
  <si>
    <t>FERNANDO MORA</t>
  </si>
  <si>
    <t>PAOLA BRIZUELA</t>
  </si>
  <si>
    <t>DANIEL ARCE</t>
  </si>
  <si>
    <t>GRISELDA MARTINEZ</t>
  </si>
  <si>
    <t>GEMITA RETAMALES</t>
  </si>
  <si>
    <t>HORTENCIA LAGOS</t>
  </si>
  <si>
    <t>SERGIO GENARO RIVERA FERNANDEZ</t>
  </si>
  <si>
    <t>PAOLA ALEJANDRA SILVA FUENTES</t>
  </si>
  <si>
    <t>CLAUDIO CABEZAS CANOBRA</t>
  </si>
  <si>
    <t>CARLA CORONA</t>
  </si>
  <si>
    <t>GONZALO URRUTIA</t>
  </si>
  <si>
    <t>XIMENA ROBLEDO SOLIS</t>
  </si>
  <si>
    <t>SOFIA ACUÑA</t>
  </si>
  <si>
    <t>VALDIVIA</t>
  </si>
  <si>
    <t>LUCERINA HENRIQUEZ</t>
  </si>
  <si>
    <t>CLAUDIO LOPEZ</t>
  </si>
  <si>
    <t>PABLO RODRIGUEZ</t>
  </si>
  <si>
    <t>DANIEL RIQUELME</t>
  </si>
  <si>
    <t>ANA MEJIDO</t>
  </si>
  <si>
    <t>PABLO ALDERETE</t>
  </si>
  <si>
    <t>LESLIE NICHOLLS</t>
  </si>
  <si>
    <t>CAROLINA CERDA</t>
  </si>
  <si>
    <t>ESTEFANIA MEDINA AHUMADA</t>
  </si>
  <si>
    <t>AMIRA JURI</t>
  </si>
  <si>
    <t>9-10-11-12</t>
  </si>
  <si>
    <t>RONALD ARAYA</t>
  </si>
  <si>
    <t>ROSA FIGUEROA</t>
  </si>
  <si>
    <t>PAULO ALBORNOZ</t>
  </si>
  <si>
    <t>LUCAS RUBIO</t>
  </si>
  <si>
    <t>MARISOL GONZALEZ</t>
  </si>
  <si>
    <t>HECTOR THER</t>
  </si>
  <si>
    <t>MARIA PAIMILLA</t>
  </si>
  <si>
    <t>MELISA JIMENEZ</t>
  </si>
  <si>
    <t>MARIA PARRA</t>
  </si>
  <si>
    <t>SILVIA SALINAS</t>
  </si>
  <si>
    <t>HUGO SOTO</t>
  </si>
  <si>
    <t>PAMELA BUDIN</t>
  </si>
  <si>
    <t>MARIA ISABEL REIMAN</t>
  </si>
  <si>
    <t>15-x</t>
  </si>
  <si>
    <t>JUAN INZUNZA</t>
  </si>
  <si>
    <t>CLAUDIA WEIBEL</t>
  </si>
  <si>
    <t>RITA VALENZUELA</t>
  </si>
  <si>
    <t>CRISTIAN ROJAS</t>
  </si>
  <si>
    <t>BENJAMIN STAGNARO</t>
  </si>
  <si>
    <t>AGUSTIN CONCHA</t>
  </si>
  <si>
    <t>SILVA BUSTOS</t>
  </si>
  <si>
    <t>VICTOR OCARONZA</t>
  </si>
  <si>
    <t>PAOLA BAHAMONDEZ</t>
  </si>
  <si>
    <t>HECTOR VALENZUELA</t>
  </si>
  <si>
    <t>MARTA CERNA</t>
  </si>
  <si>
    <t>VIVIANA ITURRIETA</t>
  </si>
  <si>
    <t>FRANCISCO JAVIER SIR CONDELL</t>
  </si>
  <si>
    <t>PATRICIA MELLIANCA</t>
  </si>
  <si>
    <t>NORA NATALIA MENESES LAZZARINI</t>
  </si>
  <si>
    <t>NATALIA ALEJANDRA LOPEZ NUÑEZ</t>
  </si>
  <si>
    <t>KATIUSKA ELENA TCERGNAR BELTRAN</t>
  </si>
  <si>
    <t>JESSICA FABIOLA HERNANDEZ VILLEGAS</t>
  </si>
  <si>
    <t>13-29</t>
  </si>
  <si>
    <t>ALICIA GABRIELA DROGUETT GALDAMES</t>
  </si>
  <si>
    <t>NICOLE SILVA PEREZ</t>
  </si>
  <si>
    <t>OSCAR GREENE</t>
  </si>
  <si>
    <t>FRANCISCO VELASQUEZ</t>
  </si>
  <si>
    <t>MARIO HIDALGO</t>
  </si>
  <si>
    <t>8-9-10-21</t>
  </si>
  <si>
    <t>JORGE RODRIGUEZ</t>
  </si>
  <si>
    <t>ALEX SILVA</t>
  </si>
  <si>
    <t>FLOR VARGAS</t>
  </si>
  <si>
    <t>PAMELA ESCALONA</t>
  </si>
  <si>
    <t>HECTOR MALLEGA</t>
  </si>
  <si>
    <t>CRISTIAN RUIZ</t>
  </si>
  <si>
    <t>JUAN ORTIZ</t>
  </si>
  <si>
    <t>MARIA PEÑALOZA</t>
  </si>
  <si>
    <t>DORIS REBOLLEDO</t>
  </si>
  <si>
    <t>SEPTIEMBRE 2014</t>
  </si>
  <si>
    <t>FSEP4</t>
  </si>
  <si>
    <t>FSEP9</t>
  </si>
  <si>
    <t>SEPTIEMBRE2014</t>
  </si>
  <si>
    <t>FRANCISCO CONTRERAS</t>
  </si>
  <si>
    <t>FSEP14</t>
  </si>
  <si>
    <t>BRUCHER RODRIGUEZ EDUARDO JUAN</t>
  </si>
  <si>
    <t>FSEP1</t>
  </si>
  <si>
    <t>FSEP2</t>
  </si>
  <si>
    <t>FSEP3</t>
  </si>
  <si>
    <t>FSEP5</t>
  </si>
  <si>
    <t>FSEP6</t>
  </si>
  <si>
    <t>FSEP7</t>
  </si>
  <si>
    <t>FSEP8</t>
  </si>
  <si>
    <t>FSEP10</t>
  </si>
  <si>
    <t>FSEP11</t>
  </si>
  <si>
    <t>FSEP12</t>
  </si>
  <si>
    <t>FSEP13</t>
  </si>
  <si>
    <t>FSEP15</t>
  </si>
  <si>
    <t>FSEP16</t>
  </si>
  <si>
    <t>FSEP17</t>
  </si>
  <si>
    <t>FSEP18</t>
  </si>
  <si>
    <t>FSEP19</t>
  </si>
  <si>
    <t>FSEP20</t>
  </si>
  <si>
    <t>FSEP21</t>
  </si>
  <si>
    <t>FSEP22</t>
  </si>
  <si>
    <t>FSEP23</t>
  </si>
  <si>
    <t>FSEP24</t>
  </si>
  <si>
    <t>RUTH CHAMORRO</t>
  </si>
  <si>
    <t>AISHA HABID</t>
  </si>
  <si>
    <t>SERGIO MARIN</t>
  </si>
  <si>
    <t>LUIS PASCAL</t>
  </si>
  <si>
    <t>JAIME VILLAMANDOS</t>
  </si>
  <si>
    <t>CAROLINA MONTERO</t>
  </si>
  <si>
    <t>SEBASTIAN ALBURQUERQUE</t>
  </si>
  <si>
    <t>CARLOS FICA</t>
  </si>
  <si>
    <t>ESTER AGUAYO</t>
  </si>
  <si>
    <t>FRANCISCA SAIEG PAEZ</t>
  </si>
  <si>
    <t>JEANETTE HEILLING</t>
  </si>
  <si>
    <t>ROSSANA PARDO</t>
  </si>
  <si>
    <t>VICTORIA AZZARELLI</t>
  </si>
  <si>
    <t>ALEJANDRA MOYA</t>
  </si>
  <si>
    <t>JAIME MATUS</t>
  </si>
  <si>
    <t>KAREN RICKE</t>
  </si>
  <si>
    <t>JUAN PABLO QUEIROLO</t>
  </si>
  <si>
    <t>IVONNE GUTIERREZ</t>
  </si>
  <si>
    <t>CAROLINE DELAIGUE</t>
  </si>
  <si>
    <t>5A12</t>
  </si>
  <si>
    <t>MIGUEL ANGEL DIAZ</t>
  </si>
  <si>
    <t>GLADYS LARENAS</t>
  </si>
  <si>
    <t>3-10</t>
  </si>
  <si>
    <t>JAIME ALMONACID</t>
  </si>
  <si>
    <t>CARABALLO</t>
  </si>
  <si>
    <t>8-9-10-29</t>
  </si>
  <si>
    <t>18-29-31</t>
  </si>
  <si>
    <t>IVON ROCCO</t>
  </si>
  <si>
    <t>PAC DIANA RIOS - TRABAJO PARTICULAR - DR NAVARRETE</t>
  </si>
  <si>
    <t>GILDA ROCO</t>
  </si>
  <si>
    <t>NATALIA PEREZ</t>
  </si>
  <si>
    <t>CARLOS RODRIGUEZ</t>
  </si>
  <si>
    <t>DIEGO RODRIGUEZ</t>
  </si>
  <si>
    <t>CLAUDIA ARAYA</t>
  </si>
  <si>
    <t>VERONICA OYANEDER</t>
  </si>
  <si>
    <t>FERNANDA LOPEZ</t>
  </si>
  <si>
    <t>JOANNA MARTINEZ</t>
  </si>
  <si>
    <t>DANIEL CANALES GUZMAN</t>
  </si>
  <si>
    <t>JUAN ROA TRONCOSO</t>
  </si>
  <si>
    <t>MYRIAM LACRA</t>
  </si>
  <si>
    <t>FRANCISCA PIZARRO</t>
  </si>
  <si>
    <t>PAULA FERRADA</t>
  </si>
  <si>
    <t>ANA BELTRAN</t>
  </si>
  <si>
    <t>JASMINA LUCIO</t>
  </si>
  <si>
    <t>ROBINSON VALDES</t>
  </si>
  <si>
    <t>CRISTIAN LILIO</t>
  </si>
  <si>
    <t>GLORIA VERA</t>
  </si>
  <si>
    <t>IVONNE BETANZO</t>
  </si>
  <si>
    <t>ALEJANDRA VEGA</t>
  </si>
  <si>
    <t>PATRICIO PINTO</t>
  </si>
  <si>
    <t>LILIAN JARA</t>
  </si>
  <si>
    <t>CLAUDIA ASTROZA</t>
  </si>
  <si>
    <t>ROBERTO NAZAL</t>
  </si>
  <si>
    <t>ASTRID HIPP</t>
  </si>
  <si>
    <t>ANDRES MATURANA</t>
  </si>
  <si>
    <t>MAFALDA BECERRA</t>
  </si>
  <si>
    <t>VIVIANA ANGULO</t>
  </si>
  <si>
    <t>22086015/27713391</t>
  </si>
  <si>
    <t>EIJINDE SOPFIE VAN DEN</t>
  </si>
  <si>
    <t>ANA MARIA EYHERAMENDY JAUREGUIBERRY</t>
  </si>
  <si>
    <t>ANA TORO</t>
  </si>
  <si>
    <t>DOLORES ZAPATER</t>
  </si>
  <si>
    <t>LILIANA ORTIZ</t>
  </si>
  <si>
    <t>MARIA VILCHES</t>
  </si>
  <si>
    <t>ELIZABETH PAVEZ</t>
  </si>
  <si>
    <t>ISABEL ANDIA</t>
  </si>
  <si>
    <t>CRISTOBAL MORALES</t>
  </si>
  <si>
    <t>JUAN CARCAMO</t>
  </si>
  <si>
    <t>SETGIO CRUZAT</t>
  </si>
  <si>
    <t>FRANCISCA SALAZAR</t>
  </si>
  <si>
    <t>SANTIAGO ARANCIBIA</t>
  </si>
  <si>
    <t>INGRID DIAZ</t>
  </si>
  <si>
    <t>SONIA BELLOS LEITON</t>
  </si>
  <si>
    <t>JAIME ISMAEL VALDES SOTO</t>
  </si>
  <si>
    <t>JOSE JOAQUIN PEREZ SALINAS</t>
  </si>
  <si>
    <t>IGNACIO HORMAZABAL</t>
  </si>
  <si>
    <t>INOJOSA</t>
  </si>
  <si>
    <t xml:space="preserve">FABIOLA RIQUELME </t>
  </si>
  <si>
    <t>JAVIERA PINO</t>
  </si>
  <si>
    <t>MARIA MATIAS</t>
  </si>
  <si>
    <t>CARLA FREDES</t>
  </si>
  <si>
    <t>JORGE LAVANDEROS</t>
  </si>
  <si>
    <t>MARIA LOPEZ</t>
  </si>
  <si>
    <t>PRICILLA AGUILAR</t>
  </si>
  <si>
    <t>JAVIER DUERTE</t>
  </si>
  <si>
    <t>PAUL SALINAS</t>
  </si>
  <si>
    <t>DANIELA MORALES GONZALEZ</t>
  </si>
  <si>
    <t>NELSON LEVICHE HUILIPAN</t>
  </si>
  <si>
    <t>MATIAS NUÑEZ</t>
  </si>
  <si>
    <t>BENJAMIN ACUÑA</t>
  </si>
  <si>
    <t>NERIA LARA</t>
  </si>
  <si>
    <t>MONICA OSSA VALDERRAMA</t>
  </si>
  <si>
    <t>CARLOS DELGADO</t>
  </si>
  <si>
    <t>PEDRO FABREGA</t>
  </si>
  <si>
    <t>JUAN CARTAGENA</t>
  </si>
  <si>
    <t>ROSA FLORES</t>
  </si>
  <si>
    <t>EVELYN CARVALLO</t>
  </si>
  <si>
    <t>LORENS SESNICH</t>
  </si>
  <si>
    <t>JORGE GUTIERREZ</t>
  </si>
  <si>
    <t>SERGIO LOYOLA</t>
  </si>
  <si>
    <t>ANA MALLACAN</t>
  </si>
  <si>
    <t>15-30-31</t>
  </si>
  <si>
    <t>TOMAS LEYTON</t>
  </si>
  <si>
    <t>CECILIA ARJONA CONTRERAS</t>
  </si>
  <si>
    <t>CARLOS FERRADA</t>
  </si>
  <si>
    <t>LESLIE MARIN</t>
  </si>
  <si>
    <t>MAGDALENA INOSTROZA</t>
  </si>
  <si>
    <t>LUZ MARCELA CABRERA</t>
  </si>
  <si>
    <t>GUILLERMO OLIVARES</t>
  </si>
  <si>
    <t>HEIDY BIZAMA</t>
  </si>
  <si>
    <t>GLORIA GOMEZ</t>
  </si>
  <si>
    <t>GONZALO PARDO</t>
  </si>
  <si>
    <t>ELIANA GARAY HERRERA</t>
  </si>
  <si>
    <t>NELLY GALLEGOS BELTRAN</t>
  </si>
  <si>
    <t>JUAN PABLO YAÑEZ</t>
  </si>
  <si>
    <t>JOSE BARROS</t>
  </si>
  <si>
    <t>PAOLA DI LEILA</t>
  </si>
  <si>
    <t>MAURICIO CORDOVA</t>
  </si>
  <si>
    <t>MAURICIO ACEVEDO</t>
  </si>
  <si>
    <t>9-10-29</t>
  </si>
  <si>
    <t>MARIA SOLEDAD URROZ</t>
  </si>
  <si>
    <t>ERIKA ORTIZ</t>
  </si>
  <si>
    <t>S</t>
  </si>
  <si>
    <t>CARMEN DE LA CRUZ</t>
  </si>
  <si>
    <t>MERCEDES GONZALEZ</t>
  </si>
  <si>
    <t>WILFREDO NAVARRETE</t>
  </si>
  <si>
    <t>LUISA CALLE</t>
  </si>
  <si>
    <t>EDUARDO TAPIA</t>
  </si>
  <si>
    <t>FERNANDO IBAÑEZ</t>
  </si>
  <si>
    <t>CARLOS GUERRON</t>
  </si>
  <si>
    <t>BELEN MARCHANT</t>
  </si>
  <si>
    <t>PAOLA SALDAÑA</t>
  </si>
  <si>
    <t>RICARDO CARRASCO</t>
  </si>
  <si>
    <t>MAGALY PINILLA</t>
  </si>
  <si>
    <t>JOSE OTERO</t>
  </si>
  <si>
    <t>RODRIGO ORTIZ</t>
  </si>
  <si>
    <t>VICTOR GALARCE</t>
  </si>
  <si>
    <t>ISAAC ARANGUIZ</t>
  </si>
  <si>
    <t>PATRICIO LEIVA</t>
  </si>
  <si>
    <t>28512712/28488791</t>
  </si>
  <si>
    <t>MARIA DOMARCHI</t>
  </si>
  <si>
    <t>PATRICIA DAZA</t>
  </si>
  <si>
    <t>LARRY ARELLANO</t>
  </si>
  <si>
    <t>JORGE CUPITTY</t>
  </si>
  <si>
    <t>FLOR HUELLIPAN RUIZ</t>
  </si>
  <si>
    <t>VANESSA</t>
  </si>
  <si>
    <t>MARIO MARDONEZ</t>
  </si>
  <si>
    <t>JAVIER FUENTES</t>
  </si>
  <si>
    <t>SILVIA DONOSO</t>
  </si>
  <si>
    <t>EVA DIAZ</t>
  </si>
  <si>
    <t>FRANCISCA ESCOBAR</t>
  </si>
  <si>
    <t>MIGUEL PARRA</t>
  </si>
  <si>
    <t>EDUARDO MAGNANI</t>
  </si>
  <si>
    <t>WILIAM SEYMOUR</t>
  </si>
  <si>
    <t>LORENA VALDES</t>
  </si>
  <si>
    <t>CRISTINA ORTIZ</t>
  </si>
  <si>
    <t>PABLO CARDEMIL</t>
  </si>
  <si>
    <t>NANCY SOTO</t>
  </si>
  <si>
    <t>JUAN ORTUZAR</t>
  </si>
  <si>
    <t>JACQUELINE PAMELA VAN AKEN</t>
  </si>
  <si>
    <t>PAULINA JARA VEGA</t>
  </si>
  <si>
    <t>NATALIA CATHERIN ZAMORANO ULLOA</t>
  </si>
  <si>
    <t xml:space="preserve">ANA MARIA LIPIAN TORRES </t>
  </si>
  <si>
    <t>NORTON PIÑONES IBAR</t>
  </si>
  <si>
    <t>LIDIO MERA</t>
  </si>
  <si>
    <t>PABLO CORNEJO</t>
  </si>
  <si>
    <t>SANDRA CASTRO</t>
  </si>
  <si>
    <t>SEGUNDO BALANTA</t>
  </si>
  <si>
    <t>SIN SOLPE3D</t>
  </si>
  <si>
    <t>5-13-X</t>
  </si>
  <si>
    <t>CAROLINA VASQUEZ</t>
  </si>
  <si>
    <t>ADOLFO OSORIO</t>
  </si>
  <si>
    <t>RODOLFO CABEZAS</t>
  </si>
  <si>
    <t>DANIELA SEPULVEDA</t>
  </si>
  <si>
    <t>YANINA FONTANA</t>
  </si>
  <si>
    <t>2-20</t>
  </si>
  <si>
    <t>GUISELLE MIRANDA</t>
  </si>
  <si>
    <t>HECTOR ASTORGA</t>
  </si>
  <si>
    <t>PIA COFRE</t>
  </si>
  <si>
    <t>CINTHIA VALDIVIA</t>
  </si>
  <si>
    <t>DANIELA CAMPOS MUÑOZ</t>
  </si>
  <si>
    <t>CLAUDIO PAREDES</t>
  </si>
  <si>
    <t>RODRIGO DURAN</t>
  </si>
  <si>
    <t>MARIA MENA</t>
  </si>
  <si>
    <t>DANIELA ACUÑA REFFART</t>
  </si>
  <si>
    <t>SERGIO SOTO MONDACA</t>
  </si>
  <si>
    <t>NICOL GALLEGUILLOS BUSTOS</t>
  </si>
  <si>
    <t>JUAN DIAZ</t>
  </si>
  <si>
    <t>LISANDRA GONZALEZ</t>
  </si>
  <si>
    <t>LISANDRA</t>
  </si>
  <si>
    <t>GUIDO GIOVANETTI</t>
  </si>
  <si>
    <t>DAYANA ARRATA</t>
  </si>
  <si>
    <t>OSCAR MARABOLI</t>
  </si>
  <si>
    <t>CLAUDIO ROJAS</t>
  </si>
  <si>
    <t>DRAGO SIERRA</t>
  </si>
  <si>
    <t>BERNARDITA RIFFO</t>
  </si>
  <si>
    <t>++++++++++++++++++++++++++++++++++++++++++++++++++++++++++++++++++++++++++++++++++++++++++++++++++++++++++++++++++++++++++++++++++++++++++++++++++++++++++++++++++++++++++++++++++++++++++++++++++++++++++++++++++++++++++++++++++++++++++++++++++++++++++++++++++++++++++++++++++++++++++++++++++++++++++++++++++++++++++++++++++++++++++++++++++++++++++++++++++++++++++++++++++++++++++++++++++++++++++++++++++++++++++++++++++++++++++++++++++++++++++++++++++++++++++++++++++++++++++++++++++++++++++++++++++++++++++++++++++++++++++++++++++++++++</t>
  </si>
  <si>
    <t>LEONOR JARA</t>
  </si>
  <si>
    <t>JONNY ROJAS</t>
  </si>
  <si>
    <t>CATALINA PONCE</t>
  </si>
  <si>
    <t>GERALDINE BOUQUILLARD</t>
  </si>
  <si>
    <t>IVANIA PACHECO</t>
  </si>
  <si>
    <t>CARLOS VASQUEZ</t>
  </si>
  <si>
    <t>YOLANDO NEGRA</t>
  </si>
  <si>
    <t>PAZ SANTANDER</t>
  </si>
  <si>
    <t>MATIAS SILVA</t>
  </si>
  <si>
    <t>JUAN GARCIA</t>
  </si>
  <si>
    <t>JOHAN BURK</t>
  </si>
  <si>
    <t>LUZ MARINA MAMANI</t>
  </si>
  <si>
    <t>BARBARA GOMEZ</t>
  </si>
  <si>
    <t>VICTOR SANCHEZ</t>
  </si>
  <si>
    <t>2887377/28877376/29040754</t>
  </si>
  <si>
    <t>CLARISA JARA</t>
  </si>
  <si>
    <t>NATALIA VIVANCO</t>
  </si>
  <si>
    <t>GUILLRMO OLIVARES</t>
  </si>
  <si>
    <t>FABIAN FUENTEALBA</t>
  </si>
  <si>
    <t>ALDA CASTRO</t>
  </si>
  <si>
    <t>CLARA TAMAYO</t>
  </si>
  <si>
    <t>JUAN PABLO VARAS</t>
  </si>
  <si>
    <t>ADRIANA MONJE</t>
  </si>
  <si>
    <t>MICHEL FUENTES</t>
  </si>
  <si>
    <t>MATIAS SOTO</t>
  </si>
  <si>
    <t>LEONARDO HERRERA</t>
  </si>
  <si>
    <t>CLOTILDE GARCIA</t>
  </si>
  <si>
    <t>WALTER CONTRERAS HERMOSILLA</t>
  </si>
  <si>
    <t>BELKIS LEON</t>
  </si>
  <si>
    <t>MONICA HERMANS</t>
  </si>
  <si>
    <t>MARIA SALDIAS</t>
  </si>
  <si>
    <t>CAMILA TORRES</t>
  </si>
  <si>
    <t>MARIA VELEZ</t>
  </si>
  <si>
    <t>14-3</t>
  </si>
  <si>
    <t>PATRICIA GODOY</t>
  </si>
  <si>
    <t>MELCHOR VERGARA</t>
  </si>
  <si>
    <t>PAULETTE SAN MARTIN</t>
  </si>
  <si>
    <t>KATHERINE DINAMARCA</t>
  </si>
  <si>
    <t>JULIO MORENO</t>
  </si>
  <si>
    <t>FELIPE RECABARREN</t>
  </si>
  <si>
    <t>RODRIGO MEZA</t>
  </si>
  <si>
    <t>LUIS MORA</t>
  </si>
  <si>
    <t>ANGELICA ESPINOZA</t>
  </si>
  <si>
    <t>REBECA ROJAS</t>
  </si>
  <si>
    <t>ADRIANA CARMONA</t>
  </si>
  <si>
    <t xml:space="preserve">MARICELA HERRERA </t>
  </si>
  <si>
    <t>ISABEL ESTAY</t>
  </si>
  <si>
    <t>ISAAC MORA</t>
  </si>
  <si>
    <t>NAYIBERG SOTO</t>
  </si>
  <si>
    <t>EUGENIA LAMOZA</t>
  </si>
  <si>
    <t>FRANCISCO CATALAN</t>
  </si>
  <si>
    <t>LORETO MANCILLA</t>
  </si>
  <si>
    <t>ELINA CHAVEZ</t>
  </si>
  <si>
    <t>JUAN ARRIAZA</t>
  </si>
  <si>
    <t>ALEXIS OSORIO</t>
  </si>
  <si>
    <t>YOMALLY VARELA</t>
  </si>
  <si>
    <t>NELSON RIVEROS</t>
  </si>
  <si>
    <t>JAVIER SOLIS</t>
  </si>
  <si>
    <t>RAUL GUZMAN</t>
  </si>
  <si>
    <t>MIGUELINA VALDIVIA</t>
  </si>
  <si>
    <t>IGNACIO ARMIJO</t>
  </si>
  <si>
    <t xml:space="preserve">CINDY EVELYN MALLEDA ORTIZ </t>
  </si>
  <si>
    <t>LUIS URETA</t>
  </si>
  <si>
    <t>JOSE VEIZAGA</t>
  </si>
  <si>
    <t>JULIO MIRANDA</t>
  </si>
  <si>
    <t>ROXANA HERRERA</t>
  </si>
  <si>
    <t>CECILIA VALENZUELA</t>
  </si>
  <si>
    <t>OLGA POBLETE</t>
  </si>
  <si>
    <t>MARIA ROCHA</t>
  </si>
  <si>
    <t>YANIRA CARIAGA</t>
  </si>
  <si>
    <t>NICOL RAMIREZ</t>
  </si>
  <si>
    <t>GUILLERMO OPAZO</t>
  </si>
  <si>
    <t>ROSA PEREZ</t>
  </si>
  <si>
    <t>SANDRA GARCES</t>
  </si>
  <si>
    <t>BRENDA MODACK</t>
  </si>
  <si>
    <t>ANATOLIO VERA</t>
  </si>
  <si>
    <t>VIVIANA BALLADARES</t>
  </si>
  <si>
    <t>MARTA MONTENEGRO</t>
  </si>
  <si>
    <t>NATALIA ORTIZ</t>
  </si>
  <si>
    <t>MARIA ROMERO</t>
  </si>
  <si>
    <t>ALEJANDRO MOLINA</t>
  </si>
  <si>
    <t>PAULA TIRREAU</t>
  </si>
  <si>
    <t>ANA MARIA VIERA</t>
  </si>
  <si>
    <t>CARMEN ESPINOSA</t>
  </si>
  <si>
    <t>NISELDA BURGOS</t>
  </si>
  <si>
    <t>LOORETO CAZAOUX</t>
  </si>
  <si>
    <t>KATIUSKA OYARZUN</t>
  </si>
  <si>
    <t>HILDA YAÑEZ</t>
  </si>
  <si>
    <t>HERVO PLAZA VILLAR</t>
  </si>
  <si>
    <t>PAMELA DURAN</t>
  </si>
  <si>
    <t>DANIEL GUZMAN CANALES</t>
  </si>
  <si>
    <t>MANUELA LAGOS VERGARA</t>
  </si>
  <si>
    <t>ALEGRIA JARAMILLO</t>
  </si>
  <si>
    <t>JULIA SOTO</t>
  </si>
  <si>
    <t>ALICIA MARCOLETA</t>
  </si>
  <si>
    <t>HUMBERTO FLORES</t>
  </si>
  <si>
    <t>RODOLFO HERNANDEZ</t>
  </si>
  <si>
    <t>MARGARITA LEPE</t>
  </si>
  <si>
    <t>SILVIA CADIZ</t>
  </si>
  <si>
    <t>KAREN CARRASCO</t>
  </si>
  <si>
    <t>MAURICIO SALINAS</t>
  </si>
  <si>
    <t>VIRNA GUERRA</t>
  </si>
  <si>
    <t>ANGELICA MOLINA</t>
  </si>
  <si>
    <t>ANGELA CASTRO</t>
  </si>
  <si>
    <t>14-18</t>
  </si>
  <si>
    <t>19-20-X</t>
  </si>
  <si>
    <t>JOSE MIGUEL GONZALEZ</t>
  </si>
  <si>
    <t>ISABEL VASQUEZ</t>
  </si>
  <si>
    <t>SOLEDAD SOTO</t>
  </si>
  <si>
    <t>DANIEL BEYA</t>
  </si>
  <si>
    <t>PATRICIA MOSA</t>
  </si>
  <si>
    <t>GRACIELA MORAGA</t>
  </si>
  <si>
    <t>JOSE REYES</t>
  </si>
  <si>
    <t>ANA PALOMINO</t>
  </si>
  <si>
    <t>ANA MARIA POZAS</t>
  </si>
  <si>
    <t>MARCELO CHICHILLA</t>
  </si>
  <si>
    <t>NICOLE MADARIAGA</t>
  </si>
  <si>
    <t>GEORGINA AGUAYO</t>
  </si>
  <si>
    <t>6-10-11</t>
  </si>
  <si>
    <t>TOMAS RISSETO</t>
  </si>
  <si>
    <t>JUÑEZ</t>
  </si>
  <si>
    <t>MARIA VICTORIA SAPUNAR SANHUEZA</t>
  </si>
  <si>
    <t>FRESIA MONICA MILLA LARA</t>
  </si>
  <si>
    <t>NELLY SILVA PACHECO</t>
  </si>
  <si>
    <t>PATRICIA FARIDE CHOMALI ACUÑA</t>
  </si>
  <si>
    <t>LUIS ARTURO MELBRAN BEZERDA</t>
  </si>
  <si>
    <t>ISVELDA BRAVO SOTO</t>
  </si>
  <si>
    <t>CARLOS MUÑOZ CUETO</t>
  </si>
  <si>
    <t>PAULA FUENTES</t>
  </si>
  <si>
    <t>MARIA AZOCAR</t>
  </si>
  <si>
    <t>MARCIA VASQUEZ</t>
  </si>
  <si>
    <t>RODOLFO HERRANZ</t>
  </si>
  <si>
    <t>CLARA CABELLO o CLARA BELLO DIAZ</t>
  </si>
  <si>
    <t>ELIAS PAILLAMIL</t>
  </si>
  <si>
    <t>JOSE AEDO</t>
  </si>
  <si>
    <t>SUP(12-13)</t>
  </si>
  <si>
    <t>PATRICIA CAROLA LARENAS ENRIQUEZ</t>
  </si>
  <si>
    <t>MARIA JOSE PACHECO</t>
  </si>
  <si>
    <t>ESTEFANI CERON</t>
  </si>
  <si>
    <t>JAVIER PASTRION</t>
  </si>
  <si>
    <t>MARIA ANJEL</t>
  </si>
  <si>
    <t>SALOMON LINCOPI</t>
  </si>
  <si>
    <t>MIGUEL CARVAJAL</t>
  </si>
  <si>
    <t>JIMENA OYARZUN</t>
  </si>
  <si>
    <t>JOSEFINA PEDRAZA</t>
  </si>
  <si>
    <t>PAULINA SILVA</t>
  </si>
  <si>
    <t>28253308/29289971</t>
  </si>
  <si>
    <t>MONICA GAETA</t>
  </si>
  <si>
    <t>LUIS ARRIAGADA</t>
  </si>
  <si>
    <t>KARINA GARCES</t>
  </si>
  <si>
    <t>MAURICIO JARA</t>
  </si>
  <si>
    <t>MARDONES DURAN PAMELA</t>
  </si>
  <si>
    <t>NATALY ALVAREZ RUIZ</t>
  </si>
  <si>
    <t>ALVARO MONSALVES ASTROZA</t>
  </si>
  <si>
    <t>EDUARDO CUADRA</t>
  </si>
  <si>
    <t>BENJAMIN PAREDES</t>
  </si>
  <si>
    <t>ALEJANDRA GONZALEZ</t>
  </si>
  <si>
    <t>SILVIA ANTIMAN</t>
  </si>
  <si>
    <t>INGRID LEON</t>
  </si>
  <si>
    <t>ISMAEL PEÑALOZA</t>
  </si>
  <si>
    <t>ALEJANDRA AGUIRRE</t>
  </si>
  <si>
    <t>CARMEN DUEÑAS</t>
  </si>
  <si>
    <t>BERNARDA NUÑEZ</t>
  </si>
  <si>
    <t>TEJERA</t>
  </si>
  <si>
    <t>JUAN BARRIGA</t>
  </si>
  <si>
    <t>INGRID SALGADO MORA</t>
  </si>
  <si>
    <t>VICENTES MONTES</t>
  </si>
  <si>
    <t>CAROLINA CID</t>
  </si>
  <si>
    <t>VALASQUEZ</t>
  </si>
  <si>
    <t>KATHERINE AREVALO</t>
  </si>
  <si>
    <t>RICHARD ORTEGA</t>
  </si>
  <si>
    <t>XIMENA CORNEJO</t>
  </si>
  <si>
    <t>PABLO MEDINA</t>
  </si>
  <si>
    <t>GIANNINA HUGHET</t>
  </si>
  <si>
    <t>KAREN PAREDES</t>
  </si>
  <si>
    <t>JEANNETTE DONOSO</t>
  </si>
  <si>
    <t>RONY GONZALEZ</t>
  </si>
  <si>
    <t>XIMENA SEPULVEDA MORENO</t>
  </si>
  <si>
    <t>LORNA OLIVARES</t>
  </si>
  <si>
    <t>14-20</t>
  </si>
  <si>
    <t>PABLO BUTERMEYER</t>
  </si>
  <si>
    <t>PATRICIO AEDO</t>
  </si>
  <si>
    <t>LUIS ACUÑA</t>
  </si>
  <si>
    <t>PAMELA CEA VILLAR</t>
  </si>
  <si>
    <t>LUIS LARENAS ZURTIA</t>
  </si>
  <si>
    <t>ELIZABETH MARTINEZ CASTILLO</t>
  </si>
  <si>
    <t>ABIA RUIZ</t>
  </si>
  <si>
    <t>MARIA JAQUE PEREZ</t>
  </si>
  <si>
    <t>HAYDE URRA</t>
  </si>
  <si>
    <t>NANCY GUTIERREZ</t>
  </si>
  <si>
    <t>PRENAFETA</t>
  </si>
  <si>
    <t>JEANNETTE PERALTA</t>
  </si>
  <si>
    <t>PAULA MANCILLA</t>
  </si>
  <si>
    <t>LANDERA</t>
  </si>
  <si>
    <t>CRISTIAN VELOSO GUTIERREZ</t>
  </si>
  <si>
    <t>PATRICIA ALEGRIA</t>
  </si>
  <si>
    <t>MANUEL BASTIAS</t>
  </si>
  <si>
    <t>MARIA JOSE ILLESCA</t>
  </si>
  <si>
    <t>JESSICA BASTIAS</t>
  </si>
  <si>
    <t>JORGE BORNSCHEUER</t>
  </si>
  <si>
    <t>MARY ROSA PEREZ CANTO  CUEVAS</t>
  </si>
  <si>
    <t>YOLANDA ROSA MORALES CARRASCO</t>
  </si>
  <si>
    <t>ELENA ANGELICA NUÑEZ VALDES</t>
  </si>
  <si>
    <t>MARCELO ANDRES SEPULVEDA SOTO</t>
  </si>
  <si>
    <t>JOSE AGURTO ENCINA</t>
  </si>
  <si>
    <t>MARCELA MERINO VERA</t>
  </si>
  <si>
    <t>FERNANDO BOBADILLA</t>
  </si>
  <si>
    <t>PEDRO LARRAIN</t>
  </si>
  <si>
    <t>CRISTIAN LAMBRECHT</t>
  </si>
  <si>
    <t>2892853X</t>
  </si>
  <si>
    <t>PILAR GUTIERREZ</t>
  </si>
  <si>
    <t>MARIA SALDAÑO</t>
  </si>
  <si>
    <t>HUGO CARDOZA</t>
  </si>
  <si>
    <t>JORGE CONTRERAS</t>
  </si>
  <si>
    <t>PATRICIA SALGADO GONZALEZ</t>
  </si>
  <si>
    <t>ARTURO RUIZ</t>
  </si>
  <si>
    <t>MACARENA SANTANDER</t>
  </si>
  <si>
    <t>SERGIO CIFUETES</t>
  </si>
  <si>
    <t>CRISTOFER ALEGRIA</t>
  </si>
  <si>
    <t>SEBASTIAN ACOSTE</t>
  </si>
  <si>
    <t>JUAN CARLOS SEVERINO</t>
  </si>
  <si>
    <t>EDUARDO PARDO</t>
  </si>
  <si>
    <t>ANDREA VASQUEZ</t>
  </si>
  <si>
    <t>MARIA ISABEL GONZALEZ</t>
  </si>
  <si>
    <t>DINA ROBLE</t>
  </si>
  <si>
    <t>MARIA RENCORET</t>
  </si>
  <si>
    <t>LUZ MATURANA</t>
  </si>
  <si>
    <t>MARTA MARTINEZ</t>
  </si>
  <si>
    <t>ANA JIMENEZ</t>
  </si>
  <si>
    <t>MARIA RONDA</t>
  </si>
  <si>
    <t>DANIEL BARRIOS</t>
  </si>
  <si>
    <t>VALENTINA PASTEN</t>
  </si>
  <si>
    <t>19-14</t>
  </si>
  <si>
    <t>IGNACIO SANCHEZ LABRA</t>
  </si>
  <si>
    <t>MIGUEL ARANCIBIA</t>
  </si>
  <si>
    <t>ESMERITA RODRIGUEZ</t>
  </si>
  <si>
    <t>PATRICIO ALTAMIRANO</t>
  </si>
  <si>
    <t>7-10-11-22</t>
  </si>
  <si>
    <t>SEBASTIAN FLORES</t>
  </si>
  <si>
    <t>MARIA JOSE MESA</t>
  </si>
  <si>
    <t>29309645/29289971</t>
  </si>
  <si>
    <t>ROBINSON RODRIGUEZ</t>
  </si>
  <si>
    <t>JOHANA JARA</t>
  </si>
  <si>
    <t>VERONICA LOBOS</t>
  </si>
  <si>
    <t>SILVA</t>
  </si>
  <si>
    <t>CRISTIAN SOTO</t>
  </si>
  <si>
    <t xml:space="preserve">CAROLINA VASQUEZ </t>
  </si>
  <si>
    <t>2705003X2</t>
  </si>
  <si>
    <t xml:space="preserve">MARTA LARA </t>
  </si>
  <si>
    <t>ALICIA TRUJILLO</t>
  </si>
  <si>
    <t xml:space="preserve">MARIA ARCE </t>
  </si>
  <si>
    <t>MARIA ARCE</t>
  </si>
  <si>
    <t>ANDERSON JEAN</t>
  </si>
  <si>
    <t>LUIS BALBOA</t>
  </si>
  <si>
    <t>MARIANELA GONZALEZ</t>
  </si>
  <si>
    <t>SUSAN MONTENEGRO</t>
  </si>
  <si>
    <t>JEAN VARAS ESCOBAR</t>
  </si>
  <si>
    <t>ALMA ANDREA SANCHEZ GONZALEZ</t>
  </si>
  <si>
    <t>LUCIA  MONTANARES</t>
  </si>
  <si>
    <t xml:space="preserve">GASTON MUÑOZ     </t>
  </si>
  <si>
    <t>JOSE PEÑALOZA</t>
  </si>
  <si>
    <t>PATRICIA SANDOVAL</t>
  </si>
  <si>
    <t>CLAUDIA LETELIER</t>
  </si>
  <si>
    <t>ANDY CAVOUR</t>
  </si>
  <si>
    <t>BAEZA</t>
  </si>
  <si>
    <t>EMILIA MAC-NAMARA</t>
  </si>
  <si>
    <t>ALEJANDRA RUBILAR</t>
  </si>
  <si>
    <t>VIVIANA PRADO</t>
  </si>
  <si>
    <t>PINUER SAZO AURORA</t>
  </si>
  <si>
    <t>ANDRES ROJAS</t>
  </si>
  <si>
    <t>JIMENA NOGUEIRA</t>
  </si>
  <si>
    <t>GERSON MORA</t>
  </si>
  <si>
    <t>ABRAHAM MEJIAS</t>
  </si>
  <si>
    <t>PAOLA ESPINOZA</t>
  </si>
  <si>
    <t>MONICA MIRANDA</t>
  </si>
  <si>
    <t>9-12-13-5</t>
  </si>
  <si>
    <t>ROSANA PARDO</t>
  </si>
  <si>
    <t>NADIA MORALES</t>
  </si>
  <si>
    <t>DANIELA  ORTUN</t>
  </si>
  <si>
    <t>SEBASTIAN CHACANA</t>
  </si>
  <si>
    <t>JUAN PABLO VASCUÑAN</t>
  </si>
  <si>
    <t>JAIME ALLENDES</t>
  </si>
  <si>
    <t>TOMAS SANCHEZ</t>
  </si>
  <si>
    <t>ANAHI HUENCHO</t>
  </si>
  <si>
    <t>NOELIA LEIVA</t>
  </si>
  <si>
    <t>FREDY MELLADO</t>
  </si>
  <si>
    <t>SEBASTIAN GONZALEZ</t>
  </si>
  <si>
    <t>ALICIA ARCE</t>
  </si>
  <si>
    <t>GISELLE CAMAR</t>
  </si>
  <si>
    <t>CLAUDIA OSORIO OLGUIN</t>
  </si>
  <si>
    <t>SANDRA SESSAREGO IBARRA</t>
  </si>
  <si>
    <t>ALEXANDRA TISKA</t>
  </si>
  <si>
    <t>SANDY RODRIGUEZ</t>
  </si>
  <si>
    <t>MARJORIE RIVERA</t>
  </si>
  <si>
    <t>DIEGO VALDEZ</t>
  </si>
  <si>
    <t>VALENTINA NUÑEZ</t>
  </si>
  <si>
    <t>MARIA CHAMORRO</t>
  </si>
  <si>
    <t>30-14</t>
  </si>
  <si>
    <t>MARIA BERNARDITA VARAS</t>
  </si>
  <si>
    <t>Estan haciendo corona pac jorge tamayo pza 15</t>
  </si>
  <si>
    <t>KATIUSKA ESCUDERO</t>
  </si>
  <si>
    <t>PABLA LLANOS</t>
  </si>
  <si>
    <t>PATRICIA BALBONTIN</t>
  </si>
  <si>
    <t>FRANCISCA  RODRIGUEZ</t>
  </si>
  <si>
    <t>OFELIA DAMMERT</t>
  </si>
  <si>
    <t>CARMEN CHIHUAILAF</t>
  </si>
  <si>
    <t>ESTRELLA ELIZABETH GUZMAN GARCIA</t>
  </si>
  <si>
    <t>IVANA BELEN SIMUNOVIC ABURTO</t>
  </si>
  <si>
    <t>4-5-12</t>
  </si>
  <si>
    <t>ANDREA SOTO GOMEZ</t>
  </si>
  <si>
    <t>ELIZABETH SILVA</t>
  </si>
  <si>
    <t>CHRISTIAN TAMPE</t>
  </si>
  <si>
    <t>JULIA AGUILERA</t>
  </si>
  <si>
    <t>JUAN CARLOS GAJARDO</t>
  </si>
  <si>
    <t>MARIA GOMEZ</t>
  </si>
  <si>
    <t>MANUEL VERGARA</t>
  </si>
  <si>
    <t>WILLIAN MONTECINOS</t>
  </si>
  <si>
    <t>JOSE LUIS CHAVEZ</t>
  </si>
  <si>
    <t>RAUL ARIN</t>
  </si>
  <si>
    <t>CARLOS ALBA</t>
  </si>
  <si>
    <t>CAMILO MUÑOZ</t>
  </si>
  <si>
    <t>Trabajo de jessica carvajal del 2013 coronas desde la pza 4 hasta la 15</t>
  </si>
  <si>
    <t>PATRICIO CORNEJO</t>
  </si>
  <si>
    <t>MARCELO CUEVAS</t>
  </si>
  <si>
    <t>KARINA BARRIENTOS</t>
  </si>
  <si>
    <t>JAVIERA REYES</t>
  </si>
  <si>
    <t>NATALIA GAETE</t>
  </si>
  <si>
    <t>AURORA VILLARROEL</t>
  </si>
  <si>
    <t>OSVALDO CORREA</t>
  </si>
  <si>
    <t>CARMEN ARGOMEDO</t>
  </si>
  <si>
    <t>JESUS ALEJANDRO VERA</t>
  </si>
  <si>
    <t>PAULINA NUEVA</t>
  </si>
  <si>
    <t>ANTONIO  LENZ</t>
  </si>
  <si>
    <t>13-15-18-20-29-31</t>
  </si>
  <si>
    <t>PATRICIO RIQUELME</t>
  </si>
  <si>
    <t>MONICA BONILLA</t>
  </si>
  <si>
    <t>SERGIO NAVARRETE MALICET</t>
  </si>
  <si>
    <t>MITZI ROJAS GUZMAN</t>
  </si>
  <si>
    <t>MARIA IBARRA</t>
  </si>
  <si>
    <t>JENNY RIFFO</t>
  </si>
  <si>
    <t>OMAR ARAVENA</t>
  </si>
  <si>
    <t>TERESA GUTIERREZ</t>
  </si>
  <si>
    <t>JUAN PABLO MEDINA</t>
  </si>
  <si>
    <t>CRISTINA ROJAS</t>
  </si>
  <si>
    <t>ROSA REBOLLEDO</t>
  </si>
  <si>
    <t>CLAUDIO VALENZUELA</t>
  </si>
  <si>
    <r>
      <rPr>
        <b/>
        <sz val="10"/>
        <rFont val="Calibri"/>
        <family val="2"/>
        <scheme val="minor"/>
      </rPr>
      <t>3-13-14</t>
    </r>
    <r>
      <rPr>
        <sz val="10"/>
        <rFont val="Calibri"/>
        <family val="2"/>
        <scheme val="minor"/>
      </rPr>
      <t>-30</t>
    </r>
  </si>
  <si>
    <t>ANA KARINA GALVEZ</t>
  </si>
  <si>
    <t>SUINA GONZALEZ</t>
  </si>
  <si>
    <t>MARIA CATALDO</t>
  </si>
  <si>
    <t>ESTEBAN CARRERA</t>
  </si>
  <si>
    <t>ALFONSO PIZARRO</t>
  </si>
  <si>
    <t>LEONIDAS MEDINA</t>
  </si>
  <si>
    <t>JEANNETTE HENRIQUEZ</t>
  </si>
  <si>
    <t>CATHERINE ALARCON</t>
  </si>
  <si>
    <t>ROCIO GALVEZ</t>
  </si>
  <si>
    <t>MARIA ANDRADE</t>
  </si>
  <si>
    <t>ALEJANDRA GODOY</t>
  </si>
  <si>
    <t>NILDA CANALES</t>
  </si>
  <si>
    <t>LUIS GUERRA</t>
  </si>
  <si>
    <t>MICHELLE OÑFRAY</t>
  </si>
  <si>
    <t>SEBSTIAN ACOSTE</t>
  </si>
  <si>
    <t>JOCELYN MATUS</t>
  </si>
  <si>
    <t>GILDA LAGUNA</t>
  </si>
  <si>
    <t>PAOLA MEZA</t>
  </si>
  <si>
    <t>MARIA CRISTINA SAEZ GARCIA</t>
  </si>
  <si>
    <t>CLAUDIA ANDREA MORALES RODRIGUEZ</t>
  </si>
  <si>
    <t>ANDREA REFUSTA</t>
  </si>
  <si>
    <t>CLAUDIO LUIS GARCIA SALAZAR</t>
  </si>
  <si>
    <t>ANDREA PAZ PIVER MURANDA</t>
  </si>
  <si>
    <t>CECILIA ESCOBAR FONSECA</t>
  </si>
  <si>
    <t>CONSTANZA ROMERO</t>
  </si>
  <si>
    <t>CAROLA GALICA</t>
  </si>
  <si>
    <t>MARIO TUDELA</t>
  </si>
  <si>
    <t>ALEJANDRO AGUILAR</t>
  </si>
  <si>
    <t>EDITH DOTE</t>
  </si>
  <si>
    <t>GABRIEL SALAS</t>
  </si>
  <si>
    <t>GUTIERREZ</t>
  </si>
  <si>
    <t>JOSE MIRANDA</t>
  </si>
  <si>
    <t xml:space="preserve">BERNARDO BALLERINES </t>
  </si>
  <si>
    <t>GLORIA VILLARROEL</t>
  </si>
  <si>
    <t>HERAN VASQUEZ</t>
  </si>
  <si>
    <t>ROGER TAPIA</t>
  </si>
  <si>
    <t>MARIA LAMAS</t>
  </si>
  <si>
    <t>PAULA DERBICH</t>
  </si>
  <si>
    <t>JENNIFFER MONROS</t>
  </si>
  <si>
    <t>M. DE LOS ANGELES CONTRERAS</t>
  </si>
  <si>
    <t xml:space="preserve">CARMEN ESPINOZA </t>
  </si>
  <si>
    <t>GRACIELA MARIN</t>
  </si>
  <si>
    <t>LUIS AGUILAR</t>
  </si>
  <si>
    <t>MONICA MUNITA</t>
  </si>
  <si>
    <t>ALEJANDRO PEREZ</t>
  </si>
  <si>
    <t>EVELYN MORA</t>
  </si>
  <si>
    <t xml:space="preserve">REBECA ALEMPARTE PACHECO </t>
  </si>
  <si>
    <t>PATRICIA UNQUEN</t>
  </si>
  <si>
    <t>MARIA MELIPIL</t>
  </si>
  <si>
    <t>VIVIANA MARAMBIO</t>
  </si>
  <si>
    <t>MABEL OLIVARES</t>
  </si>
  <si>
    <t>JOSE LUIS ARIAS</t>
  </si>
  <si>
    <t>NICOLAS CERDA</t>
  </si>
  <si>
    <t>MARY DEL PINO</t>
  </si>
  <si>
    <t>SERGIO VALLADARES</t>
  </si>
  <si>
    <t>MICHELLE RODRIGUEZ</t>
  </si>
  <si>
    <t>DENIS SAEZ</t>
  </si>
  <si>
    <t>RODRIGO ASTUDILLO</t>
  </si>
  <si>
    <t>CRISTIAN RIVEROS</t>
  </si>
  <si>
    <t>VANIA SAEZ</t>
  </si>
  <si>
    <t>CECILIA HORMAZABAL</t>
  </si>
  <si>
    <t>SILVANA GOMEZ</t>
  </si>
  <si>
    <t>MARIBEL DOMINGUEZ</t>
  </si>
  <si>
    <t>CAROLINA QUINTUL</t>
  </si>
  <si>
    <t>MARIA POZO</t>
  </si>
  <si>
    <t>MARCELA YAÑEZ</t>
  </si>
  <si>
    <t>JESSICA BASTAS</t>
  </si>
  <si>
    <t>FRANCISCA CORREA</t>
  </si>
  <si>
    <t>MARCELO FLORIN</t>
  </si>
  <si>
    <t>JESSICA RODRIGUEZ</t>
  </si>
  <si>
    <t>JOSE MANZOR</t>
  </si>
  <si>
    <t>WALDO GOMEZ</t>
  </si>
  <si>
    <t>FELIX GOMEZ</t>
  </si>
  <si>
    <t>ELISEO GONZALEZ</t>
  </si>
  <si>
    <t>CLAUDIO CONTRERAS</t>
  </si>
  <si>
    <t>MANUEL AGUILERA PONCE</t>
  </si>
  <si>
    <t>GRICELDA JUIDITH GONZALEZ PROVOSTE</t>
  </si>
  <si>
    <t>FERNANDO CARLOS PALMA TROTTI</t>
  </si>
  <si>
    <t>ERNESTO ROJA MEZA</t>
  </si>
  <si>
    <t>MYRNA SABRINA VALENZUELA GREZ</t>
  </si>
  <si>
    <t>RAQUEL ASPILLAGA</t>
  </si>
  <si>
    <t>ELIANA PEREZ</t>
  </si>
  <si>
    <t>CAROLINE STEVER</t>
  </si>
  <si>
    <t>ROBERTO SOLAR</t>
  </si>
  <si>
    <t>BELEN PONCE MANCILLA</t>
  </si>
  <si>
    <t>PATRICIO SUAREZ</t>
  </si>
  <si>
    <t>NATALY SILVA</t>
  </si>
  <si>
    <t>CAMILA BARRIOS VERA</t>
  </si>
  <si>
    <t>PAZ</t>
  </si>
  <si>
    <t>WENDY PAREDES</t>
  </si>
  <si>
    <t>BEREDICTA LOPEZ PEÑA</t>
  </si>
  <si>
    <t>3-4-5-14</t>
  </si>
  <si>
    <t>ISABEL BISBAL</t>
  </si>
  <si>
    <t>IMELDA LORCA ORELLANA</t>
  </si>
  <si>
    <t>ARTURO RUIZ TAGLE</t>
  </si>
  <si>
    <t>MANUEL BRAVO</t>
  </si>
  <si>
    <t>CECILIA RIOS</t>
  </si>
  <si>
    <t>17-18-19-20-21</t>
  </si>
  <si>
    <t>JACQUELINE MARTINEZ</t>
  </si>
  <si>
    <t>NANCY ESPINOZA</t>
  </si>
  <si>
    <t>ALEJANDRO URRUTIA</t>
  </si>
  <si>
    <t>SYLVIA GUTIERREZ</t>
  </si>
  <si>
    <t>LOURDES RUIZ</t>
  </si>
  <si>
    <t>CRISTIAN MORALES</t>
  </si>
  <si>
    <t>SEBASTIAN FLORES RIVEROS</t>
  </si>
  <si>
    <t>MANUEL GONZALEZ SALINAS</t>
  </si>
  <si>
    <t>MIGUEL MONTANO MORALES</t>
  </si>
  <si>
    <t>EVARISTO SALVO MEDINA</t>
  </si>
  <si>
    <t>LIDIA SANCHEZ</t>
  </si>
  <si>
    <t>VICTOR YEVILEO</t>
  </si>
  <si>
    <t>JUAN FAGUA</t>
  </si>
  <si>
    <t>SONIA CONTRERAS</t>
  </si>
  <si>
    <t>EXEQUIEL HERMANDEZ</t>
  </si>
  <si>
    <t>ROBERTO VON HOLT MUÑOZ</t>
  </si>
  <si>
    <t>MARIA ANGELICA GUERRA RODRIGUEZ</t>
  </si>
  <si>
    <t>LUIS UNZUETA</t>
  </si>
  <si>
    <t>JULIA DEL CXARMEN VALDES RODRIGUEZ</t>
  </si>
  <si>
    <t>LUIS EDUARDO ERRAZURIZ RONZIER</t>
  </si>
  <si>
    <t>CARMEN GOMEZ</t>
  </si>
  <si>
    <t xml:space="preserve">RIVEROS </t>
  </si>
  <si>
    <t>MARIA TERESA JEREZ</t>
  </si>
  <si>
    <t>CARLOS JACOB</t>
  </si>
  <si>
    <t>KATHERINE LILLO</t>
  </si>
  <si>
    <t>MARITZA ZURITA</t>
  </si>
  <si>
    <t xml:space="preserve">LUIS PEREZ </t>
  </si>
  <si>
    <t>RAUL ARAYA</t>
  </si>
  <si>
    <t>SIMON REYES</t>
  </si>
  <si>
    <t>SANDRA GUTIERREZ</t>
  </si>
  <si>
    <t>JUAN CARLOS BASAEZ</t>
  </si>
  <si>
    <t>CORONA</t>
  </si>
  <si>
    <t>12-X</t>
  </si>
  <si>
    <t>CLAUDIA CANALES</t>
  </si>
  <si>
    <t>PINDEO</t>
  </si>
  <si>
    <t>FRANCISCO MORALES</t>
  </si>
  <si>
    <t>CARLOS ARANEDA</t>
  </si>
  <si>
    <t>FOCT5</t>
  </si>
  <si>
    <t>NOVIEMBRE 2014</t>
  </si>
  <si>
    <t>CI.DE OMAR G</t>
  </si>
  <si>
    <t>CI.DE ALFRED</t>
  </si>
  <si>
    <t>FOCT8</t>
  </si>
  <si>
    <t>NAVARRET</t>
  </si>
  <si>
    <t>NAVAVRRE</t>
  </si>
  <si>
    <t>VICTOR OCARANZA</t>
  </si>
  <si>
    <t>ANA ANDRADE</t>
  </si>
  <si>
    <t>FOCT17</t>
  </si>
  <si>
    <t>FOCT18</t>
  </si>
  <si>
    <t>FOCT21</t>
  </si>
  <si>
    <t>GUILLERMINA MILLAN</t>
  </si>
  <si>
    <t>ROSA ARAYA</t>
  </si>
  <si>
    <t>PABLO ORTEGA</t>
  </si>
  <si>
    <t>JOSE SEGUEL</t>
  </si>
  <si>
    <t>FOCT25</t>
  </si>
  <si>
    <t>MARIA ANGELICA ROJAS</t>
  </si>
  <si>
    <t>AMALIA YEVENES</t>
  </si>
  <si>
    <t>HUGO GUTIERREZ</t>
  </si>
  <si>
    <t>ANA VELOSO SANTOS</t>
  </si>
  <si>
    <t>Dra Valarezo</t>
  </si>
  <si>
    <t>FOCT3</t>
  </si>
  <si>
    <t>NOVIEMBRE2014</t>
  </si>
  <si>
    <t>OCTUBRE 2014</t>
  </si>
  <si>
    <t>FOCT1</t>
  </si>
  <si>
    <t>FOCT2</t>
  </si>
  <si>
    <t>FOCT4</t>
  </si>
  <si>
    <t>FOCT6</t>
  </si>
  <si>
    <t>FOCT7</t>
  </si>
  <si>
    <t>FOCT9</t>
  </si>
  <si>
    <t>FOCT10</t>
  </si>
  <si>
    <t>FOCT11</t>
  </si>
  <si>
    <t>FOCT12</t>
  </si>
  <si>
    <t>FOCT13</t>
  </si>
  <si>
    <t>FOCT14</t>
  </si>
  <si>
    <t>FOCT15</t>
  </si>
  <si>
    <t>FOCT16</t>
  </si>
  <si>
    <t>FOCT19</t>
  </si>
  <si>
    <t>FOCT20</t>
  </si>
  <si>
    <t>FOCT22</t>
  </si>
  <si>
    <t>FOCT23</t>
  </si>
  <si>
    <t>FOCT24</t>
  </si>
  <si>
    <t>FOCT26</t>
  </si>
  <si>
    <t>FOCT27</t>
  </si>
  <si>
    <t>FOCT28</t>
  </si>
  <si>
    <t>FOCT29</t>
  </si>
  <si>
    <t>FOCT30</t>
  </si>
  <si>
    <t>FOCT31</t>
  </si>
  <si>
    <t>BOSCO CAYO</t>
  </si>
  <si>
    <t xml:space="preserve">CECILIA SHULZ </t>
  </si>
  <si>
    <t xml:space="preserve">MARIA GUEDES </t>
  </si>
  <si>
    <t>CRISTIAN FRANCO</t>
  </si>
  <si>
    <t>ADOLFO MORAGA</t>
  </si>
  <si>
    <t>CECILIA VIVALDI</t>
  </si>
  <si>
    <t>ORFELINA MUÑOZ</t>
  </si>
  <si>
    <t>CARINA POBLETE</t>
  </si>
  <si>
    <t>KATHERINE TAPIA</t>
  </si>
  <si>
    <t>JAIME REYES</t>
  </si>
  <si>
    <t>PATRICIA REBOLLEDO</t>
  </si>
  <si>
    <t>JESSICA LIZAMA</t>
  </si>
  <si>
    <t>BARBARA ARAYA</t>
  </si>
  <si>
    <t>MARTA PRETEL</t>
  </si>
  <si>
    <t>KATERINA HORNIDZOVA</t>
  </si>
  <si>
    <t>JOHANA PINO</t>
  </si>
  <si>
    <t>MARCOS GUERRERO</t>
  </si>
  <si>
    <t>ROMINA ORTIZ</t>
  </si>
  <si>
    <t>LUIS ORTEGA</t>
  </si>
  <si>
    <t>AARON CHOQUE</t>
  </si>
  <si>
    <t>CAMILA REBOLLEDO</t>
  </si>
  <si>
    <t>ARTURO MORENO</t>
  </si>
  <si>
    <t>4-27</t>
  </si>
  <si>
    <t>LEONEL RETAMALES</t>
  </si>
  <si>
    <t>GISSELLE SANDOVAL</t>
  </si>
  <si>
    <t>MARIO SIMMENS</t>
  </si>
  <si>
    <t>JOAQUIN JHONSON</t>
  </si>
  <si>
    <t>JORGE CABALLERO</t>
  </si>
  <si>
    <t>LIDIA MARLENE GUAJARDO RIVAS</t>
  </si>
  <si>
    <t>XIMENA ESCOBAR CARRASCO</t>
  </si>
  <si>
    <t>JIMENA ALARCON MIRANDA</t>
  </si>
  <si>
    <t>JEANNETTE DEL PILAR MAGNA TORREALBA</t>
  </si>
  <si>
    <t>MARCELA CECILIA SALAZAR GONZALEZ</t>
  </si>
  <si>
    <t>CLAUDIO CASTILLO MUÑOZ</t>
  </si>
  <si>
    <t>FRANCIS PAOLA PEREZ LEMOS</t>
  </si>
  <si>
    <t>MARCELA SEPULVEDA VARAS</t>
  </si>
  <si>
    <t>CAMILA VENEGAS OSORIO</t>
  </si>
  <si>
    <t>LUZ CASTILLO</t>
  </si>
  <si>
    <t>ENSO HERNANDEZ</t>
  </si>
  <si>
    <t>MACARENA TELLEZ</t>
  </si>
  <si>
    <t>LEODAN CARRASCO</t>
  </si>
  <si>
    <t>BEDORA CALLUIL</t>
  </si>
  <si>
    <t>MARTA ESPARZA</t>
  </si>
  <si>
    <t>LUZMIRA ESCOBAR</t>
  </si>
  <si>
    <t>GONZALO SALAS</t>
  </si>
  <si>
    <t>THIARE CAMPOS</t>
  </si>
  <si>
    <t>CLAUDIA BOBADILLA</t>
  </si>
  <si>
    <t>BEATRIZ RODRIGUEZ</t>
  </si>
  <si>
    <t>JULIO ESCUDERO</t>
  </si>
  <si>
    <t>CLAUDIA TOLEDO</t>
  </si>
  <si>
    <t>ISAAC SEPULVEDA</t>
  </si>
  <si>
    <t>CATALINA SALINAS</t>
  </si>
  <si>
    <t>MANUEL RODRIGUEZ</t>
  </si>
  <si>
    <t>SERGIO OROZCO</t>
  </si>
  <si>
    <t>FANY SILVA</t>
  </si>
  <si>
    <t>JOCELYN PAVEZ</t>
  </si>
  <si>
    <t>CARMEN MACKAY</t>
  </si>
  <si>
    <t>JOSE PALMA</t>
  </si>
  <si>
    <t xml:space="preserve">MARCELO BARRIENTOS </t>
  </si>
  <si>
    <t xml:space="preserve">MIRIAM GARAY </t>
  </si>
  <si>
    <t>RENE ARIAS</t>
  </si>
  <si>
    <t>MARIA PIA ROURET PEÑA</t>
  </si>
  <si>
    <t>ZEGER</t>
  </si>
  <si>
    <t>PEDRO ZEGERS RIESCO</t>
  </si>
  <si>
    <t>ERNESTO DONOSO</t>
  </si>
  <si>
    <t>CRISTIAN KURTE</t>
  </si>
  <si>
    <t>MARCIA SANCHEZ</t>
  </si>
  <si>
    <t>JANET CIFUENTES</t>
  </si>
  <si>
    <t>MARISOL VILLALON</t>
  </si>
  <si>
    <t>DORIS STULL</t>
  </si>
  <si>
    <t>MAKI HAYAKAWA</t>
  </si>
  <si>
    <t>CRISTIAN GUERRA</t>
  </si>
  <si>
    <t>CATALINA RODRIGUEZ</t>
  </si>
  <si>
    <t>CRISTIAN YAÑEZ</t>
  </si>
  <si>
    <t>PURISIMA ARMIJO</t>
  </si>
  <si>
    <t>ÑAULIN</t>
  </si>
  <si>
    <t>VICTORIA VARELA</t>
  </si>
  <si>
    <t>AURA GONZALEZ</t>
  </si>
  <si>
    <t xml:space="preserve">ORFELINA MUÑOZ </t>
  </si>
  <si>
    <t>CARLOS JORQUERA</t>
  </si>
  <si>
    <t xml:space="preserve">LOURDES RUIZ </t>
  </si>
  <si>
    <t>NELLY BELTRAN</t>
  </si>
  <si>
    <t>CAROLINA CACERES</t>
  </si>
  <si>
    <t xml:space="preserve">PABLA LLANOS </t>
  </si>
  <si>
    <t>MOISES MAULEN</t>
  </si>
  <si>
    <t xml:space="preserve">CARLOS ESCOBILLANA </t>
  </si>
  <si>
    <t>JUAN ANTONIO CACERES</t>
  </si>
  <si>
    <t>CARLA CARREÑO</t>
  </si>
  <si>
    <t>NELLY VALENCIA</t>
  </si>
  <si>
    <t>JUANA IRIS CARRASCO GAJARDO</t>
  </si>
  <si>
    <t>CRISTIAN GALLEGUILLOS</t>
  </si>
  <si>
    <t xml:space="preserve">SAN MARTIN </t>
  </si>
  <si>
    <t>VICTOR CORTEZ</t>
  </si>
  <si>
    <t>HUGO NACAYA</t>
  </si>
  <si>
    <t>DINA MORAGA</t>
  </si>
  <si>
    <t>VIVIANA MARDONES</t>
  </si>
  <si>
    <t>HILDA PATINI</t>
  </si>
  <si>
    <t>CRISTIAN ESCOBAR</t>
  </si>
  <si>
    <t>CAROL BRIONES</t>
  </si>
  <si>
    <t>BRIONES</t>
  </si>
  <si>
    <t>LAURA CANDIA</t>
  </si>
  <si>
    <t>BRYAN AVILA MAUREIRA</t>
  </si>
  <si>
    <t>URIBE</t>
  </si>
  <si>
    <t>FRANCISCA ARIAS</t>
  </si>
  <si>
    <t>ANA MARIA BELTRAN</t>
  </si>
  <si>
    <t>23-25-26</t>
  </si>
  <si>
    <t>4 A 6-12 A 14</t>
  </si>
  <si>
    <t>23-24-26</t>
  </si>
  <si>
    <t>7-31</t>
  </si>
  <si>
    <t>JULIO ALIAGA</t>
  </si>
  <si>
    <t>SUP X 2</t>
  </si>
  <si>
    <t>CINTIA SAN MARTIN o CECILIA SAN MARTIN</t>
  </si>
  <si>
    <t>MARIA CARRETERO</t>
  </si>
  <si>
    <t>VICTOR RIVERA</t>
  </si>
  <si>
    <t>FRANCISCO MEJAYA o FRANCISCO KEJAYA</t>
  </si>
  <si>
    <t>GEORGINA LUCERO</t>
  </si>
  <si>
    <t>ANA MERINO</t>
  </si>
  <si>
    <t>BEATRIZ ROJAS</t>
  </si>
  <si>
    <t>CARMEN CURIQUEO</t>
  </si>
  <si>
    <t>MAURICIO BETIKOFF</t>
  </si>
  <si>
    <t>CAMILO OBREQUE</t>
  </si>
  <si>
    <t>ARIEL RAMIRO RAMIREZ LOPEZ</t>
  </si>
  <si>
    <t>CONSTANZA BAZAN BAÑADOS</t>
  </si>
  <si>
    <t>WILSON CAYO RODRIGUEZ</t>
  </si>
  <si>
    <t>PAULINA FAUNE</t>
  </si>
  <si>
    <t>RODRIGO FARIAS</t>
  </si>
  <si>
    <t>MARIA EDITH PRIETO</t>
  </si>
  <si>
    <t>ALEX CISTERNAS</t>
  </si>
  <si>
    <t>ROCIO GALARCE</t>
  </si>
  <si>
    <t>ELIZABETH CAMPOS</t>
  </si>
  <si>
    <t>JUAN BRAVO</t>
  </si>
  <si>
    <t>RENE TORO</t>
  </si>
  <si>
    <t>PATRICIO REBOLLEDO</t>
  </si>
  <si>
    <t>LUZ ESPARZA</t>
  </si>
  <si>
    <t>CONSTANZA MOLINET</t>
  </si>
  <si>
    <t>ROSA SANTOS</t>
  </si>
  <si>
    <t>VERONICA FUENTES</t>
  </si>
  <si>
    <t>MARIA CRISTINA CALDERON</t>
  </si>
  <si>
    <t>CAROLYN INOSTROZA</t>
  </si>
  <si>
    <t>PAMELA FRIAS</t>
  </si>
  <si>
    <t xml:space="preserve">CARLOS ROJAS </t>
  </si>
  <si>
    <t>HECTOR CASTILLO</t>
  </si>
  <si>
    <t>JACQUELINE GALDAMEZ ORTIZ</t>
  </si>
  <si>
    <t>LEONOR OSANDON</t>
  </si>
  <si>
    <t>JAIME GONZALEZ</t>
  </si>
  <si>
    <t>MARIANGEL FELIU</t>
  </si>
  <si>
    <t>CECILIA SCHULZ</t>
  </si>
  <si>
    <t>PAOLA VERGARA</t>
  </si>
  <si>
    <t>SANDRA GARATE</t>
  </si>
  <si>
    <t>CESAR ECHEVERRIA</t>
  </si>
  <si>
    <t>FRANCO MARTINI</t>
  </si>
  <si>
    <t>YAMILED DEL CANTO</t>
  </si>
  <si>
    <t>NELSON BUSTAMANTE</t>
  </si>
  <si>
    <t>OTILIA GALDAMEZ</t>
  </si>
  <si>
    <t>JORGE BORNSCHEVER</t>
  </si>
  <si>
    <t>ESTRELLA TORO</t>
  </si>
  <si>
    <t>JULIETA RETAMALES</t>
  </si>
  <si>
    <t>MARIA VERONICA PALMA ANDREWS</t>
  </si>
  <si>
    <t>FERNANDO ALVAREZ MUÑOZ</t>
  </si>
  <si>
    <t>VICTOR KAHN GENCHER</t>
  </si>
  <si>
    <t>29*1877</t>
  </si>
  <si>
    <t>NIXON FERNANDEZ ADRIANA</t>
  </si>
  <si>
    <t>LUIS GARRIDO PALMA</t>
  </si>
  <si>
    <t>PATRICIO SOLIS</t>
  </si>
  <si>
    <t>OSCAR CASTRO</t>
  </si>
  <si>
    <t>18-19-20-21-30-31</t>
  </si>
  <si>
    <t>ESTRELLA MURUA</t>
  </si>
  <si>
    <t>JUAN PABLO BASCUÑAN</t>
  </si>
  <si>
    <t>DANIELA BAUZA</t>
  </si>
  <si>
    <t>LENKA YERKOVICH</t>
  </si>
  <si>
    <t>JORGE GRABER</t>
  </si>
  <si>
    <t>MACARENA PARRA</t>
  </si>
  <si>
    <t>CAROLINA PEDRERO</t>
  </si>
  <si>
    <t>VANESSA MOSCOSO</t>
  </si>
  <si>
    <t>MARGARITA ARAYA</t>
  </si>
  <si>
    <t>CARLOS LAGOS</t>
  </si>
  <si>
    <t>BARBARA PUEN MULATO</t>
  </si>
  <si>
    <t>ENRIQUE AIGNEREN HERRERA</t>
  </si>
  <si>
    <t>CAROLINA OLONDRIZ OLONDRIZ</t>
  </si>
  <si>
    <t>MARIA IGNACIA FERNANDEZ ORETA</t>
  </si>
  <si>
    <t>JOSE CABALLERO VASQUEZ</t>
  </si>
  <si>
    <t>MERCEDES YAÑEZ</t>
  </si>
  <si>
    <t>ROSA NOGUERA REYES</t>
  </si>
  <si>
    <t>MAURICIO SANCHEZ</t>
  </si>
  <si>
    <t>BELEN CAYUQUEO</t>
  </si>
  <si>
    <t>VANIA CONCHA</t>
  </si>
  <si>
    <t>PAULA CAVIERES</t>
  </si>
  <si>
    <t>MARIA JOSE MORA</t>
  </si>
  <si>
    <t>AIDA SAAVEDRA</t>
  </si>
  <si>
    <t>MARIELA CERDA</t>
  </si>
  <si>
    <t>VICTOR FLORES O VICTORIA FLORES</t>
  </si>
  <si>
    <t>14-15-16</t>
  </si>
  <si>
    <t>ANGELA VALENZUELA</t>
  </si>
  <si>
    <t>NICOLE PACHECO</t>
  </si>
  <si>
    <t>MACARENA ZAMORA</t>
  </si>
  <si>
    <t>JORGE OPAZO</t>
  </si>
  <si>
    <t>EVELYN KONG</t>
  </si>
  <si>
    <t>MARGARITA JELDRES</t>
  </si>
  <si>
    <t>GUSTAVO VALDES</t>
  </si>
  <si>
    <t>DANILO CANULIO</t>
  </si>
  <si>
    <t>MAX TANTACHUCO</t>
  </si>
  <si>
    <t>AMBAR POCH</t>
  </si>
  <si>
    <t>GABRIEL GARATE</t>
  </si>
  <si>
    <t>MARIO LAZCANO</t>
  </si>
  <si>
    <t>ROSA ACUÑA</t>
  </si>
  <si>
    <t>ALEX CARREÑO</t>
  </si>
  <si>
    <t>JORGE LOBOS</t>
  </si>
  <si>
    <t>FELIPE SEGUNDO BERRIOS LOPEZ</t>
  </si>
  <si>
    <t>JOSE NAVARRETE MERCADO</t>
  </si>
  <si>
    <t>LUZ ESPINOSA</t>
  </si>
  <si>
    <t>LUIS MANCILLA</t>
  </si>
  <si>
    <t>BEATRIZ MILLER</t>
  </si>
  <si>
    <t>ANDRES MARCHANT</t>
  </si>
  <si>
    <t>LAJENADRO REYES</t>
  </si>
  <si>
    <t>5-10-14</t>
  </si>
  <si>
    <t>DAVIR RIVERA</t>
  </si>
  <si>
    <t>YEREMI SALAZAR</t>
  </si>
  <si>
    <t>GABRIELA PINTO</t>
  </si>
  <si>
    <t>JIMMY LOVERA</t>
  </si>
  <si>
    <t>LUCIA BUSTOS RIQUELME</t>
  </si>
  <si>
    <t>CARMEN GALAZ BRIONES</t>
  </si>
  <si>
    <t>ALBERTO LOBOS</t>
  </si>
  <si>
    <t>MARCELO CARO MUÑOZ</t>
  </si>
  <si>
    <t>MARIA JOSE AVENDAÑO</t>
  </si>
  <si>
    <t>LUIS TOLOZA</t>
  </si>
  <si>
    <t>CAROLINA GILCRHITST CORREA</t>
  </si>
  <si>
    <t>MARIA HUERTA</t>
  </si>
  <si>
    <t>MARIANA BRAVO BOGDANIC</t>
  </si>
  <si>
    <t>4-13-14</t>
  </si>
  <si>
    <t>SILVINA CERDA</t>
  </si>
  <si>
    <t>KAREN VILLALOBOS</t>
  </si>
  <si>
    <t>JANDRY DIAZ</t>
  </si>
  <si>
    <t>MARCELO ZAMORANO</t>
  </si>
  <si>
    <t>MARIA CHANDIA</t>
  </si>
  <si>
    <t>JAVIERA LOPEZ</t>
  </si>
  <si>
    <t>ANA NUÑEZ</t>
  </si>
  <si>
    <t>HERNAN VASQUEZ</t>
  </si>
  <si>
    <t>CRISTHIAN CAÑAS</t>
  </si>
  <si>
    <t>DANILO CAMULLAN</t>
  </si>
  <si>
    <t>ANDREA SAAVEDRA</t>
  </si>
  <si>
    <t>ALBA MORALES</t>
  </si>
  <si>
    <t>EVEILNE GORETTI WAGNER ALLENDES</t>
  </si>
  <si>
    <t>LILIANA DEL PILAR MONTOYA LIZAMA</t>
  </si>
  <si>
    <t>FLORENCIA JESUS LANDAETA BRISEÑO</t>
  </si>
  <si>
    <t>ROSA DEPETRIS</t>
  </si>
  <si>
    <t>HELMUTH HITSCHFELT</t>
  </si>
  <si>
    <t>XIMENA HERRERA</t>
  </si>
  <si>
    <t>OSCAR CARTAGENA</t>
  </si>
  <si>
    <t>GABRIEL THOMAS</t>
  </si>
  <si>
    <t>CATALINA VENEGAS</t>
  </si>
  <si>
    <t>CAMILA CAPETILLO</t>
  </si>
  <si>
    <t>VALESKA MORENO</t>
  </si>
  <si>
    <t>SANDRA FUENTES</t>
  </si>
  <si>
    <t>CLAUDIA CASTRO BAEZA</t>
  </si>
  <si>
    <t>PAOLA FUENZALIDA EGUILUZ</t>
  </si>
  <si>
    <t>DIONISIO VALDEZ</t>
  </si>
  <si>
    <t>30-12-14-18-19</t>
  </si>
  <si>
    <t>CARMEN JORQUERA</t>
  </si>
  <si>
    <t>YOLANDA SANDOVAL</t>
  </si>
  <si>
    <t>ADRIANA TRUJILLO</t>
  </si>
  <si>
    <t>DORIS LAGOS</t>
  </si>
  <si>
    <t>ALEJANDRA VEGA MOYA</t>
  </si>
  <si>
    <t>SE ESTA HACIENDO PROVISORIO + CORONA CON PERNO PZA 8 PAC LUIS MOYA SOLP 10100074</t>
  </si>
  <si>
    <t>PIER LUIGI BRIZZI</t>
  </si>
  <si>
    <t>MARIA JOSE PARRA</t>
  </si>
  <si>
    <t>PAULINA ZUÑIGA</t>
  </si>
  <si>
    <t>JAIME EPULEF</t>
  </si>
  <si>
    <t>MARIA ELENA ALLIENDE ESTEVEZ</t>
  </si>
  <si>
    <t>JOSE AGUILERA PONCE</t>
  </si>
  <si>
    <t xml:space="preserve">PEDRO GARZON OYANEDEL </t>
  </si>
  <si>
    <t>MARTA CERNA o MARIA CERNA</t>
  </si>
  <si>
    <t xml:space="preserve">FELIX GONZALEZ </t>
  </si>
  <si>
    <t>MICHELLE GODOY</t>
  </si>
  <si>
    <t>HECTOR CALQUIN</t>
  </si>
  <si>
    <t>PEDRO PIZARRO</t>
  </si>
  <si>
    <t>LORENZO PEREZ</t>
  </si>
  <si>
    <t>CAROLINA VERDEJO o CATALINA VERDEJO</t>
  </si>
  <si>
    <t>INGRID CAMPOS</t>
  </si>
  <si>
    <t>JAVIERA FLORES</t>
  </si>
  <si>
    <t>CATALINA VERDEJO o CAROLINA VERDEJO</t>
  </si>
  <si>
    <r>
      <t xml:space="preserve">solped 10278884 para provi pza 8
</t>
    </r>
    <r>
      <rPr>
        <b/>
        <sz val="10"/>
        <color rgb="FFFF0000"/>
        <rFont val="Calibri"/>
        <family val="2"/>
        <scheme val="minor"/>
      </rPr>
      <t>FALTA PARA PROVISORIO PZA 9</t>
    </r>
  </si>
  <si>
    <t>MARIA RODRIGUEZ o MARTA RODRIGUEZ</t>
  </si>
  <si>
    <t>JUAN MORENO</t>
  </si>
  <si>
    <t>ANTONIO HUALA</t>
  </si>
  <si>
    <t>TANIA ANDRADE</t>
  </si>
  <si>
    <t>YANNETTE ULLOA</t>
  </si>
  <si>
    <t xml:space="preserve">JAVIER NAHUELPAN </t>
  </si>
  <si>
    <t>RENE ARAVENA</t>
  </si>
  <si>
    <t>PATRICIA OLAVE</t>
  </si>
  <si>
    <t>MONICA BASUALDO</t>
  </si>
  <si>
    <t>FERNANDO CHONG LISHAM</t>
  </si>
  <si>
    <t>YOLANDA GARRIDO BRAVO</t>
  </si>
  <si>
    <t>ANGEL DE BERTI</t>
  </si>
  <si>
    <t>MARIA EUGENIA PARRA</t>
  </si>
  <si>
    <t>CARLA LEITONG</t>
  </si>
  <si>
    <t>29831089/28252058</t>
  </si>
  <si>
    <t>CARMEN HOCES</t>
  </si>
  <si>
    <t>FRANCISCA RIVEROS</t>
  </si>
  <si>
    <t>HILDA CARVALLO</t>
  </si>
  <si>
    <t>HUGO HUERTA</t>
  </si>
  <si>
    <t>ELIZABETH CORVALAN MATURANA</t>
  </si>
  <si>
    <t>MARGARITA GEBLER</t>
  </si>
  <si>
    <t>CARLOS ALEGRE</t>
  </si>
  <si>
    <t>ERICK CARTES</t>
  </si>
  <si>
    <t>JOSE AGUIRRE</t>
  </si>
  <si>
    <t xml:space="preserve">JOHANNA GONZALEZ </t>
  </si>
  <si>
    <t>JUANA ABARCA</t>
  </si>
  <si>
    <t xml:space="preserve">JESSICA JORQUERA  </t>
  </si>
  <si>
    <t>VIVIANA CORTES</t>
  </si>
  <si>
    <t>CRISTIAN IBACETA</t>
  </si>
  <si>
    <t>PAULA PINO</t>
  </si>
  <si>
    <t xml:space="preserve">RODRIGO WINKLER </t>
  </si>
  <si>
    <t>SEBASTIAN MOYA</t>
  </si>
  <si>
    <t>KATHERINA ESCANILLA</t>
  </si>
  <si>
    <t>BAIA CATARINA DE LA BARRA</t>
  </si>
  <si>
    <t>RAQUEL PATRICIA MUÑOZ COFRE</t>
  </si>
  <si>
    <t>TERESA TORRE</t>
  </si>
  <si>
    <t xml:space="preserve">ERIKA SANCHEZ </t>
  </si>
  <si>
    <t>CLAUDIA SEGUEL</t>
  </si>
  <si>
    <t>ALEJANDRO CASTILLO</t>
  </si>
  <si>
    <t xml:space="preserve">GERSON MORA </t>
  </si>
  <si>
    <t>6 A 9 - 11-12</t>
  </si>
  <si>
    <t>ALBERTO CABRERA</t>
  </si>
  <si>
    <t xml:space="preserve">JUAN IBAÑEZ </t>
  </si>
  <si>
    <t>ROSA ROBLEDO</t>
  </si>
  <si>
    <t>VIVIANA ABARCA</t>
  </si>
  <si>
    <t>NISELVA BURGOS</t>
  </si>
  <si>
    <t xml:space="preserve">SUP   </t>
  </si>
  <si>
    <t>GILBERTO BURGOS</t>
  </si>
  <si>
    <t>FERNANDO CIFUENTES o FRANCISCO CIFUENTES</t>
  </si>
  <si>
    <r>
      <t xml:space="preserve">solp. 10267150 para provisorio y corona pza 21
</t>
    </r>
    <r>
      <rPr>
        <b/>
        <sz val="11"/>
        <color rgb="FFFF0000"/>
        <rFont val="Calibri"/>
        <family val="2"/>
        <scheme val="minor"/>
      </rPr>
      <t>FALTA para provisorio pza 20</t>
    </r>
  </si>
  <si>
    <t>ALAMIRO HUERTA</t>
  </si>
  <si>
    <t>XIMENA GONZALEZ</t>
  </si>
  <si>
    <t>LOURDES SANSIGOLO</t>
  </si>
  <si>
    <t>PEDRO EDUARDO VERGARA MARIANGEL</t>
  </si>
  <si>
    <t>LILIANA INFANTE</t>
  </si>
  <si>
    <t>LILIAN ALARCON</t>
  </si>
  <si>
    <t>BEATRIZ THON</t>
  </si>
  <si>
    <t>ADA MAMANI</t>
  </si>
  <si>
    <t>MARCELA ALVARADO</t>
  </si>
  <si>
    <t>ESTEBAN PAEZ</t>
  </si>
  <si>
    <t xml:space="preserve">PABLO PEZOA </t>
  </si>
  <si>
    <t>ELBA YAÑEZ</t>
  </si>
  <si>
    <t>MIREYA LOPEZ</t>
  </si>
  <si>
    <t>MIGUEL GONZALEZ</t>
  </si>
  <si>
    <t>VALERIA FARIAS</t>
  </si>
  <si>
    <t>JUANA JARA LARENAS</t>
  </si>
  <si>
    <t>FELIX SANCHEZ</t>
  </si>
  <si>
    <t>FABIOLA MARTIN</t>
  </si>
  <si>
    <t>JUAN BASCUÑAN</t>
  </si>
  <si>
    <t>GONZALO DIAZ</t>
  </si>
  <si>
    <t>JULIO SILVA</t>
  </si>
  <si>
    <t>ILMA AGUILAR</t>
  </si>
  <si>
    <t>ANGELA SILVA</t>
  </si>
  <si>
    <t>LIZA PIÑA</t>
  </si>
  <si>
    <t>ANA RIQUELME</t>
  </si>
  <si>
    <t>MARIA LIENLAF</t>
  </si>
  <si>
    <t>JAVIER CASANUEVA</t>
  </si>
  <si>
    <t>3-4-5-13-14-15</t>
  </si>
  <si>
    <t>GUILLERMO CORALIL</t>
  </si>
  <si>
    <t>JOSE SANTA CRUZ</t>
  </si>
  <si>
    <t>IVONNE MORIS</t>
  </si>
  <si>
    <t>MARIA PREUSS</t>
  </si>
  <si>
    <t>CAMILA FLORES</t>
  </si>
  <si>
    <t>HERNANDO ARIEL MARIN CACERES</t>
  </si>
  <si>
    <t>MARIA JOSE RODRIGUEZ TORRES</t>
  </si>
  <si>
    <t>MIRTHA ALIAGA</t>
  </si>
  <si>
    <t>YAÑEZ</t>
  </si>
  <si>
    <t>MARIA VARAS</t>
  </si>
  <si>
    <t>ALEXANDRA QUEZADA</t>
  </si>
  <si>
    <t>ALIDA CORREA</t>
  </si>
  <si>
    <t>PAULO MUÑOZ</t>
  </si>
  <si>
    <t>INGRID SALINAS</t>
  </si>
  <si>
    <t>JACQUELINE VARGAS</t>
  </si>
  <si>
    <t>SARA RUBIO</t>
  </si>
  <si>
    <t>CRISTINA TORRES</t>
  </si>
  <si>
    <t>BERNARDA GALLARDO</t>
  </si>
  <si>
    <t>MIROSLAVA GOMEZ</t>
  </si>
  <si>
    <t>MARCELA MANCILLA</t>
  </si>
  <si>
    <t>CLAUDIA CALDERON</t>
  </si>
  <si>
    <t>PAMELA FONTECILLA</t>
  </si>
  <si>
    <t>NABIL HADWEH ABUAWAD</t>
  </si>
  <si>
    <t>KORNER FUENZALIDA CARLOS</t>
  </si>
  <si>
    <t>DAPHNE MUNIZAGA</t>
  </si>
  <si>
    <t>VICTORIA LOPEZ</t>
  </si>
  <si>
    <t>CLAUDIA MELLADO</t>
  </si>
  <si>
    <t>DAVID RIVEROS</t>
  </si>
  <si>
    <t>NELLY RED</t>
  </si>
  <si>
    <t>CARLA PARRAGUEZ</t>
  </si>
  <si>
    <t>4-18-31</t>
  </si>
  <si>
    <t>LUCIA MUÑOZ</t>
  </si>
  <si>
    <t>PILAR CONTRERAS</t>
  </si>
  <si>
    <t>MARCELO CARVALLO</t>
  </si>
  <si>
    <t>6-9-10</t>
  </si>
  <si>
    <t>MARIA VERONICA LOPEZ</t>
  </si>
  <si>
    <t>TRABAJOS SIN SOLPED (norte envia solped pendiente con la misma fecha especificada en esta tabla)</t>
  </si>
  <si>
    <t>PARA VER</t>
  </si>
  <si>
    <t>NICOLAS AGUILAR</t>
  </si>
  <si>
    <t>MARLEN RIQUELME</t>
  </si>
  <si>
    <t>HUGO QUILAGAYZA</t>
  </si>
  <si>
    <t>CRISTIAN PAILLAL</t>
  </si>
  <si>
    <t>MONSERRAT LORENS</t>
  </si>
  <si>
    <t>CINDY HEVIA</t>
  </si>
  <si>
    <t>MARCIA TAPIA</t>
  </si>
  <si>
    <t>DINO CASANVA</t>
  </si>
  <si>
    <t>MARIA EUGENIA SALGADO</t>
  </si>
  <si>
    <t>MARCELA TAPIA</t>
  </si>
  <si>
    <t>CECILIA BELMAR</t>
  </si>
  <si>
    <t>MODESTO ALBORNOZ</t>
  </si>
  <si>
    <t>BARBARA RIQUELME</t>
  </si>
  <si>
    <t>FRANCISCO LAZCANO VIDAL</t>
  </si>
  <si>
    <t>MARICELA CANALES VENEGAS</t>
  </si>
  <si>
    <t>GERALDINE AGUILAR CACES</t>
  </si>
  <si>
    <t>OSCAR OLIVARES DIAZ</t>
  </si>
  <si>
    <t>LEONOR TRONCOSO</t>
  </si>
  <si>
    <t>ISABEL ALTAMIRANO</t>
  </si>
  <si>
    <t>JAVIERA DIAZ</t>
  </si>
  <si>
    <t>MACARENA PAEZ</t>
  </si>
  <si>
    <t>MAGGIE CONTARDO</t>
  </si>
  <si>
    <t>ANA VILCHEZ</t>
  </si>
  <si>
    <t>MARIA PAZ MARTINEZ</t>
  </si>
  <si>
    <t>ADRIAN DIAZ</t>
  </si>
  <si>
    <t>ROSA SANTANDER</t>
  </si>
  <si>
    <t>GLORIA SANTIBAÑEZ</t>
  </si>
  <si>
    <t>AQUILES PIÑA</t>
  </si>
  <si>
    <t xml:space="preserve">ADA RIVERA </t>
  </si>
  <si>
    <t>SUSANA MAGNA</t>
  </si>
  <si>
    <t>BAUD</t>
  </si>
  <si>
    <t xml:space="preserve">CAROLINA MIRANDA </t>
  </si>
  <si>
    <t>LORENA PEREZ</t>
  </si>
  <si>
    <t>PAULINA MUENA</t>
  </si>
  <si>
    <t>ESTEBAN HERRERA</t>
  </si>
  <si>
    <t>LUIS PALMA</t>
  </si>
  <si>
    <t>FRANCO FLORES</t>
  </si>
  <si>
    <t>MARIA CASTILLO</t>
  </si>
  <si>
    <t>CAROL LOPEZ</t>
  </si>
  <si>
    <t>LUIS RIOS</t>
  </si>
  <si>
    <t>NANCY BEATRIZ BAILE DE ALMAZAN</t>
  </si>
  <si>
    <t>CLAUDIA LEAL PEREZ</t>
  </si>
  <si>
    <t>ISRAEL MARCOS SANZ SALINAS</t>
  </si>
  <si>
    <t>DANIELA ALEJANDRA BUNZLI ROJAS</t>
  </si>
  <si>
    <t xml:space="preserve">MARIO LUIS BAHAMONDES GOMEZ </t>
  </si>
  <si>
    <t>PABLO SILVA</t>
  </si>
  <si>
    <t>PABLO ALVARADO</t>
  </si>
  <si>
    <t>FRANCISCO MOSQUERA</t>
  </si>
  <si>
    <t>ULISES HAMAZAKI</t>
  </si>
  <si>
    <t>LUIS ADELSDORFER</t>
  </si>
  <si>
    <t>OSCAR BUSTAMANTE</t>
  </si>
  <si>
    <t>ALEJANDRA MORA</t>
  </si>
  <si>
    <t>MARIA TERESA VIAL</t>
  </si>
  <si>
    <t xml:space="preserve">RAUL ABURTO </t>
  </si>
  <si>
    <t>MARIA CRISTINA LAGOS</t>
  </si>
  <si>
    <t>CLAUDIA RAMIREZ</t>
  </si>
  <si>
    <t>HECTOR MORALES</t>
  </si>
  <si>
    <t>MARIA FERNANDA REYES</t>
  </si>
  <si>
    <t>IRMA OPORTUS</t>
  </si>
  <si>
    <t>EMY MELERO</t>
  </si>
  <si>
    <t>DENISSE MONTENEGRO</t>
  </si>
  <si>
    <t>CLAUDIA VILLALOBOS</t>
  </si>
  <si>
    <t>ANDRES ORTUZAR</t>
  </si>
  <si>
    <t>MABEL PLACENCIA</t>
  </si>
  <si>
    <t>LUISA CUBILLOS</t>
  </si>
  <si>
    <t>HESSICA NEIRA</t>
  </si>
  <si>
    <t>ARTURO ALEJANDRO VASQUEZ ROGAI</t>
  </si>
  <si>
    <t>CAMILA JOSE MUÑIZ CHOMALI</t>
  </si>
  <si>
    <t>MAURICIO MARDONES DONOSO</t>
  </si>
  <si>
    <t>NATALIA GAMBONI</t>
  </si>
  <si>
    <t>SERGIO LABRA</t>
  </si>
  <si>
    <t>YEANNETTE ARIAS</t>
  </si>
  <si>
    <t>DORILA GONZALEZ</t>
  </si>
  <si>
    <t>JUANA ROCHA</t>
  </si>
  <si>
    <t>MACARENA ROCHER</t>
  </si>
  <si>
    <t>ELIAS SANTIS</t>
  </si>
  <si>
    <t>ALEJANDRA SEYES</t>
  </si>
  <si>
    <t>SUE ELLEN CARRASCO</t>
  </si>
  <si>
    <t>GASPAR</t>
  </si>
  <si>
    <t>XIMENA MORAGA</t>
  </si>
  <si>
    <t>JAIME ALCAINO</t>
  </si>
  <si>
    <t>CAROLINA SALGADO</t>
  </si>
  <si>
    <t>ORIETA CISTERNAS</t>
  </si>
  <si>
    <t>PIA STEINER</t>
  </si>
  <si>
    <t>GONZALO HENRIQUEZ</t>
  </si>
  <si>
    <t>llegara trabajo de la dra carmen laureda como paciente que es particular</t>
  </si>
  <si>
    <t>AURORA NAVARRETE</t>
  </si>
  <si>
    <t>Estan haciendo coronas desde pza 3 a 5 de pac jessica carbajal del 2012</t>
  </si>
  <si>
    <t>CAROLINA LOPEZ</t>
  </si>
  <si>
    <t>JULIA DEL ORTO</t>
  </si>
  <si>
    <t>CARLOS ALBA CORTEZ</t>
  </si>
  <si>
    <t>18-28-32</t>
  </si>
  <si>
    <t>JORGE CORREA</t>
  </si>
  <si>
    <t>JONATAN MOREIRA</t>
  </si>
  <si>
    <t>MARIO TIGUA</t>
  </si>
  <si>
    <t xml:space="preserve">JOSE SEPULVEDA </t>
  </si>
  <si>
    <t>JORGE ORMEÑO</t>
  </si>
  <si>
    <t>CARMEN MORALES</t>
  </si>
  <si>
    <t>DANILO CANUILAN</t>
  </si>
  <si>
    <t>MICAELA THAIS</t>
  </si>
  <si>
    <t>PEDRO SOTO</t>
  </si>
  <si>
    <t>EVELYN NAVARRETE</t>
  </si>
  <si>
    <t>ELISA RUBIO</t>
  </si>
  <si>
    <t>FRANCISCO K</t>
  </si>
  <si>
    <t>ELEONORA DOMINGUEZ DEELLEPIANE</t>
  </si>
  <si>
    <t xml:space="preserve">NELSON ANTONIO VALDERRAMA TRUJILLO </t>
  </si>
  <si>
    <t>MONICA GUASP SOTOMAYOR</t>
  </si>
  <si>
    <t>VERONICA SILVA</t>
  </si>
  <si>
    <t>JESSICA MEJIAS</t>
  </si>
  <si>
    <t xml:space="preserve">NICOLAS CABALL </t>
  </si>
  <si>
    <t>INGRID RIFFO</t>
  </si>
  <si>
    <t>LUCILA MIRAY</t>
  </si>
  <si>
    <t>SAMUEL HIDALGO</t>
  </si>
  <si>
    <t>RUBEN JARA</t>
  </si>
  <si>
    <t>GLORIA RODRIGUEZ</t>
  </si>
  <si>
    <t xml:space="preserve">ROSSANA GUERRERO </t>
  </si>
  <si>
    <t>NELSON HENRIQUEZ</t>
  </si>
  <si>
    <t>CAMILA LAGARRIGUEL</t>
  </si>
  <si>
    <t>GUACOLDA MONTENEGRO</t>
  </si>
  <si>
    <t>MARCOS NARBONA</t>
  </si>
  <si>
    <t>HECTOR SANCHEZ</t>
  </si>
  <si>
    <t>LEIDY MORENO</t>
  </si>
  <si>
    <t>MIGUEL DIAZ</t>
  </si>
  <si>
    <t>FABIOLA RETAMAL</t>
  </si>
  <si>
    <t>ALAMIRANO HUERTA</t>
  </si>
  <si>
    <t>MIKELE LEONE</t>
  </si>
  <si>
    <t>DANIEL ZAMORA</t>
  </si>
  <si>
    <t>SOFIA UTRERA</t>
  </si>
  <si>
    <t>JONAS GONZALEZ</t>
  </si>
  <si>
    <t>PAZ ROSAS</t>
  </si>
  <si>
    <t>JHESER GUZMAN</t>
  </si>
  <si>
    <t>JOSE LUIS PEREZ</t>
  </si>
  <si>
    <t>MYRIAN CANDIA</t>
  </si>
  <si>
    <t>SUSAN SALINAS</t>
  </si>
  <si>
    <t>LUISA GODOY</t>
  </si>
  <si>
    <t>ROSA VASQUEZ</t>
  </si>
  <si>
    <t>MARIBEL BUSTOS</t>
  </si>
  <si>
    <t>ELSA MATURANA</t>
  </si>
  <si>
    <t>JUANA AREVALO</t>
  </si>
  <si>
    <t>TOMAS ARMELEDER</t>
  </si>
  <si>
    <t>SANDRA QUIROZ</t>
  </si>
  <si>
    <t>ELIZABETH MARIN</t>
  </si>
  <si>
    <t>MARIA PAZ GARCIA MELLA</t>
  </si>
  <si>
    <t>ANA WILSON</t>
  </si>
  <si>
    <t>ALEX LIGARDI</t>
  </si>
  <si>
    <t>GABRIEL FUENTEALBA</t>
  </si>
  <si>
    <t>MONICA VERON</t>
  </si>
  <si>
    <t>MARIA PINILLA</t>
  </si>
  <si>
    <t>CLAUDIA ORELLANA</t>
  </si>
  <si>
    <t>31-X</t>
  </si>
  <si>
    <t>10-12-26</t>
  </si>
  <si>
    <t>MARIA CRISTINA GARCIA</t>
  </si>
  <si>
    <t>VALESKA TORREALBA</t>
  </si>
  <si>
    <t>MARIA CAMPUSANO</t>
  </si>
  <si>
    <t>JUAN ALBERTO MEZA</t>
  </si>
  <si>
    <t>LUIS SANCHEZ PEÑA</t>
  </si>
  <si>
    <t>JEANNETTE RIQUELME</t>
  </si>
  <si>
    <t>PROSPERINA COFRE</t>
  </si>
  <si>
    <t>MARIA ROMINA ZUÑIGA</t>
  </si>
  <si>
    <t>5-20-21</t>
  </si>
  <si>
    <t>MARGARITA HERNANDEZ</t>
  </si>
  <si>
    <t>CESAR ECHEVARRIA</t>
  </si>
  <si>
    <t>MACARENA PALACIOS</t>
  </si>
  <si>
    <t>JUAN CLAUDIO RAIN CAYUPI</t>
  </si>
  <si>
    <t>PAULINA VEGA</t>
  </si>
  <si>
    <t>MIRIA LOYOLA</t>
  </si>
  <si>
    <t>EDUARDO LAVIN</t>
  </si>
  <si>
    <t>PATRICIA TOZO</t>
  </si>
  <si>
    <t>KARLA HERNANDEZ</t>
  </si>
  <si>
    <t>JOAQUIN VEGA</t>
  </si>
  <si>
    <t>FERNANDO ANTONIO CASTRO  ITURRIETA</t>
  </si>
  <si>
    <t>ENRIQUETA BORQUEZ</t>
  </si>
  <si>
    <t>BERNARDITA AGUILAR</t>
  </si>
  <si>
    <t>RAMON DEL ORTE</t>
  </si>
  <si>
    <t>PAULINA VENEGAS</t>
  </si>
  <si>
    <t>SOFIA FICA</t>
  </si>
  <si>
    <t>PABLO TOLEDO</t>
  </si>
  <si>
    <t>JORGE ANGULO</t>
  </si>
  <si>
    <t>ALICIA OSORIO</t>
  </si>
  <si>
    <r>
      <t xml:space="preserve">solp 10296408 para inc. Pza 14
</t>
    </r>
    <r>
      <rPr>
        <b/>
        <sz val="10"/>
        <color rgb="FFFF0000"/>
        <rFont val="Calibri"/>
        <family val="2"/>
        <scheme val="minor"/>
      </rPr>
      <t>FALTA para INSCRUSTACION pza 15</t>
    </r>
  </si>
  <si>
    <t>GENESIS</t>
  </si>
  <si>
    <t>CARLOS GRIFFITHS</t>
  </si>
  <si>
    <t>ARMANDO SOLIS GONZALEZ</t>
  </si>
  <si>
    <t xml:space="preserve">MARIA URRUTIA </t>
  </si>
  <si>
    <t xml:space="preserve">MARIA SOLEDAD IRRIBARREN </t>
  </si>
  <si>
    <t>JAQUELINE GARRETON</t>
  </si>
  <si>
    <t xml:space="preserve">CARLA CAMPUZANO </t>
  </si>
  <si>
    <t>CLAUDIA ORREGO</t>
  </si>
  <si>
    <t>NATALIA BASTIAS</t>
  </si>
  <si>
    <t>LORENA SILVA</t>
  </si>
  <si>
    <t>LORENA ASTORGA</t>
  </si>
  <si>
    <t xml:space="preserve">DANIELA ENRIQUETA BERTONI SANTELICES </t>
  </si>
  <si>
    <t>MARIA JOSE AGUILERA DELPINO</t>
  </si>
  <si>
    <t>FHALCO ASTUDILLO</t>
  </si>
  <si>
    <t>PAULA BREVIS</t>
  </si>
  <si>
    <t>LUCIA OSORIO</t>
  </si>
  <si>
    <t>DANIELA MUÑOZ</t>
  </si>
  <si>
    <t>LUISA JARA</t>
  </si>
  <si>
    <t>MAURICIO NUÑEZ</t>
  </si>
  <si>
    <t>MARIA CECILIA PUELMA</t>
  </si>
  <si>
    <t>NAYARETH AROS</t>
  </si>
  <si>
    <t>AMERICA HERNANDEZ</t>
  </si>
  <si>
    <t>RAUL GARCIA</t>
  </si>
  <si>
    <t>CAROLINA MONSALVE</t>
  </si>
  <si>
    <t>MIYEYA VEGA</t>
  </si>
  <si>
    <t>4-X</t>
  </si>
  <si>
    <t>LUCILA CIFUENTES</t>
  </si>
  <si>
    <t>MARIEL MALANDRE</t>
  </si>
  <si>
    <t>SERGUIO</t>
  </si>
  <si>
    <t>SERGIO VALENZUELA</t>
  </si>
  <si>
    <t>ANA MARIA AGUILAR</t>
  </si>
  <si>
    <t>AMELIA HERMOSILLA</t>
  </si>
  <si>
    <t>LEON VERGARA</t>
  </si>
  <si>
    <t>NICOLE VILCHES</t>
  </si>
  <si>
    <t>PAOLA ANDREA MANCILLLA ALMONACID</t>
  </si>
  <si>
    <t>LEONARDO ARIEL TFOIGEL</t>
  </si>
  <si>
    <t>GONZALO CONTRERAS HERMOSILLA</t>
  </si>
  <si>
    <t>CLAUDIA GODOY</t>
  </si>
  <si>
    <t>PATRICIA OLAVARRIA</t>
  </si>
  <si>
    <t>MARTIN MUÑOZ</t>
  </si>
  <si>
    <t>CONSTANZA GONZALEZ</t>
  </si>
  <si>
    <t>YOLANDA CORNEJO</t>
  </si>
  <si>
    <t>MARIA ASTORGA</t>
  </si>
  <si>
    <t>SILVIA CAVIEDES</t>
  </si>
  <si>
    <t>MARCELA ZUÑIGA</t>
  </si>
  <si>
    <t>CARLOS RISCO</t>
  </si>
  <si>
    <t>SONIA OYARCE</t>
  </si>
  <si>
    <t>MARIA DE LA TORRE</t>
  </si>
  <si>
    <t>FNOV1</t>
  </si>
  <si>
    <t>IVONNE  BILLIG</t>
  </si>
  <si>
    <t>JULIO VASQUEZ ROCUANT</t>
  </si>
  <si>
    <t>JOSÉ IGNACIO NORAMBUENA</t>
  </si>
  <si>
    <t>FNOV2</t>
  </si>
  <si>
    <t>AGUILERA VIGORENA LUIS GUILLERMO</t>
  </si>
  <si>
    <t>FNOV6</t>
  </si>
  <si>
    <t>CAMILO ALCALDE</t>
  </si>
  <si>
    <t>J- Nuñez</t>
  </si>
  <si>
    <t>Zuñiga</t>
  </si>
  <si>
    <t>MARIANA BOATTINI</t>
  </si>
  <si>
    <t>CRISTIAN LILLO</t>
  </si>
  <si>
    <t>CATALINA VERDEJO</t>
  </si>
  <si>
    <t>CONSTANZA BARRIOS</t>
  </si>
  <si>
    <t>MANUEL MANRIQUEZ</t>
  </si>
  <si>
    <t>FNOV12</t>
  </si>
  <si>
    <t>C</t>
  </si>
  <si>
    <t>FNOV3</t>
  </si>
  <si>
    <t>FNOV4</t>
  </si>
  <si>
    <t>FNOV5</t>
  </si>
  <si>
    <t>FNOV7</t>
  </si>
  <si>
    <t>FNOV8</t>
  </si>
  <si>
    <t>FNOV9</t>
  </si>
  <si>
    <t>FNOV10</t>
  </si>
  <si>
    <t>FNOV11</t>
  </si>
  <si>
    <t>FNOV13</t>
  </si>
  <si>
    <t>FNOV14</t>
  </si>
  <si>
    <t>FNOV15</t>
  </si>
  <si>
    <t>FELIZ GUERRERO</t>
  </si>
  <si>
    <t>PAULA RIVAS</t>
  </si>
  <si>
    <t>ROSA REYES LOPEZ</t>
  </si>
  <si>
    <t>MARIA CAPRILE ESPINOZA</t>
  </si>
  <si>
    <t>JOSE OVALLE</t>
  </si>
  <si>
    <t>MARIA GUERRERO</t>
  </si>
  <si>
    <t>RODOLFO FUENTES</t>
  </si>
  <si>
    <t>MATIAS ZURITA</t>
  </si>
  <si>
    <t>CRISTINA CONTRERAS</t>
  </si>
  <si>
    <t>MICHEL ORIELLE</t>
  </si>
  <si>
    <t>WOUTER HENDRIK SPRANGERS HEIJNES</t>
  </si>
  <si>
    <t>MAGDALENA GONZALEZ</t>
  </si>
  <si>
    <t>MARIA VARELA</t>
  </si>
  <si>
    <t>DANIELA GANA</t>
  </si>
  <si>
    <t>SANDRA ORELLANA</t>
  </si>
  <si>
    <t>KARLA CORTES GONZALEZ</t>
  </si>
  <si>
    <t>BASSI</t>
  </si>
  <si>
    <t>5447443
5447433</t>
  </si>
  <si>
    <t>XIMENA  URIBE</t>
  </si>
  <si>
    <t>GABRIELA HENRIQUEZ</t>
  </si>
  <si>
    <r>
      <t xml:space="preserve">solp. 10168406 para 
provisorios 10,18,21,25 y
para coronas pzas 10-25
</t>
    </r>
    <r>
      <rPr>
        <b/>
        <sz val="12"/>
        <color rgb="FFFF0000"/>
        <rFont val="Calibri"/>
        <family val="2"/>
      </rPr>
      <t>Falta para coronas pzas 18-21</t>
    </r>
  </si>
  <si>
    <t>PAULA BUSTOS</t>
  </si>
  <si>
    <t>NELSON SAN MARTIN</t>
  </si>
  <si>
    <t>VALESKA MATURANA</t>
  </si>
  <si>
    <t>JEANETTE DONOSO</t>
  </si>
  <si>
    <t>FRANCISCA CID</t>
  </si>
  <si>
    <t>FABIOLA FLORES</t>
  </si>
  <si>
    <t>CARLOS ROSALES</t>
  </si>
  <si>
    <t>JOSE DIAZ</t>
  </si>
  <si>
    <t>RICARDO CASTRO</t>
  </si>
  <si>
    <t>CINTHIA MOLINA</t>
  </si>
  <si>
    <t>SANDRA ANDREA LEON APABLAZA</t>
  </si>
  <si>
    <t>CLAUDIA NATALIA MUÑOZ MUÑOZ</t>
  </si>
  <si>
    <t>MARIA TERESA TORRES RODRIGUEZ</t>
  </si>
  <si>
    <t xml:space="preserve">ANDRES CARRASCO </t>
  </si>
  <si>
    <t>DAVID SELMAN</t>
  </si>
  <si>
    <t>JAVIERA POBLETE</t>
  </si>
  <si>
    <t>SANDRA FLORES FLORES</t>
  </si>
  <si>
    <t>JORGE ANDRADE</t>
  </si>
  <si>
    <t>ROSSANA ARMETTA</t>
  </si>
  <si>
    <t>VANESSA GONZALEZ</t>
  </si>
  <si>
    <t>ANA CEA</t>
  </si>
  <si>
    <t>JAVIER MAZURIT</t>
  </si>
  <si>
    <t>GLORIA LLORENS</t>
  </si>
  <si>
    <t>PATRICIA ITURRIETA</t>
  </si>
  <si>
    <t>28-29-5</t>
  </si>
  <si>
    <t>13-29-31</t>
  </si>
  <si>
    <t>15-18-20</t>
  </si>
  <si>
    <t>MARIANELLA GONGALVEZ o MARIANELA GONZALEZ</t>
  </si>
  <si>
    <t>MARCELA GALEZ</t>
  </si>
  <si>
    <r>
      <rPr>
        <b/>
        <sz val="20"/>
        <color rgb="FF0070C0"/>
        <rFont val="Calibri"/>
        <family val="2"/>
      </rPr>
      <t>NO REPORTAR</t>
    </r>
    <r>
      <rPr>
        <b/>
        <sz val="11"/>
        <color rgb="FFFF0000"/>
        <rFont val="Calibri"/>
        <family val="2"/>
      </rPr>
      <t xml:space="preserve">
Confirmar con Caterina delgado el pago de esta solped</t>
    </r>
  </si>
  <si>
    <t>3-4-5-X</t>
  </si>
  <si>
    <t>17-19-21</t>
  </si>
  <si>
    <t>MACARENA ESCUDERO</t>
  </si>
  <si>
    <t>GINO FARIAS</t>
  </si>
  <si>
    <t>SOFIA UTRERAS</t>
  </si>
  <si>
    <t>VIVIAN NIETO</t>
  </si>
  <si>
    <t>EMA MOLINA</t>
  </si>
  <si>
    <t>ALVARO FIGUEROA</t>
  </si>
  <si>
    <t xml:space="preserve">DENNYS ACHIARDI </t>
  </si>
  <si>
    <t>DANIEL PRIETO</t>
  </si>
  <si>
    <t>PAMELA JARA ROSAS</t>
  </si>
  <si>
    <t>MIGUEL ANGEL FERBRZOVIC CORDERO</t>
  </si>
  <si>
    <t>ALICIA PEREZCANTO CUEVAS</t>
  </si>
  <si>
    <t>BRUNO VIVALDI JORQUERA</t>
  </si>
  <si>
    <t>YIM HAR IP CHAN</t>
  </si>
  <si>
    <t>JORGE GONZALEZ SOTO</t>
  </si>
  <si>
    <t>CONSTANZA HERNANDEZ PARADA</t>
  </si>
  <si>
    <t>RAUL MOLINA PARRA</t>
  </si>
  <si>
    <t>CRISTOBAL NAVARRO</t>
  </si>
  <si>
    <t>MARIO LABRA</t>
  </si>
  <si>
    <t>SANDRA FERNANDEZ</t>
  </si>
  <si>
    <t>CAROLINA NAVARRO</t>
  </si>
  <si>
    <t>IRIS SALGADO</t>
  </si>
  <si>
    <t>FELIPE FLORES</t>
  </si>
  <si>
    <t>VILCES</t>
  </si>
  <si>
    <t>NATALIE ARROYO</t>
  </si>
  <si>
    <t>CLAUDIO TORRES</t>
  </si>
  <si>
    <t>ELSA ALVAREZ</t>
  </si>
  <si>
    <t>SERGIO NOVAN</t>
  </si>
  <si>
    <t>BLANCA HURTUVIA</t>
  </si>
  <si>
    <t>11-12-10-9-8</t>
  </si>
  <si>
    <r>
      <t xml:space="preserve">solp 10260055 para corona pza 8-9-10-11-12
</t>
    </r>
    <r>
      <rPr>
        <b/>
        <sz val="10"/>
        <color rgb="FFFF0000"/>
        <rFont val="Calibri"/>
        <family val="2"/>
        <scheme val="minor"/>
      </rPr>
      <t>FALTA para CORONAS piezas 5-6-7</t>
    </r>
  </si>
  <si>
    <t>FERANDA BOTTER</t>
  </si>
  <si>
    <t>MARIANELA FLORES</t>
  </si>
  <si>
    <t>ALEJANDRA SEPULVEDA</t>
  </si>
  <si>
    <t>CAROLINA ESPINOZA RAMIREZ</t>
  </si>
  <si>
    <t>CARBALLO</t>
  </si>
  <si>
    <t>GLORIA QUEUPIL</t>
  </si>
  <si>
    <t>MARIA ACEVEDO o MARTA ACEVEDO</t>
  </si>
  <si>
    <t>SERGIO MALERMO</t>
  </si>
  <si>
    <t>9-29-20</t>
  </si>
  <si>
    <t>PATRICIO IBAÑEZ</t>
  </si>
  <si>
    <t>ALEJANDRO PAVEZ</t>
  </si>
  <si>
    <t>JAIME NUÑEZ</t>
  </si>
  <si>
    <t>JUAN CARLOS SAN MARTIN</t>
  </si>
  <si>
    <t>FRANCISCO JAVIER MIRANDA</t>
  </si>
  <si>
    <t>VIVIANA VASQUEZ</t>
  </si>
  <si>
    <t xml:space="preserve">MARION ESCARATE </t>
  </si>
  <si>
    <t>DANIELA ROJAS</t>
  </si>
  <si>
    <t>NANCY HELDI</t>
  </si>
  <si>
    <t>CRISTOBAL REYEZ</t>
  </si>
  <si>
    <t>JESSICA FUENTES</t>
  </si>
  <si>
    <t>MAURICIO COLOMA</t>
  </si>
  <si>
    <t>CAROLA BRAVO</t>
  </si>
  <si>
    <t>GERARDO MIRANDA</t>
  </si>
  <si>
    <t>FABRICIO PARRAGUEZ</t>
  </si>
  <si>
    <t>JUAN ARSENIO EDUARDO BURROWS GALAN</t>
  </si>
  <si>
    <t>JOSE HERRERA BENAVIDES</t>
  </si>
  <si>
    <t>JOHNNY MATELUNA HERRERA</t>
  </si>
  <si>
    <t>JAVIER POBLETE</t>
  </si>
  <si>
    <t>PAOLA GONZALEZ</t>
  </si>
  <si>
    <t>FERNANDO VIRAI</t>
  </si>
  <si>
    <t>BENEDICTA URRIOLA</t>
  </si>
  <si>
    <t>CECILIA VALDERRAMA</t>
  </si>
  <si>
    <t>5-6-X</t>
  </si>
  <si>
    <t>ORIETA URBINA</t>
  </si>
  <si>
    <t>CLAUDIO REBOLLEDO</t>
  </si>
  <si>
    <t>28-29-X</t>
  </si>
  <si>
    <t>PABLO SAAVEDRA</t>
  </si>
  <si>
    <t>GENOVEVA JARA</t>
  </si>
  <si>
    <t>MARGARITA HORNA</t>
  </si>
  <si>
    <t>MARIA CECILIA HUERTA</t>
  </si>
  <si>
    <t>DANTE CISTERNAS</t>
  </si>
  <si>
    <t>FELIPE BOBADILLA</t>
  </si>
  <si>
    <t>ORIETA CISTERNA</t>
  </si>
  <si>
    <t>MAURICIO TAPIA</t>
  </si>
  <si>
    <t>FREDDY HURTADO</t>
  </si>
  <si>
    <t>NATALIA NADIA RIQUELME</t>
  </si>
  <si>
    <r>
      <t xml:space="preserve">SOLP 10256166 para coronas piezas 12-13-14 y 2
</t>
    </r>
    <r>
      <rPr>
        <b/>
        <sz val="12"/>
        <color rgb="FFFF0000"/>
        <rFont val="Calibri"/>
        <family val="2"/>
        <scheme val="minor"/>
      </rPr>
      <t>Falta para CORONAS 3-4-5</t>
    </r>
  </si>
  <si>
    <t>AXEL FREIRE</t>
  </si>
  <si>
    <t>PAOLA GARRIDO</t>
  </si>
  <si>
    <t>RICARDO ANDRES NICOLSA ECHEVERRIA PRESSAC</t>
  </si>
  <si>
    <t>JULIO MALDONADO</t>
  </si>
  <si>
    <t>MARIA INES SAÑUDO</t>
  </si>
  <si>
    <t>NATALIA VERGARA VERA</t>
  </si>
  <si>
    <t>MIKI HAYAKAWA</t>
  </si>
  <si>
    <t>ELIANA ARAVENA</t>
  </si>
  <si>
    <t>CAMILLE MUÑOZ</t>
  </si>
  <si>
    <t>MARIA VERONICA GAJARDO</t>
  </si>
  <si>
    <t>LUIS INOSTROZA</t>
  </si>
  <si>
    <t>RUBY VEGA</t>
  </si>
  <si>
    <t>MARCOS LEON</t>
  </si>
  <si>
    <t>CIRO FIGUEROA</t>
  </si>
  <si>
    <t>VICTOR CORONADO</t>
  </si>
  <si>
    <t>NELSON LOPEZ</t>
  </si>
  <si>
    <t>ISABEL SEGUEL</t>
  </si>
  <si>
    <t>MARIA SOLORZA</t>
  </si>
  <si>
    <t>7-8-911</t>
  </si>
  <si>
    <t>JENNY CAROL ESPINOZA RAMIREZ</t>
  </si>
  <si>
    <t>EVELYN AURORA PASTENE OPORTO</t>
  </si>
  <si>
    <t>OSCAR MOLINA MARTINEZ</t>
  </si>
  <si>
    <t>ROBERTO ARRIETA</t>
  </si>
  <si>
    <t>CONSTANZA RAMIREZ</t>
  </si>
  <si>
    <t>BLANCA GUTIERREZ</t>
  </si>
  <si>
    <t>DIEGO URQUIETA</t>
  </si>
  <si>
    <t>CRISTIAN SETZ URRUTIA</t>
  </si>
  <si>
    <t>FLORES DIAZ JORGE MARIO</t>
  </si>
  <si>
    <t>JOSE ANGEL RUBIO OLAVE</t>
  </si>
  <si>
    <t>MARIA JOSE RODRIGUEZ CONTRERAS</t>
  </si>
  <si>
    <t>PATRICIA RIOS</t>
  </si>
  <si>
    <t>ANTONIETA BENEDETTO</t>
  </si>
  <si>
    <t>JENNIFER VENEGAS</t>
  </si>
  <si>
    <t>XIMENA CASTILLO</t>
  </si>
  <si>
    <t>LUIS PEREZ</t>
  </si>
  <si>
    <t>JUAN CARLOS CIFUENTES</t>
  </si>
  <si>
    <t>ESTAN HACIENDO TRABAJO DE  HAID RUN CON SOLPE  10138717 CORONAS 4-5-6</t>
  </si>
  <si>
    <t>MARIAN SOLEDAD DIAB</t>
  </si>
  <si>
    <t>RINA WASTAVINO</t>
  </si>
  <si>
    <t>PAMELA LEIVA</t>
  </si>
  <si>
    <t>RITA CAMILA VICENCIO VARGAS</t>
  </si>
  <si>
    <t>FRANCISCO ARAVENA</t>
  </si>
  <si>
    <t>ADRIANA BEATRIZ JARA VILLANUEVA</t>
  </si>
  <si>
    <t>ASTRID OLLARZU</t>
  </si>
  <si>
    <t>CAMILA AEDO</t>
  </si>
  <si>
    <t>MARIA VICTORIA LOPEZ</t>
  </si>
  <si>
    <t>MACARENA AGURTO</t>
  </si>
  <si>
    <t>12-4-6</t>
  </si>
  <si>
    <t>BERNARDITA ORELLANA</t>
  </si>
  <si>
    <t>ELENA TORRES</t>
  </si>
  <si>
    <t>FRESIA SOTO</t>
  </si>
  <si>
    <t>CONSTANZA LAZCANO</t>
  </si>
  <si>
    <t>CECILIA MONTENEGRO</t>
  </si>
  <si>
    <t>ALEX CAMAÑO</t>
  </si>
  <si>
    <t>VALENTINA MORENO</t>
  </si>
  <si>
    <t>JOCELIN KRETSCHMAR FOLATRE</t>
  </si>
  <si>
    <t>NATACHA FUENZALIDA CARDENAS</t>
  </si>
  <si>
    <t>IVAN CIFUENTES PARRA</t>
  </si>
  <si>
    <t>MUÑOZ ROJAS MARIA ISABEL</t>
  </si>
  <si>
    <t>MARIA LORETO MONSALVA DINAMARCA</t>
  </si>
  <si>
    <t>JESSICA HERRERA RAMIREZ</t>
  </si>
  <si>
    <t>GERMAN FERNANDEZ MATAMALA</t>
  </si>
  <si>
    <t>AMADA ARANGUIZ</t>
  </si>
  <si>
    <t>CARLOS GALLARDO LAGOS</t>
  </si>
  <si>
    <t>MARIA SALDIAS MOLINA</t>
  </si>
  <si>
    <t>HOSHI OYE</t>
  </si>
  <si>
    <t>MARCELO SOBARZO</t>
  </si>
  <si>
    <t>ANGELA ABARCA</t>
  </si>
  <si>
    <t>RONNY DIAZ</t>
  </si>
  <si>
    <t>6-8-10</t>
  </si>
  <si>
    <t>VERONICA FLAQUER</t>
  </si>
  <si>
    <t>ARCE ARAYA MAURICIO</t>
  </si>
  <si>
    <t>MARIA SUSANA PREUSS</t>
  </si>
  <si>
    <t>JUANA VILLAGRA</t>
  </si>
  <si>
    <t>20-X-X</t>
  </si>
  <si>
    <t>CAROLINA MEZA</t>
  </si>
  <si>
    <t>SALVADOR MOYA</t>
  </si>
  <si>
    <t>DIEGO MORAGA</t>
  </si>
  <si>
    <t>CECILIA TOLEDO</t>
  </si>
  <si>
    <t>JORGE VERGARA</t>
  </si>
  <si>
    <t>LUISA ALVEAR</t>
  </si>
  <si>
    <t>301542*0</t>
  </si>
  <si>
    <t>FELIPE ARCOS</t>
  </si>
  <si>
    <t>RODRIGO ALFONSO TRAMONTINA MUÑOZ</t>
  </si>
  <si>
    <t>ALVARO CARREÑO</t>
  </si>
  <si>
    <t>ROMAN VENEGAS</t>
  </si>
  <si>
    <t xml:space="preserve">PAULINA RIVAS </t>
  </si>
  <si>
    <t>BRUNO BERETA</t>
  </si>
  <si>
    <t>AGUSTINA ROJAS</t>
  </si>
  <si>
    <t>SIBYLLA MENESES</t>
  </si>
  <si>
    <t>EFRAIN MUÑOZ</t>
  </si>
  <si>
    <t>STHEPHANIE CARIZ</t>
  </si>
  <si>
    <t>XIMENA CACCIUTTOLO</t>
  </si>
  <si>
    <t>MARTA MARIA GUARACHI</t>
  </si>
  <si>
    <t>FRANCISCA VERA</t>
  </si>
  <si>
    <t>GABRIELA RUBILAR</t>
  </si>
  <si>
    <t>JORGE ABATTE</t>
  </si>
  <si>
    <t>MANUEL ENRIQUE NUÑEZ NUÑEZ</t>
  </si>
  <si>
    <t>MARIA FERNANDA NAVARRETE</t>
  </si>
  <si>
    <t>CAROLINA CALDERON</t>
  </si>
  <si>
    <t>MIRIAN AVENDAÑO</t>
  </si>
  <si>
    <t>JOSE AGUILERA</t>
  </si>
  <si>
    <t>MARGARITA ELGUETA</t>
  </si>
  <si>
    <t>512207718 512207706</t>
  </si>
  <si>
    <t>cdentalils@integramedica.cl</t>
  </si>
  <si>
    <t>EL MISMO QUE LA SERANA</t>
  </si>
  <si>
    <t>LUCIA URIBE</t>
  </si>
  <si>
    <t>CORDOVA</t>
  </si>
  <si>
    <t>tERMINADO</t>
  </si>
  <si>
    <t>EUGENIA MEDINA o EUGENIA MARIA</t>
  </si>
  <si>
    <t>MARIA VICTORIA REBAGLIATI</t>
  </si>
  <si>
    <t>PAZ MARIANELA ROSAS</t>
  </si>
  <si>
    <t>MARIA ANGELICA CORNEJO</t>
  </si>
  <si>
    <t>29545822/29791207</t>
  </si>
  <si>
    <t>PAULA SANHUEZA</t>
  </si>
  <si>
    <t>MIREYA FALCON</t>
  </si>
  <si>
    <t>CLAUDIA URRUTIA</t>
  </si>
  <si>
    <t>RAMON BERDEJO</t>
  </si>
  <si>
    <t>DANIEL QUEDAZA</t>
  </si>
  <si>
    <t>TOMAS TORO</t>
  </si>
  <si>
    <t>YENNIFER VENEGAS</t>
  </si>
  <si>
    <t>ANTONIA SANHUEZA</t>
  </si>
  <si>
    <t>VERONICA RODRIGUEZ</t>
  </si>
  <si>
    <t>ALDO GUTIERREZ CACERES</t>
  </si>
  <si>
    <t>ABEL PEÑA BASTIAS</t>
  </si>
  <si>
    <t>STEFAN PFEIFFER</t>
  </si>
  <si>
    <t>CONZUELO INOSTROZA</t>
  </si>
  <si>
    <t>VERONICA ARAYA</t>
  </si>
  <si>
    <t>VERONICA LOPEZ</t>
  </si>
  <si>
    <t>ELVIRA MOSQUERIA</t>
  </si>
  <si>
    <t>YESSICA NEIRA</t>
  </si>
  <si>
    <t>PABLO POBLETE</t>
  </si>
  <si>
    <t>NUBIA RIOS</t>
  </si>
  <si>
    <t>NO INDICA</t>
  </si>
  <si>
    <t>JACQUELINE CORNEJO</t>
  </si>
  <si>
    <t>ANGELICA ARAVENA</t>
  </si>
  <si>
    <t>UMTA</t>
  </si>
  <si>
    <t>TOMAS FREUDENBERG</t>
  </si>
  <si>
    <t>PABLO MUÑOZ</t>
  </si>
  <si>
    <t>PILAR GONZALEZ MADARIAGA</t>
  </si>
  <si>
    <t>FREDDY BRIONES</t>
  </si>
  <si>
    <t>LUZ VERGARA MEDINA</t>
  </si>
  <si>
    <t>ELEONORA DOMÍNGUEZ DELLEPIANE</t>
  </si>
  <si>
    <t>LUIGI SCIACCALUGA</t>
  </si>
  <si>
    <t>SANDRA GAETE</t>
  </si>
  <si>
    <t>MARIA ELENA FLORES CID</t>
  </si>
  <si>
    <t>BALTRA</t>
  </si>
  <si>
    <t>MARIA VICTORIA DONOSO MUÑOZ</t>
  </si>
  <si>
    <t>CONSTANZA MACARENA BARRERA SALDICIA</t>
  </si>
  <si>
    <t>KAREN ALEXANDRA ROSENTAL LANCHARES</t>
  </si>
  <si>
    <t>RODRIGO MORALES CALDERON</t>
  </si>
  <si>
    <t>ARMANDO FLORES</t>
  </si>
  <si>
    <t>KARIN HURTADO</t>
  </si>
  <si>
    <t>JOSE BARRUETO</t>
  </si>
  <si>
    <t>YORKI JARA</t>
  </si>
  <si>
    <t>CLARISA ARCE o CLARISA RACE</t>
  </si>
  <si>
    <t>TERESA RUIZ DE GAMBOA</t>
  </si>
  <si>
    <t>MAUREEN CARRASCO GUERRERO</t>
  </si>
  <si>
    <t>6-19-31</t>
  </si>
  <si>
    <t>VERONICA ALARCON</t>
  </si>
  <si>
    <t>4-30-31</t>
  </si>
  <si>
    <t>JOSE AHUMADA</t>
  </si>
  <si>
    <t>MARTA LARA</t>
  </si>
  <si>
    <t>BARBARA CORVALAN</t>
  </si>
  <si>
    <t>MARIA SOLEDAD VEGA</t>
  </si>
  <si>
    <t>JUAN MARTINEZ</t>
  </si>
  <si>
    <t>MARIA DOLORES ANDRADE</t>
  </si>
  <si>
    <t>ANABEL CROCE</t>
  </si>
  <si>
    <t>JESSICA PIZARRO RUBILAR</t>
  </si>
  <si>
    <t>SANCHE</t>
  </si>
  <si>
    <t>RODRIGO VIVANCO AEDO</t>
  </si>
  <si>
    <t>GUALBERTO SANTIBAÑEZ</t>
  </si>
  <si>
    <t>EDUARDO NORIEGA VERA</t>
  </si>
  <si>
    <t>ZONIA FLORES CONTRERAS</t>
  </si>
  <si>
    <t>19-18-20</t>
  </si>
  <si>
    <t>JULIA ILLESCA</t>
  </si>
  <si>
    <t>CATALINA URBINA</t>
  </si>
  <si>
    <t>DE ARMAS</t>
  </si>
  <si>
    <t>JORJE TABJA</t>
  </si>
  <si>
    <t>GLORIA LORENS</t>
  </si>
  <si>
    <t>CAROLA ZEPEDA</t>
  </si>
  <si>
    <t>JUAN ANSELMO EDUARDO BURROWS GALAN</t>
  </si>
  <si>
    <t>RAMON VENEGAS</t>
  </si>
  <si>
    <t>NATALIA ALCERRECA</t>
  </si>
  <si>
    <t>PABLO HONORATO</t>
  </si>
  <si>
    <t>MARIA SOLEDAD VAL</t>
  </si>
  <si>
    <t>PATRICIA GALARCE</t>
  </si>
  <si>
    <t>JOAQUIN GALLEGUILLOS</t>
  </si>
  <si>
    <t>GINO CABANILLA</t>
  </si>
  <si>
    <t>PABLO FLORES ARAYA</t>
  </si>
  <si>
    <t>MARILYN MARTINEZ</t>
  </si>
  <si>
    <t>JACQUELINE ALARCON</t>
  </si>
  <si>
    <t>SUP7INF</t>
  </si>
  <si>
    <t>7-5</t>
  </si>
  <si>
    <t>23-24-25-26-27-28</t>
  </si>
  <si>
    <t xml:space="preserve">EUGENIO </t>
  </si>
  <si>
    <t xml:space="preserve">ANA </t>
  </si>
  <si>
    <t>solp 10302579 para prov pza 10</t>
  </si>
  <si>
    <t>FRANCISCO LIBERONA</t>
  </si>
  <si>
    <t>27-28-29-20-31-31</t>
  </si>
  <si>
    <t>PAOLA FUENZALIDA</t>
  </si>
  <si>
    <t>ROSA GAETE</t>
  </si>
  <si>
    <t>VALERIA ORELLANA</t>
  </si>
  <si>
    <t>ROSA ELENA MENDEZ</t>
  </si>
  <si>
    <t>MARIA JOSE QUEZADA</t>
  </si>
  <si>
    <t>AMELIA MIRANDA</t>
  </si>
  <si>
    <t>PABLO VENEGAS</t>
  </si>
  <si>
    <t>ANA TAPIA</t>
  </si>
  <si>
    <t xml:space="preserve">IAN STEEL </t>
  </si>
  <si>
    <t>5-7-8-9-10-11</t>
  </si>
  <si>
    <t>MARGARITA ALFARO</t>
  </si>
  <si>
    <t>HECTOR ACOSTA</t>
  </si>
  <si>
    <t>VERIFICAR EN BASE</t>
  </si>
  <si>
    <t>no se encontro este registro / se supone que se anulo</t>
  </si>
  <si>
    <t>MARCELA MORALES</t>
  </si>
  <si>
    <t>RAMON ORTIZ</t>
  </si>
  <si>
    <t>RAUL DUPRE</t>
  </si>
  <si>
    <t>DEBORAH RITTER</t>
  </si>
  <si>
    <t>JONATHAN VALLE</t>
  </si>
  <si>
    <t>CLAUDIA PARIS DOMINGUEZ</t>
  </si>
  <si>
    <t>SUSANA JAVIERA OSSES SURHOFF</t>
  </si>
  <si>
    <t>CRISTIAN EDUARDO SOLAR HORMAZABAL</t>
  </si>
  <si>
    <t>VALERIA SILVA RETAMAL</t>
  </si>
  <si>
    <t>CECILIA GARRIDO SALAS</t>
  </si>
  <si>
    <t>FELIPE AVELLO</t>
  </si>
  <si>
    <t>ELVINA SANCHEZ</t>
  </si>
  <si>
    <t>AEROPAJITA PARRA</t>
  </si>
  <si>
    <t>NADIA ACEVEDO</t>
  </si>
  <si>
    <t>MARCELO VASQUEZ</t>
  </si>
  <si>
    <t>ELIAS PALOMERA</t>
  </si>
  <si>
    <t>PATRICIA MATURANA</t>
  </si>
  <si>
    <t>MARIELA ZURITA</t>
  </si>
  <si>
    <t>MARCO VERA</t>
  </si>
  <si>
    <t>MARIA MANQUEAN</t>
  </si>
  <si>
    <r>
      <t xml:space="preserve">SOLP. 10303693 para 1 corona (pza 4)
</t>
    </r>
    <r>
      <rPr>
        <b/>
        <sz val="12"/>
        <color rgb="FFFF0000"/>
        <rFont val="Calibri"/>
        <family val="2"/>
        <scheme val="minor"/>
      </rPr>
      <t>FALTA PARA CORONA PZA 5</t>
    </r>
    <r>
      <rPr>
        <sz val="10"/>
        <rFont val="Calibri"/>
        <family val="2"/>
        <scheme val="minor"/>
      </rPr>
      <t xml:space="preserve">
</t>
    </r>
    <r>
      <rPr>
        <b/>
        <sz val="12"/>
        <color rgb="FF0070C0"/>
        <rFont val="Calibri"/>
        <family val="2"/>
        <scheme val="minor"/>
      </rPr>
      <t>Estan soliciando corona pzas 4-5</t>
    </r>
  </si>
  <si>
    <t>IRENE VARGAS</t>
  </si>
  <si>
    <t>JAINTA MORALES</t>
  </si>
  <si>
    <t>CRISTIAN ZAMORA</t>
  </si>
  <si>
    <t>VICTOR SEPULVEDA</t>
  </si>
  <si>
    <t>JESSICA CABELLO</t>
  </si>
  <si>
    <t>CARLA RIVERA</t>
  </si>
  <si>
    <t>CRISTIAN NUÑEZ</t>
  </si>
  <si>
    <t>29045867-30419059</t>
  </si>
  <si>
    <t>FELIPE MATAMALA</t>
  </si>
  <si>
    <t>LOURDES SANSIGLIO</t>
  </si>
  <si>
    <t>BERNARDA VALDES</t>
  </si>
  <si>
    <t>SOLANGE HERNANDEZ</t>
  </si>
  <si>
    <t>JUAN PARDO</t>
  </si>
  <si>
    <t>ANIBAL MIRANDA</t>
  </si>
  <si>
    <t>MARIA MARDONES</t>
  </si>
  <si>
    <t>WLADIMIR VILCHEZ</t>
  </si>
  <si>
    <t>NATALIA AGUILERA</t>
  </si>
  <si>
    <t>ROBERTO VALERO</t>
  </si>
  <si>
    <t>TAMURY CORDOVA MARTINEZ</t>
  </si>
  <si>
    <t>AVELINO GUERRA</t>
  </si>
  <si>
    <t xml:space="preserve">HUGO FUENTES   </t>
  </si>
  <si>
    <t>MARTINA BREVIS</t>
  </si>
  <si>
    <t>DANIELA CARRASCO</t>
  </si>
  <si>
    <t>ANTONIO BURDILES</t>
  </si>
  <si>
    <t>PAMELA ALDANA</t>
  </si>
  <si>
    <t>MANUEL VARAS MIRANDA</t>
  </si>
  <si>
    <t>TERESA TELLO</t>
  </si>
  <si>
    <t>YENTZEN WILSON GUSTAVO</t>
  </si>
  <si>
    <t>MARIA BOVE MELLA</t>
  </si>
  <si>
    <r>
      <t xml:space="preserve">solp. 10184386 para Corona inceram pza 19
</t>
    </r>
    <r>
      <rPr>
        <b/>
        <sz val="12"/>
        <color rgb="FFFF0000"/>
        <rFont val="Calibri"/>
        <family val="2"/>
        <scheme val="minor"/>
      </rPr>
      <t>FALTA PARA PZA 30</t>
    </r>
  </si>
  <si>
    <r>
      <rPr>
        <sz val="9"/>
        <rFont val="Calibri"/>
        <family val="2"/>
        <scheme val="minor"/>
      </rPr>
      <t>SOLP 10258090 para coronas pzas 2-20</t>
    </r>
    <r>
      <rPr>
        <sz val="10"/>
        <rFont val="Calibri"/>
        <family val="2"/>
        <scheme val="minor"/>
      </rPr>
      <t xml:space="preserve">
</t>
    </r>
    <r>
      <rPr>
        <sz val="12"/>
        <color rgb="FFFF0000"/>
        <rFont val="Calibri"/>
        <family val="2"/>
        <scheme val="minor"/>
      </rPr>
      <t xml:space="preserve">Falta para pzas 15-19
</t>
    </r>
    <r>
      <rPr>
        <b/>
        <sz val="11"/>
        <color rgb="FF0070C0"/>
        <rFont val="Calibri"/>
        <family val="2"/>
        <scheme val="minor"/>
      </rPr>
      <t>en orden piden hacer coronas de pzas 2-15-19-20</t>
    </r>
  </si>
  <si>
    <t>2-15-19-20</t>
  </si>
  <si>
    <t>MACARENA RUBILAR</t>
  </si>
  <si>
    <t>ORIELLE LOPEZ</t>
  </si>
  <si>
    <t>SERGIO PALMA</t>
  </si>
  <si>
    <t>DANUELA DELGADO</t>
  </si>
  <si>
    <t>IBIS MADARIAZA</t>
  </si>
  <si>
    <t>FELIPE ALCANTARA</t>
  </si>
  <si>
    <t>IGNACIO TRONCOSO</t>
  </si>
  <si>
    <t>FRANCISCO LATORRE</t>
  </si>
  <si>
    <t>VIVVIAN RODAK</t>
  </si>
  <si>
    <t>MARCELA CASTRO</t>
  </si>
  <si>
    <r>
      <rPr>
        <b/>
        <sz val="10"/>
        <rFont val="Calibri"/>
        <family val="2"/>
      </rPr>
      <t>se realizaron incrustaciones pza 12 y 13 tal y como lo solicito en orden</t>
    </r>
    <r>
      <rPr>
        <sz val="10"/>
        <rFont val="Calibri"/>
        <family val="2"/>
      </rPr>
      <t xml:space="preserve">
</t>
    </r>
    <r>
      <rPr>
        <b/>
        <sz val="12"/>
        <color rgb="FFFF0000"/>
        <rFont val="Calibri"/>
        <family val="2"/>
      </rPr>
      <t>solp 10231043 para pza 30 en julio y para para pza 12 este mes</t>
    </r>
    <r>
      <rPr>
        <sz val="10"/>
        <rFont val="Calibri"/>
        <family val="2"/>
      </rPr>
      <t xml:space="preserve">
</t>
    </r>
    <r>
      <rPr>
        <b/>
        <sz val="12"/>
        <color rgb="FF0070C0"/>
        <rFont val="Calibri"/>
        <family val="2"/>
      </rPr>
      <t>Falta para pza 13</t>
    </r>
  </si>
  <si>
    <t>JORGE RAMIREZ</t>
  </si>
  <si>
    <t>ANA HERNANDEZ o ANA HENRIQUEZ</t>
  </si>
  <si>
    <t>MAURICIO ENRIQUE ORTIZ</t>
  </si>
  <si>
    <r>
      <t xml:space="preserve">solp. 10175746 para incrustacion pza 30 en febrero.
</t>
    </r>
    <r>
      <rPr>
        <b/>
        <sz val="12"/>
        <color rgb="FFFF0000"/>
        <rFont val="Calibri"/>
        <family val="2"/>
      </rPr>
      <t>Ahora esta pidiendo para pza 31</t>
    </r>
  </si>
  <si>
    <t>VANIA FIGUEROA</t>
  </si>
  <si>
    <t>MARCO ESCOBAR</t>
  </si>
  <si>
    <t>RAMON URRA</t>
  </si>
  <si>
    <t>LOURDES VIERA</t>
  </si>
  <si>
    <t>VICTOR SALGADO</t>
  </si>
  <si>
    <r>
      <t xml:space="preserve">SOLPE 10300163 PARA PROVISORIO
</t>
    </r>
    <r>
      <rPr>
        <b/>
        <sz val="12"/>
        <color rgb="FFFF0000"/>
        <rFont val="Calibri"/>
        <family val="2"/>
      </rPr>
      <t>falta para GUIA QUIRURGICA</t>
    </r>
  </si>
  <si>
    <t>STEPHANIE COTRIS</t>
  </si>
  <si>
    <t>17-X-X</t>
  </si>
  <si>
    <t>CARMEN PAMA</t>
  </si>
  <si>
    <t>FELIPE HERRERA</t>
  </si>
  <si>
    <t>RIVERA SOTOMAYOR MARIA TERESA</t>
  </si>
  <si>
    <t>LUCIA ALEJANDRI NEIRA MIRANDA</t>
  </si>
  <si>
    <t>LUIS HERNAN PAUL FRESNO</t>
  </si>
  <si>
    <t>RAFAEL MONTES VINALS</t>
  </si>
  <si>
    <t>HECTOR YAÑEZ PEREZ</t>
  </si>
  <si>
    <t>JUAN SALLABERRY</t>
  </si>
  <si>
    <t>ALEXIS FLORES</t>
  </si>
  <si>
    <t>AMANDA ARANGUIZ</t>
  </si>
  <si>
    <t>FRANCISCO URIBE</t>
  </si>
  <si>
    <t>ROSA TAPIA</t>
  </si>
  <si>
    <t>9-10-12-13</t>
  </si>
  <si>
    <r>
      <t xml:space="preserve">solp. 10305803 para plano de relajacion, intermediario, corona con perno y provisorio pza 4
</t>
    </r>
    <r>
      <rPr>
        <b/>
        <sz val="11"/>
        <color rgb="FFFF0000"/>
        <rFont val="Calibri"/>
        <family val="2"/>
      </rPr>
      <t>FALTA PARA PROVISORIO Y CORONA CON PERNO PZA 8</t>
    </r>
  </si>
  <si>
    <t>AGUSTIN ABARCA</t>
  </si>
  <si>
    <t>JENIFER OLMOS</t>
  </si>
  <si>
    <t>FLORGINI ZEITUN</t>
  </si>
  <si>
    <t>EDUARDO ALDEA</t>
  </si>
  <si>
    <t>FRANCISCO SOLIS</t>
  </si>
  <si>
    <t>EVANGELINA ZAEZ CEA</t>
  </si>
  <si>
    <r>
      <t xml:space="preserve">solp 10302354 para corona y prov pza 6
</t>
    </r>
    <r>
      <rPr>
        <b/>
        <sz val="10"/>
        <color rgb="FFFF0000"/>
        <rFont val="Calibri"/>
        <family val="2"/>
        <scheme val="minor"/>
      </rPr>
      <t>FALTA para PROVISORIO pza 11</t>
    </r>
  </si>
  <si>
    <t>JEREMY SOLAR</t>
  </si>
  <si>
    <t>MARCELA TOPAZ GONZALEZ</t>
  </si>
  <si>
    <r>
      <rPr>
        <b/>
        <sz val="10"/>
        <color rgb="FFFF0000"/>
        <rFont val="Calibri"/>
        <family val="2"/>
        <scheme val="minor"/>
      </rPr>
      <t>4</t>
    </r>
    <r>
      <rPr>
        <sz val="10"/>
        <rFont val="Calibri"/>
        <family val="2"/>
        <scheme val="minor"/>
      </rPr>
      <t>-12</t>
    </r>
  </si>
  <si>
    <t>DANTE VIACARA</t>
  </si>
  <si>
    <t>12 o 13</t>
  </si>
  <si>
    <r>
      <rPr>
        <b/>
        <sz val="16"/>
        <color rgb="FF002060"/>
        <rFont val="Calibri"/>
        <family val="2"/>
        <scheme val="minor"/>
      </rPr>
      <t>NO REPORTAR</t>
    </r>
    <r>
      <rPr>
        <sz val="10"/>
        <rFont val="Calibri"/>
        <family val="2"/>
        <scheme val="minor"/>
      </rPr>
      <t xml:space="preserve">
solp 10288648 solo para una pza
</t>
    </r>
    <r>
      <rPr>
        <b/>
        <sz val="12"/>
        <color rgb="FFFF0000"/>
        <rFont val="Calibri"/>
        <family val="2"/>
        <scheme val="minor"/>
      </rPr>
      <t xml:space="preserve">SE TERMINARO CORONAS IMPLANTE PZAS 21 Y 28
</t>
    </r>
    <r>
      <rPr>
        <sz val="10"/>
        <color rgb="FF002060"/>
        <rFont val="Calibri"/>
        <family val="2"/>
        <scheme val="minor"/>
      </rPr>
      <t>enviaron solped solo para 1 pieza</t>
    </r>
  </si>
  <si>
    <r>
      <rPr>
        <b/>
        <sz val="16"/>
        <color rgb="FF002060"/>
        <rFont val="Calibri"/>
        <family val="2"/>
        <scheme val="minor"/>
      </rPr>
      <t>NO REPORTAR</t>
    </r>
    <r>
      <rPr>
        <sz val="10"/>
        <rFont val="Calibri"/>
        <family val="2"/>
        <scheme val="minor"/>
      </rPr>
      <t xml:space="preserve">
TERMINADO</t>
    </r>
  </si>
  <si>
    <t>TOMAS FRENDENBERG</t>
  </si>
  <si>
    <t>SONIA DIAZ</t>
  </si>
  <si>
    <t>LAURA MAROBOLI</t>
  </si>
  <si>
    <t>JOSE LUIS PIZARRO</t>
  </si>
  <si>
    <t>FRANISCO MORENO</t>
  </si>
  <si>
    <t>MARIA ANGELICA SALINAS SALINAS</t>
  </si>
  <si>
    <t>RENE MACHMAR</t>
  </si>
  <si>
    <t>HUMBERTO DIAZ</t>
  </si>
  <si>
    <t>ROLANDO ANTONIO CASTILLO SANCHEZ</t>
  </si>
  <si>
    <t>ANDRES DANITZ FLORES</t>
  </si>
  <si>
    <t>GERARDO RODRIGO AMESTICA LAGOS</t>
  </si>
  <si>
    <t>CLAUDIA VILLALON</t>
  </si>
  <si>
    <t>ANA MARIA WILSON</t>
  </si>
  <si>
    <t>KATHERINE RICHARDSON</t>
  </si>
  <si>
    <t>NAYEE NIMER</t>
  </si>
  <si>
    <t>PATRICIA CANDIA</t>
  </si>
  <si>
    <t>JUAN QUIROZ</t>
  </si>
  <si>
    <t>MARCELO AGUSTO</t>
  </si>
  <si>
    <t>PABLO CONTRERAS</t>
  </si>
  <si>
    <t>HAYDEE CAMPOS</t>
  </si>
  <si>
    <t>JOSE REY</t>
  </si>
  <si>
    <t>MARIA PAZ PACHECO</t>
  </si>
  <si>
    <t>ANGELA SOTO</t>
  </si>
  <si>
    <t>GILDA CARO</t>
  </si>
  <si>
    <t>YAROSLAVA MEDVEDEVA</t>
  </si>
  <si>
    <t>FENE02</t>
  </si>
  <si>
    <t>DICIEMBRE 2014</t>
  </si>
  <si>
    <t>DICIEMBRE-2015</t>
  </si>
  <si>
    <t>DICIEMBRE-2014</t>
  </si>
  <si>
    <t>FENE03</t>
  </si>
  <si>
    <t>FLOR PONCE</t>
  </si>
  <si>
    <t>NANCY URBINA OSSES</t>
  </si>
  <si>
    <t>DRA: CALVO</t>
  </si>
  <si>
    <t>DANTE VIACABA</t>
  </si>
  <si>
    <t>Aravena</t>
  </si>
  <si>
    <t>FENE05</t>
  </si>
  <si>
    <t>FERNANDA MARSHALL</t>
  </si>
  <si>
    <t>GUZMAN</t>
  </si>
  <si>
    <t>FRANCISCO CAÑAS</t>
  </si>
  <si>
    <t>ALFONSO VERGARA</t>
  </si>
  <si>
    <t>ROSA CANALES</t>
  </si>
  <si>
    <t>JOSE GALDAMES</t>
  </si>
  <si>
    <t>JUAN GUERRA</t>
  </si>
  <si>
    <t>ANTONIA VERA</t>
  </si>
  <si>
    <t>FENE10</t>
  </si>
  <si>
    <t>CARLOS WEHBI</t>
  </si>
  <si>
    <t>HECTOR BONILLA</t>
  </si>
  <si>
    <t>FENE06</t>
  </si>
  <si>
    <t>DR VEGA</t>
  </si>
  <si>
    <t>FENE07</t>
  </si>
  <si>
    <t>FENE08</t>
  </si>
  <si>
    <t>JUAN YAÑEZ</t>
  </si>
  <si>
    <t>FENE01</t>
  </si>
  <si>
    <t>FENE12</t>
  </si>
  <si>
    <t>FENE13</t>
  </si>
  <si>
    <t>FENE14</t>
  </si>
  <si>
    <t>FENE16</t>
  </si>
  <si>
    <t>FENE04</t>
  </si>
  <si>
    <t>FENE09</t>
  </si>
  <si>
    <t>FENE11</t>
  </si>
  <si>
    <t>FENE15</t>
  </si>
  <si>
    <t>CRISTIAN PAEZ</t>
  </si>
  <si>
    <t>ANA LUISA PANTOJA</t>
  </si>
  <si>
    <t>RITA PARADA</t>
  </si>
  <si>
    <t>MARIELA GARCIA</t>
  </si>
  <si>
    <t>MARIA SAAVEDRA</t>
  </si>
  <si>
    <t>MARGARITA COFRE</t>
  </si>
  <si>
    <t>PAOLA URRA</t>
  </si>
  <si>
    <t>JUAN PABLO FLORES</t>
  </si>
  <si>
    <t>REINERIA REYEZ</t>
  </si>
  <si>
    <t>LUIS SANHUEZA</t>
  </si>
  <si>
    <t>ANDRES YURI</t>
  </si>
  <si>
    <t>OMAR PIÑA</t>
  </si>
  <si>
    <t>ALEJANDRO ARIEL MUÑOZ IBARRA</t>
  </si>
  <si>
    <t>ADRIANA PRISCILLA TESSINI TASSARA</t>
  </si>
  <si>
    <t>MATIAS CORREA DE UNDURRAGA</t>
  </si>
  <si>
    <t>GLADYS VEGA</t>
  </si>
  <si>
    <t>MARIA CORNEJO</t>
  </si>
  <si>
    <t>RODRIGO SANHUEZA</t>
  </si>
  <si>
    <t>ESTEBAN PEREZ</t>
  </si>
  <si>
    <t>LUIS TAPIA</t>
  </si>
  <si>
    <t>LEOPOLDO SOLIS</t>
  </si>
  <si>
    <t>ROBERTO BARRERA</t>
  </si>
  <si>
    <t>CAMILA FUENTEALBA</t>
  </si>
  <si>
    <t>MAURICIO PARRAGUEZ</t>
  </si>
  <si>
    <t>SOLEDAD ROJAS</t>
  </si>
  <si>
    <t>DARIO SANHUEZA</t>
  </si>
  <si>
    <t>PAOLA MARTINEZ</t>
  </si>
  <si>
    <t>ROSA MENDOZA</t>
  </si>
  <si>
    <t>EVELYN ROMADES</t>
  </si>
  <si>
    <t>SOLARY</t>
  </si>
  <si>
    <t>CRISTOBAL SOBERA</t>
  </si>
  <si>
    <r>
      <t xml:space="preserve">solp. 10274358 solo para provisorios y pernos
</t>
    </r>
    <r>
      <rPr>
        <b/>
        <sz val="12"/>
        <color rgb="FFFF0000"/>
        <rFont val="Calibri"/>
        <family val="2"/>
        <scheme val="minor"/>
      </rPr>
      <t xml:space="preserve">FALTA PARA CORONAS pzas 14-30
</t>
    </r>
    <r>
      <rPr>
        <b/>
        <sz val="12"/>
        <color rgb="FF0070C0"/>
        <rFont val="Calibri"/>
        <family val="2"/>
        <scheme val="minor"/>
      </rPr>
      <t>SIGUEN ENVIANDO SOLPED SOLO PARA PROVISORIOS Y PERNOS!!</t>
    </r>
  </si>
  <si>
    <t>CRISTIAN DIAZ</t>
  </si>
  <si>
    <t>ELSA DONOSO</t>
  </si>
  <si>
    <t>MARCO AGUIRRE</t>
  </si>
  <si>
    <t>RODRIGO CABELLO</t>
  </si>
  <si>
    <t>JESICA FUENTES</t>
  </si>
  <si>
    <t>MARIA ISOLDE MELLA</t>
  </si>
  <si>
    <t>JUDY VENEGAS</t>
  </si>
  <si>
    <t>JENNIFER GARRIDO</t>
  </si>
  <si>
    <t>CRISTIAN GUTIERREZ</t>
  </si>
  <si>
    <t>DANIELA MARTINEZ</t>
  </si>
  <si>
    <t>RAUL VERDUGO</t>
  </si>
  <si>
    <t>MARIA GABRIELA JASCHAN</t>
  </si>
  <si>
    <t>ALEXANDER THEIS</t>
  </si>
  <si>
    <t>MARCELO VERSCHAE</t>
  </si>
  <si>
    <t>DIANA ALBARRACIN</t>
  </si>
  <si>
    <t>EMA TALADRIZ</t>
  </si>
  <si>
    <t>ALEJANDRA CALDERON</t>
  </si>
  <si>
    <t>MARCELO LUER</t>
  </si>
  <si>
    <t>OCTAVIO ROJAS</t>
  </si>
  <si>
    <t>JENNY LETELIER</t>
  </si>
  <si>
    <t>JAVIERA BAEZA</t>
  </si>
  <si>
    <t>JAVIERA PULGAR</t>
  </si>
  <si>
    <t>MARTIN LETELIER</t>
  </si>
  <si>
    <t>VANESSA ASCENCIO</t>
  </si>
  <si>
    <t>ANTONIO CONTRERAS</t>
  </si>
  <si>
    <t>RINA MARTICORENA</t>
  </si>
  <si>
    <t>ROBERTO HERRERA</t>
  </si>
  <si>
    <t>CAROLINA ACUÑA</t>
  </si>
  <si>
    <t>JULIO BRUNA</t>
  </si>
  <si>
    <t>NATALIA ORREGO</t>
  </si>
  <si>
    <t>HECTOR TRONCOSO</t>
  </si>
  <si>
    <t>ESTADO DEL TRABAJO</t>
  </si>
  <si>
    <t>DANIEL VICENCIO</t>
  </si>
  <si>
    <t>DANTE CISTERNA</t>
  </si>
  <si>
    <t>BURACCHO</t>
  </si>
  <si>
    <t>GITALY TAPIA</t>
  </si>
  <si>
    <t>NICOLAS LATORRE</t>
  </si>
  <si>
    <t>BARBARA ALARCON</t>
  </si>
  <si>
    <t>SONIA HUERTA PACHECO</t>
  </si>
  <si>
    <t>FELIPE ALFONSO ZAPATA JIMENEZ</t>
  </si>
  <si>
    <t>CAMILA HERRERA</t>
  </si>
  <si>
    <t>JUAN CIFUENTES</t>
  </si>
  <si>
    <t>SILVIA SAAVEDRA</t>
  </si>
  <si>
    <t>NESTA CATALAN</t>
  </si>
  <si>
    <t>MARIA INES GUERRA</t>
  </si>
  <si>
    <t>BASTIAN PEREZ</t>
  </si>
  <si>
    <t>LILIANA UTRERAS</t>
  </si>
  <si>
    <t>se esta realizando prov y corona in cerman pza 12 de paciente maria paz barria con solp 10140585 y epi: 21096517</t>
  </si>
  <si>
    <t>ISABEL MATAMALA</t>
  </si>
  <si>
    <t>ANTONIO LA TORRES</t>
  </si>
  <si>
    <t>MARIO FIERRO</t>
  </si>
  <si>
    <t>LUIS GARCIA</t>
  </si>
  <si>
    <t>PARRA</t>
  </si>
  <si>
    <t>CATHERINE ORELLANA</t>
  </si>
  <si>
    <t>EUGENIA ELISA ARRIAGADA BRIONES</t>
  </si>
  <si>
    <t>3-4-29-30</t>
  </si>
  <si>
    <t>ANDRES ALVAREZ</t>
  </si>
  <si>
    <t>1-3</t>
  </si>
  <si>
    <t>5-11</t>
  </si>
  <si>
    <t>21-19</t>
  </si>
  <si>
    <t>MIGUEL TRINCADO ARANEDA</t>
  </si>
  <si>
    <t>18-28-31</t>
  </si>
  <si>
    <t>4-18-30</t>
  </si>
  <si>
    <t>IGNACIO JAVIER OSORIO</t>
  </si>
  <si>
    <t>WASHINGTON ALBERTO FLORES GALLARDO</t>
  </si>
  <si>
    <t>CONTRERAS ROZAS MURIEL</t>
  </si>
  <si>
    <t>MARIA PAZ CASTILLO</t>
  </si>
  <si>
    <t>JORGE BRATTI</t>
  </si>
  <si>
    <t>CRISTIAN MENDEZ</t>
  </si>
  <si>
    <t>ROMINA MUÑOZ</t>
  </si>
  <si>
    <t>PATRICIA ESPINOZA</t>
  </si>
  <si>
    <t>JAVIERA ALEGRE</t>
  </si>
  <si>
    <t>SEBASTIAN SEPULVEDA</t>
  </si>
  <si>
    <t>JOSE PIZARRO</t>
  </si>
  <si>
    <t>JORGE GALLARDO</t>
  </si>
  <si>
    <t>MARCELO ORELLANA</t>
  </si>
  <si>
    <t>MARIA NOVOA</t>
  </si>
  <si>
    <t>LUCIA URIBE NUÑEZ</t>
  </si>
  <si>
    <t>FERNANDEZ SALAMANCA</t>
  </si>
  <si>
    <t>VICTOR PINO</t>
  </si>
  <si>
    <t>FRANCISCO REGNER</t>
  </si>
  <si>
    <t>JOAO SILVA GARCIA</t>
  </si>
  <si>
    <t>LUIS MOYA</t>
  </si>
  <si>
    <t>KARLA LARA</t>
  </si>
  <si>
    <t>SANDRA MACHUCA URZUA</t>
  </si>
  <si>
    <t>DENIS LOPEZ URIBE</t>
  </si>
  <si>
    <t>EMA RAMIREZ ZUÑIGA</t>
  </si>
  <si>
    <t>MARITZA RIVERA URRUTIA</t>
  </si>
  <si>
    <t>ANGEL ARIAS</t>
  </si>
  <si>
    <t>CAROLINA CACCIUTTOLO</t>
  </si>
  <si>
    <t>MYRIAM MUÑOZ</t>
  </si>
  <si>
    <t>JEANNETTE MORI</t>
  </si>
  <si>
    <t>JOHANA RUIZ</t>
  </si>
  <si>
    <t>PATRICIO CARRASCO</t>
  </si>
  <si>
    <t>JORGE VEGA</t>
  </si>
  <si>
    <t>IRENE GARCIA</t>
  </si>
  <si>
    <t>CARLA GIAVELLI</t>
  </si>
  <si>
    <t>ESTER ALVAREZ</t>
  </si>
  <si>
    <t>JACQUELINE ALARCON CABRERA</t>
  </si>
  <si>
    <t>ZELMA JELDEZ</t>
  </si>
  <si>
    <t>AARON GOMEZ</t>
  </si>
  <si>
    <t>JAVIER JARA</t>
  </si>
  <si>
    <t>VICTOR MALHUE</t>
  </si>
  <si>
    <t>CECILIA MUÑOZ</t>
  </si>
  <si>
    <t>JOSE MARTINEZ</t>
  </si>
  <si>
    <t>VALENTINA RODRIGUEZ</t>
  </si>
  <si>
    <t>MARLY CRUZ</t>
  </si>
  <si>
    <t>MARTINA YAÑEZ PANTOJA</t>
  </si>
  <si>
    <t>MICHEL KEANE</t>
  </si>
  <si>
    <t>ANDREA DE LA  CORTINA</t>
  </si>
  <si>
    <t>LUIS LEIVA</t>
  </si>
  <si>
    <t>LUS IRRAZABAL</t>
  </si>
  <si>
    <t>LESLIE MENARES</t>
  </si>
  <si>
    <t>CAROLINA HERRERA</t>
  </si>
  <si>
    <t>FELIPE TERRAZAS</t>
  </si>
  <si>
    <t>STEFAN PFEIFFER MONTENEGRO</t>
  </si>
  <si>
    <t>JACQUELINE CARVACHO</t>
  </si>
  <si>
    <t>3-5-6-19</t>
  </si>
  <si>
    <t>3-4-12-13-30</t>
  </si>
  <si>
    <t>MARIA ISABEL ROJAS GONZALEZ</t>
  </si>
  <si>
    <r>
      <t xml:space="preserve">SOLP. 10309009 PARA provisorio pza 8
</t>
    </r>
    <r>
      <rPr>
        <b/>
        <sz val="12"/>
        <color rgb="FFFF0000"/>
        <rFont val="Calibri"/>
        <family val="2"/>
        <scheme val="minor"/>
      </rPr>
      <t>FALTA PARA PZA 9</t>
    </r>
  </si>
  <si>
    <t>27-29-32</t>
  </si>
  <si>
    <t>28-30-31</t>
  </si>
  <si>
    <t>KARINA BURGOS GUTIERREZ</t>
  </si>
  <si>
    <t>MARIA CANALES</t>
  </si>
  <si>
    <t>JORGE BURGOS DIAZ</t>
  </si>
  <si>
    <t>SENOBIA ESPINOZA</t>
  </si>
  <si>
    <t>KAREN CASANOVA MARTINEZ</t>
  </si>
  <si>
    <t>ANDREA SALDIARIA</t>
  </si>
  <si>
    <t>MARCELA GARCIA</t>
  </si>
  <si>
    <t xml:space="preserve">SERGIO AGUILO </t>
  </si>
  <si>
    <t>RITA MIRANDA</t>
  </si>
  <si>
    <t>CAROL PEÑA</t>
  </si>
  <si>
    <t>MARITZA ESCALONA</t>
  </si>
  <si>
    <t>ANA MARIA CIFUENTES</t>
  </si>
  <si>
    <t>GONZALO AVILA</t>
  </si>
  <si>
    <t>PABLO REYES</t>
  </si>
  <si>
    <t>VICTORIA SAAVEDRA</t>
  </si>
  <si>
    <t>VERONICA GOMEZ</t>
  </si>
  <si>
    <t>DANIEL VALLADARES</t>
  </si>
  <si>
    <t>ERIC JUGER</t>
  </si>
  <si>
    <t xml:space="preserve">PAOLA GARRIDO </t>
  </si>
  <si>
    <t>CONSTANZA GARRIDO GONZALEZ</t>
  </si>
  <si>
    <t>LUISA MARISOL GALDAMES YAÑEZ</t>
  </si>
  <si>
    <t>MARCIA TOLEDO</t>
  </si>
  <si>
    <t>ALEJANDRA ARROYO MALDONADO</t>
  </si>
  <si>
    <t>PEDRO VILLASECA</t>
  </si>
  <si>
    <t>ALEX MARTINIC</t>
  </si>
  <si>
    <t>RAUL DIAZ</t>
  </si>
  <si>
    <t>SEBASTIAN LIRA</t>
  </si>
  <si>
    <t>CARLOS OLORTEGUI</t>
  </si>
  <si>
    <t xml:space="preserve">ALDO GUTIERREZ   </t>
  </si>
  <si>
    <t>ANGELICA ORMEÑO</t>
  </si>
  <si>
    <t>ALEJANDRO RODRIGUEZ VERDUGO</t>
  </si>
  <si>
    <t>CECILIA ROBLEDO</t>
  </si>
  <si>
    <t>CLAUDIO HORMAZABAL</t>
  </si>
  <si>
    <t>MANUEL ANDAUR</t>
  </si>
  <si>
    <t>JESSICA FERNANDEZ</t>
  </si>
  <si>
    <t xml:space="preserve">CESAR COLLIN </t>
  </si>
  <si>
    <t>JOSE LUIS JARA</t>
  </si>
  <si>
    <t>MARGARITA VILLEGAS</t>
  </si>
  <si>
    <t>NATALIA FUENZALIDA</t>
  </si>
  <si>
    <t>ROSA LOPEZ</t>
  </si>
  <si>
    <t>JACQUELINE GUTIERREZ</t>
  </si>
  <si>
    <t>VICTOR ZURITA</t>
  </si>
  <si>
    <t>ADRIANA CASTRO</t>
  </si>
  <si>
    <t>LUIS LARENAS</t>
  </si>
  <si>
    <t>TAMARA DIAZ</t>
  </si>
  <si>
    <t>GUSTAVO SUSSARTE</t>
  </si>
  <si>
    <t>JONATHAN ARANEDA</t>
  </si>
  <si>
    <t>PATRICIO NORAMBUENA</t>
  </si>
  <si>
    <t>MARCELO PEÑA</t>
  </si>
  <si>
    <t>FREDERICK MIRANDA</t>
  </si>
  <si>
    <t>OLGA CECILIA BRAVO YAÑEZ</t>
  </si>
  <si>
    <t>FRANCISCO RIVERA</t>
  </si>
  <si>
    <t>MARITZA QUIROGA</t>
  </si>
  <si>
    <t>MARIA SOLEDAD CIFUENTES</t>
  </si>
  <si>
    <t>DANIEL MORENO</t>
  </si>
  <si>
    <t>MARIANELA SALAS</t>
  </si>
  <si>
    <t>FRANCISCA MONTEDONICO</t>
  </si>
  <si>
    <t>PATRICIO FARIAS</t>
  </si>
  <si>
    <t>MAURICIO PEREZ</t>
  </si>
  <si>
    <t>MARCELA CERRANO</t>
  </si>
  <si>
    <t>PROCESO (Se hizo el estampado y plano en cera)</t>
  </si>
  <si>
    <r>
      <t xml:space="preserve">solpl. 10288622 solo para coronas
</t>
    </r>
    <r>
      <rPr>
        <b/>
        <sz val="12"/>
        <color rgb="FFFF0000"/>
        <rFont val="Calibri"/>
        <family val="2"/>
      </rPr>
      <t>FALTA PARA PROVISOIORS PZAS 7-8-9-10</t>
    </r>
  </si>
  <si>
    <t>PROCESO (pidieron c ubeta individual terminada)</t>
  </si>
  <si>
    <t>NANCY ACEVEDO</t>
  </si>
  <si>
    <t>MARIA CRISTINA GARCIA INOSTROZA</t>
  </si>
  <si>
    <r>
      <t xml:space="preserve">solp. 10297929 para INC. Pza 29
</t>
    </r>
    <r>
      <rPr>
        <b/>
        <sz val="12"/>
        <color rgb="FFFF0000"/>
        <rFont val="Calibri"/>
        <family val="2"/>
      </rPr>
      <t>FALTA para incrustacion pza 20</t>
    </r>
  </si>
  <si>
    <t>SUP/SUP</t>
  </si>
  <si>
    <t>MAURICIO MATUS</t>
  </si>
  <si>
    <t>4-5-3</t>
  </si>
  <si>
    <t>solp 10280452 paraprov pza 3
FALTA para CORONA pza 3</t>
  </si>
  <si>
    <r>
      <t xml:space="preserve">TERMINADO
</t>
    </r>
    <r>
      <rPr>
        <b/>
        <sz val="10"/>
        <color rgb="FFFF0000"/>
        <rFont val="Calibri"/>
        <family val="2"/>
      </rPr>
      <t>No tenemos registro de solped 10311431 POR DOS PROTESIS ACRILICAS QUE NO HACEMOS</t>
    </r>
  </si>
  <si>
    <t>RONALD BRAVO</t>
  </si>
  <si>
    <t>RUBEN BASTIAS</t>
  </si>
  <si>
    <t>NORA PETERSEN</t>
  </si>
  <si>
    <t>ANTONIA ESPARZA</t>
  </si>
  <si>
    <t>MARIA IGNACIA ALVAREZ</t>
  </si>
  <si>
    <t>MARTIN RIQUELME</t>
  </si>
  <si>
    <t>MACARENA CASTILLO</t>
  </si>
  <si>
    <t>ESTEBAN JAMETT</t>
  </si>
  <si>
    <t>ROCIO AVILA</t>
  </si>
  <si>
    <t>TATIANA LEON</t>
  </si>
  <si>
    <t>OLGA BRANDERBERG</t>
  </si>
  <si>
    <t>MARIA DE LOS ANGELES PACHECO</t>
  </si>
  <si>
    <t>HUGO ARAVENA</t>
  </si>
  <si>
    <t>CAROLINA RAMIREZ</t>
  </si>
  <si>
    <t>MARCELA SALAMANCA</t>
  </si>
  <si>
    <t>AUGUSTO IACCHI</t>
  </si>
  <si>
    <t>DANIELA URZUA</t>
  </si>
  <si>
    <t>LUIS FLORES</t>
  </si>
  <si>
    <t>DWIGTH HUMERES</t>
  </si>
  <si>
    <t xml:space="preserve">NELLY ARIAS </t>
  </si>
  <si>
    <t>MARCELA CONTRERAS RIVAS</t>
  </si>
  <si>
    <t>MIGUEL RAMIREZ</t>
  </si>
  <si>
    <t xml:space="preserve">YANITZA ESPINOZA </t>
  </si>
  <si>
    <t>VALENTINA CEDEÑO</t>
  </si>
  <si>
    <t xml:space="preserve">Pamela Contreras
</t>
  </si>
  <si>
    <t>cdentalimo@integramedica.cl
clidentalimo@integramedica.cl</t>
  </si>
  <si>
    <t>PABLO MELIQUEO</t>
  </si>
  <si>
    <t>HERNAN DOWNEY</t>
  </si>
  <si>
    <t>CRISS CARVAJAL</t>
  </si>
  <si>
    <t>MARINA GODOY</t>
  </si>
  <si>
    <t>JAEL ESPINOZA</t>
  </si>
  <si>
    <t xml:space="preserve">IVON ROCCO </t>
  </si>
  <si>
    <t>INES VILCHES</t>
  </si>
  <si>
    <t>LUIS SANCHEZ</t>
  </si>
  <si>
    <t>29831089 / 28252058</t>
  </si>
  <si>
    <t>NELSON RUBIN</t>
  </si>
  <si>
    <t>MIRNA GREZ</t>
  </si>
  <si>
    <t>SIMON JUAN CARLOS ABU-GHSH FERJ</t>
  </si>
  <si>
    <t>MARIA CRISTINA DEL RIO MOYA</t>
  </si>
  <si>
    <t>MARIA CECILIA ARAYA TORRES</t>
  </si>
  <si>
    <t>ROCIO ISABEL CARO MUÑOZ</t>
  </si>
  <si>
    <t>CECILIA MONTANER</t>
  </si>
  <si>
    <t>ALEJANDRO MIQUEL</t>
  </si>
  <si>
    <t>PATRICIA ZAMORANO LEMA</t>
  </si>
  <si>
    <t>MARIA SOUPER QUINTEROS</t>
  </si>
  <si>
    <t>AÑO 2014</t>
  </si>
  <si>
    <t>CAROLINA LIRA</t>
  </si>
  <si>
    <t>VALENTINA TAPIA</t>
  </si>
  <si>
    <t>FRANCISCA LIBERONA</t>
  </si>
  <si>
    <t>LUIS VILLEGAS</t>
  </si>
  <si>
    <t>POTTELA</t>
  </si>
  <si>
    <t>PATRICIA ABURTO</t>
  </si>
  <si>
    <t>28580429 / 26512632</t>
  </si>
  <si>
    <t>6-7-8-9-10-11-12</t>
  </si>
  <si>
    <t>MASNIA DANAE PUENTES NEGRETE</t>
  </si>
  <si>
    <t>CLAUDIO NACH</t>
  </si>
  <si>
    <t>ELIANA RIQUELME</t>
  </si>
  <si>
    <t>ROSA MARIA HERNANDEZ HERNANDEZ</t>
  </si>
  <si>
    <t>NELLY BRAVO</t>
  </si>
  <si>
    <t>4-5-9-12-13</t>
  </si>
  <si>
    <t>6-7-10-11-14</t>
  </si>
  <si>
    <t>TAPIA SOKO JORGE</t>
  </si>
  <si>
    <t>JORGE TEKE SANDOVAL</t>
  </si>
  <si>
    <t>JUAN GUZMAN VALVERDE</t>
  </si>
  <si>
    <t>ROSARIO DUARTE</t>
  </si>
  <si>
    <t>ERIKA MACHACAN</t>
  </si>
  <si>
    <t>RICARDO BOETCHER</t>
  </si>
  <si>
    <t>ESTEBAN CANALES</t>
  </si>
  <si>
    <t>BENJAMIN BUSTOS</t>
  </si>
  <si>
    <t>PABLO CASTRO</t>
  </si>
  <si>
    <t>HILDA ROJAS</t>
  </si>
  <si>
    <t>FABIAN SALINAS</t>
  </si>
  <si>
    <t>MRKUS LANG</t>
  </si>
  <si>
    <t>MARITZA FUENTES</t>
  </si>
  <si>
    <t>KARINA ROSALES</t>
  </si>
  <si>
    <t>JOSE QUILAHUILQUI</t>
  </si>
  <si>
    <t>LEANDRO HENRIQUEZ</t>
  </si>
  <si>
    <t>CRISTOFER NUÑEZ</t>
  </si>
  <si>
    <t>GLORIA SEPULVEDA</t>
  </si>
  <si>
    <t>SONIA CASTRO</t>
  </si>
  <si>
    <t>EDITH DOIE</t>
  </si>
  <si>
    <t xml:space="preserve">VANESSA NIXIE VALENZUELA HERNANDEZ </t>
  </si>
  <si>
    <t>FERNANDO VALDIVIA</t>
  </si>
  <si>
    <t>RODRIGO LOPEZ</t>
  </si>
  <si>
    <t>VALENTINA BEBIN</t>
  </si>
  <si>
    <t>PATRICIO OMAR NAVARRO GODOY</t>
  </si>
  <si>
    <t>ANA MARIA DECK ROMAN</t>
  </si>
  <si>
    <t>PATRICIA DAZA DAZA</t>
  </si>
  <si>
    <t>MARIA DEL PILAR GARCIA</t>
  </si>
  <si>
    <t>CAROL MIRANDA</t>
  </si>
  <si>
    <t>MARIO MORA</t>
  </si>
  <si>
    <t>OGDEN ARAYA TOMAS ANDRES</t>
  </si>
  <si>
    <t>PATRICIA VALDEBENITO</t>
  </si>
  <si>
    <t>JORGE TELGIE</t>
  </si>
  <si>
    <t>JOSEFA ARANCIBIA</t>
  </si>
  <si>
    <t>MONICA ANDRADE</t>
  </si>
  <si>
    <t>JONATHAN SOUPER</t>
  </si>
  <si>
    <t>GABRIELA VERGARA</t>
  </si>
  <si>
    <t>JAVIERA DONOSO</t>
  </si>
  <si>
    <t>MAURICIO JAVIER PEREZ CRUZ</t>
  </si>
  <si>
    <t>ROSSMARIE MUÑOZ</t>
  </si>
  <si>
    <t>YOSELYN NARVAEZ SERRANO</t>
  </si>
  <si>
    <t>HERNAN FIGUEROA</t>
  </si>
  <si>
    <t>ANA MARIA MORALES</t>
  </si>
  <si>
    <t>CLAUDIA INZULZA</t>
  </si>
  <si>
    <t>GABRIEL ZAMORANO</t>
  </si>
  <si>
    <t>JUAN CARLOS FIGUEROA</t>
  </si>
  <si>
    <t>ANDREA DIAZ</t>
  </si>
  <si>
    <t>MARION VICTORIA SEGURA</t>
  </si>
  <si>
    <t>MARGARITA VASQUEZ</t>
  </si>
  <si>
    <t>HODALIZ GONZALEZ</t>
  </si>
  <si>
    <t>RUBEN WAISMAN DAVIDOVICH</t>
  </si>
  <si>
    <t xml:space="preserve">FERNANDO JIMENEZ </t>
  </si>
  <si>
    <t>DIETMAR NIEDEMAYR</t>
  </si>
  <si>
    <t>RODRIGO PIZARRO IÑIGUEZ</t>
  </si>
  <si>
    <t>FELIPE ARENAS</t>
  </si>
  <si>
    <t>CARLOS EDUARDO HERNANDEZ FRANCO</t>
  </si>
  <si>
    <t>FRANCIACO JAVIER CARVAJAL TAPIA</t>
  </si>
  <si>
    <t>PATRICIA LAUBREAUX</t>
  </si>
  <si>
    <t>EDUARDO ANDRES CASTRO CHAVEZ</t>
  </si>
  <si>
    <t>GENESIS RIVERA</t>
  </si>
  <si>
    <t>BELEN FLORES</t>
  </si>
  <si>
    <t>CLEMENTINA NAVARRO</t>
  </si>
  <si>
    <t>GUSTAVO SUSARTE</t>
  </si>
  <si>
    <t>ROSA DEL CARMEN ROJAS BUSTOS</t>
  </si>
  <si>
    <r>
      <t xml:space="preserve">solp 10314730 para modelo sup
</t>
    </r>
    <r>
      <rPr>
        <b/>
        <sz val="10"/>
        <color rgb="FFFF0000"/>
        <rFont val="Calibri"/>
        <family val="2"/>
        <scheme val="minor"/>
      </rPr>
      <t>FALTA para MODELO pza INF</t>
    </r>
  </si>
  <si>
    <t>4-5-13</t>
  </si>
  <si>
    <t xml:space="preserve">DINORA FUENTEALBA SAAVEDRA </t>
  </si>
  <si>
    <t>DANISA ALEJANDRA VEGA MELLA</t>
  </si>
  <si>
    <t>NAVIA CORNEJO UBILLA</t>
  </si>
  <si>
    <t>MARIA STEINERT</t>
  </si>
  <si>
    <t xml:space="preserve">CAROL PINO </t>
  </si>
  <si>
    <t xml:space="preserve">ELIANA RIQUELME </t>
  </si>
  <si>
    <t>SANDRA OLATE</t>
  </si>
  <si>
    <t>FRANCISCO GARAY</t>
  </si>
  <si>
    <t>MARIANA SALGADO</t>
  </si>
  <si>
    <t>LAURA NEUMAN</t>
  </si>
  <si>
    <t>CLAUDIO VENEGAS</t>
  </si>
  <si>
    <t>ERICK ORTIZ</t>
  </si>
  <si>
    <t>MICHAEL FELIPE CORNEJO AGUILERA</t>
  </si>
  <si>
    <t>JOHANA RUZ</t>
  </si>
  <si>
    <t>DANIEL TALA</t>
  </si>
  <si>
    <t>CONTE</t>
  </si>
  <si>
    <t>MARITZA ANGELICA HERRERA ALCAYAGA</t>
  </si>
  <si>
    <t>GABRIELA SOTO ITURRIETA</t>
  </si>
  <si>
    <t>FREDYY ALBERTO VALDEBENITO CHACANA</t>
  </si>
  <si>
    <t>DILIA FLOR ULLOA PINO</t>
  </si>
  <si>
    <t>ESTEPHANI SUBERCASEAUX VERGARA</t>
  </si>
  <si>
    <t>LEOPOLDO MORALES</t>
  </si>
  <si>
    <t>NELLY CAPPO TORREALBA</t>
  </si>
  <si>
    <t>GONZALO LOPEZ</t>
  </si>
  <si>
    <t>ALEJANDRA MALDONADO ORELLANA</t>
  </si>
  <si>
    <t>ASSA</t>
  </si>
  <si>
    <t>VIVIANA JESICA CAYUQUEO MILLANAO</t>
  </si>
  <si>
    <t>OTILIA ARAVENA</t>
  </si>
  <si>
    <t>RUBEN DARIO ZAPATA GALLARDO</t>
  </si>
  <si>
    <t>OSCAR BORQUEZ</t>
  </si>
  <si>
    <t>PATRICIA NORAMBIENA</t>
  </si>
  <si>
    <t>MONICA MANDIOLA</t>
  </si>
  <si>
    <t>ALVARO GONZALEZ</t>
  </si>
  <si>
    <r>
      <t xml:space="preserve">solp 10311438 para provisorio pza 14
</t>
    </r>
    <r>
      <rPr>
        <b/>
        <sz val="10"/>
        <color rgb="FFFF0000"/>
        <rFont val="Calibri"/>
        <family val="2"/>
        <scheme val="minor"/>
      </rPr>
      <t>FALTA para CORONA pza 15</t>
    </r>
  </si>
  <si>
    <t>DENISSE URETA</t>
  </si>
  <si>
    <t>PAULA LOYOLA</t>
  </si>
  <si>
    <t>ANA DEVIA</t>
  </si>
  <si>
    <t>ANTONIA GUZMAN</t>
  </si>
  <si>
    <t>RUTH BAHAMONDES</t>
  </si>
  <si>
    <t>GIOVANNA ROMERO</t>
  </si>
  <si>
    <t>ELISEO ORTIZ</t>
  </si>
  <si>
    <t>VICTOR PEÑA</t>
  </si>
  <si>
    <t>NESTOR CATALAN</t>
  </si>
  <si>
    <t>GLORIA SUEZ</t>
  </si>
  <si>
    <t>ULDA ZUMELZU</t>
  </si>
  <si>
    <t>JOSE NEHUELPAN</t>
  </si>
  <si>
    <t>LILIAN AGUILERA</t>
  </si>
  <si>
    <t>LUCIA SANCHEZ</t>
  </si>
  <si>
    <t>ROMINA JORQUERA</t>
  </si>
  <si>
    <t>MARCOS MENA FLORES</t>
  </si>
  <si>
    <t xml:space="preserve">JOSE NAVARRETE </t>
  </si>
  <si>
    <t>VALERIA OLIVA</t>
  </si>
  <si>
    <t>LINO ROBLEDO CERDA</t>
  </si>
  <si>
    <t>FERNANDA CARMONA</t>
  </si>
  <si>
    <t>MARCELA SERRANO</t>
  </si>
  <si>
    <t>SANDRA CARIHUENTRO</t>
  </si>
  <si>
    <t>CECILIA VALDERRAMA ESPINOZA</t>
  </si>
  <si>
    <t>CAROLINA ENCALADA</t>
  </si>
  <si>
    <t>MERCEDES FIGUEROA</t>
  </si>
  <si>
    <t>TEXIA CARRASCO</t>
  </si>
  <si>
    <t>ABEL ESPARZA</t>
  </si>
  <si>
    <t>LAURA RAMIREZ</t>
  </si>
  <si>
    <t>ALEJANDRO ARANEDA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</si>
</sst>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quot;* #,##0_);_(&quot;$&quot;* \(#,##0\);_(&quot;$&quot;* &quot;-&quot;_);_(@_)"/>
    <numFmt numFmtId="165" formatCode="[$-C0A]d\-mmm\-yyyy;@"/>
    <numFmt numFmtId="166" formatCode="_-[$$-340A]\ * #,##0_-;\-[$$-340A]\ * #,##0_-;_-[$$-340A]\ * &quot;-&quot;??_-;_-@_-"/>
    <numFmt numFmtId="167" formatCode="_-[$$-340A]\ * #,##0_-;\-[$$-340A]\ * #,##0_-;_-[$$-340A]\ * &quot;-&quot;_-;_-@_-"/>
    <numFmt numFmtId="168" formatCode="[$-C0A]dd\-mmm\-yy;@"/>
  </numFmts>
  <fonts count="10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FF00"/>
      <name val="Calibri"/>
      <family val="2"/>
      <scheme val="minor"/>
    </font>
    <font>
      <u/>
      <sz val="11"/>
      <color theme="10"/>
      <name val="Calibri"/>
      <family val="2"/>
    </font>
    <font>
      <b/>
      <sz val="20"/>
      <color theme="9" tint="0.79998168889431442"/>
      <name val="Calibri"/>
      <family val="2"/>
      <scheme val="minor"/>
    </font>
    <font>
      <b/>
      <sz val="11"/>
      <name val="Calibri"/>
      <family val="2"/>
      <scheme val="minor"/>
    </font>
    <font>
      <sz val="10"/>
      <name val="Arial"/>
      <family val="2"/>
    </font>
    <font>
      <b/>
      <sz val="9"/>
      <name val="Calibri"/>
      <family val="2"/>
      <scheme val="minor"/>
    </font>
    <font>
      <sz val="11"/>
      <name val="Calibri"/>
      <family val="2"/>
      <scheme val="minor"/>
    </font>
    <font>
      <b/>
      <sz val="11"/>
      <color rgb="FFFF0000"/>
      <name val="Cambria"/>
      <family val="1"/>
      <scheme val="major"/>
    </font>
    <font>
      <b/>
      <sz val="11"/>
      <color theme="1"/>
      <name val="Cambria"/>
      <family val="1"/>
      <scheme val="major"/>
    </font>
    <font>
      <b/>
      <sz val="11"/>
      <color rgb="FFFF0000"/>
      <name val="Calibri"/>
      <family val="2"/>
      <scheme val="minor"/>
    </font>
    <font>
      <b/>
      <sz val="15"/>
      <color theme="1"/>
      <name val="Calibri"/>
      <family val="2"/>
      <scheme val="minor"/>
    </font>
    <font>
      <b/>
      <sz val="13"/>
      <color theme="0"/>
      <name val="Calibri"/>
      <family val="2"/>
      <scheme val="minor"/>
    </font>
    <font>
      <sz val="11"/>
      <name val="Calibri"/>
      <family val="2"/>
    </font>
    <font>
      <b/>
      <sz val="9"/>
      <color theme="3" tint="-0.499984740745262"/>
      <name val="Calibri"/>
      <family val="2"/>
      <scheme val="minor"/>
    </font>
    <font>
      <b/>
      <sz val="11"/>
      <color theme="9" tint="-0.499984740745262"/>
      <name val="Calibri"/>
      <family val="2"/>
      <scheme val="minor"/>
    </font>
    <font>
      <b/>
      <sz val="10"/>
      <color rgb="FFFFFF00"/>
      <name val="Arial"/>
      <family val="2"/>
    </font>
    <font>
      <b/>
      <sz val="10"/>
      <color theme="0"/>
      <name val="Calibri"/>
      <family val="2"/>
      <scheme val="minor"/>
    </font>
    <font>
      <b/>
      <sz val="10"/>
      <name val="Calibri"/>
      <family val="2"/>
      <scheme val="minor"/>
    </font>
    <font>
      <b/>
      <sz val="10"/>
      <color rgb="FFFF0000"/>
      <name val="Calibri"/>
      <family val="2"/>
      <scheme val="minor"/>
    </font>
    <font>
      <b/>
      <sz val="10"/>
      <name val="Arial"/>
      <family val="2"/>
    </font>
    <font>
      <sz val="10"/>
      <color rgb="FFFFFF00"/>
      <name val="Calibri"/>
      <family val="2"/>
      <scheme val="minor"/>
    </font>
    <font>
      <b/>
      <sz val="10"/>
      <color rgb="FFFFFF00"/>
      <name val="Calibri"/>
      <family val="2"/>
      <scheme val="minor"/>
    </font>
    <font>
      <sz val="10"/>
      <color rgb="FF00B0F0"/>
      <name val="Calibri"/>
      <family val="2"/>
      <scheme val="minor"/>
    </font>
    <font>
      <b/>
      <sz val="10"/>
      <color rgb="FF00B0F0"/>
      <name val="Calibri"/>
      <family val="2"/>
      <scheme val="minor"/>
    </font>
    <font>
      <b/>
      <sz val="20"/>
      <color theme="1"/>
      <name val="Calibri"/>
      <family val="2"/>
      <scheme val="minor"/>
    </font>
    <font>
      <b/>
      <sz val="20"/>
      <color rgb="FFFF0000"/>
      <name val="Calibri"/>
      <family val="2"/>
      <scheme val="minor"/>
    </font>
    <font>
      <sz val="10"/>
      <name val="Calibri"/>
      <family val="2"/>
      <scheme val="minor"/>
    </font>
    <font>
      <sz val="10"/>
      <color theme="1"/>
      <name val="Calibri"/>
      <family val="2"/>
      <scheme val="minor"/>
    </font>
    <font>
      <b/>
      <sz val="10"/>
      <color theme="1"/>
      <name val="Calibri"/>
      <family val="2"/>
      <scheme val="minor"/>
    </font>
    <font>
      <b/>
      <sz val="8"/>
      <color indexed="81"/>
      <name val="Tahoma"/>
      <family val="2"/>
    </font>
    <font>
      <sz val="10"/>
      <color rgb="FFFF0000"/>
      <name val="Calibri"/>
      <family val="2"/>
      <scheme val="minor"/>
    </font>
    <font>
      <sz val="10"/>
      <color rgb="FF002060"/>
      <name val="Calibri"/>
      <family val="2"/>
      <scheme val="minor"/>
    </font>
    <font>
      <sz val="8"/>
      <color rgb="FF10BED6"/>
      <name val="Verdana"/>
      <family val="2"/>
    </font>
    <font>
      <sz val="11"/>
      <color rgb="FF00B0F0"/>
      <name val="Verdana"/>
      <family val="2"/>
    </font>
    <font>
      <sz val="11"/>
      <color rgb="FF10BED6"/>
      <name val="Verdana"/>
      <family val="2"/>
    </font>
    <font>
      <u/>
      <sz val="11"/>
      <color rgb="FF10BED6"/>
      <name val="Verdana"/>
      <family val="2"/>
    </font>
    <font>
      <u/>
      <sz val="11"/>
      <color rgb="FF00B0F0"/>
      <name val="Verdana"/>
      <family val="2"/>
    </font>
    <font>
      <b/>
      <sz val="20"/>
      <color rgb="FFFFFF00"/>
      <name val="Calibri"/>
      <family val="2"/>
      <scheme val="minor"/>
    </font>
    <font>
      <b/>
      <sz val="11"/>
      <color theme="0"/>
      <name val="Calibri"/>
      <family val="2"/>
      <scheme val="minor"/>
    </font>
    <font>
      <sz val="11"/>
      <color theme="0"/>
      <name val="Calibri"/>
      <family val="2"/>
      <scheme val="minor"/>
    </font>
    <font>
      <u/>
      <sz val="11"/>
      <color theme="0"/>
      <name val="Calibri"/>
      <family val="2"/>
    </font>
    <font>
      <sz val="8"/>
      <color indexed="81"/>
      <name val="Tahoma"/>
      <family val="2"/>
    </font>
    <font>
      <b/>
      <sz val="10"/>
      <color rgb="FF0070C0"/>
      <name val="Calibri"/>
      <family val="2"/>
      <scheme val="minor"/>
    </font>
    <font>
      <b/>
      <sz val="10"/>
      <color rgb="FF7030A0"/>
      <name val="Calibri"/>
      <family val="2"/>
      <scheme val="minor"/>
    </font>
    <font>
      <b/>
      <sz val="10"/>
      <color rgb="FFFF0000"/>
      <name val="Calibri"/>
      <family val="2"/>
    </font>
    <font>
      <sz val="9"/>
      <name val="Calibri"/>
      <family val="2"/>
      <scheme val="minor"/>
    </font>
    <font>
      <sz val="9"/>
      <color theme="1"/>
      <name val="Calibri"/>
      <family val="2"/>
      <scheme val="minor"/>
    </font>
    <font>
      <sz val="18"/>
      <color theme="1"/>
      <name val="Calibri"/>
      <family val="2"/>
      <scheme val="minor"/>
    </font>
    <font>
      <b/>
      <sz val="18"/>
      <color theme="1"/>
      <name val="Calibri"/>
      <family val="2"/>
      <scheme val="minor"/>
    </font>
    <font>
      <sz val="9"/>
      <color rgb="FF10BED6"/>
      <name val="Verdana"/>
      <family val="2"/>
    </font>
    <font>
      <sz val="10"/>
      <color indexed="8"/>
      <name val="Calibri"/>
      <family val="2"/>
    </font>
    <font>
      <sz val="10"/>
      <color rgb="FF10BED6"/>
      <name val="Verdana"/>
      <family val="2"/>
    </font>
    <font>
      <sz val="9"/>
      <color indexed="8"/>
      <name val="Calibri"/>
      <family val="2"/>
      <scheme val="minor"/>
    </font>
    <font>
      <u/>
      <sz val="14"/>
      <color rgb="FF00B0F0"/>
      <name val="Calibri"/>
      <family val="2"/>
    </font>
    <font>
      <sz val="14"/>
      <color rgb="FF00B0F0"/>
      <name val="Verdana"/>
      <family val="2"/>
    </font>
    <font>
      <sz val="9"/>
      <color theme="0"/>
      <name val="Verdana"/>
      <family val="2"/>
    </font>
    <font>
      <u/>
      <sz val="12"/>
      <color theme="0"/>
      <name val="Calibri"/>
      <family val="2"/>
    </font>
    <font>
      <sz val="12"/>
      <color theme="0"/>
      <name val="Verdana"/>
      <family val="2"/>
    </font>
    <font>
      <b/>
      <sz val="10"/>
      <color rgb="FFFFC000"/>
      <name val="Arial"/>
      <family val="2"/>
    </font>
    <font>
      <sz val="9"/>
      <color indexed="81"/>
      <name val="Tahoma"/>
      <family val="2"/>
    </font>
    <font>
      <b/>
      <sz val="9"/>
      <color indexed="81"/>
      <name val="Tahoma"/>
      <family val="2"/>
    </font>
    <font>
      <sz val="11"/>
      <color theme="0"/>
      <name val="Verdana"/>
      <family val="2"/>
    </font>
    <font>
      <b/>
      <sz val="10"/>
      <color rgb="FF92D050"/>
      <name val="Calibri"/>
      <family val="2"/>
      <scheme val="minor"/>
    </font>
    <font>
      <b/>
      <sz val="12"/>
      <color rgb="FFFF0000"/>
      <name val="Calibri"/>
      <family val="2"/>
      <scheme val="minor"/>
    </font>
    <font>
      <sz val="9"/>
      <color rgb="FFFFFF00"/>
      <name val="Verdana"/>
      <family val="2"/>
    </font>
    <font>
      <u/>
      <sz val="11"/>
      <color theme="0"/>
      <name val="Verdana"/>
      <family val="2"/>
    </font>
    <font>
      <sz val="11"/>
      <color rgb="FFFFFF00"/>
      <name val="Verdana"/>
      <family val="2"/>
    </font>
    <font>
      <sz val="8"/>
      <color rgb="FFFFFF00"/>
      <name val="Verdana"/>
      <family val="2"/>
    </font>
    <font>
      <u/>
      <sz val="11"/>
      <color rgb="FFFFFF00"/>
      <name val="Verdana"/>
      <family val="2"/>
    </font>
    <font>
      <sz val="10"/>
      <color rgb="FFFFFF00"/>
      <name val="Verdana"/>
      <family val="2"/>
    </font>
    <font>
      <sz val="9"/>
      <color rgb="FF00B0F0"/>
      <name val="Verdana"/>
      <family val="2"/>
    </font>
    <font>
      <u/>
      <sz val="11"/>
      <color rgb="FF00B0F0"/>
      <name val="Calibri"/>
      <family val="2"/>
    </font>
    <font>
      <b/>
      <sz val="9"/>
      <color rgb="FFFF0000"/>
      <name val="Calibri"/>
      <family val="2"/>
      <scheme val="minor"/>
    </font>
    <font>
      <b/>
      <sz val="9"/>
      <color theme="1"/>
      <name val="Cambria"/>
      <family val="1"/>
      <scheme val="major"/>
    </font>
    <font>
      <b/>
      <sz val="9"/>
      <color theme="1"/>
      <name val="Calibri"/>
      <family val="2"/>
      <scheme val="minor"/>
    </font>
    <font>
      <b/>
      <sz val="9"/>
      <color rgb="FF002060"/>
      <name val="Calibri"/>
      <family val="2"/>
      <scheme val="minor"/>
    </font>
    <font>
      <b/>
      <sz val="22"/>
      <color rgb="FF0070C0"/>
      <name val="Cambria"/>
      <family val="1"/>
      <scheme val="major"/>
    </font>
    <font>
      <b/>
      <sz val="9"/>
      <color rgb="FF002060"/>
      <name val="Agency FB"/>
      <family val="2"/>
    </font>
    <font>
      <sz val="9"/>
      <color rgb="FF002060"/>
      <name val="Agency FB"/>
      <family val="2"/>
    </font>
    <font>
      <sz val="8"/>
      <color theme="1"/>
      <name val="Calibri"/>
      <family val="2"/>
      <scheme val="minor"/>
    </font>
    <font>
      <b/>
      <sz val="26"/>
      <color rgb="FFC00000"/>
      <name val="Cambria"/>
      <family val="1"/>
      <scheme val="major"/>
    </font>
    <font>
      <b/>
      <sz val="9"/>
      <color rgb="FFC00000"/>
      <name val="Agency FB"/>
      <family val="2"/>
    </font>
    <font>
      <sz val="9"/>
      <color rgb="FF002060"/>
      <name val="Calibri"/>
      <family val="2"/>
      <scheme val="minor"/>
    </font>
    <font>
      <b/>
      <sz val="28"/>
      <color rgb="FFFFFF00"/>
      <name val="Calibri"/>
      <family val="2"/>
      <scheme val="minor"/>
    </font>
    <font>
      <b/>
      <sz val="10"/>
      <color theme="9" tint="-0.499984740745262"/>
      <name val="Calibri"/>
      <family val="2"/>
      <scheme val="minor"/>
    </font>
    <font>
      <b/>
      <u/>
      <sz val="11"/>
      <color rgb="FFFFFF00"/>
      <name val="Verdana"/>
      <family val="2"/>
    </font>
    <font>
      <b/>
      <sz val="12"/>
      <color rgb="FFFF0000"/>
      <name val="Calibri"/>
      <family val="2"/>
    </font>
    <font>
      <sz val="10"/>
      <color theme="0"/>
      <name val="Verdana"/>
      <family val="2"/>
    </font>
    <font>
      <b/>
      <sz val="11"/>
      <color rgb="FFFF0000"/>
      <name val="Calibri"/>
      <family val="2"/>
    </font>
    <font>
      <b/>
      <sz val="20"/>
      <color rgb="FF0070C0"/>
      <name val="Calibri"/>
      <family val="2"/>
    </font>
    <font>
      <u/>
      <sz val="10"/>
      <name val="Calibri"/>
      <family val="2"/>
      <scheme val="minor"/>
    </font>
    <font>
      <b/>
      <sz val="12"/>
      <color rgb="FF0070C0"/>
      <name val="Calibri"/>
      <family val="2"/>
      <scheme val="minor"/>
    </font>
    <font>
      <sz val="12"/>
      <color rgb="FFFF0000"/>
      <name val="Calibri"/>
      <family val="2"/>
      <scheme val="minor"/>
    </font>
    <font>
      <b/>
      <sz val="11"/>
      <color rgb="FF0070C0"/>
      <name val="Calibri"/>
      <family val="2"/>
      <scheme val="minor"/>
    </font>
    <font>
      <b/>
      <sz val="10"/>
      <name val="Calibri"/>
      <family val="2"/>
    </font>
    <font>
      <sz val="10"/>
      <name val="Calibri"/>
      <family val="2"/>
    </font>
    <font>
      <b/>
      <sz val="12"/>
      <color rgb="FF0070C0"/>
      <name val="Calibri"/>
      <family val="2"/>
    </font>
    <font>
      <b/>
      <sz val="16"/>
      <color rgb="FF002060"/>
      <name val="Calibri"/>
      <family val="2"/>
      <scheme val="minor"/>
    </font>
    <font>
      <b/>
      <sz val="9"/>
      <color theme="1"/>
      <name val="Agency FB"/>
      <family val="2"/>
    </font>
    <font>
      <b/>
      <sz val="10"/>
      <color theme="1"/>
      <name val="Arial"/>
      <family val="2"/>
    </font>
    <font>
      <sz val="11"/>
      <color rgb="FFFF0000"/>
      <name val="Calibri"/>
      <family val="2"/>
      <scheme val="minor"/>
    </font>
    <font>
      <sz val="10"/>
      <color rgb="FFC80F0A"/>
      <name val="Calibri"/>
      <family val="2"/>
      <scheme val="minor"/>
    </font>
    <font>
      <sz val="11"/>
      <color rgb="FF000000"/>
      <name val="Calibri"/>
      <family val="2"/>
      <scheme val="minor"/>
    </font>
    <font>
      <b/>
      <sz val="11"/>
      <color rgb="FF000000"/>
      <name val="Calibri"/>
      <family val="2"/>
      <scheme val="minor"/>
    </font>
    <font>
      <b/>
      <u/>
      <sz val="20"/>
      <color theme="1"/>
      <name val="Calibri"/>
      <family val="2"/>
      <scheme val="minor"/>
    </font>
  </fonts>
  <fills count="38">
    <fill>
      <patternFill patternType="none"/>
    </fill>
    <fill>
      <patternFill patternType="gray125"/>
    </fill>
    <fill>
      <patternFill patternType="solid">
        <fgColor theme="1"/>
        <bgColor indexed="64"/>
      </patternFill>
    </fill>
    <fill>
      <patternFill patternType="solid">
        <fgColor theme="1" tint="0.499984740745262"/>
        <bgColor indexed="64"/>
      </patternFill>
    </fill>
    <fill>
      <patternFill patternType="solid">
        <fgColor rgb="FFF5801F"/>
        <bgColor indexed="64"/>
      </patternFill>
    </fill>
    <fill>
      <patternFill patternType="solid">
        <fgColor rgb="FF002060"/>
        <bgColor indexed="64"/>
      </patternFill>
    </fill>
    <fill>
      <patternFill patternType="solid">
        <fgColor theme="0"/>
        <bgColor indexed="64"/>
      </patternFill>
    </fill>
    <fill>
      <patternFill patternType="solid">
        <fgColor theme="9" tint="0.59999389629810485"/>
        <bgColor indexed="64"/>
      </patternFill>
    </fill>
    <fill>
      <patternFill patternType="solid">
        <fgColor rgb="FF00B0F0"/>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rgb="FFFFFF00"/>
        <bgColor indexed="64"/>
      </patternFill>
    </fill>
    <fill>
      <patternFill patternType="solid">
        <fgColor theme="8" tint="0.59999389629810485"/>
        <bgColor indexed="64"/>
      </patternFill>
    </fill>
    <fill>
      <patternFill patternType="solid">
        <fgColor theme="1" tint="4.9989318521683403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FFFFFF"/>
        <bgColor indexed="64"/>
      </patternFill>
    </fill>
    <fill>
      <patternFill patternType="solid">
        <fgColor rgb="FFA5E2F5"/>
        <bgColor indexed="64"/>
      </patternFill>
    </fill>
    <fill>
      <patternFill patternType="solid">
        <fgColor rgb="FF7030A0"/>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FFF66"/>
        <bgColor indexed="64"/>
      </patternFill>
    </fill>
    <fill>
      <patternFill patternType="solid">
        <fgColor rgb="FF00CC99"/>
        <bgColor indexed="64"/>
      </patternFill>
    </fill>
    <fill>
      <patternFill patternType="solid">
        <fgColor rgb="FFFFC000"/>
        <bgColor indexed="64"/>
      </patternFill>
    </fill>
    <fill>
      <patternFill patternType="solid">
        <fgColor rgb="FFFFFFCC"/>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4" tint="0.59999389629810485"/>
        <bgColor theme="4" tint="0.59999389629810485"/>
      </patternFill>
    </fill>
  </fills>
  <borders count="38">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style="thin">
        <color auto="1"/>
      </right>
      <top style="medium">
        <color indexed="64"/>
      </top>
      <bottom style="thin">
        <color auto="1"/>
      </bottom>
      <diagonal/>
    </border>
    <border>
      <left/>
      <right style="thin">
        <color auto="1"/>
      </right>
      <top style="thin">
        <color auto="1"/>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FFFFCC"/>
      </left>
      <right style="thin">
        <color rgb="FFFFFFCC"/>
      </right>
      <top style="thin">
        <color rgb="FFFFFFCC"/>
      </top>
      <bottom style="thin">
        <color rgb="FFFFFFCC"/>
      </bottom>
      <diagonal/>
    </border>
    <border>
      <left style="thin">
        <color indexed="64"/>
      </left>
      <right/>
      <top style="thin">
        <color indexed="64"/>
      </top>
      <bottom/>
      <diagonal/>
    </border>
    <border>
      <left style="thin">
        <color indexed="64"/>
      </left>
      <right/>
      <top/>
      <bottom style="thin">
        <color indexed="64"/>
      </bottom>
      <diagonal/>
    </border>
  </borders>
  <cellStyleXfs count="4">
    <xf numFmtId="0" fontId="0" fillId="0" borderId="0"/>
    <xf numFmtId="0" fontId="5" fillId="0" borderId="0" applyNumberFormat="0" applyFill="0" applyBorder="0" applyAlignment="0" applyProtection="0">
      <alignment vertical="top"/>
      <protection locked="0"/>
    </xf>
    <xf numFmtId="0" fontId="8" fillId="0" borderId="0"/>
    <xf numFmtId="0" fontId="1" fillId="0" borderId="0"/>
  </cellStyleXfs>
  <cellXfs count="1570">
    <xf numFmtId="0" fontId="0" fillId="0" borderId="0" xfId="0"/>
    <xf numFmtId="0" fontId="7" fillId="4" borderId="6" xfId="0" applyFont="1" applyFill="1" applyBorder="1" applyAlignment="1" applyProtection="1">
      <alignment horizontal="center" vertical="center" wrapText="1"/>
      <protection locked="0"/>
    </xf>
    <xf numFmtId="0" fontId="7" fillId="4" borderId="6"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165" fontId="0" fillId="0" borderId="6" xfId="0" applyNumberFormat="1" applyFont="1" applyBorder="1" applyAlignment="1" applyProtection="1">
      <alignment horizontal="center" vertical="center"/>
      <protection locked="0"/>
    </xf>
    <xf numFmtId="0" fontId="0" fillId="0" borderId="0" xfId="0" applyAlignment="1">
      <alignment horizontal="center" vertical="center"/>
    </xf>
    <xf numFmtId="0" fontId="0" fillId="11" borderId="6" xfId="0" applyFill="1" applyBorder="1" applyAlignment="1">
      <alignment horizontal="center" vertical="center"/>
    </xf>
    <xf numFmtId="0" fontId="0" fillId="0" borderId="0" xfId="0" applyAlignment="1">
      <alignment vertical="center"/>
    </xf>
    <xf numFmtId="0" fontId="12" fillId="0" borderId="0" xfId="0" applyFont="1" applyAlignment="1">
      <alignment horizontal="center" vertical="center"/>
    </xf>
    <xf numFmtId="0" fontId="13" fillId="12" borderId="6" xfId="0" applyFont="1" applyFill="1" applyBorder="1" applyAlignment="1">
      <alignment horizontal="center" vertical="center"/>
    </xf>
    <xf numFmtId="0" fontId="0" fillId="0" borderId="6" xfId="0" applyFont="1" applyBorder="1" applyAlignment="1">
      <alignment horizontal="center" vertical="center"/>
    </xf>
    <xf numFmtId="0" fontId="0" fillId="0" borderId="6" xfId="0" applyBorder="1" applyAlignment="1">
      <alignment horizontal="center" vertical="center"/>
    </xf>
    <xf numFmtId="0" fontId="15" fillId="13" borderId="6" xfId="0" applyFont="1" applyFill="1" applyBorder="1" applyAlignment="1">
      <alignment horizontal="center" vertical="center"/>
    </xf>
    <xf numFmtId="0" fontId="7" fillId="14" borderId="6" xfId="0" applyFont="1" applyFill="1" applyBorder="1" applyAlignment="1">
      <alignment horizontal="center" vertical="center"/>
    </xf>
    <xf numFmtId="0" fontId="10" fillId="14" borderId="6" xfId="0" applyFont="1" applyFill="1" applyBorder="1" applyAlignment="1">
      <alignment vertical="center"/>
    </xf>
    <xf numFmtId="0" fontId="10" fillId="14" borderId="6" xfId="0" applyFont="1" applyFill="1" applyBorder="1" applyAlignment="1">
      <alignment horizontal="center" vertical="center"/>
    </xf>
    <xf numFmtId="0" fontId="5" fillId="14" borderId="6" xfId="1" applyFill="1" applyBorder="1" applyAlignment="1" applyProtection="1">
      <alignment vertical="center"/>
    </xf>
    <xf numFmtId="0" fontId="7" fillId="15" borderId="6" xfId="0" applyFont="1" applyFill="1" applyBorder="1" applyAlignment="1">
      <alignment horizontal="center" vertical="center"/>
    </xf>
    <xf numFmtId="0" fontId="10" fillId="15" borderId="6" xfId="0" applyFont="1" applyFill="1" applyBorder="1" applyAlignment="1">
      <alignment vertical="center"/>
    </xf>
    <xf numFmtId="0" fontId="10" fillId="15" borderId="6" xfId="0" applyFont="1" applyFill="1" applyBorder="1" applyAlignment="1">
      <alignment horizontal="center" vertical="center"/>
    </xf>
    <xf numFmtId="0" fontId="5" fillId="15" borderId="6" xfId="1" applyFill="1" applyBorder="1" applyAlignment="1" applyProtection="1">
      <alignment vertical="center"/>
    </xf>
    <xf numFmtId="0" fontId="7" fillId="16" borderId="6" xfId="0" applyFont="1" applyFill="1" applyBorder="1" applyAlignment="1">
      <alignment horizontal="center" vertical="center"/>
    </xf>
    <xf numFmtId="0" fontId="10" fillId="16" borderId="6" xfId="0" applyFont="1" applyFill="1" applyBorder="1" applyAlignment="1">
      <alignment vertical="center"/>
    </xf>
    <xf numFmtId="0" fontId="10" fillId="16" borderId="6" xfId="0" applyFont="1" applyFill="1" applyBorder="1" applyAlignment="1">
      <alignment horizontal="center" vertical="center"/>
    </xf>
    <xf numFmtId="0" fontId="5" fillId="16" borderId="6" xfId="1" applyFill="1" applyBorder="1" applyAlignment="1" applyProtection="1">
      <alignment vertical="center"/>
    </xf>
    <xf numFmtId="0" fontId="7" fillId="7" borderId="6" xfId="0" applyFont="1" applyFill="1" applyBorder="1" applyAlignment="1">
      <alignment horizontal="center" vertical="center"/>
    </xf>
    <xf numFmtId="0" fontId="10" fillId="7" borderId="6" xfId="0" applyFont="1" applyFill="1" applyBorder="1" applyAlignment="1">
      <alignment vertical="center"/>
    </xf>
    <xf numFmtId="0" fontId="10" fillId="7" borderId="6" xfId="0" applyFont="1" applyFill="1" applyBorder="1" applyAlignment="1">
      <alignment horizontal="center" vertical="center"/>
    </xf>
    <xf numFmtId="0" fontId="5" fillId="7" borderId="6" xfId="1" applyFill="1" applyBorder="1" applyAlignment="1" applyProtection="1">
      <alignment vertical="center"/>
    </xf>
    <xf numFmtId="0" fontId="7" fillId="17" borderId="6" xfId="0" applyFont="1" applyFill="1" applyBorder="1" applyAlignment="1">
      <alignment horizontal="center" vertical="center"/>
    </xf>
    <xf numFmtId="0" fontId="10" fillId="17" borderId="6" xfId="0" applyFont="1" applyFill="1" applyBorder="1" applyAlignment="1">
      <alignment vertical="center"/>
    </xf>
    <xf numFmtId="0" fontId="10" fillId="17" borderId="6" xfId="0" applyFont="1" applyFill="1" applyBorder="1" applyAlignment="1">
      <alignment horizontal="center" vertical="center"/>
    </xf>
    <xf numFmtId="0" fontId="5" fillId="17" borderId="6" xfId="1" applyFill="1" applyBorder="1" applyAlignment="1" applyProtection="1">
      <alignment vertical="center"/>
    </xf>
    <xf numFmtId="0" fontId="7" fillId="18" borderId="6" xfId="0" applyFont="1" applyFill="1" applyBorder="1" applyAlignment="1">
      <alignment horizontal="center" vertical="center"/>
    </xf>
    <xf numFmtId="0" fontId="10" fillId="18" borderId="6" xfId="0" applyFont="1" applyFill="1" applyBorder="1" applyAlignment="1">
      <alignment vertical="center"/>
    </xf>
    <xf numFmtId="0" fontId="10" fillId="18" borderId="6" xfId="0" applyFont="1" applyFill="1" applyBorder="1" applyAlignment="1">
      <alignment horizontal="center" vertical="center"/>
    </xf>
    <xf numFmtId="0" fontId="5" fillId="18" borderId="6" xfId="1" applyFill="1" applyBorder="1" applyAlignment="1" applyProtection="1">
      <alignment vertical="center"/>
    </xf>
    <xf numFmtId="0" fontId="10" fillId="19" borderId="6" xfId="0" applyFont="1" applyFill="1" applyBorder="1" applyAlignment="1">
      <alignment vertical="center" wrapText="1"/>
    </xf>
    <xf numFmtId="0" fontId="5" fillId="19" borderId="6" xfId="1" applyFill="1" applyBorder="1" applyAlignment="1" applyProtection="1">
      <alignment vertical="center"/>
    </xf>
    <xf numFmtId="0" fontId="16" fillId="19" borderId="6" xfId="1" applyFont="1" applyFill="1" applyBorder="1" applyAlignment="1" applyProtection="1">
      <alignment vertical="center"/>
    </xf>
    <xf numFmtId="0" fontId="7" fillId="20" borderId="6" xfId="0" applyFont="1" applyFill="1" applyBorder="1" applyAlignment="1">
      <alignment horizontal="center" vertical="center"/>
    </xf>
    <xf numFmtId="0" fontId="10" fillId="20" borderId="6" xfId="0" applyFont="1" applyFill="1" applyBorder="1" applyAlignment="1">
      <alignment vertical="center"/>
    </xf>
    <xf numFmtId="0" fontId="10" fillId="20" borderId="6" xfId="0" applyFont="1" applyFill="1" applyBorder="1" applyAlignment="1">
      <alignment horizontal="center" vertical="center"/>
    </xf>
    <xf numFmtId="0" fontId="5" fillId="20" borderId="6" xfId="1" applyFill="1" applyBorder="1" applyAlignment="1" applyProtection="1">
      <alignment vertical="center"/>
    </xf>
    <xf numFmtId="0" fontId="10" fillId="9" borderId="6" xfId="0" applyFont="1" applyFill="1" applyBorder="1" applyAlignment="1">
      <alignment vertical="center"/>
    </xf>
    <xf numFmtId="0" fontId="5" fillId="9" borderId="6" xfId="1" applyFill="1" applyBorder="1" applyAlignment="1" applyProtection="1">
      <alignment vertical="center"/>
    </xf>
    <xf numFmtId="0" fontId="7" fillId="9" borderId="6" xfId="0" applyFont="1" applyFill="1" applyBorder="1" applyAlignment="1">
      <alignment vertical="center"/>
    </xf>
    <xf numFmtId="0" fontId="16" fillId="9" borderId="6" xfId="1" applyFont="1" applyFill="1" applyBorder="1" applyAlignment="1" applyProtection="1">
      <alignment vertical="center"/>
    </xf>
    <xf numFmtId="0" fontId="10" fillId="7" borderId="6" xfId="0" applyFont="1" applyFill="1" applyBorder="1" applyAlignment="1">
      <alignment horizontal="center" vertical="center" wrapText="1"/>
    </xf>
    <xf numFmtId="0" fontId="7" fillId="19" borderId="6" xfId="0" applyFont="1" applyFill="1" applyBorder="1" applyAlignment="1">
      <alignment horizontal="center" vertical="center"/>
    </xf>
    <xf numFmtId="0" fontId="10" fillId="19" borderId="6" xfId="0" applyFont="1" applyFill="1" applyBorder="1" applyAlignment="1">
      <alignment vertical="center"/>
    </xf>
    <xf numFmtId="0" fontId="10" fillId="19" borderId="6" xfId="0" applyFont="1" applyFill="1" applyBorder="1" applyAlignment="1">
      <alignment horizontal="center" vertical="center"/>
    </xf>
    <xf numFmtId="0" fontId="7" fillId="11" borderId="6" xfId="0" applyFont="1" applyFill="1" applyBorder="1" applyAlignment="1">
      <alignment horizontal="center" vertical="center"/>
    </xf>
    <xf numFmtId="0" fontId="10" fillId="11" borderId="6" xfId="0" applyFont="1" applyFill="1" applyBorder="1" applyAlignment="1">
      <alignment vertical="center"/>
    </xf>
    <xf numFmtId="0" fontId="10" fillId="11" borderId="6" xfId="0" applyFont="1" applyFill="1" applyBorder="1" applyAlignment="1">
      <alignment horizontal="center" vertical="center"/>
    </xf>
    <xf numFmtId="0" fontId="5" fillId="11" borderId="6" xfId="1" applyFill="1" applyBorder="1" applyAlignment="1" applyProtection="1">
      <alignment vertical="center"/>
    </xf>
    <xf numFmtId="0" fontId="7" fillId="10" borderId="6" xfId="0" applyFont="1" applyFill="1" applyBorder="1" applyAlignment="1">
      <alignment horizontal="center" vertical="center"/>
    </xf>
    <xf numFmtId="0" fontId="10" fillId="10" borderId="6" xfId="0" applyFont="1" applyFill="1" applyBorder="1" applyAlignment="1">
      <alignment vertical="center"/>
    </xf>
    <xf numFmtId="0" fontId="10" fillId="10" borderId="6" xfId="0" applyFont="1" applyFill="1" applyBorder="1" applyAlignment="1">
      <alignment horizontal="center" vertical="center"/>
    </xf>
    <xf numFmtId="0" fontId="5" fillId="10" borderId="6" xfId="1" applyFill="1" applyBorder="1" applyAlignment="1" applyProtection="1">
      <alignment vertical="center"/>
    </xf>
    <xf numFmtId="0" fontId="10" fillId="21" borderId="8" xfId="0" applyFont="1" applyFill="1" applyBorder="1" applyAlignment="1">
      <alignment vertical="center"/>
    </xf>
    <xf numFmtId="0" fontId="5" fillId="21" borderId="6" xfId="1" applyFill="1" applyBorder="1" applyAlignment="1" applyProtection="1">
      <alignment vertical="center"/>
    </xf>
    <xf numFmtId="0" fontId="10" fillId="21" borderId="6" xfId="0" applyFont="1" applyFill="1" applyBorder="1" applyAlignment="1">
      <alignment vertical="center"/>
    </xf>
    <xf numFmtId="0" fontId="7" fillId="22" borderId="6" xfId="0" applyFont="1" applyFill="1" applyBorder="1" applyAlignment="1">
      <alignment horizontal="center" vertical="center"/>
    </xf>
    <xf numFmtId="0" fontId="10" fillId="22" borderId="6" xfId="0" applyFont="1" applyFill="1" applyBorder="1" applyAlignment="1">
      <alignment vertical="center"/>
    </xf>
    <xf numFmtId="0" fontId="10" fillId="22" borderId="6" xfId="0" applyFont="1" applyFill="1" applyBorder="1" applyAlignment="1">
      <alignment horizontal="center" vertical="center"/>
    </xf>
    <xf numFmtId="0" fontId="5" fillId="22" borderId="6" xfId="1" applyFill="1" applyBorder="1" applyAlignment="1" applyProtection="1">
      <alignment vertical="center"/>
    </xf>
    <xf numFmtId="0" fontId="10" fillId="20" borderId="6" xfId="0" applyFont="1" applyFill="1" applyBorder="1" applyAlignment="1">
      <alignment vertical="center" wrapText="1"/>
    </xf>
    <xf numFmtId="0" fontId="7" fillId="23" borderId="6" xfId="0" applyFont="1" applyFill="1" applyBorder="1" applyAlignment="1">
      <alignment horizontal="center" vertical="center"/>
    </xf>
    <xf numFmtId="0" fontId="10" fillId="23" borderId="6" xfId="0" applyFont="1" applyFill="1" applyBorder="1" applyAlignment="1">
      <alignment vertical="center"/>
    </xf>
    <xf numFmtId="0" fontId="10" fillId="23" borderId="6" xfId="0" applyFont="1" applyFill="1" applyBorder="1" applyAlignment="1">
      <alignment horizontal="center" vertical="center"/>
    </xf>
    <xf numFmtId="0" fontId="5" fillId="23" borderId="6" xfId="1" applyFill="1" applyBorder="1" applyAlignment="1" applyProtection="1">
      <alignment vertical="center"/>
    </xf>
    <xf numFmtId="0" fontId="5" fillId="23" borderId="6" xfId="1" applyFill="1" applyBorder="1" applyAlignment="1" applyProtection="1">
      <alignment vertical="center" wrapText="1"/>
    </xf>
    <xf numFmtId="0" fontId="13" fillId="11" borderId="6" xfId="0" applyFont="1" applyFill="1" applyBorder="1" applyAlignment="1">
      <alignment horizontal="center" vertical="center" wrapText="1"/>
    </xf>
    <xf numFmtId="0" fontId="10" fillId="11" borderId="6" xfId="0" applyFont="1" applyFill="1" applyBorder="1" applyAlignment="1">
      <alignment horizontal="center" vertical="center" wrapText="1"/>
    </xf>
    <xf numFmtId="0" fontId="7" fillId="0" borderId="6" xfId="0" applyFont="1" applyFill="1" applyBorder="1" applyAlignment="1">
      <alignment horizontal="center" vertical="center"/>
    </xf>
    <xf numFmtId="0" fontId="10" fillId="0" borderId="6" xfId="0" applyFont="1" applyFill="1" applyBorder="1" applyAlignment="1">
      <alignment vertical="center"/>
    </xf>
    <xf numFmtId="0" fontId="10" fillId="0" borderId="6" xfId="0" applyFont="1" applyBorder="1" applyAlignment="1">
      <alignment horizontal="center" vertical="center"/>
    </xf>
    <xf numFmtId="0" fontId="5" fillId="0" borderId="6" xfId="1" applyBorder="1" applyAlignment="1" applyProtection="1">
      <alignment vertical="center"/>
    </xf>
    <xf numFmtId="0" fontId="10" fillId="0" borderId="6" xfId="0" applyFont="1" applyFill="1" applyBorder="1" applyAlignment="1">
      <alignment horizontal="center" vertical="center" wrapText="1"/>
    </xf>
    <xf numFmtId="0" fontId="18" fillId="23" borderId="6" xfId="0" applyFont="1" applyFill="1" applyBorder="1" applyAlignment="1">
      <alignment horizontal="center" vertical="center"/>
    </xf>
    <xf numFmtId="0" fontId="18" fillId="23" borderId="6" xfId="0" applyFont="1" applyFill="1" applyBorder="1" applyAlignment="1">
      <alignment vertical="center" wrapText="1"/>
    </xf>
    <xf numFmtId="0" fontId="18" fillId="0" borderId="6" xfId="0" applyFont="1" applyBorder="1" applyAlignment="1">
      <alignment horizontal="center" vertical="center"/>
    </xf>
    <xf numFmtId="0" fontId="18" fillId="0" borderId="0" xfId="0" applyFont="1" applyAlignment="1">
      <alignment vertical="center"/>
    </xf>
    <xf numFmtId="0" fontId="20" fillId="2" borderId="6" xfId="0" applyFont="1" applyFill="1" applyBorder="1" applyAlignment="1" applyProtection="1">
      <alignment horizontal="center" vertical="center"/>
    </xf>
    <xf numFmtId="0" fontId="0" fillId="0" borderId="0" xfId="0" applyAlignment="1" applyProtection="1">
      <alignment horizontal="center" vertical="center"/>
    </xf>
    <xf numFmtId="0" fontId="21" fillId="20" borderId="6" xfId="0" applyFont="1" applyFill="1" applyBorder="1" applyAlignment="1" applyProtection="1">
      <alignment horizontal="center" vertical="center"/>
    </xf>
    <xf numFmtId="0" fontId="21" fillId="20" borderId="6" xfId="0" applyFont="1" applyFill="1" applyBorder="1" applyAlignment="1" applyProtection="1">
      <alignment horizontal="left" vertical="center"/>
    </xf>
    <xf numFmtId="167" fontId="21" fillId="20" borderId="6" xfId="0" applyNumberFormat="1" applyFont="1" applyFill="1" applyBorder="1" applyAlignment="1" applyProtection="1">
      <alignment horizontal="center" vertical="center"/>
      <protection locked="0"/>
    </xf>
    <xf numFmtId="167" fontId="22" fillId="20" borderId="6" xfId="0" applyNumberFormat="1" applyFont="1" applyFill="1" applyBorder="1" applyAlignment="1" applyProtection="1">
      <alignment horizontal="center" vertical="center"/>
      <protection locked="0"/>
    </xf>
    <xf numFmtId="167" fontId="21" fillId="20" borderId="6" xfId="0" applyNumberFormat="1" applyFont="1" applyFill="1" applyBorder="1" applyAlignment="1" applyProtection="1">
      <alignment horizontal="center" vertical="center"/>
    </xf>
    <xf numFmtId="0" fontId="23" fillId="0" borderId="0" xfId="0" applyFont="1" applyAlignment="1" applyProtection="1">
      <alignment horizontal="center" vertical="center"/>
    </xf>
    <xf numFmtId="0" fontId="21" fillId="8" borderId="6" xfId="0" applyFont="1" applyFill="1" applyBorder="1" applyAlignment="1" applyProtection="1">
      <alignment horizontal="center" vertical="center"/>
    </xf>
    <xf numFmtId="0" fontId="21" fillId="8" borderId="6" xfId="0" applyFont="1" applyFill="1" applyBorder="1" applyAlignment="1" applyProtection="1">
      <alignment horizontal="left" vertical="center"/>
    </xf>
    <xf numFmtId="167" fontId="21" fillId="8" borderId="6" xfId="0" applyNumberFormat="1" applyFont="1" applyFill="1" applyBorder="1" applyAlignment="1" applyProtection="1">
      <alignment horizontal="center" vertical="center"/>
      <protection locked="0"/>
    </xf>
    <xf numFmtId="167" fontId="22" fillId="8" borderId="6" xfId="0" applyNumberFormat="1" applyFont="1" applyFill="1" applyBorder="1" applyAlignment="1" applyProtection="1">
      <alignment horizontal="center" vertical="center"/>
      <protection locked="0"/>
    </xf>
    <xf numFmtId="167" fontId="21" fillId="8" borderId="6" xfId="0" applyNumberFormat="1" applyFont="1" applyFill="1" applyBorder="1" applyAlignment="1" applyProtection="1">
      <alignment horizontal="center" vertical="center"/>
    </xf>
    <xf numFmtId="0" fontId="21" fillId="0" borderId="6" xfId="0" applyFont="1" applyBorder="1" applyAlignment="1" applyProtection="1">
      <alignment horizontal="center" vertical="center"/>
    </xf>
    <xf numFmtId="0" fontId="21" fillId="0" borderId="6" xfId="0" applyFont="1" applyBorder="1" applyAlignment="1" applyProtection="1">
      <alignment horizontal="left" vertical="center"/>
    </xf>
    <xf numFmtId="167" fontId="21" fillId="0" borderId="6" xfId="0" applyNumberFormat="1" applyFont="1" applyBorder="1" applyAlignment="1" applyProtection="1">
      <alignment horizontal="center" vertical="center"/>
      <protection locked="0"/>
    </xf>
    <xf numFmtId="167" fontId="22" fillId="0" borderId="6" xfId="0" applyNumberFormat="1" applyFont="1" applyBorder="1" applyAlignment="1" applyProtection="1">
      <alignment horizontal="center" vertical="center"/>
      <protection locked="0"/>
    </xf>
    <xf numFmtId="167" fontId="21" fillId="0" borderId="6" xfId="0" applyNumberFormat="1" applyFont="1" applyBorder="1" applyAlignment="1" applyProtection="1">
      <alignment horizontal="center" vertical="center"/>
    </xf>
    <xf numFmtId="0" fontId="24" fillId="2" borderId="11" xfId="0" applyFont="1" applyFill="1" applyBorder="1" applyAlignment="1" applyProtection="1">
      <alignment vertical="center"/>
    </xf>
    <xf numFmtId="0" fontId="24" fillId="2" borderId="11" xfId="0" applyFont="1" applyFill="1" applyBorder="1" applyAlignment="1" applyProtection="1">
      <alignment horizontal="center" vertical="center"/>
    </xf>
    <xf numFmtId="167" fontId="24" fillId="2" borderId="11" xfId="0" applyNumberFormat="1" applyFont="1" applyFill="1" applyBorder="1" applyAlignment="1" applyProtection="1">
      <alignment horizontal="center" vertical="center"/>
    </xf>
    <xf numFmtId="167" fontId="25" fillId="2" borderId="6" xfId="0" applyNumberFormat="1" applyFont="1" applyFill="1" applyBorder="1" applyAlignment="1" applyProtection="1">
      <alignment horizontal="center" vertical="center"/>
    </xf>
    <xf numFmtId="167" fontId="27" fillId="2" borderId="6" xfId="0" applyNumberFormat="1" applyFont="1" applyFill="1" applyBorder="1" applyAlignment="1" applyProtection="1">
      <alignment horizontal="center" vertical="center"/>
    </xf>
    <xf numFmtId="0" fontId="28" fillId="0" borderId="10" xfId="0" applyFont="1" applyBorder="1" applyAlignment="1">
      <alignment vertical="center"/>
    </xf>
    <xf numFmtId="0" fontId="28" fillId="0" borderId="10" xfId="0" applyFont="1" applyBorder="1" applyAlignment="1">
      <alignment horizontal="left" vertical="center"/>
    </xf>
    <xf numFmtId="0" fontId="29" fillId="0" borderId="10" xfId="0" applyFont="1" applyBorder="1" applyAlignment="1">
      <alignment vertical="center"/>
    </xf>
    <xf numFmtId="166" fontId="24" fillId="2" borderId="0" xfId="0" applyNumberFormat="1" applyFont="1" applyFill="1" applyAlignment="1">
      <alignment horizontal="center" vertical="center"/>
    </xf>
    <xf numFmtId="0" fontId="21" fillId="8" borderId="6" xfId="0" applyFont="1" applyFill="1" applyBorder="1" applyAlignment="1" applyProtection="1">
      <alignment horizontal="center" vertical="center" wrapText="1"/>
      <protection locked="0"/>
    </xf>
    <xf numFmtId="0" fontId="21" fillId="8" borderId="6" xfId="0" applyFont="1" applyFill="1" applyBorder="1" applyAlignment="1" applyProtection="1">
      <alignment horizontal="center" vertical="center"/>
      <protection locked="0"/>
    </xf>
    <xf numFmtId="0" fontId="21" fillId="8" borderId="6" xfId="0" applyFont="1" applyFill="1" applyBorder="1" applyAlignment="1" applyProtection="1">
      <alignment horizontal="left" vertical="center"/>
      <protection locked="0"/>
    </xf>
    <xf numFmtId="0" fontId="22" fillId="2" borderId="6" xfId="0" applyFont="1" applyFill="1" applyBorder="1" applyAlignment="1" applyProtection="1">
      <alignment horizontal="center" vertical="center" wrapText="1"/>
      <protection locked="0"/>
    </xf>
    <xf numFmtId="0" fontId="22" fillId="2" borderId="6" xfId="0" applyFont="1" applyFill="1" applyBorder="1" applyAlignment="1" applyProtection="1">
      <alignment horizontal="center" vertical="center"/>
      <protection locked="0"/>
    </xf>
    <xf numFmtId="0" fontId="22" fillId="2" borderId="6" xfId="0" applyFont="1" applyFill="1" applyBorder="1" applyAlignment="1" applyProtection="1">
      <alignment horizontal="left" vertical="center"/>
      <protection locked="0"/>
    </xf>
    <xf numFmtId="168" fontId="22" fillId="0" borderId="6" xfId="0" applyNumberFormat="1" applyFont="1" applyBorder="1" applyAlignment="1">
      <alignment horizontal="center" vertical="center"/>
    </xf>
    <xf numFmtId="0" fontId="30" fillId="6" borderId="6" xfId="0" applyFont="1" applyFill="1" applyBorder="1" applyAlignment="1" applyProtection="1">
      <alignment horizontal="left" vertical="center"/>
      <protection locked="0"/>
    </xf>
    <xf numFmtId="0" fontId="30" fillId="6" borderId="6" xfId="0" applyFont="1" applyFill="1" applyBorder="1" applyAlignment="1" applyProtection="1">
      <alignment horizontal="center" vertical="center"/>
      <protection locked="0"/>
    </xf>
    <xf numFmtId="0" fontId="30" fillId="14" borderId="6" xfId="0" applyFont="1" applyFill="1" applyBorder="1" applyAlignment="1" applyProtection="1">
      <alignment horizontal="center" vertical="center"/>
    </xf>
    <xf numFmtId="49" fontId="30" fillId="6" borderId="6" xfId="0" applyNumberFormat="1" applyFont="1" applyFill="1" applyBorder="1" applyAlignment="1" applyProtection="1">
      <alignment horizontal="center" vertical="center"/>
      <protection locked="0"/>
    </xf>
    <xf numFmtId="167" fontId="30" fillId="14" borderId="6" xfId="0" applyNumberFormat="1" applyFont="1" applyFill="1" applyBorder="1" applyAlignment="1" applyProtection="1">
      <alignment horizontal="center" vertical="center"/>
    </xf>
    <xf numFmtId="168" fontId="31" fillId="11" borderId="6" xfId="0" applyNumberFormat="1" applyFont="1" applyFill="1" applyBorder="1" applyAlignment="1">
      <alignment horizontal="center" vertical="center"/>
    </xf>
    <xf numFmtId="168" fontId="35" fillId="11" borderId="6" xfId="0" applyNumberFormat="1" applyFont="1" applyFill="1" applyBorder="1" applyAlignment="1">
      <alignment horizontal="center" vertical="center"/>
    </xf>
    <xf numFmtId="168" fontId="34" fillId="0" borderId="6" xfId="0" applyNumberFormat="1" applyFont="1" applyBorder="1" applyAlignment="1">
      <alignment horizontal="center" vertical="center"/>
    </xf>
    <xf numFmtId="165" fontId="30" fillId="6" borderId="6" xfId="0" applyNumberFormat="1" applyFont="1" applyFill="1" applyBorder="1" applyAlignment="1" applyProtection="1">
      <alignment horizontal="center" vertical="center"/>
      <protection locked="0"/>
    </xf>
    <xf numFmtId="0" fontId="21" fillId="8" borderId="6" xfId="0" applyFont="1" applyFill="1" applyBorder="1" applyAlignment="1" applyProtection="1">
      <alignment vertical="center"/>
      <protection locked="0"/>
    </xf>
    <xf numFmtId="0" fontId="30" fillId="11" borderId="6" xfId="0" applyFont="1" applyFill="1" applyBorder="1" applyAlignment="1" applyProtection="1">
      <alignment horizontal="center" vertical="center"/>
    </xf>
    <xf numFmtId="167" fontId="30" fillId="11" borderId="6" xfId="0" applyNumberFormat="1" applyFont="1" applyFill="1" applyBorder="1" applyAlignment="1" applyProtection="1">
      <alignment horizontal="center" vertical="center"/>
    </xf>
    <xf numFmtId="0" fontId="29" fillId="0" borderId="10" xfId="0" applyFont="1" applyBorder="1" applyAlignment="1">
      <alignment horizontal="left" vertical="center"/>
    </xf>
    <xf numFmtId="0" fontId="6" fillId="3" borderId="0" xfId="0" applyFont="1" applyFill="1" applyAlignment="1" applyProtection="1">
      <alignment horizontal="center" vertical="center"/>
      <protection locked="0"/>
    </xf>
    <xf numFmtId="0" fontId="34" fillId="14" borderId="6" xfId="0" applyFont="1" applyFill="1" applyBorder="1" applyAlignment="1" applyProtection="1">
      <alignment horizontal="center" vertical="center"/>
    </xf>
    <xf numFmtId="167" fontId="34" fillId="14" borderId="6" xfId="0" applyNumberFormat="1" applyFont="1" applyFill="1" applyBorder="1" applyAlignment="1" applyProtection="1">
      <alignment horizontal="center" vertical="center"/>
    </xf>
    <xf numFmtId="0" fontId="3" fillId="11" borderId="6" xfId="0" applyFont="1" applyFill="1" applyBorder="1" applyAlignment="1">
      <alignment horizontal="center" vertical="center"/>
    </xf>
    <xf numFmtId="0" fontId="6" fillId="6" borderId="0" xfId="0" applyFont="1" applyFill="1" applyAlignment="1" applyProtection="1">
      <alignment horizontal="center" vertical="center"/>
      <protection locked="0"/>
    </xf>
    <xf numFmtId="49" fontId="22" fillId="6" borderId="6" xfId="0" applyNumberFormat="1" applyFont="1" applyFill="1" applyBorder="1" applyAlignment="1" applyProtection="1">
      <alignment horizontal="center" vertical="center"/>
      <protection locked="0"/>
    </xf>
    <xf numFmtId="0" fontId="13" fillId="0" borderId="0" xfId="0" applyFont="1" applyAlignment="1">
      <alignment vertical="center"/>
    </xf>
    <xf numFmtId="165" fontId="22" fillId="6" borderId="6" xfId="0" applyNumberFormat="1" applyFont="1" applyFill="1" applyBorder="1" applyAlignment="1">
      <alignment horizontal="center" vertical="center"/>
    </xf>
    <xf numFmtId="0" fontId="22" fillId="6" borderId="6" xfId="0" applyFont="1" applyFill="1" applyBorder="1" applyAlignment="1">
      <alignment horizontal="center" vertical="center"/>
    </xf>
    <xf numFmtId="1" fontId="22" fillId="6" borderId="6" xfId="0" applyNumberFormat="1" applyFont="1" applyFill="1" applyBorder="1" applyAlignment="1" applyProtection="1">
      <alignment horizontal="center" vertical="center"/>
      <protection locked="0"/>
    </xf>
    <xf numFmtId="0" fontId="30" fillId="19" borderId="6" xfId="0" applyFont="1" applyFill="1" applyBorder="1" applyAlignment="1" applyProtection="1">
      <alignment horizontal="center" vertical="center"/>
      <protection locked="0"/>
    </xf>
    <xf numFmtId="0" fontId="13" fillId="2" borderId="0" xfId="0" applyFont="1" applyFill="1" applyAlignment="1">
      <alignment vertical="center"/>
    </xf>
    <xf numFmtId="0" fontId="13" fillId="6" borderId="0" xfId="0" applyFont="1" applyFill="1" applyAlignment="1">
      <alignment vertical="center"/>
    </xf>
    <xf numFmtId="0" fontId="42" fillId="2" borderId="6" xfId="0" applyFont="1" applyFill="1" applyBorder="1" applyAlignment="1">
      <alignment horizontal="center" vertical="center"/>
    </xf>
    <xf numFmtId="0" fontId="43" fillId="2" borderId="6" xfId="0" applyFont="1" applyFill="1" applyBorder="1" applyAlignment="1">
      <alignment vertical="center"/>
    </xf>
    <xf numFmtId="0" fontId="43" fillId="2" borderId="6" xfId="0" applyFont="1" applyFill="1" applyBorder="1" applyAlignment="1">
      <alignment horizontal="center" vertical="center"/>
    </xf>
    <xf numFmtId="0" fontId="44" fillId="2" borderId="6" xfId="1" applyFont="1" applyFill="1" applyBorder="1" applyAlignment="1" applyProtection="1">
      <alignment vertical="center"/>
    </xf>
    <xf numFmtId="0" fontId="44" fillId="2" borderId="6" xfId="1" applyFont="1" applyFill="1" applyBorder="1" applyAlignment="1" applyProtection="1">
      <alignment vertical="center" wrapText="1"/>
    </xf>
    <xf numFmtId="165" fontId="22" fillId="11" borderId="6" xfId="0" applyNumberFormat="1" applyFont="1" applyFill="1" applyBorder="1" applyAlignment="1" applyProtection="1">
      <alignment horizontal="center" vertical="center"/>
      <protection locked="0"/>
    </xf>
    <xf numFmtId="0" fontId="22" fillId="11" borderId="6" xfId="0" applyFont="1" applyFill="1" applyBorder="1" applyAlignment="1" applyProtection="1">
      <alignment horizontal="left" vertical="center"/>
      <protection locked="0"/>
    </xf>
    <xf numFmtId="0" fontId="22" fillId="11" borderId="6" xfId="0" applyFont="1" applyFill="1" applyBorder="1" applyAlignment="1" applyProtection="1">
      <alignment horizontal="center" vertical="center"/>
      <protection locked="0"/>
    </xf>
    <xf numFmtId="0" fontId="22" fillId="11" borderId="6" xfId="0" applyFont="1" applyFill="1" applyBorder="1" applyAlignment="1" applyProtection="1">
      <alignment horizontal="center" vertical="center"/>
    </xf>
    <xf numFmtId="49" fontId="22" fillId="11" borderId="6" xfId="0" applyNumberFormat="1" applyFont="1" applyFill="1" applyBorder="1" applyAlignment="1" applyProtection="1">
      <alignment horizontal="center" vertical="center"/>
      <protection locked="0"/>
    </xf>
    <xf numFmtId="167" fontId="22" fillId="11" borderId="6" xfId="0" applyNumberFormat="1" applyFont="1" applyFill="1" applyBorder="1" applyAlignment="1" applyProtection="1">
      <alignment horizontal="center" vertical="center"/>
    </xf>
    <xf numFmtId="168" fontId="22" fillId="11" borderId="6" xfId="0" applyNumberFormat="1" applyFont="1" applyFill="1" applyBorder="1" applyAlignment="1">
      <alignment horizontal="center" vertical="center"/>
    </xf>
    <xf numFmtId="0" fontId="29" fillId="0" borderId="0" xfId="0" applyFont="1" applyBorder="1" applyAlignment="1">
      <alignment vertical="center"/>
    </xf>
    <xf numFmtId="0" fontId="29" fillId="0" borderId="0" xfId="0" applyFont="1" applyBorder="1" applyAlignment="1">
      <alignment horizontal="left" vertical="center"/>
    </xf>
    <xf numFmtId="0" fontId="3" fillId="0" borderId="0" xfId="0" applyFont="1" applyAlignment="1">
      <alignment horizontal="center" vertical="center"/>
    </xf>
    <xf numFmtId="14" fontId="31" fillId="0" borderId="6" xfId="0" applyNumberFormat="1" applyFont="1" applyBorder="1" applyAlignment="1">
      <alignment horizontal="center" vertical="center"/>
    </xf>
    <xf numFmtId="14" fontId="34" fillId="0" borderId="6" xfId="0" applyNumberFormat="1" applyFont="1" applyBorder="1" applyAlignment="1">
      <alignment horizontal="center" vertical="center"/>
    </xf>
    <xf numFmtId="0" fontId="0" fillId="6" borderId="0" xfId="0" applyFill="1" applyAlignment="1">
      <alignment vertical="center"/>
    </xf>
    <xf numFmtId="0" fontId="30" fillId="24" borderId="6" xfId="0" applyFont="1" applyFill="1" applyBorder="1" applyAlignment="1" applyProtection="1">
      <alignment horizontal="center" vertical="center"/>
      <protection locked="0"/>
    </xf>
    <xf numFmtId="14" fontId="32" fillId="0" borderId="6" xfId="0" applyNumberFormat="1" applyFont="1" applyBorder="1" applyAlignment="1">
      <alignment horizontal="center" vertical="center"/>
    </xf>
    <xf numFmtId="14" fontId="30" fillId="6" borderId="6" xfId="0" applyNumberFormat="1" applyFont="1" applyFill="1" applyBorder="1" applyAlignment="1" applyProtection="1">
      <alignment horizontal="center" vertical="center"/>
      <protection locked="0"/>
    </xf>
    <xf numFmtId="0" fontId="30" fillId="6" borderId="6" xfId="0" applyFont="1" applyFill="1" applyBorder="1" applyAlignment="1" applyProtection="1">
      <alignment horizontal="center" vertical="center" wrapText="1"/>
      <protection locked="0"/>
    </xf>
    <xf numFmtId="168" fontId="32" fillId="0" borderId="6" xfId="0" applyNumberFormat="1" applyFont="1" applyBorder="1" applyAlignment="1">
      <alignment horizontal="center" vertical="center"/>
    </xf>
    <xf numFmtId="0" fontId="31" fillId="6" borderId="6" xfId="0" applyFont="1" applyFill="1" applyBorder="1" applyAlignment="1" applyProtection="1">
      <alignment horizontal="center" vertical="center"/>
      <protection locked="0"/>
    </xf>
    <xf numFmtId="0" fontId="3" fillId="0" borderId="0" xfId="0" applyFont="1" applyAlignment="1">
      <alignment vertical="center"/>
    </xf>
    <xf numFmtId="0" fontId="21" fillId="6" borderId="6" xfId="0" applyFont="1" applyFill="1" applyBorder="1" applyAlignment="1" applyProtection="1">
      <alignment horizontal="center" vertical="center"/>
      <protection locked="0"/>
    </xf>
    <xf numFmtId="49" fontId="21" fillId="6" borderId="6" xfId="0" applyNumberFormat="1" applyFont="1" applyFill="1" applyBorder="1" applyAlignment="1" applyProtection="1">
      <alignment horizontal="center" vertical="center"/>
      <protection locked="0"/>
    </xf>
    <xf numFmtId="0" fontId="21" fillId="24" borderId="6" xfId="0" applyFont="1" applyFill="1" applyBorder="1" applyAlignment="1" applyProtection="1">
      <alignment horizontal="center" vertical="center"/>
      <protection locked="0"/>
    </xf>
    <xf numFmtId="0" fontId="21" fillId="6" borderId="6" xfId="0" applyFont="1" applyFill="1" applyBorder="1" applyAlignment="1" applyProtection="1">
      <alignment horizontal="left" vertical="center"/>
      <protection locked="0"/>
    </xf>
    <xf numFmtId="14" fontId="21" fillId="6" borderId="6" xfId="0" applyNumberFormat="1" applyFont="1" applyFill="1" applyBorder="1" applyAlignment="1" applyProtection="1">
      <alignment horizontal="center" vertical="center"/>
      <protection locked="0"/>
    </xf>
    <xf numFmtId="0" fontId="30" fillId="0" borderId="6" xfId="0" applyFont="1" applyFill="1" applyBorder="1" applyAlignment="1" applyProtection="1">
      <alignment horizontal="center" vertical="center"/>
      <protection locked="0"/>
    </xf>
    <xf numFmtId="49" fontId="30" fillId="11" borderId="6" xfId="0" applyNumberFormat="1" applyFont="1" applyFill="1" applyBorder="1" applyAlignment="1" applyProtection="1">
      <alignment horizontal="center" vertical="center"/>
      <protection locked="0"/>
    </xf>
    <xf numFmtId="0" fontId="0" fillId="11" borderId="0" xfId="0" applyFill="1" applyAlignment="1">
      <alignment vertical="center"/>
    </xf>
    <xf numFmtId="14" fontId="30" fillId="11" borderId="6" xfId="0" applyNumberFormat="1" applyFont="1" applyFill="1" applyBorder="1" applyAlignment="1" applyProtection="1">
      <alignment horizontal="center" vertical="center"/>
      <protection locked="0"/>
    </xf>
    <xf numFmtId="0" fontId="30" fillId="11" borderId="6" xfId="0" applyFont="1" applyFill="1" applyBorder="1" applyAlignment="1" applyProtection="1">
      <alignment horizontal="center" vertical="center"/>
      <protection locked="0"/>
    </xf>
    <xf numFmtId="0" fontId="30" fillId="11" borderId="6" xfId="0" applyFont="1" applyFill="1" applyBorder="1" applyAlignment="1" applyProtection="1">
      <alignment horizontal="left" vertical="center"/>
      <protection locked="0"/>
    </xf>
    <xf numFmtId="49" fontId="30" fillId="0" borderId="6" xfId="0" applyNumberFormat="1" applyFont="1" applyFill="1" applyBorder="1" applyAlignment="1" applyProtection="1">
      <alignment horizontal="center" vertical="center"/>
      <protection locked="0"/>
    </xf>
    <xf numFmtId="0" fontId="30" fillId="0" borderId="6" xfId="0" applyFont="1" applyFill="1" applyBorder="1" applyAlignment="1" applyProtection="1">
      <alignment horizontal="left" vertical="center"/>
      <protection locked="0"/>
    </xf>
    <xf numFmtId="0" fontId="49" fillId="6" borderId="6" xfId="0" applyFont="1" applyFill="1" applyBorder="1" applyAlignment="1" applyProtection="1">
      <alignment horizontal="center" vertical="center" wrapText="1"/>
      <protection locked="0"/>
    </xf>
    <xf numFmtId="0" fontId="0" fillId="20" borderId="0" xfId="0" applyFill="1" applyAlignment="1">
      <alignment vertical="center"/>
    </xf>
    <xf numFmtId="167" fontId="30" fillId="20" borderId="6" xfId="0" applyNumberFormat="1" applyFont="1" applyFill="1" applyBorder="1" applyAlignment="1" applyProtection="1">
      <alignment horizontal="center" vertical="center"/>
    </xf>
    <xf numFmtId="0" fontId="30" fillId="20" borderId="6" xfId="0" applyFont="1" applyFill="1" applyBorder="1" applyAlignment="1" applyProtection="1">
      <alignment horizontal="center" vertical="center"/>
      <protection locked="0"/>
    </xf>
    <xf numFmtId="49" fontId="30" fillId="20" borderId="6" xfId="0" applyNumberFormat="1" applyFont="1" applyFill="1" applyBorder="1" applyAlignment="1" applyProtection="1">
      <alignment horizontal="center" vertical="center"/>
      <protection locked="0"/>
    </xf>
    <xf numFmtId="0" fontId="30" fillId="20" borderId="6" xfId="0" applyFont="1" applyFill="1" applyBorder="1" applyAlignment="1" applyProtection="1">
      <alignment horizontal="center" vertical="center"/>
    </xf>
    <xf numFmtId="0" fontId="30" fillId="20" borderId="6" xfId="0" applyFont="1" applyFill="1" applyBorder="1" applyAlignment="1" applyProtection="1">
      <alignment horizontal="left" vertical="center"/>
      <protection locked="0"/>
    </xf>
    <xf numFmtId="14" fontId="30" fillId="20" borderId="6" xfId="0" applyNumberFormat="1" applyFont="1" applyFill="1" applyBorder="1" applyAlignment="1" applyProtection="1">
      <alignment horizontal="center" vertical="center"/>
      <protection locked="0"/>
    </xf>
    <xf numFmtId="167" fontId="21" fillId="14" borderId="6" xfId="0" applyNumberFormat="1" applyFont="1" applyFill="1" applyBorder="1" applyAlignment="1" applyProtection="1">
      <alignment horizontal="center" vertical="center"/>
    </xf>
    <xf numFmtId="0" fontId="21" fillId="14" borderId="6" xfId="0" applyFont="1" applyFill="1" applyBorder="1" applyAlignment="1" applyProtection="1">
      <alignment horizontal="center" vertical="center"/>
    </xf>
    <xf numFmtId="0" fontId="30" fillId="0" borderId="6" xfId="0" applyFont="1" applyFill="1" applyBorder="1" applyAlignment="1" applyProtection="1">
      <alignment horizontal="center" vertical="center" wrapText="1"/>
      <protection locked="0"/>
    </xf>
    <xf numFmtId="49" fontId="34" fillId="11" borderId="6" xfId="0" applyNumberFormat="1" applyFont="1" applyFill="1" applyBorder="1" applyAlignment="1" applyProtection="1">
      <alignment horizontal="center" vertical="center"/>
      <protection locked="0"/>
    </xf>
    <xf numFmtId="167" fontId="30" fillId="14" borderId="6" xfId="0" applyNumberFormat="1" applyFont="1" applyFill="1" applyBorder="1" applyAlignment="1">
      <alignment horizontal="center" vertical="center"/>
    </xf>
    <xf numFmtId="0" fontId="30" fillId="14" borderId="6" xfId="0" applyFont="1" applyFill="1" applyBorder="1" applyAlignment="1">
      <alignment horizontal="center" vertical="center"/>
    </xf>
    <xf numFmtId="167" fontId="30" fillId="12" borderId="6" xfId="0" applyNumberFormat="1" applyFont="1" applyFill="1" applyBorder="1" applyAlignment="1" applyProtection="1">
      <alignment horizontal="center" vertical="center"/>
    </xf>
    <xf numFmtId="0" fontId="21" fillId="19" borderId="6" xfId="0" applyFont="1" applyFill="1" applyBorder="1" applyAlignment="1" applyProtection="1">
      <alignment horizontal="center" vertical="center"/>
      <protection locked="0"/>
    </xf>
    <xf numFmtId="0" fontId="30" fillId="6" borderId="6" xfId="0" applyFont="1" applyFill="1" applyBorder="1" applyAlignment="1" applyProtection="1">
      <alignment vertical="center"/>
      <protection locked="0"/>
    </xf>
    <xf numFmtId="49" fontId="31" fillId="6" borderId="6" xfId="0" applyNumberFormat="1" applyFont="1" applyFill="1" applyBorder="1" applyAlignment="1" applyProtection="1">
      <alignment horizontal="center" vertical="center"/>
      <protection locked="0"/>
    </xf>
    <xf numFmtId="49" fontId="34" fillId="6" borderId="6" xfId="0" applyNumberFormat="1" applyFont="1" applyFill="1" applyBorder="1" applyAlignment="1" applyProtection="1">
      <alignment horizontal="center" vertical="center"/>
      <protection locked="0"/>
    </xf>
    <xf numFmtId="0" fontId="2" fillId="0" borderId="0" xfId="0" applyFont="1" applyAlignment="1">
      <alignment vertical="center"/>
    </xf>
    <xf numFmtId="0" fontId="34" fillId="6" borderId="6" xfId="0" applyFont="1" applyFill="1" applyBorder="1" applyAlignment="1" applyProtection="1">
      <alignment horizontal="center" vertical="center"/>
      <protection locked="0"/>
    </xf>
    <xf numFmtId="0" fontId="34" fillId="24" borderId="6" xfId="0" applyFont="1" applyFill="1" applyBorder="1" applyAlignment="1" applyProtection="1">
      <alignment horizontal="center" vertical="center"/>
      <protection locked="0"/>
    </xf>
    <xf numFmtId="0" fontId="34" fillId="6" borderId="6" xfId="0" applyFont="1" applyFill="1" applyBorder="1" applyAlignment="1" applyProtection="1">
      <alignment horizontal="left" vertical="center"/>
      <protection locked="0"/>
    </xf>
    <xf numFmtId="0" fontId="34" fillId="27" borderId="6" xfId="0" applyFont="1" applyFill="1" applyBorder="1" applyAlignment="1" applyProtection="1">
      <alignment horizontal="center" vertical="center"/>
      <protection locked="0"/>
    </xf>
    <xf numFmtId="14" fontId="34" fillId="6" borderId="6" xfId="0" applyNumberFormat="1" applyFont="1" applyFill="1" applyBorder="1" applyAlignment="1" applyProtection="1">
      <alignment horizontal="center" vertical="center"/>
      <protection locked="0"/>
    </xf>
    <xf numFmtId="14" fontId="30" fillId="6" borderId="6" xfId="0" applyNumberFormat="1" applyFont="1" applyFill="1" applyBorder="1" applyAlignment="1" applyProtection="1">
      <alignment horizontal="center" vertical="center" wrapText="1"/>
      <protection locked="0"/>
    </xf>
    <xf numFmtId="167" fontId="21" fillId="11" borderId="6" xfId="0" applyNumberFormat="1" applyFont="1" applyFill="1" applyBorder="1" applyAlignment="1" applyProtection="1">
      <alignment horizontal="center" vertical="center"/>
      <protection locked="0"/>
    </xf>
    <xf numFmtId="0" fontId="18" fillId="23" borderId="6" xfId="0" applyFont="1" applyFill="1" applyBorder="1" applyAlignment="1">
      <alignment horizontal="center" vertical="center" wrapText="1"/>
    </xf>
    <xf numFmtId="0" fontId="30" fillId="22" borderId="6" xfId="0" applyFont="1" applyFill="1" applyBorder="1" applyAlignment="1" applyProtection="1">
      <alignment horizontal="center" vertical="center"/>
      <protection locked="0"/>
    </xf>
    <xf numFmtId="14" fontId="31" fillId="22" borderId="6" xfId="0" applyNumberFormat="1" applyFont="1" applyFill="1" applyBorder="1" applyAlignment="1">
      <alignment horizontal="center" vertical="center"/>
    </xf>
    <xf numFmtId="0" fontId="30" fillId="22" borderId="6" xfId="0" applyFont="1" applyFill="1" applyBorder="1" applyAlignment="1" applyProtection="1">
      <alignment horizontal="left" vertical="center"/>
      <protection locked="0"/>
    </xf>
    <xf numFmtId="49" fontId="23" fillId="0" borderId="0" xfId="0" applyNumberFormat="1" applyFont="1" applyAlignment="1" applyProtection="1">
      <alignment horizontal="center" vertical="center"/>
    </xf>
    <xf numFmtId="0" fontId="31" fillId="14" borderId="6" xfId="0" applyFont="1" applyFill="1" applyBorder="1" applyAlignment="1" applyProtection="1">
      <alignment horizontal="center" vertical="center"/>
    </xf>
    <xf numFmtId="14" fontId="32" fillId="18" borderId="6" xfId="0" applyNumberFormat="1" applyFont="1" applyFill="1" applyBorder="1" applyAlignment="1">
      <alignment horizontal="center" vertical="center"/>
    </xf>
    <xf numFmtId="14" fontId="32" fillId="29" borderId="6" xfId="0" applyNumberFormat="1" applyFont="1" applyFill="1" applyBorder="1" applyAlignment="1">
      <alignment horizontal="center" vertical="center"/>
    </xf>
    <xf numFmtId="0" fontId="21" fillId="29" borderId="6" xfId="0" applyFont="1" applyFill="1" applyBorder="1" applyAlignment="1" applyProtection="1">
      <alignment horizontal="center" vertical="center" wrapText="1"/>
      <protection locked="0"/>
    </xf>
    <xf numFmtId="0" fontId="21" fillId="29" borderId="6" xfId="0" applyFont="1" applyFill="1" applyBorder="1" applyAlignment="1" applyProtection="1">
      <alignment horizontal="left" vertical="center"/>
      <protection locked="0"/>
    </xf>
    <xf numFmtId="0" fontId="21" fillId="29" borderId="6" xfId="0" applyFont="1" applyFill="1" applyBorder="1" applyAlignment="1" applyProtection="1">
      <alignment horizontal="center" vertical="center"/>
      <protection locked="0"/>
    </xf>
    <xf numFmtId="0" fontId="62" fillId="0" borderId="0" xfId="0" applyFont="1" applyAlignment="1" applyProtection="1">
      <alignment horizontal="left" vertical="center"/>
    </xf>
    <xf numFmtId="0" fontId="62" fillId="0" borderId="0" xfId="0" applyFont="1" applyAlignment="1" applyProtection="1">
      <alignment horizontal="center" vertical="center"/>
    </xf>
    <xf numFmtId="14" fontId="32" fillId="22" borderId="6" xfId="0" applyNumberFormat="1" applyFont="1" applyFill="1" applyBorder="1" applyAlignment="1">
      <alignment horizontal="center" vertical="center"/>
    </xf>
    <xf numFmtId="14" fontId="30" fillId="0" borderId="6" xfId="0" applyNumberFormat="1" applyFont="1" applyFill="1" applyBorder="1" applyAlignment="1" applyProtection="1">
      <alignment horizontal="center" vertical="center"/>
      <protection locked="0"/>
    </xf>
    <xf numFmtId="0" fontId="30" fillId="28" borderId="6" xfId="0" applyFont="1" applyFill="1" applyBorder="1" applyAlignment="1" applyProtection="1">
      <alignment horizontal="center" vertical="center"/>
      <protection locked="0"/>
    </xf>
    <xf numFmtId="14" fontId="30" fillId="28" borderId="6" xfId="0" applyNumberFormat="1" applyFont="1" applyFill="1" applyBorder="1" applyAlignment="1" applyProtection="1">
      <alignment horizontal="center" vertical="center"/>
      <protection locked="0"/>
    </xf>
    <xf numFmtId="0" fontId="30" fillId="28" borderId="6" xfId="0" applyFont="1" applyFill="1" applyBorder="1" applyAlignment="1" applyProtection="1">
      <alignment horizontal="left" vertical="center"/>
      <protection locked="0"/>
    </xf>
    <xf numFmtId="0" fontId="30" fillId="28" borderId="6" xfId="0" applyFont="1" applyFill="1" applyBorder="1" applyAlignment="1" applyProtection="1">
      <alignment horizontal="center" vertical="center"/>
    </xf>
    <xf numFmtId="49" fontId="30" fillId="28" borderId="6" xfId="0" applyNumberFormat="1" applyFont="1" applyFill="1" applyBorder="1" applyAlignment="1" applyProtection="1">
      <alignment horizontal="center" vertical="center"/>
      <protection locked="0"/>
    </xf>
    <xf numFmtId="167" fontId="30" fillId="28" borderId="6" xfId="0" applyNumberFormat="1" applyFont="1" applyFill="1" applyBorder="1" applyAlignment="1" applyProtection="1">
      <alignment horizontal="center" vertical="center"/>
    </xf>
    <xf numFmtId="0" fontId="22" fillId="0" borderId="6" xfId="0" applyFont="1" applyFill="1" applyBorder="1" applyAlignment="1" applyProtection="1">
      <alignment horizontal="center" vertical="center"/>
      <protection locked="0"/>
    </xf>
    <xf numFmtId="14" fontId="22" fillId="0" borderId="6" xfId="0" applyNumberFormat="1" applyFont="1" applyFill="1" applyBorder="1" applyAlignment="1" applyProtection="1">
      <alignment horizontal="center" vertical="center"/>
      <protection locked="0"/>
    </xf>
    <xf numFmtId="0" fontId="22" fillId="0" borderId="6" xfId="0" applyFont="1" applyFill="1" applyBorder="1" applyAlignment="1" applyProtection="1">
      <alignment horizontal="left" vertical="center"/>
      <protection locked="0"/>
    </xf>
    <xf numFmtId="0" fontId="22" fillId="0" borderId="6" xfId="0" applyFont="1" applyFill="1" applyBorder="1" applyAlignment="1" applyProtection="1">
      <alignment horizontal="center" vertical="center"/>
    </xf>
    <xf numFmtId="49" fontId="22" fillId="0" borderId="6" xfId="0" applyNumberFormat="1" applyFont="1" applyFill="1" applyBorder="1" applyAlignment="1" applyProtection="1">
      <alignment horizontal="center" vertical="center"/>
      <protection locked="0"/>
    </xf>
    <xf numFmtId="167" fontId="22" fillId="0" borderId="6" xfId="0" applyNumberFormat="1" applyFont="1" applyFill="1" applyBorder="1" applyAlignment="1" applyProtection="1">
      <alignment horizontal="center" vertical="center"/>
    </xf>
    <xf numFmtId="0" fontId="13" fillId="0" borderId="0" xfId="0" applyFont="1" applyFill="1" applyAlignment="1">
      <alignment vertical="center"/>
    </xf>
    <xf numFmtId="0" fontId="10" fillId="0" borderId="0" xfId="0" applyFont="1" applyAlignment="1">
      <alignment vertical="center"/>
    </xf>
    <xf numFmtId="14" fontId="22" fillId="0" borderId="6" xfId="0" applyNumberFormat="1" applyFont="1" applyFill="1" applyBorder="1" applyAlignment="1">
      <alignment horizontal="center" vertical="center"/>
    </xf>
    <xf numFmtId="0" fontId="0" fillId="0" borderId="0" xfId="0" applyFill="1" applyAlignment="1">
      <alignment horizontal="center" vertical="center"/>
    </xf>
    <xf numFmtId="0" fontId="0" fillId="0" borderId="6" xfId="0" applyFill="1" applyBorder="1" applyAlignment="1">
      <alignment horizontal="center" vertical="center"/>
    </xf>
    <xf numFmtId="168" fontId="31" fillId="11" borderId="9" xfId="0" applyNumberFormat="1" applyFont="1" applyFill="1" applyBorder="1" applyAlignment="1">
      <alignment horizontal="center" vertical="center"/>
    </xf>
    <xf numFmtId="0" fontId="30" fillId="11" borderId="9" xfId="0" applyFont="1" applyFill="1" applyBorder="1" applyAlignment="1" applyProtection="1">
      <alignment horizontal="center" vertical="center"/>
    </xf>
    <xf numFmtId="167" fontId="30" fillId="11" borderId="9" xfId="0" applyNumberFormat="1" applyFont="1" applyFill="1" applyBorder="1" applyAlignment="1" applyProtection="1">
      <alignment horizontal="center" vertical="center"/>
    </xf>
    <xf numFmtId="0" fontId="0" fillId="0" borderId="9" xfId="0" applyFill="1" applyBorder="1" applyAlignment="1">
      <alignment horizontal="center" vertical="center"/>
    </xf>
    <xf numFmtId="0" fontId="22" fillId="2" borderId="1"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protection locked="0"/>
    </xf>
    <xf numFmtId="0" fontId="22" fillId="2" borderId="1" xfId="0" applyFont="1" applyFill="1" applyBorder="1" applyAlignment="1" applyProtection="1">
      <alignment horizontal="left" vertical="center"/>
      <protection locked="0"/>
    </xf>
    <xf numFmtId="0" fontId="0" fillId="32" borderId="6" xfId="0" applyFill="1" applyBorder="1" applyAlignment="1">
      <alignment horizontal="center" vertical="center"/>
    </xf>
    <xf numFmtId="14" fontId="31" fillId="18" borderId="6" xfId="0" applyNumberFormat="1" applyFont="1" applyFill="1" applyBorder="1" applyAlignment="1">
      <alignment horizontal="center" vertical="center"/>
    </xf>
    <xf numFmtId="0" fontId="0" fillId="0" borderId="0" xfId="0" applyFont="1" applyAlignment="1">
      <alignment vertical="center"/>
    </xf>
    <xf numFmtId="14" fontId="28" fillId="0" borderId="10" xfId="0" applyNumberFormat="1" applyFont="1" applyBorder="1" applyAlignment="1">
      <alignment vertical="center"/>
    </xf>
    <xf numFmtId="167" fontId="21" fillId="0" borderId="15" xfId="0" applyNumberFormat="1" applyFont="1" applyBorder="1" applyAlignment="1" applyProtection="1">
      <alignment horizontal="center" vertical="center"/>
      <protection locked="0"/>
    </xf>
    <xf numFmtId="0" fontId="23" fillId="20" borderId="15" xfId="0" applyFont="1" applyFill="1" applyBorder="1" applyAlignment="1" applyProtection="1">
      <alignment horizontal="center" vertical="center"/>
    </xf>
    <xf numFmtId="14" fontId="31" fillId="0" borderId="15" xfId="0" applyNumberFormat="1" applyFont="1" applyBorder="1" applyAlignment="1">
      <alignment horizontal="center" vertical="center"/>
    </xf>
    <xf numFmtId="0" fontId="30" fillId="6" borderId="15" xfId="0" applyFont="1" applyFill="1" applyBorder="1" applyAlignment="1" applyProtection="1">
      <alignment horizontal="center" vertical="center"/>
      <protection locked="0"/>
    </xf>
    <xf numFmtId="14" fontId="30" fillId="6" borderId="15" xfId="0" applyNumberFormat="1" applyFont="1" applyFill="1" applyBorder="1" applyAlignment="1" applyProtection="1">
      <alignment horizontal="center" vertical="center"/>
      <protection locked="0"/>
    </xf>
    <xf numFmtId="0" fontId="30" fillId="6" borderId="15" xfId="0" applyFont="1" applyFill="1" applyBorder="1" applyAlignment="1" applyProtection="1">
      <alignment horizontal="left" vertical="center"/>
      <protection locked="0"/>
    </xf>
    <xf numFmtId="0" fontId="30" fillId="24" borderId="15" xfId="0" applyFont="1" applyFill="1" applyBorder="1" applyAlignment="1" applyProtection="1">
      <alignment horizontal="center" vertical="center"/>
      <protection locked="0"/>
    </xf>
    <xf numFmtId="0" fontId="30" fillId="6" borderId="8" xfId="0" applyFont="1" applyFill="1" applyBorder="1" applyAlignment="1" applyProtection="1">
      <alignment horizontal="center" vertical="center"/>
      <protection locked="0"/>
    </xf>
    <xf numFmtId="14" fontId="30" fillId="6" borderId="8" xfId="0" applyNumberFormat="1" applyFont="1" applyFill="1" applyBorder="1" applyAlignment="1" applyProtection="1">
      <alignment horizontal="center" vertical="center"/>
      <protection locked="0"/>
    </xf>
    <xf numFmtId="0" fontId="30" fillId="6" borderId="8" xfId="0" applyFont="1" applyFill="1" applyBorder="1" applyAlignment="1" applyProtection="1">
      <alignment horizontal="left" vertical="center"/>
      <protection locked="0"/>
    </xf>
    <xf numFmtId="0" fontId="30" fillId="24" borderId="8" xfId="0" applyFont="1" applyFill="1" applyBorder="1" applyAlignment="1" applyProtection="1">
      <alignment horizontal="center" vertical="center"/>
      <protection locked="0"/>
    </xf>
    <xf numFmtId="167" fontId="21" fillId="0" borderId="10" xfId="0" applyNumberFormat="1" applyFont="1" applyFill="1" applyBorder="1" applyAlignment="1" applyProtection="1">
      <alignment horizontal="center" vertical="center"/>
      <protection locked="0"/>
    </xf>
    <xf numFmtId="166" fontId="24" fillId="0" borderId="0" xfId="0" applyNumberFormat="1" applyFont="1" applyFill="1" applyAlignment="1">
      <alignment horizontal="center" vertical="center"/>
    </xf>
    <xf numFmtId="0" fontId="4" fillId="2" borderId="1" xfId="0" applyFont="1" applyFill="1" applyBorder="1" applyAlignment="1" applyProtection="1">
      <alignment horizontal="center" vertical="center"/>
      <protection locked="0"/>
    </xf>
    <xf numFmtId="0" fontId="0" fillId="0" borderId="0" xfId="0" applyAlignment="1" applyProtection="1">
      <alignment vertical="center"/>
      <protection locked="0"/>
    </xf>
    <xf numFmtId="0" fontId="3" fillId="0" borderId="0" xfId="0" applyFont="1" applyAlignment="1" applyProtection="1">
      <alignment vertical="center"/>
      <protection locked="0"/>
    </xf>
    <xf numFmtId="0" fontId="0" fillId="0" borderId="0" xfId="0" applyAlignment="1" applyProtection="1">
      <alignment horizontal="left" vertical="center"/>
      <protection locked="0"/>
    </xf>
    <xf numFmtId="0" fontId="21" fillId="22" borderId="6" xfId="0" applyFont="1" applyFill="1" applyBorder="1" applyAlignment="1" applyProtection="1">
      <alignment horizontal="center" vertical="center"/>
      <protection locked="0"/>
    </xf>
    <xf numFmtId="0" fontId="30" fillId="22" borderId="6" xfId="0" applyFont="1" applyFill="1" applyBorder="1" applyAlignment="1" applyProtection="1">
      <alignment horizontal="center" vertical="center"/>
    </xf>
    <xf numFmtId="49" fontId="30" fillId="22" borderId="6" xfId="0" applyNumberFormat="1" applyFont="1" applyFill="1" applyBorder="1" applyAlignment="1" applyProtection="1">
      <alignment horizontal="center" vertical="center"/>
      <protection locked="0"/>
    </xf>
    <xf numFmtId="0" fontId="21" fillId="18" borderId="6" xfId="0" applyFont="1" applyFill="1" applyBorder="1" applyAlignment="1" applyProtection="1">
      <alignment horizontal="center" vertical="center"/>
      <protection locked="0"/>
    </xf>
    <xf numFmtId="0" fontId="30" fillId="18" borderId="6" xfId="0" applyFont="1" applyFill="1" applyBorder="1" applyAlignment="1" applyProtection="1">
      <alignment horizontal="left" vertical="center"/>
      <protection locked="0"/>
    </xf>
    <xf numFmtId="0" fontId="30" fillId="18" borderId="6" xfId="0" applyFont="1" applyFill="1" applyBorder="1" applyAlignment="1" applyProtection="1">
      <alignment horizontal="center" vertical="center"/>
      <protection locked="0"/>
    </xf>
    <xf numFmtId="0" fontId="21" fillId="0" borderId="6" xfId="0" applyFont="1" applyFill="1" applyBorder="1" applyAlignment="1" applyProtection="1">
      <alignment horizontal="center" vertical="center"/>
      <protection locked="0"/>
    </xf>
    <xf numFmtId="0" fontId="32" fillId="0" borderId="6" xfId="0" applyFont="1" applyFill="1" applyBorder="1" applyAlignment="1">
      <alignment vertical="center"/>
    </xf>
    <xf numFmtId="0" fontId="21" fillId="22" borderId="6" xfId="0" applyFont="1" applyFill="1" applyBorder="1" applyAlignment="1" applyProtection="1">
      <alignment horizontal="left" vertical="center"/>
      <protection locked="0"/>
    </xf>
    <xf numFmtId="0" fontId="30" fillId="6" borderId="15" xfId="0" applyFont="1" applyFill="1" applyBorder="1" applyAlignment="1" applyProtection="1">
      <alignment vertical="center"/>
      <protection locked="0"/>
    </xf>
    <xf numFmtId="0" fontId="31" fillId="2" borderId="0" xfId="0" applyFont="1" applyFill="1" applyAlignment="1">
      <alignment vertical="center"/>
    </xf>
    <xf numFmtId="0" fontId="25" fillId="2" borderId="0" xfId="0" applyFont="1" applyFill="1" applyAlignment="1">
      <alignment vertical="center"/>
    </xf>
    <xf numFmtId="0" fontId="0" fillId="2" borderId="0" xfId="0" applyFill="1" applyAlignment="1">
      <alignment vertical="center"/>
    </xf>
    <xf numFmtId="0" fontId="24" fillId="2" borderId="0" xfId="0" applyFont="1" applyFill="1" applyAlignment="1">
      <alignment vertical="center"/>
    </xf>
    <xf numFmtId="0" fontId="66" fillId="2" borderId="0" xfId="0" applyFont="1" applyFill="1" applyAlignment="1">
      <alignment horizontal="right" vertical="center"/>
    </xf>
    <xf numFmtId="165" fontId="21" fillId="6" borderId="6" xfId="0" applyNumberFormat="1" applyFont="1" applyFill="1" applyBorder="1" applyAlignment="1" applyProtection="1">
      <alignment horizontal="center" vertical="center"/>
      <protection locked="0"/>
    </xf>
    <xf numFmtId="14" fontId="30" fillId="22" borderId="6" xfId="0" applyNumberFormat="1" applyFont="1" applyFill="1" applyBorder="1" applyAlignment="1" applyProtection="1">
      <alignment horizontal="center" vertical="center"/>
      <protection locked="0"/>
    </xf>
    <xf numFmtId="0" fontId="31" fillId="0" borderId="0" xfId="0" applyFont="1" applyAlignment="1">
      <alignment vertical="center"/>
    </xf>
    <xf numFmtId="0" fontId="31" fillId="0" borderId="0" xfId="0" applyFont="1" applyAlignment="1">
      <alignment horizontal="left" vertical="center"/>
    </xf>
    <xf numFmtId="0" fontId="30" fillId="11" borderId="9" xfId="0" applyFont="1" applyFill="1" applyBorder="1" applyAlignment="1" applyProtection="1">
      <alignment horizontal="center" vertical="center"/>
      <protection locked="0"/>
    </xf>
    <xf numFmtId="0" fontId="30" fillId="11" borderId="9" xfId="0" applyFont="1" applyFill="1" applyBorder="1" applyAlignment="1" applyProtection="1">
      <alignment horizontal="left" vertical="center"/>
      <protection locked="0"/>
    </xf>
    <xf numFmtId="49" fontId="30" fillId="11" borderId="9" xfId="0" applyNumberFormat="1" applyFont="1" applyFill="1" applyBorder="1" applyAlignment="1" applyProtection="1">
      <alignment horizontal="center" vertical="center"/>
      <protection locked="0"/>
    </xf>
    <xf numFmtId="0" fontId="35" fillId="11" borderId="6" xfId="0" applyFont="1" applyFill="1" applyBorder="1" applyAlignment="1" applyProtection="1">
      <alignment horizontal="left" vertical="center"/>
      <protection locked="0"/>
    </xf>
    <xf numFmtId="0" fontId="35" fillId="11" borderId="6" xfId="0" applyFont="1" applyFill="1" applyBorder="1" applyAlignment="1" applyProtection="1">
      <alignment horizontal="center" vertical="center"/>
      <protection locked="0"/>
    </xf>
    <xf numFmtId="49" fontId="35" fillId="11" borderId="6" xfId="0" applyNumberFormat="1" applyFont="1" applyFill="1" applyBorder="1" applyAlignment="1" applyProtection="1">
      <alignment horizontal="center" vertical="center"/>
      <protection locked="0"/>
    </xf>
    <xf numFmtId="165" fontId="34" fillId="6" borderId="6" xfId="0" applyNumberFormat="1" applyFont="1" applyFill="1" applyBorder="1" applyAlignment="1" applyProtection="1">
      <alignment horizontal="center" vertical="center"/>
      <protection locked="0"/>
    </xf>
    <xf numFmtId="0" fontId="22" fillId="6" borderId="6" xfId="0" applyFont="1" applyFill="1" applyBorder="1" applyAlignment="1" applyProtection="1">
      <alignment horizontal="center" vertical="center"/>
      <protection locked="0"/>
    </xf>
    <xf numFmtId="165" fontId="22" fillId="6" borderId="6" xfId="0" applyNumberFormat="1" applyFont="1" applyFill="1" applyBorder="1" applyAlignment="1" applyProtection="1">
      <alignment horizontal="center" vertical="center"/>
      <protection locked="0"/>
    </xf>
    <xf numFmtId="0" fontId="22" fillId="6" borderId="6" xfId="0" applyFont="1" applyFill="1" applyBorder="1" applyAlignment="1" applyProtection="1">
      <alignment horizontal="left" vertical="center"/>
      <protection locked="0"/>
    </xf>
    <xf numFmtId="0" fontId="22" fillId="24" borderId="6" xfId="0" applyFont="1" applyFill="1" applyBorder="1" applyAlignment="1" applyProtection="1">
      <alignment horizontal="center" vertical="center"/>
      <protection locked="0"/>
    </xf>
    <xf numFmtId="0" fontId="22" fillId="14" borderId="6" xfId="0" applyFont="1" applyFill="1" applyBorder="1" applyAlignment="1" applyProtection="1">
      <alignment horizontal="center" vertical="center"/>
    </xf>
    <xf numFmtId="167" fontId="22" fillId="14" borderId="6" xfId="0" applyNumberFormat="1" applyFont="1" applyFill="1" applyBorder="1" applyAlignment="1" applyProtection="1">
      <alignment horizontal="center" vertical="center"/>
    </xf>
    <xf numFmtId="0" fontId="34" fillId="0" borderId="6" xfId="0" applyFont="1" applyFill="1" applyBorder="1" applyAlignment="1" applyProtection="1">
      <alignment horizontal="center" vertical="center"/>
      <protection locked="0"/>
    </xf>
    <xf numFmtId="0" fontId="34" fillId="11" borderId="6" xfId="0" applyFont="1" applyFill="1" applyBorder="1" applyAlignment="1" applyProtection="1">
      <alignment horizontal="center" vertical="center"/>
      <protection locked="0"/>
    </xf>
    <xf numFmtId="0" fontId="31" fillId="11" borderId="6" xfId="0" applyFont="1" applyFill="1" applyBorder="1" applyAlignment="1">
      <alignment vertical="center"/>
    </xf>
    <xf numFmtId="165" fontId="22" fillId="0" borderId="6" xfId="0" applyNumberFormat="1" applyFont="1" applyBorder="1" applyAlignment="1" applyProtection="1">
      <alignment horizontal="center" vertical="center"/>
      <protection locked="0"/>
    </xf>
    <xf numFmtId="0" fontId="22" fillId="0" borderId="6" xfId="0" applyFont="1" applyBorder="1" applyAlignment="1" applyProtection="1">
      <alignment vertical="center"/>
      <protection locked="0"/>
    </xf>
    <xf numFmtId="0" fontId="3" fillId="2" borderId="0" xfId="0" applyFont="1" applyFill="1" applyAlignment="1">
      <alignment vertical="center"/>
    </xf>
    <xf numFmtId="165" fontId="30" fillId="6" borderId="6" xfId="0" applyNumberFormat="1" applyFont="1" applyFill="1" applyBorder="1" applyAlignment="1">
      <alignment horizontal="center" vertical="center"/>
    </xf>
    <xf numFmtId="0" fontId="30" fillId="6" borderId="6" xfId="0" applyFont="1" applyFill="1" applyBorder="1" applyAlignment="1">
      <alignment horizontal="center" vertical="center"/>
    </xf>
    <xf numFmtId="1" fontId="30" fillId="6" borderId="6" xfId="0" applyNumberFormat="1" applyFont="1" applyFill="1" applyBorder="1" applyAlignment="1" applyProtection="1">
      <alignment horizontal="center" vertical="center"/>
      <protection locked="0"/>
    </xf>
    <xf numFmtId="16" fontId="22" fillId="11" borderId="6" xfId="0" applyNumberFormat="1" applyFont="1" applyFill="1" applyBorder="1" applyAlignment="1" applyProtection="1">
      <alignment horizontal="center" vertical="center"/>
      <protection locked="0"/>
    </xf>
    <xf numFmtId="0" fontId="0" fillId="0" borderId="6" xfId="0" applyBorder="1" applyAlignment="1">
      <alignment vertical="center"/>
    </xf>
    <xf numFmtId="0" fontId="12" fillId="0" borderId="0" xfId="0" applyFont="1" applyAlignment="1">
      <alignment vertical="center"/>
    </xf>
    <xf numFmtId="0" fontId="0" fillId="0" borderId="6" xfId="0" applyFont="1" applyBorder="1" applyAlignment="1">
      <alignment horizontal="left" vertical="center"/>
    </xf>
    <xf numFmtId="167" fontId="0" fillId="0" borderId="6" xfId="0" applyNumberFormat="1" applyFont="1" applyBorder="1" applyAlignment="1">
      <alignment horizontal="left" vertical="center"/>
    </xf>
    <xf numFmtId="167" fontId="0" fillId="0" borderId="6" xfId="0" applyNumberFormat="1" applyBorder="1" applyAlignment="1">
      <alignment horizontal="left" vertical="center"/>
    </xf>
    <xf numFmtId="0" fontId="3" fillId="11" borderId="6" xfId="0" applyFont="1" applyFill="1" applyBorder="1" applyAlignment="1">
      <alignment horizontal="left" vertical="center"/>
    </xf>
    <xf numFmtId="167" fontId="3" fillId="11" borderId="6" xfId="0" applyNumberFormat="1" applyFont="1" applyFill="1" applyBorder="1" applyAlignment="1">
      <alignment horizontal="left" vertical="center"/>
    </xf>
    <xf numFmtId="0" fontId="0" fillId="0" borderId="6" xfId="0" applyBorder="1" applyAlignment="1">
      <alignment horizontal="left" vertical="center"/>
    </xf>
    <xf numFmtId="0" fontId="0" fillId="11" borderId="6" xfId="0" applyFill="1" applyBorder="1" applyAlignment="1">
      <alignment horizontal="left" vertical="center"/>
    </xf>
    <xf numFmtId="167" fontId="0" fillId="11" borderId="6" xfId="0" applyNumberFormat="1" applyFill="1" applyBorder="1" applyAlignment="1">
      <alignment horizontal="left" vertical="center"/>
    </xf>
    <xf numFmtId="0" fontId="0" fillId="32" borderId="6" xfId="0" applyFill="1" applyBorder="1" applyAlignment="1">
      <alignment horizontal="left" vertical="center"/>
    </xf>
    <xf numFmtId="167" fontId="0" fillId="32" borderId="6" xfId="0" applyNumberFormat="1" applyFill="1" applyBorder="1" applyAlignment="1">
      <alignment horizontal="left" vertical="center"/>
    </xf>
    <xf numFmtId="0" fontId="0" fillId="0" borderId="0" xfId="0" applyAlignment="1" applyProtection="1">
      <alignment vertical="center"/>
    </xf>
    <xf numFmtId="0" fontId="30" fillId="6" borderId="0" xfId="0" applyFont="1" applyFill="1" applyBorder="1" applyAlignment="1" applyProtection="1">
      <alignment horizontal="center" vertical="center"/>
      <protection locked="0"/>
    </xf>
    <xf numFmtId="0" fontId="34" fillId="25" borderId="6" xfId="0" applyFont="1" applyFill="1" applyBorder="1" applyAlignment="1" applyProtection="1">
      <alignment horizontal="center" vertical="center"/>
      <protection locked="0"/>
    </xf>
    <xf numFmtId="165" fontId="34" fillId="25" borderId="6" xfId="0" applyNumberFormat="1" applyFont="1" applyFill="1" applyBorder="1" applyAlignment="1" applyProtection="1">
      <alignment horizontal="center" vertical="center"/>
      <protection locked="0"/>
    </xf>
    <xf numFmtId="0" fontId="34" fillId="25" borderId="6" xfId="0" applyFont="1" applyFill="1" applyBorder="1" applyAlignment="1" applyProtection="1">
      <alignment horizontal="left" vertical="center"/>
      <protection locked="0"/>
    </xf>
    <xf numFmtId="0" fontId="34" fillId="25" borderId="6" xfId="0" applyFont="1" applyFill="1" applyBorder="1" applyAlignment="1" applyProtection="1">
      <alignment horizontal="center" vertical="center"/>
    </xf>
    <xf numFmtId="49" fontId="34" fillId="25" borderId="6" xfId="0" applyNumberFormat="1" applyFont="1" applyFill="1" applyBorder="1" applyAlignment="1" applyProtection="1">
      <alignment horizontal="center" vertical="center"/>
      <protection locked="0"/>
    </xf>
    <xf numFmtId="167" fontId="34" fillId="25" borderId="6" xfId="0" applyNumberFormat="1" applyFont="1" applyFill="1" applyBorder="1" applyAlignment="1" applyProtection="1">
      <alignment horizontal="center" vertical="center"/>
    </xf>
    <xf numFmtId="0" fontId="2" fillId="25" borderId="0" xfId="0" applyFont="1" applyFill="1" applyAlignment="1">
      <alignment vertical="center"/>
    </xf>
    <xf numFmtId="0" fontId="31" fillId="0" borderId="0" xfId="0" applyFont="1" applyAlignment="1" applyProtection="1">
      <alignment vertical="center"/>
      <protection locked="0"/>
    </xf>
    <xf numFmtId="167" fontId="21" fillId="12" borderId="6" xfId="0" applyNumberFormat="1" applyFont="1" applyFill="1" applyBorder="1" applyAlignment="1" applyProtection="1">
      <alignment horizontal="center" vertical="center"/>
    </xf>
    <xf numFmtId="0" fontId="30" fillId="19" borderId="15" xfId="0" applyFont="1" applyFill="1" applyBorder="1" applyAlignment="1" applyProtection="1">
      <alignment horizontal="center" vertical="center"/>
      <protection locked="0"/>
    </xf>
    <xf numFmtId="0" fontId="22" fillId="19" borderId="6" xfId="0" applyFont="1" applyFill="1" applyBorder="1" applyAlignment="1" applyProtection="1">
      <alignment horizontal="center" vertical="center"/>
      <protection locked="0"/>
    </xf>
    <xf numFmtId="167" fontId="34" fillId="12" borderId="6" xfId="0" applyNumberFormat="1" applyFont="1" applyFill="1" applyBorder="1" applyAlignment="1" applyProtection="1">
      <alignment horizontal="center" vertical="center"/>
    </xf>
    <xf numFmtId="0" fontId="34" fillId="19" borderId="6" xfId="0" applyFont="1" applyFill="1" applyBorder="1" applyAlignment="1" applyProtection="1">
      <alignment horizontal="center" vertical="center"/>
      <protection locked="0"/>
    </xf>
    <xf numFmtId="0" fontId="31" fillId="0" borderId="0" xfId="0" applyFont="1" applyAlignment="1" applyProtection="1">
      <alignment horizontal="left" vertical="center"/>
      <protection locked="0"/>
    </xf>
    <xf numFmtId="0" fontId="21" fillId="6" borderId="15" xfId="0" applyFont="1" applyFill="1" applyBorder="1" applyAlignment="1" applyProtection="1">
      <alignment horizontal="center" vertical="center"/>
      <protection locked="0"/>
    </xf>
    <xf numFmtId="0" fontId="31" fillId="0" borderId="0" xfId="0" applyFont="1" applyFill="1" applyAlignment="1">
      <alignment vertical="center"/>
    </xf>
    <xf numFmtId="0" fontId="25" fillId="0" borderId="0" xfId="0" applyFont="1" applyFill="1" applyAlignment="1">
      <alignment vertical="center"/>
    </xf>
    <xf numFmtId="0" fontId="0" fillId="0" borderId="0" xfId="0" applyFill="1" applyAlignment="1">
      <alignment vertical="center"/>
    </xf>
    <xf numFmtId="0" fontId="24" fillId="0" borderId="0" xfId="0" applyFont="1" applyFill="1" applyAlignment="1">
      <alignment vertical="center"/>
    </xf>
    <xf numFmtId="0" fontId="66" fillId="0" borderId="0" xfId="0" applyFont="1" applyFill="1" applyAlignment="1">
      <alignment horizontal="right" vertical="center"/>
    </xf>
    <xf numFmtId="0" fontId="34" fillId="6" borderId="6" xfId="0" applyFont="1" applyFill="1" applyBorder="1" applyAlignment="1" applyProtection="1">
      <alignment horizontal="center" vertical="center"/>
    </xf>
    <xf numFmtId="167" fontId="34" fillId="6" borderId="6" xfId="0" applyNumberFormat="1" applyFont="1" applyFill="1" applyBorder="1" applyAlignment="1" applyProtection="1">
      <alignment horizontal="center" vertical="center"/>
    </xf>
    <xf numFmtId="0" fontId="2" fillId="6" borderId="0" xfId="0" applyFont="1" applyFill="1" applyAlignment="1">
      <alignment vertical="center"/>
    </xf>
    <xf numFmtId="0" fontId="31" fillId="0" borderId="6" xfId="0" applyFont="1" applyBorder="1" applyAlignment="1">
      <alignment horizontal="center" vertical="center"/>
    </xf>
    <xf numFmtId="0" fontId="30" fillId="0" borderId="0" xfId="0" applyFont="1" applyFill="1" applyBorder="1" applyAlignment="1" applyProtection="1">
      <alignment horizontal="left" vertical="center"/>
      <protection locked="0"/>
    </xf>
    <xf numFmtId="14" fontId="30" fillId="0" borderId="0" xfId="0" applyNumberFormat="1" applyFont="1" applyFill="1" applyBorder="1" applyAlignment="1" applyProtection="1">
      <alignment horizontal="center" vertical="center"/>
      <protection locked="0"/>
    </xf>
    <xf numFmtId="0" fontId="30" fillId="0" borderId="0" xfId="0" applyFont="1" applyFill="1" applyBorder="1" applyAlignment="1" applyProtection="1">
      <alignment horizontal="center" vertical="center"/>
      <protection locked="0"/>
    </xf>
    <xf numFmtId="0" fontId="30" fillId="0" borderId="0" xfId="0" applyFont="1" applyFill="1" applyBorder="1" applyAlignment="1" applyProtection="1">
      <alignment horizontal="center" vertical="center"/>
    </xf>
    <xf numFmtId="49" fontId="30" fillId="0" borderId="0" xfId="0" applyNumberFormat="1" applyFont="1" applyFill="1" applyBorder="1" applyAlignment="1" applyProtection="1">
      <alignment horizontal="center" vertical="center"/>
      <protection locked="0"/>
    </xf>
    <xf numFmtId="167" fontId="30" fillId="0" borderId="0" xfId="0" applyNumberFormat="1" applyFont="1" applyFill="1" applyBorder="1" applyAlignment="1" applyProtection="1">
      <alignment horizontal="center" vertical="center"/>
    </xf>
    <xf numFmtId="0" fontId="34" fillId="6" borderId="0" xfId="0" applyFont="1" applyFill="1" applyBorder="1" applyAlignment="1" applyProtection="1">
      <alignment horizontal="center" vertical="center"/>
      <protection locked="0"/>
    </xf>
    <xf numFmtId="14" fontId="34" fillId="6" borderId="0" xfId="0" applyNumberFormat="1" applyFont="1" applyFill="1" applyBorder="1" applyAlignment="1" applyProtection="1">
      <alignment horizontal="center" vertical="center"/>
      <protection locked="0"/>
    </xf>
    <xf numFmtId="0" fontId="34" fillId="6" borderId="0" xfId="0" applyFont="1" applyFill="1" applyBorder="1" applyAlignment="1" applyProtection="1">
      <alignment horizontal="left" vertical="center"/>
      <protection locked="0"/>
    </xf>
    <xf numFmtId="0" fontId="34" fillId="24" borderId="0" xfId="0" applyFont="1" applyFill="1" applyBorder="1" applyAlignment="1" applyProtection="1">
      <alignment horizontal="center" vertical="center"/>
      <protection locked="0"/>
    </xf>
    <xf numFmtId="0" fontId="34" fillId="14" borderId="0" xfId="0" applyFont="1" applyFill="1" applyBorder="1" applyAlignment="1" applyProtection="1">
      <alignment horizontal="center" vertical="center"/>
    </xf>
    <xf numFmtId="49" fontId="34" fillId="6" borderId="0" xfId="0" applyNumberFormat="1" applyFont="1" applyFill="1" applyBorder="1" applyAlignment="1" applyProtection="1">
      <alignment horizontal="center" vertical="center"/>
      <protection locked="0"/>
    </xf>
    <xf numFmtId="167" fontId="34" fillId="14" borderId="0" xfId="0" applyNumberFormat="1" applyFont="1" applyFill="1" applyBorder="1" applyAlignment="1" applyProtection="1">
      <alignment horizontal="center" vertical="center"/>
    </xf>
    <xf numFmtId="0" fontId="30" fillId="6" borderId="0" xfId="0" applyFont="1" applyFill="1" applyBorder="1" applyAlignment="1" applyProtection="1">
      <alignment horizontal="left" vertical="center"/>
      <protection locked="0"/>
    </xf>
    <xf numFmtId="0" fontId="30" fillId="19" borderId="8" xfId="0" applyFont="1" applyFill="1" applyBorder="1" applyAlignment="1" applyProtection="1">
      <alignment horizontal="center" vertical="center"/>
      <protection locked="0"/>
    </xf>
    <xf numFmtId="0" fontId="21" fillId="6" borderId="8" xfId="0" applyFont="1" applyFill="1" applyBorder="1" applyAlignment="1" applyProtection="1">
      <alignment horizontal="center" vertical="center"/>
      <protection locked="0"/>
    </xf>
    <xf numFmtId="0" fontId="52" fillId="0" borderId="0" xfId="0" applyFont="1" applyAlignment="1">
      <alignment vertical="center"/>
    </xf>
    <xf numFmtId="0" fontId="51" fillId="0" borderId="0" xfId="0" applyFont="1" applyAlignment="1">
      <alignment vertical="center"/>
    </xf>
    <xf numFmtId="0" fontId="34" fillId="6" borderId="6" xfId="0" applyFont="1" applyFill="1" applyBorder="1" applyAlignment="1" applyProtection="1">
      <alignment vertical="center"/>
      <protection locked="0"/>
    </xf>
    <xf numFmtId="0" fontId="0" fillId="6" borderId="0" xfId="0" applyFill="1" applyAlignment="1" applyProtection="1">
      <alignment vertical="center"/>
      <protection locked="0"/>
    </xf>
    <xf numFmtId="0" fontId="31" fillId="6" borderId="0" xfId="0" applyFont="1" applyFill="1" applyAlignment="1">
      <alignment vertical="center"/>
    </xf>
    <xf numFmtId="0" fontId="31" fillId="6" borderId="0" xfId="0" applyFont="1" applyFill="1" applyAlignment="1" applyProtection="1">
      <alignment vertical="center"/>
      <protection locked="0"/>
    </xf>
    <xf numFmtId="0" fontId="0" fillId="6" borderId="0" xfId="0" applyFont="1" applyFill="1" applyAlignment="1">
      <alignment vertical="center"/>
    </xf>
    <xf numFmtId="0" fontId="3" fillId="6" borderId="0" xfId="0" applyFont="1" applyFill="1"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49" fontId="30" fillId="6" borderId="6" xfId="0"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6" borderId="15" xfId="0" applyFont="1" applyFill="1" applyBorder="1" applyAlignment="1" applyProtection="1">
      <alignment horizontal="center" vertical="center" wrapText="1"/>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49" fontId="30" fillId="18" borderId="6" xfId="0" applyNumberFormat="1"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167" fontId="31" fillId="14" borderId="6" xfId="0" applyNumberFormat="1" applyFont="1" applyFill="1" applyBorder="1" applyAlignment="1" applyProtection="1">
      <alignment horizontal="center"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33" borderId="6" xfId="0" applyFill="1" applyBorder="1" applyAlignment="1">
      <alignment horizontal="center" vertical="center"/>
    </xf>
    <xf numFmtId="0" fontId="0" fillId="33" borderId="6" xfId="0" applyFill="1" applyBorder="1" applyAlignment="1">
      <alignment horizontal="left" vertical="center"/>
    </xf>
    <xf numFmtId="167" fontId="0" fillId="33" borderId="6" xfId="0" applyNumberFormat="1" applyFill="1" applyBorder="1" applyAlignment="1">
      <alignment horizontal="lef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167" fontId="31" fillId="0" borderId="0" xfId="0" applyNumberFormat="1" applyFont="1" applyAlignment="1">
      <alignment vertical="center"/>
    </xf>
    <xf numFmtId="0" fontId="30" fillId="11" borderId="15" xfId="0" applyFont="1" applyFill="1" applyBorder="1" applyAlignment="1" applyProtection="1">
      <alignment horizontal="center" vertical="center" wrapText="1"/>
      <protection locked="0"/>
    </xf>
    <xf numFmtId="0" fontId="0" fillId="6" borderId="0" xfId="0" applyFill="1" applyAlignment="1">
      <alignment vertical="center"/>
    </xf>
    <xf numFmtId="0" fontId="0" fillId="0" borderId="0" xfId="0" applyAlignment="1">
      <alignment vertical="center"/>
    </xf>
    <xf numFmtId="0" fontId="3" fillId="11" borderId="15" xfId="0" applyFont="1" applyFill="1" applyBorder="1" applyAlignment="1">
      <alignment horizontal="center" vertical="center"/>
    </xf>
    <xf numFmtId="0" fontId="0" fillId="11" borderId="15" xfId="0" applyFill="1" applyBorder="1" applyAlignment="1">
      <alignment vertical="center"/>
    </xf>
    <xf numFmtId="0" fontId="5" fillId="11" borderId="15" xfId="1" applyFill="1" applyBorder="1" applyAlignment="1" applyProtection="1">
      <alignment vertical="center"/>
    </xf>
    <xf numFmtId="0" fontId="3" fillId="11" borderId="15" xfId="0" applyFont="1" applyFill="1" applyBorder="1" applyAlignment="1">
      <alignment vertical="center" wrapText="1"/>
    </xf>
    <xf numFmtId="0" fontId="4" fillId="2" borderId="1"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64" fontId="3" fillId="0" borderId="0" xfId="0" applyNumberFormat="1" applyFont="1" applyFill="1" applyAlignment="1">
      <alignment horizontal="center"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50" fillId="0" borderId="0" xfId="0" applyFont="1" applyAlignment="1">
      <alignment vertical="center"/>
    </xf>
    <xf numFmtId="0" fontId="77" fillId="0" borderId="0" xfId="0" applyFont="1" applyAlignment="1">
      <alignment horizontal="center" vertical="center"/>
    </xf>
    <xf numFmtId="0" fontId="77" fillId="0" borderId="0" xfId="0" applyFont="1" applyAlignment="1">
      <alignment vertical="center"/>
    </xf>
    <xf numFmtId="0" fontId="76" fillId="12" borderId="6" xfId="0" applyFont="1" applyFill="1" applyBorder="1" applyAlignment="1">
      <alignment horizontal="center" vertical="center"/>
    </xf>
    <xf numFmtId="0" fontId="50" fillId="0" borderId="0" xfId="0" applyFont="1" applyAlignment="1">
      <alignment horizontal="center" vertical="center"/>
    </xf>
    <xf numFmtId="1" fontId="0" fillId="0" borderId="6" xfId="0" applyNumberFormat="1" applyFill="1" applyBorder="1" applyAlignment="1">
      <alignment horizontal="center" vertical="center"/>
    </xf>
    <xf numFmtId="1" fontId="0" fillId="0" borderId="0" xfId="0" applyNumberFormat="1" applyFill="1" applyAlignment="1">
      <alignment vertical="center"/>
    </xf>
    <xf numFmtId="1" fontId="3" fillId="0" borderId="15" xfId="0" applyNumberFormat="1" applyFont="1" applyFill="1" applyBorder="1" applyAlignment="1">
      <alignment horizontal="center" vertical="center"/>
    </xf>
    <xf numFmtId="0" fontId="0" fillId="0" borderId="0" xfId="0" applyFont="1" applyFill="1"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81" fillId="12" borderId="6" xfId="0" applyFont="1" applyFill="1" applyBorder="1" applyAlignment="1">
      <alignment horizontal="center" vertical="center" textRotation="180"/>
    </xf>
    <xf numFmtId="0" fontId="82" fillId="0" borderId="0" xfId="0" applyFont="1" applyAlignment="1">
      <alignment vertical="center" textRotation="180"/>
    </xf>
    <xf numFmtId="0" fontId="81" fillId="12" borderId="6" xfId="0" applyFont="1" applyFill="1" applyBorder="1" applyAlignment="1">
      <alignment horizontal="center" vertical="center" textRotation="180" wrapText="1"/>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78" fillId="0" borderId="0" xfId="0" applyFont="1" applyFill="1" applyAlignment="1">
      <alignment horizontal="center" vertical="center"/>
    </xf>
    <xf numFmtId="0" fontId="78" fillId="0" borderId="0" xfId="0" applyFont="1" applyFill="1" applyAlignment="1">
      <alignment vertical="center"/>
    </xf>
    <xf numFmtId="0" fontId="3" fillId="0" borderId="0" xfId="0" applyFont="1" applyFill="1" applyAlignment="1">
      <alignment vertical="center"/>
    </xf>
    <xf numFmtId="0" fontId="3" fillId="0" borderId="0" xfId="0" applyFont="1" applyFill="1" applyAlignment="1">
      <alignment horizontal="center" vertical="center"/>
    </xf>
    <xf numFmtId="0" fontId="50" fillId="0" borderId="0" xfId="0" applyFont="1" applyFill="1" applyAlignment="1">
      <alignment horizontal="center" vertical="center"/>
    </xf>
    <xf numFmtId="0" fontId="50" fillId="0" borderId="0" xfId="0" applyFont="1" applyFill="1" applyAlignment="1">
      <alignment vertical="center"/>
    </xf>
    <xf numFmtId="167" fontId="0" fillId="0" borderId="0" xfId="0" applyNumberFormat="1" applyFill="1" applyAlignment="1">
      <alignment horizontal="center" vertical="center"/>
    </xf>
    <xf numFmtId="167" fontId="83" fillId="34" borderId="15" xfId="0" applyNumberFormat="1" applyFont="1" applyFill="1" applyBorder="1" applyAlignment="1">
      <alignment horizontal="center" vertical="center"/>
    </xf>
    <xf numFmtId="167" fontId="83" fillId="34" borderId="20" xfId="0" applyNumberFormat="1" applyFont="1" applyFill="1" applyBorder="1" applyAlignment="1">
      <alignment horizontal="center" vertical="center"/>
    </xf>
    <xf numFmtId="167" fontId="83" fillId="34" borderId="22" xfId="0" applyNumberFormat="1" applyFont="1" applyFill="1" applyBorder="1" applyAlignment="1">
      <alignment horizontal="center" vertical="center"/>
    </xf>
    <xf numFmtId="167" fontId="83" fillId="34" borderId="23" xfId="0" applyNumberFormat="1" applyFont="1" applyFill="1" applyBorder="1" applyAlignment="1">
      <alignment horizontal="center" vertical="center"/>
    </xf>
    <xf numFmtId="167" fontId="0" fillId="34" borderId="24" xfId="0" applyNumberFormat="1" applyFill="1" applyBorder="1" applyAlignment="1">
      <alignment vertical="center"/>
    </xf>
    <xf numFmtId="167" fontId="0" fillId="34" borderId="25" xfId="0" applyNumberFormat="1" applyFill="1" applyBorder="1" applyAlignment="1">
      <alignment vertical="center"/>
    </xf>
    <xf numFmtId="167" fontId="0" fillId="34" borderId="26" xfId="0" applyNumberFormat="1" applyFill="1" applyBorder="1" applyAlignment="1">
      <alignment vertical="center"/>
    </xf>
    <xf numFmtId="167" fontId="83" fillId="16" borderId="17" xfId="0" applyNumberFormat="1" applyFont="1" applyFill="1" applyBorder="1" applyAlignment="1">
      <alignment horizontal="center" vertical="center"/>
    </xf>
    <xf numFmtId="167" fontId="83" fillId="16" borderId="18" xfId="0" applyNumberFormat="1" applyFont="1" applyFill="1" applyBorder="1" applyAlignment="1">
      <alignment horizontal="center" vertical="center"/>
    </xf>
    <xf numFmtId="167" fontId="83" fillId="16" borderId="15" xfId="0" applyNumberFormat="1" applyFont="1" applyFill="1" applyBorder="1" applyAlignment="1">
      <alignment horizontal="center" vertical="center"/>
    </xf>
    <xf numFmtId="167" fontId="83" fillId="16" borderId="20" xfId="0" applyNumberFormat="1" applyFont="1" applyFill="1" applyBorder="1" applyAlignment="1">
      <alignment horizontal="center" vertical="center"/>
    </xf>
    <xf numFmtId="167" fontId="83" fillId="16" borderId="22" xfId="0" applyNumberFormat="1" applyFont="1" applyFill="1" applyBorder="1" applyAlignment="1">
      <alignment horizontal="center" vertical="center"/>
    </xf>
    <xf numFmtId="167" fontId="83" fillId="16" borderId="23" xfId="0" applyNumberFormat="1" applyFont="1" applyFill="1" applyBorder="1" applyAlignment="1">
      <alignment horizontal="center" vertical="center"/>
    </xf>
    <xf numFmtId="167" fontId="0" fillId="16" borderId="24" xfId="0" applyNumberFormat="1" applyFill="1" applyBorder="1" applyAlignment="1">
      <alignment vertical="center"/>
    </xf>
    <xf numFmtId="167" fontId="0" fillId="16" borderId="25" xfId="0" applyNumberFormat="1" applyFill="1" applyBorder="1" applyAlignment="1">
      <alignment vertical="center"/>
    </xf>
    <xf numFmtId="167" fontId="0" fillId="16" borderId="26" xfId="0" applyNumberFormat="1" applyFill="1" applyBorder="1" applyAlignment="1">
      <alignment vertical="center"/>
    </xf>
    <xf numFmtId="0" fontId="50" fillId="12" borderId="6" xfId="0" applyFont="1" applyFill="1" applyBorder="1" applyAlignment="1">
      <alignment horizontal="center" vertical="center"/>
    </xf>
    <xf numFmtId="0" fontId="50" fillId="12" borderId="6" xfId="0" applyFont="1" applyFill="1" applyBorder="1" applyAlignment="1">
      <alignment horizontal="left" vertical="center"/>
    </xf>
    <xf numFmtId="167" fontId="31" fillId="12" borderId="6" xfId="0" applyNumberFormat="1" applyFont="1" applyFill="1" applyBorder="1" applyAlignment="1">
      <alignment horizontal="left" vertical="center"/>
    </xf>
    <xf numFmtId="0" fontId="85" fillId="15" borderId="8" xfId="0" applyFont="1" applyFill="1" applyBorder="1" applyAlignment="1">
      <alignment horizontal="center" vertical="center" textRotation="180" wrapText="1"/>
    </xf>
    <xf numFmtId="0" fontId="79" fillId="15" borderId="8" xfId="0" applyFont="1" applyFill="1" applyBorder="1" applyAlignment="1">
      <alignment horizontal="center" vertical="center"/>
    </xf>
    <xf numFmtId="0" fontId="79" fillId="15" borderId="8" xfId="0" applyFont="1" applyFill="1" applyBorder="1" applyAlignment="1">
      <alignment horizontal="center" vertical="center" wrapText="1"/>
    </xf>
    <xf numFmtId="0" fontId="85" fillId="15" borderId="8" xfId="0" applyFont="1" applyFill="1" applyBorder="1" applyAlignment="1">
      <alignment horizontal="center" vertical="center" textRotation="180"/>
    </xf>
    <xf numFmtId="0" fontId="86" fillId="15" borderId="16" xfId="0" applyFont="1" applyFill="1" applyBorder="1" applyAlignment="1">
      <alignment horizontal="center" vertical="center"/>
    </xf>
    <xf numFmtId="0" fontId="86" fillId="15" borderId="27" xfId="0" applyFont="1" applyFill="1" applyBorder="1" applyAlignment="1">
      <alignment horizontal="center" vertical="center"/>
    </xf>
    <xf numFmtId="0" fontId="86" fillId="15" borderId="17" xfId="0" applyFont="1" applyFill="1" applyBorder="1" applyAlignment="1">
      <alignment vertical="center"/>
    </xf>
    <xf numFmtId="0" fontId="86" fillId="15" borderId="19" xfId="0" applyFont="1" applyFill="1" applyBorder="1" applyAlignment="1">
      <alignment horizontal="center" vertical="center"/>
    </xf>
    <xf numFmtId="0" fontId="86" fillId="15" borderId="14" xfId="0" applyFont="1" applyFill="1" applyBorder="1" applyAlignment="1">
      <alignment horizontal="center" vertical="center"/>
    </xf>
    <xf numFmtId="0" fontId="86" fillId="15" borderId="15" xfId="0" applyFont="1" applyFill="1" applyBorder="1" applyAlignment="1">
      <alignment vertical="center"/>
    </xf>
    <xf numFmtId="0" fontId="86" fillId="15" borderId="21" xfId="0" applyFont="1" applyFill="1" applyBorder="1" applyAlignment="1">
      <alignment horizontal="center" vertical="center"/>
    </xf>
    <xf numFmtId="0" fontId="86" fillId="15" borderId="28" xfId="0" applyFont="1" applyFill="1" applyBorder="1" applyAlignment="1">
      <alignment horizontal="center" vertical="center"/>
    </xf>
    <xf numFmtId="0" fontId="86" fillId="15" borderId="22" xfId="0" applyFont="1" applyFill="1" applyBorder="1"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87" fillId="2" borderId="0" xfId="0" applyFont="1" applyFill="1" applyAlignment="1">
      <alignment horizontal="center"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49" fontId="34" fillId="0" borderId="6" xfId="0" applyNumberFormat="1" applyFont="1" applyFill="1" applyBorder="1" applyAlignment="1" applyProtection="1">
      <alignment horizontal="center" vertical="center"/>
    </xf>
    <xf numFmtId="0" fontId="0" fillId="6" borderId="0" xfId="0" applyFill="1" applyAlignment="1">
      <alignment vertical="center"/>
    </xf>
    <xf numFmtId="0" fontId="0" fillId="0" borderId="0" xfId="0" applyAlignment="1">
      <alignment vertical="center"/>
    </xf>
    <xf numFmtId="0" fontId="30" fillId="6" borderId="29" xfId="0" applyFont="1" applyFill="1" applyBorder="1" applyAlignment="1" applyProtection="1">
      <alignment horizontal="center" vertical="center"/>
      <protection locked="0"/>
    </xf>
    <xf numFmtId="14" fontId="30" fillId="6" borderId="29" xfId="0" applyNumberFormat="1" applyFont="1" applyFill="1" applyBorder="1" applyAlignment="1" applyProtection="1">
      <alignment horizontal="center" vertical="center"/>
      <protection locked="0"/>
    </xf>
    <xf numFmtId="0" fontId="30" fillId="6" borderId="29" xfId="0" applyFont="1" applyFill="1" applyBorder="1" applyAlignment="1" applyProtection="1">
      <alignment horizontal="left" vertical="center"/>
      <protection locked="0"/>
    </xf>
    <xf numFmtId="0" fontId="30" fillId="24" borderId="29" xfId="0" applyFont="1" applyFill="1" applyBorder="1" applyAlignment="1" applyProtection="1">
      <alignment horizontal="center" vertical="center"/>
      <protection locked="0"/>
    </xf>
    <xf numFmtId="14" fontId="31" fillId="0" borderId="29" xfId="0" applyNumberFormat="1" applyFont="1" applyBorder="1" applyAlignment="1">
      <alignment horizontal="center" vertical="center"/>
    </xf>
    <xf numFmtId="0" fontId="30" fillId="19" borderId="29" xfId="0" applyFont="1" applyFill="1" applyBorder="1" applyAlignment="1" applyProtection="1">
      <alignment horizontal="center" vertical="center"/>
      <protection locked="0"/>
    </xf>
    <xf numFmtId="0" fontId="0" fillId="0" borderId="0" xfId="0" applyAlignment="1">
      <alignment vertical="center"/>
    </xf>
    <xf numFmtId="0" fontId="31" fillId="11" borderId="0" xfId="0" applyFont="1" applyFill="1" applyAlignment="1">
      <alignment vertical="center"/>
    </xf>
    <xf numFmtId="0" fontId="31" fillId="11" borderId="0" xfId="0" applyFont="1" applyFill="1" applyAlignment="1">
      <alignment horizontal="left" vertical="center"/>
    </xf>
    <xf numFmtId="0" fontId="0" fillId="6" borderId="0" xfId="0" applyFill="1" applyAlignment="1">
      <alignment vertical="center"/>
    </xf>
    <xf numFmtId="0" fontId="0" fillId="0" borderId="0" xfId="0" applyAlignment="1">
      <alignment vertical="center"/>
    </xf>
    <xf numFmtId="0" fontId="30" fillId="11" borderId="15" xfId="0" applyFont="1" applyFill="1" applyBorder="1" applyAlignment="1" applyProtection="1">
      <alignment horizontal="center" vertical="center"/>
      <protection locked="0"/>
    </xf>
    <xf numFmtId="0" fontId="30" fillId="6" borderId="29" xfId="0" applyFont="1" applyFill="1" applyBorder="1" applyAlignment="1" applyProtection="1">
      <alignment horizontal="center" vertical="center" wrapText="1"/>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21" fillId="24" borderId="15" xfId="0" applyFont="1" applyFill="1" applyBorder="1" applyAlignment="1" applyProtection="1">
      <alignment horizontal="center" vertical="center"/>
      <protection locked="0"/>
    </xf>
    <xf numFmtId="0" fontId="0" fillId="0" borderId="29" xfId="0" applyBorder="1" applyAlignment="1">
      <alignment vertical="center"/>
    </xf>
    <xf numFmtId="0" fontId="22" fillId="2" borderId="29" xfId="0" applyFont="1" applyFill="1" applyBorder="1" applyAlignment="1" applyProtection="1">
      <alignment horizontal="center" vertical="center" wrapText="1"/>
      <protection locked="0"/>
    </xf>
    <xf numFmtId="0" fontId="0" fillId="0" borderId="0" xfId="0" applyBorder="1" applyAlignment="1">
      <alignment vertical="center"/>
    </xf>
    <xf numFmtId="14" fontId="31" fillId="0" borderId="0" xfId="0" applyNumberFormat="1" applyFont="1" applyFill="1" applyBorder="1" applyAlignment="1">
      <alignment horizontal="center" vertical="center"/>
    </xf>
    <xf numFmtId="0" fontId="29" fillId="0" borderId="0" xfId="0" applyFont="1" applyFill="1" applyBorder="1" applyAlignment="1">
      <alignment vertical="center"/>
    </xf>
    <xf numFmtId="0" fontId="29" fillId="0" borderId="0" xfId="0" applyFont="1" applyFill="1" applyBorder="1" applyAlignment="1">
      <alignment horizontal="left" vertical="center"/>
    </xf>
    <xf numFmtId="0" fontId="22" fillId="2" borderId="29" xfId="0" applyFont="1" applyFill="1" applyBorder="1" applyAlignment="1" applyProtection="1">
      <alignment horizontal="center" vertical="center"/>
      <protection locked="0"/>
    </xf>
    <xf numFmtId="0" fontId="22" fillId="2" borderId="29" xfId="0" applyFont="1" applyFill="1" applyBorder="1" applyAlignment="1" applyProtection="1">
      <alignment horizontal="left" vertical="center"/>
      <protection locked="0"/>
    </xf>
    <xf numFmtId="0" fontId="30" fillId="0" borderId="0" xfId="0" applyFont="1" applyFill="1" applyAlignment="1" applyProtection="1">
      <alignment horizontal="center" vertical="center" wrapText="1"/>
      <protection locked="0"/>
    </xf>
    <xf numFmtId="14" fontId="31" fillId="0" borderId="0" xfId="0" applyNumberFormat="1" applyFont="1" applyFill="1" applyAlignment="1">
      <alignment horizontal="center" vertical="center"/>
    </xf>
    <xf numFmtId="0" fontId="30" fillId="0" borderId="0" xfId="0" applyFont="1" applyFill="1" applyAlignment="1" applyProtection="1">
      <alignment horizontal="left" vertical="center"/>
      <protection locked="0"/>
    </xf>
    <xf numFmtId="0" fontId="30" fillId="0" borderId="0" xfId="0" applyFont="1" applyFill="1" applyAlignment="1" applyProtection="1">
      <alignment horizontal="center" vertical="center"/>
      <protection locked="0"/>
    </xf>
    <xf numFmtId="0" fontId="30" fillId="0" borderId="0" xfId="0" applyFont="1" applyFill="1" applyAlignment="1" applyProtection="1">
      <alignment horizontal="center" vertical="center"/>
    </xf>
    <xf numFmtId="49" fontId="30" fillId="0" borderId="0" xfId="0" applyNumberFormat="1" applyFont="1" applyFill="1" applyAlignment="1" applyProtection="1">
      <alignment horizontal="center" vertical="center"/>
      <protection locked="0"/>
    </xf>
    <xf numFmtId="167" fontId="30" fillId="0" borderId="0" xfId="0" applyNumberFormat="1" applyFont="1" applyFill="1" applyAlignment="1" applyProtection="1">
      <alignment horizontal="center" vertical="center"/>
    </xf>
    <xf numFmtId="0" fontId="21" fillId="0" borderId="0" xfId="0" applyFont="1" applyFill="1" applyAlignment="1">
      <alignment vertical="center"/>
    </xf>
    <xf numFmtId="0" fontId="21" fillId="6" borderId="29" xfId="0" applyFont="1" applyFill="1" applyBorder="1" applyAlignment="1" applyProtection="1">
      <alignment horizontal="center" vertical="center"/>
      <protection locked="0"/>
    </xf>
    <xf numFmtId="0" fontId="30" fillId="6" borderId="29" xfId="0" applyFont="1" applyFill="1" applyBorder="1" applyAlignment="1" applyProtection="1">
      <alignment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49" fontId="30" fillId="6" borderId="15"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30" fillId="6" borderId="30" xfId="0" applyFont="1" applyFill="1" applyBorder="1" applyAlignment="1" applyProtection="1">
      <alignment horizontal="center" vertical="center"/>
      <protection locked="0"/>
    </xf>
    <xf numFmtId="0" fontId="30" fillId="6" borderId="30" xfId="0" applyFont="1" applyFill="1" applyBorder="1" applyAlignment="1" applyProtection="1">
      <alignment horizontal="left" vertical="center"/>
      <protection locked="0"/>
    </xf>
    <xf numFmtId="0" fontId="30" fillId="24" borderId="30" xfId="0" applyFont="1" applyFill="1" applyBorder="1" applyAlignment="1" applyProtection="1">
      <alignment horizontal="center" vertical="center"/>
      <protection locked="0"/>
    </xf>
    <xf numFmtId="0" fontId="31" fillId="0" borderId="6" xfId="0" applyFont="1" applyBorder="1"/>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4" fontId="31" fillId="0" borderId="30" xfId="0" applyNumberFormat="1" applyFont="1" applyBorder="1" applyAlignment="1">
      <alignment horizontal="center" vertical="center"/>
    </xf>
    <xf numFmtId="14" fontId="30" fillId="6" borderId="30" xfId="0" applyNumberFormat="1"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6" borderId="30" xfId="0" applyFont="1" applyFill="1" applyBorder="1" applyAlignment="1" applyProtection="1">
      <alignment horizontal="center" vertical="center" wrapText="1"/>
      <protection locked="0"/>
    </xf>
    <xf numFmtId="0" fontId="21" fillId="6" borderId="30" xfId="0" applyFont="1" applyFill="1" applyBorder="1" applyAlignment="1" applyProtection="1">
      <alignment horizontal="center" vertical="center"/>
      <protection locked="0"/>
    </xf>
    <xf numFmtId="0" fontId="30" fillId="6" borderId="30" xfId="0" applyFont="1" applyFill="1" applyBorder="1" applyAlignment="1" applyProtection="1">
      <alignment vertical="center"/>
      <protection locked="0"/>
    </xf>
    <xf numFmtId="0" fontId="0" fillId="0" borderId="0" xfId="0" applyAlignment="1">
      <alignment vertical="center"/>
    </xf>
    <xf numFmtId="0" fontId="0" fillId="0" borderId="0" xfId="0" applyAlignment="1">
      <alignment vertical="center"/>
    </xf>
    <xf numFmtId="0" fontId="5" fillId="0" borderId="0" xfId="1" applyAlignment="1" applyProtection="1">
      <alignment vertical="center"/>
      <protection locked="0"/>
    </xf>
    <xf numFmtId="167" fontId="3" fillId="0" borderId="6" xfId="0" applyNumberFormat="1" applyFont="1" applyBorder="1" applyAlignment="1">
      <alignment horizontal="left" vertical="center"/>
    </xf>
    <xf numFmtId="0" fontId="0" fillId="6" borderId="0" xfId="0" applyFill="1" applyAlignment="1">
      <alignment vertical="center"/>
    </xf>
    <xf numFmtId="0" fontId="0" fillId="0" borderId="0" xfId="0" applyAlignment="1">
      <alignment vertical="center"/>
    </xf>
    <xf numFmtId="0" fontId="30" fillId="19" borderId="30" xfId="0"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49" fontId="32" fillId="6" borderId="6"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14" fontId="21" fillId="6" borderId="15"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30" fillId="6" borderId="31" xfId="0" applyFont="1" applyFill="1" applyBorder="1" applyAlignment="1" applyProtection="1">
      <alignment horizontal="center" vertical="center"/>
      <protection locked="0"/>
    </xf>
    <xf numFmtId="14" fontId="31" fillId="0" borderId="31" xfId="0" applyNumberFormat="1" applyFont="1" applyBorder="1" applyAlignment="1">
      <alignment horizontal="center" vertical="center"/>
    </xf>
    <xf numFmtId="0" fontId="30" fillId="6" borderId="31" xfId="0" applyFont="1" applyFill="1" applyBorder="1" applyAlignment="1" applyProtection="1">
      <alignment horizontal="left" vertical="center"/>
      <protection locked="0"/>
    </xf>
    <xf numFmtId="0" fontId="30" fillId="24" borderId="31" xfId="0" applyFont="1" applyFill="1" applyBorder="1" applyAlignment="1" applyProtection="1">
      <alignment horizontal="center" vertical="center"/>
      <protection locked="0"/>
    </xf>
    <xf numFmtId="14" fontId="30" fillId="6" borderId="31"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21" fillId="6" borderId="31" xfId="0"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19" borderId="31"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6" borderId="31" xfId="0" applyFont="1" applyFill="1" applyBorder="1" applyAlignment="1" applyProtection="1">
      <alignment horizontal="center" vertical="center" wrapText="1"/>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6" borderId="32" xfId="0" applyFont="1" applyFill="1" applyBorder="1" applyAlignment="1" applyProtection="1">
      <alignment horizontal="left" vertical="center"/>
      <protection locked="0"/>
    </xf>
    <xf numFmtId="0" fontId="30" fillId="6" borderId="32" xfId="0" applyFont="1" applyFill="1" applyBorder="1" applyAlignment="1" applyProtection="1">
      <alignment horizontal="center" vertical="center"/>
      <protection locked="0"/>
    </xf>
    <xf numFmtId="0" fontId="30" fillId="24" borderId="32" xfId="0" applyFont="1" applyFill="1" applyBorder="1" applyAlignment="1" applyProtection="1">
      <alignment horizontal="center" vertical="center"/>
      <protection locked="0"/>
    </xf>
    <xf numFmtId="14" fontId="30" fillId="6" borderId="32" xfId="0" applyNumberFormat="1" applyFont="1" applyFill="1" applyBorder="1" applyAlignment="1" applyProtection="1">
      <alignment horizontal="center" vertical="center"/>
      <protection locked="0"/>
    </xf>
    <xf numFmtId="0" fontId="0" fillId="35" borderId="33" xfId="0" applyFont="1" applyFill="1" applyBorder="1" applyAlignment="1">
      <alignment vertical="center"/>
    </xf>
    <xf numFmtId="0" fontId="0" fillId="35" borderId="33" xfId="0" applyFont="1" applyFill="1" applyBorder="1" applyAlignment="1">
      <alignment horizontal="left" vertical="center"/>
    </xf>
    <xf numFmtId="0" fontId="0" fillId="35" borderId="33" xfId="0" applyFont="1" applyFill="1" applyBorder="1" applyAlignment="1">
      <alignment horizontal="center" vertical="center"/>
    </xf>
    <xf numFmtId="14" fontId="31" fillId="0" borderId="32" xfId="0" applyNumberFormat="1" applyFont="1" applyBorder="1" applyAlignment="1">
      <alignment horizontal="center" vertical="center"/>
    </xf>
    <xf numFmtId="0" fontId="0" fillId="6" borderId="0" xfId="0" applyFill="1" applyAlignment="1">
      <alignment vertical="center"/>
    </xf>
    <xf numFmtId="0" fontId="0" fillId="0" borderId="0" xfId="0" applyAlignment="1">
      <alignment vertical="center"/>
    </xf>
    <xf numFmtId="0" fontId="30" fillId="6" borderId="33" xfId="0" applyFont="1" applyFill="1" applyBorder="1" applyAlignment="1" applyProtection="1">
      <alignment horizontal="center" vertical="center"/>
      <protection locked="0"/>
    </xf>
    <xf numFmtId="14" fontId="31" fillId="0" borderId="33" xfId="0" applyNumberFormat="1" applyFont="1" applyBorder="1" applyAlignment="1">
      <alignment horizontal="center" vertical="center"/>
    </xf>
    <xf numFmtId="0" fontId="30" fillId="6" borderId="33" xfId="0" applyFont="1" applyFill="1" applyBorder="1" applyAlignment="1" applyProtection="1">
      <alignment horizontal="left" vertical="center"/>
      <protection locked="0"/>
    </xf>
    <xf numFmtId="0" fontId="30" fillId="24" borderId="33" xfId="0" applyFont="1" applyFill="1" applyBorder="1" applyAlignment="1" applyProtection="1">
      <alignment horizontal="center" vertical="center"/>
      <protection locked="0"/>
    </xf>
    <xf numFmtId="0" fontId="30" fillId="14" borderId="33" xfId="0" applyFont="1" applyFill="1" applyBorder="1" applyAlignment="1" applyProtection="1">
      <alignment horizontal="center" vertical="center"/>
    </xf>
    <xf numFmtId="49" fontId="30" fillId="6" borderId="33" xfId="0" applyNumberFormat="1" applyFont="1" applyFill="1" applyBorder="1" applyAlignment="1" applyProtection="1">
      <alignment horizontal="center" vertical="center"/>
      <protection locked="0"/>
    </xf>
    <xf numFmtId="167" fontId="30" fillId="14" borderId="33" xfId="0" applyNumberFormat="1" applyFont="1" applyFill="1" applyBorder="1" applyAlignment="1" applyProtection="1">
      <alignment horizontal="center" vertical="center"/>
    </xf>
    <xf numFmtId="14" fontId="30" fillId="6" borderId="33" xfId="0" applyNumberFormat="1" applyFont="1" applyFill="1" applyBorder="1" applyAlignment="1" applyProtection="1">
      <alignment horizontal="center" vertical="center"/>
      <protection locked="0"/>
    </xf>
    <xf numFmtId="14" fontId="21" fillId="6" borderId="33" xfId="0" applyNumberFormat="1" applyFont="1" applyFill="1" applyBorder="1" applyAlignment="1" applyProtection="1">
      <alignment horizontal="center" vertical="center"/>
      <protection locked="0"/>
    </xf>
    <xf numFmtId="14" fontId="21" fillId="11" borderId="33" xfId="0" applyNumberFormat="1" applyFont="1" applyFill="1" applyBorder="1" applyAlignment="1" applyProtection="1">
      <alignment horizontal="center" vertical="center"/>
      <protection locked="0"/>
    </xf>
    <xf numFmtId="0" fontId="0" fillId="35" borderId="6" xfId="0" applyFont="1" applyFill="1" applyBorder="1" applyAlignment="1">
      <alignment vertical="center"/>
    </xf>
    <xf numFmtId="0" fontId="0" fillId="0" borderId="6" xfId="0" applyFont="1" applyBorder="1" applyAlignment="1">
      <alignment vertical="center"/>
    </xf>
    <xf numFmtId="0" fontId="30" fillId="0" borderId="33" xfId="0" applyFont="1" applyFill="1" applyBorder="1" applyAlignment="1" applyProtection="1">
      <alignment horizontal="left" vertical="center"/>
      <protection locked="0"/>
    </xf>
    <xf numFmtId="0" fontId="7" fillId="4" borderId="33" xfId="0" applyFont="1" applyFill="1" applyBorder="1" applyAlignment="1" applyProtection="1">
      <alignment horizontal="center" vertical="center" wrapText="1"/>
      <protection locked="0"/>
    </xf>
    <xf numFmtId="0" fontId="7" fillId="4" borderId="33" xfId="0" applyFont="1" applyFill="1" applyBorder="1" applyAlignment="1" applyProtection="1">
      <alignment horizontal="center" vertical="center"/>
      <protection locked="0"/>
    </xf>
    <xf numFmtId="0" fontId="31" fillId="0" borderId="33" xfId="0" applyFont="1" applyBorder="1" applyAlignment="1">
      <alignment vertical="center"/>
    </xf>
    <xf numFmtId="0" fontId="21" fillId="6" borderId="33" xfId="0" applyFont="1" applyFill="1" applyBorder="1" applyAlignment="1" applyProtection="1">
      <alignment horizontal="center" vertical="center"/>
      <protection locked="0"/>
    </xf>
    <xf numFmtId="165" fontId="21" fillId="6" borderId="33" xfId="0" applyNumberFormat="1" applyFont="1" applyFill="1" applyBorder="1" applyAlignment="1" applyProtection="1">
      <alignment horizontal="center" vertical="center"/>
      <protection locked="0"/>
    </xf>
    <xf numFmtId="0" fontId="21" fillId="0" borderId="33" xfId="0" applyFont="1" applyFill="1" applyBorder="1" applyAlignment="1" applyProtection="1">
      <alignment horizontal="left" vertical="center"/>
      <protection locked="0"/>
    </xf>
    <xf numFmtId="0" fontId="21" fillId="24" borderId="33" xfId="0" applyFont="1" applyFill="1" applyBorder="1" applyAlignment="1" applyProtection="1">
      <alignment horizontal="center" vertical="center"/>
      <protection locked="0"/>
    </xf>
    <xf numFmtId="0" fontId="21" fillId="14" borderId="33" xfId="0" applyFont="1" applyFill="1" applyBorder="1" applyAlignment="1" applyProtection="1">
      <alignment horizontal="center" vertical="center"/>
    </xf>
    <xf numFmtId="49" fontId="21" fillId="6" borderId="33" xfId="0" applyNumberFormat="1" applyFont="1" applyFill="1" applyBorder="1" applyAlignment="1" applyProtection="1">
      <alignment horizontal="center" vertical="center"/>
      <protection locked="0"/>
    </xf>
    <xf numFmtId="167" fontId="21" fillId="14" borderId="33" xfId="0" applyNumberFormat="1" applyFont="1" applyFill="1" applyBorder="1" applyAlignment="1" applyProtection="1">
      <alignment horizontal="center" vertical="center"/>
    </xf>
    <xf numFmtId="0" fontId="31" fillId="0" borderId="33" xfId="0" applyFont="1" applyBorder="1" applyAlignment="1">
      <alignment horizontal="center" vertical="center"/>
    </xf>
    <xf numFmtId="0" fontId="50" fillId="0" borderId="33" xfId="0" applyFont="1" applyBorder="1" applyAlignment="1">
      <alignment horizontal="center" vertical="center"/>
    </xf>
    <xf numFmtId="49" fontId="31" fillId="6" borderId="33" xfId="0" applyNumberFormat="1" applyFont="1" applyFill="1" applyBorder="1" applyAlignment="1" applyProtection="1">
      <alignment horizontal="center" vertical="center"/>
      <protection locked="0"/>
    </xf>
    <xf numFmtId="0" fontId="30" fillId="6" borderId="33" xfId="0" applyFont="1" applyFill="1" applyBorder="1" applyAlignment="1" applyProtection="1">
      <alignment horizontal="center" vertical="center" wrapText="1"/>
      <protection locked="0"/>
    </xf>
    <xf numFmtId="49" fontId="30" fillId="11" borderId="33" xfId="0" applyNumberFormat="1" applyFont="1" applyFill="1" applyBorder="1" applyAlignment="1" applyProtection="1">
      <alignment horizontal="center" vertical="center"/>
      <protection locked="0"/>
    </xf>
    <xf numFmtId="0" fontId="21" fillId="6" borderId="33" xfId="0" applyFont="1" applyFill="1" applyBorder="1" applyAlignment="1" applyProtection="1">
      <alignment horizontal="center" vertical="center" wrapText="1"/>
      <protection locked="0"/>
    </xf>
    <xf numFmtId="0" fontId="30" fillId="19" borderId="33" xfId="0" applyFont="1" applyFill="1" applyBorder="1" applyAlignment="1" applyProtection="1">
      <alignment horizontal="center" vertical="center"/>
      <protection locked="0"/>
    </xf>
    <xf numFmtId="0" fontId="30" fillId="0" borderId="33" xfId="0" applyFont="1" applyFill="1" applyBorder="1" applyAlignment="1" applyProtection="1">
      <alignment horizontal="center" vertical="center"/>
      <protection locked="0"/>
    </xf>
    <xf numFmtId="14" fontId="30" fillId="0" borderId="33" xfId="0" applyNumberFormat="1" applyFont="1" applyFill="1" applyBorder="1" applyAlignment="1" applyProtection="1">
      <alignment horizontal="center" vertical="center"/>
      <protection locked="0"/>
    </xf>
    <xf numFmtId="0" fontId="30" fillId="11" borderId="33" xfId="0" applyFont="1" applyFill="1" applyBorder="1" applyAlignment="1" applyProtection="1">
      <alignment horizontal="center" vertical="center"/>
      <protection locked="0"/>
    </xf>
    <xf numFmtId="14" fontId="30" fillId="11" borderId="33" xfId="0" applyNumberFormat="1" applyFont="1" applyFill="1" applyBorder="1" applyAlignment="1" applyProtection="1">
      <alignment horizontal="center" vertical="center"/>
      <protection locked="0"/>
    </xf>
    <xf numFmtId="49" fontId="22" fillId="6" borderId="33" xfId="0" applyNumberFormat="1" applyFont="1" applyFill="1" applyBorder="1" applyAlignment="1" applyProtection="1">
      <alignment horizontal="center" vertical="center"/>
      <protection locked="0"/>
    </xf>
    <xf numFmtId="0" fontId="0" fillId="0" borderId="0" xfId="0" applyAlignment="1">
      <alignment vertical="center"/>
    </xf>
    <xf numFmtId="0" fontId="23" fillId="0" borderId="0" xfId="0" applyFont="1" applyAlignment="1" applyProtection="1">
      <alignment horizontal="lef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21" fillId="6" borderId="32" xfId="0" applyFont="1" applyFill="1" applyBorder="1" applyAlignment="1" applyProtection="1">
      <alignment horizontal="center" vertical="center"/>
      <protection locked="0"/>
    </xf>
    <xf numFmtId="14" fontId="21" fillId="11" borderId="6" xfId="0" applyNumberFormat="1"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4" fillId="6" borderId="15" xfId="0" applyFont="1" applyFill="1" applyBorder="1" applyAlignment="1" applyProtection="1">
      <alignment horizontal="center" vertical="center"/>
      <protection locked="0"/>
    </xf>
    <xf numFmtId="14" fontId="34" fillId="6" borderId="15" xfId="0" applyNumberFormat="1" applyFont="1" applyFill="1" applyBorder="1" applyAlignment="1" applyProtection="1">
      <alignment horizontal="center" vertical="center"/>
      <protection locked="0"/>
    </xf>
    <xf numFmtId="0" fontId="34" fillId="6" borderId="15" xfId="0" applyFont="1" applyFill="1" applyBorder="1" applyAlignment="1" applyProtection="1">
      <alignment horizontal="left" vertical="center"/>
      <protection locked="0"/>
    </xf>
    <xf numFmtId="0" fontId="34" fillId="24" borderId="15" xfId="0"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0" borderId="15" xfId="0" applyFont="1" applyFill="1" applyBorder="1" applyAlignment="1" applyProtection="1">
      <alignment horizontal="center" vertical="center" wrapText="1"/>
      <protection locked="0"/>
    </xf>
    <xf numFmtId="0" fontId="30" fillId="6" borderId="33" xfId="0" applyFont="1" applyFill="1" applyBorder="1" applyAlignment="1" applyProtection="1">
      <alignment vertical="center"/>
      <protection locked="0"/>
    </xf>
    <xf numFmtId="0" fontId="0" fillId="0" borderId="0" xfId="0" applyAlignment="1">
      <alignment vertical="center"/>
    </xf>
    <xf numFmtId="0" fontId="34" fillId="6" borderId="8" xfId="0" applyFont="1" applyFill="1" applyBorder="1" applyAlignment="1" applyProtection="1">
      <alignment horizontal="center" vertical="center"/>
      <protection locked="0"/>
    </xf>
    <xf numFmtId="14" fontId="34" fillId="6" borderId="8" xfId="0" applyNumberFormat="1" applyFont="1" applyFill="1" applyBorder="1" applyAlignment="1" applyProtection="1">
      <alignment horizontal="center" vertical="center"/>
      <protection locked="0"/>
    </xf>
    <xf numFmtId="0" fontId="34" fillId="6" borderId="8" xfId="0" applyFont="1" applyFill="1" applyBorder="1" applyAlignment="1" applyProtection="1">
      <alignment horizontal="left" vertical="center"/>
      <protection locked="0"/>
    </xf>
    <xf numFmtId="0" fontId="34" fillId="19" borderId="8"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4" fillId="20" borderId="6" xfId="0" applyFont="1" applyFill="1" applyBorder="1" applyAlignment="1" applyProtection="1">
      <alignment horizontal="left" vertical="center"/>
      <protection locked="0"/>
    </xf>
    <xf numFmtId="165" fontId="34" fillId="20" borderId="6" xfId="0" applyNumberFormat="1" applyFont="1" applyFill="1" applyBorder="1" applyAlignment="1" applyProtection="1">
      <alignment horizontal="center" vertical="center"/>
      <protection locked="0"/>
    </xf>
    <xf numFmtId="0" fontId="34" fillId="20" borderId="6" xfId="0" applyFont="1" applyFill="1" applyBorder="1" applyAlignment="1" applyProtection="1">
      <alignment horizontal="center" vertical="center"/>
      <protection locked="0"/>
    </xf>
    <xf numFmtId="49" fontId="34" fillId="12" borderId="6" xfId="0" applyNumberFormat="1" applyFont="1" applyFill="1" applyBorder="1" applyAlignment="1" applyProtection="1">
      <alignment horizontal="center" vertical="center"/>
      <protection locked="0"/>
    </xf>
    <xf numFmtId="0" fontId="2" fillId="20" borderId="0" xfId="0" applyFont="1" applyFill="1" applyAlignment="1">
      <alignment vertical="center"/>
    </xf>
    <xf numFmtId="14" fontId="34" fillId="20" borderId="6" xfId="0" applyNumberFormat="1" applyFont="1" applyFill="1" applyBorder="1" applyAlignment="1" applyProtection="1">
      <alignment horizontal="center" vertical="center"/>
      <protection locked="0"/>
    </xf>
    <xf numFmtId="0" fontId="34" fillId="20" borderId="6" xfId="0" applyFont="1" applyFill="1" applyBorder="1" applyAlignment="1" applyProtection="1">
      <alignment horizontal="center" vertical="center"/>
    </xf>
    <xf numFmtId="49" fontId="34" fillId="20" borderId="6" xfId="0" applyNumberFormat="1" applyFont="1" applyFill="1" applyBorder="1" applyAlignment="1" applyProtection="1">
      <alignment horizontal="center" vertical="center"/>
      <protection locked="0"/>
    </xf>
    <xf numFmtId="167" fontId="34" fillId="20" borderId="6" xfId="0" applyNumberFormat="1" applyFont="1" applyFill="1" applyBorder="1" applyAlignment="1" applyProtection="1">
      <alignment horizontal="center" vertical="center"/>
    </xf>
    <xf numFmtId="0" fontId="22" fillId="20" borderId="6" xfId="0" applyFont="1" applyFill="1" applyBorder="1" applyAlignment="1" applyProtection="1">
      <alignment horizontal="center" vertical="center" wrapText="1"/>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30" fillId="6" borderId="34" xfId="0" applyFont="1" applyFill="1" applyBorder="1" applyAlignment="1" applyProtection="1">
      <alignment horizontal="center" vertical="center"/>
      <protection locked="0"/>
    </xf>
    <xf numFmtId="14" fontId="30" fillId="6" borderId="34" xfId="0" applyNumberFormat="1" applyFont="1" applyFill="1" applyBorder="1" applyAlignment="1" applyProtection="1">
      <alignment horizontal="center" vertical="center"/>
      <protection locked="0"/>
    </xf>
    <xf numFmtId="0" fontId="30" fillId="6" borderId="34" xfId="0" applyFont="1" applyFill="1" applyBorder="1" applyAlignment="1" applyProtection="1">
      <alignment horizontal="left" vertical="center"/>
      <protection locked="0"/>
    </xf>
    <xf numFmtId="0" fontId="30" fillId="24" borderId="34" xfId="0" applyFont="1" applyFill="1" applyBorder="1" applyAlignment="1" applyProtection="1">
      <alignment horizontal="center" vertical="center"/>
      <protection locked="0"/>
    </xf>
    <xf numFmtId="0" fontId="30" fillId="14" borderId="34" xfId="0" applyFont="1" applyFill="1" applyBorder="1" applyAlignment="1" applyProtection="1">
      <alignment horizontal="center" vertical="center"/>
    </xf>
    <xf numFmtId="49" fontId="30" fillId="6" borderId="34" xfId="0" applyNumberFormat="1" applyFont="1" applyFill="1" applyBorder="1" applyAlignment="1" applyProtection="1">
      <alignment horizontal="center" vertical="center"/>
      <protection locked="0"/>
    </xf>
    <xf numFmtId="167" fontId="30" fillId="14" borderId="34" xfId="0" applyNumberFormat="1" applyFont="1" applyFill="1" applyBorder="1" applyAlignment="1" applyProtection="1">
      <alignment horizontal="center" vertical="center"/>
    </xf>
    <xf numFmtId="14" fontId="31" fillId="0" borderId="34" xfId="0" applyNumberFormat="1" applyFont="1" applyBorder="1" applyAlignment="1">
      <alignment horizontal="center" vertical="center"/>
    </xf>
    <xf numFmtId="0" fontId="30" fillId="6" borderId="34" xfId="0" applyFont="1" applyFill="1" applyBorder="1" applyAlignment="1" applyProtection="1">
      <alignment horizontal="center" vertical="center" wrapText="1"/>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19" borderId="34"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14" fontId="30" fillId="11" borderId="15" xfId="0" applyNumberFormat="1"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21" fillId="6" borderId="34" xfId="0"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67" fontId="30" fillId="12" borderId="34" xfId="0" applyNumberFormat="1" applyFont="1" applyFill="1" applyBorder="1" applyAlignment="1" applyProtection="1">
      <alignment horizontal="center" vertical="center"/>
    </xf>
    <xf numFmtId="0" fontId="30" fillId="0" borderId="0" xfId="0" applyFont="1" applyFill="1" applyBorder="1" applyAlignment="1" applyProtection="1">
      <alignment vertical="center"/>
    </xf>
    <xf numFmtId="0" fontId="30" fillId="0" borderId="0" xfId="0" applyNumberFormat="1" applyFont="1" applyFill="1" applyBorder="1" applyAlignment="1" applyProtection="1">
      <alignment vertical="center"/>
    </xf>
    <xf numFmtId="0" fontId="30" fillId="0" borderId="0" xfId="0" applyFont="1" applyFill="1" applyBorder="1" applyAlignment="1" applyProtection="1">
      <alignment horizontal="left" vertical="center"/>
    </xf>
    <xf numFmtId="0" fontId="0" fillId="0" borderId="0" xfId="0" applyFont="1" applyFill="1" applyBorder="1" applyAlignment="1" applyProtection="1">
      <alignment vertical="center"/>
    </xf>
    <xf numFmtId="0" fontId="0" fillId="0" borderId="0" xfId="0" applyNumberFormat="1" applyFont="1" applyFill="1" applyBorder="1" applyAlignment="1" applyProtection="1">
      <alignment vertical="center"/>
    </xf>
    <xf numFmtId="167" fontId="83" fillId="16" borderId="34" xfId="0" applyNumberFormat="1" applyFont="1" applyFill="1" applyBorder="1" applyAlignment="1">
      <alignment horizontal="center" vertical="center"/>
    </xf>
    <xf numFmtId="0" fontId="0" fillId="0" borderId="0" xfId="0" applyAlignment="1">
      <alignment vertical="center"/>
    </xf>
    <xf numFmtId="14" fontId="34" fillId="0" borderId="6" xfId="0" applyNumberFormat="1" applyFont="1" applyFill="1" applyBorder="1" applyAlignment="1" applyProtection="1">
      <alignment horizontal="center" vertical="center"/>
      <protection locked="0"/>
    </xf>
    <xf numFmtId="14" fontId="22" fillId="6" borderId="6" xfId="0" applyNumberFormat="1" applyFont="1" applyFill="1" applyBorder="1" applyAlignment="1" applyProtection="1">
      <alignment horizontal="center" vertical="center"/>
      <protection locked="0"/>
    </xf>
    <xf numFmtId="0" fontId="31" fillId="0" borderId="0" xfId="0" quotePrefix="1" applyFont="1" applyAlignment="1">
      <alignment vertical="center"/>
    </xf>
    <xf numFmtId="0" fontId="34" fillId="6" borderId="6" xfId="0" quotePrefix="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1" fillId="0" borderId="0" xfId="0" applyFont="1" applyBorder="1" applyAlignment="1">
      <alignment vertical="center"/>
    </xf>
    <xf numFmtId="0" fontId="31" fillId="0" borderId="0" xfId="0" applyFont="1" applyBorder="1" applyAlignment="1">
      <alignment horizontal="lef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4" fontId="30" fillId="11" borderId="34"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14" fontId="21" fillId="11" borderId="34"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21" fillId="24" borderId="34" xfId="0" applyFont="1" applyFill="1" applyBorder="1" applyAlignment="1" applyProtection="1">
      <alignment horizontal="center" vertical="center"/>
      <protection locked="0"/>
    </xf>
    <xf numFmtId="49" fontId="21" fillId="6" borderId="34" xfId="0" applyNumberFormat="1" applyFont="1" applyFill="1" applyBorder="1" applyAlignment="1" applyProtection="1">
      <alignment horizontal="center" vertical="center"/>
      <protection locked="0"/>
    </xf>
    <xf numFmtId="14" fontId="21" fillId="6" borderId="34"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4" fontId="31" fillId="11" borderId="34" xfId="0" applyNumberFormat="1" applyFont="1" applyFill="1" applyBorder="1" applyAlignment="1">
      <alignment horizontal="center"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14" fontId="21" fillId="11" borderId="15"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36" borderId="6" xfId="0" applyFont="1" applyFill="1" applyBorder="1" applyAlignment="1" applyProtection="1">
      <alignment horizontal="center" vertical="center"/>
      <protection locked="0"/>
    </xf>
    <xf numFmtId="0" fontId="30" fillId="36" borderId="34"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25" fillId="2" borderId="0" xfId="0" applyFont="1" applyFill="1" applyAlignment="1">
      <alignment horizontal="center" vertical="center"/>
    </xf>
    <xf numFmtId="0" fontId="28" fillId="0" borderId="10" xfId="0" applyFont="1" applyBorder="1" applyAlignment="1">
      <alignment horizontal="center" vertical="center"/>
    </xf>
    <xf numFmtId="0" fontId="29" fillId="0" borderId="10" xfId="0" applyFont="1" applyBorder="1" applyAlignment="1">
      <alignment horizontal="center" vertical="center"/>
    </xf>
    <xf numFmtId="0" fontId="31" fillId="0" borderId="0" xfId="0" applyFont="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pplyProtection="1">
      <alignment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30" fillId="11" borderId="34" xfId="0" applyFont="1" applyFill="1" applyBorder="1" applyAlignment="1" applyProtection="1">
      <alignment horizontal="center" vertical="center"/>
      <protection locked="0"/>
    </xf>
    <xf numFmtId="0" fontId="31" fillId="0" borderId="15" xfId="0" applyFont="1" applyBorder="1" applyAlignment="1">
      <alignment horizontal="center" vertical="center"/>
    </xf>
    <xf numFmtId="0" fontId="0" fillId="0" borderId="0" xfId="0" applyAlignment="1">
      <alignment vertical="center"/>
    </xf>
    <xf numFmtId="0" fontId="31" fillId="0" borderId="15" xfId="0" applyFont="1" applyBorder="1"/>
    <xf numFmtId="0" fontId="0" fillId="6" borderId="0" xfId="0" applyFill="1" applyAlignment="1">
      <alignment vertical="center"/>
    </xf>
    <xf numFmtId="0" fontId="0" fillId="0" borderId="0" xfId="0" applyAlignment="1">
      <alignment vertical="center"/>
    </xf>
    <xf numFmtId="0" fontId="30" fillId="20" borderId="34" xfId="0" applyFont="1" applyFill="1" applyBorder="1" applyAlignment="1" applyProtection="1">
      <alignment horizontal="center" vertical="center"/>
      <protection locked="0"/>
    </xf>
    <xf numFmtId="14" fontId="31" fillId="20" borderId="34" xfId="0" applyNumberFormat="1" applyFont="1" applyFill="1" applyBorder="1" applyAlignment="1">
      <alignment horizontal="center" vertical="center"/>
    </xf>
    <xf numFmtId="0" fontId="30" fillId="20" borderId="34" xfId="0" applyFont="1" applyFill="1" applyBorder="1" applyAlignment="1" applyProtection="1">
      <alignment horizontal="left"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pplyProtection="1">
      <alignment vertical="center"/>
      <protection locked="0"/>
    </xf>
    <xf numFmtId="0" fontId="0" fillId="0" borderId="0" xfId="0" applyAlignment="1">
      <alignment vertical="center"/>
    </xf>
    <xf numFmtId="0" fontId="0" fillId="0" borderId="0" xfId="0" applyAlignment="1">
      <alignment vertical="center"/>
    </xf>
    <xf numFmtId="0" fontId="0" fillId="0" borderId="0" xfId="0" applyBorder="1" applyAlignment="1" applyProtection="1">
      <alignment vertical="center"/>
      <protection locked="0"/>
    </xf>
    <xf numFmtId="0" fontId="3" fillId="11" borderId="0" xfId="0" applyFont="1" applyFill="1" applyBorder="1" applyAlignment="1" applyProtection="1">
      <alignment vertical="center"/>
      <protection locked="0"/>
    </xf>
    <xf numFmtId="0" fontId="0" fillId="0" borderId="0" xfId="0" applyBorder="1" applyAlignment="1" applyProtection="1">
      <alignment horizontal="left" vertical="center"/>
      <protection locked="0"/>
    </xf>
    <xf numFmtId="0" fontId="4" fillId="2" borderId="35" xfId="0" applyFont="1" applyFill="1" applyBorder="1" applyAlignment="1" applyProtection="1">
      <alignment horizontal="center" vertical="center"/>
      <protection locked="0"/>
    </xf>
    <xf numFmtId="167" fontId="21" fillId="0" borderId="0" xfId="0" applyNumberFormat="1"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36" borderId="33"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0" borderId="0" xfId="0" applyBorder="1" applyAlignment="1" applyProtection="1">
      <alignment vertical="center"/>
      <protection locked="0"/>
    </xf>
    <xf numFmtId="0" fontId="0" fillId="0" borderId="0" xfId="0" applyBorder="1" applyAlignment="1">
      <alignment vertical="center"/>
    </xf>
    <xf numFmtId="0" fontId="0" fillId="0" borderId="0" xfId="0" applyAlignment="1">
      <alignment vertical="center"/>
    </xf>
    <xf numFmtId="0" fontId="31" fillId="0" borderId="33" xfId="0" applyFont="1" applyBorder="1"/>
    <xf numFmtId="0" fontId="31" fillId="2" borderId="0" xfId="0" applyFont="1" applyFill="1" applyBorder="1" applyAlignment="1">
      <alignment vertical="center"/>
    </xf>
    <xf numFmtId="0" fontId="25" fillId="2" borderId="0" xfId="0" applyFont="1" applyFill="1" applyBorder="1" applyAlignment="1">
      <alignment vertical="center"/>
    </xf>
    <xf numFmtId="0" fontId="0" fillId="2" borderId="0" xfId="0" applyFill="1" applyBorder="1" applyAlignment="1">
      <alignment vertical="center"/>
    </xf>
    <xf numFmtId="0" fontId="24" fillId="2" borderId="0" xfId="0" applyFont="1" applyFill="1" applyBorder="1" applyAlignment="1">
      <alignment vertical="center"/>
    </xf>
    <xf numFmtId="167" fontId="21" fillId="11" borderId="0" xfId="0" applyNumberFormat="1" applyFont="1" applyFill="1" applyBorder="1" applyAlignment="1" applyProtection="1">
      <alignment horizontal="center" vertical="center"/>
      <protection locked="0"/>
    </xf>
    <xf numFmtId="0" fontId="66" fillId="2" borderId="0" xfId="0" applyFont="1" applyFill="1" applyBorder="1" applyAlignment="1">
      <alignment horizontal="right" vertical="center"/>
    </xf>
    <xf numFmtId="166" fontId="24" fillId="2" borderId="0" xfId="0" applyNumberFormat="1" applyFont="1" applyFill="1" applyBorder="1" applyAlignment="1">
      <alignment horizontal="center" vertical="center"/>
    </xf>
    <xf numFmtId="0" fontId="21" fillId="11" borderId="34" xfId="0" applyFont="1" applyFill="1" applyBorder="1" applyAlignment="1" applyProtection="1">
      <alignment horizontal="center" vertical="center"/>
      <protection locked="0"/>
    </xf>
    <xf numFmtId="0" fontId="0" fillId="0" borderId="0" xfId="0" applyAlignment="1">
      <alignment vertical="center"/>
    </xf>
    <xf numFmtId="0" fontId="30" fillId="6" borderId="34" xfId="0" applyFont="1" applyFill="1" applyBorder="1" applyAlignment="1">
      <alignment horizontal="center" vertical="center"/>
    </xf>
    <xf numFmtId="14" fontId="30" fillId="6" borderId="34" xfId="0" applyNumberFormat="1" applyFont="1" applyFill="1" applyBorder="1" applyAlignment="1">
      <alignment horizontal="center" vertical="center"/>
    </xf>
    <xf numFmtId="0" fontId="30" fillId="6" borderId="34" xfId="0" applyFont="1" applyFill="1" applyBorder="1" applyAlignment="1">
      <alignment horizontal="left" vertical="center"/>
    </xf>
    <xf numFmtId="0" fontId="30" fillId="24" borderId="34" xfId="0" applyFont="1" applyFill="1" applyBorder="1" applyAlignment="1">
      <alignment horizontal="center" vertical="center"/>
    </xf>
    <xf numFmtId="0" fontId="0" fillId="6" borderId="0" xfId="0" applyFill="1" applyAlignment="1">
      <alignment vertical="center"/>
    </xf>
    <xf numFmtId="0" fontId="0" fillId="0" borderId="0" xfId="0" applyAlignment="1">
      <alignment vertical="center"/>
    </xf>
    <xf numFmtId="167" fontId="23" fillId="0" borderId="0" xfId="0" applyNumberFormat="1" applyFont="1" applyAlignment="1" applyProtection="1">
      <alignment horizontal="center"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14" fontId="30" fillId="6" borderId="34" xfId="0" applyNumberFormat="1" applyFont="1" applyFill="1" applyBorder="1" applyAlignment="1">
      <alignment horizontal="center" vertical="center" wrapText="1"/>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13" fillId="11" borderId="34" xfId="0" applyFont="1" applyFill="1" applyBorder="1" applyAlignment="1" applyProtection="1">
      <alignment horizontal="center" vertical="center" wrapText="1"/>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49" fontId="30" fillId="6" borderId="6" xfId="0" applyNumberFormat="1" applyFont="1" applyFill="1" applyBorder="1" applyAlignment="1">
      <alignment horizontal="center" vertical="center"/>
    </xf>
    <xf numFmtId="0" fontId="0" fillId="0" borderId="34" xfId="0" applyBorder="1"/>
    <xf numFmtId="0" fontId="0" fillId="0" borderId="34" xfId="0" applyBorder="1" applyAlignment="1">
      <alignment horizontal="center"/>
    </xf>
    <xf numFmtId="49" fontId="30" fillId="6" borderId="13" xfId="0" applyNumberFormat="1" applyFont="1" applyFill="1" applyBorder="1" applyAlignment="1">
      <alignment horizontal="center" vertical="center"/>
    </xf>
    <xf numFmtId="0" fontId="0" fillId="0" borderId="6" xfId="0" applyBorder="1"/>
    <xf numFmtId="0" fontId="0" fillId="0" borderId="6" xfId="0" applyBorder="1" applyAlignment="1">
      <alignment horizontal="center"/>
    </xf>
    <xf numFmtId="0" fontId="30" fillId="6" borderId="34" xfId="0" applyFont="1" applyFill="1" applyBorder="1" applyAlignment="1" applyProtection="1">
      <alignment vertical="center"/>
      <protection locked="0"/>
    </xf>
    <xf numFmtId="0" fontId="7" fillId="4" borderId="36" xfId="0" applyFont="1" applyFill="1" applyBorder="1" applyAlignment="1">
      <alignment horizontal="center" vertical="center" wrapText="1"/>
    </xf>
    <xf numFmtId="0" fontId="7" fillId="4" borderId="36" xfId="0" applyFont="1" applyFill="1" applyBorder="1" applyAlignment="1">
      <alignment horizontal="center" vertical="center"/>
    </xf>
    <xf numFmtId="0" fontId="30" fillId="6" borderId="36" xfId="0" applyFont="1" applyFill="1" applyBorder="1" applyAlignment="1">
      <alignment horizontal="center" vertical="center"/>
    </xf>
    <xf numFmtId="14" fontId="30" fillId="6" borderId="36" xfId="0" applyNumberFormat="1" applyFont="1" applyFill="1" applyBorder="1" applyAlignment="1">
      <alignment horizontal="center" vertical="center"/>
    </xf>
    <xf numFmtId="0" fontId="30" fillId="6" borderId="36" xfId="0" applyFont="1" applyFill="1" applyBorder="1" applyAlignment="1">
      <alignment horizontal="left" vertical="center"/>
    </xf>
    <xf numFmtId="0" fontId="30" fillId="24" borderId="36" xfId="0" applyFont="1" applyFill="1" applyBorder="1" applyAlignment="1">
      <alignment horizontal="center" vertical="center"/>
    </xf>
    <xf numFmtId="0" fontId="30" fillId="14" borderId="36" xfId="0" applyFont="1" applyFill="1" applyBorder="1" applyAlignment="1">
      <alignment horizontal="center" vertical="center"/>
    </xf>
    <xf numFmtId="49" fontId="30" fillId="6" borderId="36" xfId="0" applyNumberFormat="1" applyFont="1" applyFill="1" applyBorder="1" applyAlignment="1">
      <alignment horizontal="center" vertical="center"/>
    </xf>
    <xf numFmtId="167" fontId="30" fillId="14" borderId="36" xfId="0" applyNumberFormat="1" applyFont="1" applyFill="1" applyBorder="1" applyAlignment="1">
      <alignment horizontal="center" vertical="center"/>
    </xf>
    <xf numFmtId="0" fontId="47" fillId="6" borderId="36" xfId="0" applyFont="1" applyFill="1" applyBorder="1" applyAlignment="1">
      <alignment horizontal="center" vertical="center"/>
    </xf>
    <xf numFmtId="0" fontId="30" fillId="6" borderId="36" xfId="0" applyFont="1" applyFill="1" applyBorder="1" applyAlignment="1">
      <alignment horizontal="center" vertical="center" wrapText="1"/>
    </xf>
    <xf numFmtId="0" fontId="21" fillId="6" borderId="36" xfId="0" applyFont="1" applyFill="1" applyBorder="1" applyAlignment="1">
      <alignment horizontal="center" vertical="center"/>
    </xf>
    <xf numFmtId="165" fontId="21" fillId="6" borderId="36" xfId="0" applyNumberFormat="1" applyFont="1" applyFill="1" applyBorder="1" applyAlignment="1">
      <alignment horizontal="center" vertical="center"/>
    </xf>
    <xf numFmtId="0" fontId="21" fillId="6" borderId="36" xfId="0" applyFont="1" applyFill="1" applyBorder="1" applyAlignment="1">
      <alignment horizontal="left" vertical="center"/>
    </xf>
    <xf numFmtId="0" fontId="21" fillId="24" borderId="36" xfId="0" applyFont="1" applyFill="1" applyBorder="1" applyAlignment="1">
      <alignment horizontal="center" vertical="center"/>
    </xf>
    <xf numFmtId="0" fontId="21" fillId="14" borderId="36" xfId="0" applyFont="1" applyFill="1" applyBorder="1" applyAlignment="1">
      <alignment horizontal="center" vertical="center"/>
    </xf>
    <xf numFmtId="49" fontId="21" fillId="6" borderId="36" xfId="0" applyNumberFormat="1" applyFont="1" applyFill="1" applyBorder="1" applyAlignment="1">
      <alignment horizontal="center" vertical="center"/>
    </xf>
    <xf numFmtId="167" fontId="21" fillId="14" borderId="36" xfId="0" applyNumberFormat="1" applyFont="1" applyFill="1" applyBorder="1" applyAlignment="1">
      <alignment horizontal="center" vertical="center"/>
    </xf>
    <xf numFmtId="14" fontId="31" fillId="35" borderId="36" xfId="0" applyNumberFormat="1" applyFont="1" applyFill="1" applyBorder="1" applyAlignment="1">
      <alignment horizontal="center" vertical="center"/>
    </xf>
    <xf numFmtId="14" fontId="31" fillId="37" borderId="36" xfId="0" applyNumberFormat="1" applyFont="1" applyFill="1" applyBorder="1" applyAlignment="1">
      <alignment horizontal="center" vertical="center"/>
    </xf>
    <xf numFmtId="49" fontId="31" fillId="6" borderId="36" xfId="0" applyNumberFormat="1" applyFont="1" applyFill="1" applyBorder="1" applyAlignment="1">
      <alignment horizontal="center" vertical="center"/>
    </xf>
    <xf numFmtId="0" fontId="21" fillId="6" borderId="36" xfId="0" applyFont="1" applyFill="1" applyBorder="1" applyAlignment="1">
      <alignment horizontal="center" vertical="center" wrapText="1"/>
    </xf>
    <xf numFmtId="0" fontId="30" fillId="6" borderId="13" xfId="0" applyFont="1" applyFill="1" applyBorder="1" applyAlignment="1">
      <alignment horizontal="center" vertical="center"/>
    </xf>
    <xf numFmtId="14" fontId="30" fillId="6" borderId="13" xfId="0" applyNumberFormat="1" applyFont="1" applyFill="1" applyBorder="1" applyAlignment="1">
      <alignment horizontal="center" vertical="center"/>
    </xf>
    <xf numFmtId="0" fontId="30" fillId="6" borderId="13" xfId="0" applyFont="1" applyFill="1" applyBorder="1" applyAlignment="1">
      <alignment horizontal="left" vertical="center"/>
    </xf>
    <xf numFmtId="0" fontId="30" fillId="24" borderId="13" xfId="0" applyFont="1" applyFill="1" applyBorder="1" applyAlignment="1">
      <alignment horizontal="center" vertical="center"/>
    </xf>
    <xf numFmtId="0" fontId="30" fillId="14" borderId="13" xfId="0" applyFont="1" applyFill="1" applyBorder="1" applyAlignment="1">
      <alignment horizontal="center" vertical="center"/>
    </xf>
    <xf numFmtId="167" fontId="30" fillId="14" borderId="13" xfId="0" applyNumberFormat="1" applyFont="1" applyFill="1" applyBorder="1" applyAlignment="1">
      <alignment horizontal="center" vertical="center"/>
    </xf>
    <xf numFmtId="0" fontId="0" fillId="0" borderId="0" xfId="0" applyAlignment="1">
      <alignment vertical="center"/>
    </xf>
    <xf numFmtId="0" fontId="30" fillId="11" borderId="34" xfId="0" applyFont="1" applyFill="1" applyBorder="1" applyAlignment="1" applyProtection="1">
      <alignment horizontal="center" vertical="center" wrapText="1"/>
      <protection locked="0"/>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4" fillId="2" borderId="1" xfId="0" applyFont="1" applyFill="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lignment vertical="center"/>
    </xf>
    <xf numFmtId="0" fontId="94" fillId="6" borderId="34" xfId="0"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34" fillId="6" borderId="30" xfId="0" applyFont="1" applyFill="1" applyBorder="1" applyAlignment="1" applyProtection="1">
      <alignment horizontal="center" vertical="center"/>
      <protection locked="0"/>
    </xf>
    <xf numFmtId="14" fontId="34" fillId="6" borderId="30" xfId="0" applyNumberFormat="1" applyFont="1" applyFill="1" applyBorder="1" applyAlignment="1" applyProtection="1">
      <alignment horizontal="center" vertical="center"/>
      <protection locked="0"/>
    </xf>
    <xf numFmtId="0" fontId="34" fillId="6" borderId="30" xfId="0" applyFont="1" applyFill="1" applyBorder="1" applyAlignment="1" applyProtection="1">
      <alignment horizontal="left" vertical="center"/>
      <protection locked="0"/>
    </xf>
    <xf numFmtId="0" fontId="34" fillId="24" borderId="30" xfId="0" applyFont="1" applyFill="1" applyBorder="1" applyAlignment="1" applyProtection="1">
      <alignment horizontal="center" vertical="center"/>
      <protection locked="0"/>
    </xf>
    <xf numFmtId="0" fontId="34" fillId="6" borderId="34" xfId="0" applyFont="1" applyFill="1" applyBorder="1" applyAlignment="1" applyProtection="1">
      <alignment horizontal="center" vertical="center"/>
      <protection locked="0"/>
    </xf>
    <xf numFmtId="14" fontId="34" fillId="6" borderId="34" xfId="0" applyNumberFormat="1" applyFont="1" applyFill="1" applyBorder="1" applyAlignment="1" applyProtection="1">
      <alignment horizontal="center" vertical="center"/>
      <protection locked="0"/>
    </xf>
    <xf numFmtId="0" fontId="34" fillId="6" borderId="34" xfId="0" applyFont="1" applyFill="1" applyBorder="1" applyAlignment="1" applyProtection="1">
      <alignment horizontal="left" vertical="center"/>
      <protection locked="0"/>
    </xf>
    <xf numFmtId="0" fontId="34" fillId="24" borderId="34" xfId="0" applyFont="1" applyFill="1" applyBorder="1" applyAlignment="1" applyProtection="1">
      <alignment horizontal="center" vertical="center"/>
      <protection locked="0"/>
    </xf>
    <xf numFmtId="0" fontId="30" fillId="24" borderId="36" xfId="0" applyFont="1" applyFill="1" applyBorder="1" applyAlignment="1" applyProtection="1">
      <alignment horizontal="center" vertical="center"/>
      <protection locked="0"/>
    </xf>
    <xf numFmtId="167" fontId="30" fillId="14" borderId="36" xfId="0" applyNumberFormat="1" applyFont="1" applyFill="1" applyBorder="1" applyAlignment="1" applyProtection="1">
      <alignment horizontal="center" vertical="center"/>
    </xf>
    <xf numFmtId="0" fontId="0" fillId="0" borderId="0" xfId="0" applyAlignment="1">
      <alignment vertical="center"/>
    </xf>
    <xf numFmtId="0" fontId="0" fillId="0" borderId="0" xfId="0" applyAlignment="1">
      <alignment vertical="center"/>
    </xf>
    <xf numFmtId="0" fontId="31" fillId="0" borderId="34" xfId="0" applyFont="1" applyBorder="1" applyAlignment="1">
      <alignment horizontal="center"/>
    </xf>
    <xf numFmtId="0" fontId="30" fillId="6" borderId="36" xfId="0" applyFont="1" applyFill="1" applyBorder="1" applyAlignment="1" applyProtection="1">
      <alignment horizontal="center" vertical="center"/>
      <protection locked="0"/>
    </xf>
    <xf numFmtId="0" fontId="30" fillId="6" borderId="36" xfId="0" applyFont="1" applyFill="1" applyBorder="1" applyAlignment="1" applyProtection="1">
      <alignment horizontal="left" vertical="center"/>
      <protection locked="0"/>
    </xf>
    <xf numFmtId="0" fontId="30" fillId="14" borderId="36" xfId="0" applyFont="1" applyFill="1" applyBorder="1" applyAlignment="1" applyProtection="1">
      <alignment horizontal="center" vertical="center"/>
    </xf>
    <xf numFmtId="49" fontId="30" fillId="6" borderId="36" xfId="0" applyNumberFormat="1"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4" fillId="2" borderId="1" xfId="0" applyFont="1" applyFill="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14" fontId="30" fillId="6" borderId="36" xfId="0" applyNumberFormat="1"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35" borderId="30" xfId="0" applyFont="1" applyFill="1" applyBorder="1" applyAlignment="1">
      <alignment vertical="center"/>
    </xf>
    <xf numFmtId="0" fontId="0" fillId="35" borderId="30" xfId="0" applyFont="1" applyFill="1" applyBorder="1" applyAlignment="1">
      <alignment horizontal="center" vertical="center"/>
    </xf>
    <xf numFmtId="0" fontId="0" fillId="0" borderId="0" xfId="0" applyAlignment="1">
      <alignment vertical="center"/>
    </xf>
    <xf numFmtId="0" fontId="0" fillId="0" borderId="0" xfId="0" applyAlignment="1">
      <alignment vertical="center"/>
    </xf>
    <xf numFmtId="0" fontId="21" fillId="22" borderId="34" xfId="0" applyFont="1" applyFill="1" applyBorder="1" applyAlignment="1" applyProtection="1">
      <alignment horizontal="center" vertical="center"/>
      <protection locked="0"/>
    </xf>
    <xf numFmtId="0" fontId="21" fillId="6" borderId="15" xfId="0" applyFont="1" applyFill="1" applyBorder="1" applyAlignment="1" applyProtection="1">
      <alignment horizontal="center" vertical="center" wrapText="1"/>
      <protection locked="0"/>
    </xf>
    <xf numFmtId="0" fontId="30" fillId="0" borderId="15" xfId="0" applyFont="1" applyFill="1" applyBorder="1" applyAlignment="1" applyProtection="1">
      <alignment horizontal="center" vertical="center"/>
      <protection locked="0"/>
    </xf>
    <xf numFmtId="14" fontId="30" fillId="22" borderId="34" xfId="0" applyNumberFormat="1" applyFont="1" applyFill="1" applyBorder="1" applyAlignment="1" applyProtection="1">
      <alignment horizontal="center" vertical="center"/>
      <protection locked="0"/>
    </xf>
    <xf numFmtId="0" fontId="30" fillId="22" borderId="34" xfId="0" applyFont="1" applyFill="1" applyBorder="1" applyAlignment="1" applyProtection="1">
      <alignment horizontal="center" vertical="center"/>
      <protection locked="0"/>
    </xf>
    <xf numFmtId="0" fontId="30" fillId="30" borderId="15" xfId="0" applyFont="1" applyFill="1" applyBorder="1" applyAlignment="1" applyProtection="1">
      <alignment horizontal="center" vertical="center"/>
      <protection locked="0"/>
    </xf>
    <xf numFmtId="0" fontId="30" fillId="22" borderId="34" xfId="0" applyFont="1" applyFill="1" applyBorder="1" applyAlignment="1" applyProtection="1">
      <alignment horizontal="center" vertical="center"/>
    </xf>
    <xf numFmtId="0" fontId="21" fillId="14" borderId="34" xfId="0" applyFont="1" applyFill="1" applyBorder="1" applyAlignment="1" applyProtection="1">
      <alignment horizontal="center" vertical="center"/>
    </xf>
    <xf numFmtId="49" fontId="30" fillId="22" borderId="34" xfId="0" applyNumberFormat="1" applyFont="1" applyFill="1" applyBorder="1" applyAlignment="1" applyProtection="1">
      <alignment horizontal="center" vertical="center"/>
      <protection locked="0"/>
    </xf>
    <xf numFmtId="14" fontId="0" fillId="0" borderId="29" xfId="0" applyNumberFormat="1" applyBorder="1" applyAlignment="1">
      <alignment vertical="center"/>
    </xf>
    <xf numFmtId="0" fontId="46" fillId="6" borderId="34" xfId="0" applyFont="1" applyFill="1" applyBorder="1" applyAlignment="1" applyProtection="1">
      <alignment horizontal="center" vertical="center"/>
      <protection locked="0"/>
    </xf>
    <xf numFmtId="0" fontId="46" fillId="6" borderId="15" xfId="0" applyFont="1" applyFill="1" applyBorder="1" applyAlignment="1" applyProtection="1">
      <alignment horizontal="center" vertical="center"/>
      <protection locked="0"/>
    </xf>
    <xf numFmtId="0" fontId="0" fillId="0" borderId="15" xfId="0" applyBorder="1"/>
    <xf numFmtId="0" fontId="30" fillId="0" borderId="34" xfId="0" applyFont="1" applyFill="1" applyBorder="1" applyAlignment="1" applyProtection="1">
      <alignment horizontal="left" vertical="center"/>
      <protection locked="0"/>
    </xf>
    <xf numFmtId="0" fontId="21" fillId="6" borderId="15" xfId="0" applyFont="1" applyFill="1" applyBorder="1" applyAlignment="1" applyProtection="1">
      <alignment horizontal="left" vertical="center"/>
      <protection locked="0"/>
    </xf>
    <xf numFmtId="0" fontId="54" fillId="0" borderId="6" xfId="0" applyFont="1" applyBorder="1" applyAlignment="1">
      <alignment vertical="center"/>
    </xf>
    <xf numFmtId="0" fontId="54" fillId="0" borderId="6" xfId="0" applyFont="1" applyBorder="1" applyAlignment="1">
      <alignment horizontal="left" vertical="center"/>
    </xf>
    <xf numFmtId="0" fontId="0" fillId="0" borderId="15" xfId="0" applyBorder="1" applyAlignment="1">
      <alignment horizontal="center"/>
    </xf>
    <xf numFmtId="0" fontId="54" fillId="0" borderId="6" xfId="0" applyFont="1" applyBorder="1" applyAlignment="1">
      <alignment horizontal="center" vertical="center"/>
    </xf>
    <xf numFmtId="0" fontId="0" fillId="35" borderId="34" xfId="0" applyFont="1" applyFill="1" applyBorder="1" applyAlignment="1">
      <alignment horizontal="center" vertical="center"/>
    </xf>
    <xf numFmtId="0" fontId="30" fillId="36" borderId="15" xfId="0" applyFont="1" applyFill="1" applyBorder="1" applyAlignment="1" applyProtection="1">
      <alignment horizontal="center" vertical="center"/>
      <protection locked="0"/>
    </xf>
    <xf numFmtId="0" fontId="46" fillId="6" borderId="31" xfId="0" applyFont="1" applyFill="1" applyBorder="1" applyAlignment="1" applyProtection="1">
      <alignment horizontal="center" vertical="center"/>
      <protection locked="0"/>
    </xf>
    <xf numFmtId="14" fontId="21" fillId="6" borderId="30" xfId="0" applyNumberFormat="1" applyFont="1" applyFill="1" applyBorder="1" applyAlignment="1" applyProtection="1">
      <alignment horizontal="center" vertical="center"/>
      <protection locked="0"/>
    </xf>
    <xf numFmtId="0" fontId="30" fillId="6" borderId="8" xfId="0" applyFont="1" applyFill="1" applyBorder="1" applyAlignment="1" applyProtection="1">
      <alignment horizontal="center" vertical="center" wrapText="1"/>
      <protection locked="0"/>
    </xf>
    <xf numFmtId="165" fontId="21" fillId="6" borderId="15" xfId="0" applyNumberFormat="1" applyFont="1" applyFill="1" applyBorder="1" applyAlignment="1" applyProtection="1">
      <alignment horizontal="center" vertical="center"/>
      <protection locked="0"/>
    </xf>
    <xf numFmtId="0" fontId="0" fillId="35" borderId="34" xfId="0" applyFont="1" applyFill="1" applyBorder="1" applyAlignment="1">
      <alignment vertical="center"/>
    </xf>
    <xf numFmtId="0" fontId="0" fillId="0" borderId="0" xfId="0" applyAlignment="1">
      <alignment vertical="center"/>
    </xf>
    <xf numFmtId="0" fontId="54" fillId="0" borderId="15" xfId="0" applyFont="1" applyBorder="1" applyAlignment="1">
      <alignment horizontal="center" vertical="center"/>
    </xf>
    <xf numFmtId="0" fontId="0" fillId="35" borderId="34" xfId="0" applyFont="1" applyFill="1" applyBorder="1" applyAlignment="1">
      <alignment horizontal="left" vertical="center"/>
    </xf>
    <xf numFmtId="0" fontId="0" fillId="35" borderId="15" xfId="0" applyFont="1" applyFill="1" applyBorder="1" applyAlignment="1">
      <alignment horizontal="center" vertical="center"/>
    </xf>
    <xf numFmtId="0" fontId="0" fillId="0" borderId="0" xfId="0" applyAlignment="1">
      <alignment vertical="center"/>
    </xf>
    <xf numFmtId="0" fontId="0" fillId="0" borderId="0" xfId="0" applyAlignment="1">
      <alignment vertical="center"/>
    </xf>
    <xf numFmtId="0" fontId="21" fillId="6" borderId="6" xfId="0" applyFont="1" applyFill="1" applyBorder="1" applyAlignment="1" applyProtection="1">
      <alignment horizontal="center" vertical="center" wrapText="1"/>
      <protection locked="0"/>
    </xf>
    <xf numFmtId="0" fontId="21" fillId="6" borderId="34" xfId="0" applyFont="1" applyFill="1" applyBorder="1" applyAlignment="1" applyProtection="1">
      <alignment horizontal="left" vertical="center"/>
      <protection locked="0"/>
    </xf>
    <xf numFmtId="0" fontId="30" fillId="11" borderId="34" xfId="0" applyFont="1" applyFill="1" applyBorder="1" applyAlignment="1" applyProtection="1">
      <alignment horizontal="left" vertical="center"/>
      <protection locked="0"/>
    </xf>
    <xf numFmtId="0" fontId="30" fillId="22" borderId="34" xfId="0" applyFont="1" applyFill="1" applyBorder="1" applyAlignment="1" applyProtection="1">
      <alignment horizontal="left" vertical="center"/>
      <protection locked="0"/>
    </xf>
    <xf numFmtId="0" fontId="30" fillId="11" borderId="29" xfId="0" applyFont="1" applyFill="1" applyBorder="1" applyAlignment="1" applyProtection="1">
      <alignment horizontal="center" vertical="center"/>
      <protection locked="0"/>
    </xf>
    <xf numFmtId="0" fontId="21" fillId="6" borderId="30" xfId="0" applyFont="1" applyFill="1" applyBorder="1" applyAlignment="1" applyProtection="1">
      <alignment horizontal="left" vertical="center"/>
      <protection locked="0"/>
    </xf>
    <xf numFmtId="0" fontId="21" fillId="24" borderId="30" xfId="0"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30" fillId="14" borderId="34" xfId="0" applyFont="1" applyFill="1" applyBorder="1" applyAlignment="1">
      <alignment horizontal="center" vertical="center"/>
    </xf>
    <xf numFmtId="167" fontId="30" fillId="14" borderId="34" xfId="0" applyNumberFormat="1" applyFont="1" applyFill="1" applyBorder="1" applyAlignment="1">
      <alignment horizontal="center" vertical="center"/>
    </xf>
    <xf numFmtId="14" fontId="0" fillId="0" borderId="0" xfId="0" applyNumberFormat="1" applyAlignment="1">
      <alignment vertical="center"/>
    </xf>
    <xf numFmtId="0" fontId="0" fillId="6" borderId="0" xfId="0" applyFill="1" applyAlignment="1">
      <alignment vertical="center"/>
    </xf>
    <xf numFmtId="0" fontId="0" fillId="0" borderId="0" xfId="0" applyAlignment="1">
      <alignment vertical="center"/>
    </xf>
    <xf numFmtId="0" fontId="0" fillId="0" borderId="33" xfId="0" applyBorder="1"/>
    <xf numFmtId="0" fontId="0" fillId="0" borderId="0" xfId="0" applyAlignment="1">
      <alignment vertical="center"/>
    </xf>
    <xf numFmtId="0" fontId="30" fillId="34" borderId="34" xfId="0" applyFont="1" applyFill="1" applyBorder="1" applyAlignment="1" applyProtection="1">
      <alignment horizontal="left" vertical="center"/>
      <protection locked="0"/>
    </xf>
    <xf numFmtId="0" fontId="30" fillId="20" borderId="34" xfId="0" applyFont="1" applyFill="1" applyBorder="1" applyAlignment="1" applyProtection="1">
      <alignment horizontal="center" vertical="center" wrapText="1"/>
      <protection locked="0"/>
    </xf>
    <xf numFmtId="14" fontId="30" fillId="0" borderId="34" xfId="0" applyNumberFormat="1" applyFont="1" applyFill="1" applyBorder="1" applyAlignment="1" applyProtection="1">
      <alignment horizontal="center" vertical="center"/>
    </xf>
    <xf numFmtId="0" fontId="0" fillId="0" borderId="37" xfId="0" applyBorder="1" applyAlignment="1">
      <alignment vertical="center"/>
    </xf>
    <xf numFmtId="0" fontId="0" fillId="0" borderId="9" xfId="0" applyBorder="1" applyAlignment="1">
      <alignment vertical="center"/>
    </xf>
    <xf numFmtId="14" fontId="0" fillId="0" borderId="9" xfId="0" applyNumberFormat="1" applyBorder="1" applyAlignment="1">
      <alignment vertical="center"/>
    </xf>
    <xf numFmtId="0" fontId="0" fillId="0" borderId="0" xfId="0" applyAlignment="1">
      <alignment vertical="center"/>
    </xf>
    <xf numFmtId="14" fontId="21" fillId="34" borderId="15" xfId="0" applyNumberFormat="1" applyFont="1" applyFill="1" applyBorder="1" applyAlignment="1" applyProtection="1">
      <alignment horizontal="center" vertical="center"/>
      <protection locked="0"/>
    </xf>
    <xf numFmtId="14" fontId="30" fillId="11" borderId="29" xfId="0" applyNumberFormat="1" applyFont="1" applyFill="1" applyBorder="1" applyAlignment="1" applyProtection="1">
      <alignment horizontal="center" vertical="center"/>
      <protection locked="0"/>
    </xf>
    <xf numFmtId="0" fontId="21" fillId="19" borderId="15" xfId="0" applyFont="1" applyFill="1" applyBorder="1" applyAlignment="1" applyProtection="1">
      <alignment horizontal="center" vertical="center"/>
      <protection locked="0"/>
    </xf>
    <xf numFmtId="0" fontId="21" fillId="19" borderId="34" xfId="0" applyFont="1" applyFill="1" applyBorder="1" applyAlignment="1" applyProtection="1">
      <alignment horizontal="center" vertical="center"/>
      <protection locked="0"/>
    </xf>
    <xf numFmtId="167" fontId="21" fillId="12" borderId="34" xfId="0" applyNumberFormat="1" applyFont="1" applyFill="1" applyBorder="1" applyAlignment="1" applyProtection="1">
      <alignment horizontal="center" vertical="center"/>
    </xf>
    <xf numFmtId="14" fontId="30" fillId="0" borderId="32" xfId="0" applyNumberFormat="1" applyFont="1" applyFill="1" applyBorder="1" applyAlignment="1" applyProtection="1">
      <alignment horizontal="center" vertical="center"/>
      <protection locked="0"/>
    </xf>
    <xf numFmtId="14" fontId="30" fillId="0" borderId="34" xfId="0" applyNumberFormat="1" applyFont="1" applyFill="1" applyBorder="1" applyAlignment="1" applyProtection="1">
      <alignment horizontal="center" vertical="center"/>
      <protection locked="0"/>
    </xf>
    <xf numFmtId="0" fontId="0" fillId="0" borderId="0" xfId="0" applyAlignment="1">
      <alignment vertical="center"/>
    </xf>
    <xf numFmtId="0" fontId="30" fillId="20" borderId="33" xfId="0" applyFont="1" applyFill="1" applyBorder="1" applyAlignment="1" applyProtection="1">
      <alignment horizontal="center" vertical="center" wrapText="1"/>
      <protection locked="0"/>
    </xf>
    <xf numFmtId="14" fontId="31" fillId="20" borderId="33" xfId="0" applyNumberFormat="1" applyFont="1" applyFill="1" applyBorder="1" applyAlignment="1">
      <alignment horizontal="center" vertical="center"/>
    </xf>
    <xf numFmtId="0" fontId="30" fillId="20" borderId="33" xfId="0" applyFont="1" applyFill="1" applyBorder="1" applyAlignment="1" applyProtection="1">
      <alignment horizontal="left" vertical="center"/>
      <protection locked="0"/>
    </xf>
    <xf numFmtId="0" fontId="30" fillId="20" borderId="33" xfId="0" applyFont="1" applyFill="1" applyBorder="1" applyAlignment="1" applyProtection="1">
      <alignment horizontal="center" vertical="center"/>
      <protection locked="0"/>
    </xf>
    <xf numFmtId="14" fontId="31" fillId="0" borderId="15" xfId="0" applyNumberFormat="1" applyFont="1" applyFill="1" applyBorder="1" applyAlignment="1">
      <alignment horizontal="center" vertical="center"/>
    </xf>
    <xf numFmtId="0" fontId="21" fillId="11" borderId="33" xfId="0" applyFont="1" applyFill="1" applyBorder="1" applyAlignment="1" applyProtection="1">
      <alignment horizontal="center" vertical="center"/>
      <protection locked="0"/>
    </xf>
    <xf numFmtId="0" fontId="0" fillId="0" borderId="0" xfId="0" applyAlignment="1">
      <alignment vertical="center"/>
    </xf>
    <xf numFmtId="49" fontId="31" fillId="26" borderId="34" xfId="0" applyNumberFormat="1" applyFont="1" applyFill="1" applyBorder="1" applyAlignment="1" applyProtection="1">
      <alignment horizontal="center" vertical="center"/>
    </xf>
    <xf numFmtId="0" fontId="21" fillId="22" borderId="30" xfId="0" applyFont="1" applyFill="1" applyBorder="1" applyAlignment="1" applyProtection="1">
      <alignment horizontal="center" vertical="center"/>
      <protection locked="0"/>
    </xf>
    <xf numFmtId="0" fontId="49" fillId="6" borderId="34" xfId="0" applyFont="1" applyFill="1" applyBorder="1" applyAlignment="1" applyProtection="1">
      <alignment horizontal="center" vertical="center" wrapText="1"/>
      <protection locked="0"/>
    </xf>
    <xf numFmtId="0" fontId="21" fillId="6" borderId="34" xfId="0" applyFont="1" applyFill="1" applyBorder="1" applyAlignment="1" applyProtection="1">
      <alignment horizontal="center" vertical="center" wrapText="1"/>
      <protection locked="0"/>
    </xf>
    <xf numFmtId="14" fontId="31" fillId="22" borderId="30" xfId="0" applyNumberFormat="1" applyFont="1" applyFill="1" applyBorder="1" applyAlignment="1">
      <alignment horizontal="center" vertical="center"/>
    </xf>
    <xf numFmtId="14" fontId="32" fillId="11" borderId="6" xfId="0" applyNumberFormat="1" applyFont="1" applyFill="1" applyBorder="1" applyAlignment="1">
      <alignment horizontal="center" vertical="center"/>
    </xf>
    <xf numFmtId="14" fontId="32" fillId="11" borderId="34" xfId="0" applyNumberFormat="1" applyFont="1" applyFill="1" applyBorder="1" applyAlignment="1">
      <alignment horizontal="center" vertical="center"/>
    </xf>
    <xf numFmtId="168" fontId="32" fillId="0" borderId="15" xfId="0" applyNumberFormat="1" applyFont="1" applyBorder="1" applyAlignment="1">
      <alignment horizontal="center" vertical="center"/>
    </xf>
    <xf numFmtId="168" fontId="32" fillId="0" borderId="34" xfId="0" applyNumberFormat="1" applyFont="1" applyBorder="1" applyAlignment="1">
      <alignment horizontal="center" vertical="center"/>
    </xf>
    <xf numFmtId="168" fontId="32" fillId="0" borderId="30" xfId="0" applyNumberFormat="1" applyFont="1" applyBorder="1" applyAlignment="1">
      <alignment horizontal="center" vertical="center"/>
    </xf>
    <xf numFmtId="14" fontId="32" fillId="0" borderId="15" xfId="0" applyNumberFormat="1" applyFont="1" applyBorder="1" applyAlignment="1">
      <alignment horizontal="center" vertical="center"/>
    </xf>
    <xf numFmtId="14" fontId="32" fillId="0" borderId="33" xfId="0" applyNumberFormat="1" applyFont="1" applyBorder="1" applyAlignment="1">
      <alignment horizontal="center" vertical="center"/>
    </xf>
    <xf numFmtId="0" fontId="30" fillId="22" borderId="30" xfId="0" applyFont="1" applyFill="1" applyBorder="1" applyAlignment="1" applyProtection="1">
      <alignment horizontal="left" vertical="center"/>
      <protection locked="0"/>
    </xf>
    <xf numFmtId="0" fontId="50" fillId="0" borderId="34" xfId="0" applyFont="1" applyBorder="1" applyAlignment="1">
      <alignment vertical="center"/>
    </xf>
    <xf numFmtId="0" fontId="54" fillId="0" borderId="6" xfId="0" applyFont="1" applyBorder="1"/>
    <xf numFmtId="0" fontId="0" fillId="0" borderId="30" xfId="0" applyBorder="1"/>
    <xf numFmtId="0" fontId="30" fillId="22" borderId="30" xfId="0" applyFont="1" applyFill="1" applyBorder="1" applyAlignment="1" applyProtection="1">
      <alignment horizontal="center" vertical="center"/>
      <protection locked="0"/>
    </xf>
    <xf numFmtId="0" fontId="50" fillId="0" borderId="34" xfId="0" applyFont="1" applyBorder="1" applyAlignment="1">
      <alignment horizontal="center" vertical="center"/>
    </xf>
    <xf numFmtId="0" fontId="0" fillId="0" borderId="30" xfId="0" applyBorder="1" applyAlignment="1">
      <alignment horizontal="center"/>
    </xf>
    <xf numFmtId="49" fontId="31" fillId="26" borderId="6" xfId="0" applyNumberFormat="1" applyFont="1" applyFill="1" applyBorder="1" applyAlignment="1" applyProtection="1">
      <alignment horizontal="center" vertical="center"/>
    </xf>
    <xf numFmtId="0" fontId="31" fillId="0" borderId="34" xfId="0" applyFont="1" applyBorder="1"/>
    <xf numFmtId="49" fontId="0" fillId="0" borderId="0" xfId="0" applyNumberFormat="1" applyFont="1" applyAlignment="1" applyProtection="1">
      <alignment vertical="center"/>
      <protection locked="0"/>
    </xf>
    <xf numFmtId="49" fontId="0" fillId="0" borderId="0" xfId="0" applyNumberFormat="1" applyFont="1" applyAlignment="1">
      <alignment vertical="center"/>
    </xf>
    <xf numFmtId="49" fontId="3" fillId="4" borderId="6" xfId="0" applyNumberFormat="1" applyFont="1" applyFill="1" applyBorder="1" applyAlignment="1" applyProtection="1">
      <alignment horizontal="center" vertical="center" wrapText="1"/>
      <protection locked="0"/>
    </xf>
    <xf numFmtId="49" fontId="3" fillId="4" borderId="6" xfId="0" applyNumberFormat="1" applyFont="1" applyFill="1" applyBorder="1" applyAlignment="1" applyProtection="1">
      <alignment horizontal="center" vertical="center"/>
      <protection locked="0"/>
    </xf>
    <xf numFmtId="49" fontId="31" fillId="14" borderId="6" xfId="0" applyNumberFormat="1" applyFont="1" applyFill="1" applyBorder="1" applyAlignment="1" applyProtection="1">
      <alignment horizontal="center" vertical="center"/>
    </xf>
    <xf numFmtId="49" fontId="31" fillId="6" borderId="6" xfId="0" applyNumberFormat="1" applyFont="1" applyFill="1" applyBorder="1" applyAlignment="1" applyProtection="1">
      <alignment horizontal="center" vertical="center"/>
    </xf>
    <xf numFmtId="49" fontId="31" fillId="0" borderId="6" xfId="0" applyNumberFormat="1" applyFont="1" applyFill="1" applyBorder="1" applyAlignment="1" applyProtection="1">
      <alignment horizontal="center" vertical="center"/>
    </xf>
    <xf numFmtId="49" fontId="32" fillId="6" borderId="6" xfId="0" applyNumberFormat="1" applyFont="1" applyFill="1" applyBorder="1" applyAlignment="1" applyProtection="1">
      <alignment horizontal="center" vertical="center"/>
    </xf>
    <xf numFmtId="0" fontId="31" fillId="0" borderId="6" xfId="0" applyFont="1" applyFill="1" applyBorder="1" applyAlignment="1">
      <alignment horizontal="center" vertical="center"/>
    </xf>
    <xf numFmtId="0" fontId="31" fillId="0" borderId="6" xfId="0" applyFont="1" applyFill="1" applyBorder="1" applyAlignment="1">
      <alignment vertical="center"/>
    </xf>
    <xf numFmtId="0" fontId="31" fillId="26" borderId="6" xfId="0" applyFont="1" applyFill="1" applyBorder="1" applyAlignment="1" applyProtection="1">
      <alignment horizontal="center" vertical="center"/>
    </xf>
    <xf numFmtId="0" fontId="0" fillId="0" borderId="6" xfId="0" applyFont="1" applyBorder="1"/>
    <xf numFmtId="49" fontId="31" fillId="26" borderId="33" xfId="0" applyNumberFormat="1" applyFont="1" applyFill="1" applyBorder="1" applyAlignment="1" applyProtection="1">
      <alignment horizontal="center" vertical="center"/>
    </xf>
    <xf numFmtId="0" fontId="0" fillId="0" borderId="6" xfId="0" applyFont="1" applyFill="1" applyBorder="1" applyAlignment="1">
      <alignment horizontal="center" vertical="center"/>
    </xf>
    <xf numFmtId="0" fontId="0" fillId="0" borderId="6" xfId="0" applyFont="1" applyFill="1" applyBorder="1" applyAlignment="1">
      <alignment vertical="center"/>
    </xf>
    <xf numFmtId="49" fontId="50" fillId="6" borderId="6" xfId="0" applyNumberFormat="1" applyFont="1" applyFill="1" applyBorder="1" applyAlignment="1">
      <alignment horizontal="center" vertical="center"/>
    </xf>
    <xf numFmtId="49" fontId="50" fillId="31" borderId="6" xfId="2" quotePrefix="1" applyNumberFormat="1" applyFont="1" applyFill="1" applyBorder="1" applyAlignment="1">
      <alignment horizontal="center" vertical="center"/>
    </xf>
    <xf numFmtId="49" fontId="31" fillId="6" borderId="34" xfId="0" applyNumberFormat="1" applyFont="1" applyFill="1" applyBorder="1" applyAlignment="1" applyProtection="1">
      <alignment horizontal="center" vertical="center"/>
    </xf>
    <xf numFmtId="49" fontId="31" fillId="14" borderId="34" xfId="0" applyNumberFormat="1" applyFont="1" applyFill="1" applyBorder="1" applyAlignment="1" applyProtection="1">
      <alignment horizontal="center" vertical="center"/>
    </xf>
    <xf numFmtId="0" fontId="31" fillId="26" borderId="34" xfId="0" applyFont="1" applyFill="1" applyBorder="1" applyAlignment="1" applyProtection="1">
      <alignment horizontal="center" vertical="center"/>
    </xf>
    <xf numFmtId="49" fontId="31" fillId="0" borderId="34" xfId="0" applyNumberFormat="1" applyFont="1" applyFill="1" applyBorder="1" applyAlignment="1" applyProtection="1">
      <alignment horizontal="center" vertical="center"/>
    </xf>
    <xf numFmtId="49" fontId="31" fillId="0" borderId="0" xfId="0" applyNumberFormat="1" applyFont="1" applyAlignment="1">
      <alignment vertical="center"/>
    </xf>
    <xf numFmtId="49" fontId="31" fillId="2" borderId="0" xfId="0" applyNumberFormat="1" applyFont="1" applyFill="1" applyAlignment="1">
      <alignment vertical="center"/>
    </xf>
    <xf numFmtId="49" fontId="28" fillId="0" borderId="10" xfId="0" applyNumberFormat="1" applyFont="1" applyBorder="1" applyAlignment="1">
      <alignment vertical="center"/>
    </xf>
    <xf numFmtId="49" fontId="32" fillId="8" borderId="6" xfId="0" applyNumberFormat="1" applyFont="1" applyFill="1" applyBorder="1" applyAlignment="1" applyProtection="1">
      <alignment horizontal="center" vertical="center" wrapText="1"/>
      <protection locked="0"/>
    </xf>
    <xf numFmtId="49" fontId="32" fillId="8" borderId="6" xfId="0" applyNumberFormat="1" applyFont="1" applyFill="1" applyBorder="1" applyAlignment="1" applyProtection="1">
      <alignment horizontal="center" vertical="center"/>
      <protection locked="0"/>
    </xf>
    <xf numFmtId="49" fontId="32" fillId="2" borderId="6" xfId="0" applyNumberFormat="1" applyFont="1" applyFill="1" applyBorder="1" applyAlignment="1" applyProtection="1">
      <alignment horizontal="center" vertical="center" wrapText="1"/>
      <protection locked="0"/>
    </xf>
    <xf numFmtId="49" fontId="32" fillId="2" borderId="6" xfId="0" applyNumberFormat="1" applyFont="1" applyFill="1" applyBorder="1" applyAlignment="1" applyProtection="1">
      <alignment horizontal="center" vertical="center"/>
      <protection locked="0"/>
    </xf>
    <xf numFmtId="49" fontId="31" fillId="14" borderId="34" xfId="0" applyNumberFormat="1" applyFont="1" applyFill="1" applyBorder="1" applyAlignment="1">
      <alignment horizontal="center" vertical="center"/>
    </xf>
    <xf numFmtId="49" fontId="31" fillId="20" borderId="6" xfId="0" applyNumberFormat="1" applyFont="1" applyFill="1" applyBorder="1" applyAlignment="1" applyProtection="1">
      <alignment horizontal="center" vertical="center"/>
    </xf>
    <xf numFmtId="49" fontId="28" fillId="0" borderId="0" xfId="0" applyNumberFormat="1" applyFont="1" applyBorder="1" applyAlignment="1">
      <alignment vertical="center"/>
    </xf>
    <xf numFmtId="0" fontId="28" fillId="0" borderId="0" xfId="0" applyFont="1" applyBorder="1" applyAlignment="1">
      <alignment vertical="center"/>
    </xf>
    <xf numFmtId="49" fontId="32" fillId="2" borderId="1" xfId="0" applyNumberFormat="1" applyFont="1" applyFill="1" applyBorder="1" applyAlignment="1" applyProtection="1">
      <alignment horizontal="center" vertical="center" wrapText="1"/>
      <protection locked="0"/>
    </xf>
    <xf numFmtId="0" fontId="32" fillId="2" borderId="1" xfId="0" applyFont="1" applyFill="1" applyBorder="1" applyAlignment="1" applyProtection="1">
      <alignment horizontal="center" vertical="center" wrapText="1"/>
      <protection locked="0"/>
    </xf>
    <xf numFmtId="0" fontId="32" fillId="2" borderId="1" xfId="0" applyFont="1" applyFill="1" applyBorder="1" applyAlignment="1" applyProtection="1">
      <alignment horizontal="center" vertical="center"/>
      <protection locked="0"/>
    </xf>
    <xf numFmtId="49" fontId="31" fillId="11" borderId="9" xfId="0" applyNumberFormat="1" applyFont="1" applyFill="1" applyBorder="1" applyAlignment="1" applyProtection="1">
      <alignment horizontal="center" vertical="center"/>
    </xf>
    <xf numFmtId="0" fontId="31" fillId="11" borderId="9" xfId="0" applyFont="1" applyFill="1" applyBorder="1" applyAlignment="1" applyProtection="1">
      <alignment horizontal="center" vertical="center"/>
    </xf>
    <xf numFmtId="49" fontId="31" fillId="11" borderId="6" xfId="0" applyNumberFormat="1" applyFont="1" applyFill="1" applyBorder="1" applyAlignment="1" applyProtection="1">
      <alignment horizontal="center" vertical="center"/>
    </xf>
    <xf numFmtId="0" fontId="31" fillId="11" borderId="6" xfId="0" applyFont="1" applyFill="1" applyBorder="1" applyAlignment="1" applyProtection="1">
      <alignment horizontal="center" vertical="center"/>
    </xf>
    <xf numFmtId="0" fontId="31" fillId="6" borderId="6" xfId="0" applyFont="1" applyFill="1" applyBorder="1" applyAlignment="1" applyProtection="1">
      <alignment horizontal="center" vertical="center"/>
    </xf>
    <xf numFmtId="49" fontId="32" fillId="14" borderId="6" xfId="0" applyNumberFormat="1" applyFont="1" applyFill="1" applyBorder="1" applyAlignment="1" applyProtection="1">
      <alignment horizontal="center" vertical="center"/>
    </xf>
    <xf numFmtId="0" fontId="32" fillId="14" borderId="6" xfId="0" applyFont="1" applyFill="1" applyBorder="1" applyAlignment="1" applyProtection="1">
      <alignment horizontal="center" vertical="center"/>
    </xf>
    <xf numFmtId="0" fontId="31" fillId="6" borderId="6" xfId="0" applyNumberFormat="1" applyFont="1" applyFill="1" applyBorder="1" applyAlignment="1" applyProtection="1">
      <alignment horizontal="center" vertical="center"/>
    </xf>
    <xf numFmtId="0" fontId="32" fillId="0" borderId="6" xfId="0" applyFont="1" applyFill="1" applyBorder="1" applyAlignment="1" applyProtection="1">
      <alignment horizontal="center" vertical="center"/>
    </xf>
    <xf numFmtId="0" fontId="32" fillId="0" borderId="6" xfId="0" applyNumberFormat="1" applyFont="1" applyFill="1" applyBorder="1" applyAlignment="1" applyProtection="1">
      <alignment horizontal="center" vertical="center"/>
    </xf>
    <xf numFmtId="49" fontId="32" fillId="0" borderId="6" xfId="0" applyNumberFormat="1" applyFont="1" applyFill="1" applyBorder="1" applyAlignment="1" applyProtection="1">
      <alignment horizontal="center" vertical="center"/>
    </xf>
    <xf numFmtId="0" fontId="31" fillId="28" borderId="6" xfId="0" applyFont="1" applyFill="1" applyBorder="1" applyAlignment="1" applyProtection="1">
      <alignment horizontal="center" vertical="center"/>
    </xf>
    <xf numFmtId="0" fontId="31" fillId="14" borderId="9" xfId="0" applyFont="1" applyFill="1" applyBorder="1" applyAlignment="1" applyProtection="1">
      <alignment horizontal="center" vertical="center"/>
    </xf>
    <xf numFmtId="0" fontId="31" fillId="0" borderId="6" xfId="0" applyFont="1" applyFill="1" applyBorder="1" applyAlignment="1" applyProtection="1">
      <alignment horizontal="center" vertical="center"/>
    </xf>
    <xf numFmtId="0" fontId="0" fillId="0" borderId="0" xfId="0" applyFont="1" applyAlignment="1">
      <alignment horizontal="center" vertical="center"/>
    </xf>
    <xf numFmtId="0" fontId="102" fillId="12" borderId="6" xfId="0" applyFont="1" applyFill="1" applyBorder="1" applyAlignment="1">
      <alignment horizontal="center" vertical="center" textRotation="180"/>
    </xf>
    <xf numFmtId="1" fontId="0" fillId="0" borderId="6" xfId="0" applyNumberFormat="1" applyFont="1" applyFill="1" applyBorder="1" applyAlignment="1">
      <alignment horizontal="center" vertical="center"/>
    </xf>
    <xf numFmtId="0" fontId="0" fillId="0" borderId="0" xfId="0" applyFont="1" applyFill="1" applyAlignment="1">
      <alignment horizontal="center" vertical="center"/>
    </xf>
    <xf numFmtId="0" fontId="3" fillId="4" borderId="6" xfId="0" applyFont="1" applyFill="1" applyBorder="1" applyAlignment="1" applyProtection="1">
      <alignment horizontal="center" vertical="center" wrapText="1"/>
      <protection locked="0"/>
    </xf>
    <xf numFmtId="0" fontId="3" fillId="4" borderId="6" xfId="0" applyFont="1" applyFill="1" applyBorder="1" applyAlignment="1" applyProtection="1">
      <alignment horizontal="center" vertical="center"/>
      <protection locked="0"/>
    </xf>
    <xf numFmtId="0" fontId="32" fillId="11" borderId="6" xfId="0" applyNumberFormat="1" applyFont="1" applyFill="1" applyBorder="1" applyAlignment="1" applyProtection="1">
      <alignment horizontal="center" vertical="center"/>
    </xf>
    <xf numFmtId="0" fontId="32" fillId="11" borderId="6" xfId="0" applyFont="1" applyFill="1" applyBorder="1" applyAlignment="1" applyProtection="1">
      <alignment horizontal="center" vertical="center"/>
    </xf>
    <xf numFmtId="49" fontId="32" fillId="11" borderId="6" xfId="0" applyNumberFormat="1" applyFont="1" applyFill="1" applyBorder="1" applyAlignment="1" applyProtection="1">
      <alignment horizontal="center" vertical="center"/>
      <protection locked="0"/>
    </xf>
    <xf numFmtId="0" fontId="32" fillId="11" borderId="9" xfId="0" applyFont="1" applyFill="1" applyBorder="1" applyAlignment="1" applyProtection="1">
      <alignment horizontal="center" vertical="center"/>
    </xf>
    <xf numFmtId="0" fontId="0" fillId="0" borderId="0" xfId="0" applyFont="1" applyAlignment="1" applyProtection="1">
      <alignment vertical="center"/>
    </xf>
    <xf numFmtId="0" fontId="0" fillId="0" borderId="0" xfId="0" applyFont="1" applyAlignment="1" applyProtection="1">
      <alignment horizontal="center" vertical="center"/>
    </xf>
    <xf numFmtId="0" fontId="103" fillId="0" borderId="0" xfId="0" applyFont="1" applyAlignment="1" applyProtection="1">
      <alignment horizontal="center" vertical="center"/>
    </xf>
    <xf numFmtId="49" fontId="31" fillId="6" borderId="33" xfId="0" applyNumberFormat="1" applyFont="1" applyFill="1" applyBorder="1" applyAlignment="1" applyProtection="1">
      <alignment horizontal="center" vertical="center"/>
    </xf>
    <xf numFmtId="49" fontId="31" fillId="0" borderId="0" xfId="0" applyNumberFormat="1" applyFont="1" applyBorder="1" applyAlignment="1">
      <alignment vertical="center"/>
    </xf>
    <xf numFmtId="49" fontId="31" fillId="25" borderId="6" xfId="0" applyNumberFormat="1" applyFont="1" applyFill="1" applyBorder="1" applyAlignment="1" applyProtection="1">
      <alignment horizontal="center" vertical="center"/>
    </xf>
    <xf numFmtId="49" fontId="32" fillId="6" borderId="34" xfId="0" applyNumberFormat="1" applyFont="1" applyFill="1" applyBorder="1" applyAlignment="1" applyProtection="1">
      <alignment horizontal="center" vertical="center"/>
    </xf>
    <xf numFmtId="49" fontId="0" fillId="0" borderId="0" xfId="0" applyNumberFormat="1" applyFont="1" applyFill="1" applyBorder="1" applyAlignment="1" applyProtection="1">
      <alignment vertical="center"/>
    </xf>
    <xf numFmtId="49" fontId="31" fillId="0" borderId="0" xfId="0" applyNumberFormat="1" applyFont="1" applyAlignment="1" applyProtection="1">
      <alignment vertical="center"/>
      <protection locked="0"/>
    </xf>
    <xf numFmtId="49" fontId="31" fillId="26" borderId="6" xfId="0" applyNumberFormat="1" applyFont="1" applyFill="1" applyBorder="1" applyAlignment="1">
      <alignment horizontal="center" vertical="center"/>
    </xf>
    <xf numFmtId="49" fontId="0" fillId="0" borderId="0" xfId="0" applyNumberFormat="1" applyFont="1" applyBorder="1" applyAlignment="1" applyProtection="1">
      <alignment vertical="center"/>
      <protection locked="0"/>
    </xf>
    <xf numFmtId="49" fontId="3" fillId="11" borderId="0" xfId="0" applyNumberFormat="1" applyFont="1" applyFill="1" applyBorder="1" applyAlignment="1" applyProtection="1">
      <alignment vertical="center"/>
      <protection locked="0"/>
    </xf>
    <xf numFmtId="49" fontId="3" fillId="4" borderId="36" xfId="0" applyNumberFormat="1" applyFont="1" applyFill="1" applyBorder="1" applyAlignment="1">
      <alignment horizontal="center" vertical="center" wrapText="1"/>
    </xf>
    <xf numFmtId="49" fontId="3" fillId="4" borderId="8" xfId="0" applyNumberFormat="1" applyFont="1" applyFill="1" applyBorder="1" applyAlignment="1">
      <alignment horizontal="center" vertical="center"/>
    </xf>
    <xf numFmtId="49" fontId="31" fillId="6" borderId="8" xfId="0" applyNumberFormat="1" applyFont="1" applyFill="1" applyBorder="1" applyAlignment="1">
      <alignment horizontal="center" vertical="center"/>
    </xf>
    <xf numFmtId="49" fontId="31" fillId="26" borderId="36" xfId="0" applyNumberFormat="1" applyFont="1" applyFill="1" applyBorder="1" applyAlignment="1">
      <alignment horizontal="center" vertical="center"/>
    </xf>
    <xf numFmtId="49" fontId="31" fillId="26" borderId="8" xfId="0" applyNumberFormat="1" applyFont="1" applyFill="1" applyBorder="1" applyAlignment="1">
      <alignment horizontal="center" vertical="center"/>
    </xf>
    <xf numFmtId="49" fontId="31" fillId="14" borderId="36" xfId="0" applyNumberFormat="1" applyFont="1" applyFill="1" applyBorder="1" applyAlignment="1">
      <alignment horizontal="center" vertical="center"/>
    </xf>
    <xf numFmtId="49" fontId="31" fillId="14" borderId="8" xfId="0" applyNumberFormat="1" applyFont="1" applyFill="1" applyBorder="1" applyAlignment="1">
      <alignment horizontal="center" vertical="center"/>
    </xf>
    <xf numFmtId="49" fontId="32" fillId="6" borderId="36" xfId="0" applyNumberFormat="1" applyFont="1" applyFill="1" applyBorder="1" applyAlignment="1">
      <alignment horizontal="center" vertical="center"/>
    </xf>
    <xf numFmtId="49" fontId="32" fillId="6" borderId="8" xfId="0" applyNumberFormat="1" applyFont="1" applyFill="1" applyBorder="1" applyAlignment="1">
      <alignment horizontal="center" vertical="center"/>
    </xf>
    <xf numFmtId="49" fontId="31" fillId="14" borderId="13" xfId="0" applyNumberFormat="1" applyFont="1" applyFill="1" applyBorder="1" applyAlignment="1">
      <alignment horizontal="center" vertical="center"/>
    </xf>
    <xf numFmtId="49" fontId="0" fillId="0" borderId="0" xfId="0" applyNumberFormat="1" applyFont="1" applyBorder="1" applyAlignment="1">
      <alignment vertical="center"/>
    </xf>
    <xf numFmtId="49" fontId="31" fillId="2" borderId="0" xfId="0" applyNumberFormat="1" applyFont="1" applyFill="1" applyBorder="1" applyAlignment="1">
      <alignment vertical="center"/>
    </xf>
    <xf numFmtId="49" fontId="31" fillId="0" borderId="0" xfId="0" applyNumberFormat="1" applyFont="1" applyFill="1" applyAlignment="1">
      <alignment vertical="center"/>
    </xf>
    <xf numFmtId="49" fontId="32" fillId="0" borderId="6" xfId="0" quotePrefix="1" applyNumberFormat="1" applyFont="1" applyFill="1" applyBorder="1" applyAlignment="1" applyProtection="1">
      <alignment horizontal="center" vertical="center"/>
    </xf>
    <xf numFmtId="49" fontId="31" fillId="28" borderId="6" xfId="0" applyNumberFormat="1" applyFont="1" applyFill="1" applyBorder="1" applyAlignment="1" applyProtection="1">
      <alignment horizontal="center" vertical="center"/>
    </xf>
    <xf numFmtId="49" fontId="3" fillId="4" borderId="33" xfId="0" applyNumberFormat="1" applyFont="1" applyFill="1" applyBorder="1" applyAlignment="1" applyProtection="1">
      <alignment horizontal="center" vertical="center" wrapText="1"/>
      <protection locked="0"/>
    </xf>
    <xf numFmtId="49" fontId="3" fillId="4" borderId="33" xfId="0" applyNumberFormat="1" applyFont="1" applyFill="1" applyBorder="1" applyAlignment="1" applyProtection="1">
      <alignment horizontal="center" vertical="center"/>
      <protection locked="0"/>
    </xf>
    <xf numFmtId="49" fontId="31" fillId="14" borderId="33" xfId="0" applyNumberFormat="1" applyFont="1" applyFill="1" applyBorder="1" applyAlignment="1" applyProtection="1">
      <alignment horizontal="center" vertical="center"/>
    </xf>
    <xf numFmtId="49" fontId="32" fillId="6" borderId="33" xfId="0" applyNumberFormat="1" applyFont="1" applyFill="1" applyBorder="1" applyAlignment="1" applyProtection="1">
      <alignment horizontal="center" vertical="center"/>
    </xf>
    <xf numFmtId="49" fontId="31" fillId="0" borderId="33" xfId="0" applyNumberFormat="1" applyFont="1" applyFill="1" applyBorder="1" applyAlignment="1" applyProtection="1">
      <alignment horizontal="center" vertical="center"/>
    </xf>
    <xf numFmtId="49" fontId="31" fillId="0" borderId="0" xfId="0" applyNumberFormat="1" applyFont="1" applyFill="1" applyBorder="1" applyAlignment="1" applyProtection="1">
      <alignment horizontal="center" vertical="center"/>
    </xf>
    <xf numFmtId="49" fontId="31" fillId="14" borderId="0" xfId="0" applyNumberFormat="1" applyFont="1" applyFill="1" applyBorder="1" applyAlignment="1" applyProtection="1">
      <alignment horizontal="center" vertical="center"/>
    </xf>
    <xf numFmtId="0" fontId="0" fillId="6" borderId="6" xfId="0" applyFont="1" applyFill="1" applyBorder="1"/>
    <xf numFmtId="164" fontId="31" fillId="0" borderId="6" xfId="0" applyNumberFormat="1" applyFont="1" applyFill="1" applyBorder="1" applyAlignment="1">
      <alignment vertical="center"/>
    </xf>
    <xf numFmtId="49" fontId="3" fillId="0" borderId="0" xfId="0" applyNumberFormat="1" applyFont="1" applyAlignment="1" applyProtection="1">
      <alignment vertical="center"/>
      <protection locked="0"/>
    </xf>
    <xf numFmtId="0" fontId="0" fillId="0" borderId="6" xfId="0" applyFont="1" applyFill="1" applyBorder="1" applyAlignment="1">
      <alignment horizontal="center"/>
    </xf>
    <xf numFmtId="49" fontId="31" fillId="6" borderId="0" xfId="0" applyNumberFormat="1" applyFont="1" applyFill="1" applyAlignment="1">
      <alignment vertical="center"/>
    </xf>
    <xf numFmtId="49" fontId="31" fillId="6" borderId="0" xfId="0" applyNumberFormat="1" applyFont="1" applyFill="1" applyAlignment="1" applyProtection="1">
      <alignment vertical="center"/>
      <protection locked="0"/>
    </xf>
    <xf numFmtId="0" fontId="31" fillId="0" borderId="34" xfId="0" applyFont="1" applyFill="1" applyBorder="1" applyAlignment="1">
      <alignment horizontal="center" vertical="center"/>
    </xf>
    <xf numFmtId="0" fontId="0" fillId="0" borderId="34" xfId="0" applyFont="1" applyFill="1" applyBorder="1"/>
    <xf numFmtId="49" fontId="31" fillId="0" borderId="0" xfId="0" applyNumberFormat="1" applyFont="1" applyFill="1" applyAlignment="1" applyProtection="1">
      <alignment horizontal="center" vertical="center"/>
    </xf>
    <xf numFmtId="49" fontId="28" fillId="0" borderId="0" xfId="0" applyNumberFormat="1" applyFont="1" applyFill="1" applyBorder="1" applyAlignment="1">
      <alignment vertical="center"/>
    </xf>
    <xf numFmtId="49" fontId="32" fillId="2" borderId="29" xfId="0" applyNumberFormat="1" applyFont="1" applyFill="1" applyBorder="1" applyAlignment="1" applyProtection="1">
      <alignment horizontal="center" vertical="center" wrapText="1"/>
      <protection locked="0"/>
    </xf>
    <xf numFmtId="49" fontId="32" fillId="2" borderId="29" xfId="0" applyNumberFormat="1" applyFont="1" applyFill="1" applyBorder="1" applyAlignment="1" applyProtection="1">
      <alignment horizontal="center" vertical="center"/>
      <protection locked="0"/>
    </xf>
    <xf numFmtId="0" fontId="34" fillId="0" borderId="6" xfId="0" applyNumberFormat="1" applyFont="1" applyFill="1" applyBorder="1" applyAlignment="1" applyProtection="1"/>
    <xf numFmtId="0" fontId="2" fillId="0" borderId="6" xfId="0" applyNumberFormat="1" applyFont="1" applyFill="1" applyBorder="1" applyAlignment="1" applyProtection="1"/>
    <xf numFmtId="0" fontId="30" fillId="0" borderId="34" xfId="0" applyFont="1" applyFill="1" applyBorder="1" applyAlignment="1" applyProtection="1"/>
    <xf numFmtId="14" fontId="31" fillId="0" borderId="33" xfId="0" applyNumberFormat="1" applyFont="1" applyFill="1" applyBorder="1" applyAlignment="1">
      <alignment horizontal="center" vertical="center"/>
    </xf>
    <xf numFmtId="0" fontId="0" fillId="0" borderId="0" xfId="0" applyAlignment="1">
      <alignment vertical="center"/>
    </xf>
    <xf numFmtId="0" fontId="0" fillId="0" borderId="0" xfId="0" applyAlignment="1">
      <alignment vertical="center"/>
    </xf>
    <xf numFmtId="0" fontId="31" fillId="6" borderId="34" xfId="0" applyFont="1" applyFill="1" applyBorder="1" applyAlignment="1" applyProtection="1">
      <alignment horizontal="center" vertical="center"/>
      <protection locked="0"/>
    </xf>
    <xf numFmtId="14" fontId="31" fillId="6" borderId="34" xfId="0" applyNumberFormat="1" applyFont="1" applyFill="1" applyBorder="1" applyAlignment="1" applyProtection="1">
      <alignment horizontal="center" vertical="center"/>
      <protection locked="0"/>
    </xf>
    <xf numFmtId="0" fontId="31" fillId="6" borderId="34" xfId="0" applyFont="1" applyFill="1" applyBorder="1" applyAlignment="1" applyProtection="1">
      <alignment horizontal="left" vertical="center"/>
      <protection locked="0"/>
    </xf>
    <xf numFmtId="0" fontId="31" fillId="24" borderId="34" xfId="0" applyFont="1" applyFill="1" applyBorder="1" applyAlignment="1" applyProtection="1">
      <alignment horizontal="center" vertical="center"/>
      <protection locked="0"/>
    </xf>
    <xf numFmtId="49" fontId="34" fillId="26" borderId="6" xfId="0" applyNumberFormat="1" applyFont="1" applyFill="1" applyBorder="1" applyAlignment="1" applyProtection="1">
      <alignment horizontal="center" vertical="center"/>
    </xf>
    <xf numFmtId="0" fontId="34" fillId="0" borderId="34" xfId="0" applyFont="1" applyBorder="1"/>
    <xf numFmtId="0" fontId="2" fillId="0" borderId="34" xfId="0" applyFont="1" applyBorder="1"/>
    <xf numFmtId="49" fontId="105" fillId="26" borderId="6" xfId="0" applyNumberFormat="1" applyFont="1" applyFill="1" applyBorder="1" applyAlignment="1" applyProtection="1">
      <alignment horizontal="center" vertical="center"/>
    </xf>
    <xf numFmtId="49" fontId="105" fillId="26" borderId="34" xfId="0" applyNumberFormat="1" applyFont="1" applyFill="1" applyBorder="1" applyAlignment="1" applyProtection="1">
      <alignment horizontal="center" vertical="center"/>
    </xf>
    <xf numFmtId="49" fontId="105" fillId="26" borderId="33" xfId="0" applyNumberFormat="1" applyFont="1" applyFill="1" applyBorder="1" applyAlignment="1" applyProtection="1">
      <alignment horizontal="center" vertical="center"/>
    </xf>
    <xf numFmtId="49" fontId="105" fillId="26" borderId="6" xfId="0" applyNumberFormat="1" applyFont="1" applyFill="1" applyBorder="1" applyAlignment="1">
      <alignment horizontal="center" vertical="center"/>
    </xf>
    <xf numFmtId="49" fontId="105" fillId="26" borderId="36" xfId="0" applyNumberFormat="1" applyFont="1" applyFill="1" applyBorder="1" applyAlignment="1">
      <alignment horizontal="center" vertical="center"/>
    </xf>
    <xf numFmtId="49" fontId="105" fillId="26" borderId="8" xfId="0" applyNumberFormat="1" applyFont="1" applyFill="1" applyBorder="1" applyAlignment="1">
      <alignment horizontal="center" vertical="center"/>
    </xf>
    <xf numFmtId="14" fontId="21" fillId="11" borderId="30" xfId="0" applyNumberFormat="1" applyFont="1" applyFill="1" applyBorder="1" applyAlignment="1" applyProtection="1">
      <alignment horizontal="center" vertical="center"/>
      <protection locked="0"/>
    </xf>
    <xf numFmtId="14" fontId="30" fillId="6" borderId="34" xfId="0" applyNumberFormat="1" applyFont="1" applyFill="1" applyBorder="1" applyAlignment="1" applyProtection="1">
      <alignment horizontal="left" vertical="center"/>
      <protection locked="0"/>
    </xf>
    <xf numFmtId="0" fontId="21" fillId="6" borderId="30" xfId="0" applyFont="1" applyFill="1" applyBorder="1" applyAlignment="1" applyProtection="1">
      <alignment horizontal="center" vertical="center" wrapText="1"/>
      <protection locked="0"/>
    </xf>
    <xf numFmtId="14" fontId="21" fillId="11" borderId="31" xfId="0" applyNumberFormat="1" applyFont="1" applyFill="1" applyBorder="1" applyAlignment="1" applyProtection="1">
      <alignment horizontal="center" vertical="center"/>
      <protection locked="0"/>
    </xf>
    <xf numFmtId="14" fontId="21" fillId="11" borderId="29" xfId="0" applyNumberFormat="1" applyFont="1" applyFill="1" applyBorder="1" applyAlignment="1" applyProtection="1">
      <alignment horizontal="center" vertical="center"/>
      <protection locked="0"/>
    </xf>
    <xf numFmtId="0" fontId="30" fillId="6" borderId="32" xfId="0" applyFont="1" applyFill="1" applyBorder="1" applyAlignment="1" applyProtection="1">
      <alignment horizontal="center" vertical="center" wrapText="1"/>
      <protection locked="0"/>
    </xf>
    <xf numFmtId="165" fontId="21" fillId="6" borderId="34" xfId="0" applyNumberFormat="1" applyFont="1" applyFill="1" applyBorder="1" applyAlignment="1" applyProtection="1">
      <alignment horizontal="center" vertical="center"/>
      <protection locked="0"/>
    </xf>
    <xf numFmtId="165" fontId="21" fillId="6" borderId="29" xfId="0" applyNumberFormat="1" applyFont="1" applyFill="1" applyBorder="1" applyAlignment="1" applyProtection="1">
      <alignment horizontal="center" vertical="center"/>
      <protection locked="0"/>
    </xf>
    <xf numFmtId="0" fontId="31" fillId="0" borderId="34" xfId="0" applyFont="1" applyFill="1" applyBorder="1" applyAlignment="1">
      <alignment vertical="center"/>
    </xf>
    <xf numFmtId="0" fontId="31" fillId="6" borderId="6" xfId="0" applyFont="1" applyFill="1" applyBorder="1" applyAlignment="1" applyProtection="1">
      <alignment horizontal="left" vertical="center"/>
      <protection locked="0"/>
    </xf>
    <xf numFmtId="0" fontId="30" fillId="0" borderId="30" xfId="0" applyFont="1" applyFill="1" applyBorder="1" applyAlignment="1" applyProtection="1">
      <alignment horizontal="center" vertical="center"/>
      <protection locked="0"/>
    </xf>
    <xf numFmtId="0" fontId="31" fillId="24" borderId="6" xfId="0" applyFont="1" applyFill="1" applyBorder="1" applyAlignment="1" applyProtection="1">
      <alignment horizontal="center" vertical="center"/>
      <protection locked="0"/>
    </xf>
    <xf numFmtId="0" fontId="30" fillId="30" borderId="34" xfId="0" applyFont="1" applyFill="1" applyBorder="1" applyAlignment="1" applyProtection="1">
      <alignment horizontal="center" vertical="center"/>
      <protection locked="0"/>
    </xf>
    <xf numFmtId="0" fontId="30" fillId="30" borderId="30" xfId="0" applyFont="1" applyFill="1" applyBorder="1" applyAlignment="1" applyProtection="1">
      <alignment horizontal="center" vertical="center"/>
      <protection locked="0"/>
    </xf>
    <xf numFmtId="0" fontId="54" fillId="0" borderId="34" xfId="0" applyFont="1" applyFill="1" applyBorder="1" applyAlignment="1">
      <alignment horizontal="center" vertical="center"/>
    </xf>
    <xf numFmtId="167" fontId="21" fillId="14" borderId="34" xfId="0" applyNumberFormat="1" applyFont="1" applyFill="1" applyBorder="1" applyAlignment="1" applyProtection="1">
      <alignment horizontal="center" vertical="center"/>
    </xf>
    <xf numFmtId="49" fontId="34" fillId="6" borderId="6" xfId="0" applyNumberFormat="1" applyFont="1" applyFill="1" applyBorder="1" applyAlignment="1" applyProtection="1">
      <alignment horizontal="center" vertical="center"/>
    </xf>
    <xf numFmtId="0" fontId="34" fillId="0" borderId="6" xfId="0" applyFont="1" applyBorder="1"/>
    <xf numFmtId="0" fontId="2" fillId="0" borderId="6" xfId="0" applyFont="1" applyBorder="1"/>
    <xf numFmtId="0" fontId="0" fillId="0" borderId="0" xfId="0" applyAlignment="1">
      <alignment vertical="center"/>
    </xf>
    <xf numFmtId="0" fontId="0" fillId="0" borderId="0" xfId="0" applyAlignment="1">
      <alignment vertical="center"/>
    </xf>
    <xf numFmtId="0" fontId="30" fillId="12" borderId="34" xfId="0" applyFont="1" applyFill="1" applyBorder="1" applyAlignment="1" applyProtection="1">
      <alignment horizontal="center" vertical="center"/>
      <protection locked="0"/>
    </xf>
    <xf numFmtId="0" fontId="30" fillId="30" borderId="33" xfId="0" applyFont="1" applyFill="1" applyBorder="1" applyAlignment="1" applyProtection="1">
      <alignment horizontal="center" vertical="center"/>
      <protection locked="0"/>
    </xf>
    <xf numFmtId="0" fontId="30" fillId="36" borderId="30" xfId="0" applyFont="1" applyFill="1" applyBorder="1" applyAlignment="1" applyProtection="1">
      <alignment horizontal="center" vertical="center"/>
      <protection locked="0"/>
    </xf>
    <xf numFmtId="0" fontId="54" fillId="0" borderId="34" xfId="0" applyFont="1" applyBorder="1" applyAlignment="1">
      <alignment vertical="center"/>
    </xf>
    <xf numFmtId="0" fontId="54" fillId="0" borderId="15" xfId="0" applyFont="1" applyBorder="1" applyAlignment="1">
      <alignment vertical="center"/>
    </xf>
    <xf numFmtId="0" fontId="21" fillId="6" borderId="29" xfId="0" applyFont="1" applyFill="1" applyBorder="1" applyAlignment="1" applyProtection="1">
      <alignment horizontal="left" vertical="center"/>
      <protection locked="0"/>
    </xf>
    <xf numFmtId="0" fontId="54" fillId="0" borderId="34" xfId="0" applyFont="1" applyBorder="1" applyAlignment="1">
      <alignment horizontal="left" vertical="center"/>
    </xf>
    <xf numFmtId="0" fontId="54" fillId="0" borderId="15" xfId="0" applyFont="1" applyBorder="1" applyAlignment="1">
      <alignment horizontal="left" vertical="center"/>
    </xf>
    <xf numFmtId="0" fontId="54" fillId="11" borderId="34" xfId="0" applyFont="1" applyFill="1" applyBorder="1" applyAlignment="1">
      <alignment horizontal="center" vertical="center"/>
    </xf>
    <xf numFmtId="0" fontId="54" fillId="0" borderId="34" xfId="0" applyFont="1" applyBorder="1" applyAlignment="1">
      <alignment horizontal="center" vertical="center"/>
    </xf>
    <xf numFmtId="0" fontId="21" fillId="24" borderId="29" xfId="0" applyFont="1" applyFill="1" applyBorder="1" applyAlignment="1" applyProtection="1">
      <alignment horizontal="center" vertical="center"/>
      <protection locked="0"/>
    </xf>
    <xf numFmtId="0" fontId="0" fillId="0" borderId="0" xfId="0" applyAlignment="1">
      <alignment vertical="center"/>
    </xf>
    <xf numFmtId="0" fontId="30" fillId="0" borderId="34" xfId="0" applyFont="1" applyFill="1" applyBorder="1" applyAlignment="1" applyProtection="1">
      <alignment horizontal="center" vertical="center"/>
      <protection locked="0"/>
    </xf>
    <xf numFmtId="0" fontId="30" fillId="6" borderId="32" xfId="0" applyFont="1" applyFill="1" applyBorder="1" applyAlignment="1" applyProtection="1">
      <alignment vertical="center"/>
      <protection locked="0"/>
    </xf>
    <xf numFmtId="0" fontId="30" fillId="6" borderId="31" xfId="0" applyFont="1" applyFill="1" applyBorder="1" applyAlignment="1" applyProtection="1">
      <alignment vertical="center"/>
      <protection locked="0"/>
    </xf>
    <xf numFmtId="0" fontId="21" fillId="0" borderId="34" xfId="0" applyFont="1" applyFill="1" applyBorder="1" applyAlignment="1" applyProtection="1">
      <alignment horizontal="center" vertical="center"/>
      <protection locked="0"/>
    </xf>
    <xf numFmtId="14" fontId="30" fillId="11" borderId="30" xfId="0" applyNumberFormat="1" applyFont="1" applyFill="1" applyBorder="1" applyAlignment="1" applyProtection="1">
      <alignment horizontal="center" vertical="center"/>
      <protection locked="0"/>
    </xf>
    <xf numFmtId="14" fontId="30" fillId="22" borderId="30" xfId="0" applyNumberFormat="1" applyFont="1" applyFill="1" applyBorder="1" applyAlignment="1" applyProtection="1">
      <alignment horizontal="center" vertical="center"/>
      <protection locked="0"/>
    </xf>
    <xf numFmtId="14" fontId="31" fillId="0" borderId="6" xfId="0" applyNumberFormat="1" applyFont="1" applyFill="1" applyBorder="1" applyAlignment="1">
      <alignment horizontal="center" vertical="center"/>
    </xf>
    <xf numFmtId="0" fontId="30" fillId="0" borderId="6" xfId="0" applyFont="1" applyFill="1" applyBorder="1" applyAlignment="1" applyProtection="1"/>
    <xf numFmtId="0" fontId="30" fillId="0" borderId="15" xfId="0" applyFont="1" applyFill="1" applyBorder="1" applyAlignment="1" applyProtection="1"/>
    <xf numFmtId="49" fontId="31" fillId="6" borderId="34" xfId="0" applyNumberFormat="1" applyFont="1" applyFill="1" applyBorder="1" applyAlignment="1" applyProtection="1">
      <alignment horizontal="center" vertical="center"/>
      <protection locked="0"/>
    </xf>
    <xf numFmtId="0" fontId="2" fillId="0" borderId="6" xfId="0" applyFont="1" applyFill="1" applyBorder="1" applyAlignment="1"/>
    <xf numFmtId="0" fontId="0" fillId="0" borderId="0" xfId="0" applyAlignment="1">
      <alignment vertical="center"/>
    </xf>
    <xf numFmtId="0" fontId="0" fillId="0" borderId="0" xfId="0" applyAlignment="1">
      <alignment vertical="center"/>
    </xf>
    <xf numFmtId="0" fontId="54" fillId="0" borderId="34" xfId="0" applyFont="1" applyFill="1" applyBorder="1" applyAlignment="1">
      <alignment vertical="center"/>
    </xf>
    <xf numFmtId="0" fontId="30" fillId="22" borderId="15" xfId="0" applyFont="1" applyFill="1" applyBorder="1" applyAlignment="1" applyProtection="1">
      <alignment horizontal="center" vertical="center"/>
      <protection locked="0"/>
    </xf>
    <xf numFmtId="0" fontId="21" fillId="22" borderId="15" xfId="0" applyFont="1" applyFill="1" applyBorder="1" applyAlignment="1" applyProtection="1">
      <alignment horizontal="center" vertical="center"/>
      <protection locked="0"/>
    </xf>
    <xf numFmtId="14" fontId="31" fillId="22" borderId="15" xfId="0" applyNumberFormat="1" applyFont="1" applyFill="1" applyBorder="1" applyAlignment="1">
      <alignment horizontal="center" vertical="center"/>
    </xf>
    <xf numFmtId="0" fontId="30" fillId="22" borderId="15" xfId="0" applyFont="1" applyFill="1" applyBorder="1" applyAlignment="1" applyProtection="1">
      <alignment horizontal="left" vertical="center"/>
      <protection locked="0"/>
    </xf>
    <xf numFmtId="0" fontId="31" fillId="0" borderId="29" xfId="0" applyFont="1" applyBorder="1"/>
    <xf numFmtId="0" fontId="21" fillId="6" borderId="15" xfId="0" applyFont="1" applyFill="1" applyBorder="1" applyAlignment="1" applyProtection="1">
      <alignment vertical="center"/>
      <protection locked="0"/>
    </xf>
    <xf numFmtId="16" fontId="30" fillId="6" borderId="33" xfId="0" applyNumberFormat="1" applyFont="1" applyFill="1" applyBorder="1" applyAlignment="1" applyProtection="1">
      <alignment horizontal="center" vertical="center"/>
      <protection locked="0"/>
    </xf>
    <xf numFmtId="0" fontId="31" fillId="0" borderId="34" xfId="0" applyFont="1" applyBorder="1" applyAlignment="1">
      <alignment vertical="center"/>
    </xf>
    <xf numFmtId="0" fontId="30" fillId="36" borderId="6" xfId="0" applyFont="1" applyFill="1" applyBorder="1" applyAlignment="1" applyProtection="1">
      <alignment horizontal="center" vertical="center" wrapText="1"/>
      <protection locked="0"/>
    </xf>
    <xf numFmtId="0" fontId="104" fillId="0" borderId="6" xfId="0" applyNumberFormat="1" applyFont="1" applyFill="1" applyBorder="1" applyAlignment="1" applyProtection="1"/>
    <xf numFmtId="0" fontId="49" fillId="0" borderId="34" xfId="0" applyFont="1" applyFill="1" applyBorder="1" applyAlignment="1" applyProtection="1">
      <alignment horizontal="center" vertical="center" wrapText="1"/>
      <protection locked="0"/>
    </xf>
    <xf numFmtId="14" fontId="30" fillId="0" borderId="29" xfId="0" applyNumberFormat="1" applyFont="1" applyFill="1" applyBorder="1" applyAlignment="1" applyProtection="1">
      <alignment horizontal="center" vertical="center"/>
      <protection locked="0"/>
    </xf>
    <xf numFmtId="0" fontId="0" fillId="0" borderId="34" xfId="0" applyFont="1" applyBorder="1" applyAlignment="1">
      <alignment vertical="center"/>
    </xf>
    <xf numFmtId="14" fontId="30" fillId="6" borderId="6" xfId="0" applyNumberFormat="1" applyFont="1" applyFill="1" applyBorder="1" applyAlignment="1" applyProtection="1">
      <alignment horizontal="left" vertical="center"/>
      <protection locked="0"/>
    </xf>
    <xf numFmtId="0" fontId="0" fillId="35" borderId="15" xfId="0" applyFont="1" applyFill="1" applyBorder="1" applyAlignment="1">
      <alignment vertical="center"/>
    </xf>
    <xf numFmtId="0" fontId="0" fillId="0" borderId="34" xfId="0" applyFont="1" applyBorder="1" applyAlignment="1">
      <alignment horizontal="left" vertical="center"/>
    </xf>
    <xf numFmtId="0" fontId="0" fillId="35" borderId="15" xfId="0" applyFont="1" applyFill="1" applyBorder="1" applyAlignment="1">
      <alignment horizontal="left" vertical="center"/>
    </xf>
    <xf numFmtId="0" fontId="0" fillId="0" borderId="34" xfId="0" applyFont="1" applyBorder="1" applyAlignment="1">
      <alignment horizontal="center"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21" fillId="6" borderId="34" xfId="0" applyFont="1" applyFill="1" applyBorder="1" applyAlignment="1" applyProtection="1">
      <alignment vertical="center"/>
      <protection locked="0"/>
    </xf>
    <xf numFmtId="0" fontId="21" fillId="6" borderId="33" xfId="0" applyFont="1" applyFill="1" applyBorder="1" applyAlignment="1" applyProtection="1">
      <alignment horizontal="left" vertical="center"/>
      <protection locked="0"/>
    </xf>
    <xf numFmtId="49" fontId="105" fillId="26" borderId="13" xfId="0" applyNumberFormat="1" applyFont="1" applyFill="1" applyBorder="1" applyAlignment="1">
      <alignment horizontal="center" vertical="center"/>
    </xf>
    <xf numFmtId="49" fontId="105" fillId="26" borderId="34" xfId="0" applyNumberFormat="1" applyFont="1" applyFill="1" applyBorder="1" applyAlignment="1">
      <alignment horizontal="center" vertical="center"/>
    </xf>
    <xf numFmtId="165" fontId="21" fillId="6" borderId="30" xfId="0" applyNumberFormat="1" applyFont="1" applyFill="1" applyBorder="1" applyAlignment="1" applyProtection="1">
      <alignment horizontal="center" vertical="center"/>
      <protection locked="0"/>
    </xf>
    <xf numFmtId="0" fontId="0" fillId="0" borderId="0" xfId="0" applyAlignment="1">
      <alignment vertical="center"/>
    </xf>
    <xf numFmtId="0" fontId="30" fillId="0" borderId="29" xfId="0" applyFont="1" applyFill="1" applyBorder="1" applyAlignment="1" applyProtection="1">
      <alignment horizontal="center" vertical="center" wrapText="1"/>
      <protection locked="0"/>
    </xf>
    <xf numFmtId="0" fontId="0" fillId="0" borderId="0" xfId="0" applyAlignment="1">
      <alignment vertical="center"/>
    </xf>
    <xf numFmtId="0" fontId="0" fillId="0" borderId="0" xfId="0" applyAlignment="1">
      <alignment vertical="center"/>
    </xf>
    <xf numFmtId="0" fontId="21" fillId="0" borderId="15" xfId="0" applyFont="1" applyFill="1" applyBorder="1" applyAlignment="1" applyProtection="1">
      <alignment horizontal="center" vertical="center"/>
      <protection locked="0"/>
    </xf>
    <xf numFmtId="0" fontId="21" fillId="0" borderId="31" xfId="0" applyFont="1" applyFill="1" applyBorder="1" applyAlignment="1" applyProtection="1">
      <alignment horizontal="center" vertical="center"/>
      <protection locked="0"/>
    </xf>
    <xf numFmtId="0" fontId="30" fillId="36" borderId="31" xfId="0" applyFont="1" applyFill="1" applyBorder="1" applyAlignment="1" applyProtection="1">
      <alignment horizontal="center" vertical="center"/>
      <protection locked="0"/>
    </xf>
    <xf numFmtId="0" fontId="31" fillId="11" borderId="33" xfId="0" applyFont="1" applyFill="1" applyBorder="1" applyAlignment="1">
      <alignment horizontal="center" vertical="center"/>
    </xf>
    <xf numFmtId="0" fontId="30" fillId="11" borderId="31" xfId="0"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0" borderId="30" xfId="0" applyFont="1" applyFill="1" applyBorder="1" applyAlignment="1" applyProtection="1"/>
    <xf numFmtId="14" fontId="31" fillId="0" borderId="34" xfId="0" applyNumberFormat="1" applyFont="1" applyFill="1" applyBorder="1" applyAlignment="1">
      <alignment horizontal="center" vertical="center"/>
    </xf>
    <xf numFmtId="0" fontId="30" fillId="0" borderId="29" xfId="0" applyFont="1" applyFill="1" applyBorder="1" applyAlignment="1" applyProtection="1">
      <alignment horizontal="center" vertical="center"/>
      <protection locked="0"/>
    </xf>
    <xf numFmtId="14" fontId="32" fillId="0" borderId="30" xfId="0" applyNumberFormat="1" applyFont="1" applyBorder="1" applyAlignment="1">
      <alignment horizontal="center"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21" fillId="11" borderId="6" xfId="0" applyFont="1" applyFill="1" applyBorder="1" applyAlignment="1" applyProtection="1">
      <alignment horizontal="center" vertical="center"/>
      <protection locked="0"/>
    </xf>
    <xf numFmtId="14" fontId="32" fillId="11" borderId="30" xfId="0" applyNumberFormat="1" applyFont="1" applyFill="1" applyBorder="1" applyAlignment="1">
      <alignment horizontal="center" vertical="center"/>
    </xf>
    <xf numFmtId="0" fontId="21" fillId="6" borderId="31" xfId="0" applyFont="1" applyFill="1" applyBorder="1" applyAlignment="1" applyProtection="1">
      <alignment horizontal="center" vertical="center" wrapText="1"/>
      <protection locked="0"/>
    </xf>
    <xf numFmtId="0" fontId="49" fillId="0" borderId="29" xfId="2" applyFont="1" applyFill="1" applyBorder="1" applyAlignment="1">
      <alignment horizontal="center" vertical="center"/>
    </xf>
    <xf numFmtId="0" fontId="54" fillId="0" borderId="33" xfId="0" applyFont="1" applyBorder="1" applyAlignment="1">
      <alignment horizontal="center"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34" borderId="34" xfId="0" applyFont="1" applyFill="1" applyBorder="1" applyAlignment="1" applyProtection="1">
      <alignment horizontal="center" vertical="center"/>
      <protection locked="0"/>
    </xf>
    <xf numFmtId="0" fontId="56" fillId="0" borderId="34" xfId="0" applyFont="1" applyFill="1" applyBorder="1" applyAlignment="1">
      <alignment horizontal="center" vertical="center"/>
    </xf>
    <xf numFmtId="0" fontId="108" fillId="0" borderId="10" xfId="0" applyFont="1" applyBorder="1" applyAlignment="1">
      <alignment vertical="center"/>
    </xf>
    <xf numFmtId="49" fontId="31" fillId="26" borderId="36" xfId="0" applyNumberFormat="1" applyFont="1" applyFill="1" applyBorder="1" applyAlignment="1" applyProtection="1">
      <alignment horizontal="center" vertical="center"/>
    </xf>
    <xf numFmtId="49" fontId="31" fillId="26" borderId="8" xfId="0" applyNumberFormat="1" applyFont="1" applyFill="1" applyBorder="1" applyAlignment="1" applyProtection="1">
      <alignment horizontal="center"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14" fontId="21" fillId="6" borderId="29" xfId="0" applyNumberFormat="1" applyFont="1" applyFill="1" applyBorder="1" applyAlignment="1" applyProtection="1">
      <alignment horizontal="center" vertical="center"/>
      <protection locked="0"/>
    </xf>
    <xf numFmtId="0" fontId="30" fillId="6" borderId="36" xfId="0" applyFont="1" applyFill="1" applyBorder="1" applyAlignment="1" applyProtection="1">
      <alignment horizontal="center" vertical="center" wrapText="1"/>
      <protection locked="0"/>
    </xf>
    <xf numFmtId="165" fontId="30" fillId="6" borderId="32" xfId="0" applyNumberFormat="1" applyFont="1" applyFill="1" applyBorder="1" applyAlignment="1" applyProtection="1">
      <alignment horizontal="center" vertical="center"/>
      <protection locked="0"/>
    </xf>
    <xf numFmtId="14" fontId="32" fillId="11" borderId="29" xfId="0" applyNumberFormat="1" applyFont="1" applyFill="1" applyBorder="1" applyAlignment="1">
      <alignment horizontal="center" vertical="center"/>
    </xf>
    <xf numFmtId="0" fontId="0" fillId="0" borderId="0" xfId="0" applyAlignment="1">
      <alignment vertical="center"/>
    </xf>
    <xf numFmtId="0" fontId="0" fillId="0" borderId="0" xfId="0" applyAlignment="1">
      <alignment vertical="center"/>
    </xf>
    <xf numFmtId="0" fontId="21" fillId="6" borderId="13" xfId="0" applyFont="1" applyFill="1" applyBorder="1" applyAlignment="1">
      <alignment horizontal="center" vertical="center"/>
    </xf>
    <xf numFmtId="167" fontId="21" fillId="20" borderId="13" xfId="0" applyNumberFormat="1" applyFont="1" applyFill="1" applyBorder="1" applyAlignment="1" applyProtection="1">
      <alignment horizontal="center" vertical="center"/>
      <protection locked="0"/>
    </xf>
    <xf numFmtId="167" fontId="21" fillId="20" borderId="14" xfId="0" applyNumberFormat="1" applyFont="1" applyFill="1" applyBorder="1" applyAlignment="1" applyProtection="1">
      <alignment horizontal="center" vertical="center"/>
      <protection locked="0"/>
    </xf>
    <xf numFmtId="0" fontId="0" fillId="6" borderId="0" xfId="0" applyFill="1" applyAlignment="1" applyProtection="1">
      <alignment vertical="center"/>
      <protection locked="0"/>
    </xf>
    <xf numFmtId="0" fontId="0" fillId="6" borderId="0" xfId="0" applyFill="1" applyAlignment="1">
      <alignment vertical="center"/>
    </xf>
    <xf numFmtId="0" fontId="4" fillId="2" borderId="1" xfId="0" applyFont="1" applyFill="1" applyBorder="1" applyAlignment="1" applyProtection="1">
      <alignment horizontal="center" vertical="center"/>
      <protection locked="0"/>
    </xf>
    <xf numFmtId="0" fontId="38" fillId="2" borderId="2" xfId="0" applyFont="1" applyFill="1" applyBorder="1" applyAlignment="1">
      <alignment horizontal="center" vertical="center"/>
    </xf>
    <xf numFmtId="0" fontId="38" fillId="2" borderId="3" xfId="0" applyFont="1" applyFill="1" applyBorder="1" applyAlignment="1">
      <alignment horizontal="center" vertical="center"/>
    </xf>
    <xf numFmtId="0" fontId="38" fillId="2" borderId="4" xfId="0" applyFont="1" applyFill="1" applyBorder="1" applyAlignment="1">
      <alignment horizontal="center" vertical="center"/>
    </xf>
    <xf numFmtId="0" fontId="38" fillId="2" borderId="5" xfId="0" applyFont="1" applyFill="1" applyBorder="1" applyAlignment="1">
      <alignment horizontal="center" vertical="center"/>
    </xf>
    <xf numFmtId="0" fontId="53" fillId="2" borderId="1" xfId="0" applyFont="1" applyFill="1" applyBorder="1" applyAlignment="1">
      <alignment horizontal="center" vertical="center" wrapText="1"/>
    </xf>
    <xf numFmtId="0" fontId="53" fillId="2" borderId="1" xfId="0" applyFont="1" applyFill="1" applyBorder="1" applyAlignment="1">
      <alignment horizontal="center" vertical="center"/>
    </xf>
    <xf numFmtId="0" fontId="39" fillId="2" borderId="1" xfId="1" applyFont="1" applyFill="1" applyBorder="1" applyAlignment="1" applyProtection="1">
      <alignment horizontal="center" vertical="center"/>
    </xf>
    <xf numFmtId="0" fontId="38" fillId="2" borderId="1" xfId="0" applyFont="1" applyFill="1" applyBorder="1" applyAlignment="1">
      <alignment horizontal="center" vertical="center"/>
    </xf>
    <xf numFmtId="0" fontId="37" fillId="2" borderId="2" xfId="0" applyFont="1" applyFill="1" applyBorder="1" applyAlignment="1">
      <alignment horizontal="center" vertical="center"/>
    </xf>
    <xf numFmtId="0" fontId="37" fillId="2" borderId="3" xfId="0" applyFont="1" applyFill="1" applyBorder="1" applyAlignment="1">
      <alignment horizontal="center" vertical="center"/>
    </xf>
    <xf numFmtId="0" fontId="37" fillId="2" borderId="4" xfId="0" applyFont="1" applyFill="1" applyBorder="1" applyAlignment="1">
      <alignment horizontal="center" vertical="center"/>
    </xf>
    <xf numFmtId="0" fontId="37" fillId="2" borderId="5" xfId="0" applyFont="1" applyFill="1" applyBorder="1" applyAlignment="1">
      <alignment horizontal="center" vertical="center"/>
    </xf>
    <xf numFmtId="0" fontId="74" fillId="2" borderId="1" xfId="0" applyFont="1" applyFill="1" applyBorder="1" applyAlignment="1">
      <alignment horizontal="center" vertical="center" wrapText="1"/>
    </xf>
    <xf numFmtId="0" fontId="74" fillId="2" borderId="1" xfId="0" applyFont="1" applyFill="1" applyBorder="1" applyAlignment="1">
      <alignment horizontal="center" vertical="center"/>
    </xf>
    <xf numFmtId="0" fontId="57" fillId="2" borderId="2" xfId="1" applyFont="1" applyFill="1" applyBorder="1" applyAlignment="1" applyProtection="1">
      <alignment horizontal="center" vertical="center"/>
    </xf>
    <xf numFmtId="0" fontId="58" fillId="2" borderId="4" xfId="0" applyFont="1" applyFill="1" applyBorder="1" applyAlignment="1">
      <alignment horizontal="center" vertical="center"/>
    </xf>
    <xf numFmtId="0" fontId="55" fillId="2" borderId="2" xfId="0" applyFont="1" applyFill="1" applyBorder="1" applyAlignment="1">
      <alignment horizontal="center" vertical="center" wrapText="1"/>
    </xf>
    <xf numFmtId="0" fontId="55" fillId="2" borderId="3" xfId="0" applyFont="1" applyFill="1" applyBorder="1" applyAlignment="1">
      <alignment horizontal="center" vertical="center"/>
    </xf>
    <xf numFmtId="0" fontId="55" fillId="2" borderId="4" xfId="0" applyFont="1" applyFill="1" applyBorder="1" applyAlignment="1">
      <alignment horizontal="center" vertical="center"/>
    </xf>
    <xf numFmtId="0" fontId="55" fillId="2" borderId="5" xfId="0" applyFont="1" applyFill="1" applyBorder="1" applyAlignment="1">
      <alignment horizontal="center" vertical="center"/>
    </xf>
    <xf numFmtId="0" fontId="36" fillId="2" borderId="1" xfId="0" applyFont="1" applyFill="1" applyBorder="1" applyAlignment="1">
      <alignment horizontal="center" vertical="center" wrapText="1"/>
    </xf>
    <xf numFmtId="0" fontId="36" fillId="2" borderId="1" xfId="0" applyFont="1" applyFill="1" applyBorder="1" applyAlignment="1">
      <alignment horizontal="center" vertical="center"/>
    </xf>
    <xf numFmtId="0" fontId="39" fillId="2" borderId="1" xfId="1" applyFont="1" applyFill="1" applyBorder="1" applyAlignment="1" applyProtection="1">
      <alignment horizontal="center" vertical="center" wrapText="1"/>
    </xf>
    <xf numFmtId="0" fontId="0" fillId="0" borderId="0" xfId="0" applyAlignment="1" applyProtection="1">
      <alignment vertical="center"/>
      <protection locked="0"/>
    </xf>
    <xf numFmtId="0" fontId="0" fillId="0" borderId="0" xfId="0" applyAlignment="1">
      <alignment vertical="center"/>
    </xf>
    <xf numFmtId="0" fontId="38" fillId="2" borderId="2" xfId="0" applyFont="1" applyFill="1" applyBorder="1" applyAlignment="1">
      <alignment horizontal="center" vertical="center" wrapText="1"/>
    </xf>
    <xf numFmtId="0" fontId="59" fillId="2" borderId="1" xfId="0" applyFont="1" applyFill="1" applyBorder="1" applyAlignment="1">
      <alignment horizontal="center" vertical="center" wrapText="1"/>
    </xf>
    <xf numFmtId="0" fontId="59" fillId="2" borderId="1" xfId="0" applyFont="1" applyFill="1" applyBorder="1" applyAlignment="1">
      <alignment horizontal="center" vertical="center"/>
    </xf>
    <xf numFmtId="0" fontId="75" fillId="2" borderId="1" xfId="1" applyFont="1" applyFill="1" applyBorder="1" applyAlignment="1" applyProtection="1">
      <alignment horizontal="center" vertical="center"/>
    </xf>
    <xf numFmtId="0" fontId="37" fillId="2" borderId="1" xfId="0" applyFont="1" applyFill="1" applyBorder="1" applyAlignment="1">
      <alignment horizontal="center" vertical="center"/>
    </xf>
    <xf numFmtId="0" fontId="40" fillId="2" borderId="1" xfId="1" applyFont="1" applyFill="1" applyBorder="1" applyAlignment="1" applyProtection="1">
      <alignment horizontal="center" vertical="center" wrapText="1"/>
    </xf>
    <xf numFmtId="0" fontId="53" fillId="2" borderId="2" xfId="0" applyFont="1" applyFill="1" applyBorder="1" applyAlignment="1">
      <alignment horizontal="center" vertical="center" wrapText="1"/>
    </xf>
    <xf numFmtId="0" fontId="53" fillId="2" borderId="3" xfId="0" applyFont="1" applyFill="1" applyBorder="1" applyAlignment="1">
      <alignment horizontal="center" vertical="center"/>
    </xf>
    <xf numFmtId="0" fontId="53" fillId="2" borderId="4" xfId="0" applyFont="1" applyFill="1" applyBorder="1" applyAlignment="1">
      <alignment horizontal="center" vertical="center"/>
    </xf>
    <xf numFmtId="0" fontId="53" fillId="2" borderId="5" xfId="0" applyFont="1" applyFill="1" applyBorder="1" applyAlignment="1">
      <alignment horizontal="center" vertical="center"/>
    </xf>
    <xf numFmtId="0" fontId="44" fillId="2" borderId="1" xfId="1" applyFont="1" applyFill="1" applyBorder="1" applyAlignment="1" applyProtection="1">
      <alignment horizontal="center" vertical="center"/>
    </xf>
    <xf numFmtId="0" fontId="65" fillId="2" borderId="1" xfId="0" applyFont="1" applyFill="1" applyBorder="1" applyAlignment="1">
      <alignment horizontal="center" vertical="center"/>
    </xf>
    <xf numFmtId="0" fontId="65" fillId="2" borderId="2" xfId="0" applyFont="1" applyFill="1" applyBorder="1" applyAlignment="1">
      <alignment horizontal="center" vertical="center" wrapText="1"/>
    </xf>
    <xf numFmtId="0" fontId="65" fillId="2" borderId="3" xfId="0" applyFont="1" applyFill="1" applyBorder="1" applyAlignment="1">
      <alignment horizontal="center" vertical="center"/>
    </xf>
    <xf numFmtId="0" fontId="65" fillId="2" borderId="4" xfId="0" applyFont="1" applyFill="1" applyBorder="1" applyAlignment="1">
      <alignment horizontal="center" vertical="center"/>
    </xf>
    <xf numFmtId="0" fontId="65" fillId="2" borderId="5" xfId="0" applyFont="1" applyFill="1" applyBorder="1" applyAlignment="1">
      <alignment horizontal="center" vertical="center"/>
    </xf>
    <xf numFmtId="0" fontId="69" fillId="2" borderId="1" xfId="1" applyFont="1" applyFill="1" applyBorder="1" applyAlignment="1" applyProtection="1">
      <alignment horizontal="center" vertical="center" wrapText="1"/>
    </xf>
    <xf numFmtId="167" fontId="21" fillId="20" borderId="0" xfId="0" applyNumberFormat="1" applyFont="1" applyFill="1" applyBorder="1" applyAlignment="1" applyProtection="1">
      <alignment horizontal="center" vertical="center"/>
      <protection locked="0"/>
    </xf>
    <xf numFmtId="0" fontId="4" fillId="2" borderId="35" xfId="0" applyFont="1" applyFill="1" applyBorder="1" applyAlignment="1" applyProtection="1">
      <alignment horizontal="center" vertical="center"/>
      <protection locked="0"/>
    </xf>
    <xf numFmtId="0" fontId="38" fillId="2" borderId="35" xfId="0" applyFont="1" applyFill="1" applyBorder="1" applyAlignment="1">
      <alignment horizontal="center" vertical="center" wrapText="1"/>
    </xf>
    <xf numFmtId="0" fontId="38" fillId="2" borderId="35" xfId="0" applyFont="1" applyFill="1" applyBorder="1" applyAlignment="1">
      <alignment horizontal="center" vertical="center"/>
    </xf>
    <xf numFmtId="0" fontId="36" fillId="2" borderId="35" xfId="0" applyFont="1" applyFill="1" applyBorder="1" applyAlignment="1">
      <alignment horizontal="center" vertical="center"/>
    </xf>
    <xf numFmtId="0" fontId="39" fillId="2" borderId="35" xfId="1" applyFont="1" applyFill="1" applyBorder="1" applyAlignment="1" applyProtection="1">
      <alignment horizontal="center" vertical="center" wrapText="1"/>
    </xf>
    <xf numFmtId="0" fontId="71" fillId="2" borderId="35" xfId="0" applyFont="1" applyFill="1" applyBorder="1" applyAlignment="1">
      <alignment horizontal="center" vertical="center"/>
    </xf>
    <xf numFmtId="0" fontId="91" fillId="2" borderId="1" xfId="0" applyFont="1" applyFill="1" applyBorder="1" applyAlignment="1">
      <alignment horizontal="center" vertical="center" wrapText="1"/>
    </xf>
    <xf numFmtId="0" fontId="91" fillId="2" borderId="1" xfId="0" applyFont="1" applyFill="1" applyBorder="1" applyAlignment="1">
      <alignment horizontal="center" vertical="center"/>
    </xf>
    <xf numFmtId="0" fontId="60" fillId="2" borderId="1" xfId="1" applyFont="1" applyFill="1" applyBorder="1" applyAlignment="1" applyProtection="1">
      <alignment horizontal="center" vertical="center"/>
    </xf>
    <xf numFmtId="0" fontId="61" fillId="2" borderId="1" xfId="0" applyFont="1" applyFill="1" applyBorder="1" applyAlignment="1">
      <alignment horizontal="center" vertical="center"/>
    </xf>
    <xf numFmtId="0" fontId="19" fillId="5" borderId="10" xfId="0" applyFont="1" applyFill="1" applyBorder="1" applyAlignment="1" applyProtection="1">
      <alignment horizontal="center" vertical="center"/>
    </xf>
    <xf numFmtId="0" fontId="26" fillId="2" borderId="0" xfId="0" applyFont="1" applyFill="1" applyAlignment="1" applyProtection="1">
      <alignment horizontal="right" vertical="center"/>
    </xf>
    <xf numFmtId="0" fontId="26" fillId="2" borderId="12" xfId="0" applyFont="1" applyFill="1" applyBorder="1" applyAlignment="1" applyProtection="1">
      <alignment horizontal="right" vertical="center"/>
    </xf>
    <xf numFmtId="0" fontId="11" fillId="12" borderId="0" xfId="0" applyFont="1" applyFill="1" applyAlignment="1">
      <alignment horizontal="center" vertical="center"/>
    </xf>
    <xf numFmtId="0" fontId="0" fillId="11" borderId="0" xfId="0" applyNumberFormat="1" applyFill="1" applyAlignment="1">
      <alignment horizontal="left" vertical="center" wrapText="1"/>
    </xf>
    <xf numFmtId="0" fontId="14" fillId="0" borderId="0" xfId="0" applyFont="1" applyAlignment="1">
      <alignment horizontal="center" vertical="center"/>
    </xf>
    <xf numFmtId="0" fontId="7" fillId="19" borderId="8" xfId="0" applyFont="1" applyFill="1" applyBorder="1" applyAlignment="1">
      <alignment horizontal="center" vertical="center"/>
    </xf>
    <xf numFmtId="0" fontId="7" fillId="19" borderId="9" xfId="0" applyFont="1" applyFill="1" applyBorder="1" applyAlignment="1">
      <alignment horizontal="center" vertical="center"/>
    </xf>
    <xf numFmtId="0" fontId="10" fillId="19" borderId="8" xfId="0" applyFont="1" applyFill="1" applyBorder="1" applyAlignment="1">
      <alignment horizontal="center" vertical="center" wrapText="1"/>
    </xf>
    <xf numFmtId="0" fontId="10" fillId="19" borderId="9" xfId="0" applyFont="1" applyFill="1" applyBorder="1" applyAlignment="1">
      <alignment horizontal="center" vertical="center"/>
    </xf>
    <xf numFmtId="0" fontId="5" fillId="19" borderId="8" xfId="1" applyFill="1" applyBorder="1" applyAlignment="1" applyProtection="1">
      <alignment horizontal="left" vertical="center"/>
    </xf>
    <xf numFmtId="0" fontId="5" fillId="19" borderId="9" xfId="1" applyFill="1" applyBorder="1" applyAlignment="1" applyProtection="1">
      <alignment horizontal="left" vertical="center"/>
    </xf>
    <xf numFmtId="0" fontId="17" fillId="20" borderId="8" xfId="0" applyFont="1" applyFill="1" applyBorder="1" applyAlignment="1">
      <alignment horizontal="center" vertical="center" wrapText="1"/>
    </xf>
    <xf numFmtId="0" fontId="17" fillId="20" borderId="9" xfId="0" applyFont="1" applyFill="1" applyBorder="1" applyAlignment="1">
      <alignment horizontal="center" vertical="center"/>
    </xf>
    <xf numFmtId="0" fontId="9" fillId="20" borderId="8" xfId="0" applyFont="1" applyFill="1" applyBorder="1" applyAlignment="1">
      <alignment horizontal="center" vertical="center" wrapText="1"/>
    </xf>
    <xf numFmtId="0" fontId="9" fillId="20" borderId="9" xfId="0" applyFont="1" applyFill="1" applyBorder="1" applyAlignment="1">
      <alignment horizontal="center" vertical="center"/>
    </xf>
    <xf numFmtId="0" fontId="43" fillId="2" borderId="8" xfId="0" applyFont="1" applyFill="1" applyBorder="1" applyAlignment="1">
      <alignment horizontal="center" vertical="center" wrapText="1"/>
    </xf>
    <xf numFmtId="0" fontId="43" fillId="2" borderId="7" xfId="0" applyFont="1" applyFill="1" applyBorder="1" applyAlignment="1">
      <alignment horizontal="center" vertical="center"/>
    </xf>
    <xf numFmtId="0" fontId="7" fillId="9" borderId="8" xfId="0" applyFont="1" applyFill="1" applyBorder="1" applyAlignment="1">
      <alignment horizontal="center" vertical="center"/>
    </xf>
    <xf numFmtId="0" fontId="7" fillId="9" borderId="9"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9" xfId="0" applyFont="1" applyFill="1" applyBorder="1" applyAlignment="1">
      <alignment horizontal="center" vertical="center"/>
    </xf>
    <xf numFmtId="0" fontId="5" fillId="9" borderId="8" xfId="1" applyFill="1" applyBorder="1" applyAlignment="1" applyProtection="1">
      <alignment horizontal="center" vertical="center"/>
    </xf>
    <xf numFmtId="0" fontId="5" fillId="9" borderId="9" xfId="1" applyFill="1" applyBorder="1" applyAlignment="1" applyProtection="1">
      <alignment horizontal="center" vertical="center"/>
    </xf>
    <xf numFmtId="0" fontId="7" fillId="21" borderId="8" xfId="0" applyFont="1" applyFill="1" applyBorder="1" applyAlignment="1">
      <alignment horizontal="center" vertical="center"/>
    </xf>
    <xf numFmtId="0" fontId="7" fillId="21" borderId="9" xfId="0" applyFont="1" applyFill="1" applyBorder="1" applyAlignment="1">
      <alignment horizontal="center" vertical="center"/>
    </xf>
    <xf numFmtId="0" fontId="10" fillId="21" borderId="8" xfId="0" applyFont="1" applyFill="1" applyBorder="1" applyAlignment="1">
      <alignment horizontal="center" vertical="center"/>
    </xf>
    <xf numFmtId="0" fontId="10" fillId="21" borderId="9" xfId="0" applyFont="1" applyFill="1" applyBorder="1" applyAlignment="1">
      <alignment horizontal="center" vertical="center"/>
    </xf>
    <xf numFmtId="0" fontId="41" fillId="2" borderId="0" xfId="0" applyFont="1" applyFill="1" applyAlignment="1">
      <alignment horizontal="center" vertical="center" wrapText="1"/>
    </xf>
    <xf numFmtId="0" fontId="41" fillId="2" borderId="10" xfId="0" applyFont="1" applyFill="1" applyBorder="1" applyAlignment="1">
      <alignment horizontal="center" vertical="center" wrapText="1"/>
    </xf>
    <xf numFmtId="0" fontId="80" fillId="12" borderId="0" xfId="0" applyFont="1" applyFill="1" applyAlignment="1">
      <alignment horizontal="center" vertical="center" wrapText="1"/>
    </xf>
    <xf numFmtId="0" fontId="84" fillId="18" borderId="0" xfId="0" applyFont="1" applyFill="1" applyAlignment="1">
      <alignment horizontal="center" vertical="center" wrapText="1"/>
    </xf>
    <xf numFmtId="0" fontId="84" fillId="18" borderId="0" xfId="0" applyFont="1" applyFill="1" applyAlignment="1">
      <alignment horizontal="center" vertical="center"/>
    </xf>
    <xf numFmtId="0" fontId="30" fillId="0" borderId="8" xfId="0" applyFont="1" applyFill="1" applyBorder="1" applyAlignment="1" applyProtection="1"/>
    <xf numFmtId="0" fontId="0" fillId="0" borderId="8" xfId="0" applyBorder="1"/>
    <xf numFmtId="0" fontId="30" fillId="11" borderId="34" xfId="0" applyFont="1" applyFill="1" applyBorder="1" applyAlignment="1" applyProtection="1"/>
  </cellXfs>
  <cellStyles count="4">
    <cellStyle name="Hipervínculo" xfId="1" builtinId="8"/>
    <cellStyle name="Normal" xfId="0" builtinId="0"/>
    <cellStyle name="Normal 4" xfId="2"/>
    <cellStyle name="Normal 5" xfId="3"/>
  </cellStyles>
  <dxfs count="3">
    <dxf>
      <font>
        <color rgb="FFFFFF00"/>
      </font>
      <fill>
        <patternFill>
          <bgColor rgb="FFFF0000"/>
        </patternFill>
      </fill>
    </dxf>
    <dxf>
      <font>
        <color rgb="FFFFFF00"/>
      </font>
      <fill>
        <patternFill>
          <bgColor rgb="FFFF0000"/>
        </patternFill>
      </fill>
    </dxf>
    <dxf>
      <font>
        <color rgb="FFFFFF00"/>
      </font>
      <fill>
        <patternFill>
          <bgColor rgb="FFFF0000"/>
        </patternFill>
      </fill>
    </dxf>
  </dxfs>
  <tableStyles count="0" defaultTableStyle="TableStyleMedium9" defaultPivotStyle="PivotStyleLight16"/>
  <colors>
    <mruColors>
      <color rgb="FFFFFFCC"/>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0</xdr:col>
      <xdr:colOff>0</xdr:colOff>
      <xdr:row>0</xdr:row>
      <xdr:rowOff>66677</xdr:rowOff>
    </xdr:from>
    <xdr:ext cx="3905250" cy="468013"/>
    <xdr:sp macro="" textlink="">
      <xdr:nvSpPr>
        <xdr:cNvPr id="2" name="1 Rectángulo"/>
        <xdr:cNvSpPr/>
      </xdr:nvSpPr>
      <xdr:spPr>
        <a:xfrm>
          <a:off x="0" y="66677"/>
          <a:ext cx="39052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ALAMEDA"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5130" name="Button 10" hidden="1">
              <a:extLst>
                <a:ext uri="{63B3BB69-23CF-44E3-9099-C40C66FF867C}">
                  <a14:compatExt spid="_x0000_s51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845</xdr:row>
          <xdr:rowOff>180975</xdr:rowOff>
        </xdr:from>
        <xdr:to>
          <xdr:col>1</xdr:col>
          <xdr:colOff>0</xdr:colOff>
          <xdr:row>847</xdr:row>
          <xdr:rowOff>0</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47625</xdr:rowOff>
    </xdr:from>
    <xdr:ext cx="4105274" cy="468013"/>
    <xdr:sp macro="" textlink="">
      <xdr:nvSpPr>
        <xdr:cNvPr id="2" name="1 Rectángulo"/>
        <xdr:cNvSpPr/>
      </xdr:nvSpPr>
      <xdr:spPr>
        <a:xfrm>
          <a:off x="0" y="47625"/>
          <a:ext cx="4105274"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3">
                <a:lumMod val="50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BARCELONA"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152400</xdr:rowOff>
        </xdr:from>
        <xdr:to>
          <xdr:col>0</xdr:col>
          <xdr:colOff>1038225</xdr:colOff>
          <xdr:row>3</xdr:row>
          <xdr:rowOff>180975</xdr:rowOff>
        </xdr:to>
        <xdr:sp macro="" textlink="">
          <xdr:nvSpPr>
            <xdr:cNvPr id="3150" name="Button 78" hidden="1">
              <a:extLst>
                <a:ext uri="{63B3BB69-23CF-44E3-9099-C40C66FF867C}">
                  <a14:compatExt spid="_x0000_s3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2552</xdr:row>
          <xdr:rowOff>0</xdr:rowOff>
        </xdr:from>
        <xdr:to>
          <xdr:col>1</xdr:col>
          <xdr:colOff>0</xdr:colOff>
          <xdr:row>2553</xdr:row>
          <xdr:rowOff>0</xdr:rowOff>
        </xdr:to>
        <xdr:sp macro="" textlink="">
          <xdr:nvSpPr>
            <xdr:cNvPr id="3152" name="Button 80" hidden="1">
              <a:extLst>
                <a:ext uri="{63B3BB69-23CF-44E3-9099-C40C66FF867C}">
                  <a14:compatExt spid="_x0000_s3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47626</xdr:rowOff>
    </xdr:from>
    <xdr:ext cx="4362449" cy="468013"/>
    <xdr:sp macro="" textlink="">
      <xdr:nvSpPr>
        <xdr:cNvPr id="2" name="1 Rectángulo"/>
        <xdr:cNvSpPr/>
      </xdr:nvSpPr>
      <xdr:spPr>
        <a:xfrm>
          <a:off x="0" y="47626"/>
          <a:ext cx="4362449"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BANDERA"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4116" name="Button 20" hidden="1">
              <a:extLst>
                <a:ext uri="{63B3BB69-23CF-44E3-9099-C40C66FF867C}">
                  <a14:compatExt spid="_x0000_s41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987</xdr:row>
          <xdr:rowOff>180975</xdr:rowOff>
        </xdr:from>
        <xdr:to>
          <xdr:col>1</xdr:col>
          <xdr:colOff>0</xdr:colOff>
          <xdr:row>989</xdr:row>
          <xdr:rowOff>0</xdr:rowOff>
        </xdr:to>
        <xdr:sp macro="" textlink="">
          <xdr:nvSpPr>
            <xdr:cNvPr id="4118" name="Button 22" hidden="1">
              <a:extLst>
                <a:ext uri="{63B3BB69-23CF-44E3-9099-C40C66FF867C}">
                  <a14:compatExt spid="_x0000_s41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3048</xdr:colOff>
      <xdr:row>0</xdr:row>
      <xdr:rowOff>9525</xdr:rowOff>
    </xdr:from>
    <xdr:ext cx="4921377" cy="468013"/>
    <xdr:sp macro="" textlink="">
      <xdr:nvSpPr>
        <xdr:cNvPr id="2" name="1 Rectángulo"/>
        <xdr:cNvSpPr/>
      </xdr:nvSpPr>
      <xdr:spPr>
        <a:xfrm>
          <a:off x="3048" y="9525"/>
          <a:ext cx="4921377"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EST. CENTRAL"</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12307" name="Button 19" hidden="1">
              <a:extLst>
                <a:ext uri="{63B3BB69-23CF-44E3-9099-C40C66FF867C}">
                  <a14:compatExt spid="_x0000_s123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656</xdr:row>
          <xdr:rowOff>180975</xdr:rowOff>
        </xdr:from>
        <xdr:to>
          <xdr:col>1</xdr:col>
          <xdr:colOff>0</xdr:colOff>
          <xdr:row>658</xdr:row>
          <xdr:rowOff>0</xdr:rowOff>
        </xdr:to>
        <xdr:sp macro="" textlink="">
          <xdr:nvSpPr>
            <xdr:cNvPr id="12309" name="Button 21" hidden="1">
              <a:extLst>
                <a:ext uri="{63B3BB69-23CF-44E3-9099-C40C66FF867C}">
                  <a14:compatExt spid="_x0000_s123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38100</xdr:rowOff>
    </xdr:from>
    <xdr:ext cx="3933825" cy="468013"/>
    <xdr:sp macro="" textlink="">
      <xdr:nvSpPr>
        <xdr:cNvPr id="2" name="1 Rectángulo"/>
        <xdr:cNvSpPr/>
      </xdr:nvSpPr>
      <xdr:spPr>
        <a:xfrm>
          <a:off x="0" y="38100"/>
          <a:ext cx="3933825"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LA FLORIDA"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6163" name="Button 19" hidden="1">
              <a:extLst>
                <a:ext uri="{63B3BB69-23CF-44E3-9099-C40C66FF867C}">
                  <a14:compatExt spid="_x0000_s6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731</xdr:row>
          <xdr:rowOff>180975</xdr:rowOff>
        </xdr:from>
        <xdr:to>
          <xdr:col>1</xdr:col>
          <xdr:colOff>0</xdr:colOff>
          <xdr:row>733</xdr:row>
          <xdr:rowOff>0</xdr:rowOff>
        </xdr:to>
        <xdr:sp macro="" textlink="">
          <xdr:nvSpPr>
            <xdr:cNvPr id="6165" name="Button 21" hidden="1">
              <a:extLst>
                <a:ext uri="{63B3BB69-23CF-44E3-9099-C40C66FF867C}">
                  <a14:compatExt spid="_x0000_s61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57151</xdr:rowOff>
    </xdr:from>
    <xdr:ext cx="4019550" cy="468013"/>
    <xdr:sp macro="" textlink="">
      <xdr:nvSpPr>
        <xdr:cNvPr id="2" name="1 Rectángulo"/>
        <xdr:cNvSpPr/>
      </xdr:nvSpPr>
      <xdr:spPr>
        <a:xfrm>
          <a:off x="0" y="57151"/>
          <a:ext cx="40195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LAS BELLOTAS"</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134</xdr:row>
          <xdr:rowOff>180975</xdr:rowOff>
        </xdr:from>
        <xdr:to>
          <xdr:col>1</xdr:col>
          <xdr:colOff>0</xdr:colOff>
          <xdr:row>136</xdr:row>
          <xdr:rowOff>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57151</xdr:rowOff>
    </xdr:from>
    <xdr:ext cx="4019550" cy="468013"/>
    <xdr:sp macro="" textlink="">
      <xdr:nvSpPr>
        <xdr:cNvPr id="2" name="1 Rectángulo"/>
        <xdr:cNvSpPr/>
      </xdr:nvSpPr>
      <xdr:spPr>
        <a:xfrm>
          <a:off x="0" y="57151"/>
          <a:ext cx="40195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LAS CONDES"</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7209" name="Button 41" hidden="1">
              <a:extLst>
                <a:ext uri="{63B3BB69-23CF-44E3-9099-C40C66FF867C}">
                  <a14:compatExt spid="_x0000_s72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1190</xdr:row>
          <xdr:rowOff>180975</xdr:rowOff>
        </xdr:from>
        <xdr:to>
          <xdr:col>1</xdr:col>
          <xdr:colOff>0</xdr:colOff>
          <xdr:row>1192</xdr:row>
          <xdr:rowOff>0</xdr:rowOff>
        </xdr:to>
        <xdr:sp macro="" textlink="">
          <xdr:nvSpPr>
            <xdr:cNvPr id="7211" name="Button 43" hidden="1">
              <a:extLst>
                <a:ext uri="{63B3BB69-23CF-44E3-9099-C40C66FF867C}">
                  <a14:compatExt spid="_x0000_s72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0</xdr:col>
      <xdr:colOff>0</xdr:colOff>
      <xdr:row>0</xdr:row>
      <xdr:rowOff>29114</xdr:rowOff>
    </xdr:from>
    <xdr:ext cx="4914900" cy="468013"/>
    <xdr:sp macro="" textlink="">
      <xdr:nvSpPr>
        <xdr:cNvPr id="2" name="1 Rectángulo"/>
        <xdr:cNvSpPr/>
      </xdr:nvSpPr>
      <xdr:spPr>
        <a:xfrm>
          <a:off x="0" y="29114"/>
          <a:ext cx="491490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MAIPU"</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9525</xdr:colOff>
          <xdr:row>2</xdr:row>
          <xdr:rowOff>104775</xdr:rowOff>
        </xdr:from>
        <xdr:to>
          <xdr:col>0</xdr:col>
          <xdr:colOff>1133475</xdr:colOff>
          <xdr:row>3</xdr:row>
          <xdr:rowOff>171450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498</xdr:row>
          <xdr:rowOff>180975</xdr:rowOff>
        </xdr:from>
        <xdr:to>
          <xdr:col>1</xdr:col>
          <xdr:colOff>0</xdr:colOff>
          <xdr:row>500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0</xdr:col>
      <xdr:colOff>35720</xdr:colOff>
      <xdr:row>0</xdr:row>
      <xdr:rowOff>57150</xdr:rowOff>
    </xdr:from>
    <xdr:ext cx="4314824" cy="468013"/>
    <xdr:sp macro="" textlink="">
      <xdr:nvSpPr>
        <xdr:cNvPr id="2" name="1 Rectángulo"/>
        <xdr:cNvSpPr/>
      </xdr:nvSpPr>
      <xdr:spPr>
        <a:xfrm>
          <a:off x="35720" y="57150"/>
          <a:ext cx="4314824"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MANQUEHUE" </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8212" name="Button 20" hidden="1">
              <a:extLst>
                <a:ext uri="{63B3BB69-23CF-44E3-9099-C40C66FF867C}">
                  <a14:compatExt spid="_x0000_s82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1338</xdr:row>
          <xdr:rowOff>171450</xdr:rowOff>
        </xdr:from>
        <xdr:to>
          <xdr:col>1</xdr:col>
          <xdr:colOff>0</xdr:colOff>
          <xdr:row>1340</xdr:row>
          <xdr:rowOff>0</xdr:rowOff>
        </xdr:to>
        <xdr:sp macro="" textlink="">
          <xdr:nvSpPr>
            <xdr:cNvPr id="8214" name="Button 22" hidden="1">
              <a:extLst>
                <a:ext uri="{63B3BB69-23CF-44E3-9099-C40C66FF867C}">
                  <a14:compatExt spid="_x0000_s82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0</xdr:col>
      <xdr:colOff>0</xdr:colOff>
      <xdr:row>0</xdr:row>
      <xdr:rowOff>29114</xdr:rowOff>
    </xdr:from>
    <xdr:ext cx="4238624" cy="468013"/>
    <xdr:sp macro="" textlink="">
      <xdr:nvSpPr>
        <xdr:cNvPr id="2" name="1 Rectángulo"/>
        <xdr:cNvSpPr/>
      </xdr:nvSpPr>
      <xdr:spPr>
        <a:xfrm>
          <a:off x="0" y="29114"/>
          <a:ext cx="4238624"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 "NORTE"</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10271" name="Button 31" hidden="1">
              <a:extLst>
                <a:ext uri="{63B3BB69-23CF-44E3-9099-C40C66FF867C}">
                  <a14:compatExt spid="_x0000_s102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993</xdr:row>
          <xdr:rowOff>171450</xdr:rowOff>
        </xdr:from>
        <xdr:to>
          <xdr:col>1</xdr:col>
          <xdr:colOff>0</xdr:colOff>
          <xdr:row>995</xdr:row>
          <xdr:rowOff>0</xdr:rowOff>
        </xdr:to>
        <xdr:sp macro="" textlink="">
          <xdr:nvSpPr>
            <xdr:cNvPr id="10273" name="Button 33" hidden="1">
              <a:extLst>
                <a:ext uri="{63B3BB69-23CF-44E3-9099-C40C66FF867C}">
                  <a14:compatExt spid="_x0000_s102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10064</xdr:rowOff>
    </xdr:from>
    <xdr:ext cx="4848224" cy="468013"/>
    <xdr:sp macro="" textlink="">
      <xdr:nvSpPr>
        <xdr:cNvPr id="2" name="1 Rectángulo"/>
        <xdr:cNvSpPr/>
      </xdr:nvSpPr>
      <xdr:spPr>
        <a:xfrm>
          <a:off x="0" y="10064"/>
          <a:ext cx="4848224"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OESTE"</a:t>
          </a: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11278" name="Button 14" hidden="1">
              <a:extLst>
                <a:ext uri="{63B3BB69-23CF-44E3-9099-C40C66FF867C}">
                  <a14:compatExt spid="_x0000_s112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786</xdr:row>
          <xdr:rowOff>247650</xdr:rowOff>
        </xdr:from>
        <xdr:to>
          <xdr:col>1</xdr:col>
          <xdr:colOff>0</xdr:colOff>
          <xdr:row>788</xdr:row>
          <xdr:rowOff>0</xdr:rowOff>
        </xdr:to>
        <xdr:sp macro="" textlink="">
          <xdr:nvSpPr>
            <xdr:cNvPr id="11280" name="Button 16" hidden="1">
              <a:extLst>
                <a:ext uri="{63B3BB69-23CF-44E3-9099-C40C66FF867C}">
                  <a14:compatExt spid="_x0000_s112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0</xdr:col>
      <xdr:colOff>0</xdr:colOff>
      <xdr:row>0</xdr:row>
      <xdr:rowOff>66677</xdr:rowOff>
    </xdr:from>
    <xdr:ext cx="3905250" cy="468013"/>
    <xdr:sp macro="" textlink="">
      <xdr:nvSpPr>
        <xdr:cNvPr id="2" name="1 Rectángulo"/>
        <xdr:cNvSpPr/>
      </xdr:nvSpPr>
      <xdr:spPr>
        <a:xfrm>
          <a:off x="0" y="66677"/>
          <a:ext cx="39052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PLAZA SUR"</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138</xdr:row>
          <xdr:rowOff>180975</xdr:rowOff>
        </xdr:from>
        <xdr:to>
          <xdr:col>1</xdr:col>
          <xdr:colOff>0</xdr:colOff>
          <xdr:row>140</xdr:row>
          <xdr:rowOff>0</xdr:rowOff>
        </xdr:to>
        <xdr:sp macro="" textlink="">
          <xdr:nvSpPr>
            <xdr:cNvPr id="37891" name="Button 3" hidden="1">
              <a:extLst>
                <a:ext uri="{63B3BB69-23CF-44E3-9099-C40C66FF867C}">
                  <a14:compatExt spid="_x0000_s378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0</xdr:col>
      <xdr:colOff>0</xdr:colOff>
      <xdr:row>0</xdr:row>
      <xdr:rowOff>0</xdr:rowOff>
    </xdr:from>
    <xdr:ext cx="4914900" cy="468013"/>
    <xdr:sp macro="" textlink="">
      <xdr:nvSpPr>
        <xdr:cNvPr id="2" name="1 Rectángulo"/>
        <xdr:cNvSpPr/>
      </xdr:nvSpPr>
      <xdr:spPr>
        <a:xfrm>
          <a:off x="0" y="0"/>
          <a:ext cx="491490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PUENTE ALTO"</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xdr:wsDr>
</file>

<file path=xl/drawings/drawing14.xml><?xml version="1.0" encoding="utf-8"?>
<xdr:wsDr xmlns:xdr="http://schemas.openxmlformats.org/drawingml/2006/spreadsheetDrawing" xmlns:a="http://schemas.openxmlformats.org/drawingml/2006/main">
  <xdr:oneCellAnchor>
    <xdr:from>
      <xdr:col>0</xdr:col>
      <xdr:colOff>56029</xdr:colOff>
      <xdr:row>0</xdr:row>
      <xdr:rowOff>86264</xdr:rowOff>
    </xdr:from>
    <xdr:ext cx="3272118" cy="468013"/>
    <xdr:sp macro="" textlink="">
      <xdr:nvSpPr>
        <xdr:cNvPr id="2" name="1 Rectángulo"/>
        <xdr:cNvSpPr/>
      </xdr:nvSpPr>
      <xdr:spPr>
        <a:xfrm>
          <a:off x="56029" y="86264"/>
          <a:ext cx="3272118"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SAN MIGUEL</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1038225</xdr:colOff>
          <xdr:row>3</xdr:row>
          <xdr:rowOff>180975</xdr:rowOff>
        </xdr:to>
        <xdr:sp macro="" textlink="">
          <xdr:nvSpPr>
            <xdr:cNvPr id="9262" name="Button 46" hidden="1">
              <a:extLst>
                <a:ext uri="{63B3BB69-23CF-44E3-9099-C40C66FF867C}">
                  <a14:compatExt spid="_x0000_s92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939</xdr:row>
          <xdr:rowOff>180975</xdr:rowOff>
        </xdr:from>
        <xdr:to>
          <xdr:col>1</xdr:col>
          <xdr:colOff>0</xdr:colOff>
          <xdr:row>941</xdr:row>
          <xdr:rowOff>0</xdr:rowOff>
        </xdr:to>
        <xdr:sp macro="" textlink="">
          <xdr:nvSpPr>
            <xdr:cNvPr id="9264" name="Button 48" hidden="1">
              <a:extLst>
                <a:ext uri="{63B3BB69-23CF-44E3-9099-C40C66FF867C}">
                  <a14:compatExt spid="_x0000_s92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0</xdr:col>
      <xdr:colOff>0</xdr:colOff>
      <xdr:row>0</xdr:row>
      <xdr:rowOff>29114</xdr:rowOff>
    </xdr:from>
    <xdr:ext cx="4914900" cy="468013"/>
    <xdr:sp macro="" textlink="">
      <xdr:nvSpPr>
        <xdr:cNvPr id="2" name="1 Rectángulo"/>
        <xdr:cNvSpPr/>
      </xdr:nvSpPr>
      <xdr:spPr>
        <a:xfrm>
          <a:off x="0" y="29114"/>
          <a:ext cx="491490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SANTA LUCIA"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451</xdr:row>
          <xdr:rowOff>0</xdr:rowOff>
        </xdr:from>
        <xdr:to>
          <xdr:col>1</xdr:col>
          <xdr:colOff>0</xdr:colOff>
          <xdr:row>452</xdr:row>
          <xdr:rowOff>9525</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0</xdr:col>
      <xdr:colOff>0</xdr:colOff>
      <xdr:row>0</xdr:row>
      <xdr:rowOff>19589</xdr:rowOff>
    </xdr:from>
    <xdr:ext cx="3134320" cy="468013"/>
    <xdr:sp macro="" textlink="">
      <xdr:nvSpPr>
        <xdr:cNvPr id="2" name="1 Rectángulo"/>
        <xdr:cNvSpPr/>
      </xdr:nvSpPr>
      <xdr:spPr>
        <a:xfrm>
          <a:off x="0" y="19589"/>
          <a:ext cx="3134320" cy="468013"/>
        </a:xfrm>
        <a:prstGeom prst="rect">
          <a:avLst/>
        </a:prstGeom>
        <a:noFill/>
      </xdr:spPr>
      <xdr:txBody>
        <a:bodyPr wrap="non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TOBALABA"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13340" name="Button 28" hidden="1">
              <a:extLst>
                <a:ext uri="{63B3BB69-23CF-44E3-9099-C40C66FF867C}">
                  <a14:compatExt spid="_x0000_s133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1225</xdr:row>
          <xdr:rowOff>180975</xdr:rowOff>
        </xdr:from>
        <xdr:to>
          <xdr:col>1</xdr:col>
          <xdr:colOff>0</xdr:colOff>
          <xdr:row>1227</xdr:row>
          <xdr:rowOff>0</xdr:rowOff>
        </xdr:to>
        <xdr:sp macro="" textlink="">
          <xdr:nvSpPr>
            <xdr:cNvPr id="13342" name="Button 30" hidden="1">
              <a:extLst>
                <a:ext uri="{63B3BB69-23CF-44E3-9099-C40C66FF867C}">
                  <a14:compatExt spid="_x0000_s13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0</xdr:col>
      <xdr:colOff>0</xdr:colOff>
      <xdr:row>0</xdr:row>
      <xdr:rowOff>57151</xdr:rowOff>
    </xdr:from>
    <xdr:ext cx="4019550" cy="468013"/>
    <xdr:sp macro="" textlink="">
      <xdr:nvSpPr>
        <xdr:cNvPr id="2" name="1 Rectángulo"/>
        <xdr:cNvSpPr/>
      </xdr:nvSpPr>
      <xdr:spPr>
        <a:xfrm>
          <a:off x="0" y="57151"/>
          <a:ext cx="40195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"VIÑA DEL MAR</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180975</xdr:rowOff>
        </xdr:from>
        <xdr:to>
          <xdr:col>1</xdr:col>
          <xdr:colOff>0</xdr:colOff>
          <xdr:row>20</xdr:row>
          <xdr:rowOff>0</xdr:rowOff>
        </xdr:to>
        <xdr:sp macro="" textlink="">
          <xdr:nvSpPr>
            <xdr:cNvPr id="53250" name="Button 2" hidden="1">
              <a:extLst>
                <a:ext uri="{63B3BB69-23CF-44E3-9099-C40C66FF867C}">
                  <a14:compatExt spid="_x0000_s532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57151</xdr:rowOff>
    </xdr:from>
    <xdr:ext cx="4019550" cy="468013"/>
    <xdr:sp macro="" textlink="">
      <xdr:nvSpPr>
        <xdr:cNvPr id="2" name="1 Rectángulo"/>
        <xdr:cNvSpPr/>
      </xdr:nvSpPr>
      <xdr:spPr>
        <a:xfrm>
          <a:off x="0" y="57151"/>
          <a:ext cx="40195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"LA SERENA</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67585" name="Button 1" hidden="1">
              <a:extLst>
                <a:ext uri="{63B3BB69-23CF-44E3-9099-C40C66FF867C}">
                  <a14:compatExt spid="_x0000_s675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180975</xdr:rowOff>
        </xdr:from>
        <xdr:to>
          <xdr:col>1</xdr:col>
          <xdr:colOff>0</xdr:colOff>
          <xdr:row>20</xdr:row>
          <xdr:rowOff>0</xdr:rowOff>
        </xdr:to>
        <xdr:sp macro="" textlink="">
          <xdr:nvSpPr>
            <xdr:cNvPr id="67586" name="Button 2" hidden="1">
              <a:extLst>
                <a:ext uri="{63B3BB69-23CF-44E3-9099-C40C66FF867C}">
                  <a14:compatExt spid="_x0000_s675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1038225</xdr:colOff>
          <xdr:row>0</xdr:row>
          <xdr:rowOff>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44034" name="Button 2" hidden="1">
              <a:extLst>
                <a:ext uri="{63B3BB69-23CF-44E3-9099-C40C66FF867C}">
                  <a14:compatExt spid="_x0000_s44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iego\ESTADOS%20DE%20CUENTA\7.%20ESTADOS%20DE%20CUENTA%202014\1.%20CENTROS%20ESPECIALES%202014\INTEGRAMEDICA%202014\BASE%20ANTIGUA\BASE%20INTEGRA%20-%20JUN%20-%20DIC%20201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iego\ESTADOS%20DE%20CUENTA\7.%20ESTADOS%20DE%20CUENTA%202014\1.%20CENTROS%20ESPECIALES%202014\INTEGRAMEDICA%20201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PU"/>
      <sheetName val="STA LUCIA"/>
      <sheetName val="BARCELONA"/>
      <sheetName val="CENTRO"/>
      <sheetName val="ALAMEDA"/>
      <sheetName val="LA FLORIDA"/>
      <sheetName val="LAS CONDES"/>
      <sheetName val="MANQUEHUE"/>
      <sheetName val="SAN MIGUEL"/>
      <sheetName val="NORTE"/>
      <sheetName val="OESTE"/>
      <sheetName val="EST CENTRAL"/>
      <sheetName val="TOBALABA"/>
      <sheetName val="PTE ALTO"/>
      <sheetName val="ARANCEL"/>
      <sheetName val="INFORMACION"/>
      <sheetName val="DESCUENTOS"/>
    </sheetNames>
    <sheetDataSet>
      <sheetData sheetId="0"/>
      <sheetData sheetId="1"/>
      <sheetData sheetId="2"/>
      <sheetData sheetId="3"/>
      <sheetData sheetId="4"/>
      <sheetData sheetId="5"/>
      <sheetData sheetId="6"/>
      <sheetData sheetId="7"/>
      <sheetData sheetId="8"/>
      <sheetData sheetId="9"/>
      <sheetData sheetId="10"/>
      <sheetData sheetId="11">
        <row r="260">
          <cell r="A260" t="str">
            <v>SOLPED SIN ORDEN</v>
          </cell>
          <cell r="B260">
            <v>41275</v>
          </cell>
          <cell r="C260" t="str">
            <v>LIDIA CORONADO</v>
          </cell>
          <cell r="D260" t="str">
            <v>WILLIAMS</v>
          </cell>
          <cell r="E260">
            <v>10120334</v>
          </cell>
          <cell r="F260">
            <v>18325079</v>
          </cell>
          <cell r="G260">
            <v>2704003</v>
          </cell>
          <cell r="H260" t="str">
            <v xml:space="preserve">CORONA PERIFERICA CON PERNO MUÑON COLADO </v>
          </cell>
          <cell r="J260">
            <v>1</v>
          </cell>
          <cell r="K260">
            <v>32612</v>
          </cell>
          <cell r="L260" t="str">
            <v>ENERO 2013</v>
          </cell>
          <cell r="M260" t="str">
            <v>4500159962</v>
          </cell>
          <cell r="N260">
            <v>5775</v>
          </cell>
        </row>
      </sheetData>
      <sheetData sheetId="12">
        <row r="1269">
          <cell r="L1269" t="str">
            <v>MARZO 2013</v>
          </cell>
        </row>
      </sheetData>
      <sheetData sheetId="13"/>
      <sheetData sheetId="14"/>
      <sheetData sheetId="15"/>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AMEDA"/>
      <sheetName val="BARCELONA"/>
      <sheetName val="CENTRO"/>
      <sheetName val="EST CENTRAL"/>
      <sheetName val="LA FLORIDA"/>
      <sheetName val="LAS BELLOTAS"/>
      <sheetName val="LAS CONDES"/>
      <sheetName val="MAIPU"/>
      <sheetName val="MANQUEHUE"/>
      <sheetName val="NORTE"/>
      <sheetName val="OESTE"/>
      <sheetName val="PLAZA SUR"/>
      <sheetName val="PUENTE ALTO"/>
      <sheetName val="SAN MIGUEL"/>
      <sheetName val="SANTA LUCIA"/>
      <sheetName val="TOBALABA"/>
      <sheetName val="VIÑA DEL MAR"/>
      <sheetName val="LA SERENA"/>
      <sheetName val="PAGOSLIBRO"/>
      <sheetName val="ARANCEL"/>
      <sheetName val="INFORMACION"/>
      <sheetName val="DESCUENTOS"/>
      <sheetName val="ESTADISTICAS"/>
      <sheetName val="ANULAD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20">
          <cell r="F20">
            <v>23460298</v>
          </cell>
        </row>
      </sheetData>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rinterSettings" Target="../printerSettings/printerSettings3.bin"/><Relationship Id="rId7" Type="http://schemas.openxmlformats.org/officeDocument/2006/relationships/printerSettings" Target="../printerSettings/printerSettings5.bin"/><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hyperlink" Target="mailto:barby_92enero@hotmail.com" TargetMode="External"/><Relationship Id="rId11" Type="http://schemas.openxmlformats.org/officeDocument/2006/relationships/ctrlProp" Target="../ctrlProps/ctrlProp2.xml"/><Relationship Id="rId5" Type="http://schemas.openxmlformats.org/officeDocument/2006/relationships/hyperlink" Target="mailto:cdentalial@integramedica.cl" TargetMode="External"/><Relationship Id="rId10" Type="http://schemas.openxmlformats.org/officeDocument/2006/relationships/ctrlProp" Target="../ctrlProps/ctrlProp1.xml"/><Relationship Id="rId4" Type="http://schemas.openxmlformats.org/officeDocument/2006/relationships/printerSettings" Target="../printerSettings/printerSettings4.bin"/><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2.bin"/><Relationship Id="rId13" Type="http://schemas.openxmlformats.org/officeDocument/2006/relationships/comments" Target="../comments2.xml"/><Relationship Id="rId3" Type="http://schemas.openxmlformats.org/officeDocument/2006/relationships/printerSettings" Target="../printerSettings/printerSettings8.bin"/><Relationship Id="rId7" Type="http://schemas.openxmlformats.org/officeDocument/2006/relationships/hyperlink" Target="mailto:cdentaliba@integramedica.cl" TargetMode="External"/><Relationship Id="rId12" Type="http://schemas.openxmlformats.org/officeDocument/2006/relationships/ctrlProp" Target="../ctrlProps/ctrlProp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printerSettings" Target="../printerSettings/printerSettings11.bin"/><Relationship Id="rId11" Type="http://schemas.openxmlformats.org/officeDocument/2006/relationships/ctrlProp" Target="../ctrlProps/ctrlProp3.xml"/><Relationship Id="rId5" Type="http://schemas.openxmlformats.org/officeDocument/2006/relationships/printerSettings" Target="../printerSettings/printerSettings10.bin"/><Relationship Id="rId10" Type="http://schemas.openxmlformats.org/officeDocument/2006/relationships/vmlDrawing" Target="../drawings/vmlDrawing2.vml"/><Relationship Id="rId4" Type="http://schemas.openxmlformats.org/officeDocument/2006/relationships/printerSettings" Target="../printerSettings/printerSettings9.bin"/><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printerSettings" Target="../printerSettings/printerSettings15.bin"/><Relationship Id="rId7" Type="http://schemas.openxmlformats.org/officeDocument/2006/relationships/drawing" Target="../drawings/drawing3.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printerSettings" Target="../printerSettings/printerSettings17.bin"/><Relationship Id="rId11" Type="http://schemas.openxmlformats.org/officeDocument/2006/relationships/comments" Target="../comments3.xml"/><Relationship Id="rId5" Type="http://schemas.openxmlformats.org/officeDocument/2006/relationships/hyperlink" Target="mailto:cdentalice@integramedica.cl" TargetMode="External"/><Relationship Id="rId10" Type="http://schemas.openxmlformats.org/officeDocument/2006/relationships/ctrlProp" Target="../ctrlProps/ctrlProp6.xml"/><Relationship Id="rId4" Type="http://schemas.openxmlformats.org/officeDocument/2006/relationships/printerSettings" Target="../printerSettings/printerSettings16.bin"/><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printerSettings" Target="../printerSettings/printerSettings20.bin"/><Relationship Id="rId7" Type="http://schemas.openxmlformats.org/officeDocument/2006/relationships/drawing" Target="../drawings/drawing4.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6" Type="http://schemas.openxmlformats.org/officeDocument/2006/relationships/printerSettings" Target="../printerSettings/printerSettings22.bin"/><Relationship Id="rId11" Type="http://schemas.openxmlformats.org/officeDocument/2006/relationships/comments" Target="../comments4.xml"/><Relationship Id="rId5" Type="http://schemas.openxmlformats.org/officeDocument/2006/relationships/hyperlink" Target="mailto:cdentaliec@integramedica.cl" TargetMode="External"/><Relationship Id="rId10" Type="http://schemas.openxmlformats.org/officeDocument/2006/relationships/ctrlProp" Target="../ctrlProps/ctrlProp8.xml"/><Relationship Id="rId4" Type="http://schemas.openxmlformats.org/officeDocument/2006/relationships/printerSettings" Target="../printerSettings/printerSettings21.bin"/><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rinterSettings" Target="../printerSettings/printerSettings25.bin"/><Relationship Id="rId7" Type="http://schemas.openxmlformats.org/officeDocument/2006/relationships/drawing" Target="../drawings/drawing5.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printerSettings" Target="../printerSettings/printerSettings27.bin"/><Relationship Id="rId11" Type="http://schemas.openxmlformats.org/officeDocument/2006/relationships/comments" Target="../comments5.xml"/><Relationship Id="rId5" Type="http://schemas.openxmlformats.org/officeDocument/2006/relationships/hyperlink" Target="mailto:cdentalifs@integramedica.cl" TargetMode="External"/><Relationship Id="rId10" Type="http://schemas.openxmlformats.org/officeDocument/2006/relationships/ctrlProp" Target="../ctrlProps/ctrlProp10.xml"/><Relationship Id="rId4" Type="http://schemas.openxmlformats.org/officeDocument/2006/relationships/printerSettings" Target="../printerSettings/printerSettings26.bin"/><Relationship Id="rId9"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printerSettings" Target="../printerSettings/printerSettings30.bin"/><Relationship Id="rId7" Type="http://schemas.openxmlformats.org/officeDocument/2006/relationships/vmlDrawing" Target="../drawings/vmlDrawing6.vml"/><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 Id="rId6" Type="http://schemas.openxmlformats.org/officeDocument/2006/relationships/drawing" Target="../drawings/drawing6.xml"/><Relationship Id="rId5" Type="http://schemas.openxmlformats.org/officeDocument/2006/relationships/printerSettings" Target="../printerSettings/printerSettings31.bin"/><Relationship Id="rId10" Type="http://schemas.openxmlformats.org/officeDocument/2006/relationships/comments" Target="../comments6.xml"/><Relationship Id="rId4" Type="http://schemas.openxmlformats.org/officeDocument/2006/relationships/hyperlink" Target="mailto:mmedina@sonorad.cl" TargetMode="External"/><Relationship Id="rId9"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7.vml"/><Relationship Id="rId3" Type="http://schemas.openxmlformats.org/officeDocument/2006/relationships/printerSettings" Target="../printerSettings/printerSettings34.bin"/><Relationship Id="rId7" Type="http://schemas.openxmlformats.org/officeDocument/2006/relationships/drawing" Target="../drawings/drawing7.xml"/><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printerSettings" Target="../printerSettings/printerSettings36.bin"/><Relationship Id="rId11" Type="http://schemas.openxmlformats.org/officeDocument/2006/relationships/comments" Target="../comments7.xml"/><Relationship Id="rId5" Type="http://schemas.openxmlformats.org/officeDocument/2006/relationships/hyperlink" Target="mailto:odontologiaico@integramedica.cl" TargetMode="External"/><Relationship Id="rId10" Type="http://schemas.openxmlformats.org/officeDocument/2006/relationships/ctrlProp" Target="../ctrlProps/ctrlProp14.xml"/><Relationship Id="rId4" Type="http://schemas.openxmlformats.org/officeDocument/2006/relationships/printerSettings" Target="../printerSettings/printerSettings35.bin"/><Relationship Id="rId9"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43.bin"/><Relationship Id="rId13" Type="http://schemas.openxmlformats.org/officeDocument/2006/relationships/comments" Target="../comments8.xml"/><Relationship Id="rId3" Type="http://schemas.openxmlformats.org/officeDocument/2006/relationships/printerSettings" Target="../printerSettings/printerSettings39.bin"/><Relationship Id="rId7" Type="http://schemas.openxmlformats.org/officeDocument/2006/relationships/hyperlink" Target="mailto:cdentalimp@integramedica.cl" TargetMode="External"/><Relationship Id="rId12" Type="http://schemas.openxmlformats.org/officeDocument/2006/relationships/ctrlProp" Target="../ctrlProps/ctrlProp16.xml"/><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printerSettings" Target="../printerSettings/printerSettings42.bin"/><Relationship Id="rId11" Type="http://schemas.openxmlformats.org/officeDocument/2006/relationships/ctrlProp" Target="../ctrlProps/ctrlProp15.xml"/><Relationship Id="rId5" Type="http://schemas.openxmlformats.org/officeDocument/2006/relationships/printerSettings" Target="../printerSettings/printerSettings41.bin"/><Relationship Id="rId10" Type="http://schemas.openxmlformats.org/officeDocument/2006/relationships/vmlDrawing" Target="../drawings/vmlDrawing8.vml"/><Relationship Id="rId4" Type="http://schemas.openxmlformats.org/officeDocument/2006/relationships/printerSettings" Target="../printerSettings/printerSettings40.bin"/><Relationship Id="rId9"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9.vml"/><Relationship Id="rId3" Type="http://schemas.openxmlformats.org/officeDocument/2006/relationships/printerSettings" Target="../printerSettings/printerSettings46.bin"/><Relationship Id="rId7" Type="http://schemas.openxmlformats.org/officeDocument/2006/relationships/drawing" Target="../drawings/drawing9.xml"/><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 Id="rId6" Type="http://schemas.openxmlformats.org/officeDocument/2006/relationships/printerSettings" Target="../printerSettings/printerSettings48.bin"/><Relationship Id="rId11" Type="http://schemas.openxmlformats.org/officeDocument/2006/relationships/comments" Target="../comments9.xml"/><Relationship Id="rId5" Type="http://schemas.openxmlformats.org/officeDocument/2006/relationships/hyperlink" Target="mailto:cdentalimq@integramedica.cl" TargetMode="External"/><Relationship Id="rId10" Type="http://schemas.openxmlformats.org/officeDocument/2006/relationships/ctrlProp" Target="../ctrlProps/ctrlProp18.xml"/><Relationship Id="rId4" Type="http://schemas.openxmlformats.org/officeDocument/2006/relationships/printerSettings" Target="../printerSettings/printerSettings47.bin"/><Relationship Id="rId9"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10.vml"/><Relationship Id="rId3" Type="http://schemas.openxmlformats.org/officeDocument/2006/relationships/printerSettings" Target="../printerSettings/printerSettings51.bin"/><Relationship Id="rId7" Type="http://schemas.openxmlformats.org/officeDocument/2006/relationships/drawing" Target="../drawings/drawing10.xml"/><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6" Type="http://schemas.openxmlformats.org/officeDocument/2006/relationships/printerSettings" Target="../printerSettings/printerSettings53.bin"/><Relationship Id="rId11" Type="http://schemas.openxmlformats.org/officeDocument/2006/relationships/comments" Target="../comments10.xml"/><Relationship Id="rId5" Type="http://schemas.openxmlformats.org/officeDocument/2006/relationships/hyperlink" Target="mailto:cdentalino@integramedica.cl" TargetMode="External"/><Relationship Id="rId10" Type="http://schemas.openxmlformats.org/officeDocument/2006/relationships/ctrlProp" Target="../ctrlProps/ctrlProp20.xml"/><Relationship Id="rId4" Type="http://schemas.openxmlformats.org/officeDocument/2006/relationships/printerSettings" Target="../printerSettings/printerSettings52.bin"/><Relationship Id="rId9" Type="http://schemas.openxmlformats.org/officeDocument/2006/relationships/ctrlProp" Target="../ctrlProps/ctrlProp19.xml"/></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3" Type="http://schemas.openxmlformats.org/officeDocument/2006/relationships/printerSettings" Target="../printerSettings/printerSettings56.bin"/><Relationship Id="rId7" Type="http://schemas.openxmlformats.org/officeDocument/2006/relationships/drawing" Target="../drawings/drawing11.xml"/><Relationship Id="rId2" Type="http://schemas.openxmlformats.org/officeDocument/2006/relationships/printerSettings" Target="../printerSettings/printerSettings55.bin"/><Relationship Id="rId1" Type="http://schemas.openxmlformats.org/officeDocument/2006/relationships/printerSettings" Target="../printerSettings/printerSettings54.bin"/><Relationship Id="rId6" Type="http://schemas.openxmlformats.org/officeDocument/2006/relationships/printerSettings" Target="../printerSettings/printerSettings58.bin"/><Relationship Id="rId11" Type="http://schemas.openxmlformats.org/officeDocument/2006/relationships/comments" Target="../comments11.xml"/><Relationship Id="rId5" Type="http://schemas.openxmlformats.org/officeDocument/2006/relationships/hyperlink" Target="mailto:cdentalimo@integramedica.cl" TargetMode="External"/><Relationship Id="rId10" Type="http://schemas.openxmlformats.org/officeDocument/2006/relationships/ctrlProp" Target="../ctrlProps/ctrlProp22.xml"/><Relationship Id="rId4" Type="http://schemas.openxmlformats.org/officeDocument/2006/relationships/printerSettings" Target="../printerSettings/printerSettings57.bin"/><Relationship Id="rId9"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printerSettings" Target="../printerSettings/printerSettings61.bin"/><Relationship Id="rId7" Type="http://schemas.openxmlformats.org/officeDocument/2006/relationships/vmlDrawing" Target="../drawings/vmlDrawing12.vml"/><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 Id="rId6" Type="http://schemas.openxmlformats.org/officeDocument/2006/relationships/drawing" Target="../drawings/drawing12.xml"/><Relationship Id="rId5" Type="http://schemas.openxmlformats.org/officeDocument/2006/relationships/printerSettings" Target="../printerSettings/printerSettings62.bin"/><Relationship Id="rId10" Type="http://schemas.openxmlformats.org/officeDocument/2006/relationships/comments" Target="../comments12.xml"/><Relationship Id="rId4" Type="http://schemas.openxmlformats.org/officeDocument/2006/relationships/hyperlink" Target="mailto:cdentalips@integramedica.cl" TargetMode="Externa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8" Type="http://schemas.openxmlformats.org/officeDocument/2006/relationships/vmlDrawing" Target="../drawings/vmlDrawing13.vml"/><Relationship Id="rId3" Type="http://schemas.openxmlformats.org/officeDocument/2006/relationships/printerSettings" Target="../printerSettings/printerSettings65.bin"/><Relationship Id="rId7" Type="http://schemas.openxmlformats.org/officeDocument/2006/relationships/drawing" Target="../drawings/drawing13.xml"/><Relationship Id="rId2" Type="http://schemas.openxmlformats.org/officeDocument/2006/relationships/printerSettings" Target="../printerSettings/printerSettings64.bin"/><Relationship Id="rId1" Type="http://schemas.openxmlformats.org/officeDocument/2006/relationships/printerSettings" Target="../printerSettings/printerSettings63.bin"/><Relationship Id="rId6" Type="http://schemas.openxmlformats.org/officeDocument/2006/relationships/printerSettings" Target="../printerSettings/printerSettings67.bin"/><Relationship Id="rId5" Type="http://schemas.openxmlformats.org/officeDocument/2006/relationships/hyperlink" Target="mailto:cdentalipa@integramedica.cl" TargetMode="External"/><Relationship Id="rId4" Type="http://schemas.openxmlformats.org/officeDocument/2006/relationships/printerSettings" Target="../printerSettings/printerSettings66.bin"/><Relationship Id="rId9"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8" Type="http://schemas.openxmlformats.org/officeDocument/2006/relationships/vmlDrawing" Target="../drawings/vmlDrawing14.vml"/><Relationship Id="rId3" Type="http://schemas.openxmlformats.org/officeDocument/2006/relationships/printerSettings" Target="../printerSettings/printerSettings70.bin"/><Relationship Id="rId7" Type="http://schemas.openxmlformats.org/officeDocument/2006/relationships/drawing" Target="../drawings/drawing14.xml"/><Relationship Id="rId2" Type="http://schemas.openxmlformats.org/officeDocument/2006/relationships/printerSettings" Target="../printerSettings/printerSettings69.bin"/><Relationship Id="rId1" Type="http://schemas.openxmlformats.org/officeDocument/2006/relationships/printerSettings" Target="../printerSettings/printerSettings68.bin"/><Relationship Id="rId6" Type="http://schemas.openxmlformats.org/officeDocument/2006/relationships/printerSettings" Target="../printerSettings/printerSettings72.bin"/><Relationship Id="rId11" Type="http://schemas.openxmlformats.org/officeDocument/2006/relationships/comments" Target="../comments14.xml"/><Relationship Id="rId5" Type="http://schemas.openxmlformats.org/officeDocument/2006/relationships/hyperlink" Target="mailto:cdentalism@integramedica.cl" TargetMode="External"/><Relationship Id="rId10" Type="http://schemas.openxmlformats.org/officeDocument/2006/relationships/ctrlProp" Target="../ctrlProps/ctrlProp26.xml"/><Relationship Id="rId4" Type="http://schemas.openxmlformats.org/officeDocument/2006/relationships/printerSettings" Target="../printerSettings/printerSettings71.bin"/><Relationship Id="rId9" Type="http://schemas.openxmlformats.org/officeDocument/2006/relationships/ctrlProp" Target="../ctrlProps/ctrlProp25.xml"/></Relationships>
</file>

<file path=xl/worksheets/_rels/sheet15.xml.rels><?xml version="1.0" encoding="UTF-8" standalone="yes"?>
<Relationships xmlns="http://schemas.openxmlformats.org/package/2006/relationships"><Relationship Id="rId8" Type="http://schemas.openxmlformats.org/officeDocument/2006/relationships/vmlDrawing" Target="../drawings/vmlDrawing15.vml"/><Relationship Id="rId3" Type="http://schemas.openxmlformats.org/officeDocument/2006/relationships/printerSettings" Target="../printerSettings/printerSettings75.bin"/><Relationship Id="rId7" Type="http://schemas.openxmlformats.org/officeDocument/2006/relationships/drawing" Target="../drawings/drawing15.xml"/><Relationship Id="rId2" Type="http://schemas.openxmlformats.org/officeDocument/2006/relationships/printerSettings" Target="../printerSettings/printerSettings74.bin"/><Relationship Id="rId1" Type="http://schemas.openxmlformats.org/officeDocument/2006/relationships/printerSettings" Target="../printerSettings/printerSettings73.bin"/><Relationship Id="rId6" Type="http://schemas.openxmlformats.org/officeDocument/2006/relationships/printerSettings" Target="../printerSettings/printerSettings77.bin"/><Relationship Id="rId11" Type="http://schemas.openxmlformats.org/officeDocument/2006/relationships/comments" Target="../comments15.xml"/><Relationship Id="rId5" Type="http://schemas.openxmlformats.org/officeDocument/2006/relationships/hyperlink" Target="mailto:valmonte@ccsl.cl" TargetMode="External"/><Relationship Id="rId10" Type="http://schemas.openxmlformats.org/officeDocument/2006/relationships/ctrlProp" Target="../ctrlProps/ctrlProp28.xml"/><Relationship Id="rId4" Type="http://schemas.openxmlformats.org/officeDocument/2006/relationships/printerSettings" Target="../printerSettings/printerSettings76.bin"/><Relationship Id="rId9" Type="http://schemas.openxmlformats.org/officeDocument/2006/relationships/ctrlProp" Target="../ctrlProps/ctrlProp27.xml"/></Relationships>
</file>

<file path=xl/worksheets/_rels/sheet16.xml.rels><?xml version="1.0" encoding="UTF-8" standalone="yes"?>
<Relationships xmlns="http://schemas.openxmlformats.org/package/2006/relationships"><Relationship Id="rId8" Type="http://schemas.openxmlformats.org/officeDocument/2006/relationships/vmlDrawing" Target="../drawings/vmlDrawing16.vml"/><Relationship Id="rId3" Type="http://schemas.openxmlformats.org/officeDocument/2006/relationships/printerSettings" Target="../printerSettings/printerSettings80.bin"/><Relationship Id="rId7" Type="http://schemas.openxmlformats.org/officeDocument/2006/relationships/drawing" Target="../drawings/drawing16.xml"/><Relationship Id="rId2" Type="http://schemas.openxmlformats.org/officeDocument/2006/relationships/printerSettings" Target="../printerSettings/printerSettings79.bin"/><Relationship Id="rId1" Type="http://schemas.openxmlformats.org/officeDocument/2006/relationships/printerSettings" Target="../printerSettings/printerSettings78.bin"/><Relationship Id="rId6" Type="http://schemas.openxmlformats.org/officeDocument/2006/relationships/printerSettings" Target="../printerSettings/printerSettings82.bin"/><Relationship Id="rId11" Type="http://schemas.openxmlformats.org/officeDocument/2006/relationships/comments" Target="../comments16.xml"/><Relationship Id="rId5" Type="http://schemas.openxmlformats.org/officeDocument/2006/relationships/hyperlink" Target="mailto:cdentalito@integramedica.cl" TargetMode="External"/><Relationship Id="rId10" Type="http://schemas.openxmlformats.org/officeDocument/2006/relationships/ctrlProp" Target="../ctrlProps/ctrlProp30.xml"/><Relationship Id="rId4" Type="http://schemas.openxmlformats.org/officeDocument/2006/relationships/printerSettings" Target="../printerSettings/printerSettings81.bin"/><Relationship Id="rId9" Type="http://schemas.openxmlformats.org/officeDocument/2006/relationships/ctrlProp" Target="../ctrlProps/ctrlProp29.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hyperlink" Target="mailto:cdentalils@integramedica.cl" TargetMode="External"/><Relationship Id="rId7" Type="http://schemas.openxmlformats.org/officeDocument/2006/relationships/ctrlProp" Target="../ctrlProps/ctrlProp31.xml"/><Relationship Id="rId2" Type="http://schemas.openxmlformats.org/officeDocument/2006/relationships/printerSettings" Target="../printerSettings/printerSettings84.bin"/><Relationship Id="rId1" Type="http://schemas.openxmlformats.org/officeDocument/2006/relationships/printerSettings" Target="../printerSettings/printerSettings83.bin"/><Relationship Id="rId6" Type="http://schemas.openxmlformats.org/officeDocument/2006/relationships/vmlDrawing" Target="../drawings/vmlDrawing17.vml"/><Relationship Id="rId5" Type="http://schemas.openxmlformats.org/officeDocument/2006/relationships/drawing" Target="../drawings/drawing17.xml"/><Relationship Id="rId4" Type="http://schemas.openxmlformats.org/officeDocument/2006/relationships/printerSettings" Target="../printerSettings/printerSettings85.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hyperlink" Target="mailto:cdentalils@integramedica.cl" TargetMode="External"/><Relationship Id="rId7" Type="http://schemas.openxmlformats.org/officeDocument/2006/relationships/ctrlProp" Target="../ctrlProps/ctrlProp33.xml"/><Relationship Id="rId2" Type="http://schemas.openxmlformats.org/officeDocument/2006/relationships/printerSettings" Target="../printerSettings/printerSettings87.bin"/><Relationship Id="rId1" Type="http://schemas.openxmlformats.org/officeDocument/2006/relationships/printerSettings" Target="../printerSettings/printerSettings86.bin"/><Relationship Id="rId6" Type="http://schemas.openxmlformats.org/officeDocument/2006/relationships/vmlDrawing" Target="../drawings/vmlDrawing18.vml"/><Relationship Id="rId5" Type="http://schemas.openxmlformats.org/officeDocument/2006/relationships/drawing" Target="../drawings/drawing18.xml"/><Relationship Id="rId4" Type="http://schemas.openxmlformats.org/officeDocument/2006/relationships/printerSettings" Target="../printerSettings/printerSettings8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91.bin"/><Relationship Id="rId2" Type="http://schemas.openxmlformats.org/officeDocument/2006/relationships/printerSettings" Target="../printerSettings/printerSettings90.bin"/><Relationship Id="rId1" Type="http://schemas.openxmlformats.org/officeDocument/2006/relationships/printerSettings" Target="../printerSettings/printerSettings89.bin"/><Relationship Id="rId5" Type="http://schemas.openxmlformats.org/officeDocument/2006/relationships/printerSettings" Target="../printerSettings/printerSettings93.bin"/><Relationship Id="rId4" Type="http://schemas.openxmlformats.org/officeDocument/2006/relationships/printerSettings" Target="../printerSettings/printerSettings92.bin"/></Relationships>
</file>

<file path=xl/worksheets/_rels/sheet20.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printerSettings" Target="../printerSettings/printerSettings96.bin"/><Relationship Id="rId7" Type="http://schemas.openxmlformats.org/officeDocument/2006/relationships/vmlDrawing" Target="../drawings/vmlDrawing19.vml"/><Relationship Id="rId2" Type="http://schemas.openxmlformats.org/officeDocument/2006/relationships/printerSettings" Target="../printerSettings/printerSettings95.bin"/><Relationship Id="rId1" Type="http://schemas.openxmlformats.org/officeDocument/2006/relationships/printerSettings" Target="../printerSettings/printerSettings94.bin"/><Relationship Id="rId6" Type="http://schemas.openxmlformats.org/officeDocument/2006/relationships/printerSettings" Target="../printerSettings/printerSettings99.bin"/><Relationship Id="rId5" Type="http://schemas.openxmlformats.org/officeDocument/2006/relationships/printerSettings" Target="../printerSettings/printerSettings98.bin"/><Relationship Id="rId4" Type="http://schemas.openxmlformats.org/officeDocument/2006/relationships/printerSettings" Target="../printerSettings/printerSettings97.bin"/></Relationships>
</file>

<file path=xl/worksheets/_rels/sheet21.xml.rels><?xml version="1.0" encoding="UTF-8" standalone="yes"?>
<Relationships xmlns="http://schemas.openxmlformats.org/package/2006/relationships"><Relationship Id="rId8" Type="http://schemas.openxmlformats.org/officeDocument/2006/relationships/hyperlink" Target="mailto:cdentalipa@integramedica.cl" TargetMode="External"/><Relationship Id="rId13" Type="http://schemas.openxmlformats.org/officeDocument/2006/relationships/hyperlink" Target="mailto:cdentalino@integramedica.cl" TargetMode="External"/><Relationship Id="rId18" Type="http://schemas.openxmlformats.org/officeDocument/2006/relationships/hyperlink" Target="mailto:atencionproveedores@integramedica.cl" TargetMode="External"/><Relationship Id="rId26" Type="http://schemas.openxmlformats.org/officeDocument/2006/relationships/hyperlink" Target="mailto:itroncoso@integramedica.cl" TargetMode="External"/><Relationship Id="rId3" Type="http://schemas.openxmlformats.org/officeDocument/2006/relationships/printerSettings" Target="../printerSettings/printerSettings102.bin"/><Relationship Id="rId21" Type="http://schemas.openxmlformats.org/officeDocument/2006/relationships/hyperlink" Target="mailto:cdentalimo@integramedica.cl" TargetMode="External"/><Relationship Id="rId34" Type="http://schemas.openxmlformats.org/officeDocument/2006/relationships/hyperlink" Target="mailto:asantibanez@integramedica.cl" TargetMode="External"/><Relationship Id="rId7" Type="http://schemas.openxmlformats.org/officeDocument/2006/relationships/hyperlink" Target="mailto:abavestrello@integramedica.cl" TargetMode="External"/><Relationship Id="rId12" Type="http://schemas.openxmlformats.org/officeDocument/2006/relationships/hyperlink" Target="mailto:cdentalimq@integramedica.cl" TargetMode="External"/><Relationship Id="rId17" Type="http://schemas.openxmlformats.org/officeDocument/2006/relationships/hyperlink" Target="mailto:jvaldivia@integramedica.cl" TargetMode="External"/><Relationship Id="rId25" Type="http://schemas.openxmlformats.org/officeDocument/2006/relationships/hyperlink" Target="mailto:pgaldames@ccsl.cl" TargetMode="External"/><Relationship Id="rId33" Type="http://schemas.openxmlformats.org/officeDocument/2006/relationships/hyperlink" Target="mailto:atacchi@integramedica.cl" TargetMode="External"/><Relationship Id="rId2" Type="http://schemas.openxmlformats.org/officeDocument/2006/relationships/printerSettings" Target="../printerSettings/printerSettings101.bin"/><Relationship Id="rId16" Type="http://schemas.openxmlformats.org/officeDocument/2006/relationships/hyperlink" Target="mailto:valmonte@ccsl.cl" TargetMode="External"/><Relationship Id="rId20" Type="http://schemas.openxmlformats.org/officeDocument/2006/relationships/hyperlink" Target="mailto:ogaete@integramedica.cl" TargetMode="External"/><Relationship Id="rId29" Type="http://schemas.openxmlformats.org/officeDocument/2006/relationships/hyperlink" Target="mailto:pnunez@integramedica.cl" TargetMode="External"/><Relationship Id="rId1" Type="http://schemas.openxmlformats.org/officeDocument/2006/relationships/printerSettings" Target="../printerSettings/printerSettings100.bin"/><Relationship Id="rId6" Type="http://schemas.openxmlformats.org/officeDocument/2006/relationships/hyperlink" Target="mailto:rclavijo@integramedica.cl" TargetMode="External"/><Relationship Id="rId11" Type="http://schemas.openxmlformats.org/officeDocument/2006/relationships/hyperlink" Target="mailto:odontologiaico@integramedica.cl" TargetMode="External"/><Relationship Id="rId24" Type="http://schemas.openxmlformats.org/officeDocument/2006/relationships/hyperlink" Target="mailto:cdentalifs@integramedica.cl" TargetMode="External"/><Relationship Id="rId32" Type="http://schemas.openxmlformats.org/officeDocument/2006/relationships/hyperlink" Target="mailto:cdentalice@integramedica.cl" TargetMode="External"/><Relationship Id="rId37" Type="http://schemas.openxmlformats.org/officeDocument/2006/relationships/printerSettings" Target="../printerSettings/printerSettings104.bin"/><Relationship Id="rId5" Type="http://schemas.openxmlformats.org/officeDocument/2006/relationships/hyperlink" Target="mailto:cdentaliec@integramedica.cl" TargetMode="External"/><Relationship Id="rId15" Type="http://schemas.openxmlformats.org/officeDocument/2006/relationships/hyperlink" Target="mailto:pdiaz@integramedica.cl" TargetMode="External"/><Relationship Id="rId23" Type="http://schemas.openxmlformats.org/officeDocument/2006/relationships/hyperlink" Target="mailto:pia.c.faunes@gmail.com%20(VACACIONES)" TargetMode="External"/><Relationship Id="rId28" Type="http://schemas.openxmlformats.org/officeDocument/2006/relationships/hyperlink" Target="mailto:cgonzalez@integramedica.cl" TargetMode="External"/><Relationship Id="rId36" Type="http://schemas.openxmlformats.org/officeDocument/2006/relationships/hyperlink" Target="mailto:cinthia.castro@integramedica.cl" TargetMode="External"/><Relationship Id="rId10" Type="http://schemas.openxmlformats.org/officeDocument/2006/relationships/hyperlink" Target="mailto:cdentalial@integramedica.cl" TargetMode="External"/><Relationship Id="rId19" Type="http://schemas.openxmlformats.org/officeDocument/2006/relationships/hyperlink" Target="mailto:cdentalice@integramedica.cl" TargetMode="External"/><Relationship Id="rId31" Type="http://schemas.openxmlformats.org/officeDocument/2006/relationships/hyperlink" Target="mailto:paqueveque@integramedica.cl" TargetMode="External"/><Relationship Id="rId4" Type="http://schemas.openxmlformats.org/officeDocument/2006/relationships/printerSettings" Target="../printerSettings/printerSettings103.bin"/><Relationship Id="rId9" Type="http://schemas.openxmlformats.org/officeDocument/2006/relationships/hyperlink" Target="mailto:cpalacios@integramedica.cl" TargetMode="External"/><Relationship Id="rId14" Type="http://schemas.openxmlformats.org/officeDocument/2006/relationships/hyperlink" Target="mailto:cdentalito@integramedica.cl" TargetMode="External"/><Relationship Id="rId22" Type="http://schemas.openxmlformats.org/officeDocument/2006/relationships/hyperlink" Target="mailto:cdentalism@integramedica.cl" TargetMode="External"/><Relationship Id="rId27" Type="http://schemas.openxmlformats.org/officeDocument/2006/relationships/hyperlink" Target="mailto:asantibanez@integramedica.cl" TargetMode="External"/><Relationship Id="rId30" Type="http://schemas.openxmlformats.org/officeDocument/2006/relationships/hyperlink" Target="mailto:iquinteros@integramedica.cl" TargetMode="External"/><Relationship Id="rId35" Type="http://schemas.openxmlformats.org/officeDocument/2006/relationships/hyperlink" Target="mailto:paqueveque@integramedica.cl"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07.bin"/><Relationship Id="rId7" Type="http://schemas.openxmlformats.org/officeDocument/2006/relationships/comments" Target="../comments18.xml"/><Relationship Id="rId2" Type="http://schemas.openxmlformats.org/officeDocument/2006/relationships/printerSettings" Target="../printerSettings/printerSettings106.bin"/><Relationship Id="rId1" Type="http://schemas.openxmlformats.org/officeDocument/2006/relationships/printerSettings" Target="../printerSettings/printerSettings105.bin"/><Relationship Id="rId6" Type="http://schemas.openxmlformats.org/officeDocument/2006/relationships/vmlDrawing" Target="../drawings/vmlDrawing20.vml"/><Relationship Id="rId5" Type="http://schemas.openxmlformats.org/officeDocument/2006/relationships/printerSettings" Target="../printerSettings/printerSettings109.bin"/><Relationship Id="rId4" Type="http://schemas.openxmlformats.org/officeDocument/2006/relationships/printerSettings" Target="../printerSettings/printerSettings108.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12.bin"/><Relationship Id="rId2" Type="http://schemas.openxmlformats.org/officeDocument/2006/relationships/printerSettings" Target="../printerSettings/printerSettings111.bin"/><Relationship Id="rId1" Type="http://schemas.openxmlformats.org/officeDocument/2006/relationships/printerSettings" Target="../printerSettings/printerSettings110.bin"/><Relationship Id="rId6" Type="http://schemas.openxmlformats.org/officeDocument/2006/relationships/comments" Target="../comments19.xml"/><Relationship Id="rId5" Type="http://schemas.openxmlformats.org/officeDocument/2006/relationships/vmlDrawing" Target="../drawings/vmlDrawing21.vml"/><Relationship Id="rId4" Type="http://schemas.openxmlformats.org/officeDocument/2006/relationships/printerSettings" Target="../printerSettings/printerSettings113.bin"/></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printerSettings" Target="../printerSettings/printerSettings116.bin"/><Relationship Id="rId7" Type="http://schemas.openxmlformats.org/officeDocument/2006/relationships/ctrlProp" Target="../ctrlProps/ctrlProp35.xml"/><Relationship Id="rId2" Type="http://schemas.openxmlformats.org/officeDocument/2006/relationships/printerSettings" Target="../printerSettings/printerSettings115.bin"/><Relationship Id="rId1" Type="http://schemas.openxmlformats.org/officeDocument/2006/relationships/printerSettings" Target="../printerSettings/printerSettings114.bin"/><Relationship Id="rId6" Type="http://schemas.openxmlformats.org/officeDocument/2006/relationships/vmlDrawing" Target="../drawings/vmlDrawing22.vml"/><Relationship Id="rId5" Type="http://schemas.openxmlformats.org/officeDocument/2006/relationships/drawing" Target="../drawings/drawing19.xml"/><Relationship Id="rId4" Type="http://schemas.openxmlformats.org/officeDocument/2006/relationships/printerSettings" Target="../printerSettings/printerSettings117.bin"/><Relationship Id="rId9" Type="http://schemas.openxmlformats.org/officeDocument/2006/relationships/comments" Target="../comments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6" tint="-0.249977111117893"/>
  </sheetPr>
  <dimension ref="A1:AK878"/>
  <sheetViews>
    <sheetView zoomScale="80" zoomScaleNormal="80" workbookViewId="0">
      <pane ySplit="5" topLeftCell="A806" activePane="bottomLeft" state="frozen"/>
      <selection pane="bottomLeft" activeCell="A829" sqref="A829"/>
    </sheetView>
  </sheetViews>
  <sheetFormatPr baseColWidth="10" defaultRowHeight="15" x14ac:dyDescent="0.25"/>
  <cols>
    <col min="1" max="1" width="39.7109375" style="7" customWidth="1"/>
    <col min="2" max="2" width="14.140625" style="7" customWidth="1"/>
    <col min="3" max="3" width="26.7109375" style="7" customWidth="1"/>
    <col min="4" max="4" width="11.42578125" style="7" customWidth="1"/>
    <col min="5" max="5" width="10.7109375" style="7" customWidth="1"/>
    <col min="6" max="6" width="10.140625" style="7" customWidth="1"/>
    <col min="7" max="7" width="12.7109375" style="7" customWidth="1"/>
    <col min="8" max="8" width="50.85546875" style="7" customWidth="1"/>
    <col min="9" max="9" width="10.140625" style="7" customWidth="1"/>
    <col min="10" max="10" width="5.42578125" style="7" customWidth="1"/>
    <col min="11" max="11" width="10.7109375" style="7" customWidth="1"/>
    <col min="12" max="12" width="14.42578125" style="1232" customWidth="1"/>
    <col min="13" max="13" width="11.7109375" style="1232" customWidth="1"/>
    <col min="14" max="14" width="10.140625" style="1232" customWidth="1"/>
    <col min="15" max="16384" width="11.42578125" style="7"/>
  </cols>
  <sheetData>
    <row r="1" spans="1:37" s="266" customFormat="1" ht="15" customHeight="1" x14ac:dyDescent="0.25">
      <c r="A1" s="1478"/>
      <c r="B1" s="1479"/>
      <c r="C1" s="1479"/>
      <c r="D1" s="1479"/>
      <c r="E1" s="1480" t="s">
        <v>0</v>
      </c>
      <c r="F1" s="1480"/>
      <c r="G1" s="265" t="s">
        <v>1</v>
      </c>
      <c r="H1" s="265" t="s">
        <v>2</v>
      </c>
      <c r="I1" s="459" t="s">
        <v>5675</v>
      </c>
      <c r="L1" s="1231"/>
      <c r="M1" s="1231"/>
      <c r="N1" s="1231"/>
      <c r="O1" s="7"/>
      <c r="P1" s="7"/>
      <c r="Q1" s="7"/>
      <c r="R1" s="7"/>
      <c r="S1" s="7"/>
      <c r="T1" s="7"/>
      <c r="U1" s="7"/>
      <c r="V1" s="7"/>
      <c r="W1" s="7"/>
      <c r="X1" s="7"/>
      <c r="Y1" s="7"/>
      <c r="Z1" s="7"/>
      <c r="AA1" s="7"/>
      <c r="AB1" s="7"/>
      <c r="AC1" s="7"/>
      <c r="AD1" s="7"/>
      <c r="AE1" s="7"/>
      <c r="AF1" s="7"/>
      <c r="AG1" s="7"/>
      <c r="AH1" s="7"/>
      <c r="AI1" s="7"/>
      <c r="AJ1" s="7"/>
    </row>
    <row r="2" spans="1:37" s="266" customFormat="1" ht="15" customHeight="1" x14ac:dyDescent="0.25">
      <c r="A2" s="1479"/>
      <c r="B2" s="1479"/>
      <c r="C2" s="1479"/>
      <c r="D2" s="1479"/>
      <c r="E2" s="1481" t="s">
        <v>5687</v>
      </c>
      <c r="F2" s="1482"/>
      <c r="G2" s="1485" t="s">
        <v>5688</v>
      </c>
      <c r="H2" s="1487" t="s">
        <v>25</v>
      </c>
      <c r="I2" s="1485" t="s">
        <v>5689</v>
      </c>
      <c r="L2" s="1231"/>
      <c r="M2" s="1231"/>
      <c r="N2" s="1231"/>
      <c r="O2" s="7"/>
      <c r="P2" s="7"/>
      <c r="Q2" s="7"/>
      <c r="R2" s="7"/>
      <c r="S2" s="7"/>
      <c r="T2" s="7"/>
      <c r="U2" s="7"/>
      <c r="V2" s="7"/>
      <c r="W2" s="7"/>
      <c r="X2" s="7"/>
      <c r="Y2" s="7"/>
      <c r="Z2" s="7"/>
      <c r="AA2" s="7"/>
      <c r="AB2" s="7"/>
      <c r="AC2" s="7"/>
      <c r="AD2" s="7"/>
      <c r="AE2" s="7"/>
      <c r="AF2" s="7"/>
      <c r="AG2" s="7"/>
      <c r="AH2" s="7"/>
      <c r="AI2" s="7"/>
      <c r="AJ2" s="7"/>
      <c r="AK2" s="3" t="s">
        <v>20</v>
      </c>
    </row>
    <row r="3" spans="1:37" s="266" customFormat="1" ht="15" customHeight="1" x14ac:dyDescent="0.25">
      <c r="A3" s="1479"/>
      <c r="B3" s="1479"/>
      <c r="C3" s="1479"/>
      <c r="D3" s="1479"/>
      <c r="E3" s="1483"/>
      <c r="F3" s="1484"/>
      <c r="G3" s="1486"/>
      <c r="H3" s="1488"/>
      <c r="I3" s="1486"/>
      <c r="K3" s="632" t="s">
        <v>6468</v>
      </c>
      <c r="L3" s="1231"/>
      <c r="M3" s="1231"/>
      <c r="N3" s="1231" t="s">
        <v>6469</v>
      </c>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C4" s="268"/>
      <c r="L4" s="1231"/>
      <c r="M4" s="1231"/>
      <c r="N4" s="1231"/>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1" t="s">
        <v>4</v>
      </c>
      <c r="B5" s="2" t="s">
        <v>5</v>
      </c>
      <c r="C5" s="2" t="s">
        <v>6</v>
      </c>
      <c r="D5" s="2" t="s">
        <v>7</v>
      </c>
      <c r="E5" s="2" t="s">
        <v>8</v>
      </c>
      <c r="F5" s="2" t="s">
        <v>9</v>
      </c>
      <c r="G5" s="1" t="s">
        <v>10</v>
      </c>
      <c r="H5" s="2" t="s">
        <v>11</v>
      </c>
      <c r="I5" s="2" t="s">
        <v>12</v>
      </c>
      <c r="J5" s="2" t="s">
        <v>13</v>
      </c>
      <c r="K5" s="2" t="s">
        <v>14</v>
      </c>
      <c r="L5" s="1233" t="s">
        <v>549</v>
      </c>
      <c r="M5" s="1233" t="s">
        <v>550</v>
      </c>
      <c r="N5" s="1234" t="s">
        <v>548</v>
      </c>
      <c r="O5" s="7"/>
      <c r="P5" s="7"/>
      <c r="Q5" s="7"/>
      <c r="R5" s="7"/>
      <c r="S5" s="7"/>
      <c r="T5" s="7"/>
      <c r="U5" s="7"/>
      <c r="V5" s="7"/>
      <c r="W5" s="7"/>
      <c r="X5" s="7"/>
      <c r="Y5" s="7"/>
      <c r="Z5" s="7"/>
      <c r="AA5" s="7"/>
      <c r="AB5" s="7"/>
      <c r="AC5" s="7"/>
      <c r="AD5" s="7"/>
      <c r="AE5" s="7"/>
      <c r="AF5" s="7"/>
      <c r="AG5" s="7"/>
      <c r="AH5" s="7"/>
      <c r="AI5" s="7"/>
      <c r="AJ5" s="7"/>
    </row>
    <row r="6" spans="1:37" x14ac:dyDescent="0.25">
      <c r="A6" s="119" t="s">
        <v>305</v>
      </c>
      <c r="B6" s="164">
        <v>41975</v>
      </c>
      <c r="C6" s="118" t="s">
        <v>8642</v>
      </c>
      <c r="D6" s="119" t="s">
        <v>7185</v>
      </c>
      <c r="E6" s="162">
        <v>10289503</v>
      </c>
      <c r="F6" s="119">
        <v>29854952</v>
      </c>
      <c r="G6" s="119">
        <v>2707001</v>
      </c>
      <c r="H6" s="120" t="str">
        <f>IF(G6="","",VLOOKUP(G6,ARANCEL!$B$5:$D$121,2,FALSE))</f>
        <v xml:space="preserve">PLANO DE RELAJACION </v>
      </c>
      <c r="I6" s="121" t="s">
        <v>331</v>
      </c>
      <c r="J6" s="119">
        <v>1</v>
      </c>
      <c r="K6" s="122">
        <f>IF(G6="","",VLOOKUP(G6,ARANCEL!$B$5:$D$121,3,FALSE)*J6)</f>
        <v>9221</v>
      </c>
      <c r="L6" s="1349" t="s">
        <v>9431</v>
      </c>
      <c r="M6" s="1349">
        <v>4500269283</v>
      </c>
      <c r="N6" s="1349" t="s">
        <v>9452</v>
      </c>
    </row>
    <row r="7" spans="1:37" x14ac:dyDescent="0.25">
      <c r="A7" s="119" t="s">
        <v>305</v>
      </c>
      <c r="B7" s="164">
        <v>41979</v>
      </c>
      <c r="C7" s="118" t="s">
        <v>8729</v>
      </c>
      <c r="D7" s="119" t="s">
        <v>607</v>
      </c>
      <c r="E7" s="162">
        <v>10291642</v>
      </c>
      <c r="F7" s="119">
        <v>29446353</v>
      </c>
      <c r="G7" s="119">
        <v>2707001</v>
      </c>
      <c r="H7" s="120" t="str">
        <f>IF(G7="","",VLOOKUP(G7,ARANCEL!$B$5:$D$121,2,FALSE))</f>
        <v xml:space="preserve">PLANO DE RELAJACION </v>
      </c>
      <c r="I7" s="121" t="s">
        <v>306</v>
      </c>
      <c r="J7" s="119">
        <v>1</v>
      </c>
      <c r="K7" s="122">
        <f>IF(G7="","",VLOOKUP(G7,ARANCEL!$B$5:$D$121,3,FALSE)*J7)</f>
        <v>9221</v>
      </c>
      <c r="L7" s="1349" t="s">
        <v>9431</v>
      </c>
      <c r="M7" s="1349">
        <v>4500269283</v>
      </c>
      <c r="N7" s="1349" t="s">
        <v>9452</v>
      </c>
    </row>
    <row r="8" spans="1:37" x14ac:dyDescent="0.25">
      <c r="A8" s="119" t="s">
        <v>313</v>
      </c>
      <c r="B8" s="164">
        <v>41657</v>
      </c>
      <c r="C8" s="118" t="s">
        <v>9129</v>
      </c>
      <c r="D8" s="119" t="s">
        <v>385</v>
      </c>
      <c r="E8" s="162">
        <v>10300476</v>
      </c>
      <c r="F8" s="119">
        <v>29559845</v>
      </c>
      <c r="G8" s="119">
        <v>2704013</v>
      </c>
      <c r="H8" s="120" t="str">
        <f>IF(G8="","",VLOOKUP(G8,ARANCEL!$B$5:$D$121,2,FALSE))</f>
        <v>PROVISORIO (POR PIEZA)</v>
      </c>
      <c r="I8" s="121"/>
      <c r="J8" s="119">
        <v>1</v>
      </c>
      <c r="K8" s="122">
        <f>IF(G8="","",VLOOKUP(G8,ARANCEL!$B$5:$D$121,3,FALSE)*J8)</f>
        <v>3250</v>
      </c>
      <c r="L8" s="1235" t="str">
        <f>IF(E8="","","IMPAGO")</f>
        <v>IMPAGO</v>
      </c>
      <c r="M8" s="1235" t="str">
        <f>IF(L8="IMPAGO","SIN O.C.","")</f>
        <v>SIN O.C.</v>
      </c>
      <c r="N8" s="1235" t="str">
        <f>IF(L8="IMPAGO","SIN FACT.","")</f>
        <v>SIN FACT.</v>
      </c>
    </row>
    <row r="9" spans="1:37" x14ac:dyDescent="0.25">
      <c r="A9" s="119" t="s">
        <v>313</v>
      </c>
      <c r="B9" s="164">
        <v>41657</v>
      </c>
      <c r="C9" s="118" t="s">
        <v>9129</v>
      </c>
      <c r="D9" s="119" t="s">
        <v>385</v>
      </c>
      <c r="E9" s="162">
        <v>10300476</v>
      </c>
      <c r="F9" s="119">
        <v>29559845</v>
      </c>
      <c r="G9" s="119">
        <v>2704003</v>
      </c>
      <c r="H9" s="120" t="str">
        <f>IF(G9="","",VLOOKUP(G9,ARANCEL!$B$5:$D$121,2,FALSE))</f>
        <v xml:space="preserve">CORONA PERIFERICA CON PERNO MUÑON COLADO </v>
      </c>
      <c r="I9" s="121"/>
      <c r="J9" s="119">
        <v>1</v>
      </c>
      <c r="K9" s="122">
        <f>IF(G9="","",VLOOKUP(G9,ARANCEL!$B$5:$D$121,3,FALSE)*J9)</f>
        <v>32612</v>
      </c>
      <c r="L9" s="1235" t="str">
        <f>IF(E9="","","IMPAGO")</f>
        <v>IMPAGO</v>
      </c>
      <c r="M9" s="1235" t="str">
        <f>IF(L9="IMPAGO","SIN O.C.","")</f>
        <v>SIN O.C.</v>
      </c>
      <c r="N9" s="1235" t="str">
        <f>IF(L9="IMPAGO","SIN FACT.","")</f>
        <v>SIN FACT.</v>
      </c>
    </row>
    <row r="10" spans="1:37" x14ac:dyDescent="0.25">
      <c r="A10" s="119" t="s">
        <v>305</v>
      </c>
      <c r="B10" s="164">
        <v>41765</v>
      </c>
      <c r="C10" s="118" t="s">
        <v>4378</v>
      </c>
      <c r="D10" s="119" t="s">
        <v>620</v>
      </c>
      <c r="E10" s="162">
        <v>10194784</v>
      </c>
      <c r="F10" s="119">
        <v>26267438</v>
      </c>
      <c r="G10" s="119">
        <v>2704013</v>
      </c>
      <c r="H10" s="120" t="str">
        <f>IF(G10="","",VLOOKUP(G10,ARANCEL!$B$5:$D$121,2,FALSE))</f>
        <v>PROVISORIO (POR PIEZA)</v>
      </c>
      <c r="I10" s="121" t="s">
        <v>324</v>
      </c>
      <c r="J10" s="119">
        <v>1</v>
      </c>
      <c r="K10" s="122">
        <f>IF(G10="","",VLOOKUP(G10,ARANCEL!$B$5:$D$121,3,FALSE)*J10)</f>
        <v>3250</v>
      </c>
      <c r="L10" s="1229" t="s">
        <v>5292</v>
      </c>
      <c r="M10" s="1229">
        <v>4500235498</v>
      </c>
      <c r="N10" s="1229">
        <v>9398</v>
      </c>
    </row>
    <row r="11" spans="1:37" x14ac:dyDescent="0.25">
      <c r="A11" s="119" t="s">
        <v>305</v>
      </c>
      <c r="B11" s="164">
        <v>41765</v>
      </c>
      <c r="C11" s="118" t="s">
        <v>4378</v>
      </c>
      <c r="D11" s="119" t="s">
        <v>620</v>
      </c>
      <c r="E11" s="162">
        <v>10194784</v>
      </c>
      <c r="F11" s="119">
        <v>26267438</v>
      </c>
      <c r="G11" s="119">
        <v>2704003</v>
      </c>
      <c r="H11" s="120" t="str">
        <f>IF(G11="","",VLOOKUP(G11,ARANCEL!$B$5:$D$121,2,FALSE))</f>
        <v xml:space="preserve">CORONA PERIFERICA CON PERNO MUÑON COLADO </v>
      </c>
      <c r="I11" s="121" t="s">
        <v>324</v>
      </c>
      <c r="J11" s="119">
        <v>1</v>
      </c>
      <c r="K11" s="122">
        <f>IF(G11="","",VLOOKUP(G11,ARANCEL!$B$5:$D$121,3,FALSE)*J11)</f>
        <v>32612</v>
      </c>
      <c r="L11" s="1229" t="s">
        <v>5292</v>
      </c>
      <c r="M11" s="1229">
        <v>4500235498</v>
      </c>
      <c r="N11" s="1229">
        <v>9398</v>
      </c>
    </row>
    <row r="12" spans="1:37" x14ac:dyDescent="0.25">
      <c r="A12" s="119" t="s">
        <v>305</v>
      </c>
      <c r="B12" s="164">
        <v>41744</v>
      </c>
      <c r="C12" s="118" t="s">
        <v>3928</v>
      </c>
      <c r="D12" s="119" t="s">
        <v>385</v>
      </c>
      <c r="E12" s="162">
        <v>10188741</v>
      </c>
      <c r="F12" s="119">
        <v>23003855</v>
      </c>
      <c r="G12" s="119">
        <v>2704013</v>
      </c>
      <c r="H12" s="120" t="str">
        <f>IF(G12="","",VLOOKUP(G12,ARANCEL!$B$5:$D$121,2,FALSE))</f>
        <v>PROVISORIO (POR PIEZA)</v>
      </c>
      <c r="I12" s="121" t="s">
        <v>321</v>
      </c>
      <c r="J12" s="119">
        <v>1</v>
      </c>
      <c r="K12" s="122">
        <f>IF(G12="","",VLOOKUP(G12,ARANCEL!$B$5:$D$121,3,FALSE)*J12)</f>
        <v>3250</v>
      </c>
      <c r="L12" s="1229" t="s">
        <v>4612</v>
      </c>
      <c r="M12" s="1229">
        <v>4500229926</v>
      </c>
      <c r="N12" s="1229">
        <v>9165</v>
      </c>
    </row>
    <row r="13" spans="1:37" x14ac:dyDescent="0.25">
      <c r="A13" s="119" t="s">
        <v>305</v>
      </c>
      <c r="B13" s="164">
        <v>41744</v>
      </c>
      <c r="C13" s="118" t="s">
        <v>3928</v>
      </c>
      <c r="D13" s="119" t="s">
        <v>385</v>
      </c>
      <c r="E13" s="162">
        <v>10188741</v>
      </c>
      <c r="F13" s="119">
        <v>23003855</v>
      </c>
      <c r="G13" s="119">
        <v>2704013</v>
      </c>
      <c r="H13" s="120" t="str">
        <f>IF(G13="","",VLOOKUP(G13,ARANCEL!$B$5:$D$121,2,FALSE))</f>
        <v>PROVISORIO (POR PIEZA)</v>
      </c>
      <c r="I13" s="121" t="s">
        <v>319</v>
      </c>
      <c r="J13" s="119">
        <v>1</v>
      </c>
      <c r="K13" s="122">
        <f>IF(G13="","",VLOOKUP(G13,ARANCEL!$B$5:$D$121,3,FALSE)*J13)</f>
        <v>3250</v>
      </c>
      <c r="L13" s="1229" t="s">
        <v>4612</v>
      </c>
      <c r="M13" s="1229">
        <v>4500229926</v>
      </c>
      <c r="N13" s="1229">
        <v>9165</v>
      </c>
    </row>
    <row r="14" spans="1:37" x14ac:dyDescent="0.25">
      <c r="A14" s="119" t="s">
        <v>305</v>
      </c>
      <c r="B14" s="164">
        <v>41744</v>
      </c>
      <c r="C14" s="118" t="s">
        <v>3928</v>
      </c>
      <c r="D14" s="119" t="s">
        <v>385</v>
      </c>
      <c r="E14" s="162">
        <v>10188741</v>
      </c>
      <c r="F14" s="119">
        <v>23003855</v>
      </c>
      <c r="G14" s="119">
        <v>2704003</v>
      </c>
      <c r="H14" s="120" t="str">
        <f>IF(G14="","",VLOOKUP(G14,ARANCEL!$B$5:$D$121,2,FALSE))</f>
        <v xml:space="preserve">CORONA PERIFERICA CON PERNO MUÑON COLADO </v>
      </c>
      <c r="I14" s="121" t="s">
        <v>321</v>
      </c>
      <c r="J14" s="119">
        <v>1</v>
      </c>
      <c r="K14" s="122">
        <f>IF(G14="","",VLOOKUP(G14,ARANCEL!$B$5:$D$121,3,FALSE)*J14)</f>
        <v>32612</v>
      </c>
      <c r="L14" s="1229" t="s">
        <v>4612</v>
      </c>
      <c r="M14" s="1229">
        <v>4500229926</v>
      </c>
      <c r="N14" s="1229">
        <v>9165</v>
      </c>
    </row>
    <row r="15" spans="1:37" x14ac:dyDescent="0.25">
      <c r="A15" s="119" t="s">
        <v>305</v>
      </c>
      <c r="B15" s="164">
        <v>41744</v>
      </c>
      <c r="C15" s="118" t="s">
        <v>3928</v>
      </c>
      <c r="D15" s="119" t="s">
        <v>385</v>
      </c>
      <c r="E15" s="162">
        <v>10188741</v>
      </c>
      <c r="F15" s="119">
        <v>23003855</v>
      </c>
      <c r="G15" s="119">
        <v>2704003</v>
      </c>
      <c r="H15" s="120" t="str">
        <f>IF(G15="","",VLOOKUP(G15,ARANCEL!$B$5:$D$121,2,FALSE))</f>
        <v xml:space="preserve">CORONA PERIFERICA CON PERNO MUÑON COLADO </v>
      </c>
      <c r="I15" s="121" t="s">
        <v>319</v>
      </c>
      <c r="J15" s="119">
        <v>1</v>
      </c>
      <c r="K15" s="122">
        <f>IF(G15="","",VLOOKUP(G15,ARANCEL!$B$5:$D$121,3,FALSE)*J15)</f>
        <v>32612</v>
      </c>
      <c r="L15" s="1229" t="s">
        <v>4612</v>
      </c>
      <c r="M15" s="1229">
        <v>4500229926</v>
      </c>
      <c r="N15" s="1229">
        <v>9165</v>
      </c>
    </row>
    <row r="16" spans="1:37" x14ac:dyDescent="0.25">
      <c r="A16" s="119" t="s">
        <v>305</v>
      </c>
      <c r="B16" s="164">
        <v>41940</v>
      </c>
      <c r="C16" s="118" t="s">
        <v>7933</v>
      </c>
      <c r="D16" s="119" t="s">
        <v>619</v>
      </c>
      <c r="E16" s="162">
        <v>10272013</v>
      </c>
      <c r="F16" s="119">
        <v>29155266</v>
      </c>
      <c r="G16" s="119">
        <v>2704003</v>
      </c>
      <c r="H16" s="120" t="str">
        <f>IF(G16="","",VLOOKUP(G16,ARANCEL!$B$5:$D$121,2,FALSE))</f>
        <v xml:space="preserve">CORONA PERIFERICA CON PERNO MUÑON COLADO </v>
      </c>
      <c r="I16" s="121" t="s">
        <v>337</v>
      </c>
      <c r="J16" s="119">
        <v>1</v>
      </c>
      <c r="K16" s="122">
        <f>IF(G16="","",VLOOKUP(G16,ARANCEL!$B$5:$D$121,3,FALSE)*J16)</f>
        <v>32612</v>
      </c>
      <c r="L16" s="1349" t="s">
        <v>9431</v>
      </c>
      <c r="M16" s="1349">
        <v>4500269283</v>
      </c>
      <c r="N16" s="1349" t="s">
        <v>9452</v>
      </c>
    </row>
    <row r="17" spans="1:14" x14ac:dyDescent="0.25">
      <c r="A17" s="119" t="s">
        <v>305</v>
      </c>
      <c r="B17" s="164">
        <v>41940</v>
      </c>
      <c r="C17" s="118" t="s">
        <v>7933</v>
      </c>
      <c r="D17" s="119" t="s">
        <v>619</v>
      </c>
      <c r="E17" s="162">
        <v>10272013</v>
      </c>
      <c r="F17" s="119">
        <v>29155266</v>
      </c>
      <c r="G17" s="119">
        <v>2704005</v>
      </c>
      <c r="H17" s="120" t="str">
        <f>IF(G17="","",VLOOKUP(G17,ARANCEL!$B$5:$D$121,2,FALSE))</f>
        <v>PROVISORIO</v>
      </c>
      <c r="I17" s="121" t="s">
        <v>337</v>
      </c>
      <c r="J17" s="119">
        <v>1</v>
      </c>
      <c r="K17" s="122">
        <f>IF(G17="","",VLOOKUP(G17,ARANCEL!$B$5:$D$121,3,FALSE)*J17)</f>
        <v>3250</v>
      </c>
      <c r="L17" s="1349" t="s">
        <v>9431</v>
      </c>
      <c r="M17" s="1349">
        <v>4500269283</v>
      </c>
      <c r="N17" s="1349" t="s">
        <v>9452</v>
      </c>
    </row>
    <row r="18" spans="1:14" x14ac:dyDescent="0.25">
      <c r="A18" s="119" t="s">
        <v>305</v>
      </c>
      <c r="B18" s="164">
        <v>41682</v>
      </c>
      <c r="C18" s="118" t="s">
        <v>2720</v>
      </c>
      <c r="D18" s="119" t="s">
        <v>72</v>
      </c>
      <c r="E18" s="162">
        <v>10173349</v>
      </c>
      <c r="F18" s="119">
        <v>24898176</v>
      </c>
      <c r="G18" s="119">
        <v>2705003</v>
      </c>
      <c r="H18" s="120" t="str">
        <f>IF(G18="","",VLOOKUP(G18,ARANCEL!$B$5:$D$121,2,FALSE))</f>
        <v>INCRUSTACION ESTETICA (ART-GLASS O CERAMICA)</v>
      </c>
      <c r="I18" s="121" t="s">
        <v>312</v>
      </c>
      <c r="J18" s="119">
        <v>1</v>
      </c>
      <c r="K18" s="122">
        <f>IF(G18="","",VLOOKUP(G18,ARANCEL!$B$5:$D$121,3,FALSE)*J18)</f>
        <v>15676</v>
      </c>
      <c r="L18" s="1229" t="s">
        <v>3438</v>
      </c>
      <c r="M18" s="1229">
        <v>4500220789</v>
      </c>
      <c r="N18" s="1229">
        <v>8626</v>
      </c>
    </row>
    <row r="19" spans="1:14" ht="15" customHeight="1" x14ac:dyDescent="0.25">
      <c r="A19" s="119" t="s">
        <v>305</v>
      </c>
      <c r="B19" s="164">
        <v>41691</v>
      </c>
      <c r="C19" s="118" t="s">
        <v>2914</v>
      </c>
      <c r="D19" s="119" t="s">
        <v>385</v>
      </c>
      <c r="E19" s="162">
        <v>10176033</v>
      </c>
      <c r="F19" s="119">
        <v>24742227</v>
      </c>
      <c r="G19" s="119">
        <v>2705003</v>
      </c>
      <c r="H19" s="120" t="str">
        <f>IF(G19="","",VLOOKUP(G19,ARANCEL!$B$5:$D$121,2,FALSE))</f>
        <v>INCRUSTACION ESTETICA (ART-GLASS O CERAMICA)</v>
      </c>
      <c r="I19" s="121" t="s">
        <v>326</v>
      </c>
      <c r="J19" s="119">
        <v>1</v>
      </c>
      <c r="K19" s="122">
        <f>IF(G19="","",VLOOKUP(G19,ARANCEL!$B$5:$D$121,3,FALSE)*J19)</f>
        <v>15676</v>
      </c>
      <c r="L19" s="1229" t="s">
        <v>3438</v>
      </c>
      <c r="M19" s="1229">
        <v>4500220790</v>
      </c>
      <c r="N19" s="1229">
        <v>8627</v>
      </c>
    </row>
    <row r="20" spans="1:14" x14ac:dyDescent="0.25">
      <c r="A20" s="119" t="s">
        <v>305</v>
      </c>
      <c r="B20" s="164">
        <v>41908</v>
      </c>
      <c r="C20" s="118" t="s">
        <v>1299</v>
      </c>
      <c r="D20" s="119" t="s">
        <v>599</v>
      </c>
      <c r="E20" s="162">
        <v>10258108</v>
      </c>
      <c r="F20" s="119">
        <v>28138134</v>
      </c>
      <c r="G20" s="119">
        <v>2704005</v>
      </c>
      <c r="H20" s="120" t="str">
        <f>IF(G20="","",VLOOKUP(G20,ARANCEL!$B$5:$D$121,2,FALSE))</f>
        <v>PROVISORIO</v>
      </c>
      <c r="I20" s="121" t="s">
        <v>326</v>
      </c>
      <c r="J20" s="119">
        <v>1</v>
      </c>
      <c r="K20" s="122">
        <f>IF(G20="","",VLOOKUP(G20,ARANCEL!$B$5:$D$121,3,FALSE)*J20)</f>
        <v>3250</v>
      </c>
      <c r="L20" s="1349" t="s">
        <v>9431</v>
      </c>
      <c r="M20" s="1349">
        <v>4500269283</v>
      </c>
      <c r="N20" s="1349" t="s">
        <v>9452</v>
      </c>
    </row>
    <row r="21" spans="1:14" x14ac:dyDescent="0.25">
      <c r="A21" s="119" t="s">
        <v>606</v>
      </c>
      <c r="B21" s="164">
        <v>41908</v>
      </c>
      <c r="C21" s="118" t="s">
        <v>1299</v>
      </c>
      <c r="D21" s="119" t="s">
        <v>599</v>
      </c>
      <c r="E21" s="162">
        <v>10258108</v>
      </c>
      <c r="F21" s="119">
        <v>28138134</v>
      </c>
      <c r="G21" s="119">
        <v>2704003</v>
      </c>
      <c r="H21" s="120" t="str">
        <f>IF(G21="","",VLOOKUP(G21,ARANCEL!$B$5:$D$121,2,FALSE))</f>
        <v xml:space="preserve">CORONA PERIFERICA CON PERNO MUÑON COLADO </v>
      </c>
      <c r="I21" s="121" t="s">
        <v>326</v>
      </c>
      <c r="J21" s="119">
        <v>1</v>
      </c>
      <c r="K21" s="122">
        <f>IF(G21="","",VLOOKUP(G21,ARANCEL!$B$5:$D$121,3,FALSE)*J21)</f>
        <v>32612</v>
      </c>
      <c r="L21" s="1349" t="s">
        <v>9431</v>
      </c>
      <c r="M21" s="1349">
        <v>4500269283</v>
      </c>
      <c r="N21" s="1349" t="s">
        <v>9452</v>
      </c>
    </row>
    <row r="22" spans="1:14" x14ac:dyDescent="0.25">
      <c r="A22" s="119" t="s">
        <v>305</v>
      </c>
      <c r="B22" s="164">
        <v>41926</v>
      </c>
      <c r="C22" s="118" t="s">
        <v>7624</v>
      </c>
      <c r="D22" s="119" t="s">
        <v>2904</v>
      </c>
      <c r="E22" s="162">
        <v>10263349</v>
      </c>
      <c r="F22" s="119">
        <v>28864579</v>
      </c>
      <c r="G22" s="119">
        <v>2707001</v>
      </c>
      <c r="H22" s="120" t="str">
        <f>IF(G22="","",VLOOKUP(G22,ARANCEL!$B$5:$D$121,2,FALSE))</f>
        <v xml:space="preserve">PLANO DE RELAJACION </v>
      </c>
      <c r="I22" s="121" t="s">
        <v>306</v>
      </c>
      <c r="J22" s="119">
        <v>1</v>
      </c>
      <c r="K22" s="122">
        <f>IF(G22="","",VLOOKUP(G22,ARANCEL!$B$5:$D$121,3,FALSE)*J22)</f>
        <v>9221</v>
      </c>
      <c r="L22" s="1229" t="s">
        <v>8279</v>
      </c>
      <c r="M22" s="1229">
        <v>4500257653</v>
      </c>
      <c r="N22" s="1229" t="s">
        <v>8284</v>
      </c>
    </row>
    <row r="23" spans="1:14" x14ac:dyDescent="0.25">
      <c r="A23" s="119" t="s">
        <v>313</v>
      </c>
      <c r="B23" s="164">
        <v>41950</v>
      </c>
      <c r="C23" s="118" t="s">
        <v>8565</v>
      </c>
      <c r="D23" s="119" t="s">
        <v>8257</v>
      </c>
      <c r="E23" s="162">
        <v>10263707</v>
      </c>
      <c r="F23" s="119">
        <v>28864579</v>
      </c>
      <c r="G23" s="119">
        <v>2707001</v>
      </c>
      <c r="H23" s="120" t="str">
        <f>IF(G23="","",VLOOKUP(G23,ARANCEL!$B$5:$D$121,2,FALSE))</f>
        <v xml:space="preserve">PLANO DE RELAJACION </v>
      </c>
      <c r="I23" s="121"/>
      <c r="J23" s="119">
        <v>1</v>
      </c>
      <c r="K23" s="122">
        <f>IF(G23="","",VLOOKUP(G23,ARANCEL!$B$5:$D$121,3,FALSE)*J23)</f>
        <v>9221</v>
      </c>
      <c r="L23" s="1229" t="s">
        <v>8279</v>
      </c>
      <c r="M23" s="1229">
        <v>4500257653</v>
      </c>
      <c r="N23" s="1229" t="s">
        <v>8284</v>
      </c>
    </row>
    <row r="24" spans="1:14" ht="15" customHeight="1" x14ac:dyDescent="0.25">
      <c r="A24" s="119" t="s">
        <v>313</v>
      </c>
      <c r="B24" s="164">
        <v>41950</v>
      </c>
      <c r="C24" s="118" t="s">
        <v>8565</v>
      </c>
      <c r="D24" s="119" t="s">
        <v>8257</v>
      </c>
      <c r="E24" s="162">
        <v>10263708</v>
      </c>
      <c r="F24" s="119">
        <v>28864579</v>
      </c>
      <c r="G24" s="119">
        <v>2707001</v>
      </c>
      <c r="H24" s="120" t="str">
        <f>IF(G24="","",VLOOKUP(G24,ARANCEL!$B$5:$D$121,2,FALSE))</f>
        <v xml:space="preserve">PLANO DE RELAJACION </v>
      </c>
      <c r="I24" s="121"/>
      <c r="J24" s="119">
        <v>1</v>
      </c>
      <c r="K24" s="122">
        <f>IF(G24="","",VLOOKUP(G24,ARANCEL!$B$5:$D$121,3,FALSE)*J24)</f>
        <v>9221</v>
      </c>
      <c r="L24" s="1229" t="s">
        <v>8279</v>
      </c>
      <c r="M24" s="1229">
        <v>4500257653</v>
      </c>
      <c r="N24" s="1229" t="s">
        <v>8284</v>
      </c>
    </row>
    <row r="25" spans="1:14" x14ac:dyDescent="0.25">
      <c r="A25" s="119" t="s">
        <v>313</v>
      </c>
      <c r="B25" s="164">
        <v>41950</v>
      </c>
      <c r="C25" s="118" t="s">
        <v>8565</v>
      </c>
      <c r="D25" s="119" t="s">
        <v>8257</v>
      </c>
      <c r="E25" s="162">
        <v>10263709</v>
      </c>
      <c r="F25" s="119">
        <v>28864579</v>
      </c>
      <c r="G25" s="119">
        <v>2707001</v>
      </c>
      <c r="H25" s="120" t="str">
        <f>IF(G25="","",VLOOKUP(G25,ARANCEL!$B$5:$D$121,2,FALSE))</f>
        <v xml:space="preserve">PLANO DE RELAJACION </v>
      </c>
      <c r="I25" s="121"/>
      <c r="J25" s="119">
        <v>1</v>
      </c>
      <c r="K25" s="122">
        <f>IF(G25="","",VLOOKUP(G25,ARANCEL!$B$5:$D$121,3,FALSE)*J25)</f>
        <v>9221</v>
      </c>
      <c r="L25" s="1229" t="s">
        <v>8279</v>
      </c>
      <c r="M25" s="1229">
        <v>4500257653</v>
      </c>
      <c r="N25" s="1229" t="s">
        <v>8284</v>
      </c>
    </row>
    <row r="26" spans="1:14" x14ac:dyDescent="0.25">
      <c r="A26" s="119" t="s">
        <v>313</v>
      </c>
      <c r="B26" s="164">
        <v>41950</v>
      </c>
      <c r="C26" s="118" t="s">
        <v>8565</v>
      </c>
      <c r="D26" s="119" t="s">
        <v>8257</v>
      </c>
      <c r="E26" s="162">
        <v>10263770</v>
      </c>
      <c r="F26" s="119">
        <v>28864579</v>
      </c>
      <c r="G26" s="119">
        <v>2707001</v>
      </c>
      <c r="H26" s="120" t="str">
        <f>IF(G26="","",VLOOKUP(G26,ARANCEL!$B$5:$D$121,2,FALSE))</f>
        <v xml:space="preserve">PLANO DE RELAJACION </v>
      </c>
      <c r="I26" s="121"/>
      <c r="J26" s="119">
        <v>1</v>
      </c>
      <c r="K26" s="122">
        <f>IF(G26="","",VLOOKUP(G26,ARANCEL!$B$5:$D$121,3,FALSE)*J26)</f>
        <v>9221</v>
      </c>
      <c r="L26" s="1229" t="s">
        <v>8279</v>
      </c>
      <c r="M26" s="1229">
        <v>4500257653</v>
      </c>
      <c r="N26" s="1229" t="s">
        <v>8284</v>
      </c>
    </row>
    <row r="27" spans="1:14" ht="15" customHeight="1" x14ac:dyDescent="0.25">
      <c r="A27" s="119" t="s">
        <v>313</v>
      </c>
      <c r="B27" s="164">
        <v>41950</v>
      </c>
      <c r="C27" s="118" t="s">
        <v>8565</v>
      </c>
      <c r="D27" s="119" t="s">
        <v>8257</v>
      </c>
      <c r="E27" s="162">
        <v>10263771</v>
      </c>
      <c r="F27" s="119">
        <v>28864579</v>
      </c>
      <c r="G27" s="119">
        <v>2707001</v>
      </c>
      <c r="H27" s="120" t="str">
        <f>IF(G27="","",VLOOKUP(G27,ARANCEL!$B$5:$D$121,2,FALSE))</f>
        <v xml:space="preserve">PLANO DE RELAJACION </v>
      </c>
      <c r="I27" s="121"/>
      <c r="J27" s="119">
        <v>1</v>
      </c>
      <c r="K27" s="122">
        <f>IF(G27="","",VLOOKUP(G27,ARANCEL!$B$5:$D$121,3,FALSE)*J27)</f>
        <v>9221</v>
      </c>
      <c r="L27" s="1229" t="s">
        <v>8279</v>
      </c>
      <c r="M27" s="1229">
        <v>4500257653</v>
      </c>
      <c r="N27" s="1229" t="s">
        <v>8284</v>
      </c>
    </row>
    <row r="28" spans="1:14" x14ac:dyDescent="0.25">
      <c r="A28" s="119" t="s">
        <v>305</v>
      </c>
      <c r="B28" s="164">
        <v>41821</v>
      </c>
      <c r="C28" s="118" t="s">
        <v>5395</v>
      </c>
      <c r="D28" s="119" t="s">
        <v>620</v>
      </c>
      <c r="E28" s="162">
        <v>10218352</v>
      </c>
      <c r="F28" s="119">
        <v>26980883</v>
      </c>
      <c r="G28" s="119">
        <v>2704013</v>
      </c>
      <c r="H28" s="120" t="str">
        <f>IF(G28="","",VLOOKUP(G28,ARANCEL!$B$5:$D$121,2,FALSE))</f>
        <v>PROVISORIO (POR PIEZA)</v>
      </c>
      <c r="I28" s="121" t="s">
        <v>329</v>
      </c>
      <c r="J28" s="119">
        <v>1</v>
      </c>
      <c r="K28" s="122">
        <f>IF(G28="","",VLOOKUP(G28,ARANCEL!$B$5:$D$121,3,FALSE)*J28)</f>
        <v>3250</v>
      </c>
      <c r="L28" s="1229" t="s">
        <v>6017</v>
      </c>
      <c r="M28" s="1229">
        <v>4500243665</v>
      </c>
      <c r="N28" s="1229">
        <v>9791</v>
      </c>
    </row>
    <row r="29" spans="1:14" x14ac:dyDescent="0.25">
      <c r="A29" s="119" t="s">
        <v>305</v>
      </c>
      <c r="B29" s="164">
        <v>41821</v>
      </c>
      <c r="C29" s="118" t="s">
        <v>5395</v>
      </c>
      <c r="D29" s="119" t="s">
        <v>620</v>
      </c>
      <c r="E29" s="162">
        <v>10218352</v>
      </c>
      <c r="F29" s="119">
        <v>26980883</v>
      </c>
      <c r="G29" s="119">
        <v>2704003</v>
      </c>
      <c r="H29" s="120" t="str">
        <f>IF(G29="","",VLOOKUP(G29,ARANCEL!$B$5:$D$121,2,FALSE))</f>
        <v xml:space="preserve">CORONA PERIFERICA CON PERNO MUÑON COLADO </v>
      </c>
      <c r="I29" s="121" t="s">
        <v>329</v>
      </c>
      <c r="J29" s="119">
        <v>1</v>
      </c>
      <c r="K29" s="122">
        <f>IF(G29="","",VLOOKUP(G29,ARANCEL!$B$5:$D$121,3,FALSE)*J29)</f>
        <v>32612</v>
      </c>
      <c r="L29" s="1229" t="s">
        <v>6017</v>
      </c>
      <c r="M29" s="1229">
        <v>4500243665</v>
      </c>
      <c r="N29" s="1229">
        <v>9791</v>
      </c>
    </row>
    <row r="30" spans="1:14" ht="15" customHeight="1" x14ac:dyDescent="0.25">
      <c r="A30" s="119" t="s">
        <v>305</v>
      </c>
      <c r="B30" s="164">
        <v>41855</v>
      </c>
      <c r="C30" s="118" t="s">
        <v>6209</v>
      </c>
      <c r="D30" s="119" t="s">
        <v>598</v>
      </c>
      <c r="E30" s="162">
        <v>10236195</v>
      </c>
      <c r="F30" s="119">
        <v>27797275</v>
      </c>
      <c r="G30" s="119">
        <v>2704005</v>
      </c>
      <c r="H30" s="120" t="str">
        <f>IF(G30="","",VLOOKUP(G30,ARANCEL!$B$5:$D$121,2,FALSE))</f>
        <v>PROVISORIO</v>
      </c>
      <c r="I30" s="121" t="s">
        <v>329</v>
      </c>
      <c r="J30" s="119">
        <v>1</v>
      </c>
      <c r="K30" s="122">
        <f>IF(G30="","",VLOOKUP(G30,ARANCEL!$B$5:$D$121,3,FALSE)*J30)</f>
        <v>3250</v>
      </c>
      <c r="L30" s="1229" t="s">
        <v>6905</v>
      </c>
      <c r="M30" s="1229">
        <v>4500249929</v>
      </c>
      <c r="N30" s="1229" t="s">
        <v>6907</v>
      </c>
    </row>
    <row r="31" spans="1:14" x14ac:dyDescent="0.25">
      <c r="A31" s="169" t="s">
        <v>305</v>
      </c>
      <c r="B31" s="164">
        <v>41855</v>
      </c>
      <c r="C31" s="118" t="s">
        <v>6209</v>
      </c>
      <c r="D31" s="119" t="s">
        <v>598</v>
      </c>
      <c r="E31" s="162">
        <v>10236195</v>
      </c>
      <c r="F31" s="119">
        <v>27797275</v>
      </c>
      <c r="G31" s="119">
        <v>2704002</v>
      </c>
      <c r="H31" s="120" t="str">
        <f>IF(G31="","",VLOOKUP(G31,ARANCEL!$B$5:$D$121,2,FALSE))</f>
        <v xml:space="preserve">CORONA PERIFERICA </v>
      </c>
      <c r="I31" s="121" t="s">
        <v>329</v>
      </c>
      <c r="J31" s="119">
        <v>1</v>
      </c>
      <c r="K31" s="122">
        <f>IF(G31="","",VLOOKUP(G31,ARANCEL!$B$5:$D$121,3,FALSE)*J31)</f>
        <v>25865</v>
      </c>
      <c r="L31" s="1229" t="s">
        <v>6905</v>
      </c>
      <c r="M31" s="1229">
        <v>4500249929</v>
      </c>
      <c r="N31" s="1229" t="s">
        <v>6907</v>
      </c>
    </row>
    <row r="32" spans="1:14" x14ac:dyDescent="0.25">
      <c r="A32" s="119" t="s">
        <v>305</v>
      </c>
      <c r="B32" s="164">
        <v>41711</v>
      </c>
      <c r="C32" s="118" t="s">
        <v>3269</v>
      </c>
      <c r="D32" s="119" t="s">
        <v>598</v>
      </c>
      <c r="E32" s="162">
        <v>10180702</v>
      </c>
      <c r="F32" s="119">
        <v>25376705</v>
      </c>
      <c r="G32" s="119">
        <v>2704005</v>
      </c>
      <c r="H32" s="120" t="str">
        <f>IF(G32="","",VLOOKUP(G32,ARANCEL!$B$5:$D$121,2,FALSE))</f>
        <v>PROVISORIO</v>
      </c>
      <c r="I32" s="121" t="s">
        <v>322</v>
      </c>
      <c r="J32" s="119">
        <v>1</v>
      </c>
      <c r="K32" s="122">
        <f>IF(G32="","",VLOOKUP(G32,ARANCEL!$B$5:$D$121,3,FALSE)*J32)</f>
        <v>3250</v>
      </c>
      <c r="L32" s="1229" t="s">
        <v>3058</v>
      </c>
      <c r="M32" s="1229">
        <v>4500225663</v>
      </c>
      <c r="N32" s="1229">
        <v>8896</v>
      </c>
    </row>
    <row r="33" spans="1:14" ht="15" customHeight="1" x14ac:dyDescent="0.25">
      <c r="A33" s="119" t="s">
        <v>305</v>
      </c>
      <c r="B33" s="164">
        <v>41711</v>
      </c>
      <c r="C33" s="118" t="s">
        <v>3269</v>
      </c>
      <c r="D33" s="119" t="s">
        <v>598</v>
      </c>
      <c r="E33" s="162">
        <v>10180702</v>
      </c>
      <c r="F33" s="119">
        <v>25376705</v>
      </c>
      <c r="G33" s="119">
        <v>2704003</v>
      </c>
      <c r="H33" s="120" t="str">
        <f>IF(G33="","",VLOOKUP(G33,ARANCEL!$B$5:$D$121,2,FALSE))</f>
        <v xml:space="preserve">CORONA PERIFERICA CON PERNO MUÑON COLADO </v>
      </c>
      <c r="I33" s="121" t="s">
        <v>322</v>
      </c>
      <c r="J33" s="119">
        <v>1</v>
      </c>
      <c r="K33" s="122">
        <f>IF(G33="","",VLOOKUP(G33,ARANCEL!$B$5:$D$121,3,FALSE)*J33)</f>
        <v>32612</v>
      </c>
      <c r="L33" s="1229" t="s">
        <v>3058</v>
      </c>
      <c r="M33" s="1229">
        <v>4500225663</v>
      </c>
      <c r="N33" s="1229">
        <v>8896</v>
      </c>
    </row>
    <row r="34" spans="1:14" x14ac:dyDescent="0.25">
      <c r="A34" s="119" t="s">
        <v>305</v>
      </c>
      <c r="B34" s="164">
        <v>41718</v>
      </c>
      <c r="C34" s="118" t="s">
        <v>3493</v>
      </c>
      <c r="D34" s="119" t="s">
        <v>620</v>
      </c>
      <c r="E34" s="162">
        <v>10183412</v>
      </c>
      <c r="F34" s="119">
        <v>25587188</v>
      </c>
      <c r="G34" s="119">
        <v>2704005</v>
      </c>
      <c r="H34" s="120" t="str">
        <f>IF(G34="","",VLOOKUP(G34,ARANCEL!$B$5:$D$121,2,FALSE))</f>
        <v>PROVISORIO</v>
      </c>
      <c r="I34" s="121" t="s">
        <v>325</v>
      </c>
      <c r="J34" s="119">
        <v>1</v>
      </c>
      <c r="K34" s="122">
        <f>IF(G34="","",VLOOKUP(G34,ARANCEL!$B$5:$D$121,3,FALSE)*J34)</f>
        <v>3250</v>
      </c>
      <c r="L34" s="1229" t="s">
        <v>3058</v>
      </c>
      <c r="M34" s="1229">
        <v>4500225663</v>
      </c>
      <c r="N34" s="1229">
        <v>8896</v>
      </c>
    </row>
    <row r="35" spans="1:14" x14ac:dyDescent="0.25">
      <c r="A35" s="119" t="s">
        <v>305</v>
      </c>
      <c r="B35" s="164">
        <v>41718</v>
      </c>
      <c r="C35" s="118" t="s">
        <v>3493</v>
      </c>
      <c r="D35" s="119" t="s">
        <v>620</v>
      </c>
      <c r="E35" s="162">
        <v>10183412</v>
      </c>
      <c r="F35" s="119">
        <v>25587188</v>
      </c>
      <c r="G35" s="119">
        <v>2704003</v>
      </c>
      <c r="H35" s="120" t="str">
        <f>IF(G35="","",VLOOKUP(G35,ARANCEL!$B$5:$D$121,2,FALSE))</f>
        <v xml:space="preserve">CORONA PERIFERICA CON PERNO MUÑON COLADO </v>
      </c>
      <c r="I35" s="121" t="s">
        <v>325</v>
      </c>
      <c r="J35" s="119">
        <v>1</v>
      </c>
      <c r="K35" s="122">
        <f>IF(G35="","",VLOOKUP(G35,ARANCEL!$B$5:$D$121,3,FALSE)*J35)</f>
        <v>32612</v>
      </c>
      <c r="L35" s="1229" t="s">
        <v>3058</v>
      </c>
      <c r="M35" s="1229">
        <v>4500225663</v>
      </c>
      <c r="N35" s="1229">
        <v>8896</v>
      </c>
    </row>
    <row r="36" spans="1:14" x14ac:dyDescent="0.25">
      <c r="A36" s="119" t="s">
        <v>305</v>
      </c>
      <c r="B36" s="164">
        <v>41796</v>
      </c>
      <c r="C36" s="118" t="s">
        <v>3493</v>
      </c>
      <c r="D36" s="119" t="s">
        <v>617</v>
      </c>
      <c r="E36" s="162">
        <v>10206893</v>
      </c>
      <c r="F36" s="119">
        <v>26803162</v>
      </c>
      <c r="G36" s="119">
        <v>2704016</v>
      </c>
      <c r="H36" s="120" t="str">
        <f>IF(G36="","",VLOOKUP(G36,ARANCEL!$B$5:$D$121,2,FALSE))</f>
        <v xml:space="preserve">CORONA PROCERA </v>
      </c>
      <c r="I36" s="121" t="s">
        <v>311</v>
      </c>
      <c r="J36" s="119">
        <v>1</v>
      </c>
      <c r="K36" s="122">
        <f>IF(G36="","",VLOOKUP(G36,ARANCEL!$B$5:$D$121,3,FALSE)*J36)</f>
        <v>58477</v>
      </c>
      <c r="L36" s="1229" t="s">
        <v>6017</v>
      </c>
      <c r="M36" s="1229">
        <v>4500243665</v>
      </c>
      <c r="N36" s="1229">
        <v>9791</v>
      </c>
    </row>
    <row r="37" spans="1:14" x14ac:dyDescent="0.25">
      <c r="A37" s="119" t="s">
        <v>305</v>
      </c>
      <c r="B37" s="164">
        <v>41860</v>
      </c>
      <c r="C37" s="118" t="s">
        <v>6262</v>
      </c>
      <c r="D37" s="119" t="s">
        <v>617</v>
      </c>
      <c r="E37" s="162">
        <v>10238256</v>
      </c>
      <c r="F37" s="119">
        <v>27798377</v>
      </c>
      <c r="G37" s="119">
        <v>2704005</v>
      </c>
      <c r="H37" s="120" t="str">
        <f>IF(G37="","",VLOOKUP(G37,ARANCEL!$B$5:$D$121,2,FALSE))</f>
        <v>PROVISORIO</v>
      </c>
      <c r="I37" s="121" t="s">
        <v>326</v>
      </c>
      <c r="J37" s="119">
        <v>1</v>
      </c>
      <c r="K37" s="122">
        <f>IF(G37="","",VLOOKUP(G37,ARANCEL!$B$5:$D$121,3,FALSE)*J37)</f>
        <v>3250</v>
      </c>
      <c r="L37" s="1229" t="s">
        <v>6905</v>
      </c>
      <c r="M37" s="1229">
        <v>4500249929</v>
      </c>
      <c r="N37" s="1229" t="s">
        <v>6907</v>
      </c>
    </row>
    <row r="38" spans="1:14" ht="15" customHeight="1" x14ac:dyDescent="0.25">
      <c r="A38" s="119" t="s">
        <v>313</v>
      </c>
      <c r="B38" s="164">
        <v>41860</v>
      </c>
      <c r="C38" s="118" t="s">
        <v>6262</v>
      </c>
      <c r="D38" s="119" t="s">
        <v>617</v>
      </c>
      <c r="E38" s="162">
        <v>10238256</v>
      </c>
      <c r="F38" s="119">
        <v>27798377</v>
      </c>
      <c r="G38" s="119">
        <v>2704002</v>
      </c>
      <c r="H38" s="120" t="str">
        <f>IF(G38="","",VLOOKUP(G38,ARANCEL!$B$5:$D$121,2,FALSE))</f>
        <v xml:space="preserve">CORONA PERIFERICA </v>
      </c>
      <c r="I38" s="121"/>
      <c r="J38" s="119">
        <v>1</v>
      </c>
      <c r="K38" s="122">
        <f>IF(G38="","",VLOOKUP(G38,ARANCEL!$B$5:$D$121,3,FALSE)*J38)</f>
        <v>25865</v>
      </c>
      <c r="L38" s="1229" t="s">
        <v>6905</v>
      </c>
      <c r="M38" s="1229">
        <v>4500249929</v>
      </c>
      <c r="N38" s="1229" t="s">
        <v>6907</v>
      </c>
    </row>
    <row r="39" spans="1:14" ht="15" customHeight="1" x14ac:dyDescent="0.25">
      <c r="A39" s="119" t="s">
        <v>305</v>
      </c>
      <c r="B39" s="164">
        <v>41942</v>
      </c>
      <c r="C39" s="118" t="s">
        <v>8022</v>
      </c>
      <c r="D39" s="119" t="s">
        <v>598</v>
      </c>
      <c r="E39" s="162">
        <v>10274460</v>
      </c>
      <c r="F39" s="119">
        <v>24191330</v>
      </c>
      <c r="G39" s="119">
        <v>2702048</v>
      </c>
      <c r="H39" s="120" t="str">
        <f>IF(G39="","",VLOOKUP(G39,ARANCEL!$B$5:$D$121,2,FALSE))</f>
        <v xml:space="preserve">SERVICIO LAB. IMPLANTE CORONA CEMENTADA/ATORNILLADA </v>
      </c>
      <c r="I39" s="121" t="s">
        <v>322</v>
      </c>
      <c r="J39" s="119">
        <v>1</v>
      </c>
      <c r="K39" s="122">
        <f>IF(G39="","",VLOOKUP(G39,ARANCEL!$B$5:$D$121,3,FALSE)*J39)</f>
        <v>43857</v>
      </c>
      <c r="L39" s="1229" t="s">
        <v>8279</v>
      </c>
      <c r="M39" s="1229">
        <v>4500260648</v>
      </c>
      <c r="N39" s="1229" t="s">
        <v>8295</v>
      </c>
    </row>
    <row r="40" spans="1:14" x14ac:dyDescent="0.25">
      <c r="A40" s="119" t="s">
        <v>305</v>
      </c>
      <c r="B40" s="164">
        <v>41709</v>
      </c>
      <c r="C40" s="118" t="s">
        <v>3265</v>
      </c>
      <c r="D40" s="119" t="s">
        <v>619</v>
      </c>
      <c r="E40" s="162">
        <v>10180705</v>
      </c>
      <c r="F40" s="119">
        <v>25414949</v>
      </c>
      <c r="G40" s="119">
        <v>2704013</v>
      </c>
      <c r="H40" s="120" t="str">
        <f>IF(G40="","",VLOOKUP(G40,ARANCEL!$B$5:$D$121,2,FALSE))</f>
        <v>PROVISORIO (POR PIEZA)</v>
      </c>
      <c r="I40" s="121" t="s">
        <v>311</v>
      </c>
      <c r="J40" s="119">
        <v>1</v>
      </c>
      <c r="K40" s="122">
        <f>IF(G40="","",VLOOKUP(G40,ARANCEL!$B$5:$D$121,3,FALSE)*J40)</f>
        <v>3250</v>
      </c>
      <c r="L40" s="1229" t="s">
        <v>3058</v>
      </c>
      <c r="M40" s="1229">
        <v>4500225664</v>
      </c>
      <c r="N40" s="1229">
        <v>8897</v>
      </c>
    </row>
    <row r="41" spans="1:14" x14ac:dyDescent="0.25">
      <c r="A41" s="119" t="s">
        <v>305</v>
      </c>
      <c r="B41" s="164">
        <v>41709</v>
      </c>
      <c r="C41" s="118" t="s">
        <v>3265</v>
      </c>
      <c r="D41" s="119" t="s">
        <v>619</v>
      </c>
      <c r="E41" s="162">
        <v>10180705</v>
      </c>
      <c r="F41" s="119">
        <v>25414949</v>
      </c>
      <c r="G41" s="119">
        <v>2704015</v>
      </c>
      <c r="H41" s="120" t="str">
        <f>IF(G41="","",VLOOKUP(G41,ARANCEL!$B$5:$D$121,2,FALSE))</f>
        <v xml:space="preserve">CORONA IN CERAM </v>
      </c>
      <c r="I41" s="121" t="s">
        <v>311</v>
      </c>
      <c r="J41" s="119">
        <v>1</v>
      </c>
      <c r="K41" s="122">
        <f>IF(G41="","",VLOOKUP(G41,ARANCEL!$B$5:$D$121,3,FALSE)*J41)</f>
        <v>42733</v>
      </c>
      <c r="L41" s="1229" t="s">
        <v>3058</v>
      </c>
      <c r="M41" s="1229">
        <v>4500225664</v>
      </c>
      <c r="N41" s="1229">
        <v>8897</v>
      </c>
    </row>
    <row r="42" spans="1:14" x14ac:dyDescent="0.25">
      <c r="A42" s="119" t="s">
        <v>305</v>
      </c>
      <c r="B42" s="164">
        <v>41666</v>
      </c>
      <c r="C42" s="118" t="s">
        <v>2547</v>
      </c>
      <c r="D42" s="119" t="s">
        <v>598</v>
      </c>
      <c r="E42" s="162">
        <v>10170725</v>
      </c>
      <c r="F42" s="119">
        <v>24806879</v>
      </c>
      <c r="G42" s="119">
        <v>2704005</v>
      </c>
      <c r="H42" s="120" t="str">
        <f>IF(G42="","",VLOOKUP(G42,ARANCEL!$B$5:$D$121,2,FALSE))</f>
        <v>PROVISORIO</v>
      </c>
      <c r="I42" s="121" t="s">
        <v>323</v>
      </c>
      <c r="J42" s="119">
        <v>1</v>
      </c>
      <c r="K42" s="122">
        <f>IF(G42="","",VLOOKUP(G42,ARANCEL!$B$5:$D$121,3,FALSE)*J42)</f>
        <v>3250</v>
      </c>
      <c r="L42" s="1229" t="s">
        <v>2842</v>
      </c>
      <c r="M42" s="1229">
        <v>4500216231</v>
      </c>
      <c r="N42" s="1229">
        <v>8404</v>
      </c>
    </row>
    <row r="43" spans="1:14" x14ac:dyDescent="0.25">
      <c r="A43" s="119" t="s">
        <v>305</v>
      </c>
      <c r="B43" s="164">
        <v>41704</v>
      </c>
      <c r="C43" s="118" t="s">
        <v>2547</v>
      </c>
      <c r="D43" s="119" t="s">
        <v>598</v>
      </c>
      <c r="E43" s="162">
        <v>10179970</v>
      </c>
      <c r="F43" s="119">
        <v>24806879</v>
      </c>
      <c r="G43" s="119">
        <v>2704002</v>
      </c>
      <c r="H43" s="120" t="str">
        <f>IF(G43="","",VLOOKUP(G43,ARANCEL!$B$5:$D$121,2,FALSE))</f>
        <v xml:space="preserve">CORONA PERIFERICA </v>
      </c>
      <c r="I43" s="121" t="s">
        <v>1094</v>
      </c>
      <c r="J43" s="119">
        <v>2</v>
      </c>
      <c r="K43" s="122">
        <f>IF(G43="","",VLOOKUP(G43,ARANCEL!$B$5:$D$121,3,FALSE)*J43)</f>
        <v>51730</v>
      </c>
      <c r="L43" s="1229" t="s">
        <v>3438</v>
      </c>
      <c r="M43" s="1229">
        <v>4500220794</v>
      </c>
      <c r="N43" s="1229">
        <v>8629</v>
      </c>
    </row>
    <row r="44" spans="1:14" x14ac:dyDescent="0.25">
      <c r="A44" s="119" t="s">
        <v>305</v>
      </c>
      <c r="B44" s="164">
        <v>41709</v>
      </c>
      <c r="C44" s="118" t="s">
        <v>3267</v>
      </c>
      <c r="D44" s="119" t="s">
        <v>619</v>
      </c>
      <c r="E44" s="162">
        <v>10180704</v>
      </c>
      <c r="F44" s="119">
        <v>25282474</v>
      </c>
      <c r="G44" s="119">
        <v>2707001</v>
      </c>
      <c r="H44" s="120" t="str">
        <f>IF(G44="","",VLOOKUP(G44,ARANCEL!$B$5:$D$121,2,FALSE))</f>
        <v xml:space="preserve">PLANO DE RELAJACION </v>
      </c>
      <c r="I44" s="121" t="s">
        <v>306</v>
      </c>
      <c r="J44" s="119">
        <v>1</v>
      </c>
      <c r="K44" s="122">
        <f>IF(G44="","",VLOOKUP(G44,ARANCEL!$B$5:$D$121,3,FALSE)*J44)</f>
        <v>9221</v>
      </c>
      <c r="L44" s="1229" t="s">
        <v>3058</v>
      </c>
      <c r="M44" s="1229">
        <v>4500225665</v>
      </c>
      <c r="N44" s="1229">
        <v>8946</v>
      </c>
    </row>
    <row r="45" spans="1:14" ht="15" customHeight="1" x14ac:dyDescent="0.25">
      <c r="A45" s="119" t="s">
        <v>305</v>
      </c>
      <c r="B45" s="164">
        <v>41820</v>
      </c>
      <c r="C45" s="118" t="s">
        <v>5394</v>
      </c>
      <c r="D45" s="119" t="s">
        <v>599</v>
      </c>
      <c r="E45" s="162">
        <v>10217534</v>
      </c>
      <c r="F45" s="119">
        <v>27156006</v>
      </c>
      <c r="G45" s="119">
        <v>2704005</v>
      </c>
      <c r="H45" s="120" t="str">
        <f>IF(G45="","",VLOOKUP(G45,ARANCEL!$B$5:$D$121,2,FALSE))</f>
        <v>PROVISORIO</v>
      </c>
      <c r="I45" s="121" t="s">
        <v>311</v>
      </c>
      <c r="J45" s="119">
        <v>1</v>
      </c>
      <c r="K45" s="122">
        <f>IF(G45="","",VLOOKUP(G45,ARANCEL!$B$5:$D$121,3,FALSE)*J45)</f>
        <v>3250</v>
      </c>
      <c r="L45" s="1229" t="s">
        <v>6017</v>
      </c>
      <c r="M45" s="1229">
        <v>4500243665</v>
      </c>
      <c r="N45" s="1229">
        <v>9791</v>
      </c>
    </row>
    <row r="46" spans="1:14" ht="15" customHeight="1" x14ac:dyDescent="0.25">
      <c r="A46" s="169" t="s">
        <v>313</v>
      </c>
      <c r="B46" s="164">
        <v>41827</v>
      </c>
      <c r="C46" s="118" t="s">
        <v>5394</v>
      </c>
      <c r="D46" s="119" t="s">
        <v>599</v>
      </c>
      <c r="E46" s="162">
        <v>10218350</v>
      </c>
      <c r="F46" s="119">
        <v>27186006</v>
      </c>
      <c r="G46" s="119">
        <v>2704003</v>
      </c>
      <c r="H46" s="120" t="str">
        <f>IF(G46="","",VLOOKUP(G46,ARANCEL!$B$5:$D$121,2,FALSE))</f>
        <v xml:space="preserve">CORONA PERIFERICA CON PERNO MUÑON COLADO </v>
      </c>
      <c r="I46" s="121"/>
      <c r="J46" s="119">
        <v>1</v>
      </c>
      <c r="K46" s="122">
        <f>IF(G46="","",VLOOKUP(G46,ARANCEL!$B$5:$D$121,3,FALSE)*J46)</f>
        <v>32612</v>
      </c>
      <c r="L46" s="1229" t="s">
        <v>6017</v>
      </c>
      <c r="M46" s="1229">
        <v>4500243665</v>
      </c>
      <c r="N46" s="1229">
        <v>9791</v>
      </c>
    </row>
    <row r="47" spans="1:14" ht="15" customHeight="1" x14ac:dyDescent="0.25">
      <c r="A47" s="119" t="s">
        <v>305</v>
      </c>
      <c r="B47" s="164">
        <v>41827</v>
      </c>
      <c r="C47" s="118" t="s">
        <v>5394</v>
      </c>
      <c r="D47" s="119" t="s">
        <v>599</v>
      </c>
      <c r="E47" s="162">
        <v>10221098</v>
      </c>
      <c r="F47" s="119">
        <v>27186006</v>
      </c>
      <c r="G47" s="119">
        <v>2704003</v>
      </c>
      <c r="H47" s="120" t="str">
        <f>IF(G47="","",VLOOKUP(G47,ARANCEL!$B$5:$D$121,2,FALSE))</f>
        <v xml:space="preserve">CORONA PERIFERICA CON PERNO MUÑON COLADO </v>
      </c>
      <c r="I47" s="121" t="s">
        <v>311</v>
      </c>
      <c r="J47" s="119">
        <v>1</v>
      </c>
      <c r="K47" s="122">
        <f>IF(G47="","",VLOOKUP(G47,ARANCEL!$B$5:$D$121,3,FALSE)*J47)</f>
        <v>32612</v>
      </c>
      <c r="L47" s="1229" t="s">
        <v>6017</v>
      </c>
      <c r="M47" s="1229">
        <v>4500243665</v>
      </c>
      <c r="N47" s="1229">
        <v>9791</v>
      </c>
    </row>
    <row r="48" spans="1:14" x14ac:dyDescent="0.25">
      <c r="A48" s="119" t="s">
        <v>305</v>
      </c>
      <c r="B48" s="164">
        <v>41891</v>
      </c>
      <c r="C48" s="118" t="s">
        <v>6949</v>
      </c>
      <c r="D48" s="119" t="s">
        <v>2904</v>
      </c>
      <c r="E48" s="162">
        <v>10253887</v>
      </c>
      <c r="F48" s="119">
        <v>28361357</v>
      </c>
      <c r="G48" s="119">
        <v>2707001</v>
      </c>
      <c r="H48" s="120" t="str">
        <f>IF(G48="","",VLOOKUP(G48,ARANCEL!$B$5:$D$121,2,FALSE))</f>
        <v xml:space="preserve">PLANO DE RELAJACION </v>
      </c>
      <c r="I48" s="121" t="s">
        <v>306</v>
      </c>
      <c r="J48" s="119">
        <v>1</v>
      </c>
      <c r="K48" s="122">
        <f>IF(G48="","",VLOOKUP(G48,ARANCEL!$B$5:$D$121,3,FALSE)*J48)</f>
        <v>9221</v>
      </c>
      <c r="L48" s="1229" t="s">
        <v>6905</v>
      </c>
      <c r="M48" s="1229">
        <v>4500251387</v>
      </c>
      <c r="N48" s="1229" t="s">
        <v>7147</v>
      </c>
    </row>
    <row r="49" spans="1:14" x14ac:dyDescent="0.25">
      <c r="A49" s="119" t="s">
        <v>305</v>
      </c>
      <c r="B49" s="164">
        <v>41936</v>
      </c>
      <c r="C49" s="118" t="s">
        <v>7886</v>
      </c>
      <c r="D49" s="119" t="s">
        <v>620</v>
      </c>
      <c r="E49" s="162">
        <v>10271042</v>
      </c>
      <c r="F49" s="119">
        <v>28990491</v>
      </c>
      <c r="G49" s="119">
        <v>2704013</v>
      </c>
      <c r="H49" s="120" t="str">
        <f>IF(G49="","",VLOOKUP(G49,ARANCEL!$B$5:$D$121,2,FALSE))</f>
        <v>PROVISORIO (POR PIEZA)</v>
      </c>
      <c r="I49" s="121" t="s">
        <v>322</v>
      </c>
      <c r="J49" s="119">
        <v>1</v>
      </c>
      <c r="K49" s="122">
        <f>IF(G49="","",VLOOKUP(G49,ARANCEL!$B$5:$D$121,3,FALSE)*J49)</f>
        <v>3250</v>
      </c>
      <c r="L49" s="1229" t="s">
        <v>8279</v>
      </c>
      <c r="M49" s="1229">
        <v>4500260648</v>
      </c>
      <c r="N49" s="1229" t="s">
        <v>8295</v>
      </c>
    </row>
    <row r="50" spans="1:14" x14ac:dyDescent="0.25">
      <c r="A50" s="119" t="s">
        <v>305</v>
      </c>
      <c r="B50" s="164">
        <v>41936</v>
      </c>
      <c r="C50" s="118" t="s">
        <v>7886</v>
      </c>
      <c r="D50" s="119" t="s">
        <v>620</v>
      </c>
      <c r="E50" s="162">
        <v>10271042</v>
      </c>
      <c r="F50" s="119">
        <v>28990491</v>
      </c>
      <c r="G50" s="119">
        <v>2704003</v>
      </c>
      <c r="H50" s="120" t="str">
        <f>IF(G50="","",VLOOKUP(G50,ARANCEL!$B$5:$D$121,2,FALSE))</f>
        <v xml:space="preserve">CORONA PERIFERICA CON PERNO MUÑON COLADO </v>
      </c>
      <c r="I50" s="121" t="s">
        <v>322</v>
      </c>
      <c r="J50" s="119">
        <v>1</v>
      </c>
      <c r="K50" s="122">
        <f>IF(G50="","",VLOOKUP(G50,ARANCEL!$B$5:$D$121,3,FALSE)*J50)</f>
        <v>32612</v>
      </c>
      <c r="L50" s="1229" t="s">
        <v>8279</v>
      </c>
      <c r="M50" s="1229">
        <v>4500260648</v>
      </c>
      <c r="N50" s="1229" t="s">
        <v>8295</v>
      </c>
    </row>
    <row r="51" spans="1:14" x14ac:dyDescent="0.25">
      <c r="A51" s="119" t="s">
        <v>305</v>
      </c>
      <c r="B51" s="164">
        <v>41682</v>
      </c>
      <c r="C51" s="118" t="s">
        <v>2780</v>
      </c>
      <c r="D51" s="119" t="s">
        <v>408</v>
      </c>
      <c r="E51" s="162">
        <v>10174133</v>
      </c>
      <c r="F51" s="119">
        <v>24570335</v>
      </c>
      <c r="G51" s="119">
        <v>2704005</v>
      </c>
      <c r="H51" s="120" t="str">
        <f>IF(G51="","",VLOOKUP(G51,ARANCEL!$B$5:$D$121,2,FALSE))</f>
        <v>PROVISORIO</v>
      </c>
      <c r="I51" s="121" t="s">
        <v>318</v>
      </c>
      <c r="J51" s="119">
        <v>1</v>
      </c>
      <c r="K51" s="122">
        <f>IF(G51="","",VLOOKUP(G51,ARANCEL!$B$5:$D$121,3,FALSE)*J51)</f>
        <v>3250</v>
      </c>
      <c r="L51" s="1229" t="s">
        <v>3438</v>
      </c>
      <c r="M51" s="1229">
        <v>4500220789</v>
      </c>
      <c r="N51" s="1229">
        <v>8626</v>
      </c>
    </row>
    <row r="52" spans="1:14" x14ac:dyDescent="0.25">
      <c r="A52" s="119" t="s">
        <v>305</v>
      </c>
      <c r="B52" s="164">
        <v>41668</v>
      </c>
      <c r="C52" s="118" t="s">
        <v>2544</v>
      </c>
      <c r="D52" s="119" t="s">
        <v>619</v>
      </c>
      <c r="E52" s="162">
        <v>10170671</v>
      </c>
      <c r="F52" s="119">
        <v>24508070</v>
      </c>
      <c r="G52" s="119">
        <v>2705003</v>
      </c>
      <c r="H52" s="120" t="str">
        <f>IF(G52="","",VLOOKUP(G52,ARANCEL!$B$5:$D$121,2,FALSE))</f>
        <v>INCRUSTACION ESTETICA (ART-GLASS O CERAMICA)</v>
      </c>
      <c r="I52" s="121" t="s">
        <v>326</v>
      </c>
      <c r="J52" s="119">
        <v>1</v>
      </c>
      <c r="K52" s="122">
        <f>IF(G52="","",VLOOKUP(G52,ARANCEL!$B$5:$D$121,3,FALSE)*J52)</f>
        <v>15676</v>
      </c>
      <c r="L52" s="1229" t="s">
        <v>2842</v>
      </c>
      <c r="M52" s="1229">
        <v>4500216231</v>
      </c>
      <c r="N52" s="1229">
        <v>8404</v>
      </c>
    </row>
    <row r="53" spans="1:14" x14ac:dyDescent="0.25">
      <c r="A53" s="169" t="s">
        <v>305</v>
      </c>
      <c r="B53" s="164">
        <v>41876</v>
      </c>
      <c r="C53" s="118" t="s">
        <v>6570</v>
      </c>
      <c r="D53" s="119" t="s">
        <v>408</v>
      </c>
      <c r="E53" s="162">
        <v>10245406</v>
      </c>
      <c r="F53" s="119">
        <v>28042817</v>
      </c>
      <c r="G53" s="119">
        <v>2704001</v>
      </c>
      <c r="H53" s="120" t="str">
        <f>IF(G53="","",VLOOKUP(G53,ARANCEL!$B$5:$D$121,2,FALSE))</f>
        <v xml:space="preserve">CORONA DE SUSTITUCION </v>
      </c>
      <c r="I53" s="121" t="s">
        <v>309</v>
      </c>
      <c r="J53" s="119">
        <v>1</v>
      </c>
      <c r="K53" s="122">
        <f>IF(G53="","",VLOOKUP(G53,ARANCEL!$B$5:$D$121,3,FALSE)*J53)</f>
        <v>25865</v>
      </c>
      <c r="L53" s="1229" t="s">
        <v>6905</v>
      </c>
      <c r="M53" s="1229">
        <v>4500249929</v>
      </c>
      <c r="N53" s="1229" t="s">
        <v>6907</v>
      </c>
    </row>
    <row r="54" spans="1:14" ht="15" customHeight="1" x14ac:dyDescent="0.25">
      <c r="A54" s="119" t="s">
        <v>305</v>
      </c>
      <c r="B54" s="164">
        <v>41876</v>
      </c>
      <c r="C54" s="118" t="s">
        <v>6570</v>
      </c>
      <c r="D54" s="119" t="s">
        <v>408</v>
      </c>
      <c r="E54" s="162">
        <v>10245406</v>
      </c>
      <c r="F54" s="119">
        <v>28042817</v>
      </c>
      <c r="G54" s="119">
        <v>2704005</v>
      </c>
      <c r="H54" s="120" t="str">
        <f>IF(G54="","",VLOOKUP(G54,ARANCEL!$B$5:$D$121,2,FALSE))</f>
        <v>PROVISORIO</v>
      </c>
      <c r="I54" s="121" t="s">
        <v>309</v>
      </c>
      <c r="J54" s="119">
        <v>1</v>
      </c>
      <c r="K54" s="122">
        <f>IF(G54="","",VLOOKUP(G54,ARANCEL!$B$5:$D$121,3,FALSE)*J54)</f>
        <v>3250</v>
      </c>
      <c r="L54" s="1229" t="s">
        <v>6905</v>
      </c>
      <c r="M54" s="1229">
        <v>4500249929</v>
      </c>
      <c r="N54" s="1229" t="s">
        <v>6907</v>
      </c>
    </row>
    <row r="55" spans="1:14" ht="15" customHeight="1" x14ac:dyDescent="0.25">
      <c r="A55" s="169" t="s">
        <v>305</v>
      </c>
      <c r="B55" s="164">
        <v>41906</v>
      </c>
      <c r="C55" s="118" t="s">
        <v>7264</v>
      </c>
      <c r="D55" s="119" t="s">
        <v>408</v>
      </c>
      <c r="E55" s="162">
        <v>10257948</v>
      </c>
      <c r="F55" s="119">
        <v>28396141</v>
      </c>
      <c r="G55" s="119">
        <v>2704001</v>
      </c>
      <c r="H55" s="120" t="str">
        <f>IF(G55="","",VLOOKUP(G55,ARANCEL!$B$5:$D$121,2,FALSE))</f>
        <v xml:space="preserve">CORONA DE SUSTITUCION </v>
      </c>
      <c r="I55" s="121" t="s">
        <v>337</v>
      </c>
      <c r="J55" s="119">
        <v>1</v>
      </c>
      <c r="K55" s="122">
        <f>IF(G55="","",VLOOKUP(G55,ARANCEL!$B$5:$D$121,3,FALSE)*J55)</f>
        <v>25865</v>
      </c>
      <c r="L55" s="1229" t="s">
        <v>7548</v>
      </c>
      <c r="M55" s="1229">
        <v>4500254790</v>
      </c>
      <c r="N55" s="1229" t="s">
        <v>7559</v>
      </c>
    </row>
    <row r="56" spans="1:14" x14ac:dyDescent="0.25">
      <c r="A56" s="119" t="s">
        <v>305</v>
      </c>
      <c r="B56" s="164">
        <v>41906</v>
      </c>
      <c r="C56" s="118" t="s">
        <v>7264</v>
      </c>
      <c r="D56" s="119" t="s">
        <v>408</v>
      </c>
      <c r="E56" s="162">
        <v>10257948</v>
      </c>
      <c r="F56" s="119">
        <v>28396141</v>
      </c>
      <c r="G56" s="119">
        <v>2704005</v>
      </c>
      <c r="H56" s="120" t="str">
        <f>IF(G56="","",VLOOKUP(G56,ARANCEL!$B$5:$D$121,2,FALSE))</f>
        <v>PROVISORIO</v>
      </c>
      <c r="I56" s="121" t="s">
        <v>337</v>
      </c>
      <c r="J56" s="119">
        <v>1</v>
      </c>
      <c r="K56" s="122">
        <f>IF(G56="","",VLOOKUP(G56,ARANCEL!$B$5:$D$121,3,FALSE)*J56)</f>
        <v>3250</v>
      </c>
      <c r="L56" s="1229" t="s">
        <v>7548</v>
      </c>
      <c r="M56" s="1229">
        <v>4500254790</v>
      </c>
      <c r="N56" s="1229" t="s">
        <v>7559</v>
      </c>
    </row>
    <row r="57" spans="1:14" ht="15" customHeight="1" x14ac:dyDescent="0.25">
      <c r="A57" s="119" t="s">
        <v>305</v>
      </c>
      <c r="B57" s="164">
        <v>41732</v>
      </c>
      <c r="C57" s="118" t="s">
        <v>3652</v>
      </c>
      <c r="D57" s="119" t="s">
        <v>89</v>
      </c>
      <c r="E57" s="162">
        <v>10185270</v>
      </c>
      <c r="F57" s="119">
        <v>25655019</v>
      </c>
      <c r="G57" s="119">
        <v>2704005</v>
      </c>
      <c r="H57" s="120" t="str">
        <f>IF(G57="","",VLOOKUP(G57,ARANCEL!$B$5:$D$121,2,FALSE))</f>
        <v>PROVISORIO</v>
      </c>
      <c r="I57" s="121" t="s">
        <v>308</v>
      </c>
      <c r="J57" s="119">
        <v>1</v>
      </c>
      <c r="K57" s="122">
        <f>IF(G57="","",VLOOKUP(G57,ARANCEL!$B$5:$D$121,3,FALSE)*J57)</f>
        <v>3250</v>
      </c>
      <c r="L57" s="1229" t="s">
        <v>4612</v>
      </c>
      <c r="M57" s="1229">
        <v>4500230023</v>
      </c>
      <c r="N57" s="1229">
        <v>9207</v>
      </c>
    </row>
    <row r="58" spans="1:14" ht="15" customHeight="1" x14ac:dyDescent="0.25">
      <c r="A58" s="119" t="s">
        <v>305</v>
      </c>
      <c r="B58" s="164">
        <v>41732</v>
      </c>
      <c r="C58" s="118" t="s">
        <v>3652</v>
      </c>
      <c r="D58" s="119" t="s">
        <v>89</v>
      </c>
      <c r="E58" s="162">
        <v>10185270</v>
      </c>
      <c r="F58" s="119">
        <v>25655019</v>
      </c>
      <c r="G58" s="119">
        <v>2704003</v>
      </c>
      <c r="H58" s="120" t="str">
        <f>IF(G58="","",VLOOKUP(G58,ARANCEL!$B$5:$D$121,2,FALSE))</f>
        <v xml:space="preserve">CORONA PERIFERICA CON PERNO MUÑON COLADO </v>
      </c>
      <c r="I58" s="121" t="s">
        <v>308</v>
      </c>
      <c r="J58" s="119">
        <v>1</v>
      </c>
      <c r="K58" s="122">
        <f>IF(G58="","",VLOOKUP(G58,ARANCEL!$B$5:$D$121,3,FALSE)*J58)</f>
        <v>32612</v>
      </c>
      <c r="L58" s="1229" t="s">
        <v>4612</v>
      </c>
      <c r="M58" s="1229">
        <v>4500230023</v>
      </c>
      <c r="N58" s="1229">
        <v>9207</v>
      </c>
    </row>
    <row r="59" spans="1:14" ht="15" customHeight="1" x14ac:dyDescent="0.25">
      <c r="A59" s="119" t="s">
        <v>305</v>
      </c>
      <c r="B59" s="164">
        <v>41733</v>
      </c>
      <c r="C59" s="118" t="s">
        <v>3714</v>
      </c>
      <c r="D59" s="119" t="s">
        <v>619</v>
      </c>
      <c r="E59" s="162">
        <v>10185793</v>
      </c>
      <c r="F59" s="119">
        <v>25415718</v>
      </c>
      <c r="G59" s="119">
        <v>2704013</v>
      </c>
      <c r="H59" s="120" t="str">
        <f>IF(G59="","",VLOOKUP(G59,ARANCEL!$B$5:$D$121,2,FALSE))</f>
        <v>PROVISORIO (POR PIEZA)</v>
      </c>
      <c r="I59" s="121" t="s">
        <v>325</v>
      </c>
      <c r="J59" s="119">
        <v>1</v>
      </c>
      <c r="K59" s="122">
        <f>IF(G59="","",VLOOKUP(G59,ARANCEL!$B$5:$D$121,3,FALSE)*J59)</f>
        <v>3250</v>
      </c>
      <c r="L59" s="1229" t="s">
        <v>4612</v>
      </c>
      <c r="M59" s="1229">
        <v>4500230023</v>
      </c>
      <c r="N59" s="1229">
        <v>9207</v>
      </c>
    </row>
    <row r="60" spans="1:14" x14ac:dyDescent="0.25">
      <c r="A60" s="119" t="s">
        <v>305</v>
      </c>
      <c r="B60" s="164">
        <v>41733</v>
      </c>
      <c r="C60" s="118" t="s">
        <v>3714</v>
      </c>
      <c r="D60" s="119" t="s">
        <v>619</v>
      </c>
      <c r="E60" s="162">
        <v>10185793</v>
      </c>
      <c r="F60" s="119">
        <v>25415718</v>
      </c>
      <c r="G60" s="119">
        <v>2704013</v>
      </c>
      <c r="H60" s="120" t="str">
        <f>IF(G60="","",VLOOKUP(G60,ARANCEL!$B$5:$D$121,2,FALSE))</f>
        <v>PROVISORIO (POR PIEZA)</v>
      </c>
      <c r="I60" s="121" t="s">
        <v>329</v>
      </c>
      <c r="J60" s="119">
        <v>1</v>
      </c>
      <c r="K60" s="122">
        <f>IF(G60="","",VLOOKUP(G60,ARANCEL!$B$5:$D$121,3,FALSE)*J60)</f>
        <v>3250</v>
      </c>
      <c r="L60" s="1229" t="s">
        <v>4612</v>
      </c>
      <c r="M60" s="1229">
        <v>4500220023</v>
      </c>
      <c r="N60" s="1229">
        <v>9207</v>
      </c>
    </row>
    <row r="61" spans="1:14" x14ac:dyDescent="0.25">
      <c r="A61" s="119" t="s">
        <v>305</v>
      </c>
      <c r="B61" s="164">
        <v>41767</v>
      </c>
      <c r="C61" s="118" t="s">
        <v>3714</v>
      </c>
      <c r="D61" s="119" t="s">
        <v>619</v>
      </c>
      <c r="E61" s="162">
        <v>10196076</v>
      </c>
      <c r="F61" s="119">
        <v>25415718</v>
      </c>
      <c r="G61" s="119">
        <v>2704015</v>
      </c>
      <c r="H61" s="120" t="str">
        <f>IF(G61="","",VLOOKUP(G61,ARANCEL!$B$5:$D$121,2,FALSE))</f>
        <v xml:space="preserve">CORONA IN CERAM </v>
      </c>
      <c r="I61" s="121" t="s">
        <v>613</v>
      </c>
      <c r="J61" s="119">
        <v>2</v>
      </c>
      <c r="K61" s="122">
        <f>IF(G61="","",VLOOKUP(G61,ARANCEL!$B$5:$D$121,3,FALSE)*J61)</f>
        <v>85466</v>
      </c>
      <c r="L61" s="1229" t="s">
        <v>5292</v>
      </c>
      <c r="M61" s="1229">
        <v>4500235498</v>
      </c>
      <c r="N61" s="1229">
        <v>9398</v>
      </c>
    </row>
    <row r="62" spans="1:14" ht="15" customHeight="1" x14ac:dyDescent="0.25">
      <c r="A62" s="119" t="s">
        <v>305</v>
      </c>
      <c r="B62" s="164">
        <v>41967</v>
      </c>
      <c r="C62" s="118" t="s">
        <v>8496</v>
      </c>
      <c r="D62" s="119" t="s">
        <v>408</v>
      </c>
      <c r="E62" s="162">
        <v>10285591</v>
      </c>
      <c r="F62" s="119">
        <v>29430276</v>
      </c>
      <c r="G62" s="119">
        <v>2704005</v>
      </c>
      <c r="H62" s="120" t="str">
        <f>IF(G62="","",VLOOKUP(G62,ARANCEL!$B$5:$D$121,2,FALSE))</f>
        <v>PROVISORIO</v>
      </c>
      <c r="I62" s="121" t="s">
        <v>319</v>
      </c>
      <c r="J62" s="119">
        <v>1</v>
      </c>
      <c r="K62" s="122">
        <f>IF(G62="","",VLOOKUP(G62,ARANCEL!$B$5:$D$121,3,FALSE)*J62)</f>
        <v>3250</v>
      </c>
      <c r="L62" s="1229" t="s">
        <v>8256</v>
      </c>
      <c r="M62" s="1229">
        <v>4500265488</v>
      </c>
      <c r="N62" s="1229" t="s">
        <v>8949</v>
      </c>
    </row>
    <row r="63" spans="1:14" x14ac:dyDescent="0.25">
      <c r="A63" s="119" t="s">
        <v>305</v>
      </c>
      <c r="B63" s="164">
        <v>41967</v>
      </c>
      <c r="C63" s="118" t="s">
        <v>8496</v>
      </c>
      <c r="D63" s="119" t="s">
        <v>408</v>
      </c>
      <c r="E63" s="162">
        <v>10285591</v>
      </c>
      <c r="F63" s="119">
        <v>29430276</v>
      </c>
      <c r="G63" s="119">
        <v>2704001</v>
      </c>
      <c r="H63" s="120" t="str">
        <f>IF(G63="","",VLOOKUP(G63,ARANCEL!$B$5:$D$121,2,FALSE))</f>
        <v xml:space="preserve">CORONA DE SUSTITUCION </v>
      </c>
      <c r="I63" s="121" t="s">
        <v>319</v>
      </c>
      <c r="J63" s="119">
        <v>1</v>
      </c>
      <c r="K63" s="122">
        <f>IF(G63="","",VLOOKUP(G63,ARANCEL!$B$5:$D$121,3,FALSE)*J63)</f>
        <v>25865</v>
      </c>
      <c r="L63" s="1229" t="s">
        <v>8256</v>
      </c>
      <c r="M63" s="1229">
        <v>4500265488</v>
      </c>
      <c r="N63" s="1229" t="s">
        <v>8949</v>
      </c>
    </row>
    <row r="64" spans="1:14" x14ac:dyDescent="0.25">
      <c r="A64" s="119" t="s">
        <v>606</v>
      </c>
      <c r="B64" s="164">
        <v>41764</v>
      </c>
      <c r="C64" s="118" t="s">
        <v>4377</v>
      </c>
      <c r="D64" s="119" t="s">
        <v>598</v>
      </c>
      <c r="E64" s="162">
        <v>10194783</v>
      </c>
      <c r="F64" s="119">
        <v>26040706</v>
      </c>
      <c r="G64" s="178">
        <v>2706002</v>
      </c>
      <c r="H64" s="120" t="str">
        <f>IF(G64="","",VLOOKUP(G64,ARANCEL!$B$5:$D$121,2,FALSE))</f>
        <v xml:space="preserve">PROTESIS PARCIAL ACRILICA </v>
      </c>
      <c r="I64" s="121"/>
      <c r="J64" s="119">
        <v>1</v>
      </c>
      <c r="K64" s="122">
        <f>IF(G64="","",VLOOKUP(G64,ARANCEL!$B$5:$D$121,3,FALSE)*J64)</f>
        <v>24026</v>
      </c>
      <c r="L64" s="1229" t="s">
        <v>5292</v>
      </c>
      <c r="M64" s="1229">
        <v>4500235498</v>
      </c>
      <c r="N64" s="1229">
        <v>9398</v>
      </c>
    </row>
    <row r="65" spans="1:14" x14ac:dyDescent="0.25">
      <c r="A65" s="119" t="s">
        <v>305</v>
      </c>
      <c r="B65" s="164">
        <v>41683</v>
      </c>
      <c r="C65" s="118" t="s">
        <v>2797</v>
      </c>
      <c r="D65" s="119" t="s">
        <v>385</v>
      </c>
      <c r="E65" s="162">
        <v>10174173</v>
      </c>
      <c r="F65" s="119">
        <v>22308891</v>
      </c>
      <c r="G65" s="119">
        <v>2705003</v>
      </c>
      <c r="H65" s="120" t="str">
        <f>IF(G65="","",VLOOKUP(G65,ARANCEL!$B$5:$D$121,2,FALSE))</f>
        <v>INCRUSTACION ESTETICA (ART-GLASS O CERAMICA)</v>
      </c>
      <c r="I65" s="121" t="s">
        <v>308</v>
      </c>
      <c r="J65" s="119">
        <v>1</v>
      </c>
      <c r="K65" s="122">
        <f>IF(G65="","",VLOOKUP(G65,ARANCEL!$B$5:$D$121,3,FALSE)*J65)</f>
        <v>15676</v>
      </c>
      <c r="L65" s="1229" t="s">
        <v>3438</v>
      </c>
      <c r="M65" s="1229">
        <v>4500220789</v>
      </c>
      <c r="N65" s="1229">
        <v>8626</v>
      </c>
    </row>
    <row r="66" spans="1:14" ht="15" customHeight="1" x14ac:dyDescent="0.25">
      <c r="A66" s="119" t="s">
        <v>305</v>
      </c>
      <c r="B66" s="164">
        <v>41722</v>
      </c>
      <c r="C66" s="118" t="s">
        <v>3495</v>
      </c>
      <c r="D66" s="119" t="s">
        <v>385</v>
      </c>
      <c r="E66" s="162">
        <v>10183414</v>
      </c>
      <c r="F66" s="119">
        <v>25308581</v>
      </c>
      <c r="G66" s="119">
        <v>2704013</v>
      </c>
      <c r="H66" s="120" t="str">
        <f>IF(G66="","",VLOOKUP(G66,ARANCEL!$B$5:$D$121,2,FALSE))</f>
        <v>PROVISORIO (POR PIEZA)</v>
      </c>
      <c r="I66" s="121" t="s">
        <v>312</v>
      </c>
      <c r="J66" s="119">
        <v>1</v>
      </c>
      <c r="K66" s="122">
        <f>IF(G66="","",VLOOKUP(G66,ARANCEL!$B$5:$D$121,3,FALSE)*J66)</f>
        <v>3250</v>
      </c>
      <c r="L66" s="1229" t="s">
        <v>3058</v>
      </c>
      <c r="M66" s="1229">
        <v>4500225664</v>
      </c>
      <c r="N66" s="1229">
        <v>8897</v>
      </c>
    </row>
    <row r="67" spans="1:14" x14ac:dyDescent="0.25">
      <c r="A67" s="119" t="s">
        <v>305</v>
      </c>
      <c r="B67" s="164">
        <v>41722</v>
      </c>
      <c r="C67" s="118" t="s">
        <v>3495</v>
      </c>
      <c r="D67" s="119" t="s">
        <v>385</v>
      </c>
      <c r="E67" s="162">
        <v>10183414</v>
      </c>
      <c r="F67" s="119">
        <v>25308581</v>
      </c>
      <c r="G67" s="119">
        <v>2704002</v>
      </c>
      <c r="H67" s="120" t="str">
        <f>IF(G67="","",VLOOKUP(G67,ARANCEL!$B$5:$D$121,2,FALSE))</f>
        <v xml:space="preserve">CORONA PERIFERICA </v>
      </c>
      <c r="I67" s="121" t="s">
        <v>312</v>
      </c>
      <c r="J67" s="119">
        <v>1</v>
      </c>
      <c r="K67" s="122">
        <f>IF(G67="","",VLOOKUP(G67,ARANCEL!$B$5:$D$121,3,FALSE)*J67)</f>
        <v>25865</v>
      </c>
      <c r="L67" s="1229" t="s">
        <v>3058</v>
      </c>
      <c r="M67" s="1229">
        <v>4500225663</v>
      </c>
      <c r="N67" s="1229">
        <v>8896</v>
      </c>
    </row>
    <row r="68" spans="1:14" x14ac:dyDescent="0.25">
      <c r="A68" s="119" t="s">
        <v>313</v>
      </c>
      <c r="B68" s="164">
        <v>41722</v>
      </c>
      <c r="C68" s="118" t="s">
        <v>3495</v>
      </c>
      <c r="D68" s="119" t="s">
        <v>385</v>
      </c>
      <c r="E68" s="162">
        <v>10183414</v>
      </c>
      <c r="F68" s="119">
        <v>25308581</v>
      </c>
      <c r="G68" s="119">
        <v>2705003</v>
      </c>
      <c r="H68" s="120" t="str">
        <f>IF(G68="","",VLOOKUP(G68,ARANCEL!$B$5:$D$121,2,FALSE))</f>
        <v>INCRUSTACION ESTETICA (ART-GLASS O CERAMICA)</v>
      </c>
      <c r="I68" s="121" t="s">
        <v>308</v>
      </c>
      <c r="J68" s="119">
        <v>1</v>
      </c>
      <c r="K68" s="122">
        <f>IF(G68="","",VLOOKUP(G68,ARANCEL!$B$5:$D$121,3,FALSE)*J68)</f>
        <v>15676</v>
      </c>
      <c r="L68" s="1229" t="s">
        <v>3058</v>
      </c>
      <c r="M68" s="1229">
        <v>4500225664</v>
      </c>
      <c r="N68" s="1229">
        <v>8897</v>
      </c>
    </row>
    <row r="69" spans="1:14" ht="15" customHeight="1" x14ac:dyDescent="0.25">
      <c r="A69" s="119" t="s">
        <v>305</v>
      </c>
      <c r="B69" s="164">
        <v>41696</v>
      </c>
      <c r="C69" s="118" t="s">
        <v>3014</v>
      </c>
      <c r="D69" s="119" t="s">
        <v>620</v>
      </c>
      <c r="E69" s="162">
        <v>10177275</v>
      </c>
      <c r="F69" s="119">
        <v>24951636</v>
      </c>
      <c r="G69" s="119">
        <v>2707001</v>
      </c>
      <c r="H69" s="120" t="str">
        <f>IF(G69="","",VLOOKUP(G69,ARANCEL!$B$5:$D$121,2,FALSE))</f>
        <v xml:space="preserve">PLANO DE RELAJACION </v>
      </c>
      <c r="I69" s="121" t="s">
        <v>306</v>
      </c>
      <c r="J69" s="119">
        <v>1</v>
      </c>
      <c r="K69" s="122">
        <f>IF(G69="","",VLOOKUP(G69,ARANCEL!$B$5:$D$121,3,FALSE)*J69)</f>
        <v>9221</v>
      </c>
      <c r="L69" s="1229" t="s">
        <v>3438</v>
      </c>
      <c r="M69" s="1229">
        <v>4500220790</v>
      </c>
      <c r="N69" s="1229">
        <v>8627</v>
      </c>
    </row>
    <row r="70" spans="1:14" x14ac:dyDescent="0.25">
      <c r="A70" s="119" t="s">
        <v>305</v>
      </c>
      <c r="B70" s="164">
        <v>41676</v>
      </c>
      <c r="C70" s="118" t="s">
        <v>2669</v>
      </c>
      <c r="D70" s="119" t="s">
        <v>619</v>
      </c>
      <c r="E70" s="162">
        <v>10172128</v>
      </c>
      <c r="F70" s="119">
        <v>24533564</v>
      </c>
      <c r="G70" s="119">
        <v>2705003</v>
      </c>
      <c r="H70" s="120" t="str">
        <f>IF(G70="","",VLOOKUP(G70,ARANCEL!$B$5:$D$121,2,FALSE))</f>
        <v>INCRUSTACION ESTETICA (ART-GLASS O CERAMICA)</v>
      </c>
      <c r="I70" s="121" t="s">
        <v>337</v>
      </c>
      <c r="J70" s="119">
        <v>1</v>
      </c>
      <c r="K70" s="122">
        <f>IF(G70="","",VLOOKUP(G70,ARANCEL!$B$5:$D$121,3,FALSE)*J70)</f>
        <v>15676</v>
      </c>
      <c r="L70" s="1229" t="s">
        <v>3438</v>
      </c>
      <c r="M70" s="1229">
        <v>4500220789</v>
      </c>
      <c r="N70" s="1229">
        <v>8626</v>
      </c>
    </row>
    <row r="71" spans="1:14" x14ac:dyDescent="0.25">
      <c r="A71" s="119" t="s">
        <v>305</v>
      </c>
      <c r="B71" s="164">
        <v>41676</v>
      </c>
      <c r="C71" s="118" t="s">
        <v>2669</v>
      </c>
      <c r="D71" s="119" t="s">
        <v>619</v>
      </c>
      <c r="E71" s="162">
        <v>10172128</v>
      </c>
      <c r="F71" s="119">
        <v>24533564</v>
      </c>
      <c r="G71" s="119">
        <v>2705003</v>
      </c>
      <c r="H71" s="120" t="str">
        <f>IF(G71="","",VLOOKUP(G71,ARANCEL!$B$5:$D$121,2,FALSE))</f>
        <v>INCRUSTACION ESTETICA (ART-GLASS O CERAMICA)</v>
      </c>
      <c r="I71" s="121" t="s">
        <v>317</v>
      </c>
      <c r="J71" s="119">
        <v>1</v>
      </c>
      <c r="K71" s="122">
        <f>IF(G71="","",VLOOKUP(G71,ARANCEL!$B$5:$D$121,3,FALSE)*J71)</f>
        <v>15676</v>
      </c>
      <c r="L71" s="1229" t="s">
        <v>3438</v>
      </c>
      <c r="M71" s="1229">
        <v>4500220789</v>
      </c>
      <c r="N71" s="1229">
        <v>8626</v>
      </c>
    </row>
    <row r="72" spans="1:14" ht="15" customHeight="1" x14ac:dyDescent="0.25">
      <c r="A72" s="119" t="s">
        <v>305</v>
      </c>
      <c r="B72" s="164">
        <v>41660</v>
      </c>
      <c r="C72" s="118" t="s">
        <v>9158</v>
      </c>
      <c r="D72" s="119" t="s">
        <v>607</v>
      </c>
      <c r="E72" s="162">
        <v>10301607</v>
      </c>
      <c r="F72" s="119">
        <v>30094391</v>
      </c>
      <c r="G72" s="119">
        <v>2705003</v>
      </c>
      <c r="H72" s="120" t="str">
        <f>IF(G72="","",VLOOKUP(G72,ARANCEL!$B$5:$D$121,2,FALSE))</f>
        <v>INCRUSTACION ESTETICA (ART-GLASS O CERAMICA)</v>
      </c>
      <c r="I72" s="121" t="s">
        <v>322</v>
      </c>
      <c r="J72" s="119">
        <v>1</v>
      </c>
      <c r="K72" s="122">
        <f>IF(G72="","",VLOOKUP(G72,ARANCEL!$B$5:$D$121,3,FALSE)*J72)</f>
        <v>15676</v>
      </c>
      <c r="L72" s="1235" t="str">
        <f>IF(E72="","","IMPAGO")</f>
        <v>IMPAGO</v>
      </c>
      <c r="M72" s="1235" t="str">
        <f>IF(L72="IMPAGO","SIN O.C.","")</f>
        <v>SIN O.C.</v>
      </c>
      <c r="N72" s="1235" t="str">
        <f>IF(L72="IMPAGO","SIN FACT.","")</f>
        <v>SIN FACT.</v>
      </c>
    </row>
    <row r="73" spans="1:14" x14ac:dyDescent="0.25">
      <c r="A73" s="119" t="s">
        <v>305</v>
      </c>
      <c r="B73" s="164">
        <v>41584</v>
      </c>
      <c r="C73" s="118" t="s">
        <v>696</v>
      </c>
      <c r="D73" s="119" t="s">
        <v>599</v>
      </c>
      <c r="E73" s="162">
        <v>10161223</v>
      </c>
      <c r="F73" s="119">
        <v>23298824</v>
      </c>
      <c r="G73" s="119">
        <v>2704003</v>
      </c>
      <c r="H73" s="120" t="str">
        <f>IF(G73="","",VLOOKUP(G73,ARANCEL!$B$5:$D$121,2,FALSE))</f>
        <v xml:space="preserve">CORONA PERIFERICA CON PERNO MUÑON COLADO </v>
      </c>
      <c r="I73" s="121" t="s">
        <v>308</v>
      </c>
      <c r="J73" s="119">
        <v>1</v>
      </c>
      <c r="K73" s="122">
        <f>IF(G73="","",VLOOKUP(G73,ARANCEL!$B$5:$D$121,3,FALSE)*J73)</f>
        <v>32612</v>
      </c>
      <c r="L73" s="1235" t="str">
        <f>IF(E73="","","IMPAGO")</f>
        <v>IMPAGO</v>
      </c>
      <c r="M73" s="1235" t="str">
        <f>IF(L73="IMPAGO","SIN O.C.","")</f>
        <v>SIN O.C.</v>
      </c>
      <c r="N73" s="1235" t="str">
        <f>IF(L73="IMPAGO","SIN FACT.","")</f>
        <v>SIN FACT.</v>
      </c>
    </row>
    <row r="74" spans="1:14" x14ac:dyDescent="0.25">
      <c r="A74" s="165" t="s">
        <v>305</v>
      </c>
      <c r="B74" s="164">
        <v>41921</v>
      </c>
      <c r="C74" s="118" t="s">
        <v>696</v>
      </c>
      <c r="D74" s="119" t="s">
        <v>599</v>
      </c>
      <c r="E74" s="162">
        <v>10262283</v>
      </c>
      <c r="F74" s="119">
        <v>27296014</v>
      </c>
      <c r="G74" s="119">
        <v>2704005</v>
      </c>
      <c r="H74" s="120" t="str">
        <f>IF(G74="","",VLOOKUP(G74,ARANCEL!$B$5:$D$121,2,FALSE))</f>
        <v>PROVISORIO</v>
      </c>
      <c r="I74" s="121" t="s">
        <v>1057</v>
      </c>
      <c r="J74" s="119">
        <v>3</v>
      </c>
      <c r="K74" s="122">
        <f>IF(G74="","",VLOOKUP(G74,ARANCEL!$B$5:$D$121,3,FALSE)*J74)</f>
        <v>9750</v>
      </c>
      <c r="L74" s="1229" t="s">
        <v>8279</v>
      </c>
      <c r="M74" s="1229">
        <v>4500257653</v>
      </c>
      <c r="N74" s="1229" t="s">
        <v>8284</v>
      </c>
    </row>
    <row r="75" spans="1:14" x14ac:dyDescent="0.25">
      <c r="A75" s="169" t="s">
        <v>313</v>
      </c>
      <c r="B75" s="164">
        <v>41942</v>
      </c>
      <c r="C75" s="118" t="s">
        <v>696</v>
      </c>
      <c r="D75" s="119" t="s">
        <v>599</v>
      </c>
      <c r="E75" s="162">
        <v>10274763</v>
      </c>
      <c r="F75" s="119">
        <v>27296014</v>
      </c>
      <c r="G75" s="119">
        <v>2704005</v>
      </c>
      <c r="H75" s="120" t="str">
        <f>IF(G75="","",VLOOKUP(G75,ARANCEL!$B$5:$D$121,2,FALSE))</f>
        <v>PROVISORIO</v>
      </c>
      <c r="I75" s="121"/>
      <c r="J75" s="119">
        <v>1</v>
      </c>
      <c r="K75" s="122">
        <f>IF(G75="","",VLOOKUP(G75,ARANCEL!$B$5:$D$121,3,FALSE)*J75)</f>
        <v>3250</v>
      </c>
      <c r="L75" s="1229" t="s">
        <v>8256</v>
      </c>
      <c r="M75" s="1229">
        <v>4500265488</v>
      </c>
      <c r="N75" s="1229" t="s">
        <v>8949</v>
      </c>
    </row>
    <row r="76" spans="1:14" x14ac:dyDescent="0.25">
      <c r="A76" s="119" t="s">
        <v>305</v>
      </c>
      <c r="B76" s="164">
        <v>41942</v>
      </c>
      <c r="C76" s="118" t="s">
        <v>696</v>
      </c>
      <c r="D76" s="119" t="s">
        <v>599</v>
      </c>
      <c r="E76" s="162">
        <v>10274763</v>
      </c>
      <c r="F76" s="119">
        <v>27296014</v>
      </c>
      <c r="G76" s="119">
        <v>2704003</v>
      </c>
      <c r="H76" s="120" t="str">
        <f>IF(G76="","",VLOOKUP(G76,ARANCEL!$B$5:$D$121,2,FALSE))</f>
        <v xml:space="preserve">CORONA PERIFERICA CON PERNO MUÑON COLADO </v>
      </c>
      <c r="I76" s="121" t="s">
        <v>318</v>
      </c>
      <c r="J76" s="119">
        <v>1</v>
      </c>
      <c r="K76" s="122">
        <f>IF(G76="","",VLOOKUP(G76,ARANCEL!$B$5:$D$121,3,FALSE)*J76)</f>
        <v>32612</v>
      </c>
      <c r="L76" s="1229" t="s">
        <v>8256</v>
      </c>
      <c r="M76" s="1229">
        <v>4500265488</v>
      </c>
      <c r="N76" s="1229" t="s">
        <v>8949</v>
      </c>
    </row>
    <row r="77" spans="1:14" x14ac:dyDescent="0.25">
      <c r="A77" s="119" t="s">
        <v>305</v>
      </c>
      <c r="B77" s="164">
        <v>41690</v>
      </c>
      <c r="C77" s="118" t="s">
        <v>2949</v>
      </c>
      <c r="D77" s="119" t="s">
        <v>620</v>
      </c>
      <c r="E77" s="162">
        <v>10176258</v>
      </c>
      <c r="F77" s="119">
        <v>25101838</v>
      </c>
      <c r="G77" s="119">
        <v>2704003</v>
      </c>
      <c r="H77" s="120" t="str">
        <f>IF(G77="","",VLOOKUP(G77,ARANCEL!$B$5:$D$121,2,FALSE))</f>
        <v xml:space="preserve">CORONA PERIFERICA CON PERNO MUÑON COLADO </v>
      </c>
      <c r="I77" s="121" t="s">
        <v>329</v>
      </c>
      <c r="J77" s="119">
        <v>1</v>
      </c>
      <c r="K77" s="122">
        <f>IF(G77="","",VLOOKUP(G77,ARANCEL!$B$5:$D$121,3,FALSE)*J77)</f>
        <v>32612</v>
      </c>
      <c r="L77" s="1229" t="s">
        <v>3438</v>
      </c>
      <c r="M77" s="1229">
        <v>4500220790</v>
      </c>
      <c r="N77" s="1229">
        <v>8627</v>
      </c>
    </row>
    <row r="78" spans="1:14" x14ac:dyDescent="0.25">
      <c r="A78" s="119" t="s">
        <v>305</v>
      </c>
      <c r="B78" s="164">
        <v>41827</v>
      </c>
      <c r="C78" s="118" t="s">
        <v>5888</v>
      </c>
      <c r="D78" s="119" t="s">
        <v>385</v>
      </c>
      <c r="E78" s="162">
        <v>10221946</v>
      </c>
      <c r="F78" s="119">
        <v>26726095</v>
      </c>
      <c r="G78" s="119">
        <v>2705003</v>
      </c>
      <c r="H78" s="120" t="str">
        <f>IF(G78="","",VLOOKUP(G78,ARANCEL!$B$5:$D$121,2,FALSE))</f>
        <v>INCRUSTACION ESTETICA (ART-GLASS O CERAMICA)</v>
      </c>
      <c r="I78" s="121"/>
      <c r="J78" s="119">
        <v>1</v>
      </c>
      <c r="K78" s="122">
        <f>IF(G78="","",VLOOKUP(G78,ARANCEL!$B$5:$D$121,3,FALSE)*J78)</f>
        <v>15676</v>
      </c>
      <c r="L78" s="1229" t="s">
        <v>6017</v>
      </c>
      <c r="M78" s="1229">
        <v>4500243665</v>
      </c>
      <c r="N78" s="1229">
        <v>9791</v>
      </c>
    </row>
    <row r="79" spans="1:14" x14ac:dyDescent="0.25">
      <c r="A79" s="119" t="s">
        <v>305</v>
      </c>
      <c r="B79" s="164">
        <v>42011</v>
      </c>
      <c r="C79" s="118" t="s">
        <v>9250</v>
      </c>
      <c r="D79" s="119" t="s">
        <v>617</v>
      </c>
      <c r="E79" s="162">
        <v>10304347</v>
      </c>
      <c r="F79" s="119">
        <v>30208388</v>
      </c>
      <c r="G79" s="119">
        <v>2705003</v>
      </c>
      <c r="H79" s="120" t="str">
        <f>IF(G79="","",VLOOKUP(G79,ARANCEL!$B$5:$D$121,2,FALSE))</f>
        <v>INCRUSTACION ESTETICA (ART-GLASS O CERAMICA)</v>
      </c>
      <c r="I79" s="121" t="s">
        <v>312</v>
      </c>
      <c r="J79" s="119">
        <v>1</v>
      </c>
      <c r="K79" s="122">
        <f>IF(G79="","",VLOOKUP(G79,ARANCEL!$B$5:$D$121,3,FALSE)*J79)</f>
        <v>15676</v>
      </c>
      <c r="L79" s="1235" t="str">
        <f>IF(E79="","","IMPAGO")</f>
        <v>IMPAGO</v>
      </c>
      <c r="M79" s="1235" t="str">
        <f>IF(L79="IMPAGO","SIN O.C.","")</f>
        <v>SIN O.C.</v>
      </c>
      <c r="N79" s="1235" t="str">
        <f>IF(L79="IMPAGO","SIN FACT.","")</f>
        <v>SIN FACT.</v>
      </c>
    </row>
    <row r="80" spans="1:14" x14ac:dyDescent="0.25">
      <c r="A80" s="119" t="s">
        <v>305</v>
      </c>
      <c r="B80" s="164">
        <v>41974</v>
      </c>
      <c r="C80" s="118" t="s">
        <v>8641</v>
      </c>
      <c r="D80" s="119" t="s">
        <v>598</v>
      </c>
      <c r="E80" s="162">
        <v>10289332</v>
      </c>
      <c r="F80" s="119">
        <v>29838993</v>
      </c>
      <c r="G80" s="119">
        <v>2704005</v>
      </c>
      <c r="H80" s="120" t="str">
        <f>IF(G80="","",VLOOKUP(G80,ARANCEL!$B$5:$D$121,2,FALSE))</f>
        <v>PROVISORIO</v>
      </c>
      <c r="I80" s="121" t="s">
        <v>633</v>
      </c>
      <c r="J80" s="119">
        <v>1</v>
      </c>
      <c r="K80" s="122">
        <f>IF(G80="","",VLOOKUP(G80,ARANCEL!$B$5:$D$121,3,FALSE)*J80)</f>
        <v>3250</v>
      </c>
      <c r="L80" s="1349" t="s">
        <v>9431</v>
      </c>
      <c r="M80" s="1349">
        <v>4500269283</v>
      </c>
      <c r="N80" s="1349" t="s">
        <v>9452</v>
      </c>
    </row>
    <row r="81" spans="1:14" x14ac:dyDescent="0.25">
      <c r="A81" s="119" t="s">
        <v>305</v>
      </c>
      <c r="B81" s="164">
        <v>41974</v>
      </c>
      <c r="C81" s="118" t="s">
        <v>8641</v>
      </c>
      <c r="D81" s="119" t="s">
        <v>598</v>
      </c>
      <c r="E81" s="162">
        <v>10289332</v>
      </c>
      <c r="F81" s="119">
        <v>29838993</v>
      </c>
      <c r="G81" s="119">
        <v>2704003</v>
      </c>
      <c r="H81" s="120" t="str">
        <f>IF(G81="","",VLOOKUP(G81,ARANCEL!$B$5:$D$121,2,FALSE))</f>
        <v xml:space="preserve">CORONA PERIFERICA CON PERNO MUÑON COLADO </v>
      </c>
      <c r="I81" s="121" t="s">
        <v>726</v>
      </c>
      <c r="J81" s="119">
        <v>1</v>
      </c>
      <c r="K81" s="122">
        <f>IF(G81="","",VLOOKUP(G81,ARANCEL!$B$5:$D$121,3,FALSE)*J81)</f>
        <v>32612</v>
      </c>
      <c r="L81" s="1349" t="s">
        <v>9431</v>
      </c>
      <c r="M81" s="1349">
        <v>4500269283</v>
      </c>
      <c r="N81" s="1349" t="s">
        <v>9452</v>
      </c>
    </row>
    <row r="82" spans="1:14" x14ac:dyDescent="0.25">
      <c r="A82" s="119" t="s">
        <v>305</v>
      </c>
      <c r="B82" s="164">
        <v>41698</v>
      </c>
      <c r="C82" s="118" t="s">
        <v>3107</v>
      </c>
      <c r="D82" s="119" t="s">
        <v>619</v>
      </c>
      <c r="E82" s="162">
        <v>10178550</v>
      </c>
      <c r="F82" s="119">
        <v>25096472</v>
      </c>
      <c r="G82" s="119">
        <v>2704005</v>
      </c>
      <c r="H82" s="120" t="str">
        <f>IF(G82="","",VLOOKUP(G82,ARANCEL!$B$5:$D$121,2,FALSE))</f>
        <v>PROVISORIO</v>
      </c>
      <c r="I82" s="121" t="s">
        <v>325</v>
      </c>
      <c r="J82" s="119">
        <v>1</v>
      </c>
      <c r="K82" s="122">
        <f>IF(G82="","",VLOOKUP(G82,ARANCEL!$B$5:$D$121,3,FALSE)*J82)</f>
        <v>3250</v>
      </c>
      <c r="L82" s="1229" t="s">
        <v>3438</v>
      </c>
      <c r="M82" s="1229">
        <v>4500220794</v>
      </c>
      <c r="N82" s="1229">
        <v>8629</v>
      </c>
    </row>
    <row r="83" spans="1:14" x14ac:dyDescent="0.25">
      <c r="A83" s="119" t="s">
        <v>313</v>
      </c>
      <c r="B83" s="164">
        <v>41698</v>
      </c>
      <c r="C83" s="118" t="s">
        <v>3107</v>
      </c>
      <c r="D83" s="119" t="s">
        <v>619</v>
      </c>
      <c r="E83" s="162">
        <v>10178550</v>
      </c>
      <c r="F83" s="119">
        <v>25096472</v>
      </c>
      <c r="G83" s="119">
        <v>2704003</v>
      </c>
      <c r="H83" s="120" t="str">
        <f>IF(G83="","",VLOOKUP(G83,ARANCEL!$B$5:$D$121,2,FALSE))</f>
        <v xml:space="preserve">CORONA PERIFERICA CON PERNO MUÑON COLADO </v>
      </c>
      <c r="I83" s="121" t="s">
        <v>325</v>
      </c>
      <c r="J83" s="119">
        <v>1</v>
      </c>
      <c r="K83" s="122">
        <f>IF(G83="","",VLOOKUP(G83,ARANCEL!$B$5:$D$121,3,FALSE)*J83)</f>
        <v>32612</v>
      </c>
      <c r="L83" s="1229" t="s">
        <v>3438</v>
      </c>
      <c r="M83" s="1229">
        <v>4500220794</v>
      </c>
      <c r="N83" s="1229">
        <v>8629</v>
      </c>
    </row>
    <row r="84" spans="1:14" x14ac:dyDescent="0.25">
      <c r="A84" s="119" t="s">
        <v>305</v>
      </c>
      <c r="B84" s="164">
        <v>41710</v>
      </c>
      <c r="C84" s="118" t="s">
        <v>3107</v>
      </c>
      <c r="D84" s="119" t="s">
        <v>619</v>
      </c>
      <c r="E84" s="162">
        <v>10180572</v>
      </c>
      <c r="F84" s="119">
        <v>25096472</v>
      </c>
      <c r="G84" s="119">
        <v>2704015</v>
      </c>
      <c r="H84" s="120" t="str">
        <f>IF(G84="","",VLOOKUP(G84,ARANCEL!$B$5:$D$121,2,FALSE))</f>
        <v xml:space="preserve">CORONA IN CERAM </v>
      </c>
      <c r="I84" s="121" t="s">
        <v>325</v>
      </c>
      <c r="J84" s="119">
        <v>1</v>
      </c>
      <c r="K84" s="122">
        <f>IF(G84="","",VLOOKUP(G84,ARANCEL!$B$5:$D$121,3,FALSE)*J84)</f>
        <v>42733</v>
      </c>
      <c r="L84" s="1229" t="s">
        <v>3058</v>
      </c>
      <c r="M84" s="1229">
        <v>4500225664</v>
      </c>
      <c r="N84" s="1229">
        <v>8897</v>
      </c>
    </row>
    <row r="85" spans="1:14" x14ac:dyDescent="0.25">
      <c r="A85" s="119" t="s">
        <v>305</v>
      </c>
      <c r="B85" s="164">
        <v>41927</v>
      </c>
      <c r="C85" s="118" t="s">
        <v>7665</v>
      </c>
      <c r="D85" s="119" t="s">
        <v>385</v>
      </c>
      <c r="E85" s="162">
        <v>10264698</v>
      </c>
      <c r="F85" s="119">
        <v>28952310</v>
      </c>
      <c r="G85" s="119">
        <v>2705003</v>
      </c>
      <c r="H85" s="120" t="str">
        <f>IF(G85="","",VLOOKUP(G85,ARANCEL!$B$5:$D$121,2,FALSE))</f>
        <v>INCRUSTACION ESTETICA (ART-GLASS O CERAMICA)</v>
      </c>
      <c r="I85" s="121" t="s">
        <v>326</v>
      </c>
      <c r="J85" s="119">
        <v>1</v>
      </c>
      <c r="K85" s="122">
        <f>IF(G85="","",VLOOKUP(G85,ARANCEL!$B$5:$D$121,3,FALSE)*J85)</f>
        <v>15676</v>
      </c>
      <c r="L85" s="1229" t="s">
        <v>8279</v>
      </c>
      <c r="M85" s="1229">
        <v>4500257653</v>
      </c>
      <c r="N85" s="1229" t="s">
        <v>8284</v>
      </c>
    </row>
    <row r="86" spans="1:14" x14ac:dyDescent="0.25">
      <c r="A86" s="165" t="s">
        <v>305</v>
      </c>
      <c r="B86" s="164">
        <v>41684</v>
      </c>
      <c r="C86" s="118" t="s">
        <v>2901</v>
      </c>
      <c r="D86" s="119" t="s">
        <v>89</v>
      </c>
      <c r="E86" s="162">
        <v>10173639</v>
      </c>
      <c r="F86" s="119">
        <v>25021205</v>
      </c>
      <c r="G86" s="119">
        <v>2704005</v>
      </c>
      <c r="H86" s="120" t="str">
        <f>IF(G86="","",VLOOKUP(G86,ARANCEL!$B$5:$D$121,2,FALSE))</f>
        <v>PROVISORIO</v>
      </c>
      <c r="I86" s="121" t="s">
        <v>329</v>
      </c>
      <c r="J86" s="119">
        <v>1</v>
      </c>
      <c r="K86" s="122">
        <f>IF(G86="","",VLOOKUP(G86,ARANCEL!$B$5:$D$121,3,FALSE)*J86)</f>
        <v>3250</v>
      </c>
      <c r="L86" s="1229" t="s">
        <v>3438</v>
      </c>
      <c r="M86" s="1229">
        <v>4500220789</v>
      </c>
      <c r="N86" s="1229">
        <v>8626</v>
      </c>
    </row>
    <row r="87" spans="1:14" x14ac:dyDescent="0.25">
      <c r="A87" s="927" t="s">
        <v>305</v>
      </c>
      <c r="B87" s="164">
        <v>41691</v>
      </c>
      <c r="C87" s="118" t="s">
        <v>2901</v>
      </c>
      <c r="D87" s="119" t="s">
        <v>89</v>
      </c>
      <c r="E87" s="162">
        <v>10175627</v>
      </c>
      <c r="F87" s="119">
        <v>25021205</v>
      </c>
      <c r="G87" s="119">
        <v>2704031</v>
      </c>
      <c r="H87" s="120" t="str">
        <f>IF(G87="","",VLOOKUP(G87,ARANCEL!$B$5:$D$121,2,FALSE))</f>
        <v xml:space="preserve">PERNO MUÑON METALICO </v>
      </c>
      <c r="I87" s="121" t="s">
        <v>329</v>
      </c>
      <c r="J87" s="119">
        <v>1</v>
      </c>
      <c r="K87" s="122">
        <f>IF(G87="","",VLOOKUP(G87,ARANCEL!$B$5:$D$121,3,FALSE)*J87)</f>
        <v>12246</v>
      </c>
      <c r="L87" s="1241" t="s">
        <v>8279</v>
      </c>
      <c r="M87" s="1241">
        <v>4500257653</v>
      </c>
      <c r="N87" s="1241" t="s">
        <v>8284</v>
      </c>
    </row>
    <row r="88" spans="1:14" x14ac:dyDescent="0.25">
      <c r="A88" s="119" t="s">
        <v>305</v>
      </c>
      <c r="B88" s="164">
        <v>41718</v>
      </c>
      <c r="C88" s="118" t="s">
        <v>2901</v>
      </c>
      <c r="D88" s="119" t="s">
        <v>89</v>
      </c>
      <c r="E88" s="162">
        <v>10182176</v>
      </c>
      <c r="F88" s="119">
        <v>25117113</v>
      </c>
      <c r="G88" s="119">
        <v>2704019</v>
      </c>
      <c r="H88" s="120" t="str">
        <f>IF(G88="","",VLOOKUP(G88,ARANCEL!$B$5:$D$121,2,FALSE))</f>
        <v>CARILLA EMPRESS</v>
      </c>
      <c r="I88" s="121" t="s">
        <v>325</v>
      </c>
      <c r="J88" s="119">
        <v>1</v>
      </c>
      <c r="K88" s="122">
        <f>IF(G88="","",VLOOKUP(G88,ARANCEL!$B$5:$D$121,3,FALSE)*J88)</f>
        <v>43857</v>
      </c>
      <c r="L88" s="1229" t="s">
        <v>3058</v>
      </c>
      <c r="M88" s="1229">
        <v>4500225664</v>
      </c>
      <c r="N88" s="1229">
        <v>8897</v>
      </c>
    </row>
    <row r="89" spans="1:14" x14ac:dyDescent="0.25">
      <c r="A89" s="119" t="s">
        <v>305</v>
      </c>
      <c r="B89" s="164">
        <v>41718</v>
      </c>
      <c r="C89" s="118" t="s">
        <v>2901</v>
      </c>
      <c r="D89" s="119" t="s">
        <v>89</v>
      </c>
      <c r="E89" s="162">
        <v>10182176</v>
      </c>
      <c r="F89" s="119">
        <v>25117113</v>
      </c>
      <c r="G89" s="119">
        <v>2707001</v>
      </c>
      <c r="H89" s="120" t="str">
        <f>IF(G89="","",VLOOKUP(G89,ARANCEL!$B$5:$D$121,2,FALSE))</f>
        <v xml:space="preserve">PLANO DE RELAJACION </v>
      </c>
      <c r="I89" s="121" t="s">
        <v>306</v>
      </c>
      <c r="J89" s="119">
        <v>1</v>
      </c>
      <c r="K89" s="122">
        <f>IF(G89="","",VLOOKUP(G89,ARANCEL!$B$5:$D$121,3,FALSE)*J89)</f>
        <v>9221</v>
      </c>
      <c r="L89" s="1229" t="s">
        <v>3058</v>
      </c>
      <c r="M89" s="1229">
        <v>4500225665</v>
      </c>
      <c r="N89" s="1229">
        <v>8946</v>
      </c>
    </row>
    <row r="90" spans="1:14" x14ac:dyDescent="0.25">
      <c r="A90" s="119" t="s">
        <v>305</v>
      </c>
      <c r="B90" s="164">
        <v>41712</v>
      </c>
      <c r="C90" s="118" t="s">
        <v>3339</v>
      </c>
      <c r="D90" s="119" t="s">
        <v>89</v>
      </c>
      <c r="E90" s="162">
        <v>10181252</v>
      </c>
      <c r="F90" s="119">
        <v>25021205</v>
      </c>
      <c r="G90" s="119">
        <v>2704015</v>
      </c>
      <c r="H90" s="120" t="str">
        <f>IF(G90="","",VLOOKUP(G90,ARANCEL!$B$5:$D$121,2,FALSE))</f>
        <v xml:space="preserve">CORONA IN CERAM </v>
      </c>
      <c r="I90" s="121" t="s">
        <v>329</v>
      </c>
      <c r="J90" s="119">
        <v>1</v>
      </c>
      <c r="K90" s="122">
        <f>IF(G90="","",VLOOKUP(G90,ARANCEL!$B$5:$D$121,3,FALSE)*J90)</f>
        <v>42733</v>
      </c>
      <c r="L90" s="1229" t="s">
        <v>3058</v>
      </c>
      <c r="M90" s="1229">
        <v>4500225664</v>
      </c>
      <c r="N90" s="1229">
        <v>8897</v>
      </c>
    </row>
    <row r="91" spans="1:14" x14ac:dyDescent="0.25">
      <c r="A91" s="119" t="s">
        <v>305</v>
      </c>
      <c r="B91" s="164">
        <v>41954</v>
      </c>
      <c r="C91" s="118" t="s">
        <v>8152</v>
      </c>
      <c r="D91" s="119" t="s">
        <v>620</v>
      </c>
      <c r="E91" s="162">
        <v>10276875</v>
      </c>
      <c r="F91" s="119">
        <v>28740396</v>
      </c>
      <c r="G91" s="119">
        <v>2704012</v>
      </c>
      <c r="H91" s="120" t="str">
        <f>IF(G91="","",VLOOKUP(G91,ARANCEL!$B$5:$D$121,2,FALSE))</f>
        <v xml:space="preserve">INTERMEDIARIO O PONTICO </v>
      </c>
      <c r="I91" s="121" t="s">
        <v>308</v>
      </c>
      <c r="J91" s="119">
        <v>1</v>
      </c>
      <c r="K91" s="122">
        <f>IF(G91="","",VLOOKUP(G91,ARANCEL!$B$5:$D$121,3,FALSE)*J91)</f>
        <v>25122</v>
      </c>
      <c r="L91" s="1229" t="s">
        <v>8256</v>
      </c>
      <c r="M91" s="1229">
        <v>4500265488</v>
      </c>
      <c r="N91" s="1229" t="s">
        <v>8949</v>
      </c>
    </row>
    <row r="92" spans="1:14" x14ac:dyDescent="0.25">
      <c r="A92" s="119" t="s">
        <v>305</v>
      </c>
      <c r="B92" s="164">
        <v>41954</v>
      </c>
      <c r="C92" s="118" t="s">
        <v>8152</v>
      </c>
      <c r="D92" s="119" t="s">
        <v>620</v>
      </c>
      <c r="E92" s="162">
        <v>10276875</v>
      </c>
      <c r="F92" s="119">
        <v>28740396</v>
      </c>
      <c r="G92" s="119">
        <v>2704013</v>
      </c>
      <c r="H92" s="120" t="str">
        <f>IF(G92="","",VLOOKUP(G92,ARANCEL!$B$5:$D$121,2,FALSE))</f>
        <v>PROVISORIO (POR PIEZA)</v>
      </c>
      <c r="I92" s="121" t="s">
        <v>1058</v>
      </c>
      <c r="J92" s="119">
        <v>3</v>
      </c>
      <c r="K92" s="122">
        <f>IF(G92="","",VLOOKUP(G92,ARANCEL!$B$5:$D$121,3,FALSE)*J92)</f>
        <v>9750</v>
      </c>
      <c r="L92" s="1229" t="s">
        <v>8256</v>
      </c>
      <c r="M92" s="1229">
        <v>4500265488</v>
      </c>
      <c r="N92" s="1229" t="s">
        <v>8949</v>
      </c>
    </row>
    <row r="93" spans="1:14" x14ac:dyDescent="0.25">
      <c r="A93" s="119" t="s">
        <v>305</v>
      </c>
      <c r="B93" s="164">
        <v>41954</v>
      </c>
      <c r="C93" s="118" t="s">
        <v>8152</v>
      </c>
      <c r="D93" s="119" t="s">
        <v>620</v>
      </c>
      <c r="E93" s="162">
        <v>10276875</v>
      </c>
      <c r="F93" s="119">
        <v>28740396</v>
      </c>
      <c r="G93" s="119">
        <v>2704003</v>
      </c>
      <c r="H93" s="120" t="str">
        <f>IF(G93="","",VLOOKUP(G93,ARANCEL!$B$5:$D$121,2,FALSE))</f>
        <v xml:space="preserve">CORONA PERIFERICA CON PERNO MUÑON COLADO </v>
      </c>
      <c r="I93" s="121" t="s">
        <v>775</v>
      </c>
      <c r="J93" s="119">
        <v>2</v>
      </c>
      <c r="K93" s="122">
        <f>IF(G93="","",VLOOKUP(G93,ARANCEL!$B$5:$D$121,3,FALSE)*J93)</f>
        <v>65224</v>
      </c>
      <c r="L93" s="1229" t="s">
        <v>8256</v>
      </c>
      <c r="M93" s="1229">
        <v>4500265488</v>
      </c>
      <c r="N93" s="1229" t="s">
        <v>8949</v>
      </c>
    </row>
    <row r="94" spans="1:14" x14ac:dyDescent="0.25">
      <c r="A94" s="119" t="s">
        <v>305</v>
      </c>
      <c r="B94" s="164">
        <v>41718</v>
      </c>
      <c r="C94" s="118" t="s">
        <v>3428</v>
      </c>
      <c r="D94" s="119" t="s">
        <v>598</v>
      </c>
      <c r="E94" s="162">
        <v>10182175</v>
      </c>
      <c r="F94" s="119">
        <v>24831064</v>
      </c>
      <c r="G94" s="119">
        <v>2704005</v>
      </c>
      <c r="H94" s="120" t="str">
        <f>IF(G94="","",VLOOKUP(G94,ARANCEL!$B$5:$D$121,2,FALSE))</f>
        <v>PROVISORIO</v>
      </c>
      <c r="I94" s="121" t="s">
        <v>309</v>
      </c>
      <c r="J94" s="119">
        <v>1</v>
      </c>
      <c r="K94" s="122">
        <f>IF(G94="","",VLOOKUP(G94,ARANCEL!$B$5:$D$121,3,FALSE)*J94)</f>
        <v>3250</v>
      </c>
      <c r="L94" s="1229" t="s">
        <v>3058</v>
      </c>
      <c r="M94" s="1229">
        <v>4500225663</v>
      </c>
      <c r="N94" s="1229">
        <v>8896</v>
      </c>
    </row>
    <row r="95" spans="1:14" x14ac:dyDescent="0.25">
      <c r="A95" s="119" t="s">
        <v>305</v>
      </c>
      <c r="B95" s="164">
        <v>41718</v>
      </c>
      <c r="C95" s="118" t="s">
        <v>3428</v>
      </c>
      <c r="D95" s="119" t="s">
        <v>598</v>
      </c>
      <c r="E95" s="162">
        <v>10182175</v>
      </c>
      <c r="F95" s="119">
        <v>24831064</v>
      </c>
      <c r="G95" s="119">
        <v>2704003</v>
      </c>
      <c r="H95" s="120" t="str">
        <f>IF(G95="","",VLOOKUP(G95,ARANCEL!$B$5:$D$121,2,FALSE))</f>
        <v xml:space="preserve">CORONA PERIFERICA CON PERNO MUÑON COLADO </v>
      </c>
      <c r="I95" s="121" t="s">
        <v>309</v>
      </c>
      <c r="J95" s="119">
        <v>1</v>
      </c>
      <c r="K95" s="122">
        <f>IF(G95="","",VLOOKUP(G95,ARANCEL!$B$5:$D$121,3,FALSE)*J95)</f>
        <v>32612</v>
      </c>
      <c r="L95" s="1229" t="s">
        <v>3058</v>
      </c>
      <c r="M95" s="1229">
        <v>4500225663</v>
      </c>
      <c r="N95" s="1229">
        <v>8896</v>
      </c>
    </row>
    <row r="96" spans="1:14" x14ac:dyDescent="0.25">
      <c r="A96" s="119" t="s">
        <v>305</v>
      </c>
      <c r="B96" s="164">
        <v>41821</v>
      </c>
      <c r="C96" s="118" t="s">
        <v>5397</v>
      </c>
      <c r="D96" s="119" t="s">
        <v>620</v>
      </c>
      <c r="E96" s="162">
        <v>10217655</v>
      </c>
      <c r="F96" s="119">
        <v>27201504</v>
      </c>
      <c r="G96" s="119">
        <v>2704013</v>
      </c>
      <c r="H96" s="120" t="str">
        <f>IF(G96="","",VLOOKUP(G96,ARANCEL!$B$5:$D$121,2,FALSE))</f>
        <v>PROVISORIO (POR PIEZA)</v>
      </c>
      <c r="I96" s="121" t="s">
        <v>308</v>
      </c>
      <c r="J96" s="119">
        <v>1</v>
      </c>
      <c r="K96" s="122">
        <f>IF(G96="","",VLOOKUP(G96,ARANCEL!$B$5:$D$121,3,FALSE)*J96)</f>
        <v>3250</v>
      </c>
      <c r="L96" s="1229" t="s">
        <v>5742</v>
      </c>
      <c r="M96" s="1229">
        <v>4500241318</v>
      </c>
      <c r="N96" s="1229" t="s">
        <v>5772</v>
      </c>
    </row>
    <row r="97" spans="1:14" x14ac:dyDescent="0.25">
      <c r="A97" s="119" t="s">
        <v>305</v>
      </c>
      <c r="B97" s="164">
        <v>41821</v>
      </c>
      <c r="C97" s="118" t="s">
        <v>5397</v>
      </c>
      <c r="D97" s="119" t="s">
        <v>620</v>
      </c>
      <c r="E97" s="162">
        <v>10217655</v>
      </c>
      <c r="F97" s="119">
        <v>27201504</v>
      </c>
      <c r="G97" s="119">
        <v>2704003</v>
      </c>
      <c r="H97" s="120" t="str">
        <f>IF(G97="","",VLOOKUP(G97,ARANCEL!$B$5:$D$121,2,FALSE))</f>
        <v xml:space="preserve">CORONA PERIFERICA CON PERNO MUÑON COLADO </v>
      </c>
      <c r="I97" s="121" t="s">
        <v>308</v>
      </c>
      <c r="J97" s="119">
        <v>1</v>
      </c>
      <c r="K97" s="122">
        <f>IF(G97="","",VLOOKUP(G97,ARANCEL!$B$5:$D$121,3,FALSE)*J97)</f>
        <v>32612</v>
      </c>
      <c r="L97" s="1229" t="s">
        <v>5742</v>
      </c>
      <c r="M97" s="1229">
        <v>4500241318</v>
      </c>
      <c r="N97" s="1229" t="s">
        <v>5772</v>
      </c>
    </row>
    <row r="98" spans="1:14" x14ac:dyDescent="0.25">
      <c r="A98" s="165" t="s">
        <v>305</v>
      </c>
      <c r="B98" s="164">
        <v>41946</v>
      </c>
      <c r="C98" s="118" t="s">
        <v>8304</v>
      </c>
      <c r="D98" s="119" t="s">
        <v>89</v>
      </c>
      <c r="E98" s="162">
        <v>10272749</v>
      </c>
      <c r="F98" s="119">
        <v>29038465</v>
      </c>
      <c r="G98" s="119">
        <v>2704003</v>
      </c>
      <c r="H98" s="120" t="str">
        <f>IF(G98="","",VLOOKUP(G98,ARANCEL!$B$5:$D$121,2,FALSE))</f>
        <v xml:space="preserve">CORONA PERIFERICA CON PERNO MUÑON COLADO </v>
      </c>
      <c r="I98" s="121" t="s">
        <v>318</v>
      </c>
      <c r="J98" s="119">
        <v>1</v>
      </c>
      <c r="K98" s="122">
        <f>IF(G98="","",VLOOKUP(G98,ARANCEL!$B$5:$D$121,3,FALSE)*J98)</f>
        <v>32612</v>
      </c>
      <c r="L98" s="1229" t="s">
        <v>8256</v>
      </c>
      <c r="M98" s="1229">
        <v>4500265488</v>
      </c>
      <c r="N98" s="1229" t="s">
        <v>8949</v>
      </c>
    </row>
    <row r="99" spans="1:14" x14ac:dyDescent="0.25">
      <c r="A99" s="169" t="s">
        <v>313</v>
      </c>
      <c r="B99" s="164">
        <v>41946</v>
      </c>
      <c r="C99" s="118" t="s">
        <v>8304</v>
      </c>
      <c r="D99" s="119" t="s">
        <v>89</v>
      </c>
      <c r="E99" s="162">
        <v>10272749</v>
      </c>
      <c r="F99" s="119">
        <v>29038465</v>
      </c>
      <c r="G99" s="119">
        <v>2704005</v>
      </c>
      <c r="H99" s="120" t="str">
        <f>IF(G99="","",VLOOKUP(G99,ARANCEL!$B$5:$D$121,2,FALSE))</f>
        <v>PROVISORIO</v>
      </c>
      <c r="I99" s="121" t="s">
        <v>318</v>
      </c>
      <c r="J99" s="119">
        <v>1</v>
      </c>
      <c r="K99" s="122">
        <f>IF(G99="","",VLOOKUP(G99,ARANCEL!$B$5:$D$121,3,FALSE)*J99)</f>
        <v>3250</v>
      </c>
      <c r="L99" s="1229" t="s">
        <v>8256</v>
      </c>
      <c r="M99" s="1229">
        <v>4500265488</v>
      </c>
      <c r="N99" s="1229" t="s">
        <v>8949</v>
      </c>
    </row>
    <row r="100" spans="1:14" x14ac:dyDescent="0.25">
      <c r="A100" s="119" t="s">
        <v>305</v>
      </c>
      <c r="B100" s="164">
        <v>41711</v>
      </c>
      <c r="C100" s="118" t="s">
        <v>3268</v>
      </c>
      <c r="D100" s="119" t="s">
        <v>89</v>
      </c>
      <c r="E100" s="162">
        <v>10180703</v>
      </c>
      <c r="F100" s="119">
        <v>25303842</v>
      </c>
      <c r="G100" s="119">
        <v>2705003</v>
      </c>
      <c r="H100" s="120" t="str">
        <f>IF(G100="","",VLOOKUP(G100,ARANCEL!$B$5:$D$121,2,FALSE))</f>
        <v>INCRUSTACION ESTETICA (ART-GLASS O CERAMICA)</v>
      </c>
      <c r="I100" s="121" t="s">
        <v>337</v>
      </c>
      <c r="J100" s="119">
        <v>1</v>
      </c>
      <c r="K100" s="122">
        <f>IF(G100="","",VLOOKUP(G100,ARANCEL!$B$5:$D$121,3,FALSE)*J100)</f>
        <v>15676</v>
      </c>
      <c r="L100" s="1229" t="s">
        <v>3058</v>
      </c>
      <c r="M100" s="1229">
        <v>4500225664</v>
      </c>
      <c r="N100" s="1229">
        <v>8897</v>
      </c>
    </row>
    <row r="101" spans="1:14" x14ac:dyDescent="0.25">
      <c r="A101" s="119" t="s">
        <v>305</v>
      </c>
      <c r="B101" s="164">
        <v>41724</v>
      </c>
      <c r="C101" s="118" t="s">
        <v>3268</v>
      </c>
      <c r="D101" s="119" t="s">
        <v>89</v>
      </c>
      <c r="E101" s="162">
        <v>10183443</v>
      </c>
      <c r="F101" s="119">
        <v>25505408</v>
      </c>
      <c r="G101" s="119">
        <v>2707001</v>
      </c>
      <c r="H101" s="120" t="str">
        <f>IF(G101="","",VLOOKUP(G101,ARANCEL!$B$5:$D$121,2,FALSE))</f>
        <v xml:space="preserve">PLANO DE RELAJACION </v>
      </c>
      <c r="I101" s="121" t="s">
        <v>306</v>
      </c>
      <c r="J101" s="119">
        <v>1</v>
      </c>
      <c r="K101" s="122">
        <f>IF(G101="","",VLOOKUP(G101,ARANCEL!$B$5:$D$121,3,FALSE)*J101)</f>
        <v>9221</v>
      </c>
      <c r="L101" s="1229" t="s">
        <v>3058</v>
      </c>
      <c r="M101" s="1229">
        <v>4500225665</v>
      </c>
      <c r="N101" s="1229">
        <v>8946</v>
      </c>
    </row>
    <row r="102" spans="1:14" x14ac:dyDescent="0.25">
      <c r="A102" s="119" t="s">
        <v>305</v>
      </c>
      <c r="B102" s="164">
        <v>41785</v>
      </c>
      <c r="C102" s="118" t="s">
        <v>4769</v>
      </c>
      <c r="D102" s="119" t="s">
        <v>408</v>
      </c>
      <c r="E102" s="162">
        <v>10201354</v>
      </c>
      <c r="F102" s="119">
        <v>25925925</v>
      </c>
      <c r="G102" s="119">
        <v>2705003</v>
      </c>
      <c r="H102" s="120" t="str">
        <f>IF(G102="","",VLOOKUP(G102,ARANCEL!$B$5:$D$121,2,FALSE))</f>
        <v>INCRUSTACION ESTETICA (ART-GLASS O CERAMICA)</v>
      </c>
      <c r="I102" s="121" t="s">
        <v>618</v>
      </c>
      <c r="J102" s="119">
        <v>1</v>
      </c>
      <c r="K102" s="122">
        <f>IF(G102="","",VLOOKUP(G102,ARANCEL!$B$5:$D$121,3,FALSE)*J102)</f>
        <v>15676</v>
      </c>
      <c r="L102" s="1229" t="s">
        <v>5292</v>
      </c>
      <c r="M102" s="1229">
        <v>4500235498</v>
      </c>
      <c r="N102" s="1229">
        <v>9398</v>
      </c>
    </row>
    <row r="103" spans="1:14" x14ac:dyDescent="0.25">
      <c r="A103" s="119" t="s">
        <v>305</v>
      </c>
      <c r="B103" s="164">
        <v>41758</v>
      </c>
      <c r="C103" s="118" t="s">
        <v>4225</v>
      </c>
      <c r="D103" s="119" t="s">
        <v>645</v>
      </c>
      <c r="E103" s="162">
        <v>10192143</v>
      </c>
      <c r="F103" s="119">
        <v>26067297</v>
      </c>
      <c r="G103" s="119">
        <v>2707001</v>
      </c>
      <c r="H103" s="120" t="str">
        <f>IF(G103="","",VLOOKUP(G103,ARANCEL!$B$5:$D$121,2,FALSE))</f>
        <v xml:space="preserve">PLANO DE RELAJACION </v>
      </c>
      <c r="I103" s="121" t="s">
        <v>306</v>
      </c>
      <c r="J103" s="119">
        <v>1</v>
      </c>
      <c r="K103" s="122">
        <f>IF(G103="","",VLOOKUP(G103,ARANCEL!$B$5:$D$121,3,FALSE)*J103)</f>
        <v>9221</v>
      </c>
      <c r="L103" s="1229" t="s">
        <v>4612</v>
      </c>
      <c r="M103" s="1229">
        <v>4500229928</v>
      </c>
      <c r="N103" s="1229">
        <v>9166</v>
      </c>
    </row>
    <row r="104" spans="1:14" x14ac:dyDescent="0.25">
      <c r="A104" s="119" t="s">
        <v>606</v>
      </c>
      <c r="B104" s="164">
        <v>41834</v>
      </c>
      <c r="C104" s="118" t="s">
        <v>5706</v>
      </c>
      <c r="D104" s="119" t="s">
        <v>607</v>
      </c>
      <c r="E104" s="162">
        <v>10224712</v>
      </c>
      <c r="F104" s="119">
        <v>27178895</v>
      </c>
      <c r="G104" s="119">
        <v>2705003</v>
      </c>
      <c r="H104" s="120" t="str">
        <f>IF(G104="","",VLOOKUP(G104,ARANCEL!$B$5:$D$121,2,FALSE))</f>
        <v>INCRUSTACION ESTETICA (ART-GLASS O CERAMICA)</v>
      </c>
      <c r="I104" s="121" t="s">
        <v>5856</v>
      </c>
      <c r="J104" s="119">
        <v>2</v>
      </c>
      <c r="K104" s="122">
        <f>IF(G104="","",VLOOKUP(G104,ARANCEL!$B$5:$D$121,3,FALSE)*J104)</f>
        <v>31352</v>
      </c>
      <c r="L104" s="1229" t="s">
        <v>6017</v>
      </c>
      <c r="M104" s="1229">
        <v>4500243665</v>
      </c>
      <c r="N104" s="1229">
        <v>9791</v>
      </c>
    </row>
    <row r="105" spans="1:14" x14ac:dyDescent="0.25">
      <c r="A105" s="119" t="s">
        <v>305</v>
      </c>
      <c r="B105" s="164">
        <v>41739</v>
      </c>
      <c r="C105" s="118" t="s">
        <v>3862</v>
      </c>
      <c r="D105" s="119" t="s">
        <v>607</v>
      </c>
      <c r="E105" s="162">
        <v>10187456</v>
      </c>
      <c r="F105" s="119">
        <v>25210750</v>
      </c>
      <c r="G105" s="119">
        <v>2707001</v>
      </c>
      <c r="H105" s="120" t="str">
        <f>IF(G105="","",VLOOKUP(G105,ARANCEL!$B$5:$D$121,2,FALSE))</f>
        <v xml:space="preserve">PLANO DE RELAJACION </v>
      </c>
      <c r="I105" s="121" t="s">
        <v>306</v>
      </c>
      <c r="J105" s="119">
        <v>1</v>
      </c>
      <c r="K105" s="122">
        <f>IF(G105="","",VLOOKUP(G105,ARANCEL!$B$5:$D$121,3,FALSE)*J105)</f>
        <v>9221</v>
      </c>
      <c r="L105" s="1229" t="s">
        <v>4612</v>
      </c>
      <c r="M105" s="1229">
        <v>4500230026</v>
      </c>
      <c r="N105" s="1229">
        <v>9208</v>
      </c>
    </row>
    <row r="106" spans="1:14" x14ac:dyDescent="0.25">
      <c r="A106" s="119" t="s">
        <v>305</v>
      </c>
      <c r="B106" s="164">
        <v>41723</v>
      </c>
      <c r="C106" s="118" t="s">
        <v>3494</v>
      </c>
      <c r="D106" s="119" t="s">
        <v>645</v>
      </c>
      <c r="E106" s="162">
        <v>10183415</v>
      </c>
      <c r="F106" s="119">
        <v>25167686</v>
      </c>
      <c r="G106" s="119">
        <v>2707001</v>
      </c>
      <c r="H106" s="120" t="str">
        <f>IF(G106="","",VLOOKUP(G106,ARANCEL!$B$5:$D$121,2,FALSE))</f>
        <v xml:space="preserve">PLANO DE RELAJACION </v>
      </c>
      <c r="I106" s="121" t="s">
        <v>306</v>
      </c>
      <c r="J106" s="119">
        <v>1</v>
      </c>
      <c r="K106" s="122">
        <f>IF(G106="","",VLOOKUP(G106,ARANCEL!$B$5:$D$121,3,FALSE)*J106)</f>
        <v>9221</v>
      </c>
      <c r="L106" s="1229" t="s">
        <v>3058</v>
      </c>
      <c r="M106" s="1229">
        <v>4500225665</v>
      </c>
      <c r="N106" s="1229">
        <v>8946</v>
      </c>
    </row>
    <row r="107" spans="1:14" x14ac:dyDescent="0.25">
      <c r="A107" s="119" t="s">
        <v>305</v>
      </c>
      <c r="B107" s="164">
        <v>41753</v>
      </c>
      <c r="C107" s="118" t="s">
        <v>4137</v>
      </c>
      <c r="D107" s="119" t="s">
        <v>385</v>
      </c>
      <c r="E107" s="162">
        <v>10191185</v>
      </c>
      <c r="F107" s="119">
        <v>26052945</v>
      </c>
      <c r="G107" s="119">
        <v>2704013</v>
      </c>
      <c r="H107" s="120" t="str">
        <f>IF(G107="","",VLOOKUP(G107,ARANCEL!$B$5:$D$121,2,FALSE))</f>
        <v>PROVISORIO (POR PIEZA)</v>
      </c>
      <c r="I107" s="121" t="s">
        <v>312</v>
      </c>
      <c r="J107" s="119">
        <v>1</v>
      </c>
      <c r="K107" s="122">
        <f>IF(G107="","",VLOOKUP(G107,ARANCEL!$B$5:$D$121,3,FALSE)*J107)</f>
        <v>3250</v>
      </c>
      <c r="L107" s="1229" t="s">
        <v>4612</v>
      </c>
      <c r="M107" s="1229">
        <v>4500229928</v>
      </c>
      <c r="N107" s="1229">
        <v>9166</v>
      </c>
    </row>
    <row r="108" spans="1:14" x14ac:dyDescent="0.25">
      <c r="A108" s="119" t="s">
        <v>305</v>
      </c>
      <c r="B108" s="164">
        <v>41753</v>
      </c>
      <c r="C108" s="118" t="s">
        <v>4137</v>
      </c>
      <c r="D108" s="119" t="s">
        <v>385</v>
      </c>
      <c r="E108" s="162">
        <v>10191185</v>
      </c>
      <c r="F108" s="119">
        <v>26052945</v>
      </c>
      <c r="G108" s="119">
        <v>2704003</v>
      </c>
      <c r="H108" s="120" t="str">
        <f>IF(G108="","",VLOOKUP(G108,ARANCEL!$B$5:$D$121,2,FALSE))</f>
        <v xml:space="preserve">CORONA PERIFERICA CON PERNO MUÑON COLADO </v>
      </c>
      <c r="I108" s="121" t="s">
        <v>312</v>
      </c>
      <c r="J108" s="119">
        <v>1</v>
      </c>
      <c r="K108" s="122">
        <f>IF(G108="","",VLOOKUP(G108,ARANCEL!$B$5:$D$121,3,FALSE)*J108)</f>
        <v>32612</v>
      </c>
      <c r="L108" s="1229" t="s">
        <v>4612</v>
      </c>
      <c r="M108" s="1229">
        <v>4500229928</v>
      </c>
      <c r="N108" s="1229">
        <v>9166</v>
      </c>
    </row>
    <row r="109" spans="1:14" x14ac:dyDescent="0.25">
      <c r="A109" s="119" t="s">
        <v>305</v>
      </c>
      <c r="B109" s="164">
        <v>41659</v>
      </c>
      <c r="C109" s="118" t="s">
        <v>695</v>
      </c>
      <c r="D109" s="119" t="s">
        <v>385</v>
      </c>
      <c r="E109" s="162">
        <v>10169524</v>
      </c>
      <c r="F109" s="119">
        <v>23274178</v>
      </c>
      <c r="G109" s="119">
        <v>2702048</v>
      </c>
      <c r="H109" s="120" t="str">
        <f>IF(G109="","",VLOOKUP(G109,ARANCEL!$B$5:$D$121,2,FALSE))</f>
        <v xml:space="preserve">SERVICIO LAB. IMPLANTE CORONA CEMENTADA/ATORNILLADA </v>
      </c>
      <c r="I109" s="121" t="s">
        <v>329</v>
      </c>
      <c r="J109" s="119">
        <v>1</v>
      </c>
      <c r="K109" s="122">
        <f>IF(G109="","",VLOOKUP(G109,ARANCEL!$B$5:$D$121,3,FALSE)*J109)</f>
        <v>43857</v>
      </c>
      <c r="L109" s="1235" t="str">
        <f>IF(E109="","","IMPAGO")</f>
        <v>IMPAGO</v>
      </c>
      <c r="M109" s="1235" t="str">
        <f>IF(L109="IMPAGO","SIN O.C.","")</f>
        <v>SIN O.C.</v>
      </c>
      <c r="N109" s="1235" t="str">
        <f>IF(L109="IMPAGO","SIN FACT.","")</f>
        <v>SIN FACT.</v>
      </c>
    </row>
    <row r="110" spans="1:14" x14ac:dyDescent="0.25">
      <c r="A110" s="119" t="s">
        <v>305</v>
      </c>
      <c r="B110" s="164">
        <v>41809</v>
      </c>
      <c r="C110" s="118" t="s">
        <v>5205</v>
      </c>
      <c r="D110" s="119" t="s">
        <v>89</v>
      </c>
      <c r="E110" s="162">
        <v>10212596</v>
      </c>
      <c r="F110" s="119">
        <v>26543619</v>
      </c>
      <c r="G110" s="119">
        <v>2704003</v>
      </c>
      <c r="H110" s="120" t="str">
        <f>IF(G110="","",VLOOKUP(G110,ARANCEL!$B$5:$D$121,2,FALSE))</f>
        <v xml:space="preserve">CORONA PERIFERICA CON PERNO MUÑON COLADO </v>
      </c>
      <c r="I110" s="121" t="s">
        <v>312</v>
      </c>
      <c r="J110" s="119">
        <v>1</v>
      </c>
      <c r="K110" s="122">
        <f>IF(G110="","",VLOOKUP(G110,ARANCEL!$B$5:$D$121,3,FALSE)*J110)</f>
        <v>32612</v>
      </c>
      <c r="L110" s="1229" t="s">
        <v>5742</v>
      </c>
      <c r="M110" s="1229">
        <v>4500239441</v>
      </c>
      <c r="N110" s="1229" t="s">
        <v>5755</v>
      </c>
    </row>
    <row r="111" spans="1:14" x14ac:dyDescent="0.25">
      <c r="A111" s="119" t="s">
        <v>305</v>
      </c>
      <c r="B111" s="164">
        <v>41991</v>
      </c>
      <c r="C111" s="118" t="s">
        <v>8882</v>
      </c>
      <c r="D111" s="119" t="s">
        <v>598</v>
      </c>
      <c r="E111" s="162">
        <v>10294451</v>
      </c>
      <c r="F111" s="119">
        <v>29643960</v>
      </c>
      <c r="G111" s="119">
        <v>2704003</v>
      </c>
      <c r="H111" s="120" t="str">
        <f>IF(G111="","",VLOOKUP(G111,ARANCEL!$B$5:$D$121,2,FALSE))</f>
        <v xml:space="preserve">CORONA PERIFERICA CON PERNO MUÑON COLADO </v>
      </c>
      <c r="I111" s="121" t="s">
        <v>329</v>
      </c>
      <c r="J111" s="119">
        <v>1</v>
      </c>
      <c r="K111" s="122">
        <f>IF(G111="","",VLOOKUP(G111,ARANCEL!$B$5:$D$121,3,FALSE)*J111)</f>
        <v>32612</v>
      </c>
      <c r="L111" s="1349" t="s">
        <v>9431</v>
      </c>
      <c r="M111" s="1349">
        <v>4500269283</v>
      </c>
      <c r="N111" s="1349" t="s">
        <v>9452</v>
      </c>
    </row>
    <row r="112" spans="1:14" x14ac:dyDescent="0.25">
      <c r="A112" s="119" t="s">
        <v>305</v>
      </c>
      <c r="B112" s="164">
        <v>41991</v>
      </c>
      <c r="C112" s="118" t="s">
        <v>8882</v>
      </c>
      <c r="D112" s="119" t="s">
        <v>598</v>
      </c>
      <c r="E112" s="162">
        <v>10294451</v>
      </c>
      <c r="F112" s="119">
        <v>29643960</v>
      </c>
      <c r="G112" s="119">
        <v>2704013</v>
      </c>
      <c r="H112" s="120" t="str">
        <f>IF(G112="","",VLOOKUP(G112,ARANCEL!$B$5:$D$121,2,FALSE))</f>
        <v>PROVISORIO (POR PIEZA)</v>
      </c>
      <c r="I112" s="121" t="s">
        <v>329</v>
      </c>
      <c r="J112" s="119">
        <v>1</v>
      </c>
      <c r="K112" s="122">
        <f>IF(G112="","",VLOOKUP(G112,ARANCEL!$B$5:$D$121,3,FALSE)*J112)</f>
        <v>3250</v>
      </c>
      <c r="L112" s="1349" t="s">
        <v>9431</v>
      </c>
      <c r="M112" s="1349">
        <v>4500269283</v>
      </c>
      <c r="N112" s="1349" t="s">
        <v>9452</v>
      </c>
    </row>
    <row r="113" spans="1:14" x14ac:dyDescent="0.25">
      <c r="A113" s="119" t="s">
        <v>305</v>
      </c>
      <c r="B113" s="164">
        <v>41687</v>
      </c>
      <c r="C113" s="118" t="s">
        <v>2804</v>
      </c>
      <c r="D113" s="119" t="s">
        <v>604</v>
      </c>
      <c r="E113" s="162">
        <v>10174406</v>
      </c>
      <c r="F113" s="119">
        <v>24154389</v>
      </c>
      <c r="G113" s="119">
        <v>2705003</v>
      </c>
      <c r="H113" s="120" t="str">
        <f>IF(G113="","",VLOOKUP(G113,ARANCEL!$B$5:$D$121,2,FALSE))</f>
        <v>INCRUSTACION ESTETICA (ART-GLASS O CERAMICA)</v>
      </c>
      <c r="I113" s="121" t="s">
        <v>326</v>
      </c>
      <c r="J113" s="119">
        <v>1</v>
      </c>
      <c r="K113" s="122">
        <f>IF(G113="","",VLOOKUP(G113,ARANCEL!$B$5:$D$121,3,FALSE)*J113)</f>
        <v>15676</v>
      </c>
      <c r="L113" s="1229" t="s">
        <v>3438</v>
      </c>
      <c r="M113" s="1229">
        <v>4500220789</v>
      </c>
      <c r="N113" s="1229">
        <v>8626</v>
      </c>
    </row>
    <row r="114" spans="1:14" x14ac:dyDescent="0.25">
      <c r="A114" s="119" t="s">
        <v>305</v>
      </c>
      <c r="B114" s="164">
        <v>41845</v>
      </c>
      <c r="C114" s="118" t="s">
        <v>5913</v>
      </c>
      <c r="D114" s="119" t="s">
        <v>2904</v>
      </c>
      <c r="E114" s="162">
        <v>10229424</v>
      </c>
      <c r="F114" s="119">
        <v>26022037</v>
      </c>
      <c r="G114" s="119">
        <v>2707001</v>
      </c>
      <c r="H114" s="120" t="str">
        <f>IF(G114="","",VLOOKUP(G114,ARANCEL!$B$5:$D$121,2,FALSE))</f>
        <v xml:space="preserve">PLANO DE RELAJACION </v>
      </c>
      <c r="I114" s="121" t="s">
        <v>306</v>
      </c>
      <c r="J114" s="119">
        <v>1</v>
      </c>
      <c r="K114" s="122">
        <f>IF(G114="","",VLOOKUP(G114,ARANCEL!$B$5:$D$121,3,FALSE)*J114)</f>
        <v>9221</v>
      </c>
      <c r="L114" s="1229" t="s">
        <v>6017</v>
      </c>
      <c r="M114" s="1229">
        <v>4500243665</v>
      </c>
      <c r="N114" s="1229">
        <v>9791</v>
      </c>
    </row>
    <row r="115" spans="1:14" x14ac:dyDescent="0.25">
      <c r="A115" s="119" t="s">
        <v>305</v>
      </c>
      <c r="B115" s="164">
        <v>41775</v>
      </c>
      <c r="C115" s="118" t="s">
        <v>4621</v>
      </c>
      <c r="D115" s="119" t="s">
        <v>620</v>
      </c>
      <c r="E115" s="162">
        <v>10199084</v>
      </c>
      <c r="F115" s="119">
        <v>25544104</v>
      </c>
      <c r="G115" s="119">
        <v>2704005</v>
      </c>
      <c r="H115" s="120" t="str">
        <f>IF(G115="","",VLOOKUP(G115,ARANCEL!$B$5:$D$121,2,FALSE))</f>
        <v>PROVISORIO</v>
      </c>
      <c r="I115" s="121" t="s">
        <v>324</v>
      </c>
      <c r="J115" s="119">
        <v>1</v>
      </c>
      <c r="K115" s="122">
        <f>IF(G115="","",VLOOKUP(G115,ARANCEL!$B$5:$D$121,3,FALSE)*J115)</f>
        <v>3250</v>
      </c>
      <c r="L115" s="1229" t="s">
        <v>5292</v>
      </c>
      <c r="M115" s="1229">
        <v>4500235498</v>
      </c>
      <c r="N115" s="1229">
        <v>9398</v>
      </c>
    </row>
    <row r="116" spans="1:14" x14ac:dyDescent="0.25">
      <c r="A116" s="119" t="s">
        <v>305</v>
      </c>
      <c r="B116" s="164">
        <v>41800</v>
      </c>
      <c r="C116" s="118" t="s">
        <v>4621</v>
      </c>
      <c r="D116" s="119" t="s">
        <v>620</v>
      </c>
      <c r="E116" s="162">
        <v>10209884</v>
      </c>
      <c r="F116" s="119">
        <v>25544104</v>
      </c>
      <c r="G116" s="119">
        <v>2704003</v>
      </c>
      <c r="H116" s="120" t="str">
        <f>IF(G116="","",VLOOKUP(G116,ARANCEL!$B$5:$D$121,2,FALSE))</f>
        <v xml:space="preserve">CORONA PERIFERICA CON PERNO MUÑON COLADO </v>
      </c>
      <c r="I116" s="121" t="s">
        <v>324</v>
      </c>
      <c r="J116" s="119">
        <v>1</v>
      </c>
      <c r="K116" s="122">
        <f>IF(G116="","",VLOOKUP(G116,ARANCEL!$B$5:$D$121,3,FALSE)*J116)</f>
        <v>32612</v>
      </c>
      <c r="L116" s="1229" t="s">
        <v>5742</v>
      </c>
      <c r="M116" s="1229">
        <v>4500239441</v>
      </c>
      <c r="N116" s="1229" t="s">
        <v>5755</v>
      </c>
    </row>
    <row r="117" spans="1:14" x14ac:dyDescent="0.25">
      <c r="A117" s="119" t="s">
        <v>305</v>
      </c>
      <c r="B117" s="164">
        <v>41823</v>
      </c>
      <c r="C117" s="118" t="s">
        <v>5482</v>
      </c>
      <c r="D117" s="119" t="s">
        <v>385</v>
      </c>
      <c r="E117" s="162">
        <v>10220701</v>
      </c>
      <c r="F117" s="119">
        <v>27291257</v>
      </c>
      <c r="G117" s="119">
        <v>2704013</v>
      </c>
      <c r="H117" s="120" t="str">
        <f>IF(G117="","",VLOOKUP(G117,ARANCEL!$B$5:$D$121,2,FALSE))</f>
        <v>PROVISORIO (POR PIEZA)</v>
      </c>
      <c r="I117" s="121" t="s">
        <v>323</v>
      </c>
      <c r="J117" s="119">
        <v>1</v>
      </c>
      <c r="K117" s="122">
        <f>IF(G117="","",VLOOKUP(G117,ARANCEL!$B$5:$D$121,3,FALSE)*J117)</f>
        <v>3250</v>
      </c>
      <c r="L117" s="1229" t="s">
        <v>5742</v>
      </c>
      <c r="M117" s="1229">
        <v>4500241318</v>
      </c>
      <c r="N117" s="1229" t="s">
        <v>5772</v>
      </c>
    </row>
    <row r="118" spans="1:14" x14ac:dyDescent="0.25">
      <c r="A118" s="169" t="s">
        <v>305</v>
      </c>
      <c r="B118" s="164">
        <v>41823</v>
      </c>
      <c r="C118" s="118" t="s">
        <v>5482</v>
      </c>
      <c r="D118" s="119" t="s">
        <v>385</v>
      </c>
      <c r="E118" s="162">
        <v>10220701</v>
      </c>
      <c r="F118" s="119">
        <v>27291257</v>
      </c>
      <c r="G118" s="119">
        <v>2704003</v>
      </c>
      <c r="H118" s="120" t="str">
        <f>IF(G118="","",VLOOKUP(G118,ARANCEL!$B$5:$D$121,2,FALSE))</f>
        <v xml:space="preserve">CORONA PERIFERICA CON PERNO MUÑON COLADO </v>
      </c>
      <c r="I118" s="121" t="s">
        <v>323</v>
      </c>
      <c r="J118" s="119">
        <v>1</v>
      </c>
      <c r="K118" s="122">
        <f>IF(G118="","",VLOOKUP(G118,ARANCEL!$B$5:$D$121,3,FALSE)*J118)</f>
        <v>32612</v>
      </c>
      <c r="L118" s="1229" t="s">
        <v>5742</v>
      </c>
      <c r="M118" s="1229">
        <v>4500241318</v>
      </c>
      <c r="N118" s="1229" t="s">
        <v>5772</v>
      </c>
    </row>
    <row r="119" spans="1:14" x14ac:dyDescent="0.25">
      <c r="A119" s="119" t="s">
        <v>305</v>
      </c>
      <c r="B119" s="164">
        <v>41914</v>
      </c>
      <c r="C119" s="118" t="s">
        <v>8444</v>
      </c>
      <c r="D119" s="119" t="s">
        <v>607</v>
      </c>
      <c r="E119" s="162">
        <v>10258832</v>
      </c>
      <c r="F119" s="119">
        <v>27811916</v>
      </c>
      <c r="G119" s="119">
        <v>2707001</v>
      </c>
      <c r="H119" s="120" t="str">
        <f>IF(G119="","",VLOOKUP(G119,ARANCEL!$B$5:$D$121,2,FALSE))</f>
        <v xml:space="preserve">PLANO DE RELAJACION </v>
      </c>
      <c r="I119" s="121" t="s">
        <v>306</v>
      </c>
      <c r="J119" s="119">
        <v>1</v>
      </c>
      <c r="K119" s="122">
        <f>IF(G119="","",VLOOKUP(G119,ARANCEL!$B$5:$D$121,3,FALSE)*J119)</f>
        <v>9221</v>
      </c>
      <c r="L119" s="1349" t="s">
        <v>9431</v>
      </c>
      <c r="M119" s="1349">
        <v>4500269283</v>
      </c>
      <c r="N119" s="1349" t="s">
        <v>9452</v>
      </c>
    </row>
    <row r="120" spans="1:14" x14ac:dyDescent="0.25">
      <c r="A120" s="119" t="s">
        <v>305</v>
      </c>
      <c r="B120" s="164">
        <v>41907</v>
      </c>
      <c r="C120" s="118" t="s">
        <v>7426</v>
      </c>
      <c r="D120" s="119" t="s">
        <v>607</v>
      </c>
      <c r="E120" s="162">
        <v>10257000</v>
      </c>
      <c r="F120" s="119">
        <v>28141522</v>
      </c>
      <c r="G120" s="119">
        <v>2705003</v>
      </c>
      <c r="H120" s="120" t="str">
        <f>IF(G120="","",VLOOKUP(G120,ARANCEL!$B$5:$D$121,2,FALSE))</f>
        <v>INCRUSTACION ESTETICA (ART-GLASS O CERAMICA)</v>
      </c>
      <c r="I120" s="121" t="s">
        <v>337</v>
      </c>
      <c r="J120" s="119">
        <v>1</v>
      </c>
      <c r="K120" s="122">
        <f>IF(G120="","",VLOOKUP(G120,ARANCEL!$B$5:$D$121,3,FALSE)*J120)</f>
        <v>15676</v>
      </c>
      <c r="L120" s="1349" t="s">
        <v>9431</v>
      </c>
      <c r="M120" s="1349">
        <v>4500269283</v>
      </c>
      <c r="N120" s="1349" t="s">
        <v>9452</v>
      </c>
    </row>
    <row r="121" spans="1:14" x14ac:dyDescent="0.25">
      <c r="A121" s="119" t="s">
        <v>305</v>
      </c>
      <c r="B121" s="164">
        <v>41927</v>
      </c>
      <c r="C121" s="118" t="s">
        <v>7699</v>
      </c>
      <c r="D121" s="119" t="s">
        <v>607</v>
      </c>
      <c r="E121" s="162">
        <v>10267100</v>
      </c>
      <c r="F121" s="119">
        <v>25557318</v>
      </c>
      <c r="G121" s="119">
        <v>2704027</v>
      </c>
      <c r="H121" s="120" t="str">
        <f>IF(G121="","",VLOOKUP(G121,ARANCEL!$B$5:$D$121,2,FALSE))</f>
        <v>PROTESIS VALPLAST UNILATERAL (HASTA 2 PIEZAS)</v>
      </c>
      <c r="I121" s="121" t="s">
        <v>331</v>
      </c>
      <c r="J121" s="119">
        <v>1</v>
      </c>
      <c r="K121" s="122">
        <f>IF(G121="","",VLOOKUP(G121,ARANCEL!$B$5:$D$121,3,FALSE)*J121)</f>
        <v>22491</v>
      </c>
      <c r="L121" s="1349" t="s">
        <v>9431</v>
      </c>
      <c r="M121" s="1349">
        <v>4500269283</v>
      </c>
      <c r="N121" s="1349" t="s">
        <v>9452</v>
      </c>
    </row>
    <row r="122" spans="1:14" x14ac:dyDescent="0.25">
      <c r="A122" s="119" t="s">
        <v>305</v>
      </c>
      <c r="B122" s="164">
        <v>41649</v>
      </c>
      <c r="C122" s="118" t="s">
        <v>694</v>
      </c>
      <c r="D122" s="119" t="s">
        <v>607</v>
      </c>
      <c r="E122" s="162">
        <v>10168803</v>
      </c>
      <c r="F122" s="119">
        <v>24015599</v>
      </c>
      <c r="G122" s="119">
        <v>2707001</v>
      </c>
      <c r="H122" s="120" t="str">
        <f>IF(G122="","",VLOOKUP(G122,ARANCEL!$B$5:$D$121,2,FALSE))</f>
        <v xml:space="preserve">PLANO DE RELAJACION </v>
      </c>
      <c r="I122" s="121" t="s">
        <v>306</v>
      </c>
      <c r="J122" s="119">
        <v>1</v>
      </c>
      <c r="K122" s="122">
        <f>IF(G122="","",VLOOKUP(G122,ARANCEL!$B$5:$D$121,3,FALSE)*J122)</f>
        <v>9221</v>
      </c>
      <c r="L122" s="1229" t="s">
        <v>2842</v>
      </c>
      <c r="M122" s="1229">
        <v>4500216230</v>
      </c>
      <c r="N122" s="1229">
        <v>8403</v>
      </c>
    </row>
    <row r="123" spans="1:14" x14ac:dyDescent="0.25">
      <c r="A123" s="119" t="s">
        <v>305</v>
      </c>
      <c r="B123" s="164">
        <v>41697</v>
      </c>
      <c r="C123" s="118" t="s">
        <v>5554</v>
      </c>
      <c r="D123" s="119" t="s">
        <v>89</v>
      </c>
      <c r="E123" s="162">
        <v>10177371</v>
      </c>
      <c r="F123" s="119">
        <v>23808325</v>
      </c>
      <c r="G123" s="119">
        <v>2704031</v>
      </c>
      <c r="H123" s="120" t="str">
        <f>IF(G123="","",VLOOKUP(G123,ARANCEL!$B$5:$D$121,2,FALSE))</f>
        <v xml:space="preserve">PERNO MUÑON METALICO </v>
      </c>
      <c r="I123" s="121" t="s">
        <v>337</v>
      </c>
      <c r="J123" s="119">
        <v>1</v>
      </c>
      <c r="K123" s="122">
        <f>IF(G123="","",VLOOKUP(G123,ARANCEL!$B$5:$D$121,3,FALSE)*J123)</f>
        <v>12246</v>
      </c>
      <c r="L123" s="1235" t="str">
        <f>IF(E123="","","IMPAGO")</f>
        <v>IMPAGO</v>
      </c>
      <c r="M123" s="1235" t="str">
        <f>IF(L123="IMPAGO","SIN O.C.","")</f>
        <v>SIN O.C.</v>
      </c>
      <c r="N123" s="1235" t="str">
        <f>IF(L123="IMPAGO","SIN FACT.","")</f>
        <v>SIN FACT.</v>
      </c>
    </row>
    <row r="124" spans="1:14" x14ac:dyDescent="0.25">
      <c r="A124" s="119" t="s">
        <v>305</v>
      </c>
      <c r="B124" s="164">
        <v>41697</v>
      </c>
      <c r="C124" s="118" t="s">
        <v>5554</v>
      </c>
      <c r="D124" s="119" t="s">
        <v>89</v>
      </c>
      <c r="E124" s="162">
        <v>10177371</v>
      </c>
      <c r="F124" s="119">
        <v>23808325</v>
      </c>
      <c r="G124" s="119">
        <v>2704015</v>
      </c>
      <c r="H124" s="120" t="str">
        <f>IF(G124="","",VLOOKUP(G124,ARANCEL!$B$5:$D$121,2,FALSE))</f>
        <v xml:space="preserve">CORONA IN CERAM </v>
      </c>
      <c r="I124" s="121" t="s">
        <v>337</v>
      </c>
      <c r="J124" s="119">
        <v>1</v>
      </c>
      <c r="K124" s="122">
        <f>IF(G124="","",VLOOKUP(G124,ARANCEL!$B$5:$D$121,3,FALSE)*J124)</f>
        <v>42733</v>
      </c>
      <c r="L124" s="1229" t="s">
        <v>3438</v>
      </c>
      <c r="M124" s="1229">
        <v>4500220792</v>
      </c>
      <c r="N124" s="1229">
        <v>8628</v>
      </c>
    </row>
    <row r="125" spans="1:14" x14ac:dyDescent="0.25">
      <c r="A125" s="119" t="s">
        <v>305</v>
      </c>
      <c r="B125" s="164">
        <v>41898</v>
      </c>
      <c r="C125" s="118" t="s">
        <v>7187</v>
      </c>
      <c r="D125" s="119" t="s">
        <v>619</v>
      </c>
      <c r="E125" s="162">
        <v>10256737</v>
      </c>
      <c r="F125" s="119">
        <v>27281559</v>
      </c>
      <c r="G125" s="119">
        <v>2705003</v>
      </c>
      <c r="H125" s="120" t="str">
        <f>IF(G125="","",VLOOKUP(G125,ARANCEL!$B$5:$D$121,2,FALSE))</f>
        <v>INCRUSTACION ESTETICA (ART-GLASS O CERAMICA)</v>
      </c>
      <c r="I125" s="121" t="s">
        <v>315</v>
      </c>
      <c r="J125" s="119">
        <v>1</v>
      </c>
      <c r="K125" s="122">
        <f>IF(G125="","",VLOOKUP(G125,ARANCEL!$B$5:$D$121,3,FALSE)*J125)</f>
        <v>15676</v>
      </c>
      <c r="L125" s="1229" t="s">
        <v>7548</v>
      </c>
      <c r="M125" s="1229">
        <v>4500254790</v>
      </c>
      <c r="N125" s="1229" t="s">
        <v>7559</v>
      </c>
    </row>
    <row r="126" spans="1:14" x14ac:dyDescent="0.25">
      <c r="A126" s="119" t="s">
        <v>305</v>
      </c>
      <c r="B126" s="164">
        <v>41880</v>
      </c>
      <c r="C126" s="118" t="s">
        <v>6697</v>
      </c>
      <c r="D126" s="119" t="s">
        <v>89</v>
      </c>
      <c r="E126" s="162">
        <v>10248993</v>
      </c>
      <c r="F126" s="119">
        <v>28110202</v>
      </c>
      <c r="G126" s="119">
        <v>2704002</v>
      </c>
      <c r="H126" s="120" t="str">
        <f>IF(G126="","",VLOOKUP(G126,ARANCEL!$B$5:$D$121,2,FALSE))</f>
        <v xml:space="preserve">CORONA PERIFERICA </v>
      </c>
      <c r="I126" s="121" t="s">
        <v>323</v>
      </c>
      <c r="J126" s="119">
        <v>1</v>
      </c>
      <c r="K126" s="122">
        <f>IF(G126="","",VLOOKUP(G126,ARANCEL!$B$5:$D$121,3,FALSE)*J126)</f>
        <v>25865</v>
      </c>
      <c r="L126" s="1229" t="s">
        <v>6905</v>
      </c>
      <c r="M126" s="1229">
        <v>4500249929</v>
      </c>
      <c r="N126" s="1229" t="s">
        <v>6907</v>
      </c>
    </row>
    <row r="127" spans="1:14" x14ac:dyDescent="0.25">
      <c r="A127" s="169" t="s">
        <v>313</v>
      </c>
      <c r="B127" s="164">
        <v>41880</v>
      </c>
      <c r="C127" s="118" t="s">
        <v>6697</v>
      </c>
      <c r="D127" s="119" t="s">
        <v>89</v>
      </c>
      <c r="E127" s="162">
        <v>10248993</v>
      </c>
      <c r="F127" s="119">
        <v>28110202</v>
      </c>
      <c r="G127" s="119">
        <v>2704005</v>
      </c>
      <c r="H127" s="120" t="str">
        <f>IF(G127="","",VLOOKUP(G127,ARANCEL!$B$5:$D$121,2,FALSE))</f>
        <v>PROVISORIO</v>
      </c>
      <c r="I127" s="121"/>
      <c r="J127" s="119">
        <v>1</v>
      </c>
      <c r="K127" s="122">
        <f>IF(G127="","",VLOOKUP(G127,ARANCEL!$B$5:$D$121,3,FALSE)*J127)</f>
        <v>3250</v>
      </c>
      <c r="L127" s="1229" t="s">
        <v>6905</v>
      </c>
      <c r="M127" s="1229">
        <v>4500249929</v>
      </c>
      <c r="N127" s="1229" t="s">
        <v>6907</v>
      </c>
    </row>
    <row r="128" spans="1:14" x14ac:dyDescent="0.25">
      <c r="A128" s="119" t="s">
        <v>305</v>
      </c>
      <c r="B128" s="164">
        <v>41869</v>
      </c>
      <c r="C128" s="118" t="s">
        <v>1265</v>
      </c>
      <c r="D128" s="119" t="s">
        <v>604</v>
      </c>
      <c r="E128" s="162">
        <v>10243034</v>
      </c>
      <c r="F128" s="119">
        <v>26833807</v>
      </c>
      <c r="G128" s="119">
        <v>2707001</v>
      </c>
      <c r="H128" s="120" t="str">
        <f>IF(G128="","",VLOOKUP(G128,ARANCEL!$B$5:$D$121,2,FALSE))</f>
        <v xml:space="preserve">PLANO DE RELAJACION </v>
      </c>
      <c r="I128" s="121" t="s">
        <v>306</v>
      </c>
      <c r="J128" s="119">
        <v>1</v>
      </c>
      <c r="K128" s="122">
        <f>IF(G128="","",VLOOKUP(G128,ARANCEL!$B$5:$D$121,3,FALSE)*J128)</f>
        <v>9221</v>
      </c>
      <c r="L128" s="1229" t="s">
        <v>6905</v>
      </c>
      <c r="M128" s="1229">
        <v>4500249929</v>
      </c>
      <c r="N128" s="1229" t="s">
        <v>6907</v>
      </c>
    </row>
    <row r="129" spans="1:14" x14ac:dyDescent="0.25">
      <c r="A129" s="119" t="s">
        <v>305</v>
      </c>
      <c r="B129" s="164">
        <v>41827</v>
      </c>
      <c r="C129" s="118" t="s">
        <v>5586</v>
      </c>
      <c r="D129" s="119" t="s">
        <v>385</v>
      </c>
      <c r="E129" s="162">
        <v>10222907</v>
      </c>
      <c r="F129" s="119">
        <v>27170045</v>
      </c>
      <c r="G129" s="119">
        <v>2704013</v>
      </c>
      <c r="H129" s="120" t="str">
        <f>IF(G129="","",VLOOKUP(G129,ARANCEL!$B$5:$D$121,2,FALSE))</f>
        <v>PROVISORIO (POR PIEZA)</v>
      </c>
      <c r="I129" s="121" t="s">
        <v>335</v>
      </c>
      <c r="J129" s="119">
        <v>1</v>
      </c>
      <c r="K129" s="122">
        <f>IF(G129="","",VLOOKUP(G129,ARANCEL!$B$5:$D$121,3,FALSE)*J129)</f>
        <v>3250</v>
      </c>
      <c r="L129" s="1229" t="s">
        <v>6017</v>
      </c>
      <c r="M129" s="1229">
        <v>4500243665</v>
      </c>
      <c r="N129" s="1229">
        <v>9791</v>
      </c>
    </row>
    <row r="130" spans="1:14" x14ac:dyDescent="0.25">
      <c r="A130" s="119" t="s">
        <v>313</v>
      </c>
      <c r="B130" s="164">
        <v>41827</v>
      </c>
      <c r="C130" s="118" t="s">
        <v>5586</v>
      </c>
      <c r="D130" s="119" t="s">
        <v>385</v>
      </c>
      <c r="E130" s="162">
        <v>10222907</v>
      </c>
      <c r="F130" s="119">
        <v>27170045</v>
      </c>
      <c r="G130" s="119">
        <v>2705003</v>
      </c>
      <c r="H130" s="120" t="str">
        <f>IF(G130="","",VLOOKUP(G130,ARANCEL!$B$5:$D$121,2,FALSE))</f>
        <v>INCRUSTACION ESTETICA (ART-GLASS O CERAMICA)</v>
      </c>
      <c r="I130" s="121" t="s">
        <v>335</v>
      </c>
      <c r="J130" s="119">
        <v>1</v>
      </c>
      <c r="K130" s="122">
        <f>IF(G130="","",VLOOKUP(G130,ARANCEL!$B$5:$D$121,3,FALSE)*J130)</f>
        <v>15676</v>
      </c>
      <c r="L130" s="1229" t="s">
        <v>6017</v>
      </c>
      <c r="M130" s="1229">
        <v>4500243665</v>
      </c>
      <c r="N130" s="1229">
        <v>9791</v>
      </c>
    </row>
    <row r="131" spans="1:14" x14ac:dyDescent="0.25">
      <c r="A131" s="119" t="s">
        <v>313</v>
      </c>
      <c r="B131" s="164">
        <v>41869</v>
      </c>
      <c r="C131" s="118" t="s">
        <v>5586</v>
      </c>
      <c r="D131" s="119" t="s">
        <v>385</v>
      </c>
      <c r="E131" s="162">
        <v>10244466</v>
      </c>
      <c r="F131" s="119">
        <v>27170045</v>
      </c>
      <c r="G131" s="119">
        <v>2704003</v>
      </c>
      <c r="H131" s="120" t="str">
        <f>IF(G131="","",VLOOKUP(G131,ARANCEL!$B$5:$D$121,2,FALSE))</f>
        <v xml:space="preserve">CORONA PERIFERICA CON PERNO MUÑON COLADO </v>
      </c>
      <c r="I131" s="121"/>
      <c r="J131" s="119">
        <v>1</v>
      </c>
      <c r="K131" s="122">
        <f>IF(G131="","",VLOOKUP(G131,ARANCEL!$B$5:$D$121,3,FALSE)*J131)</f>
        <v>32612</v>
      </c>
      <c r="L131" s="1229" t="s">
        <v>6905</v>
      </c>
      <c r="M131" s="1229">
        <v>4500249929</v>
      </c>
      <c r="N131" s="1229" t="s">
        <v>6907</v>
      </c>
    </row>
    <row r="132" spans="1:14" x14ac:dyDescent="0.25">
      <c r="A132" s="119" t="s">
        <v>305</v>
      </c>
      <c r="B132" s="164">
        <v>41659</v>
      </c>
      <c r="C132" s="118" t="s">
        <v>693</v>
      </c>
      <c r="D132" s="119" t="s">
        <v>385</v>
      </c>
      <c r="E132" s="162">
        <v>10169814</v>
      </c>
      <c r="F132" s="119">
        <v>24592312</v>
      </c>
      <c r="G132" s="119">
        <v>2704003</v>
      </c>
      <c r="H132" s="120" t="str">
        <f>IF(G132="","",VLOOKUP(G132,ARANCEL!$B$5:$D$121,2,FALSE))</f>
        <v xml:space="preserve">CORONA PERIFERICA CON PERNO MUÑON COLADO </v>
      </c>
      <c r="I132" s="121" t="s">
        <v>335</v>
      </c>
      <c r="J132" s="119">
        <v>1</v>
      </c>
      <c r="K132" s="122">
        <f>IF(G132="","",VLOOKUP(G132,ARANCEL!$B$5:$D$121,3,FALSE)*J132)</f>
        <v>32612</v>
      </c>
      <c r="L132" s="1229" t="s">
        <v>2842</v>
      </c>
      <c r="M132" s="1229">
        <v>4500216231</v>
      </c>
      <c r="N132" s="1229">
        <v>8404</v>
      </c>
    </row>
    <row r="133" spans="1:14" x14ac:dyDescent="0.25">
      <c r="A133" s="119" t="s">
        <v>305</v>
      </c>
      <c r="B133" s="164">
        <v>41659</v>
      </c>
      <c r="C133" s="118" t="s">
        <v>693</v>
      </c>
      <c r="D133" s="119" t="s">
        <v>385</v>
      </c>
      <c r="E133" s="162">
        <v>10169814</v>
      </c>
      <c r="F133" s="119">
        <v>24592312</v>
      </c>
      <c r="G133" s="119">
        <v>2704013</v>
      </c>
      <c r="H133" s="120" t="str">
        <f>IF(G133="","",VLOOKUP(G133,ARANCEL!$B$5:$D$121,2,FALSE))</f>
        <v>PROVISORIO (POR PIEZA)</v>
      </c>
      <c r="I133" s="121" t="s">
        <v>324</v>
      </c>
      <c r="J133" s="119">
        <v>1</v>
      </c>
      <c r="K133" s="122">
        <f>IF(G133="","",VLOOKUP(G133,ARANCEL!$B$5:$D$121,3,FALSE)*J133)</f>
        <v>3250</v>
      </c>
      <c r="L133" s="1229" t="s">
        <v>2842</v>
      </c>
      <c r="M133" s="1229">
        <v>4500216231</v>
      </c>
      <c r="N133" s="1229">
        <v>8404</v>
      </c>
    </row>
    <row r="134" spans="1:14" x14ac:dyDescent="0.25">
      <c r="A134" s="119" t="s">
        <v>305</v>
      </c>
      <c r="B134" s="164">
        <v>41724</v>
      </c>
      <c r="C134" s="118" t="s">
        <v>693</v>
      </c>
      <c r="D134" s="119" t="s">
        <v>385</v>
      </c>
      <c r="E134" s="162">
        <v>10184055</v>
      </c>
      <c r="F134" s="119">
        <v>24592312</v>
      </c>
      <c r="G134" s="119">
        <v>2705003</v>
      </c>
      <c r="H134" s="120" t="str">
        <f>IF(G134="","",VLOOKUP(G134,ARANCEL!$B$5:$D$121,2,FALSE))</f>
        <v>INCRUSTACION ESTETICA (ART-GLASS O CERAMICA)</v>
      </c>
      <c r="I134" s="121" t="s">
        <v>324</v>
      </c>
      <c r="J134" s="119">
        <v>1</v>
      </c>
      <c r="K134" s="122">
        <f>IF(G134="","",VLOOKUP(G134,ARANCEL!$B$5:$D$121,3,FALSE)*J134)</f>
        <v>15676</v>
      </c>
      <c r="L134" s="1229" t="s">
        <v>3058</v>
      </c>
      <c r="M134" s="1229">
        <v>4500225665</v>
      </c>
      <c r="N134" s="1229">
        <v>8946</v>
      </c>
    </row>
    <row r="135" spans="1:14" x14ac:dyDescent="0.25">
      <c r="A135" s="119" t="s">
        <v>305</v>
      </c>
      <c r="B135" s="164">
        <v>41911</v>
      </c>
      <c r="C135" s="118" t="s">
        <v>7427</v>
      </c>
      <c r="D135" s="119" t="s">
        <v>599</v>
      </c>
      <c r="E135" s="162">
        <v>10258246</v>
      </c>
      <c r="F135" s="119">
        <v>23011721</v>
      </c>
      <c r="G135" s="119">
        <v>2702048</v>
      </c>
      <c r="H135" s="120" t="str">
        <f>IF(G135="","",VLOOKUP(G135,ARANCEL!$B$5:$D$121,2,FALSE))</f>
        <v xml:space="preserve">SERVICIO LAB. IMPLANTE CORONA CEMENTADA/ATORNILLADA </v>
      </c>
      <c r="I135" s="121" t="s">
        <v>324</v>
      </c>
      <c r="J135" s="119">
        <v>1</v>
      </c>
      <c r="K135" s="122">
        <f>IF(G135="","",VLOOKUP(G135,ARANCEL!$B$5:$D$121,3,FALSE)*J135)</f>
        <v>43857</v>
      </c>
      <c r="L135" s="1229" t="s">
        <v>7548</v>
      </c>
      <c r="M135" s="1229">
        <v>4500254790</v>
      </c>
      <c r="N135" s="1229" t="s">
        <v>7559</v>
      </c>
    </row>
    <row r="136" spans="1:14" ht="15" customHeight="1" x14ac:dyDescent="0.25">
      <c r="A136" s="119" t="s">
        <v>305</v>
      </c>
      <c r="B136" s="164">
        <v>41765</v>
      </c>
      <c r="C136" s="118" t="s">
        <v>4381</v>
      </c>
      <c r="D136" s="119" t="s">
        <v>599</v>
      </c>
      <c r="E136" s="162">
        <v>10194781</v>
      </c>
      <c r="F136" s="119">
        <v>25808587</v>
      </c>
      <c r="G136" s="119">
        <v>2705003</v>
      </c>
      <c r="H136" s="120" t="str">
        <f>IF(G136="","",VLOOKUP(G136,ARANCEL!$B$5:$D$121,2,FALSE))</f>
        <v>INCRUSTACION ESTETICA (ART-GLASS O CERAMICA)</v>
      </c>
      <c r="I136" s="121" t="s">
        <v>316</v>
      </c>
      <c r="J136" s="119">
        <v>1</v>
      </c>
      <c r="K136" s="122">
        <f>IF(G136="","",VLOOKUP(G136,ARANCEL!$B$5:$D$121,3,FALSE)*J136)</f>
        <v>15676</v>
      </c>
      <c r="L136" s="1229" t="s">
        <v>5292</v>
      </c>
      <c r="M136" s="1229">
        <v>4500235498</v>
      </c>
      <c r="N136" s="1229">
        <v>9398</v>
      </c>
    </row>
    <row r="137" spans="1:14" x14ac:dyDescent="0.25">
      <c r="A137" s="119" t="s">
        <v>305</v>
      </c>
      <c r="B137" s="164">
        <v>41726</v>
      </c>
      <c r="C137" s="118" t="s">
        <v>3607</v>
      </c>
      <c r="D137" s="119" t="s">
        <v>617</v>
      </c>
      <c r="E137" s="162">
        <v>10184743</v>
      </c>
      <c r="F137" s="119">
        <v>25616409</v>
      </c>
      <c r="G137" s="119">
        <v>2705003</v>
      </c>
      <c r="H137" s="120" t="str">
        <f>IF(G137="","",VLOOKUP(G137,ARANCEL!$B$5:$D$121,2,FALSE))</f>
        <v>INCRUSTACION ESTETICA (ART-GLASS O CERAMICA)</v>
      </c>
      <c r="I137" s="121" t="s">
        <v>308</v>
      </c>
      <c r="J137" s="119">
        <v>1</v>
      </c>
      <c r="K137" s="122">
        <f>IF(G137="","",VLOOKUP(G137,ARANCEL!$B$5:$D$121,3,FALSE)*J137)</f>
        <v>15676</v>
      </c>
      <c r="L137" s="1229" t="s">
        <v>3058</v>
      </c>
      <c r="M137" s="1229">
        <v>4500225665</v>
      </c>
      <c r="N137" s="1229">
        <v>8946</v>
      </c>
    </row>
    <row r="138" spans="1:14" x14ac:dyDescent="0.25">
      <c r="A138" s="119" t="s">
        <v>606</v>
      </c>
      <c r="B138" s="164">
        <v>41655</v>
      </c>
      <c r="C138" s="118" t="s">
        <v>692</v>
      </c>
      <c r="D138" s="119" t="s">
        <v>598</v>
      </c>
      <c r="E138" s="162">
        <v>10169884</v>
      </c>
      <c r="F138" s="119">
        <v>23537370</v>
      </c>
      <c r="G138" s="119">
        <v>2707001</v>
      </c>
      <c r="H138" s="120" t="str">
        <f>IF(G138="","",VLOOKUP(G138,ARANCEL!$B$5:$D$121,2,FALSE))</f>
        <v xml:space="preserve">PLANO DE RELAJACION </v>
      </c>
      <c r="I138" s="121"/>
      <c r="J138" s="119">
        <v>1</v>
      </c>
      <c r="K138" s="122">
        <f>IF(G138="","",VLOOKUP(G138,ARANCEL!$B$5:$D$121,3,FALSE)*J138)</f>
        <v>9221</v>
      </c>
      <c r="L138" s="1235" t="str">
        <f>IF(E138="","","IMPAGO")</f>
        <v>IMPAGO</v>
      </c>
      <c r="M138" s="1235" t="str">
        <f>IF(L138="IMPAGO","SIN O.C.","")</f>
        <v>SIN O.C.</v>
      </c>
      <c r="N138" s="1235" t="str">
        <f>IF(L138="IMPAGO","SIN FACT.","")</f>
        <v>SIN FACT.</v>
      </c>
    </row>
    <row r="139" spans="1:14" x14ac:dyDescent="0.25">
      <c r="A139" s="119" t="s">
        <v>305</v>
      </c>
      <c r="B139" s="164">
        <v>41695</v>
      </c>
      <c r="C139" s="118" t="s">
        <v>2970</v>
      </c>
      <c r="D139" s="119" t="s">
        <v>645</v>
      </c>
      <c r="E139" s="162">
        <v>10176645</v>
      </c>
      <c r="F139" s="119">
        <v>25165083</v>
      </c>
      <c r="G139" s="119">
        <v>2707001</v>
      </c>
      <c r="H139" s="120" t="str">
        <f>IF(G139="","",VLOOKUP(G139,ARANCEL!$B$5:$D$121,2,FALSE))</f>
        <v xml:space="preserve">PLANO DE RELAJACION </v>
      </c>
      <c r="I139" s="121" t="s">
        <v>306</v>
      </c>
      <c r="J139" s="119">
        <v>1</v>
      </c>
      <c r="K139" s="122">
        <f>IF(G139="","",VLOOKUP(G139,ARANCEL!$B$5:$D$121,3,FALSE)*J139)</f>
        <v>9221</v>
      </c>
      <c r="L139" s="1229" t="s">
        <v>3438</v>
      </c>
      <c r="M139" s="1229">
        <v>4500220790</v>
      </c>
      <c r="N139" s="1229">
        <v>8627</v>
      </c>
    </row>
    <row r="140" spans="1:14" x14ac:dyDescent="0.25">
      <c r="A140" s="119" t="s">
        <v>305</v>
      </c>
      <c r="B140" s="164">
        <v>41730</v>
      </c>
      <c r="C140" s="118" t="s">
        <v>3632</v>
      </c>
      <c r="D140" s="119" t="s">
        <v>2904</v>
      </c>
      <c r="E140" s="162">
        <v>10184746</v>
      </c>
      <c r="F140" s="119">
        <v>25363247</v>
      </c>
      <c r="G140" s="119">
        <v>2707001</v>
      </c>
      <c r="H140" s="120" t="str">
        <f>IF(G140="","",VLOOKUP(G140,ARANCEL!$B$5:$D$121,2,FALSE))</f>
        <v xml:space="preserve">PLANO DE RELAJACION </v>
      </c>
      <c r="I140" s="121" t="s">
        <v>306</v>
      </c>
      <c r="J140" s="119">
        <v>1</v>
      </c>
      <c r="K140" s="122">
        <f>IF(G140="","",VLOOKUP(G140,ARANCEL!$B$5:$D$121,3,FALSE)*J140)</f>
        <v>9221</v>
      </c>
      <c r="L140" s="1229" t="s">
        <v>4612</v>
      </c>
      <c r="M140" s="1229">
        <v>4500230026</v>
      </c>
      <c r="N140" s="1229">
        <v>9208</v>
      </c>
    </row>
    <row r="141" spans="1:14" ht="15" customHeight="1" x14ac:dyDescent="0.25">
      <c r="A141" s="119" t="s">
        <v>305</v>
      </c>
      <c r="B141" s="164">
        <v>41869</v>
      </c>
      <c r="C141" s="118" t="s">
        <v>4638</v>
      </c>
      <c r="D141" s="119" t="s">
        <v>607</v>
      </c>
      <c r="E141" s="162">
        <v>10243033</v>
      </c>
      <c r="F141" s="119">
        <v>28037378</v>
      </c>
      <c r="G141" s="119">
        <v>2705003</v>
      </c>
      <c r="H141" s="120" t="str">
        <f>IF(G141="","",VLOOKUP(G141,ARANCEL!$B$5:$D$121,2,FALSE))</f>
        <v>INCRUSTACION ESTETICA (ART-GLASS O CERAMICA)</v>
      </c>
      <c r="I141" s="121" t="s">
        <v>317</v>
      </c>
      <c r="J141" s="119">
        <v>1</v>
      </c>
      <c r="K141" s="122">
        <f>IF(G141="","",VLOOKUP(G141,ARANCEL!$B$5:$D$121,3,FALSE)*J141)</f>
        <v>15676</v>
      </c>
      <c r="L141" s="1229" t="s">
        <v>6905</v>
      </c>
      <c r="M141" s="1229">
        <v>4500249929</v>
      </c>
      <c r="N141" s="1229" t="s">
        <v>6907</v>
      </c>
    </row>
    <row r="142" spans="1:14" x14ac:dyDescent="0.25">
      <c r="A142" s="119" t="s">
        <v>305</v>
      </c>
      <c r="B142" s="164">
        <v>41660</v>
      </c>
      <c r="C142" s="118" t="s">
        <v>691</v>
      </c>
      <c r="D142" s="119" t="s">
        <v>619</v>
      </c>
      <c r="E142" s="162">
        <v>10169887</v>
      </c>
      <c r="F142" s="119">
        <v>24633530</v>
      </c>
      <c r="G142" s="119">
        <v>2705003</v>
      </c>
      <c r="H142" s="120" t="str">
        <f>IF(G142="","",VLOOKUP(G142,ARANCEL!$B$5:$D$121,2,FALSE))</f>
        <v>INCRUSTACION ESTETICA (ART-GLASS O CERAMICA)</v>
      </c>
      <c r="I142" s="121" t="s">
        <v>317</v>
      </c>
      <c r="J142" s="119">
        <v>1</v>
      </c>
      <c r="K142" s="122">
        <f>IF(G142="","",VLOOKUP(G142,ARANCEL!$B$5:$D$121,3,FALSE)*J142)</f>
        <v>15676</v>
      </c>
      <c r="L142" s="1229" t="s">
        <v>2842</v>
      </c>
      <c r="M142" s="1229">
        <v>4500216231</v>
      </c>
      <c r="N142" s="1229">
        <v>8404</v>
      </c>
    </row>
    <row r="143" spans="1:14" x14ac:dyDescent="0.25">
      <c r="A143" s="169" t="s">
        <v>313</v>
      </c>
      <c r="B143" s="164">
        <v>41934</v>
      </c>
      <c r="C143" s="118" t="s">
        <v>7746</v>
      </c>
      <c r="D143" s="119" t="s">
        <v>89</v>
      </c>
      <c r="E143" s="162">
        <v>10267775</v>
      </c>
      <c r="F143" s="119">
        <v>2950510</v>
      </c>
      <c r="G143" s="119">
        <v>2704005</v>
      </c>
      <c r="H143" s="120" t="str">
        <f>IF(G143="","",VLOOKUP(G143,ARANCEL!$B$5:$D$121,2,FALSE))</f>
        <v>PROVISORIO</v>
      </c>
      <c r="I143" s="121"/>
      <c r="J143" s="119">
        <v>1</v>
      </c>
      <c r="K143" s="122">
        <f>IF(G143="","",VLOOKUP(G143,ARANCEL!$B$5:$D$121,3,FALSE)*J143)</f>
        <v>3250</v>
      </c>
      <c r="L143" s="1229" t="s">
        <v>8279</v>
      </c>
      <c r="M143" s="1229">
        <v>4500257653</v>
      </c>
      <c r="N143" s="1229" t="s">
        <v>8284</v>
      </c>
    </row>
    <row r="144" spans="1:14" x14ac:dyDescent="0.25">
      <c r="A144" s="119" t="s">
        <v>305</v>
      </c>
      <c r="B144" s="164">
        <v>41934</v>
      </c>
      <c r="C144" s="118" t="s">
        <v>7746</v>
      </c>
      <c r="D144" s="119" t="s">
        <v>89</v>
      </c>
      <c r="E144" s="162">
        <v>10267775</v>
      </c>
      <c r="F144" s="119">
        <v>2950510</v>
      </c>
      <c r="G144" s="119">
        <v>2704003</v>
      </c>
      <c r="H144" s="120" t="str">
        <f>IF(G144="","",VLOOKUP(G144,ARANCEL!$B$5:$D$121,2,FALSE))</f>
        <v xml:space="preserve">CORONA PERIFERICA CON PERNO MUÑON COLADO </v>
      </c>
      <c r="I144" s="121" t="s">
        <v>315</v>
      </c>
      <c r="J144" s="119">
        <v>1</v>
      </c>
      <c r="K144" s="122">
        <f>IF(G144="","",VLOOKUP(G144,ARANCEL!$B$5:$D$121,3,FALSE)*J144)</f>
        <v>32612</v>
      </c>
      <c r="L144" s="1229" t="s">
        <v>8279</v>
      </c>
      <c r="M144" s="1229">
        <v>4500257653</v>
      </c>
      <c r="N144" s="1229" t="s">
        <v>8284</v>
      </c>
    </row>
    <row r="145" spans="1:14" x14ac:dyDescent="0.25">
      <c r="A145" s="119" t="s">
        <v>305</v>
      </c>
      <c r="B145" s="164">
        <v>41962</v>
      </c>
      <c r="C145" s="118" t="s">
        <v>7746</v>
      </c>
      <c r="D145" s="119" t="s">
        <v>89</v>
      </c>
      <c r="E145" s="162">
        <v>10282185</v>
      </c>
      <c r="F145" s="119">
        <v>29642924</v>
      </c>
      <c r="G145" s="119">
        <v>2705003</v>
      </c>
      <c r="H145" s="120" t="str">
        <f>IF(G145="","",VLOOKUP(G145,ARANCEL!$B$5:$D$121,2,FALSE))</f>
        <v>INCRUSTACION ESTETICA (ART-GLASS O CERAMICA)</v>
      </c>
      <c r="I145" s="121" t="s">
        <v>308</v>
      </c>
      <c r="J145" s="119">
        <v>1</v>
      </c>
      <c r="K145" s="122">
        <f>IF(G145="","",VLOOKUP(G145,ARANCEL!$B$5:$D$121,3,FALSE)*J145)</f>
        <v>15676</v>
      </c>
      <c r="L145" s="1349" t="s">
        <v>9431</v>
      </c>
      <c r="M145" s="1349">
        <v>4500269283</v>
      </c>
      <c r="N145" s="1349" t="s">
        <v>9452</v>
      </c>
    </row>
    <row r="146" spans="1:14" x14ac:dyDescent="0.25">
      <c r="A146" s="119" t="s">
        <v>305</v>
      </c>
      <c r="B146" s="164">
        <v>41946</v>
      </c>
      <c r="C146" s="118" t="s">
        <v>8019</v>
      </c>
      <c r="D146" s="119" t="s">
        <v>89</v>
      </c>
      <c r="E146" s="162">
        <v>10274359</v>
      </c>
      <c r="F146" s="119" t="s">
        <v>8020</v>
      </c>
      <c r="G146" s="119">
        <v>2705003</v>
      </c>
      <c r="H146" s="120" t="str">
        <f>IF(G146="","",VLOOKUP(G146,ARANCEL!$B$5:$D$121,2,FALSE))</f>
        <v>INCRUSTACION ESTETICA (ART-GLASS O CERAMICA)</v>
      </c>
      <c r="I146" s="121" t="s">
        <v>779</v>
      </c>
      <c r="J146" s="119">
        <v>2</v>
      </c>
      <c r="K146" s="122">
        <f>IF(G146="","",VLOOKUP(G146,ARANCEL!$B$5:$D$121,3,FALSE)*J146)</f>
        <v>31352</v>
      </c>
      <c r="L146" s="1229" t="s">
        <v>8279</v>
      </c>
      <c r="M146" s="1229">
        <v>4500260648</v>
      </c>
      <c r="N146" s="1229" t="s">
        <v>8295</v>
      </c>
    </row>
    <row r="147" spans="1:14" x14ac:dyDescent="0.25">
      <c r="A147" s="169" t="s">
        <v>313</v>
      </c>
      <c r="B147" s="164">
        <v>41654.908865740741</v>
      </c>
      <c r="C147" s="172" t="s">
        <v>689</v>
      </c>
      <c r="D147" s="169" t="s">
        <v>617</v>
      </c>
      <c r="E147" s="171">
        <v>10167193</v>
      </c>
      <c r="F147" s="169">
        <v>24289479</v>
      </c>
      <c r="G147" s="169">
        <v>2708001</v>
      </c>
      <c r="H147" s="191" t="str">
        <f>IF(G147="","",VLOOKUP(G147,ARANCEL!$B$5:$D$121,2,FALSE))</f>
        <v xml:space="preserve">PLACA DE ORTODONCIA SIN TORNILLO </v>
      </c>
      <c r="I147" s="170"/>
      <c r="J147" s="169">
        <v>1</v>
      </c>
      <c r="K147" s="190">
        <v>8569</v>
      </c>
      <c r="L147" s="1238" t="s">
        <v>597</v>
      </c>
      <c r="M147" s="1238">
        <v>4500211683</v>
      </c>
      <c r="N147" s="1238">
        <v>8221</v>
      </c>
    </row>
    <row r="148" spans="1:14" x14ac:dyDescent="0.25">
      <c r="A148" s="119" t="s">
        <v>305</v>
      </c>
      <c r="B148" s="164">
        <v>41710</v>
      </c>
      <c r="C148" s="118" t="s">
        <v>689</v>
      </c>
      <c r="D148" s="119" t="s">
        <v>72</v>
      </c>
      <c r="E148" s="162">
        <v>10180303</v>
      </c>
      <c r="F148" s="119">
        <v>25185560</v>
      </c>
      <c r="G148" s="119">
        <v>2707001</v>
      </c>
      <c r="H148" s="120" t="str">
        <f>IF(G148="","",VLOOKUP(G148,ARANCEL!$B$5:$D$121,2,FALSE))</f>
        <v xml:space="preserve">PLANO DE RELAJACION </v>
      </c>
      <c r="I148" s="121" t="s">
        <v>306</v>
      </c>
      <c r="J148" s="119">
        <v>1</v>
      </c>
      <c r="K148" s="122">
        <f>IF(G148="","",VLOOKUP(G148,ARANCEL!$B$5:$D$121,3,FALSE)*J148)</f>
        <v>9221</v>
      </c>
      <c r="L148" s="1229" t="s">
        <v>3058</v>
      </c>
      <c r="M148" s="1229">
        <v>4500225665</v>
      </c>
      <c r="N148" s="1229">
        <v>8946</v>
      </c>
    </row>
    <row r="149" spans="1:14" x14ac:dyDescent="0.25">
      <c r="A149" s="119" t="s">
        <v>305</v>
      </c>
      <c r="B149" s="164">
        <v>41751</v>
      </c>
      <c r="C149" s="118" t="s">
        <v>3712</v>
      </c>
      <c r="D149" s="119" t="s">
        <v>598</v>
      </c>
      <c r="E149" s="162">
        <v>10189169</v>
      </c>
      <c r="F149" s="119">
        <v>25112540</v>
      </c>
      <c r="G149" s="119">
        <v>2702048</v>
      </c>
      <c r="H149" s="120" t="str">
        <f>IF(G149="","",VLOOKUP(G149,ARANCEL!$B$5:$D$121,2,FALSE))</f>
        <v xml:space="preserve">SERVICIO LAB. IMPLANTE CORONA CEMENTADA/ATORNILLADA </v>
      </c>
      <c r="I149" s="121" t="s">
        <v>366</v>
      </c>
      <c r="J149" s="119">
        <v>1</v>
      </c>
      <c r="K149" s="122">
        <f>IF(G149="","",VLOOKUP(G149,ARANCEL!$B$5:$D$121,3,FALSE)*J149)</f>
        <v>43857</v>
      </c>
      <c r="L149" s="1235" t="str">
        <f>IF(E149="","","IMPAGO")</f>
        <v>IMPAGO</v>
      </c>
      <c r="M149" s="1235" t="str">
        <f>IF(L149="IMPAGO","SIN O.C.","")</f>
        <v>SIN O.C.</v>
      </c>
      <c r="N149" s="1235" t="str">
        <f>IF(L149="IMPAGO","SIN FACT.","")</f>
        <v>SIN FACT.</v>
      </c>
    </row>
    <row r="150" spans="1:14" x14ac:dyDescent="0.25">
      <c r="A150" s="119" t="s">
        <v>305</v>
      </c>
      <c r="B150" s="164">
        <v>41717</v>
      </c>
      <c r="C150" s="118" t="s">
        <v>3444</v>
      </c>
      <c r="D150" s="119" t="s">
        <v>385</v>
      </c>
      <c r="E150" s="162">
        <v>10182221</v>
      </c>
      <c r="F150" s="119">
        <v>25413518</v>
      </c>
      <c r="G150" s="119">
        <v>2705003</v>
      </c>
      <c r="H150" s="120" t="str">
        <f>IF(G150="","",VLOOKUP(G150,ARANCEL!$B$5:$D$121,2,FALSE))</f>
        <v>INCRUSTACION ESTETICA (ART-GLASS O CERAMICA)</v>
      </c>
      <c r="I150" s="121" t="s">
        <v>312</v>
      </c>
      <c r="J150" s="119">
        <v>1</v>
      </c>
      <c r="K150" s="122">
        <f>IF(G150="","",VLOOKUP(G150,ARANCEL!$B$5:$D$121,3,FALSE)*J150)</f>
        <v>15676</v>
      </c>
      <c r="L150" s="1229" t="s">
        <v>3058</v>
      </c>
      <c r="M150" s="1229">
        <v>4500225665</v>
      </c>
      <c r="N150" s="1229">
        <v>8946</v>
      </c>
    </row>
    <row r="151" spans="1:14" x14ac:dyDescent="0.25">
      <c r="A151" s="119" t="s">
        <v>305</v>
      </c>
      <c r="B151" s="164">
        <v>41688</v>
      </c>
      <c r="C151" s="118" t="s">
        <v>2818</v>
      </c>
      <c r="D151" s="119" t="s">
        <v>497</v>
      </c>
      <c r="E151" s="162">
        <v>10174644</v>
      </c>
      <c r="F151" s="119">
        <v>24568654</v>
      </c>
      <c r="G151" s="119">
        <v>2704005</v>
      </c>
      <c r="H151" s="120" t="str">
        <f>IF(G151="","",VLOOKUP(G151,ARANCEL!$B$5:$D$121,2,FALSE))</f>
        <v>PROVISORIO</v>
      </c>
      <c r="I151" s="121" t="s">
        <v>337</v>
      </c>
      <c r="J151" s="119">
        <v>1</v>
      </c>
      <c r="K151" s="122">
        <f>IF(G151="","",VLOOKUP(G151,ARANCEL!$B$5:$D$121,3,FALSE)*J151)</f>
        <v>3250</v>
      </c>
      <c r="L151" s="1229" t="s">
        <v>3438</v>
      </c>
      <c r="M151" s="1229">
        <v>4500220789</v>
      </c>
      <c r="N151" s="1229">
        <v>8626</v>
      </c>
    </row>
    <row r="152" spans="1:14" x14ac:dyDescent="0.25">
      <c r="A152" s="119" t="s">
        <v>305</v>
      </c>
      <c r="B152" s="164">
        <v>41688</v>
      </c>
      <c r="C152" s="118" t="s">
        <v>2818</v>
      </c>
      <c r="D152" s="119" t="s">
        <v>497</v>
      </c>
      <c r="E152" s="162">
        <v>10174644</v>
      </c>
      <c r="F152" s="119">
        <v>24568654</v>
      </c>
      <c r="G152" s="119">
        <v>2704003</v>
      </c>
      <c r="H152" s="120" t="str">
        <f>IF(G152="","",VLOOKUP(G152,ARANCEL!$B$5:$D$121,2,FALSE))</f>
        <v xml:space="preserve">CORONA PERIFERICA CON PERNO MUÑON COLADO </v>
      </c>
      <c r="I152" s="121" t="s">
        <v>337</v>
      </c>
      <c r="J152" s="119">
        <v>1</v>
      </c>
      <c r="K152" s="122">
        <f>IF(G152="","",VLOOKUP(G152,ARANCEL!$B$5:$D$121,3,FALSE)*J152)</f>
        <v>32612</v>
      </c>
      <c r="L152" s="1229" t="s">
        <v>3438</v>
      </c>
      <c r="M152" s="1229">
        <v>4500220789</v>
      </c>
      <c r="N152" s="1229">
        <v>8626</v>
      </c>
    </row>
    <row r="153" spans="1:14" x14ac:dyDescent="0.25">
      <c r="A153" s="119" t="s">
        <v>305</v>
      </c>
      <c r="B153" s="164">
        <v>41737</v>
      </c>
      <c r="C153" s="118" t="s">
        <v>3779</v>
      </c>
      <c r="D153" s="119" t="s">
        <v>645</v>
      </c>
      <c r="E153" s="162">
        <v>10186664</v>
      </c>
      <c r="F153" s="119">
        <v>25587176</v>
      </c>
      <c r="G153" s="119">
        <v>2707001</v>
      </c>
      <c r="H153" s="120" t="str">
        <f>IF(G153="","",VLOOKUP(G153,ARANCEL!$B$5:$D$121,2,FALSE))</f>
        <v xml:space="preserve">PLANO DE RELAJACION </v>
      </c>
      <c r="I153" s="121" t="s">
        <v>306</v>
      </c>
      <c r="J153" s="119">
        <v>1</v>
      </c>
      <c r="K153" s="122">
        <f>IF(G153="","",VLOOKUP(G153,ARANCEL!$B$5:$D$121,3,FALSE)*J153)</f>
        <v>9221</v>
      </c>
      <c r="L153" s="1229" t="s">
        <v>4612</v>
      </c>
      <c r="M153" s="1229">
        <v>4500229926</v>
      </c>
      <c r="N153" s="1229">
        <v>9165</v>
      </c>
    </row>
    <row r="154" spans="1:14" x14ac:dyDescent="0.25">
      <c r="A154" s="119" t="s">
        <v>305</v>
      </c>
      <c r="B154" s="164">
        <v>41774</v>
      </c>
      <c r="C154" s="118" t="s">
        <v>688</v>
      </c>
      <c r="D154" s="119" t="s">
        <v>599</v>
      </c>
      <c r="E154" s="162">
        <v>10196333</v>
      </c>
      <c r="F154" s="119">
        <v>23667071</v>
      </c>
      <c r="G154" s="119">
        <v>2702048</v>
      </c>
      <c r="H154" s="120" t="str">
        <f>IF(G154="","",VLOOKUP(G154,ARANCEL!$B$5:$D$121,2,FALSE))</f>
        <v xml:space="preserve">SERVICIO LAB. IMPLANTE CORONA CEMENTADA/ATORNILLADA </v>
      </c>
      <c r="I154" s="121" t="s">
        <v>324</v>
      </c>
      <c r="J154" s="119">
        <v>1</v>
      </c>
      <c r="K154" s="122">
        <f>IF(G154="","",VLOOKUP(G154,ARANCEL!$B$5:$D$121,3,FALSE)*J154)</f>
        <v>43857</v>
      </c>
      <c r="L154" s="1349" t="s">
        <v>9431</v>
      </c>
      <c r="M154" s="1349">
        <v>4500269283</v>
      </c>
      <c r="N154" s="1349" t="s">
        <v>9452</v>
      </c>
    </row>
    <row r="155" spans="1:14" ht="15" customHeight="1" x14ac:dyDescent="0.25">
      <c r="A155" s="119" t="s">
        <v>305</v>
      </c>
      <c r="B155" s="164">
        <v>41701</v>
      </c>
      <c r="C155" s="118" t="s">
        <v>3040</v>
      </c>
      <c r="D155" s="119" t="s">
        <v>604</v>
      </c>
      <c r="E155" s="162">
        <v>10177613</v>
      </c>
      <c r="F155" s="119">
        <v>25191632</v>
      </c>
      <c r="G155" s="119">
        <v>2705003</v>
      </c>
      <c r="H155" s="120" t="str">
        <f>IF(G155="","",VLOOKUP(G155,ARANCEL!$B$5:$D$121,2,FALSE))</f>
        <v>INCRUSTACION ESTETICA (ART-GLASS O CERAMICA)</v>
      </c>
      <c r="I155" s="121" t="s">
        <v>317</v>
      </c>
      <c r="J155" s="119">
        <v>1</v>
      </c>
      <c r="K155" s="122">
        <f>IF(G155="","",VLOOKUP(G155,ARANCEL!$B$5:$D$121,3,FALSE)*J155)</f>
        <v>15676</v>
      </c>
      <c r="L155" s="1229" t="s">
        <v>3438</v>
      </c>
      <c r="M155" s="1229">
        <v>4500220792</v>
      </c>
      <c r="N155" s="1229">
        <v>8628</v>
      </c>
    </row>
    <row r="156" spans="1:14" x14ac:dyDescent="0.25">
      <c r="A156" s="119" t="s">
        <v>305</v>
      </c>
      <c r="B156" s="164">
        <v>41813</v>
      </c>
      <c r="C156" s="118" t="s">
        <v>3040</v>
      </c>
      <c r="D156" s="119" t="s">
        <v>604</v>
      </c>
      <c r="E156" s="162">
        <v>10214195</v>
      </c>
      <c r="F156" s="119">
        <v>26702830</v>
      </c>
      <c r="G156" s="119">
        <v>2705003</v>
      </c>
      <c r="H156" s="120" t="str">
        <f>IF(G156="","",VLOOKUP(G156,ARANCEL!$B$5:$D$121,2,FALSE))</f>
        <v>INCRUSTACION ESTETICA (ART-GLASS O CERAMICA)</v>
      </c>
      <c r="I156" s="121" t="s">
        <v>335</v>
      </c>
      <c r="J156" s="119">
        <v>1</v>
      </c>
      <c r="K156" s="122">
        <f>IF(G156="","",VLOOKUP(G156,ARANCEL!$B$5:$D$121,3,FALSE)*J156)</f>
        <v>15676</v>
      </c>
      <c r="L156" s="1229" t="s">
        <v>5742</v>
      </c>
      <c r="M156" s="1229">
        <v>4500239441</v>
      </c>
      <c r="N156" s="1229" t="s">
        <v>5755</v>
      </c>
    </row>
    <row r="157" spans="1:14" x14ac:dyDescent="0.25">
      <c r="A157" s="119" t="s">
        <v>305</v>
      </c>
      <c r="B157" s="164">
        <v>41786</v>
      </c>
      <c r="C157" s="118" t="s">
        <v>4789</v>
      </c>
      <c r="D157" s="119" t="s">
        <v>4790</v>
      </c>
      <c r="E157" s="162">
        <v>10202433</v>
      </c>
      <c r="F157" s="119">
        <v>26547725</v>
      </c>
      <c r="G157" s="119">
        <v>2707001</v>
      </c>
      <c r="H157" s="120" t="str">
        <f>IF(G157="","",VLOOKUP(G157,ARANCEL!$B$5:$D$121,2,FALSE))</f>
        <v xml:space="preserve">PLANO DE RELAJACION </v>
      </c>
      <c r="I157" s="121" t="s">
        <v>306</v>
      </c>
      <c r="J157" s="119">
        <v>1</v>
      </c>
      <c r="K157" s="122">
        <f>IF(G157="","",VLOOKUP(G157,ARANCEL!$B$5:$D$121,3,FALSE)*J157)</f>
        <v>9221</v>
      </c>
      <c r="L157" s="1229" t="s">
        <v>5292</v>
      </c>
      <c r="M157" s="1229">
        <v>4500235498</v>
      </c>
      <c r="N157" s="1229">
        <v>9398</v>
      </c>
    </row>
    <row r="158" spans="1:14" x14ac:dyDescent="0.25">
      <c r="A158" s="119" t="s">
        <v>305</v>
      </c>
      <c r="B158" s="164">
        <v>41719</v>
      </c>
      <c r="C158" s="118" t="s">
        <v>687</v>
      </c>
      <c r="D158" s="119" t="s">
        <v>619</v>
      </c>
      <c r="E158" s="162">
        <v>10184357</v>
      </c>
      <c r="F158" s="119">
        <v>25600850</v>
      </c>
      <c r="G158" s="119">
        <v>2705004</v>
      </c>
      <c r="H158" s="120" t="str">
        <f>IF(G158="","",VLOOKUP(G158,ARANCEL!$B$5:$D$121,2,FALSE))</f>
        <v>CARILLA ESTETICA (ART-GLASS O CERAMICA)</v>
      </c>
      <c r="I158" s="121" t="s">
        <v>323</v>
      </c>
      <c r="J158" s="119">
        <v>1</v>
      </c>
      <c r="K158" s="122">
        <f>IF(G158="","",VLOOKUP(G158,ARANCEL!$B$5:$D$121,3,FALSE)*J158)</f>
        <v>26753</v>
      </c>
      <c r="L158" s="1229" t="s">
        <v>3058</v>
      </c>
      <c r="M158" s="1229">
        <v>4500225665</v>
      </c>
      <c r="N158" s="1229">
        <v>8946</v>
      </c>
    </row>
    <row r="159" spans="1:14" x14ac:dyDescent="0.25">
      <c r="A159" s="119" t="s">
        <v>305</v>
      </c>
      <c r="B159" s="164">
        <v>41935</v>
      </c>
      <c r="C159" s="118" t="s">
        <v>7905</v>
      </c>
      <c r="D159" s="119" t="s">
        <v>2927</v>
      </c>
      <c r="E159" s="162">
        <v>10270125</v>
      </c>
      <c r="F159" s="119">
        <v>28392899</v>
      </c>
      <c r="G159" s="119">
        <v>2704005</v>
      </c>
      <c r="H159" s="120" t="str">
        <f>IF(G159="","",VLOOKUP(G159,ARANCEL!$B$5:$D$121,2,FALSE))</f>
        <v>PROVISORIO</v>
      </c>
      <c r="I159" s="121" t="s">
        <v>1910</v>
      </c>
      <c r="J159" s="119">
        <v>2</v>
      </c>
      <c r="K159" s="122">
        <f>IF(G159="","",VLOOKUP(G159,ARANCEL!$B$5:$D$121,3,FALSE)*J159)</f>
        <v>6500</v>
      </c>
      <c r="L159" s="1229" t="s">
        <v>8279</v>
      </c>
      <c r="M159" s="1229">
        <v>4500260648</v>
      </c>
      <c r="N159" s="1229" t="s">
        <v>8295</v>
      </c>
    </row>
    <row r="160" spans="1:14" x14ac:dyDescent="0.25">
      <c r="A160" s="119" t="s">
        <v>606</v>
      </c>
      <c r="B160" s="164">
        <v>41935</v>
      </c>
      <c r="C160" s="118" t="s">
        <v>7905</v>
      </c>
      <c r="D160" s="119" t="s">
        <v>2927</v>
      </c>
      <c r="E160" s="162">
        <v>10270125</v>
      </c>
      <c r="F160" s="119">
        <v>28392899</v>
      </c>
      <c r="G160" s="119">
        <v>2704003</v>
      </c>
      <c r="H160" s="120" t="str">
        <f>IF(G160="","",VLOOKUP(G160,ARANCEL!$B$5:$D$121,2,FALSE))</f>
        <v xml:space="preserve">CORONA PERIFERICA CON PERNO MUÑON COLADO </v>
      </c>
      <c r="I160" s="121" t="s">
        <v>9280</v>
      </c>
      <c r="J160" s="119">
        <v>2</v>
      </c>
      <c r="K160" s="122">
        <f>IF(G160="","",VLOOKUP(G160,ARANCEL!$B$5:$D$121,3,FALSE)*J160)</f>
        <v>65224</v>
      </c>
      <c r="L160" s="1229" t="s">
        <v>8279</v>
      </c>
      <c r="M160" s="1229">
        <v>4500260648</v>
      </c>
      <c r="N160" s="1229" t="s">
        <v>8295</v>
      </c>
    </row>
    <row r="161" spans="1:14" x14ac:dyDescent="0.25">
      <c r="A161" s="119" t="s">
        <v>305</v>
      </c>
      <c r="B161" s="164">
        <v>41696</v>
      </c>
      <c r="C161" s="118" t="s">
        <v>3033</v>
      </c>
      <c r="D161" s="119" t="s">
        <v>598</v>
      </c>
      <c r="E161" s="162">
        <v>10177372</v>
      </c>
      <c r="F161" s="119">
        <v>25187218</v>
      </c>
      <c r="G161" s="119">
        <v>2704013</v>
      </c>
      <c r="H161" s="120" t="str">
        <f>IF(G161="","",VLOOKUP(G161,ARANCEL!$B$5:$D$121,2,FALSE))</f>
        <v>PROVISORIO (POR PIEZA)</v>
      </c>
      <c r="I161" s="121" t="s">
        <v>324</v>
      </c>
      <c r="J161" s="119">
        <v>1</v>
      </c>
      <c r="K161" s="122">
        <f>IF(G161="","",VLOOKUP(G161,ARANCEL!$B$5:$D$121,3,FALSE)*J161)</f>
        <v>3250</v>
      </c>
      <c r="L161" s="1229" t="s">
        <v>3438</v>
      </c>
      <c r="M161" s="1229">
        <v>4500220792</v>
      </c>
      <c r="N161" s="1229">
        <v>8628</v>
      </c>
    </row>
    <row r="162" spans="1:14" x14ac:dyDescent="0.25">
      <c r="A162" s="119" t="s">
        <v>305</v>
      </c>
      <c r="B162" s="164">
        <v>41696</v>
      </c>
      <c r="C162" s="118" t="s">
        <v>3033</v>
      </c>
      <c r="D162" s="119" t="s">
        <v>598</v>
      </c>
      <c r="E162" s="162">
        <v>10177372</v>
      </c>
      <c r="F162" s="119">
        <v>25187218</v>
      </c>
      <c r="G162" s="119">
        <v>2704003</v>
      </c>
      <c r="H162" s="120" t="str">
        <f>IF(G162="","",VLOOKUP(G162,ARANCEL!$B$5:$D$121,2,FALSE))</f>
        <v xml:space="preserve">CORONA PERIFERICA CON PERNO MUÑON COLADO </v>
      </c>
      <c r="I162" s="121" t="s">
        <v>324</v>
      </c>
      <c r="J162" s="119">
        <v>1</v>
      </c>
      <c r="K162" s="122">
        <f>IF(G162="","",VLOOKUP(G162,ARANCEL!$B$5:$D$121,3,FALSE)*J162)</f>
        <v>32612</v>
      </c>
      <c r="L162" s="1229" t="s">
        <v>3438</v>
      </c>
      <c r="M162" s="1229">
        <v>4500220792</v>
      </c>
      <c r="N162" s="1229">
        <v>8628</v>
      </c>
    </row>
    <row r="163" spans="1:14" x14ac:dyDescent="0.25">
      <c r="A163" s="119" t="s">
        <v>305</v>
      </c>
      <c r="B163" s="164">
        <v>41939</v>
      </c>
      <c r="C163" s="118" t="s">
        <v>1956</v>
      </c>
      <c r="D163" s="119" t="s">
        <v>617</v>
      </c>
      <c r="E163" s="162">
        <v>10270304</v>
      </c>
      <c r="F163" s="119">
        <v>28958995</v>
      </c>
      <c r="G163" s="119">
        <v>2704005</v>
      </c>
      <c r="H163" s="120" t="str">
        <f>IF(G163="","",VLOOKUP(G163,ARANCEL!$B$5:$D$121,2,FALSE))</f>
        <v>PROVISORIO</v>
      </c>
      <c r="I163" s="121" t="s">
        <v>317</v>
      </c>
      <c r="J163" s="119">
        <v>1</v>
      </c>
      <c r="K163" s="122">
        <f>IF(G163="","",VLOOKUP(G163,ARANCEL!$B$5:$D$121,3,FALSE)*J163)</f>
        <v>3250</v>
      </c>
      <c r="L163" s="1229" t="s">
        <v>8279</v>
      </c>
      <c r="M163" s="1229">
        <v>4500260648</v>
      </c>
      <c r="N163" s="1229" t="s">
        <v>8295</v>
      </c>
    </row>
    <row r="164" spans="1:14" x14ac:dyDescent="0.25">
      <c r="A164" s="169" t="s">
        <v>305</v>
      </c>
      <c r="B164" s="164">
        <v>41939</v>
      </c>
      <c r="C164" s="118" t="s">
        <v>1956</v>
      </c>
      <c r="D164" s="119" t="s">
        <v>617</v>
      </c>
      <c r="E164" s="162">
        <v>10270304</v>
      </c>
      <c r="F164" s="119">
        <v>28958995</v>
      </c>
      <c r="G164" s="119">
        <v>2704002</v>
      </c>
      <c r="H164" s="120" t="str">
        <f>IF(G164="","",VLOOKUP(G164,ARANCEL!$B$5:$D$121,2,FALSE))</f>
        <v xml:space="preserve">CORONA PERIFERICA </v>
      </c>
      <c r="I164" s="121" t="s">
        <v>317</v>
      </c>
      <c r="J164" s="119">
        <v>1</v>
      </c>
      <c r="K164" s="122">
        <f>IF(G164="","",VLOOKUP(G164,ARANCEL!$B$5:$D$121,3,FALSE)*J164)</f>
        <v>25865</v>
      </c>
      <c r="L164" s="1229" t="s">
        <v>8279</v>
      </c>
      <c r="M164" s="1229">
        <v>4500260648</v>
      </c>
      <c r="N164" s="1229" t="s">
        <v>8295</v>
      </c>
    </row>
    <row r="165" spans="1:14" x14ac:dyDescent="0.25">
      <c r="A165" s="119" t="s">
        <v>606</v>
      </c>
      <c r="B165" s="164">
        <v>41806</v>
      </c>
      <c r="C165" s="118" t="s">
        <v>5156</v>
      </c>
      <c r="D165" s="119" t="s">
        <v>607</v>
      </c>
      <c r="E165" s="162">
        <v>10211884</v>
      </c>
      <c r="F165" s="119">
        <v>23885721</v>
      </c>
      <c r="G165" s="119">
        <v>2702048</v>
      </c>
      <c r="H165" s="120" t="str">
        <f>IF(G165="","",VLOOKUP(G165,ARANCEL!$B$5:$D$121,2,FALSE))</f>
        <v xml:space="preserve">SERVICIO LAB. IMPLANTE CORONA CEMENTADA/ATORNILLADA </v>
      </c>
      <c r="I165" s="121" t="s">
        <v>306</v>
      </c>
      <c r="J165" s="119">
        <v>1</v>
      </c>
      <c r="K165" s="122">
        <f>IF(G165="","",VLOOKUP(G165,ARANCEL!$B$5:$D$121,3,FALSE)*J165)</f>
        <v>43857</v>
      </c>
      <c r="L165" s="1229" t="s">
        <v>6017</v>
      </c>
      <c r="M165" s="1229">
        <v>4500243665</v>
      </c>
      <c r="N165" s="1229">
        <v>9791</v>
      </c>
    </row>
    <row r="166" spans="1:14" x14ac:dyDescent="0.25">
      <c r="A166" s="119" t="s">
        <v>305</v>
      </c>
      <c r="B166" s="164">
        <v>41653</v>
      </c>
      <c r="C166" s="118" t="s">
        <v>686</v>
      </c>
      <c r="D166" s="119" t="s">
        <v>607</v>
      </c>
      <c r="E166" s="162">
        <v>10169317</v>
      </c>
      <c r="F166" s="119">
        <v>23885721</v>
      </c>
      <c r="G166" s="119">
        <v>2704013</v>
      </c>
      <c r="H166" s="120" t="str">
        <f>IF(G166="","",VLOOKUP(G166,ARANCEL!$B$5:$D$121,2,FALSE))</f>
        <v>PROVISORIO (POR PIEZA)</v>
      </c>
      <c r="I166" s="121" t="s">
        <v>337</v>
      </c>
      <c r="J166" s="119">
        <v>1</v>
      </c>
      <c r="K166" s="122">
        <f>IF(G166="","",VLOOKUP(G166,ARANCEL!$B$5:$D$121,3,FALSE)*J166)</f>
        <v>3250</v>
      </c>
      <c r="L166" s="1229" t="s">
        <v>2842</v>
      </c>
      <c r="M166" s="1229">
        <v>4500216230</v>
      </c>
      <c r="N166" s="1229">
        <v>8403</v>
      </c>
    </row>
    <row r="167" spans="1:14" x14ac:dyDescent="0.25">
      <c r="A167" s="119" t="s">
        <v>305</v>
      </c>
      <c r="B167" s="164">
        <v>41653</v>
      </c>
      <c r="C167" s="118" t="s">
        <v>686</v>
      </c>
      <c r="D167" s="119" t="s">
        <v>607</v>
      </c>
      <c r="E167" s="162">
        <v>10169317</v>
      </c>
      <c r="F167" s="119">
        <v>23885721</v>
      </c>
      <c r="G167" s="119">
        <v>2704003</v>
      </c>
      <c r="H167" s="120" t="str">
        <f>IF(G167="","",VLOOKUP(G167,ARANCEL!$B$5:$D$121,2,FALSE))</f>
        <v xml:space="preserve">CORONA PERIFERICA CON PERNO MUÑON COLADO </v>
      </c>
      <c r="I167" s="121" t="s">
        <v>337</v>
      </c>
      <c r="J167" s="119">
        <v>1</v>
      </c>
      <c r="K167" s="122">
        <f>IF(G167="","",VLOOKUP(G167,ARANCEL!$B$5:$D$121,3,FALSE)*J167)</f>
        <v>32612</v>
      </c>
      <c r="L167" s="1229" t="s">
        <v>2842</v>
      </c>
      <c r="M167" s="1229">
        <v>4500216230</v>
      </c>
      <c r="N167" s="1229">
        <v>8403</v>
      </c>
    </row>
    <row r="168" spans="1:14" x14ac:dyDescent="0.25">
      <c r="A168" s="119" t="s">
        <v>305</v>
      </c>
      <c r="B168" s="164">
        <v>41669</v>
      </c>
      <c r="C168" s="118" t="s">
        <v>2589</v>
      </c>
      <c r="D168" s="119" t="s">
        <v>599</v>
      </c>
      <c r="E168" s="162">
        <v>10170773</v>
      </c>
      <c r="F168" s="119">
        <v>24795783</v>
      </c>
      <c r="G168" s="119">
        <v>2707001</v>
      </c>
      <c r="H168" s="120" t="str">
        <f>IF(G168="","",VLOOKUP(G168,ARANCEL!$B$5:$D$121,2,FALSE))</f>
        <v xml:space="preserve">PLANO DE RELAJACION </v>
      </c>
      <c r="I168" s="121" t="s">
        <v>2625</v>
      </c>
      <c r="J168" s="119">
        <v>1</v>
      </c>
      <c r="K168" s="122">
        <f>IF(G168="","",VLOOKUP(G168,ARANCEL!$B$5:$D$121,3,FALSE)*J168)</f>
        <v>9221</v>
      </c>
      <c r="L168" s="1229" t="s">
        <v>2842</v>
      </c>
      <c r="M168" s="1229">
        <v>4500216231</v>
      </c>
      <c r="N168" s="1229">
        <v>8404</v>
      </c>
    </row>
    <row r="169" spans="1:14" x14ac:dyDescent="0.25">
      <c r="A169" s="119" t="s">
        <v>305</v>
      </c>
      <c r="B169" s="164">
        <v>41715</v>
      </c>
      <c r="C169" s="118" t="s">
        <v>3340</v>
      </c>
      <c r="D169" s="119" t="s">
        <v>408</v>
      </c>
      <c r="E169" s="162">
        <v>10181016</v>
      </c>
      <c r="F169" s="119">
        <v>23595444</v>
      </c>
      <c r="G169" s="119">
        <v>2705003</v>
      </c>
      <c r="H169" s="120" t="str">
        <f>IF(G169="","",VLOOKUP(G169,ARANCEL!$B$5:$D$121,2,FALSE))</f>
        <v>INCRUSTACION ESTETICA (ART-GLASS O CERAMICA)</v>
      </c>
      <c r="I169" s="121" t="s">
        <v>322</v>
      </c>
      <c r="J169" s="119">
        <v>1</v>
      </c>
      <c r="K169" s="122">
        <f>IF(G169="","",VLOOKUP(G169,ARANCEL!$B$5:$D$121,3,FALSE)*J169)</f>
        <v>15676</v>
      </c>
      <c r="L169" s="1229" t="s">
        <v>3058</v>
      </c>
      <c r="M169" s="1229">
        <v>4500225664</v>
      </c>
      <c r="N169" s="1229">
        <v>8897</v>
      </c>
    </row>
    <row r="170" spans="1:14" x14ac:dyDescent="0.25">
      <c r="A170" s="119" t="s">
        <v>305</v>
      </c>
      <c r="B170" s="164">
        <v>41688</v>
      </c>
      <c r="C170" s="118" t="s">
        <v>2858</v>
      </c>
      <c r="D170" s="119" t="s">
        <v>385</v>
      </c>
      <c r="E170" s="162">
        <v>10175171</v>
      </c>
      <c r="F170" s="119">
        <v>24715391</v>
      </c>
      <c r="G170" s="119">
        <v>2705003</v>
      </c>
      <c r="H170" s="120" t="str">
        <f>IF(G170="","",VLOOKUP(G170,ARANCEL!$B$5:$D$121,2,FALSE))</f>
        <v>INCRUSTACION ESTETICA (ART-GLASS O CERAMICA)</v>
      </c>
      <c r="I170" s="121" t="s">
        <v>618</v>
      </c>
      <c r="J170" s="119">
        <v>1</v>
      </c>
      <c r="K170" s="122">
        <f>IF(G170="","",VLOOKUP(G170,ARANCEL!$B$5:$D$121,3,FALSE)*J170)</f>
        <v>15676</v>
      </c>
      <c r="L170" s="1229" t="s">
        <v>3438</v>
      </c>
      <c r="M170" s="1229">
        <v>4500220790</v>
      </c>
      <c r="N170" s="1229">
        <v>8627</v>
      </c>
    </row>
    <row r="171" spans="1:14" ht="15" customHeight="1" x14ac:dyDescent="0.25">
      <c r="A171" s="119" t="s">
        <v>305</v>
      </c>
      <c r="B171" s="164">
        <v>41918</v>
      </c>
      <c r="C171" s="118" t="s">
        <v>2272</v>
      </c>
      <c r="D171" s="119" t="s">
        <v>607</v>
      </c>
      <c r="E171" s="162">
        <v>10259246</v>
      </c>
      <c r="F171" s="119">
        <v>26985244</v>
      </c>
      <c r="G171" s="119">
        <v>2705003</v>
      </c>
      <c r="H171" s="120" t="str">
        <f>IF(G171="","",VLOOKUP(G171,ARANCEL!$B$5:$D$121,2,FALSE))</f>
        <v>INCRUSTACION ESTETICA (ART-GLASS O CERAMICA)</v>
      </c>
      <c r="I171" s="121" t="s">
        <v>318</v>
      </c>
      <c r="J171" s="119">
        <v>1</v>
      </c>
      <c r="K171" s="122">
        <f>IF(G171="","",VLOOKUP(G171,ARANCEL!$B$5:$D$121,3,FALSE)*J171)</f>
        <v>15676</v>
      </c>
      <c r="L171" s="1349" t="s">
        <v>9431</v>
      </c>
      <c r="M171" s="1349">
        <v>4500269283</v>
      </c>
      <c r="N171" s="1349" t="s">
        <v>9452</v>
      </c>
    </row>
    <row r="172" spans="1:14" x14ac:dyDescent="0.25">
      <c r="A172" s="119" t="s">
        <v>305</v>
      </c>
      <c r="B172" s="164">
        <v>41849</v>
      </c>
      <c r="C172" s="118" t="s">
        <v>6083</v>
      </c>
      <c r="D172" s="119" t="s">
        <v>620</v>
      </c>
      <c r="E172" s="162">
        <v>10232456</v>
      </c>
      <c r="F172" s="119">
        <v>24049727</v>
      </c>
      <c r="G172" s="119">
        <v>2702048</v>
      </c>
      <c r="H172" s="120" t="str">
        <f>IF(G172="","",VLOOKUP(G172,ARANCEL!$B$5:$D$121,2,FALSE))</f>
        <v xml:space="preserve">SERVICIO LAB. IMPLANTE CORONA CEMENTADA/ATORNILLADA </v>
      </c>
      <c r="I172" s="121" t="s">
        <v>428</v>
      </c>
      <c r="J172" s="119">
        <v>2</v>
      </c>
      <c r="K172" s="122">
        <f>IF(G172="","",VLOOKUP(G172,ARANCEL!$B$5:$D$121,3,FALSE)*J172)</f>
        <v>87714</v>
      </c>
      <c r="L172" s="1229" t="s">
        <v>6017</v>
      </c>
      <c r="M172" s="1229">
        <v>4500245532</v>
      </c>
      <c r="N172" s="1229">
        <v>9813</v>
      </c>
    </row>
    <row r="173" spans="1:14" x14ac:dyDescent="0.25">
      <c r="A173" s="119" t="s">
        <v>305</v>
      </c>
      <c r="B173" s="164">
        <v>41967</v>
      </c>
      <c r="C173" s="118" t="s">
        <v>6083</v>
      </c>
      <c r="D173" s="119" t="s">
        <v>385</v>
      </c>
      <c r="E173" s="162">
        <v>10285861</v>
      </c>
      <c r="F173" s="119">
        <v>29543549</v>
      </c>
      <c r="G173" s="119">
        <v>2705003</v>
      </c>
      <c r="H173" s="120" t="str">
        <f>IF(G173="","",VLOOKUP(G173,ARANCEL!$B$5:$D$121,2,FALSE))</f>
        <v>INCRUSTACION ESTETICA (ART-GLASS O CERAMICA)</v>
      </c>
      <c r="I173" s="121" t="s">
        <v>318</v>
      </c>
      <c r="J173" s="119">
        <v>1</v>
      </c>
      <c r="K173" s="122">
        <f>IF(G173="","",VLOOKUP(G173,ARANCEL!$B$5:$D$121,3,FALSE)*J173)</f>
        <v>15676</v>
      </c>
      <c r="L173" s="1229" t="s">
        <v>8256</v>
      </c>
      <c r="M173" s="1229">
        <v>4500265488</v>
      </c>
      <c r="N173" s="1229" t="s">
        <v>8949</v>
      </c>
    </row>
    <row r="174" spans="1:14" x14ac:dyDescent="0.25">
      <c r="A174" s="119" t="s">
        <v>305</v>
      </c>
      <c r="B174" s="164">
        <v>42048</v>
      </c>
      <c r="C174" s="118" t="s">
        <v>9563</v>
      </c>
      <c r="D174" s="119" t="s">
        <v>599</v>
      </c>
      <c r="E174" s="162">
        <v>10310192</v>
      </c>
      <c r="F174" s="119">
        <v>30567865</v>
      </c>
      <c r="G174" s="119">
        <v>2704013</v>
      </c>
      <c r="H174" s="120" t="str">
        <f>IF(G174="","",VLOOKUP(G174,ARANCEL!$B$5:$D$121,2,FALSE))</f>
        <v>PROVISORIO (POR PIEZA)</v>
      </c>
      <c r="I174" s="121" t="s">
        <v>317</v>
      </c>
      <c r="J174" s="119">
        <v>1</v>
      </c>
      <c r="K174" s="122">
        <f>IF(G174="","",VLOOKUP(G174,ARANCEL!$B$5:$D$121,3,FALSE)*J174)</f>
        <v>3250</v>
      </c>
      <c r="L174" s="1235" t="str">
        <f>IF(E174="","","IMPAGO")</f>
        <v>IMPAGO</v>
      </c>
      <c r="M174" s="1235" t="str">
        <f>IF(L174="IMPAGO","SIN O.C.","")</f>
        <v>SIN O.C.</v>
      </c>
      <c r="N174" s="1235" t="str">
        <f>IF(L174="IMPAGO","SIN FACT.","")</f>
        <v>SIN FACT.</v>
      </c>
    </row>
    <row r="175" spans="1:14" x14ac:dyDescent="0.25">
      <c r="A175" s="119" t="s">
        <v>606</v>
      </c>
      <c r="B175" s="164">
        <v>42048</v>
      </c>
      <c r="C175" s="118" t="s">
        <v>9563</v>
      </c>
      <c r="D175" s="119" t="s">
        <v>599</v>
      </c>
      <c r="E175" s="162">
        <v>10310192</v>
      </c>
      <c r="F175" s="119">
        <v>30567865</v>
      </c>
      <c r="G175" s="119">
        <v>2704003</v>
      </c>
      <c r="H175" s="120" t="str">
        <f>IF(G175="","",VLOOKUP(G175,ARANCEL!$B$5:$D$121,2,FALSE))</f>
        <v xml:space="preserve">CORONA PERIFERICA CON PERNO MUÑON COLADO </v>
      </c>
      <c r="I175" s="121"/>
      <c r="J175" s="119">
        <v>1</v>
      </c>
      <c r="K175" s="122">
        <f>IF(G175="","",VLOOKUP(G175,ARANCEL!$B$5:$D$121,3,FALSE)*J175)</f>
        <v>32612</v>
      </c>
      <c r="L175" s="1235" t="str">
        <f>IF(E175="","","IMPAGO")</f>
        <v>IMPAGO</v>
      </c>
      <c r="M175" s="1235" t="str">
        <f>IF(L175="IMPAGO","SIN O.C.","")</f>
        <v>SIN O.C.</v>
      </c>
      <c r="N175" s="1235" t="str">
        <f>IF(L175="IMPAGO","SIN FACT.","")</f>
        <v>SIN FACT.</v>
      </c>
    </row>
    <row r="176" spans="1:14" x14ac:dyDescent="0.25">
      <c r="A176" s="119" t="s">
        <v>305</v>
      </c>
      <c r="B176" s="164">
        <v>41654</v>
      </c>
      <c r="C176" s="118" t="s">
        <v>685</v>
      </c>
      <c r="D176" s="119" t="s">
        <v>599</v>
      </c>
      <c r="E176" s="162">
        <v>10169788</v>
      </c>
      <c r="F176" s="119">
        <v>24061875</v>
      </c>
      <c r="G176" s="119">
        <v>2705003</v>
      </c>
      <c r="H176" s="120" t="str">
        <f>IF(G176="","",VLOOKUP(G176,ARANCEL!$B$5:$D$121,2,FALSE))</f>
        <v>INCRUSTACION ESTETICA (ART-GLASS O CERAMICA)</v>
      </c>
      <c r="I176" s="121" t="s">
        <v>308</v>
      </c>
      <c r="J176" s="119">
        <v>1</v>
      </c>
      <c r="K176" s="122">
        <f>IF(G176="","",VLOOKUP(G176,ARANCEL!$B$5:$D$121,3,FALSE)*J176)</f>
        <v>15676</v>
      </c>
      <c r="L176" s="1229" t="s">
        <v>2842</v>
      </c>
      <c r="M176" s="1229">
        <v>4500216231</v>
      </c>
      <c r="N176" s="1229">
        <v>8404</v>
      </c>
    </row>
    <row r="177" spans="1:14" x14ac:dyDescent="0.25">
      <c r="A177" s="119" t="s">
        <v>305</v>
      </c>
      <c r="B177" s="164">
        <v>41904</v>
      </c>
      <c r="C177" s="118" t="s">
        <v>7209</v>
      </c>
      <c r="D177" s="119" t="s">
        <v>385</v>
      </c>
      <c r="E177" s="162">
        <v>10256945</v>
      </c>
      <c r="F177" s="119">
        <v>28235135</v>
      </c>
      <c r="G177" s="119">
        <v>2704013</v>
      </c>
      <c r="H177" s="120" t="str">
        <f>IF(G177="","",VLOOKUP(G177,ARANCEL!$B$5:$D$121,2,FALSE))</f>
        <v>PROVISORIO (POR PIEZA)</v>
      </c>
      <c r="I177" s="121" t="s">
        <v>325</v>
      </c>
      <c r="J177" s="119">
        <v>1</v>
      </c>
      <c r="K177" s="122">
        <f>IF(G177="","",VLOOKUP(G177,ARANCEL!$B$5:$D$121,3,FALSE)*J177)</f>
        <v>3250</v>
      </c>
      <c r="L177" s="1229" t="s">
        <v>7548</v>
      </c>
      <c r="M177" s="1229">
        <v>4500254790</v>
      </c>
      <c r="N177" s="1229" t="s">
        <v>7559</v>
      </c>
    </row>
    <row r="178" spans="1:14" x14ac:dyDescent="0.25">
      <c r="A178" s="119" t="s">
        <v>305</v>
      </c>
      <c r="B178" s="164">
        <v>41904</v>
      </c>
      <c r="C178" s="118" t="s">
        <v>7209</v>
      </c>
      <c r="D178" s="119" t="s">
        <v>385</v>
      </c>
      <c r="E178" s="162">
        <v>10256945</v>
      </c>
      <c r="F178" s="119">
        <v>28235135</v>
      </c>
      <c r="G178" s="119">
        <v>2704003</v>
      </c>
      <c r="H178" s="120" t="str">
        <f>IF(G178="","",VLOOKUP(G178,ARANCEL!$B$5:$D$121,2,FALSE))</f>
        <v xml:space="preserve">CORONA PERIFERICA CON PERNO MUÑON COLADO </v>
      </c>
      <c r="I178" s="121" t="s">
        <v>325</v>
      </c>
      <c r="J178" s="119">
        <v>1</v>
      </c>
      <c r="K178" s="122">
        <f>IF(G178="","",VLOOKUP(G178,ARANCEL!$B$5:$D$121,3,FALSE)*J178)</f>
        <v>32612</v>
      </c>
      <c r="L178" s="1229" t="s">
        <v>7548</v>
      </c>
      <c r="M178" s="1229">
        <v>4500254790</v>
      </c>
      <c r="N178" s="1229" t="s">
        <v>7559</v>
      </c>
    </row>
    <row r="179" spans="1:14" ht="15" customHeight="1" x14ac:dyDescent="0.25">
      <c r="A179" s="119" t="s">
        <v>305</v>
      </c>
      <c r="B179" s="164">
        <v>41697</v>
      </c>
      <c r="C179" s="118" t="s">
        <v>3031</v>
      </c>
      <c r="D179" s="119" t="s">
        <v>89</v>
      </c>
      <c r="E179" s="162">
        <v>10177370</v>
      </c>
      <c r="F179" s="119">
        <v>25196403</v>
      </c>
      <c r="G179" s="119">
        <v>2705003</v>
      </c>
      <c r="H179" s="120" t="str">
        <f>IF(G179="","",VLOOKUP(G179,ARANCEL!$B$5:$D$121,2,FALSE))</f>
        <v>INCRUSTACION ESTETICA (ART-GLASS O CERAMICA)</v>
      </c>
      <c r="I179" s="121" t="s">
        <v>322</v>
      </c>
      <c r="J179" s="119">
        <v>1</v>
      </c>
      <c r="K179" s="122">
        <f>IF(G179="","",VLOOKUP(G179,ARANCEL!$B$5:$D$121,3,FALSE)*J179)</f>
        <v>15676</v>
      </c>
      <c r="L179" s="1229" t="s">
        <v>3438</v>
      </c>
      <c r="M179" s="1229">
        <v>4500220792</v>
      </c>
      <c r="N179" s="1229">
        <v>8628</v>
      </c>
    </row>
    <row r="180" spans="1:14" x14ac:dyDescent="0.25">
      <c r="A180" s="119" t="s">
        <v>305</v>
      </c>
      <c r="B180" s="164">
        <v>41873</v>
      </c>
      <c r="C180" s="118" t="s">
        <v>3031</v>
      </c>
      <c r="D180" s="119" t="s">
        <v>89</v>
      </c>
      <c r="E180" s="162">
        <v>10244723</v>
      </c>
      <c r="F180" s="119">
        <v>27967721</v>
      </c>
      <c r="G180" s="119">
        <v>2704003</v>
      </c>
      <c r="H180" s="120" t="str">
        <f>IF(G180="","",VLOOKUP(G180,ARANCEL!$B$5:$D$121,2,FALSE))</f>
        <v xml:space="preserve">CORONA PERIFERICA CON PERNO MUÑON COLADO </v>
      </c>
      <c r="I180" s="121" t="s">
        <v>324</v>
      </c>
      <c r="J180" s="119">
        <v>1</v>
      </c>
      <c r="K180" s="122">
        <f>IF(G180="","",VLOOKUP(G180,ARANCEL!$B$5:$D$121,3,FALSE)*J180)</f>
        <v>32612</v>
      </c>
      <c r="L180" s="1229" t="s">
        <v>6905</v>
      </c>
      <c r="M180" s="1229">
        <v>4500249929</v>
      </c>
      <c r="N180" s="1229" t="s">
        <v>6907</v>
      </c>
    </row>
    <row r="181" spans="1:14" x14ac:dyDescent="0.25">
      <c r="A181" s="119" t="s">
        <v>313</v>
      </c>
      <c r="B181" s="164">
        <v>41972</v>
      </c>
      <c r="C181" s="118" t="s">
        <v>8613</v>
      </c>
      <c r="D181" s="119" t="s">
        <v>617</v>
      </c>
      <c r="E181" s="162">
        <v>10287964</v>
      </c>
      <c r="F181" s="119">
        <v>29374220</v>
      </c>
      <c r="G181" s="119">
        <v>2704002</v>
      </c>
      <c r="H181" s="120" t="str">
        <f>IF(G181="","",VLOOKUP(G181,ARANCEL!$B$5:$D$121,2,FALSE))</f>
        <v xml:space="preserve">CORONA PERIFERICA </v>
      </c>
      <c r="I181" s="121"/>
      <c r="J181" s="119">
        <v>1</v>
      </c>
      <c r="K181" s="122">
        <f>IF(G181="","",VLOOKUP(G181,ARANCEL!$B$5:$D$121,3,FALSE)*J181)</f>
        <v>25865</v>
      </c>
      <c r="L181" s="1229" t="s">
        <v>8256</v>
      </c>
      <c r="M181" s="1229">
        <v>4500265488</v>
      </c>
      <c r="N181" s="1229" t="s">
        <v>8949</v>
      </c>
    </row>
    <row r="182" spans="1:14" x14ac:dyDescent="0.25">
      <c r="A182" s="119" t="s">
        <v>305</v>
      </c>
      <c r="B182" s="164">
        <v>41972</v>
      </c>
      <c r="C182" s="118" t="s">
        <v>8613</v>
      </c>
      <c r="D182" s="119" t="s">
        <v>617</v>
      </c>
      <c r="E182" s="162">
        <v>10287964</v>
      </c>
      <c r="F182" s="119">
        <v>29374220</v>
      </c>
      <c r="G182" s="119">
        <v>2704005</v>
      </c>
      <c r="H182" s="120" t="str">
        <f>IF(G182="","",VLOOKUP(G182,ARANCEL!$B$5:$D$121,2,FALSE))</f>
        <v>PROVISORIO</v>
      </c>
      <c r="I182" s="121" t="s">
        <v>324</v>
      </c>
      <c r="J182" s="119">
        <v>1</v>
      </c>
      <c r="K182" s="122">
        <f>IF(G182="","",VLOOKUP(G182,ARANCEL!$B$5:$D$121,3,FALSE)*J182)</f>
        <v>3250</v>
      </c>
      <c r="L182" s="1229" t="s">
        <v>8256</v>
      </c>
      <c r="M182" s="1229">
        <v>4500265488</v>
      </c>
      <c r="N182" s="1229" t="s">
        <v>8949</v>
      </c>
    </row>
    <row r="183" spans="1:14" x14ac:dyDescent="0.25">
      <c r="A183" s="119" t="s">
        <v>305</v>
      </c>
      <c r="B183" s="164">
        <v>41981</v>
      </c>
      <c r="C183" s="118" t="s">
        <v>8613</v>
      </c>
      <c r="D183" s="119" t="s">
        <v>617</v>
      </c>
      <c r="E183" s="162">
        <v>10291233</v>
      </c>
      <c r="F183" s="119">
        <v>29829973</v>
      </c>
      <c r="G183" s="119">
        <v>2704002</v>
      </c>
      <c r="H183" s="120" t="str">
        <f>IF(G183="","",VLOOKUP(G183,ARANCEL!$B$5:$D$121,2,FALSE))</f>
        <v xml:space="preserve">CORONA PERIFERICA </v>
      </c>
      <c r="I183" s="121" t="s">
        <v>324</v>
      </c>
      <c r="J183" s="119">
        <v>1</v>
      </c>
      <c r="K183" s="122">
        <f>IF(G183="","",VLOOKUP(G183,ARANCEL!$B$5:$D$121,3,FALSE)*J183)</f>
        <v>25865</v>
      </c>
      <c r="L183" s="1349" t="s">
        <v>9431</v>
      </c>
      <c r="M183" s="1349">
        <v>4500269283</v>
      </c>
      <c r="N183" s="1349" t="s">
        <v>9452</v>
      </c>
    </row>
    <row r="184" spans="1:14" x14ac:dyDescent="0.25">
      <c r="A184" s="119" t="s">
        <v>305</v>
      </c>
      <c r="B184" s="164">
        <v>41981</v>
      </c>
      <c r="C184" s="118" t="s">
        <v>8613</v>
      </c>
      <c r="D184" s="119" t="s">
        <v>617</v>
      </c>
      <c r="E184" s="162">
        <v>10291233</v>
      </c>
      <c r="F184" s="119">
        <v>29829973</v>
      </c>
      <c r="G184" s="119">
        <v>2704005</v>
      </c>
      <c r="H184" s="120" t="str">
        <f>IF(G184="","",VLOOKUP(G184,ARANCEL!$B$5:$D$121,2,FALSE))</f>
        <v>PROVISORIO</v>
      </c>
      <c r="I184" s="121" t="s">
        <v>324</v>
      </c>
      <c r="J184" s="119">
        <v>1</v>
      </c>
      <c r="K184" s="122">
        <f>IF(G184="","",VLOOKUP(G184,ARANCEL!$B$5:$D$121,3,FALSE)*J184)</f>
        <v>3250</v>
      </c>
      <c r="L184" s="1349" t="s">
        <v>9431</v>
      </c>
      <c r="M184" s="1349">
        <v>4500269283</v>
      </c>
      <c r="N184" s="1349" t="s">
        <v>9452</v>
      </c>
    </row>
    <row r="185" spans="1:14" x14ac:dyDescent="0.25">
      <c r="A185" s="119" t="s">
        <v>305</v>
      </c>
      <c r="B185" s="164">
        <v>41978</v>
      </c>
      <c r="C185" s="118" t="s">
        <v>8704</v>
      </c>
      <c r="D185" s="119" t="s">
        <v>2904</v>
      </c>
      <c r="E185" s="162">
        <v>10290482</v>
      </c>
      <c r="F185" s="119">
        <v>29910709</v>
      </c>
      <c r="G185" s="119">
        <v>2707001</v>
      </c>
      <c r="H185" s="120" t="str">
        <f>IF(G185="","",VLOOKUP(G185,ARANCEL!$B$5:$D$121,2,FALSE))</f>
        <v xml:space="preserve">PLANO DE RELAJACION </v>
      </c>
      <c r="I185" s="121" t="s">
        <v>306</v>
      </c>
      <c r="J185" s="119">
        <v>1</v>
      </c>
      <c r="K185" s="122">
        <f>IF(G185="","",VLOOKUP(G185,ARANCEL!$B$5:$D$121,3,FALSE)*J185)</f>
        <v>9221</v>
      </c>
      <c r="L185" s="1229" t="s">
        <v>8256</v>
      </c>
      <c r="M185" s="1229">
        <v>4500265488</v>
      </c>
      <c r="N185" s="1229" t="s">
        <v>8949</v>
      </c>
    </row>
    <row r="186" spans="1:14" x14ac:dyDescent="0.25">
      <c r="A186" s="119" t="s">
        <v>305</v>
      </c>
      <c r="B186" s="164">
        <v>41921</v>
      </c>
      <c r="C186" s="118" t="s">
        <v>7517</v>
      </c>
      <c r="D186" s="119" t="s">
        <v>607</v>
      </c>
      <c r="E186" s="162">
        <v>10261834</v>
      </c>
      <c r="F186" s="119">
        <v>28891227</v>
      </c>
      <c r="G186" s="119">
        <v>2705003</v>
      </c>
      <c r="H186" s="120" t="str">
        <f>IF(G186="","",VLOOKUP(G186,ARANCEL!$B$5:$D$121,2,FALSE))</f>
        <v>INCRUSTACION ESTETICA (ART-GLASS O CERAMICA)</v>
      </c>
      <c r="I186" s="121"/>
      <c r="J186" s="119">
        <v>1</v>
      </c>
      <c r="K186" s="122">
        <f>IF(G186="","",VLOOKUP(G186,ARANCEL!$B$5:$D$121,3,FALSE)*J186)</f>
        <v>15676</v>
      </c>
      <c r="L186" s="1229" t="s">
        <v>8279</v>
      </c>
      <c r="M186" s="1229">
        <v>4500257653</v>
      </c>
      <c r="N186" s="1229" t="s">
        <v>8284</v>
      </c>
    </row>
    <row r="187" spans="1:14" x14ac:dyDescent="0.25">
      <c r="A187" s="119" t="s">
        <v>305</v>
      </c>
      <c r="B187" s="164">
        <v>41683</v>
      </c>
      <c r="C187" s="118" t="s">
        <v>2721</v>
      </c>
      <c r="D187" s="119" t="s">
        <v>607</v>
      </c>
      <c r="E187" s="162">
        <v>10172807</v>
      </c>
      <c r="F187" s="119">
        <v>24966291</v>
      </c>
      <c r="G187" s="119">
        <v>2707001</v>
      </c>
      <c r="H187" s="120" t="str">
        <f>IF(G187="","",VLOOKUP(G187,ARANCEL!$B$5:$D$121,2,FALSE))</f>
        <v xml:space="preserve">PLANO DE RELAJACION </v>
      </c>
      <c r="I187" s="121" t="s">
        <v>306</v>
      </c>
      <c r="J187" s="119">
        <v>1</v>
      </c>
      <c r="K187" s="122">
        <f>IF(G187="","",VLOOKUP(G187,ARANCEL!$B$5:$D$121,3,FALSE)*J187)</f>
        <v>9221</v>
      </c>
      <c r="L187" s="1229" t="s">
        <v>3438</v>
      </c>
      <c r="M187" s="1229">
        <v>4500220789</v>
      </c>
      <c r="N187" s="1229">
        <v>8626</v>
      </c>
    </row>
    <row r="188" spans="1:14" x14ac:dyDescent="0.25">
      <c r="A188" s="119" t="s">
        <v>305</v>
      </c>
      <c r="B188" s="164">
        <v>41844</v>
      </c>
      <c r="C188" s="118" t="s">
        <v>5943</v>
      </c>
      <c r="D188" s="119" t="s">
        <v>599</v>
      </c>
      <c r="E188" s="162">
        <v>10230694</v>
      </c>
      <c r="F188" s="119">
        <v>27608223</v>
      </c>
      <c r="G188" s="119">
        <v>2704013</v>
      </c>
      <c r="H188" s="120" t="str">
        <f>IF(G188="","",VLOOKUP(G188,ARANCEL!$B$5:$D$121,2,FALSE))</f>
        <v>PROVISORIO (POR PIEZA)</v>
      </c>
      <c r="I188" s="121" t="s">
        <v>664</v>
      </c>
      <c r="J188" s="119">
        <v>2</v>
      </c>
      <c r="K188" s="122">
        <f>IF(G188="","",VLOOKUP(G188,ARANCEL!$B$5:$D$121,3,FALSE)*J188)</f>
        <v>6500</v>
      </c>
      <c r="L188" s="1229" t="s">
        <v>6017</v>
      </c>
      <c r="M188" s="1229">
        <v>4500245532</v>
      </c>
      <c r="N188" s="1229">
        <v>9813</v>
      </c>
    </row>
    <row r="189" spans="1:14" x14ac:dyDescent="0.25">
      <c r="A189" s="119" t="s">
        <v>305</v>
      </c>
      <c r="B189" s="164">
        <v>41844</v>
      </c>
      <c r="C189" s="118" t="s">
        <v>5943</v>
      </c>
      <c r="D189" s="119" t="s">
        <v>599</v>
      </c>
      <c r="E189" s="162">
        <v>10230694</v>
      </c>
      <c r="F189" s="119">
        <v>27608223</v>
      </c>
      <c r="G189" s="119">
        <v>2704003</v>
      </c>
      <c r="H189" s="120" t="str">
        <f>IF(G189="","",VLOOKUP(G189,ARANCEL!$B$5:$D$121,2,FALSE))</f>
        <v xml:space="preserve">CORONA PERIFERICA CON PERNO MUÑON COLADO </v>
      </c>
      <c r="I189" s="121" t="s">
        <v>664</v>
      </c>
      <c r="J189" s="119">
        <v>2</v>
      </c>
      <c r="K189" s="122">
        <f>IF(G189="","",VLOOKUP(G189,ARANCEL!$B$5:$D$121,3,FALSE)*J189)</f>
        <v>65224</v>
      </c>
      <c r="L189" s="1229" t="s">
        <v>6017</v>
      </c>
      <c r="M189" s="1229">
        <v>4500243665</v>
      </c>
      <c r="N189" s="1229">
        <v>9791</v>
      </c>
    </row>
    <row r="190" spans="1:14" x14ac:dyDescent="0.25">
      <c r="A190" s="119" t="s">
        <v>305</v>
      </c>
      <c r="B190" s="164">
        <v>41718</v>
      </c>
      <c r="C190" s="118" t="s">
        <v>3445</v>
      </c>
      <c r="D190" s="119" t="s">
        <v>385</v>
      </c>
      <c r="E190" s="162">
        <v>10182228</v>
      </c>
      <c r="F190" s="119">
        <v>25415693</v>
      </c>
      <c r="G190" s="119">
        <v>2705004</v>
      </c>
      <c r="H190" s="120" t="str">
        <f>IF(G190="","",VLOOKUP(G190,ARANCEL!$B$5:$D$121,2,FALSE))</f>
        <v>CARILLA ESTETICA (ART-GLASS O CERAMICA)</v>
      </c>
      <c r="I190" s="121" t="s">
        <v>323</v>
      </c>
      <c r="J190" s="119">
        <v>1</v>
      </c>
      <c r="K190" s="122">
        <f>IF(G190="","",VLOOKUP(G190,ARANCEL!$B$5:$D$121,3,FALSE)*J190)</f>
        <v>26753</v>
      </c>
      <c r="L190" s="1229" t="s">
        <v>4612</v>
      </c>
      <c r="M190" s="1229">
        <v>4500230026</v>
      </c>
      <c r="N190" s="1229">
        <v>9208</v>
      </c>
    </row>
    <row r="191" spans="1:14" x14ac:dyDescent="0.25">
      <c r="A191" s="119" t="s">
        <v>305</v>
      </c>
      <c r="B191" s="164">
        <v>41731</v>
      </c>
      <c r="C191" s="118" t="s">
        <v>3445</v>
      </c>
      <c r="D191" s="119" t="s">
        <v>619</v>
      </c>
      <c r="E191" s="162">
        <v>10185790</v>
      </c>
      <c r="F191" s="119">
        <v>25536249</v>
      </c>
      <c r="G191" s="119">
        <v>2707001</v>
      </c>
      <c r="H191" s="120" t="str">
        <f>IF(G191="","",VLOOKUP(G191,ARANCEL!$B$5:$D$121,2,FALSE))</f>
        <v xml:space="preserve">PLANO DE RELAJACION </v>
      </c>
      <c r="I191" s="121" t="s">
        <v>306</v>
      </c>
      <c r="J191" s="119">
        <v>1</v>
      </c>
      <c r="K191" s="122">
        <f>IF(G191="","",VLOOKUP(G191,ARANCEL!$B$5:$D$121,3,FALSE)*J191)</f>
        <v>9221</v>
      </c>
      <c r="L191" s="1235" t="str">
        <f>IF(E191="","","IMPAGO")</f>
        <v>IMPAGO</v>
      </c>
      <c r="M191" s="1235" t="str">
        <f>IF(L191="IMPAGO","SIN O.C.","")</f>
        <v>SIN O.C.</v>
      </c>
      <c r="N191" s="1235" t="str">
        <f>IF(L191="IMPAGO","SIN FACT.","")</f>
        <v>SIN FACT.</v>
      </c>
    </row>
    <row r="192" spans="1:14" x14ac:dyDescent="0.25">
      <c r="A192" s="119" t="s">
        <v>305</v>
      </c>
      <c r="B192" s="164">
        <v>42017</v>
      </c>
      <c r="C192" s="118" t="s">
        <v>9496</v>
      </c>
      <c r="D192" s="119" t="s">
        <v>7185</v>
      </c>
      <c r="E192" s="162">
        <v>10307528</v>
      </c>
      <c r="F192" s="119">
        <v>30471333</v>
      </c>
      <c r="G192" s="119">
        <v>2707001</v>
      </c>
      <c r="H192" s="120" t="str">
        <f>IF(G192="","",VLOOKUP(G192,ARANCEL!$B$5:$D$121,2,FALSE))</f>
        <v xml:space="preserve">PLANO DE RELAJACION </v>
      </c>
      <c r="I192" s="121" t="s">
        <v>331</v>
      </c>
      <c r="J192" s="119">
        <v>1</v>
      </c>
      <c r="K192" s="122">
        <f>IF(G192="","",VLOOKUP(G192,ARANCEL!$B$5:$D$121,3,FALSE)*J192)</f>
        <v>9221</v>
      </c>
      <c r="L192" s="1235" t="str">
        <f>IF(E192="","","IMPAGO")</f>
        <v>IMPAGO</v>
      </c>
      <c r="M192" s="1235" t="str">
        <f>IF(L192="IMPAGO","SIN O.C.","")</f>
        <v>SIN O.C.</v>
      </c>
      <c r="N192" s="1235" t="str">
        <f>IF(L192="IMPAGO","SIN FACT.","")</f>
        <v>SIN FACT.</v>
      </c>
    </row>
    <row r="193" spans="1:14" x14ac:dyDescent="0.25">
      <c r="A193" s="119" t="s">
        <v>305</v>
      </c>
      <c r="B193" s="164">
        <v>41739</v>
      </c>
      <c r="C193" s="118" t="s">
        <v>3896</v>
      </c>
      <c r="D193" s="119" t="s">
        <v>2927</v>
      </c>
      <c r="E193" s="162">
        <v>10187472</v>
      </c>
      <c r="F193" s="119">
        <v>25636225</v>
      </c>
      <c r="G193" s="119">
        <v>2705003</v>
      </c>
      <c r="H193" s="120" t="str">
        <f>IF(G193="","",VLOOKUP(G193,ARANCEL!$B$5:$D$121,2,FALSE))</f>
        <v>INCRUSTACION ESTETICA (ART-GLASS O CERAMICA)</v>
      </c>
      <c r="I193" s="121" t="s">
        <v>326</v>
      </c>
      <c r="J193" s="119">
        <v>1</v>
      </c>
      <c r="K193" s="122">
        <f>IF(G193="","",VLOOKUP(G193,ARANCEL!$B$5:$D$121,3,FALSE)*J193)</f>
        <v>15676</v>
      </c>
      <c r="L193" s="1235" t="str">
        <f>IF(E193="","","IMPAGO")</f>
        <v>IMPAGO</v>
      </c>
      <c r="M193" s="1235" t="str">
        <f>IF(L193="IMPAGO","SIN O.C.","")</f>
        <v>SIN O.C.</v>
      </c>
      <c r="N193" s="1235" t="str">
        <f>IF(L193="IMPAGO","SIN FACT.","")</f>
        <v>SIN FACT.</v>
      </c>
    </row>
    <row r="194" spans="1:14" x14ac:dyDescent="0.25">
      <c r="A194" s="119" t="s">
        <v>305</v>
      </c>
      <c r="B194" s="164">
        <v>41764</v>
      </c>
      <c r="C194" s="118" t="s">
        <v>4379</v>
      </c>
      <c r="D194" s="119" t="s">
        <v>645</v>
      </c>
      <c r="E194" s="162">
        <v>10194780</v>
      </c>
      <c r="F194" s="119">
        <v>26154935</v>
      </c>
      <c r="G194" s="119">
        <v>2707001</v>
      </c>
      <c r="H194" s="120" t="str">
        <f>IF(G194="","",VLOOKUP(G194,ARANCEL!$B$5:$D$121,2,FALSE))</f>
        <v xml:space="preserve">PLANO DE RELAJACION </v>
      </c>
      <c r="I194" s="121" t="s">
        <v>306</v>
      </c>
      <c r="J194" s="119">
        <v>1</v>
      </c>
      <c r="K194" s="122">
        <f>IF(G194="","",VLOOKUP(G194,ARANCEL!$B$5:$D$121,3,FALSE)*J194)</f>
        <v>9221</v>
      </c>
      <c r="L194" s="1229" t="s">
        <v>5292</v>
      </c>
      <c r="M194" s="1229">
        <v>4500235498</v>
      </c>
      <c r="N194" s="1229">
        <v>9398</v>
      </c>
    </row>
    <row r="195" spans="1:14" x14ac:dyDescent="0.25">
      <c r="A195" s="119" t="s">
        <v>305</v>
      </c>
      <c r="B195" s="164">
        <v>41801</v>
      </c>
      <c r="C195" s="118" t="s">
        <v>5035</v>
      </c>
      <c r="D195" s="119" t="s">
        <v>2927</v>
      </c>
      <c r="E195" s="162">
        <v>10209218</v>
      </c>
      <c r="F195" s="119">
        <v>26327911</v>
      </c>
      <c r="G195" s="119">
        <v>2704005</v>
      </c>
      <c r="H195" s="120" t="str">
        <f>IF(G195="","",VLOOKUP(G195,ARANCEL!$B$5:$D$121,2,FALSE))</f>
        <v>PROVISORIO</v>
      </c>
      <c r="I195" s="121" t="s">
        <v>308</v>
      </c>
      <c r="J195" s="119">
        <v>1</v>
      </c>
      <c r="K195" s="122">
        <f>IF(G195="","",VLOOKUP(G195,ARANCEL!$B$5:$D$121,3,FALSE)*J195)</f>
        <v>3250</v>
      </c>
      <c r="L195" s="1229" t="s">
        <v>5742</v>
      </c>
      <c r="M195" s="1229">
        <v>4500239441</v>
      </c>
      <c r="N195" s="1229" t="s">
        <v>5755</v>
      </c>
    </row>
    <row r="196" spans="1:14" x14ac:dyDescent="0.25">
      <c r="A196" s="169" t="s">
        <v>305</v>
      </c>
      <c r="B196" s="164">
        <v>41838</v>
      </c>
      <c r="C196" s="118" t="s">
        <v>5035</v>
      </c>
      <c r="D196" s="119" t="s">
        <v>2927</v>
      </c>
      <c r="E196" s="162">
        <v>10228398</v>
      </c>
      <c r="F196" s="119">
        <v>26327911</v>
      </c>
      <c r="G196" s="119">
        <v>2704003</v>
      </c>
      <c r="H196" s="120" t="str">
        <f>IF(G196="","",VLOOKUP(G196,ARANCEL!$B$5:$D$121,2,FALSE))</f>
        <v xml:space="preserve">CORONA PERIFERICA CON PERNO MUÑON COLADO </v>
      </c>
      <c r="I196" s="121" t="s">
        <v>308</v>
      </c>
      <c r="J196" s="119">
        <v>1</v>
      </c>
      <c r="K196" s="122">
        <f>IF(G196="","",VLOOKUP(G196,ARANCEL!$B$5:$D$121,3,FALSE)*J196)</f>
        <v>32612</v>
      </c>
      <c r="L196" s="1229" t="s">
        <v>6017</v>
      </c>
      <c r="M196" s="1229">
        <v>4500243665</v>
      </c>
      <c r="N196" s="1229">
        <v>9791</v>
      </c>
    </row>
    <row r="197" spans="1:14" x14ac:dyDescent="0.25">
      <c r="A197" s="119" t="s">
        <v>305</v>
      </c>
      <c r="B197" s="164">
        <v>41722</v>
      </c>
      <c r="C197" s="118" t="s">
        <v>3544</v>
      </c>
      <c r="D197" s="119" t="s">
        <v>620</v>
      </c>
      <c r="E197" s="162">
        <v>10184054</v>
      </c>
      <c r="F197" s="119">
        <v>25369001</v>
      </c>
      <c r="G197" s="119">
        <v>2704005</v>
      </c>
      <c r="H197" s="120" t="str">
        <f>IF(G197="","",VLOOKUP(G197,ARANCEL!$B$5:$D$121,2,FALSE))</f>
        <v>PROVISORIO</v>
      </c>
      <c r="I197" s="121" t="s">
        <v>312</v>
      </c>
      <c r="J197" s="119">
        <v>1</v>
      </c>
      <c r="K197" s="122">
        <f>IF(G197="","",VLOOKUP(G197,ARANCEL!$B$5:$D$121,3,FALSE)*J197)</f>
        <v>3250</v>
      </c>
      <c r="L197" s="1229" t="s">
        <v>3058</v>
      </c>
      <c r="M197" s="1229">
        <v>4500225663</v>
      </c>
      <c r="N197" s="1229">
        <v>8896</v>
      </c>
    </row>
    <row r="198" spans="1:14" x14ac:dyDescent="0.25">
      <c r="A198" s="119" t="s">
        <v>305</v>
      </c>
      <c r="B198" s="164">
        <v>41722</v>
      </c>
      <c r="C198" s="118" t="s">
        <v>3544</v>
      </c>
      <c r="D198" s="119" t="s">
        <v>620</v>
      </c>
      <c r="E198" s="162">
        <v>10184054</v>
      </c>
      <c r="F198" s="119">
        <v>25369001</v>
      </c>
      <c r="G198" s="119">
        <v>2704003</v>
      </c>
      <c r="H198" s="120" t="str">
        <f>IF(G198="","",VLOOKUP(G198,ARANCEL!$B$5:$D$121,2,FALSE))</f>
        <v xml:space="preserve">CORONA PERIFERICA CON PERNO MUÑON COLADO </v>
      </c>
      <c r="I198" s="121" t="s">
        <v>312</v>
      </c>
      <c r="J198" s="119">
        <v>1</v>
      </c>
      <c r="K198" s="122">
        <f>IF(G198="","",VLOOKUP(G198,ARANCEL!$B$5:$D$121,3,FALSE)*J198)</f>
        <v>32612</v>
      </c>
      <c r="L198" s="1229" t="s">
        <v>3058</v>
      </c>
      <c r="M198" s="1229">
        <v>4500225663</v>
      </c>
      <c r="N198" s="1229">
        <v>8896</v>
      </c>
    </row>
    <row r="199" spans="1:14" x14ac:dyDescent="0.25">
      <c r="A199" s="119" t="s">
        <v>305</v>
      </c>
      <c r="B199" s="164">
        <v>41820</v>
      </c>
      <c r="C199" s="118" t="s">
        <v>5396</v>
      </c>
      <c r="D199" s="119" t="s">
        <v>617</v>
      </c>
      <c r="E199" s="162">
        <v>10217535</v>
      </c>
      <c r="F199" s="119">
        <v>27164055</v>
      </c>
      <c r="G199" s="119">
        <v>2705003</v>
      </c>
      <c r="H199" s="120" t="str">
        <f>IF(G199="","",VLOOKUP(G199,ARANCEL!$B$5:$D$121,2,FALSE))</f>
        <v>INCRUSTACION ESTETICA (ART-GLASS O CERAMICA)</v>
      </c>
      <c r="I199" s="121" t="s">
        <v>308</v>
      </c>
      <c r="J199" s="119">
        <v>1</v>
      </c>
      <c r="K199" s="122">
        <f>IF(G199="","",VLOOKUP(G199,ARANCEL!$B$5:$D$121,3,FALSE)*J199)</f>
        <v>15676</v>
      </c>
      <c r="L199" s="1229" t="s">
        <v>5742</v>
      </c>
      <c r="M199" s="1229">
        <v>4500239441</v>
      </c>
      <c r="N199" s="1229" t="s">
        <v>5755</v>
      </c>
    </row>
    <row r="200" spans="1:14" x14ac:dyDescent="0.25">
      <c r="A200" s="119" t="s">
        <v>305</v>
      </c>
      <c r="B200" s="164">
        <v>41726</v>
      </c>
      <c r="C200" s="118" t="s">
        <v>3586</v>
      </c>
      <c r="D200" s="119" t="s">
        <v>2927</v>
      </c>
      <c r="E200" s="162">
        <v>10184354</v>
      </c>
      <c r="F200" s="119">
        <v>25406279</v>
      </c>
      <c r="G200" s="119">
        <v>2705003</v>
      </c>
      <c r="H200" s="120" t="str">
        <f>IF(G200="","",VLOOKUP(G200,ARANCEL!$B$5:$D$121,2,FALSE))</f>
        <v>INCRUSTACION ESTETICA (ART-GLASS O CERAMICA)</v>
      </c>
      <c r="I200" s="121" t="s">
        <v>312</v>
      </c>
      <c r="J200" s="119">
        <v>1</v>
      </c>
      <c r="K200" s="122">
        <f>IF(G200="","",VLOOKUP(G200,ARANCEL!$B$5:$D$121,3,FALSE)*J200)</f>
        <v>15676</v>
      </c>
      <c r="L200" s="1229" t="s">
        <v>3058</v>
      </c>
      <c r="M200" s="1229">
        <v>4500225665</v>
      </c>
      <c r="N200" s="1229">
        <v>8946</v>
      </c>
    </row>
    <row r="201" spans="1:14" ht="15" customHeight="1" x14ac:dyDescent="0.25">
      <c r="A201" s="119" t="s">
        <v>305</v>
      </c>
      <c r="B201" s="164">
        <v>41947</v>
      </c>
      <c r="C201" s="118" t="s">
        <v>8051</v>
      </c>
      <c r="D201" s="119" t="s">
        <v>599</v>
      </c>
      <c r="E201" s="162">
        <v>10274987</v>
      </c>
      <c r="F201" s="119">
        <v>28416101</v>
      </c>
      <c r="G201" s="119">
        <v>2707001</v>
      </c>
      <c r="H201" s="120" t="str">
        <f>IF(G201="","",VLOOKUP(G201,ARANCEL!$B$5:$D$121,2,FALSE))</f>
        <v xml:space="preserve">PLANO DE RELAJACION </v>
      </c>
      <c r="I201" s="121" t="s">
        <v>306</v>
      </c>
      <c r="J201" s="119">
        <v>1</v>
      </c>
      <c r="K201" s="122">
        <f>IF(G201="","",VLOOKUP(G201,ARANCEL!$B$5:$D$121,3,FALSE)*J201)</f>
        <v>9221</v>
      </c>
      <c r="L201" s="1229" t="s">
        <v>8256</v>
      </c>
      <c r="M201" s="1229">
        <v>4500265488</v>
      </c>
      <c r="N201" s="1229" t="s">
        <v>8949</v>
      </c>
    </row>
    <row r="202" spans="1:14" x14ac:dyDescent="0.25">
      <c r="A202" s="119" t="s">
        <v>305</v>
      </c>
      <c r="B202" s="164">
        <v>41697</v>
      </c>
      <c r="C202" s="118" t="s">
        <v>3012</v>
      </c>
      <c r="D202" s="119" t="s">
        <v>604</v>
      </c>
      <c r="E202" s="162">
        <v>10177276</v>
      </c>
      <c r="F202" s="119">
        <v>24673521</v>
      </c>
      <c r="G202" s="119">
        <v>2707001</v>
      </c>
      <c r="H202" s="120" t="str">
        <f>IF(G202="","",VLOOKUP(G202,ARANCEL!$B$5:$D$121,2,FALSE))</f>
        <v xml:space="preserve">PLANO DE RELAJACION </v>
      </c>
      <c r="I202" s="121" t="s">
        <v>306</v>
      </c>
      <c r="J202" s="119">
        <v>1</v>
      </c>
      <c r="K202" s="122">
        <f>IF(G202="","",VLOOKUP(G202,ARANCEL!$B$5:$D$121,3,FALSE)*J202)</f>
        <v>9221</v>
      </c>
      <c r="L202" s="1229" t="s">
        <v>3438</v>
      </c>
      <c r="M202" s="1229">
        <v>4500220790</v>
      </c>
      <c r="N202" s="1229">
        <v>8627</v>
      </c>
    </row>
    <row r="203" spans="1:14" x14ac:dyDescent="0.25">
      <c r="A203" s="119" t="s">
        <v>305</v>
      </c>
      <c r="B203" s="164">
        <v>41865</v>
      </c>
      <c r="C203" s="118" t="s">
        <v>6405</v>
      </c>
      <c r="D203" s="119" t="s">
        <v>619</v>
      </c>
      <c r="E203" s="162">
        <v>10241782</v>
      </c>
      <c r="F203" s="119">
        <v>27974930</v>
      </c>
      <c r="G203" s="119">
        <v>2705003</v>
      </c>
      <c r="H203" s="120" t="str">
        <f>IF(G203="","",VLOOKUP(G203,ARANCEL!$B$5:$D$121,2,FALSE))</f>
        <v>INCRUSTACION ESTETICA (ART-GLASS O CERAMICA)</v>
      </c>
      <c r="I203" s="121" t="s">
        <v>326</v>
      </c>
      <c r="J203" s="119">
        <v>1</v>
      </c>
      <c r="K203" s="122">
        <f>IF(G203="","",VLOOKUP(G203,ARANCEL!$B$5:$D$121,3,FALSE)*J203)</f>
        <v>15676</v>
      </c>
      <c r="L203" s="1229" t="s">
        <v>6905</v>
      </c>
      <c r="M203" s="1229">
        <v>4500249929</v>
      </c>
      <c r="N203" s="1229" t="s">
        <v>6907</v>
      </c>
    </row>
    <row r="204" spans="1:14" x14ac:dyDescent="0.25">
      <c r="A204" s="119" t="s">
        <v>305</v>
      </c>
      <c r="B204" s="164">
        <v>41933</v>
      </c>
      <c r="C204" s="118" t="s">
        <v>7756</v>
      </c>
      <c r="D204" s="119" t="s">
        <v>7185</v>
      </c>
      <c r="E204" s="162">
        <v>10267455</v>
      </c>
      <c r="F204" s="119">
        <v>28992363</v>
      </c>
      <c r="G204" s="119">
        <v>2707001</v>
      </c>
      <c r="H204" s="120" t="str">
        <f>IF(G204="","",VLOOKUP(G204,ARANCEL!$B$5:$D$121,2,FALSE))</f>
        <v xml:space="preserve">PLANO DE RELAJACION </v>
      </c>
      <c r="I204" s="121" t="s">
        <v>306</v>
      </c>
      <c r="J204" s="119">
        <v>1</v>
      </c>
      <c r="K204" s="122">
        <f>IF(G204="","",VLOOKUP(G204,ARANCEL!$B$5:$D$121,3,FALSE)*J204)</f>
        <v>9221</v>
      </c>
      <c r="L204" s="1229" t="s">
        <v>8279</v>
      </c>
      <c r="M204" s="1229">
        <v>4500257653</v>
      </c>
      <c r="N204" s="1229" t="s">
        <v>8284</v>
      </c>
    </row>
    <row r="205" spans="1:14" x14ac:dyDescent="0.25">
      <c r="A205" s="119" t="s">
        <v>305</v>
      </c>
      <c r="B205" s="164">
        <v>41907</v>
      </c>
      <c r="C205" s="118" t="s">
        <v>7263</v>
      </c>
      <c r="D205" s="119" t="s">
        <v>89</v>
      </c>
      <c r="E205" s="162">
        <v>10257947</v>
      </c>
      <c r="F205" s="119">
        <v>28123017</v>
      </c>
      <c r="G205" s="119">
        <v>2704003</v>
      </c>
      <c r="H205" s="120" t="str">
        <f>IF(G205="","",VLOOKUP(G205,ARANCEL!$B$5:$D$121,2,FALSE))</f>
        <v xml:space="preserve">CORONA PERIFERICA CON PERNO MUÑON COLADO </v>
      </c>
      <c r="I205" s="121" t="s">
        <v>756</v>
      </c>
      <c r="J205" s="119">
        <v>2</v>
      </c>
      <c r="K205" s="122">
        <f>IF(G205="","",VLOOKUP(G205,ARANCEL!$B$5:$D$121,3,FALSE)*J205)</f>
        <v>65224</v>
      </c>
      <c r="L205" s="1229" t="s">
        <v>7548</v>
      </c>
      <c r="M205" s="1229">
        <v>4500254790</v>
      </c>
      <c r="N205" s="1229" t="s">
        <v>7559</v>
      </c>
    </row>
    <row r="206" spans="1:14" x14ac:dyDescent="0.25">
      <c r="A206" s="119" t="s">
        <v>313</v>
      </c>
      <c r="B206" s="164">
        <v>41907</v>
      </c>
      <c r="C206" s="118" t="s">
        <v>7263</v>
      </c>
      <c r="D206" s="119" t="s">
        <v>89</v>
      </c>
      <c r="E206" s="162">
        <v>10257947</v>
      </c>
      <c r="F206" s="119">
        <v>28123017</v>
      </c>
      <c r="G206" s="119">
        <v>2704013</v>
      </c>
      <c r="H206" s="120" t="str">
        <f>IF(G206="","",VLOOKUP(G206,ARANCEL!$B$5:$D$121,2,FALSE))</f>
        <v>PROVISORIO (POR PIEZA)</v>
      </c>
      <c r="I206" s="121"/>
      <c r="J206" s="119">
        <v>2</v>
      </c>
      <c r="K206" s="122">
        <f>IF(G206="","",VLOOKUP(G206,ARANCEL!$B$5:$D$121,3,FALSE)*J206)</f>
        <v>6500</v>
      </c>
      <c r="L206" s="1229" t="s">
        <v>7548</v>
      </c>
      <c r="M206" s="1229">
        <v>4500254790</v>
      </c>
      <c r="N206" s="1229" t="s">
        <v>7559</v>
      </c>
    </row>
    <row r="207" spans="1:14" x14ac:dyDescent="0.25">
      <c r="A207" s="119" t="s">
        <v>305</v>
      </c>
      <c r="B207" s="164">
        <v>41711</v>
      </c>
      <c r="C207" s="118" t="s">
        <v>3279</v>
      </c>
      <c r="D207" s="119" t="s">
        <v>619</v>
      </c>
      <c r="E207" s="162">
        <v>10180962</v>
      </c>
      <c r="F207" s="119">
        <v>24506048</v>
      </c>
      <c r="G207" s="119">
        <v>2705003</v>
      </c>
      <c r="H207" s="120" t="str">
        <f>IF(G207="","",VLOOKUP(G207,ARANCEL!$B$5:$D$121,2,FALSE))</f>
        <v>INCRUSTACION ESTETICA (ART-GLASS O CERAMICA)</v>
      </c>
      <c r="I207" s="121" t="s">
        <v>317</v>
      </c>
      <c r="J207" s="119">
        <v>1</v>
      </c>
      <c r="K207" s="122">
        <f>IF(G207="","",VLOOKUP(G207,ARANCEL!$B$5:$D$121,3,FALSE)*J207)</f>
        <v>15676</v>
      </c>
      <c r="L207" s="1229" t="s">
        <v>3438</v>
      </c>
      <c r="M207" s="1229">
        <v>4500220794</v>
      </c>
      <c r="N207" s="1229">
        <v>8629</v>
      </c>
    </row>
    <row r="208" spans="1:14" x14ac:dyDescent="0.25">
      <c r="A208" s="119" t="s">
        <v>305</v>
      </c>
      <c r="B208" s="164">
        <v>41718</v>
      </c>
      <c r="C208" s="118" t="s">
        <v>3279</v>
      </c>
      <c r="D208" s="119" t="s">
        <v>2904</v>
      </c>
      <c r="E208" s="162">
        <v>10181648</v>
      </c>
      <c r="F208" s="119">
        <v>25489438</v>
      </c>
      <c r="G208" s="119">
        <v>2707001</v>
      </c>
      <c r="H208" s="120" t="str">
        <f>IF(G208="","",VLOOKUP(G208,ARANCEL!$B$5:$D$121,2,FALSE))</f>
        <v xml:space="preserve">PLANO DE RELAJACION </v>
      </c>
      <c r="I208" s="121" t="s">
        <v>306</v>
      </c>
      <c r="J208" s="119">
        <v>1</v>
      </c>
      <c r="K208" s="122">
        <f>IF(G208="","",VLOOKUP(G208,ARANCEL!$B$5:$D$121,3,FALSE)*J208)</f>
        <v>9221</v>
      </c>
      <c r="L208" s="1229" t="s">
        <v>3058</v>
      </c>
      <c r="M208" s="1229">
        <v>4500225665</v>
      </c>
      <c r="N208" s="1229">
        <v>8946</v>
      </c>
    </row>
    <row r="209" spans="1:14" x14ac:dyDescent="0.25">
      <c r="A209" s="119" t="s">
        <v>313</v>
      </c>
      <c r="B209" s="164">
        <v>41794</v>
      </c>
      <c r="C209" s="118" t="s">
        <v>4914</v>
      </c>
      <c r="D209" s="119" t="s">
        <v>604</v>
      </c>
      <c r="E209" s="162">
        <v>10205079</v>
      </c>
      <c r="F209" s="119">
        <v>25925850</v>
      </c>
      <c r="G209" s="119">
        <v>2705003</v>
      </c>
      <c r="H209" s="120" t="str">
        <f>IF(G209="","",VLOOKUP(G209,ARANCEL!$B$5:$D$121,2,FALSE))</f>
        <v>INCRUSTACION ESTETICA (ART-GLASS O CERAMICA)</v>
      </c>
      <c r="I209" s="121" t="s">
        <v>308</v>
      </c>
      <c r="J209" s="119">
        <v>1</v>
      </c>
      <c r="K209" s="122">
        <f>IF(G209="","",VLOOKUP(G209,ARANCEL!$B$5:$D$121,3,FALSE)*J209)</f>
        <v>15676</v>
      </c>
      <c r="L209" s="1229" t="s">
        <v>5742</v>
      </c>
      <c r="M209" s="1229">
        <v>4500239441</v>
      </c>
      <c r="N209" s="1229" t="s">
        <v>5755</v>
      </c>
    </row>
    <row r="210" spans="1:14" x14ac:dyDescent="0.25">
      <c r="A210" s="119" t="s">
        <v>305</v>
      </c>
      <c r="B210" s="164">
        <v>41879</v>
      </c>
      <c r="C210" s="118" t="s">
        <v>6733</v>
      </c>
      <c r="D210" s="119" t="s">
        <v>2904</v>
      </c>
      <c r="E210" s="162">
        <v>10248648</v>
      </c>
      <c r="F210" s="119">
        <v>28136722</v>
      </c>
      <c r="G210" s="119">
        <v>2707001</v>
      </c>
      <c r="H210" s="120" t="str">
        <f>IF(G210="","",VLOOKUP(G210,ARANCEL!$B$5:$D$121,2,FALSE))</f>
        <v xml:space="preserve">PLANO DE RELAJACION </v>
      </c>
      <c r="I210" s="121" t="s">
        <v>306</v>
      </c>
      <c r="J210" s="119">
        <v>1</v>
      </c>
      <c r="K210" s="122">
        <f>IF(G210="","",VLOOKUP(G210,ARANCEL!$B$5:$D$121,3,FALSE)*J210)</f>
        <v>9221</v>
      </c>
      <c r="L210" s="1229" t="s">
        <v>6905</v>
      </c>
      <c r="M210" s="1229">
        <v>4500249929</v>
      </c>
      <c r="N210" s="1229" t="s">
        <v>6907</v>
      </c>
    </row>
    <row r="211" spans="1:14" ht="15" customHeight="1" x14ac:dyDescent="0.25">
      <c r="A211" s="119" t="s">
        <v>313</v>
      </c>
      <c r="B211" s="164">
        <v>41885</v>
      </c>
      <c r="C211" s="118" t="s">
        <v>4582</v>
      </c>
      <c r="D211" s="119" t="s">
        <v>619</v>
      </c>
      <c r="E211" s="162">
        <v>10250792</v>
      </c>
      <c r="F211" s="119">
        <v>28088676</v>
      </c>
      <c r="G211" s="119">
        <v>2707002</v>
      </c>
      <c r="H211" s="120" t="str">
        <f>IF(G211="","",VLOOKUP(G211,ARANCEL!$B$5:$D$121,2,FALSE))</f>
        <v>CUBETA DE BLANQUEAMIENTO</v>
      </c>
      <c r="I211" s="121"/>
      <c r="J211" s="119">
        <v>2</v>
      </c>
      <c r="K211" s="122">
        <f>IF(G211="","",VLOOKUP(G211,ARANCEL!$B$5:$D$121,3,FALSE)*J211)</f>
        <v>11808</v>
      </c>
      <c r="L211" s="1235" t="str">
        <f>IF(E211="","","IMPAGO")</f>
        <v>IMPAGO</v>
      </c>
      <c r="M211" s="1235" t="str">
        <f>IF(L211="IMPAGO","SIN O.C.","")</f>
        <v>SIN O.C.</v>
      </c>
      <c r="N211" s="1235" t="str">
        <f>IF(L211="IMPAGO","SIN FACT.","")</f>
        <v>SIN FACT.</v>
      </c>
    </row>
    <row r="212" spans="1:14" x14ac:dyDescent="0.25">
      <c r="A212" s="119" t="s">
        <v>305</v>
      </c>
      <c r="B212" s="164">
        <v>41914</v>
      </c>
      <c r="C212" s="118" t="s">
        <v>4582</v>
      </c>
      <c r="D212" s="119" t="s">
        <v>619</v>
      </c>
      <c r="E212" s="162">
        <v>10258777</v>
      </c>
      <c r="F212" s="119">
        <v>28088676</v>
      </c>
      <c r="G212" s="119">
        <v>2704013</v>
      </c>
      <c r="H212" s="120" t="str">
        <f>IF(G212="","",VLOOKUP(G212,ARANCEL!$B$5:$D$121,2,FALSE))</f>
        <v>PROVISORIO (POR PIEZA)</v>
      </c>
      <c r="I212" s="121" t="s">
        <v>613</v>
      </c>
      <c r="J212" s="119">
        <v>2</v>
      </c>
      <c r="K212" s="122">
        <f>IF(G212="","",VLOOKUP(G212,ARANCEL!$B$5:$D$121,3,FALSE)*J212)</f>
        <v>6500</v>
      </c>
      <c r="L212" s="1349" t="s">
        <v>9431</v>
      </c>
      <c r="M212" s="1349">
        <v>4500269283</v>
      </c>
      <c r="N212" s="1349" t="s">
        <v>9452</v>
      </c>
    </row>
    <row r="213" spans="1:14" x14ac:dyDescent="0.25">
      <c r="A213" s="119" t="s">
        <v>305</v>
      </c>
      <c r="B213" s="164">
        <v>41914</v>
      </c>
      <c r="C213" s="118" t="s">
        <v>4582</v>
      </c>
      <c r="D213" s="119" t="s">
        <v>619</v>
      </c>
      <c r="E213" s="162">
        <v>10258777</v>
      </c>
      <c r="F213" s="119">
        <v>28088676</v>
      </c>
      <c r="G213" s="119">
        <v>2704015</v>
      </c>
      <c r="H213" s="120" t="str">
        <f>IF(G213="","",VLOOKUP(G213,ARANCEL!$B$5:$D$121,2,FALSE))</f>
        <v xml:space="preserve">CORONA IN CERAM </v>
      </c>
      <c r="I213" s="121" t="s">
        <v>613</v>
      </c>
      <c r="J213" s="119">
        <v>2</v>
      </c>
      <c r="K213" s="122">
        <f>IF(G213="","",VLOOKUP(G213,ARANCEL!$B$5:$D$121,3,FALSE)*J213)</f>
        <v>85466</v>
      </c>
      <c r="L213" s="1349" t="s">
        <v>9431</v>
      </c>
      <c r="M213" s="1349">
        <v>4500269283</v>
      </c>
      <c r="N213" s="1349" t="s">
        <v>9452</v>
      </c>
    </row>
    <row r="214" spans="1:14" x14ac:dyDescent="0.25">
      <c r="A214" s="119" t="s">
        <v>305</v>
      </c>
      <c r="B214" s="164">
        <v>41849</v>
      </c>
      <c r="C214" s="118" t="s">
        <v>6018</v>
      </c>
      <c r="D214" s="119" t="s">
        <v>604</v>
      </c>
      <c r="E214" s="162">
        <v>10232423</v>
      </c>
      <c r="F214" s="119">
        <v>27645762</v>
      </c>
      <c r="G214" s="119">
        <v>2705003</v>
      </c>
      <c r="H214" s="120" t="str">
        <f>IF(G214="","",VLOOKUP(G214,ARANCEL!$B$5:$D$121,2,FALSE))</f>
        <v>INCRUSTACION ESTETICA (ART-GLASS O CERAMICA)</v>
      </c>
      <c r="I214" s="121" t="s">
        <v>308</v>
      </c>
      <c r="J214" s="119">
        <v>1</v>
      </c>
      <c r="K214" s="122">
        <f>IF(G214="","",VLOOKUP(G214,ARANCEL!$B$5:$D$121,3,FALSE)*J214)</f>
        <v>15676</v>
      </c>
      <c r="L214" s="1229" t="s">
        <v>6017</v>
      </c>
      <c r="M214" s="1229">
        <v>4500245532</v>
      </c>
      <c r="N214" s="1229">
        <v>9813</v>
      </c>
    </row>
    <row r="215" spans="1:14" x14ac:dyDescent="0.25">
      <c r="A215" s="119" t="s">
        <v>305</v>
      </c>
      <c r="B215" s="164">
        <v>41904</v>
      </c>
      <c r="C215" s="118" t="s">
        <v>7208</v>
      </c>
      <c r="D215" s="119" t="s">
        <v>385</v>
      </c>
      <c r="E215" s="162">
        <v>10256949</v>
      </c>
      <c r="F215" s="119">
        <v>28585198</v>
      </c>
      <c r="G215" s="119">
        <v>2704013</v>
      </c>
      <c r="H215" s="120" t="str">
        <f>IF(G215="","",VLOOKUP(G215,ARANCEL!$B$5:$D$121,2,FALSE))</f>
        <v>PROVISORIO (POR PIEZA)</v>
      </c>
      <c r="I215" s="121" t="s">
        <v>324</v>
      </c>
      <c r="J215" s="119">
        <v>1</v>
      </c>
      <c r="K215" s="122">
        <f>IF(G215="","",VLOOKUP(G215,ARANCEL!$B$5:$D$121,3,FALSE)*J215)</f>
        <v>3250</v>
      </c>
      <c r="L215" s="1229" t="s">
        <v>7548</v>
      </c>
      <c r="M215" s="1229">
        <v>4500254790</v>
      </c>
      <c r="N215" s="1229" t="s">
        <v>7559</v>
      </c>
    </row>
    <row r="216" spans="1:14" x14ac:dyDescent="0.25">
      <c r="A216" s="119" t="s">
        <v>305</v>
      </c>
      <c r="B216" s="164">
        <v>41904</v>
      </c>
      <c r="C216" s="118" t="s">
        <v>7208</v>
      </c>
      <c r="D216" s="119" t="s">
        <v>385</v>
      </c>
      <c r="E216" s="162">
        <v>10256949</v>
      </c>
      <c r="F216" s="119">
        <v>28585198</v>
      </c>
      <c r="G216" s="119">
        <v>2704003</v>
      </c>
      <c r="H216" s="120" t="str">
        <f>IF(G216="","",VLOOKUP(G216,ARANCEL!$B$5:$D$121,2,FALSE))</f>
        <v xml:space="preserve">CORONA PERIFERICA CON PERNO MUÑON COLADO </v>
      </c>
      <c r="I216" s="121" t="s">
        <v>324</v>
      </c>
      <c r="J216" s="119">
        <v>1</v>
      </c>
      <c r="K216" s="122">
        <f>IF(G216="","",VLOOKUP(G216,ARANCEL!$B$5:$D$121,3,FALSE)*J216)</f>
        <v>32612</v>
      </c>
      <c r="L216" s="1229" t="s">
        <v>7548</v>
      </c>
      <c r="M216" s="1229">
        <v>4500254790</v>
      </c>
      <c r="N216" s="1229" t="s">
        <v>7559</v>
      </c>
    </row>
    <row r="217" spans="1:14" x14ac:dyDescent="0.25">
      <c r="A217" s="119" t="s">
        <v>305</v>
      </c>
      <c r="B217" s="164">
        <v>41683</v>
      </c>
      <c r="C217" s="118" t="s">
        <v>2722</v>
      </c>
      <c r="D217" s="119" t="s">
        <v>607</v>
      </c>
      <c r="E217" s="162">
        <v>10173142</v>
      </c>
      <c r="F217" s="119">
        <v>24962346</v>
      </c>
      <c r="G217" s="119">
        <v>2704003</v>
      </c>
      <c r="H217" s="120" t="str">
        <f>IF(G217="","",VLOOKUP(G217,ARANCEL!$B$5:$D$121,2,FALSE))</f>
        <v xml:space="preserve">CORONA PERIFERICA CON PERNO MUÑON COLADO </v>
      </c>
      <c r="I217" s="121" t="s">
        <v>319</v>
      </c>
      <c r="J217" s="119">
        <v>1</v>
      </c>
      <c r="K217" s="122">
        <f>IF(G217="","",VLOOKUP(G217,ARANCEL!$B$5:$D$121,3,FALSE)*J217)</f>
        <v>32612</v>
      </c>
      <c r="L217" s="1229" t="s">
        <v>3438</v>
      </c>
      <c r="M217" s="1229">
        <v>4500220789</v>
      </c>
      <c r="N217" s="1229">
        <v>8626</v>
      </c>
    </row>
    <row r="218" spans="1:14" x14ac:dyDescent="0.25">
      <c r="A218" s="119" t="s">
        <v>305</v>
      </c>
      <c r="B218" s="164">
        <v>41705</v>
      </c>
      <c r="C218" s="118" t="s">
        <v>2722</v>
      </c>
      <c r="D218" s="119" t="s">
        <v>607</v>
      </c>
      <c r="E218" s="162">
        <v>10179689</v>
      </c>
      <c r="F218" s="119">
        <v>24962346</v>
      </c>
      <c r="G218" s="119">
        <v>2705003</v>
      </c>
      <c r="H218" s="120" t="str">
        <f>IF(G218="","",VLOOKUP(G218,ARANCEL!$B$5:$D$121,2,FALSE))</f>
        <v>INCRUSTACION ESTETICA (ART-GLASS O CERAMICA)</v>
      </c>
      <c r="I218" s="121" t="s">
        <v>322</v>
      </c>
      <c r="J218" s="119">
        <v>1</v>
      </c>
      <c r="K218" s="122">
        <f>IF(G218="","",VLOOKUP(G218,ARANCEL!$B$5:$D$121,3,FALSE)*J218)</f>
        <v>15676</v>
      </c>
      <c r="L218" s="1229" t="s">
        <v>3438</v>
      </c>
      <c r="M218" s="1229">
        <v>4500220794</v>
      </c>
      <c r="N218" s="1229">
        <v>8629</v>
      </c>
    </row>
    <row r="219" spans="1:14" x14ac:dyDescent="0.25">
      <c r="A219" s="119" t="s">
        <v>305</v>
      </c>
      <c r="B219" s="164">
        <v>41654</v>
      </c>
      <c r="C219" s="118" t="s">
        <v>682</v>
      </c>
      <c r="D219" s="119" t="s">
        <v>619</v>
      </c>
      <c r="E219" s="162">
        <v>10169169</v>
      </c>
      <c r="F219" s="119">
        <v>24414347</v>
      </c>
      <c r="G219" s="119">
        <v>2704002</v>
      </c>
      <c r="H219" s="120" t="str">
        <f>IF(G219="","",VLOOKUP(G219,ARANCEL!$B$5:$D$121,2,FALSE))</f>
        <v xml:space="preserve">CORONA PERIFERICA </v>
      </c>
      <c r="I219" s="121" t="s">
        <v>337</v>
      </c>
      <c r="J219" s="119">
        <v>1</v>
      </c>
      <c r="K219" s="122">
        <f>IF(G219="","",VLOOKUP(G219,ARANCEL!$B$5:$D$121,3,FALSE)*J219)</f>
        <v>25865</v>
      </c>
      <c r="L219" s="1229" t="s">
        <v>2842</v>
      </c>
      <c r="M219" s="1229">
        <v>4500216230</v>
      </c>
      <c r="N219" s="1229">
        <v>8403</v>
      </c>
    </row>
    <row r="220" spans="1:14" x14ac:dyDescent="0.25">
      <c r="A220" s="119" t="s">
        <v>305</v>
      </c>
      <c r="B220" s="164">
        <v>41698</v>
      </c>
      <c r="C220" s="118" t="s">
        <v>3152</v>
      </c>
      <c r="D220" s="119" t="s">
        <v>607</v>
      </c>
      <c r="E220" s="162">
        <v>10178927</v>
      </c>
      <c r="F220" s="119">
        <v>25147463</v>
      </c>
      <c r="G220" s="119">
        <v>2707001</v>
      </c>
      <c r="H220" s="120" t="str">
        <f>IF(G220="","",VLOOKUP(G220,ARANCEL!$B$5:$D$121,2,FALSE))</f>
        <v xml:space="preserve">PLANO DE RELAJACION </v>
      </c>
      <c r="I220" s="121" t="s">
        <v>306</v>
      </c>
      <c r="J220" s="119">
        <v>1</v>
      </c>
      <c r="K220" s="122">
        <f>IF(G220="","",VLOOKUP(G220,ARANCEL!$B$5:$D$121,3,FALSE)*J220)</f>
        <v>9221</v>
      </c>
      <c r="L220" s="1229" t="s">
        <v>3438</v>
      </c>
      <c r="M220" s="1229">
        <v>4500220794</v>
      </c>
      <c r="N220" s="1229">
        <v>8629</v>
      </c>
    </row>
    <row r="221" spans="1:14" x14ac:dyDescent="0.25">
      <c r="A221" s="119" t="s">
        <v>305</v>
      </c>
      <c r="B221" s="164">
        <v>41775</v>
      </c>
      <c r="C221" s="118" t="s">
        <v>4561</v>
      </c>
      <c r="D221" s="119" t="s">
        <v>598</v>
      </c>
      <c r="E221" s="162">
        <v>10198357</v>
      </c>
      <c r="F221" s="119">
        <v>25791168</v>
      </c>
      <c r="G221" s="119">
        <v>2704013</v>
      </c>
      <c r="H221" s="120" t="str">
        <f>IF(G221="","",VLOOKUP(G221,ARANCEL!$B$5:$D$121,2,FALSE))</f>
        <v>PROVISORIO (POR PIEZA)</v>
      </c>
      <c r="I221" s="121" t="s">
        <v>340</v>
      </c>
      <c r="J221" s="119">
        <v>1</v>
      </c>
      <c r="K221" s="122">
        <f>IF(G221="","",VLOOKUP(G221,ARANCEL!$B$5:$D$121,3,FALSE)*J221)</f>
        <v>3250</v>
      </c>
      <c r="L221" s="1229" t="s">
        <v>5292</v>
      </c>
      <c r="M221" s="1229">
        <v>4500235498</v>
      </c>
      <c r="N221" s="1229">
        <v>9398</v>
      </c>
    </row>
    <row r="222" spans="1:14" x14ac:dyDescent="0.25">
      <c r="A222" s="119" t="s">
        <v>305</v>
      </c>
      <c r="B222" s="164">
        <v>41775</v>
      </c>
      <c r="C222" s="118" t="s">
        <v>4561</v>
      </c>
      <c r="D222" s="119" t="s">
        <v>598</v>
      </c>
      <c r="E222" s="162">
        <v>10198357</v>
      </c>
      <c r="F222" s="119">
        <v>25791168</v>
      </c>
      <c r="G222" s="119">
        <v>2704003</v>
      </c>
      <c r="H222" s="120" t="str">
        <f>IF(G222="","",VLOOKUP(G222,ARANCEL!$B$5:$D$121,2,FALSE))</f>
        <v xml:space="preserve">CORONA PERIFERICA CON PERNO MUÑON COLADO </v>
      </c>
      <c r="I222" s="121" t="s">
        <v>340</v>
      </c>
      <c r="J222" s="119">
        <v>1</v>
      </c>
      <c r="K222" s="122">
        <f>IF(G222="","",VLOOKUP(G222,ARANCEL!$B$5:$D$121,3,FALSE)*J222)</f>
        <v>32612</v>
      </c>
      <c r="L222" s="1229" t="s">
        <v>5292</v>
      </c>
      <c r="M222" s="1229">
        <v>4500235498</v>
      </c>
      <c r="N222" s="1229">
        <v>9398</v>
      </c>
    </row>
    <row r="223" spans="1:14" x14ac:dyDescent="0.25">
      <c r="A223" s="169" t="s">
        <v>313</v>
      </c>
      <c r="B223" s="164">
        <v>41795</v>
      </c>
      <c r="C223" s="118" t="s">
        <v>4561</v>
      </c>
      <c r="D223" s="119" t="s">
        <v>6067</v>
      </c>
      <c r="E223" s="162">
        <v>10206083</v>
      </c>
      <c r="F223" s="119">
        <v>26463828</v>
      </c>
      <c r="G223" s="119">
        <v>2704013</v>
      </c>
      <c r="H223" s="120" t="str">
        <f>IF(G223="","",VLOOKUP(G223,ARANCEL!$B$5:$D$121,2,FALSE))</f>
        <v>PROVISORIO (POR PIEZA)</v>
      </c>
      <c r="I223" s="121"/>
      <c r="J223" s="119">
        <v>1</v>
      </c>
      <c r="K223" s="122">
        <f>IF(G223="","",VLOOKUP(G223,ARANCEL!$B$5:$D$121,3,FALSE)*J223)</f>
        <v>3250</v>
      </c>
      <c r="L223" s="1229" t="s">
        <v>6017</v>
      </c>
      <c r="M223" s="1229">
        <v>4500243665</v>
      </c>
      <c r="N223" s="1229">
        <v>9791</v>
      </c>
    </row>
    <row r="224" spans="1:14" x14ac:dyDescent="0.25">
      <c r="A224" s="169" t="s">
        <v>313</v>
      </c>
      <c r="B224" s="164">
        <v>41795</v>
      </c>
      <c r="C224" s="118" t="s">
        <v>4561</v>
      </c>
      <c r="D224" s="119" t="s">
        <v>6067</v>
      </c>
      <c r="E224" s="162">
        <v>10206083</v>
      </c>
      <c r="F224" s="119">
        <v>26463828</v>
      </c>
      <c r="G224" s="119">
        <v>2704003</v>
      </c>
      <c r="H224" s="120" t="str">
        <f>IF(G224="","",VLOOKUP(G224,ARANCEL!$B$5:$D$121,2,FALSE))</f>
        <v xml:space="preserve">CORONA PERIFERICA CON PERNO MUÑON COLADO </v>
      </c>
      <c r="I224" s="121"/>
      <c r="J224" s="119">
        <v>1</v>
      </c>
      <c r="K224" s="122">
        <f>IF(G224="","",VLOOKUP(G224,ARANCEL!$B$5:$D$121,3,FALSE)*J224)</f>
        <v>32612</v>
      </c>
      <c r="L224" s="1229" t="s">
        <v>6017</v>
      </c>
      <c r="M224" s="1229">
        <v>4500243665</v>
      </c>
      <c r="N224" s="1229">
        <v>9791</v>
      </c>
    </row>
    <row r="225" spans="1:14" ht="15" customHeight="1" x14ac:dyDescent="0.25">
      <c r="A225" s="269" t="s">
        <v>305</v>
      </c>
      <c r="B225" s="285">
        <v>41640</v>
      </c>
      <c r="C225" s="212" t="s">
        <v>680</v>
      </c>
      <c r="D225" s="210" t="s">
        <v>2850</v>
      </c>
      <c r="E225" s="210">
        <v>10169319</v>
      </c>
      <c r="F225" s="210">
        <v>23803515</v>
      </c>
      <c r="G225" s="210">
        <v>2706001</v>
      </c>
      <c r="H225" s="270" t="str">
        <f>IF(G225="","",VLOOKUP(G225,ARANCEL!$B$5:$D$121,2,FALSE))</f>
        <v xml:space="preserve">PROTESIS TOTAL ACRILICA </v>
      </c>
      <c r="I225" s="271"/>
      <c r="J225" s="210">
        <v>1</v>
      </c>
      <c r="K225" s="122">
        <f>IF(G225="","",VLOOKUP(G225,ARANCEL!$B$5:$D$121,3,FALSE)*J225)</f>
        <v>18668</v>
      </c>
      <c r="L225" s="1229" t="s">
        <v>2842</v>
      </c>
      <c r="M225" s="1229">
        <v>4500216230</v>
      </c>
      <c r="N225" s="1229">
        <v>8403</v>
      </c>
    </row>
    <row r="226" spans="1:14" x14ac:dyDescent="0.25">
      <c r="A226" s="119" t="s">
        <v>305</v>
      </c>
      <c r="B226" s="164">
        <v>41939</v>
      </c>
      <c r="C226" s="118" t="s">
        <v>7906</v>
      </c>
      <c r="D226" s="119" t="s">
        <v>599</v>
      </c>
      <c r="E226" s="162">
        <v>10270664</v>
      </c>
      <c r="F226" s="119">
        <v>29246307</v>
      </c>
      <c r="G226" s="119">
        <v>2704005</v>
      </c>
      <c r="H226" s="120" t="str">
        <f>IF(G226="","",VLOOKUP(G226,ARANCEL!$B$5:$D$121,2,FALSE))</f>
        <v>PROVISORIO</v>
      </c>
      <c r="I226" s="121" t="s">
        <v>613</v>
      </c>
      <c r="J226" s="119">
        <v>2</v>
      </c>
      <c r="K226" s="122">
        <f>IF(G226="","",VLOOKUP(G226,ARANCEL!$B$5:$D$121,3,FALSE)*J226)</f>
        <v>6500</v>
      </c>
      <c r="L226" s="1229" t="s">
        <v>8279</v>
      </c>
      <c r="M226" s="1210">
        <v>4500260648</v>
      </c>
      <c r="N226" s="1210" t="s">
        <v>8295</v>
      </c>
    </row>
    <row r="227" spans="1:14" ht="15" customHeight="1" x14ac:dyDescent="0.25">
      <c r="A227" s="119" t="s">
        <v>305</v>
      </c>
      <c r="B227" s="164">
        <v>41939</v>
      </c>
      <c r="C227" s="118" t="s">
        <v>7906</v>
      </c>
      <c r="D227" s="119" t="s">
        <v>599</v>
      </c>
      <c r="E227" s="162">
        <v>10270664</v>
      </c>
      <c r="F227" s="119">
        <v>29246307</v>
      </c>
      <c r="G227" s="119">
        <v>2704003</v>
      </c>
      <c r="H227" s="120" t="str">
        <f>IF(G227="","",VLOOKUP(G227,ARANCEL!$B$5:$D$121,2,FALSE))</f>
        <v xml:space="preserve">CORONA PERIFERICA CON PERNO MUÑON COLADO </v>
      </c>
      <c r="I227" s="121" t="s">
        <v>325</v>
      </c>
      <c r="J227" s="119">
        <v>1</v>
      </c>
      <c r="K227" s="122">
        <f>IF(G227="","",VLOOKUP(G227,ARANCEL!$B$5:$D$121,3,FALSE)*J227)</f>
        <v>32612</v>
      </c>
      <c r="L227" s="1229" t="s">
        <v>8279</v>
      </c>
      <c r="M227" s="1210">
        <v>4500260648</v>
      </c>
      <c r="N227" s="1210" t="s">
        <v>8295</v>
      </c>
    </row>
    <row r="228" spans="1:14" x14ac:dyDescent="0.25">
      <c r="A228" s="119" t="s">
        <v>305</v>
      </c>
      <c r="B228" s="164">
        <v>41939</v>
      </c>
      <c r="C228" s="118" t="s">
        <v>7906</v>
      </c>
      <c r="D228" s="119" t="s">
        <v>599</v>
      </c>
      <c r="E228" s="162">
        <v>10270664</v>
      </c>
      <c r="F228" s="119">
        <v>29246307</v>
      </c>
      <c r="G228" s="119">
        <v>2704002</v>
      </c>
      <c r="H228" s="120" t="str">
        <f>IF(G228="","",VLOOKUP(G228,ARANCEL!$B$5:$D$121,2,FALSE))</f>
        <v xml:space="preserve">CORONA PERIFERICA </v>
      </c>
      <c r="I228" s="121" t="s">
        <v>329</v>
      </c>
      <c r="J228" s="119">
        <v>1</v>
      </c>
      <c r="K228" s="122">
        <f>IF(G228="","",VLOOKUP(G228,ARANCEL!$B$5:$D$121,3,FALSE)*J228)</f>
        <v>25865</v>
      </c>
      <c r="L228" s="1229" t="s">
        <v>8279</v>
      </c>
      <c r="M228" s="1210">
        <v>4500260648</v>
      </c>
      <c r="N228" s="1210" t="s">
        <v>8295</v>
      </c>
    </row>
    <row r="229" spans="1:14" x14ac:dyDescent="0.25">
      <c r="A229" s="119" t="s">
        <v>305</v>
      </c>
      <c r="B229" s="164">
        <v>41975</v>
      </c>
      <c r="C229" s="118" t="s">
        <v>7906</v>
      </c>
      <c r="D229" s="119" t="s">
        <v>599</v>
      </c>
      <c r="E229" s="162">
        <v>10288964</v>
      </c>
      <c r="F229" s="119">
        <v>29223635</v>
      </c>
      <c r="G229" s="119">
        <v>2705004</v>
      </c>
      <c r="H229" s="120" t="str">
        <f>IF(G229="","",VLOOKUP(G229,ARANCEL!$B$5:$D$121,2,FALSE))</f>
        <v>CARILLA ESTETICA (ART-GLASS O CERAMICA)</v>
      </c>
      <c r="I229" s="121" t="s">
        <v>342</v>
      </c>
      <c r="J229" s="119">
        <v>1</v>
      </c>
      <c r="K229" s="122">
        <f>IF(G229="","",VLOOKUP(G229,ARANCEL!$B$5:$D$121,3,FALSE)*J229)</f>
        <v>26753</v>
      </c>
      <c r="L229" s="1346" t="s">
        <v>9433</v>
      </c>
      <c r="M229" s="1347">
        <v>4500269283</v>
      </c>
      <c r="N229" s="1348" t="s">
        <v>9452</v>
      </c>
    </row>
    <row r="230" spans="1:14" ht="15" customHeight="1" x14ac:dyDescent="0.25">
      <c r="A230" s="119" t="s">
        <v>305</v>
      </c>
      <c r="B230" s="164">
        <v>41975</v>
      </c>
      <c r="C230" s="118" t="s">
        <v>7906</v>
      </c>
      <c r="D230" s="119" t="s">
        <v>599</v>
      </c>
      <c r="E230" s="162">
        <v>10288964</v>
      </c>
      <c r="F230" s="119">
        <v>29223635</v>
      </c>
      <c r="G230" s="119">
        <v>2705004</v>
      </c>
      <c r="H230" s="120" t="str">
        <f>IF(G230="","",VLOOKUP(G230,ARANCEL!$B$5:$D$121,2,FALSE))</f>
        <v>CARILLA ESTETICA (ART-GLASS O CERAMICA)</v>
      </c>
      <c r="I230" s="121" t="s">
        <v>323</v>
      </c>
      <c r="J230" s="119">
        <v>1</v>
      </c>
      <c r="K230" s="122">
        <f>IF(G230="","",VLOOKUP(G230,ARANCEL!$B$5:$D$121,3,FALSE)*J230)</f>
        <v>26753</v>
      </c>
      <c r="L230" s="1346" t="s">
        <v>9433</v>
      </c>
      <c r="M230" s="1347">
        <v>4500269283</v>
      </c>
      <c r="N230" s="1348" t="s">
        <v>9452</v>
      </c>
    </row>
    <row r="231" spans="1:14" ht="15" customHeight="1" x14ac:dyDescent="0.25">
      <c r="A231" s="119" t="s">
        <v>305</v>
      </c>
      <c r="B231" s="164">
        <v>41975</v>
      </c>
      <c r="C231" s="118" t="s">
        <v>7906</v>
      </c>
      <c r="D231" s="119" t="s">
        <v>599</v>
      </c>
      <c r="E231" s="162">
        <v>10288964</v>
      </c>
      <c r="F231" s="119">
        <v>29223635</v>
      </c>
      <c r="G231" s="119">
        <v>2705004</v>
      </c>
      <c r="H231" s="120" t="str">
        <f>IF(G231="","",VLOOKUP(G231,ARANCEL!$B$5:$D$121,2,FALSE))</f>
        <v>CARILLA ESTETICA (ART-GLASS O CERAMICA)</v>
      </c>
      <c r="I231" s="121" t="s">
        <v>311</v>
      </c>
      <c r="J231" s="119">
        <v>1</v>
      </c>
      <c r="K231" s="122">
        <f>IF(G231="","",VLOOKUP(G231,ARANCEL!$B$5:$D$121,3,FALSE)*J231)</f>
        <v>26753</v>
      </c>
      <c r="L231" s="1346" t="s">
        <v>9433</v>
      </c>
      <c r="M231" s="1347">
        <v>4500269283</v>
      </c>
      <c r="N231" s="1348" t="s">
        <v>9452</v>
      </c>
    </row>
    <row r="232" spans="1:14" ht="15" customHeight="1" x14ac:dyDescent="0.25">
      <c r="A232" s="119" t="s">
        <v>305</v>
      </c>
      <c r="B232" s="164">
        <v>41975</v>
      </c>
      <c r="C232" s="118" t="s">
        <v>7906</v>
      </c>
      <c r="D232" s="119" t="s">
        <v>599</v>
      </c>
      <c r="E232" s="162">
        <v>10288964</v>
      </c>
      <c r="F232" s="119">
        <v>29223635</v>
      </c>
      <c r="G232" s="119">
        <v>2705004</v>
      </c>
      <c r="H232" s="120" t="str">
        <f>IF(G232="","",VLOOKUP(G232,ARANCEL!$B$5:$D$121,2,FALSE))</f>
        <v>CARILLA ESTETICA (ART-GLASS O CERAMICA)</v>
      </c>
      <c r="I232" s="121" t="s">
        <v>340</v>
      </c>
      <c r="J232" s="119">
        <v>1</v>
      </c>
      <c r="K232" s="122">
        <f>IF(G232="","",VLOOKUP(G232,ARANCEL!$B$5:$D$121,3,FALSE)*J232)</f>
        <v>26753</v>
      </c>
      <c r="L232" s="1346" t="s">
        <v>9433</v>
      </c>
      <c r="M232" s="1347">
        <v>4500269283</v>
      </c>
      <c r="N232" s="1348" t="s">
        <v>9452</v>
      </c>
    </row>
    <row r="233" spans="1:14" ht="15" customHeight="1" x14ac:dyDescent="0.25">
      <c r="A233" s="169" t="s">
        <v>313</v>
      </c>
      <c r="B233" s="164">
        <v>41974</v>
      </c>
      <c r="C233" s="609" t="s">
        <v>7906</v>
      </c>
      <c r="D233" s="609" t="s">
        <v>9453</v>
      </c>
      <c r="E233" s="609">
        <v>10288964</v>
      </c>
      <c r="F233" s="609">
        <v>29246307</v>
      </c>
      <c r="G233" s="609">
        <v>2704013</v>
      </c>
      <c r="H233" s="120" t="str">
        <f>IF(G233="","",VLOOKUP(G233,ARANCEL!$B$5:$D$121,2,FALSE))</f>
        <v>PROVISORIO (POR PIEZA)</v>
      </c>
      <c r="I233" s="121"/>
      <c r="J233" s="119">
        <v>1</v>
      </c>
      <c r="K233" s="122">
        <f>IF(G233="","",VLOOKUP(G233,ARANCEL!$B$5:$D$121,3,FALSE)*J233)</f>
        <v>3250</v>
      </c>
      <c r="L233" s="1346" t="s">
        <v>9433</v>
      </c>
      <c r="M233" s="1347">
        <v>4500269283</v>
      </c>
      <c r="N233" s="1348" t="s">
        <v>9452</v>
      </c>
    </row>
    <row r="234" spans="1:14" x14ac:dyDescent="0.25">
      <c r="A234" s="169" t="s">
        <v>313</v>
      </c>
      <c r="B234" s="164">
        <v>41974</v>
      </c>
      <c r="C234" s="609" t="s">
        <v>7906</v>
      </c>
      <c r="D234" s="609" t="s">
        <v>9453</v>
      </c>
      <c r="E234" s="609">
        <v>10288964</v>
      </c>
      <c r="F234" s="609">
        <v>29246307</v>
      </c>
      <c r="G234" s="609">
        <v>2704013</v>
      </c>
      <c r="H234" s="120" t="str">
        <f>IF(G234="","",VLOOKUP(G234,ARANCEL!$B$5:$D$121,2,FALSE))</f>
        <v>PROVISORIO (POR PIEZA)</v>
      </c>
      <c r="I234" s="121"/>
      <c r="J234" s="119">
        <v>1</v>
      </c>
      <c r="K234" s="122">
        <f>IF(G234="","",VLOOKUP(G234,ARANCEL!$B$5:$D$121,3,FALSE)*J234)</f>
        <v>3250</v>
      </c>
      <c r="L234" s="1346" t="s">
        <v>9433</v>
      </c>
      <c r="M234" s="1372">
        <v>4500269283</v>
      </c>
      <c r="N234" s="1373" t="s">
        <v>9452</v>
      </c>
    </row>
    <row r="235" spans="1:14" ht="15" customHeight="1" x14ac:dyDescent="0.25">
      <c r="A235" s="169" t="s">
        <v>313</v>
      </c>
      <c r="B235" s="164">
        <v>41974</v>
      </c>
      <c r="C235" s="609" t="s">
        <v>7906</v>
      </c>
      <c r="D235" s="609" t="s">
        <v>9453</v>
      </c>
      <c r="E235" s="609">
        <v>10288964</v>
      </c>
      <c r="F235" s="609">
        <v>29246307</v>
      </c>
      <c r="G235" s="609">
        <v>2704013</v>
      </c>
      <c r="H235" s="120" t="str">
        <f>IF(G235="","",VLOOKUP(G235,ARANCEL!$B$5:$D$121,2,FALSE))</f>
        <v>PROVISORIO (POR PIEZA)</v>
      </c>
      <c r="I235" s="121"/>
      <c r="J235" s="119">
        <v>1</v>
      </c>
      <c r="K235" s="122">
        <f>IF(G235="","",VLOOKUP(G235,ARANCEL!$B$5:$D$121,3,FALSE)*J235)</f>
        <v>3250</v>
      </c>
      <c r="L235" s="1346" t="s">
        <v>9433</v>
      </c>
      <c r="M235" s="1372">
        <v>4500269283</v>
      </c>
      <c r="N235" s="1373" t="s">
        <v>9452</v>
      </c>
    </row>
    <row r="236" spans="1:14" x14ac:dyDescent="0.25">
      <c r="A236" s="169" t="s">
        <v>313</v>
      </c>
      <c r="B236" s="164">
        <v>41974</v>
      </c>
      <c r="C236" s="609" t="s">
        <v>7906</v>
      </c>
      <c r="D236" s="609" t="s">
        <v>9453</v>
      </c>
      <c r="E236" s="609">
        <v>10288964</v>
      </c>
      <c r="F236" s="609">
        <v>29246307</v>
      </c>
      <c r="G236" s="609">
        <v>2704013</v>
      </c>
      <c r="H236" s="120" t="str">
        <f>IF(G236="","",VLOOKUP(G236,ARANCEL!$B$5:$D$121,2,FALSE))</f>
        <v>PROVISORIO (POR PIEZA)</v>
      </c>
      <c r="I236" s="121"/>
      <c r="J236" s="119">
        <v>1</v>
      </c>
      <c r="K236" s="122">
        <f>IF(G236="","",VLOOKUP(G236,ARANCEL!$B$5:$D$121,3,FALSE)*J236)</f>
        <v>3250</v>
      </c>
      <c r="L236" s="1346" t="s">
        <v>9433</v>
      </c>
      <c r="M236" s="1372">
        <v>4500269283</v>
      </c>
      <c r="N236" s="1373" t="s">
        <v>9452</v>
      </c>
    </row>
    <row r="237" spans="1:14" x14ac:dyDescent="0.25">
      <c r="A237" s="119" t="s">
        <v>305</v>
      </c>
      <c r="B237" s="164">
        <v>41800</v>
      </c>
      <c r="C237" s="118" t="s">
        <v>5034</v>
      </c>
      <c r="D237" s="119" t="s">
        <v>385</v>
      </c>
      <c r="E237" s="162">
        <v>10209201</v>
      </c>
      <c r="F237" s="119">
        <v>26327769</v>
      </c>
      <c r="G237" s="119">
        <v>2705003</v>
      </c>
      <c r="H237" s="120" t="str">
        <f>IF(G237="","",VLOOKUP(G237,ARANCEL!$B$5:$D$121,2,FALSE))</f>
        <v>INCRUSTACION ESTETICA (ART-GLASS O CERAMICA)</v>
      </c>
      <c r="I237" s="121" t="s">
        <v>326</v>
      </c>
      <c r="J237" s="119">
        <v>1</v>
      </c>
      <c r="K237" s="122">
        <f>IF(G237="","",VLOOKUP(G237,ARANCEL!$B$5:$D$121,3,FALSE)*J237)</f>
        <v>15676</v>
      </c>
      <c r="L237" s="1229" t="s">
        <v>5742</v>
      </c>
      <c r="M237" s="1229">
        <v>4500239441</v>
      </c>
      <c r="N237" s="1229" t="s">
        <v>5755</v>
      </c>
    </row>
    <row r="238" spans="1:14" x14ac:dyDescent="0.25">
      <c r="A238" s="119" t="s">
        <v>305</v>
      </c>
      <c r="B238" s="164">
        <v>41841</v>
      </c>
      <c r="C238" s="118" t="s">
        <v>5894</v>
      </c>
      <c r="D238" s="119" t="s">
        <v>2904</v>
      </c>
      <c r="E238" s="162">
        <v>10228407</v>
      </c>
      <c r="F238" s="119">
        <v>27083646</v>
      </c>
      <c r="G238" s="119">
        <v>2707001</v>
      </c>
      <c r="H238" s="120" t="str">
        <f>IF(G238="","",VLOOKUP(G238,ARANCEL!$B$5:$D$121,2,FALSE))</f>
        <v xml:space="preserve">PLANO DE RELAJACION </v>
      </c>
      <c r="I238" s="121" t="s">
        <v>306</v>
      </c>
      <c r="J238" s="119">
        <v>1</v>
      </c>
      <c r="K238" s="122">
        <f>IF(G238="","",VLOOKUP(G238,ARANCEL!$B$5:$D$121,3,FALSE)*J238)</f>
        <v>9221</v>
      </c>
      <c r="L238" s="1229" t="s">
        <v>6017</v>
      </c>
      <c r="M238" s="1229">
        <v>4500243665</v>
      </c>
      <c r="N238" s="1229">
        <v>9791</v>
      </c>
    </row>
    <row r="239" spans="1:14" x14ac:dyDescent="0.25">
      <c r="A239" s="119" t="s">
        <v>305</v>
      </c>
      <c r="B239" s="164">
        <v>41904</v>
      </c>
      <c r="C239" s="118" t="s">
        <v>7184</v>
      </c>
      <c r="D239" s="119" t="s">
        <v>7185</v>
      </c>
      <c r="E239" s="162">
        <v>10256739</v>
      </c>
      <c r="F239" s="119">
        <v>28332202</v>
      </c>
      <c r="G239" s="119">
        <v>2707001</v>
      </c>
      <c r="H239" s="120" t="str">
        <f>IF(G239="","",VLOOKUP(G239,ARANCEL!$B$5:$D$121,2,FALSE))</f>
        <v xml:space="preserve">PLANO DE RELAJACION </v>
      </c>
      <c r="I239" s="121" t="s">
        <v>306</v>
      </c>
      <c r="J239" s="119">
        <v>1</v>
      </c>
      <c r="K239" s="122">
        <f>IF(G239="","",VLOOKUP(G239,ARANCEL!$B$5:$D$121,3,FALSE)*J239)</f>
        <v>9221</v>
      </c>
      <c r="L239" s="1229" t="s">
        <v>7548</v>
      </c>
      <c r="M239" s="1229">
        <v>4500254790</v>
      </c>
      <c r="N239" s="1229" t="s">
        <v>7559</v>
      </c>
    </row>
    <row r="240" spans="1:14" x14ac:dyDescent="0.25">
      <c r="A240" s="119" t="s">
        <v>305</v>
      </c>
      <c r="B240" s="164">
        <v>41726</v>
      </c>
      <c r="C240" s="118" t="s">
        <v>679</v>
      </c>
      <c r="D240" s="119" t="s">
        <v>408</v>
      </c>
      <c r="E240" s="162">
        <v>29795961</v>
      </c>
      <c r="F240" s="119">
        <v>25658486</v>
      </c>
      <c r="G240" s="119">
        <v>2707001</v>
      </c>
      <c r="H240" s="120" t="str">
        <f>IF(G240="","",VLOOKUP(G240,ARANCEL!$B$5:$D$121,2,FALSE))</f>
        <v xml:space="preserve">PLANO DE RELAJACION </v>
      </c>
      <c r="I240" s="121" t="s">
        <v>306</v>
      </c>
      <c r="J240" s="119">
        <v>1</v>
      </c>
      <c r="K240" s="122">
        <f>IF(G240="","",VLOOKUP(G240,ARANCEL!$B$5:$D$121,3,FALSE)*J240)</f>
        <v>9221</v>
      </c>
      <c r="L240" s="1229" t="s">
        <v>3058</v>
      </c>
      <c r="M240" s="1229">
        <v>4500225665</v>
      </c>
      <c r="N240" s="1229">
        <v>8946</v>
      </c>
    </row>
    <row r="241" spans="1:14" x14ac:dyDescent="0.25">
      <c r="A241" s="119" t="s">
        <v>305</v>
      </c>
      <c r="B241" s="164">
        <v>41953</v>
      </c>
      <c r="C241" s="118" t="s">
        <v>8123</v>
      </c>
      <c r="D241" s="119" t="s">
        <v>598</v>
      </c>
      <c r="E241" s="162">
        <v>10277115</v>
      </c>
      <c r="F241" s="119">
        <v>29292892</v>
      </c>
      <c r="G241" s="119">
        <v>2704013</v>
      </c>
      <c r="H241" s="120" t="str">
        <f>IF(G241="","",VLOOKUP(G241,ARANCEL!$B$5:$D$121,2,FALSE))</f>
        <v>PROVISORIO (POR PIEZA)</v>
      </c>
      <c r="I241" s="121" t="s">
        <v>322</v>
      </c>
      <c r="J241" s="119">
        <v>1</v>
      </c>
      <c r="K241" s="122">
        <f>IF(G241="","",VLOOKUP(G241,ARANCEL!$B$5:$D$121,3,FALSE)*J241)</f>
        <v>3250</v>
      </c>
      <c r="L241" s="1229" t="s">
        <v>8256</v>
      </c>
      <c r="M241" s="1229">
        <v>4500265488</v>
      </c>
      <c r="N241" s="1229" t="s">
        <v>8949</v>
      </c>
    </row>
    <row r="242" spans="1:14" x14ac:dyDescent="0.25">
      <c r="A242" s="119" t="s">
        <v>305</v>
      </c>
      <c r="B242" s="164">
        <v>41953</v>
      </c>
      <c r="C242" s="118" t="s">
        <v>8123</v>
      </c>
      <c r="D242" s="119" t="s">
        <v>598</v>
      </c>
      <c r="E242" s="162">
        <v>10277115</v>
      </c>
      <c r="F242" s="119">
        <v>29292892</v>
      </c>
      <c r="G242" s="119">
        <v>2704003</v>
      </c>
      <c r="H242" s="120" t="str">
        <f>IF(G242="","",VLOOKUP(G242,ARANCEL!$B$5:$D$121,2,FALSE))</f>
        <v xml:space="preserve">CORONA PERIFERICA CON PERNO MUÑON COLADO </v>
      </c>
      <c r="I242" s="121" t="s">
        <v>322</v>
      </c>
      <c r="J242" s="119">
        <v>1</v>
      </c>
      <c r="K242" s="122">
        <f>IF(G242="","",VLOOKUP(G242,ARANCEL!$B$5:$D$121,3,FALSE)*J242)</f>
        <v>32612</v>
      </c>
      <c r="L242" s="1229" t="s">
        <v>8256</v>
      </c>
      <c r="M242" s="1229">
        <v>4500265488</v>
      </c>
      <c r="N242" s="1229" t="s">
        <v>8949</v>
      </c>
    </row>
    <row r="243" spans="1:14" x14ac:dyDescent="0.25">
      <c r="A243" s="169" t="s">
        <v>305</v>
      </c>
      <c r="B243" s="164">
        <v>41730</v>
      </c>
      <c r="C243" s="118" t="s">
        <v>4590</v>
      </c>
      <c r="D243" s="119" t="s">
        <v>89</v>
      </c>
      <c r="E243" s="162">
        <v>10193315</v>
      </c>
      <c r="F243" s="119">
        <v>26075282</v>
      </c>
      <c r="G243" s="119">
        <v>2704003</v>
      </c>
      <c r="H243" s="120" t="str">
        <f>IF(G243="","",VLOOKUP(G243,ARANCEL!$B$5:$D$121,2,FALSE))</f>
        <v xml:space="preserve">CORONA PERIFERICA CON PERNO MUÑON COLADO </v>
      </c>
      <c r="I243" s="121" t="s">
        <v>308</v>
      </c>
      <c r="J243" s="119">
        <v>1</v>
      </c>
      <c r="K243" s="122">
        <f>IF(G243="","",VLOOKUP(G243,ARANCEL!$B$5:$D$121,3,FALSE)*J243)</f>
        <v>32612</v>
      </c>
      <c r="L243" s="1229" t="s">
        <v>4612</v>
      </c>
      <c r="M243" s="1229">
        <v>4500229928</v>
      </c>
      <c r="N243" s="1229">
        <v>9166</v>
      </c>
    </row>
    <row r="244" spans="1:14" x14ac:dyDescent="0.25">
      <c r="A244" s="169" t="s">
        <v>305</v>
      </c>
      <c r="B244" s="164">
        <v>41730</v>
      </c>
      <c r="C244" s="118" t="s">
        <v>4590</v>
      </c>
      <c r="D244" s="119" t="s">
        <v>89</v>
      </c>
      <c r="E244" s="162">
        <v>10193315</v>
      </c>
      <c r="F244" s="119">
        <v>26075282</v>
      </c>
      <c r="G244" s="119">
        <v>2704013</v>
      </c>
      <c r="H244" s="120" t="str">
        <f>IF(G244="","",VLOOKUP(G244,ARANCEL!$B$5:$D$121,2,FALSE))</f>
        <v>PROVISORIO (POR PIEZA)</v>
      </c>
      <c r="I244" s="121" t="s">
        <v>308</v>
      </c>
      <c r="J244" s="119">
        <v>1</v>
      </c>
      <c r="K244" s="122">
        <f>IF(G244="","",VLOOKUP(G244,ARANCEL!$B$5:$D$121,3,FALSE)*J244)</f>
        <v>3250</v>
      </c>
      <c r="L244" s="1229" t="s">
        <v>4612</v>
      </c>
      <c r="M244" s="1229">
        <v>4500229928</v>
      </c>
      <c r="N244" s="1229">
        <v>9166</v>
      </c>
    </row>
    <row r="245" spans="1:14" x14ac:dyDescent="0.25">
      <c r="A245" s="119" t="s">
        <v>305</v>
      </c>
      <c r="B245" s="164">
        <v>41743</v>
      </c>
      <c r="C245" s="118" t="s">
        <v>9282</v>
      </c>
      <c r="D245" s="119" t="s">
        <v>599</v>
      </c>
      <c r="E245" s="162">
        <v>10188158</v>
      </c>
      <c r="F245" s="119">
        <v>25854295</v>
      </c>
      <c r="G245" s="119">
        <v>2704005</v>
      </c>
      <c r="H245" s="120" t="str">
        <f>IF(G245="","",VLOOKUP(G245,ARANCEL!$B$5:$D$121,2,FALSE))</f>
        <v>PROVISORIO</v>
      </c>
      <c r="I245" s="121" t="s">
        <v>325</v>
      </c>
      <c r="J245" s="119">
        <v>1</v>
      </c>
      <c r="K245" s="122">
        <f>IF(G245="","",VLOOKUP(G245,ARANCEL!$B$5:$D$121,3,FALSE)*J245)</f>
        <v>3250</v>
      </c>
      <c r="L245" s="1229" t="s">
        <v>4612</v>
      </c>
      <c r="M245" s="1229">
        <v>4500229926</v>
      </c>
      <c r="N245" s="1229">
        <v>9165</v>
      </c>
    </row>
    <row r="246" spans="1:14" x14ac:dyDescent="0.25">
      <c r="A246" s="119" t="s">
        <v>305</v>
      </c>
      <c r="B246" s="164">
        <v>41743</v>
      </c>
      <c r="C246" s="118" t="s">
        <v>9282</v>
      </c>
      <c r="D246" s="119" t="s">
        <v>599</v>
      </c>
      <c r="E246" s="162">
        <v>10188158</v>
      </c>
      <c r="F246" s="119">
        <v>25854295</v>
      </c>
      <c r="G246" s="119">
        <v>2704002</v>
      </c>
      <c r="H246" s="120" t="str">
        <f>IF(G246="","",VLOOKUP(G246,ARANCEL!$B$5:$D$121,2,FALSE))</f>
        <v xml:space="preserve">CORONA PERIFERICA </v>
      </c>
      <c r="I246" s="121" t="s">
        <v>325</v>
      </c>
      <c r="J246" s="119">
        <v>1</v>
      </c>
      <c r="K246" s="122">
        <f>IF(G246="","",VLOOKUP(G246,ARANCEL!$B$5:$D$121,3,FALSE)*J246)</f>
        <v>25865</v>
      </c>
      <c r="L246" s="1229" t="s">
        <v>4612</v>
      </c>
      <c r="M246" s="1229">
        <v>4500229926</v>
      </c>
      <c r="N246" s="1229">
        <v>9165</v>
      </c>
    </row>
    <row r="247" spans="1:14" x14ac:dyDescent="0.25">
      <c r="A247" s="119" t="s">
        <v>305</v>
      </c>
      <c r="B247" s="164">
        <v>41865</v>
      </c>
      <c r="C247" s="118" t="s">
        <v>6341</v>
      </c>
      <c r="D247" s="119" t="s">
        <v>598</v>
      </c>
      <c r="E247" s="162">
        <v>10240478</v>
      </c>
      <c r="F247" s="119">
        <v>2704013</v>
      </c>
      <c r="G247" s="119">
        <v>2704013</v>
      </c>
      <c r="H247" s="120" t="str">
        <f>IF(G247="","",VLOOKUP(G247,ARANCEL!$B$5:$D$121,2,FALSE))</f>
        <v>PROVISORIO (POR PIEZA)</v>
      </c>
      <c r="I247" s="121" t="s">
        <v>326</v>
      </c>
      <c r="J247" s="119">
        <v>1</v>
      </c>
      <c r="K247" s="122">
        <f>IF(G247="","",VLOOKUP(G247,ARANCEL!$B$5:$D$121,3,FALSE)*J247)</f>
        <v>3250</v>
      </c>
      <c r="L247" s="1229" t="s">
        <v>6905</v>
      </c>
      <c r="M247" s="1229">
        <v>4500249929</v>
      </c>
      <c r="N247" s="1229" t="s">
        <v>6907</v>
      </c>
    </row>
    <row r="248" spans="1:14" x14ac:dyDescent="0.25">
      <c r="A248" s="119" t="s">
        <v>305</v>
      </c>
      <c r="B248" s="164">
        <v>41865</v>
      </c>
      <c r="C248" s="118" t="s">
        <v>6341</v>
      </c>
      <c r="D248" s="119" t="s">
        <v>598</v>
      </c>
      <c r="E248" s="162">
        <v>10240478</v>
      </c>
      <c r="F248" s="119">
        <v>2704013</v>
      </c>
      <c r="G248" s="119">
        <v>2704003</v>
      </c>
      <c r="H248" s="120" t="str">
        <f>IF(G248="","",VLOOKUP(G248,ARANCEL!$B$5:$D$121,2,FALSE))</f>
        <v xml:space="preserve">CORONA PERIFERICA CON PERNO MUÑON COLADO </v>
      </c>
      <c r="I248" s="121" t="s">
        <v>326</v>
      </c>
      <c r="J248" s="119">
        <v>1</v>
      </c>
      <c r="K248" s="122">
        <f>IF(G248="","",VLOOKUP(G248,ARANCEL!$B$5:$D$121,3,FALSE)*J248)</f>
        <v>32612</v>
      </c>
      <c r="L248" s="1229" t="s">
        <v>6905</v>
      </c>
      <c r="M248" s="1229">
        <v>4500249929</v>
      </c>
      <c r="N248" s="1229" t="s">
        <v>6907</v>
      </c>
    </row>
    <row r="249" spans="1:14" x14ac:dyDescent="0.25">
      <c r="A249" s="119" t="s">
        <v>305</v>
      </c>
      <c r="B249" s="164">
        <v>41841</v>
      </c>
      <c r="C249" s="118" t="s">
        <v>5831</v>
      </c>
      <c r="D249" s="119" t="s">
        <v>604</v>
      </c>
      <c r="E249" s="162">
        <v>10227673</v>
      </c>
      <c r="F249" s="119">
        <v>27038485</v>
      </c>
      <c r="G249" s="119">
        <v>2705003</v>
      </c>
      <c r="H249" s="120" t="str">
        <f>IF(G249="","",VLOOKUP(G249,ARANCEL!$B$5:$D$121,2,FALSE))</f>
        <v>INCRUSTACION ESTETICA (ART-GLASS O CERAMICA)</v>
      </c>
      <c r="I249" s="121" t="s">
        <v>337</v>
      </c>
      <c r="J249" s="119">
        <v>1</v>
      </c>
      <c r="K249" s="122">
        <f>IF(G249="","",VLOOKUP(G249,ARANCEL!$B$5:$D$121,3,FALSE)*J249)</f>
        <v>15676</v>
      </c>
      <c r="L249" s="1229" t="s">
        <v>6017</v>
      </c>
      <c r="M249" s="1229">
        <v>4500245532</v>
      </c>
      <c r="N249" s="1229">
        <v>9813</v>
      </c>
    </row>
    <row r="250" spans="1:14" x14ac:dyDescent="0.25">
      <c r="A250" s="119" t="s">
        <v>305</v>
      </c>
      <c r="B250" s="164">
        <v>41894</v>
      </c>
      <c r="C250" s="118" t="s">
        <v>7052</v>
      </c>
      <c r="D250" s="119" t="s">
        <v>2904</v>
      </c>
      <c r="E250" s="162">
        <v>10256151</v>
      </c>
      <c r="F250" s="119">
        <v>28515213</v>
      </c>
      <c r="G250" s="119">
        <v>2707001</v>
      </c>
      <c r="H250" s="120" t="str">
        <f>IF(G250="","",VLOOKUP(G250,ARANCEL!$B$5:$D$121,2,FALSE))</f>
        <v xml:space="preserve">PLANO DE RELAJACION </v>
      </c>
      <c r="I250" s="121" t="s">
        <v>306</v>
      </c>
      <c r="J250" s="119">
        <v>1</v>
      </c>
      <c r="K250" s="122">
        <f>IF(G250="","",VLOOKUP(G250,ARANCEL!$B$5:$D$121,3,FALSE)*J250)</f>
        <v>9221</v>
      </c>
      <c r="L250" s="1229" t="s">
        <v>7548</v>
      </c>
      <c r="M250" s="1229">
        <v>4500254790</v>
      </c>
      <c r="N250" s="1229" t="s">
        <v>7559</v>
      </c>
    </row>
    <row r="251" spans="1:14" x14ac:dyDescent="0.25">
      <c r="A251" s="119" t="s">
        <v>305</v>
      </c>
      <c r="B251" s="164">
        <v>41768</v>
      </c>
      <c r="C251" s="118" t="s">
        <v>4348</v>
      </c>
      <c r="D251" s="119" t="s">
        <v>604</v>
      </c>
      <c r="E251" s="162">
        <v>10194127</v>
      </c>
      <c r="F251" s="119">
        <v>23243304</v>
      </c>
      <c r="G251" s="119">
        <v>2705003</v>
      </c>
      <c r="H251" s="120" t="str">
        <f>IF(G251="","",VLOOKUP(G251,ARANCEL!$B$5:$D$121,2,FALSE))</f>
        <v>INCRUSTACION ESTETICA (ART-GLASS O CERAMICA)</v>
      </c>
      <c r="I251" s="121" t="s">
        <v>317</v>
      </c>
      <c r="J251" s="119">
        <v>1</v>
      </c>
      <c r="K251" s="122">
        <f>IF(G251="","",VLOOKUP(G251,ARANCEL!$B$5:$D$121,3,FALSE)*J251)</f>
        <v>15676</v>
      </c>
      <c r="L251" s="1229" t="s">
        <v>5292</v>
      </c>
      <c r="M251" s="1229">
        <v>4500235498</v>
      </c>
      <c r="N251" s="1229">
        <v>9398</v>
      </c>
    </row>
    <row r="252" spans="1:14" x14ac:dyDescent="0.25">
      <c r="A252" s="119" t="s">
        <v>305</v>
      </c>
      <c r="B252" s="164">
        <v>41768</v>
      </c>
      <c r="C252" s="118" t="s">
        <v>4348</v>
      </c>
      <c r="D252" s="119" t="s">
        <v>604</v>
      </c>
      <c r="E252" s="162">
        <v>10194127</v>
      </c>
      <c r="F252" s="119">
        <v>23243304</v>
      </c>
      <c r="G252" s="119">
        <v>2705003</v>
      </c>
      <c r="H252" s="120" t="str">
        <f>IF(G252="","",VLOOKUP(G252,ARANCEL!$B$5:$D$121,2,FALSE))</f>
        <v>INCRUSTACION ESTETICA (ART-GLASS O CERAMICA)</v>
      </c>
      <c r="I252" s="121" t="s">
        <v>308</v>
      </c>
      <c r="J252" s="119">
        <v>1</v>
      </c>
      <c r="K252" s="122">
        <f>IF(G252="","",VLOOKUP(G252,ARANCEL!$B$5:$D$121,3,FALSE)*J252)</f>
        <v>15676</v>
      </c>
      <c r="L252" s="1236" t="s">
        <v>5292</v>
      </c>
      <c r="M252" s="1236">
        <v>4500235498</v>
      </c>
      <c r="N252" s="1236">
        <v>9398</v>
      </c>
    </row>
    <row r="253" spans="1:14" x14ac:dyDescent="0.25">
      <c r="A253" s="119" t="s">
        <v>305</v>
      </c>
      <c r="B253" s="164">
        <v>42022</v>
      </c>
      <c r="C253" s="118" t="s">
        <v>9107</v>
      </c>
      <c r="D253" s="119" t="s">
        <v>385</v>
      </c>
      <c r="E253" s="162">
        <v>10300478</v>
      </c>
      <c r="F253" s="119">
        <v>29497321</v>
      </c>
      <c r="G253" s="119">
        <v>2707001</v>
      </c>
      <c r="H253" s="120" t="str">
        <f>IF(G253="","",VLOOKUP(G253,ARANCEL!$B$5:$D$121,2,FALSE))</f>
        <v xml:space="preserve">PLANO DE RELAJACION </v>
      </c>
      <c r="I253" s="121" t="s">
        <v>306</v>
      </c>
      <c r="J253" s="119">
        <v>1</v>
      </c>
      <c r="K253" s="122">
        <f>IF(G253="","",VLOOKUP(G253,ARANCEL!$B$5:$D$121,3,FALSE)*J253)</f>
        <v>9221</v>
      </c>
      <c r="L253" s="1235" t="str">
        <f>IF(E253="","","IMPAGO")</f>
        <v>IMPAGO</v>
      </c>
      <c r="M253" s="1235" t="str">
        <f>IF(L253="IMPAGO","SIN O.C.","")</f>
        <v>SIN O.C.</v>
      </c>
      <c r="N253" s="1235" t="str">
        <f>IF(L253="IMPAGO","SIN FACT.","")</f>
        <v>SIN FACT.</v>
      </c>
    </row>
    <row r="254" spans="1:14" x14ac:dyDescent="0.25">
      <c r="A254" s="119" t="s">
        <v>305</v>
      </c>
      <c r="B254" s="164">
        <v>41885</v>
      </c>
      <c r="C254" s="118" t="s">
        <v>6806</v>
      </c>
      <c r="D254" s="119" t="s">
        <v>619</v>
      </c>
      <c r="E254" s="162">
        <v>10250793</v>
      </c>
      <c r="F254" s="119">
        <v>27883607</v>
      </c>
      <c r="G254" s="119">
        <v>2705003</v>
      </c>
      <c r="H254" s="120" t="str">
        <f>IF(G254="","",VLOOKUP(G254,ARANCEL!$B$5:$D$121,2,FALSE))</f>
        <v>INCRUSTACION ESTETICA (ART-GLASS O CERAMICA)</v>
      </c>
      <c r="I254" s="121" t="s">
        <v>322</v>
      </c>
      <c r="J254" s="119">
        <v>1</v>
      </c>
      <c r="K254" s="122">
        <f>IF(G254="","",VLOOKUP(G254,ARANCEL!$B$5:$D$121,3,FALSE)*J254)</f>
        <v>15676</v>
      </c>
      <c r="L254" s="1229" t="s">
        <v>6905</v>
      </c>
      <c r="M254" s="1229">
        <v>4500251387</v>
      </c>
      <c r="N254" s="1229" t="s">
        <v>7147</v>
      </c>
    </row>
    <row r="255" spans="1:14" x14ac:dyDescent="0.25">
      <c r="A255" s="119" t="s">
        <v>305</v>
      </c>
      <c r="B255" s="164">
        <v>41794</v>
      </c>
      <c r="C255" s="118" t="s">
        <v>5179</v>
      </c>
      <c r="D255" s="119" t="s">
        <v>2927</v>
      </c>
      <c r="E255" s="162">
        <v>10205472</v>
      </c>
      <c r="F255" s="119">
        <v>26333161</v>
      </c>
      <c r="G255" s="119">
        <v>2704005</v>
      </c>
      <c r="H255" s="120" t="str">
        <f>IF(G255="","",VLOOKUP(G255,ARANCEL!$B$5:$D$121,2,FALSE))</f>
        <v>PROVISORIO</v>
      </c>
      <c r="I255" s="121" t="s">
        <v>337</v>
      </c>
      <c r="J255" s="119">
        <v>1</v>
      </c>
      <c r="K255" s="122">
        <f>IF(G255="","",VLOOKUP(G255,ARANCEL!$B$5:$D$121,3,FALSE)*J255)</f>
        <v>3250</v>
      </c>
      <c r="L255" s="1229" t="s">
        <v>5742</v>
      </c>
      <c r="M255" s="1229">
        <v>4500239441</v>
      </c>
      <c r="N255" s="1229" t="s">
        <v>5755</v>
      </c>
    </row>
    <row r="256" spans="1:14" x14ac:dyDescent="0.25">
      <c r="A256" s="169" t="s">
        <v>305</v>
      </c>
      <c r="B256" s="164">
        <v>41816</v>
      </c>
      <c r="C256" s="118" t="s">
        <v>5327</v>
      </c>
      <c r="D256" s="119" t="s">
        <v>2927</v>
      </c>
      <c r="E256" s="162">
        <v>10215982</v>
      </c>
      <c r="F256" s="119">
        <v>26333161</v>
      </c>
      <c r="G256" s="119">
        <v>2704003</v>
      </c>
      <c r="H256" s="120" t="str">
        <f>IF(G256="","",VLOOKUP(G256,ARANCEL!$B$5:$D$121,2,FALSE))</f>
        <v xml:space="preserve">CORONA PERIFERICA CON PERNO MUÑON COLADO </v>
      </c>
      <c r="I256" s="121" t="s">
        <v>337</v>
      </c>
      <c r="J256" s="119">
        <v>1</v>
      </c>
      <c r="K256" s="122">
        <f>IF(G256="","",VLOOKUP(G256,ARANCEL!$B$5:$D$121,3,FALSE)*J256)</f>
        <v>32612</v>
      </c>
      <c r="L256" s="1229" t="s">
        <v>5742</v>
      </c>
      <c r="M256" s="1229">
        <v>4500239441</v>
      </c>
      <c r="N256" s="1229" t="s">
        <v>5755</v>
      </c>
    </row>
    <row r="257" spans="1:14" x14ac:dyDescent="0.25">
      <c r="A257" s="119" t="s">
        <v>305</v>
      </c>
      <c r="B257" s="164">
        <v>41983</v>
      </c>
      <c r="C257" s="118" t="s">
        <v>8824</v>
      </c>
      <c r="D257" s="119" t="s">
        <v>89</v>
      </c>
      <c r="E257" s="162">
        <v>10293200</v>
      </c>
      <c r="F257" s="119">
        <v>29790197</v>
      </c>
      <c r="G257" s="119">
        <v>2704003</v>
      </c>
      <c r="H257" s="120" t="str">
        <f>IF(G257="","",VLOOKUP(G257,ARANCEL!$B$5:$D$121,2,FALSE))</f>
        <v xml:space="preserve">CORONA PERIFERICA CON PERNO MUÑON COLADO </v>
      </c>
      <c r="I257" s="121" t="s">
        <v>309</v>
      </c>
      <c r="J257" s="119">
        <v>1</v>
      </c>
      <c r="K257" s="122">
        <f>IF(G257="","",VLOOKUP(G257,ARANCEL!$B$5:$D$121,3,FALSE)*J257)</f>
        <v>32612</v>
      </c>
      <c r="L257" s="1235" t="str">
        <f>IF(E257="","","IMPAGO")</f>
        <v>IMPAGO</v>
      </c>
      <c r="M257" s="1235" t="str">
        <f>IF(L257="IMPAGO","SIN O.C.","")</f>
        <v>SIN O.C.</v>
      </c>
      <c r="N257" s="1235" t="str">
        <f>IF(L257="IMPAGO","SIN FACT.","")</f>
        <v>SIN FACT.</v>
      </c>
    </row>
    <row r="258" spans="1:14" x14ac:dyDescent="0.25">
      <c r="A258" s="119" t="s">
        <v>305</v>
      </c>
      <c r="B258" s="164">
        <v>41960</v>
      </c>
      <c r="C258" s="118" t="s">
        <v>8358</v>
      </c>
      <c r="D258" s="119" t="s">
        <v>385</v>
      </c>
      <c r="E258" s="162">
        <v>10281829</v>
      </c>
      <c r="F258" s="119">
        <v>28188286</v>
      </c>
      <c r="G258" s="119">
        <v>2705003</v>
      </c>
      <c r="H258" s="120" t="str">
        <f>IF(G258="","",VLOOKUP(G258,ARANCEL!$B$5:$D$121,2,FALSE))</f>
        <v>INCRUSTACION ESTETICA (ART-GLASS O CERAMICA)</v>
      </c>
      <c r="I258" s="121" t="s">
        <v>326</v>
      </c>
      <c r="J258" s="119">
        <v>1</v>
      </c>
      <c r="K258" s="122">
        <f>IF(G258="","",VLOOKUP(G258,ARANCEL!$B$5:$D$121,3,FALSE)*J258)</f>
        <v>15676</v>
      </c>
      <c r="L258" s="1229" t="s">
        <v>8256</v>
      </c>
      <c r="M258" s="1229">
        <v>4500265488</v>
      </c>
      <c r="N258" s="1229" t="s">
        <v>8949</v>
      </c>
    </row>
    <row r="259" spans="1:14" x14ac:dyDescent="0.25">
      <c r="A259" s="119" t="s">
        <v>606</v>
      </c>
      <c r="B259" s="164">
        <v>42025</v>
      </c>
      <c r="C259" s="118" t="s">
        <v>9537</v>
      </c>
      <c r="D259" s="119" t="s">
        <v>385</v>
      </c>
      <c r="E259" s="162">
        <v>10301612</v>
      </c>
      <c r="F259" s="119">
        <v>30200557</v>
      </c>
      <c r="G259" s="119">
        <v>2704002</v>
      </c>
      <c r="H259" s="120" t="str">
        <f>IF(G259="","",VLOOKUP(G259,ARANCEL!$B$5:$D$121,2,FALSE))</f>
        <v xml:space="preserve">CORONA PERIFERICA </v>
      </c>
      <c r="I259" s="121" t="s">
        <v>324</v>
      </c>
      <c r="J259" s="119">
        <v>1</v>
      </c>
      <c r="K259" s="122">
        <f>IF(G259="","",VLOOKUP(G259,ARANCEL!$B$5:$D$121,3,FALSE)*J259)</f>
        <v>25865</v>
      </c>
      <c r="L259" s="1235" t="str">
        <f>IF(E259="","","IMPAGO")</f>
        <v>IMPAGO</v>
      </c>
      <c r="M259" s="1235" t="str">
        <f>IF(L259="IMPAGO","SIN O.C.","")</f>
        <v>SIN O.C.</v>
      </c>
      <c r="N259" s="1235" t="str">
        <f>IF(L259="IMPAGO","SIN FACT.","")</f>
        <v>SIN FACT.</v>
      </c>
    </row>
    <row r="260" spans="1:14" x14ac:dyDescent="0.25">
      <c r="A260" s="119" t="s">
        <v>313</v>
      </c>
      <c r="B260" s="164">
        <v>42025</v>
      </c>
      <c r="C260" s="118" t="s">
        <v>9537</v>
      </c>
      <c r="D260" s="119" t="s">
        <v>385</v>
      </c>
      <c r="E260" s="162">
        <v>10301612</v>
      </c>
      <c r="F260" s="119">
        <v>30200557</v>
      </c>
      <c r="G260" s="119">
        <v>2704013</v>
      </c>
      <c r="H260" s="120" t="str">
        <f>IF(G260="","",VLOOKUP(G260,ARANCEL!$B$5:$D$121,2,FALSE))</f>
        <v>PROVISORIO (POR PIEZA)</v>
      </c>
      <c r="I260" s="121"/>
      <c r="J260" s="119">
        <v>1</v>
      </c>
      <c r="K260" s="122">
        <f>IF(G260="","",VLOOKUP(G260,ARANCEL!$B$5:$D$121,3,FALSE)*J260)</f>
        <v>3250</v>
      </c>
      <c r="L260" s="1235" t="str">
        <f>IF(E260="","","IMPAGO")</f>
        <v>IMPAGO</v>
      </c>
      <c r="M260" s="1235" t="str">
        <f>IF(L260="IMPAGO","SIN O.C.","")</f>
        <v>SIN O.C.</v>
      </c>
      <c r="N260" s="1235" t="str">
        <f>IF(L260="IMPAGO","SIN FACT.","")</f>
        <v>SIN FACT.</v>
      </c>
    </row>
    <row r="261" spans="1:14" x14ac:dyDescent="0.25">
      <c r="A261" s="119" t="s">
        <v>305</v>
      </c>
      <c r="B261" s="164">
        <v>41893</v>
      </c>
      <c r="C261" s="118" t="s">
        <v>7039</v>
      </c>
      <c r="D261" s="119" t="s">
        <v>89</v>
      </c>
      <c r="E261" s="162">
        <v>10255405</v>
      </c>
      <c r="F261" s="119">
        <v>28360693</v>
      </c>
      <c r="G261" s="119">
        <v>2705003</v>
      </c>
      <c r="H261" s="120" t="str">
        <f>IF(G261="","",VLOOKUP(G261,ARANCEL!$B$5:$D$121,2,FALSE))</f>
        <v>INCRUSTACION ESTETICA (ART-GLASS O CERAMICA)</v>
      </c>
      <c r="I261" s="121" t="s">
        <v>318</v>
      </c>
      <c r="J261" s="119">
        <v>1</v>
      </c>
      <c r="K261" s="122">
        <f>IF(G261="","",VLOOKUP(G261,ARANCEL!$B$5:$D$121,3,FALSE)*J261)</f>
        <v>15676</v>
      </c>
      <c r="L261" s="1229" t="s">
        <v>7548</v>
      </c>
      <c r="M261" s="1229">
        <v>4500254790</v>
      </c>
      <c r="N261" s="1229" t="s">
        <v>7559</v>
      </c>
    </row>
    <row r="262" spans="1:14" x14ac:dyDescent="0.25">
      <c r="A262" s="119" t="s">
        <v>305</v>
      </c>
      <c r="B262" s="164">
        <v>41698</v>
      </c>
      <c r="C262" s="118" t="s">
        <v>3138</v>
      </c>
      <c r="D262" s="119" t="s">
        <v>89</v>
      </c>
      <c r="E262" s="162">
        <v>10178579</v>
      </c>
      <c r="F262" s="119" t="s">
        <v>592</v>
      </c>
      <c r="G262" s="119">
        <v>2704031</v>
      </c>
      <c r="H262" s="120" t="str">
        <f>IF(G262="","",VLOOKUP(G262,ARANCEL!$B$5:$D$121,2,FALSE))</f>
        <v xml:space="preserve">PERNO MUÑON METALICO </v>
      </c>
      <c r="I262" s="121" t="s">
        <v>329</v>
      </c>
      <c r="J262" s="119">
        <v>1</v>
      </c>
      <c r="K262" s="122">
        <f>IF(G262="","",VLOOKUP(G262,ARANCEL!$B$5:$D$121,3,FALSE)*J262)</f>
        <v>12246</v>
      </c>
      <c r="L262" s="1229" t="s">
        <v>3438</v>
      </c>
      <c r="M262" s="1229">
        <v>4500220826</v>
      </c>
      <c r="N262" s="1229">
        <v>8612</v>
      </c>
    </row>
    <row r="263" spans="1:14" x14ac:dyDescent="0.25">
      <c r="A263" s="119" t="s">
        <v>305</v>
      </c>
      <c r="B263" s="164">
        <v>41698</v>
      </c>
      <c r="C263" s="118" t="s">
        <v>3138</v>
      </c>
      <c r="D263" s="119" t="s">
        <v>89</v>
      </c>
      <c r="E263" s="162">
        <v>10178579</v>
      </c>
      <c r="F263" s="119" t="s">
        <v>592</v>
      </c>
      <c r="G263" s="119">
        <v>2704016</v>
      </c>
      <c r="H263" s="120" t="str">
        <f>IF(G263="","",VLOOKUP(G263,ARANCEL!$B$5:$D$121,2,FALSE))</f>
        <v xml:space="preserve">CORONA PROCERA </v>
      </c>
      <c r="I263" s="121" t="s">
        <v>329</v>
      </c>
      <c r="J263" s="119">
        <v>1</v>
      </c>
      <c r="K263" s="122">
        <f>IF(G263="","",VLOOKUP(G263,ARANCEL!$B$5:$D$121,3,FALSE)*J263)</f>
        <v>58477</v>
      </c>
      <c r="L263" s="1229" t="s">
        <v>3438</v>
      </c>
      <c r="M263" s="1229">
        <v>4500220826</v>
      </c>
      <c r="N263" s="1229">
        <v>8612</v>
      </c>
    </row>
    <row r="264" spans="1:14" x14ac:dyDescent="0.25">
      <c r="A264" s="119" t="s">
        <v>305</v>
      </c>
      <c r="B264" s="164">
        <v>41737</v>
      </c>
      <c r="C264" s="118" t="s">
        <v>3809</v>
      </c>
      <c r="D264" s="119" t="s">
        <v>620</v>
      </c>
      <c r="E264" s="162">
        <v>10186771</v>
      </c>
      <c r="F264" s="119">
        <v>25708596</v>
      </c>
      <c r="G264" s="119">
        <v>2704003</v>
      </c>
      <c r="H264" s="120" t="str">
        <f>IF(G264="","",VLOOKUP(G264,ARANCEL!$B$5:$D$121,2,FALSE))</f>
        <v xml:space="preserve">CORONA PERIFERICA CON PERNO MUÑON COLADO </v>
      </c>
      <c r="I264" s="121" t="s">
        <v>318</v>
      </c>
      <c r="J264" s="119">
        <v>1</v>
      </c>
      <c r="K264" s="122">
        <f>IF(G264="","",VLOOKUP(G264,ARANCEL!$B$5:$D$121,3,FALSE)*J264)</f>
        <v>32612</v>
      </c>
      <c r="L264" s="1229" t="s">
        <v>4612</v>
      </c>
      <c r="M264" s="1229">
        <v>4500230023</v>
      </c>
      <c r="N264" s="1229">
        <v>9207</v>
      </c>
    </row>
    <row r="265" spans="1:14" x14ac:dyDescent="0.25">
      <c r="A265" s="169" t="s">
        <v>313</v>
      </c>
      <c r="B265" s="163">
        <v>41671</v>
      </c>
      <c r="C265" s="118" t="s">
        <v>3399</v>
      </c>
      <c r="D265" s="119" t="s">
        <v>3400</v>
      </c>
      <c r="E265" s="162">
        <v>10178066</v>
      </c>
      <c r="F265" s="119">
        <v>25262481</v>
      </c>
      <c r="G265" s="119">
        <v>2704013</v>
      </c>
      <c r="H265" s="120" t="str">
        <f>IF(G265="","",VLOOKUP(G265,ARANCEL!$B$5:$D$121,2,FALSE))</f>
        <v>PROVISORIO (POR PIEZA)</v>
      </c>
      <c r="I265" s="121"/>
      <c r="J265" s="119">
        <v>1</v>
      </c>
      <c r="K265" s="122">
        <f>IF(G265="","",VLOOKUP(G265,ARANCEL!$B$5:$D$121,3,FALSE)*J265)</f>
        <v>3250</v>
      </c>
      <c r="L265" s="1229" t="s">
        <v>3438</v>
      </c>
      <c r="M265" s="1229">
        <v>4500220792</v>
      </c>
      <c r="N265" s="1229">
        <v>8628</v>
      </c>
    </row>
    <row r="266" spans="1:14" x14ac:dyDescent="0.25">
      <c r="A266" s="119" t="s">
        <v>305</v>
      </c>
      <c r="B266" s="164">
        <v>41851</v>
      </c>
      <c r="C266" s="118" t="s">
        <v>6124</v>
      </c>
      <c r="D266" s="119" t="s">
        <v>598</v>
      </c>
      <c r="E266" s="141">
        <v>10233897</v>
      </c>
      <c r="F266" s="119">
        <v>23669034</v>
      </c>
      <c r="G266" s="119">
        <v>2702048</v>
      </c>
      <c r="H266" s="120" t="str">
        <f>IF(G266="","",VLOOKUP(G266,ARANCEL!$B$5:$D$121,2,FALSE))</f>
        <v xml:space="preserve">SERVICIO LAB. IMPLANTE CORONA CEMENTADA/ATORNILLADA </v>
      </c>
      <c r="I266" s="121" t="s">
        <v>329</v>
      </c>
      <c r="J266" s="119">
        <v>1</v>
      </c>
      <c r="K266" s="196">
        <f>IF(G266="","",VLOOKUP(G266,ARANCEL!$B$5:$D$121,3,FALSE)*J266)</f>
        <v>43857</v>
      </c>
      <c r="L266" s="1229" t="s">
        <v>6017</v>
      </c>
      <c r="M266" s="1229">
        <v>4500245532</v>
      </c>
      <c r="N266" s="1229">
        <v>9813</v>
      </c>
    </row>
    <row r="267" spans="1:14" x14ac:dyDescent="0.25">
      <c r="A267" s="119" t="s">
        <v>305</v>
      </c>
      <c r="B267" s="164">
        <v>41990</v>
      </c>
      <c r="C267" s="118" t="s">
        <v>8957</v>
      </c>
      <c r="D267" s="119" t="s">
        <v>89</v>
      </c>
      <c r="E267" s="162">
        <v>10296178</v>
      </c>
      <c r="F267" s="119">
        <v>29651673</v>
      </c>
      <c r="G267" s="119">
        <v>2705003</v>
      </c>
      <c r="H267" s="120" t="str">
        <f>IF(G267="","",VLOOKUP(G267,ARANCEL!$B$5:$D$121,2,FALSE))</f>
        <v>INCRUSTACION ESTETICA (ART-GLASS O CERAMICA)</v>
      </c>
      <c r="I267" s="121" t="s">
        <v>326</v>
      </c>
      <c r="J267" s="119">
        <v>1</v>
      </c>
      <c r="K267" s="122">
        <f>IF(G267="","",VLOOKUP(G267,ARANCEL!$B$5:$D$121,3,FALSE)*J267)</f>
        <v>15676</v>
      </c>
      <c r="L267" s="1349" t="s">
        <v>9431</v>
      </c>
      <c r="M267" s="1349">
        <v>4500269283</v>
      </c>
      <c r="N267" s="1349" t="s">
        <v>9452</v>
      </c>
    </row>
    <row r="268" spans="1:14" x14ac:dyDescent="0.25">
      <c r="A268" s="119" t="s">
        <v>305</v>
      </c>
      <c r="B268" s="164">
        <v>41698</v>
      </c>
      <c r="C268" s="118" t="s">
        <v>3032</v>
      </c>
      <c r="D268" s="119" t="s">
        <v>607</v>
      </c>
      <c r="E268" s="162">
        <v>10177375</v>
      </c>
      <c r="F268" s="119">
        <v>24733289</v>
      </c>
      <c r="G268" s="119">
        <v>2707001</v>
      </c>
      <c r="H268" s="120" t="str">
        <f>IF(G268="","",VLOOKUP(G268,ARANCEL!$B$5:$D$121,2,FALSE))</f>
        <v xml:space="preserve">PLANO DE RELAJACION </v>
      </c>
      <c r="I268" s="121" t="s">
        <v>306</v>
      </c>
      <c r="J268" s="119">
        <v>1</v>
      </c>
      <c r="K268" s="122">
        <f>IF(G268="","",VLOOKUP(G268,ARANCEL!$B$5:$D$121,3,FALSE)*J268)</f>
        <v>9221</v>
      </c>
      <c r="L268" s="1229" t="s">
        <v>3438</v>
      </c>
      <c r="M268" s="1229">
        <v>4500220792</v>
      </c>
      <c r="N268" s="1229">
        <v>8628</v>
      </c>
    </row>
    <row r="269" spans="1:14" x14ac:dyDescent="0.25">
      <c r="A269" s="119" t="s">
        <v>305</v>
      </c>
      <c r="B269" s="164">
        <v>41662</v>
      </c>
      <c r="C269" s="118" t="s">
        <v>677</v>
      </c>
      <c r="D269" s="119" t="s">
        <v>676</v>
      </c>
      <c r="E269" s="162">
        <v>10140071</v>
      </c>
      <c r="F269" s="119">
        <v>23834593</v>
      </c>
      <c r="G269" s="119">
        <v>2707001</v>
      </c>
      <c r="H269" s="120" t="str">
        <f>IF(G269="","",VLOOKUP(G269,ARANCEL!$B$5:$D$121,2,FALSE))</f>
        <v xml:space="preserve">PLANO DE RELAJACION </v>
      </c>
      <c r="I269" s="121" t="s">
        <v>306</v>
      </c>
      <c r="J269" s="119">
        <v>1</v>
      </c>
      <c r="K269" s="122">
        <f>IF(G269="","",VLOOKUP(G269,ARANCEL!$B$5:$D$121,3,FALSE)*J269)</f>
        <v>9221</v>
      </c>
      <c r="L269" s="1235" t="str">
        <f>IF(E269="","","IMPAGO")</f>
        <v>IMPAGO</v>
      </c>
      <c r="M269" s="1235" t="str">
        <f>IF(L269="IMPAGO","SIN O.C.","")</f>
        <v>SIN O.C.</v>
      </c>
      <c r="N269" s="1235" t="str">
        <f>IF(L269="IMPAGO","SIN FACT.","")</f>
        <v>SIN FACT.</v>
      </c>
    </row>
    <row r="270" spans="1:14" x14ac:dyDescent="0.25">
      <c r="A270" s="119" t="s">
        <v>305</v>
      </c>
      <c r="B270" s="164">
        <v>41733</v>
      </c>
      <c r="C270" s="118" t="s">
        <v>3761</v>
      </c>
      <c r="D270" s="119" t="s">
        <v>385</v>
      </c>
      <c r="E270" s="162">
        <v>10186093</v>
      </c>
      <c r="F270" s="119">
        <v>25699291</v>
      </c>
      <c r="G270" s="119">
        <v>2704005</v>
      </c>
      <c r="H270" s="120" t="str">
        <f>IF(G270="","",VLOOKUP(G270,ARANCEL!$B$5:$D$121,2,FALSE))</f>
        <v>PROVISORIO</v>
      </c>
      <c r="I270" s="121" t="s">
        <v>319</v>
      </c>
      <c r="J270" s="119">
        <v>1</v>
      </c>
      <c r="K270" s="122">
        <f>IF(G270="","",VLOOKUP(G270,ARANCEL!$B$5:$D$121,3,FALSE)*J270)</f>
        <v>3250</v>
      </c>
      <c r="L270" s="1229" t="s">
        <v>4612</v>
      </c>
      <c r="M270" s="1229">
        <v>4500230023</v>
      </c>
      <c r="N270" s="1229">
        <v>9207</v>
      </c>
    </row>
    <row r="271" spans="1:14" x14ac:dyDescent="0.25">
      <c r="A271" s="119" t="s">
        <v>305</v>
      </c>
      <c r="B271" s="164">
        <v>41733</v>
      </c>
      <c r="C271" s="118" t="s">
        <v>3761</v>
      </c>
      <c r="D271" s="119" t="s">
        <v>385</v>
      </c>
      <c r="E271" s="162">
        <v>10186093</v>
      </c>
      <c r="F271" s="119">
        <v>25699291</v>
      </c>
      <c r="G271" s="119">
        <v>2704003</v>
      </c>
      <c r="H271" s="120" t="str">
        <f>IF(G271="","",VLOOKUP(G271,ARANCEL!$B$5:$D$121,2,FALSE))</f>
        <v xml:space="preserve">CORONA PERIFERICA CON PERNO MUÑON COLADO </v>
      </c>
      <c r="I271" s="121" t="s">
        <v>319</v>
      </c>
      <c r="J271" s="119">
        <v>1</v>
      </c>
      <c r="K271" s="122">
        <f>IF(G271="","",VLOOKUP(G271,ARANCEL!$B$5:$D$121,3,FALSE)*J271)</f>
        <v>32612</v>
      </c>
      <c r="L271" s="1229" t="s">
        <v>4612</v>
      </c>
      <c r="M271" s="1229">
        <v>4500230023</v>
      </c>
      <c r="N271" s="1229">
        <v>9207</v>
      </c>
    </row>
    <row r="272" spans="1:14" x14ac:dyDescent="0.25">
      <c r="A272" s="119" t="s">
        <v>305</v>
      </c>
      <c r="B272" s="164">
        <v>41683</v>
      </c>
      <c r="C272" s="118" t="s">
        <v>2928</v>
      </c>
      <c r="D272" s="119" t="s">
        <v>89</v>
      </c>
      <c r="E272" s="162">
        <v>10173844</v>
      </c>
      <c r="F272" s="119">
        <v>25026976</v>
      </c>
      <c r="G272" s="119">
        <v>2704005</v>
      </c>
      <c r="H272" s="120" t="str">
        <f>IF(G272="","",VLOOKUP(G272,ARANCEL!$B$5:$D$121,2,FALSE))</f>
        <v>PROVISORIO</v>
      </c>
      <c r="I272" s="121" t="s">
        <v>316</v>
      </c>
      <c r="J272" s="119">
        <v>1</v>
      </c>
      <c r="K272" s="122">
        <f>IF(G272="","",VLOOKUP(G272,ARANCEL!$B$5:$D$121,3,FALSE)*J272)</f>
        <v>3250</v>
      </c>
      <c r="L272" s="1229" t="s">
        <v>3438</v>
      </c>
      <c r="M272" s="1229">
        <v>4500220789</v>
      </c>
      <c r="N272" s="1229">
        <v>8626</v>
      </c>
    </row>
    <row r="273" spans="1:14" x14ac:dyDescent="0.25">
      <c r="A273" s="119" t="s">
        <v>305</v>
      </c>
      <c r="B273" s="164">
        <v>41683</v>
      </c>
      <c r="C273" s="118" t="s">
        <v>2928</v>
      </c>
      <c r="D273" s="119" t="s">
        <v>89</v>
      </c>
      <c r="E273" s="162">
        <v>10173844</v>
      </c>
      <c r="F273" s="119">
        <v>25026976</v>
      </c>
      <c r="G273" s="119">
        <v>2704003</v>
      </c>
      <c r="H273" s="120" t="str">
        <f>IF(G273="","",VLOOKUP(G273,ARANCEL!$B$5:$D$121,2,FALSE))</f>
        <v xml:space="preserve">CORONA PERIFERICA CON PERNO MUÑON COLADO </v>
      </c>
      <c r="I273" s="121" t="s">
        <v>316</v>
      </c>
      <c r="J273" s="119">
        <v>1</v>
      </c>
      <c r="K273" s="122">
        <f>IF(G273="","",VLOOKUP(G273,ARANCEL!$B$5:$D$121,3,FALSE)*J273)</f>
        <v>32612</v>
      </c>
      <c r="L273" s="1229" t="s">
        <v>3438</v>
      </c>
      <c r="M273" s="1229">
        <v>4500220789</v>
      </c>
      <c r="N273" s="1229">
        <v>8626</v>
      </c>
    </row>
    <row r="274" spans="1:14" x14ac:dyDescent="0.25">
      <c r="A274" s="119" t="s">
        <v>305</v>
      </c>
      <c r="B274" s="164">
        <v>41800</v>
      </c>
      <c r="C274" s="118" t="s">
        <v>5036</v>
      </c>
      <c r="D274" s="119" t="s">
        <v>385</v>
      </c>
      <c r="E274" s="162">
        <v>10209217</v>
      </c>
      <c r="F274" s="119">
        <v>26316492</v>
      </c>
      <c r="G274" s="119">
        <v>2705003</v>
      </c>
      <c r="H274" s="120" t="str">
        <f>IF(G274="","",VLOOKUP(G274,ARANCEL!$B$5:$D$121,2,FALSE))</f>
        <v>INCRUSTACION ESTETICA (ART-GLASS O CERAMICA)</v>
      </c>
      <c r="I274" s="121" t="s">
        <v>337</v>
      </c>
      <c r="J274" s="119">
        <v>1</v>
      </c>
      <c r="K274" s="122">
        <f>IF(G274="","",VLOOKUP(G274,ARANCEL!$B$5:$D$121,3,FALSE)*J274)</f>
        <v>15676</v>
      </c>
      <c r="L274" s="1229" t="s">
        <v>5742</v>
      </c>
      <c r="M274" s="1229">
        <v>4500239441</v>
      </c>
      <c r="N274" s="1229" t="s">
        <v>5755</v>
      </c>
    </row>
    <row r="275" spans="1:14" x14ac:dyDescent="0.25">
      <c r="A275" s="119" t="s">
        <v>305</v>
      </c>
      <c r="B275" s="164">
        <v>41778</v>
      </c>
      <c r="C275" s="118" t="s">
        <v>4618</v>
      </c>
      <c r="D275" s="119" t="s">
        <v>89</v>
      </c>
      <c r="E275" s="162">
        <v>10199960</v>
      </c>
      <c r="F275" s="119">
        <v>25425077</v>
      </c>
      <c r="G275" s="119">
        <v>2705003</v>
      </c>
      <c r="H275" s="120" t="str">
        <f>IF(G275="","",VLOOKUP(G275,ARANCEL!$B$5:$D$121,2,FALSE))</f>
        <v>INCRUSTACION ESTETICA (ART-GLASS O CERAMICA)</v>
      </c>
      <c r="I275" s="121" t="s">
        <v>312</v>
      </c>
      <c r="J275" s="119">
        <v>1</v>
      </c>
      <c r="K275" s="122">
        <f>IF(G275="","",VLOOKUP(G275,ARANCEL!$B$5:$D$121,3,FALSE)*J275)</f>
        <v>15676</v>
      </c>
      <c r="L275" s="1229" t="s">
        <v>5292</v>
      </c>
      <c r="M275" s="1229">
        <v>4500235498</v>
      </c>
      <c r="N275" s="1229">
        <v>9398</v>
      </c>
    </row>
    <row r="276" spans="1:14" x14ac:dyDescent="0.25">
      <c r="A276" s="119" t="s">
        <v>305</v>
      </c>
      <c r="B276" s="164">
        <v>41753</v>
      </c>
      <c r="C276" s="118" t="s">
        <v>4124</v>
      </c>
      <c r="D276" s="119" t="s">
        <v>617</v>
      </c>
      <c r="E276" s="162">
        <v>10190868</v>
      </c>
      <c r="F276" s="119">
        <v>25487357</v>
      </c>
      <c r="G276" s="119">
        <v>2705003</v>
      </c>
      <c r="H276" s="120" t="str">
        <f>IF(G276="","",VLOOKUP(G276,ARANCEL!$B$5:$D$121,2,FALSE))</f>
        <v>INCRUSTACION ESTETICA (ART-GLASS O CERAMICA)</v>
      </c>
      <c r="I276" s="121" t="s">
        <v>324</v>
      </c>
      <c r="J276" s="119">
        <v>1</v>
      </c>
      <c r="K276" s="122">
        <f>IF(G276="","",VLOOKUP(G276,ARANCEL!$B$5:$D$121,3,FALSE)*J276)</f>
        <v>15676</v>
      </c>
      <c r="L276" s="1229" t="s">
        <v>4612</v>
      </c>
      <c r="M276" s="1229">
        <v>4500229928</v>
      </c>
      <c r="N276" s="1229">
        <v>9166</v>
      </c>
    </row>
    <row r="277" spans="1:14" x14ac:dyDescent="0.25">
      <c r="A277" s="119" t="s">
        <v>305</v>
      </c>
      <c r="B277" s="164">
        <v>41895</v>
      </c>
      <c r="C277" s="118" t="s">
        <v>7075</v>
      </c>
      <c r="D277" s="119" t="s">
        <v>598</v>
      </c>
      <c r="E277" s="162">
        <v>10256388</v>
      </c>
      <c r="F277" s="119">
        <v>24444991</v>
      </c>
      <c r="G277" s="119">
        <v>2702048</v>
      </c>
      <c r="H277" s="120" t="str">
        <f>IF(G277="","",VLOOKUP(G277,ARANCEL!$B$5:$D$121,2,FALSE))</f>
        <v xml:space="preserve">SERVICIO LAB. IMPLANTE CORONA CEMENTADA/ATORNILLADA </v>
      </c>
      <c r="I277" s="121" t="s">
        <v>329</v>
      </c>
      <c r="J277" s="119">
        <v>1</v>
      </c>
      <c r="K277" s="122">
        <f>IF(G277="","",VLOOKUP(G277,ARANCEL!$B$5:$D$121,3,FALSE)*J277)</f>
        <v>43857</v>
      </c>
      <c r="L277" s="1229" t="s">
        <v>7548</v>
      </c>
      <c r="M277" s="1229">
        <v>4500254790</v>
      </c>
      <c r="N277" s="1229" t="s">
        <v>7559</v>
      </c>
    </row>
    <row r="278" spans="1:14" ht="15" customHeight="1" x14ac:dyDescent="0.25">
      <c r="A278" s="119" t="s">
        <v>305</v>
      </c>
      <c r="B278" s="164">
        <v>41750</v>
      </c>
      <c r="C278" s="118" t="s">
        <v>4073</v>
      </c>
      <c r="D278" s="119" t="s">
        <v>598</v>
      </c>
      <c r="E278" s="162">
        <v>10190262</v>
      </c>
      <c r="F278" s="119">
        <v>25986807</v>
      </c>
      <c r="G278" s="119">
        <v>2704005</v>
      </c>
      <c r="H278" s="120" t="str">
        <f>IF(G278="","",VLOOKUP(G278,ARANCEL!$B$5:$D$121,2,FALSE))</f>
        <v>PROVISORIO</v>
      </c>
      <c r="I278" s="121" t="s">
        <v>318</v>
      </c>
      <c r="J278" s="119">
        <v>1</v>
      </c>
      <c r="K278" s="122">
        <f>IF(G278="","",VLOOKUP(G278,ARANCEL!$B$5:$D$121,3,FALSE)*J278)</f>
        <v>3250</v>
      </c>
      <c r="L278" s="1229" t="s">
        <v>4612</v>
      </c>
      <c r="M278" s="1229">
        <v>4500229926</v>
      </c>
      <c r="N278" s="1229">
        <v>9165</v>
      </c>
    </row>
    <row r="279" spans="1:14" x14ac:dyDescent="0.25">
      <c r="A279" s="119" t="s">
        <v>305</v>
      </c>
      <c r="B279" s="164">
        <v>41737</v>
      </c>
      <c r="C279" s="118" t="s">
        <v>3808</v>
      </c>
      <c r="D279" s="119" t="s">
        <v>620</v>
      </c>
      <c r="E279" s="162">
        <v>10187042</v>
      </c>
      <c r="F279" s="119">
        <v>25713471</v>
      </c>
      <c r="G279" s="119">
        <v>2704005</v>
      </c>
      <c r="H279" s="120" t="str">
        <f>IF(G279="","",VLOOKUP(G279,ARANCEL!$B$5:$D$121,2,FALSE))</f>
        <v>PROVISORIO</v>
      </c>
      <c r="I279" s="121" t="s">
        <v>618</v>
      </c>
      <c r="J279" s="119">
        <v>1</v>
      </c>
      <c r="K279" s="122">
        <f>IF(G279="","",VLOOKUP(G279,ARANCEL!$B$5:$D$121,3,FALSE)*J279)</f>
        <v>3250</v>
      </c>
      <c r="L279" s="1229" t="s">
        <v>4612</v>
      </c>
      <c r="M279" s="1229">
        <v>4500230023</v>
      </c>
      <c r="N279" s="1229">
        <v>9207</v>
      </c>
    </row>
    <row r="280" spans="1:14" x14ac:dyDescent="0.25">
      <c r="A280" s="119" t="s">
        <v>305</v>
      </c>
      <c r="B280" s="164">
        <v>41737</v>
      </c>
      <c r="C280" s="118" t="s">
        <v>3808</v>
      </c>
      <c r="D280" s="119" t="s">
        <v>620</v>
      </c>
      <c r="E280" s="162">
        <v>10187042</v>
      </c>
      <c r="F280" s="119">
        <v>25713471</v>
      </c>
      <c r="G280" s="119">
        <v>2704003</v>
      </c>
      <c r="H280" s="120" t="str">
        <f>IF(G280="","",VLOOKUP(G280,ARANCEL!$B$5:$D$121,2,FALSE))</f>
        <v xml:space="preserve">CORONA PERIFERICA CON PERNO MUÑON COLADO </v>
      </c>
      <c r="I280" s="121" t="s">
        <v>618</v>
      </c>
      <c r="J280" s="119">
        <v>1</v>
      </c>
      <c r="K280" s="122">
        <f>IF(G280="","",VLOOKUP(G280,ARANCEL!$B$5:$D$121,3,FALSE)*J280)</f>
        <v>32612</v>
      </c>
      <c r="L280" s="1229" t="s">
        <v>4612</v>
      </c>
      <c r="M280" s="1229">
        <v>4500230023</v>
      </c>
      <c r="N280" s="1229">
        <v>9207</v>
      </c>
    </row>
    <row r="281" spans="1:14" x14ac:dyDescent="0.25">
      <c r="A281" s="119" t="s">
        <v>305</v>
      </c>
      <c r="B281" s="164">
        <v>41823</v>
      </c>
      <c r="C281" s="118" t="s">
        <v>5587</v>
      </c>
      <c r="D281" s="119" t="s">
        <v>599</v>
      </c>
      <c r="E281" s="162">
        <v>10219392</v>
      </c>
      <c r="F281" s="119">
        <v>27252470</v>
      </c>
      <c r="G281" s="119">
        <v>2705003</v>
      </c>
      <c r="H281" s="120" t="str">
        <f>IF(G281="","",VLOOKUP(G281,ARANCEL!$B$5:$D$121,2,FALSE))</f>
        <v>INCRUSTACION ESTETICA (ART-GLASS O CERAMICA)</v>
      </c>
      <c r="I281" s="121" t="s">
        <v>618</v>
      </c>
      <c r="J281" s="119">
        <v>1</v>
      </c>
      <c r="K281" s="122">
        <f>IF(G281="","",VLOOKUP(G281,ARANCEL!$B$5:$D$121,3,FALSE)*J281)</f>
        <v>15676</v>
      </c>
      <c r="L281" s="1229" t="s">
        <v>5742</v>
      </c>
      <c r="M281" s="1229">
        <v>4500241318</v>
      </c>
      <c r="N281" s="1229" t="s">
        <v>5772</v>
      </c>
    </row>
    <row r="282" spans="1:14" ht="15" customHeight="1" x14ac:dyDescent="0.25">
      <c r="A282" s="119" t="s">
        <v>305</v>
      </c>
      <c r="B282" s="164">
        <v>41892</v>
      </c>
      <c r="C282" s="118" t="s">
        <v>6989</v>
      </c>
      <c r="D282" s="119" t="s">
        <v>599</v>
      </c>
      <c r="E282" s="162">
        <v>10255105</v>
      </c>
      <c r="F282" s="119" t="s">
        <v>6990</v>
      </c>
      <c r="G282" s="119">
        <v>2704005</v>
      </c>
      <c r="H282" s="120" t="str">
        <f>IF(G282="","",VLOOKUP(G282,ARANCEL!$B$5:$D$121,2,FALSE))</f>
        <v>PROVISORIO</v>
      </c>
      <c r="I282" s="121" t="s">
        <v>309</v>
      </c>
      <c r="J282" s="119">
        <v>1</v>
      </c>
      <c r="K282" s="122">
        <f>IF(G282="","",VLOOKUP(G282,ARANCEL!$B$5:$D$121,3,FALSE)*J282)</f>
        <v>3250</v>
      </c>
      <c r="L282" s="1229" t="s">
        <v>7548</v>
      </c>
      <c r="M282" s="1229">
        <v>4500254790</v>
      </c>
      <c r="N282" s="1229" t="s">
        <v>7559</v>
      </c>
    </row>
    <row r="283" spans="1:14" x14ac:dyDescent="0.25">
      <c r="A283" s="119" t="s">
        <v>305</v>
      </c>
      <c r="B283" s="164">
        <v>41892</v>
      </c>
      <c r="C283" s="118" t="s">
        <v>6989</v>
      </c>
      <c r="D283" s="119" t="s">
        <v>599</v>
      </c>
      <c r="E283" s="162">
        <v>10255105</v>
      </c>
      <c r="F283" s="119" t="s">
        <v>6990</v>
      </c>
      <c r="G283" s="119">
        <v>2704003</v>
      </c>
      <c r="H283" s="120" t="str">
        <f>IF(G283="","",VLOOKUP(G283,ARANCEL!$B$5:$D$121,2,FALSE))</f>
        <v xml:space="preserve">CORONA PERIFERICA CON PERNO MUÑON COLADO </v>
      </c>
      <c r="I283" s="121" t="s">
        <v>309</v>
      </c>
      <c r="J283" s="119">
        <v>1</v>
      </c>
      <c r="K283" s="122">
        <f>IF(G283="","",VLOOKUP(G283,ARANCEL!$B$5:$D$121,3,FALSE)*J283)</f>
        <v>32612</v>
      </c>
      <c r="L283" s="1229" t="s">
        <v>7548</v>
      </c>
      <c r="M283" s="1229">
        <v>4500254790</v>
      </c>
      <c r="N283" s="1229" t="s">
        <v>7559</v>
      </c>
    </row>
    <row r="284" spans="1:14" x14ac:dyDescent="0.25">
      <c r="A284" s="119" t="s">
        <v>305</v>
      </c>
      <c r="B284" s="164">
        <v>41738</v>
      </c>
      <c r="C284" s="118" t="s">
        <v>3830</v>
      </c>
      <c r="D284" s="119" t="s">
        <v>385</v>
      </c>
      <c r="E284" s="162">
        <v>10187144</v>
      </c>
      <c r="F284" s="119">
        <v>25854713</v>
      </c>
      <c r="G284" s="119">
        <v>2704013</v>
      </c>
      <c r="H284" s="120" t="str">
        <f>IF(G284="","",VLOOKUP(G284,ARANCEL!$B$5:$D$121,2,FALSE))</f>
        <v>PROVISORIO (POR PIEZA)</v>
      </c>
      <c r="I284" s="121" t="s">
        <v>316</v>
      </c>
      <c r="J284" s="119">
        <v>1</v>
      </c>
      <c r="K284" s="122">
        <f>IF(G284="","",VLOOKUP(G284,ARANCEL!$B$5:$D$121,3,FALSE)*J284)</f>
        <v>3250</v>
      </c>
      <c r="L284" s="1229" t="s">
        <v>4612</v>
      </c>
      <c r="M284" s="1229">
        <v>4500229926</v>
      </c>
      <c r="N284" s="1229">
        <v>9165</v>
      </c>
    </row>
    <row r="285" spans="1:14" ht="15" customHeight="1" x14ac:dyDescent="0.25">
      <c r="A285" s="119" t="s">
        <v>305</v>
      </c>
      <c r="B285" s="164">
        <v>41738</v>
      </c>
      <c r="C285" s="118" t="s">
        <v>3830</v>
      </c>
      <c r="D285" s="119" t="s">
        <v>385</v>
      </c>
      <c r="E285" s="162">
        <v>10187144</v>
      </c>
      <c r="F285" s="119">
        <v>25854713</v>
      </c>
      <c r="G285" s="119">
        <v>2704003</v>
      </c>
      <c r="H285" s="120" t="str">
        <f>IF(G285="","",VLOOKUP(G285,ARANCEL!$B$5:$D$121,2,FALSE))</f>
        <v xml:space="preserve">CORONA PERIFERICA CON PERNO MUÑON COLADO </v>
      </c>
      <c r="I285" s="121" t="s">
        <v>316</v>
      </c>
      <c r="J285" s="119">
        <v>1</v>
      </c>
      <c r="K285" s="122">
        <f>IF(G285="","",VLOOKUP(G285,ARANCEL!$B$5:$D$121,3,FALSE)*J285)</f>
        <v>32612</v>
      </c>
      <c r="L285" s="1229" t="s">
        <v>4612</v>
      </c>
      <c r="M285" s="1229">
        <v>4500229926</v>
      </c>
      <c r="N285" s="1229">
        <v>9165</v>
      </c>
    </row>
    <row r="286" spans="1:14" x14ac:dyDescent="0.25">
      <c r="A286" s="259" t="s">
        <v>305</v>
      </c>
      <c r="B286" s="260">
        <v>41814</v>
      </c>
      <c r="C286" s="118" t="s">
        <v>3830</v>
      </c>
      <c r="D286" s="259" t="s">
        <v>385</v>
      </c>
      <c r="E286" s="262">
        <v>10214678</v>
      </c>
      <c r="F286" s="259">
        <v>25856256</v>
      </c>
      <c r="G286" s="259">
        <v>2704013</v>
      </c>
      <c r="H286" s="120" t="str">
        <f>IF(G286="","",VLOOKUP(G286,ARANCEL!$B$5:$D$121,2,FALSE))</f>
        <v>PROVISORIO (POR PIEZA)</v>
      </c>
      <c r="I286" s="121" t="s">
        <v>308</v>
      </c>
      <c r="J286" s="119">
        <v>1</v>
      </c>
      <c r="K286" s="122">
        <f>IF(G286="","",VLOOKUP(G286,ARANCEL!$B$5:$D$121,3,FALSE)*J286)</f>
        <v>3250</v>
      </c>
      <c r="L286" s="1229" t="s">
        <v>6017</v>
      </c>
      <c r="M286" s="1229">
        <v>4500243665</v>
      </c>
      <c r="N286" s="1229">
        <v>9791</v>
      </c>
    </row>
    <row r="287" spans="1:14" x14ac:dyDescent="0.25">
      <c r="A287" s="364" t="s">
        <v>313</v>
      </c>
      <c r="B287" s="260">
        <v>41844</v>
      </c>
      <c r="C287" s="261" t="s">
        <v>3830</v>
      </c>
      <c r="D287" s="259" t="s">
        <v>385</v>
      </c>
      <c r="E287" s="262">
        <v>10214678</v>
      </c>
      <c r="F287" s="259">
        <v>25856256</v>
      </c>
      <c r="G287" s="259">
        <v>2704013</v>
      </c>
      <c r="H287" s="120" t="str">
        <f>IF(G287="","",VLOOKUP(G287,ARANCEL!$B$5:$D$121,2,FALSE))</f>
        <v>PROVISORIO (POR PIEZA)</v>
      </c>
      <c r="I287" s="121"/>
      <c r="J287" s="119">
        <v>1</v>
      </c>
      <c r="K287" s="122">
        <f>IF(G287="","",VLOOKUP(G287,ARANCEL!$B$5:$D$121,3,FALSE)*J287)</f>
        <v>3250</v>
      </c>
      <c r="L287" s="1229" t="s">
        <v>6017</v>
      </c>
      <c r="M287" s="1229">
        <v>4500245532</v>
      </c>
      <c r="N287" s="1229">
        <v>9813</v>
      </c>
    </row>
    <row r="288" spans="1:14" x14ac:dyDescent="0.25">
      <c r="A288" s="165" t="s">
        <v>305</v>
      </c>
      <c r="B288" s="164">
        <v>41860</v>
      </c>
      <c r="C288" s="118" t="s">
        <v>3830</v>
      </c>
      <c r="D288" s="119" t="s">
        <v>385</v>
      </c>
      <c r="E288" s="162">
        <v>10214678</v>
      </c>
      <c r="F288" s="119">
        <v>25856256</v>
      </c>
      <c r="G288" s="119">
        <v>2704003</v>
      </c>
      <c r="H288" s="120" t="str">
        <f>IF(G288="","",VLOOKUP(G288,ARANCEL!$B$5:$D$121,2,FALSE))</f>
        <v xml:space="preserve">CORONA PERIFERICA CON PERNO MUÑON COLADO </v>
      </c>
      <c r="I288" s="121" t="s">
        <v>308</v>
      </c>
      <c r="J288" s="119">
        <v>1</v>
      </c>
      <c r="K288" s="122">
        <f>IF(G288="","",VLOOKUP(G288,ARANCEL!$B$5:$D$121,3,FALSE)*J288)</f>
        <v>32612</v>
      </c>
      <c r="L288" s="1229" t="s">
        <v>6905</v>
      </c>
      <c r="M288" s="1229">
        <v>4500249929</v>
      </c>
      <c r="N288" s="1229" t="s">
        <v>6907</v>
      </c>
    </row>
    <row r="289" spans="1:14" ht="15" customHeight="1" x14ac:dyDescent="0.2">
      <c r="A289" s="169" t="s">
        <v>313</v>
      </c>
      <c r="B289" s="164">
        <v>41824</v>
      </c>
      <c r="C289" s="609" t="s">
        <v>3830</v>
      </c>
      <c r="D289" s="348" t="s">
        <v>385</v>
      </c>
      <c r="E289" s="348">
        <v>10221345</v>
      </c>
      <c r="F289" s="348">
        <v>25856256</v>
      </c>
      <c r="G289" s="348">
        <v>2704003</v>
      </c>
      <c r="H289" s="120" t="str">
        <f>IF(G289="","",VLOOKUP(G289,ARANCEL!$B$5:$D$121,2,FALSE))</f>
        <v xml:space="preserve">CORONA PERIFERICA CON PERNO MUÑON COLADO </v>
      </c>
      <c r="I289" s="121"/>
      <c r="J289" s="119">
        <v>1</v>
      </c>
      <c r="K289" s="122">
        <f>IF(G289="","",VLOOKUP(G289,ARANCEL!$B$5:$D$121,3,FALSE)*J289)</f>
        <v>32612</v>
      </c>
      <c r="L289" s="1229" t="s">
        <v>6017</v>
      </c>
      <c r="M289" s="1229">
        <v>4500245532</v>
      </c>
      <c r="N289" s="1229">
        <v>9813</v>
      </c>
    </row>
    <row r="290" spans="1:14" x14ac:dyDescent="0.25">
      <c r="A290" s="169" t="s">
        <v>305</v>
      </c>
      <c r="B290" s="164">
        <v>41918</v>
      </c>
      <c r="C290" s="118" t="s">
        <v>7437</v>
      </c>
      <c r="D290" s="119" t="s">
        <v>599</v>
      </c>
      <c r="E290" s="162">
        <v>10259612</v>
      </c>
      <c r="F290" s="119">
        <v>28715549</v>
      </c>
      <c r="G290" s="119">
        <v>2704003</v>
      </c>
      <c r="H290" s="120" t="str">
        <f>IF(G290="","",VLOOKUP(G290,ARANCEL!$B$5:$D$121,2,FALSE))</f>
        <v xml:space="preserve">CORONA PERIFERICA CON PERNO MUÑON COLADO </v>
      </c>
      <c r="I290" s="121" t="s">
        <v>311</v>
      </c>
      <c r="J290" s="119">
        <v>1</v>
      </c>
      <c r="K290" s="122">
        <f>IF(G290="","",VLOOKUP(G290,ARANCEL!$B$5:$D$121,3,FALSE)*J290)</f>
        <v>32612</v>
      </c>
      <c r="L290" s="1229" t="s">
        <v>7548</v>
      </c>
      <c r="M290" s="1229">
        <v>4500255264</v>
      </c>
      <c r="N290" s="1229" t="s">
        <v>7567</v>
      </c>
    </row>
    <row r="291" spans="1:14" x14ac:dyDescent="0.25">
      <c r="A291" s="119" t="s">
        <v>305</v>
      </c>
      <c r="B291" s="164">
        <v>41918</v>
      </c>
      <c r="C291" s="118" t="s">
        <v>7437</v>
      </c>
      <c r="D291" s="119" t="s">
        <v>599</v>
      </c>
      <c r="E291" s="162">
        <v>10259612</v>
      </c>
      <c r="F291" s="119">
        <v>28715549</v>
      </c>
      <c r="G291" s="119">
        <v>2704005</v>
      </c>
      <c r="H291" s="120" t="str">
        <f>IF(G291="","",VLOOKUP(G291,ARANCEL!$B$5:$D$121,2,FALSE))</f>
        <v>PROVISORIO</v>
      </c>
      <c r="I291" s="121" t="s">
        <v>311</v>
      </c>
      <c r="J291" s="119">
        <v>1</v>
      </c>
      <c r="K291" s="122">
        <f>IF(G291="","",VLOOKUP(G291,ARANCEL!$B$5:$D$121,3,FALSE)*J291)</f>
        <v>3250</v>
      </c>
      <c r="L291" s="1229" t="s">
        <v>7548</v>
      </c>
      <c r="M291" s="1229">
        <v>4500255264</v>
      </c>
      <c r="N291" s="1229" t="s">
        <v>7567</v>
      </c>
    </row>
    <row r="292" spans="1:14" ht="15" customHeight="1" x14ac:dyDescent="0.25">
      <c r="A292" s="119" t="s">
        <v>305</v>
      </c>
      <c r="B292" s="164">
        <v>41806</v>
      </c>
      <c r="C292" s="118" t="s">
        <v>5100</v>
      </c>
      <c r="D292" s="119" t="s">
        <v>408</v>
      </c>
      <c r="E292" s="162">
        <v>10210637</v>
      </c>
      <c r="F292" s="119">
        <v>26820777</v>
      </c>
      <c r="G292" s="119">
        <v>2704005</v>
      </c>
      <c r="H292" s="120" t="str">
        <f>IF(G292="","",VLOOKUP(G292,ARANCEL!$B$5:$D$121,2,FALSE))</f>
        <v>PROVISORIO</v>
      </c>
      <c r="I292" s="121" t="s">
        <v>308</v>
      </c>
      <c r="J292" s="119">
        <v>1</v>
      </c>
      <c r="K292" s="122">
        <f>IF(G292="","",VLOOKUP(G292,ARANCEL!$B$5:$D$121,3,FALSE)*J292)</f>
        <v>3250</v>
      </c>
      <c r="L292" s="1229" t="s">
        <v>5742</v>
      </c>
      <c r="M292" s="1229">
        <v>4500239441</v>
      </c>
      <c r="N292" s="1229" t="s">
        <v>5755</v>
      </c>
    </row>
    <row r="293" spans="1:14" x14ac:dyDescent="0.25">
      <c r="A293" s="119" t="s">
        <v>305</v>
      </c>
      <c r="B293" s="164">
        <v>41820</v>
      </c>
      <c r="C293" s="118" t="s">
        <v>5100</v>
      </c>
      <c r="D293" s="119" t="s">
        <v>408</v>
      </c>
      <c r="E293" s="162">
        <v>10218386</v>
      </c>
      <c r="F293" s="119">
        <v>26820777</v>
      </c>
      <c r="G293" s="119">
        <v>2704001</v>
      </c>
      <c r="H293" s="120" t="str">
        <f>IF(G293="","",VLOOKUP(G293,ARANCEL!$B$5:$D$121,2,FALSE))</f>
        <v xml:space="preserve">CORONA DE SUSTITUCION </v>
      </c>
      <c r="I293" s="121" t="s">
        <v>308</v>
      </c>
      <c r="J293" s="119">
        <v>1</v>
      </c>
      <c r="K293" s="122">
        <f>IF(G293="","",VLOOKUP(G293,ARANCEL!$B$5:$D$121,3,FALSE)*J293)</f>
        <v>25865</v>
      </c>
      <c r="L293" s="1229" t="s">
        <v>6017</v>
      </c>
      <c r="M293" s="1229">
        <v>4500243665</v>
      </c>
      <c r="N293" s="1229">
        <v>9791</v>
      </c>
    </row>
    <row r="294" spans="1:14" x14ac:dyDescent="0.2">
      <c r="A294" s="169" t="s">
        <v>313</v>
      </c>
      <c r="B294" s="173">
        <v>42339</v>
      </c>
      <c r="C294" s="609" t="s">
        <v>5100</v>
      </c>
      <c r="D294" s="609" t="s">
        <v>9450</v>
      </c>
      <c r="E294" s="609">
        <v>10221944</v>
      </c>
      <c r="F294" s="609">
        <v>26820777</v>
      </c>
      <c r="G294" s="609">
        <v>2704001</v>
      </c>
      <c r="H294" s="120" t="str">
        <f>IF(G294="","",VLOOKUP(G294,ARANCEL!$B$5:$D$121,2,FALSE))</f>
        <v xml:space="preserve">CORONA DE SUSTITUCION </v>
      </c>
      <c r="I294" s="121"/>
      <c r="J294" s="119">
        <v>1</v>
      </c>
      <c r="K294" s="122">
        <f>IF(G294="","",VLOOKUP(G294,ARANCEL!$B$5:$D$121,3,FALSE)*J294)</f>
        <v>25865</v>
      </c>
      <c r="L294" s="1349" t="s">
        <v>9431</v>
      </c>
      <c r="M294" s="1349">
        <v>4500269283</v>
      </c>
      <c r="N294" s="1349" t="s">
        <v>9452</v>
      </c>
    </row>
    <row r="295" spans="1:14" x14ac:dyDescent="0.25">
      <c r="A295" s="119" t="s">
        <v>305</v>
      </c>
      <c r="B295" s="164">
        <v>41727</v>
      </c>
      <c r="C295" s="118" t="s">
        <v>3721</v>
      </c>
      <c r="D295" s="119" t="s">
        <v>619</v>
      </c>
      <c r="E295" s="162">
        <v>10185792</v>
      </c>
      <c r="F295" s="119">
        <v>25728944</v>
      </c>
      <c r="G295" s="119">
        <v>2704013</v>
      </c>
      <c r="H295" s="120" t="str">
        <f>IF(G295="","",VLOOKUP(G295,ARANCEL!$B$5:$D$121,2,FALSE))</f>
        <v>PROVISORIO (POR PIEZA)</v>
      </c>
      <c r="I295" s="121" t="s">
        <v>323</v>
      </c>
      <c r="J295" s="119">
        <v>1</v>
      </c>
      <c r="K295" s="122">
        <f>IF(G295="","",VLOOKUP(G295,ARANCEL!$B$5:$D$121,3,FALSE)*J295)</f>
        <v>3250</v>
      </c>
      <c r="L295" s="1229" t="s">
        <v>3058</v>
      </c>
      <c r="M295" s="1229">
        <v>4500225664</v>
      </c>
      <c r="N295" s="1229">
        <v>8897</v>
      </c>
    </row>
    <row r="296" spans="1:14" x14ac:dyDescent="0.25">
      <c r="A296" s="119" t="s">
        <v>305</v>
      </c>
      <c r="B296" s="164">
        <v>41727</v>
      </c>
      <c r="C296" s="118" t="s">
        <v>3721</v>
      </c>
      <c r="D296" s="119" t="s">
        <v>619</v>
      </c>
      <c r="E296" s="162">
        <v>10185792</v>
      </c>
      <c r="F296" s="119">
        <v>25728944</v>
      </c>
      <c r="G296" s="119">
        <v>2704013</v>
      </c>
      <c r="H296" s="120" t="str">
        <f>IF(G296="","",VLOOKUP(G296,ARANCEL!$B$5:$D$121,2,FALSE))</f>
        <v>PROVISORIO (POR PIEZA)</v>
      </c>
      <c r="I296" s="121" t="s">
        <v>325</v>
      </c>
      <c r="J296" s="119">
        <v>1</v>
      </c>
      <c r="K296" s="122">
        <f>IF(G296="","",VLOOKUP(G296,ARANCEL!$B$5:$D$121,3,FALSE)*J296)</f>
        <v>3250</v>
      </c>
      <c r="L296" s="1229" t="s">
        <v>3058</v>
      </c>
      <c r="M296" s="1229">
        <v>4500225664</v>
      </c>
      <c r="N296" s="1229">
        <v>8897</v>
      </c>
    </row>
    <row r="297" spans="1:14" x14ac:dyDescent="0.25">
      <c r="A297" s="119" t="s">
        <v>305</v>
      </c>
      <c r="B297" s="164">
        <v>41727</v>
      </c>
      <c r="C297" s="118" t="s">
        <v>3721</v>
      </c>
      <c r="D297" s="119" t="s">
        <v>619</v>
      </c>
      <c r="E297" s="162">
        <v>10185792</v>
      </c>
      <c r="F297" s="119">
        <v>25728944</v>
      </c>
      <c r="G297" s="119">
        <v>2704013</v>
      </c>
      <c r="H297" s="120" t="str">
        <f>IF(G297="","",VLOOKUP(G297,ARANCEL!$B$5:$D$121,2,FALSE))</f>
        <v>PROVISORIO (POR PIEZA)</v>
      </c>
      <c r="I297" s="121" t="s">
        <v>329</v>
      </c>
      <c r="J297" s="119">
        <v>1</v>
      </c>
      <c r="K297" s="122">
        <f>IF(G297="","",VLOOKUP(G297,ARANCEL!$B$5:$D$121,3,FALSE)*J297)</f>
        <v>3250</v>
      </c>
      <c r="L297" s="1229" t="s">
        <v>3058</v>
      </c>
      <c r="M297" s="1229">
        <v>4500225664</v>
      </c>
      <c r="N297" s="1229">
        <v>8897</v>
      </c>
    </row>
    <row r="298" spans="1:14" x14ac:dyDescent="0.25">
      <c r="A298" s="119" t="s">
        <v>305</v>
      </c>
      <c r="B298" s="164">
        <v>41727</v>
      </c>
      <c r="C298" s="118" t="s">
        <v>3721</v>
      </c>
      <c r="D298" s="119" t="s">
        <v>619</v>
      </c>
      <c r="E298" s="162">
        <v>10185792</v>
      </c>
      <c r="F298" s="119">
        <v>25728944</v>
      </c>
      <c r="G298" s="119">
        <v>2704013</v>
      </c>
      <c r="H298" s="120" t="str">
        <f>IF(G298="","",VLOOKUP(G298,ARANCEL!$B$5:$D$121,2,FALSE))</f>
        <v>PROVISORIO (POR PIEZA)</v>
      </c>
      <c r="I298" s="121" t="s">
        <v>311</v>
      </c>
      <c r="J298" s="119">
        <v>1</v>
      </c>
      <c r="K298" s="122">
        <f>IF(G298="","",VLOOKUP(G298,ARANCEL!$B$5:$D$121,3,FALSE)*J298)</f>
        <v>3250</v>
      </c>
      <c r="L298" s="1229" t="s">
        <v>3058</v>
      </c>
      <c r="M298" s="1229">
        <v>4500225664</v>
      </c>
      <c r="N298" s="1229">
        <v>8897</v>
      </c>
    </row>
    <row r="299" spans="1:14" x14ac:dyDescent="0.25">
      <c r="A299" s="119" t="s">
        <v>305</v>
      </c>
      <c r="B299" s="164">
        <v>41814</v>
      </c>
      <c r="C299" s="118" t="s">
        <v>3721</v>
      </c>
      <c r="D299" s="119" t="s">
        <v>619</v>
      </c>
      <c r="E299" s="162">
        <v>10219857</v>
      </c>
      <c r="F299" s="119">
        <v>25728944</v>
      </c>
      <c r="G299" s="119">
        <v>2704015</v>
      </c>
      <c r="H299" s="120" t="str">
        <f>IF(G299="","",VLOOKUP(G299,ARANCEL!$B$5:$D$121,2,FALSE))</f>
        <v xml:space="preserve">CORONA IN CERAM </v>
      </c>
      <c r="I299" s="121" t="s">
        <v>681</v>
      </c>
      <c r="J299" s="119">
        <v>4</v>
      </c>
      <c r="K299" s="122">
        <f>IF(G299="","",VLOOKUP(G299,ARANCEL!$B$5:$D$121,3,FALSE)*J299)</f>
        <v>170932</v>
      </c>
      <c r="L299" s="1229" t="s">
        <v>6017</v>
      </c>
      <c r="M299" s="1229">
        <v>4500243665</v>
      </c>
      <c r="N299" s="1229">
        <v>9791</v>
      </c>
    </row>
    <row r="300" spans="1:14" x14ac:dyDescent="0.25">
      <c r="A300" s="119" t="s">
        <v>305</v>
      </c>
      <c r="B300" s="164">
        <v>41647</v>
      </c>
      <c r="C300" s="118" t="s">
        <v>670</v>
      </c>
      <c r="D300" s="119" t="s">
        <v>619</v>
      </c>
      <c r="E300" s="162">
        <v>10168493</v>
      </c>
      <c r="F300" s="119">
        <v>24413676</v>
      </c>
      <c r="G300" s="119">
        <v>2705003</v>
      </c>
      <c r="H300" s="120" t="str">
        <f>IF(G300="","",VLOOKUP(G300,ARANCEL!$B$5:$D$121,2,FALSE))</f>
        <v>INCRUSTACION ESTETICA (ART-GLASS O CERAMICA)</v>
      </c>
      <c r="I300" s="121" t="s">
        <v>312</v>
      </c>
      <c r="J300" s="119">
        <v>1</v>
      </c>
      <c r="K300" s="122">
        <f>IF(G300="","",VLOOKUP(G300,ARANCEL!$B$5:$D$121,3,FALSE)*J300)</f>
        <v>15676</v>
      </c>
      <c r="L300" s="1229" t="s">
        <v>2842</v>
      </c>
      <c r="M300" s="1229">
        <v>4500216230</v>
      </c>
      <c r="N300" s="1229">
        <v>8403</v>
      </c>
    </row>
    <row r="301" spans="1:14" x14ac:dyDescent="0.25">
      <c r="A301" s="119" t="s">
        <v>305</v>
      </c>
      <c r="B301" s="164">
        <v>41990</v>
      </c>
      <c r="C301" s="118" t="s">
        <v>9077</v>
      </c>
      <c r="D301" s="119" t="s">
        <v>598</v>
      </c>
      <c r="E301" s="162">
        <v>10295728</v>
      </c>
      <c r="F301" s="119">
        <v>26119335</v>
      </c>
      <c r="G301" s="119">
        <v>2702048</v>
      </c>
      <c r="H301" s="120" t="str">
        <f>IF(G301="","",VLOOKUP(G301,ARANCEL!$B$5:$D$121,2,FALSE))</f>
        <v xml:space="preserve">SERVICIO LAB. IMPLANTE CORONA CEMENTADA/ATORNILLADA </v>
      </c>
      <c r="I301" s="121" t="s">
        <v>322</v>
      </c>
      <c r="J301" s="119">
        <v>1</v>
      </c>
      <c r="K301" s="122">
        <f>IF(G301="","",VLOOKUP(G301,ARANCEL!$B$5:$D$121,3,FALSE)*J301)</f>
        <v>43857</v>
      </c>
      <c r="L301" s="1235" t="str">
        <f>IF(E301="","","IMPAGO")</f>
        <v>IMPAGO</v>
      </c>
      <c r="M301" s="1235" t="str">
        <f>IF(L301="IMPAGO","SIN O.C.","")</f>
        <v>SIN O.C.</v>
      </c>
      <c r="N301" s="1235" t="str">
        <f>IF(L301="IMPAGO","SIN FACT.","")</f>
        <v>SIN FACT.</v>
      </c>
    </row>
    <row r="302" spans="1:14" x14ac:dyDescent="0.25">
      <c r="A302" s="165" t="s">
        <v>606</v>
      </c>
      <c r="B302" s="164">
        <v>42003</v>
      </c>
      <c r="C302" s="118" t="s">
        <v>9077</v>
      </c>
      <c r="D302" s="119" t="s">
        <v>598</v>
      </c>
      <c r="E302" s="162">
        <v>10295728</v>
      </c>
      <c r="F302" s="119">
        <v>26119335</v>
      </c>
      <c r="G302" s="119">
        <v>2702048</v>
      </c>
      <c r="H302" s="120" t="str">
        <f>IF(G302="","",VLOOKUP(G302,ARANCEL!$B$5:$D$121,2,FALSE))</f>
        <v xml:space="preserve">SERVICIO LAB. IMPLANTE CORONA CEMENTADA/ATORNILLADA </v>
      </c>
      <c r="I302" s="121" t="s">
        <v>326</v>
      </c>
      <c r="J302" s="119">
        <v>1</v>
      </c>
      <c r="K302" s="122">
        <f>IF(G302="","",VLOOKUP(G302,ARANCEL!$B$5:$D$121,3,FALSE)*J302)</f>
        <v>43857</v>
      </c>
      <c r="L302" s="1235" t="str">
        <f>IF(E302="","","IMPAGO")</f>
        <v>IMPAGO</v>
      </c>
      <c r="M302" s="1235" t="str">
        <f>IF(L302="IMPAGO","SIN O.C.","")</f>
        <v>SIN O.C.</v>
      </c>
      <c r="N302" s="1235" t="str">
        <f>IF(L302="IMPAGO","SIN FACT.","")</f>
        <v>SIN FACT.</v>
      </c>
    </row>
    <row r="303" spans="1:14" x14ac:dyDescent="0.25">
      <c r="A303" s="119" t="s">
        <v>606</v>
      </c>
      <c r="B303" s="164">
        <v>42003</v>
      </c>
      <c r="C303" s="118" t="s">
        <v>9077</v>
      </c>
      <c r="D303" s="119" t="s">
        <v>598</v>
      </c>
      <c r="E303" s="162">
        <v>10304007</v>
      </c>
      <c r="F303" s="119">
        <v>26119335</v>
      </c>
      <c r="G303" s="119">
        <v>2702048</v>
      </c>
      <c r="H303" s="120" t="str">
        <f>IF(G303="","",VLOOKUP(G303,ARANCEL!$B$5:$D$121,2,FALSE))</f>
        <v xml:space="preserve">SERVICIO LAB. IMPLANTE CORONA CEMENTADA/ATORNILLADA </v>
      </c>
      <c r="I303" s="121"/>
      <c r="J303" s="119">
        <v>1</v>
      </c>
      <c r="K303" s="122">
        <f>IF(G303="","",VLOOKUP(G303,ARANCEL!$B$5:$D$121,3,FALSE)*J303)</f>
        <v>43857</v>
      </c>
      <c r="L303" s="1235" t="str">
        <f>IF(E303="","","IMPAGO")</f>
        <v>IMPAGO</v>
      </c>
      <c r="M303" s="1235" t="str">
        <f>IF(L303="IMPAGO","SIN O.C.","")</f>
        <v>SIN O.C.</v>
      </c>
      <c r="N303" s="1235" t="str">
        <f>IF(L303="IMPAGO","SIN FACT.","")</f>
        <v>SIN FACT.</v>
      </c>
    </row>
    <row r="304" spans="1:14" x14ac:dyDescent="0.25">
      <c r="A304" s="119" t="s">
        <v>305</v>
      </c>
      <c r="B304" s="164">
        <v>41750</v>
      </c>
      <c r="C304" s="118" t="s">
        <v>4047</v>
      </c>
      <c r="D304" s="119" t="s">
        <v>604</v>
      </c>
      <c r="E304" s="162">
        <v>10190051</v>
      </c>
      <c r="F304" s="119">
        <v>25794236</v>
      </c>
      <c r="G304" s="119">
        <v>2705003</v>
      </c>
      <c r="H304" s="120" t="str">
        <f>IF(G304="","",VLOOKUP(G304,ARANCEL!$B$5:$D$121,2,FALSE))</f>
        <v>INCRUSTACION ESTETICA (ART-GLASS O CERAMICA)</v>
      </c>
      <c r="I304" s="121" t="s">
        <v>324</v>
      </c>
      <c r="J304" s="119">
        <v>1</v>
      </c>
      <c r="K304" s="122">
        <f>IF(G304="","",VLOOKUP(G304,ARANCEL!$B$5:$D$121,3,FALSE)*J304)</f>
        <v>15676</v>
      </c>
      <c r="L304" s="1229" t="s">
        <v>4612</v>
      </c>
      <c r="M304" s="1229">
        <v>4500229926</v>
      </c>
      <c r="N304" s="1229">
        <v>9165</v>
      </c>
    </row>
    <row r="305" spans="1:14" x14ac:dyDescent="0.25">
      <c r="A305" s="259" t="s">
        <v>305</v>
      </c>
      <c r="B305" s="260">
        <v>41855</v>
      </c>
      <c r="C305" s="261" t="s">
        <v>4047</v>
      </c>
      <c r="D305" s="259" t="s">
        <v>598</v>
      </c>
      <c r="E305" s="262">
        <v>10235401</v>
      </c>
      <c r="F305" s="259">
        <v>27714737</v>
      </c>
      <c r="G305" s="259">
        <v>2704013</v>
      </c>
      <c r="H305" s="120" t="str">
        <f>IF(G305="","",VLOOKUP(G305,ARANCEL!$B$5:$D$121,2,FALSE))</f>
        <v>PROVISORIO (POR PIEZA)</v>
      </c>
      <c r="I305" s="121" t="s">
        <v>319</v>
      </c>
      <c r="J305" s="119">
        <v>1</v>
      </c>
      <c r="K305" s="122">
        <f>IF(G305="","",VLOOKUP(G305,ARANCEL!$B$5:$D$121,3,FALSE)*J305)</f>
        <v>3250</v>
      </c>
      <c r="L305" s="1229" t="s">
        <v>6905</v>
      </c>
      <c r="M305" s="1229">
        <v>4500251387</v>
      </c>
      <c r="N305" s="1229" t="s">
        <v>7147</v>
      </c>
    </row>
    <row r="306" spans="1:14" x14ac:dyDescent="0.25">
      <c r="A306" s="119" t="s">
        <v>305</v>
      </c>
      <c r="B306" s="164">
        <v>41855</v>
      </c>
      <c r="C306" s="118" t="s">
        <v>4047</v>
      </c>
      <c r="D306" s="119" t="s">
        <v>598</v>
      </c>
      <c r="E306" s="162">
        <v>10235401</v>
      </c>
      <c r="F306" s="119">
        <v>27714737</v>
      </c>
      <c r="G306" s="119">
        <v>2704003</v>
      </c>
      <c r="H306" s="120" t="str">
        <f>IF(G306="","",VLOOKUP(G306,ARANCEL!$B$5:$D$121,2,FALSE))</f>
        <v xml:space="preserve">CORONA PERIFERICA CON PERNO MUÑON COLADO </v>
      </c>
      <c r="I306" s="121" t="s">
        <v>319</v>
      </c>
      <c r="J306" s="119">
        <v>1</v>
      </c>
      <c r="K306" s="122">
        <f>IF(G306="","",VLOOKUP(G306,ARANCEL!$B$5:$D$121,3,FALSE)*J306)</f>
        <v>32612</v>
      </c>
      <c r="L306" s="1229" t="s">
        <v>6905</v>
      </c>
      <c r="M306" s="1229">
        <v>4500251387</v>
      </c>
      <c r="N306" s="1229" t="s">
        <v>7147</v>
      </c>
    </row>
    <row r="307" spans="1:14" x14ac:dyDescent="0.25">
      <c r="A307" s="119" t="s">
        <v>305</v>
      </c>
      <c r="B307" s="164">
        <v>41962</v>
      </c>
      <c r="C307" s="118" t="s">
        <v>8419</v>
      </c>
      <c r="D307" s="119" t="s">
        <v>7185</v>
      </c>
      <c r="E307" s="162">
        <v>10282186</v>
      </c>
      <c r="F307" s="119">
        <v>29651374</v>
      </c>
      <c r="G307" s="119">
        <v>2707001</v>
      </c>
      <c r="H307" s="120" t="str">
        <f>IF(G307="","",VLOOKUP(G307,ARANCEL!$B$5:$D$121,2,FALSE))</f>
        <v xml:space="preserve">PLANO DE RELAJACION </v>
      </c>
      <c r="I307" s="121" t="s">
        <v>331</v>
      </c>
      <c r="J307" s="119">
        <v>1</v>
      </c>
      <c r="K307" s="122">
        <f>IF(G307="","",VLOOKUP(G307,ARANCEL!$B$5:$D$121,3,FALSE)*J307)</f>
        <v>9221</v>
      </c>
      <c r="L307" s="1349" t="s">
        <v>9431</v>
      </c>
      <c r="M307" s="1349">
        <v>4500269283</v>
      </c>
      <c r="N307" s="1349" t="s">
        <v>9452</v>
      </c>
    </row>
    <row r="308" spans="1:14" x14ac:dyDescent="0.25">
      <c r="A308" s="119" t="s">
        <v>305</v>
      </c>
      <c r="B308" s="164">
        <v>41824</v>
      </c>
      <c r="C308" s="118" t="s">
        <v>5485</v>
      </c>
      <c r="D308" s="119" t="s">
        <v>599</v>
      </c>
      <c r="E308" s="162">
        <v>10220677</v>
      </c>
      <c r="F308" s="119">
        <v>26723195</v>
      </c>
      <c r="G308" s="119">
        <v>2704005</v>
      </c>
      <c r="H308" s="120" t="str">
        <f>IF(G308="","",VLOOKUP(G308,ARANCEL!$B$5:$D$121,2,FALSE))</f>
        <v>PROVISORIO</v>
      </c>
      <c r="I308" s="121" t="s">
        <v>366</v>
      </c>
      <c r="J308" s="119">
        <v>1</v>
      </c>
      <c r="K308" s="122">
        <f>IF(G308="","",VLOOKUP(G308,ARANCEL!$B$5:$D$121,3,FALSE)*J308)</f>
        <v>3250</v>
      </c>
      <c r="L308" s="1229" t="s">
        <v>5742</v>
      </c>
      <c r="M308" s="1229">
        <v>4500241318</v>
      </c>
      <c r="N308" s="1229" t="s">
        <v>5772</v>
      </c>
    </row>
    <row r="309" spans="1:14" x14ac:dyDescent="0.25">
      <c r="A309" s="169" t="s">
        <v>305</v>
      </c>
      <c r="B309" s="164">
        <v>41824</v>
      </c>
      <c r="C309" s="118" t="s">
        <v>5485</v>
      </c>
      <c r="D309" s="119" t="s">
        <v>599</v>
      </c>
      <c r="E309" s="162">
        <v>10220677</v>
      </c>
      <c r="F309" s="119">
        <v>26723195</v>
      </c>
      <c r="G309" s="119">
        <v>2704003</v>
      </c>
      <c r="H309" s="120" t="str">
        <f>IF(G309="","",VLOOKUP(G309,ARANCEL!$B$5:$D$121,2,FALSE))</f>
        <v xml:space="preserve">CORONA PERIFERICA CON PERNO MUÑON COLADO </v>
      </c>
      <c r="I309" s="121" t="s">
        <v>366</v>
      </c>
      <c r="J309" s="119">
        <v>1</v>
      </c>
      <c r="K309" s="122">
        <f>IF(G309="","",VLOOKUP(G309,ARANCEL!$B$5:$D$121,3,FALSE)*J309)</f>
        <v>32612</v>
      </c>
      <c r="L309" s="1229" t="s">
        <v>5742</v>
      </c>
      <c r="M309" s="1229">
        <v>4500241318</v>
      </c>
      <c r="N309" s="1229" t="s">
        <v>5772</v>
      </c>
    </row>
    <row r="310" spans="1:14" x14ac:dyDescent="0.25">
      <c r="A310" s="119" t="s">
        <v>305</v>
      </c>
      <c r="B310" s="164">
        <v>41995</v>
      </c>
      <c r="C310" s="118" t="s">
        <v>9011</v>
      </c>
      <c r="D310" s="119" t="s">
        <v>385</v>
      </c>
      <c r="E310" s="162">
        <v>10298362</v>
      </c>
      <c r="F310" s="119">
        <v>2705003</v>
      </c>
      <c r="G310" s="119">
        <v>2705003</v>
      </c>
      <c r="H310" s="120" t="str">
        <f>IF(G310="","",VLOOKUP(G310,ARANCEL!$B$5:$D$121,2,FALSE))</f>
        <v>INCRUSTACION ESTETICA (ART-GLASS O CERAMICA)</v>
      </c>
      <c r="I310" s="121" t="s">
        <v>322</v>
      </c>
      <c r="J310" s="119">
        <v>1</v>
      </c>
      <c r="K310" s="122">
        <f>IF(G310="","",VLOOKUP(G310,ARANCEL!$B$5:$D$121,3,FALSE)*J310)</f>
        <v>15676</v>
      </c>
      <c r="L310" s="1349" t="s">
        <v>9431</v>
      </c>
      <c r="M310" s="1349">
        <v>4500269283</v>
      </c>
      <c r="N310" s="1349" t="s">
        <v>9452</v>
      </c>
    </row>
    <row r="311" spans="1:14" x14ac:dyDescent="0.25">
      <c r="A311" s="119" t="s">
        <v>305</v>
      </c>
      <c r="B311" s="164">
        <v>41680</v>
      </c>
      <c r="C311" s="118" t="s">
        <v>2690</v>
      </c>
      <c r="D311" s="119" t="s">
        <v>617</v>
      </c>
      <c r="E311" s="162">
        <v>10172529</v>
      </c>
      <c r="F311" s="119">
        <v>24664963</v>
      </c>
      <c r="G311" s="119">
        <v>2705003</v>
      </c>
      <c r="H311" s="120" t="str">
        <f>IF(G311="","",VLOOKUP(G311,ARANCEL!$B$5:$D$121,2,FALSE))</f>
        <v>INCRUSTACION ESTETICA (ART-GLASS O CERAMICA)</v>
      </c>
      <c r="I311" s="121" t="s">
        <v>308</v>
      </c>
      <c r="J311" s="119">
        <v>1</v>
      </c>
      <c r="K311" s="122">
        <f>IF(G311="","",VLOOKUP(G311,ARANCEL!$B$5:$D$121,3,FALSE)*J311)</f>
        <v>15676</v>
      </c>
      <c r="L311" s="1229" t="s">
        <v>3438</v>
      </c>
      <c r="M311" s="1229">
        <v>4500220789</v>
      </c>
      <c r="N311" s="1229">
        <v>8626</v>
      </c>
    </row>
    <row r="312" spans="1:14" x14ac:dyDescent="0.25">
      <c r="A312" s="119" t="s">
        <v>305</v>
      </c>
      <c r="B312" s="164">
        <v>41827</v>
      </c>
      <c r="C312" s="118" t="s">
        <v>5556</v>
      </c>
      <c r="D312" s="119" t="s">
        <v>598</v>
      </c>
      <c r="E312" s="162">
        <v>10222280</v>
      </c>
      <c r="F312" s="119">
        <v>24182399</v>
      </c>
      <c r="G312" s="119">
        <v>2702048</v>
      </c>
      <c r="H312" s="120" t="str">
        <f>IF(G312="","",VLOOKUP(G312,ARANCEL!$B$5:$D$121,2,FALSE))</f>
        <v xml:space="preserve">SERVICIO LAB. IMPLANTE CORONA CEMENTADA/ATORNILLADA </v>
      </c>
      <c r="I312" s="121" t="s">
        <v>684</v>
      </c>
      <c r="J312" s="119">
        <v>2</v>
      </c>
      <c r="K312" s="122">
        <f>IF(G312="","",VLOOKUP(G312,ARANCEL!$B$5:$D$121,3,FALSE)*J312)</f>
        <v>87714</v>
      </c>
      <c r="L312" s="1229" t="s">
        <v>6017</v>
      </c>
      <c r="M312" s="1229">
        <v>4500243665</v>
      </c>
      <c r="N312" s="1229">
        <v>9791</v>
      </c>
    </row>
    <row r="313" spans="1:14" x14ac:dyDescent="0.25">
      <c r="A313" s="119" t="s">
        <v>305</v>
      </c>
      <c r="B313" s="164">
        <v>41953</v>
      </c>
      <c r="C313" s="118" t="s">
        <v>8153</v>
      </c>
      <c r="D313" s="119" t="s">
        <v>598</v>
      </c>
      <c r="E313" s="162">
        <v>10277966</v>
      </c>
      <c r="F313" s="119">
        <v>29103684</v>
      </c>
      <c r="G313" s="119">
        <v>2704005</v>
      </c>
      <c r="H313" s="120" t="str">
        <f>IF(G313="","",VLOOKUP(G313,ARANCEL!$B$5:$D$121,2,FALSE))</f>
        <v>PROVISORIO</v>
      </c>
      <c r="I313" s="121" t="s">
        <v>322</v>
      </c>
      <c r="J313" s="119">
        <v>1</v>
      </c>
      <c r="K313" s="122">
        <f>IF(G313="","",VLOOKUP(G313,ARANCEL!$B$5:$D$121,3,FALSE)*J313)</f>
        <v>3250</v>
      </c>
      <c r="L313" s="1229" t="s">
        <v>8256</v>
      </c>
      <c r="M313" s="1229">
        <v>4500265488</v>
      </c>
      <c r="N313" s="1229" t="s">
        <v>8949</v>
      </c>
    </row>
    <row r="314" spans="1:14" x14ac:dyDescent="0.25">
      <c r="A314" s="119" t="s">
        <v>305</v>
      </c>
      <c r="B314" s="164">
        <v>41953</v>
      </c>
      <c r="C314" s="118" t="s">
        <v>8153</v>
      </c>
      <c r="D314" s="119" t="s">
        <v>598</v>
      </c>
      <c r="E314" s="162">
        <v>10277966</v>
      </c>
      <c r="F314" s="119">
        <v>29103684</v>
      </c>
      <c r="G314" s="119">
        <v>2704003</v>
      </c>
      <c r="H314" s="120" t="str">
        <f>IF(G314="","",VLOOKUP(G314,ARANCEL!$B$5:$D$121,2,FALSE))</f>
        <v xml:space="preserve">CORONA PERIFERICA CON PERNO MUÑON COLADO </v>
      </c>
      <c r="I314" s="121" t="s">
        <v>322</v>
      </c>
      <c r="J314" s="119">
        <v>1</v>
      </c>
      <c r="K314" s="122">
        <f>IF(G314="","",VLOOKUP(G314,ARANCEL!$B$5:$D$121,3,FALSE)*J314)</f>
        <v>32612</v>
      </c>
      <c r="L314" s="1229" t="s">
        <v>8256</v>
      </c>
      <c r="M314" s="1229">
        <v>4500265488</v>
      </c>
      <c r="N314" s="1229" t="s">
        <v>8949</v>
      </c>
    </row>
    <row r="315" spans="1:14" x14ac:dyDescent="0.25">
      <c r="A315" s="119" t="s">
        <v>305</v>
      </c>
      <c r="B315" s="164">
        <v>41975</v>
      </c>
      <c r="C315" s="118" t="s">
        <v>8654</v>
      </c>
      <c r="D315" s="119" t="s">
        <v>619</v>
      </c>
      <c r="E315" s="162">
        <v>10289502</v>
      </c>
      <c r="F315" s="119">
        <v>29437545</v>
      </c>
      <c r="G315" s="119">
        <v>2704013</v>
      </c>
      <c r="H315" s="120" t="str">
        <f>IF(G315="","",VLOOKUP(G315,ARANCEL!$B$5:$D$121,2,FALSE))</f>
        <v>PROVISORIO (POR PIEZA)</v>
      </c>
      <c r="I315" s="121" t="s">
        <v>337</v>
      </c>
      <c r="J315" s="119">
        <v>1</v>
      </c>
      <c r="K315" s="122">
        <f>IF(G315="","",VLOOKUP(G315,ARANCEL!$B$5:$D$121,3,FALSE)*J315)</f>
        <v>3250</v>
      </c>
      <c r="L315" s="1349" t="s">
        <v>9431</v>
      </c>
      <c r="M315" s="1349">
        <v>4500269283</v>
      </c>
      <c r="N315" s="1349" t="s">
        <v>9452</v>
      </c>
    </row>
    <row r="316" spans="1:14" x14ac:dyDescent="0.25">
      <c r="A316" s="119" t="s">
        <v>606</v>
      </c>
      <c r="B316" s="164">
        <v>41975</v>
      </c>
      <c r="C316" s="118" t="s">
        <v>8654</v>
      </c>
      <c r="D316" s="119" t="s">
        <v>619</v>
      </c>
      <c r="E316" s="162">
        <v>10289502</v>
      </c>
      <c r="F316" s="119">
        <v>29437545</v>
      </c>
      <c r="G316" s="119">
        <v>2704003</v>
      </c>
      <c r="H316" s="120" t="str">
        <f>IF(G316="","",VLOOKUP(G316,ARANCEL!$B$5:$D$121,2,FALSE))</f>
        <v xml:space="preserve">CORONA PERIFERICA CON PERNO MUÑON COLADO </v>
      </c>
      <c r="I316" s="121" t="s">
        <v>337</v>
      </c>
      <c r="J316" s="119">
        <v>1</v>
      </c>
      <c r="K316" s="122">
        <f>IF(G316="","",VLOOKUP(G316,ARANCEL!$B$5:$D$121,3,FALSE)*J316)</f>
        <v>32612</v>
      </c>
      <c r="L316" s="1349" t="s">
        <v>9431</v>
      </c>
      <c r="M316" s="1349">
        <v>4500269283</v>
      </c>
      <c r="N316" s="1349" t="s">
        <v>9452</v>
      </c>
    </row>
    <row r="317" spans="1:14" x14ac:dyDescent="0.25">
      <c r="A317" s="119" t="s">
        <v>305</v>
      </c>
      <c r="B317" s="164">
        <v>41978</v>
      </c>
      <c r="C317" s="118" t="s">
        <v>8654</v>
      </c>
      <c r="D317" s="119" t="s">
        <v>607</v>
      </c>
      <c r="E317" s="162">
        <v>10290882</v>
      </c>
      <c r="F317" s="119">
        <v>29503817</v>
      </c>
      <c r="G317" s="119">
        <v>2704027</v>
      </c>
      <c r="H317" s="120" t="str">
        <f>IF(G317="","",VLOOKUP(G317,ARANCEL!$B$5:$D$121,2,FALSE))</f>
        <v>PROTESIS VALPLAST UNILATERAL (HASTA 2 PIEZAS)</v>
      </c>
      <c r="I317" s="121" t="s">
        <v>306</v>
      </c>
      <c r="J317" s="119">
        <v>1</v>
      </c>
      <c r="K317" s="122">
        <f>IF(G317="","",VLOOKUP(G317,ARANCEL!$B$5:$D$121,3,FALSE)*J317)</f>
        <v>22491</v>
      </c>
      <c r="L317" s="1235" t="str">
        <f>IF(E317="","","IMPAGO")</f>
        <v>IMPAGO</v>
      </c>
      <c r="M317" s="1235" t="str">
        <f>IF(L317="IMPAGO","SIN O.C.","")</f>
        <v>SIN O.C.</v>
      </c>
      <c r="N317" s="1235" t="str">
        <f>IF(L317="IMPAGO","SIN FACT.","")</f>
        <v>SIN FACT.</v>
      </c>
    </row>
    <row r="318" spans="1:14" x14ac:dyDescent="0.25">
      <c r="A318" s="119" t="s">
        <v>305</v>
      </c>
      <c r="B318" s="164">
        <v>41879</v>
      </c>
      <c r="C318" s="118" t="s">
        <v>6732</v>
      </c>
      <c r="D318" s="119" t="s">
        <v>408</v>
      </c>
      <c r="E318" s="162">
        <v>10248994</v>
      </c>
      <c r="F318" s="119">
        <v>28052840</v>
      </c>
      <c r="G318" s="119">
        <v>2704001</v>
      </c>
      <c r="H318" s="120" t="str">
        <f>IF(G318="","",VLOOKUP(G318,ARANCEL!$B$5:$D$121,2,FALSE))</f>
        <v xml:space="preserve">CORONA DE SUSTITUCION </v>
      </c>
      <c r="I318" s="121" t="s">
        <v>316</v>
      </c>
      <c r="J318" s="119">
        <v>1</v>
      </c>
      <c r="K318" s="122">
        <f>IF(G318="","",VLOOKUP(G318,ARANCEL!$B$5:$D$121,3,FALSE)*J318)</f>
        <v>25865</v>
      </c>
      <c r="L318" s="1235" t="str">
        <f>IF(E318="","","IMPAGO")</f>
        <v>IMPAGO</v>
      </c>
      <c r="M318" s="1235" t="str">
        <f>IF(L318="IMPAGO","SIN O.C.","")</f>
        <v>SIN O.C.</v>
      </c>
      <c r="N318" s="1235" t="str">
        <f>IF(L318="IMPAGO","SIN FACT.","")</f>
        <v>SIN FACT.</v>
      </c>
    </row>
    <row r="319" spans="1:14" x14ac:dyDescent="0.25">
      <c r="A319" s="119" t="s">
        <v>305</v>
      </c>
      <c r="B319" s="164">
        <v>41879</v>
      </c>
      <c r="C319" s="118" t="s">
        <v>6732</v>
      </c>
      <c r="D319" s="119" t="s">
        <v>408</v>
      </c>
      <c r="E319" s="162">
        <v>10248994</v>
      </c>
      <c r="F319" s="119">
        <v>28052840</v>
      </c>
      <c r="G319" s="119">
        <v>2704005</v>
      </c>
      <c r="H319" s="120" t="str">
        <f>IF(G319="","",VLOOKUP(G319,ARANCEL!$B$5:$D$121,2,FALSE))</f>
        <v>PROVISORIO</v>
      </c>
      <c r="I319" s="121" t="s">
        <v>316</v>
      </c>
      <c r="J319" s="119">
        <v>1</v>
      </c>
      <c r="K319" s="122">
        <f>IF(G319="","",VLOOKUP(G319,ARANCEL!$B$5:$D$121,3,FALSE)*J319)</f>
        <v>3250</v>
      </c>
      <c r="L319" s="1235" t="str">
        <f>IF(E319="","","IMPAGO")</f>
        <v>IMPAGO</v>
      </c>
      <c r="M319" s="1235" t="str">
        <f>IF(L319="IMPAGO","SIN O.C.","")</f>
        <v>SIN O.C.</v>
      </c>
      <c r="N319" s="1235" t="str">
        <f>IF(L319="IMPAGO","SIN FACT.","")</f>
        <v>SIN FACT.</v>
      </c>
    </row>
    <row r="320" spans="1:14" x14ac:dyDescent="0.25">
      <c r="A320" s="119" t="s">
        <v>305</v>
      </c>
      <c r="B320" s="164">
        <v>41814</v>
      </c>
      <c r="C320" s="118" t="s">
        <v>5305</v>
      </c>
      <c r="D320" s="119" t="s">
        <v>599</v>
      </c>
      <c r="E320" s="162">
        <v>10214677</v>
      </c>
      <c r="F320" s="119">
        <v>26285069</v>
      </c>
      <c r="G320" s="119">
        <v>2707001</v>
      </c>
      <c r="H320" s="120" t="str">
        <f>IF(G320="","",VLOOKUP(G320,ARANCEL!$B$5:$D$121,2,FALSE))</f>
        <v xml:space="preserve">PLANO DE RELAJACION </v>
      </c>
      <c r="I320" s="121" t="s">
        <v>306</v>
      </c>
      <c r="J320" s="119">
        <v>1</v>
      </c>
      <c r="K320" s="122">
        <f>IF(G320="","",VLOOKUP(G320,ARANCEL!$B$5:$D$121,3,FALSE)*J320)</f>
        <v>9221</v>
      </c>
      <c r="L320" s="1229" t="s">
        <v>5742</v>
      </c>
      <c r="M320" s="1229">
        <v>4500239441</v>
      </c>
      <c r="N320" s="1229" t="s">
        <v>5755</v>
      </c>
    </row>
    <row r="321" spans="1:14" x14ac:dyDescent="0.25">
      <c r="A321" s="119" t="s">
        <v>313</v>
      </c>
      <c r="B321" s="164">
        <v>41694</v>
      </c>
      <c r="C321" s="118" t="s">
        <v>2950</v>
      </c>
      <c r="D321" s="119" t="s">
        <v>598</v>
      </c>
      <c r="E321" s="162">
        <v>10176315</v>
      </c>
      <c r="F321" s="119" t="s">
        <v>2951</v>
      </c>
      <c r="G321" s="119">
        <v>2704002</v>
      </c>
      <c r="H321" s="120" t="str">
        <f>IF(G321="","",VLOOKUP(G321,ARANCEL!$B$5:$D$121,2,FALSE))</f>
        <v xml:space="preserve">CORONA PERIFERICA </v>
      </c>
      <c r="I321" s="121" t="s">
        <v>1094</v>
      </c>
      <c r="J321" s="119">
        <v>2</v>
      </c>
      <c r="K321" s="122">
        <f>IF(G321="","",VLOOKUP(G321,ARANCEL!$B$5:$D$121,3,FALSE)*J321)</f>
        <v>51730</v>
      </c>
      <c r="L321" s="1235" t="str">
        <f>IF(E321="","","IMPAGO")</f>
        <v>IMPAGO</v>
      </c>
      <c r="M321" s="1235" t="str">
        <f>IF(L321="IMPAGO","SIN O.C.","")</f>
        <v>SIN O.C.</v>
      </c>
      <c r="N321" s="1235" t="str">
        <f>IF(L321="IMPAGO","SIN FACT.","")</f>
        <v>SIN FACT.</v>
      </c>
    </row>
    <row r="322" spans="1:14" x14ac:dyDescent="0.25">
      <c r="A322" s="119" t="s">
        <v>305</v>
      </c>
      <c r="B322" s="164">
        <v>41694</v>
      </c>
      <c r="C322" s="118" t="s">
        <v>2950</v>
      </c>
      <c r="D322" s="119" t="s">
        <v>598</v>
      </c>
      <c r="E322" s="162">
        <v>10176315</v>
      </c>
      <c r="F322" s="119" t="s">
        <v>2951</v>
      </c>
      <c r="G322" s="119">
        <v>2702048</v>
      </c>
      <c r="H322" s="120" t="str">
        <f>IF(G322="","",VLOOKUP(G322,ARANCEL!$B$5:$D$121,2,FALSE))</f>
        <v xml:space="preserve">SERVICIO LAB. IMPLANTE CORONA CEMENTADA/ATORNILLADA </v>
      </c>
      <c r="I322" s="121" t="s">
        <v>325</v>
      </c>
      <c r="J322" s="119">
        <v>1</v>
      </c>
      <c r="K322" s="122">
        <f>IF(G322="","",VLOOKUP(G322,ARANCEL!$B$5:$D$121,3,FALSE)*J322)</f>
        <v>43857</v>
      </c>
      <c r="L322" s="1235" t="str">
        <f>IF(E322="","","IMPAGO")</f>
        <v>IMPAGO</v>
      </c>
      <c r="M322" s="1235" t="str">
        <f>IF(L322="IMPAGO","SIN O.C.","")</f>
        <v>SIN O.C.</v>
      </c>
      <c r="N322" s="1235" t="str">
        <f>IF(L322="IMPAGO","SIN FACT.","")</f>
        <v>SIN FACT.</v>
      </c>
    </row>
    <row r="323" spans="1:14" x14ac:dyDescent="0.25">
      <c r="A323" s="119" t="s">
        <v>313</v>
      </c>
      <c r="B323" s="164">
        <v>41914</v>
      </c>
      <c r="C323" s="118" t="s">
        <v>7337</v>
      </c>
      <c r="D323" s="119" t="s">
        <v>607</v>
      </c>
      <c r="E323" s="162">
        <v>10258577</v>
      </c>
      <c r="F323" s="119">
        <v>28783986</v>
      </c>
      <c r="G323" s="119">
        <v>2702016</v>
      </c>
      <c r="H323" s="120" t="str">
        <f>IF(G323="","",VLOOKUP(G323,ARANCEL!$B$5:$D$121,2,FALSE))</f>
        <v xml:space="preserve">GUIA QUIRURGICA </v>
      </c>
      <c r="I323" s="121"/>
      <c r="J323" s="119">
        <v>1</v>
      </c>
      <c r="K323" s="122">
        <f>IF(G323="","",VLOOKUP(G323,ARANCEL!$B$5:$D$121,3,FALSE)*J323)</f>
        <v>18218</v>
      </c>
      <c r="L323" s="1235" t="str">
        <f>IF(E323="","","IMPAGO")</f>
        <v>IMPAGO</v>
      </c>
      <c r="M323" s="1235" t="str">
        <f>IF(L323="IMPAGO","SIN O.C.","")</f>
        <v>SIN O.C.</v>
      </c>
      <c r="N323" s="1235" t="str">
        <f>IF(L323="IMPAGO","SIN FACT.","")</f>
        <v>SIN FACT.</v>
      </c>
    </row>
    <row r="324" spans="1:14" x14ac:dyDescent="0.25">
      <c r="A324" s="119" t="s">
        <v>305</v>
      </c>
      <c r="B324" s="164">
        <v>41914</v>
      </c>
      <c r="C324" s="118" t="s">
        <v>7337</v>
      </c>
      <c r="D324" s="119" t="s">
        <v>607</v>
      </c>
      <c r="E324" s="162">
        <v>10258716</v>
      </c>
      <c r="F324" s="119">
        <v>28783986</v>
      </c>
      <c r="G324" s="119">
        <v>2702016</v>
      </c>
      <c r="H324" s="120" t="str">
        <f>IF(G324="","",VLOOKUP(G324,ARANCEL!$B$5:$D$121,2,FALSE))</f>
        <v xml:space="preserve">GUIA QUIRURGICA </v>
      </c>
      <c r="I324" s="121" t="s">
        <v>306</v>
      </c>
      <c r="J324" s="119">
        <v>1</v>
      </c>
      <c r="K324" s="122">
        <f>IF(G324="","",VLOOKUP(G324,ARANCEL!$B$5:$D$121,3,FALSE)*J324)</f>
        <v>18218</v>
      </c>
      <c r="L324" s="1349" t="s">
        <v>9431</v>
      </c>
      <c r="M324" s="1349">
        <v>4500269283</v>
      </c>
      <c r="N324" s="1349" t="s">
        <v>9452</v>
      </c>
    </row>
    <row r="325" spans="1:14" x14ac:dyDescent="0.25">
      <c r="A325" s="119" t="s">
        <v>606</v>
      </c>
      <c r="B325" s="164">
        <v>41954</v>
      </c>
      <c r="C325" s="118" t="s">
        <v>7337</v>
      </c>
      <c r="D325" s="119" t="s">
        <v>607</v>
      </c>
      <c r="E325" s="162">
        <v>10276524</v>
      </c>
      <c r="F325" s="119">
        <v>29462851</v>
      </c>
      <c r="G325" s="119">
        <v>2704026</v>
      </c>
      <c r="H325" s="120" t="str">
        <f>IF(G325="","",VLOOKUP(G325,ARANCEL!$B$5:$D$121,2,FALSE))</f>
        <v>PROTESIS VALPLAST UNILATERAL (HASTA 4 PIEZAS)</v>
      </c>
      <c r="I325" s="121" t="s">
        <v>306</v>
      </c>
      <c r="J325" s="119">
        <v>1</v>
      </c>
      <c r="K325" s="122">
        <f>IF(G325="","",VLOOKUP(G325,ARANCEL!$B$5:$D$121,3,FALSE)*J325)</f>
        <v>44982</v>
      </c>
      <c r="L325" s="1349" t="s">
        <v>9431</v>
      </c>
      <c r="M325" s="1349">
        <v>4500269283</v>
      </c>
      <c r="N325" s="1349" t="s">
        <v>9452</v>
      </c>
    </row>
    <row r="326" spans="1:14" x14ac:dyDescent="0.25">
      <c r="A326" s="119" t="s">
        <v>305</v>
      </c>
      <c r="B326" s="164">
        <v>41939</v>
      </c>
      <c r="C326" s="118" t="s">
        <v>7844</v>
      </c>
      <c r="D326" s="119" t="s">
        <v>607</v>
      </c>
      <c r="E326" s="162">
        <v>10270305</v>
      </c>
      <c r="F326" s="119">
        <v>29215357</v>
      </c>
      <c r="G326" s="119">
        <v>2704027</v>
      </c>
      <c r="H326" s="120" t="str">
        <f>IF(G326="","",VLOOKUP(G326,ARANCEL!$B$5:$D$121,2,FALSE))</f>
        <v>PROTESIS VALPLAST UNILATERAL (HASTA 2 PIEZAS)</v>
      </c>
      <c r="I326" s="121" t="s">
        <v>306</v>
      </c>
      <c r="J326" s="119">
        <v>1</v>
      </c>
      <c r="K326" s="122">
        <f>IF(G326="","",VLOOKUP(G326,ARANCEL!$B$5:$D$121,3,FALSE)*J326)</f>
        <v>22491</v>
      </c>
      <c r="L326" s="1229" t="s">
        <v>8279</v>
      </c>
      <c r="M326" s="1229">
        <v>4500260648</v>
      </c>
      <c r="N326" s="1229" t="s">
        <v>8295</v>
      </c>
    </row>
    <row r="327" spans="1:14" x14ac:dyDescent="0.25">
      <c r="A327" s="119" t="s">
        <v>305</v>
      </c>
      <c r="B327" s="164">
        <v>41695</v>
      </c>
      <c r="C327" s="118" t="s">
        <v>2957</v>
      </c>
      <c r="D327" s="119" t="s">
        <v>2904</v>
      </c>
      <c r="E327" s="162">
        <v>10176576</v>
      </c>
      <c r="F327" s="119">
        <v>25084959</v>
      </c>
      <c r="G327" s="119">
        <v>2707001</v>
      </c>
      <c r="H327" s="120" t="str">
        <f>IF(G327="","",VLOOKUP(G327,ARANCEL!$B$5:$D$121,2,FALSE))</f>
        <v xml:space="preserve">PLANO DE RELAJACION </v>
      </c>
      <c r="I327" s="121" t="s">
        <v>306</v>
      </c>
      <c r="J327" s="119">
        <v>1</v>
      </c>
      <c r="K327" s="122">
        <f>IF(G327="","",VLOOKUP(G327,ARANCEL!$B$5:$D$121,3,FALSE)*J327)</f>
        <v>9221</v>
      </c>
      <c r="L327" s="1229" t="s">
        <v>3438</v>
      </c>
      <c r="M327" s="1229">
        <v>4500220790</v>
      </c>
      <c r="N327" s="1229">
        <v>8627</v>
      </c>
    </row>
    <row r="328" spans="1:14" x14ac:dyDescent="0.25">
      <c r="A328" s="119" t="s">
        <v>305</v>
      </c>
      <c r="B328" s="164">
        <v>41737</v>
      </c>
      <c r="C328" s="118" t="s">
        <v>3807</v>
      </c>
      <c r="D328" s="119" t="s">
        <v>385</v>
      </c>
      <c r="E328" s="162">
        <v>10187112</v>
      </c>
      <c r="F328" s="119">
        <v>25559748</v>
      </c>
      <c r="G328" s="119">
        <v>2705003</v>
      </c>
      <c r="H328" s="120" t="str">
        <f>IF(G328="","",VLOOKUP(G328,ARANCEL!$B$5:$D$121,2,FALSE))</f>
        <v>INCRUSTACION ESTETICA (ART-GLASS O CERAMICA)</v>
      </c>
      <c r="I328" s="121" t="s">
        <v>326</v>
      </c>
      <c r="J328" s="119">
        <v>1</v>
      </c>
      <c r="K328" s="122">
        <f>IF(G328="","",VLOOKUP(G328,ARANCEL!$B$5:$D$121,3,FALSE)*J328)</f>
        <v>15676</v>
      </c>
      <c r="L328" s="1229" t="s">
        <v>4612</v>
      </c>
      <c r="M328" s="1229">
        <v>4500229926</v>
      </c>
      <c r="N328" s="1229">
        <v>9165</v>
      </c>
    </row>
    <row r="329" spans="1:14" x14ac:dyDescent="0.25">
      <c r="A329" s="119" t="s">
        <v>305</v>
      </c>
      <c r="B329" s="164">
        <v>41689</v>
      </c>
      <c r="C329" s="118" t="s">
        <v>2821</v>
      </c>
      <c r="D329" s="119" t="s">
        <v>599</v>
      </c>
      <c r="E329" s="162">
        <v>10174766</v>
      </c>
      <c r="F329" s="119">
        <v>24986829</v>
      </c>
      <c r="G329" s="119">
        <v>2704013</v>
      </c>
      <c r="H329" s="120" t="str">
        <f>IF(G329="","",VLOOKUP(G329,ARANCEL!$B$5:$D$121,2,FALSE))</f>
        <v>PROVISORIO (POR PIEZA)</v>
      </c>
      <c r="I329" s="121" t="s">
        <v>308</v>
      </c>
      <c r="J329" s="119">
        <v>1</v>
      </c>
      <c r="K329" s="122">
        <f>IF(G329="","",VLOOKUP(G329,ARANCEL!$B$5:$D$121,3,FALSE)*J329)</f>
        <v>3250</v>
      </c>
      <c r="L329" s="1229" t="s">
        <v>3438</v>
      </c>
      <c r="M329" s="1229">
        <v>4500220790</v>
      </c>
      <c r="N329" s="1229">
        <v>8627</v>
      </c>
    </row>
    <row r="330" spans="1:14" x14ac:dyDescent="0.25">
      <c r="A330" s="255" t="s">
        <v>305</v>
      </c>
      <c r="B330" s="256">
        <v>41689</v>
      </c>
      <c r="C330" s="257" t="s">
        <v>2821</v>
      </c>
      <c r="D330" s="255" t="s">
        <v>599</v>
      </c>
      <c r="E330" s="258">
        <v>10174766</v>
      </c>
      <c r="F330" s="255">
        <v>24986829</v>
      </c>
      <c r="G330" s="255">
        <v>2704003</v>
      </c>
      <c r="H330" s="120" t="str">
        <f>IF(G330="","",VLOOKUP(G330,ARANCEL!$B$5:$D$121,2,FALSE))</f>
        <v xml:space="preserve">CORONA PERIFERICA CON PERNO MUÑON COLADO </v>
      </c>
      <c r="I330" s="121" t="s">
        <v>308</v>
      </c>
      <c r="J330" s="119">
        <v>1</v>
      </c>
      <c r="K330" s="122">
        <f>IF(G330="","",VLOOKUP(G330,ARANCEL!$B$5:$D$121,3,FALSE)*J330)</f>
        <v>32612</v>
      </c>
      <c r="L330" s="1229" t="s">
        <v>3438</v>
      </c>
      <c r="M330" s="1229">
        <v>4500220790</v>
      </c>
      <c r="N330" s="1229">
        <v>8627</v>
      </c>
    </row>
    <row r="331" spans="1:14" ht="15" customHeight="1" x14ac:dyDescent="0.25">
      <c r="A331" s="255" t="s">
        <v>305</v>
      </c>
      <c r="B331" s="256">
        <v>41756</v>
      </c>
      <c r="C331" s="257" t="s">
        <v>4174</v>
      </c>
      <c r="D331" s="255" t="s">
        <v>607</v>
      </c>
      <c r="E331" s="258">
        <v>10191493</v>
      </c>
      <c r="F331" s="255">
        <v>26114617</v>
      </c>
      <c r="G331" s="255">
        <v>2704013</v>
      </c>
      <c r="H331" s="120" t="str">
        <f>IF(G331="","",VLOOKUP(G331,ARANCEL!$B$5:$D$121,2,FALSE))</f>
        <v>PROVISORIO (POR PIEZA)</v>
      </c>
      <c r="I331" s="121" t="s">
        <v>309</v>
      </c>
      <c r="J331" s="119">
        <v>1</v>
      </c>
      <c r="K331" s="122">
        <f>IF(G331="","",VLOOKUP(G331,ARANCEL!$B$5:$D$121,3,FALSE)*J331)</f>
        <v>3250</v>
      </c>
      <c r="L331" s="1229" t="s">
        <v>4612</v>
      </c>
      <c r="M331" s="1229">
        <v>4500229928</v>
      </c>
      <c r="N331" s="1229">
        <v>9166</v>
      </c>
    </row>
    <row r="332" spans="1:14" x14ac:dyDescent="0.25">
      <c r="A332" s="255" t="s">
        <v>305</v>
      </c>
      <c r="B332" s="256">
        <v>41756</v>
      </c>
      <c r="C332" s="257" t="s">
        <v>4174</v>
      </c>
      <c r="D332" s="255" t="s">
        <v>607</v>
      </c>
      <c r="E332" s="258">
        <v>10191493</v>
      </c>
      <c r="F332" s="255">
        <v>26114617</v>
      </c>
      <c r="G332" s="255">
        <v>2704003</v>
      </c>
      <c r="H332" s="120" t="str">
        <f>IF(G332="","",VLOOKUP(G332,ARANCEL!$B$5:$D$121,2,FALSE))</f>
        <v xml:space="preserve">CORONA PERIFERICA CON PERNO MUÑON COLADO </v>
      </c>
      <c r="I332" s="121" t="s">
        <v>309</v>
      </c>
      <c r="J332" s="119">
        <v>1</v>
      </c>
      <c r="K332" s="122">
        <f>IF(G332="","",VLOOKUP(G332,ARANCEL!$B$5:$D$121,3,FALSE)*J332)</f>
        <v>32612</v>
      </c>
      <c r="L332" s="1229" t="s">
        <v>4612</v>
      </c>
      <c r="M332" s="1229">
        <v>4500229928</v>
      </c>
      <c r="N332" s="1229">
        <v>9166</v>
      </c>
    </row>
    <row r="333" spans="1:14" x14ac:dyDescent="0.25">
      <c r="A333" s="255" t="s">
        <v>305</v>
      </c>
      <c r="B333" s="256">
        <v>41743</v>
      </c>
      <c r="C333" s="257" t="s">
        <v>4166</v>
      </c>
      <c r="D333" s="255" t="s">
        <v>645</v>
      </c>
      <c r="E333" s="258">
        <v>10188663</v>
      </c>
      <c r="F333" s="255">
        <v>25943435</v>
      </c>
      <c r="G333" s="255">
        <v>2707001</v>
      </c>
      <c r="H333" s="120" t="str">
        <f>IF(G333="","",VLOOKUP(G333,ARANCEL!$B$5:$D$121,2,FALSE))</f>
        <v xml:space="preserve">PLANO DE RELAJACION </v>
      </c>
      <c r="I333" s="121" t="s">
        <v>306</v>
      </c>
      <c r="J333" s="119">
        <v>1</v>
      </c>
      <c r="K333" s="122">
        <f>IF(G333="","",VLOOKUP(G333,ARANCEL!$B$5:$D$121,3,FALSE)*J333)</f>
        <v>9221</v>
      </c>
      <c r="L333" s="1229" t="s">
        <v>4612</v>
      </c>
      <c r="M333" s="1229">
        <v>4500229926</v>
      </c>
      <c r="N333" s="1229">
        <v>9165</v>
      </c>
    </row>
    <row r="334" spans="1:14" x14ac:dyDescent="0.25">
      <c r="A334" s="255" t="s">
        <v>305</v>
      </c>
      <c r="B334" s="256">
        <v>41726</v>
      </c>
      <c r="C334" s="257" t="s">
        <v>3588</v>
      </c>
      <c r="D334" s="255" t="s">
        <v>619</v>
      </c>
      <c r="E334" s="258">
        <v>10184378</v>
      </c>
      <c r="F334" s="255">
        <v>25654524</v>
      </c>
      <c r="G334" s="255">
        <v>2705003</v>
      </c>
      <c r="H334" s="120" t="str">
        <f>IF(G334="","",VLOOKUP(G334,ARANCEL!$B$5:$D$121,2,FALSE))</f>
        <v>INCRUSTACION ESTETICA (ART-GLASS O CERAMICA)</v>
      </c>
      <c r="I334" s="121" t="s">
        <v>308</v>
      </c>
      <c r="J334" s="119">
        <v>1</v>
      </c>
      <c r="K334" s="122">
        <f>IF(G334="","",VLOOKUP(G334,ARANCEL!$B$5:$D$121,3,FALSE)*J334)</f>
        <v>15676</v>
      </c>
      <c r="L334" s="1229" t="s">
        <v>3058</v>
      </c>
      <c r="M334" s="1229">
        <v>4500225665</v>
      </c>
      <c r="N334" s="1229">
        <v>8946</v>
      </c>
    </row>
    <row r="335" spans="1:14" s="374" customFormat="1" ht="15" customHeight="1" x14ac:dyDescent="0.25">
      <c r="A335" s="255" t="s">
        <v>305</v>
      </c>
      <c r="B335" s="256">
        <v>41761</v>
      </c>
      <c r="C335" s="257" t="s">
        <v>4304</v>
      </c>
      <c r="D335" s="255" t="s">
        <v>619</v>
      </c>
      <c r="E335" s="334">
        <v>10193316</v>
      </c>
      <c r="F335" s="255">
        <v>25117589</v>
      </c>
      <c r="G335" s="255">
        <v>2705003</v>
      </c>
      <c r="H335" s="120" t="str">
        <f>IF(G335="","",VLOOKUP(G335,ARANCEL!$B$5:$D$121,2,FALSE))</f>
        <v>INCRUSTACION ESTETICA (ART-GLASS O CERAMICA)</v>
      </c>
      <c r="I335" s="121" t="s">
        <v>318</v>
      </c>
      <c r="J335" s="119">
        <v>1</v>
      </c>
      <c r="K335" s="122">
        <f>IF(G335="","",VLOOKUP(G335,ARANCEL!$B$5:$D$121,3,FALSE)*J335)</f>
        <v>15676</v>
      </c>
      <c r="L335" s="1229" t="s">
        <v>4612</v>
      </c>
      <c r="M335" s="1229">
        <v>4500230026</v>
      </c>
      <c r="N335" s="1229">
        <v>9208</v>
      </c>
    </row>
    <row r="336" spans="1:14" s="374" customFormat="1" x14ac:dyDescent="0.25">
      <c r="A336" s="255" t="s">
        <v>305</v>
      </c>
      <c r="B336" s="256">
        <v>41758</v>
      </c>
      <c r="C336" s="257" t="s">
        <v>4186</v>
      </c>
      <c r="D336" s="255" t="s">
        <v>645</v>
      </c>
      <c r="E336" s="258">
        <v>10191876</v>
      </c>
      <c r="F336" s="255">
        <v>26148949</v>
      </c>
      <c r="G336" s="255">
        <v>2707001</v>
      </c>
      <c r="H336" s="120" t="str">
        <f>IF(G336="","",VLOOKUP(G336,ARANCEL!$B$5:$D$121,2,FALSE))</f>
        <v xml:space="preserve">PLANO DE RELAJACION </v>
      </c>
      <c r="I336" s="121" t="s">
        <v>306</v>
      </c>
      <c r="J336" s="119">
        <v>1</v>
      </c>
      <c r="K336" s="122">
        <f>IF(G336="","",VLOOKUP(G336,ARANCEL!$B$5:$D$121,3,FALSE)*J336)</f>
        <v>9221</v>
      </c>
      <c r="L336" s="1229" t="s">
        <v>4612</v>
      </c>
      <c r="M336" s="1229">
        <v>4500229928</v>
      </c>
      <c r="N336" s="1229">
        <v>9166</v>
      </c>
    </row>
    <row r="337" spans="1:14" s="374" customFormat="1" x14ac:dyDescent="0.25">
      <c r="A337" s="255" t="s">
        <v>305</v>
      </c>
      <c r="B337" s="256">
        <v>41793</v>
      </c>
      <c r="C337" s="257" t="s">
        <v>4885</v>
      </c>
      <c r="D337" s="255" t="s">
        <v>607</v>
      </c>
      <c r="E337" s="258">
        <v>10204611</v>
      </c>
      <c r="F337" s="255">
        <v>26289107</v>
      </c>
      <c r="G337" s="255">
        <v>2705003</v>
      </c>
      <c r="H337" s="120" t="str">
        <f>IF(G337="","",VLOOKUP(G337,ARANCEL!$B$5:$D$121,2,FALSE))</f>
        <v>INCRUSTACION ESTETICA (ART-GLASS O CERAMICA)</v>
      </c>
      <c r="I337" s="121" t="s">
        <v>319</v>
      </c>
      <c r="J337" s="119">
        <v>1</v>
      </c>
      <c r="K337" s="122">
        <f>IF(G337="","",VLOOKUP(G337,ARANCEL!$B$5:$D$121,3,FALSE)*J337)</f>
        <v>15676</v>
      </c>
      <c r="L337" s="1229" t="s">
        <v>5742</v>
      </c>
      <c r="M337" s="1229">
        <v>4500239441</v>
      </c>
      <c r="N337" s="1229" t="s">
        <v>5755</v>
      </c>
    </row>
    <row r="338" spans="1:14" s="374" customFormat="1" ht="15" customHeight="1" x14ac:dyDescent="0.25">
      <c r="A338" s="255" t="s">
        <v>305</v>
      </c>
      <c r="B338" s="256">
        <v>41683</v>
      </c>
      <c r="C338" s="257" t="s">
        <v>3089</v>
      </c>
      <c r="D338" s="255" t="s">
        <v>599</v>
      </c>
      <c r="E338" s="258">
        <v>10173623</v>
      </c>
      <c r="F338" s="255">
        <v>34817170</v>
      </c>
      <c r="G338" s="255">
        <v>2704013</v>
      </c>
      <c r="H338" s="120" t="str">
        <f>IF(G338="","",VLOOKUP(G338,ARANCEL!$B$5:$D$121,2,FALSE))</f>
        <v>PROVISORIO (POR PIEZA)</v>
      </c>
      <c r="I338" s="121" t="s">
        <v>618</v>
      </c>
      <c r="J338" s="119">
        <v>1</v>
      </c>
      <c r="K338" s="122">
        <f>IF(G338="","",VLOOKUP(G338,ARANCEL!$B$5:$D$121,3,FALSE)*J338)</f>
        <v>3250</v>
      </c>
      <c r="L338" s="1229" t="s">
        <v>3438</v>
      </c>
      <c r="M338" s="1229">
        <v>4500220789</v>
      </c>
      <c r="N338" s="1229">
        <v>8626</v>
      </c>
    </row>
    <row r="339" spans="1:14" s="374" customFormat="1" x14ac:dyDescent="0.25">
      <c r="A339" s="255" t="s">
        <v>305</v>
      </c>
      <c r="B339" s="256">
        <v>41687</v>
      </c>
      <c r="C339" s="257" t="s">
        <v>3089</v>
      </c>
      <c r="D339" s="255" t="s">
        <v>599</v>
      </c>
      <c r="E339" s="258">
        <v>10173623</v>
      </c>
      <c r="F339" s="255">
        <v>34817170</v>
      </c>
      <c r="G339" s="255">
        <v>2704003</v>
      </c>
      <c r="H339" s="120" t="str">
        <f>IF(G339="","",VLOOKUP(G339,ARANCEL!$B$5:$D$121,2,FALSE))</f>
        <v xml:space="preserve">CORONA PERIFERICA CON PERNO MUÑON COLADO </v>
      </c>
      <c r="I339" s="121" t="s">
        <v>618</v>
      </c>
      <c r="J339" s="119">
        <v>1</v>
      </c>
      <c r="K339" s="122">
        <f>IF(G339="","",VLOOKUP(G339,ARANCEL!$B$5:$D$121,3,FALSE)*J339)</f>
        <v>32612</v>
      </c>
      <c r="L339" s="1229" t="s">
        <v>3438</v>
      </c>
      <c r="M339" s="1229">
        <v>4500220789</v>
      </c>
      <c r="N339" s="1229">
        <v>8626</v>
      </c>
    </row>
    <row r="340" spans="1:14" s="374" customFormat="1" x14ac:dyDescent="0.2">
      <c r="A340" s="339" t="s">
        <v>313</v>
      </c>
      <c r="B340" s="256">
        <v>42339</v>
      </c>
      <c r="C340" s="960" t="s">
        <v>9451</v>
      </c>
      <c r="D340" s="960" t="s">
        <v>2927</v>
      </c>
      <c r="E340" s="960">
        <v>10273541</v>
      </c>
      <c r="F340" s="960">
        <v>27034736</v>
      </c>
      <c r="G340" s="960">
        <v>2706024</v>
      </c>
      <c r="H340" s="120" t="str">
        <f>IF(G340="","",VLOOKUP(G340,ARANCEL!$B$5:$D$121,2,FALSE))</f>
        <v>PROTESIS INMEDIATA ACRILICA</v>
      </c>
      <c r="I340" s="121"/>
      <c r="J340" s="119">
        <v>2</v>
      </c>
      <c r="K340" s="122">
        <f>IF(G340="","",VLOOKUP(G340,ARANCEL!$B$5:$D$121,3,FALSE)*J340)</f>
        <v>108586</v>
      </c>
      <c r="L340" s="1349" t="s">
        <v>9431</v>
      </c>
      <c r="M340" s="1349">
        <v>4500269283</v>
      </c>
      <c r="N340" s="1349" t="s">
        <v>9452</v>
      </c>
    </row>
    <row r="341" spans="1:14" s="380" customFormat="1" x14ac:dyDescent="0.25">
      <c r="A341" s="255" t="s">
        <v>305</v>
      </c>
      <c r="B341" s="256">
        <v>41925</v>
      </c>
      <c r="C341" s="257" t="s">
        <v>8445</v>
      </c>
      <c r="D341" s="255" t="s">
        <v>385</v>
      </c>
      <c r="E341" s="258">
        <v>10263759</v>
      </c>
      <c r="F341" s="255">
        <v>28896058</v>
      </c>
      <c r="G341" s="255">
        <v>2705003</v>
      </c>
      <c r="H341" s="120" t="str">
        <f>IF(G341="","",VLOOKUP(G341,ARANCEL!$B$5:$D$121,2,FALSE))</f>
        <v>INCRUSTACION ESTETICA (ART-GLASS O CERAMICA)</v>
      </c>
      <c r="I341" s="121" t="s">
        <v>326</v>
      </c>
      <c r="J341" s="119">
        <v>1</v>
      </c>
      <c r="K341" s="122">
        <f>IF(G341="","",VLOOKUP(G341,ARANCEL!$B$5:$D$121,3,FALSE)*J341)</f>
        <v>15676</v>
      </c>
      <c r="L341" s="1229" t="s">
        <v>8279</v>
      </c>
      <c r="M341" s="1229">
        <v>4500257653</v>
      </c>
      <c r="N341" s="1229" t="s">
        <v>8284</v>
      </c>
    </row>
    <row r="342" spans="1:14" s="380" customFormat="1" x14ac:dyDescent="0.25">
      <c r="A342" s="255" t="s">
        <v>305</v>
      </c>
      <c r="B342" s="256">
        <v>41820</v>
      </c>
      <c r="C342" s="257" t="s">
        <v>5433</v>
      </c>
      <c r="D342" s="255" t="s">
        <v>385</v>
      </c>
      <c r="E342" s="258">
        <v>10218740</v>
      </c>
      <c r="F342" s="255">
        <v>27221095</v>
      </c>
      <c r="G342" s="255">
        <v>2707001</v>
      </c>
      <c r="H342" s="120" t="str">
        <f>IF(G342="","",VLOOKUP(G342,ARANCEL!$B$5:$D$121,2,FALSE))</f>
        <v xml:space="preserve">PLANO DE RELAJACION </v>
      </c>
      <c r="I342" s="121" t="s">
        <v>306</v>
      </c>
      <c r="J342" s="119">
        <v>1</v>
      </c>
      <c r="K342" s="122">
        <f>IF(G342="","",VLOOKUP(G342,ARANCEL!$B$5:$D$121,3,FALSE)*J342)</f>
        <v>9221</v>
      </c>
      <c r="L342" s="1229" t="s">
        <v>6017</v>
      </c>
      <c r="M342" s="1229">
        <v>4500243665</v>
      </c>
      <c r="N342" s="1229">
        <v>9791</v>
      </c>
    </row>
    <row r="343" spans="1:14" s="380" customFormat="1" x14ac:dyDescent="0.25">
      <c r="A343" s="255" t="s">
        <v>305</v>
      </c>
      <c r="B343" s="256">
        <v>41984</v>
      </c>
      <c r="C343" s="257" t="s">
        <v>8821</v>
      </c>
      <c r="D343" s="255" t="s">
        <v>598</v>
      </c>
      <c r="E343" s="258">
        <v>10293545</v>
      </c>
      <c r="F343" s="255">
        <v>29057403</v>
      </c>
      <c r="G343" s="255">
        <v>2705003</v>
      </c>
      <c r="H343" s="120" t="str">
        <f>IF(G343="","",VLOOKUP(G343,ARANCEL!$B$5:$D$121,2,FALSE))</f>
        <v>INCRUSTACION ESTETICA (ART-GLASS O CERAMICA)</v>
      </c>
      <c r="I343" s="121" t="s">
        <v>316</v>
      </c>
      <c r="J343" s="119">
        <v>1</v>
      </c>
      <c r="K343" s="122">
        <f>IF(G343="","",VLOOKUP(G343,ARANCEL!$B$5:$D$121,3,FALSE)*J343)</f>
        <v>15676</v>
      </c>
      <c r="L343" s="1349" t="s">
        <v>9431</v>
      </c>
      <c r="M343" s="1349">
        <v>4500269283</v>
      </c>
      <c r="N343" s="1349" t="s">
        <v>9452</v>
      </c>
    </row>
    <row r="344" spans="1:14" s="374" customFormat="1" x14ac:dyDescent="0.25">
      <c r="A344" s="255" t="s">
        <v>313</v>
      </c>
      <c r="B344" s="256">
        <v>42032</v>
      </c>
      <c r="C344" s="257" t="s">
        <v>9794</v>
      </c>
      <c r="D344" s="255" t="s">
        <v>89</v>
      </c>
      <c r="E344" s="258">
        <v>10313619</v>
      </c>
      <c r="F344" s="255">
        <v>30711706</v>
      </c>
      <c r="G344" s="255">
        <v>2704003</v>
      </c>
      <c r="H344" s="120" t="str">
        <f>IF(G344="","",VLOOKUP(G344,ARANCEL!$B$5:$D$121,2,FALSE))</f>
        <v xml:space="preserve">CORONA PERIFERICA CON PERNO MUÑON COLADO </v>
      </c>
      <c r="I344" s="121"/>
      <c r="J344" s="119">
        <v>1</v>
      </c>
      <c r="K344" s="122">
        <f>IF(G344="","",VLOOKUP(G344,ARANCEL!$B$5:$D$121,3,FALSE)*J344)</f>
        <v>32612</v>
      </c>
      <c r="L344" s="1235" t="str">
        <f>IF(E344="","","IMPAGO")</f>
        <v>IMPAGO</v>
      </c>
      <c r="M344" s="1235" t="str">
        <f>IF(L344="IMPAGO","SIN O.C.","")</f>
        <v>SIN O.C.</v>
      </c>
      <c r="N344" s="1235" t="str">
        <f>IF(L344="IMPAGO","SIN FACT.","")</f>
        <v>SIN FACT.</v>
      </c>
    </row>
    <row r="345" spans="1:14" s="385" customFormat="1" x14ac:dyDescent="0.25">
      <c r="A345" s="255" t="s">
        <v>313</v>
      </c>
      <c r="B345" s="256">
        <v>42032</v>
      </c>
      <c r="C345" s="257" t="s">
        <v>9794</v>
      </c>
      <c r="D345" s="255" t="s">
        <v>89</v>
      </c>
      <c r="E345" s="258">
        <v>10313619</v>
      </c>
      <c r="F345" s="255">
        <v>30711706</v>
      </c>
      <c r="G345" s="255">
        <v>2704013</v>
      </c>
      <c r="H345" s="120" t="str">
        <f>IF(G345="","",VLOOKUP(G345,ARANCEL!$B$5:$D$121,2,FALSE))</f>
        <v>PROVISORIO (POR PIEZA)</v>
      </c>
      <c r="I345" s="121"/>
      <c r="J345" s="119">
        <v>1</v>
      </c>
      <c r="K345" s="122">
        <f>IF(G345="","",VLOOKUP(G345,ARANCEL!$B$5:$D$121,3,FALSE)*J345)</f>
        <v>3250</v>
      </c>
      <c r="L345" s="1235" t="str">
        <f>IF(E345="","","IMPAGO")</f>
        <v>IMPAGO</v>
      </c>
      <c r="M345" s="1235" t="str">
        <f>IF(L345="IMPAGO","SIN O.C.","")</f>
        <v>SIN O.C.</v>
      </c>
      <c r="N345" s="1235" t="str">
        <f>IF(L345="IMPAGO","SIN FACT.","")</f>
        <v>SIN FACT.</v>
      </c>
    </row>
    <row r="346" spans="1:14" s="385" customFormat="1" x14ac:dyDescent="0.25">
      <c r="A346" s="255" t="s">
        <v>305</v>
      </c>
      <c r="B346" s="256">
        <v>41687</v>
      </c>
      <c r="C346" s="257" t="s">
        <v>2882</v>
      </c>
      <c r="D346" s="255" t="s">
        <v>604</v>
      </c>
      <c r="E346" s="258">
        <v>10174403</v>
      </c>
      <c r="F346" s="255">
        <v>25054975</v>
      </c>
      <c r="G346" s="255">
        <v>2705003</v>
      </c>
      <c r="H346" s="120" t="str">
        <f>IF(G346="","",VLOOKUP(G346,ARANCEL!$B$5:$D$121,2,FALSE))</f>
        <v>INCRUSTACION ESTETICA (ART-GLASS O CERAMICA)</v>
      </c>
      <c r="I346" s="121" t="s">
        <v>633</v>
      </c>
      <c r="J346" s="119">
        <v>1</v>
      </c>
      <c r="K346" s="122">
        <f>IF(G346="","",VLOOKUP(G346,ARANCEL!$B$5:$D$121,3,FALSE)*J346)</f>
        <v>15676</v>
      </c>
      <c r="L346" s="1229" t="s">
        <v>3438</v>
      </c>
      <c r="M346" s="1229">
        <v>4500220789</v>
      </c>
      <c r="N346" s="1229">
        <v>8626</v>
      </c>
    </row>
    <row r="347" spans="1:14" s="385" customFormat="1" x14ac:dyDescent="0.25">
      <c r="A347" s="255" t="s">
        <v>305</v>
      </c>
      <c r="B347" s="256">
        <v>41739</v>
      </c>
      <c r="C347" s="257" t="s">
        <v>3861</v>
      </c>
      <c r="D347" s="255" t="s">
        <v>598</v>
      </c>
      <c r="E347" s="258">
        <v>10187455</v>
      </c>
      <c r="F347" s="255">
        <v>25516544</v>
      </c>
      <c r="G347" s="255">
        <v>2704003</v>
      </c>
      <c r="H347" s="120" t="str">
        <f>IF(G347="","",VLOOKUP(G347,ARANCEL!$B$5:$D$121,2,FALSE))</f>
        <v xml:space="preserve">CORONA PERIFERICA CON PERNO MUÑON COLADO </v>
      </c>
      <c r="I347" s="121" t="s">
        <v>337</v>
      </c>
      <c r="J347" s="119">
        <v>1</v>
      </c>
      <c r="K347" s="122">
        <f>IF(G347="","",VLOOKUP(G347,ARANCEL!$B$5:$D$121,3,FALSE)*J347)</f>
        <v>32612</v>
      </c>
      <c r="L347" s="1229" t="s">
        <v>4612</v>
      </c>
      <c r="M347" s="1229">
        <v>4500229926</v>
      </c>
      <c r="N347" s="1229">
        <v>9165</v>
      </c>
    </row>
    <row r="348" spans="1:14" s="385" customFormat="1" x14ac:dyDescent="0.25">
      <c r="A348" s="255" t="s">
        <v>305</v>
      </c>
      <c r="B348" s="256">
        <v>41739</v>
      </c>
      <c r="C348" s="257" t="s">
        <v>3861</v>
      </c>
      <c r="D348" s="255" t="s">
        <v>598</v>
      </c>
      <c r="E348" s="258">
        <v>10187455</v>
      </c>
      <c r="F348" s="255">
        <v>25516544</v>
      </c>
      <c r="G348" s="255">
        <v>2704003</v>
      </c>
      <c r="H348" s="120" t="str">
        <f>IF(G348="","",VLOOKUP(G348,ARANCEL!$B$5:$D$121,2,FALSE))</f>
        <v xml:space="preserve">CORONA PERIFERICA CON PERNO MUÑON COLADO </v>
      </c>
      <c r="I348" s="121" t="s">
        <v>317</v>
      </c>
      <c r="J348" s="119">
        <v>1</v>
      </c>
      <c r="K348" s="122">
        <f>IF(G348="","",VLOOKUP(G348,ARANCEL!$B$5:$D$121,3,FALSE)*J348)</f>
        <v>32612</v>
      </c>
      <c r="L348" s="1229" t="s">
        <v>4612</v>
      </c>
      <c r="M348" s="1229">
        <v>4500229926</v>
      </c>
      <c r="N348" s="1229">
        <v>9165</v>
      </c>
    </row>
    <row r="349" spans="1:14" s="387" customFormat="1" x14ac:dyDescent="0.25">
      <c r="A349" s="255" t="s">
        <v>305</v>
      </c>
      <c r="B349" s="256">
        <v>41715</v>
      </c>
      <c r="C349" s="257" t="s">
        <v>3341</v>
      </c>
      <c r="D349" s="255" t="s">
        <v>598</v>
      </c>
      <c r="E349" s="258">
        <v>10181309</v>
      </c>
      <c r="F349" s="255">
        <v>22407212</v>
      </c>
      <c r="G349" s="255">
        <v>2702048</v>
      </c>
      <c r="H349" s="120" t="str">
        <f>IF(G349="","",VLOOKUP(G349,ARANCEL!$B$5:$D$121,2,FALSE))</f>
        <v xml:space="preserve">SERVICIO LAB. IMPLANTE CORONA CEMENTADA/ATORNILLADA </v>
      </c>
      <c r="I349" s="121" t="s">
        <v>329</v>
      </c>
      <c r="J349" s="119">
        <v>1</v>
      </c>
      <c r="K349" s="122">
        <f>IF(G349="","",VLOOKUP(G349,ARANCEL!$B$5:$D$121,3,FALSE)*J349)</f>
        <v>43857</v>
      </c>
      <c r="L349" s="1235" t="str">
        <f>IF(E349="","","IMPAGO")</f>
        <v>IMPAGO</v>
      </c>
      <c r="M349" s="1235" t="str">
        <f>IF(L349="IMPAGO","SIN O.C.","")</f>
        <v>SIN O.C.</v>
      </c>
      <c r="N349" s="1235" t="str">
        <f>IF(L349="IMPAGO","SIN FACT.","")</f>
        <v>SIN FACT.</v>
      </c>
    </row>
    <row r="350" spans="1:14" s="387" customFormat="1" x14ac:dyDescent="0.25">
      <c r="A350" s="255" t="s">
        <v>305</v>
      </c>
      <c r="B350" s="256">
        <v>41782</v>
      </c>
      <c r="C350" s="257" t="s">
        <v>3341</v>
      </c>
      <c r="D350" s="255" t="s">
        <v>598</v>
      </c>
      <c r="E350" s="258">
        <v>10201385</v>
      </c>
      <c r="F350" s="255">
        <v>25806135</v>
      </c>
      <c r="G350" s="255">
        <v>2704005</v>
      </c>
      <c r="H350" s="120" t="str">
        <f>IF(G350="","",VLOOKUP(G350,ARANCEL!$B$5:$D$121,2,FALSE))</f>
        <v>PROVISORIO</v>
      </c>
      <c r="I350" s="121" t="s">
        <v>311</v>
      </c>
      <c r="J350" s="119">
        <v>1</v>
      </c>
      <c r="K350" s="122">
        <f>IF(G350="","",VLOOKUP(G350,ARANCEL!$B$5:$D$121,3,FALSE)*J350)</f>
        <v>3250</v>
      </c>
      <c r="L350" s="1229" t="s">
        <v>5292</v>
      </c>
      <c r="M350" s="1229">
        <v>4500235498</v>
      </c>
      <c r="N350" s="1229">
        <v>9398</v>
      </c>
    </row>
    <row r="351" spans="1:14" s="387" customFormat="1" x14ac:dyDescent="0.25">
      <c r="A351" s="255" t="s">
        <v>305</v>
      </c>
      <c r="B351" s="256">
        <v>41801</v>
      </c>
      <c r="C351" s="257" t="s">
        <v>3341</v>
      </c>
      <c r="D351" s="255" t="s">
        <v>598</v>
      </c>
      <c r="E351" s="258">
        <v>10210026</v>
      </c>
      <c r="F351" s="255">
        <v>25806135</v>
      </c>
      <c r="G351" s="255">
        <v>2704002</v>
      </c>
      <c r="H351" s="120" t="str">
        <f>IF(G351="","",VLOOKUP(G351,ARANCEL!$B$5:$D$121,2,FALSE))</f>
        <v xml:space="preserve">CORONA PERIFERICA </v>
      </c>
      <c r="I351" s="121" t="s">
        <v>311</v>
      </c>
      <c r="J351" s="119">
        <v>1</v>
      </c>
      <c r="K351" s="122">
        <f>IF(G351="","",VLOOKUP(G351,ARANCEL!$B$5:$D$121,3,FALSE)*J351)</f>
        <v>25865</v>
      </c>
      <c r="L351" s="1229" t="s">
        <v>6017</v>
      </c>
      <c r="M351" s="1229">
        <v>4500243665</v>
      </c>
      <c r="N351" s="1229">
        <v>9791</v>
      </c>
    </row>
    <row r="352" spans="1:14" s="387" customFormat="1" x14ac:dyDescent="0.25">
      <c r="A352" s="255" t="s">
        <v>305</v>
      </c>
      <c r="B352" s="256">
        <v>41857</v>
      </c>
      <c r="C352" s="257" t="s">
        <v>3341</v>
      </c>
      <c r="D352" s="255" t="s">
        <v>598</v>
      </c>
      <c r="E352" s="258">
        <v>10237410</v>
      </c>
      <c r="F352" s="255">
        <v>25806135</v>
      </c>
      <c r="G352" s="255">
        <v>2704005</v>
      </c>
      <c r="H352" s="120" t="str">
        <f>IF(G352="","",VLOOKUP(G352,ARANCEL!$B$5:$D$121,2,FALSE))</f>
        <v>PROVISORIO</v>
      </c>
      <c r="I352" s="121" t="s">
        <v>324</v>
      </c>
      <c r="J352" s="119">
        <v>1</v>
      </c>
      <c r="K352" s="122">
        <f>IF(G352="","",VLOOKUP(G352,ARANCEL!$B$5:$D$121,3,FALSE)*J352)</f>
        <v>3250</v>
      </c>
      <c r="L352" s="1229" t="s">
        <v>6905</v>
      </c>
      <c r="M352" s="1229">
        <v>4500249929</v>
      </c>
      <c r="N352" s="1229" t="s">
        <v>6907</v>
      </c>
    </row>
    <row r="353" spans="1:14" s="385" customFormat="1" x14ac:dyDescent="0.25">
      <c r="A353" s="255" t="s">
        <v>305</v>
      </c>
      <c r="B353" s="256">
        <v>41857</v>
      </c>
      <c r="C353" s="257" t="s">
        <v>3341</v>
      </c>
      <c r="D353" s="255" t="s">
        <v>598</v>
      </c>
      <c r="E353" s="258">
        <v>10237410</v>
      </c>
      <c r="F353" s="255">
        <v>25806135</v>
      </c>
      <c r="G353" s="255">
        <v>2704002</v>
      </c>
      <c r="H353" s="120" t="str">
        <f>IF(G353="","",VLOOKUP(G353,ARANCEL!$B$5:$D$121,2,FALSE))</f>
        <v xml:space="preserve">CORONA PERIFERICA </v>
      </c>
      <c r="I353" s="121" t="s">
        <v>324</v>
      </c>
      <c r="J353" s="119">
        <v>1</v>
      </c>
      <c r="K353" s="122">
        <f>IF(G353="","",VLOOKUP(G353,ARANCEL!$B$5:$D$121,3,FALSE)*J353)</f>
        <v>25865</v>
      </c>
      <c r="L353" s="1229" t="s">
        <v>6905</v>
      </c>
      <c r="M353" s="1229">
        <v>4500249929</v>
      </c>
      <c r="N353" s="1229" t="s">
        <v>6907</v>
      </c>
    </row>
    <row r="354" spans="1:14" s="399" customFormat="1" x14ac:dyDescent="0.25">
      <c r="A354" s="255" t="s">
        <v>305</v>
      </c>
      <c r="B354" s="256">
        <v>41886</v>
      </c>
      <c r="C354" s="257" t="s">
        <v>6878</v>
      </c>
      <c r="D354" s="255" t="s">
        <v>599</v>
      </c>
      <c r="E354" s="258">
        <v>10252754</v>
      </c>
      <c r="F354" s="255">
        <v>28162013</v>
      </c>
      <c r="G354" s="255">
        <v>2705003</v>
      </c>
      <c r="H354" s="120" t="str">
        <f>IF(G354="","",VLOOKUP(G354,ARANCEL!$B$5:$D$121,2,FALSE))</f>
        <v>INCRUSTACION ESTETICA (ART-GLASS O CERAMICA)</v>
      </c>
      <c r="I354" s="121" t="s">
        <v>318</v>
      </c>
      <c r="J354" s="119">
        <v>1</v>
      </c>
      <c r="K354" s="122">
        <f>IF(G354="","",VLOOKUP(G354,ARANCEL!$B$5:$D$121,3,FALSE)*J354)</f>
        <v>15676</v>
      </c>
      <c r="L354" s="1229" t="s">
        <v>6905</v>
      </c>
      <c r="M354" s="1229">
        <v>4500251387</v>
      </c>
      <c r="N354" s="1229" t="s">
        <v>7147</v>
      </c>
    </row>
    <row r="355" spans="1:14" s="399" customFormat="1" x14ac:dyDescent="0.25">
      <c r="A355" s="255" t="s">
        <v>305</v>
      </c>
      <c r="B355" s="256">
        <v>41848</v>
      </c>
      <c r="C355" s="257" t="s">
        <v>6006</v>
      </c>
      <c r="D355" s="255" t="s">
        <v>617</v>
      </c>
      <c r="E355" s="258">
        <v>10232041</v>
      </c>
      <c r="F355" s="255">
        <v>25808732</v>
      </c>
      <c r="G355" s="255">
        <v>2705003</v>
      </c>
      <c r="H355" s="120" t="str">
        <f>IF(G355="","",VLOOKUP(G355,ARANCEL!$B$5:$D$121,2,FALSE))</f>
        <v>INCRUSTACION ESTETICA (ART-GLASS O CERAMICA)</v>
      </c>
      <c r="I355" s="121" t="s">
        <v>760</v>
      </c>
      <c r="J355" s="119">
        <v>2</v>
      </c>
      <c r="K355" s="122">
        <f>IF(G355="","",VLOOKUP(G355,ARANCEL!$B$5:$D$121,3,FALSE)*J355)</f>
        <v>31352</v>
      </c>
      <c r="L355" s="1229" t="s">
        <v>6017</v>
      </c>
      <c r="M355" s="1229">
        <v>4500245532</v>
      </c>
      <c r="N355" s="1229">
        <v>9813</v>
      </c>
    </row>
    <row r="356" spans="1:14" s="399" customFormat="1" x14ac:dyDescent="0.25">
      <c r="A356" s="255" t="s">
        <v>305</v>
      </c>
      <c r="B356" s="256">
        <v>41702</v>
      </c>
      <c r="C356" s="257" t="s">
        <v>3110</v>
      </c>
      <c r="D356" s="255" t="s">
        <v>598</v>
      </c>
      <c r="E356" s="258">
        <v>10178609</v>
      </c>
      <c r="F356" s="255">
        <v>25216544</v>
      </c>
      <c r="G356" s="255">
        <v>2704005</v>
      </c>
      <c r="H356" s="120" t="str">
        <f>IF(G356="","",VLOOKUP(G356,ARANCEL!$B$5:$D$121,2,FALSE))</f>
        <v>PROVISORIO</v>
      </c>
      <c r="I356" s="121" t="s">
        <v>756</v>
      </c>
      <c r="J356" s="119">
        <v>2</v>
      </c>
      <c r="K356" s="122">
        <f>IF(G356="","",VLOOKUP(G356,ARANCEL!$B$5:$D$121,3,FALSE)*J356)</f>
        <v>6500</v>
      </c>
      <c r="L356" s="1229" t="s">
        <v>3438</v>
      </c>
      <c r="M356" s="1229">
        <v>4500220794</v>
      </c>
      <c r="N356" s="1229">
        <v>8629</v>
      </c>
    </row>
    <row r="357" spans="1:14" s="399" customFormat="1" x14ac:dyDescent="0.25">
      <c r="A357" s="255" t="s">
        <v>606</v>
      </c>
      <c r="B357" s="256">
        <v>41736</v>
      </c>
      <c r="C357" s="257" t="s">
        <v>3780</v>
      </c>
      <c r="D357" s="255" t="s">
        <v>598</v>
      </c>
      <c r="E357" s="258">
        <v>10186681</v>
      </c>
      <c r="F357" s="255">
        <v>25216544</v>
      </c>
      <c r="G357" s="255">
        <v>2704003</v>
      </c>
      <c r="H357" s="120" t="str">
        <f>IF(G357="","",VLOOKUP(G357,ARANCEL!$B$5:$D$121,2,FALSE))</f>
        <v xml:space="preserve">CORONA PERIFERICA CON PERNO MUÑON COLADO </v>
      </c>
      <c r="I357" s="121" t="s">
        <v>337</v>
      </c>
      <c r="J357" s="119">
        <v>1</v>
      </c>
      <c r="K357" s="122">
        <f>IF(G357="","",VLOOKUP(G357,ARANCEL!$B$5:$D$121,3,FALSE)*J357)</f>
        <v>32612</v>
      </c>
      <c r="L357" s="1229" t="s">
        <v>4612</v>
      </c>
      <c r="M357" s="1229">
        <v>4500229926</v>
      </c>
      <c r="N357" s="1229">
        <v>9165</v>
      </c>
    </row>
    <row r="358" spans="1:14" s="399" customFormat="1" x14ac:dyDescent="0.25">
      <c r="A358" s="255" t="s">
        <v>606</v>
      </c>
      <c r="B358" s="256">
        <v>41736</v>
      </c>
      <c r="C358" s="257" t="s">
        <v>3780</v>
      </c>
      <c r="D358" s="255" t="s">
        <v>598</v>
      </c>
      <c r="E358" s="258">
        <v>10186681</v>
      </c>
      <c r="F358" s="255">
        <v>25216544</v>
      </c>
      <c r="G358" s="255">
        <v>2704003</v>
      </c>
      <c r="H358" s="120" t="str">
        <f>IF(G358="","",VLOOKUP(G358,ARANCEL!$B$5:$D$121,2,FALSE))</f>
        <v xml:space="preserve">CORONA PERIFERICA CON PERNO MUÑON COLADO </v>
      </c>
      <c r="I358" s="121" t="s">
        <v>317</v>
      </c>
      <c r="J358" s="119">
        <v>1</v>
      </c>
      <c r="K358" s="122">
        <f>IF(G358="","",VLOOKUP(G358,ARANCEL!$B$5:$D$121,3,FALSE)*J358)</f>
        <v>32612</v>
      </c>
      <c r="L358" s="1229" t="s">
        <v>4612</v>
      </c>
      <c r="M358" s="1229">
        <v>4500229926</v>
      </c>
      <c r="N358" s="1229">
        <v>9165</v>
      </c>
    </row>
    <row r="359" spans="1:14" s="399" customFormat="1" x14ac:dyDescent="0.25">
      <c r="A359" s="255" t="s">
        <v>305</v>
      </c>
      <c r="B359" s="256">
        <v>41977</v>
      </c>
      <c r="C359" s="257" t="s">
        <v>8703</v>
      </c>
      <c r="D359" s="255" t="s">
        <v>2904</v>
      </c>
      <c r="E359" s="258">
        <v>10289969</v>
      </c>
      <c r="F359" s="255">
        <v>29770988</v>
      </c>
      <c r="G359" s="255">
        <v>2707001</v>
      </c>
      <c r="H359" s="120" t="str">
        <f>IF(G359="","",VLOOKUP(G359,ARANCEL!$B$5:$D$121,2,FALSE))</f>
        <v xml:space="preserve">PLANO DE RELAJACION </v>
      </c>
      <c r="I359" s="121" t="s">
        <v>306</v>
      </c>
      <c r="J359" s="119">
        <v>1</v>
      </c>
      <c r="K359" s="122">
        <f>IF(G359="","",VLOOKUP(G359,ARANCEL!$B$5:$D$121,3,FALSE)*J359)</f>
        <v>9221</v>
      </c>
      <c r="L359" s="1235" t="str">
        <f>IF(E359="","","IMPAGO")</f>
        <v>IMPAGO</v>
      </c>
      <c r="M359" s="1235" t="str">
        <f>IF(L359="IMPAGO","SIN O.C.","")</f>
        <v>SIN O.C.</v>
      </c>
      <c r="N359" s="1235" t="str">
        <f>IF(L359="IMPAGO","SIN FACT.","")</f>
        <v>SIN FACT.</v>
      </c>
    </row>
    <row r="360" spans="1:14" s="399" customFormat="1" x14ac:dyDescent="0.25">
      <c r="A360" s="255" t="s">
        <v>305</v>
      </c>
      <c r="B360" s="256">
        <v>42046</v>
      </c>
      <c r="C360" s="257" t="s">
        <v>9561</v>
      </c>
      <c r="D360" s="255" t="s">
        <v>7185</v>
      </c>
      <c r="E360" s="258">
        <v>10308944</v>
      </c>
      <c r="F360" s="255">
        <v>30470439</v>
      </c>
      <c r="G360" s="255">
        <v>2707001</v>
      </c>
      <c r="H360" s="120" t="str">
        <f>IF(G360="","",VLOOKUP(G360,ARANCEL!$B$5:$D$121,2,FALSE))</f>
        <v xml:space="preserve">PLANO DE RELAJACION </v>
      </c>
      <c r="I360" s="121" t="s">
        <v>306</v>
      </c>
      <c r="J360" s="119">
        <v>1</v>
      </c>
      <c r="K360" s="122">
        <f>IF(G360="","",VLOOKUP(G360,ARANCEL!$B$5:$D$121,3,FALSE)*J360)</f>
        <v>9221</v>
      </c>
      <c r="L360" s="1235" t="str">
        <f>IF(E360="","","IMPAGO")</f>
        <v>IMPAGO</v>
      </c>
      <c r="M360" s="1235" t="str">
        <f>IF(L360="IMPAGO","SIN O.C.","")</f>
        <v>SIN O.C.</v>
      </c>
      <c r="N360" s="1235" t="str">
        <f>IF(L360="IMPAGO","SIN FACT.","")</f>
        <v>SIN FACT.</v>
      </c>
    </row>
    <row r="361" spans="1:14" s="399" customFormat="1" x14ac:dyDescent="0.25">
      <c r="A361" s="255" t="s">
        <v>305</v>
      </c>
      <c r="B361" s="256">
        <v>41831</v>
      </c>
      <c r="C361" s="257" t="s">
        <v>5778</v>
      </c>
      <c r="D361" s="255" t="s">
        <v>385</v>
      </c>
      <c r="E361" s="258">
        <v>10226149</v>
      </c>
      <c r="F361" s="255">
        <v>26912354</v>
      </c>
      <c r="G361" s="255">
        <v>2704013</v>
      </c>
      <c r="H361" s="120" t="str">
        <f>IF(G361="","",VLOOKUP(G361,ARANCEL!$B$5:$D$121,2,FALSE))</f>
        <v>PROVISORIO (POR PIEZA)</v>
      </c>
      <c r="I361" s="121" t="s">
        <v>308</v>
      </c>
      <c r="J361" s="119">
        <v>1</v>
      </c>
      <c r="K361" s="122">
        <f>IF(G361="","",VLOOKUP(G361,ARANCEL!$B$5:$D$121,3,FALSE)*J361)</f>
        <v>3250</v>
      </c>
      <c r="L361" s="1229" t="s">
        <v>6017</v>
      </c>
      <c r="M361" s="1229">
        <v>4500243665</v>
      </c>
      <c r="N361" s="1229">
        <v>9791</v>
      </c>
    </row>
    <row r="362" spans="1:14" x14ac:dyDescent="0.25">
      <c r="A362" s="339" t="s">
        <v>305</v>
      </c>
      <c r="B362" s="256">
        <v>41831</v>
      </c>
      <c r="C362" s="257" t="s">
        <v>5778</v>
      </c>
      <c r="D362" s="119" t="s">
        <v>385</v>
      </c>
      <c r="E362" s="162">
        <v>10226149</v>
      </c>
      <c r="F362" s="119">
        <v>26912354</v>
      </c>
      <c r="G362" s="119">
        <v>2704003</v>
      </c>
      <c r="H362" s="120" t="str">
        <f>IF(G362="","",VLOOKUP(G362,ARANCEL!$B$5:$D$121,2,FALSE))</f>
        <v xml:space="preserve">CORONA PERIFERICA CON PERNO MUÑON COLADO </v>
      </c>
      <c r="I362" s="121" t="s">
        <v>308</v>
      </c>
      <c r="J362" s="119">
        <v>1</v>
      </c>
      <c r="K362" s="122">
        <f>IF(G362="","",VLOOKUP(G362,ARANCEL!$B$5:$D$121,3,FALSE)*J362)</f>
        <v>32612</v>
      </c>
      <c r="L362" s="1229" t="s">
        <v>6017</v>
      </c>
      <c r="M362" s="1229">
        <v>4500243665</v>
      </c>
      <c r="N362" s="1229">
        <v>9791</v>
      </c>
    </row>
    <row r="363" spans="1:14" s="391" customFormat="1" x14ac:dyDescent="0.25">
      <c r="A363" s="255" t="s">
        <v>305</v>
      </c>
      <c r="B363" s="256">
        <v>41925</v>
      </c>
      <c r="C363" s="257" t="s">
        <v>8006</v>
      </c>
      <c r="D363" s="255" t="s">
        <v>598</v>
      </c>
      <c r="E363" s="258">
        <v>10262978</v>
      </c>
      <c r="F363" s="255">
        <v>25496058</v>
      </c>
      <c r="G363" s="255">
        <v>2704005</v>
      </c>
      <c r="H363" s="120" t="str">
        <f>IF(G363="","",VLOOKUP(G363,ARANCEL!$B$5:$D$121,2,FALSE))</f>
        <v>PROVISORIO</v>
      </c>
      <c r="I363" s="121" t="s">
        <v>318</v>
      </c>
      <c r="J363" s="119">
        <v>1</v>
      </c>
      <c r="K363" s="122">
        <f>IF(G363="","",VLOOKUP(G363,ARANCEL!$B$5:$D$121,3,FALSE)*J363)</f>
        <v>3250</v>
      </c>
      <c r="L363" s="1229" t="s">
        <v>8279</v>
      </c>
      <c r="M363" s="1229">
        <v>4500257653</v>
      </c>
      <c r="N363" s="1229" t="s">
        <v>8284</v>
      </c>
    </row>
    <row r="364" spans="1:14" s="399" customFormat="1" x14ac:dyDescent="0.25">
      <c r="A364" s="255" t="s">
        <v>305</v>
      </c>
      <c r="B364" s="256">
        <v>41925</v>
      </c>
      <c r="C364" s="257" t="s">
        <v>8006</v>
      </c>
      <c r="D364" s="255" t="s">
        <v>598</v>
      </c>
      <c r="E364" s="258">
        <v>10262978</v>
      </c>
      <c r="F364" s="255">
        <v>25496058</v>
      </c>
      <c r="G364" s="255">
        <v>2704003</v>
      </c>
      <c r="H364" s="120" t="str">
        <f>IF(G364="","",VLOOKUP(G364,ARANCEL!$B$5:$D$121,2,FALSE))</f>
        <v xml:space="preserve">CORONA PERIFERICA CON PERNO MUÑON COLADO </v>
      </c>
      <c r="I364" s="121" t="s">
        <v>318</v>
      </c>
      <c r="J364" s="119">
        <v>1</v>
      </c>
      <c r="K364" s="122">
        <f>IF(G364="","",VLOOKUP(G364,ARANCEL!$B$5:$D$121,3,FALSE)*J364)</f>
        <v>32612</v>
      </c>
      <c r="L364" s="1229" t="s">
        <v>8279</v>
      </c>
      <c r="M364" s="1229">
        <v>4500257653</v>
      </c>
      <c r="N364" s="1229" t="s">
        <v>8284</v>
      </c>
    </row>
    <row r="365" spans="1:14" s="402" customFormat="1" x14ac:dyDescent="0.25">
      <c r="A365" s="255" t="s">
        <v>313</v>
      </c>
      <c r="B365" s="256">
        <v>42003</v>
      </c>
      <c r="C365" s="257" t="s">
        <v>8006</v>
      </c>
      <c r="D365" s="255" t="s">
        <v>598</v>
      </c>
      <c r="E365" s="258">
        <v>10304348</v>
      </c>
      <c r="F365" s="255">
        <v>28887884</v>
      </c>
      <c r="G365" s="255">
        <v>2705003</v>
      </c>
      <c r="H365" s="120" t="str">
        <f>IF(G365="","",VLOOKUP(G365,ARANCEL!$B$5:$D$121,2,FALSE))</f>
        <v>INCRUSTACION ESTETICA (ART-GLASS O CERAMICA)</v>
      </c>
      <c r="I365" s="121"/>
      <c r="J365" s="119">
        <v>1</v>
      </c>
      <c r="K365" s="122">
        <f>IF(G365="","",VLOOKUP(G365,ARANCEL!$B$5:$D$121,3,FALSE)*J365)</f>
        <v>15676</v>
      </c>
      <c r="L365" s="1235" t="str">
        <f>IF(E365="","","IMPAGO")</f>
        <v>IMPAGO</v>
      </c>
      <c r="M365" s="1235" t="str">
        <f>IF(L365="IMPAGO","SIN O.C.","")</f>
        <v>SIN O.C.</v>
      </c>
      <c r="N365" s="1235" t="str">
        <f>IF(L365="IMPAGO","SIN FACT.","")</f>
        <v>SIN FACT.</v>
      </c>
    </row>
    <row r="366" spans="1:14" s="402" customFormat="1" x14ac:dyDescent="0.25">
      <c r="A366" s="412" t="s">
        <v>305</v>
      </c>
      <c r="B366" s="256">
        <v>42003</v>
      </c>
      <c r="C366" s="257" t="s">
        <v>8006</v>
      </c>
      <c r="D366" s="255" t="s">
        <v>598</v>
      </c>
      <c r="E366" s="258">
        <v>10304348</v>
      </c>
      <c r="F366" s="255">
        <v>28887884</v>
      </c>
      <c r="G366" s="255">
        <v>2705003</v>
      </c>
      <c r="H366" s="120" t="str">
        <f>IF(G366="","",VLOOKUP(G366,ARANCEL!$B$5:$D$121,2,FALSE))</f>
        <v>INCRUSTACION ESTETICA (ART-GLASS O CERAMICA)</v>
      </c>
      <c r="I366" s="121" t="s">
        <v>312</v>
      </c>
      <c r="J366" s="119">
        <v>1</v>
      </c>
      <c r="K366" s="122">
        <f>IF(G366="","",VLOOKUP(G366,ARANCEL!$B$5:$D$121,3,FALSE)*J366)</f>
        <v>15676</v>
      </c>
      <c r="L366" s="1235" t="str">
        <f>IF(E366="","","IMPAGO")</f>
        <v>IMPAGO</v>
      </c>
      <c r="M366" s="1235" t="str">
        <f>IF(L366="IMPAGO","SIN O.C.","")</f>
        <v>SIN O.C.</v>
      </c>
      <c r="N366" s="1235" t="str">
        <f>IF(L366="IMPAGO","SIN FACT.","")</f>
        <v>SIN FACT.</v>
      </c>
    </row>
    <row r="367" spans="1:14" s="402" customFormat="1" x14ac:dyDescent="0.25">
      <c r="A367" s="255" t="s">
        <v>305</v>
      </c>
      <c r="B367" s="256">
        <v>41716</v>
      </c>
      <c r="C367" s="257" t="s">
        <v>3367</v>
      </c>
      <c r="D367" s="255" t="s">
        <v>599</v>
      </c>
      <c r="E367" s="258">
        <v>10181454</v>
      </c>
      <c r="F367" s="255">
        <v>24458775</v>
      </c>
      <c r="G367" s="255">
        <v>2707001</v>
      </c>
      <c r="H367" s="120" t="str">
        <f>IF(G367="","",VLOOKUP(G367,ARANCEL!$B$5:$D$121,2,FALSE))</f>
        <v xml:space="preserve">PLANO DE RELAJACION </v>
      </c>
      <c r="I367" s="121" t="s">
        <v>306</v>
      </c>
      <c r="J367" s="119">
        <v>1</v>
      </c>
      <c r="K367" s="122">
        <f>IF(G367="","",VLOOKUP(G367,ARANCEL!$B$5:$D$121,3,FALSE)*J367)</f>
        <v>9221</v>
      </c>
      <c r="L367" s="1229" t="s">
        <v>3058</v>
      </c>
      <c r="M367" s="1229">
        <v>4500225665</v>
      </c>
      <c r="N367" s="1229">
        <v>8946</v>
      </c>
    </row>
    <row r="368" spans="1:14" s="404" customFormat="1" x14ac:dyDescent="0.25">
      <c r="A368" s="255" t="s">
        <v>305</v>
      </c>
      <c r="B368" s="256">
        <v>41722</v>
      </c>
      <c r="C368" s="257" t="s">
        <v>3496</v>
      </c>
      <c r="D368" s="255" t="s">
        <v>599</v>
      </c>
      <c r="E368" s="258">
        <v>10183118</v>
      </c>
      <c r="F368" s="255">
        <v>25321616</v>
      </c>
      <c r="G368" s="255">
        <v>2704013</v>
      </c>
      <c r="H368" s="120" t="str">
        <f>IF(G368="","",VLOOKUP(G368,ARANCEL!$B$5:$D$121,2,FALSE))</f>
        <v>PROVISORIO (POR PIEZA)</v>
      </c>
      <c r="I368" s="121" t="s">
        <v>324</v>
      </c>
      <c r="J368" s="119">
        <v>1</v>
      </c>
      <c r="K368" s="122">
        <f>IF(G368="","",VLOOKUP(G368,ARANCEL!$B$5:$D$121,3,FALSE)*J368)</f>
        <v>3250</v>
      </c>
      <c r="L368" s="1229" t="s">
        <v>3058</v>
      </c>
      <c r="M368" s="1229">
        <v>4500225664</v>
      </c>
      <c r="N368" s="1229">
        <v>8897</v>
      </c>
    </row>
    <row r="369" spans="1:14" s="404" customFormat="1" x14ac:dyDescent="0.25">
      <c r="A369" s="255" t="s">
        <v>305</v>
      </c>
      <c r="B369" s="256">
        <v>41722</v>
      </c>
      <c r="C369" s="257" t="s">
        <v>3496</v>
      </c>
      <c r="D369" s="255" t="s">
        <v>599</v>
      </c>
      <c r="E369" s="258">
        <v>10183118</v>
      </c>
      <c r="F369" s="255">
        <v>25321616</v>
      </c>
      <c r="G369" s="255">
        <v>2704003</v>
      </c>
      <c r="H369" s="120" t="str">
        <f>IF(G369="","",VLOOKUP(G369,ARANCEL!$B$5:$D$121,2,FALSE))</f>
        <v xml:space="preserve">CORONA PERIFERICA CON PERNO MUÑON COLADO </v>
      </c>
      <c r="I369" s="121" t="s">
        <v>324</v>
      </c>
      <c r="J369" s="119">
        <v>1</v>
      </c>
      <c r="K369" s="122">
        <f>IF(G369="","",VLOOKUP(G369,ARANCEL!$B$5:$D$121,3,FALSE)*J369)</f>
        <v>32612</v>
      </c>
      <c r="L369" s="1229" t="s">
        <v>3058</v>
      </c>
      <c r="M369" s="1229">
        <v>4500225663</v>
      </c>
      <c r="N369" s="1229">
        <v>8896</v>
      </c>
    </row>
    <row r="370" spans="1:14" s="404" customFormat="1" x14ac:dyDescent="0.25">
      <c r="A370" s="1159" t="s">
        <v>305</v>
      </c>
      <c r="B370" s="256">
        <v>41649</v>
      </c>
      <c r="C370" s="257" t="s">
        <v>666</v>
      </c>
      <c r="D370" s="255" t="s">
        <v>598</v>
      </c>
      <c r="E370" s="258">
        <v>10168995</v>
      </c>
      <c r="F370" s="255">
        <v>21227492</v>
      </c>
      <c r="G370" s="255">
        <v>2702048</v>
      </c>
      <c r="H370" s="120" t="str">
        <f>IF(G370="","",VLOOKUP(G370,ARANCEL!$B$5:$D$121,2,FALSE))</f>
        <v xml:space="preserve">SERVICIO LAB. IMPLANTE CORONA CEMENTADA/ATORNILLADA </v>
      </c>
      <c r="I370" s="121" t="s">
        <v>325</v>
      </c>
      <c r="J370" s="119">
        <v>1</v>
      </c>
      <c r="K370" s="122">
        <f>IF(G370="","",VLOOKUP(G370,ARANCEL!$B$5:$D$121,3,FALSE)*J370)</f>
        <v>43857</v>
      </c>
      <c r="L370" s="1229" t="s">
        <v>8279</v>
      </c>
      <c r="M370" s="1229">
        <v>4500257653</v>
      </c>
      <c r="N370" s="1229" t="s">
        <v>8284</v>
      </c>
    </row>
    <row r="371" spans="1:14" s="404" customFormat="1" x14ac:dyDescent="0.25">
      <c r="A371" s="339" t="s">
        <v>313</v>
      </c>
      <c r="B371" s="256">
        <v>41730</v>
      </c>
      <c r="C371" s="257" t="s">
        <v>666</v>
      </c>
      <c r="D371" s="255" t="s">
        <v>598</v>
      </c>
      <c r="E371" s="258">
        <v>10185214</v>
      </c>
      <c r="F371" s="255">
        <v>21227492</v>
      </c>
      <c r="G371" s="255">
        <v>2704005</v>
      </c>
      <c r="H371" s="120" t="str">
        <f>IF(G371="","",VLOOKUP(G371,ARANCEL!$B$5:$D$121,2,FALSE))</f>
        <v>PROVISORIO</v>
      </c>
      <c r="I371" s="121" t="s">
        <v>329</v>
      </c>
      <c r="J371" s="119">
        <v>1</v>
      </c>
      <c r="K371" s="122">
        <f>IF(G371="","",VLOOKUP(G371,ARANCEL!$B$5:$D$121,3,FALSE)*J371)</f>
        <v>3250</v>
      </c>
      <c r="L371" s="1229" t="s">
        <v>4612</v>
      </c>
      <c r="M371" s="1229">
        <v>4500230023</v>
      </c>
      <c r="N371" s="1229">
        <v>9207</v>
      </c>
    </row>
    <row r="372" spans="1:14" x14ac:dyDescent="0.25">
      <c r="A372" s="119" t="s">
        <v>305</v>
      </c>
      <c r="B372" s="164">
        <v>41730</v>
      </c>
      <c r="C372" s="118" t="s">
        <v>666</v>
      </c>
      <c r="D372" s="119" t="s">
        <v>598</v>
      </c>
      <c r="E372" s="162">
        <v>10185214</v>
      </c>
      <c r="F372" s="119">
        <v>21227492</v>
      </c>
      <c r="G372" s="119">
        <v>2704003</v>
      </c>
      <c r="H372" s="120" t="str">
        <f>IF(G372="","",VLOOKUP(G372,ARANCEL!$B$5:$D$121,2,FALSE))</f>
        <v xml:space="preserve">CORONA PERIFERICA CON PERNO MUÑON COLADO </v>
      </c>
      <c r="I372" s="121" t="s">
        <v>329</v>
      </c>
      <c r="J372" s="119">
        <v>1</v>
      </c>
      <c r="K372" s="122">
        <f>IF(G372="","",VLOOKUP(G372,ARANCEL!$B$5:$D$121,3,FALSE)*J372)</f>
        <v>32612</v>
      </c>
      <c r="L372" s="1229" t="s">
        <v>4612</v>
      </c>
      <c r="M372" s="1229">
        <v>4500230023</v>
      </c>
      <c r="N372" s="1229">
        <v>9207</v>
      </c>
    </row>
    <row r="373" spans="1:14" s="237" customFormat="1" x14ac:dyDescent="0.25">
      <c r="A373" s="119" t="s">
        <v>305</v>
      </c>
      <c r="B373" s="164">
        <v>41659</v>
      </c>
      <c r="C373" s="118" t="s">
        <v>665</v>
      </c>
      <c r="D373" s="119" t="s">
        <v>385</v>
      </c>
      <c r="E373" s="162">
        <v>10169678</v>
      </c>
      <c r="F373" s="119">
        <v>24645744</v>
      </c>
      <c r="G373" s="119">
        <v>2704013</v>
      </c>
      <c r="H373" s="120" t="str">
        <f>IF(G373="","",VLOOKUP(G373,ARANCEL!$B$5:$D$121,2,FALSE))</f>
        <v>PROVISORIO (POR PIEZA)</v>
      </c>
      <c r="I373" s="121" t="s">
        <v>647</v>
      </c>
      <c r="J373" s="119">
        <v>3</v>
      </c>
      <c r="K373" s="122">
        <f>IF(G373="","",VLOOKUP(G373,ARANCEL!$B$5:$D$121,3,FALSE)*J373)</f>
        <v>9750</v>
      </c>
      <c r="L373" s="1229" t="s">
        <v>2842</v>
      </c>
      <c r="M373" s="1229">
        <v>4500216231</v>
      </c>
      <c r="N373" s="1229">
        <v>8404</v>
      </c>
    </row>
    <row r="374" spans="1:14" s="411" customFormat="1" x14ac:dyDescent="0.25">
      <c r="A374" s="255" t="s">
        <v>305</v>
      </c>
      <c r="B374" s="256">
        <v>41660</v>
      </c>
      <c r="C374" s="257" t="s">
        <v>665</v>
      </c>
      <c r="D374" s="255" t="s">
        <v>385</v>
      </c>
      <c r="E374" s="258">
        <v>10169866</v>
      </c>
      <c r="F374" s="255">
        <v>24414405</v>
      </c>
      <c r="G374" s="255">
        <v>2705003</v>
      </c>
      <c r="H374" s="120" t="str">
        <f>IF(G374="","",VLOOKUP(G374,ARANCEL!$B$5:$D$121,2,FALSE))</f>
        <v>INCRUSTACION ESTETICA (ART-GLASS O CERAMICA)</v>
      </c>
      <c r="I374" s="121" t="s">
        <v>618</v>
      </c>
      <c r="J374" s="119">
        <v>1</v>
      </c>
      <c r="K374" s="122">
        <f>IF(G374="","",VLOOKUP(G374,ARANCEL!$B$5:$D$121,3,FALSE)*J374)</f>
        <v>15676</v>
      </c>
      <c r="L374" s="1229" t="s">
        <v>2842</v>
      </c>
      <c r="M374" s="1229">
        <v>4500216231</v>
      </c>
      <c r="N374" s="1229">
        <v>8404</v>
      </c>
    </row>
    <row r="375" spans="1:14" s="411" customFormat="1" x14ac:dyDescent="0.25">
      <c r="A375" s="255" t="s">
        <v>305</v>
      </c>
      <c r="B375" s="256">
        <v>41696</v>
      </c>
      <c r="C375" s="257" t="s">
        <v>665</v>
      </c>
      <c r="D375" s="255" t="s">
        <v>385</v>
      </c>
      <c r="E375" s="258">
        <v>10178296</v>
      </c>
      <c r="F375" s="255">
        <v>24645744</v>
      </c>
      <c r="G375" s="255">
        <v>2704008</v>
      </c>
      <c r="H375" s="120" t="str">
        <f>IF(G375="","",VLOOKUP(G375,ARANCEL!$B$5:$D$121,2,FALSE))</f>
        <v>PILAR, INSERCION O PUNTO DE APOYO CON PERNO MUÑON</v>
      </c>
      <c r="I375" s="121" t="s">
        <v>1488</v>
      </c>
      <c r="J375" s="119">
        <v>2</v>
      </c>
      <c r="K375" s="122">
        <f>IF(G375="","",VLOOKUP(G375,ARANCEL!$B$5:$D$121,3,FALSE)*J375)</f>
        <v>65224</v>
      </c>
      <c r="L375" s="1229" t="s">
        <v>3438</v>
      </c>
      <c r="M375" s="1229">
        <v>4500220794</v>
      </c>
      <c r="N375" s="1229">
        <v>8629</v>
      </c>
    </row>
    <row r="376" spans="1:14" s="411" customFormat="1" x14ac:dyDescent="0.25">
      <c r="A376" s="255" t="s">
        <v>305</v>
      </c>
      <c r="B376" s="256">
        <v>41696</v>
      </c>
      <c r="C376" s="257" t="s">
        <v>665</v>
      </c>
      <c r="D376" s="255" t="s">
        <v>385</v>
      </c>
      <c r="E376" s="258">
        <v>10178296</v>
      </c>
      <c r="F376" s="255">
        <v>24645744</v>
      </c>
      <c r="G376" s="255">
        <v>2704012</v>
      </c>
      <c r="H376" s="120" t="str">
        <f>IF(G376="","",VLOOKUP(G376,ARANCEL!$B$5:$D$121,2,FALSE))</f>
        <v xml:space="preserve">INTERMEDIARIO O PONTICO </v>
      </c>
      <c r="I376" s="121" t="s">
        <v>326</v>
      </c>
      <c r="J376" s="119">
        <v>1</v>
      </c>
      <c r="K376" s="122">
        <f>IF(G376="","",VLOOKUP(G376,ARANCEL!$B$5:$D$121,3,FALSE)*J376)</f>
        <v>25122</v>
      </c>
      <c r="L376" s="1229" t="s">
        <v>3438</v>
      </c>
      <c r="M376" s="1229">
        <v>4500220794</v>
      </c>
      <c r="N376" s="1229">
        <v>8629</v>
      </c>
    </row>
    <row r="377" spans="1:14" s="411" customFormat="1" x14ac:dyDescent="0.25">
      <c r="A377" s="255" t="s">
        <v>305</v>
      </c>
      <c r="B377" s="256">
        <v>41946</v>
      </c>
      <c r="C377" s="257" t="s">
        <v>8054</v>
      </c>
      <c r="D377" s="255" t="s">
        <v>89</v>
      </c>
      <c r="E377" s="258">
        <v>10275262</v>
      </c>
      <c r="F377" s="255">
        <v>29413105</v>
      </c>
      <c r="G377" s="255">
        <v>2704005</v>
      </c>
      <c r="H377" s="120" t="str">
        <f>IF(G377="","",VLOOKUP(G377,ARANCEL!$B$5:$D$121,2,FALSE))</f>
        <v>PROVISORIO</v>
      </c>
      <c r="I377" s="121" t="s">
        <v>308</v>
      </c>
      <c r="J377" s="119">
        <v>1</v>
      </c>
      <c r="K377" s="122">
        <f>IF(G377="","",VLOOKUP(G377,ARANCEL!$B$5:$D$121,3,FALSE)*J377)</f>
        <v>3250</v>
      </c>
      <c r="L377" s="1229" t="s">
        <v>8279</v>
      </c>
      <c r="M377" s="1229">
        <v>4500260648</v>
      </c>
      <c r="N377" s="1229" t="s">
        <v>8295</v>
      </c>
    </row>
    <row r="378" spans="1:14" s="411" customFormat="1" x14ac:dyDescent="0.25">
      <c r="A378" s="339" t="s">
        <v>305</v>
      </c>
      <c r="B378" s="256">
        <v>41946</v>
      </c>
      <c r="C378" s="257" t="s">
        <v>8054</v>
      </c>
      <c r="D378" s="255" t="s">
        <v>89</v>
      </c>
      <c r="E378" s="258">
        <v>10275262</v>
      </c>
      <c r="F378" s="255">
        <v>29413105</v>
      </c>
      <c r="G378" s="255">
        <v>2704003</v>
      </c>
      <c r="H378" s="120" t="str">
        <f>IF(G378="","",VLOOKUP(G378,ARANCEL!$B$5:$D$121,2,FALSE))</f>
        <v xml:space="preserve">CORONA PERIFERICA CON PERNO MUÑON COLADO </v>
      </c>
      <c r="I378" s="121" t="s">
        <v>308</v>
      </c>
      <c r="J378" s="119">
        <v>1</v>
      </c>
      <c r="K378" s="122">
        <f>IF(G378="","",VLOOKUP(G378,ARANCEL!$B$5:$D$121,3,FALSE)*J378)</f>
        <v>32612</v>
      </c>
      <c r="L378" s="1229" t="s">
        <v>8279</v>
      </c>
      <c r="M378" s="1229">
        <v>4500260648</v>
      </c>
      <c r="N378" s="1229" t="s">
        <v>8295</v>
      </c>
    </row>
    <row r="379" spans="1:14" s="411" customFormat="1" x14ac:dyDescent="0.25">
      <c r="A379" s="1144" t="s">
        <v>305</v>
      </c>
      <c r="B379" s="256">
        <v>41620</v>
      </c>
      <c r="C379" s="257" t="s">
        <v>663</v>
      </c>
      <c r="D379" s="255" t="s">
        <v>619</v>
      </c>
      <c r="E379" s="258">
        <v>10166044</v>
      </c>
      <c r="F379" s="255">
        <v>24175798</v>
      </c>
      <c r="G379" s="255">
        <v>2704005</v>
      </c>
      <c r="H379" s="120" t="str">
        <f>IF(G379="","",VLOOKUP(G379,ARANCEL!$B$5:$D$121,2,FALSE))</f>
        <v>PROVISORIO</v>
      </c>
      <c r="I379" s="121" t="s">
        <v>613</v>
      </c>
      <c r="J379" s="119">
        <v>2</v>
      </c>
      <c r="K379" s="122">
        <f>IF(G379="","",VLOOKUP(G379,ARANCEL!$B$5:$D$121,3,FALSE)*J379)</f>
        <v>6500</v>
      </c>
      <c r="L379" s="1235" t="str">
        <f>IF(E379="","","IMPAGO")</f>
        <v>IMPAGO</v>
      </c>
      <c r="M379" s="1235" t="str">
        <f>IF(L379="IMPAGO","SIN O.C.","")</f>
        <v>SIN O.C.</v>
      </c>
      <c r="N379" s="1235" t="str">
        <f>IF(L379="IMPAGO","SIN FACT.","")</f>
        <v>SIN FACT.</v>
      </c>
    </row>
    <row r="380" spans="1:14" s="421" customFormat="1" x14ac:dyDescent="0.25">
      <c r="A380" s="255" t="s">
        <v>305</v>
      </c>
      <c r="B380" s="256">
        <v>41647</v>
      </c>
      <c r="C380" s="257" t="s">
        <v>663</v>
      </c>
      <c r="D380" s="255" t="s">
        <v>619</v>
      </c>
      <c r="E380" s="258">
        <v>10168549</v>
      </c>
      <c r="F380" s="255">
        <v>24175818</v>
      </c>
      <c r="G380" s="255">
        <v>2704015</v>
      </c>
      <c r="H380" s="120" t="str">
        <f>IF(G380="","",VLOOKUP(G380,ARANCEL!$B$5:$D$121,2,FALSE))</f>
        <v xml:space="preserve">CORONA IN CERAM </v>
      </c>
      <c r="I380" s="121" t="s">
        <v>664</v>
      </c>
      <c r="J380" s="119">
        <v>2</v>
      </c>
      <c r="K380" s="122">
        <f>IF(G380="","",VLOOKUP(G380,ARANCEL!$B$5:$D$121,3,FALSE)*J380)</f>
        <v>85466</v>
      </c>
      <c r="L380" s="1229" t="s">
        <v>2842</v>
      </c>
      <c r="M380" s="1229">
        <v>4500216230</v>
      </c>
      <c r="N380" s="1229">
        <v>8403</v>
      </c>
    </row>
    <row r="381" spans="1:14" s="421" customFormat="1" x14ac:dyDescent="0.25">
      <c r="A381" s="255" t="s">
        <v>305</v>
      </c>
      <c r="B381" s="256">
        <v>41647</v>
      </c>
      <c r="C381" s="257" t="s">
        <v>663</v>
      </c>
      <c r="D381" s="255" t="s">
        <v>619</v>
      </c>
      <c r="E381" s="258">
        <v>10168549</v>
      </c>
      <c r="F381" s="255">
        <v>24278455</v>
      </c>
      <c r="G381" s="255">
        <v>2704015</v>
      </c>
      <c r="H381" s="120" t="str">
        <f>IF(G381="","",VLOOKUP(G381,ARANCEL!$B$5:$D$121,2,FALSE))</f>
        <v xml:space="preserve">CORONA IN CERAM </v>
      </c>
      <c r="I381" s="121" t="s">
        <v>329</v>
      </c>
      <c r="J381" s="119">
        <v>1</v>
      </c>
      <c r="K381" s="122">
        <f>IF(G381="","",VLOOKUP(G381,ARANCEL!$B$5:$D$121,3,FALSE)*J381)</f>
        <v>42733</v>
      </c>
      <c r="L381" s="1229" t="s">
        <v>2842</v>
      </c>
      <c r="M381" s="1229">
        <v>4500216230</v>
      </c>
      <c r="N381" s="1229">
        <v>8403</v>
      </c>
    </row>
    <row r="382" spans="1:14" s="421" customFormat="1" x14ac:dyDescent="0.25">
      <c r="A382" s="255" t="s">
        <v>305</v>
      </c>
      <c r="B382" s="256">
        <v>41963</v>
      </c>
      <c r="C382" s="257" t="s">
        <v>8448</v>
      </c>
      <c r="D382" s="255" t="s">
        <v>607</v>
      </c>
      <c r="E382" s="258">
        <v>10283923</v>
      </c>
      <c r="F382" s="255">
        <v>29695542</v>
      </c>
      <c r="G382" s="255">
        <v>2704027</v>
      </c>
      <c r="H382" s="120" t="str">
        <f>IF(G382="","",VLOOKUP(G382,ARANCEL!$B$5:$D$121,2,FALSE))</f>
        <v>PROTESIS VALPLAST UNILATERAL (HASTA 2 PIEZAS)</v>
      </c>
      <c r="I382" s="121" t="s">
        <v>306</v>
      </c>
      <c r="J382" s="119">
        <v>1</v>
      </c>
      <c r="K382" s="122">
        <f>IF(G382="","",VLOOKUP(G382,ARANCEL!$B$5:$D$121,3,FALSE)*J382)</f>
        <v>22491</v>
      </c>
      <c r="L382" s="1349" t="s">
        <v>9431</v>
      </c>
      <c r="M382" s="1349">
        <v>4500269283</v>
      </c>
      <c r="N382" s="1349" t="s">
        <v>9452</v>
      </c>
    </row>
    <row r="383" spans="1:14" s="411" customFormat="1" x14ac:dyDescent="0.25">
      <c r="A383" s="255" t="s">
        <v>305</v>
      </c>
      <c r="B383" s="256">
        <v>41969</v>
      </c>
      <c r="C383" s="257" t="s">
        <v>8535</v>
      </c>
      <c r="D383" s="255" t="s">
        <v>617</v>
      </c>
      <c r="E383" s="258">
        <v>10285892</v>
      </c>
      <c r="F383" s="255">
        <v>29448659</v>
      </c>
      <c r="G383" s="255">
        <v>2705003</v>
      </c>
      <c r="H383" s="120" t="str">
        <f>IF(G383="","",VLOOKUP(G383,ARANCEL!$B$5:$D$121,2,FALSE))</f>
        <v>INCRUSTACION ESTETICA (ART-GLASS O CERAMICA)</v>
      </c>
      <c r="I383" s="121" t="s">
        <v>326</v>
      </c>
      <c r="J383" s="119">
        <v>1</v>
      </c>
      <c r="K383" s="122">
        <f>IF(G383="","",VLOOKUP(G383,ARANCEL!$B$5:$D$121,3,FALSE)*J383)</f>
        <v>15676</v>
      </c>
      <c r="L383" s="1229" t="s">
        <v>8256</v>
      </c>
      <c r="M383" s="1229">
        <v>4500265488</v>
      </c>
      <c r="N383" s="1229" t="s">
        <v>8949</v>
      </c>
    </row>
    <row r="384" spans="1:14" x14ac:dyDescent="0.25">
      <c r="A384" s="119" t="s">
        <v>305</v>
      </c>
      <c r="B384" s="164">
        <v>41778</v>
      </c>
      <c r="C384" s="118" t="s">
        <v>4562</v>
      </c>
      <c r="D384" s="119" t="s">
        <v>599</v>
      </c>
      <c r="E384" s="162">
        <v>10198721</v>
      </c>
      <c r="F384" s="119">
        <v>26065386</v>
      </c>
      <c r="G384" s="119">
        <v>2704005</v>
      </c>
      <c r="H384" s="120" t="str">
        <f>IF(G384="","",VLOOKUP(G384,ARANCEL!$B$5:$D$121,2,FALSE))</f>
        <v>PROVISORIO</v>
      </c>
      <c r="I384" s="121" t="s">
        <v>316</v>
      </c>
      <c r="J384" s="119">
        <v>1</v>
      </c>
      <c r="K384" s="122">
        <f>IF(G384="","",VLOOKUP(G384,ARANCEL!$B$5:$D$121,3,FALSE)*J384)</f>
        <v>3250</v>
      </c>
      <c r="L384" s="1229" t="s">
        <v>5292</v>
      </c>
      <c r="M384" s="1229">
        <v>4500235498</v>
      </c>
      <c r="N384" s="1229">
        <v>9398</v>
      </c>
    </row>
    <row r="385" spans="1:14" s="423" customFormat="1" x14ac:dyDescent="0.25">
      <c r="A385" s="255" t="s">
        <v>305</v>
      </c>
      <c r="B385" s="256">
        <v>41778</v>
      </c>
      <c r="C385" s="257" t="s">
        <v>4562</v>
      </c>
      <c r="D385" s="255" t="s">
        <v>599</v>
      </c>
      <c r="E385" s="258">
        <v>10198721</v>
      </c>
      <c r="F385" s="255">
        <v>26065386</v>
      </c>
      <c r="G385" s="255">
        <v>2704003</v>
      </c>
      <c r="H385" s="120" t="str">
        <f>IF(G385="","",VLOOKUP(G385,ARANCEL!$B$5:$D$121,2,FALSE))</f>
        <v xml:space="preserve">CORONA PERIFERICA CON PERNO MUÑON COLADO </v>
      </c>
      <c r="I385" s="121" t="s">
        <v>316</v>
      </c>
      <c r="J385" s="119">
        <v>1</v>
      </c>
      <c r="K385" s="122">
        <f>IF(G385="","",VLOOKUP(G385,ARANCEL!$B$5:$D$121,3,FALSE)*J385)</f>
        <v>32612</v>
      </c>
      <c r="L385" s="1229" t="s">
        <v>5292</v>
      </c>
      <c r="M385" s="1229">
        <v>4500235498</v>
      </c>
      <c r="N385" s="1229">
        <v>9398</v>
      </c>
    </row>
    <row r="386" spans="1:14" s="423" customFormat="1" x14ac:dyDescent="0.25">
      <c r="A386" s="255" t="s">
        <v>305</v>
      </c>
      <c r="B386" s="256">
        <v>41837</v>
      </c>
      <c r="C386" s="257" t="s">
        <v>5832</v>
      </c>
      <c r="D386" s="255" t="s">
        <v>385</v>
      </c>
      <c r="E386" s="258">
        <v>10227041</v>
      </c>
      <c r="F386" s="255">
        <v>27086792</v>
      </c>
      <c r="G386" s="255">
        <v>2705003</v>
      </c>
      <c r="H386" s="120" t="str">
        <f>IF(G386="","",VLOOKUP(G386,ARANCEL!$B$5:$D$121,2,FALSE))</f>
        <v>INCRUSTACION ESTETICA (ART-GLASS O CERAMICA)</v>
      </c>
      <c r="I386" s="121" t="s">
        <v>322</v>
      </c>
      <c r="J386" s="119">
        <v>1</v>
      </c>
      <c r="K386" s="122">
        <f>IF(G386="","",VLOOKUP(G386,ARANCEL!$B$5:$D$121,3,FALSE)*J386)</f>
        <v>15676</v>
      </c>
      <c r="L386" s="1229" t="s">
        <v>6017</v>
      </c>
      <c r="M386" s="1229">
        <v>4500243665</v>
      </c>
      <c r="N386" s="1229">
        <v>9791</v>
      </c>
    </row>
    <row r="387" spans="1:14" s="423" customFormat="1" x14ac:dyDescent="0.25">
      <c r="A387" s="255" t="s">
        <v>305</v>
      </c>
      <c r="B387" s="256">
        <v>41691</v>
      </c>
      <c r="C387" s="257" t="s">
        <v>2857</v>
      </c>
      <c r="D387" s="255" t="s">
        <v>408</v>
      </c>
      <c r="E387" s="258">
        <v>10174931</v>
      </c>
      <c r="F387" s="255">
        <v>25055024</v>
      </c>
      <c r="G387" s="255">
        <v>2707001</v>
      </c>
      <c r="H387" s="120" t="str">
        <f>IF(G387="","",VLOOKUP(G387,ARANCEL!$B$5:$D$121,2,FALSE))</f>
        <v xml:space="preserve">PLANO DE RELAJACION </v>
      </c>
      <c r="I387" s="121" t="s">
        <v>306</v>
      </c>
      <c r="J387" s="119">
        <v>1</v>
      </c>
      <c r="K387" s="122">
        <f>IF(G387="","",VLOOKUP(G387,ARANCEL!$B$5:$D$121,3,FALSE)*J387)</f>
        <v>9221</v>
      </c>
      <c r="L387" s="1229" t="s">
        <v>3438</v>
      </c>
      <c r="M387" s="1229">
        <v>4500220790</v>
      </c>
      <c r="N387" s="1229">
        <v>8627</v>
      </c>
    </row>
    <row r="388" spans="1:14" s="423" customFormat="1" x14ac:dyDescent="0.25">
      <c r="A388" s="255" t="s">
        <v>305</v>
      </c>
      <c r="B388" s="256">
        <v>41844</v>
      </c>
      <c r="C388" s="257" t="s">
        <v>2469</v>
      </c>
      <c r="D388" s="255" t="s">
        <v>607</v>
      </c>
      <c r="E388" s="258">
        <v>10230692</v>
      </c>
      <c r="F388" s="255">
        <v>27629853</v>
      </c>
      <c r="G388" s="255">
        <v>2707001</v>
      </c>
      <c r="H388" s="120" t="str">
        <f>IF(G388="","",VLOOKUP(G388,ARANCEL!$B$5:$D$121,2,FALSE))</f>
        <v xml:space="preserve">PLANO DE RELAJACION </v>
      </c>
      <c r="I388" s="121" t="s">
        <v>306</v>
      </c>
      <c r="J388" s="119">
        <v>1</v>
      </c>
      <c r="K388" s="122">
        <f>IF(G388="","",VLOOKUP(G388,ARANCEL!$B$5:$D$121,3,FALSE)*J388)</f>
        <v>9221</v>
      </c>
      <c r="L388" s="1229" t="s">
        <v>6017</v>
      </c>
      <c r="M388" s="1229">
        <v>4500243665</v>
      </c>
      <c r="N388" s="1229">
        <v>9791</v>
      </c>
    </row>
    <row r="389" spans="1:14" s="427" customFormat="1" x14ac:dyDescent="0.25">
      <c r="A389" s="255" t="s">
        <v>305</v>
      </c>
      <c r="B389" s="256">
        <v>41913</v>
      </c>
      <c r="C389" s="257" t="s">
        <v>7338</v>
      </c>
      <c r="D389" s="255" t="s">
        <v>385</v>
      </c>
      <c r="E389" s="258">
        <v>10258831</v>
      </c>
      <c r="F389" s="255">
        <v>28789344</v>
      </c>
      <c r="G389" s="255">
        <v>2704013</v>
      </c>
      <c r="H389" s="120" t="str">
        <f>IF(G389="","",VLOOKUP(G389,ARANCEL!$B$5:$D$121,2,FALSE))</f>
        <v>PROVISORIO (POR PIEZA)</v>
      </c>
      <c r="I389" s="121" t="s">
        <v>1085</v>
      </c>
      <c r="J389" s="119">
        <v>2</v>
      </c>
      <c r="K389" s="122">
        <f>IF(G389="","",VLOOKUP(G389,ARANCEL!$B$5:$D$121,3,FALSE)*J389)</f>
        <v>6500</v>
      </c>
      <c r="L389" s="1349" t="s">
        <v>9431</v>
      </c>
      <c r="M389" s="1349">
        <v>4500269283</v>
      </c>
      <c r="N389" s="1349" t="s">
        <v>9452</v>
      </c>
    </row>
    <row r="390" spans="1:14" s="427" customFormat="1" x14ac:dyDescent="0.25">
      <c r="A390" s="255" t="s">
        <v>305</v>
      </c>
      <c r="B390" s="256">
        <v>41913</v>
      </c>
      <c r="C390" s="257" t="s">
        <v>7338</v>
      </c>
      <c r="D390" s="255" t="s">
        <v>385</v>
      </c>
      <c r="E390" s="258">
        <v>10258831</v>
      </c>
      <c r="F390" s="255">
        <v>28789344</v>
      </c>
      <c r="G390" s="255">
        <v>2704003</v>
      </c>
      <c r="H390" s="120" t="str">
        <f>IF(G390="","",VLOOKUP(G390,ARANCEL!$B$5:$D$121,2,FALSE))</f>
        <v xml:space="preserve">CORONA PERIFERICA CON PERNO MUÑON COLADO </v>
      </c>
      <c r="I390" s="121" t="s">
        <v>1085</v>
      </c>
      <c r="J390" s="119">
        <v>2</v>
      </c>
      <c r="K390" s="122">
        <f>IF(G390="","",VLOOKUP(G390,ARANCEL!$B$5:$D$121,3,FALSE)*J390)</f>
        <v>65224</v>
      </c>
      <c r="L390" s="1349" t="s">
        <v>9431</v>
      </c>
      <c r="M390" s="1349">
        <v>4500269283</v>
      </c>
      <c r="N390" s="1349" t="s">
        <v>9452</v>
      </c>
    </row>
    <row r="391" spans="1:14" s="427" customFormat="1" x14ac:dyDescent="0.25">
      <c r="A391" s="255" t="s">
        <v>305</v>
      </c>
      <c r="B391" s="256">
        <v>41652</v>
      </c>
      <c r="C391" s="257" t="s">
        <v>662</v>
      </c>
      <c r="D391" s="255" t="s">
        <v>385</v>
      </c>
      <c r="E391" s="258">
        <v>10169029</v>
      </c>
      <c r="F391" s="255">
        <v>24591834</v>
      </c>
      <c r="G391" s="255">
        <v>2704003</v>
      </c>
      <c r="H391" s="120" t="str">
        <f>IF(G391="","",VLOOKUP(G391,ARANCEL!$B$5:$D$121,2,FALSE))</f>
        <v xml:space="preserve">CORONA PERIFERICA CON PERNO MUÑON COLADO </v>
      </c>
      <c r="I391" s="121" t="s">
        <v>661</v>
      </c>
      <c r="J391" s="119">
        <v>1</v>
      </c>
      <c r="K391" s="122">
        <f>IF(G391="","",VLOOKUP(G391,ARANCEL!$B$5:$D$121,3,FALSE)*J391)</f>
        <v>32612</v>
      </c>
      <c r="L391" s="1229" t="s">
        <v>2842</v>
      </c>
      <c r="M391" s="1229">
        <v>4500216230</v>
      </c>
      <c r="N391" s="1229">
        <v>8403</v>
      </c>
    </row>
    <row r="392" spans="1:14" s="427" customFormat="1" x14ac:dyDescent="0.25">
      <c r="A392" s="255" t="s">
        <v>305</v>
      </c>
      <c r="B392" s="256">
        <v>41652</v>
      </c>
      <c r="C392" s="257" t="s">
        <v>662</v>
      </c>
      <c r="D392" s="255" t="s">
        <v>385</v>
      </c>
      <c r="E392" s="258">
        <v>10169029</v>
      </c>
      <c r="F392" s="255">
        <v>24591834</v>
      </c>
      <c r="G392" s="255">
        <v>2704013</v>
      </c>
      <c r="H392" s="120" t="str">
        <f>IF(G392="","",VLOOKUP(G392,ARANCEL!$B$5:$D$121,2,FALSE))</f>
        <v>PROVISORIO (POR PIEZA)</v>
      </c>
      <c r="I392" s="121" t="s">
        <v>661</v>
      </c>
      <c r="J392" s="119">
        <v>1</v>
      </c>
      <c r="K392" s="122">
        <f>IF(G392="","",VLOOKUP(G392,ARANCEL!$B$5:$D$121,3,FALSE)*J392)</f>
        <v>3250</v>
      </c>
      <c r="L392" s="1229" t="s">
        <v>2842</v>
      </c>
      <c r="M392" s="1229">
        <v>4500216230</v>
      </c>
      <c r="N392" s="1229">
        <v>8403</v>
      </c>
    </row>
    <row r="393" spans="1:14" s="391" customFormat="1" x14ac:dyDescent="0.25">
      <c r="A393" s="255" t="s">
        <v>305</v>
      </c>
      <c r="B393" s="256">
        <v>41708</v>
      </c>
      <c r="C393" s="257" t="s">
        <v>3227</v>
      </c>
      <c r="D393" s="255" t="s">
        <v>620</v>
      </c>
      <c r="E393" s="258">
        <v>10180242</v>
      </c>
      <c r="F393" s="255">
        <v>24919633</v>
      </c>
      <c r="G393" s="255">
        <v>2704005</v>
      </c>
      <c r="H393" s="120" t="str">
        <f>IF(G393="","",VLOOKUP(G393,ARANCEL!$B$5:$D$121,2,FALSE))</f>
        <v>PROVISORIO</v>
      </c>
      <c r="I393" s="121" t="s">
        <v>317</v>
      </c>
      <c r="J393" s="119">
        <v>1</v>
      </c>
      <c r="K393" s="122">
        <f>IF(G393="","",VLOOKUP(G393,ARANCEL!$B$5:$D$121,3,FALSE)*J393)</f>
        <v>3250</v>
      </c>
      <c r="L393" s="1229" t="s">
        <v>3058</v>
      </c>
      <c r="M393" s="1229">
        <v>4500225663</v>
      </c>
      <c r="N393" s="1229">
        <v>8896</v>
      </c>
    </row>
    <row r="394" spans="1:14" s="425" customFormat="1" x14ac:dyDescent="0.25">
      <c r="A394" s="255" t="s">
        <v>305</v>
      </c>
      <c r="B394" s="256">
        <v>41708</v>
      </c>
      <c r="C394" s="257" t="s">
        <v>3227</v>
      </c>
      <c r="D394" s="255" t="s">
        <v>620</v>
      </c>
      <c r="E394" s="258">
        <v>10180242</v>
      </c>
      <c r="F394" s="255">
        <v>24919633</v>
      </c>
      <c r="G394" s="255">
        <v>2704003</v>
      </c>
      <c r="H394" s="120" t="str">
        <f>IF(G394="","",VLOOKUP(G394,ARANCEL!$B$5:$D$121,2,FALSE))</f>
        <v xml:space="preserve">CORONA PERIFERICA CON PERNO MUÑON COLADO </v>
      </c>
      <c r="I394" s="121" t="s">
        <v>317</v>
      </c>
      <c r="J394" s="119">
        <v>1</v>
      </c>
      <c r="K394" s="122">
        <f>IF(G394="","",VLOOKUP(G394,ARANCEL!$B$5:$D$121,3,FALSE)*J394)</f>
        <v>32612</v>
      </c>
      <c r="L394" s="1229" t="s">
        <v>3058</v>
      </c>
      <c r="M394" s="1229">
        <v>4500225663</v>
      </c>
      <c r="N394" s="1229">
        <v>8896</v>
      </c>
    </row>
    <row r="395" spans="1:14" s="427" customFormat="1" x14ac:dyDescent="0.25">
      <c r="A395" s="255" t="s">
        <v>305</v>
      </c>
      <c r="B395" s="256">
        <v>41920</v>
      </c>
      <c r="C395" s="257" t="s">
        <v>7472</v>
      </c>
      <c r="D395" s="255" t="s">
        <v>599</v>
      </c>
      <c r="E395" s="258">
        <v>10260385</v>
      </c>
      <c r="F395" s="255">
        <v>28659069</v>
      </c>
      <c r="G395" s="255">
        <v>2705004</v>
      </c>
      <c r="H395" s="120" t="str">
        <f>IF(G395="","",VLOOKUP(G395,ARANCEL!$B$5:$D$121,2,FALSE))</f>
        <v>CARILLA ESTETICA (ART-GLASS O CERAMICA)</v>
      </c>
      <c r="I395" s="121" t="s">
        <v>329</v>
      </c>
      <c r="J395" s="119">
        <v>1</v>
      </c>
      <c r="K395" s="122">
        <f>IF(G395="","",VLOOKUP(G395,ARANCEL!$B$5:$D$121,3,FALSE)*J395)</f>
        <v>26753</v>
      </c>
      <c r="L395" s="1229" t="s">
        <v>7548</v>
      </c>
      <c r="M395" s="1229">
        <v>4500255264</v>
      </c>
      <c r="N395" s="1229" t="s">
        <v>7567</v>
      </c>
    </row>
    <row r="396" spans="1:14" s="425" customFormat="1" x14ac:dyDescent="0.25">
      <c r="A396" s="119" t="s">
        <v>305</v>
      </c>
      <c r="B396" s="164">
        <v>42021</v>
      </c>
      <c r="C396" s="118" t="s">
        <v>9106</v>
      </c>
      <c r="D396" s="119" t="s">
        <v>617</v>
      </c>
      <c r="E396" s="162">
        <v>10300153</v>
      </c>
      <c r="F396" s="119">
        <v>29956977</v>
      </c>
      <c r="G396" s="119">
        <v>2705003</v>
      </c>
      <c r="H396" s="120" t="str">
        <f>IF(G396="","",VLOOKUP(G396,ARANCEL!$B$5:$D$121,2,FALSE))</f>
        <v>INCRUSTACION ESTETICA (ART-GLASS O CERAMICA)</v>
      </c>
      <c r="I396" s="121" t="s">
        <v>326</v>
      </c>
      <c r="J396" s="119">
        <v>1</v>
      </c>
      <c r="K396" s="122">
        <f>IF(G396="","",VLOOKUP(G396,ARANCEL!$B$5:$D$121,3,FALSE)*J396)</f>
        <v>15676</v>
      </c>
      <c r="L396" s="1235" t="str">
        <f>IF(E396="","","IMPAGO")</f>
        <v>IMPAGO</v>
      </c>
      <c r="M396" s="1235" t="str">
        <f>IF(L396="IMPAGO","SIN O.C.","")</f>
        <v>SIN O.C.</v>
      </c>
      <c r="N396" s="1235" t="str">
        <f>IF(L396="IMPAGO","SIN FACT.","")</f>
        <v>SIN FACT.</v>
      </c>
    </row>
    <row r="397" spans="1:14" s="427" customFormat="1" x14ac:dyDescent="0.25">
      <c r="A397" s="255" t="s">
        <v>305</v>
      </c>
      <c r="B397" s="256">
        <v>41971</v>
      </c>
      <c r="C397" s="257" t="s">
        <v>8611</v>
      </c>
      <c r="D397" s="255" t="s">
        <v>598</v>
      </c>
      <c r="E397" s="258">
        <v>10288236</v>
      </c>
      <c r="F397" s="255">
        <v>2705003</v>
      </c>
      <c r="G397" s="255">
        <v>2705003</v>
      </c>
      <c r="H397" s="120" t="str">
        <f>IF(G397="","",VLOOKUP(G397,ARANCEL!$B$5:$D$121,2,FALSE))</f>
        <v>INCRUSTACION ESTETICA (ART-GLASS O CERAMICA)</v>
      </c>
      <c r="I397" s="121" t="s">
        <v>315</v>
      </c>
      <c r="J397" s="119">
        <v>1</v>
      </c>
      <c r="K397" s="122">
        <f>IF(G397="","",VLOOKUP(G397,ARANCEL!$B$5:$D$121,3,FALSE)*J397)</f>
        <v>15676</v>
      </c>
      <c r="L397" s="1229" t="s">
        <v>8256</v>
      </c>
      <c r="M397" s="1229">
        <v>4500265488</v>
      </c>
      <c r="N397" s="1229" t="s">
        <v>8949</v>
      </c>
    </row>
    <row r="398" spans="1:14" s="427" customFormat="1" x14ac:dyDescent="0.25">
      <c r="A398" s="255" t="s">
        <v>305</v>
      </c>
      <c r="B398" s="256">
        <v>41757</v>
      </c>
      <c r="C398" s="257" t="s">
        <v>660</v>
      </c>
      <c r="D398" s="255" t="s">
        <v>598</v>
      </c>
      <c r="E398" s="258">
        <v>10191496</v>
      </c>
      <c r="F398" s="255">
        <v>24802732</v>
      </c>
      <c r="G398" s="255">
        <v>2704002</v>
      </c>
      <c r="H398" s="120" t="str">
        <f>IF(G398="","",VLOOKUP(G398,ARANCEL!$B$5:$D$121,2,FALSE))</f>
        <v xml:space="preserve">CORONA PERIFERICA </v>
      </c>
      <c r="I398" s="121" t="s">
        <v>312</v>
      </c>
      <c r="J398" s="119">
        <v>1</v>
      </c>
      <c r="K398" s="122">
        <f>IF(G398="","",VLOOKUP(G398,ARANCEL!$B$5:$D$121,3,FALSE)*J398)</f>
        <v>25865</v>
      </c>
      <c r="L398" s="1229" t="s">
        <v>4612</v>
      </c>
      <c r="M398" s="1229">
        <v>4500229928</v>
      </c>
      <c r="N398" s="1229">
        <v>9166</v>
      </c>
    </row>
    <row r="399" spans="1:14" s="427" customFormat="1" x14ac:dyDescent="0.25">
      <c r="A399" s="255" t="s">
        <v>305</v>
      </c>
      <c r="B399" s="256">
        <v>41761</v>
      </c>
      <c r="C399" s="257" t="s">
        <v>660</v>
      </c>
      <c r="D399" s="255" t="s">
        <v>598</v>
      </c>
      <c r="E399" s="258">
        <v>10191496</v>
      </c>
      <c r="F399" s="255">
        <v>24802732</v>
      </c>
      <c r="G399" s="255">
        <v>2704005</v>
      </c>
      <c r="H399" s="120" t="str">
        <f>IF(G399="","",VLOOKUP(G399,ARANCEL!$B$5:$D$121,2,FALSE))</f>
        <v>PROVISORIO</v>
      </c>
      <c r="I399" s="121" t="s">
        <v>312</v>
      </c>
      <c r="J399" s="119">
        <v>1</v>
      </c>
      <c r="K399" s="122">
        <f>IF(G399="","",VLOOKUP(G399,ARANCEL!$B$5:$D$121,3,FALSE)*J399)</f>
        <v>3250</v>
      </c>
      <c r="L399" s="1229" t="s">
        <v>4612</v>
      </c>
      <c r="M399" s="1229">
        <v>4500229928</v>
      </c>
      <c r="N399" s="1229">
        <v>9166</v>
      </c>
    </row>
    <row r="400" spans="1:14" s="427" customFormat="1" x14ac:dyDescent="0.25">
      <c r="A400" s="255" t="s">
        <v>305</v>
      </c>
      <c r="B400" s="256">
        <v>41794</v>
      </c>
      <c r="C400" s="257" t="s">
        <v>4943</v>
      </c>
      <c r="D400" s="255" t="s">
        <v>599</v>
      </c>
      <c r="E400" s="258">
        <v>10205251</v>
      </c>
      <c r="F400" s="255">
        <v>23434151</v>
      </c>
      <c r="G400" s="255">
        <v>2704005</v>
      </c>
      <c r="H400" s="120" t="str">
        <f>IF(G400="","",VLOOKUP(G400,ARANCEL!$B$5:$D$121,2,FALSE))</f>
        <v>PROVISORIO</v>
      </c>
      <c r="I400" s="121" t="s">
        <v>322</v>
      </c>
      <c r="J400" s="119">
        <v>1</v>
      </c>
      <c r="K400" s="122">
        <f>IF(G400="","",VLOOKUP(G400,ARANCEL!$B$5:$D$121,3,FALSE)*J400)</f>
        <v>3250</v>
      </c>
      <c r="L400" s="1349" t="s">
        <v>9431</v>
      </c>
      <c r="M400" s="1349">
        <v>4500269283</v>
      </c>
      <c r="N400" s="1349" t="s">
        <v>9452</v>
      </c>
    </row>
    <row r="401" spans="1:14" s="427" customFormat="1" x14ac:dyDescent="0.25">
      <c r="A401" s="255" t="s">
        <v>305</v>
      </c>
      <c r="B401" s="256">
        <v>41982</v>
      </c>
      <c r="C401" s="257" t="s">
        <v>8794</v>
      </c>
      <c r="D401" s="255" t="s">
        <v>599</v>
      </c>
      <c r="E401" s="258">
        <v>10292978</v>
      </c>
      <c r="F401" s="255">
        <v>23476270</v>
      </c>
      <c r="G401" s="255">
        <v>2702048</v>
      </c>
      <c r="H401" s="120" t="str">
        <f>IF(G401="","",VLOOKUP(G401,ARANCEL!$B$5:$D$121,2,FALSE))</f>
        <v xml:space="preserve">SERVICIO LAB. IMPLANTE CORONA CEMENTADA/ATORNILLADA </v>
      </c>
      <c r="I401" s="121" t="s">
        <v>326</v>
      </c>
      <c r="J401" s="119">
        <v>1</v>
      </c>
      <c r="K401" s="122">
        <f>IF(G401="","",VLOOKUP(G401,ARANCEL!$B$5:$D$121,3,FALSE)*J401)</f>
        <v>43857</v>
      </c>
      <c r="L401" s="1349" t="s">
        <v>9431</v>
      </c>
      <c r="M401" s="1349">
        <v>4500269283</v>
      </c>
      <c r="N401" s="1349" t="s">
        <v>9452</v>
      </c>
    </row>
    <row r="402" spans="1:14" s="427" customFormat="1" x14ac:dyDescent="0.25">
      <c r="A402" s="255" t="s">
        <v>305</v>
      </c>
      <c r="B402" s="256">
        <v>41788</v>
      </c>
      <c r="C402" s="257" t="s">
        <v>4854</v>
      </c>
      <c r="D402" s="255" t="s">
        <v>89</v>
      </c>
      <c r="E402" s="258">
        <v>10203634</v>
      </c>
      <c r="F402" s="255">
        <v>25992590</v>
      </c>
      <c r="G402" s="255">
        <v>2704003</v>
      </c>
      <c r="H402" s="120" t="str">
        <f>IF(G402="","",VLOOKUP(G402,ARANCEL!$B$5:$D$121,2,FALSE))</f>
        <v xml:space="preserve">CORONA PERIFERICA CON PERNO MUÑON COLADO </v>
      </c>
      <c r="I402" s="121" t="s">
        <v>308</v>
      </c>
      <c r="J402" s="119">
        <v>1</v>
      </c>
      <c r="K402" s="122">
        <f>IF(G402="","",VLOOKUP(G402,ARANCEL!$B$5:$D$121,3,FALSE)*J402)</f>
        <v>32612</v>
      </c>
      <c r="L402" s="1229" t="s">
        <v>5292</v>
      </c>
      <c r="M402" s="1229">
        <v>4500235498</v>
      </c>
      <c r="N402" s="1229">
        <v>9398</v>
      </c>
    </row>
    <row r="403" spans="1:14" s="430" customFormat="1" x14ac:dyDescent="0.25">
      <c r="A403" s="255" t="s">
        <v>305</v>
      </c>
      <c r="B403" s="256">
        <v>41863</v>
      </c>
      <c r="C403" s="257" t="s">
        <v>6342</v>
      </c>
      <c r="D403" s="255" t="s">
        <v>599</v>
      </c>
      <c r="E403" s="258">
        <v>10240035</v>
      </c>
      <c r="F403" s="255">
        <v>27946928</v>
      </c>
      <c r="G403" s="255">
        <v>2705003</v>
      </c>
      <c r="H403" s="120" t="str">
        <f>IF(G403="","",VLOOKUP(G403,ARANCEL!$B$5:$D$121,2,FALSE))</f>
        <v>INCRUSTACION ESTETICA (ART-GLASS O CERAMICA)</v>
      </c>
      <c r="I403" s="121" t="s">
        <v>312</v>
      </c>
      <c r="J403" s="119">
        <v>1</v>
      </c>
      <c r="K403" s="122">
        <f>IF(G403="","",VLOOKUP(G403,ARANCEL!$B$5:$D$121,3,FALSE)*J403)</f>
        <v>15676</v>
      </c>
      <c r="L403" s="1229" t="s">
        <v>6905</v>
      </c>
      <c r="M403" s="1229">
        <v>4500249929</v>
      </c>
      <c r="N403" s="1229" t="s">
        <v>6907</v>
      </c>
    </row>
    <row r="404" spans="1:14" s="430" customFormat="1" x14ac:dyDescent="0.25">
      <c r="A404" s="255" t="s">
        <v>305</v>
      </c>
      <c r="B404" s="256">
        <v>41568</v>
      </c>
      <c r="C404" s="257" t="s">
        <v>659</v>
      </c>
      <c r="D404" s="255" t="s">
        <v>599</v>
      </c>
      <c r="E404" s="258">
        <v>10158954</v>
      </c>
      <c r="F404" s="255">
        <v>23387668</v>
      </c>
      <c r="G404" s="255">
        <v>2704013</v>
      </c>
      <c r="H404" s="120" t="str">
        <f>IF(G404="","",VLOOKUP(G404,ARANCEL!$B$5:$D$121,2,FALSE))</f>
        <v>PROVISORIO (POR PIEZA)</v>
      </c>
      <c r="I404" s="121" t="s">
        <v>337</v>
      </c>
      <c r="J404" s="119">
        <v>1</v>
      </c>
      <c r="K404" s="122">
        <f>IF(G404="","",VLOOKUP(G404,ARANCEL!$B$5:$D$121,3,FALSE)*J404)</f>
        <v>3250</v>
      </c>
      <c r="L404" s="1235" t="str">
        <f>IF(E404="","","IMPAGO")</f>
        <v>IMPAGO</v>
      </c>
      <c r="M404" s="1235" t="str">
        <f>IF(L404="IMPAGO","SIN O.C.","")</f>
        <v>SIN O.C.</v>
      </c>
      <c r="N404" s="1235" t="str">
        <f>IF(L404="IMPAGO","SIN FACT.","")</f>
        <v>SIN FACT.</v>
      </c>
    </row>
    <row r="405" spans="1:14" s="430" customFormat="1" x14ac:dyDescent="0.25">
      <c r="A405" s="255" t="s">
        <v>305</v>
      </c>
      <c r="B405" s="256">
        <v>41568</v>
      </c>
      <c r="C405" s="257" t="s">
        <v>659</v>
      </c>
      <c r="D405" s="255" t="s">
        <v>599</v>
      </c>
      <c r="E405" s="258">
        <v>10158954</v>
      </c>
      <c r="F405" s="255">
        <v>23387668</v>
      </c>
      <c r="G405" s="255">
        <v>2704003</v>
      </c>
      <c r="H405" s="120" t="str">
        <f>IF(G405="","",VLOOKUP(G405,ARANCEL!$B$5:$D$121,2,FALSE))</f>
        <v xml:space="preserve">CORONA PERIFERICA CON PERNO MUÑON COLADO </v>
      </c>
      <c r="I405" s="121" t="s">
        <v>337</v>
      </c>
      <c r="J405" s="119">
        <v>1</v>
      </c>
      <c r="K405" s="122">
        <f>IF(G405="","",VLOOKUP(G405,ARANCEL!$B$5:$D$121,3,FALSE)*J405)</f>
        <v>32612</v>
      </c>
      <c r="L405" s="1235" t="str">
        <f>IF(E405="","","IMPAGO")</f>
        <v>IMPAGO</v>
      </c>
      <c r="M405" s="1235" t="str">
        <f>IF(L405="IMPAGO","SIN O.C.","")</f>
        <v>SIN O.C.</v>
      </c>
      <c r="N405" s="1235" t="str">
        <f>IF(L405="IMPAGO","SIN FACT.","")</f>
        <v>SIN FACT.</v>
      </c>
    </row>
    <row r="406" spans="1:14" s="427" customFormat="1" ht="15" customHeight="1" x14ac:dyDescent="0.25">
      <c r="A406" s="255" t="s">
        <v>305</v>
      </c>
      <c r="B406" s="256">
        <v>41935</v>
      </c>
      <c r="C406" s="257" t="s">
        <v>7774</v>
      </c>
      <c r="D406" s="255" t="s">
        <v>408</v>
      </c>
      <c r="E406" s="258">
        <v>10268531</v>
      </c>
      <c r="F406" s="255">
        <v>28943168</v>
      </c>
      <c r="G406" s="255">
        <v>2704005</v>
      </c>
      <c r="H406" s="120" t="str">
        <f>IF(G406="","",VLOOKUP(G406,ARANCEL!$B$5:$D$121,2,FALSE))</f>
        <v>PROVISORIO</v>
      </c>
      <c r="I406" s="121" t="s">
        <v>317</v>
      </c>
      <c r="J406" s="119">
        <v>1</v>
      </c>
      <c r="K406" s="122">
        <f>IF(G406="","",VLOOKUP(G406,ARANCEL!$B$5:$D$121,3,FALSE)*J406)</f>
        <v>3250</v>
      </c>
      <c r="L406" s="1229" t="s">
        <v>8279</v>
      </c>
      <c r="M406" s="1229">
        <v>4500257653</v>
      </c>
      <c r="N406" s="1229" t="s">
        <v>8284</v>
      </c>
    </row>
    <row r="407" spans="1:14" s="427" customFormat="1" x14ac:dyDescent="0.25">
      <c r="A407" s="255" t="s">
        <v>305</v>
      </c>
      <c r="B407" s="256">
        <v>41935</v>
      </c>
      <c r="C407" s="257" t="s">
        <v>7774</v>
      </c>
      <c r="D407" s="255" t="s">
        <v>408</v>
      </c>
      <c r="E407" s="258">
        <v>10268531</v>
      </c>
      <c r="F407" s="255">
        <v>28943168</v>
      </c>
      <c r="G407" s="255">
        <v>2704001</v>
      </c>
      <c r="H407" s="120" t="str">
        <f>IF(G407="","",VLOOKUP(G407,ARANCEL!$B$5:$D$121,2,FALSE))</f>
        <v xml:space="preserve">CORONA DE SUSTITUCION </v>
      </c>
      <c r="I407" s="121" t="s">
        <v>337</v>
      </c>
      <c r="J407" s="119">
        <v>1</v>
      </c>
      <c r="K407" s="122">
        <f>IF(G407="","",VLOOKUP(G407,ARANCEL!$B$5:$D$121,3,FALSE)*J407)</f>
        <v>25865</v>
      </c>
      <c r="L407" s="1229" t="s">
        <v>8279</v>
      </c>
      <c r="M407" s="1229">
        <v>4500257653</v>
      </c>
      <c r="N407" s="1229" t="s">
        <v>8284</v>
      </c>
    </row>
    <row r="408" spans="1:14" s="435" customFormat="1" x14ac:dyDescent="0.25">
      <c r="A408" s="255" t="s">
        <v>305</v>
      </c>
      <c r="B408" s="256">
        <v>41647</v>
      </c>
      <c r="C408" s="257" t="s">
        <v>658</v>
      </c>
      <c r="D408" s="255" t="s">
        <v>385</v>
      </c>
      <c r="E408" s="258">
        <v>10168608</v>
      </c>
      <c r="F408" s="255">
        <v>24445030</v>
      </c>
      <c r="G408" s="255">
        <v>2705003</v>
      </c>
      <c r="H408" s="120" t="str">
        <f>IF(G408="","",VLOOKUP(G408,ARANCEL!$B$5:$D$121,2,FALSE))</f>
        <v>INCRUSTACION ESTETICA (ART-GLASS O CERAMICA)</v>
      </c>
      <c r="I408" s="121" t="s">
        <v>312</v>
      </c>
      <c r="J408" s="119">
        <v>1</v>
      </c>
      <c r="K408" s="122">
        <f>IF(G408="","",VLOOKUP(G408,ARANCEL!$B$5:$D$121,3,FALSE)*J408)</f>
        <v>15676</v>
      </c>
      <c r="L408" s="1229" t="s">
        <v>2842</v>
      </c>
      <c r="M408" s="1229">
        <v>4500216230</v>
      </c>
      <c r="N408" s="1229">
        <v>8403</v>
      </c>
    </row>
    <row r="409" spans="1:14" s="435" customFormat="1" x14ac:dyDescent="0.25">
      <c r="A409" s="255" t="s">
        <v>305</v>
      </c>
      <c r="B409" s="256">
        <v>42050</v>
      </c>
      <c r="C409" s="257" t="s">
        <v>9623</v>
      </c>
      <c r="D409" s="255"/>
      <c r="E409" s="258">
        <v>10311764</v>
      </c>
      <c r="F409" s="255">
        <v>30499029</v>
      </c>
      <c r="G409" s="255">
        <v>2704013</v>
      </c>
      <c r="H409" s="120" t="str">
        <f>IF(G409="","",VLOOKUP(G409,ARANCEL!$B$5:$D$121,2,FALSE))</f>
        <v>PROVISORIO (POR PIEZA)</v>
      </c>
      <c r="I409" s="121" t="s">
        <v>324</v>
      </c>
      <c r="J409" s="119">
        <v>1</v>
      </c>
      <c r="K409" s="122">
        <f>IF(G409="","",VLOOKUP(G409,ARANCEL!$B$5:$D$121,3,FALSE)*J409)</f>
        <v>3250</v>
      </c>
      <c r="L409" s="1235" t="str">
        <f>IF(E409="","","IMPAGO")</f>
        <v>IMPAGO</v>
      </c>
      <c r="M409" s="1235" t="str">
        <f>IF(L409="IMPAGO","SIN O.C.","")</f>
        <v>SIN O.C.</v>
      </c>
      <c r="N409" s="1235" t="str">
        <f>IF(L409="IMPAGO","SIN FACT.","")</f>
        <v>SIN FACT.</v>
      </c>
    </row>
    <row r="410" spans="1:14" s="435" customFormat="1" ht="15" customHeight="1" x14ac:dyDescent="0.25">
      <c r="A410" s="255" t="s">
        <v>305</v>
      </c>
      <c r="B410" s="256">
        <v>42050</v>
      </c>
      <c r="C410" s="257" t="s">
        <v>9623</v>
      </c>
      <c r="D410" s="255"/>
      <c r="E410" s="258">
        <v>10311764</v>
      </c>
      <c r="F410" s="255">
        <v>30499029</v>
      </c>
      <c r="G410" s="255">
        <v>2704013</v>
      </c>
      <c r="H410" s="120" t="str">
        <f>IF(G410="","",VLOOKUP(G410,ARANCEL!$B$5:$D$121,2,FALSE))</f>
        <v>PROVISORIO (POR PIEZA)</v>
      </c>
      <c r="I410" s="121" t="s">
        <v>309</v>
      </c>
      <c r="J410" s="119">
        <v>1</v>
      </c>
      <c r="K410" s="122">
        <f>IF(G410="","",VLOOKUP(G410,ARANCEL!$B$5:$D$121,3,FALSE)*J410)</f>
        <v>3250</v>
      </c>
      <c r="L410" s="1235" t="str">
        <f>IF(E410="","","IMPAGO")</f>
        <v>IMPAGO</v>
      </c>
      <c r="M410" s="1235" t="str">
        <f>IF(L410="IMPAGO","SIN O.C.","")</f>
        <v>SIN O.C.</v>
      </c>
      <c r="N410" s="1235" t="str">
        <f>IF(L410="IMPAGO","SIN FACT.","")</f>
        <v>SIN FACT.</v>
      </c>
    </row>
    <row r="411" spans="1:14" s="435" customFormat="1" x14ac:dyDescent="0.25">
      <c r="A411" s="255" t="s">
        <v>305</v>
      </c>
      <c r="B411" s="256">
        <v>41905</v>
      </c>
      <c r="C411" s="257" t="s">
        <v>7229</v>
      </c>
      <c r="D411" s="255" t="s">
        <v>607</v>
      </c>
      <c r="E411" s="258">
        <v>10257174</v>
      </c>
      <c r="F411" s="255">
        <v>28202271</v>
      </c>
      <c r="G411" s="255">
        <v>2705003</v>
      </c>
      <c r="H411" s="120" t="str">
        <f>IF(G411="","",VLOOKUP(G411,ARANCEL!$B$5:$D$121,2,FALSE))</f>
        <v>INCRUSTACION ESTETICA (ART-GLASS O CERAMICA)</v>
      </c>
      <c r="I411" s="121" t="s">
        <v>315</v>
      </c>
      <c r="J411" s="119">
        <v>1</v>
      </c>
      <c r="K411" s="122">
        <f>IF(G411="","",VLOOKUP(G411,ARANCEL!$B$5:$D$121,3,FALSE)*J411)</f>
        <v>15676</v>
      </c>
      <c r="L411" s="1349" t="s">
        <v>9431</v>
      </c>
      <c r="M411" s="1349">
        <v>4500269283</v>
      </c>
      <c r="N411" s="1349" t="s">
        <v>9452</v>
      </c>
    </row>
    <row r="412" spans="1:14" s="435" customFormat="1" x14ac:dyDescent="0.25">
      <c r="A412" s="255" t="s">
        <v>305</v>
      </c>
      <c r="B412" s="256">
        <v>41983</v>
      </c>
      <c r="C412" s="257" t="s">
        <v>8793</v>
      </c>
      <c r="D412" s="255" t="s">
        <v>598</v>
      </c>
      <c r="E412" s="258">
        <v>10292972</v>
      </c>
      <c r="F412" s="255">
        <v>27803614</v>
      </c>
      <c r="G412" s="255">
        <v>2702048</v>
      </c>
      <c r="H412" s="120" t="str">
        <f>IF(G412="","",VLOOKUP(G412,ARANCEL!$B$5:$D$121,2,FALSE))</f>
        <v xml:space="preserve">SERVICIO LAB. IMPLANTE CORONA CEMENTADA/ATORNILLADA </v>
      </c>
      <c r="I412" s="121" t="s">
        <v>312</v>
      </c>
      <c r="J412" s="119">
        <v>1</v>
      </c>
      <c r="K412" s="122">
        <f>IF(G412="","",VLOOKUP(G412,ARANCEL!$B$5:$D$121,3,FALSE)*J412)</f>
        <v>43857</v>
      </c>
      <c r="L412" s="1349" t="s">
        <v>9431</v>
      </c>
      <c r="M412" s="1349">
        <v>4500269283</v>
      </c>
      <c r="N412" s="1349" t="s">
        <v>9452</v>
      </c>
    </row>
    <row r="413" spans="1:14" s="435" customFormat="1" ht="15" customHeight="1" x14ac:dyDescent="0.25">
      <c r="A413" s="255" t="s">
        <v>305</v>
      </c>
      <c r="B413" s="256">
        <v>41848</v>
      </c>
      <c r="C413" s="257" t="s">
        <v>2246</v>
      </c>
      <c r="D413" s="255" t="s">
        <v>2904</v>
      </c>
      <c r="E413" s="258">
        <v>10231728</v>
      </c>
      <c r="F413" s="255">
        <v>26684262</v>
      </c>
      <c r="G413" s="255">
        <v>2707001</v>
      </c>
      <c r="H413" s="120" t="str">
        <f>IF(G413="","",VLOOKUP(G413,ARANCEL!$B$5:$D$121,2,FALSE))</f>
        <v xml:space="preserve">PLANO DE RELAJACION </v>
      </c>
      <c r="I413" s="121" t="s">
        <v>306</v>
      </c>
      <c r="J413" s="119">
        <v>1</v>
      </c>
      <c r="K413" s="122">
        <f>IF(G413="","",VLOOKUP(G413,ARANCEL!$B$5:$D$121,3,FALSE)*J413)</f>
        <v>9221</v>
      </c>
      <c r="L413" s="1229" t="s">
        <v>6017</v>
      </c>
      <c r="M413" s="1229">
        <v>4500245532</v>
      </c>
      <c r="N413" s="1229">
        <v>9813</v>
      </c>
    </row>
    <row r="414" spans="1:14" s="435" customFormat="1" x14ac:dyDescent="0.25">
      <c r="A414" s="255" t="s">
        <v>305</v>
      </c>
      <c r="B414" s="256">
        <v>41960</v>
      </c>
      <c r="C414" s="257" t="s">
        <v>2246</v>
      </c>
      <c r="D414" s="255" t="s">
        <v>617</v>
      </c>
      <c r="E414" s="258">
        <v>10282188</v>
      </c>
      <c r="F414" s="255">
        <v>26603526</v>
      </c>
      <c r="G414" s="255">
        <v>2704003</v>
      </c>
      <c r="H414" s="120" t="str">
        <f>IF(G414="","",VLOOKUP(G414,ARANCEL!$B$5:$D$121,2,FALSE))</f>
        <v xml:space="preserve">CORONA PERIFERICA CON PERNO MUÑON COLADO </v>
      </c>
      <c r="I414" s="121" t="s">
        <v>326</v>
      </c>
      <c r="J414" s="119">
        <v>1</v>
      </c>
      <c r="K414" s="122">
        <f>IF(G414="","",VLOOKUP(G414,ARANCEL!$B$5:$D$121,3,FALSE)*J414)</f>
        <v>32612</v>
      </c>
      <c r="L414" s="1349" t="s">
        <v>9431</v>
      </c>
      <c r="M414" s="1349">
        <v>4500269283</v>
      </c>
      <c r="N414" s="1349" t="s">
        <v>9452</v>
      </c>
    </row>
    <row r="415" spans="1:14" s="435" customFormat="1" x14ac:dyDescent="0.25">
      <c r="A415" s="255" t="s">
        <v>305</v>
      </c>
      <c r="B415" s="256">
        <v>41960</v>
      </c>
      <c r="C415" s="257" t="s">
        <v>2246</v>
      </c>
      <c r="D415" s="255" t="s">
        <v>617</v>
      </c>
      <c r="E415" s="258">
        <v>10282188</v>
      </c>
      <c r="F415" s="255">
        <v>26603526</v>
      </c>
      <c r="G415" s="255">
        <v>2704005</v>
      </c>
      <c r="H415" s="120" t="str">
        <f>IF(G415="","",VLOOKUP(G415,ARANCEL!$B$5:$D$121,2,FALSE))</f>
        <v>PROVISORIO</v>
      </c>
      <c r="I415" s="121" t="s">
        <v>326</v>
      </c>
      <c r="J415" s="119">
        <v>1</v>
      </c>
      <c r="K415" s="122">
        <f>IF(G415="","",VLOOKUP(G415,ARANCEL!$B$5:$D$121,3,FALSE)*J415)</f>
        <v>3250</v>
      </c>
      <c r="L415" s="1349" t="s">
        <v>9431</v>
      </c>
      <c r="M415" s="1349">
        <v>4500269283</v>
      </c>
      <c r="N415" s="1349" t="s">
        <v>9452</v>
      </c>
    </row>
    <row r="416" spans="1:14" s="423" customFormat="1" ht="15" customHeight="1" x14ac:dyDescent="0.25">
      <c r="A416" s="255" t="s">
        <v>305</v>
      </c>
      <c r="B416" s="256">
        <v>41751</v>
      </c>
      <c r="C416" s="257" t="s">
        <v>4072</v>
      </c>
      <c r="D416" s="255" t="s">
        <v>2904</v>
      </c>
      <c r="E416" s="258">
        <v>10190499</v>
      </c>
      <c r="F416" s="255">
        <v>26058214</v>
      </c>
      <c r="G416" s="255">
        <v>2707001</v>
      </c>
      <c r="H416" s="120" t="str">
        <f>IF(G416="","",VLOOKUP(G416,ARANCEL!$B$5:$D$121,2,FALSE))</f>
        <v xml:space="preserve">PLANO DE RELAJACION </v>
      </c>
      <c r="I416" s="121" t="s">
        <v>306</v>
      </c>
      <c r="J416" s="119">
        <v>1</v>
      </c>
      <c r="K416" s="122">
        <f>IF(G416="","",VLOOKUP(G416,ARANCEL!$B$5:$D$121,3,FALSE)*J416)</f>
        <v>9221</v>
      </c>
      <c r="L416" s="1229" t="s">
        <v>4612</v>
      </c>
      <c r="M416" s="1229">
        <v>4500229928</v>
      </c>
      <c r="N416" s="1229">
        <v>9166</v>
      </c>
    </row>
    <row r="417" spans="1:14" s="441" customFormat="1" x14ac:dyDescent="0.25">
      <c r="A417" s="255" t="s">
        <v>305</v>
      </c>
      <c r="B417" s="256">
        <v>41662</v>
      </c>
      <c r="C417" s="257" t="s">
        <v>657</v>
      </c>
      <c r="D417" s="255" t="s">
        <v>604</v>
      </c>
      <c r="E417" s="258">
        <v>10170029</v>
      </c>
      <c r="F417" s="255">
        <v>24659277</v>
      </c>
      <c r="G417" s="255">
        <v>2705003</v>
      </c>
      <c r="H417" s="120" t="str">
        <f>IF(G417="","",VLOOKUP(G417,ARANCEL!$B$5:$D$121,2,FALSE))</f>
        <v>INCRUSTACION ESTETICA (ART-GLASS O CERAMICA)</v>
      </c>
      <c r="I417" s="121" t="s">
        <v>312</v>
      </c>
      <c r="J417" s="119">
        <v>1</v>
      </c>
      <c r="K417" s="122">
        <f>IF(G417="","",VLOOKUP(G417,ARANCEL!$B$5:$D$121,3,FALSE)*J417)</f>
        <v>15676</v>
      </c>
      <c r="L417" s="1229" t="s">
        <v>2842</v>
      </c>
      <c r="M417" s="1229">
        <v>4500216231</v>
      </c>
      <c r="N417" s="1229">
        <v>8404</v>
      </c>
    </row>
    <row r="418" spans="1:14" s="441" customFormat="1" ht="15" customHeight="1" x14ac:dyDescent="0.25">
      <c r="A418" s="255" t="s">
        <v>305</v>
      </c>
      <c r="B418" s="256">
        <v>41796</v>
      </c>
      <c r="C418" s="257" t="s">
        <v>4963</v>
      </c>
      <c r="D418" s="255" t="s">
        <v>385</v>
      </c>
      <c r="E418" s="258">
        <v>10206894</v>
      </c>
      <c r="F418" s="255">
        <v>26538467</v>
      </c>
      <c r="G418" s="255">
        <v>2704013</v>
      </c>
      <c r="H418" s="120" t="str">
        <f>IF(G418="","",VLOOKUP(G418,ARANCEL!$B$5:$D$121,2,FALSE))</f>
        <v>PROVISORIO (POR PIEZA)</v>
      </c>
      <c r="I418" s="121" t="s">
        <v>335</v>
      </c>
      <c r="J418" s="119">
        <v>1</v>
      </c>
      <c r="K418" s="122">
        <f>IF(G418="","",VLOOKUP(G418,ARANCEL!$B$5:$D$121,3,FALSE)*J418)</f>
        <v>3250</v>
      </c>
      <c r="L418" s="1229" t="s">
        <v>5742</v>
      </c>
      <c r="M418" s="1229">
        <v>4500239441</v>
      </c>
      <c r="N418" s="1229" t="s">
        <v>5755</v>
      </c>
    </row>
    <row r="419" spans="1:14" s="441" customFormat="1" ht="15" customHeight="1" x14ac:dyDescent="0.25">
      <c r="A419" s="255" t="s">
        <v>305</v>
      </c>
      <c r="B419" s="256">
        <v>41813</v>
      </c>
      <c r="C419" s="257" t="s">
        <v>4963</v>
      </c>
      <c r="D419" s="255" t="s">
        <v>385</v>
      </c>
      <c r="E419" s="258">
        <v>10214865</v>
      </c>
      <c r="F419" s="255">
        <v>26538467</v>
      </c>
      <c r="G419" s="255">
        <v>2704003</v>
      </c>
      <c r="H419" s="120" t="str">
        <f>IF(G419="","",VLOOKUP(G419,ARANCEL!$B$5:$D$121,2,FALSE))</f>
        <v xml:space="preserve">CORONA PERIFERICA CON PERNO MUÑON COLADO </v>
      </c>
      <c r="I419" s="121" t="s">
        <v>335</v>
      </c>
      <c r="J419" s="119">
        <v>1</v>
      </c>
      <c r="K419" s="122">
        <f>IF(G419="","",VLOOKUP(G419,ARANCEL!$B$5:$D$121,3,FALSE)*J419)</f>
        <v>32612</v>
      </c>
      <c r="L419" s="1229" t="s">
        <v>6017</v>
      </c>
      <c r="M419" s="1229">
        <v>4500243665</v>
      </c>
      <c r="N419" s="1229">
        <v>9791</v>
      </c>
    </row>
    <row r="420" spans="1:14" s="425" customFormat="1" ht="15" customHeight="1" x14ac:dyDescent="0.2">
      <c r="A420" s="339" t="s">
        <v>313</v>
      </c>
      <c r="B420" s="256">
        <v>41828</v>
      </c>
      <c r="C420" s="960" t="s">
        <v>4963</v>
      </c>
      <c r="D420" s="958" t="s">
        <v>6289</v>
      </c>
      <c r="E420" s="958">
        <v>10222979</v>
      </c>
      <c r="F420" s="958">
        <v>26538467</v>
      </c>
      <c r="G420" s="958">
        <v>2704003</v>
      </c>
      <c r="H420" s="120" t="str">
        <f>IF(G420="","",VLOOKUP(G420,ARANCEL!$B$5:$D$121,2,FALSE))</f>
        <v xml:space="preserve">CORONA PERIFERICA CON PERNO MUÑON COLADO </v>
      </c>
      <c r="I420" s="121"/>
      <c r="J420" s="119">
        <v>1</v>
      </c>
      <c r="K420" s="122">
        <f>IF(G420="","",VLOOKUP(G420,ARANCEL!$B$5:$D$121,3,FALSE)*J420)</f>
        <v>32612</v>
      </c>
      <c r="L420" s="1229" t="s">
        <v>6017</v>
      </c>
      <c r="M420" s="1229">
        <v>4500245532</v>
      </c>
      <c r="N420" s="1229">
        <v>9813</v>
      </c>
    </row>
    <row r="421" spans="1:14" s="441" customFormat="1" x14ac:dyDescent="0.25">
      <c r="A421" s="255" t="s">
        <v>305</v>
      </c>
      <c r="B421" s="256">
        <v>41891</v>
      </c>
      <c r="C421" s="257" t="s">
        <v>4963</v>
      </c>
      <c r="D421" s="255" t="s">
        <v>385</v>
      </c>
      <c r="E421" s="258">
        <v>10253997</v>
      </c>
      <c r="F421" s="255">
        <v>28410106</v>
      </c>
      <c r="G421" s="255">
        <v>2705003</v>
      </c>
      <c r="H421" s="120" t="str">
        <f>IF(G421="","",VLOOKUP(G421,ARANCEL!$B$5:$D$121,2,FALSE))</f>
        <v>INCRUSTACION ESTETICA (ART-GLASS O CERAMICA)</v>
      </c>
      <c r="I421" s="121" t="s">
        <v>618</v>
      </c>
      <c r="J421" s="119">
        <v>1</v>
      </c>
      <c r="K421" s="122">
        <f>IF(G421="","",VLOOKUP(G421,ARANCEL!$B$5:$D$121,3,FALSE)*J421)</f>
        <v>15676</v>
      </c>
      <c r="L421" s="1229" t="s">
        <v>7548</v>
      </c>
      <c r="M421" s="1229">
        <v>4500254790</v>
      </c>
      <c r="N421" s="1229" t="s">
        <v>7559</v>
      </c>
    </row>
    <row r="422" spans="1:14" s="441" customFormat="1" x14ac:dyDescent="0.25">
      <c r="A422" s="255" t="s">
        <v>305</v>
      </c>
      <c r="B422" s="256">
        <v>41739</v>
      </c>
      <c r="C422" s="257" t="s">
        <v>3832</v>
      </c>
      <c r="D422" s="255" t="s">
        <v>385</v>
      </c>
      <c r="E422" s="258">
        <v>10187453</v>
      </c>
      <c r="F422" s="255">
        <v>25757742</v>
      </c>
      <c r="G422" s="255">
        <v>2705003</v>
      </c>
      <c r="H422" s="120" t="str">
        <f>IF(G422="","",VLOOKUP(G422,ARANCEL!$B$5:$D$121,2,FALSE))</f>
        <v>INCRUSTACION ESTETICA (ART-GLASS O CERAMICA)</v>
      </c>
      <c r="I422" s="121" t="s">
        <v>318</v>
      </c>
      <c r="J422" s="119">
        <v>1</v>
      </c>
      <c r="K422" s="122">
        <f>IF(G422="","",VLOOKUP(G422,ARANCEL!$B$5:$D$121,3,FALSE)*J422)</f>
        <v>15676</v>
      </c>
      <c r="L422" s="1229" t="s">
        <v>4612</v>
      </c>
      <c r="M422" s="1229">
        <v>4500230026</v>
      </c>
      <c r="N422" s="1229">
        <v>9208</v>
      </c>
    </row>
    <row r="423" spans="1:14" s="441" customFormat="1" x14ac:dyDescent="0.25">
      <c r="A423" s="255" t="s">
        <v>305</v>
      </c>
      <c r="B423" s="256">
        <v>41722</v>
      </c>
      <c r="C423" s="257" t="s">
        <v>3471</v>
      </c>
      <c r="D423" s="255" t="s">
        <v>598</v>
      </c>
      <c r="E423" s="258">
        <v>10183112</v>
      </c>
      <c r="F423" s="255">
        <v>24440050</v>
      </c>
      <c r="G423" s="255">
        <v>2704013</v>
      </c>
      <c r="H423" s="120" t="str">
        <f>IF(G423="","",VLOOKUP(G423,ARANCEL!$B$5:$D$121,2,FALSE))</f>
        <v>PROVISORIO (POR PIEZA)</v>
      </c>
      <c r="I423" s="121" t="s">
        <v>329</v>
      </c>
      <c r="J423" s="119">
        <v>1</v>
      </c>
      <c r="K423" s="122">
        <f>IF(G423="","",VLOOKUP(G423,ARANCEL!$B$5:$D$121,3,FALSE)*J423)</f>
        <v>3250</v>
      </c>
      <c r="L423" s="1229" t="s">
        <v>3058</v>
      </c>
      <c r="M423" s="1229">
        <v>4500225664</v>
      </c>
      <c r="N423" s="1229">
        <v>8897</v>
      </c>
    </row>
    <row r="424" spans="1:14" s="449" customFormat="1" x14ac:dyDescent="0.25">
      <c r="A424" s="255" t="s">
        <v>305</v>
      </c>
      <c r="B424" s="256">
        <v>41722</v>
      </c>
      <c r="C424" s="257" t="s">
        <v>3471</v>
      </c>
      <c r="D424" s="255" t="s">
        <v>598</v>
      </c>
      <c r="E424" s="258">
        <v>10183112</v>
      </c>
      <c r="F424" s="255">
        <v>24440050</v>
      </c>
      <c r="G424" s="255">
        <v>2704003</v>
      </c>
      <c r="H424" s="120" t="str">
        <f>IF(G424="","",VLOOKUP(G424,ARANCEL!$B$5:$D$121,2,FALSE))</f>
        <v xml:space="preserve">CORONA PERIFERICA CON PERNO MUÑON COLADO </v>
      </c>
      <c r="I424" s="121" t="s">
        <v>329</v>
      </c>
      <c r="J424" s="119">
        <v>1</v>
      </c>
      <c r="K424" s="122">
        <f>IF(G424="","",VLOOKUP(G424,ARANCEL!$B$5:$D$121,3,FALSE)*J424)</f>
        <v>32612</v>
      </c>
      <c r="L424" s="1229" t="s">
        <v>3058</v>
      </c>
      <c r="M424" s="1229">
        <v>4500225663</v>
      </c>
      <c r="N424" s="1229">
        <v>8896</v>
      </c>
    </row>
    <row r="425" spans="1:14" s="449" customFormat="1" ht="15" customHeight="1" x14ac:dyDescent="0.25">
      <c r="A425" s="255" t="s">
        <v>305</v>
      </c>
      <c r="B425" s="256">
        <v>41722</v>
      </c>
      <c r="C425" s="257" t="s">
        <v>3470</v>
      </c>
      <c r="D425" s="255" t="s">
        <v>598</v>
      </c>
      <c r="E425" s="258">
        <v>10182903</v>
      </c>
      <c r="F425" s="255">
        <v>25441017</v>
      </c>
      <c r="G425" s="255">
        <v>2705003</v>
      </c>
      <c r="H425" s="120" t="str">
        <f>IF(G425="","",VLOOKUP(G425,ARANCEL!$B$5:$D$121,2,FALSE))</f>
        <v>INCRUSTACION ESTETICA (ART-GLASS O CERAMICA)</v>
      </c>
      <c r="I425" s="121" t="s">
        <v>324</v>
      </c>
      <c r="J425" s="119">
        <v>1</v>
      </c>
      <c r="K425" s="122">
        <f>IF(G425="","",VLOOKUP(G425,ARANCEL!$B$5:$D$121,3,FALSE)*J425)</f>
        <v>15676</v>
      </c>
      <c r="L425" s="1229" t="s">
        <v>3058</v>
      </c>
      <c r="M425" s="1229">
        <v>4500225665</v>
      </c>
      <c r="N425" s="1229">
        <v>8946</v>
      </c>
    </row>
    <row r="426" spans="1:14" s="449" customFormat="1" x14ac:dyDescent="0.25">
      <c r="A426" s="255" t="s">
        <v>305</v>
      </c>
      <c r="B426" s="256">
        <v>41719</v>
      </c>
      <c r="C426" s="257" t="s">
        <v>3472</v>
      </c>
      <c r="D426" s="255" t="s">
        <v>408</v>
      </c>
      <c r="E426" s="258">
        <v>10182901</v>
      </c>
      <c r="F426" s="255">
        <v>25539323</v>
      </c>
      <c r="G426" s="255">
        <v>2704005</v>
      </c>
      <c r="H426" s="120" t="str">
        <f>IF(G426="","",VLOOKUP(G426,ARANCEL!$B$5:$D$121,2,FALSE))</f>
        <v>PROVISORIO</v>
      </c>
      <c r="I426" s="121" t="s">
        <v>312</v>
      </c>
      <c r="J426" s="119">
        <v>1</v>
      </c>
      <c r="K426" s="122">
        <f>IF(G426="","",VLOOKUP(G426,ARANCEL!$B$5:$D$121,3,FALSE)*J426)</f>
        <v>3250</v>
      </c>
      <c r="L426" s="1229" t="s">
        <v>3058</v>
      </c>
      <c r="M426" s="1229">
        <v>4500225663</v>
      </c>
      <c r="N426" s="1229">
        <v>8896</v>
      </c>
    </row>
    <row r="427" spans="1:14" s="449" customFormat="1" x14ac:dyDescent="0.25">
      <c r="A427" s="255" t="s">
        <v>305</v>
      </c>
      <c r="B427" s="256">
        <v>41719</v>
      </c>
      <c r="C427" s="257" t="s">
        <v>3472</v>
      </c>
      <c r="D427" s="255" t="s">
        <v>408</v>
      </c>
      <c r="E427" s="258">
        <v>10182901</v>
      </c>
      <c r="F427" s="255">
        <v>25539323</v>
      </c>
      <c r="G427" s="255">
        <v>2704001</v>
      </c>
      <c r="H427" s="120" t="str">
        <f>IF(G427="","",VLOOKUP(G427,ARANCEL!$B$5:$D$121,2,FALSE))</f>
        <v xml:space="preserve">CORONA DE SUSTITUCION </v>
      </c>
      <c r="I427" s="121" t="s">
        <v>312</v>
      </c>
      <c r="J427" s="119">
        <v>1</v>
      </c>
      <c r="K427" s="122">
        <f>IF(G427="","",VLOOKUP(G427,ARANCEL!$B$5:$D$121,3,FALSE)*J427)</f>
        <v>25865</v>
      </c>
      <c r="L427" s="1229" t="s">
        <v>3058</v>
      </c>
      <c r="M427" s="1229">
        <v>4500225663</v>
      </c>
      <c r="N427" s="1229">
        <v>8896</v>
      </c>
    </row>
    <row r="428" spans="1:14" s="449" customFormat="1" x14ac:dyDescent="0.25">
      <c r="A428" s="339" t="s">
        <v>305</v>
      </c>
      <c r="B428" s="254">
        <v>41795</v>
      </c>
      <c r="C428" s="257" t="s">
        <v>5178</v>
      </c>
      <c r="D428" s="255" t="s">
        <v>385</v>
      </c>
      <c r="E428" s="258">
        <v>10205268</v>
      </c>
      <c r="F428" s="255">
        <v>25968862</v>
      </c>
      <c r="G428" s="255">
        <v>2705003</v>
      </c>
      <c r="H428" s="120" t="str">
        <f>IF(G428="","",VLOOKUP(G428,ARANCEL!$B$5:$D$121,2,FALSE))</f>
        <v>INCRUSTACION ESTETICA (ART-GLASS O CERAMICA)</v>
      </c>
      <c r="I428" s="121" t="s">
        <v>315</v>
      </c>
      <c r="J428" s="119">
        <v>1</v>
      </c>
      <c r="K428" s="122">
        <f>IF(G428="","",VLOOKUP(G428,ARANCEL!$B$5:$D$121,3,FALSE)*J428)</f>
        <v>15676</v>
      </c>
      <c r="L428" s="1229" t="s">
        <v>5292</v>
      </c>
      <c r="M428" s="1229">
        <v>4500235498</v>
      </c>
      <c r="N428" s="1229">
        <v>9398</v>
      </c>
    </row>
    <row r="429" spans="1:14" s="449" customFormat="1" ht="15" customHeight="1" x14ac:dyDescent="0.25">
      <c r="A429" s="255" t="s">
        <v>305</v>
      </c>
      <c r="B429" s="256">
        <v>41730</v>
      </c>
      <c r="C429" s="257" t="s">
        <v>3653</v>
      </c>
      <c r="D429" s="255" t="s">
        <v>645</v>
      </c>
      <c r="E429" s="258">
        <v>10184916</v>
      </c>
      <c r="F429" s="255">
        <v>25712648</v>
      </c>
      <c r="G429" s="255">
        <v>2707001</v>
      </c>
      <c r="H429" s="120" t="str">
        <f>IF(G429="","",VLOOKUP(G429,ARANCEL!$B$5:$D$121,2,FALSE))</f>
        <v xml:space="preserve">PLANO DE RELAJACION </v>
      </c>
      <c r="I429" s="121" t="s">
        <v>306</v>
      </c>
      <c r="J429" s="119">
        <v>1</v>
      </c>
      <c r="K429" s="122">
        <f>IF(G429="","",VLOOKUP(G429,ARANCEL!$B$5:$D$121,3,FALSE)*J429)</f>
        <v>9221</v>
      </c>
      <c r="L429" s="1229" t="s">
        <v>4612</v>
      </c>
      <c r="M429" s="1229">
        <v>4500230026</v>
      </c>
      <c r="N429" s="1229">
        <v>9208</v>
      </c>
    </row>
    <row r="430" spans="1:14" s="449" customFormat="1" ht="15" customHeight="1" x14ac:dyDescent="0.25">
      <c r="A430" s="255" t="s">
        <v>305</v>
      </c>
      <c r="B430" s="256">
        <v>41878</v>
      </c>
      <c r="C430" s="257" t="s">
        <v>6653</v>
      </c>
      <c r="D430" s="255" t="s">
        <v>598</v>
      </c>
      <c r="E430" s="258">
        <v>10247832</v>
      </c>
      <c r="F430" s="255">
        <v>24569871</v>
      </c>
      <c r="G430" s="255">
        <v>2702048</v>
      </c>
      <c r="H430" s="120" t="str">
        <f>IF(G430="","",VLOOKUP(G430,ARANCEL!$B$5:$D$121,2,FALSE))</f>
        <v xml:space="preserve">SERVICIO LAB. IMPLANTE CORONA CEMENTADA/ATORNILLADA </v>
      </c>
      <c r="I430" s="121" t="s">
        <v>323</v>
      </c>
      <c r="J430" s="119">
        <v>1</v>
      </c>
      <c r="K430" s="122">
        <f>IF(G430="","",VLOOKUP(G430,ARANCEL!$B$5:$D$121,3,FALSE)*J430)</f>
        <v>43857</v>
      </c>
      <c r="L430" s="1229" t="s">
        <v>6905</v>
      </c>
      <c r="M430" s="1229">
        <v>4500249929</v>
      </c>
      <c r="N430" s="1229" t="s">
        <v>6907</v>
      </c>
    </row>
    <row r="431" spans="1:14" s="462" customFormat="1" ht="15" customHeight="1" x14ac:dyDescent="0.25">
      <c r="A431" s="255" t="s">
        <v>305</v>
      </c>
      <c r="B431" s="256">
        <v>41845</v>
      </c>
      <c r="C431" s="257" t="s">
        <v>5983</v>
      </c>
      <c r="D431" s="255" t="s">
        <v>619</v>
      </c>
      <c r="E431" s="258">
        <v>10229907</v>
      </c>
      <c r="F431" s="255">
        <v>27229541</v>
      </c>
      <c r="G431" s="255">
        <v>2704013</v>
      </c>
      <c r="H431" s="120" t="str">
        <f>IF(G431="","",VLOOKUP(G431,ARANCEL!$B$5:$D$121,2,FALSE))</f>
        <v>PROVISORIO (POR PIEZA)</v>
      </c>
      <c r="I431" s="121" t="s">
        <v>326</v>
      </c>
      <c r="J431" s="119">
        <v>1</v>
      </c>
      <c r="K431" s="122">
        <f>IF(G431="","",VLOOKUP(G431,ARANCEL!$B$5:$D$121,3,FALSE)*J431)</f>
        <v>3250</v>
      </c>
      <c r="L431" s="1229" t="s">
        <v>6017</v>
      </c>
      <c r="M431" s="1229">
        <v>4500245532</v>
      </c>
      <c r="N431" s="1229">
        <v>9813</v>
      </c>
    </row>
    <row r="432" spans="1:14" s="462" customFormat="1" ht="15" customHeight="1" x14ac:dyDescent="0.25">
      <c r="A432" s="339" t="s">
        <v>305</v>
      </c>
      <c r="B432" s="256">
        <v>41845</v>
      </c>
      <c r="C432" s="257" t="s">
        <v>5983</v>
      </c>
      <c r="D432" s="255" t="s">
        <v>619</v>
      </c>
      <c r="E432" s="258">
        <v>10229907</v>
      </c>
      <c r="F432" s="255">
        <v>27229541</v>
      </c>
      <c r="G432" s="255">
        <v>2704003</v>
      </c>
      <c r="H432" s="120" t="str">
        <f>IF(G432="","",VLOOKUP(G432,ARANCEL!$B$5:$D$121,2,FALSE))</f>
        <v xml:space="preserve">CORONA PERIFERICA CON PERNO MUÑON COLADO </v>
      </c>
      <c r="I432" s="121" t="s">
        <v>326</v>
      </c>
      <c r="J432" s="119">
        <v>1</v>
      </c>
      <c r="K432" s="122">
        <f>IF(G432="","",VLOOKUP(G432,ARANCEL!$B$5:$D$121,3,FALSE)*J432)</f>
        <v>32612</v>
      </c>
      <c r="L432" s="1229" t="s">
        <v>6017</v>
      </c>
      <c r="M432" s="1229">
        <v>4500245532</v>
      </c>
      <c r="N432" s="1229">
        <v>9813</v>
      </c>
    </row>
    <row r="433" spans="1:14" s="472" customFormat="1" ht="15" customHeight="1" x14ac:dyDescent="0.25">
      <c r="A433" s="255" t="s">
        <v>305</v>
      </c>
      <c r="B433" s="256">
        <v>41863</v>
      </c>
      <c r="C433" s="257" t="s">
        <v>6343</v>
      </c>
      <c r="D433" s="255" t="s">
        <v>2904</v>
      </c>
      <c r="E433" s="258">
        <v>10240036</v>
      </c>
      <c r="F433" s="255">
        <v>27882993</v>
      </c>
      <c r="G433" s="255">
        <v>2707001</v>
      </c>
      <c r="H433" s="120" t="str">
        <f>IF(G433="","",VLOOKUP(G433,ARANCEL!$B$5:$D$121,2,FALSE))</f>
        <v xml:space="preserve">PLANO DE RELAJACION </v>
      </c>
      <c r="I433" s="121" t="s">
        <v>306</v>
      </c>
      <c r="J433" s="119">
        <v>1</v>
      </c>
      <c r="K433" s="122">
        <f>IF(G433="","",VLOOKUP(G433,ARANCEL!$B$5:$D$121,3,FALSE)*J433)</f>
        <v>9221</v>
      </c>
      <c r="L433" s="1229" t="s">
        <v>6905</v>
      </c>
      <c r="M433" s="1229">
        <v>4500249929</v>
      </c>
      <c r="N433" s="1229" t="s">
        <v>6907</v>
      </c>
    </row>
    <row r="434" spans="1:14" s="472" customFormat="1" x14ac:dyDescent="0.25">
      <c r="A434" s="255" t="s">
        <v>305</v>
      </c>
      <c r="B434" s="256">
        <v>41906</v>
      </c>
      <c r="C434" s="257" t="s">
        <v>7201</v>
      </c>
      <c r="D434" s="255" t="s">
        <v>89</v>
      </c>
      <c r="E434" s="258">
        <v>10256947</v>
      </c>
      <c r="F434" s="255">
        <v>27121154</v>
      </c>
      <c r="G434" s="255">
        <v>2704007</v>
      </c>
      <c r="H434" s="120" t="str">
        <f>IF(G434="","",VLOOKUP(G434,ARANCEL!$B$5:$D$121,2,FALSE))</f>
        <v>PILAR, INSERCION O PUNTO DE APOYO PERIFERICO</v>
      </c>
      <c r="I434" s="121" t="s">
        <v>323</v>
      </c>
      <c r="J434" s="119">
        <v>1</v>
      </c>
      <c r="K434" s="122">
        <f>IF(G434="","",VLOOKUP(G434,ARANCEL!$B$5:$D$121,3,FALSE)*J434)</f>
        <v>25865</v>
      </c>
      <c r="L434" s="1229" t="s">
        <v>7548</v>
      </c>
      <c r="M434" s="1229">
        <v>4500254790</v>
      </c>
      <c r="N434" s="1229" t="s">
        <v>7559</v>
      </c>
    </row>
    <row r="435" spans="1:14" s="472" customFormat="1" x14ac:dyDescent="0.25">
      <c r="A435" s="255" t="s">
        <v>305</v>
      </c>
      <c r="B435" s="256">
        <v>41906</v>
      </c>
      <c r="C435" s="257" t="s">
        <v>7201</v>
      </c>
      <c r="D435" s="255" t="s">
        <v>89</v>
      </c>
      <c r="E435" s="258">
        <v>10256947</v>
      </c>
      <c r="F435" s="255">
        <v>27121154</v>
      </c>
      <c r="G435" s="255">
        <v>2704012</v>
      </c>
      <c r="H435" s="120" t="str">
        <f>IF(G435="","",VLOOKUP(G435,ARANCEL!$B$5:$D$121,2,FALSE))</f>
        <v xml:space="preserve">INTERMEDIARIO O PONTICO </v>
      </c>
      <c r="I435" s="121" t="s">
        <v>325</v>
      </c>
      <c r="J435" s="119">
        <v>1</v>
      </c>
      <c r="K435" s="122">
        <f>IF(G435="","",VLOOKUP(G435,ARANCEL!$B$5:$D$121,3,FALSE)*J435)</f>
        <v>25122</v>
      </c>
      <c r="L435" s="1229" t="s">
        <v>7548</v>
      </c>
      <c r="M435" s="1229">
        <v>4500254790</v>
      </c>
      <c r="N435" s="1229" t="s">
        <v>7559</v>
      </c>
    </row>
    <row r="436" spans="1:14" s="472" customFormat="1" x14ac:dyDescent="0.25">
      <c r="A436" s="255" t="s">
        <v>305</v>
      </c>
      <c r="B436" s="256">
        <v>41906</v>
      </c>
      <c r="C436" s="257" t="s">
        <v>7201</v>
      </c>
      <c r="D436" s="255" t="s">
        <v>89</v>
      </c>
      <c r="E436" s="258">
        <v>10256947</v>
      </c>
      <c r="F436" s="255">
        <v>27121154</v>
      </c>
      <c r="G436" s="255">
        <v>2704008</v>
      </c>
      <c r="H436" s="120" t="str">
        <f>IF(G436="","",VLOOKUP(G436,ARANCEL!$B$5:$D$121,2,FALSE))</f>
        <v>PILAR, INSERCION O PUNTO DE APOYO CON PERNO MUÑON</v>
      </c>
      <c r="I436" s="121" t="s">
        <v>329</v>
      </c>
      <c r="J436" s="119">
        <v>1</v>
      </c>
      <c r="K436" s="122">
        <f>IF(G436="","",VLOOKUP(G436,ARANCEL!$B$5:$D$121,3,FALSE)*J436)</f>
        <v>32612</v>
      </c>
      <c r="L436" s="1229" t="s">
        <v>7548</v>
      </c>
      <c r="M436" s="1229">
        <v>4500254790</v>
      </c>
      <c r="N436" s="1229" t="s">
        <v>7559</v>
      </c>
    </row>
    <row r="437" spans="1:14" s="472" customFormat="1" x14ac:dyDescent="0.25">
      <c r="A437" s="255" t="s">
        <v>305</v>
      </c>
      <c r="B437" s="256">
        <v>41942</v>
      </c>
      <c r="C437" s="257" t="s">
        <v>7917</v>
      </c>
      <c r="D437" s="255" t="s">
        <v>408</v>
      </c>
      <c r="E437" s="258">
        <v>10271826</v>
      </c>
      <c r="F437" s="255">
        <v>28472962</v>
      </c>
      <c r="G437" s="255">
        <v>2705003</v>
      </c>
      <c r="H437" s="120" t="str">
        <f>IF(G437="","",VLOOKUP(G437,ARANCEL!$B$5:$D$121,2,FALSE))</f>
        <v>INCRUSTACION ESTETICA (ART-GLASS O CERAMICA)</v>
      </c>
      <c r="I437" s="121" t="s">
        <v>335</v>
      </c>
      <c r="J437" s="119">
        <v>1</v>
      </c>
      <c r="K437" s="122">
        <f>IF(G437="","",VLOOKUP(G437,ARANCEL!$B$5:$D$121,3,FALSE)*J437)</f>
        <v>15676</v>
      </c>
      <c r="L437" s="1229" t="s">
        <v>8279</v>
      </c>
      <c r="M437" s="1229">
        <v>4500260648</v>
      </c>
      <c r="N437" s="1229" t="s">
        <v>8295</v>
      </c>
    </row>
    <row r="438" spans="1:14" s="472" customFormat="1" ht="15" customHeight="1" x14ac:dyDescent="0.25">
      <c r="A438" s="255" t="s">
        <v>305</v>
      </c>
      <c r="B438" s="256">
        <v>41976</v>
      </c>
      <c r="C438" s="257" t="s">
        <v>8653</v>
      </c>
      <c r="D438" s="255" t="s">
        <v>619</v>
      </c>
      <c r="E438" s="258">
        <v>10289320</v>
      </c>
      <c r="F438" s="255">
        <v>28927877</v>
      </c>
      <c r="G438" s="255">
        <v>2705003</v>
      </c>
      <c r="H438" s="120" t="str">
        <f>IF(G438="","",VLOOKUP(G438,ARANCEL!$B$5:$D$121,2,FALSE))</f>
        <v>INCRUSTACION ESTETICA (ART-GLASS O CERAMICA)</v>
      </c>
      <c r="I438" s="121" t="s">
        <v>315</v>
      </c>
      <c r="J438" s="119">
        <v>1</v>
      </c>
      <c r="K438" s="122">
        <f>IF(G438="","",VLOOKUP(G438,ARANCEL!$B$5:$D$121,3,FALSE)*J438)</f>
        <v>15676</v>
      </c>
      <c r="L438" s="1235" t="str">
        <f>IF(E438="","","IMPAGO")</f>
        <v>IMPAGO</v>
      </c>
      <c r="M438" s="1235" t="str">
        <f>IF(L438="IMPAGO","SIN O.C.","")</f>
        <v>SIN O.C.</v>
      </c>
      <c r="N438" s="1235" t="str">
        <f>IF(L438="IMPAGO","SIN FACT.","")</f>
        <v>SIN FACT.</v>
      </c>
    </row>
    <row r="439" spans="1:14" s="472" customFormat="1" x14ac:dyDescent="0.25">
      <c r="A439" s="255" t="s">
        <v>305</v>
      </c>
      <c r="B439" s="256">
        <v>41865</v>
      </c>
      <c r="C439" s="257" t="s">
        <v>6406</v>
      </c>
      <c r="D439" s="255" t="s">
        <v>89</v>
      </c>
      <c r="E439" s="258">
        <v>10242265</v>
      </c>
      <c r="F439" s="255">
        <v>27731823</v>
      </c>
      <c r="G439" s="255">
        <v>2705003</v>
      </c>
      <c r="H439" s="120" t="str">
        <f>IF(G439="","",VLOOKUP(G439,ARANCEL!$B$5:$D$121,2,FALSE))</f>
        <v>INCRUSTACION ESTETICA (ART-GLASS O CERAMICA)</v>
      </c>
      <c r="I439" s="121" t="s">
        <v>312</v>
      </c>
      <c r="J439" s="119">
        <v>1</v>
      </c>
      <c r="K439" s="122">
        <f>IF(G439="","",VLOOKUP(G439,ARANCEL!$B$5:$D$121,3,FALSE)*J439)</f>
        <v>15676</v>
      </c>
      <c r="L439" s="1229" t="s">
        <v>6905</v>
      </c>
      <c r="M439" s="1229">
        <v>4500249929</v>
      </c>
      <c r="N439" s="1229" t="s">
        <v>6907</v>
      </c>
    </row>
    <row r="440" spans="1:14" s="472" customFormat="1" x14ac:dyDescent="0.25">
      <c r="A440" s="1144" t="s">
        <v>305</v>
      </c>
      <c r="B440" s="256">
        <v>41551</v>
      </c>
      <c r="C440" s="257" t="s">
        <v>653</v>
      </c>
      <c r="D440" s="255" t="s">
        <v>385</v>
      </c>
      <c r="E440" s="258">
        <v>10157073</v>
      </c>
      <c r="F440" s="255">
        <v>22603742</v>
      </c>
      <c r="G440" s="255">
        <v>2704003</v>
      </c>
      <c r="H440" s="120" t="str">
        <f>IF(G440="","",VLOOKUP(G440,ARANCEL!$B$5:$D$121,2,FALSE))</f>
        <v xml:space="preserve">CORONA PERIFERICA CON PERNO MUÑON COLADO </v>
      </c>
      <c r="I440" s="121" t="s">
        <v>337</v>
      </c>
      <c r="J440" s="119">
        <v>1</v>
      </c>
      <c r="K440" s="122">
        <f>IF(G440="","",VLOOKUP(G440,ARANCEL!$B$5:$D$121,3,FALSE)*J440)</f>
        <v>32612</v>
      </c>
      <c r="L440" s="1235" t="str">
        <f>IF(E440="","","IMPAGO")</f>
        <v>IMPAGO</v>
      </c>
      <c r="M440" s="1235" t="str">
        <f>IF(L440="IMPAGO","SIN O.C.","")</f>
        <v>SIN O.C.</v>
      </c>
      <c r="N440" s="1235" t="str">
        <f>IF(L440="IMPAGO","SIN FACT.","")</f>
        <v>SIN FACT.</v>
      </c>
    </row>
    <row r="441" spans="1:14" s="472" customFormat="1" x14ac:dyDescent="0.25">
      <c r="A441" s="255" t="s">
        <v>305</v>
      </c>
      <c r="B441" s="256">
        <v>41739</v>
      </c>
      <c r="C441" s="257" t="s">
        <v>3831</v>
      </c>
      <c r="D441" s="255" t="s">
        <v>408</v>
      </c>
      <c r="E441" s="258">
        <v>10187390</v>
      </c>
      <c r="F441" s="255">
        <v>25083571</v>
      </c>
      <c r="G441" s="255">
        <v>2705003</v>
      </c>
      <c r="H441" s="120" t="str">
        <f>IF(G441="","",VLOOKUP(G441,ARANCEL!$B$5:$D$121,2,FALSE))</f>
        <v>INCRUSTACION ESTETICA (ART-GLASS O CERAMICA)</v>
      </c>
      <c r="I441" s="121" t="s">
        <v>319</v>
      </c>
      <c r="J441" s="119">
        <v>1</v>
      </c>
      <c r="K441" s="122">
        <f>IF(G441="","",VLOOKUP(G441,ARANCEL!$B$5:$D$121,3,FALSE)*J441)</f>
        <v>15676</v>
      </c>
      <c r="L441" s="1229" t="s">
        <v>4612</v>
      </c>
      <c r="M441" s="1229">
        <v>4500230026</v>
      </c>
      <c r="N441" s="1229">
        <v>9208</v>
      </c>
    </row>
    <row r="442" spans="1:14" s="475" customFormat="1" ht="15" customHeight="1" x14ac:dyDescent="0.25">
      <c r="A442" s="255" t="s">
        <v>305</v>
      </c>
      <c r="B442" s="256">
        <v>41739</v>
      </c>
      <c r="C442" s="257" t="s">
        <v>3831</v>
      </c>
      <c r="D442" s="255" t="s">
        <v>408</v>
      </c>
      <c r="E442" s="258">
        <v>10187390</v>
      </c>
      <c r="F442" s="255">
        <v>25083571</v>
      </c>
      <c r="G442" s="255">
        <v>2705003</v>
      </c>
      <c r="H442" s="120" t="str">
        <f>IF(G442="","",VLOOKUP(G442,ARANCEL!$B$5:$D$121,2,FALSE))</f>
        <v>INCRUSTACION ESTETICA (ART-GLASS O CERAMICA)</v>
      </c>
      <c r="I442" s="121" t="s">
        <v>318</v>
      </c>
      <c r="J442" s="119">
        <v>1</v>
      </c>
      <c r="K442" s="122">
        <f>IF(G442="","",VLOOKUP(G442,ARANCEL!$B$5:$D$121,3,FALSE)*J442)</f>
        <v>15676</v>
      </c>
      <c r="L442" s="1229" t="s">
        <v>4612</v>
      </c>
      <c r="M442" s="1229">
        <v>4500220026</v>
      </c>
      <c r="N442" s="1229">
        <v>9208</v>
      </c>
    </row>
    <row r="443" spans="1:14" s="475" customFormat="1" x14ac:dyDescent="0.25">
      <c r="A443" s="255" t="s">
        <v>305</v>
      </c>
      <c r="B443" s="256">
        <v>41693</v>
      </c>
      <c r="C443" s="257" t="s">
        <v>2926</v>
      </c>
      <c r="D443" s="255" t="s">
        <v>2927</v>
      </c>
      <c r="E443" s="258">
        <v>10176252</v>
      </c>
      <c r="F443" s="255">
        <v>24544600</v>
      </c>
      <c r="G443" s="255">
        <v>2704003</v>
      </c>
      <c r="H443" s="120" t="str">
        <f>IF(G443="","",VLOOKUP(G443,ARANCEL!$B$5:$D$121,2,FALSE))</f>
        <v xml:space="preserve">CORONA PERIFERICA CON PERNO MUÑON COLADO </v>
      </c>
      <c r="I443" s="121" t="s">
        <v>311</v>
      </c>
      <c r="J443" s="119">
        <v>1</v>
      </c>
      <c r="K443" s="122">
        <f>IF(G443="","",VLOOKUP(G443,ARANCEL!$B$5:$D$121,3,FALSE)*J443)</f>
        <v>32612</v>
      </c>
      <c r="L443" s="1229" t="s">
        <v>3438</v>
      </c>
      <c r="M443" s="1229">
        <v>4500220790</v>
      </c>
      <c r="N443" s="1229">
        <v>8627</v>
      </c>
    </row>
    <row r="444" spans="1:14" s="475" customFormat="1" x14ac:dyDescent="0.25">
      <c r="A444" s="255" t="s">
        <v>313</v>
      </c>
      <c r="B444" s="256">
        <v>42032</v>
      </c>
      <c r="C444" s="257" t="s">
        <v>9755</v>
      </c>
      <c r="D444" s="255" t="s">
        <v>620</v>
      </c>
      <c r="E444" s="258">
        <v>10313552</v>
      </c>
      <c r="F444" s="255">
        <v>26543235</v>
      </c>
      <c r="G444" s="255">
        <v>2702048</v>
      </c>
      <c r="H444" s="120" t="str">
        <f>IF(G444="","",VLOOKUP(G444,ARANCEL!$B$5:$D$121,2,FALSE))</f>
        <v xml:space="preserve">SERVICIO LAB. IMPLANTE CORONA CEMENTADA/ATORNILLADA </v>
      </c>
      <c r="I444" s="121"/>
      <c r="J444" s="119">
        <v>1</v>
      </c>
      <c r="K444" s="122">
        <f>IF(G444="","",VLOOKUP(G444,ARANCEL!$B$5:$D$121,3,FALSE)*J444)</f>
        <v>43857</v>
      </c>
      <c r="L444" s="1235" t="str">
        <f>IF(E444="","","IMPAGO")</f>
        <v>IMPAGO</v>
      </c>
      <c r="M444" s="1235" t="str">
        <f>IF(L444="IMPAGO","SIN O.C.","")</f>
        <v>SIN O.C.</v>
      </c>
      <c r="N444" s="1235" t="str">
        <f>IF(L444="IMPAGO","SIN FACT.","")</f>
        <v>SIN FACT.</v>
      </c>
    </row>
    <row r="445" spans="1:14" s="494" customFormat="1" x14ac:dyDescent="0.25">
      <c r="A445" s="255" t="s">
        <v>305</v>
      </c>
      <c r="B445" s="256">
        <v>41864</v>
      </c>
      <c r="C445" s="257" t="s">
        <v>949</v>
      </c>
      <c r="D445" s="255" t="s">
        <v>385</v>
      </c>
      <c r="E445" s="258">
        <v>10241076</v>
      </c>
      <c r="F445" s="255">
        <v>27961344</v>
      </c>
      <c r="G445" s="255">
        <v>2705003</v>
      </c>
      <c r="H445" s="120" t="str">
        <f>IF(G445="","",VLOOKUP(G445,ARANCEL!$B$5:$D$121,2,FALSE))</f>
        <v>INCRUSTACION ESTETICA (ART-GLASS O CERAMICA)</v>
      </c>
      <c r="I445" s="121" t="s">
        <v>618</v>
      </c>
      <c r="J445" s="119">
        <v>1</v>
      </c>
      <c r="K445" s="122">
        <f>IF(G445="","",VLOOKUP(G445,ARANCEL!$B$5:$D$121,3,FALSE)*J445)</f>
        <v>15676</v>
      </c>
      <c r="L445" s="1229" t="s">
        <v>6905</v>
      </c>
      <c r="M445" s="1229">
        <v>4500249929</v>
      </c>
      <c r="N445" s="1229" t="s">
        <v>6907</v>
      </c>
    </row>
    <row r="446" spans="1:14" s="494" customFormat="1" x14ac:dyDescent="0.25">
      <c r="A446" s="255" t="s">
        <v>305</v>
      </c>
      <c r="B446" s="256">
        <v>41815</v>
      </c>
      <c r="C446" s="257" t="s">
        <v>1921</v>
      </c>
      <c r="D446" s="255" t="s">
        <v>619</v>
      </c>
      <c r="E446" s="258">
        <v>10215320</v>
      </c>
      <c r="F446" s="255">
        <v>26988215</v>
      </c>
      <c r="G446" s="566">
        <v>2706008</v>
      </c>
      <c r="H446" s="120" t="str">
        <f>IF(G446="","",VLOOKUP(G446,ARANCEL!$B$5:$D$121,2,FALSE))</f>
        <v xml:space="preserve">PROTESIS METALICA TERMINADA </v>
      </c>
      <c r="I446" s="121" t="s">
        <v>306</v>
      </c>
      <c r="J446" s="119">
        <v>1</v>
      </c>
      <c r="K446" s="122">
        <f>IF(G446="","",VLOOKUP(G446,ARANCEL!$B$5:$D$121,3,FALSE)*J446)</f>
        <v>39483</v>
      </c>
      <c r="L446" s="1229" t="s">
        <v>5742</v>
      </c>
      <c r="M446" s="1229">
        <v>4500239441</v>
      </c>
      <c r="N446" s="1229" t="s">
        <v>5755</v>
      </c>
    </row>
    <row r="447" spans="1:14" s="494" customFormat="1" x14ac:dyDescent="0.25">
      <c r="A447" s="255" t="s">
        <v>305</v>
      </c>
      <c r="B447" s="256">
        <v>41659</v>
      </c>
      <c r="C447" s="257" t="s">
        <v>652</v>
      </c>
      <c r="D447" s="255" t="s">
        <v>385</v>
      </c>
      <c r="E447" s="258">
        <v>10169494</v>
      </c>
      <c r="F447" s="255">
        <v>24562803</v>
      </c>
      <c r="G447" s="255">
        <v>2704013</v>
      </c>
      <c r="H447" s="120" t="str">
        <f>IF(G447="","",VLOOKUP(G447,ARANCEL!$B$5:$D$121,2,FALSE))</f>
        <v>PROVISORIO (POR PIEZA)</v>
      </c>
      <c r="I447" s="121" t="s">
        <v>308</v>
      </c>
      <c r="J447" s="119">
        <v>1</v>
      </c>
      <c r="K447" s="122">
        <f>IF(G447="","",VLOOKUP(G447,ARANCEL!$B$5:$D$121,3,FALSE)*J447)</f>
        <v>3250</v>
      </c>
      <c r="L447" s="1229" t="s">
        <v>2842</v>
      </c>
      <c r="M447" s="1229">
        <v>4500216230</v>
      </c>
      <c r="N447" s="1229">
        <v>8403</v>
      </c>
    </row>
    <row r="448" spans="1:14" s="494" customFormat="1" x14ac:dyDescent="0.25">
      <c r="A448" s="255" t="s">
        <v>305</v>
      </c>
      <c r="B448" s="256">
        <v>41659</v>
      </c>
      <c r="C448" s="257" t="s">
        <v>652</v>
      </c>
      <c r="D448" s="255" t="s">
        <v>385</v>
      </c>
      <c r="E448" s="258">
        <v>10169494</v>
      </c>
      <c r="F448" s="255">
        <v>24562803</v>
      </c>
      <c r="G448" s="255">
        <v>2704003</v>
      </c>
      <c r="H448" s="120" t="str">
        <f>IF(G448="","",VLOOKUP(G448,ARANCEL!$B$5:$D$121,2,FALSE))</f>
        <v xml:space="preserve">CORONA PERIFERICA CON PERNO MUÑON COLADO </v>
      </c>
      <c r="I448" s="121" t="s">
        <v>308</v>
      </c>
      <c r="J448" s="119">
        <v>1</v>
      </c>
      <c r="K448" s="122">
        <f>IF(G448="","",VLOOKUP(G448,ARANCEL!$B$5:$D$121,3,FALSE)*J448)</f>
        <v>32612</v>
      </c>
      <c r="L448" s="1229" t="s">
        <v>2842</v>
      </c>
      <c r="M448" s="1229">
        <v>4500216230</v>
      </c>
      <c r="N448" s="1229">
        <v>8403</v>
      </c>
    </row>
    <row r="449" spans="1:14" s="494" customFormat="1" x14ac:dyDescent="0.25">
      <c r="A449" s="255" t="s">
        <v>305</v>
      </c>
      <c r="B449" s="256">
        <v>41659</v>
      </c>
      <c r="C449" s="257" t="s">
        <v>652</v>
      </c>
      <c r="D449" s="255" t="s">
        <v>385</v>
      </c>
      <c r="E449" s="258">
        <v>10169494</v>
      </c>
      <c r="F449" s="255">
        <v>24562803</v>
      </c>
      <c r="G449" s="255">
        <v>2704022</v>
      </c>
      <c r="H449" s="120" t="str">
        <f>IF(G449="","",VLOOKUP(G449,ARANCEL!$B$5:$D$121,2,FALSE))</f>
        <v>PUENTE MARYLAND EN CEROMEROS/FIBRA(CORONA + APOYOS O INCRUSTACION)</v>
      </c>
      <c r="I449" s="121" t="s">
        <v>2899</v>
      </c>
      <c r="J449" s="119">
        <v>1</v>
      </c>
      <c r="K449" s="122">
        <f>IF(G449="","",VLOOKUP(G449,ARANCEL!$B$5:$D$121,3,FALSE)*J449)</f>
        <v>104358</v>
      </c>
      <c r="L449" s="1229" t="s">
        <v>2842</v>
      </c>
      <c r="M449" s="1229">
        <v>4500216230</v>
      </c>
      <c r="N449" s="1229">
        <v>8403</v>
      </c>
    </row>
    <row r="450" spans="1:14" s="494" customFormat="1" x14ac:dyDescent="0.25">
      <c r="A450" s="255" t="s">
        <v>305</v>
      </c>
      <c r="B450" s="256">
        <v>41837</v>
      </c>
      <c r="C450" s="257" t="s">
        <v>5944</v>
      </c>
      <c r="D450" s="255" t="s">
        <v>89</v>
      </c>
      <c r="E450" s="258">
        <v>10226789</v>
      </c>
      <c r="F450" s="255">
        <v>27479682</v>
      </c>
      <c r="G450" s="255">
        <v>2702045</v>
      </c>
      <c r="H450" s="120" t="str">
        <f>IF(G450="","",VLOOKUP(G450,ARANCEL!$B$5:$D$121,2,FALSE))</f>
        <v xml:space="preserve">GUIA QUIRURGICA </v>
      </c>
      <c r="I450" s="121" t="s">
        <v>306</v>
      </c>
      <c r="J450" s="119">
        <v>1</v>
      </c>
      <c r="K450" s="122">
        <f>IF(G450="","",VLOOKUP(G450,ARANCEL!$B$5:$D$121,3,FALSE)*J450)</f>
        <v>18218</v>
      </c>
      <c r="L450" s="1229" t="s">
        <v>6017</v>
      </c>
      <c r="M450" s="1229">
        <v>4500245532</v>
      </c>
      <c r="N450" s="1229">
        <v>9813</v>
      </c>
    </row>
    <row r="451" spans="1:14" s="462" customFormat="1" x14ac:dyDescent="0.25">
      <c r="A451" s="255" t="s">
        <v>305</v>
      </c>
      <c r="B451" s="256">
        <v>41697</v>
      </c>
      <c r="C451" s="257" t="s">
        <v>3013</v>
      </c>
      <c r="D451" s="255" t="s">
        <v>604</v>
      </c>
      <c r="E451" s="258">
        <v>10177008</v>
      </c>
      <c r="F451" s="255">
        <v>25057170</v>
      </c>
      <c r="G451" s="255">
        <v>2705003</v>
      </c>
      <c r="H451" s="120" t="str">
        <f>IF(G451="","",VLOOKUP(G451,ARANCEL!$B$5:$D$121,2,FALSE))</f>
        <v>INCRUSTACION ESTETICA (ART-GLASS O CERAMICA)</v>
      </c>
      <c r="I451" s="121" t="s">
        <v>324</v>
      </c>
      <c r="J451" s="119">
        <v>1</v>
      </c>
      <c r="K451" s="122">
        <f>IF(G451="","",VLOOKUP(G451,ARANCEL!$B$5:$D$121,3,FALSE)*J451)</f>
        <v>15676</v>
      </c>
      <c r="L451" s="1229" t="s">
        <v>3438</v>
      </c>
      <c r="M451" s="1229">
        <v>4500220790</v>
      </c>
      <c r="N451" s="1229">
        <v>8627</v>
      </c>
    </row>
    <row r="452" spans="1:14" s="542" customFormat="1" x14ac:dyDescent="0.25">
      <c r="A452" s="255" t="s">
        <v>305</v>
      </c>
      <c r="B452" s="256">
        <v>41806</v>
      </c>
      <c r="C452" s="257" t="s">
        <v>3013</v>
      </c>
      <c r="D452" s="255" t="s">
        <v>598</v>
      </c>
      <c r="E452" s="258">
        <v>10211882</v>
      </c>
      <c r="F452" s="255">
        <v>26827321</v>
      </c>
      <c r="G452" s="255">
        <v>2704005</v>
      </c>
      <c r="H452" s="120" t="str">
        <f>IF(G452="","",VLOOKUP(G452,ARANCEL!$B$5:$D$121,2,FALSE))</f>
        <v>PROVISORIO</v>
      </c>
      <c r="I452" s="121" t="s">
        <v>324</v>
      </c>
      <c r="J452" s="119">
        <v>1</v>
      </c>
      <c r="K452" s="122">
        <f>IF(G452="","",VLOOKUP(G452,ARANCEL!$B$5:$D$121,3,FALSE)*J452)</f>
        <v>3250</v>
      </c>
      <c r="L452" s="1229" t="s">
        <v>5742</v>
      </c>
      <c r="M452" s="1229">
        <v>4500239441</v>
      </c>
      <c r="N452" s="1229" t="s">
        <v>5755</v>
      </c>
    </row>
    <row r="453" spans="1:14" s="542" customFormat="1" x14ac:dyDescent="0.25">
      <c r="A453" s="255" t="s">
        <v>305</v>
      </c>
      <c r="B453" s="256">
        <v>41848</v>
      </c>
      <c r="C453" s="257" t="s">
        <v>3013</v>
      </c>
      <c r="D453" s="255" t="s">
        <v>598</v>
      </c>
      <c r="E453" s="258">
        <v>10232454</v>
      </c>
      <c r="F453" s="255">
        <v>26827321</v>
      </c>
      <c r="G453" s="255">
        <v>2704002</v>
      </c>
      <c r="H453" s="120" t="str">
        <f>IF(G453="","",VLOOKUP(G453,ARANCEL!$B$5:$D$121,2,FALSE))</f>
        <v xml:space="preserve">CORONA PERIFERICA </v>
      </c>
      <c r="I453" s="121" t="s">
        <v>324</v>
      </c>
      <c r="J453" s="119">
        <v>1</v>
      </c>
      <c r="K453" s="122">
        <f>IF(G453="","",VLOOKUP(G453,ARANCEL!$B$5:$D$121,3,FALSE)*J453)</f>
        <v>25865</v>
      </c>
      <c r="L453" s="1229" t="s">
        <v>6017</v>
      </c>
      <c r="M453" s="1229">
        <v>4500245532</v>
      </c>
      <c r="N453" s="1229">
        <v>9813</v>
      </c>
    </row>
    <row r="454" spans="1:14" s="542" customFormat="1" x14ac:dyDescent="0.25">
      <c r="A454" s="255" t="s">
        <v>305</v>
      </c>
      <c r="B454" s="256">
        <v>41948</v>
      </c>
      <c r="C454" s="257" t="s">
        <v>8471</v>
      </c>
      <c r="D454" s="255" t="s">
        <v>86</v>
      </c>
      <c r="E454" s="258">
        <v>10275261</v>
      </c>
      <c r="F454" s="255">
        <v>28927877</v>
      </c>
      <c r="G454" s="255">
        <v>2704013</v>
      </c>
      <c r="H454" s="120" t="str">
        <f>IF(G454="","",VLOOKUP(G454,ARANCEL!$B$5:$D$121,2,FALSE))</f>
        <v>PROVISORIO (POR PIEZA)</v>
      </c>
      <c r="I454" s="121" t="s">
        <v>340</v>
      </c>
      <c r="J454" s="119">
        <v>1</v>
      </c>
      <c r="K454" s="122">
        <f>IF(G454="","",VLOOKUP(G454,ARANCEL!$B$5:$D$121,3,FALSE)*J454)</f>
        <v>3250</v>
      </c>
      <c r="L454" s="1229" t="s">
        <v>8279</v>
      </c>
      <c r="M454" s="1229">
        <v>4500260648</v>
      </c>
      <c r="N454" s="1229" t="s">
        <v>8295</v>
      </c>
    </row>
    <row r="455" spans="1:14" s="542" customFormat="1" x14ac:dyDescent="0.25">
      <c r="A455" s="255" t="s">
        <v>305</v>
      </c>
      <c r="B455" s="256">
        <v>41642</v>
      </c>
      <c r="C455" s="257" t="s">
        <v>651</v>
      </c>
      <c r="D455" s="255" t="s">
        <v>385</v>
      </c>
      <c r="E455" s="258">
        <v>10168279</v>
      </c>
      <c r="F455" s="255">
        <v>24465666</v>
      </c>
      <c r="G455" s="255">
        <v>2704013</v>
      </c>
      <c r="H455" s="120" t="str">
        <f>IF(G455="","",VLOOKUP(G455,ARANCEL!$B$5:$D$121,2,FALSE))</f>
        <v>PROVISORIO (POR PIEZA)</v>
      </c>
      <c r="I455" s="121" t="s">
        <v>317</v>
      </c>
      <c r="J455" s="119">
        <v>1</v>
      </c>
      <c r="K455" s="122">
        <f>IF(G455="","",VLOOKUP(G455,ARANCEL!$B$5:$D$121,3,FALSE)*J455)</f>
        <v>3250</v>
      </c>
      <c r="L455" s="1236" t="s">
        <v>597</v>
      </c>
      <c r="M455" s="1236">
        <v>4500211683</v>
      </c>
      <c r="N455" s="1236">
        <v>8221</v>
      </c>
    </row>
    <row r="456" spans="1:14" s="542" customFormat="1" x14ac:dyDescent="0.25">
      <c r="A456" s="255" t="s">
        <v>305</v>
      </c>
      <c r="B456" s="256">
        <v>41642</v>
      </c>
      <c r="C456" s="257" t="s">
        <v>651</v>
      </c>
      <c r="D456" s="255" t="s">
        <v>385</v>
      </c>
      <c r="E456" s="258">
        <v>10168279</v>
      </c>
      <c r="F456" s="255">
        <v>24465666</v>
      </c>
      <c r="G456" s="255">
        <v>2704003</v>
      </c>
      <c r="H456" s="120" t="str">
        <f>IF(G456="","",VLOOKUP(G456,ARANCEL!$B$5:$D$121,2,FALSE))</f>
        <v xml:space="preserve">CORONA PERIFERICA CON PERNO MUÑON COLADO </v>
      </c>
      <c r="I456" s="121" t="s">
        <v>317</v>
      </c>
      <c r="J456" s="119">
        <v>1</v>
      </c>
      <c r="K456" s="122">
        <f>IF(G456="","",VLOOKUP(G456,ARANCEL!$B$5:$D$121,3,FALSE)*J456)</f>
        <v>32612</v>
      </c>
      <c r="L456" s="1236" t="s">
        <v>597</v>
      </c>
      <c r="M456" s="1236">
        <v>4500211683</v>
      </c>
      <c r="N456" s="1236">
        <v>8221</v>
      </c>
    </row>
    <row r="457" spans="1:14" s="542" customFormat="1" x14ac:dyDescent="0.25">
      <c r="A457" s="255" t="s">
        <v>305</v>
      </c>
      <c r="B457" s="256">
        <v>41948</v>
      </c>
      <c r="C457" s="257" t="s">
        <v>8053</v>
      </c>
      <c r="D457" s="255" t="s">
        <v>86</v>
      </c>
      <c r="E457" s="258">
        <v>10275261</v>
      </c>
      <c r="F457" s="255">
        <v>28927877</v>
      </c>
      <c r="G457" s="255">
        <v>2704003</v>
      </c>
      <c r="H457" s="120" t="str">
        <f>IF(G457="","",VLOOKUP(G457,ARANCEL!$B$5:$D$121,2,FALSE))</f>
        <v xml:space="preserve">CORONA PERIFERICA CON PERNO MUÑON COLADO </v>
      </c>
      <c r="I457" s="121" t="s">
        <v>340</v>
      </c>
      <c r="J457" s="119">
        <v>1</v>
      </c>
      <c r="K457" s="122">
        <f>IF(G457="","",VLOOKUP(G457,ARANCEL!$B$5:$D$121,3,FALSE)*J457)</f>
        <v>32612</v>
      </c>
      <c r="L457" s="1229" t="s">
        <v>8279</v>
      </c>
      <c r="M457" s="1229">
        <v>4500260648</v>
      </c>
      <c r="N457" s="1229" t="s">
        <v>8295</v>
      </c>
    </row>
    <row r="458" spans="1:14" s="542" customFormat="1" x14ac:dyDescent="0.25">
      <c r="A458" s="255" t="s">
        <v>305</v>
      </c>
      <c r="B458" s="256">
        <v>41772</v>
      </c>
      <c r="C458" s="257" t="s">
        <v>4460</v>
      </c>
      <c r="D458" s="255" t="s">
        <v>620</v>
      </c>
      <c r="E458" s="258">
        <v>10196071</v>
      </c>
      <c r="F458" s="255">
        <v>26157315</v>
      </c>
      <c r="G458" s="255">
        <v>2704005</v>
      </c>
      <c r="H458" s="120" t="str">
        <f>IF(G458="","",VLOOKUP(G458,ARANCEL!$B$5:$D$121,2,FALSE))</f>
        <v>PROVISORIO</v>
      </c>
      <c r="I458" s="121" t="s">
        <v>340</v>
      </c>
      <c r="J458" s="119">
        <v>1</v>
      </c>
      <c r="K458" s="122">
        <f>IF(G458="","",VLOOKUP(G458,ARANCEL!$B$5:$D$121,3,FALSE)*J458)</f>
        <v>3250</v>
      </c>
      <c r="L458" s="1229" t="s">
        <v>5292</v>
      </c>
      <c r="M458" s="1229">
        <v>4500235498</v>
      </c>
      <c r="N458" s="1229">
        <v>9398</v>
      </c>
    </row>
    <row r="459" spans="1:14" s="542" customFormat="1" x14ac:dyDescent="0.25">
      <c r="A459" s="255" t="s">
        <v>305</v>
      </c>
      <c r="B459" s="256">
        <v>41772</v>
      </c>
      <c r="C459" s="257" t="s">
        <v>4460</v>
      </c>
      <c r="D459" s="255" t="s">
        <v>620</v>
      </c>
      <c r="E459" s="258">
        <v>10196071</v>
      </c>
      <c r="F459" s="255">
        <v>26157315</v>
      </c>
      <c r="G459" s="255">
        <v>2704003</v>
      </c>
      <c r="H459" s="120" t="str">
        <f>IF(G459="","",VLOOKUP(G459,ARANCEL!$B$5:$D$121,2,FALSE))</f>
        <v xml:space="preserve">CORONA PERIFERICA CON PERNO MUÑON COLADO </v>
      </c>
      <c r="I459" s="121" t="s">
        <v>340</v>
      </c>
      <c r="J459" s="119">
        <v>1</v>
      </c>
      <c r="K459" s="122">
        <f>IF(G459="","",VLOOKUP(G459,ARANCEL!$B$5:$D$121,3,FALSE)*J459)</f>
        <v>32612</v>
      </c>
      <c r="L459" s="1229" t="s">
        <v>5292</v>
      </c>
      <c r="M459" s="1229">
        <v>4500235498</v>
      </c>
      <c r="N459" s="1229">
        <v>9398</v>
      </c>
    </row>
    <row r="460" spans="1:14" s="542" customFormat="1" x14ac:dyDescent="0.25">
      <c r="A460" s="255" t="s">
        <v>305</v>
      </c>
      <c r="B460" s="256">
        <v>41807</v>
      </c>
      <c r="C460" s="257" t="s">
        <v>5158</v>
      </c>
      <c r="D460" s="255" t="s">
        <v>604</v>
      </c>
      <c r="E460" s="258">
        <v>10211530</v>
      </c>
      <c r="F460" s="255">
        <v>26129961</v>
      </c>
      <c r="G460" s="255">
        <v>2705003</v>
      </c>
      <c r="H460" s="120" t="str">
        <f>IF(G460="","",VLOOKUP(G460,ARANCEL!$B$5:$D$121,2,FALSE))</f>
        <v>INCRUSTACION ESTETICA (ART-GLASS O CERAMICA)</v>
      </c>
      <c r="I460" s="121" t="s">
        <v>618</v>
      </c>
      <c r="J460" s="119">
        <v>1</v>
      </c>
      <c r="K460" s="122">
        <f>IF(G460="","",VLOOKUP(G460,ARANCEL!$B$5:$D$121,3,FALSE)*J460)</f>
        <v>15676</v>
      </c>
      <c r="L460" s="1229" t="s">
        <v>5742</v>
      </c>
      <c r="M460" s="1229">
        <v>4500239441</v>
      </c>
      <c r="N460" s="1229" t="s">
        <v>5755</v>
      </c>
    </row>
    <row r="461" spans="1:14" s="542" customFormat="1" x14ac:dyDescent="0.25">
      <c r="A461" s="255" t="s">
        <v>305</v>
      </c>
      <c r="B461" s="256">
        <v>41733</v>
      </c>
      <c r="C461" s="257" t="s">
        <v>3760</v>
      </c>
      <c r="D461" s="255" t="s">
        <v>408</v>
      </c>
      <c r="E461" s="258">
        <v>10186067</v>
      </c>
      <c r="F461" s="255">
        <v>25692440</v>
      </c>
      <c r="G461" s="255">
        <v>2705003</v>
      </c>
      <c r="H461" s="120" t="str">
        <f>IF(G461="","",VLOOKUP(G461,ARANCEL!$B$5:$D$121,2,FALSE))</f>
        <v>INCRUSTACION ESTETICA (ART-GLASS O CERAMICA)</v>
      </c>
      <c r="I461" s="121" t="s">
        <v>335</v>
      </c>
      <c r="J461" s="119">
        <v>1</v>
      </c>
      <c r="K461" s="122">
        <f>IF(G461="","",VLOOKUP(G461,ARANCEL!$B$5:$D$121,3,FALSE)*J461)</f>
        <v>15676</v>
      </c>
      <c r="L461" s="1229" t="s">
        <v>4612</v>
      </c>
      <c r="M461" s="1229">
        <v>4500230026</v>
      </c>
      <c r="N461" s="1229">
        <v>9208</v>
      </c>
    </row>
    <row r="462" spans="1:14" s="544" customFormat="1" x14ac:dyDescent="0.25">
      <c r="A462" s="255" t="s">
        <v>305</v>
      </c>
      <c r="B462" s="256">
        <v>41715</v>
      </c>
      <c r="C462" s="257" t="s">
        <v>3368</v>
      </c>
      <c r="D462" s="255" t="s">
        <v>2904</v>
      </c>
      <c r="E462" s="258">
        <v>10181478</v>
      </c>
      <c r="F462" s="255">
        <v>25436857</v>
      </c>
      <c r="G462" s="255">
        <v>2707001</v>
      </c>
      <c r="H462" s="120" t="str">
        <f>IF(G462="","",VLOOKUP(G462,ARANCEL!$B$5:$D$121,2,FALSE))</f>
        <v xml:space="preserve">PLANO DE RELAJACION </v>
      </c>
      <c r="I462" s="121" t="s">
        <v>306</v>
      </c>
      <c r="J462" s="119">
        <v>1</v>
      </c>
      <c r="K462" s="122">
        <f>IF(G462="","",VLOOKUP(G462,ARANCEL!$B$5:$D$121,3,FALSE)*J462)</f>
        <v>9221</v>
      </c>
      <c r="L462" s="1235" t="str">
        <f>IF(E462="","","IMPAGO")</f>
        <v>IMPAGO</v>
      </c>
      <c r="M462" s="1235" t="str">
        <f>IF(L462="IMPAGO","SIN O.C.","")</f>
        <v>SIN O.C.</v>
      </c>
      <c r="N462" s="1235" t="str">
        <f>IF(L462="IMPAGO","SIN FACT.","")</f>
        <v>SIN FACT.</v>
      </c>
    </row>
    <row r="463" spans="1:14" s="544" customFormat="1" x14ac:dyDescent="0.25">
      <c r="A463" s="255" t="s">
        <v>305</v>
      </c>
      <c r="B463" s="256">
        <v>41641</v>
      </c>
      <c r="C463" s="257" t="s">
        <v>650</v>
      </c>
      <c r="D463" s="255" t="s">
        <v>620</v>
      </c>
      <c r="E463" s="258">
        <v>10168223</v>
      </c>
      <c r="F463" s="255">
        <v>24200228</v>
      </c>
      <c r="G463" s="255">
        <v>2707001</v>
      </c>
      <c r="H463" s="120" t="str">
        <f>IF(G463="","",VLOOKUP(G463,ARANCEL!$B$5:$D$121,2,FALSE))</f>
        <v xml:space="preserve">PLANO DE RELAJACION </v>
      </c>
      <c r="I463" s="121" t="s">
        <v>306</v>
      </c>
      <c r="J463" s="119">
        <v>1</v>
      </c>
      <c r="K463" s="122">
        <f>IF(G463="","",VLOOKUP(G463,ARANCEL!$B$5:$D$121,3,FALSE)*J463)</f>
        <v>9221</v>
      </c>
      <c r="L463" s="1236" t="s">
        <v>597</v>
      </c>
      <c r="M463" s="1236">
        <v>4500211683</v>
      </c>
      <c r="N463" s="1236">
        <v>8221</v>
      </c>
    </row>
    <row r="464" spans="1:14" s="544" customFormat="1" x14ac:dyDescent="0.25">
      <c r="A464" s="255" t="s">
        <v>305</v>
      </c>
      <c r="B464" s="256">
        <v>41682</v>
      </c>
      <c r="C464" s="257" t="s">
        <v>2819</v>
      </c>
      <c r="D464" s="255" t="s">
        <v>620</v>
      </c>
      <c r="E464" s="258">
        <v>10174643</v>
      </c>
      <c r="F464" s="255">
        <v>22726093</v>
      </c>
      <c r="G464" s="255">
        <v>2702048</v>
      </c>
      <c r="H464" s="120" t="str">
        <f>IF(G464="","",VLOOKUP(G464,ARANCEL!$B$5:$D$121,2,FALSE))</f>
        <v xml:space="preserve">SERVICIO LAB. IMPLANTE CORONA CEMENTADA/ATORNILLADA </v>
      </c>
      <c r="I464" s="121" t="s">
        <v>342</v>
      </c>
      <c r="J464" s="119">
        <v>1</v>
      </c>
      <c r="K464" s="122">
        <f>IF(G464="","",VLOOKUP(G464,ARANCEL!$B$5:$D$121,3,FALSE)*J464)</f>
        <v>43857</v>
      </c>
      <c r="L464" s="1235" t="str">
        <f>IF(E464="","","IMPAGO")</f>
        <v>IMPAGO</v>
      </c>
      <c r="M464" s="1235" t="str">
        <f>IF(L464="IMPAGO","SIN O.C.","")</f>
        <v>SIN O.C.</v>
      </c>
      <c r="N464" s="1235" t="str">
        <f>IF(L464="IMPAGO","SIN FACT.","")</f>
        <v>SIN FACT.</v>
      </c>
    </row>
    <row r="465" spans="1:14" s="544" customFormat="1" x14ac:dyDescent="0.25">
      <c r="A465" s="255" t="s">
        <v>305</v>
      </c>
      <c r="B465" s="256">
        <v>41683</v>
      </c>
      <c r="C465" s="257" t="s">
        <v>2765</v>
      </c>
      <c r="D465" s="255" t="s">
        <v>599</v>
      </c>
      <c r="E465" s="258">
        <v>10173429</v>
      </c>
      <c r="F465" s="255">
        <v>24970022</v>
      </c>
      <c r="G465" s="255">
        <v>2705003</v>
      </c>
      <c r="H465" s="120" t="str">
        <f>IF(G465="","",VLOOKUP(G465,ARANCEL!$B$5:$D$121,2,FALSE))</f>
        <v>INCRUSTACION ESTETICA (ART-GLASS O CERAMICA)</v>
      </c>
      <c r="I465" s="121" t="s">
        <v>312</v>
      </c>
      <c r="J465" s="119">
        <v>1</v>
      </c>
      <c r="K465" s="122">
        <f>IF(G465="","",VLOOKUP(G465,ARANCEL!$B$5:$D$121,3,FALSE)*J465)</f>
        <v>15676</v>
      </c>
      <c r="L465" s="1229" t="s">
        <v>3438</v>
      </c>
      <c r="M465" s="1229">
        <v>4500220789</v>
      </c>
      <c r="N465" s="1229">
        <v>8626</v>
      </c>
    </row>
    <row r="466" spans="1:14" s="544" customFormat="1" x14ac:dyDescent="0.25">
      <c r="A466" s="255" t="s">
        <v>305</v>
      </c>
      <c r="B466" s="256">
        <v>42026</v>
      </c>
      <c r="C466" s="257" t="s">
        <v>9625</v>
      </c>
      <c r="D466" s="255" t="s">
        <v>619</v>
      </c>
      <c r="E466" s="258">
        <v>10311447</v>
      </c>
      <c r="F466" s="255">
        <v>29552691</v>
      </c>
      <c r="G466" s="255">
        <v>2704013</v>
      </c>
      <c r="H466" s="120" t="str">
        <f>IF(G466="","",VLOOKUP(G466,ARANCEL!$B$5:$D$121,2,FALSE))</f>
        <v>PROVISORIO (POR PIEZA)</v>
      </c>
      <c r="I466" s="121" t="s">
        <v>337</v>
      </c>
      <c r="J466" s="119">
        <v>1</v>
      </c>
      <c r="K466" s="122">
        <f>IF(G466="","",VLOOKUP(G466,ARANCEL!$B$5:$D$121,3,FALSE)*J466)</f>
        <v>3250</v>
      </c>
      <c r="L466" s="1235" t="str">
        <f>IF(E466="","","IMPAGO")</f>
        <v>IMPAGO</v>
      </c>
      <c r="M466" s="1235" t="str">
        <f>IF(L466="IMPAGO","SIN O.C.","")</f>
        <v>SIN O.C.</v>
      </c>
      <c r="N466" s="1235" t="str">
        <f>IF(L466="IMPAGO","SIN FACT.","")</f>
        <v>SIN FACT.</v>
      </c>
    </row>
    <row r="467" spans="1:14" s="544" customFormat="1" x14ac:dyDescent="0.25">
      <c r="A467" s="255" t="s">
        <v>305</v>
      </c>
      <c r="B467" s="256">
        <v>42026</v>
      </c>
      <c r="C467" s="257" t="s">
        <v>9625</v>
      </c>
      <c r="D467" s="255" t="s">
        <v>619</v>
      </c>
      <c r="E467" s="258">
        <v>10311447</v>
      </c>
      <c r="F467" s="255">
        <v>29552691</v>
      </c>
      <c r="G467" s="255">
        <v>2701002</v>
      </c>
      <c r="H467" s="120" t="str">
        <f>IF(G467="","",VLOOKUP(G467,ARANCEL!$B$5:$D$121,2,FALSE))</f>
        <v>COSTO LABORATORIO ENCERADO DIA</v>
      </c>
      <c r="I467" s="121" t="s">
        <v>347</v>
      </c>
      <c r="J467" s="119">
        <v>2</v>
      </c>
      <c r="K467" s="122">
        <f>IF(G467="","",VLOOKUP(G467,ARANCEL!$B$5:$D$121,3,FALSE)*J467)</f>
        <v>44982</v>
      </c>
      <c r="L467" s="1235" t="str">
        <f>IF(E467="","","IMPAGO")</f>
        <v>IMPAGO</v>
      </c>
      <c r="M467" s="1235" t="str">
        <f>IF(L467="IMPAGO","SIN O.C.","")</f>
        <v>SIN O.C.</v>
      </c>
      <c r="N467" s="1235" t="str">
        <f>IF(L467="IMPAGO","SIN FACT.","")</f>
        <v>SIN FACT.</v>
      </c>
    </row>
    <row r="468" spans="1:14" s="487" customFormat="1" x14ac:dyDescent="0.25">
      <c r="A468" s="255" t="s">
        <v>305</v>
      </c>
      <c r="B468" s="256">
        <v>41731</v>
      </c>
      <c r="C468" s="257" t="s">
        <v>3651</v>
      </c>
      <c r="D468" s="255" t="s">
        <v>2904</v>
      </c>
      <c r="E468" s="258">
        <v>10184987</v>
      </c>
      <c r="F468" s="255">
        <v>25574514</v>
      </c>
      <c r="G468" s="255">
        <v>2707001</v>
      </c>
      <c r="H468" s="120" t="str">
        <f>IF(G468="","",VLOOKUP(G468,ARANCEL!$B$5:$D$121,2,FALSE))</f>
        <v xml:space="preserve">PLANO DE RELAJACION </v>
      </c>
      <c r="I468" s="121" t="s">
        <v>306</v>
      </c>
      <c r="J468" s="119">
        <v>1</v>
      </c>
      <c r="K468" s="122">
        <f>IF(G468="","",VLOOKUP(G468,ARANCEL!$B$5:$D$121,3,FALSE)*J468)</f>
        <v>9221</v>
      </c>
      <c r="L468" s="1229" t="s">
        <v>4612</v>
      </c>
      <c r="M468" s="1229">
        <v>4500230026</v>
      </c>
      <c r="N468" s="1229">
        <v>9208</v>
      </c>
    </row>
    <row r="469" spans="1:14" s="551" customFormat="1" x14ac:dyDescent="0.25">
      <c r="A469" s="255" t="s">
        <v>305</v>
      </c>
      <c r="B469" s="556">
        <v>41918</v>
      </c>
      <c r="C469" s="557" t="s">
        <v>7473</v>
      </c>
      <c r="D469" s="555" t="s">
        <v>89</v>
      </c>
      <c r="E469" s="558">
        <v>10260893</v>
      </c>
      <c r="F469" s="555">
        <v>28656070</v>
      </c>
      <c r="G469" s="555">
        <v>2705003</v>
      </c>
      <c r="H469" s="120" t="str">
        <f>IF(G469="","",VLOOKUP(G469,ARANCEL!$B$5:$D$121,2,FALSE))</f>
        <v>INCRUSTACION ESTETICA (ART-GLASS O CERAMICA)</v>
      </c>
      <c r="I469" s="121" t="s">
        <v>308</v>
      </c>
      <c r="J469" s="119">
        <v>1</v>
      </c>
      <c r="K469" s="122">
        <f>IF(G469="","",VLOOKUP(G469,ARANCEL!$B$5:$D$121,3,FALSE)*J469)</f>
        <v>15676</v>
      </c>
      <c r="L469" s="1229" t="s">
        <v>7548</v>
      </c>
      <c r="M469" s="1229">
        <v>4500255264</v>
      </c>
      <c r="N469" s="1229" t="s">
        <v>7567</v>
      </c>
    </row>
    <row r="470" spans="1:14" s="561" customFormat="1" x14ac:dyDescent="0.25">
      <c r="A470" s="255" t="s">
        <v>305</v>
      </c>
      <c r="B470" s="164">
        <v>41677</v>
      </c>
      <c r="C470" s="118" t="s">
        <v>2663</v>
      </c>
      <c r="D470" s="119" t="s">
        <v>607</v>
      </c>
      <c r="E470" s="162">
        <v>10172150</v>
      </c>
      <c r="F470" s="119">
        <v>24484329</v>
      </c>
      <c r="G470" s="119">
        <v>2705003</v>
      </c>
      <c r="H470" s="120" t="str">
        <f>IF(G470="","",VLOOKUP(G470,ARANCEL!$B$5:$D$121,2,FALSE))</f>
        <v>INCRUSTACION ESTETICA (ART-GLASS O CERAMICA)</v>
      </c>
      <c r="I470" s="121" t="s">
        <v>312</v>
      </c>
      <c r="J470" s="119">
        <v>1</v>
      </c>
      <c r="K470" s="122">
        <f>IF(G470="","",VLOOKUP(G470,ARANCEL!$B$5:$D$121,3,FALSE)*J470)</f>
        <v>15676</v>
      </c>
      <c r="L470" s="1229" t="s">
        <v>2842</v>
      </c>
      <c r="M470" s="1229">
        <v>4500216231</v>
      </c>
      <c r="N470" s="1229">
        <v>8404</v>
      </c>
    </row>
    <row r="471" spans="1:14" s="561" customFormat="1" x14ac:dyDescent="0.25">
      <c r="A471" s="255" t="s">
        <v>305</v>
      </c>
      <c r="B471" s="164">
        <v>41969</v>
      </c>
      <c r="C471" s="118" t="s">
        <v>8534</v>
      </c>
      <c r="D471" s="119" t="s">
        <v>7185</v>
      </c>
      <c r="E471" s="162">
        <v>10285893</v>
      </c>
      <c r="F471" s="119">
        <v>29650303</v>
      </c>
      <c r="G471" s="119">
        <v>2707001</v>
      </c>
      <c r="H471" s="120" t="str">
        <f>IF(G471="","",VLOOKUP(G471,ARANCEL!$B$5:$D$121,2,FALSE))</f>
        <v xml:space="preserve">PLANO DE RELAJACION </v>
      </c>
      <c r="I471" s="121" t="s">
        <v>306</v>
      </c>
      <c r="J471" s="119">
        <v>1</v>
      </c>
      <c r="K471" s="122">
        <f>IF(G471="","",VLOOKUP(G471,ARANCEL!$B$5:$D$121,3,FALSE)*J471)</f>
        <v>9221</v>
      </c>
      <c r="L471" s="1229" t="s">
        <v>8256</v>
      </c>
      <c r="M471" s="1229">
        <v>4500265488</v>
      </c>
      <c r="N471" s="1229" t="s">
        <v>8949</v>
      </c>
    </row>
    <row r="472" spans="1:14" s="551" customFormat="1" x14ac:dyDescent="0.25">
      <c r="A472" s="255" t="s">
        <v>305</v>
      </c>
      <c r="B472" s="556">
        <v>41953</v>
      </c>
      <c r="C472" s="557" t="s">
        <v>8097</v>
      </c>
      <c r="D472" s="555" t="s">
        <v>89</v>
      </c>
      <c r="E472" s="558">
        <v>10276833</v>
      </c>
      <c r="F472" s="555">
        <v>29415006</v>
      </c>
      <c r="G472" s="555">
        <v>2705003</v>
      </c>
      <c r="H472" s="120" t="str">
        <f>IF(G472="","",VLOOKUP(G472,ARANCEL!$B$5:$D$121,2,FALSE))</f>
        <v>INCRUSTACION ESTETICA (ART-GLASS O CERAMICA)</v>
      </c>
      <c r="I472" s="121" t="s">
        <v>326</v>
      </c>
      <c r="J472" s="119">
        <v>1</v>
      </c>
      <c r="K472" s="122">
        <f>IF(G472="","",VLOOKUP(G472,ARANCEL!$B$5:$D$121,3,FALSE)*J472)</f>
        <v>15676</v>
      </c>
      <c r="L472" s="1349" t="s">
        <v>9431</v>
      </c>
      <c r="M472" s="1349">
        <v>4500269283</v>
      </c>
      <c r="N472" s="1349" t="s">
        <v>9452</v>
      </c>
    </row>
    <row r="473" spans="1:14" s="544" customFormat="1" x14ac:dyDescent="0.25">
      <c r="A473" s="255" t="s">
        <v>305</v>
      </c>
      <c r="B473" s="256">
        <v>42050</v>
      </c>
      <c r="C473" s="257" t="s">
        <v>9621</v>
      </c>
      <c r="D473" s="255"/>
      <c r="E473" s="258">
        <v>10311455</v>
      </c>
      <c r="F473" s="255">
        <v>30603993</v>
      </c>
      <c r="G473" s="255">
        <v>2707001</v>
      </c>
      <c r="H473" s="120" t="str">
        <f>IF(G473="","",VLOOKUP(G473,ARANCEL!$B$5:$D$121,2,FALSE))</f>
        <v xml:space="preserve">PLANO DE RELAJACION </v>
      </c>
      <c r="I473" s="121" t="s">
        <v>306</v>
      </c>
      <c r="J473" s="119">
        <v>1</v>
      </c>
      <c r="K473" s="122">
        <f>IF(G473="","",VLOOKUP(G473,ARANCEL!$B$5:$D$121,3,FALSE)*J473)</f>
        <v>9221</v>
      </c>
      <c r="L473" s="1235" t="str">
        <f>IF(E473="","","IMPAGO")</f>
        <v>IMPAGO</v>
      </c>
      <c r="M473" s="1235" t="str">
        <f>IF(L473="IMPAGO","SIN O.C.","")</f>
        <v>SIN O.C.</v>
      </c>
      <c r="N473" s="1235" t="str">
        <f>IF(L473="IMPAGO","SIN FACT.","")</f>
        <v>SIN FACT.</v>
      </c>
    </row>
    <row r="474" spans="1:14" s="561" customFormat="1" x14ac:dyDescent="0.25">
      <c r="A474" s="255" t="s">
        <v>305</v>
      </c>
      <c r="B474" s="556">
        <v>41787</v>
      </c>
      <c r="C474" s="557" t="s">
        <v>4833</v>
      </c>
      <c r="D474" s="555" t="s">
        <v>89</v>
      </c>
      <c r="E474" s="558">
        <v>10203636</v>
      </c>
      <c r="F474" s="555">
        <v>26643114</v>
      </c>
      <c r="G474" s="555">
        <v>2704013</v>
      </c>
      <c r="H474" s="120" t="str">
        <f>IF(G474="","",VLOOKUP(G474,ARANCEL!$B$5:$D$121,2,FALSE))</f>
        <v>PROVISORIO (POR PIEZA)</v>
      </c>
      <c r="I474" s="121" t="s">
        <v>324</v>
      </c>
      <c r="J474" s="119">
        <v>1</v>
      </c>
      <c r="K474" s="122">
        <f>IF(G474="","",VLOOKUP(G474,ARANCEL!$B$5:$D$121,3,FALSE)*J474)</f>
        <v>3250</v>
      </c>
      <c r="L474" s="1229" t="s">
        <v>5292</v>
      </c>
      <c r="M474" s="1229">
        <v>4500235498</v>
      </c>
      <c r="N474" s="1229">
        <v>9398</v>
      </c>
    </row>
    <row r="475" spans="1:14" s="561" customFormat="1" x14ac:dyDescent="0.25">
      <c r="A475" s="555" t="s">
        <v>305</v>
      </c>
      <c r="B475" s="556">
        <v>41793</v>
      </c>
      <c r="C475" s="557" t="s">
        <v>4833</v>
      </c>
      <c r="D475" s="555" t="s">
        <v>89</v>
      </c>
      <c r="E475" s="558">
        <v>10204614</v>
      </c>
      <c r="F475" s="555">
        <v>26643114</v>
      </c>
      <c r="G475" s="555">
        <v>2704003</v>
      </c>
      <c r="H475" s="120" t="str">
        <f>IF(G475="","",VLOOKUP(G475,ARANCEL!$B$5:$D$121,2,FALSE))</f>
        <v xml:space="preserve">CORONA PERIFERICA CON PERNO MUÑON COLADO </v>
      </c>
      <c r="I475" s="121" t="s">
        <v>324</v>
      </c>
      <c r="J475" s="119">
        <v>1</v>
      </c>
      <c r="K475" s="122">
        <f>IF(G475="","",VLOOKUP(G475,ARANCEL!$B$5:$D$121,3,FALSE)*J475)</f>
        <v>32612</v>
      </c>
      <c r="L475" s="1229" t="s">
        <v>5742</v>
      </c>
      <c r="M475" s="1229">
        <v>4500239441</v>
      </c>
      <c r="N475" s="1229" t="s">
        <v>5755</v>
      </c>
    </row>
    <row r="476" spans="1:14" s="565" customFormat="1" x14ac:dyDescent="0.25">
      <c r="A476" s="555" t="s">
        <v>305</v>
      </c>
      <c r="B476" s="556">
        <v>41908</v>
      </c>
      <c r="C476" s="557" t="s">
        <v>3296</v>
      </c>
      <c r="D476" s="555" t="s">
        <v>2904</v>
      </c>
      <c r="E476" s="558">
        <v>10258402</v>
      </c>
      <c r="F476" s="555">
        <v>28707748</v>
      </c>
      <c r="G476" s="555">
        <v>2707001</v>
      </c>
      <c r="H476" s="120" t="str">
        <f>IF(G476="","",VLOOKUP(G476,ARANCEL!$B$5:$D$121,2,FALSE))</f>
        <v xml:space="preserve">PLANO DE RELAJACION </v>
      </c>
      <c r="I476" s="121" t="s">
        <v>306</v>
      </c>
      <c r="J476" s="119">
        <v>1</v>
      </c>
      <c r="K476" s="122">
        <f>IF(G476="","",VLOOKUP(G476,ARANCEL!$B$5:$D$121,3,FALSE)*J476)</f>
        <v>9221</v>
      </c>
      <c r="L476" s="1229" t="s">
        <v>7548</v>
      </c>
      <c r="M476" s="1229">
        <v>4500254790</v>
      </c>
      <c r="N476" s="1229" t="s">
        <v>7559</v>
      </c>
    </row>
    <row r="477" spans="1:14" s="565" customFormat="1" x14ac:dyDescent="0.25">
      <c r="A477" s="555" t="s">
        <v>305</v>
      </c>
      <c r="B477" s="556">
        <v>41942</v>
      </c>
      <c r="C477" s="557" t="s">
        <v>7942</v>
      </c>
      <c r="D477" s="555" t="s">
        <v>86</v>
      </c>
      <c r="E477" s="558">
        <v>10272383</v>
      </c>
      <c r="F477" s="555">
        <v>28694038</v>
      </c>
      <c r="G477" s="555">
        <v>2704005</v>
      </c>
      <c r="H477" s="120" t="str">
        <f>IF(G477="","",VLOOKUP(G477,ARANCEL!$B$5:$D$121,2,FALSE))</f>
        <v>PROVISORIO</v>
      </c>
      <c r="I477" s="121" t="s">
        <v>322</v>
      </c>
      <c r="J477" s="119">
        <v>1</v>
      </c>
      <c r="K477" s="122">
        <f>IF(G477="","",VLOOKUP(G477,ARANCEL!$B$5:$D$121,3,FALSE)*J477)</f>
        <v>3250</v>
      </c>
      <c r="L477" s="1229" t="s">
        <v>8279</v>
      </c>
      <c r="M477" s="1229">
        <v>4500260648</v>
      </c>
      <c r="N477" s="1229" t="s">
        <v>8295</v>
      </c>
    </row>
    <row r="478" spans="1:14" s="565" customFormat="1" x14ac:dyDescent="0.25">
      <c r="A478" s="588" t="s">
        <v>305</v>
      </c>
      <c r="B478" s="556">
        <v>41942</v>
      </c>
      <c r="C478" s="557" t="s">
        <v>7942</v>
      </c>
      <c r="D478" s="555" t="s">
        <v>86</v>
      </c>
      <c r="E478" s="558">
        <v>10272383</v>
      </c>
      <c r="F478" s="555">
        <v>28694038</v>
      </c>
      <c r="G478" s="555">
        <v>2704003</v>
      </c>
      <c r="H478" s="120" t="str">
        <f>IF(G478="","",VLOOKUP(G478,ARANCEL!$B$5:$D$121,2,FALSE))</f>
        <v xml:space="preserve">CORONA PERIFERICA CON PERNO MUÑON COLADO </v>
      </c>
      <c r="I478" s="121" t="s">
        <v>322</v>
      </c>
      <c r="J478" s="119">
        <v>1</v>
      </c>
      <c r="K478" s="122">
        <f>IF(G478="","",VLOOKUP(G478,ARANCEL!$B$5:$D$121,3,FALSE)*J478)</f>
        <v>32612</v>
      </c>
      <c r="L478" s="1229" t="s">
        <v>8279</v>
      </c>
      <c r="M478" s="1229">
        <v>4500260648</v>
      </c>
      <c r="N478" s="1229" t="s">
        <v>8295</v>
      </c>
    </row>
    <row r="479" spans="1:14" s="565" customFormat="1" x14ac:dyDescent="0.25">
      <c r="A479" s="555" t="s">
        <v>305</v>
      </c>
      <c r="B479" s="556">
        <v>41774</v>
      </c>
      <c r="C479" s="557" t="s">
        <v>4458</v>
      </c>
      <c r="D479" s="555" t="s">
        <v>620</v>
      </c>
      <c r="E479" s="558">
        <v>10196673</v>
      </c>
      <c r="F479" s="555">
        <v>26401347</v>
      </c>
      <c r="G479" s="555">
        <v>2704005</v>
      </c>
      <c r="H479" s="120" t="str">
        <f>IF(G479="","",VLOOKUP(G479,ARANCEL!$B$5:$D$121,2,FALSE))</f>
        <v>PROVISORIO</v>
      </c>
      <c r="I479" s="121" t="s">
        <v>324</v>
      </c>
      <c r="J479" s="119">
        <v>1</v>
      </c>
      <c r="K479" s="122">
        <f>IF(G479="","",VLOOKUP(G479,ARANCEL!$B$5:$D$121,3,FALSE)*J479)</f>
        <v>3250</v>
      </c>
      <c r="L479" s="1349" t="s">
        <v>9431</v>
      </c>
      <c r="M479" s="1349">
        <v>4500269283</v>
      </c>
      <c r="N479" s="1349" t="s">
        <v>9452</v>
      </c>
    </row>
    <row r="480" spans="1:14" s="565" customFormat="1" x14ac:dyDescent="0.25">
      <c r="A480" s="555" t="s">
        <v>305</v>
      </c>
      <c r="B480" s="556">
        <v>41774</v>
      </c>
      <c r="C480" s="557" t="s">
        <v>4458</v>
      </c>
      <c r="D480" s="555" t="s">
        <v>620</v>
      </c>
      <c r="E480" s="558">
        <v>10196673</v>
      </c>
      <c r="F480" s="555">
        <v>26401347</v>
      </c>
      <c r="G480" s="555">
        <v>2704003</v>
      </c>
      <c r="H480" s="120" t="str">
        <f>IF(G480="","",VLOOKUP(G480,ARANCEL!$B$5:$D$121,2,FALSE))</f>
        <v xml:space="preserve">CORONA PERIFERICA CON PERNO MUÑON COLADO </v>
      </c>
      <c r="I480" s="121" t="s">
        <v>324</v>
      </c>
      <c r="J480" s="119">
        <v>1</v>
      </c>
      <c r="K480" s="122">
        <f>IF(G480="","",VLOOKUP(G480,ARANCEL!$B$5:$D$121,3,FALSE)*J480)</f>
        <v>32612</v>
      </c>
      <c r="L480" s="1349" t="s">
        <v>9431</v>
      </c>
      <c r="M480" s="1349">
        <v>4500269283</v>
      </c>
      <c r="N480" s="1349" t="s">
        <v>9452</v>
      </c>
    </row>
    <row r="481" spans="1:14" s="565" customFormat="1" x14ac:dyDescent="0.25">
      <c r="A481" s="555" t="s">
        <v>305</v>
      </c>
      <c r="B481" s="556">
        <v>41681</v>
      </c>
      <c r="C481" s="557" t="s">
        <v>2820</v>
      </c>
      <c r="D481" s="555" t="s">
        <v>620</v>
      </c>
      <c r="E481" s="558">
        <v>10173117</v>
      </c>
      <c r="F481" s="555">
        <v>24985242</v>
      </c>
      <c r="G481" s="1447">
        <v>2705005</v>
      </c>
      <c r="H481" s="120" t="str">
        <f>IF(G481="","",VLOOKUP(G481,ARANCEL!$B$5:$D$121,2,FALSE))</f>
        <v xml:space="preserve">INCRUSTACION MOLAR ADORO </v>
      </c>
      <c r="I481" s="121" t="s">
        <v>308</v>
      </c>
      <c r="J481" s="119">
        <v>1</v>
      </c>
      <c r="K481" s="122">
        <f>IF(G481="","",VLOOKUP(G481,ARANCEL!$B$5:$D$121,3,FALSE)*J481)</f>
        <v>31487</v>
      </c>
      <c r="L481" s="1229" t="s">
        <v>3438</v>
      </c>
      <c r="M481" s="1229">
        <v>4500220789</v>
      </c>
      <c r="N481" s="1229">
        <v>8626</v>
      </c>
    </row>
    <row r="482" spans="1:14" s="551" customFormat="1" x14ac:dyDescent="0.25">
      <c r="A482" s="555" t="s">
        <v>305</v>
      </c>
      <c r="B482" s="556">
        <v>41984</v>
      </c>
      <c r="C482" s="557" t="s">
        <v>8822</v>
      </c>
      <c r="D482" s="555" t="s">
        <v>385</v>
      </c>
      <c r="E482" s="558">
        <v>10293494</v>
      </c>
      <c r="F482" s="555">
        <v>29745191</v>
      </c>
      <c r="G482" s="555">
        <v>2704013</v>
      </c>
      <c r="H482" s="120" t="str">
        <f>IF(G482="","",VLOOKUP(G482,ARANCEL!$B$5:$D$121,2,FALSE))</f>
        <v>PROVISORIO (POR PIEZA)</v>
      </c>
      <c r="I482" s="121" t="s">
        <v>329</v>
      </c>
      <c r="J482" s="119">
        <v>1</v>
      </c>
      <c r="K482" s="122">
        <f>IF(G482="","",VLOOKUP(G482,ARANCEL!$B$5:$D$121,3,FALSE)*J482)</f>
        <v>3250</v>
      </c>
      <c r="L482" s="1235" t="str">
        <f>IF(E482="","","IMPAGO")</f>
        <v>IMPAGO</v>
      </c>
      <c r="M482" s="1235" t="str">
        <f>IF(L482="IMPAGO","SIN O.C.","")</f>
        <v>SIN O.C.</v>
      </c>
      <c r="N482" s="1235" t="str">
        <f>IF(L482="IMPAGO","SIN FACT.","")</f>
        <v>SIN FACT.</v>
      </c>
    </row>
    <row r="483" spans="1:14" x14ac:dyDescent="0.25">
      <c r="A483" s="119" t="s">
        <v>305</v>
      </c>
      <c r="B483" s="164">
        <v>41758</v>
      </c>
      <c r="C483" s="118" t="s">
        <v>4376</v>
      </c>
      <c r="D483" s="119" t="s">
        <v>607</v>
      </c>
      <c r="E483" s="162">
        <v>10194782</v>
      </c>
      <c r="F483" s="119">
        <v>26030452</v>
      </c>
      <c r="G483" s="119">
        <v>2705003</v>
      </c>
      <c r="H483" s="120" t="str">
        <f>IF(G483="","",VLOOKUP(G483,ARANCEL!$B$5:$D$121,2,FALSE))</f>
        <v>INCRUSTACION ESTETICA (ART-GLASS O CERAMICA)</v>
      </c>
      <c r="I483" s="121" t="s">
        <v>317</v>
      </c>
      <c r="J483" s="119">
        <v>1</v>
      </c>
      <c r="K483" s="122">
        <f>IF(G483="","",VLOOKUP(G483,ARANCEL!$B$5:$D$121,3,FALSE)*J483)</f>
        <v>15676</v>
      </c>
      <c r="L483" s="1235" t="str">
        <f>IF(E483="","","IMPAGO")</f>
        <v>IMPAGO</v>
      </c>
      <c r="M483" s="1235" t="str">
        <f>IF(L483="IMPAGO","SIN O.C.","")</f>
        <v>SIN O.C.</v>
      </c>
      <c r="N483" s="1235" t="str">
        <f>IF(L483="IMPAGO","SIN FACT.","")</f>
        <v>SIN FACT.</v>
      </c>
    </row>
    <row r="484" spans="1:14" s="561" customFormat="1" x14ac:dyDescent="0.25">
      <c r="A484" s="555" t="s">
        <v>305</v>
      </c>
      <c r="B484" s="556">
        <v>41666</v>
      </c>
      <c r="C484" s="557" t="s">
        <v>2585</v>
      </c>
      <c r="D484" s="555" t="s">
        <v>607</v>
      </c>
      <c r="E484" s="558">
        <v>10171010</v>
      </c>
      <c r="F484" s="555">
        <v>24760281</v>
      </c>
      <c r="G484" s="555">
        <v>2705003</v>
      </c>
      <c r="H484" s="120" t="str">
        <f>IF(G484="","",VLOOKUP(G484,ARANCEL!$B$5:$D$121,2,FALSE))</f>
        <v>INCRUSTACION ESTETICA (ART-GLASS O CERAMICA)</v>
      </c>
      <c r="I484" s="121" t="s">
        <v>308</v>
      </c>
      <c r="J484" s="119">
        <v>1</v>
      </c>
      <c r="K484" s="122">
        <f>IF(G484="","",VLOOKUP(G484,ARANCEL!$B$5:$D$121,3,FALSE)*J484)</f>
        <v>15676</v>
      </c>
      <c r="L484" s="1229" t="s">
        <v>2842</v>
      </c>
      <c r="M484" s="1229">
        <v>4500216231</v>
      </c>
      <c r="N484" s="1229">
        <v>8404</v>
      </c>
    </row>
    <row r="485" spans="1:14" s="561" customFormat="1" x14ac:dyDescent="0.25">
      <c r="A485" s="555" t="s">
        <v>305</v>
      </c>
      <c r="B485" s="556">
        <v>41964</v>
      </c>
      <c r="C485" s="557" t="s">
        <v>8447</v>
      </c>
      <c r="D485" s="555" t="s">
        <v>607</v>
      </c>
      <c r="E485" s="558">
        <v>10283922</v>
      </c>
      <c r="F485" s="555">
        <v>29650271</v>
      </c>
      <c r="G485" s="555">
        <v>2704027</v>
      </c>
      <c r="H485" s="120" t="str">
        <f>IF(G485="","",VLOOKUP(G485,ARANCEL!$B$5:$D$121,2,FALSE))</f>
        <v>PROTESIS VALPLAST UNILATERAL (HASTA 2 PIEZAS)</v>
      </c>
      <c r="I485" s="121" t="s">
        <v>306</v>
      </c>
      <c r="J485" s="119">
        <v>1</v>
      </c>
      <c r="K485" s="122">
        <f>IF(G485="","",VLOOKUP(G485,ARANCEL!$B$5:$D$121,3,FALSE)*J485)</f>
        <v>22491</v>
      </c>
      <c r="L485" s="1349" t="s">
        <v>9431</v>
      </c>
      <c r="M485" s="1349">
        <v>4500269283</v>
      </c>
      <c r="N485" s="1349" t="s">
        <v>9452</v>
      </c>
    </row>
    <row r="486" spans="1:14" s="561" customFormat="1" x14ac:dyDescent="0.25">
      <c r="A486" s="555" t="s">
        <v>305</v>
      </c>
      <c r="B486" s="556">
        <v>41659</v>
      </c>
      <c r="C486" s="557" t="s">
        <v>649</v>
      </c>
      <c r="D486" s="555" t="s">
        <v>599</v>
      </c>
      <c r="E486" s="558">
        <v>10169670</v>
      </c>
      <c r="F486" s="555">
        <v>24207879</v>
      </c>
      <c r="G486" s="555">
        <v>2705003</v>
      </c>
      <c r="H486" s="120" t="str">
        <f>IF(G486="","",VLOOKUP(G486,ARANCEL!$B$5:$D$121,2,FALSE))</f>
        <v>INCRUSTACION ESTETICA (ART-GLASS O CERAMICA)</v>
      </c>
      <c r="I486" s="121" t="s">
        <v>308</v>
      </c>
      <c r="J486" s="119">
        <v>1</v>
      </c>
      <c r="K486" s="122">
        <f>IF(G486="","",VLOOKUP(G486,ARANCEL!$B$5:$D$121,3,FALSE)*J486)</f>
        <v>15676</v>
      </c>
      <c r="L486" s="1229" t="s">
        <v>2842</v>
      </c>
      <c r="M486" s="1229">
        <v>4500216230</v>
      </c>
      <c r="N486" s="1229">
        <v>8403</v>
      </c>
    </row>
    <row r="487" spans="1:14" s="591" customFormat="1" x14ac:dyDescent="0.25">
      <c r="A487" s="555" t="s">
        <v>606</v>
      </c>
      <c r="B487" s="1196">
        <v>41759</v>
      </c>
      <c r="C487" s="557" t="s">
        <v>4418</v>
      </c>
      <c r="D487" s="555" t="s">
        <v>598</v>
      </c>
      <c r="E487" s="558">
        <v>10195114</v>
      </c>
      <c r="F487" s="555">
        <v>21508741</v>
      </c>
      <c r="G487" s="555">
        <v>2702048</v>
      </c>
      <c r="H487" s="120" t="str">
        <f>IF(G487="","",VLOOKUP(G487,ARANCEL!$B$5:$D$121,2,FALSE))</f>
        <v xml:space="preserve">SERVICIO LAB. IMPLANTE CORONA CEMENTADA/ATORNILLADA </v>
      </c>
      <c r="I487" s="121" t="s">
        <v>312</v>
      </c>
      <c r="J487" s="119">
        <v>1</v>
      </c>
      <c r="K487" s="122">
        <f>IF(G487="","",VLOOKUP(G487,ARANCEL!$B$5:$D$121,3,FALSE)*J487)</f>
        <v>43857</v>
      </c>
      <c r="L487" s="1235" t="str">
        <f>IF(E487="","","IMPAGO")</f>
        <v>IMPAGO</v>
      </c>
      <c r="M487" s="1235" t="str">
        <f>IF(L487="IMPAGO","SIN O.C.","")</f>
        <v>SIN O.C.</v>
      </c>
      <c r="N487" s="1235" t="str">
        <f>IF(L487="IMPAGO","SIN FACT.","")</f>
        <v>SIN FACT.</v>
      </c>
    </row>
    <row r="488" spans="1:14" s="591" customFormat="1" x14ac:dyDescent="0.25">
      <c r="A488" s="555" t="s">
        <v>305</v>
      </c>
      <c r="B488" s="556">
        <v>41877</v>
      </c>
      <c r="C488" s="557" t="s">
        <v>648</v>
      </c>
      <c r="D488" s="555" t="s">
        <v>620</v>
      </c>
      <c r="E488" s="558">
        <v>10247457</v>
      </c>
      <c r="F488" s="555">
        <v>27954467</v>
      </c>
      <c r="G488" s="555">
        <v>2704013</v>
      </c>
      <c r="H488" s="120" t="str">
        <f>IF(G488="","",VLOOKUP(G488,ARANCEL!$B$5:$D$121,2,FALSE))</f>
        <v>PROVISORIO (POR PIEZA)</v>
      </c>
      <c r="I488" s="121" t="s">
        <v>613</v>
      </c>
      <c r="J488" s="119">
        <v>2</v>
      </c>
      <c r="K488" s="122">
        <f>IF(G488="","",VLOOKUP(G488,ARANCEL!$B$5:$D$121,3,FALSE)*J488)</f>
        <v>6500</v>
      </c>
      <c r="L488" s="1229" t="s">
        <v>6905</v>
      </c>
      <c r="M488" s="1229">
        <v>4500249929</v>
      </c>
      <c r="N488" s="1229" t="s">
        <v>6907</v>
      </c>
    </row>
    <row r="489" spans="1:14" s="594" customFormat="1" x14ac:dyDescent="0.25">
      <c r="A489" s="588" t="s">
        <v>305</v>
      </c>
      <c r="B489" s="556">
        <v>41877</v>
      </c>
      <c r="C489" s="557" t="s">
        <v>648</v>
      </c>
      <c r="D489" s="555" t="s">
        <v>620</v>
      </c>
      <c r="E489" s="558">
        <v>10247457</v>
      </c>
      <c r="F489" s="555">
        <v>27954467</v>
      </c>
      <c r="G489" s="555">
        <v>2704003</v>
      </c>
      <c r="H489" s="120" t="str">
        <f>IF(G489="","",VLOOKUP(G489,ARANCEL!$B$5:$D$121,2,FALSE))</f>
        <v xml:space="preserve">CORONA PERIFERICA CON PERNO MUÑON COLADO </v>
      </c>
      <c r="I489" s="121" t="s">
        <v>613</v>
      </c>
      <c r="J489" s="119">
        <v>2</v>
      </c>
      <c r="K489" s="122">
        <f>IF(G489="","",VLOOKUP(G489,ARANCEL!$B$5:$D$121,3,FALSE)*J489)</f>
        <v>65224</v>
      </c>
      <c r="L489" s="1229" t="s">
        <v>6905</v>
      </c>
      <c r="M489" s="1229">
        <v>4500249929</v>
      </c>
      <c r="N489" s="1229" t="s">
        <v>6907</v>
      </c>
    </row>
    <row r="490" spans="1:14" s="594" customFormat="1" x14ac:dyDescent="0.25">
      <c r="A490" s="588" t="s">
        <v>313</v>
      </c>
      <c r="B490" s="559">
        <v>41760</v>
      </c>
      <c r="C490" s="557" t="s">
        <v>5295</v>
      </c>
      <c r="D490" s="555" t="s">
        <v>5296</v>
      </c>
      <c r="E490" s="558">
        <v>10193319</v>
      </c>
      <c r="F490" s="555">
        <v>21508741</v>
      </c>
      <c r="G490" s="555">
        <v>2702048</v>
      </c>
      <c r="H490" s="120" t="str">
        <f>IF(G490="","",VLOOKUP(G490,ARANCEL!$B$5:$D$121,2,FALSE))</f>
        <v xml:space="preserve">SERVICIO LAB. IMPLANTE CORONA CEMENTADA/ATORNILLADA </v>
      </c>
      <c r="I490" s="121"/>
      <c r="J490" s="119">
        <v>1</v>
      </c>
      <c r="K490" s="122">
        <f>IF(G490="","",VLOOKUP(G490,ARANCEL!$B$5:$D$121,3,FALSE)*J490)</f>
        <v>43857</v>
      </c>
      <c r="L490" s="1229" t="s">
        <v>5292</v>
      </c>
      <c r="M490" s="1229">
        <v>4500235498</v>
      </c>
      <c r="N490" s="1229">
        <v>9398</v>
      </c>
    </row>
    <row r="491" spans="1:14" s="594" customFormat="1" x14ac:dyDescent="0.25">
      <c r="A491" s="555" t="s">
        <v>305</v>
      </c>
      <c r="B491" s="556">
        <v>41771</v>
      </c>
      <c r="C491" s="557" t="s">
        <v>4419</v>
      </c>
      <c r="D491" s="555" t="s">
        <v>408</v>
      </c>
      <c r="E491" s="558">
        <v>10195116</v>
      </c>
      <c r="F491" s="555">
        <v>26119274</v>
      </c>
      <c r="G491" s="555">
        <v>2704005</v>
      </c>
      <c r="H491" s="120" t="str">
        <f>IF(G491="","",VLOOKUP(G491,ARANCEL!$B$5:$D$121,2,FALSE))</f>
        <v>PROVISORIO</v>
      </c>
      <c r="I491" s="121" t="s">
        <v>329</v>
      </c>
      <c r="J491" s="119">
        <v>1</v>
      </c>
      <c r="K491" s="122">
        <f>IF(G491="","",VLOOKUP(G491,ARANCEL!$B$5:$D$121,3,FALSE)*J491)</f>
        <v>3250</v>
      </c>
      <c r="L491" s="1229" t="s">
        <v>5292</v>
      </c>
      <c r="M491" s="1229">
        <v>4500235498</v>
      </c>
      <c r="N491" s="1229">
        <v>9398</v>
      </c>
    </row>
    <row r="492" spans="1:14" s="594" customFormat="1" x14ac:dyDescent="0.25">
      <c r="A492" s="555" t="s">
        <v>305</v>
      </c>
      <c r="B492" s="556">
        <v>41771</v>
      </c>
      <c r="C492" s="557" t="s">
        <v>4419</v>
      </c>
      <c r="D492" s="555" t="s">
        <v>408</v>
      </c>
      <c r="E492" s="558">
        <v>10195116</v>
      </c>
      <c r="F492" s="555">
        <v>26119274</v>
      </c>
      <c r="G492" s="555">
        <v>2704001</v>
      </c>
      <c r="H492" s="120" t="str">
        <f>IF(G492="","",VLOOKUP(G492,ARANCEL!$B$5:$D$121,2,FALSE))</f>
        <v xml:space="preserve">CORONA DE SUSTITUCION </v>
      </c>
      <c r="I492" s="121" t="s">
        <v>329</v>
      </c>
      <c r="J492" s="119">
        <v>1</v>
      </c>
      <c r="K492" s="122">
        <f>IF(G492="","",VLOOKUP(G492,ARANCEL!$B$5:$D$121,3,FALSE)*J492)</f>
        <v>25865</v>
      </c>
      <c r="L492" s="1229" t="s">
        <v>5292</v>
      </c>
      <c r="M492" s="1229">
        <v>4500235498</v>
      </c>
      <c r="N492" s="1229">
        <v>9398</v>
      </c>
    </row>
    <row r="493" spans="1:14" s="601" customFormat="1" x14ac:dyDescent="0.25">
      <c r="A493" s="555" t="s">
        <v>305</v>
      </c>
      <c r="B493" s="556">
        <v>41897</v>
      </c>
      <c r="C493" s="557" t="s">
        <v>6938</v>
      </c>
      <c r="D493" s="555" t="s">
        <v>617</v>
      </c>
      <c r="E493" s="558">
        <v>10256869</v>
      </c>
      <c r="F493" s="555">
        <v>27727261</v>
      </c>
      <c r="G493" s="555">
        <v>2704005</v>
      </c>
      <c r="H493" s="120" t="str">
        <f>IF(G493="","",VLOOKUP(G493,ARANCEL!$B$5:$D$121,2,FALSE))</f>
        <v>PROVISORIO</v>
      </c>
      <c r="I493" s="121" t="s">
        <v>618</v>
      </c>
      <c r="J493" s="119">
        <v>1</v>
      </c>
      <c r="K493" s="122">
        <f>IF(G493="","",VLOOKUP(G493,ARANCEL!$B$5:$D$121,3,FALSE)*J493)</f>
        <v>3250</v>
      </c>
      <c r="L493" s="1349" t="s">
        <v>9431</v>
      </c>
      <c r="M493" s="1349">
        <v>4500269283</v>
      </c>
      <c r="N493" s="1349" t="s">
        <v>9452</v>
      </c>
    </row>
    <row r="494" spans="1:14" s="601" customFormat="1" x14ac:dyDescent="0.25">
      <c r="A494" s="555" t="s">
        <v>305</v>
      </c>
      <c r="B494" s="556">
        <v>41907</v>
      </c>
      <c r="C494" s="557" t="s">
        <v>6938</v>
      </c>
      <c r="D494" s="555" t="s">
        <v>617</v>
      </c>
      <c r="E494" s="558">
        <v>10257402</v>
      </c>
      <c r="F494" s="555">
        <v>27727261</v>
      </c>
      <c r="G494" s="555">
        <v>2704002</v>
      </c>
      <c r="H494" s="120" t="str">
        <f>IF(G494="","",VLOOKUP(G494,ARANCEL!$B$5:$D$121,2,FALSE))</f>
        <v xml:space="preserve">CORONA PERIFERICA </v>
      </c>
      <c r="I494" s="121" t="s">
        <v>308</v>
      </c>
      <c r="J494" s="119">
        <v>1</v>
      </c>
      <c r="K494" s="122">
        <f>IF(G494="","",VLOOKUP(G494,ARANCEL!$B$5:$D$121,3,FALSE)*J494)</f>
        <v>25865</v>
      </c>
      <c r="L494" s="1349" t="s">
        <v>9431</v>
      </c>
      <c r="M494" s="1349">
        <v>4500269283</v>
      </c>
      <c r="N494" s="1349" t="s">
        <v>9452</v>
      </c>
    </row>
    <row r="495" spans="1:14" s="601" customFormat="1" x14ac:dyDescent="0.25">
      <c r="A495" s="555" t="s">
        <v>305</v>
      </c>
      <c r="B495" s="556">
        <v>41834</v>
      </c>
      <c r="C495" s="557" t="s">
        <v>5859</v>
      </c>
      <c r="D495" s="555" t="s">
        <v>617</v>
      </c>
      <c r="E495" s="558">
        <v>10225684</v>
      </c>
      <c r="F495" s="555">
        <v>25907273</v>
      </c>
      <c r="G495" s="555">
        <v>2705003</v>
      </c>
      <c r="H495" s="120" t="str">
        <f>IF(G495="","",VLOOKUP(G495,ARANCEL!$B$5:$D$121,2,FALSE))</f>
        <v>INCRUSTACION ESTETICA (ART-GLASS O CERAMICA)</v>
      </c>
      <c r="I495" s="121" t="s">
        <v>337</v>
      </c>
      <c r="J495" s="119">
        <v>1</v>
      </c>
      <c r="K495" s="122">
        <f>IF(G495="","",VLOOKUP(G495,ARANCEL!$B$5:$D$121,3,FALSE)*J495)</f>
        <v>15676</v>
      </c>
      <c r="L495" s="1229" t="s">
        <v>6017</v>
      </c>
      <c r="M495" s="1229">
        <v>4500243665</v>
      </c>
      <c r="N495" s="1229">
        <v>9791</v>
      </c>
    </row>
    <row r="496" spans="1:14" s="601" customFormat="1" x14ac:dyDescent="0.25">
      <c r="A496" s="588" t="s">
        <v>305</v>
      </c>
      <c r="B496" s="556">
        <v>41845</v>
      </c>
      <c r="C496" s="557" t="s">
        <v>6131</v>
      </c>
      <c r="D496" s="555" t="s">
        <v>89</v>
      </c>
      <c r="E496" s="558">
        <v>10233642</v>
      </c>
      <c r="F496" s="555">
        <v>27506656</v>
      </c>
      <c r="G496" s="555">
        <v>2704003</v>
      </c>
      <c r="H496" s="120" t="str">
        <f>IF(G496="","",VLOOKUP(G496,ARANCEL!$B$5:$D$121,2,FALSE))</f>
        <v xml:space="preserve">CORONA PERIFERICA CON PERNO MUÑON COLADO </v>
      </c>
      <c r="I496" s="121" t="s">
        <v>318</v>
      </c>
      <c r="J496" s="119">
        <v>1</v>
      </c>
      <c r="K496" s="122">
        <f>IF(G496="","",VLOOKUP(G496,ARANCEL!$B$5:$D$121,3,FALSE)*J496)</f>
        <v>32612</v>
      </c>
      <c r="L496" s="1229" t="s">
        <v>6017</v>
      </c>
      <c r="M496" s="1229">
        <v>4500245532</v>
      </c>
      <c r="N496" s="1229">
        <v>9813</v>
      </c>
    </row>
    <row r="497" spans="1:14" s="601" customFormat="1" x14ac:dyDescent="0.25">
      <c r="A497" s="555" t="s">
        <v>305</v>
      </c>
      <c r="B497" s="556">
        <v>41975</v>
      </c>
      <c r="C497" s="557" t="s">
        <v>8694</v>
      </c>
      <c r="D497" s="555" t="s">
        <v>7185</v>
      </c>
      <c r="E497" s="558">
        <v>10289604</v>
      </c>
      <c r="F497" s="555">
        <v>29860091</v>
      </c>
      <c r="G497" s="555">
        <v>2707001</v>
      </c>
      <c r="H497" s="120" t="str">
        <f>IF(G497="","",VLOOKUP(G497,ARANCEL!$B$5:$D$121,2,FALSE))</f>
        <v xml:space="preserve">PLANO DE RELAJACION </v>
      </c>
      <c r="I497" s="121" t="s">
        <v>306</v>
      </c>
      <c r="J497" s="119">
        <v>1</v>
      </c>
      <c r="K497" s="122">
        <f>IF(G497="","",VLOOKUP(G497,ARANCEL!$B$5:$D$121,3,FALSE)*J497)</f>
        <v>9221</v>
      </c>
      <c r="L497" s="1229" t="s">
        <v>8256</v>
      </c>
      <c r="M497" s="1229">
        <v>4500265488</v>
      </c>
      <c r="N497" s="1229" t="s">
        <v>8949</v>
      </c>
    </row>
    <row r="498" spans="1:14" s="601" customFormat="1" x14ac:dyDescent="0.25">
      <c r="A498" s="555" t="s">
        <v>305</v>
      </c>
      <c r="B498" s="556">
        <v>41753</v>
      </c>
      <c r="C498" s="557" t="s">
        <v>4104</v>
      </c>
      <c r="D498" s="555" t="s">
        <v>89</v>
      </c>
      <c r="E498" s="558">
        <v>10190816</v>
      </c>
      <c r="F498" s="555">
        <v>25989272</v>
      </c>
      <c r="G498" s="555">
        <v>2705003</v>
      </c>
      <c r="H498" s="120" t="str">
        <f>IF(G498="","",VLOOKUP(G498,ARANCEL!$B$5:$D$121,2,FALSE))</f>
        <v>INCRUSTACION ESTETICA (ART-GLASS O CERAMICA)</v>
      </c>
      <c r="I498" s="121" t="s">
        <v>618</v>
      </c>
      <c r="J498" s="119">
        <v>1</v>
      </c>
      <c r="K498" s="122">
        <f>IF(G498="","",VLOOKUP(G498,ARANCEL!$B$5:$D$121,3,FALSE)*J498)</f>
        <v>15676</v>
      </c>
      <c r="L498" s="1229" t="s">
        <v>4612</v>
      </c>
      <c r="M498" s="1229">
        <v>4500229928</v>
      </c>
      <c r="N498" s="1229">
        <v>9166</v>
      </c>
    </row>
    <row r="499" spans="1:14" s="601" customFormat="1" x14ac:dyDescent="0.25">
      <c r="A499" s="555" t="s">
        <v>305</v>
      </c>
      <c r="B499" s="556">
        <v>41988</v>
      </c>
      <c r="C499" s="557" t="s">
        <v>8907</v>
      </c>
      <c r="D499" s="555" t="s">
        <v>385</v>
      </c>
      <c r="E499" s="558">
        <v>10295139</v>
      </c>
      <c r="F499" s="555">
        <v>29983536</v>
      </c>
      <c r="G499" s="555">
        <v>2707001</v>
      </c>
      <c r="H499" s="120" t="str">
        <f>IF(G499="","",VLOOKUP(G499,ARANCEL!$B$5:$D$121,2,FALSE))</f>
        <v xml:space="preserve">PLANO DE RELAJACION </v>
      </c>
      <c r="I499" s="121" t="s">
        <v>306</v>
      </c>
      <c r="J499" s="119">
        <v>1</v>
      </c>
      <c r="K499" s="122">
        <f>IF(G499="","",VLOOKUP(G499,ARANCEL!$B$5:$D$121,3,FALSE)*J499)</f>
        <v>9221</v>
      </c>
      <c r="L499" s="1235" t="str">
        <f>IF(E499="","","IMPAGO")</f>
        <v>IMPAGO</v>
      </c>
      <c r="M499" s="1235" t="str">
        <f>IF(L499="IMPAGO","SIN O.C.","")</f>
        <v>SIN O.C.</v>
      </c>
      <c r="N499" s="1235" t="str">
        <f>IF(L499="IMPAGO","SIN FACT.","")</f>
        <v>SIN FACT.</v>
      </c>
    </row>
    <row r="500" spans="1:14" s="601" customFormat="1" x14ac:dyDescent="0.25">
      <c r="A500" s="555" t="s">
        <v>305</v>
      </c>
      <c r="B500" s="556">
        <v>41675</v>
      </c>
      <c r="C500" s="557" t="s">
        <v>2634</v>
      </c>
      <c r="D500" s="555" t="s">
        <v>408</v>
      </c>
      <c r="E500" s="558">
        <v>10171742</v>
      </c>
      <c r="F500" s="555">
        <v>24873479</v>
      </c>
      <c r="G500" s="555">
        <v>2704005</v>
      </c>
      <c r="H500" s="120" t="str">
        <f>IF(G500="","",VLOOKUP(G500,ARANCEL!$B$5:$D$121,2,FALSE))</f>
        <v>PROVISORIO</v>
      </c>
      <c r="I500" s="121" t="s">
        <v>316</v>
      </c>
      <c r="J500" s="119">
        <v>1</v>
      </c>
      <c r="K500" s="122">
        <f>IF(G500="","",VLOOKUP(G500,ARANCEL!$B$5:$D$121,3,FALSE)*J500)</f>
        <v>3250</v>
      </c>
      <c r="L500" s="1229" t="s">
        <v>2842</v>
      </c>
      <c r="M500" s="1229">
        <v>4500216231</v>
      </c>
      <c r="N500" s="1229">
        <v>8404</v>
      </c>
    </row>
    <row r="501" spans="1:14" s="604" customFormat="1" x14ac:dyDescent="0.25">
      <c r="A501" s="555" t="s">
        <v>606</v>
      </c>
      <c r="B501" s="556">
        <v>41858</v>
      </c>
      <c r="C501" s="557" t="s">
        <v>6314</v>
      </c>
      <c r="D501" s="555" t="s">
        <v>598</v>
      </c>
      <c r="E501" s="558">
        <v>10238535</v>
      </c>
      <c r="F501" s="555">
        <v>27068292</v>
      </c>
      <c r="G501" s="555">
        <v>2704002</v>
      </c>
      <c r="H501" s="120" t="str">
        <f>IF(G501="","",VLOOKUP(G501,ARANCEL!$B$5:$D$121,2,FALSE))</f>
        <v xml:space="preserve">CORONA PERIFERICA </v>
      </c>
      <c r="I501" s="121" t="s">
        <v>306</v>
      </c>
      <c r="J501" s="119">
        <v>1</v>
      </c>
      <c r="K501" s="122">
        <f>IF(G501="","",VLOOKUP(G501,ARANCEL!$B$5:$D$121,3,FALSE)*J501)</f>
        <v>25865</v>
      </c>
      <c r="L501" s="1229" t="s">
        <v>6905</v>
      </c>
      <c r="M501" s="1229">
        <v>4500249929</v>
      </c>
      <c r="N501" s="1229" t="s">
        <v>6907</v>
      </c>
    </row>
    <row r="502" spans="1:14" s="604" customFormat="1" x14ac:dyDescent="0.25">
      <c r="A502" s="555" t="s">
        <v>305</v>
      </c>
      <c r="B502" s="556">
        <v>41880</v>
      </c>
      <c r="C502" s="557" t="s">
        <v>6314</v>
      </c>
      <c r="D502" s="555" t="s">
        <v>598</v>
      </c>
      <c r="E502" s="558">
        <v>10250787</v>
      </c>
      <c r="F502" s="555">
        <v>26119897</v>
      </c>
      <c r="G502" s="555">
        <v>2702048</v>
      </c>
      <c r="H502" s="120" t="str">
        <f>IF(G502="","",VLOOKUP(G502,ARANCEL!$B$5:$D$121,2,FALSE))</f>
        <v xml:space="preserve">SERVICIO LAB. IMPLANTE CORONA CEMENTADA/ATORNILLADA </v>
      </c>
      <c r="I502" s="121" t="s">
        <v>6761</v>
      </c>
      <c r="J502" s="119">
        <v>5</v>
      </c>
      <c r="K502" s="122">
        <f>IF(G502="","",VLOOKUP(G502,ARANCEL!$B$5:$D$121,3,FALSE)*J502)</f>
        <v>219285</v>
      </c>
      <c r="L502" s="1229" t="s">
        <v>6905</v>
      </c>
      <c r="M502" s="1229">
        <v>4500251387</v>
      </c>
      <c r="N502" s="1229" t="s">
        <v>7147</v>
      </c>
    </row>
    <row r="503" spans="1:14" s="604" customFormat="1" x14ac:dyDescent="0.25">
      <c r="A503" s="555" t="s">
        <v>606</v>
      </c>
      <c r="B503" s="556">
        <v>41834</v>
      </c>
      <c r="C503" s="557" t="s">
        <v>5777</v>
      </c>
      <c r="D503" s="555" t="s">
        <v>598</v>
      </c>
      <c r="E503" s="558">
        <v>10226146</v>
      </c>
      <c r="F503" s="555">
        <v>23639007</v>
      </c>
      <c r="G503" s="555">
        <v>2702048</v>
      </c>
      <c r="H503" s="120" t="str">
        <f>IF(G503="","",VLOOKUP(G503,ARANCEL!$B$5:$D$121,2,FALSE))</f>
        <v xml:space="preserve">SERVICIO LAB. IMPLANTE CORONA CEMENTADA/ATORNILLADA </v>
      </c>
      <c r="I503" s="121" t="s">
        <v>306</v>
      </c>
      <c r="J503" s="119">
        <v>1</v>
      </c>
      <c r="K503" s="122">
        <f>IF(G503="","",VLOOKUP(G503,ARANCEL!$B$5:$D$121,3,FALSE)*J503)</f>
        <v>43857</v>
      </c>
      <c r="L503" s="1229" t="s">
        <v>6017</v>
      </c>
      <c r="M503" s="1229">
        <v>4500243665</v>
      </c>
      <c r="N503" s="1229">
        <v>9791</v>
      </c>
    </row>
    <row r="504" spans="1:14" s="604" customFormat="1" ht="15" customHeight="1" x14ac:dyDescent="0.25">
      <c r="A504" s="555" t="s">
        <v>305</v>
      </c>
      <c r="B504" s="556">
        <v>41920</v>
      </c>
      <c r="C504" s="607" t="s">
        <v>7471</v>
      </c>
      <c r="D504" s="606" t="s">
        <v>408</v>
      </c>
      <c r="E504" s="608">
        <v>10260386</v>
      </c>
      <c r="F504" s="606">
        <v>28812893</v>
      </c>
      <c r="G504" s="606">
        <v>2704001</v>
      </c>
      <c r="H504" s="120" t="str">
        <f>IF(G504="","",VLOOKUP(G504,ARANCEL!$B$5:$D$121,2,FALSE))</f>
        <v xml:space="preserve">CORONA DE SUSTITUCION </v>
      </c>
      <c r="I504" s="121" t="s">
        <v>312</v>
      </c>
      <c r="J504" s="119">
        <v>1</v>
      </c>
      <c r="K504" s="122">
        <f>IF(G504="","",VLOOKUP(G504,ARANCEL!$B$5:$D$121,3,FALSE)*J504)</f>
        <v>25865</v>
      </c>
      <c r="L504" s="1229" t="s">
        <v>7548</v>
      </c>
      <c r="M504" s="1229">
        <v>4500255264</v>
      </c>
      <c r="N504" s="1229" t="s">
        <v>7567</v>
      </c>
    </row>
    <row r="505" spans="1:14" s="604" customFormat="1" ht="15" customHeight="1" x14ac:dyDescent="0.25">
      <c r="A505" s="555" t="s">
        <v>305</v>
      </c>
      <c r="B505" s="556">
        <v>41920</v>
      </c>
      <c r="C505" s="607" t="s">
        <v>7471</v>
      </c>
      <c r="D505" s="606" t="s">
        <v>408</v>
      </c>
      <c r="E505" s="608">
        <v>10260386</v>
      </c>
      <c r="F505" s="606">
        <v>28812893</v>
      </c>
      <c r="G505" s="606">
        <v>2704005</v>
      </c>
      <c r="H505" s="120" t="str">
        <f>IF(G505="","",VLOOKUP(G505,ARANCEL!$B$5:$D$121,2,FALSE))</f>
        <v>PROVISORIO</v>
      </c>
      <c r="I505" s="121" t="s">
        <v>312</v>
      </c>
      <c r="J505" s="119">
        <v>1</v>
      </c>
      <c r="K505" s="122">
        <f>IF(G505="","",VLOOKUP(G505,ARANCEL!$B$5:$D$121,3,FALSE)*J505)</f>
        <v>3250</v>
      </c>
      <c r="L505" s="1229" t="s">
        <v>7548</v>
      </c>
      <c r="M505" s="1229">
        <v>4500255264</v>
      </c>
      <c r="N505" s="1229" t="s">
        <v>7567</v>
      </c>
    </row>
    <row r="506" spans="1:14" s="604" customFormat="1" x14ac:dyDescent="0.25">
      <c r="A506" s="555" t="s">
        <v>305</v>
      </c>
      <c r="B506" s="556">
        <v>41918</v>
      </c>
      <c r="C506" s="557" t="s">
        <v>878</v>
      </c>
      <c r="D506" s="555" t="s">
        <v>620</v>
      </c>
      <c r="E506" s="558">
        <v>10260055</v>
      </c>
      <c r="F506" s="555">
        <v>28853409</v>
      </c>
      <c r="G506" s="555">
        <v>2704003</v>
      </c>
      <c r="H506" s="120" t="str">
        <f>IF(G506="","",VLOOKUP(G506,ARANCEL!$B$5:$D$121,2,FALSE))</f>
        <v xml:space="preserve">CORONA PERIFERICA CON PERNO MUÑON COLADO </v>
      </c>
      <c r="I506" s="121" t="s">
        <v>9038</v>
      </c>
      <c r="J506" s="119">
        <v>5</v>
      </c>
      <c r="K506" s="122">
        <f>IF(G506="","",VLOOKUP(G506,ARANCEL!$B$5:$D$121,3,FALSE)*J506)</f>
        <v>163060</v>
      </c>
      <c r="L506" s="1349" t="s">
        <v>9431</v>
      </c>
      <c r="M506" s="1349">
        <v>4500269283</v>
      </c>
      <c r="N506" s="1349" t="s">
        <v>9452</v>
      </c>
    </row>
    <row r="507" spans="1:14" s="605" customFormat="1" x14ac:dyDescent="0.25">
      <c r="A507" s="555" t="s">
        <v>305</v>
      </c>
      <c r="B507" s="556">
        <v>41918</v>
      </c>
      <c r="C507" s="557" t="s">
        <v>878</v>
      </c>
      <c r="D507" s="555" t="s">
        <v>620</v>
      </c>
      <c r="E507" s="558">
        <v>10260055</v>
      </c>
      <c r="F507" s="555">
        <v>28853409</v>
      </c>
      <c r="G507" s="555">
        <v>2704013</v>
      </c>
      <c r="H507" s="120" t="str">
        <f>IF(G507="","",VLOOKUP(G507,ARANCEL!$B$5:$D$121,2,FALSE))</f>
        <v>PROVISORIO (POR PIEZA)</v>
      </c>
      <c r="I507" s="121" t="s">
        <v>7595</v>
      </c>
      <c r="J507" s="119">
        <v>8</v>
      </c>
      <c r="K507" s="122">
        <f>IF(G507="","",VLOOKUP(G507,ARANCEL!$B$5:$D$121,3,FALSE)*J507)</f>
        <v>26000</v>
      </c>
      <c r="L507" s="1349" t="s">
        <v>9431</v>
      </c>
      <c r="M507" s="1349">
        <v>4500269283</v>
      </c>
      <c r="N507" s="1349" t="s">
        <v>9452</v>
      </c>
    </row>
    <row r="508" spans="1:14" s="605" customFormat="1" x14ac:dyDescent="0.25">
      <c r="A508" s="555" t="s">
        <v>305</v>
      </c>
      <c r="B508" s="556">
        <v>41887</v>
      </c>
      <c r="C508" s="557" t="s">
        <v>1144</v>
      </c>
      <c r="D508" s="555" t="s">
        <v>385</v>
      </c>
      <c r="E508" s="558">
        <v>10251434</v>
      </c>
      <c r="F508" s="555">
        <v>28340529</v>
      </c>
      <c r="G508" s="555">
        <v>2707001</v>
      </c>
      <c r="H508" s="120" t="str">
        <f>IF(G508="","",VLOOKUP(G508,ARANCEL!$B$5:$D$121,2,FALSE))</f>
        <v xml:space="preserve">PLANO DE RELAJACION </v>
      </c>
      <c r="I508" s="121" t="s">
        <v>306</v>
      </c>
      <c r="J508" s="119">
        <v>1</v>
      </c>
      <c r="K508" s="122">
        <f>IF(G508="","",VLOOKUP(G508,ARANCEL!$B$5:$D$121,3,FALSE)*J508)</f>
        <v>9221</v>
      </c>
      <c r="L508" s="1349" t="s">
        <v>9431</v>
      </c>
      <c r="M508" s="1349">
        <v>4500269283</v>
      </c>
      <c r="N508" s="1349" t="s">
        <v>9452</v>
      </c>
    </row>
    <row r="509" spans="1:14" s="488" customFormat="1" ht="18.75" customHeight="1" x14ac:dyDescent="0.25">
      <c r="A509" s="119" t="s">
        <v>305</v>
      </c>
      <c r="B509" s="164">
        <v>41894</v>
      </c>
      <c r="C509" s="118" t="s">
        <v>3800</v>
      </c>
      <c r="D509" s="119" t="s">
        <v>598</v>
      </c>
      <c r="E509" s="162">
        <v>10256187</v>
      </c>
      <c r="F509" s="119">
        <v>28432797</v>
      </c>
      <c r="G509" s="119">
        <v>2704005</v>
      </c>
      <c r="H509" s="120" t="str">
        <f>IF(G509="","",VLOOKUP(G509,ARANCEL!$B$5:$D$121,2,FALSE))</f>
        <v>PROVISORIO</v>
      </c>
      <c r="I509" s="121" t="s">
        <v>319</v>
      </c>
      <c r="J509" s="119">
        <v>1</v>
      </c>
      <c r="K509" s="122">
        <f>IF(G509="","",VLOOKUP(G509,ARANCEL!$B$5:$D$121,3,FALSE)*J509)</f>
        <v>3250</v>
      </c>
      <c r="L509" s="1229" t="s">
        <v>7548</v>
      </c>
      <c r="M509" s="1229">
        <v>4500254790</v>
      </c>
      <c r="N509" s="1229" t="s">
        <v>7559</v>
      </c>
    </row>
    <row r="510" spans="1:14" s="605" customFormat="1" x14ac:dyDescent="0.25">
      <c r="A510" s="555" t="s">
        <v>305</v>
      </c>
      <c r="B510" s="556">
        <v>41899</v>
      </c>
      <c r="C510" s="557" t="s">
        <v>3800</v>
      </c>
      <c r="D510" s="555" t="s">
        <v>598</v>
      </c>
      <c r="E510" s="558">
        <v>10256187</v>
      </c>
      <c r="F510" s="555">
        <v>28432797</v>
      </c>
      <c r="G510" s="555">
        <v>2704002</v>
      </c>
      <c r="H510" s="120" t="str">
        <f>IF(G510="","",VLOOKUP(G510,ARANCEL!$B$5:$D$121,2,FALSE))</f>
        <v xml:space="preserve">CORONA PERIFERICA </v>
      </c>
      <c r="I510" s="121" t="s">
        <v>319</v>
      </c>
      <c r="J510" s="119">
        <v>1</v>
      </c>
      <c r="K510" s="122">
        <f>IF(G510="","",VLOOKUP(G510,ARANCEL!$B$5:$D$121,3,FALSE)*J510)</f>
        <v>25865</v>
      </c>
      <c r="L510" s="1229" t="s">
        <v>7548</v>
      </c>
      <c r="M510" s="1229">
        <v>4500254790</v>
      </c>
      <c r="N510" s="1229" t="s">
        <v>7559</v>
      </c>
    </row>
    <row r="511" spans="1:14" s="605" customFormat="1" x14ac:dyDescent="0.25">
      <c r="A511" s="555" t="s">
        <v>305</v>
      </c>
      <c r="B511" s="556">
        <v>41809</v>
      </c>
      <c r="C511" s="557" t="s">
        <v>5206</v>
      </c>
      <c r="D511" s="555" t="s">
        <v>385</v>
      </c>
      <c r="E511" s="558">
        <v>10213050</v>
      </c>
      <c r="F511" s="555">
        <v>26505099</v>
      </c>
      <c r="G511" s="555">
        <v>2705003</v>
      </c>
      <c r="H511" s="120" t="str">
        <f>IF(G511="","",VLOOKUP(G511,ARANCEL!$B$5:$D$121,2,FALSE))</f>
        <v>INCRUSTACION ESTETICA (ART-GLASS O CERAMICA)</v>
      </c>
      <c r="I511" s="121" t="s">
        <v>319</v>
      </c>
      <c r="J511" s="119">
        <v>1</v>
      </c>
      <c r="K511" s="122">
        <f>IF(G511="","",VLOOKUP(G511,ARANCEL!$B$5:$D$121,3,FALSE)*J511)</f>
        <v>15676</v>
      </c>
      <c r="L511" s="1229" t="s">
        <v>5742</v>
      </c>
      <c r="M511" s="1229">
        <v>4500239441</v>
      </c>
      <c r="N511" s="1229" t="s">
        <v>5755</v>
      </c>
    </row>
    <row r="512" spans="1:14" s="605" customFormat="1" x14ac:dyDescent="0.25">
      <c r="A512" s="555" t="s">
        <v>305</v>
      </c>
      <c r="B512" s="556">
        <v>41827</v>
      </c>
      <c r="C512" s="557" t="s">
        <v>5206</v>
      </c>
      <c r="D512" s="555" t="s">
        <v>385</v>
      </c>
      <c r="E512" s="558">
        <v>10219858</v>
      </c>
      <c r="F512" s="555">
        <v>26505099</v>
      </c>
      <c r="G512" s="555">
        <v>2705003</v>
      </c>
      <c r="H512" s="120" t="str">
        <f>IF(G512="","",VLOOKUP(G512,ARANCEL!$B$5:$D$121,2,FALSE))</f>
        <v>INCRUSTACION ESTETICA (ART-GLASS O CERAMICA)</v>
      </c>
      <c r="I512" s="121" t="s">
        <v>309</v>
      </c>
      <c r="J512" s="119">
        <v>1</v>
      </c>
      <c r="K512" s="122">
        <f>IF(G512="","",VLOOKUP(G512,ARANCEL!$B$5:$D$121,3,FALSE)*J512)</f>
        <v>15676</v>
      </c>
      <c r="L512" s="1229" t="s">
        <v>6017</v>
      </c>
      <c r="M512" s="1229">
        <v>4500243665</v>
      </c>
      <c r="N512" s="1229">
        <v>9791</v>
      </c>
    </row>
    <row r="513" spans="1:14" s="605" customFormat="1" x14ac:dyDescent="0.25">
      <c r="A513" s="555" t="s">
        <v>305</v>
      </c>
      <c r="B513" s="556">
        <v>41725</v>
      </c>
      <c r="C513" s="557" t="s">
        <v>3587</v>
      </c>
      <c r="D513" s="555" t="s">
        <v>385</v>
      </c>
      <c r="E513" s="558">
        <v>10184435</v>
      </c>
      <c r="F513" s="555">
        <v>25298108</v>
      </c>
      <c r="G513" s="555">
        <v>2705003</v>
      </c>
      <c r="H513" s="120" t="str">
        <f>IF(G513="","",VLOOKUP(G513,ARANCEL!$B$5:$D$121,2,FALSE))</f>
        <v>INCRUSTACION ESTETICA (ART-GLASS O CERAMICA)</v>
      </c>
      <c r="I513" s="121" t="s">
        <v>335</v>
      </c>
      <c r="J513" s="119">
        <v>1</v>
      </c>
      <c r="K513" s="122">
        <f>IF(G513="","",VLOOKUP(G513,ARANCEL!$B$5:$D$121,3,FALSE)*J513)</f>
        <v>15676</v>
      </c>
      <c r="L513" s="1235" t="str">
        <f>IF(E513="","","IMPAGO")</f>
        <v>IMPAGO</v>
      </c>
      <c r="M513" s="1235" t="str">
        <f>IF(L513="IMPAGO","SIN O.C.","")</f>
        <v>SIN O.C.</v>
      </c>
      <c r="N513" s="1235" t="str">
        <f>IF(L513="IMPAGO","SIN FACT.","")</f>
        <v>SIN FACT.</v>
      </c>
    </row>
    <row r="514" spans="1:14" s="605" customFormat="1" x14ac:dyDescent="0.25">
      <c r="A514" s="555" t="s">
        <v>305</v>
      </c>
      <c r="B514" s="556">
        <v>41774</v>
      </c>
      <c r="C514" s="557" t="s">
        <v>4459</v>
      </c>
      <c r="D514" s="555" t="s">
        <v>599</v>
      </c>
      <c r="E514" s="558">
        <v>10196334</v>
      </c>
      <c r="F514" s="555">
        <v>26321756</v>
      </c>
      <c r="G514" s="555">
        <v>2704005</v>
      </c>
      <c r="H514" s="120" t="str">
        <f>IF(G514="","",VLOOKUP(G514,ARANCEL!$B$5:$D$121,2,FALSE))</f>
        <v>PROVISORIO</v>
      </c>
      <c r="I514" s="121" t="s">
        <v>325</v>
      </c>
      <c r="J514" s="119">
        <v>1</v>
      </c>
      <c r="K514" s="122">
        <f>IF(G514="","",VLOOKUP(G514,ARANCEL!$B$5:$D$121,3,FALSE)*J514)</f>
        <v>3250</v>
      </c>
      <c r="L514" s="1349" t="s">
        <v>9431</v>
      </c>
      <c r="M514" s="1349">
        <v>4500269283</v>
      </c>
      <c r="N514" s="1349" t="s">
        <v>9452</v>
      </c>
    </row>
    <row r="515" spans="1:14" s="618" customFormat="1" x14ac:dyDescent="0.25">
      <c r="A515" s="606" t="s">
        <v>305</v>
      </c>
      <c r="B515" s="615">
        <v>41774</v>
      </c>
      <c r="C515" s="607" t="s">
        <v>4459</v>
      </c>
      <c r="D515" s="606" t="s">
        <v>599</v>
      </c>
      <c r="E515" s="608">
        <v>10196334</v>
      </c>
      <c r="F515" s="606">
        <v>26321756</v>
      </c>
      <c r="G515" s="606">
        <v>2704003</v>
      </c>
      <c r="H515" s="120" t="str">
        <f>IF(G515="","",VLOOKUP(G515,ARANCEL!$B$5:$D$121,2,FALSE))</f>
        <v xml:space="preserve">CORONA PERIFERICA CON PERNO MUÑON COLADO </v>
      </c>
      <c r="I515" s="121" t="s">
        <v>325</v>
      </c>
      <c r="J515" s="119">
        <v>1</v>
      </c>
      <c r="K515" s="122">
        <f>IF(G515="","",VLOOKUP(G515,ARANCEL!$B$5:$D$121,3,FALSE)*J515)</f>
        <v>32612</v>
      </c>
      <c r="L515" s="1349" t="s">
        <v>9431</v>
      </c>
      <c r="M515" s="1349">
        <v>4500269283</v>
      </c>
      <c r="N515" s="1349" t="s">
        <v>9452</v>
      </c>
    </row>
    <row r="516" spans="1:14" s="618" customFormat="1" x14ac:dyDescent="0.25">
      <c r="A516" s="606" t="s">
        <v>305</v>
      </c>
      <c r="B516" s="615">
        <v>41858</v>
      </c>
      <c r="C516" s="607" t="s">
        <v>6259</v>
      </c>
      <c r="D516" s="606" t="s">
        <v>598</v>
      </c>
      <c r="E516" s="608">
        <v>10237433</v>
      </c>
      <c r="F516" s="606">
        <v>22799243</v>
      </c>
      <c r="G516" s="606">
        <v>2702048</v>
      </c>
      <c r="H516" s="120" t="str">
        <f>IF(G516="","",VLOOKUP(G516,ARANCEL!$B$5:$D$121,2,FALSE))</f>
        <v xml:space="preserve">SERVICIO LAB. IMPLANTE CORONA CEMENTADA/ATORNILLADA </v>
      </c>
      <c r="I516" s="121" t="s">
        <v>319</v>
      </c>
      <c r="J516" s="119">
        <v>1</v>
      </c>
      <c r="K516" s="122">
        <f>IF(G516="","",VLOOKUP(G516,ARANCEL!$B$5:$D$121,3,FALSE)*J516)</f>
        <v>43857</v>
      </c>
      <c r="L516" s="1229" t="s">
        <v>6905</v>
      </c>
      <c r="M516" s="1229">
        <v>4500249929</v>
      </c>
      <c r="N516" s="1229" t="s">
        <v>6907</v>
      </c>
    </row>
    <row r="517" spans="1:14" s="618" customFormat="1" x14ac:dyDescent="0.25">
      <c r="A517" s="606" t="s">
        <v>305</v>
      </c>
      <c r="B517" s="615">
        <v>41709</v>
      </c>
      <c r="C517" s="607" t="s">
        <v>3226</v>
      </c>
      <c r="D517" s="606" t="s">
        <v>645</v>
      </c>
      <c r="E517" s="608">
        <v>10180240</v>
      </c>
      <c r="F517" s="606">
        <v>25172241</v>
      </c>
      <c r="G517" s="606">
        <v>2707001</v>
      </c>
      <c r="H517" s="120" t="str">
        <f>IF(G517="","",VLOOKUP(G517,ARANCEL!$B$5:$D$121,2,FALSE))</f>
        <v xml:space="preserve">PLANO DE RELAJACION </v>
      </c>
      <c r="I517" s="121" t="s">
        <v>306</v>
      </c>
      <c r="J517" s="119">
        <v>1</v>
      </c>
      <c r="K517" s="122">
        <f>IF(G517="","",VLOOKUP(G517,ARANCEL!$B$5:$D$121,3,FALSE)*J517)</f>
        <v>9221</v>
      </c>
      <c r="L517" s="1229" t="s">
        <v>3058</v>
      </c>
      <c r="M517" s="1229">
        <v>4500225665</v>
      </c>
      <c r="N517" s="1229">
        <v>8946</v>
      </c>
    </row>
    <row r="518" spans="1:14" s="618" customFormat="1" x14ac:dyDescent="0.25">
      <c r="A518" s="606" t="s">
        <v>305</v>
      </c>
      <c r="B518" s="615">
        <v>41992</v>
      </c>
      <c r="C518" s="607" t="s">
        <v>9010</v>
      </c>
      <c r="D518" s="606" t="s">
        <v>607</v>
      </c>
      <c r="E518" s="608">
        <v>10297646</v>
      </c>
      <c r="F518" s="606">
        <v>29764797</v>
      </c>
      <c r="G518" s="606">
        <v>2705003</v>
      </c>
      <c r="H518" s="120" t="str">
        <f>IF(G518="","",VLOOKUP(G518,ARANCEL!$B$5:$D$121,2,FALSE))</f>
        <v>INCRUSTACION ESTETICA (ART-GLASS O CERAMICA)</v>
      </c>
      <c r="I518" s="121" t="s">
        <v>322</v>
      </c>
      <c r="J518" s="119">
        <v>1</v>
      </c>
      <c r="K518" s="122">
        <f>IF(G518="","",VLOOKUP(G518,ARANCEL!$B$5:$D$121,3,FALSE)*J518)</f>
        <v>15676</v>
      </c>
      <c r="L518" s="1235" t="str">
        <f>IF(E518="","","IMPAGO")</f>
        <v>IMPAGO</v>
      </c>
      <c r="M518" s="1235" t="str">
        <f>IF(L518="IMPAGO","SIN O.C.","")</f>
        <v>SIN O.C.</v>
      </c>
      <c r="N518" s="1235" t="str">
        <f>IF(L518="IMPAGO","SIN FACT.","")</f>
        <v>SIN FACT.</v>
      </c>
    </row>
    <row r="519" spans="1:14" s="626" customFormat="1" x14ac:dyDescent="0.25">
      <c r="A519" s="606" t="s">
        <v>305</v>
      </c>
      <c r="B519" s="615">
        <v>41758</v>
      </c>
      <c r="C519" s="607" t="s">
        <v>4226</v>
      </c>
      <c r="D519" s="606" t="s">
        <v>645</v>
      </c>
      <c r="E519" s="608">
        <v>10192144</v>
      </c>
      <c r="F519" s="606">
        <v>26154480</v>
      </c>
      <c r="G519" s="606">
        <v>2707001</v>
      </c>
      <c r="H519" s="120" t="str">
        <f>IF(G519="","",VLOOKUP(G519,ARANCEL!$B$5:$D$121,2,FALSE))</f>
        <v xml:space="preserve">PLANO DE RELAJACION </v>
      </c>
      <c r="I519" s="121" t="s">
        <v>306</v>
      </c>
      <c r="J519" s="119">
        <v>1</v>
      </c>
      <c r="K519" s="122">
        <f>IF(G519="","",VLOOKUP(G519,ARANCEL!$B$5:$D$121,3,FALSE)*J519)</f>
        <v>9221</v>
      </c>
      <c r="L519" s="1229" t="s">
        <v>4612</v>
      </c>
      <c r="M519" s="1229">
        <v>4500229928</v>
      </c>
      <c r="N519" s="1229">
        <v>9166</v>
      </c>
    </row>
    <row r="520" spans="1:14" s="626" customFormat="1" x14ac:dyDescent="0.25">
      <c r="A520" s="606" t="s">
        <v>305</v>
      </c>
      <c r="B520" s="615">
        <v>42013</v>
      </c>
      <c r="C520" s="607" t="s">
        <v>9354</v>
      </c>
      <c r="D520" s="606" t="s">
        <v>598</v>
      </c>
      <c r="E520" s="608">
        <v>10306479</v>
      </c>
      <c r="F520" s="606">
        <v>25806758</v>
      </c>
      <c r="G520" s="606">
        <v>2702048</v>
      </c>
      <c r="H520" s="120" t="str">
        <f>IF(G520="","",VLOOKUP(G520,ARANCEL!$B$5:$D$121,2,FALSE))</f>
        <v xml:space="preserve">SERVICIO LAB. IMPLANTE CORONA CEMENTADA/ATORNILLADA </v>
      </c>
      <c r="I520" s="121" t="s">
        <v>317</v>
      </c>
      <c r="J520" s="119">
        <v>1</v>
      </c>
      <c r="K520" s="122">
        <f>IF(G520="","",VLOOKUP(G520,ARANCEL!$B$5:$D$121,3,FALSE)*J520)</f>
        <v>43857</v>
      </c>
      <c r="L520" s="1235" t="str">
        <f>IF(E520="","","IMPAGO")</f>
        <v>IMPAGO</v>
      </c>
      <c r="M520" s="1235" t="str">
        <f>IF(L520="IMPAGO","SIN O.C.","")</f>
        <v>SIN O.C.</v>
      </c>
      <c r="N520" s="1235" t="str">
        <f>IF(L520="IMPAGO","SIN FACT.","")</f>
        <v>SIN FACT.</v>
      </c>
    </row>
    <row r="521" spans="1:14" s="626" customFormat="1" x14ac:dyDescent="0.25">
      <c r="A521" s="606" t="s">
        <v>305</v>
      </c>
      <c r="B521" s="615">
        <v>41696</v>
      </c>
      <c r="C521" s="607" t="s">
        <v>3069</v>
      </c>
      <c r="D521" s="606" t="s">
        <v>598</v>
      </c>
      <c r="E521" s="608">
        <v>10176913</v>
      </c>
      <c r="F521" s="606">
        <v>22462362</v>
      </c>
      <c r="G521" s="606">
        <v>2702048</v>
      </c>
      <c r="H521" s="120" t="str">
        <f>IF(G521="","",VLOOKUP(G521,ARANCEL!$B$5:$D$121,2,FALSE))</f>
        <v xml:space="preserve">SERVICIO LAB. IMPLANTE CORONA CEMENTADA/ATORNILLADA </v>
      </c>
      <c r="I521" s="121" t="s">
        <v>323</v>
      </c>
      <c r="J521" s="119">
        <v>1</v>
      </c>
      <c r="K521" s="122">
        <f>IF(G521="","",VLOOKUP(G521,ARANCEL!$B$5:$D$121,3,FALSE)*J521)</f>
        <v>43857</v>
      </c>
      <c r="L521" s="1235" t="str">
        <f>IF(E521="","","IMPAGO")</f>
        <v>IMPAGO</v>
      </c>
      <c r="M521" s="1235" t="str">
        <f>IF(L521="IMPAGO","SIN O.C.","")</f>
        <v>SIN O.C.</v>
      </c>
      <c r="N521" s="1235" t="str">
        <f>IF(L521="IMPAGO","SIN FACT.","")</f>
        <v>SIN FACT.</v>
      </c>
    </row>
    <row r="522" spans="1:14" s="626" customFormat="1" x14ac:dyDescent="0.25">
      <c r="A522" s="606" t="s">
        <v>305</v>
      </c>
      <c r="B522" s="615">
        <v>41696</v>
      </c>
      <c r="C522" s="607" t="s">
        <v>3069</v>
      </c>
      <c r="D522" s="606" t="s">
        <v>598</v>
      </c>
      <c r="E522" s="608">
        <v>10176913</v>
      </c>
      <c r="F522" s="606">
        <v>22462362</v>
      </c>
      <c r="G522" s="606">
        <v>2704002</v>
      </c>
      <c r="H522" s="120" t="str">
        <f>IF(G522="","",VLOOKUP(G522,ARANCEL!$B$5:$D$121,2,FALSE))</f>
        <v xml:space="preserve">CORONA PERIFERICA </v>
      </c>
      <c r="I522" s="121" t="s">
        <v>325</v>
      </c>
      <c r="J522" s="119">
        <v>1</v>
      </c>
      <c r="K522" s="122">
        <f>IF(G522="","",VLOOKUP(G522,ARANCEL!$B$5:$D$121,3,FALSE)*J522)</f>
        <v>25865</v>
      </c>
      <c r="L522" s="1229" t="s">
        <v>3438</v>
      </c>
      <c r="M522" s="1229">
        <v>4500220790</v>
      </c>
      <c r="N522" s="1229">
        <v>8627</v>
      </c>
    </row>
    <row r="523" spans="1:14" s="626" customFormat="1" x14ac:dyDescent="0.25">
      <c r="A523" s="606" t="s">
        <v>606</v>
      </c>
      <c r="B523" s="615">
        <v>41761</v>
      </c>
      <c r="C523" s="607" t="s">
        <v>4323</v>
      </c>
      <c r="D523" s="606" t="s">
        <v>598</v>
      </c>
      <c r="E523" s="608">
        <v>10193549</v>
      </c>
      <c r="F523" s="606">
        <v>25268662</v>
      </c>
      <c r="G523" s="606">
        <v>2702048</v>
      </c>
      <c r="H523" s="120" t="str">
        <f>IF(G523="","",VLOOKUP(G523,ARANCEL!$B$5:$D$121,2,FALSE))</f>
        <v xml:space="preserve">SERVICIO LAB. IMPLANTE CORONA CEMENTADA/ATORNILLADA </v>
      </c>
      <c r="I523" s="121" t="s">
        <v>684</v>
      </c>
      <c r="J523" s="119">
        <v>2</v>
      </c>
      <c r="K523" s="122">
        <f>IF(G523="","",VLOOKUP(G523,ARANCEL!$B$5:$D$121,3,FALSE)*J523)</f>
        <v>87714</v>
      </c>
      <c r="L523" s="1229" t="s">
        <v>5292</v>
      </c>
      <c r="M523" s="1229">
        <v>4500235498</v>
      </c>
      <c r="N523" s="1229">
        <v>9398</v>
      </c>
    </row>
    <row r="524" spans="1:14" s="626" customFormat="1" x14ac:dyDescent="0.25">
      <c r="A524" s="606" t="s">
        <v>305</v>
      </c>
      <c r="B524" s="615">
        <v>41761</v>
      </c>
      <c r="C524" s="607" t="s">
        <v>4323</v>
      </c>
      <c r="D524" s="606" t="s">
        <v>598</v>
      </c>
      <c r="E524" s="608">
        <v>10193549</v>
      </c>
      <c r="F524" s="606">
        <v>25268662</v>
      </c>
      <c r="G524" s="606">
        <v>2702045</v>
      </c>
      <c r="H524" s="120" t="str">
        <f>IF(G524="","",VLOOKUP(G524,ARANCEL!$B$5:$D$121,2,FALSE))</f>
        <v xml:space="preserve">GUIA QUIRURGICA </v>
      </c>
      <c r="I524" s="121" t="s">
        <v>306</v>
      </c>
      <c r="J524" s="119">
        <v>1</v>
      </c>
      <c r="K524" s="122">
        <f>IF(G524="","",VLOOKUP(G524,ARANCEL!$B$5:$D$121,3,FALSE)*J524)</f>
        <v>18218</v>
      </c>
      <c r="L524" s="1229" t="s">
        <v>4612</v>
      </c>
      <c r="M524" s="1229">
        <v>4500229928</v>
      </c>
      <c r="N524" s="1229">
        <v>9166</v>
      </c>
    </row>
    <row r="525" spans="1:14" s="626" customFormat="1" x14ac:dyDescent="0.25">
      <c r="A525" s="606" t="s">
        <v>305</v>
      </c>
      <c r="B525" s="615">
        <v>41710</v>
      </c>
      <c r="C525" s="607" t="s">
        <v>3280</v>
      </c>
      <c r="D525" s="606" t="s">
        <v>620</v>
      </c>
      <c r="E525" s="608">
        <v>10181052</v>
      </c>
      <c r="F525" s="606">
        <v>25292234</v>
      </c>
      <c r="G525" s="606">
        <v>2704005</v>
      </c>
      <c r="H525" s="120" t="str">
        <f>IF(G525="","",VLOOKUP(G525,ARANCEL!$B$5:$D$121,2,FALSE))</f>
        <v>PROVISORIO</v>
      </c>
      <c r="I525" s="121" t="s">
        <v>315</v>
      </c>
      <c r="J525" s="119">
        <v>1</v>
      </c>
      <c r="K525" s="122">
        <f>IF(G525="","",VLOOKUP(G525,ARANCEL!$B$5:$D$121,3,FALSE)*J525)</f>
        <v>3250</v>
      </c>
      <c r="L525" s="1229" t="s">
        <v>4612</v>
      </c>
      <c r="M525" s="1229">
        <v>4500229926</v>
      </c>
      <c r="N525" s="1229">
        <v>9165</v>
      </c>
    </row>
    <row r="526" spans="1:14" s="626" customFormat="1" x14ac:dyDescent="0.25">
      <c r="A526" s="606" t="s">
        <v>305</v>
      </c>
      <c r="B526" s="615">
        <v>41710</v>
      </c>
      <c r="C526" s="607" t="s">
        <v>3280</v>
      </c>
      <c r="D526" s="606" t="s">
        <v>620</v>
      </c>
      <c r="E526" s="608">
        <v>10181052</v>
      </c>
      <c r="F526" s="606">
        <v>25292234</v>
      </c>
      <c r="G526" s="606">
        <v>2704003</v>
      </c>
      <c r="H526" s="120" t="str">
        <f>IF(G526="","",VLOOKUP(G526,ARANCEL!$B$5:$D$121,2,FALSE))</f>
        <v xml:space="preserve">CORONA PERIFERICA CON PERNO MUÑON COLADO </v>
      </c>
      <c r="I526" s="121" t="s">
        <v>315</v>
      </c>
      <c r="J526" s="119">
        <v>1</v>
      </c>
      <c r="K526" s="122">
        <f>IF(G526="","",VLOOKUP(G526,ARANCEL!$B$5:$D$121,3,FALSE)*J526)</f>
        <v>32612</v>
      </c>
      <c r="L526" s="1229" t="s">
        <v>4612</v>
      </c>
      <c r="M526" s="1229">
        <v>4500229926</v>
      </c>
      <c r="N526" s="1229">
        <v>9165</v>
      </c>
    </row>
    <row r="527" spans="1:14" s="626" customFormat="1" x14ac:dyDescent="0.25">
      <c r="A527" s="606" t="s">
        <v>305</v>
      </c>
      <c r="B527" s="615">
        <v>41886</v>
      </c>
      <c r="C527" s="607" t="s">
        <v>6879</v>
      </c>
      <c r="D527" s="606" t="s">
        <v>607</v>
      </c>
      <c r="E527" s="608">
        <v>10252581</v>
      </c>
      <c r="F527" s="606">
        <v>28382347</v>
      </c>
      <c r="G527" s="606">
        <v>2704005</v>
      </c>
      <c r="H527" s="120" t="str">
        <f>IF(G527="","",VLOOKUP(G527,ARANCEL!$B$5:$D$121,2,FALSE))</f>
        <v>PROVISORIO</v>
      </c>
      <c r="I527" s="121"/>
      <c r="J527" s="119">
        <v>1</v>
      </c>
      <c r="K527" s="122">
        <f>IF(G527="","",VLOOKUP(G527,ARANCEL!$B$5:$D$121,3,FALSE)*J527)</f>
        <v>3250</v>
      </c>
      <c r="L527" s="1229" t="s">
        <v>6905</v>
      </c>
      <c r="M527" s="1229">
        <v>4500251387</v>
      </c>
      <c r="N527" s="1229" t="s">
        <v>7147</v>
      </c>
    </row>
    <row r="528" spans="1:14" s="626" customFormat="1" x14ac:dyDescent="0.25">
      <c r="A528" s="606" t="s">
        <v>313</v>
      </c>
      <c r="B528" s="615">
        <v>41886</v>
      </c>
      <c r="C528" s="607" t="s">
        <v>6879</v>
      </c>
      <c r="D528" s="606" t="s">
        <v>607</v>
      </c>
      <c r="E528" s="608">
        <v>10252581</v>
      </c>
      <c r="F528" s="606">
        <v>28382347</v>
      </c>
      <c r="G528" s="606">
        <v>2704003</v>
      </c>
      <c r="H528" s="120" t="str">
        <f>IF(G528="","",VLOOKUP(G528,ARANCEL!$B$5:$D$121,2,FALSE))</f>
        <v xml:space="preserve">CORONA PERIFERICA CON PERNO MUÑON COLADO </v>
      </c>
      <c r="I528" s="121"/>
      <c r="J528" s="119">
        <v>1</v>
      </c>
      <c r="K528" s="122">
        <f>IF(G528="","",VLOOKUP(G528,ARANCEL!$B$5:$D$121,3,FALSE)*J528)</f>
        <v>32612</v>
      </c>
      <c r="L528" s="1229" t="s">
        <v>6905</v>
      </c>
      <c r="M528" s="1229">
        <v>4500251387</v>
      </c>
      <c r="N528" s="1229" t="s">
        <v>7147</v>
      </c>
    </row>
    <row r="529" spans="1:14" s="626" customFormat="1" x14ac:dyDescent="0.25">
      <c r="A529" s="606" t="s">
        <v>305</v>
      </c>
      <c r="B529" s="615">
        <v>41694</v>
      </c>
      <c r="C529" s="607" t="s">
        <v>2955</v>
      </c>
      <c r="D529" s="606" t="s">
        <v>385</v>
      </c>
      <c r="E529" s="608">
        <v>10176573</v>
      </c>
      <c r="F529" s="606">
        <v>19373748</v>
      </c>
      <c r="G529" s="606">
        <v>2702048</v>
      </c>
      <c r="H529" s="120" t="str">
        <f>IF(G529="","",VLOOKUP(G529,ARANCEL!$B$5:$D$121,2,FALSE))</f>
        <v xml:space="preserve">SERVICIO LAB. IMPLANTE CORONA CEMENTADA/ATORNILLADA </v>
      </c>
      <c r="I529" s="121" t="s">
        <v>329</v>
      </c>
      <c r="J529" s="119">
        <v>1</v>
      </c>
      <c r="K529" s="122">
        <f>IF(G529="","",VLOOKUP(G529,ARANCEL!$B$5:$D$121,3,FALSE)*J529)</f>
        <v>43857</v>
      </c>
      <c r="L529" s="1235" t="str">
        <f>IF(E529="","","IMPAGO")</f>
        <v>IMPAGO</v>
      </c>
      <c r="M529" s="1235" t="str">
        <f>IF(L529="IMPAGO","SIN O.C.","")</f>
        <v>SIN O.C.</v>
      </c>
      <c r="N529" s="1235" t="str">
        <f>IF(L529="IMPAGO","SIN FACT.","")</f>
        <v>SIN FACT.</v>
      </c>
    </row>
    <row r="530" spans="1:14" s="604" customFormat="1" x14ac:dyDescent="0.25">
      <c r="A530" s="555" t="s">
        <v>305</v>
      </c>
      <c r="B530" s="556">
        <v>41828</v>
      </c>
      <c r="C530" s="557" t="s">
        <v>5780</v>
      </c>
      <c r="D530" s="555" t="s">
        <v>385</v>
      </c>
      <c r="E530" s="558">
        <v>10221945</v>
      </c>
      <c r="F530" s="555">
        <v>27330221</v>
      </c>
      <c r="G530" s="555">
        <v>2707001</v>
      </c>
      <c r="H530" s="120" t="str">
        <f>IF(G530="","",VLOOKUP(G530,ARANCEL!$B$5:$D$121,2,FALSE))</f>
        <v xml:space="preserve">PLANO DE RELAJACION </v>
      </c>
      <c r="I530" s="121" t="s">
        <v>306</v>
      </c>
      <c r="J530" s="119">
        <v>1</v>
      </c>
      <c r="K530" s="122">
        <f>IF(G530="","",VLOOKUP(G530,ARANCEL!$B$5:$D$121,3,FALSE)*J530)</f>
        <v>9221</v>
      </c>
      <c r="L530" s="1229" t="s">
        <v>6017</v>
      </c>
      <c r="M530" s="1229">
        <v>4500243665</v>
      </c>
      <c r="N530" s="1229">
        <v>9791</v>
      </c>
    </row>
    <row r="531" spans="1:14" s="642" customFormat="1" x14ac:dyDescent="0.25">
      <c r="A531" s="555" t="s">
        <v>305</v>
      </c>
      <c r="B531" s="556">
        <v>41874</v>
      </c>
      <c r="C531" s="557" t="s">
        <v>6569</v>
      </c>
      <c r="D531" s="555" t="s">
        <v>408</v>
      </c>
      <c r="E531" s="558">
        <v>10245424</v>
      </c>
      <c r="F531" s="555">
        <v>28041645</v>
      </c>
      <c r="G531" s="606">
        <v>2704001</v>
      </c>
      <c r="H531" s="120" t="str">
        <f>IF(G531="","",VLOOKUP(G531,ARANCEL!$B$5:$D$121,2,FALSE))</f>
        <v xml:space="preserve">CORONA DE SUSTITUCION </v>
      </c>
      <c r="I531" s="121" t="s">
        <v>323</v>
      </c>
      <c r="J531" s="119">
        <v>1</v>
      </c>
      <c r="K531" s="122">
        <f>IF(G531="","",VLOOKUP(G531,ARANCEL!$B$5:$D$121,3,FALSE)*J531)</f>
        <v>25865</v>
      </c>
      <c r="L531" s="1229" t="s">
        <v>6905</v>
      </c>
      <c r="M531" s="1229">
        <v>4500249929</v>
      </c>
      <c r="N531" s="1229" t="s">
        <v>6907</v>
      </c>
    </row>
    <row r="532" spans="1:14" s="642" customFormat="1" x14ac:dyDescent="0.25">
      <c r="A532" s="606" t="s">
        <v>305</v>
      </c>
      <c r="B532" s="615">
        <v>41874</v>
      </c>
      <c r="C532" s="607" t="s">
        <v>6569</v>
      </c>
      <c r="D532" s="606" t="s">
        <v>408</v>
      </c>
      <c r="E532" s="608">
        <v>10245424</v>
      </c>
      <c r="F532" s="606">
        <v>28041645</v>
      </c>
      <c r="G532" s="606">
        <v>2704005</v>
      </c>
      <c r="H532" s="120" t="str">
        <f>IF(G532="","",VLOOKUP(G532,ARANCEL!$B$5:$D$121,2,FALSE))</f>
        <v>PROVISORIO</v>
      </c>
      <c r="I532" s="121" t="s">
        <v>323</v>
      </c>
      <c r="J532" s="119">
        <v>1</v>
      </c>
      <c r="K532" s="122">
        <f>IF(G532="","",VLOOKUP(G532,ARANCEL!$B$5:$D$121,3,FALSE)*J532)</f>
        <v>3250</v>
      </c>
      <c r="L532" s="1229" t="s">
        <v>6905</v>
      </c>
      <c r="M532" s="1229">
        <v>4500249929</v>
      </c>
      <c r="N532" s="1229" t="s">
        <v>6907</v>
      </c>
    </row>
    <row r="533" spans="1:14" s="642" customFormat="1" x14ac:dyDescent="0.25">
      <c r="A533" s="628" t="s">
        <v>313</v>
      </c>
      <c r="B533" s="615">
        <v>41977</v>
      </c>
      <c r="C533" s="607" t="s">
        <v>8696</v>
      </c>
      <c r="D533" s="606" t="s">
        <v>89</v>
      </c>
      <c r="E533" s="608">
        <v>10290241</v>
      </c>
      <c r="F533" s="606">
        <v>29471940</v>
      </c>
      <c r="G533" s="606">
        <v>2704013</v>
      </c>
      <c r="H533" s="120" t="str">
        <f>IF(G533="","",VLOOKUP(G533,ARANCEL!$B$5:$D$121,2,FALSE))</f>
        <v>PROVISORIO (POR PIEZA)</v>
      </c>
      <c r="I533" s="121"/>
      <c r="J533" s="119">
        <v>1</v>
      </c>
      <c r="K533" s="122">
        <f>IF(G533="","",VLOOKUP(G533,ARANCEL!$B$5:$D$121,3,FALSE)*J533)</f>
        <v>3250</v>
      </c>
      <c r="L533" s="1229" t="s">
        <v>8256</v>
      </c>
      <c r="M533" s="1229">
        <v>4500265488</v>
      </c>
      <c r="N533" s="1229" t="s">
        <v>8949</v>
      </c>
    </row>
    <row r="534" spans="1:14" s="646" customFormat="1" x14ac:dyDescent="0.25">
      <c r="A534" s="628" t="s">
        <v>305</v>
      </c>
      <c r="B534" s="615">
        <v>41977</v>
      </c>
      <c r="C534" s="607" t="s">
        <v>8696</v>
      </c>
      <c r="D534" s="606" t="s">
        <v>89</v>
      </c>
      <c r="E534" s="608">
        <v>10290241</v>
      </c>
      <c r="F534" s="606">
        <v>29471940</v>
      </c>
      <c r="G534" s="606">
        <v>2704003</v>
      </c>
      <c r="H534" s="120" t="str">
        <f>IF(G534="","",VLOOKUP(G534,ARANCEL!$B$5:$D$121,2,FALSE))</f>
        <v xml:space="preserve">CORONA PERIFERICA CON PERNO MUÑON COLADO </v>
      </c>
      <c r="I534" s="121" t="s">
        <v>342</v>
      </c>
      <c r="J534" s="119">
        <v>1</v>
      </c>
      <c r="K534" s="122">
        <f>IF(G534="","",VLOOKUP(G534,ARANCEL!$B$5:$D$121,3,FALSE)*J534)</f>
        <v>32612</v>
      </c>
      <c r="L534" s="1229" t="s">
        <v>8256</v>
      </c>
      <c r="M534" s="1229">
        <v>4500265488</v>
      </c>
      <c r="N534" s="1229" t="s">
        <v>8949</v>
      </c>
    </row>
    <row r="535" spans="1:14" s="646" customFormat="1" x14ac:dyDescent="0.25">
      <c r="A535" s="606" t="s">
        <v>305</v>
      </c>
      <c r="B535" s="615">
        <v>41990</v>
      </c>
      <c r="C535" s="607" t="s">
        <v>8696</v>
      </c>
      <c r="D535" s="606" t="s">
        <v>89</v>
      </c>
      <c r="E535" s="608">
        <v>10296179</v>
      </c>
      <c r="F535" s="606">
        <v>29471940</v>
      </c>
      <c r="G535" s="606">
        <v>2704013</v>
      </c>
      <c r="H535" s="120" t="str">
        <f>IF(G535="","",VLOOKUP(G535,ARANCEL!$B$5:$D$121,2,FALSE))</f>
        <v>PROVISORIO (POR PIEZA)</v>
      </c>
      <c r="I535" s="121"/>
      <c r="J535" s="119">
        <v>1</v>
      </c>
      <c r="K535" s="122">
        <f>IF(G535="","",VLOOKUP(G535,ARANCEL!$B$5:$D$121,3,FALSE)*J535)</f>
        <v>3250</v>
      </c>
      <c r="L535" s="1349" t="s">
        <v>9431</v>
      </c>
      <c r="M535" s="1349">
        <v>4500269283</v>
      </c>
      <c r="N535" s="1349" t="s">
        <v>9452</v>
      </c>
    </row>
    <row r="536" spans="1:14" s="646" customFormat="1" x14ac:dyDescent="0.25">
      <c r="A536" s="628" t="s">
        <v>305</v>
      </c>
      <c r="B536" s="615">
        <v>41990</v>
      </c>
      <c r="C536" s="607" t="s">
        <v>8696</v>
      </c>
      <c r="D536" s="606" t="s">
        <v>89</v>
      </c>
      <c r="E536" s="608">
        <v>10296179</v>
      </c>
      <c r="F536" s="606">
        <v>29471940</v>
      </c>
      <c r="G536" s="606">
        <v>2704003</v>
      </c>
      <c r="H536" s="120" t="str">
        <f>IF(G536="","",VLOOKUP(G536,ARANCEL!$B$5:$D$121,2,FALSE))</f>
        <v xml:space="preserve">CORONA PERIFERICA CON PERNO MUÑON COLADO </v>
      </c>
      <c r="I536" s="121" t="s">
        <v>340</v>
      </c>
      <c r="J536" s="119">
        <v>1</v>
      </c>
      <c r="K536" s="122">
        <f>IF(G536="","",VLOOKUP(G536,ARANCEL!$B$5:$D$121,3,FALSE)*J536)</f>
        <v>32612</v>
      </c>
      <c r="L536" s="1349" t="s">
        <v>9431</v>
      </c>
      <c r="M536" s="1349">
        <v>4500269283</v>
      </c>
      <c r="N536" s="1349" t="s">
        <v>9452</v>
      </c>
    </row>
    <row r="537" spans="1:14" s="646" customFormat="1" x14ac:dyDescent="0.25">
      <c r="A537" s="606" t="s">
        <v>305</v>
      </c>
      <c r="B537" s="615">
        <v>41953</v>
      </c>
      <c r="C537" s="607" t="s">
        <v>8096</v>
      </c>
      <c r="D537" s="606" t="s">
        <v>617</v>
      </c>
      <c r="E537" s="608">
        <v>10276523</v>
      </c>
      <c r="F537" s="606">
        <v>29456588</v>
      </c>
      <c r="G537" s="606">
        <v>2704005</v>
      </c>
      <c r="H537" s="120" t="str">
        <f>IF(G537="","",VLOOKUP(G537,ARANCEL!$B$5:$D$121,2,FALSE))</f>
        <v>PROVISORIO</v>
      </c>
      <c r="I537" s="121" t="s">
        <v>326</v>
      </c>
      <c r="J537" s="119">
        <v>1</v>
      </c>
      <c r="K537" s="122">
        <f>IF(G537="","",VLOOKUP(G537,ARANCEL!$B$5:$D$121,3,FALSE)*J537)</f>
        <v>3250</v>
      </c>
      <c r="L537" s="1349" t="s">
        <v>9431</v>
      </c>
      <c r="M537" s="1349">
        <v>4500269283</v>
      </c>
      <c r="N537" s="1349" t="s">
        <v>9452</v>
      </c>
    </row>
    <row r="538" spans="1:14" s="642" customFormat="1" x14ac:dyDescent="0.25">
      <c r="A538" s="606" t="s">
        <v>606</v>
      </c>
      <c r="B538" s="615">
        <v>41953</v>
      </c>
      <c r="C538" s="607" t="s">
        <v>8096</v>
      </c>
      <c r="D538" s="606" t="s">
        <v>617</v>
      </c>
      <c r="E538" s="608">
        <v>10276523</v>
      </c>
      <c r="F538" s="606">
        <v>29456588</v>
      </c>
      <c r="G538" s="606">
        <v>2704002</v>
      </c>
      <c r="H538" s="120" t="str">
        <f>IF(G538="","",VLOOKUP(G538,ARANCEL!$B$5:$D$121,2,FALSE))</f>
        <v xml:space="preserve">CORONA PERIFERICA </v>
      </c>
      <c r="I538" s="121" t="s">
        <v>326</v>
      </c>
      <c r="J538" s="119">
        <v>1</v>
      </c>
      <c r="K538" s="122">
        <f>IF(G538="","",VLOOKUP(G538,ARANCEL!$B$5:$D$121,3,FALSE)*J538)</f>
        <v>25865</v>
      </c>
      <c r="L538" s="1349" t="s">
        <v>9431</v>
      </c>
      <c r="M538" s="1349">
        <v>4500269283</v>
      </c>
      <c r="N538" s="1349" t="s">
        <v>9452</v>
      </c>
    </row>
    <row r="539" spans="1:14" s="642" customFormat="1" x14ac:dyDescent="0.25">
      <c r="A539" s="606" t="s">
        <v>305</v>
      </c>
      <c r="B539" s="615">
        <v>41969</v>
      </c>
      <c r="C539" s="607" t="s">
        <v>8536</v>
      </c>
      <c r="D539" s="606" t="s">
        <v>89</v>
      </c>
      <c r="E539" s="608">
        <v>10286459</v>
      </c>
      <c r="F539" s="606">
        <v>29414985</v>
      </c>
      <c r="G539" s="606">
        <v>2704005</v>
      </c>
      <c r="H539" s="120" t="str">
        <f>IF(G539="","",VLOOKUP(G539,ARANCEL!$B$5:$D$121,2,FALSE))</f>
        <v>PROVISORIO</v>
      </c>
      <c r="I539" s="121" t="s">
        <v>308</v>
      </c>
      <c r="J539" s="119">
        <v>1</v>
      </c>
      <c r="K539" s="122">
        <f>IF(G539="","",VLOOKUP(G539,ARANCEL!$B$5:$D$121,3,FALSE)*J539)</f>
        <v>3250</v>
      </c>
      <c r="L539" s="1349" t="s">
        <v>9431</v>
      </c>
      <c r="M539" s="1349">
        <v>4500269283</v>
      </c>
      <c r="N539" s="1349" t="s">
        <v>9452</v>
      </c>
    </row>
    <row r="540" spans="1:14" s="642" customFormat="1" x14ac:dyDescent="0.25">
      <c r="A540" s="606" t="s">
        <v>305</v>
      </c>
      <c r="B540" s="615">
        <v>41969</v>
      </c>
      <c r="C540" s="607" t="s">
        <v>8536</v>
      </c>
      <c r="D540" s="606" t="s">
        <v>89</v>
      </c>
      <c r="E540" s="608">
        <v>10286459</v>
      </c>
      <c r="F540" s="606">
        <v>29414985</v>
      </c>
      <c r="G540" s="606">
        <v>2704003</v>
      </c>
      <c r="H540" s="120" t="str">
        <f>IF(G540="","",VLOOKUP(G540,ARANCEL!$B$5:$D$121,2,FALSE))</f>
        <v xml:space="preserve">CORONA PERIFERICA CON PERNO MUÑON COLADO </v>
      </c>
      <c r="I540" s="121" t="s">
        <v>308</v>
      </c>
      <c r="J540" s="119">
        <v>1</v>
      </c>
      <c r="K540" s="122">
        <f>IF(G540="","",VLOOKUP(G540,ARANCEL!$B$5:$D$121,3,FALSE)*J540)</f>
        <v>32612</v>
      </c>
      <c r="L540" s="1349" t="s">
        <v>9431</v>
      </c>
      <c r="M540" s="1349">
        <v>4500269283</v>
      </c>
      <c r="N540" s="1349" t="s">
        <v>9452</v>
      </c>
    </row>
    <row r="541" spans="1:14" s="642" customFormat="1" x14ac:dyDescent="0.25">
      <c r="A541" s="606" t="s">
        <v>305</v>
      </c>
      <c r="B541" s="615">
        <v>41796</v>
      </c>
      <c r="C541" s="607" t="s">
        <v>5098</v>
      </c>
      <c r="D541" s="606" t="s">
        <v>2927</v>
      </c>
      <c r="E541" s="608">
        <v>10209597</v>
      </c>
      <c r="F541" s="606">
        <v>26321800</v>
      </c>
      <c r="G541" s="606">
        <v>2707001</v>
      </c>
      <c r="H541" s="120" t="str">
        <f>IF(G541="","",VLOOKUP(G541,ARANCEL!$B$5:$D$121,2,FALSE))</f>
        <v xml:space="preserve">PLANO DE RELAJACION </v>
      </c>
      <c r="I541" s="121" t="s">
        <v>306</v>
      </c>
      <c r="J541" s="119">
        <v>1</v>
      </c>
      <c r="K541" s="122">
        <f>IF(G541="","",VLOOKUP(G541,ARANCEL!$B$5:$D$121,3,FALSE)*J541)</f>
        <v>9221</v>
      </c>
      <c r="L541" s="1229" t="s">
        <v>5742</v>
      </c>
      <c r="M541" s="1229">
        <v>4500239441</v>
      </c>
      <c r="N541" s="1229" t="s">
        <v>5755</v>
      </c>
    </row>
    <row r="542" spans="1:14" s="642" customFormat="1" x14ac:dyDescent="0.25">
      <c r="A542" s="606" t="s">
        <v>305</v>
      </c>
      <c r="B542" s="615">
        <v>41898</v>
      </c>
      <c r="C542" s="607" t="s">
        <v>7156</v>
      </c>
      <c r="D542" s="606" t="s">
        <v>2904</v>
      </c>
      <c r="E542" s="608">
        <v>10256596</v>
      </c>
      <c r="F542" s="606">
        <v>28518940</v>
      </c>
      <c r="G542" s="606">
        <v>2707001</v>
      </c>
      <c r="H542" s="120" t="str">
        <f>IF(G542="","",VLOOKUP(G542,ARANCEL!$B$5:$D$121,2,FALSE))</f>
        <v xml:space="preserve">PLANO DE RELAJACION </v>
      </c>
      <c r="I542" s="121" t="s">
        <v>306</v>
      </c>
      <c r="J542" s="119">
        <v>1</v>
      </c>
      <c r="K542" s="122">
        <f>IF(G542="","",VLOOKUP(G542,ARANCEL!$B$5:$D$121,3,FALSE)*J542)</f>
        <v>9221</v>
      </c>
      <c r="L542" s="1229" t="s">
        <v>7548</v>
      </c>
      <c r="M542" s="1229">
        <v>4500254790</v>
      </c>
      <c r="N542" s="1229" t="s">
        <v>7559</v>
      </c>
    </row>
    <row r="543" spans="1:14" s="653" customFormat="1" x14ac:dyDescent="0.25">
      <c r="A543" s="606" t="s">
        <v>305</v>
      </c>
      <c r="B543" s="615">
        <v>41857</v>
      </c>
      <c r="C543" s="607" t="s">
        <v>6233</v>
      </c>
      <c r="D543" s="606" t="s">
        <v>619</v>
      </c>
      <c r="E543" s="608">
        <v>10236653</v>
      </c>
      <c r="F543" s="606">
        <v>27715343</v>
      </c>
      <c r="G543" s="606">
        <v>2704013</v>
      </c>
      <c r="H543" s="120" t="str">
        <f>IF(G543="","",VLOOKUP(G543,ARANCEL!$B$5:$D$121,2,FALSE))</f>
        <v>PROVISORIO (POR PIEZA)</v>
      </c>
      <c r="I543" s="121" t="s">
        <v>325</v>
      </c>
      <c r="J543" s="119">
        <v>1</v>
      </c>
      <c r="K543" s="122">
        <f>IF(G543="","",VLOOKUP(G543,ARANCEL!$B$5:$D$121,3,FALSE)*J543)</f>
        <v>3250</v>
      </c>
      <c r="L543" s="1229" t="s">
        <v>6905</v>
      </c>
      <c r="M543" s="1229">
        <v>4500249929</v>
      </c>
      <c r="N543" s="1229" t="s">
        <v>6907</v>
      </c>
    </row>
    <row r="544" spans="1:14" s="653" customFormat="1" x14ac:dyDescent="0.25">
      <c r="A544" s="606" t="s">
        <v>305</v>
      </c>
      <c r="B544" s="615">
        <v>41857</v>
      </c>
      <c r="C544" s="607" t="s">
        <v>6233</v>
      </c>
      <c r="D544" s="606" t="s">
        <v>619</v>
      </c>
      <c r="E544" s="608">
        <v>10236653</v>
      </c>
      <c r="F544" s="606">
        <v>27715343</v>
      </c>
      <c r="G544" s="606">
        <v>2704015</v>
      </c>
      <c r="H544" s="120" t="str">
        <f>IF(G544="","",VLOOKUP(G544,ARANCEL!$B$5:$D$121,2,FALSE))</f>
        <v xml:space="preserve">CORONA IN CERAM </v>
      </c>
      <c r="I544" s="121" t="s">
        <v>325</v>
      </c>
      <c r="J544" s="119">
        <v>1</v>
      </c>
      <c r="K544" s="122">
        <f>IF(G544="","",VLOOKUP(G544,ARANCEL!$B$5:$D$121,3,FALSE)*J544)</f>
        <v>42733</v>
      </c>
      <c r="L544" s="1229" t="s">
        <v>6905</v>
      </c>
      <c r="M544" s="1229">
        <v>4500249929</v>
      </c>
      <c r="N544" s="1229" t="s">
        <v>6907</v>
      </c>
    </row>
    <row r="545" spans="1:14" s="653" customFormat="1" x14ac:dyDescent="0.25">
      <c r="A545" s="606" t="s">
        <v>305</v>
      </c>
      <c r="B545" s="615">
        <v>41984</v>
      </c>
      <c r="C545" s="607" t="s">
        <v>8861</v>
      </c>
      <c r="D545" s="606" t="s">
        <v>2927</v>
      </c>
      <c r="E545" s="608">
        <v>10293888</v>
      </c>
      <c r="F545" s="606">
        <v>29817315</v>
      </c>
      <c r="G545" s="606">
        <v>2704013</v>
      </c>
      <c r="H545" s="120" t="str">
        <f>IF(G545="","",VLOOKUP(G545,ARANCEL!$B$5:$D$121,2,FALSE))</f>
        <v>PROVISORIO (POR PIEZA)</v>
      </c>
      <c r="I545" s="121" t="s">
        <v>324</v>
      </c>
      <c r="J545" s="169">
        <v>2</v>
      </c>
      <c r="K545" s="122">
        <f>IF(G545="","",VLOOKUP(G545,ARANCEL!$B$5:$D$121,3,FALSE)*J545)</f>
        <v>6500</v>
      </c>
      <c r="L545" s="1349" t="s">
        <v>9431</v>
      </c>
      <c r="M545" s="1349">
        <v>4500269283</v>
      </c>
      <c r="N545" s="1349" t="s">
        <v>9452</v>
      </c>
    </row>
    <row r="546" spans="1:14" s="653" customFormat="1" x14ac:dyDescent="0.25">
      <c r="A546" s="606" t="s">
        <v>313</v>
      </c>
      <c r="B546" s="615">
        <v>41984</v>
      </c>
      <c r="C546" s="607" t="s">
        <v>8861</v>
      </c>
      <c r="D546" s="606" t="s">
        <v>2927</v>
      </c>
      <c r="E546" s="608">
        <v>10293888</v>
      </c>
      <c r="F546" s="606">
        <v>29817315</v>
      </c>
      <c r="G546" s="606">
        <v>2704003</v>
      </c>
      <c r="H546" s="120" t="str">
        <f>IF(G546="","",VLOOKUP(G546,ARANCEL!$B$5:$D$121,2,FALSE))</f>
        <v xml:space="preserve">CORONA PERIFERICA CON PERNO MUÑON COLADO </v>
      </c>
      <c r="I546" s="121"/>
      <c r="J546" s="119">
        <v>1</v>
      </c>
      <c r="K546" s="122">
        <f>IF(G546="","",VLOOKUP(G546,ARANCEL!$B$5:$D$121,3,FALSE)*J546)</f>
        <v>32612</v>
      </c>
      <c r="L546" s="1349" t="s">
        <v>9431</v>
      </c>
      <c r="M546" s="1349">
        <v>4500269283</v>
      </c>
      <c r="N546" s="1349" t="s">
        <v>9452</v>
      </c>
    </row>
    <row r="547" spans="1:14" s="653" customFormat="1" x14ac:dyDescent="0.25">
      <c r="A547" s="606" t="s">
        <v>305</v>
      </c>
      <c r="B547" s="615">
        <v>41718</v>
      </c>
      <c r="C547" s="607" t="s">
        <v>646</v>
      </c>
      <c r="D547" s="606" t="s">
        <v>89</v>
      </c>
      <c r="E547" s="608">
        <v>10181476</v>
      </c>
      <c r="F547" s="606">
        <v>25273680</v>
      </c>
      <c r="G547" s="606">
        <v>2704016</v>
      </c>
      <c r="H547" s="120" t="str">
        <f>IF(G547="","",VLOOKUP(G547,ARANCEL!$B$5:$D$121,2,FALSE))</f>
        <v xml:space="preserve">CORONA PROCERA </v>
      </c>
      <c r="I547" s="121" t="s">
        <v>325</v>
      </c>
      <c r="J547" s="119">
        <v>1</v>
      </c>
      <c r="K547" s="122">
        <f>IF(G547="","",VLOOKUP(G547,ARANCEL!$B$5:$D$121,3,FALSE)*J547)</f>
        <v>58477</v>
      </c>
      <c r="L547" s="1229" t="s">
        <v>3058</v>
      </c>
      <c r="M547" s="1229">
        <v>4500225664</v>
      </c>
      <c r="N547" s="1229">
        <v>8897</v>
      </c>
    </row>
    <row r="548" spans="1:14" s="653" customFormat="1" x14ac:dyDescent="0.25">
      <c r="A548" s="606" t="s">
        <v>305</v>
      </c>
      <c r="B548" s="615">
        <v>41880</v>
      </c>
      <c r="C548" s="607" t="s">
        <v>6698</v>
      </c>
      <c r="D548" s="606" t="s">
        <v>619</v>
      </c>
      <c r="E548" s="608">
        <v>10249061</v>
      </c>
      <c r="F548" s="606">
        <v>27765932</v>
      </c>
      <c r="G548" s="606">
        <v>2705004</v>
      </c>
      <c r="H548" s="120" t="str">
        <f>IF(G548="","",VLOOKUP(G548,ARANCEL!$B$5:$D$121,2,FALSE))</f>
        <v>CARILLA ESTETICA (ART-GLASS O CERAMICA)</v>
      </c>
      <c r="I548" s="121" t="s">
        <v>613</v>
      </c>
      <c r="J548" s="119">
        <v>2</v>
      </c>
      <c r="K548" s="122">
        <f>IF(G548="","",VLOOKUP(G548,ARANCEL!$B$5:$D$121,3,FALSE)*J548)</f>
        <v>53506</v>
      </c>
      <c r="L548" s="1229" t="s">
        <v>6905</v>
      </c>
      <c r="M548" s="1229">
        <v>4500249929</v>
      </c>
      <c r="N548" s="1229" t="s">
        <v>6907</v>
      </c>
    </row>
    <row r="549" spans="1:14" s="653" customFormat="1" x14ac:dyDescent="0.25">
      <c r="A549" s="606" t="s">
        <v>305</v>
      </c>
      <c r="B549" s="615">
        <v>41703</v>
      </c>
      <c r="C549" s="607" t="s">
        <v>3167</v>
      </c>
      <c r="D549" s="606" t="s">
        <v>385</v>
      </c>
      <c r="E549" s="608">
        <v>10178957</v>
      </c>
      <c r="F549" s="606">
        <v>25307929</v>
      </c>
      <c r="G549" s="606">
        <v>2704013</v>
      </c>
      <c r="H549" s="120" t="str">
        <f>IF(G549="","",VLOOKUP(G549,ARANCEL!$B$5:$D$121,2,FALSE))</f>
        <v>PROVISORIO (POR PIEZA)</v>
      </c>
      <c r="I549" s="121" t="s">
        <v>312</v>
      </c>
      <c r="J549" s="119">
        <v>1</v>
      </c>
      <c r="K549" s="122">
        <f>IF(G549="","",VLOOKUP(G549,ARANCEL!$B$5:$D$121,3,FALSE)*J549)</f>
        <v>3250</v>
      </c>
      <c r="L549" s="1229" t="s">
        <v>3058</v>
      </c>
      <c r="M549" s="1229">
        <v>4500225664</v>
      </c>
      <c r="N549" s="1229">
        <v>8897</v>
      </c>
    </row>
    <row r="550" spans="1:14" s="660" customFormat="1" x14ac:dyDescent="0.25">
      <c r="A550" s="606" t="s">
        <v>305</v>
      </c>
      <c r="B550" s="615">
        <v>41703</v>
      </c>
      <c r="C550" s="607" t="s">
        <v>3167</v>
      </c>
      <c r="D550" s="606" t="s">
        <v>385</v>
      </c>
      <c r="E550" s="608">
        <v>10178957</v>
      </c>
      <c r="F550" s="606">
        <v>25307929</v>
      </c>
      <c r="G550" s="606">
        <v>2704003</v>
      </c>
      <c r="H550" s="120" t="str">
        <f>IF(G550="","",VLOOKUP(G550,ARANCEL!$B$5:$D$121,2,FALSE))</f>
        <v xml:space="preserve">CORONA PERIFERICA CON PERNO MUÑON COLADO </v>
      </c>
      <c r="I550" s="121" t="s">
        <v>312</v>
      </c>
      <c r="J550" s="119">
        <v>1</v>
      </c>
      <c r="K550" s="122">
        <f>IF(G550="","",VLOOKUP(G550,ARANCEL!$B$5:$D$121,3,FALSE)*J550)</f>
        <v>32612</v>
      </c>
      <c r="L550" s="1229" t="s">
        <v>3058</v>
      </c>
      <c r="M550" s="1229">
        <v>4500225663</v>
      </c>
      <c r="N550" s="1229">
        <v>8896</v>
      </c>
    </row>
    <row r="551" spans="1:14" s="660" customFormat="1" x14ac:dyDescent="0.25">
      <c r="A551" s="606" t="s">
        <v>313</v>
      </c>
      <c r="B551" s="615">
        <v>42041</v>
      </c>
      <c r="C551" s="607" t="s">
        <v>9410</v>
      </c>
      <c r="D551" s="606" t="s">
        <v>620</v>
      </c>
      <c r="E551" s="608">
        <v>10306899</v>
      </c>
      <c r="F551" s="606">
        <v>30449273</v>
      </c>
      <c r="G551" s="606">
        <v>2704003</v>
      </c>
      <c r="H551" s="120" t="str">
        <f>IF(G551="","",VLOOKUP(G551,ARANCEL!$B$5:$D$121,2,FALSE))</f>
        <v xml:space="preserve">CORONA PERIFERICA CON PERNO MUÑON COLADO </v>
      </c>
      <c r="I551" s="121"/>
      <c r="J551" s="119">
        <v>1</v>
      </c>
      <c r="K551" s="122">
        <f>IF(G551="","",VLOOKUP(G551,ARANCEL!$B$5:$D$121,3,FALSE)*J551)</f>
        <v>32612</v>
      </c>
      <c r="L551" s="1235" t="str">
        <f>IF(E551="","","IMPAGO")</f>
        <v>IMPAGO</v>
      </c>
      <c r="M551" s="1235" t="str">
        <f>IF(L551="IMPAGO","SIN O.C.","")</f>
        <v>SIN O.C.</v>
      </c>
      <c r="N551" s="1235" t="str">
        <f>IF(L551="IMPAGO","SIN FACT.","")</f>
        <v>SIN FACT.</v>
      </c>
    </row>
    <row r="552" spans="1:14" s="660" customFormat="1" x14ac:dyDescent="0.25">
      <c r="A552" s="627" t="s">
        <v>305</v>
      </c>
      <c r="B552" s="615">
        <v>42041</v>
      </c>
      <c r="C552" s="607" t="s">
        <v>9410</v>
      </c>
      <c r="D552" s="606" t="s">
        <v>620</v>
      </c>
      <c r="E552" s="608">
        <v>10306899</v>
      </c>
      <c r="F552" s="606">
        <v>30449273</v>
      </c>
      <c r="G552" s="606">
        <v>2704005</v>
      </c>
      <c r="H552" s="120" t="str">
        <f>IF(G552="","",VLOOKUP(G552,ARANCEL!$B$5:$D$121,2,FALSE))</f>
        <v>PROVISORIO</v>
      </c>
      <c r="I552" s="121" t="s">
        <v>326</v>
      </c>
      <c r="J552" s="119">
        <v>1</v>
      </c>
      <c r="K552" s="122">
        <f>IF(G552="","",VLOOKUP(G552,ARANCEL!$B$5:$D$121,3,FALSE)*J552)</f>
        <v>3250</v>
      </c>
      <c r="L552" s="1235" t="str">
        <f>IF(E552="","","IMPAGO")</f>
        <v>IMPAGO</v>
      </c>
      <c r="M552" s="1235" t="str">
        <f>IF(L552="IMPAGO","SIN O.C.","")</f>
        <v>SIN O.C.</v>
      </c>
      <c r="N552" s="1235" t="str">
        <f>IF(L552="IMPAGO","SIN FACT.","")</f>
        <v>SIN FACT.</v>
      </c>
    </row>
    <row r="553" spans="1:14" s="660" customFormat="1" x14ac:dyDescent="0.25">
      <c r="A553" s="606" t="s">
        <v>313</v>
      </c>
      <c r="B553" s="615">
        <v>41942</v>
      </c>
      <c r="C553" s="607" t="s">
        <v>8024</v>
      </c>
      <c r="D553" s="606" t="s">
        <v>2927</v>
      </c>
      <c r="E553" s="608">
        <v>10274156</v>
      </c>
      <c r="F553" s="606">
        <v>25636742</v>
      </c>
      <c r="G553" s="606">
        <v>2704005</v>
      </c>
      <c r="H553" s="120" t="str">
        <f>IF(G553="","",VLOOKUP(G553,ARANCEL!$B$5:$D$121,2,FALSE))</f>
        <v>PROVISORIO</v>
      </c>
      <c r="I553" s="121"/>
      <c r="J553" s="119">
        <v>1</v>
      </c>
      <c r="K553" s="122">
        <f>IF(G553="","",VLOOKUP(G553,ARANCEL!$B$5:$D$121,3,FALSE)*J553)</f>
        <v>3250</v>
      </c>
      <c r="L553" s="1229" t="s">
        <v>8279</v>
      </c>
      <c r="M553" s="1229">
        <v>4500260648</v>
      </c>
      <c r="N553" s="1229" t="s">
        <v>8295</v>
      </c>
    </row>
    <row r="554" spans="1:14" s="668" customFormat="1" x14ac:dyDescent="0.25">
      <c r="A554" s="606" t="s">
        <v>606</v>
      </c>
      <c r="B554" s="615">
        <v>41942</v>
      </c>
      <c r="C554" s="607" t="s">
        <v>8023</v>
      </c>
      <c r="D554" s="606" t="s">
        <v>2927</v>
      </c>
      <c r="E554" s="608">
        <v>10274156</v>
      </c>
      <c r="F554" s="606">
        <v>25636742</v>
      </c>
      <c r="G554" s="606">
        <v>2704003</v>
      </c>
      <c r="H554" s="120" t="str">
        <f>IF(G554="","",VLOOKUP(G554,ARANCEL!$B$5:$D$121,2,FALSE))</f>
        <v xml:space="preserve">CORONA PERIFERICA CON PERNO MUÑON COLADO </v>
      </c>
      <c r="I554" s="121" t="s">
        <v>337</v>
      </c>
      <c r="J554" s="119">
        <v>1</v>
      </c>
      <c r="K554" s="122">
        <f>IF(G554="","",VLOOKUP(G554,ARANCEL!$B$5:$D$121,3,FALSE)*J554)</f>
        <v>32612</v>
      </c>
      <c r="L554" s="1229" t="s">
        <v>8279</v>
      </c>
      <c r="M554" s="1229">
        <v>4500260648</v>
      </c>
      <c r="N554" s="1229" t="s">
        <v>8295</v>
      </c>
    </row>
    <row r="555" spans="1:14" s="668" customFormat="1" x14ac:dyDescent="0.25">
      <c r="A555" s="628" t="s">
        <v>305</v>
      </c>
      <c r="B555" s="615">
        <v>41732</v>
      </c>
      <c r="C555" s="607" t="s">
        <v>3715</v>
      </c>
      <c r="D555" s="606" t="s">
        <v>2927</v>
      </c>
      <c r="E555" s="608">
        <v>10185771</v>
      </c>
      <c r="F555" s="606">
        <v>25636742</v>
      </c>
      <c r="G555" s="606">
        <v>2704003</v>
      </c>
      <c r="H555" s="120" t="str">
        <f>IF(G555="","",VLOOKUP(G555,ARANCEL!$B$5:$D$121,2,FALSE))</f>
        <v xml:space="preserve">CORONA PERIFERICA CON PERNO MUÑON COLADO </v>
      </c>
      <c r="I555" s="121" t="s">
        <v>317</v>
      </c>
      <c r="J555" s="119">
        <v>1</v>
      </c>
      <c r="K555" s="122">
        <f>IF(G555="","",VLOOKUP(G555,ARANCEL!$B$5:$D$121,3,FALSE)*J555)</f>
        <v>32612</v>
      </c>
      <c r="L555" s="1229" t="s">
        <v>4612</v>
      </c>
      <c r="M555" s="1229">
        <v>4500230023</v>
      </c>
      <c r="N555" s="1229">
        <v>9207</v>
      </c>
    </row>
    <row r="556" spans="1:14" s="668" customFormat="1" x14ac:dyDescent="0.25">
      <c r="A556" s="606" t="s">
        <v>606</v>
      </c>
      <c r="B556" s="615">
        <v>42025</v>
      </c>
      <c r="C556" s="607" t="s">
        <v>9622</v>
      </c>
      <c r="D556" s="606"/>
      <c r="E556" s="608">
        <v>10311195</v>
      </c>
      <c r="F556" s="606">
        <v>27718354</v>
      </c>
      <c r="G556" s="606">
        <v>2702048</v>
      </c>
      <c r="H556" s="120" t="str">
        <f>IF(G556="","",VLOOKUP(G556,ARANCEL!$B$5:$D$121,2,FALSE))</f>
        <v xml:space="preserve">SERVICIO LAB. IMPLANTE CORONA CEMENTADA/ATORNILLADA </v>
      </c>
      <c r="I556" s="121" t="s">
        <v>319</v>
      </c>
      <c r="J556" s="119">
        <v>1</v>
      </c>
      <c r="K556" s="122">
        <f>IF(G556="","",VLOOKUP(G556,ARANCEL!$B$5:$D$121,3,FALSE)*J556)</f>
        <v>43857</v>
      </c>
      <c r="L556" s="1235" t="str">
        <f>IF(E556="","","IMPAGO")</f>
        <v>IMPAGO</v>
      </c>
      <c r="M556" s="1235" t="str">
        <f>IF(L556="IMPAGO","SIN O.C.","")</f>
        <v>SIN O.C.</v>
      </c>
      <c r="N556" s="1235" t="str">
        <f>IF(L556="IMPAGO","SIN FACT.","")</f>
        <v>SIN FACT.</v>
      </c>
    </row>
    <row r="557" spans="1:14" s="668" customFormat="1" x14ac:dyDescent="0.25">
      <c r="A557" s="606" t="s">
        <v>313</v>
      </c>
      <c r="B557" s="615">
        <v>41880</v>
      </c>
      <c r="C557" s="607" t="s">
        <v>6784</v>
      </c>
      <c r="D557" s="606" t="s">
        <v>598</v>
      </c>
      <c r="E557" s="608">
        <v>10249892</v>
      </c>
      <c r="F557" s="606">
        <v>23228859</v>
      </c>
      <c r="G557" s="606">
        <v>2704003</v>
      </c>
      <c r="H557" s="120" t="str">
        <f>IF(G557="","",VLOOKUP(G557,ARANCEL!$B$5:$D$121,2,FALSE))</f>
        <v xml:space="preserve">CORONA PERIFERICA CON PERNO MUÑON COLADO </v>
      </c>
      <c r="I557" s="121" t="s">
        <v>311</v>
      </c>
      <c r="J557" s="119">
        <v>1</v>
      </c>
      <c r="K557" s="122">
        <f>IF(G557="","",VLOOKUP(G557,ARANCEL!$B$5:$D$121,3,FALSE)*J557)</f>
        <v>32612</v>
      </c>
      <c r="L557" s="1229" t="s">
        <v>6905</v>
      </c>
      <c r="M557" s="1229">
        <v>4500251387</v>
      </c>
      <c r="N557" s="1229" t="s">
        <v>7147</v>
      </c>
    </row>
    <row r="558" spans="1:14" s="668" customFormat="1" x14ac:dyDescent="0.25">
      <c r="A558" s="606" t="s">
        <v>305</v>
      </c>
      <c r="B558" s="615">
        <v>41880</v>
      </c>
      <c r="C558" s="607" t="s">
        <v>6784</v>
      </c>
      <c r="D558" s="606" t="s">
        <v>598</v>
      </c>
      <c r="E558" s="608">
        <v>10249892</v>
      </c>
      <c r="F558" s="606">
        <v>23228859</v>
      </c>
      <c r="G558" s="606">
        <v>2704005</v>
      </c>
      <c r="H558" s="120" t="str">
        <f>IF(G558="","",VLOOKUP(G558,ARANCEL!$B$5:$D$121,2,FALSE))</f>
        <v>PROVISORIO</v>
      </c>
      <c r="I558" s="121" t="s">
        <v>311</v>
      </c>
      <c r="J558" s="119">
        <v>1</v>
      </c>
      <c r="K558" s="122">
        <f>IF(G558="","",VLOOKUP(G558,ARANCEL!$B$5:$D$121,3,FALSE)*J558)</f>
        <v>3250</v>
      </c>
      <c r="L558" s="1229" t="s">
        <v>6905</v>
      </c>
      <c r="M558" s="1229">
        <v>4500251387</v>
      </c>
      <c r="N558" s="1229" t="s">
        <v>7147</v>
      </c>
    </row>
    <row r="559" spans="1:14" s="668" customFormat="1" x14ac:dyDescent="0.25">
      <c r="A559" s="606" t="s">
        <v>305</v>
      </c>
      <c r="B559" s="615">
        <v>41954</v>
      </c>
      <c r="C559" s="607" t="s">
        <v>8122</v>
      </c>
      <c r="D559" s="606" t="s">
        <v>2904</v>
      </c>
      <c r="E559" s="608">
        <v>10277113</v>
      </c>
      <c r="F559" s="606">
        <v>28618244</v>
      </c>
      <c r="G559" s="606">
        <v>2707001</v>
      </c>
      <c r="H559" s="120" t="str">
        <f>IF(G559="","",VLOOKUP(G559,ARANCEL!$B$5:$D$121,2,FALSE))</f>
        <v xml:space="preserve">PLANO DE RELAJACION </v>
      </c>
      <c r="I559" s="121" t="s">
        <v>306</v>
      </c>
      <c r="J559" s="119">
        <v>1</v>
      </c>
      <c r="K559" s="122">
        <f>IF(G559="","",VLOOKUP(G559,ARANCEL!$B$5:$D$121,3,FALSE)*J559)</f>
        <v>9221</v>
      </c>
      <c r="L559" s="1229" t="s">
        <v>8256</v>
      </c>
      <c r="M559" s="1229">
        <v>4500265488</v>
      </c>
      <c r="N559" s="1229" t="s">
        <v>8949</v>
      </c>
    </row>
    <row r="560" spans="1:14" s="668" customFormat="1" x14ac:dyDescent="0.25">
      <c r="A560" s="606" t="s">
        <v>305</v>
      </c>
      <c r="B560" s="615">
        <v>41844</v>
      </c>
      <c r="C560" s="607" t="s">
        <v>6310</v>
      </c>
      <c r="D560" s="606" t="s">
        <v>2927</v>
      </c>
      <c r="E560" s="608">
        <v>10230734</v>
      </c>
      <c r="F560" s="606">
        <v>26674457</v>
      </c>
      <c r="G560" s="606">
        <v>2704003</v>
      </c>
      <c r="H560" s="120" t="str">
        <f>IF(G560="","",VLOOKUP(G560,ARANCEL!$B$5:$D$121,2,FALSE))</f>
        <v xml:space="preserve">CORONA PERIFERICA CON PERNO MUÑON COLADO </v>
      </c>
      <c r="I560" s="121" t="s">
        <v>337</v>
      </c>
      <c r="J560" s="119">
        <v>1</v>
      </c>
      <c r="K560" s="122">
        <f>IF(G560="","",VLOOKUP(G560,ARANCEL!$B$5:$D$121,3,FALSE)*J560)</f>
        <v>32612</v>
      </c>
      <c r="L560" s="1229" t="s">
        <v>6017</v>
      </c>
      <c r="M560" s="1229">
        <v>4500243665</v>
      </c>
      <c r="N560" s="1229">
        <v>9791</v>
      </c>
    </row>
    <row r="561" spans="1:14" s="691" customFormat="1" x14ac:dyDescent="0.25">
      <c r="A561" s="606" t="s">
        <v>305</v>
      </c>
      <c r="B561" s="615">
        <v>41759</v>
      </c>
      <c r="C561" s="607" t="s">
        <v>4262</v>
      </c>
      <c r="D561" s="606" t="s">
        <v>2927</v>
      </c>
      <c r="E561" s="608">
        <v>10192515</v>
      </c>
      <c r="F561" s="606">
        <v>25870683</v>
      </c>
      <c r="G561" s="673">
        <v>2704005</v>
      </c>
      <c r="H561" s="120" t="str">
        <f>IF(G561="","",VLOOKUP(G561,ARANCEL!$B$5:$D$121,2,FALSE))</f>
        <v>PROVISORIO</v>
      </c>
      <c r="I561" s="121" t="s">
        <v>326</v>
      </c>
      <c r="J561" s="119">
        <v>1</v>
      </c>
      <c r="K561" s="122">
        <f>IF(G561="","",VLOOKUP(G561,ARANCEL!$B$5:$D$121,3,FALSE)*J561)</f>
        <v>3250</v>
      </c>
      <c r="L561" s="1235" t="str">
        <f>IF(E561="","","IMPAGO")</f>
        <v>IMPAGO</v>
      </c>
      <c r="M561" s="1235" t="str">
        <f>IF(L561="IMPAGO","SIN O.C.","")</f>
        <v>SIN O.C.</v>
      </c>
      <c r="N561" s="1235" t="str">
        <f>IF(L561="IMPAGO","SIN FACT.","")</f>
        <v>SIN FACT.</v>
      </c>
    </row>
    <row r="562" spans="1:14" s="691" customFormat="1" x14ac:dyDescent="0.25">
      <c r="A562" s="673" t="s">
        <v>305</v>
      </c>
      <c r="B562" s="677">
        <v>41788</v>
      </c>
      <c r="C562" s="675" t="s">
        <v>4262</v>
      </c>
      <c r="D562" s="673" t="s">
        <v>2927</v>
      </c>
      <c r="E562" s="676">
        <v>10203635</v>
      </c>
      <c r="F562" s="673">
        <v>25870683</v>
      </c>
      <c r="G562" s="673">
        <v>2704003</v>
      </c>
      <c r="H562" s="120" t="str">
        <f>IF(G562="","",VLOOKUP(G562,ARANCEL!$B$5:$D$121,2,FALSE))</f>
        <v xml:space="preserve">CORONA PERIFERICA CON PERNO MUÑON COLADO </v>
      </c>
      <c r="I562" s="121" t="s">
        <v>326</v>
      </c>
      <c r="J562" s="119">
        <v>1</v>
      </c>
      <c r="K562" s="122">
        <f>IF(G562="","",VLOOKUP(G562,ARANCEL!$B$5:$D$121,3,FALSE)*J562)</f>
        <v>32612</v>
      </c>
      <c r="L562" s="1229" t="s">
        <v>5292</v>
      </c>
      <c r="M562" s="1229">
        <v>4500235498</v>
      </c>
      <c r="N562" s="1229">
        <v>9398</v>
      </c>
    </row>
    <row r="563" spans="1:14" s="691" customFormat="1" x14ac:dyDescent="0.25">
      <c r="A563" s="673" t="s">
        <v>606</v>
      </c>
      <c r="B563" s="677">
        <v>41724</v>
      </c>
      <c r="C563" s="675" t="s">
        <v>3545</v>
      </c>
      <c r="D563" s="673" t="s">
        <v>617</v>
      </c>
      <c r="E563" s="676">
        <v>10184053</v>
      </c>
      <c r="F563" s="673">
        <v>25462281</v>
      </c>
      <c r="G563" s="673">
        <v>2705003</v>
      </c>
      <c r="H563" s="120" t="str">
        <f>IF(G563="","",VLOOKUP(G563,ARANCEL!$B$5:$D$121,2,FALSE))</f>
        <v>INCRUSTACION ESTETICA (ART-GLASS O CERAMICA)</v>
      </c>
      <c r="I563" s="121" t="s">
        <v>3631</v>
      </c>
      <c r="J563" s="119">
        <v>2</v>
      </c>
      <c r="K563" s="122">
        <f>IF(G563="","",VLOOKUP(G563,ARANCEL!$B$5:$D$121,3,FALSE)*J563)</f>
        <v>31352</v>
      </c>
      <c r="L563" s="1229" t="s">
        <v>3058</v>
      </c>
      <c r="M563" s="1229">
        <v>4500225665</v>
      </c>
      <c r="N563" s="1229">
        <v>8946</v>
      </c>
    </row>
    <row r="564" spans="1:14" s="691" customFormat="1" x14ac:dyDescent="0.25">
      <c r="A564" s="673" t="s">
        <v>305</v>
      </c>
      <c r="B564" s="677">
        <v>41736</v>
      </c>
      <c r="C564" s="675" t="s">
        <v>3545</v>
      </c>
      <c r="D564" s="673" t="s">
        <v>617</v>
      </c>
      <c r="E564" s="676">
        <v>10186349</v>
      </c>
      <c r="F564" s="673">
        <v>25462281</v>
      </c>
      <c r="G564" s="673">
        <v>2705003</v>
      </c>
      <c r="H564" s="120" t="str">
        <f>IF(G564="","",VLOOKUP(G564,ARANCEL!$B$5:$D$121,2,FALSE))</f>
        <v>INCRUSTACION ESTETICA (ART-GLASS O CERAMICA)</v>
      </c>
      <c r="I564" s="121" t="s">
        <v>322</v>
      </c>
      <c r="J564" s="119">
        <v>1</v>
      </c>
      <c r="K564" s="122">
        <f>IF(G564="","",VLOOKUP(G564,ARANCEL!$B$5:$D$121,3,FALSE)*J564)</f>
        <v>15676</v>
      </c>
      <c r="L564" s="1229" t="s">
        <v>4612</v>
      </c>
      <c r="M564" s="1229">
        <v>4500230026</v>
      </c>
      <c r="N564" s="1229">
        <v>9208</v>
      </c>
    </row>
    <row r="565" spans="1:14" s="691" customFormat="1" x14ac:dyDescent="0.25">
      <c r="A565" s="673" t="s">
        <v>313</v>
      </c>
      <c r="B565" s="677">
        <v>41738</v>
      </c>
      <c r="C565" s="675" t="s">
        <v>3545</v>
      </c>
      <c r="D565" s="673" t="s">
        <v>617</v>
      </c>
      <c r="E565" s="676">
        <v>10187141</v>
      </c>
      <c r="F565" s="673">
        <v>25462281</v>
      </c>
      <c r="G565" s="673">
        <v>2705003</v>
      </c>
      <c r="H565" s="120" t="str">
        <f>IF(G565="","",VLOOKUP(G565,ARANCEL!$B$5:$D$121,2,FALSE))</f>
        <v>INCRUSTACION ESTETICA (ART-GLASS O CERAMICA)</v>
      </c>
      <c r="I565" s="121" t="s">
        <v>322</v>
      </c>
      <c r="J565" s="119">
        <v>1</v>
      </c>
      <c r="K565" s="122">
        <f>IF(G565="","",VLOOKUP(G565,ARANCEL!$B$5:$D$121,3,FALSE)*J565)</f>
        <v>15676</v>
      </c>
      <c r="L565" s="1229" t="s">
        <v>4612</v>
      </c>
      <c r="M565" s="1229">
        <v>4500230026</v>
      </c>
      <c r="N565" s="1229">
        <v>9208</v>
      </c>
    </row>
    <row r="566" spans="1:14" s="653" customFormat="1" x14ac:dyDescent="0.25">
      <c r="A566" s="606" t="s">
        <v>305</v>
      </c>
      <c r="B566" s="615">
        <v>41687</v>
      </c>
      <c r="C566" s="607" t="s">
        <v>2887</v>
      </c>
      <c r="D566" s="606" t="s">
        <v>620</v>
      </c>
      <c r="E566" s="608">
        <v>10175622</v>
      </c>
      <c r="F566" s="606">
        <v>24663949</v>
      </c>
      <c r="G566" s="606">
        <v>2704013</v>
      </c>
      <c r="H566" s="120" t="str">
        <f>IF(G566="","",VLOOKUP(G566,ARANCEL!$B$5:$D$121,2,FALSE))</f>
        <v>PROVISORIO (POR PIEZA)</v>
      </c>
      <c r="I566" s="121" t="s">
        <v>309</v>
      </c>
      <c r="J566" s="119">
        <v>1</v>
      </c>
      <c r="K566" s="122">
        <f>IF(G566="","",VLOOKUP(G566,ARANCEL!$B$5:$D$121,3,FALSE)*J566)</f>
        <v>3250</v>
      </c>
      <c r="L566" s="1229" t="s">
        <v>3438</v>
      </c>
      <c r="M566" s="1229">
        <v>4500220790</v>
      </c>
      <c r="N566" s="1229">
        <v>8627</v>
      </c>
    </row>
    <row r="567" spans="1:14" s="693" customFormat="1" x14ac:dyDescent="0.25">
      <c r="A567" s="673" t="s">
        <v>305</v>
      </c>
      <c r="B567" s="677">
        <v>41687</v>
      </c>
      <c r="C567" s="675" t="s">
        <v>2887</v>
      </c>
      <c r="D567" s="673" t="s">
        <v>620</v>
      </c>
      <c r="E567" s="676">
        <v>10175622</v>
      </c>
      <c r="F567" s="673">
        <v>24663949</v>
      </c>
      <c r="G567" s="673">
        <v>2704005</v>
      </c>
      <c r="H567" s="120" t="str">
        <f>IF(G567="","",VLOOKUP(G567,ARANCEL!$B$5:$D$121,2,FALSE))</f>
        <v>PROVISORIO</v>
      </c>
      <c r="I567" s="121" t="s">
        <v>337</v>
      </c>
      <c r="J567" s="119">
        <v>1</v>
      </c>
      <c r="K567" s="122">
        <f>IF(G567="","",VLOOKUP(G567,ARANCEL!$B$5:$D$121,3,FALSE)*J567)</f>
        <v>3250</v>
      </c>
      <c r="L567" s="1229" t="s">
        <v>3438</v>
      </c>
      <c r="M567" s="1229">
        <v>4500220790</v>
      </c>
      <c r="N567" s="1229">
        <v>8627</v>
      </c>
    </row>
    <row r="568" spans="1:14" s="693" customFormat="1" x14ac:dyDescent="0.25">
      <c r="A568" s="673" t="s">
        <v>305</v>
      </c>
      <c r="B568" s="677">
        <v>41694</v>
      </c>
      <c r="C568" s="675" t="s">
        <v>2887</v>
      </c>
      <c r="D568" s="673" t="s">
        <v>620</v>
      </c>
      <c r="E568" s="676">
        <v>10177271</v>
      </c>
      <c r="F568" s="673">
        <v>24663949</v>
      </c>
      <c r="G568" s="673">
        <v>2704003</v>
      </c>
      <c r="H568" s="120" t="str">
        <f>IF(G568="","",VLOOKUP(G568,ARANCEL!$B$5:$D$121,2,FALSE))</f>
        <v xml:space="preserve">CORONA PERIFERICA CON PERNO MUÑON COLADO </v>
      </c>
      <c r="I568" s="121" t="s">
        <v>745</v>
      </c>
      <c r="J568" s="119">
        <v>2</v>
      </c>
      <c r="K568" s="122">
        <f>IF(G568="","",VLOOKUP(G568,ARANCEL!$B$5:$D$121,3,FALSE)*J568)</f>
        <v>65224</v>
      </c>
      <c r="L568" s="1229" t="s">
        <v>3438</v>
      </c>
      <c r="M568" s="1229">
        <v>4500220790</v>
      </c>
      <c r="N568" s="1229">
        <v>8627</v>
      </c>
    </row>
    <row r="569" spans="1:14" s="693" customFormat="1" x14ac:dyDescent="0.25">
      <c r="A569" s="673" t="s">
        <v>606</v>
      </c>
      <c r="B569" s="677">
        <v>41649</v>
      </c>
      <c r="C569" s="675" t="s">
        <v>642</v>
      </c>
      <c r="D569" s="673" t="s">
        <v>607</v>
      </c>
      <c r="E569" s="676">
        <v>10168722</v>
      </c>
      <c r="F569" s="673">
        <v>23921351</v>
      </c>
      <c r="G569" s="673">
        <v>2702018</v>
      </c>
      <c r="H569" s="120" t="str">
        <f>IF(G569="","",VLOOKUP(G569,ARANCEL!$B$5:$D$121,2,FALSE))</f>
        <v xml:space="preserve">ENFILADO ESTETICO </v>
      </c>
      <c r="I569" s="121"/>
      <c r="J569" s="119">
        <v>1</v>
      </c>
      <c r="K569" s="122">
        <f>IF(G569="","",VLOOKUP(G569,ARANCEL!$B$5:$D$121,3,FALSE)*J569)</f>
        <v>40484</v>
      </c>
      <c r="L569" s="1229" t="s">
        <v>2842</v>
      </c>
      <c r="M569" s="1229">
        <v>4500216230</v>
      </c>
      <c r="N569" s="1229">
        <v>8403</v>
      </c>
    </row>
    <row r="570" spans="1:14" s="695" customFormat="1" x14ac:dyDescent="0.25">
      <c r="A570" s="673" t="s">
        <v>606</v>
      </c>
      <c r="B570" s="677">
        <v>41649</v>
      </c>
      <c r="C570" s="714" t="s">
        <v>642</v>
      </c>
      <c r="D570" s="712" t="s">
        <v>607</v>
      </c>
      <c r="E570" s="715">
        <v>10168722</v>
      </c>
      <c r="F570" s="712">
        <v>23921351</v>
      </c>
      <c r="G570" s="712">
        <v>2702045</v>
      </c>
      <c r="H570" s="120" t="str">
        <f>IF(G570="","",VLOOKUP(G570,ARANCEL!$B$5:$D$121,2,FALSE))</f>
        <v xml:space="preserve">GUIA QUIRURGICA </v>
      </c>
      <c r="I570" s="121"/>
      <c r="J570" s="119">
        <v>1</v>
      </c>
      <c r="K570" s="122">
        <f>IF(G570="","",VLOOKUP(G570,ARANCEL!$B$5:$D$121,3,FALSE)*J570)</f>
        <v>18218</v>
      </c>
      <c r="L570" s="1229" t="s">
        <v>2842</v>
      </c>
      <c r="M570" s="1229">
        <v>4500216230</v>
      </c>
      <c r="N570" s="1229">
        <v>8403</v>
      </c>
    </row>
    <row r="571" spans="1:14" s="695" customFormat="1" x14ac:dyDescent="0.25">
      <c r="A571" s="673" t="s">
        <v>305</v>
      </c>
      <c r="B571" s="677">
        <v>41821</v>
      </c>
      <c r="C571" s="675" t="s">
        <v>5434</v>
      </c>
      <c r="D571" s="673" t="s">
        <v>599</v>
      </c>
      <c r="E571" s="676">
        <v>10218388</v>
      </c>
      <c r="F571" s="673">
        <v>27167818</v>
      </c>
      <c r="G571" s="673">
        <v>2704005</v>
      </c>
      <c r="H571" s="120" t="str">
        <f>IF(G571="","",VLOOKUP(G571,ARANCEL!$B$5:$D$121,2,FALSE))</f>
        <v>PROVISORIO</v>
      </c>
      <c r="I571" s="121" t="s">
        <v>325</v>
      </c>
      <c r="J571" s="119">
        <v>1</v>
      </c>
      <c r="K571" s="122">
        <f>IF(G571="","",VLOOKUP(G571,ARANCEL!$B$5:$D$121,3,FALSE)*J571)</f>
        <v>3250</v>
      </c>
      <c r="L571" s="1229" t="s">
        <v>6017</v>
      </c>
      <c r="M571" s="1229">
        <v>4500243665</v>
      </c>
      <c r="N571" s="1229">
        <v>9791</v>
      </c>
    </row>
    <row r="572" spans="1:14" s="699" customFormat="1" x14ac:dyDescent="0.25">
      <c r="A572" s="703" t="s">
        <v>305</v>
      </c>
      <c r="B572" s="705">
        <v>41821</v>
      </c>
      <c r="C572" s="702" t="s">
        <v>5434</v>
      </c>
      <c r="D572" s="703" t="s">
        <v>599</v>
      </c>
      <c r="E572" s="704">
        <v>10218388</v>
      </c>
      <c r="F572" s="703">
        <v>27167818</v>
      </c>
      <c r="G572" s="703">
        <v>2704003</v>
      </c>
      <c r="H572" s="120" t="str">
        <f>IF(G572="","",VLOOKUP(G572,ARANCEL!$B$5:$D$121,2,FALSE))</f>
        <v xml:space="preserve">CORONA PERIFERICA CON PERNO MUÑON COLADO </v>
      </c>
      <c r="I572" s="121" t="s">
        <v>325</v>
      </c>
      <c r="J572" s="119">
        <v>1</v>
      </c>
      <c r="K572" s="122">
        <f>IF(G572="","",VLOOKUP(G572,ARANCEL!$B$5:$D$121,3,FALSE)*J572)</f>
        <v>32612</v>
      </c>
      <c r="L572" s="1229" t="s">
        <v>6017</v>
      </c>
      <c r="M572" s="1229">
        <v>4500243665</v>
      </c>
      <c r="N572" s="1229">
        <v>9791</v>
      </c>
    </row>
    <row r="573" spans="1:14" s="695" customFormat="1" x14ac:dyDescent="0.25">
      <c r="A573" s="673" t="s">
        <v>305</v>
      </c>
      <c r="B573" s="677">
        <v>41820</v>
      </c>
      <c r="C573" s="675" t="s">
        <v>5484</v>
      </c>
      <c r="D573" s="673" t="s">
        <v>619</v>
      </c>
      <c r="E573" s="676">
        <v>10219664</v>
      </c>
      <c r="F573" s="673">
        <v>27274854</v>
      </c>
      <c r="G573" s="673">
        <v>2707001</v>
      </c>
      <c r="H573" s="120" t="str">
        <f>IF(G573="","",VLOOKUP(G573,ARANCEL!$B$5:$D$121,2,FALSE))</f>
        <v xml:space="preserve">PLANO DE RELAJACION </v>
      </c>
      <c r="I573" s="121" t="s">
        <v>306</v>
      </c>
      <c r="J573" s="119">
        <v>1</v>
      </c>
      <c r="K573" s="122">
        <f>IF(G573="","",VLOOKUP(G573,ARANCEL!$B$5:$D$121,3,FALSE)*J573)</f>
        <v>9221</v>
      </c>
      <c r="L573" s="1229" t="s">
        <v>5742</v>
      </c>
      <c r="M573" s="1229">
        <v>4500241318</v>
      </c>
      <c r="N573" s="1229" t="s">
        <v>5772</v>
      </c>
    </row>
    <row r="574" spans="1:14" s="693" customFormat="1" x14ac:dyDescent="0.25">
      <c r="A574" s="673" t="s">
        <v>305</v>
      </c>
      <c r="B574" s="677">
        <v>41830</v>
      </c>
      <c r="C574" s="675" t="s">
        <v>5589</v>
      </c>
      <c r="D574" s="673" t="s">
        <v>607</v>
      </c>
      <c r="E574" s="676">
        <v>10222978</v>
      </c>
      <c r="F574" s="673">
        <v>26421693</v>
      </c>
      <c r="G574" s="673">
        <v>2705003</v>
      </c>
      <c r="H574" s="120" t="str">
        <f>IF(G574="","",VLOOKUP(G574,ARANCEL!$B$5:$D$121,2,FALSE))</f>
        <v>INCRUSTACION ESTETICA (ART-GLASS O CERAMICA)</v>
      </c>
      <c r="I574" s="121" t="s">
        <v>618</v>
      </c>
      <c r="J574" s="119">
        <v>1</v>
      </c>
      <c r="K574" s="122">
        <f>IF(G574="","",VLOOKUP(G574,ARANCEL!$B$5:$D$121,3,FALSE)*J574)</f>
        <v>15676</v>
      </c>
      <c r="L574" s="1229" t="s">
        <v>6017</v>
      </c>
      <c r="M574" s="1229">
        <v>4500243665</v>
      </c>
      <c r="N574" s="1229">
        <v>9791</v>
      </c>
    </row>
    <row r="575" spans="1:14" s="693" customFormat="1" x14ac:dyDescent="0.25">
      <c r="A575" s="673" t="s">
        <v>305</v>
      </c>
      <c r="B575" s="677">
        <v>41873</v>
      </c>
      <c r="C575" s="675" t="s">
        <v>641</v>
      </c>
      <c r="D575" s="673" t="s">
        <v>604</v>
      </c>
      <c r="E575" s="676">
        <v>10247441</v>
      </c>
      <c r="F575" s="673">
        <v>28180343</v>
      </c>
      <c r="G575" s="673">
        <v>2705003</v>
      </c>
      <c r="H575" s="120" t="str">
        <f>IF(G575="","",VLOOKUP(G575,ARANCEL!$B$5:$D$121,2,FALSE))</f>
        <v>INCRUSTACION ESTETICA (ART-GLASS O CERAMICA)</v>
      </c>
      <c r="I575" s="121" t="s">
        <v>309</v>
      </c>
      <c r="J575" s="119">
        <v>1</v>
      </c>
      <c r="K575" s="122">
        <f>IF(G575="","",VLOOKUP(G575,ARANCEL!$B$5:$D$121,3,FALSE)*J575)</f>
        <v>15676</v>
      </c>
      <c r="L575" s="1229" t="s">
        <v>6905</v>
      </c>
      <c r="M575" s="1229">
        <v>4500249929</v>
      </c>
      <c r="N575" s="1229" t="s">
        <v>6907</v>
      </c>
    </row>
    <row r="576" spans="1:14" s="693" customFormat="1" x14ac:dyDescent="0.25">
      <c r="A576" s="673" t="s">
        <v>305</v>
      </c>
      <c r="B576" s="677">
        <v>41740</v>
      </c>
      <c r="C576" s="675" t="s">
        <v>3898</v>
      </c>
      <c r="D576" s="673" t="s">
        <v>385</v>
      </c>
      <c r="E576" s="676">
        <v>10188115</v>
      </c>
      <c r="F576" s="673">
        <v>25784566</v>
      </c>
      <c r="G576" s="673">
        <v>2705003</v>
      </c>
      <c r="H576" s="120" t="str">
        <f>IF(G576="","",VLOOKUP(G576,ARANCEL!$B$5:$D$121,2,FALSE))</f>
        <v>INCRUSTACION ESTETICA (ART-GLASS O CERAMICA)</v>
      </c>
      <c r="I576" s="121" t="s">
        <v>308</v>
      </c>
      <c r="J576" s="119">
        <v>1</v>
      </c>
      <c r="K576" s="122">
        <f>IF(G576="","",VLOOKUP(G576,ARANCEL!$B$5:$D$121,3,FALSE)*J576)</f>
        <v>15676</v>
      </c>
      <c r="L576" s="1229" t="s">
        <v>4612</v>
      </c>
      <c r="M576" s="1229">
        <v>4500230026</v>
      </c>
      <c r="N576" s="1229">
        <v>9208</v>
      </c>
    </row>
    <row r="577" spans="1:14" s="693" customFormat="1" x14ac:dyDescent="0.25">
      <c r="A577" s="673" t="s">
        <v>305</v>
      </c>
      <c r="B577" s="677">
        <v>41885</v>
      </c>
      <c r="C577" s="675" t="s">
        <v>6818</v>
      </c>
      <c r="D577" s="673" t="s">
        <v>385</v>
      </c>
      <c r="E577" s="676">
        <v>10251358</v>
      </c>
      <c r="F577" s="673">
        <v>28039355</v>
      </c>
      <c r="G577" s="673">
        <v>2705003</v>
      </c>
      <c r="H577" s="120" t="str">
        <f>IF(G577="","",VLOOKUP(G577,ARANCEL!$B$5:$D$121,2,FALSE))</f>
        <v>INCRUSTACION ESTETICA (ART-GLASS O CERAMICA)</v>
      </c>
      <c r="I577" s="121" t="s">
        <v>318</v>
      </c>
      <c r="J577" s="119">
        <v>1</v>
      </c>
      <c r="K577" s="122">
        <f>IF(G577="","",VLOOKUP(G577,ARANCEL!$B$5:$D$121,3,FALSE)*J577)</f>
        <v>15676</v>
      </c>
      <c r="L577" s="1349" t="s">
        <v>9431</v>
      </c>
      <c r="M577" s="1349">
        <v>4500269283</v>
      </c>
      <c r="N577" s="1349" t="s">
        <v>9452</v>
      </c>
    </row>
    <row r="578" spans="1:14" s="693" customFormat="1" x14ac:dyDescent="0.25">
      <c r="A578" s="673" t="s">
        <v>305</v>
      </c>
      <c r="B578" s="677">
        <v>41765</v>
      </c>
      <c r="C578" s="675" t="s">
        <v>4303</v>
      </c>
      <c r="D578" s="673" t="s">
        <v>385</v>
      </c>
      <c r="E578" s="689">
        <v>10193548</v>
      </c>
      <c r="F578" s="673">
        <v>26175925</v>
      </c>
      <c r="G578" s="673">
        <v>2702021</v>
      </c>
      <c r="H578" s="120" t="str">
        <f>IF(G578="","",VLOOKUP(G578,ARANCEL!$B$5:$D$121,2,FALSE))</f>
        <v xml:space="preserve">CORONA SOBRE IMPLANTE </v>
      </c>
      <c r="I578" s="121" t="s">
        <v>323</v>
      </c>
      <c r="J578" s="119">
        <v>1</v>
      </c>
      <c r="K578" s="122">
        <f>IF(G578="","",VLOOKUP(G578,ARANCEL!$B$5:$D$121,3,FALSE)*J578)</f>
        <v>35986</v>
      </c>
      <c r="L578" s="1229" t="s">
        <v>4612</v>
      </c>
      <c r="M578" s="1229">
        <v>4500229928</v>
      </c>
      <c r="N578" s="1229">
        <v>9166</v>
      </c>
    </row>
    <row r="579" spans="1:14" s="747" customFormat="1" x14ac:dyDescent="0.25">
      <c r="A579" s="728" t="s">
        <v>313</v>
      </c>
      <c r="B579" s="719">
        <v>41765</v>
      </c>
      <c r="C579" s="714" t="s">
        <v>4303</v>
      </c>
      <c r="D579" s="712" t="s">
        <v>385</v>
      </c>
      <c r="E579" s="741">
        <v>10193548</v>
      </c>
      <c r="F579" s="712">
        <v>26175925</v>
      </c>
      <c r="G579" s="712">
        <v>2704013</v>
      </c>
      <c r="H579" s="120" t="str">
        <f>IF(G579="","",VLOOKUP(G579,ARANCEL!$B$5:$D$121,2,FALSE))</f>
        <v>PROVISORIO (POR PIEZA)</v>
      </c>
      <c r="I579" s="121" t="s">
        <v>323</v>
      </c>
      <c r="J579" s="119">
        <v>1</v>
      </c>
      <c r="K579" s="122">
        <f>IF(G579="","",VLOOKUP(G579,ARANCEL!$B$5:$D$121,3,FALSE)*J579)</f>
        <v>3250</v>
      </c>
      <c r="L579" s="1229" t="s">
        <v>4612</v>
      </c>
      <c r="M579" s="1229">
        <v>4500229928</v>
      </c>
      <c r="N579" s="1229">
        <v>9166</v>
      </c>
    </row>
    <row r="580" spans="1:14" s="747" customFormat="1" x14ac:dyDescent="0.25">
      <c r="A580" s="712" t="s">
        <v>305</v>
      </c>
      <c r="B580" s="719">
        <v>41758</v>
      </c>
      <c r="C580" s="714" t="s">
        <v>640</v>
      </c>
      <c r="D580" s="712" t="s">
        <v>620</v>
      </c>
      <c r="E580" s="715">
        <v>10191871</v>
      </c>
      <c r="F580" s="712">
        <v>22543879</v>
      </c>
      <c r="G580" s="712">
        <v>2702048</v>
      </c>
      <c r="H580" s="120" t="str">
        <f>IF(G580="","",VLOOKUP(G580,ARANCEL!$B$5:$D$121,2,FALSE))</f>
        <v xml:space="preserve">SERVICIO LAB. IMPLANTE CORONA CEMENTADA/ATORNILLADA </v>
      </c>
      <c r="I580" s="121" t="s">
        <v>337</v>
      </c>
      <c r="J580" s="119">
        <v>1</v>
      </c>
      <c r="K580" s="122">
        <f>IF(G580="","",VLOOKUP(G580,ARANCEL!$B$5:$D$121,3,FALSE)*J580)</f>
        <v>43857</v>
      </c>
      <c r="L580" s="1235" t="str">
        <f>IF(E580="","","IMPAGO")</f>
        <v>IMPAGO</v>
      </c>
      <c r="M580" s="1235" t="str">
        <f>IF(L580="IMPAGO","SIN O.C.","")</f>
        <v>SIN O.C.</v>
      </c>
      <c r="N580" s="1235" t="str">
        <f>IF(L580="IMPAGO","SIN FACT.","")</f>
        <v>SIN FACT.</v>
      </c>
    </row>
    <row r="581" spans="1:14" s="747" customFormat="1" x14ac:dyDescent="0.25">
      <c r="A581" s="712" t="s">
        <v>305</v>
      </c>
      <c r="B581" s="719">
        <v>41641</v>
      </c>
      <c r="C581" s="714" t="s">
        <v>638</v>
      </c>
      <c r="D581" s="712" t="s">
        <v>620</v>
      </c>
      <c r="E581" s="715">
        <v>10168225</v>
      </c>
      <c r="F581" s="712">
        <v>24450948</v>
      </c>
      <c r="G581" s="712">
        <v>2704005</v>
      </c>
      <c r="H581" s="120" t="str">
        <f>IF(G581="","",VLOOKUP(G581,ARANCEL!$B$5:$D$121,2,FALSE))</f>
        <v>PROVISORIO</v>
      </c>
      <c r="I581" s="121" t="s">
        <v>315</v>
      </c>
      <c r="J581" s="119">
        <v>1</v>
      </c>
      <c r="K581" s="122">
        <f>IF(G581="","",VLOOKUP(G581,ARANCEL!$B$5:$D$121,3,FALSE)*J581)</f>
        <v>3250</v>
      </c>
      <c r="L581" s="1236" t="s">
        <v>597</v>
      </c>
      <c r="M581" s="1236">
        <v>4500211683</v>
      </c>
      <c r="N581" s="1236">
        <v>8221</v>
      </c>
    </row>
    <row r="582" spans="1:14" s="747" customFormat="1" x14ac:dyDescent="0.25">
      <c r="A582" s="712" t="s">
        <v>305</v>
      </c>
      <c r="B582" s="719">
        <v>41641</v>
      </c>
      <c r="C582" s="714" t="s">
        <v>638</v>
      </c>
      <c r="D582" s="712" t="s">
        <v>620</v>
      </c>
      <c r="E582" s="715">
        <v>10168225</v>
      </c>
      <c r="F582" s="712">
        <v>24450948</v>
      </c>
      <c r="G582" s="712">
        <v>2704003</v>
      </c>
      <c r="H582" s="120" t="str">
        <f>IF(G582="","",VLOOKUP(G582,ARANCEL!$B$5:$D$121,2,FALSE))</f>
        <v xml:space="preserve">CORONA PERIFERICA CON PERNO MUÑON COLADO </v>
      </c>
      <c r="I582" s="121" t="s">
        <v>315</v>
      </c>
      <c r="J582" s="119">
        <v>1</v>
      </c>
      <c r="K582" s="122">
        <f>IF(G582="","",VLOOKUP(G582,ARANCEL!$B$5:$D$121,3,FALSE)*J582)</f>
        <v>32612</v>
      </c>
      <c r="L582" s="1236" t="s">
        <v>597</v>
      </c>
      <c r="M582" s="1236">
        <v>4500211683</v>
      </c>
      <c r="N582" s="1236">
        <v>8221</v>
      </c>
    </row>
    <row r="583" spans="1:14" s="425" customFormat="1" x14ac:dyDescent="0.25">
      <c r="A583" s="119" t="s">
        <v>313</v>
      </c>
      <c r="B583" s="164">
        <v>41953</v>
      </c>
      <c r="C583" s="118" t="s">
        <v>8184</v>
      </c>
      <c r="D583" s="119" t="s">
        <v>89</v>
      </c>
      <c r="E583" s="162">
        <v>10277919</v>
      </c>
      <c r="F583" s="119">
        <v>29299215</v>
      </c>
      <c r="G583" s="119">
        <v>2704005</v>
      </c>
      <c r="H583" s="120" t="str">
        <f>IF(G583="","",VLOOKUP(G583,ARANCEL!$B$5:$D$121,2,FALSE))</f>
        <v>PROVISORIO</v>
      </c>
      <c r="I583" s="121" t="s">
        <v>324</v>
      </c>
      <c r="J583" s="119">
        <v>1</v>
      </c>
      <c r="K583" s="122">
        <f>IF(G583="","",VLOOKUP(G583,ARANCEL!$B$5:$D$121,3,FALSE)*J583)</f>
        <v>3250</v>
      </c>
      <c r="L583" s="1229" t="s">
        <v>8256</v>
      </c>
      <c r="M583" s="1229">
        <v>4500265488</v>
      </c>
      <c r="N583" s="1229" t="s">
        <v>8949</v>
      </c>
    </row>
    <row r="584" spans="1:14" s="747" customFormat="1" x14ac:dyDescent="0.25">
      <c r="A584" s="712" t="s">
        <v>606</v>
      </c>
      <c r="B584" s="719">
        <v>41953</v>
      </c>
      <c r="C584" s="714" t="s">
        <v>8184</v>
      </c>
      <c r="D584" s="712" t="s">
        <v>89</v>
      </c>
      <c r="E584" s="715">
        <v>10277919</v>
      </c>
      <c r="F584" s="712">
        <v>29299215</v>
      </c>
      <c r="G584" s="712">
        <v>2704003</v>
      </c>
      <c r="H584" s="120" t="str">
        <f>IF(G584="","",VLOOKUP(G584,ARANCEL!$B$5:$D$121,2,FALSE))</f>
        <v xml:space="preserve">CORONA PERIFERICA CON PERNO MUÑON COLADO </v>
      </c>
      <c r="I584" s="121" t="s">
        <v>324</v>
      </c>
      <c r="J584" s="119">
        <v>1</v>
      </c>
      <c r="K584" s="122">
        <f>IF(G584="","",VLOOKUP(G584,ARANCEL!$B$5:$D$121,3,FALSE)*J584)</f>
        <v>32612</v>
      </c>
      <c r="L584" s="1229" t="s">
        <v>8256</v>
      </c>
      <c r="M584" s="1229">
        <v>4500265488</v>
      </c>
      <c r="N584" s="1229" t="s">
        <v>8949</v>
      </c>
    </row>
    <row r="585" spans="1:14" s="747" customFormat="1" x14ac:dyDescent="0.25">
      <c r="A585" s="712" t="s">
        <v>305</v>
      </c>
      <c r="B585" s="719">
        <v>41781</v>
      </c>
      <c r="C585" s="714" t="s">
        <v>4698</v>
      </c>
      <c r="D585" s="712" t="s">
        <v>619</v>
      </c>
      <c r="E585" s="715">
        <v>10200027</v>
      </c>
      <c r="F585" s="712">
        <v>26549538</v>
      </c>
      <c r="G585" s="712">
        <v>2705003</v>
      </c>
      <c r="H585" s="120" t="str">
        <f>IF(G585="","",VLOOKUP(G585,ARANCEL!$B$5:$D$121,2,FALSE))</f>
        <v>INCRUSTACION ESTETICA (ART-GLASS O CERAMICA)</v>
      </c>
      <c r="I585" s="121" t="s">
        <v>618</v>
      </c>
      <c r="J585" s="119">
        <v>1</v>
      </c>
      <c r="K585" s="122">
        <f>IF(G585="","",VLOOKUP(G585,ARANCEL!$B$5:$D$121,3,FALSE)*J585)</f>
        <v>15676</v>
      </c>
      <c r="L585" s="1349" t="s">
        <v>9431</v>
      </c>
      <c r="M585" s="1349">
        <v>4500269283</v>
      </c>
      <c r="N585" s="1349" t="s">
        <v>9452</v>
      </c>
    </row>
    <row r="586" spans="1:14" s="693" customFormat="1" x14ac:dyDescent="0.25">
      <c r="A586" s="712" t="s">
        <v>305</v>
      </c>
      <c r="B586" s="719">
        <v>41822</v>
      </c>
      <c r="C586" s="714" t="s">
        <v>4698</v>
      </c>
      <c r="D586" s="712" t="s">
        <v>505</v>
      </c>
      <c r="E586" s="715">
        <v>10218783</v>
      </c>
      <c r="F586" s="712">
        <v>26549538</v>
      </c>
      <c r="G586" s="673">
        <v>2705003</v>
      </c>
      <c r="H586" s="120" t="str">
        <f>IF(G586="","",VLOOKUP(G586,ARANCEL!$B$5:$D$121,2,FALSE))</f>
        <v>INCRUSTACION ESTETICA (ART-GLASS O CERAMICA)</v>
      </c>
      <c r="I586" s="121" t="s">
        <v>322</v>
      </c>
      <c r="J586" s="119">
        <v>1</v>
      </c>
      <c r="K586" s="122">
        <f>IF(G586="","",VLOOKUP(G586,ARANCEL!$B$5:$D$121,3,FALSE)*J586)</f>
        <v>15676</v>
      </c>
      <c r="L586" s="1229" t="s">
        <v>5742</v>
      </c>
      <c r="M586" s="1229">
        <v>4500241318</v>
      </c>
      <c r="N586" s="1229" t="s">
        <v>5772</v>
      </c>
    </row>
    <row r="587" spans="1:14" s="693" customFormat="1" x14ac:dyDescent="0.25">
      <c r="A587" s="673" t="s">
        <v>305</v>
      </c>
      <c r="B587" s="677">
        <v>41703</v>
      </c>
      <c r="C587" s="675" t="s">
        <v>3109</v>
      </c>
      <c r="D587" s="673" t="s">
        <v>598</v>
      </c>
      <c r="E587" s="676">
        <v>10178597</v>
      </c>
      <c r="F587" s="673">
        <v>22174949</v>
      </c>
      <c r="G587" s="673">
        <v>2702048</v>
      </c>
      <c r="H587" s="120" t="str">
        <f>IF(G587="","",VLOOKUP(G587,ARANCEL!$B$5:$D$121,2,FALSE))</f>
        <v xml:space="preserve">SERVICIO LAB. IMPLANTE CORONA CEMENTADA/ATORNILLADA </v>
      </c>
      <c r="I587" s="121" t="s">
        <v>337</v>
      </c>
      <c r="J587" s="119">
        <v>1</v>
      </c>
      <c r="K587" s="122">
        <f>IF(G587="","",VLOOKUP(G587,ARANCEL!$B$5:$D$121,3,FALSE)*J587)</f>
        <v>43857</v>
      </c>
      <c r="L587" s="1235" t="str">
        <f>IF(E587="","","IMPAGO")</f>
        <v>IMPAGO</v>
      </c>
      <c r="M587" s="1235" t="str">
        <f>IF(L587="IMPAGO","SIN O.C.","")</f>
        <v>SIN O.C.</v>
      </c>
      <c r="N587" s="1235" t="str">
        <f>IF(L587="IMPAGO","SIN FACT.","")</f>
        <v>SIN FACT.</v>
      </c>
    </row>
    <row r="588" spans="1:14" s="757" customFormat="1" x14ac:dyDescent="0.25">
      <c r="A588" s="673" t="s">
        <v>305</v>
      </c>
      <c r="B588" s="677">
        <v>41793</v>
      </c>
      <c r="C588" s="675" t="s">
        <v>4886</v>
      </c>
      <c r="D588" s="673" t="s">
        <v>607</v>
      </c>
      <c r="E588" s="676">
        <v>10204843</v>
      </c>
      <c r="F588" s="673">
        <v>24768901</v>
      </c>
      <c r="G588" s="712">
        <v>2707001</v>
      </c>
      <c r="H588" s="120" t="str">
        <f>IF(G588="","",VLOOKUP(G588,ARANCEL!$B$5:$D$121,2,FALSE))</f>
        <v xml:space="preserve">PLANO DE RELAJACION </v>
      </c>
      <c r="I588" s="121" t="s">
        <v>306</v>
      </c>
      <c r="J588" s="119">
        <v>1</v>
      </c>
      <c r="K588" s="122">
        <f>IF(G588="","",VLOOKUP(G588,ARANCEL!$B$5:$D$121,3,FALSE)*J588)</f>
        <v>9221</v>
      </c>
      <c r="L588" s="1229" t="s">
        <v>5742</v>
      </c>
      <c r="M588" s="1229">
        <v>4500239441</v>
      </c>
      <c r="N588" s="1229" t="s">
        <v>5755</v>
      </c>
    </row>
    <row r="589" spans="1:14" s="757" customFormat="1" x14ac:dyDescent="0.25">
      <c r="A589" s="712" t="s">
        <v>305</v>
      </c>
      <c r="B589" s="719">
        <v>41722</v>
      </c>
      <c r="C589" s="714" t="s">
        <v>3516</v>
      </c>
      <c r="D589" s="712" t="s">
        <v>598</v>
      </c>
      <c r="E589" s="715">
        <v>10183115</v>
      </c>
      <c r="F589" s="712">
        <v>24561815</v>
      </c>
      <c r="G589" s="712">
        <v>2704005</v>
      </c>
      <c r="H589" s="120" t="str">
        <f>IF(G589="","",VLOOKUP(G589,ARANCEL!$B$5:$D$121,2,FALSE))</f>
        <v>PROVISORIO</v>
      </c>
      <c r="I589" s="121" t="s">
        <v>329</v>
      </c>
      <c r="J589" s="119">
        <v>1</v>
      </c>
      <c r="K589" s="122">
        <f>IF(G589="","",VLOOKUP(G589,ARANCEL!$B$5:$D$121,3,FALSE)*J589)</f>
        <v>3250</v>
      </c>
      <c r="L589" s="1229" t="s">
        <v>3058</v>
      </c>
      <c r="M589" s="1229">
        <v>4500225663</v>
      </c>
      <c r="N589" s="1229">
        <v>8896</v>
      </c>
    </row>
    <row r="590" spans="1:14" s="757" customFormat="1" x14ac:dyDescent="0.25">
      <c r="A590" s="712" t="s">
        <v>305</v>
      </c>
      <c r="B590" s="719">
        <v>41722</v>
      </c>
      <c r="C590" s="714" t="s">
        <v>3516</v>
      </c>
      <c r="D590" s="712" t="s">
        <v>598</v>
      </c>
      <c r="E590" s="715">
        <v>10183115</v>
      </c>
      <c r="F590" s="712">
        <v>24561815</v>
      </c>
      <c r="G590" s="712">
        <v>2704002</v>
      </c>
      <c r="H590" s="120" t="str">
        <f>IF(G590="","",VLOOKUP(G590,ARANCEL!$B$5:$D$121,2,FALSE))</f>
        <v xml:space="preserve">CORONA PERIFERICA </v>
      </c>
      <c r="I590" s="121" t="s">
        <v>329</v>
      </c>
      <c r="J590" s="119">
        <v>1</v>
      </c>
      <c r="K590" s="122">
        <f>IF(G590="","",VLOOKUP(G590,ARANCEL!$B$5:$D$121,3,FALSE)*J590)</f>
        <v>25865</v>
      </c>
      <c r="L590" s="1229" t="s">
        <v>3058</v>
      </c>
      <c r="M590" s="1229">
        <v>4500225663</v>
      </c>
      <c r="N590" s="1229">
        <v>8896</v>
      </c>
    </row>
    <row r="591" spans="1:14" s="757" customFormat="1" x14ac:dyDescent="0.25">
      <c r="A591" s="712" t="s">
        <v>305</v>
      </c>
      <c r="B591" s="719">
        <v>41916</v>
      </c>
      <c r="C591" s="714" t="s">
        <v>1069</v>
      </c>
      <c r="D591" s="712" t="s">
        <v>619</v>
      </c>
      <c r="E591" s="715">
        <v>10258774</v>
      </c>
      <c r="F591" s="712">
        <v>28794037</v>
      </c>
      <c r="G591" s="712">
        <v>2704013</v>
      </c>
      <c r="H591" s="120" t="str">
        <f>IF(G591="","",VLOOKUP(G591,ARANCEL!$B$5:$D$121,2,FALSE))</f>
        <v>PROVISORIO (POR PIEZA)</v>
      </c>
      <c r="I591" s="121" t="s">
        <v>326</v>
      </c>
      <c r="J591" s="119">
        <v>1</v>
      </c>
      <c r="K591" s="122">
        <f>IF(G591="","",VLOOKUP(G591,ARANCEL!$B$5:$D$121,3,FALSE)*J591)</f>
        <v>3250</v>
      </c>
      <c r="L591" s="1349" t="s">
        <v>9431</v>
      </c>
      <c r="M591" s="1349">
        <v>4500269283</v>
      </c>
      <c r="N591" s="1349" t="s">
        <v>9452</v>
      </c>
    </row>
    <row r="592" spans="1:14" s="757" customFormat="1" x14ac:dyDescent="0.25">
      <c r="A592" s="712" t="s">
        <v>305</v>
      </c>
      <c r="B592" s="719">
        <v>41916</v>
      </c>
      <c r="C592" s="714" t="s">
        <v>1069</v>
      </c>
      <c r="D592" s="712" t="s">
        <v>619</v>
      </c>
      <c r="E592" s="715">
        <v>10258774</v>
      </c>
      <c r="F592" s="712">
        <v>28794037</v>
      </c>
      <c r="G592" s="712">
        <v>2704003</v>
      </c>
      <c r="H592" s="120" t="str">
        <f>IF(G592="","",VLOOKUP(G592,ARANCEL!$B$5:$D$121,2,FALSE))</f>
        <v xml:space="preserve">CORONA PERIFERICA CON PERNO MUÑON COLADO </v>
      </c>
      <c r="I592" s="121" t="s">
        <v>326</v>
      </c>
      <c r="J592" s="119">
        <v>1</v>
      </c>
      <c r="K592" s="122">
        <f>IF(G592="","",VLOOKUP(G592,ARANCEL!$B$5:$D$121,3,FALSE)*J592)</f>
        <v>32612</v>
      </c>
      <c r="L592" s="1349" t="s">
        <v>9431</v>
      </c>
      <c r="M592" s="1349">
        <v>4500269283</v>
      </c>
      <c r="N592" s="1349" t="s">
        <v>9452</v>
      </c>
    </row>
    <row r="593" spans="1:14" s="757" customFormat="1" x14ac:dyDescent="0.25">
      <c r="A593" s="712" t="s">
        <v>305</v>
      </c>
      <c r="B593" s="719">
        <v>41914</v>
      </c>
      <c r="C593" s="714" t="s">
        <v>1069</v>
      </c>
      <c r="D593" s="712" t="s">
        <v>607</v>
      </c>
      <c r="E593" s="715">
        <v>10260376</v>
      </c>
      <c r="F593" s="712">
        <v>26655297</v>
      </c>
      <c r="G593" s="712">
        <v>2705003</v>
      </c>
      <c r="H593" s="120" t="str">
        <f>IF(G593="","",VLOOKUP(G593,ARANCEL!$B$5:$D$121,2,FALSE))</f>
        <v>INCRUSTACION ESTETICA (ART-GLASS O CERAMICA)</v>
      </c>
      <c r="I593" s="121" t="s">
        <v>316</v>
      </c>
      <c r="J593" s="119">
        <v>1</v>
      </c>
      <c r="K593" s="122">
        <f>IF(G593="","",VLOOKUP(G593,ARANCEL!$B$5:$D$121,3,FALSE)*J593)</f>
        <v>15676</v>
      </c>
      <c r="L593" s="1349" t="s">
        <v>9431</v>
      </c>
      <c r="M593" s="1349">
        <v>4500269283</v>
      </c>
      <c r="N593" s="1349" t="s">
        <v>9452</v>
      </c>
    </row>
    <row r="594" spans="1:14" s="757" customFormat="1" x14ac:dyDescent="0.25">
      <c r="A594" s="712" t="s">
        <v>305</v>
      </c>
      <c r="B594" s="719">
        <v>41831</v>
      </c>
      <c r="C594" s="714" t="s">
        <v>637</v>
      </c>
      <c r="D594" s="712" t="s">
        <v>607</v>
      </c>
      <c r="E594" s="715">
        <v>10223541</v>
      </c>
      <c r="F594" s="712">
        <v>27398861</v>
      </c>
      <c r="G594" s="712">
        <v>2704005</v>
      </c>
      <c r="H594" s="120" t="str">
        <f>IF(G594="","",VLOOKUP(G594,ARANCEL!$B$5:$D$121,2,FALSE))</f>
        <v>PROVISORIO</v>
      </c>
      <c r="I594" s="121" t="s">
        <v>317</v>
      </c>
      <c r="J594" s="119">
        <v>1</v>
      </c>
      <c r="K594" s="122">
        <f>IF(G594="","",VLOOKUP(G594,ARANCEL!$B$5:$D$121,3,FALSE)*J594)</f>
        <v>3250</v>
      </c>
      <c r="L594" s="1229" t="s">
        <v>6017</v>
      </c>
      <c r="M594" s="1229">
        <v>4500243665</v>
      </c>
      <c r="N594" s="1229">
        <v>9791</v>
      </c>
    </row>
    <row r="595" spans="1:14" s="757" customFormat="1" x14ac:dyDescent="0.25">
      <c r="A595" s="728" t="s">
        <v>305</v>
      </c>
      <c r="B595" s="719">
        <v>41831</v>
      </c>
      <c r="C595" s="714" t="s">
        <v>637</v>
      </c>
      <c r="D595" s="712" t="s">
        <v>607</v>
      </c>
      <c r="E595" s="715">
        <v>10223541</v>
      </c>
      <c r="F595" s="712">
        <v>27398861</v>
      </c>
      <c r="G595" s="712">
        <v>2704003</v>
      </c>
      <c r="H595" s="120" t="str">
        <f>IF(G595="","",VLOOKUP(G595,ARANCEL!$B$5:$D$121,2,FALSE))</f>
        <v xml:space="preserve">CORONA PERIFERICA CON PERNO MUÑON COLADO </v>
      </c>
      <c r="I595" s="121" t="s">
        <v>317</v>
      </c>
      <c r="J595" s="119">
        <v>1</v>
      </c>
      <c r="K595" s="122">
        <f>IF(G595="","",VLOOKUP(G595,ARANCEL!$B$5:$D$121,3,FALSE)*J595)</f>
        <v>32612</v>
      </c>
      <c r="L595" s="1229" t="s">
        <v>6017</v>
      </c>
      <c r="M595" s="1229">
        <v>4500243665</v>
      </c>
      <c r="N595" s="1229">
        <v>9791</v>
      </c>
    </row>
    <row r="596" spans="1:14" s="762" customFormat="1" x14ac:dyDescent="0.25">
      <c r="A596" s="712" t="s">
        <v>313</v>
      </c>
      <c r="B596" s="719">
        <v>41984</v>
      </c>
      <c r="C596" s="714" t="s">
        <v>8884</v>
      </c>
      <c r="D596" s="712" t="s">
        <v>385</v>
      </c>
      <c r="E596" s="715">
        <v>10295352</v>
      </c>
      <c r="F596" s="712">
        <v>27839294</v>
      </c>
      <c r="G596" s="712">
        <v>2704003</v>
      </c>
      <c r="H596" s="120" t="str">
        <f>IF(G596="","",VLOOKUP(G596,ARANCEL!$B$5:$D$121,2,FALSE))</f>
        <v xml:space="preserve">CORONA PERIFERICA CON PERNO MUÑON COLADO </v>
      </c>
      <c r="I596" s="121" t="s">
        <v>337</v>
      </c>
      <c r="J596" s="119">
        <v>1</v>
      </c>
      <c r="K596" s="122">
        <f>IF(G596="","",VLOOKUP(G596,ARANCEL!$B$5:$D$121,3,FALSE)*J596)</f>
        <v>32612</v>
      </c>
      <c r="L596" s="1235" t="str">
        <f>IF(E596="","","IMPAGO")</f>
        <v>IMPAGO</v>
      </c>
      <c r="M596" s="1235" t="str">
        <f>IF(L596="IMPAGO","SIN O.C.","")</f>
        <v>SIN O.C.</v>
      </c>
      <c r="N596" s="1235" t="str">
        <f>IF(L596="IMPAGO","SIN FACT.","")</f>
        <v>SIN FACT.</v>
      </c>
    </row>
    <row r="597" spans="1:14" s="762" customFormat="1" x14ac:dyDescent="0.25">
      <c r="A597" s="712" t="s">
        <v>305</v>
      </c>
      <c r="B597" s="719">
        <v>41918</v>
      </c>
      <c r="C597" s="714" t="s">
        <v>635</v>
      </c>
      <c r="D597" s="712" t="s">
        <v>385</v>
      </c>
      <c r="E597" s="715">
        <v>10260052</v>
      </c>
      <c r="F597" s="712">
        <v>27839294</v>
      </c>
      <c r="G597" s="712">
        <v>2704003</v>
      </c>
      <c r="H597" s="120" t="str">
        <f>IF(G597="","",VLOOKUP(G597,ARANCEL!$B$5:$D$121,2,FALSE))</f>
        <v xml:space="preserve">CORONA PERIFERICA CON PERNO MUÑON COLADO </v>
      </c>
      <c r="I597" s="121" t="s">
        <v>329</v>
      </c>
      <c r="J597" s="119">
        <v>1</v>
      </c>
      <c r="K597" s="122">
        <f>IF(G597="","",VLOOKUP(G597,ARANCEL!$B$5:$D$121,3,FALSE)*J597)</f>
        <v>32612</v>
      </c>
      <c r="L597" s="1349" t="s">
        <v>9431</v>
      </c>
      <c r="M597" s="1349">
        <v>4500269283</v>
      </c>
      <c r="N597" s="1349" t="s">
        <v>9452</v>
      </c>
    </row>
    <row r="598" spans="1:14" s="762" customFormat="1" x14ac:dyDescent="0.25">
      <c r="A598" s="728" t="s">
        <v>313</v>
      </c>
      <c r="B598" s="719">
        <v>41918</v>
      </c>
      <c r="C598" s="714" t="s">
        <v>635</v>
      </c>
      <c r="D598" s="712" t="s">
        <v>385</v>
      </c>
      <c r="E598" s="715">
        <v>10260052</v>
      </c>
      <c r="F598" s="712">
        <v>27839294</v>
      </c>
      <c r="G598" s="712">
        <v>2704013</v>
      </c>
      <c r="H598" s="120" t="str">
        <f>IF(G598="","",VLOOKUP(G598,ARANCEL!$B$5:$D$121,2,FALSE))</f>
        <v>PROVISORIO (POR PIEZA)</v>
      </c>
      <c r="I598" s="121"/>
      <c r="J598" s="169">
        <v>1</v>
      </c>
      <c r="K598" s="122">
        <f>IF(G598="","",VLOOKUP(G598,ARANCEL!$B$5:$D$121,3,FALSE)*J598)</f>
        <v>3250</v>
      </c>
      <c r="L598" s="1349" t="s">
        <v>9431</v>
      </c>
      <c r="M598" s="1349">
        <v>4500269283</v>
      </c>
      <c r="N598" s="1349" t="s">
        <v>9452</v>
      </c>
    </row>
    <row r="599" spans="1:14" s="762" customFormat="1" x14ac:dyDescent="0.25">
      <c r="A599" s="712" t="s">
        <v>305</v>
      </c>
      <c r="B599" s="719">
        <v>41885</v>
      </c>
      <c r="C599" s="714" t="s">
        <v>1706</v>
      </c>
      <c r="D599" s="712" t="s">
        <v>89</v>
      </c>
      <c r="E599" s="715">
        <v>10251628</v>
      </c>
      <c r="F599" s="712">
        <v>27129550</v>
      </c>
      <c r="G599" s="712">
        <v>2704003</v>
      </c>
      <c r="H599" s="120" t="str">
        <f>IF(G599="","",VLOOKUP(G599,ARANCEL!$B$5:$D$121,2,FALSE))</f>
        <v xml:space="preserve">CORONA PERIFERICA CON PERNO MUÑON COLADO </v>
      </c>
      <c r="I599" s="121" t="s">
        <v>312</v>
      </c>
      <c r="J599" s="119">
        <v>1</v>
      </c>
      <c r="K599" s="122">
        <f>IF(G599="","",VLOOKUP(G599,ARANCEL!$B$5:$D$121,3,FALSE)*J599)</f>
        <v>32612</v>
      </c>
      <c r="L599" s="1229" t="s">
        <v>7548</v>
      </c>
      <c r="M599" s="1229">
        <v>4500254790</v>
      </c>
      <c r="N599" s="1229" t="s">
        <v>7559</v>
      </c>
    </row>
    <row r="600" spans="1:14" s="762" customFormat="1" x14ac:dyDescent="0.25">
      <c r="A600" s="738" t="s">
        <v>305</v>
      </c>
      <c r="B600" s="719">
        <v>41925</v>
      </c>
      <c r="C600" s="714" t="s">
        <v>5942</v>
      </c>
      <c r="D600" s="712" t="s">
        <v>89</v>
      </c>
      <c r="E600" s="715">
        <v>10230691</v>
      </c>
      <c r="F600" s="712">
        <v>27129556</v>
      </c>
      <c r="G600" s="712">
        <v>2704016</v>
      </c>
      <c r="H600" s="120" t="str">
        <f>IF(G600="","",VLOOKUP(G600,ARANCEL!$B$5:$D$121,2,FALSE))</f>
        <v xml:space="preserve">CORONA PROCERA </v>
      </c>
      <c r="I600" s="121" t="s">
        <v>323</v>
      </c>
      <c r="J600" s="119">
        <v>1</v>
      </c>
      <c r="K600" s="122">
        <f>IF(G600="","",VLOOKUP(G600,ARANCEL!$B$5:$D$121,3,FALSE)*J600)</f>
        <v>58477</v>
      </c>
      <c r="L600" s="1235" t="str">
        <f>IF(E600="","","IMPAGO")</f>
        <v>IMPAGO</v>
      </c>
      <c r="M600" s="1235" t="str">
        <f>IF(L600="IMPAGO","SIN O.C.","")</f>
        <v>SIN O.C.</v>
      </c>
      <c r="N600" s="1235" t="str">
        <f>IF(L600="IMPAGO","SIN FACT.","")</f>
        <v>SIN FACT.</v>
      </c>
    </row>
    <row r="601" spans="1:14" s="762" customFormat="1" x14ac:dyDescent="0.25">
      <c r="A601" s="712" t="s">
        <v>305</v>
      </c>
      <c r="B601" s="719">
        <v>41935</v>
      </c>
      <c r="C601" s="714" t="s">
        <v>7818</v>
      </c>
      <c r="D601" s="712" t="s">
        <v>607</v>
      </c>
      <c r="E601" s="715">
        <v>10269107</v>
      </c>
      <c r="F601" s="712">
        <v>2705003</v>
      </c>
      <c r="G601" s="712">
        <v>2705003</v>
      </c>
      <c r="H601" s="120" t="str">
        <f>IF(G601="","",VLOOKUP(G601,ARANCEL!$B$5:$D$121,2,FALSE))</f>
        <v>INCRUSTACION ESTETICA (ART-GLASS O CERAMICA)</v>
      </c>
      <c r="I601" s="121" t="s">
        <v>312</v>
      </c>
      <c r="J601" s="119">
        <v>1</v>
      </c>
      <c r="K601" s="122">
        <f>IF(G601="","",VLOOKUP(G601,ARANCEL!$B$5:$D$121,3,FALSE)*J601)</f>
        <v>15676</v>
      </c>
      <c r="L601" s="1349" t="s">
        <v>9431</v>
      </c>
      <c r="M601" s="1349">
        <v>4500269283</v>
      </c>
      <c r="N601" s="1349" t="s">
        <v>9452</v>
      </c>
    </row>
    <row r="602" spans="1:14" s="762" customFormat="1" x14ac:dyDescent="0.25">
      <c r="A602" s="712" t="s">
        <v>305</v>
      </c>
      <c r="B602" s="719">
        <v>41687</v>
      </c>
      <c r="C602" s="714" t="s">
        <v>2805</v>
      </c>
      <c r="D602" s="712" t="s">
        <v>604</v>
      </c>
      <c r="E602" s="715">
        <v>10174400</v>
      </c>
      <c r="F602" s="712">
        <v>24666282</v>
      </c>
      <c r="G602" s="712">
        <v>2705003</v>
      </c>
      <c r="H602" s="120" t="str">
        <f>IF(G602="","",VLOOKUP(G602,ARANCEL!$B$5:$D$121,2,FALSE))</f>
        <v>INCRUSTACION ESTETICA (ART-GLASS O CERAMICA)</v>
      </c>
      <c r="I602" s="121" t="s">
        <v>312</v>
      </c>
      <c r="J602" s="119">
        <v>1</v>
      </c>
      <c r="K602" s="122">
        <f>IF(G602="","",VLOOKUP(G602,ARANCEL!$B$5:$D$121,3,FALSE)*J602)</f>
        <v>15676</v>
      </c>
      <c r="L602" s="1229" t="s">
        <v>3438</v>
      </c>
      <c r="M602" s="1229">
        <v>4500220789</v>
      </c>
      <c r="N602" s="1229">
        <v>8626</v>
      </c>
    </row>
    <row r="603" spans="1:14" s="774" customFormat="1" x14ac:dyDescent="0.25">
      <c r="A603" s="712" t="s">
        <v>305</v>
      </c>
      <c r="B603" s="719">
        <v>41950</v>
      </c>
      <c r="C603" s="714" t="s">
        <v>3729</v>
      </c>
      <c r="D603" s="712" t="s">
        <v>598</v>
      </c>
      <c r="E603" s="715">
        <v>10276117</v>
      </c>
      <c r="F603" s="712">
        <v>29298629</v>
      </c>
      <c r="G603" s="712">
        <v>2702001</v>
      </c>
      <c r="H603" s="120" t="str">
        <f>IF(G603="","",VLOOKUP(G603,ARANCEL!$B$5:$D$121,2,FALSE))</f>
        <v>LABORATORIO PROVISORIO SOBRE IMPLANTE</v>
      </c>
      <c r="I603" s="121" t="s">
        <v>337</v>
      </c>
      <c r="J603" s="119">
        <v>1</v>
      </c>
      <c r="K603" s="122">
        <f>IF(G603="","",VLOOKUP(G603,ARANCEL!$B$5:$D$121,3,FALSE)*J603)</f>
        <v>7872</v>
      </c>
      <c r="L603" s="1229" t="s">
        <v>8256</v>
      </c>
      <c r="M603" s="1229">
        <v>4500265488</v>
      </c>
      <c r="N603" s="1229" t="s">
        <v>8949</v>
      </c>
    </row>
    <row r="604" spans="1:14" s="774" customFormat="1" x14ac:dyDescent="0.25">
      <c r="A604" s="712" t="s">
        <v>606</v>
      </c>
      <c r="B604" s="719">
        <v>41982</v>
      </c>
      <c r="C604" s="714" t="s">
        <v>8795</v>
      </c>
      <c r="D604" s="712" t="s">
        <v>598</v>
      </c>
      <c r="E604" s="715">
        <v>10292581</v>
      </c>
      <c r="F604" s="712">
        <v>29783469</v>
      </c>
      <c r="G604" s="712">
        <v>2704003</v>
      </c>
      <c r="H604" s="120" t="str">
        <f>IF(G604="","",VLOOKUP(G604,ARANCEL!$B$5:$D$121,2,FALSE))</f>
        <v xml:space="preserve">CORONA PERIFERICA CON PERNO MUÑON COLADO </v>
      </c>
      <c r="I604" s="121" t="s">
        <v>324</v>
      </c>
      <c r="J604" s="119">
        <v>1</v>
      </c>
      <c r="K604" s="122">
        <f>IF(G604="","",VLOOKUP(G604,ARANCEL!$B$5:$D$121,3,FALSE)*J604)</f>
        <v>32612</v>
      </c>
      <c r="L604" s="1349" t="s">
        <v>9431</v>
      </c>
      <c r="M604" s="1349">
        <v>4500269283</v>
      </c>
      <c r="N604" s="1349" t="s">
        <v>9452</v>
      </c>
    </row>
    <row r="605" spans="1:14" s="774" customFormat="1" x14ac:dyDescent="0.25">
      <c r="A605" s="712" t="s">
        <v>305</v>
      </c>
      <c r="B605" s="719">
        <v>41810</v>
      </c>
      <c r="C605" s="714" t="s">
        <v>5555</v>
      </c>
      <c r="D605" s="712" t="s">
        <v>497</v>
      </c>
      <c r="E605" s="715">
        <v>10213619</v>
      </c>
      <c r="F605" s="712">
        <v>26539136</v>
      </c>
      <c r="G605" s="744">
        <v>2702030</v>
      </c>
      <c r="H605" s="120" t="s">
        <v>5745</v>
      </c>
      <c r="I605" s="121" t="s">
        <v>316</v>
      </c>
      <c r="J605" s="119">
        <v>1</v>
      </c>
      <c r="K605" s="122">
        <v>34495</v>
      </c>
      <c r="L605" s="1229" t="s">
        <v>5742</v>
      </c>
      <c r="M605" s="1229">
        <v>4500239441</v>
      </c>
      <c r="N605" s="1229" t="s">
        <v>5755</v>
      </c>
    </row>
    <row r="606" spans="1:14" s="762" customFormat="1" x14ac:dyDescent="0.25">
      <c r="A606" s="712" t="s">
        <v>305</v>
      </c>
      <c r="B606" s="719">
        <v>42003</v>
      </c>
      <c r="C606" s="714" t="s">
        <v>9249</v>
      </c>
      <c r="D606" s="712" t="s">
        <v>617</v>
      </c>
      <c r="E606" s="715">
        <v>10304349</v>
      </c>
      <c r="F606" s="712">
        <v>29028072</v>
      </c>
      <c r="G606" s="712">
        <v>2705003</v>
      </c>
      <c r="H606" s="120" t="str">
        <f>IF(G606="","",VLOOKUP(G606,ARANCEL!$B$5:$D$121,2,FALSE))</f>
        <v>INCRUSTACION ESTETICA (ART-GLASS O CERAMICA)</v>
      </c>
      <c r="I606" s="121" t="s">
        <v>308</v>
      </c>
      <c r="J606" s="119">
        <v>1</v>
      </c>
      <c r="K606" s="122">
        <f>IF(G606="","",VLOOKUP(G606,ARANCEL!$B$5:$D$121,3,FALSE)*J606)</f>
        <v>15676</v>
      </c>
      <c r="L606" s="1235" t="str">
        <f>IF(E606="","","IMPAGO")</f>
        <v>IMPAGO</v>
      </c>
      <c r="M606" s="1235" t="str">
        <f>IF(L606="IMPAGO","SIN O.C.","")</f>
        <v>SIN O.C.</v>
      </c>
      <c r="N606" s="1235" t="str">
        <f>IF(L606="IMPAGO","SIN FACT.","")</f>
        <v>SIN FACT.</v>
      </c>
    </row>
    <row r="607" spans="1:14" s="762" customFormat="1" x14ac:dyDescent="0.25">
      <c r="A607" s="712" t="s">
        <v>313</v>
      </c>
      <c r="B607" s="719">
        <v>41942</v>
      </c>
      <c r="C607" s="714" t="s">
        <v>8021</v>
      </c>
      <c r="D607" s="712" t="s">
        <v>617</v>
      </c>
      <c r="E607" s="715">
        <v>10274358</v>
      </c>
      <c r="F607" s="712">
        <v>29028072</v>
      </c>
      <c r="G607" s="712">
        <v>2704020</v>
      </c>
      <c r="H607" s="120" t="str">
        <f>IF(G607="","",VLOOKUP(G607,ARANCEL!$B$5:$D$121,2,FALSE))</f>
        <v xml:space="preserve">PERNO MUÑON DE FIBRA CEROMEROS </v>
      </c>
      <c r="I607" s="121"/>
      <c r="J607" s="119">
        <v>2</v>
      </c>
      <c r="K607" s="122">
        <f>IF(G607="","",VLOOKUP(G607,ARANCEL!$B$5:$D$121,3,FALSE)*J607)</f>
        <v>37784</v>
      </c>
      <c r="L607" s="1229" t="s">
        <v>8279</v>
      </c>
      <c r="M607" s="1229">
        <v>4500260648</v>
      </c>
      <c r="N607" s="1229" t="s">
        <v>8295</v>
      </c>
    </row>
    <row r="608" spans="1:14" s="774" customFormat="1" x14ac:dyDescent="0.25">
      <c r="A608" s="712" t="s">
        <v>305</v>
      </c>
      <c r="B608" s="719">
        <v>41943</v>
      </c>
      <c r="C608" s="714" t="s">
        <v>8021</v>
      </c>
      <c r="D608" s="712" t="s">
        <v>617</v>
      </c>
      <c r="E608" s="715">
        <v>10274358</v>
      </c>
      <c r="F608" s="712">
        <v>29028072</v>
      </c>
      <c r="G608" s="712">
        <v>2704013</v>
      </c>
      <c r="H608" s="120" t="str">
        <f>IF(G608="","",VLOOKUP(G608,ARANCEL!$B$5:$D$121,2,FALSE))</f>
        <v>PROVISORIO (POR PIEZA)</v>
      </c>
      <c r="I608" s="121" t="s">
        <v>8070</v>
      </c>
      <c r="J608" s="119">
        <v>2</v>
      </c>
      <c r="K608" s="122">
        <f>IF(G608="","",VLOOKUP(G608,ARANCEL!$B$5:$D$121,3,FALSE)*J608)</f>
        <v>6500</v>
      </c>
      <c r="L608" s="1229" t="s">
        <v>8279</v>
      </c>
      <c r="M608" s="1229">
        <v>4500260648</v>
      </c>
      <c r="N608" s="1229" t="s">
        <v>8295</v>
      </c>
    </row>
    <row r="609" spans="1:14" s="774" customFormat="1" x14ac:dyDescent="0.25">
      <c r="A609" s="712" t="s">
        <v>305</v>
      </c>
      <c r="B609" s="719">
        <v>41711</v>
      </c>
      <c r="C609" s="714" t="s">
        <v>3278</v>
      </c>
      <c r="D609" s="712" t="s">
        <v>408</v>
      </c>
      <c r="E609" s="715">
        <v>10180961</v>
      </c>
      <c r="F609" s="712">
        <v>20452518</v>
      </c>
      <c r="G609" s="712">
        <v>2704001</v>
      </c>
      <c r="H609" s="120" t="str">
        <f>IF(G609="","",VLOOKUP(G609,ARANCEL!$B$5:$D$121,2,FALSE))</f>
        <v xml:space="preserve">CORONA DE SUSTITUCION </v>
      </c>
      <c r="I609" s="121" t="s">
        <v>317</v>
      </c>
      <c r="J609" s="119">
        <v>1</v>
      </c>
      <c r="K609" s="122">
        <f>IF(G609="","",VLOOKUP(G609,ARANCEL!$B$5:$D$121,3,FALSE)*J609)</f>
        <v>25865</v>
      </c>
      <c r="L609" s="1229" t="s">
        <v>3438</v>
      </c>
      <c r="M609" s="1229">
        <v>4500220794</v>
      </c>
      <c r="N609" s="1229">
        <v>8629</v>
      </c>
    </row>
    <row r="610" spans="1:14" s="774" customFormat="1" x14ac:dyDescent="0.25">
      <c r="A610" s="712" t="s">
        <v>305</v>
      </c>
      <c r="B610" s="719">
        <v>41911</v>
      </c>
      <c r="C610" s="714" t="s">
        <v>7265</v>
      </c>
      <c r="D610" s="712" t="s">
        <v>385</v>
      </c>
      <c r="E610" s="715">
        <v>10258223</v>
      </c>
      <c r="F610" s="712">
        <v>28530123</v>
      </c>
      <c r="G610" s="712">
        <v>2704025</v>
      </c>
      <c r="H610" s="120" t="str">
        <f>IF(G610="","",VLOOKUP(G610,ARANCEL!$B$5:$D$121,2,FALSE))</f>
        <v>PROTESIS METALICA CON VALPLAST (RETENEDORES ESTETICOS)</v>
      </c>
      <c r="I610" s="121" t="s">
        <v>331</v>
      </c>
      <c r="J610" s="119">
        <v>1</v>
      </c>
      <c r="K610" s="122">
        <f>IF(G610="","",VLOOKUP(G610,ARANCEL!$B$5:$D$121,3,FALSE)*J610)</f>
        <v>89964</v>
      </c>
      <c r="L610" s="1229" t="s">
        <v>7548</v>
      </c>
      <c r="M610" s="1229">
        <v>4500254790</v>
      </c>
      <c r="N610" s="1229" t="s">
        <v>7559</v>
      </c>
    </row>
    <row r="611" spans="1:14" s="774" customFormat="1" x14ac:dyDescent="0.25">
      <c r="A611" s="712" t="s">
        <v>305</v>
      </c>
      <c r="B611" s="719">
        <v>42053</v>
      </c>
      <c r="C611" s="714" t="s">
        <v>9746</v>
      </c>
      <c r="D611" s="712" t="s">
        <v>599</v>
      </c>
      <c r="E611" s="715">
        <v>10312592</v>
      </c>
      <c r="F611" s="712">
        <v>30528245</v>
      </c>
      <c r="G611" s="712">
        <v>2704005</v>
      </c>
      <c r="H611" s="120" t="str">
        <f>IF(G611="","",VLOOKUP(G611,ARANCEL!$B$5:$D$121,2,FALSE))</f>
        <v>PROVISORIO</v>
      </c>
      <c r="I611" s="121" t="s">
        <v>326</v>
      </c>
      <c r="J611" s="119">
        <v>1</v>
      </c>
      <c r="K611" s="122">
        <f>IF(G611="","",VLOOKUP(G611,ARANCEL!$B$5:$D$121,3,FALSE)*J611)</f>
        <v>3250</v>
      </c>
      <c r="L611" s="1235" t="str">
        <f>IF(E611="","","IMPAGO")</f>
        <v>IMPAGO</v>
      </c>
      <c r="M611" s="1235" t="str">
        <f>IF(L611="IMPAGO","SIN O.C.","")</f>
        <v>SIN O.C.</v>
      </c>
      <c r="N611" s="1235" t="str">
        <f>IF(L611="IMPAGO","SIN FACT.","")</f>
        <v>SIN FACT.</v>
      </c>
    </row>
    <row r="612" spans="1:14" s="774" customFormat="1" x14ac:dyDescent="0.25">
      <c r="A612" s="712" t="s">
        <v>313</v>
      </c>
      <c r="B612" s="719">
        <v>42053</v>
      </c>
      <c r="C612" s="714" t="s">
        <v>9746</v>
      </c>
      <c r="D612" s="712" t="s">
        <v>599</v>
      </c>
      <c r="E612" s="715">
        <v>10312592</v>
      </c>
      <c r="F612" s="712">
        <v>30528245</v>
      </c>
      <c r="G612" s="712">
        <v>2704003</v>
      </c>
      <c r="H612" s="120" t="str">
        <f>IF(G612="","",VLOOKUP(G612,ARANCEL!$B$5:$D$121,2,FALSE))</f>
        <v xml:space="preserve">CORONA PERIFERICA CON PERNO MUÑON COLADO </v>
      </c>
      <c r="I612" s="121"/>
      <c r="J612" s="119">
        <v>1</v>
      </c>
      <c r="K612" s="122">
        <f>IF(G612="","",VLOOKUP(G612,ARANCEL!$B$5:$D$121,3,FALSE)*J612)</f>
        <v>32612</v>
      </c>
      <c r="L612" s="1235" t="str">
        <f>IF(E612="","","IMPAGO")</f>
        <v>IMPAGO</v>
      </c>
      <c r="M612" s="1235" t="str">
        <f>IF(L612="IMPAGO","SIN O.C.","")</f>
        <v>SIN O.C.</v>
      </c>
      <c r="N612" s="1235" t="str">
        <f>IF(L612="IMPAGO","SIN FACT.","")</f>
        <v>SIN FACT.</v>
      </c>
    </row>
    <row r="613" spans="1:14" s="774" customFormat="1" x14ac:dyDescent="0.25">
      <c r="A613" s="712" t="s">
        <v>305</v>
      </c>
      <c r="B613" s="1339">
        <v>41788</v>
      </c>
      <c r="C613" s="714" t="s">
        <v>5003</v>
      </c>
      <c r="D613" s="712" t="s">
        <v>607</v>
      </c>
      <c r="E613" s="715">
        <v>10203630</v>
      </c>
      <c r="F613" s="712">
        <v>26442987</v>
      </c>
      <c r="G613" s="712">
        <v>2705003</v>
      </c>
      <c r="H613" s="120" t="str">
        <f>IF(G613="","",VLOOKUP(G613,ARANCEL!$B$5:$D$121,2,FALSE))</f>
        <v>INCRUSTACION ESTETICA (ART-GLASS O CERAMICA)</v>
      </c>
      <c r="I613" s="121" t="s">
        <v>315</v>
      </c>
      <c r="J613" s="119">
        <v>1</v>
      </c>
      <c r="K613" s="122">
        <f>IF(G613="","",VLOOKUP(G613,ARANCEL!$B$5:$D$121,3,FALSE)*J613)</f>
        <v>15676</v>
      </c>
      <c r="L613" s="1229" t="s">
        <v>5292</v>
      </c>
      <c r="M613" s="1229">
        <v>4500235498</v>
      </c>
      <c r="N613" s="1229">
        <v>9398</v>
      </c>
    </row>
    <row r="614" spans="1:14" s="774" customFormat="1" x14ac:dyDescent="0.25">
      <c r="A614" s="712" t="s">
        <v>305</v>
      </c>
      <c r="B614" s="719">
        <v>41698</v>
      </c>
      <c r="C614" s="714" t="s">
        <v>3070</v>
      </c>
      <c r="D614" s="712" t="s">
        <v>2904</v>
      </c>
      <c r="E614" s="715">
        <v>10177971</v>
      </c>
      <c r="F614" s="712">
        <v>23590467</v>
      </c>
      <c r="G614" s="712">
        <v>2704005</v>
      </c>
      <c r="H614" s="120" t="str">
        <f>IF(G614="","",VLOOKUP(G614,ARANCEL!$B$5:$D$121,2,FALSE))</f>
        <v>PROVISORIO</v>
      </c>
      <c r="I614" s="121" t="s">
        <v>322</v>
      </c>
      <c r="J614" s="119">
        <v>1</v>
      </c>
      <c r="K614" s="122">
        <f>IF(G614="","",VLOOKUP(G614,ARANCEL!$B$5:$D$121,3,FALSE)*J614)</f>
        <v>3250</v>
      </c>
      <c r="L614" s="1229" t="s">
        <v>3438</v>
      </c>
      <c r="M614" s="1229">
        <v>4500220792</v>
      </c>
      <c r="N614" s="1229">
        <v>8628</v>
      </c>
    </row>
    <row r="615" spans="1:14" s="784" customFormat="1" x14ac:dyDescent="0.25">
      <c r="A615" s="712" t="s">
        <v>305</v>
      </c>
      <c r="B615" s="719">
        <v>41698</v>
      </c>
      <c r="C615" s="714" t="s">
        <v>3070</v>
      </c>
      <c r="D615" s="712" t="s">
        <v>2904</v>
      </c>
      <c r="E615" s="715">
        <v>10177971</v>
      </c>
      <c r="F615" s="712">
        <v>23590467</v>
      </c>
      <c r="G615" s="712">
        <v>2704003</v>
      </c>
      <c r="H615" s="120" t="str">
        <f>IF(G615="","",VLOOKUP(G615,ARANCEL!$B$5:$D$121,2,FALSE))</f>
        <v xml:space="preserve">CORONA PERIFERICA CON PERNO MUÑON COLADO </v>
      </c>
      <c r="I615" s="121" t="s">
        <v>322</v>
      </c>
      <c r="J615" s="119">
        <v>1</v>
      </c>
      <c r="K615" s="122">
        <f>IF(G615="","",VLOOKUP(G615,ARANCEL!$B$5:$D$121,3,FALSE)*J615)</f>
        <v>32612</v>
      </c>
      <c r="L615" s="1229" t="s">
        <v>3438</v>
      </c>
      <c r="M615" s="1229">
        <v>4500220792</v>
      </c>
      <c r="N615" s="1229">
        <v>8628</v>
      </c>
    </row>
    <row r="616" spans="1:14" s="774" customFormat="1" x14ac:dyDescent="0.25">
      <c r="A616" s="712" t="s">
        <v>305</v>
      </c>
      <c r="B616" s="719">
        <v>41803</v>
      </c>
      <c r="C616" s="714" t="s">
        <v>5157</v>
      </c>
      <c r="D616" s="712" t="s">
        <v>617</v>
      </c>
      <c r="E616" s="715">
        <v>10210871</v>
      </c>
      <c r="F616" s="712">
        <v>26707909</v>
      </c>
      <c r="G616" s="712">
        <v>2705003</v>
      </c>
      <c r="H616" s="120" t="str">
        <f>IF(G616="","",VLOOKUP(G616,ARANCEL!$B$5:$D$121,2,FALSE))</f>
        <v>INCRUSTACION ESTETICA (ART-GLASS O CERAMICA)</v>
      </c>
      <c r="I616" s="121" t="s">
        <v>308</v>
      </c>
      <c r="J616" s="119">
        <v>1</v>
      </c>
      <c r="K616" s="122">
        <f>IF(G616="","",VLOOKUP(G616,ARANCEL!$B$5:$D$121,3,FALSE)*J616)</f>
        <v>15676</v>
      </c>
      <c r="L616" s="1229" t="s">
        <v>5742</v>
      </c>
      <c r="M616" s="1229">
        <v>4500239441</v>
      </c>
      <c r="N616" s="1229" t="s">
        <v>5755</v>
      </c>
    </row>
    <row r="617" spans="1:14" s="795" customFormat="1" x14ac:dyDescent="0.25">
      <c r="A617" s="712" t="s">
        <v>305</v>
      </c>
      <c r="B617" s="719">
        <v>41647</v>
      </c>
      <c r="C617" s="714" t="s">
        <v>634</v>
      </c>
      <c r="D617" s="712" t="s">
        <v>617</v>
      </c>
      <c r="E617" s="715">
        <v>10168997</v>
      </c>
      <c r="F617" s="712">
        <v>23112250</v>
      </c>
      <c r="G617" s="712">
        <v>2705003</v>
      </c>
      <c r="H617" s="120" t="str">
        <f>IF(G617="","",VLOOKUP(G617,ARANCEL!$B$5:$D$121,2,FALSE))</f>
        <v>INCRUSTACION ESTETICA (ART-GLASS O CERAMICA)</v>
      </c>
      <c r="I617" s="121" t="s">
        <v>322</v>
      </c>
      <c r="J617" s="119">
        <v>1</v>
      </c>
      <c r="K617" s="122">
        <f>IF(G617="","",VLOOKUP(G617,ARANCEL!$B$5:$D$121,3,FALSE)*J617)</f>
        <v>15676</v>
      </c>
      <c r="L617" s="1235" t="str">
        <f>IF(E617="","","IMPAGO")</f>
        <v>IMPAGO</v>
      </c>
      <c r="M617" s="1235" t="str">
        <f>IF(L617="IMPAGO","SIN O.C.","")</f>
        <v>SIN O.C.</v>
      </c>
      <c r="N617" s="1235" t="str">
        <f>IF(L617="IMPAGO","SIN FACT.","")</f>
        <v>SIN FACT.</v>
      </c>
    </row>
    <row r="618" spans="1:14" s="795" customFormat="1" x14ac:dyDescent="0.25">
      <c r="A618" s="712" t="s">
        <v>305</v>
      </c>
      <c r="B618" s="719">
        <v>41739</v>
      </c>
      <c r="C618" s="714" t="s">
        <v>3875</v>
      </c>
      <c r="D618" s="712" t="s">
        <v>408</v>
      </c>
      <c r="E618" s="715">
        <v>10187479</v>
      </c>
      <c r="F618" s="712">
        <v>25886675</v>
      </c>
      <c r="G618" s="712">
        <v>2707001</v>
      </c>
      <c r="H618" s="120" t="str">
        <f>IF(G618="","",VLOOKUP(G618,ARANCEL!$B$5:$D$121,2,FALSE))</f>
        <v xml:space="preserve">PLANO DE RELAJACION </v>
      </c>
      <c r="I618" s="121" t="s">
        <v>306</v>
      </c>
      <c r="J618" s="119">
        <v>1</v>
      </c>
      <c r="K618" s="122">
        <f>IF(G618="","",VLOOKUP(G618,ARANCEL!$B$5:$D$121,3,FALSE)*J618)</f>
        <v>9221</v>
      </c>
      <c r="L618" s="1229" t="s">
        <v>4612</v>
      </c>
      <c r="M618" s="1229">
        <v>4500229926</v>
      </c>
      <c r="N618" s="1229">
        <v>9165</v>
      </c>
    </row>
    <row r="619" spans="1:14" s="795" customFormat="1" x14ac:dyDescent="0.25">
      <c r="A619" s="712" t="s">
        <v>305</v>
      </c>
      <c r="B619" s="719">
        <v>41932</v>
      </c>
      <c r="C619" s="714" t="s">
        <v>7700</v>
      </c>
      <c r="D619" s="712" t="s">
        <v>607</v>
      </c>
      <c r="E619" s="715">
        <v>10266803</v>
      </c>
      <c r="F619" s="712">
        <v>29103573</v>
      </c>
      <c r="G619" s="712">
        <v>2707001</v>
      </c>
      <c r="H619" s="120" t="str">
        <f>IF(G619="","",VLOOKUP(G619,ARANCEL!$B$5:$D$121,2,FALSE))</f>
        <v xml:space="preserve">PLANO DE RELAJACION </v>
      </c>
      <c r="I619" s="121" t="s">
        <v>306</v>
      </c>
      <c r="J619" s="119">
        <v>1</v>
      </c>
      <c r="K619" s="122">
        <f>IF(G619="","",VLOOKUP(G619,ARANCEL!$B$5:$D$121,3,FALSE)*J619)</f>
        <v>9221</v>
      </c>
      <c r="L619" s="1349" t="s">
        <v>9431</v>
      </c>
      <c r="M619" s="1349">
        <v>4500269283</v>
      </c>
      <c r="N619" s="1349" t="s">
        <v>9452</v>
      </c>
    </row>
    <row r="620" spans="1:14" s="797" customFormat="1" x14ac:dyDescent="0.25">
      <c r="A620" s="712" t="s">
        <v>305</v>
      </c>
      <c r="B620" s="719">
        <v>41753</v>
      </c>
      <c r="C620" s="714" t="s">
        <v>4187</v>
      </c>
      <c r="D620" s="712" t="s">
        <v>620</v>
      </c>
      <c r="E620" s="715">
        <v>10191837</v>
      </c>
      <c r="F620" s="712">
        <v>26143366</v>
      </c>
      <c r="G620" s="712">
        <v>2704013</v>
      </c>
      <c r="H620" s="716" t="str">
        <f>IF(G620="","",VLOOKUP(G620,ARANCEL!$B$5:$D$121,2,FALSE))</f>
        <v>PROVISORIO (POR PIEZA)</v>
      </c>
      <c r="I620" s="717" t="s">
        <v>324</v>
      </c>
      <c r="J620" s="712">
        <v>1</v>
      </c>
      <c r="K620" s="718">
        <f>IF(G620="","",VLOOKUP(G620,ARANCEL!$B$5:$D$121,3,FALSE)*J620)</f>
        <v>3250</v>
      </c>
      <c r="L620" s="1243" t="s">
        <v>4612</v>
      </c>
      <c r="M620" s="1243">
        <v>4500229928</v>
      </c>
      <c r="N620" s="1243">
        <v>9166</v>
      </c>
    </row>
    <row r="621" spans="1:14" s="797" customFormat="1" x14ac:dyDescent="0.25">
      <c r="A621" s="712" t="s">
        <v>305</v>
      </c>
      <c r="B621" s="719">
        <v>41753</v>
      </c>
      <c r="C621" s="714" t="s">
        <v>4187</v>
      </c>
      <c r="D621" s="712" t="s">
        <v>620</v>
      </c>
      <c r="E621" s="715">
        <v>10191837</v>
      </c>
      <c r="F621" s="712">
        <v>26143366</v>
      </c>
      <c r="G621" s="712">
        <v>2704003</v>
      </c>
      <c r="H621" s="716" t="str">
        <f>IF(G621="","",VLOOKUP(G621,ARANCEL!$B$5:$D$121,2,FALSE))</f>
        <v xml:space="preserve">CORONA PERIFERICA CON PERNO MUÑON COLADO </v>
      </c>
      <c r="I621" s="717" t="s">
        <v>324</v>
      </c>
      <c r="J621" s="712">
        <v>1</v>
      </c>
      <c r="K621" s="718">
        <f>IF(G621="","",VLOOKUP(G621,ARANCEL!$B$5:$D$121,3,FALSE)*J621)</f>
        <v>32612</v>
      </c>
      <c r="L621" s="1243" t="s">
        <v>4612</v>
      </c>
      <c r="M621" s="1243">
        <v>4500229928</v>
      </c>
      <c r="N621" s="1243">
        <v>9166</v>
      </c>
    </row>
    <row r="622" spans="1:14" s="797" customFormat="1" x14ac:dyDescent="0.25">
      <c r="A622" s="712" t="s">
        <v>606</v>
      </c>
      <c r="B622" s="719">
        <v>41883</v>
      </c>
      <c r="C622" s="714" t="s">
        <v>6819</v>
      </c>
      <c r="D622" s="712" t="s">
        <v>598</v>
      </c>
      <c r="E622" s="715">
        <v>10250982</v>
      </c>
      <c r="F622" s="712">
        <v>27518807</v>
      </c>
      <c r="G622" s="712">
        <v>2702048</v>
      </c>
      <c r="H622" s="716" t="str">
        <f>IF(G622="","",VLOOKUP(G622,ARANCEL!$B$5:$D$121,2,FALSE))</f>
        <v xml:space="preserve">SERVICIO LAB. IMPLANTE CORONA CEMENTADA/ATORNILLADA </v>
      </c>
      <c r="I622" s="717" t="s">
        <v>306</v>
      </c>
      <c r="J622" s="712">
        <v>1</v>
      </c>
      <c r="K622" s="718">
        <f>IF(G622="","",VLOOKUP(G622,ARANCEL!$B$5:$D$121,3,FALSE)*J622)</f>
        <v>43857</v>
      </c>
      <c r="L622" s="1243" t="s">
        <v>6905</v>
      </c>
      <c r="M622" s="1243">
        <v>4500251387</v>
      </c>
      <c r="N622" s="1243" t="s">
        <v>7147</v>
      </c>
    </row>
    <row r="623" spans="1:14" s="797" customFormat="1" x14ac:dyDescent="0.25">
      <c r="A623" s="712" t="s">
        <v>305</v>
      </c>
      <c r="B623" s="719">
        <v>41921</v>
      </c>
      <c r="C623" s="714" t="s">
        <v>7596</v>
      </c>
      <c r="D623" s="712" t="s">
        <v>2904</v>
      </c>
      <c r="E623" s="715">
        <v>10261602</v>
      </c>
      <c r="F623" s="712">
        <v>28857152</v>
      </c>
      <c r="G623" s="712">
        <v>2704005</v>
      </c>
      <c r="H623" s="716" t="s">
        <v>156</v>
      </c>
      <c r="I623" s="717" t="s">
        <v>613</v>
      </c>
      <c r="J623" s="712">
        <v>2</v>
      </c>
      <c r="K623" s="718">
        <v>6500</v>
      </c>
      <c r="L623" s="1243" t="s">
        <v>7548</v>
      </c>
      <c r="M623" s="1243">
        <v>4500255264</v>
      </c>
      <c r="N623" s="1243" t="s">
        <v>7567</v>
      </c>
    </row>
    <row r="624" spans="1:14" s="795" customFormat="1" x14ac:dyDescent="0.25">
      <c r="A624" s="712" t="s">
        <v>305</v>
      </c>
      <c r="B624" s="719">
        <v>41921</v>
      </c>
      <c r="C624" s="714" t="s">
        <v>7596</v>
      </c>
      <c r="D624" s="712" t="s">
        <v>2904</v>
      </c>
      <c r="E624" s="715">
        <v>10261602</v>
      </c>
      <c r="F624" s="712">
        <v>28857152</v>
      </c>
      <c r="G624" s="712">
        <v>2705004</v>
      </c>
      <c r="H624" s="120" t="s">
        <v>185</v>
      </c>
      <c r="I624" s="121" t="s">
        <v>329</v>
      </c>
      <c r="J624" s="119">
        <v>1</v>
      </c>
      <c r="K624" s="122">
        <v>26753</v>
      </c>
      <c r="L624" s="1229" t="s">
        <v>7548</v>
      </c>
      <c r="M624" s="1229">
        <v>4500255264</v>
      </c>
      <c r="N624" s="1229" t="s">
        <v>7567</v>
      </c>
    </row>
    <row r="625" spans="1:14" s="800" customFormat="1" x14ac:dyDescent="0.25">
      <c r="A625" s="712" t="s">
        <v>305</v>
      </c>
      <c r="B625" s="719">
        <v>41921</v>
      </c>
      <c r="C625" s="714" t="s">
        <v>7596</v>
      </c>
      <c r="D625" s="712" t="s">
        <v>2904</v>
      </c>
      <c r="E625" s="715">
        <v>10261602</v>
      </c>
      <c r="F625" s="712">
        <v>28857152</v>
      </c>
      <c r="G625" s="712">
        <v>2704015</v>
      </c>
      <c r="H625" s="120" t="s">
        <v>166</v>
      </c>
      <c r="I625" s="121" t="s">
        <v>325</v>
      </c>
      <c r="J625" s="119">
        <v>1</v>
      </c>
      <c r="K625" s="122">
        <v>42733</v>
      </c>
      <c r="L625" s="1229" t="s">
        <v>7548</v>
      </c>
      <c r="M625" s="1229">
        <v>4500255264</v>
      </c>
      <c r="N625" s="1229" t="s">
        <v>7567</v>
      </c>
    </row>
    <row r="626" spans="1:14" s="800" customFormat="1" x14ac:dyDescent="0.25">
      <c r="A626" s="712" t="s">
        <v>305</v>
      </c>
      <c r="B626" s="719">
        <v>41983</v>
      </c>
      <c r="C626" s="714" t="s">
        <v>8823</v>
      </c>
      <c r="D626" s="712" t="s">
        <v>497</v>
      </c>
      <c r="E626" s="715">
        <v>10293573</v>
      </c>
      <c r="F626" s="712">
        <v>30026411</v>
      </c>
      <c r="G626" s="712">
        <v>2707001</v>
      </c>
      <c r="H626" s="120" t="str">
        <f>IF(G626="","",VLOOKUP(G626,ARANCEL!$B$5:$D$121,2,FALSE))</f>
        <v xml:space="preserve">PLANO DE RELAJACION </v>
      </c>
      <c r="I626" s="121" t="s">
        <v>306</v>
      </c>
      <c r="J626" s="119">
        <v>1</v>
      </c>
      <c r="K626" s="122">
        <f>IF(G626="","",VLOOKUP(G626,ARANCEL!$B$5:$D$121,3,FALSE)*J626)</f>
        <v>9221</v>
      </c>
      <c r="L626" s="1235" t="str">
        <f>IF(E626="","","IMPAGO")</f>
        <v>IMPAGO</v>
      </c>
      <c r="M626" s="1235" t="str">
        <f>IF(L626="IMPAGO","SIN O.C.","")</f>
        <v>SIN O.C.</v>
      </c>
      <c r="N626" s="1235" t="str">
        <f>IF(L626="IMPAGO","SIN FACT.","")</f>
        <v>SIN FACT.</v>
      </c>
    </row>
    <row r="627" spans="1:14" s="814" customFormat="1" x14ac:dyDescent="0.25">
      <c r="A627" s="712" t="s">
        <v>305</v>
      </c>
      <c r="B627" s="719">
        <v>41827</v>
      </c>
      <c r="C627" s="714" t="s">
        <v>5527</v>
      </c>
      <c r="D627" s="712" t="s">
        <v>599</v>
      </c>
      <c r="E627" s="715">
        <v>10221349</v>
      </c>
      <c r="F627" s="712">
        <v>26929310</v>
      </c>
      <c r="G627" s="816">
        <v>2704005</v>
      </c>
      <c r="H627" s="120" t="str">
        <f>IF(G627="","",VLOOKUP(G627,ARANCEL!$B$5:$D$121,2,FALSE))</f>
        <v>PROVISORIO</v>
      </c>
      <c r="I627" s="121" t="s">
        <v>734</v>
      </c>
      <c r="J627" s="119">
        <v>3</v>
      </c>
      <c r="K627" s="122">
        <f>IF(G627="","",VLOOKUP(G627,ARANCEL!$B$5:$D$121,3,FALSE)*J627)</f>
        <v>9750</v>
      </c>
      <c r="L627" s="1229" t="s">
        <v>6017</v>
      </c>
      <c r="M627" s="1229">
        <v>4500243665</v>
      </c>
      <c r="N627" s="1229">
        <v>9791</v>
      </c>
    </row>
    <row r="628" spans="1:14" x14ac:dyDescent="0.25">
      <c r="A628" s="119" t="s">
        <v>305</v>
      </c>
      <c r="B628" s="164">
        <v>41827</v>
      </c>
      <c r="C628" s="118" t="s">
        <v>5527</v>
      </c>
      <c r="D628" s="119" t="s">
        <v>599</v>
      </c>
      <c r="E628" s="162">
        <v>10221349</v>
      </c>
      <c r="F628" s="119">
        <v>26929310</v>
      </c>
      <c r="G628" s="119">
        <v>2704007</v>
      </c>
      <c r="H628" s="120" t="str">
        <f>IF(G628="","",VLOOKUP(G628,ARANCEL!$B$5:$D$121,2,FALSE))</f>
        <v>PILAR, INSERCION O PUNTO DE APOYO PERIFERICO</v>
      </c>
      <c r="I628" s="121" t="s">
        <v>765</v>
      </c>
      <c r="J628" s="119">
        <v>2</v>
      </c>
      <c r="K628" s="122">
        <f>IF(G628="","",VLOOKUP(G628,ARANCEL!$B$5:$D$121,3,FALSE)*J628)</f>
        <v>51730</v>
      </c>
      <c r="L628" s="1229" t="s">
        <v>6017</v>
      </c>
      <c r="M628" s="1229">
        <v>4500243665</v>
      </c>
      <c r="N628" s="1229">
        <v>9791</v>
      </c>
    </row>
    <row r="629" spans="1:14" s="814" customFormat="1" x14ac:dyDescent="0.25">
      <c r="A629" s="816" t="s">
        <v>305</v>
      </c>
      <c r="B629" s="817">
        <v>41827</v>
      </c>
      <c r="C629" s="818" t="s">
        <v>5527</v>
      </c>
      <c r="D629" s="816" t="s">
        <v>599</v>
      </c>
      <c r="E629" s="819">
        <v>10221349</v>
      </c>
      <c r="F629" s="816">
        <v>26929310</v>
      </c>
      <c r="G629" s="816">
        <v>2704012</v>
      </c>
      <c r="H629" s="120" t="str">
        <f>IF(G629="","",VLOOKUP(G629,ARANCEL!$B$5:$D$121,2,FALSE))</f>
        <v xml:space="preserve">INTERMEDIARIO O PONTICO </v>
      </c>
      <c r="I629" s="121" t="s">
        <v>329</v>
      </c>
      <c r="J629" s="119">
        <v>1</v>
      </c>
      <c r="K629" s="122">
        <f>IF(G629="","",VLOOKUP(G629,ARANCEL!$B$5:$D$121,3,FALSE)*J629)</f>
        <v>25122</v>
      </c>
      <c r="L629" s="1229" t="s">
        <v>6017</v>
      </c>
      <c r="M629" s="1229">
        <v>4500243665</v>
      </c>
      <c r="N629" s="1229">
        <v>9791</v>
      </c>
    </row>
    <row r="630" spans="1:14" s="814" customFormat="1" x14ac:dyDescent="0.25">
      <c r="A630" s="816" t="s">
        <v>305</v>
      </c>
      <c r="B630" s="817">
        <v>41892</v>
      </c>
      <c r="C630" s="818" t="s">
        <v>7037</v>
      </c>
      <c r="D630" s="816" t="s">
        <v>619</v>
      </c>
      <c r="E630" s="819">
        <v>10255808</v>
      </c>
      <c r="F630" s="816">
        <v>28234669</v>
      </c>
      <c r="G630" s="816">
        <v>2704013</v>
      </c>
      <c r="H630" s="120" t="str">
        <f>IF(G630="","",VLOOKUP(G630,ARANCEL!$B$5:$D$121,2,FALSE))</f>
        <v>PROVISORIO (POR PIEZA)</v>
      </c>
      <c r="I630" s="121" t="s">
        <v>317</v>
      </c>
      <c r="J630" s="119">
        <v>1</v>
      </c>
      <c r="K630" s="122">
        <f>IF(G630="","",VLOOKUP(G630,ARANCEL!$B$5:$D$121,3,FALSE)*J630)</f>
        <v>3250</v>
      </c>
      <c r="L630" s="1229" t="s">
        <v>7548</v>
      </c>
      <c r="M630" s="1229">
        <v>4500254790</v>
      </c>
      <c r="N630" s="1229" t="s">
        <v>7559</v>
      </c>
    </row>
    <row r="631" spans="1:14" s="814" customFormat="1" x14ac:dyDescent="0.25">
      <c r="A631" s="843" t="s">
        <v>305</v>
      </c>
      <c r="B631" s="817">
        <v>41892</v>
      </c>
      <c r="C631" s="818" t="s">
        <v>7037</v>
      </c>
      <c r="D631" s="816" t="s">
        <v>619</v>
      </c>
      <c r="E631" s="819">
        <v>10255808</v>
      </c>
      <c r="F631" s="816">
        <v>28234669</v>
      </c>
      <c r="G631" s="816">
        <v>2704003</v>
      </c>
      <c r="H631" s="120" t="str">
        <f>IF(G631="","",VLOOKUP(G631,ARANCEL!$B$5:$D$121,2,FALSE))</f>
        <v xml:space="preserve">CORONA PERIFERICA CON PERNO MUÑON COLADO </v>
      </c>
      <c r="I631" s="121" t="s">
        <v>317</v>
      </c>
      <c r="J631" s="119">
        <v>1</v>
      </c>
      <c r="K631" s="122">
        <f>IF(G631="","",VLOOKUP(G631,ARANCEL!$B$5:$D$121,3,FALSE)*J631)</f>
        <v>32612</v>
      </c>
      <c r="L631" s="1229" t="s">
        <v>7548</v>
      </c>
      <c r="M631" s="1229">
        <v>4500254790</v>
      </c>
      <c r="N631" s="1229" t="s">
        <v>7559</v>
      </c>
    </row>
    <row r="632" spans="1:14" s="800" customFormat="1" x14ac:dyDescent="0.25">
      <c r="A632" s="712" t="s">
        <v>305</v>
      </c>
      <c r="B632" s="719">
        <v>41884</v>
      </c>
      <c r="C632" s="714" t="s">
        <v>6807</v>
      </c>
      <c r="D632" s="712" t="s">
        <v>385</v>
      </c>
      <c r="E632" s="715">
        <v>10250998</v>
      </c>
      <c r="F632" s="712">
        <v>28056977</v>
      </c>
      <c r="G632" s="712">
        <v>2704003</v>
      </c>
      <c r="H632" s="120" t="str">
        <f>IF(G632="","",VLOOKUP(G632,ARANCEL!$B$5:$D$121,2,FALSE))</f>
        <v xml:space="preserve">CORONA PERIFERICA CON PERNO MUÑON COLADO </v>
      </c>
      <c r="I632" s="121" t="s">
        <v>317</v>
      </c>
      <c r="J632" s="119">
        <v>1</v>
      </c>
      <c r="K632" s="122">
        <f>IF(G632="","",VLOOKUP(G632,ARANCEL!$B$5:$D$121,3,FALSE)*J632)</f>
        <v>32612</v>
      </c>
      <c r="L632" s="1229" t="s">
        <v>6905</v>
      </c>
      <c r="M632" s="1229">
        <v>4500251387</v>
      </c>
      <c r="N632" s="1229" t="s">
        <v>7147</v>
      </c>
    </row>
    <row r="633" spans="1:14" s="800" customFormat="1" x14ac:dyDescent="0.25">
      <c r="A633" s="816" t="s">
        <v>305</v>
      </c>
      <c r="B633" s="817">
        <v>41871</v>
      </c>
      <c r="C633" s="818" t="s">
        <v>6568</v>
      </c>
      <c r="D633" s="816" t="s">
        <v>385</v>
      </c>
      <c r="E633" s="715">
        <v>10244724</v>
      </c>
      <c r="F633" s="712">
        <v>28056977</v>
      </c>
      <c r="G633" s="712">
        <v>2704013</v>
      </c>
      <c r="H633" s="120" t="str">
        <f>IF(G633="","",VLOOKUP(G633,ARANCEL!$B$5:$D$121,2,FALSE))</f>
        <v>PROVISORIO (POR PIEZA)</v>
      </c>
      <c r="I633" s="121" t="s">
        <v>317</v>
      </c>
      <c r="J633" s="119">
        <v>1</v>
      </c>
      <c r="K633" s="122">
        <f>IF(G633="","",VLOOKUP(G633,ARANCEL!$B$5:$D$121,3,FALSE)*J633)</f>
        <v>3250</v>
      </c>
      <c r="L633" s="1229" t="s">
        <v>6905</v>
      </c>
      <c r="M633" s="1229">
        <v>4500249929</v>
      </c>
      <c r="N633" s="1229" t="s">
        <v>6907</v>
      </c>
    </row>
    <row r="634" spans="1:14" s="774" customFormat="1" x14ac:dyDescent="0.25">
      <c r="A634" s="712" t="s">
        <v>305</v>
      </c>
      <c r="B634" s="719">
        <v>41872</v>
      </c>
      <c r="C634" s="714" t="s">
        <v>6568</v>
      </c>
      <c r="D634" s="712" t="s">
        <v>385</v>
      </c>
      <c r="E634" s="715">
        <v>10245860</v>
      </c>
      <c r="F634" s="712">
        <v>28056977</v>
      </c>
      <c r="G634" s="712">
        <v>2705003</v>
      </c>
      <c r="H634" s="120" t="str">
        <f>IF(G634="","",VLOOKUP(G634,ARANCEL!$B$5:$D$121,2,FALSE))</f>
        <v>INCRUSTACION ESTETICA (ART-GLASS O CERAMICA)</v>
      </c>
      <c r="I634" s="121" t="s">
        <v>337</v>
      </c>
      <c r="J634" s="119">
        <v>1</v>
      </c>
      <c r="K634" s="122">
        <f>IF(G634="","",VLOOKUP(G634,ARANCEL!$B$5:$D$121,3,FALSE)*J634)</f>
        <v>15676</v>
      </c>
      <c r="L634" s="1229" t="s">
        <v>6905</v>
      </c>
      <c r="M634" s="1229">
        <v>4500249929</v>
      </c>
      <c r="N634" s="1229" t="s">
        <v>6907</v>
      </c>
    </row>
    <row r="635" spans="1:14" s="774" customFormat="1" x14ac:dyDescent="0.25">
      <c r="A635" s="712" t="s">
        <v>305</v>
      </c>
      <c r="B635" s="719">
        <v>41843</v>
      </c>
      <c r="C635" s="714" t="s">
        <v>5982</v>
      </c>
      <c r="D635" s="712" t="s">
        <v>619</v>
      </c>
      <c r="E635" s="715">
        <v>10229906</v>
      </c>
      <c r="F635" s="712">
        <v>27236937</v>
      </c>
      <c r="G635" s="712">
        <v>2704013</v>
      </c>
      <c r="H635" s="120" t="str">
        <f>IF(G635="","",VLOOKUP(G635,ARANCEL!$B$5:$D$121,2,FALSE))</f>
        <v>PROVISORIO (POR PIEZA)</v>
      </c>
      <c r="I635" s="121" t="s">
        <v>311</v>
      </c>
      <c r="J635" s="119">
        <v>1</v>
      </c>
      <c r="K635" s="122">
        <f>IF(G635="","",VLOOKUP(G635,ARANCEL!$B$5:$D$121,3,FALSE)*J635)</f>
        <v>3250</v>
      </c>
      <c r="L635" s="1229" t="s">
        <v>6017</v>
      </c>
      <c r="M635" s="1229">
        <v>4500243665</v>
      </c>
      <c r="N635" s="1229">
        <v>9791</v>
      </c>
    </row>
    <row r="636" spans="1:14" s="835" customFormat="1" x14ac:dyDescent="0.25">
      <c r="A636" s="728" t="s">
        <v>305</v>
      </c>
      <c r="B636" s="719">
        <v>41843</v>
      </c>
      <c r="C636" s="714" t="s">
        <v>5982</v>
      </c>
      <c r="D636" s="712" t="s">
        <v>619</v>
      </c>
      <c r="E636" s="715">
        <v>10229906</v>
      </c>
      <c r="F636" s="712">
        <v>27236937</v>
      </c>
      <c r="G636" s="816">
        <v>2704015</v>
      </c>
      <c r="H636" s="120" t="str">
        <f>IF(G636="","",VLOOKUP(G636,ARANCEL!$B$5:$D$121,2,FALSE))</f>
        <v xml:space="preserve">CORONA IN CERAM </v>
      </c>
      <c r="I636" s="121" t="s">
        <v>311</v>
      </c>
      <c r="J636" s="119">
        <v>1</v>
      </c>
      <c r="K636" s="122">
        <f>IF(G636="","",VLOOKUP(G636,ARANCEL!$B$5:$D$121,3,FALSE)*J636)</f>
        <v>42733</v>
      </c>
      <c r="L636" s="1229" t="s">
        <v>6017</v>
      </c>
      <c r="M636" s="1229">
        <v>4500243665</v>
      </c>
      <c r="N636" s="1229">
        <v>9791</v>
      </c>
    </row>
    <row r="637" spans="1:14" s="835" customFormat="1" x14ac:dyDescent="0.25">
      <c r="A637" s="824" t="s">
        <v>305</v>
      </c>
      <c r="B637" s="817">
        <v>41940</v>
      </c>
      <c r="C637" s="818" t="s">
        <v>5982</v>
      </c>
      <c r="D637" s="816" t="s">
        <v>619</v>
      </c>
      <c r="E637" s="1461">
        <v>10273540</v>
      </c>
      <c r="F637" s="816">
        <v>27236937</v>
      </c>
      <c r="G637" s="816">
        <v>2704013</v>
      </c>
      <c r="H637" s="120" t="str">
        <f>IF(G637="","",VLOOKUP(G637,ARANCEL!$B$5:$D$121,2,FALSE))</f>
        <v>PROVISORIO (POR PIEZA)</v>
      </c>
      <c r="I637" s="121" t="s">
        <v>329</v>
      </c>
      <c r="J637" s="119">
        <v>1</v>
      </c>
      <c r="K637" s="122">
        <f>IF(G637="","",VLOOKUP(G637,ARANCEL!$B$5:$D$121,3,FALSE)*J637)</f>
        <v>3250</v>
      </c>
      <c r="L637" s="1349" t="s">
        <v>9431</v>
      </c>
      <c r="M637" s="1349">
        <v>4500269283</v>
      </c>
      <c r="N637" s="1349" t="s">
        <v>9452</v>
      </c>
    </row>
    <row r="638" spans="1:14" s="838" customFormat="1" x14ac:dyDescent="0.25">
      <c r="A638" s="816" t="s">
        <v>313</v>
      </c>
      <c r="B638" s="817">
        <v>41940</v>
      </c>
      <c r="C638" s="818" t="s">
        <v>5982</v>
      </c>
      <c r="D638" s="816" t="s">
        <v>619</v>
      </c>
      <c r="E638" s="819">
        <v>10273540</v>
      </c>
      <c r="F638" s="816">
        <v>27236937</v>
      </c>
      <c r="G638" s="816">
        <v>2704015</v>
      </c>
      <c r="H638" s="120" t="str">
        <f>IF(G638="","",VLOOKUP(G638,ARANCEL!$B$5:$D$121,2,FALSE))</f>
        <v xml:space="preserve">CORONA IN CERAM </v>
      </c>
      <c r="I638" s="121" t="s">
        <v>329</v>
      </c>
      <c r="J638" s="119">
        <v>1</v>
      </c>
      <c r="K638" s="122">
        <f>IF(G638="","",VLOOKUP(G638,ARANCEL!$B$5:$D$121,3,FALSE)*J638)</f>
        <v>42733</v>
      </c>
      <c r="L638" s="1349" t="s">
        <v>9431</v>
      </c>
      <c r="M638" s="1349">
        <v>4500269283</v>
      </c>
      <c r="N638" s="1349" t="s">
        <v>9452</v>
      </c>
    </row>
    <row r="639" spans="1:14" s="835" customFormat="1" x14ac:dyDescent="0.25">
      <c r="A639" s="816" t="s">
        <v>305</v>
      </c>
      <c r="B639" s="817">
        <v>41943</v>
      </c>
      <c r="C639" s="818" t="s">
        <v>8050</v>
      </c>
      <c r="D639" s="816" t="s">
        <v>599</v>
      </c>
      <c r="E639" s="819">
        <v>10274748</v>
      </c>
      <c r="F639" s="816">
        <v>28593744</v>
      </c>
      <c r="G639" s="816">
        <v>2704013</v>
      </c>
      <c r="H639" s="120" t="str">
        <f>IF(G639="","",VLOOKUP(G639,ARANCEL!$B$5:$D$121,2,FALSE))</f>
        <v>PROVISORIO (POR PIEZA)</v>
      </c>
      <c r="I639" s="121" t="s">
        <v>316</v>
      </c>
      <c r="J639" s="119">
        <v>1</v>
      </c>
      <c r="K639" s="122">
        <f>IF(G639="","",VLOOKUP(G639,ARANCEL!$B$5:$D$121,3,FALSE)*J639)</f>
        <v>3250</v>
      </c>
      <c r="L639" s="1229" t="s">
        <v>8256</v>
      </c>
      <c r="M639" s="1229">
        <v>4500265488</v>
      </c>
      <c r="N639" s="1229" t="s">
        <v>8949</v>
      </c>
    </row>
    <row r="640" spans="1:14" s="835" customFormat="1" x14ac:dyDescent="0.25">
      <c r="A640" s="816" t="s">
        <v>305</v>
      </c>
      <c r="B640" s="817">
        <v>41943</v>
      </c>
      <c r="C640" s="818" t="s">
        <v>8050</v>
      </c>
      <c r="D640" s="816" t="s">
        <v>599</v>
      </c>
      <c r="E640" s="819">
        <v>10274748</v>
      </c>
      <c r="F640" s="816">
        <v>28593744</v>
      </c>
      <c r="G640" s="816">
        <v>2704003</v>
      </c>
      <c r="H640" s="120" t="str">
        <f>IF(G640="","",VLOOKUP(G640,ARANCEL!$B$5:$D$121,2,FALSE))</f>
        <v xml:space="preserve">CORONA PERIFERICA CON PERNO MUÑON COLADO </v>
      </c>
      <c r="I640" s="121" t="s">
        <v>316</v>
      </c>
      <c r="J640" s="119">
        <v>1</v>
      </c>
      <c r="K640" s="122">
        <f>IF(G640="","",VLOOKUP(G640,ARANCEL!$B$5:$D$121,3,FALSE)*J640)</f>
        <v>32612</v>
      </c>
      <c r="L640" s="1229" t="s">
        <v>8256</v>
      </c>
      <c r="M640" s="1229">
        <v>4500265488</v>
      </c>
      <c r="N640" s="1229" t="s">
        <v>8949</v>
      </c>
    </row>
    <row r="641" spans="1:14" s="835" customFormat="1" x14ac:dyDescent="0.25">
      <c r="A641" s="816" t="s">
        <v>305</v>
      </c>
      <c r="B641" s="817">
        <v>41977</v>
      </c>
      <c r="C641" s="818" t="s">
        <v>8050</v>
      </c>
      <c r="D641" s="816" t="s">
        <v>599</v>
      </c>
      <c r="E641" s="828">
        <v>10289606</v>
      </c>
      <c r="F641" s="816">
        <v>28561853</v>
      </c>
      <c r="G641" s="816">
        <v>2707001</v>
      </c>
      <c r="H641" s="120" t="str">
        <f>IF(G641="","",VLOOKUP(G641,ARANCEL!$B$5:$D$121,2,FALSE))</f>
        <v xml:space="preserve">PLANO DE RELAJACION </v>
      </c>
      <c r="I641" s="121" t="s">
        <v>306</v>
      </c>
      <c r="J641" s="119">
        <v>1</v>
      </c>
      <c r="K641" s="122">
        <f>IF(G641="","",VLOOKUP(G641,ARANCEL!$B$5:$D$121,3,FALSE)*J641)</f>
        <v>9221</v>
      </c>
      <c r="L641" s="1229" t="s">
        <v>8256</v>
      </c>
      <c r="M641" s="1229">
        <v>4500265488</v>
      </c>
      <c r="N641" s="1229" t="s">
        <v>8949</v>
      </c>
    </row>
    <row r="642" spans="1:14" s="849" customFormat="1" x14ac:dyDescent="0.25">
      <c r="A642" s="816" t="s">
        <v>305</v>
      </c>
      <c r="B642" s="817">
        <v>41704</v>
      </c>
      <c r="C642" s="818" t="s">
        <v>3165</v>
      </c>
      <c r="D642" s="816" t="s">
        <v>89</v>
      </c>
      <c r="E642" s="819">
        <v>10179259</v>
      </c>
      <c r="F642" s="816">
        <v>25292896</v>
      </c>
      <c r="G642" s="816">
        <v>2705003</v>
      </c>
      <c r="H642" s="120" t="str">
        <f>IF(G642="","",VLOOKUP(G642,ARANCEL!$B$5:$D$121,2,FALSE))</f>
        <v>INCRUSTACION ESTETICA (ART-GLASS O CERAMICA)</v>
      </c>
      <c r="I642" s="121" t="s">
        <v>308</v>
      </c>
      <c r="J642" s="119">
        <v>1</v>
      </c>
      <c r="K642" s="122">
        <f>IF(G642="","",VLOOKUP(G642,ARANCEL!$B$5:$D$121,3,FALSE)*J642)</f>
        <v>15676</v>
      </c>
      <c r="L642" s="1229" t="s">
        <v>3438</v>
      </c>
      <c r="M642" s="1229">
        <v>4500220794</v>
      </c>
      <c r="N642" s="1229">
        <v>8629</v>
      </c>
    </row>
    <row r="643" spans="1:14" s="849" customFormat="1" x14ac:dyDescent="0.25">
      <c r="A643" s="816" t="s">
        <v>305</v>
      </c>
      <c r="B643" s="817">
        <v>41704</v>
      </c>
      <c r="C643" s="818" t="s">
        <v>3165</v>
      </c>
      <c r="D643" s="816" t="s">
        <v>89</v>
      </c>
      <c r="E643" s="819">
        <v>10179259</v>
      </c>
      <c r="F643" s="816">
        <v>25292896</v>
      </c>
      <c r="G643" s="816">
        <v>2705003</v>
      </c>
      <c r="H643" s="120" t="str">
        <f>IF(G643="","",VLOOKUP(G643,ARANCEL!$B$5:$D$121,2,FALSE))</f>
        <v>INCRUSTACION ESTETICA (ART-GLASS O CERAMICA)</v>
      </c>
      <c r="I643" s="121" t="s">
        <v>309</v>
      </c>
      <c r="J643" s="119">
        <v>1</v>
      </c>
      <c r="K643" s="122">
        <f>IF(G643="","",VLOOKUP(G643,ARANCEL!$B$5:$D$121,3,FALSE)*J643)</f>
        <v>15676</v>
      </c>
      <c r="L643" s="1229" t="s">
        <v>3438</v>
      </c>
      <c r="M643" s="1229">
        <v>4500220794</v>
      </c>
      <c r="N643" s="1229">
        <v>8629</v>
      </c>
    </row>
    <row r="644" spans="1:14" s="849" customFormat="1" x14ac:dyDescent="0.25">
      <c r="A644" s="816" t="s">
        <v>305</v>
      </c>
      <c r="B644" s="817">
        <v>41856</v>
      </c>
      <c r="C644" s="818" t="s">
        <v>6235</v>
      </c>
      <c r="D644" s="816" t="s">
        <v>385</v>
      </c>
      <c r="E644" s="819">
        <v>10236197</v>
      </c>
      <c r="F644" s="816">
        <v>27658965</v>
      </c>
      <c r="G644" s="816">
        <v>2704013</v>
      </c>
      <c r="H644" s="120" t="str">
        <f>IF(G644="","",VLOOKUP(G644,ARANCEL!$B$5:$D$121,2,FALSE))</f>
        <v>PROVISORIO (POR PIEZA)</v>
      </c>
      <c r="I644" s="121" t="s">
        <v>315</v>
      </c>
      <c r="J644" s="119">
        <v>1</v>
      </c>
      <c r="K644" s="122">
        <f>IF(G644="","",VLOOKUP(G644,ARANCEL!$B$5:$D$121,3,FALSE)*J644)</f>
        <v>3250</v>
      </c>
      <c r="L644" s="1229" t="s">
        <v>6905</v>
      </c>
      <c r="M644" s="1229">
        <v>4500249929</v>
      </c>
      <c r="N644" s="1229" t="s">
        <v>6907</v>
      </c>
    </row>
    <row r="645" spans="1:14" s="849" customFormat="1" x14ac:dyDescent="0.25">
      <c r="A645" s="843" t="s">
        <v>305</v>
      </c>
      <c r="B645" s="817">
        <v>41856</v>
      </c>
      <c r="C645" s="818" t="s">
        <v>6235</v>
      </c>
      <c r="D645" s="816" t="s">
        <v>385</v>
      </c>
      <c r="E645" s="819">
        <v>10236197</v>
      </c>
      <c r="F645" s="816">
        <v>27658965</v>
      </c>
      <c r="G645" s="816">
        <v>2704003</v>
      </c>
      <c r="H645" s="120" t="str">
        <f>IF(G645="","",VLOOKUP(G645,ARANCEL!$B$5:$D$121,2,FALSE))</f>
        <v xml:space="preserve">CORONA PERIFERICA CON PERNO MUÑON COLADO </v>
      </c>
      <c r="I645" s="121" t="s">
        <v>315</v>
      </c>
      <c r="J645" s="119">
        <v>1</v>
      </c>
      <c r="K645" s="122">
        <f>IF(G645="","",VLOOKUP(G645,ARANCEL!$B$5:$D$121,3,FALSE)*J645)</f>
        <v>32612</v>
      </c>
      <c r="L645" s="1229" t="s">
        <v>6905</v>
      </c>
      <c r="M645" s="1229">
        <v>4500249929</v>
      </c>
      <c r="N645" s="1229" t="s">
        <v>6907</v>
      </c>
    </row>
    <row r="646" spans="1:14" s="849" customFormat="1" x14ac:dyDescent="0.25">
      <c r="A646" s="816" t="s">
        <v>305</v>
      </c>
      <c r="B646" s="817">
        <v>41897</v>
      </c>
      <c r="C646" s="818" t="s">
        <v>7053</v>
      </c>
      <c r="D646" s="816" t="s">
        <v>607</v>
      </c>
      <c r="E646" s="819">
        <v>10256185</v>
      </c>
      <c r="F646" s="816">
        <v>28401679</v>
      </c>
      <c r="G646" s="816">
        <v>2705003</v>
      </c>
      <c r="H646" s="120" t="str">
        <f>IF(G646="","",VLOOKUP(G646,ARANCEL!$B$5:$D$121,2,FALSE))</f>
        <v>INCRUSTACION ESTETICA (ART-GLASS O CERAMICA)</v>
      </c>
      <c r="I646" s="121" t="s">
        <v>1349</v>
      </c>
      <c r="J646" s="119">
        <v>2</v>
      </c>
      <c r="K646" s="122">
        <f>IF(G646="","",VLOOKUP(G646,ARANCEL!$B$5:$D$121,3,FALSE)*J646)</f>
        <v>31352</v>
      </c>
      <c r="L646" s="1229" t="s">
        <v>7548</v>
      </c>
      <c r="M646" s="1229">
        <v>4500254790</v>
      </c>
      <c r="N646" s="1229" t="s">
        <v>7559</v>
      </c>
    </row>
    <row r="647" spans="1:14" s="849" customFormat="1" x14ac:dyDescent="0.25">
      <c r="A647" s="843" t="s">
        <v>313</v>
      </c>
      <c r="B647" s="817">
        <v>41845</v>
      </c>
      <c r="C647" s="818" t="s">
        <v>5945</v>
      </c>
      <c r="D647" s="816" t="s">
        <v>617</v>
      </c>
      <c r="E647" s="819">
        <v>10229905</v>
      </c>
      <c r="F647" s="816">
        <v>26914784</v>
      </c>
      <c r="G647" s="816">
        <v>2704005</v>
      </c>
      <c r="H647" s="120" t="str">
        <f>IF(G647="","",VLOOKUP(G647,ARANCEL!$B$5:$D$121,2,FALSE))</f>
        <v>PROVISORIO</v>
      </c>
      <c r="I647" s="121" t="s">
        <v>317</v>
      </c>
      <c r="J647" s="119">
        <v>1</v>
      </c>
      <c r="K647" s="122">
        <f>IF(G647="","",VLOOKUP(G647,ARANCEL!$B$5:$D$121,3,FALSE)*J647)</f>
        <v>3250</v>
      </c>
      <c r="L647" s="1229" t="s">
        <v>6017</v>
      </c>
      <c r="M647" s="1229">
        <v>4500243665</v>
      </c>
      <c r="N647" s="1229">
        <v>9791</v>
      </c>
    </row>
    <row r="648" spans="1:14" s="849" customFormat="1" x14ac:dyDescent="0.25">
      <c r="A648" s="816" t="s">
        <v>305</v>
      </c>
      <c r="B648" s="817">
        <v>41845</v>
      </c>
      <c r="C648" s="818" t="s">
        <v>5945</v>
      </c>
      <c r="D648" s="816" t="s">
        <v>617</v>
      </c>
      <c r="E648" s="819">
        <v>10229905</v>
      </c>
      <c r="F648" s="816">
        <v>26914784</v>
      </c>
      <c r="G648" s="816">
        <v>2704003</v>
      </c>
      <c r="H648" s="120" t="str">
        <f>IF(G648="","",VLOOKUP(G648,ARANCEL!$B$5:$D$121,2,FALSE))</f>
        <v xml:space="preserve">CORONA PERIFERICA CON PERNO MUÑON COLADO </v>
      </c>
      <c r="I648" s="121" t="s">
        <v>317</v>
      </c>
      <c r="J648" s="119">
        <v>1</v>
      </c>
      <c r="K648" s="122">
        <f>IF(G648="","",VLOOKUP(G648,ARANCEL!$B$5:$D$121,3,FALSE)*J648)</f>
        <v>32612</v>
      </c>
      <c r="L648" s="1229" t="s">
        <v>6017</v>
      </c>
      <c r="M648" s="1229">
        <v>4500243665</v>
      </c>
      <c r="N648" s="1229">
        <v>9791</v>
      </c>
    </row>
    <row r="649" spans="1:14" s="849" customFormat="1" x14ac:dyDescent="0.25">
      <c r="A649" s="816" t="s">
        <v>305</v>
      </c>
      <c r="B649" s="1446">
        <v>41787</v>
      </c>
      <c r="C649" s="818" t="s">
        <v>5002</v>
      </c>
      <c r="D649" s="816" t="s">
        <v>607</v>
      </c>
      <c r="E649" s="819">
        <v>10203258</v>
      </c>
      <c r="F649" s="816">
        <v>26425653</v>
      </c>
      <c r="G649" s="816">
        <v>2705003</v>
      </c>
      <c r="H649" s="120" t="str">
        <f>IF(G649="","",VLOOKUP(G649,ARANCEL!$B$5:$D$121,2,FALSE))</f>
        <v>INCRUSTACION ESTETICA (ART-GLASS O CERAMICA)</v>
      </c>
      <c r="I649" s="121" t="s">
        <v>312</v>
      </c>
      <c r="J649" s="119">
        <v>1</v>
      </c>
      <c r="K649" s="122">
        <f>IF(G649="","",VLOOKUP(G649,ARANCEL!$B$5:$D$121,3,FALSE)*J649)</f>
        <v>15676</v>
      </c>
      <c r="L649" s="1229" t="s">
        <v>5292</v>
      </c>
      <c r="M649" s="1229">
        <v>4500235498</v>
      </c>
      <c r="N649" s="1229">
        <v>9398</v>
      </c>
    </row>
    <row r="650" spans="1:14" s="874" customFormat="1" x14ac:dyDescent="0.25">
      <c r="A650" s="816" t="s">
        <v>305</v>
      </c>
      <c r="B650" s="817">
        <v>41929</v>
      </c>
      <c r="C650" s="818" t="s">
        <v>7666</v>
      </c>
      <c r="D650" s="816" t="s">
        <v>619</v>
      </c>
      <c r="E650" s="819">
        <v>10265733</v>
      </c>
      <c r="F650" s="816">
        <v>28799305</v>
      </c>
      <c r="G650" s="816">
        <v>2704003</v>
      </c>
      <c r="H650" s="120" t="str">
        <f>IF(G650="","",VLOOKUP(G650,ARANCEL!$B$5:$D$121,2,FALSE))</f>
        <v xml:space="preserve">CORONA PERIFERICA CON PERNO MUÑON COLADO </v>
      </c>
      <c r="I650" s="121" t="s">
        <v>309</v>
      </c>
      <c r="J650" s="119">
        <v>1</v>
      </c>
      <c r="K650" s="122">
        <f>IF(G650="","",VLOOKUP(G650,ARANCEL!$B$5:$D$121,3,FALSE)*J650)</f>
        <v>32612</v>
      </c>
      <c r="L650" s="1229" t="s">
        <v>8279</v>
      </c>
      <c r="M650" s="1229">
        <v>4500257653</v>
      </c>
      <c r="N650" s="1229" t="s">
        <v>8284</v>
      </c>
    </row>
    <row r="651" spans="1:14" s="874" customFormat="1" x14ac:dyDescent="0.25">
      <c r="A651" s="816" t="s">
        <v>305</v>
      </c>
      <c r="B651" s="817">
        <v>41929</v>
      </c>
      <c r="C651" s="818" t="s">
        <v>7666</v>
      </c>
      <c r="D651" s="816" t="s">
        <v>619</v>
      </c>
      <c r="E651" s="819">
        <v>10265733</v>
      </c>
      <c r="F651" s="816">
        <v>28799305</v>
      </c>
      <c r="G651" s="816">
        <v>2704013</v>
      </c>
      <c r="H651" s="120" t="str">
        <f>IF(G651="","",VLOOKUP(G651,ARANCEL!$B$5:$D$121,2,FALSE))</f>
        <v>PROVISORIO (POR PIEZA)</v>
      </c>
      <c r="I651" s="121" t="s">
        <v>309</v>
      </c>
      <c r="J651" s="119">
        <v>1</v>
      </c>
      <c r="K651" s="122">
        <f>IF(G651="","",VLOOKUP(G651,ARANCEL!$B$5:$D$121,3,FALSE)*J651)</f>
        <v>3250</v>
      </c>
      <c r="L651" s="1229" t="s">
        <v>8279</v>
      </c>
      <c r="M651" s="1229">
        <v>4500257653</v>
      </c>
      <c r="N651" s="1229" t="s">
        <v>8284</v>
      </c>
    </row>
    <row r="652" spans="1:14" s="874" customFormat="1" x14ac:dyDescent="0.25">
      <c r="A652" s="816" t="s">
        <v>305</v>
      </c>
      <c r="B652" s="817">
        <v>41768</v>
      </c>
      <c r="C652" s="818" t="s">
        <v>4347</v>
      </c>
      <c r="D652" s="816" t="s">
        <v>2904</v>
      </c>
      <c r="E652" s="819">
        <v>10194146</v>
      </c>
      <c r="F652" s="816">
        <v>24406446</v>
      </c>
      <c r="G652" s="816">
        <v>2707001</v>
      </c>
      <c r="H652" s="120" t="str">
        <f>IF(G652="","",VLOOKUP(G652,ARANCEL!$B$5:$D$121,2,FALSE))</f>
        <v xml:space="preserve">PLANO DE RELAJACION </v>
      </c>
      <c r="I652" s="121" t="s">
        <v>306</v>
      </c>
      <c r="J652" s="119">
        <v>1</v>
      </c>
      <c r="K652" s="122">
        <f>IF(G652="","",VLOOKUP(G652,ARANCEL!$B$5:$D$121,3,FALSE)*J652)</f>
        <v>9221</v>
      </c>
      <c r="L652" s="1229" t="s">
        <v>5292</v>
      </c>
      <c r="M652" s="1229">
        <v>4500235498</v>
      </c>
      <c r="N652" s="1229">
        <v>9398</v>
      </c>
    </row>
    <row r="653" spans="1:14" s="874" customFormat="1" x14ac:dyDescent="0.25">
      <c r="A653" s="816" t="s">
        <v>305</v>
      </c>
      <c r="B653" s="817">
        <v>41869</v>
      </c>
      <c r="C653" s="818" t="s">
        <v>6013</v>
      </c>
      <c r="D653" s="816" t="s">
        <v>604</v>
      </c>
      <c r="E653" s="819">
        <v>10243098</v>
      </c>
      <c r="F653" s="816">
        <v>27799414</v>
      </c>
      <c r="G653" s="816">
        <v>2705003</v>
      </c>
      <c r="H653" s="120" t="str">
        <f>IF(G653="","",VLOOKUP(G653,ARANCEL!$B$5:$D$121,2,FALSE))</f>
        <v>INCRUSTACION ESTETICA (ART-GLASS O CERAMICA)</v>
      </c>
      <c r="I653" s="121" t="s">
        <v>319</v>
      </c>
      <c r="J653" s="119">
        <v>1</v>
      </c>
      <c r="K653" s="122">
        <f>IF(G653="","",VLOOKUP(G653,ARANCEL!$B$5:$D$121,3,FALSE)*J653)</f>
        <v>15676</v>
      </c>
      <c r="L653" s="1229" t="s">
        <v>6905</v>
      </c>
      <c r="M653" s="1229">
        <v>4500249929</v>
      </c>
      <c r="N653" s="1229" t="s">
        <v>6907</v>
      </c>
    </row>
    <row r="654" spans="1:14" s="875" customFormat="1" x14ac:dyDescent="0.25">
      <c r="A654" s="816" t="s">
        <v>305</v>
      </c>
      <c r="B654" s="817">
        <v>41792</v>
      </c>
      <c r="C654" s="818" t="s">
        <v>631</v>
      </c>
      <c r="D654" s="816" t="s">
        <v>385</v>
      </c>
      <c r="E654" s="819">
        <v>10203916</v>
      </c>
      <c r="F654" s="816">
        <v>26115913</v>
      </c>
      <c r="G654" s="816">
        <v>2705003</v>
      </c>
      <c r="H654" s="120" t="str">
        <f>IF(G654="","",VLOOKUP(G654,ARANCEL!$B$5:$D$121,2,FALSE))</f>
        <v>INCRUSTACION ESTETICA (ART-GLASS O CERAMICA)</v>
      </c>
      <c r="I654" s="121" t="s">
        <v>643</v>
      </c>
      <c r="J654" s="119">
        <v>1</v>
      </c>
      <c r="K654" s="122">
        <f>IF(G654="","",VLOOKUP(G654,ARANCEL!$B$5:$D$121,3,FALSE)*J654)</f>
        <v>15676</v>
      </c>
      <c r="L654" s="1229" t="s">
        <v>5742</v>
      </c>
      <c r="M654" s="1229">
        <v>4500239441</v>
      </c>
      <c r="N654" s="1229" t="s">
        <v>5755</v>
      </c>
    </row>
    <row r="655" spans="1:14" s="875" customFormat="1" x14ac:dyDescent="0.25">
      <c r="A655" s="816" t="s">
        <v>305</v>
      </c>
      <c r="B655" s="817">
        <v>41779</v>
      </c>
      <c r="C655" s="818" t="s">
        <v>4672</v>
      </c>
      <c r="D655" s="816" t="s">
        <v>619</v>
      </c>
      <c r="E655" s="819">
        <v>10199969</v>
      </c>
      <c r="F655" s="816">
        <v>26550269</v>
      </c>
      <c r="G655" s="816">
        <v>2704013</v>
      </c>
      <c r="H655" s="120" t="str">
        <f>IF(G655="","",VLOOKUP(G655,ARANCEL!$B$5:$D$121,2,FALSE))</f>
        <v>PROVISORIO (POR PIEZA)</v>
      </c>
      <c r="I655" s="121" t="s">
        <v>324</v>
      </c>
      <c r="J655" s="119">
        <v>1</v>
      </c>
      <c r="K655" s="122">
        <f>IF(G655="","",VLOOKUP(G655,ARANCEL!$B$5:$D$121,3,FALSE)*J655)</f>
        <v>3250</v>
      </c>
      <c r="L655" s="1229" t="s">
        <v>5292</v>
      </c>
      <c r="M655" s="1229">
        <v>4500235498</v>
      </c>
      <c r="N655" s="1229">
        <v>9398</v>
      </c>
    </row>
    <row r="656" spans="1:14" s="875" customFormat="1" x14ac:dyDescent="0.25">
      <c r="A656" s="816" t="s">
        <v>305</v>
      </c>
      <c r="B656" s="817">
        <v>41803</v>
      </c>
      <c r="C656" s="818" t="s">
        <v>4672</v>
      </c>
      <c r="D656" s="816" t="s">
        <v>619</v>
      </c>
      <c r="E656" s="819">
        <v>10210636</v>
      </c>
      <c r="F656" s="816">
        <v>26550269</v>
      </c>
      <c r="G656" s="816">
        <v>2704003</v>
      </c>
      <c r="H656" s="120" t="str">
        <f>IF(G656="","",VLOOKUP(G656,ARANCEL!$B$5:$D$121,2,FALSE))</f>
        <v xml:space="preserve">CORONA PERIFERICA CON PERNO MUÑON COLADO </v>
      </c>
      <c r="I656" s="121" t="s">
        <v>324</v>
      </c>
      <c r="J656" s="119">
        <v>1</v>
      </c>
      <c r="K656" s="122">
        <f>IF(G656="","",VLOOKUP(G656,ARANCEL!$B$5:$D$121,3,FALSE)*J656)</f>
        <v>32612</v>
      </c>
      <c r="L656" s="1229" t="s">
        <v>6017</v>
      </c>
      <c r="M656" s="1229">
        <v>4500243665</v>
      </c>
      <c r="N656" s="1229">
        <v>9791</v>
      </c>
    </row>
    <row r="657" spans="1:14" s="875" customFormat="1" x14ac:dyDescent="0.25">
      <c r="A657" s="1342" t="s">
        <v>606</v>
      </c>
      <c r="B657" s="1343">
        <v>41792</v>
      </c>
      <c r="C657" s="1344" t="s">
        <v>4672</v>
      </c>
      <c r="D657" s="1342" t="s">
        <v>619</v>
      </c>
      <c r="E657" s="1345">
        <v>10219856</v>
      </c>
      <c r="F657" s="1342">
        <v>26550269</v>
      </c>
      <c r="G657" s="1342">
        <v>2704003</v>
      </c>
      <c r="H657" s="120" t="str">
        <f>IF(G657="","",VLOOKUP(G657,ARANCEL!$B$5:$D$121,2,FALSE))</f>
        <v xml:space="preserve">CORONA PERIFERICA CON PERNO MUÑON COLADO </v>
      </c>
      <c r="I657" s="121" t="s">
        <v>324</v>
      </c>
      <c r="J657" s="119">
        <v>1</v>
      </c>
      <c r="K657" s="122">
        <f>IF(G657="","",VLOOKUP(G657,ARANCEL!$B$5:$D$121,3,FALSE)*J657)</f>
        <v>32612</v>
      </c>
      <c r="L657" s="1349" t="s">
        <v>9431</v>
      </c>
      <c r="M657" s="1349">
        <v>4500269283</v>
      </c>
      <c r="N657" s="1349" t="s">
        <v>9452</v>
      </c>
    </row>
    <row r="658" spans="1:14" s="875" customFormat="1" x14ac:dyDescent="0.25">
      <c r="A658" s="816" t="s">
        <v>305</v>
      </c>
      <c r="B658" s="817">
        <v>41759</v>
      </c>
      <c r="C658" s="818" t="s">
        <v>4224</v>
      </c>
      <c r="D658" s="816" t="s">
        <v>408</v>
      </c>
      <c r="E658" s="819">
        <v>10192142</v>
      </c>
      <c r="F658" s="816">
        <v>26115227</v>
      </c>
      <c r="G658" s="816">
        <v>2704005</v>
      </c>
      <c r="H658" s="120" t="str">
        <f>IF(G658="","",VLOOKUP(G658,ARANCEL!$B$5:$D$121,2,FALSE))</f>
        <v>PROVISORIO</v>
      </c>
      <c r="I658" s="121" t="s">
        <v>311</v>
      </c>
      <c r="J658" s="119">
        <v>1</v>
      </c>
      <c r="K658" s="122">
        <f>IF(G658="","",VLOOKUP(G658,ARANCEL!$B$5:$D$121,3,FALSE)*J658)</f>
        <v>3250</v>
      </c>
      <c r="L658" s="1229" t="s">
        <v>4612</v>
      </c>
      <c r="M658" s="1229">
        <v>4500229928</v>
      </c>
      <c r="N658" s="1229">
        <v>9166</v>
      </c>
    </row>
    <row r="659" spans="1:14" s="881" customFormat="1" x14ac:dyDescent="0.25">
      <c r="A659" s="816" t="s">
        <v>305</v>
      </c>
      <c r="B659" s="817">
        <v>41759</v>
      </c>
      <c r="C659" s="818" t="s">
        <v>4224</v>
      </c>
      <c r="D659" s="816" t="s">
        <v>408</v>
      </c>
      <c r="E659" s="819">
        <v>10192142</v>
      </c>
      <c r="F659" s="816">
        <v>26115227</v>
      </c>
      <c r="G659" s="816">
        <v>2704001</v>
      </c>
      <c r="H659" s="120" t="str">
        <f>IF(G659="","",VLOOKUP(G659,ARANCEL!$B$5:$D$121,2,FALSE))</f>
        <v xml:space="preserve">CORONA DE SUSTITUCION </v>
      </c>
      <c r="I659" s="121" t="s">
        <v>311</v>
      </c>
      <c r="J659" s="119">
        <v>1</v>
      </c>
      <c r="K659" s="122">
        <f>IF(G659="","",VLOOKUP(G659,ARANCEL!$B$5:$D$121,3,FALSE)*J659)</f>
        <v>25865</v>
      </c>
      <c r="L659" s="1229" t="s">
        <v>4612</v>
      </c>
      <c r="M659" s="1229">
        <v>4500229928</v>
      </c>
      <c r="N659" s="1229">
        <v>9166</v>
      </c>
    </row>
    <row r="660" spans="1:14" s="881" customFormat="1" x14ac:dyDescent="0.25">
      <c r="A660" s="816" t="s">
        <v>305</v>
      </c>
      <c r="B660" s="817">
        <v>41815</v>
      </c>
      <c r="C660" s="818" t="s">
        <v>4224</v>
      </c>
      <c r="D660" s="816" t="s">
        <v>408</v>
      </c>
      <c r="E660" s="819">
        <v>10215568</v>
      </c>
      <c r="F660" s="816">
        <v>27032085</v>
      </c>
      <c r="G660" s="816">
        <v>2704005</v>
      </c>
      <c r="H660" s="120" t="str">
        <f>IF(G660="","",VLOOKUP(G660,ARANCEL!$B$5:$D$121,2,FALSE))</f>
        <v>PROVISORIO</v>
      </c>
      <c r="I660" s="121" t="s">
        <v>335</v>
      </c>
      <c r="J660" s="119">
        <v>1</v>
      </c>
      <c r="K660" s="122">
        <f>IF(G660="","",VLOOKUP(G660,ARANCEL!$B$5:$D$121,3,FALSE)*J660)</f>
        <v>3250</v>
      </c>
      <c r="L660" s="1229" t="s">
        <v>5742</v>
      </c>
      <c r="M660" s="1229">
        <v>4500239441</v>
      </c>
      <c r="N660" s="1229" t="s">
        <v>5755</v>
      </c>
    </row>
    <row r="661" spans="1:14" s="881" customFormat="1" x14ac:dyDescent="0.25">
      <c r="A661" s="843" t="s">
        <v>305</v>
      </c>
      <c r="B661" s="817">
        <v>41883</v>
      </c>
      <c r="C661" s="1164" t="s">
        <v>6939</v>
      </c>
      <c r="D661" s="1167" t="s">
        <v>385</v>
      </c>
      <c r="E661" s="1158">
        <v>10250577</v>
      </c>
      <c r="F661" s="1158">
        <v>28053936</v>
      </c>
      <c r="G661" s="1158">
        <v>2705003</v>
      </c>
      <c r="H661" s="120" t="str">
        <f>IF(G661="","",VLOOKUP(G661,ARANCEL!$B$5:$D$121,2,FALSE))</f>
        <v>INCRUSTACION ESTETICA (ART-GLASS O CERAMICA)</v>
      </c>
      <c r="I661" s="121"/>
      <c r="J661" s="119">
        <v>1</v>
      </c>
      <c r="K661" s="122">
        <f>IF(G661="","",VLOOKUP(G661,ARANCEL!$B$5:$D$121,3,FALSE)*J661)</f>
        <v>15676</v>
      </c>
      <c r="L661" s="1229" t="s">
        <v>6905</v>
      </c>
      <c r="M661" s="1229">
        <v>4500251387</v>
      </c>
      <c r="N661" s="1229" t="s">
        <v>7147</v>
      </c>
    </row>
    <row r="662" spans="1:14" s="881" customFormat="1" x14ac:dyDescent="0.25">
      <c r="A662" s="816" t="s">
        <v>305</v>
      </c>
      <c r="B662" s="817">
        <v>41775</v>
      </c>
      <c r="C662" s="818" t="s">
        <v>4620</v>
      </c>
      <c r="D662" s="816" t="s">
        <v>620</v>
      </c>
      <c r="E662" s="819">
        <v>10199085</v>
      </c>
      <c r="F662" s="816">
        <v>24309731</v>
      </c>
      <c r="G662" s="816">
        <v>2702048</v>
      </c>
      <c r="H662" s="120" t="str">
        <f>IF(G662="","",VLOOKUP(G662,ARANCEL!$B$5:$D$121,2,FALSE))</f>
        <v xml:space="preserve">SERVICIO LAB. IMPLANTE CORONA CEMENTADA/ATORNILLADA </v>
      </c>
      <c r="I662" s="121" t="s">
        <v>322</v>
      </c>
      <c r="J662" s="119">
        <v>1</v>
      </c>
      <c r="K662" s="122">
        <f>IF(G662="","",VLOOKUP(G662,ARANCEL!$B$5:$D$121,3,FALSE)*J662)</f>
        <v>43857</v>
      </c>
      <c r="L662" s="1229" t="s">
        <v>5292</v>
      </c>
      <c r="M662" s="1229">
        <v>4500235498</v>
      </c>
      <c r="N662" s="1229">
        <v>9398</v>
      </c>
    </row>
    <row r="663" spans="1:14" s="784" customFormat="1" ht="18" customHeight="1" x14ac:dyDescent="0.25">
      <c r="A663" s="255" t="s">
        <v>305</v>
      </c>
      <c r="B663" s="256">
        <v>41753</v>
      </c>
      <c r="C663" s="257" t="s">
        <v>4125</v>
      </c>
      <c r="D663" s="255" t="s">
        <v>89</v>
      </c>
      <c r="E663" s="258">
        <v>10190869</v>
      </c>
      <c r="F663" s="255">
        <v>26075458</v>
      </c>
      <c r="G663" s="712">
        <v>2705003</v>
      </c>
      <c r="H663" s="120" t="str">
        <f>IF(G663="","",VLOOKUP(G663,ARANCEL!$B$5:$D$121,2,FALSE))</f>
        <v>INCRUSTACION ESTETICA (ART-GLASS O CERAMICA)</v>
      </c>
      <c r="I663" s="121" t="s">
        <v>322</v>
      </c>
      <c r="J663" s="119">
        <v>1</v>
      </c>
      <c r="K663" s="122">
        <f>IF(G663="","",VLOOKUP(G663,ARANCEL!$B$5:$D$121,3,FALSE)*J663)</f>
        <v>15676</v>
      </c>
      <c r="L663" s="1229" t="s">
        <v>4612</v>
      </c>
      <c r="M663" s="1229">
        <v>4500229928</v>
      </c>
      <c r="N663" s="1229">
        <v>9166</v>
      </c>
    </row>
    <row r="664" spans="1:14" s="881" customFormat="1" x14ac:dyDescent="0.25">
      <c r="A664" s="816" t="s">
        <v>305</v>
      </c>
      <c r="B664" s="256">
        <v>42020</v>
      </c>
      <c r="C664" s="257" t="s">
        <v>9108</v>
      </c>
      <c r="D664" s="255" t="s">
        <v>2904</v>
      </c>
      <c r="E664" s="258">
        <v>10299505</v>
      </c>
      <c r="F664" s="255">
        <v>30198762</v>
      </c>
      <c r="G664" s="816">
        <v>2707001</v>
      </c>
      <c r="H664" s="120" t="str">
        <f>IF(G664="","",VLOOKUP(G664,ARANCEL!$B$5:$D$121,2,FALSE))</f>
        <v xml:space="preserve">PLANO DE RELAJACION </v>
      </c>
      <c r="I664" s="121" t="s">
        <v>306</v>
      </c>
      <c r="J664" s="119">
        <v>1</v>
      </c>
      <c r="K664" s="122">
        <f>IF(G664="","",VLOOKUP(G664,ARANCEL!$B$5:$D$121,3,FALSE)*J664)</f>
        <v>9221</v>
      </c>
      <c r="L664" s="1235" t="str">
        <f>IF(E664="","","IMPAGO")</f>
        <v>IMPAGO</v>
      </c>
      <c r="M664" s="1235" t="str">
        <f>IF(L664="IMPAGO","SIN O.C.","")</f>
        <v>SIN O.C.</v>
      </c>
      <c r="N664" s="1235" t="str">
        <f>IF(L664="IMPAGO","SIN FACT.","")</f>
        <v>SIN FACT.</v>
      </c>
    </row>
    <row r="665" spans="1:14" s="784" customFormat="1" ht="20.25" customHeight="1" x14ac:dyDescent="0.25">
      <c r="A665" s="255" t="s">
        <v>305</v>
      </c>
      <c r="B665" s="256">
        <v>41673</v>
      </c>
      <c r="C665" s="257" t="s">
        <v>2623</v>
      </c>
      <c r="D665" s="255" t="s">
        <v>617</v>
      </c>
      <c r="E665" s="258">
        <v>10171263</v>
      </c>
      <c r="F665" s="255">
        <v>24665261</v>
      </c>
      <c r="G665" s="712">
        <v>2705003</v>
      </c>
      <c r="H665" s="120" t="str">
        <f>IF(G665="","",VLOOKUP(G665,ARANCEL!$B$5:$D$121,2,FALSE))</f>
        <v>INCRUSTACION ESTETICA (ART-GLASS O CERAMICA)</v>
      </c>
      <c r="I665" s="121" t="s">
        <v>320</v>
      </c>
      <c r="J665" s="119">
        <v>2</v>
      </c>
      <c r="K665" s="122">
        <f>IF(G665="","",VLOOKUP(G665,ARANCEL!$B$5:$D$121,3,FALSE)*J665)</f>
        <v>31352</v>
      </c>
      <c r="L665" s="1229" t="s">
        <v>2842</v>
      </c>
      <c r="M665" s="1229">
        <v>4500216231</v>
      </c>
      <c r="N665" s="1229">
        <v>8404</v>
      </c>
    </row>
    <row r="666" spans="1:14" s="881" customFormat="1" x14ac:dyDescent="0.25">
      <c r="A666" s="843" t="s">
        <v>305</v>
      </c>
      <c r="B666" s="817">
        <v>41661</v>
      </c>
      <c r="C666" s="818" t="s">
        <v>630</v>
      </c>
      <c r="D666" s="816" t="s">
        <v>617</v>
      </c>
      <c r="E666" s="819">
        <v>10169730</v>
      </c>
      <c r="F666" s="816">
        <v>24671194</v>
      </c>
      <c r="G666" s="816">
        <v>2704016</v>
      </c>
      <c r="H666" s="120" t="str">
        <f>IF(G666="","",VLOOKUP(G666,ARANCEL!$B$5:$D$121,2,FALSE))</f>
        <v xml:space="preserve">CORONA PROCERA </v>
      </c>
      <c r="I666" s="121" t="s">
        <v>322</v>
      </c>
      <c r="J666" s="119">
        <v>1</v>
      </c>
      <c r="K666" s="122">
        <f>IF(G666="","",VLOOKUP(G666,ARANCEL!$B$5:$D$121,3,FALSE)*J666)</f>
        <v>58477</v>
      </c>
      <c r="L666" s="1229" t="s">
        <v>2842</v>
      </c>
      <c r="M666" s="1229">
        <v>4500216231</v>
      </c>
      <c r="N666" s="1229">
        <v>8404</v>
      </c>
    </row>
    <row r="667" spans="1:14" s="881" customFormat="1" x14ac:dyDescent="0.25">
      <c r="A667" s="843" t="s">
        <v>313</v>
      </c>
      <c r="B667" s="817">
        <v>41661</v>
      </c>
      <c r="C667" s="818" t="s">
        <v>630</v>
      </c>
      <c r="D667" s="816" t="s">
        <v>617</v>
      </c>
      <c r="E667" s="819">
        <v>10169730</v>
      </c>
      <c r="F667" s="816">
        <v>24671194</v>
      </c>
      <c r="G667" s="816">
        <v>2704020</v>
      </c>
      <c r="H667" s="120" t="str">
        <f>IF(G667="","",VLOOKUP(G667,ARANCEL!$B$5:$D$121,2,FALSE))</f>
        <v xml:space="preserve">PERNO MUÑON DE FIBRA CEROMEROS </v>
      </c>
      <c r="I667" s="121" t="s">
        <v>322</v>
      </c>
      <c r="J667" s="119">
        <v>1</v>
      </c>
      <c r="K667" s="122">
        <f>IF(G667="","",VLOOKUP(G667,ARANCEL!$B$5:$D$121,3,FALSE)*J667)</f>
        <v>18892</v>
      </c>
      <c r="L667" s="1229" t="s">
        <v>2842</v>
      </c>
      <c r="M667" s="1229">
        <v>4500216231</v>
      </c>
      <c r="N667" s="1229">
        <v>8404</v>
      </c>
    </row>
    <row r="668" spans="1:14" s="881" customFormat="1" x14ac:dyDescent="0.25">
      <c r="A668" s="816" t="s">
        <v>305</v>
      </c>
      <c r="B668" s="817">
        <v>41661</v>
      </c>
      <c r="C668" s="818" t="s">
        <v>630</v>
      </c>
      <c r="D668" s="816" t="s">
        <v>617</v>
      </c>
      <c r="E668" s="819">
        <v>10169730</v>
      </c>
      <c r="F668" s="816">
        <v>24671194</v>
      </c>
      <c r="G668" s="816">
        <v>2704005</v>
      </c>
      <c r="H668" s="120" t="str">
        <f>IF(G668="","",VLOOKUP(G668,ARANCEL!$B$5:$D$121,2,FALSE))</f>
        <v>PROVISORIO</v>
      </c>
      <c r="I668" s="121" t="s">
        <v>322</v>
      </c>
      <c r="J668" s="119">
        <v>1</v>
      </c>
      <c r="K668" s="122">
        <f>IF(G668="","",VLOOKUP(G668,ARANCEL!$B$5:$D$121,3,FALSE)*J668)</f>
        <v>3250</v>
      </c>
      <c r="L668" s="1229" t="s">
        <v>2842</v>
      </c>
      <c r="M668" s="1229">
        <v>4500216231</v>
      </c>
      <c r="N668" s="1229">
        <v>8404</v>
      </c>
    </row>
    <row r="669" spans="1:14" s="874" customFormat="1" x14ac:dyDescent="0.25">
      <c r="A669" s="816" t="s">
        <v>305</v>
      </c>
      <c r="B669" s="817">
        <v>41680</v>
      </c>
      <c r="C669" s="818" t="s">
        <v>630</v>
      </c>
      <c r="D669" s="816" t="s">
        <v>617</v>
      </c>
      <c r="E669" s="819">
        <v>10172881</v>
      </c>
      <c r="F669" s="816">
        <v>24962140</v>
      </c>
      <c r="G669" s="816">
        <v>2705003</v>
      </c>
      <c r="H669" s="120" t="str">
        <f>IF(G669="","",VLOOKUP(G669,ARANCEL!$B$5:$D$121,2,FALSE))</f>
        <v>INCRUSTACION ESTETICA (ART-GLASS O CERAMICA)</v>
      </c>
      <c r="I669" s="121" t="s">
        <v>326</v>
      </c>
      <c r="J669" s="119">
        <v>1</v>
      </c>
      <c r="K669" s="122">
        <f>IF(G669="","",VLOOKUP(G669,ARANCEL!$B$5:$D$121,3,FALSE)*J669)</f>
        <v>15676</v>
      </c>
      <c r="L669" s="1229" t="s">
        <v>3438</v>
      </c>
      <c r="M669" s="1229">
        <v>4500220789</v>
      </c>
      <c r="N669" s="1229">
        <v>8626</v>
      </c>
    </row>
    <row r="670" spans="1:14" s="774" customFormat="1" x14ac:dyDescent="0.25">
      <c r="A670" s="712" t="s">
        <v>305</v>
      </c>
      <c r="B670" s="719">
        <v>41738</v>
      </c>
      <c r="C670" s="714" t="s">
        <v>630</v>
      </c>
      <c r="D670" s="712" t="s">
        <v>617</v>
      </c>
      <c r="E670" s="715">
        <v>10187142</v>
      </c>
      <c r="F670" s="712">
        <v>24671194</v>
      </c>
      <c r="G670" s="712">
        <v>2704016</v>
      </c>
      <c r="H670" s="120" t="str">
        <f>IF(G670="","",VLOOKUP(G670,ARANCEL!$B$5:$D$121,2,FALSE))</f>
        <v xml:space="preserve">CORONA PROCERA </v>
      </c>
      <c r="I670" s="121" t="s">
        <v>324</v>
      </c>
      <c r="J670" s="119">
        <v>1</v>
      </c>
      <c r="K670" s="122">
        <f>IF(G670="","",VLOOKUP(G670,ARANCEL!$B$5:$D$121,3,FALSE)*J670)</f>
        <v>58477</v>
      </c>
      <c r="L670" s="1229" t="s">
        <v>4612</v>
      </c>
      <c r="M670" s="1229">
        <v>4500229926</v>
      </c>
      <c r="N670" s="1229">
        <v>9165</v>
      </c>
    </row>
    <row r="671" spans="1:14" s="894" customFormat="1" x14ac:dyDescent="0.25">
      <c r="A671" s="816" t="s">
        <v>305</v>
      </c>
      <c r="B671" s="817">
        <v>42032</v>
      </c>
      <c r="C671" s="818" t="s">
        <v>9276</v>
      </c>
      <c r="D671" s="816" t="s">
        <v>89</v>
      </c>
      <c r="E671" s="819">
        <v>10303600</v>
      </c>
      <c r="F671" s="816">
        <v>29886861</v>
      </c>
      <c r="G671" s="816">
        <v>2705003</v>
      </c>
      <c r="H671" s="820" t="str">
        <f>IF(G671="","",VLOOKUP(G671,ARANCEL!$B$5:$D$121,2,FALSE))</f>
        <v>INCRUSTACION ESTETICA (ART-GLASS O CERAMICA)</v>
      </c>
      <c r="I671" s="821" t="s">
        <v>324</v>
      </c>
      <c r="J671" s="816">
        <v>1</v>
      </c>
      <c r="K671" s="822">
        <f>IF(G671="","",VLOOKUP(G671,ARANCEL!$B$5:$D$121,3,FALSE)*J671)</f>
        <v>15676</v>
      </c>
      <c r="L671" s="1249" t="str">
        <f>IF(E671="","","IMPAGO")</f>
        <v>IMPAGO</v>
      </c>
      <c r="M671" s="1249" t="str">
        <f>IF(L671="IMPAGO","SIN O.C.","")</f>
        <v>SIN O.C.</v>
      </c>
      <c r="N671" s="1249" t="str">
        <f>IF(L671="IMPAGO","SIN FACT.","")</f>
        <v>SIN FACT.</v>
      </c>
    </row>
    <row r="672" spans="1:14" s="894" customFormat="1" x14ac:dyDescent="0.25">
      <c r="A672" s="957" t="s">
        <v>313</v>
      </c>
      <c r="B672" s="817">
        <v>41893</v>
      </c>
      <c r="C672" s="818" t="s">
        <v>7038</v>
      </c>
      <c r="D672" s="816" t="s">
        <v>619</v>
      </c>
      <c r="E672" s="819">
        <v>10255830</v>
      </c>
      <c r="F672" s="816">
        <v>27886100</v>
      </c>
      <c r="G672" s="816">
        <v>2707002</v>
      </c>
      <c r="H672" s="820" t="str">
        <f>IF(G672="","",VLOOKUP(G672,ARANCEL!$B$5:$D$121,2,FALSE))</f>
        <v>CUBETA DE BLANQUEAMIENTO</v>
      </c>
      <c r="I672" s="821"/>
      <c r="J672" s="816">
        <v>2</v>
      </c>
      <c r="K672" s="822">
        <f>IF(G672="","",VLOOKUP(G672,ARANCEL!$B$5:$D$121,3,FALSE)*J672)</f>
        <v>11808</v>
      </c>
      <c r="L672" s="1210" t="s">
        <v>7548</v>
      </c>
      <c r="M672" s="1210">
        <v>4500254790</v>
      </c>
      <c r="N672" s="1210" t="s">
        <v>7559</v>
      </c>
    </row>
    <row r="673" spans="1:14" s="899" customFormat="1" x14ac:dyDescent="0.25">
      <c r="A673" s="816" t="s">
        <v>305</v>
      </c>
      <c r="B673" s="817">
        <v>41922</v>
      </c>
      <c r="C673" s="818" t="s">
        <v>7491</v>
      </c>
      <c r="D673" s="816" t="s">
        <v>2927</v>
      </c>
      <c r="E673" s="819">
        <v>10261576</v>
      </c>
      <c r="F673" s="816">
        <v>28117526</v>
      </c>
      <c r="G673" s="816">
        <v>2705003</v>
      </c>
      <c r="H673" s="820" t="s">
        <v>184</v>
      </c>
      <c r="I673" s="821" t="s">
        <v>308</v>
      </c>
      <c r="J673" s="816">
        <v>1</v>
      </c>
      <c r="K673" s="822">
        <v>15676</v>
      </c>
      <c r="L673" s="1210" t="s">
        <v>7548</v>
      </c>
      <c r="M673" s="1210">
        <v>4500255264</v>
      </c>
      <c r="N673" s="1210" t="s">
        <v>7567</v>
      </c>
    </row>
    <row r="674" spans="1:14" s="899" customFormat="1" x14ac:dyDescent="0.25">
      <c r="A674" s="816" t="s">
        <v>305</v>
      </c>
      <c r="B674" s="817">
        <v>41999</v>
      </c>
      <c r="C674" s="818" t="s">
        <v>9076</v>
      </c>
      <c r="D674" s="816" t="s">
        <v>619</v>
      </c>
      <c r="E674" s="819">
        <v>10299677</v>
      </c>
      <c r="F674" s="816">
        <v>29559935</v>
      </c>
      <c r="G674" s="816">
        <v>2705003</v>
      </c>
      <c r="H674" s="820" t="str">
        <f>IF(G674="","",VLOOKUP(G674,ARANCEL!$B$5:$D$121,2,FALSE))</f>
        <v>INCRUSTACION ESTETICA (ART-GLASS O CERAMICA)</v>
      </c>
      <c r="I674" s="821" t="s">
        <v>324</v>
      </c>
      <c r="J674" s="816">
        <v>1</v>
      </c>
      <c r="K674" s="822">
        <f>IF(G674="","",VLOOKUP(G674,ARANCEL!$B$5:$D$121,3,FALSE)*J674)</f>
        <v>15676</v>
      </c>
      <c r="L674" s="1350" t="s">
        <v>9431</v>
      </c>
      <c r="M674" s="1350">
        <v>4500269283</v>
      </c>
      <c r="N674" s="1350" t="s">
        <v>9452</v>
      </c>
    </row>
    <row r="675" spans="1:14" s="899" customFormat="1" x14ac:dyDescent="0.25">
      <c r="A675" s="816" t="s">
        <v>305</v>
      </c>
      <c r="B675" s="817">
        <v>41775</v>
      </c>
      <c r="C675" s="818" t="s">
        <v>4619</v>
      </c>
      <c r="D675" s="816" t="s">
        <v>408</v>
      </c>
      <c r="E675" s="819">
        <v>10199287</v>
      </c>
      <c r="F675" s="816">
        <v>26253833</v>
      </c>
      <c r="G675" s="816">
        <v>2704005</v>
      </c>
      <c r="H675" s="820" t="str">
        <f>IF(G675="","",VLOOKUP(G675,ARANCEL!$B$5:$D$121,2,FALSE))</f>
        <v>PROVISORIO</v>
      </c>
      <c r="I675" s="821" t="s">
        <v>317</v>
      </c>
      <c r="J675" s="816">
        <v>1</v>
      </c>
      <c r="K675" s="822">
        <f>IF(G675="","",VLOOKUP(G675,ARANCEL!$B$5:$D$121,3,FALSE)*J675)</f>
        <v>3250</v>
      </c>
      <c r="L675" s="1210" t="s">
        <v>5292</v>
      </c>
      <c r="M675" s="1210">
        <v>4500235498</v>
      </c>
      <c r="N675" s="1210">
        <v>9398</v>
      </c>
    </row>
    <row r="676" spans="1:14" s="899" customFormat="1" x14ac:dyDescent="0.25">
      <c r="A676" s="816" t="s">
        <v>305</v>
      </c>
      <c r="B676" s="817">
        <v>41802</v>
      </c>
      <c r="C676" s="818" t="s">
        <v>4619</v>
      </c>
      <c r="D676" s="816" t="s">
        <v>408</v>
      </c>
      <c r="E676" s="819">
        <v>10209885</v>
      </c>
      <c r="F676" s="816">
        <v>26253833</v>
      </c>
      <c r="G676" s="816">
        <v>2704001</v>
      </c>
      <c r="H676" s="820" t="str">
        <f>IF(G676="","",VLOOKUP(G676,ARANCEL!$B$5:$D$121,2,FALSE))</f>
        <v xml:space="preserve">CORONA DE SUSTITUCION </v>
      </c>
      <c r="I676" s="821" t="s">
        <v>317</v>
      </c>
      <c r="J676" s="816">
        <v>1</v>
      </c>
      <c r="K676" s="822">
        <f>IF(G676="","",VLOOKUP(G676,ARANCEL!$B$5:$D$121,3,FALSE)*J676)</f>
        <v>25865</v>
      </c>
      <c r="L676" s="1210" t="s">
        <v>5742</v>
      </c>
      <c r="M676" s="1210">
        <v>4500239441</v>
      </c>
      <c r="N676" s="1210" t="s">
        <v>5755</v>
      </c>
    </row>
    <row r="677" spans="1:14" s="899" customFormat="1" x14ac:dyDescent="0.25">
      <c r="A677" s="816" t="s">
        <v>313</v>
      </c>
      <c r="B677" s="817">
        <v>41830</v>
      </c>
      <c r="C677" s="818" t="s">
        <v>4619</v>
      </c>
      <c r="D677" s="816" t="s">
        <v>408</v>
      </c>
      <c r="E677" s="819">
        <v>10224544</v>
      </c>
      <c r="F677" s="816">
        <v>26253833</v>
      </c>
      <c r="G677" s="816">
        <v>2704001</v>
      </c>
      <c r="H677" s="820" t="str">
        <f>IF(G677="","",VLOOKUP(G677,ARANCEL!$B$5:$D$121,2,FALSE))</f>
        <v xml:space="preserve">CORONA DE SUSTITUCION </v>
      </c>
      <c r="I677" s="821"/>
      <c r="J677" s="816">
        <v>1</v>
      </c>
      <c r="K677" s="822">
        <f>IF(G677="","",VLOOKUP(G677,ARANCEL!$B$5:$D$121,3,FALSE)*J677)</f>
        <v>25865</v>
      </c>
      <c r="L677" s="1210" t="s">
        <v>6017</v>
      </c>
      <c r="M677" s="1210">
        <v>4500245532</v>
      </c>
      <c r="N677" s="1210">
        <v>9813</v>
      </c>
    </row>
    <row r="678" spans="1:14" s="899" customFormat="1" x14ac:dyDescent="0.25">
      <c r="A678" s="816" t="s">
        <v>305</v>
      </c>
      <c r="B678" s="817">
        <v>41858</v>
      </c>
      <c r="C678" s="818" t="s">
        <v>6261</v>
      </c>
      <c r="D678" s="816" t="s">
        <v>2904</v>
      </c>
      <c r="E678" s="819">
        <v>10237855</v>
      </c>
      <c r="F678" s="816">
        <v>27843959</v>
      </c>
      <c r="G678" s="816">
        <v>2707001</v>
      </c>
      <c r="H678" s="820" t="str">
        <f>IF(G678="","",VLOOKUP(G678,ARANCEL!$B$5:$D$121,2,FALSE))</f>
        <v xml:space="preserve">PLANO DE RELAJACION </v>
      </c>
      <c r="I678" s="821" t="s">
        <v>306</v>
      </c>
      <c r="J678" s="816">
        <v>1</v>
      </c>
      <c r="K678" s="822">
        <f>IF(G678="","",VLOOKUP(G678,ARANCEL!$B$5:$D$121,3,FALSE)*J678)</f>
        <v>9221</v>
      </c>
      <c r="L678" s="1210" t="s">
        <v>6905</v>
      </c>
      <c r="M678" s="1210">
        <v>4500249929</v>
      </c>
      <c r="N678" s="1210" t="s">
        <v>6907</v>
      </c>
    </row>
    <row r="679" spans="1:14" s="899" customFormat="1" x14ac:dyDescent="0.25">
      <c r="A679" s="816" t="s">
        <v>606</v>
      </c>
      <c r="B679" s="817">
        <v>41646</v>
      </c>
      <c r="C679" s="818" t="s">
        <v>629</v>
      </c>
      <c r="D679" s="816" t="s">
        <v>620</v>
      </c>
      <c r="E679" s="819">
        <v>10168623</v>
      </c>
      <c r="F679" s="816">
        <v>24387270</v>
      </c>
      <c r="G679" s="816">
        <v>2704003</v>
      </c>
      <c r="H679" s="820" t="str">
        <f>IF(G679="","",VLOOKUP(G679,ARANCEL!$B$5:$D$121,2,FALSE))</f>
        <v xml:space="preserve">CORONA PERIFERICA CON PERNO MUÑON COLADO </v>
      </c>
      <c r="I679" s="821" t="s">
        <v>318</v>
      </c>
      <c r="J679" s="816">
        <v>1</v>
      </c>
      <c r="K679" s="822">
        <f>IF(G679="","",VLOOKUP(G679,ARANCEL!$B$5:$D$121,3,FALSE)*J679)</f>
        <v>32612</v>
      </c>
      <c r="L679" s="1210" t="s">
        <v>2842</v>
      </c>
      <c r="M679" s="1210">
        <v>4500216230</v>
      </c>
      <c r="N679" s="1210">
        <v>8403</v>
      </c>
    </row>
    <row r="680" spans="1:14" s="899" customFormat="1" x14ac:dyDescent="0.25">
      <c r="A680" s="816" t="s">
        <v>305</v>
      </c>
      <c r="B680" s="817">
        <v>41646</v>
      </c>
      <c r="C680" s="818" t="s">
        <v>629</v>
      </c>
      <c r="D680" s="816" t="s">
        <v>620</v>
      </c>
      <c r="E680" s="819">
        <v>10168623</v>
      </c>
      <c r="F680" s="816">
        <v>24387270</v>
      </c>
      <c r="G680" s="816">
        <v>2704005</v>
      </c>
      <c r="H680" s="820" t="str">
        <f>IF(G680="","",VLOOKUP(G680,ARANCEL!$B$5:$D$121,2,FALSE))</f>
        <v>PROVISORIO</v>
      </c>
      <c r="I680" s="821" t="s">
        <v>318</v>
      </c>
      <c r="J680" s="816">
        <v>1</v>
      </c>
      <c r="K680" s="822">
        <f>IF(G680="","",VLOOKUP(G680,ARANCEL!$B$5:$D$121,3,FALSE)*J680)</f>
        <v>3250</v>
      </c>
      <c r="L680" s="1210" t="s">
        <v>2842</v>
      </c>
      <c r="M680" s="1210">
        <v>4500216230</v>
      </c>
      <c r="N680" s="1210">
        <v>8403</v>
      </c>
    </row>
    <row r="681" spans="1:14" s="899" customFormat="1" x14ac:dyDescent="0.25">
      <c r="A681" s="816" t="s">
        <v>305</v>
      </c>
      <c r="B681" s="817">
        <v>41838</v>
      </c>
      <c r="C681" s="818" t="s">
        <v>5858</v>
      </c>
      <c r="D681" s="816" t="s">
        <v>2927</v>
      </c>
      <c r="E681" s="819">
        <v>10228001</v>
      </c>
      <c r="F681" s="816">
        <v>27514335</v>
      </c>
      <c r="G681" s="816">
        <v>2705003</v>
      </c>
      <c r="H681" s="820" t="str">
        <f>IF(G681="","",VLOOKUP(G681,ARANCEL!$B$5:$D$121,2,FALSE))</f>
        <v>INCRUSTACION ESTETICA (ART-GLASS O CERAMICA)</v>
      </c>
      <c r="I681" s="821" t="s">
        <v>618</v>
      </c>
      <c r="J681" s="816">
        <v>1</v>
      </c>
      <c r="K681" s="822">
        <f>IF(G681="","",VLOOKUP(G681,ARANCEL!$B$5:$D$121,3,FALSE)*J681)</f>
        <v>15676</v>
      </c>
      <c r="L681" s="1210" t="s">
        <v>6017</v>
      </c>
      <c r="M681" s="1210">
        <v>4500243665</v>
      </c>
      <c r="N681" s="1210">
        <v>9791</v>
      </c>
    </row>
    <row r="682" spans="1:14" s="899" customFormat="1" x14ac:dyDescent="0.25">
      <c r="A682" s="816" t="s">
        <v>305</v>
      </c>
      <c r="B682" s="817">
        <v>41922</v>
      </c>
      <c r="C682" s="818" t="s">
        <v>5858</v>
      </c>
      <c r="D682" s="816" t="s">
        <v>2927</v>
      </c>
      <c r="E682" s="819">
        <v>10262284</v>
      </c>
      <c r="F682" s="816">
        <v>28944434</v>
      </c>
      <c r="G682" s="816">
        <v>2705003</v>
      </c>
      <c r="H682" s="820" t="str">
        <f>IF(G682="","",VLOOKUP(G682,ARANCEL!$B$5:$D$121,2,FALSE))</f>
        <v>INCRUSTACION ESTETICA (ART-GLASS O CERAMICA)</v>
      </c>
      <c r="I682" s="821" t="s">
        <v>326</v>
      </c>
      <c r="J682" s="816">
        <v>1</v>
      </c>
      <c r="K682" s="822">
        <f>IF(G682="","",VLOOKUP(G682,ARANCEL!$B$5:$D$121,3,FALSE)*J682)</f>
        <v>15676</v>
      </c>
      <c r="L682" s="1210" t="s">
        <v>8279</v>
      </c>
      <c r="M682" s="1210">
        <v>4500257653</v>
      </c>
      <c r="N682" s="1210" t="s">
        <v>8284</v>
      </c>
    </row>
    <row r="683" spans="1:14" s="899" customFormat="1" x14ac:dyDescent="0.25">
      <c r="A683" s="816" t="s">
        <v>313</v>
      </c>
      <c r="B683" s="817">
        <v>41724</v>
      </c>
      <c r="C683" s="818" t="s">
        <v>1633</v>
      </c>
      <c r="D683" s="816" t="s">
        <v>385</v>
      </c>
      <c r="E683" s="819">
        <v>10184726</v>
      </c>
      <c r="F683" s="816">
        <v>25315960</v>
      </c>
      <c r="G683" s="816">
        <v>2704013</v>
      </c>
      <c r="H683" s="820" t="str">
        <f>IF(G683="","",VLOOKUP(G683,ARANCEL!$B$5:$D$121,2,FALSE))</f>
        <v>PROVISORIO (POR PIEZA)</v>
      </c>
      <c r="I683" s="821"/>
      <c r="J683" s="816">
        <v>1</v>
      </c>
      <c r="K683" s="822">
        <f>IF(G683="","",VLOOKUP(G683,ARANCEL!$B$5:$D$121,3,FALSE)*J683)</f>
        <v>3250</v>
      </c>
      <c r="L683" s="1210" t="s">
        <v>3058</v>
      </c>
      <c r="M683" s="1210">
        <v>4500225664</v>
      </c>
      <c r="N683" s="1210">
        <v>8897</v>
      </c>
    </row>
    <row r="684" spans="1:14" s="899" customFormat="1" x14ac:dyDescent="0.25">
      <c r="A684" s="816" t="s">
        <v>305</v>
      </c>
      <c r="B684" s="817">
        <v>41724</v>
      </c>
      <c r="C684" s="818" t="s">
        <v>1633</v>
      </c>
      <c r="D684" s="816" t="s">
        <v>385</v>
      </c>
      <c r="E684" s="819">
        <v>10184726</v>
      </c>
      <c r="F684" s="816">
        <v>25315960</v>
      </c>
      <c r="G684" s="816">
        <v>2704003</v>
      </c>
      <c r="H684" s="820" t="str">
        <f>IF(G684="","",VLOOKUP(G684,ARANCEL!$B$5:$D$121,2,FALSE))</f>
        <v xml:space="preserve">CORONA PERIFERICA CON PERNO MUÑON COLADO </v>
      </c>
      <c r="I684" s="821" t="s">
        <v>337</v>
      </c>
      <c r="J684" s="816">
        <v>1</v>
      </c>
      <c r="K684" s="822">
        <f>IF(G684="","",VLOOKUP(G684,ARANCEL!$B$5:$D$121,3,FALSE)*J684)</f>
        <v>32612</v>
      </c>
      <c r="L684" s="1210" t="s">
        <v>3058</v>
      </c>
      <c r="M684" s="1210">
        <v>4500225663</v>
      </c>
      <c r="N684" s="1210">
        <v>8896</v>
      </c>
    </row>
    <row r="685" spans="1:14" s="899" customFormat="1" x14ac:dyDescent="0.25">
      <c r="A685" s="816" t="s">
        <v>305</v>
      </c>
      <c r="B685" s="817">
        <v>41869</v>
      </c>
      <c r="C685" s="818" t="s">
        <v>6470</v>
      </c>
      <c r="D685" s="816" t="s">
        <v>2904</v>
      </c>
      <c r="E685" s="819">
        <v>10243097</v>
      </c>
      <c r="F685" s="816">
        <v>27876134</v>
      </c>
      <c r="G685" s="816">
        <v>2707001</v>
      </c>
      <c r="H685" s="820" t="str">
        <f>IF(G685="","",VLOOKUP(G685,ARANCEL!$B$5:$D$121,2,FALSE))</f>
        <v xml:space="preserve">PLANO DE RELAJACION </v>
      </c>
      <c r="I685" s="821" t="s">
        <v>306</v>
      </c>
      <c r="J685" s="816">
        <v>1</v>
      </c>
      <c r="K685" s="822">
        <f>IF(G685="","",VLOOKUP(G685,ARANCEL!$B$5:$D$121,3,FALSE)*J685)</f>
        <v>9221</v>
      </c>
      <c r="L685" s="1210" t="s">
        <v>6905</v>
      </c>
      <c r="M685" s="1210">
        <v>4500249929</v>
      </c>
      <c r="N685" s="1210" t="s">
        <v>6907</v>
      </c>
    </row>
    <row r="686" spans="1:14" s="899" customFormat="1" x14ac:dyDescent="0.25">
      <c r="A686" s="816" t="s">
        <v>305</v>
      </c>
      <c r="B686" s="817">
        <v>41649</v>
      </c>
      <c r="C686" s="818" t="s">
        <v>626</v>
      </c>
      <c r="D686" s="816" t="s">
        <v>408</v>
      </c>
      <c r="E686" s="819">
        <v>10168723</v>
      </c>
      <c r="F686" s="816">
        <v>22974360</v>
      </c>
      <c r="G686" s="816">
        <v>2704001</v>
      </c>
      <c r="H686" s="820" t="str">
        <f>IF(G686="","",VLOOKUP(G686,ARANCEL!$B$5:$D$121,2,FALSE))</f>
        <v xml:space="preserve">CORONA DE SUSTITUCION </v>
      </c>
      <c r="I686" s="821" t="s">
        <v>337</v>
      </c>
      <c r="J686" s="816">
        <v>1</v>
      </c>
      <c r="K686" s="822">
        <f>IF(G686="","",VLOOKUP(G686,ARANCEL!$B$5:$D$121,3,FALSE)*J686)</f>
        <v>25865</v>
      </c>
      <c r="L686" s="1210" t="s">
        <v>2842</v>
      </c>
      <c r="M686" s="1210">
        <v>4500216230</v>
      </c>
      <c r="N686" s="1210">
        <v>8403</v>
      </c>
    </row>
    <row r="687" spans="1:14" s="908" customFormat="1" x14ac:dyDescent="0.25">
      <c r="A687" s="816" t="s">
        <v>305</v>
      </c>
      <c r="B687" s="817">
        <v>41649</v>
      </c>
      <c r="C687" s="818" t="s">
        <v>626</v>
      </c>
      <c r="D687" s="816" t="s">
        <v>408</v>
      </c>
      <c r="E687" s="819">
        <v>10168723</v>
      </c>
      <c r="F687" s="816">
        <v>22974360</v>
      </c>
      <c r="G687" s="816">
        <v>2704005</v>
      </c>
      <c r="H687" s="820" t="str">
        <f>IF(G687="","",VLOOKUP(G687,ARANCEL!$B$5:$D$121,2,FALSE))</f>
        <v>PROVISORIO</v>
      </c>
      <c r="I687" s="821" t="s">
        <v>337</v>
      </c>
      <c r="J687" s="816">
        <v>1</v>
      </c>
      <c r="K687" s="822">
        <f>IF(G687="","",VLOOKUP(G687,ARANCEL!$B$5:$D$121,3,FALSE)*J687)</f>
        <v>3250</v>
      </c>
      <c r="L687" s="1210" t="s">
        <v>2842</v>
      </c>
      <c r="M687" s="1210">
        <v>4500216230</v>
      </c>
      <c r="N687" s="1210">
        <v>8403</v>
      </c>
    </row>
    <row r="688" spans="1:14" s="908" customFormat="1" x14ac:dyDescent="0.25">
      <c r="A688" s="816" t="s">
        <v>305</v>
      </c>
      <c r="B688" s="817">
        <v>41842</v>
      </c>
      <c r="C688" s="818" t="s">
        <v>5895</v>
      </c>
      <c r="D688" s="816" t="s">
        <v>408</v>
      </c>
      <c r="E688" s="819">
        <v>10228434</v>
      </c>
      <c r="F688" s="816">
        <v>27557327</v>
      </c>
      <c r="G688" s="816">
        <v>2704001</v>
      </c>
      <c r="H688" s="820" t="str">
        <f>IF(G688="","",VLOOKUP(G688,ARANCEL!$B$5:$D$121,2,FALSE))</f>
        <v xml:space="preserve">CORONA DE SUSTITUCION </v>
      </c>
      <c r="I688" s="821" t="s">
        <v>329</v>
      </c>
      <c r="J688" s="816">
        <v>1</v>
      </c>
      <c r="K688" s="822">
        <f>IF(G688="","",VLOOKUP(G688,ARANCEL!$B$5:$D$121,3,FALSE)*J688)</f>
        <v>25865</v>
      </c>
      <c r="L688" s="1210" t="s">
        <v>6017</v>
      </c>
      <c r="M688" s="1210">
        <v>4500243665</v>
      </c>
      <c r="N688" s="1210">
        <v>9791</v>
      </c>
    </row>
    <row r="689" spans="1:15" s="908" customFormat="1" x14ac:dyDescent="0.25">
      <c r="A689" s="816" t="s">
        <v>305</v>
      </c>
      <c r="B689" s="817">
        <v>41842</v>
      </c>
      <c r="C689" s="818" t="s">
        <v>5895</v>
      </c>
      <c r="D689" s="816" t="s">
        <v>408</v>
      </c>
      <c r="E689" s="819">
        <v>10228434</v>
      </c>
      <c r="F689" s="816">
        <v>27557327</v>
      </c>
      <c r="G689" s="816">
        <v>2704005</v>
      </c>
      <c r="H689" s="820" t="str">
        <f>IF(G689="","",VLOOKUP(G689,ARANCEL!$B$5:$D$121,2,FALSE))</f>
        <v>PROVISORIO</v>
      </c>
      <c r="I689" s="821" t="s">
        <v>329</v>
      </c>
      <c r="J689" s="816">
        <v>1</v>
      </c>
      <c r="K689" s="822">
        <f>IF(G689="","",VLOOKUP(G689,ARANCEL!$B$5:$D$121,3,FALSE)*J689)</f>
        <v>3250</v>
      </c>
      <c r="L689" s="1210" t="s">
        <v>6017</v>
      </c>
      <c r="M689" s="1210">
        <v>4500243665</v>
      </c>
      <c r="N689" s="1210">
        <v>9791</v>
      </c>
    </row>
    <row r="690" spans="1:15" s="908" customFormat="1" x14ac:dyDescent="0.25">
      <c r="A690" s="816" t="s">
        <v>305</v>
      </c>
      <c r="B690" s="817">
        <v>41953</v>
      </c>
      <c r="C690" s="818" t="s">
        <v>8095</v>
      </c>
      <c r="D690" s="816" t="s">
        <v>607</v>
      </c>
      <c r="E690" s="819">
        <v>10276497</v>
      </c>
      <c r="F690" s="816">
        <v>28900131</v>
      </c>
      <c r="G690" s="816">
        <v>2705003</v>
      </c>
      <c r="H690" s="820" t="str">
        <f>IF(G690="","",VLOOKUP(G690,ARANCEL!$B$5:$D$121,2,FALSE))</f>
        <v>INCRUSTACION ESTETICA (ART-GLASS O CERAMICA)</v>
      </c>
      <c r="I690" s="821" t="s">
        <v>326</v>
      </c>
      <c r="J690" s="816">
        <v>1</v>
      </c>
      <c r="K690" s="822">
        <f>IF(G690="","",VLOOKUP(G690,ARANCEL!$B$5:$D$121,3,FALSE)*J690)</f>
        <v>15676</v>
      </c>
      <c r="L690" s="1249" t="str">
        <f>IF(E690="","","IMPAGO")</f>
        <v>IMPAGO</v>
      </c>
      <c r="M690" s="1249" t="str">
        <f>IF(L690="IMPAGO","SIN O.C.","")</f>
        <v>SIN O.C.</v>
      </c>
      <c r="N690" s="1249" t="str">
        <f>IF(L690="IMPAGO","SIN FACT.","")</f>
        <v>SIN FACT.</v>
      </c>
    </row>
    <row r="691" spans="1:15" s="899" customFormat="1" x14ac:dyDescent="0.25">
      <c r="A691" s="816" t="s">
        <v>305</v>
      </c>
      <c r="B691" s="817">
        <v>41856</v>
      </c>
      <c r="C691" s="818" t="s">
        <v>6183</v>
      </c>
      <c r="D691" s="816" t="s">
        <v>598</v>
      </c>
      <c r="E691" s="819">
        <v>10235407</v>
      </c>
      <c r="F691" s="816">
        <v>17995210</v>
      </c>
      <c r="G691" s="816">
        <v>2702048</v>
      </c>
      <c r="H691" s="820" t="str">
        <f>IF(G691="","",VLOOKUP(G691,ARANCEL!$B$5:$D$121,2,FALSE))</f>
        <v xml:space="preserve">SERVICIO LAB. IMPLANTE CORONA CEMENTADA/ATORNILLADA </v>
      </c>
      <c r="I691" s="821" t="s">
        <v>7049</v>
      </c>
      <c r="J691" s="816">
        <v>2</v>
      </c>
      <c r="K691" s="822">
        <f>IF(G691="","",VLOOKUP(G691,ARANCEL!$B$5:$D$121,3,FALSE)*J691)</f>
        <v>87714</v>
      </c>
      <c r="L691" s="1210" t="s">
        <v>6905</v>
      </c>
      <c r="M691" s="1210">
        <v>4500249929</v>
      </c>
      <c r="N691" s="1210" t="s">
        <v>6907</v>
      </c>
    </row>
    <row r="692" spans="1:15" s="910" customFormat="1" x14ac:dyDescent="0.25">
      <c r="A692" s="816" t="s">
        <v>305</v>
      </c>
      <c r="B692" s="817">
        <v>41799</v>
      </c>
      <c r="C692" s="818" t="s">
        <v>5097</v>
      </c>
      <c r="D692" s="816" t="s">
        <v>2927</v>
      </c>
      <c r="E692" s="819">
        <v>10210023</v>
      </c>
      <c r="F692" s="816">
        <v>26434588</v>
      </c>
      <c r="G692" s="816">
        <v>2704005</v>
      </c>
      <c r="H692" s="820" t="str">
        <f>IF(G692="","",VLOOKUP(G692,ARANCEL!$B$5:$D$121,2,FALSE))</f>
        <v>PROVISORIO</v>
      </c>
      <c r="I692" s="821" t="s">
        <v>324</v>
      </c>
      <c r="J692" s="816">
        <v>1</v>
      </c>
      <c r="K692" s="822">
        <f>IF(G692="","",VLOOKUP(G692,ARANCEL!$B$5:$D$121,3,FALSE)*J692)</f>
        <v>3250</v>
      </c>
      <c r="L692" s="1210" t="s">
        <v>6017</v>
      </c>
      <c r="M692" s="1210">
        <v>4500243665</v>
      </c>
      <c r="N692" s="1210">
        <v>9791</v>
      </c>
    </row>
    <row r="693" spans="1:15" s="910" customFormat="1" x14ac:dyDescent="0.25">
      <c r="A693" s="843" t="s">
        <v>305</v>
      </c>
      <c r="B693" s="817">
        <v>41810</v>
      </c>
      <c r="C693" s="818" t="s">
        <v>5097</v>
      </c>
      <c r="D693" s="816" t="s">
        <v>2927</v>
      </c>
      <c r="E693" s="819">
        <v>10214238</v>
      </c>
      <c r="F693" s="816">
        <v>26434588</v>
      </c>
      <c r="G693" s="816">
        <v>2704003</v>
      </c>
      <c r="H693" s="820" t="str">
        <f>IF(G693="","",VLOOKUP(G693,ARANCEL!$B$5:$D$121,2,FALSE))</f>
        <v xml:space="preserve">CORONA PERIFERICA CON PERNO MUÑON COLADO </v>
      </c>
      <c r="I693" s="821" t="s">
        <v>324</v>
      </c>
      <c r="J693" s="816">
        <v>1</v>
      </c>
      <c r="K693" s="822">
        <f>IF(G693="","",VLOOKUP(G693,ARANCEL!$B$5:$D$121,3,FALSE)*J693)</f>
        <v>32612</v>
      </c>
      <c r="L693" s="1210" t="s">
        <v>6017</v>
      </c>
      <c r="M693" s="1210">
        <v>4500243665</v>
      </c>
      <c r="N693" s="1210">
        <v>9791</v>
      </c>
    </row>
    <row r="694" spans="1:15" s="910" customFormat="1" x14ac:dyDescent="0.25">
      <c r="A694" s="816" t="s">
        <v>305</v>
      </c>
      <c r="B694" s="817">
        <v>41830</v>
      </c>
      <c r="C694" s="818" t="s">
        <v>5617</v>
      </c>
      <c r="D694" s="816" t="s">
        <v>2927</v>
      </c>
      <c r="E694" s="819">
        <v>10222977</v>
      </c>
      <c r="F694" s="816">
        <v>27256550</v>
      </c>
      <c r="G694" s="816">
        <v>2705003</v>
      </c>
      <c r="H694" s="820" t="str">
        <f>IF(G694="","",VLOOKUP(G694,ARANCEL!$B$5:$D$121,2,FALSE))</f>
        <v>INCRUSTACION ESTETICA (ART-GLASS O CERAMICA)</v>
      </c>
      <c r="I694" s="821" t="s">
        <v>318</v>
      </c>
      <c r="J694" s="816">
        <v>1</v>
      </c>
      <c r="K694" s="822">
        <f>IF(G694="","",VLOOKUP(G694,ARANCEL!$B$5:$D$121,3,FALSE)*J694)</f>
        <v>15676</v>
      </c>
      <c r="L694" s="1210" t="s">
        <v>6017</v>
      </c>
      <c r="M694" s="1210">
        <v>4500243665</v>
      </c>
      <c r="N694" s="1210">
        <v>9791</v>
      </c>
    </row>
    <row r="695" spans="1:15" s="910" customFormat="1" x14ac:dyDescent="0.25">
      <c r="A695" s="816" t="s">
        <v>305</v>
      </c>
      <c r="B695" s="817">
        <v>41871</v>
      </c>
      <c r="C695" s="818" t="s">
        <v>6471</v>
      </c>
      <c r="D695" s="816" t="s">
        <v>385</v>
      </c>
      <c r="E695" s="819">
        <v>10244467</v>
      </c>
      <c r="F695" s="816">
        <v>27683403</v>
      </c>
      <c r="G695" s="816">
        <v>2705003</v>
      </c>
      <c r="H695" s="820" t="str">
        <f>IF(G695="","",VLOOKUP(G695,ARANCEL!$B$5:$D$121,2,FALSE))</f>
        <v>INCRUSTACION ESTETICA (ART-GLASS O CERAMICA)</v>
      </c>
      <c r="I695" s="821" t="s">
        <v>312</v>
      </c>
      <c r="J695" s="816">
        <v>1</v>
      </c>
      <c r="K695" s="822">
        <f>IF(G695="","",VLOOKUP(G695,ARANCEL!$B$5:$D$121,3,FALSE)*J695)</f>
        <v>15676</v>
      </c>
      <c r="L695" s="1210" t="s">
        <v>6905</v>
      </c>
      <c r="M695" s="1210">
        <v>4500249929</v>
      </c>
      <c r="N695" s="1210" t="s">
        <v>6907</v>
      </c>
    </row>
    <row r="696" spans="1:15" s="910" customFormat="1" x14ac:dyDescent="0.25">
      <c r="A696" s="816" t="s">
        <v>305</v>
      </c>
      <c r="B696" s="817">
        <v>41926</v>
      </c>
      <c r="C696" s="818" t="s">
        <v>7625</v>
      </c>
      <c r="D696" s="816" t="s">
        <v>385</v>
      </c>
      <c r="E696" s="819">
        <v>10264417</v>
      </c>
      <c r="F696" s="816">
        <v>28863008</v>
      </c>
      <c r="G696" s="816">
        <v>2705003</v>
      </c>
      <c r="H696" s="820" t="str">
        <f>IF(G696="","",VLOOKUP(G696,ARANCEL!$B$5:$D$121,2,FALSE))</f>
        <v>INCRUSTACION ESTETICA (ART-GLASS O CERAMICA)</v>
      </c>
      <c r="I696" s="821" t="s">
        <v>309</v>
      </c>
      <c r="J696" s="816">
        <v>1</v>
      </c>
      <c r="K696" s="822">
        <f>IF(G696="","",VLOOKUP(G696,ARANCEL!$B$5:$D$121,3,FALSE)*J696)</f>
        <v>15676</v>
      </c>
      <c r="L696" s="1210" t="s">
        <v>8279</v>
      </c>
      <c r="M696" s="1210">
        <v>4500257653</v>
      </c>
      <c r="N696" s="1210" t="s">
        <v>8284</v>
      </c>
    </row>
    <row r="697" spans="1:15" s="916" customFormat="1" x14ac:dyDescent="0.25">
      <c r="A697" s="816" t="s">
        <v>305</v>
      </c>
      <c r="B697" s="817">
        <v>41662</v>
      </c>
      <c r="C697" s="818" t="s">
        <v>624</v>
      </c>
      <c r="D697" s="816" t="s">
        <v>385</v>
      </c>
      <c r="E697" s="819">
        <v>10170253</v>
      </c>
      <c r="F697" s="816">
        <v>24610638</v>
      </c>
      <c r="G697" s="816">
        <v>2704013</v>
      </c>
      <c r="H697" s="820" t="str">
        <f>IF(G697="","",VLOOKUP(G697,ARANCEL!$B$5:$D$121,2,FALSE))</f>
        <v>PROVISORIO (POR PIEZA)</v>
      </c>
      <c r="I697" s="821" t="s">
        <v>308</v>
      </c>
      <c r="J697" s="816">
        <v>1</v>
      </c>
      <c r="K697" s="822">
        <f>IF(G697="","",VLOOKUP(G697,ARANCEL!$B$5:$D$121,3,FALSE)*J697)</f>
        <v>3250</v>
      </c>
      <c r="L697" s="1210" t="s">
        <v>2842</v>
      </c>
      <c r="M697" s="1210">
        <v>4500216231</v>
      </c>
      <c r="N697" s="1210">
        <v>8404</v>
      </c>
    </row>
    <row r="698" spans="1:15" s="916" customFormat="1" x14ac:dyDescent="0.25">
      <c r="A698" s="816" t="s">
        <v>305</v>
      </c>
      <c r="B698" s="817">
        <v>41662</v>
      </c>
      <c r="C698" s="818" t="s">
        <v>624</v>
      </c>
      <c r="D698" s="816" t="s">
        <v>385</v>
      </c>
      <c r="E698" s="819">
        <v>10170253</v>
      </c>
      <c r="F698" s="816">
        <v>24610638</v>
      </c>
      <c r="G698" s="816">
        <v>2704003</v>
      </c>
      <c r="H698" s="820" t="str">
        <f>IF(G698="","",VLOOKUP(G698,ARANCEL!$B$5:$D$121,2,FALSE))</f>
        <v xml:space="preserve">CORONA PERIFERICA CON PERNO MUÑON COLADO </v>
      </c>
      <c r="I698" s="821" t="s">
        <v>308</v>
      </c>
      <c r="J698" s="816">
        <v>1</v>
      </c>
      <c r="K698" s="822">
        <f>IF(G698="","",VLOOKUP(G698,ARANCEL!$B$5:$D$121,3,FALSE)*J698)</f>
        <v>32612</v>
      </c>
      <c r="L698" s="1210" t="s">
        <v>2842</v>
      </c>
      <c r="M698" s="1210">
        <v>4500216231</v>
      </c>
      <c r="N698" s="1210">
        <v>8404</v>
      </c>
    </row>
    <row r="699" spans="1:15" s="924" customFormat="1" x14ac:dyDescent="0.25">
      <c r="A699" s="928" t="s">
        <v>313</v>
      </c>
      <c r="B699" s="817">
        <v>41671</v>
      </c>
      <c r="C699" s="818" t="s">
        <v>623</v>
      </c>
      <c r="D699" s="816" t="s">
        <v>619</v>
      </c>
      <c r="E699" s="819">
        <v>10171117</v>
      </c>
      <c r="F699" s="816">
        <v>24014932</v>
      </c>
      <c r="G699" s="816">
        <v>2704003</v>
      </c>
      <c r="H699" s="820" t="str">
        <f>IF(G699="","",VLOOKUP(G699,ARANCEL!$B$5:$D$121,2,FALSE))</f>
        <v xml:space="preserve">CORONA PERIFERICA CON PERNO MUÑON COLADO </v>
      </c>
      <c r="I699" s="821" t="s">
        <v>340</v>
      </c>
      <c r="J699" s="816">
        <v>1</v>
      </c>
      <c r="K699" s="822">
        <f>IF(G699="","",VLOOKUP(G699,ARANCEL!$B$5:$D$121,3,FALSE)*J699)</f>
        <v>32612</v>
      </c>
      <c r="L699" s="1250" t="s">
        <v>8279</v>
      </c>
      <c r="M699" s="1250">
        <v>4500257653</v>
      </c>
      <c r="N699" s="1250" t="s">
        <v>8284</v>
      </c>
    </row>
    <row r="700" spans="1:15" x14ac:dyDescent="0.25">
      <c r="A700" s="169" t="s">
        <v>313</v>
      </c>
      <c r="B700" s="164">
        <v>41991</v>
      </c>
      <c r="C700" s="118" t="s">
        <v>8958</v>
      </c>
      <c r="D700" s="119" t="s">
        <v>89</v>
      </c>
      <c r="E700" s="162">
        <v>10296665</v>
      </c>
      <c r="F700" s="119">
        <v>29650283</v>
      </c>
      <c r="G700" s="119">
        <v>2704005</v>
      </c>
      <c r="H700" s="120" t="str">
        <f>IF(G700="","",VLOOKUP(G700,ARANCEL!$B$5:$D$121,2,FALSE))</f>
        <v>PROVISORIO</v>
      </c>
      <c r="I700" s="121"/>
      <c r="J700" s="119">
        <v>1</v>
      </c>
      <c r="K700" s="122">
        <f>IF(G700="","",VLOOKUP(G700,ARANCEL!$B$5:$D$121,3,FALSE)*J700)</f>
        <v>3250</v>
      </c>
      <c r="L700" s="1235" t="str">
        <f>IF(E700="","","IMPAGO")</f>
        <v>IMPAGO</v>
      </c>
      <c r="M700" s="1235" t="str">
        <f>IF(L700="IMPAGO","SIN O.C.","")</f>
        <v>SIN O.C.</v>
      </c>
      <c r="N700" s="1235" t="str">
        <f>IF(L700="IMPAGO","SIN FACT.","")</f>
        <v>SIN FACT.</v>
      </c>
      <c r="O700" s="924"/>
    </row>
    <row r="701" spans="1:15" s="924" customFormat="1" x14ac:dyDescent="0.25">
      <c r="A701" s="119" t="s">
        <v>305</v>
      </c>
      <c r="B701" s="164">
        <v>41991</v>
      </c>
      <c r="C701" s="118" t="s">
        <v>8958</v>
      </c>
      <c r="D701" s="119" t="s">
        <v>89</v>
      </c>
      <c r="E701" s="162">
        <v>10296665</v>
      </c>
      <c r="F701" s="119">
        <v>29650283</v>
      </c>
      <c r="G701" s="119">
        <v>2704003</v>
      </c>
      <c r="H701" s="120" t="str">
        <f>IF(G701="","",VLOOKUP(G701,ARANCEL!$B$5:$D$121,2,FALSE))</f>
        <v xml:space="preserve">CORONA PERIFERICA CON PERNO MUÑON COLADO </v>
      </c>
      <c r="I701" s="121" t="s">
        <v>335</v>
      </c>
      <c r="J701" s="119">
        <v>1</v>
      </c>
      <c r="K701" s="122">
        <f>IF(G701="","",VLOOKUP(G701,ARANCEL!$B$5:$D$121,3,FALSE)*J701)</f>
        <v>32612</v>
      </c>
      <c r="L701" s="1235" t="str">
        <f>IF(E701="","","IMPAGO")</f>
        <v>IMPAGO</v>
      </c>
      <c r="M701" s="1235" t="str">
        <f>IF(L701="IMPAGO","SIN O.C.","")</f>
        <v>SIN O.C.</v>
      </c>
      <c r="N701" s="1235" t="str">
        <f>IF(L701="IMPAGO","SIN FACT.","")</f>
        <v>SIN FACT.</v>
      </c>
    </row>
    <row r="702" spans="1:15" s="916" customFormat="1" x14ac:dyDescent="0.25">
      <c r="A702" s="816" t="s">
        <v>305</v>
      </c>
      <c r="B702" s="817">
        <v>41768</v>
      </c>
      <c r="C702" s="818" t="s">
        <v>4420</v>
      </c>
      <c r="D702" s="816" t="s">
        <v>385</v>
      </c>
      <c r="E702" s="819">
        <v>10196072</v>
      </c>
      <c r="F702" s="816">
        <v>26285214</v>
      </c>
      <c r="G702" s="816">
        <v>2704013</v>
      </c>
      <c r="H702" s="820" t="str">
        <f>IF(G702="","",VLOOKUP(G702,ARANCEL!$B$5:$D$121,2,FALSE))</f>
        <v>PROVISORIO (POR PIEZA)</v>
      </c>
      <c r="I702" s="821" t="s">
        <v>317</v>
      </c>
      <c r="J702" s="816">
        <v>1</v>
      </c>
      <c r="K702" s="822">
        <f>IF(G702="","",VLOOKUP(G702,ARANCEL!$B$5:$D$121,3,FALSE)*J702)</f>
        <v>3250</v>
      </c>
      <c r="L702" s="1210" t="s">
        <v>5292</v>
      </c>
      <c r="M702" s="1210">
        <v>4500235498</v>
      </c>
      <c r="N702" s="1210">
        <v>9398</v>
      </c>
    </row>
    <row r="703" spans="1:15" s="916" customFormat="1" x14ac:dyDescent="0.25">
      <c r="A703" s="816" t="s">
        <v>305</v>
      </c>
      <c r="B703" s="817">
        <v>41768</v>
      </c>
      <c r="C703" s="818" t="s">
        <v>4420</v>
      </c>
      <c r="D703" s="816" t="s">
        <v>385</v>
      </c>
      <c r="E703" s="819">
        <v>10196072</v>
      </c>
      <c r="F703" s="816">
        <v>26285214</v>
      </c>
      <c r="G703" s="816">
        <v>2704003</v>
      </c>
      <c r="H703" s="820" t="str">
        <f>IF(G703="","",VLOOKUP(G703,ARANCEL!$B$5:$D$121,2,FALSE))</f>
        <v xml:space="preserve">CORONA PERIFERICA CON PERNO MUÑON COLADO </v>
      </c>
      <c r="I703" s="821" t="s">
        <v>317</v>
      </c>
      <c r="J703" s="816">
        <v>1</v>
      </c>
      <c r="K703" s="822">
        <f>IF(G703="","",VLOOKUP(G703,ARANCEL!$B$5:$D$121,3,FALSE)*J703)</f>
        <v>32612</v>
      </c>
      <c r="L703" s="1210" t="s">
        <v>5292</v>
      </c>
      <c r="M703" s="1210">
        <v>4500235498</v>
      </c>
      <c r="N703" s="1210">
        <v>9398</v>
      </c>
    </row>
    <row r="704" spans="1:15" s="916" customFormat="1" x14ac:dyDescent="0.25">
      <c r="A704" s="816" t="s">
        <v>305</v>
      </c>
      <c r="B704" s="817">
        <v>41691</v>
      </c>
      <c r="C704" s="818" t="s">
        <v>2920</v>
      </c>
      <c r="D704" s="816" t="s">
        <v>619</v>
      </c>
      <c r="E704" s="819">
        <v>10176036</v>
      </c>
      <c r="F704" s="816">
        <v>25097367</v>
      </c>
      <c r="G704" s="816">
        <v>2705003</v>
      </c>
      <c r="H704" s="820" t="str">
        <f>IF(G704="","",VLOOKUP(G704,ARANCEL!$B$5:$D$121,2,FALSE))</f>
        <v>INCRUSTACION ESTETICA (ART-GLASS O CERAMICA)</v>
      </c>
      <c r="I704" s="821" t="s">
        <v>308</v>
      </c>
      <c r="J704" s="816">
        <v>1</v>
      </c>
      <c r="K704" s="822">
        <f>IF(G704="","",VLOOKUP(G704,ARANCEL!$B$5:$D$121,3,FALSE)*J704)</f>
        <v>15676</v>
      </c>
      <c r="L704" s="1210" t="s">
        <v>3438</v>
      </c>
      <c r="M704" s="1210">
        <v>4500220790</v>
      </c>
      <c r="N704" s="1210">
        <v>8627</v>
      </c>
    </row>
    <row r="705" spans="1:14" s="916" customFormat="1" x14ac:dyDescent="0.25">
      <c r="A705" s="816" t="s">
        <v>305</v>
      </c>
      <c r="B705" s="817">
        <v>41737</v>
      </c>
      <c r="C705" s="818" t="s">
        <v>3810</v>
      </c>
      <c r="D705" s="816" t="s">
        <v>620</v>
      </c>
      <c r="E705" s="819">
        <v>10186735</v>
      </c>
      <c r="F705" s="816">
        <v>25915709</v>
      </c>
      <c r="G705" s="816">
        <v>2705003</v>
      </c>
      <c r="H705" s="820" t="str">
        <f>IF(G705="","",VLOOKUP(G705,ARANCEL!$B$5:$D$121,2,FALSE))</f>
        <v>INCRUSTACION ESTETICA (ART-GLASS O CERAMICA)</v>
      </c>
      <c r="I705" s="821" t="s">
        <v>322</v>
      </c>
      <c r="J705" s="816">
        <v>1</v>
      </c>
      <c r="K705" s="822">
        <f>IF(G705="","",VLOOKUP(G705,ARANCEL!$B$5:$D$121,3,FALSE)*J705)</f>
        <v>15676</v>
      </c>
      <c r="L705" s="1249" t="str">
        <f>IF(E705="","","IMPAGO")</f>
        <v>IMPAGO</v>
      </c>
      <c r="M705" s="1249" t="str">
        <f>IF(L705="IMPAGO","SIN O.C.","")</f>
        <v>SIN O.C.</v>
      </c>
      <c r="N705" s="1249" t="str">
        <f>IF(L705="IMPAGO","SIN FACT.","")</f>
        <v>SIN FACT.</v>
      </c>
    </row>
    <row r="706" spans="1:14" s="916" customFormat="1" x14ac:dyDescent="0.25">
      <c r="A706" s="816" t="s">
        <v>305</v>
      </c>
      <c r="B706" s="817">
        <v>41690</v>
      </c>
      <c r="C706" s="818" t="s">
        <v>2948</v>
      </c>
      <c r="D706" s="816" t="s">
        <v>607</v>
      </c>
      <c r="E706" s="819">
        <v>10176257</v>
      </c>
      <c r="F706" s="816">
        <v>25017631</v>
      </c>
      <c r="G706" s="816">
        <v>2705003</v>
      </c>
      <c r="H706" s="820" t="str">
        <f>IF(G706="","",VLOOKUP(G706,ARANCEL!$B$5:$D$121,2,FALSE))</f>
        <v>INCRUSTACION ESTETICA (ART-GLASS O CERAMICA)</v>
      </c>
      <c r="I706" s="821" t="s">
        <v>318</v>
      </c>
      <c r="J706" s="816">
        <v>1</v>
      </c>
      <c r="K706" s="822">
        <f>IF(G706="","",VLOOKUP(G706,ARANCEL!$B$5:$D$121,3,FALSE)*J706)</f>
        <v>15676</v>
      </c>
      <c r="L706" s="1210" t="s">
        <v>3438</v>
      </c>
      <c r="M706" s="1210">
        <v>4500220790</v>
      </c>
      <c r="N706" s="1210">
        <v>8627</v>
      </c>
    </row>
    <row r="707" spans="1:14" s="916" customFormat="1" ht="15" customHeight="1" x14ac:dyDescent="0.25">
      <c r="A707" s="816" t="s">
        <v>305</v>
      </c>
      <c r="B707" s="817">
        <v>41708</v>
      </c>
      <c r="C707" s="818" t="s">
        <v>3281</v>
      </c>
      <c r="D707" s="816" t="s">
        <v>645</v>
      </c>
      <c r="E707" s="819">
        <v>10179975</v>
      </c>
      <c r="F707" s="816">
        <v>250828970</v>
      </c>
      <c r="G707" s="816">
        <v>2707001</v>
      </c>
      <c r="H707" s="820" t="str">
        <f>IF(G707="","",VLOOKUP(G707,ARANCEL!$B$5:$D$121,2,FALSE))</f>
        <v xml:space="preserve">PLANO DE RELAJACION </v>
      </c>
      <c r="I707" s="821" t="s">
        <v>306</v>
      </c>
      <c r="J707" s="816">
        <v>1</v>
      </c>
      <c r="K707" s="822">
        <f>IF(G707="","",VLOOKUP(G707,ARANCEL!$B$5:$D$121,3,FALSE)*J707)</f>
        <v>9221</v>
      </c>
      <c r="L707" s="1210" t="s">
        <v>4612</v>
      </c>
      <c r="M707" s="1210">
        <v>4500229926</v>
      </c>
      <c r="N707" s="1210">
        <v>9165</v>
      </c>
    </row>
    <row r="708" spans="1:14" s="924" customFormat="1" x14ac:dyDescent="0.25">
      <c r="A708" s="816" t="s">
        <v>313</v>
      </c>
      <c r="B708" s="817">
        <v>41975</v>
      </c>
      <c r="C708" s="818" t="s">
        <v>8695</v>
      </c>
      <c r="D708" s="816" t="s">
        <v>599</v>
      </c>
      <c r="E708" s="819">
        <v>10289605</v>
      </c>
      <c r="F708" s="816">
        <v>29623391</v>
      </c>
      <c r="G708" s="816">
        <v>2704005</v>
      </c>
      <c r="H708" s="820" t="str">
        <f>IF(G708="","",VLOOKUP(G708,ARANCEL!$B$5:$D$121,2,FALSE))</f>
        <v>PROVISORIO</v>
      </c>
      <c r="I708" s="821" t="s">
        <v>312</v>
      </c>
      <c r="J708" s="816">
        <v>1</v>
      </c>
      <c r="K708" s="822">
        <f>IF(G708="","",VLOOKUP(G708,ARANCEL!$B$5:$D$121,3,FALSE)*J708)</f>
        <v>3250</v>
      </c>
      <c r="L708" s="1210" t="s">
        <v>8256</v>
      </c>
      <c r="M708" s="1210">
        <v>4500265488</v>
      </c>
      <c r="N708" s="1210" t="s">
        <v>8949</v>
      </c>
    </row>
    <row r="709" spans="1:14" s="884" customFormat="1" x14ac:dyDescent="0.25">
      <c r="A709" s="816" t="s">
        <v>305</v>
      </c>
      <c r="B709" s="817">
        <v>41975</v>
      </c>
      <c r="C709" s="818" t="s">
        <v>8695</v>
      </c>
      <c r="D709" s="816" t="s">
        <v>599</v>
      </c>
      <c r="E709" s="819">
        <v>10289605</v>
      </c>
      <c r="F709" s="816">
        <v>29623391</v>
      </c>
      <c r="G709" s="816">
        <v>2704003</v>
      </c>
      <c r="H709" s="120" t="str">
        <f>IF(G709="","",VLOOKUP(G709,ARANCEL!$B$5:$D$121,2,FALSE))</f>
        <v xml:space="preserve">CORONA PERIFERICA CON PERNO MUÑON COLADO </v>
      </c>
      <c r="I709" s="121" t="s">
        <v>312</v>
      </c>
      <c r="J709" s="119">
        <v>1</v>
      </c>
      <c r="K709" s="122">
        <f>IF(G709="","",VLOOKUP(G709,ARANCEL!$B$5:$D$121,3,FALSE)*J709)</f>
        <v>32612</v>
      </c>
      <c r="L709" s="1229" t="s">
        <v>8256</v>
      </c>
      <c r="M709" s="1229">
        <v>4500265488</v>
      </c>
      <c r="N709" s="1229" t="s">
        <v>8949</v>
      </c>
    </row>
    <row r="710" spans="1:14" s="924" customFormat="1" x14ac:dyDescent="0.25">
      <c r="A710" s="816" t="s">
        <v>305</v>
      </c>
      <c r="B710" s="817">
        <v>41675</v>
      </c>
      <c r="C710" s="818" t="s">
        <v>2633</v>
      </c>
      <c r="D710" s="816" t="s">
        <v>619</v>
      </c>
      <c r="E710" s="819">
        <v>10171726</v>
      </c>
      <c r="F710" s="816">
        <v>24900477</v>
      </c>
      <c r="G710" s="816">
        <v>2704013</v>
      </c>
      <c r="H710" s="820" t="str">
        <f>IF(G710="","",VLOOKUP(G710,ARANCEL!$B$5:$D$121,2,FALSE))</f>
        <v>PROVISORIO (POR PIEZA)</v>
      </c>
      <c r="I710" s="821" t="s">
        <v>340</v>
      </c>
      <c r="J710" s="816">
        <v>1</v>
      </c>
      <c r="K710" s="822">
        <f>IF(G710="","",VLOOKUP(G710,ARANCEL!$B$5:$D$121,3,FALSE)*J710)</f>
        <v>3250</v>
      </c>
      <c r="L710" s="1210" t="s">
        <v>3438</v>
      </c>
      <c r="M710" s="1210">
        <v>4500220789</v>
      </c>
      <c r="N710" s="1210">
        <v>8626</v>
      </c>
    </row>
    <row r="711" spans="1:14" s="924" customFormat="1" x14ac:dyDescent="0.25">
      <c r="A711" s="816" t="s">
        <v>305</v>
      </c>
      <c r="B711" s="817">
        <v>41675</v>
      </c>
      <c r="C711" s="818" t="s">
        <v>2633</v>
      </c>
      <c r="D711" s="816" t="s">
        <v>619</v>
      </c>
      <c r="E711" s="819">
        <v>10171726</v>
      </c>
      <c r="F711" s="816">
        <v>24900477</v>
      </c>
      <c r="G711" s="816">
        <v>2704003</v>
      </c>
      <c r="H711" s="820" t="str">
        <f>IF(G711="","",VLOOKUP(G711,ARANCEL!$B$5:$D$121,2,FALSE))</f>
        <v xml:space="preserve">CORONA PERIFERICA CON PERNO MUÑON COLADO </v>
      </c>
      <c r="I711" s="821" t="s">
        <v>340</v>
      </c>
      <c r="J711" s="816">
        <v>1</v>
      </c>
      <c r="K711" s="822">
        <f>IF(G711="","",VLOOKUP(G711,ARANCEL!$B$5:$D$121,3,FALSE)*J711)</f>
        <v>32612</v>
      </c>
      <c r="L711" s="1210" t="s">
        <v>2842</v>
      </c>
      <c r="M711" s="1210">
        <v>4500216231</v>
      </c>
      <c r="N711" s="1210">
        <v>8404</v>
      </c>
    </row>
    <row r="712" spans="1:14" s="924" customFormat="1" ht="15" customHeight="1" x14ac:dyDescent="0.25">
      <c r="A712" s="816" t="s">
        <v>305</v>
      </c>
      <c r="B712" s="817">
        <v>41820</v>
      </c>
      <c r="C712" s="818" t="s">
        <v>5499</v>
      </c>
      <c r="D712" s="816" t="s">
        <v>408</v>
      </c>
      <c r="E712" s="819">
        <v>10217172</v>
      </c>
      <c r="F712" s="816">
        <v>26952247</v>
      </c>
      <c r="G712" s="816">
        <v>2705003</v>
      </c>
      <c r="H712" s="820" t="str">
        <f>IF(G712="","",VLOOKUP(G712,ARANCEL!$B$5:$D$121,2,FALSE))</f>
        <v>INCRUSTACION ESTETICA (ART-GLASS O CERAMICA)</v>
      </c>
      <c r="I712" s="821" t="s">
        <v>618</v>
      </c>
      <c r="J712" s="816">
        <v>1</v>
      </c>
      <c r="K712" s="822">
        <f>IF(G712="","",VLOOKUP(G712,ARANCEL!$B$5:$D$121,3,FALSE)*J712)</f>
        <v>15676</v>
      </c>
      <c r="L712" s="1210" t="s">
        <v>5742</v>
      </c>
      <c r="M712" s="1210">
        <v>4500239441</v>
      </c>
      <c r="N712" s="1210" t="s">
        <v>5755</v>
      </c>
    </row>
    <row r="713" spans="1:14" s="924" customFormat="1" x14ac:dyDescent="0.25">
      <c r="A713" s="816" t="s">
        <v>305</v>
      </c>
      <c r="B713" s="817">
        <v>41976</v>
      </c>
      <c r="C713" s="818" t="s">
        <v>8754</v>
      </c>
      <c r="D713" s="816" t="s">
        <v>617</v>
      </c>
      <c r="E713" s="819">
        <v>10291168</v>
      </c>
      <c r="F713" s="816">
        <v>29817541</v>
      </c>
      <c r="G713" s="816">
        <v>2704005</v>
      </c>
      <c r="H713" s="820" t="str">
        <f>IF(G713="","",VLOOKUP(G713,ARANCEL!$B$5:$D$121,2,FALSE))</f>
        <v>PROVISORIO</v>
      </c>
      <c r="I713" s="821" t="s">
        <v>317</v>
      </c>
      <c r="J713" s="816">
        <v>1</v>
      </c>
      <c r="K713" s="822">
        <f>IF(G713="","",VLOOKUP(G713,ARANCEL!$B$5:$D$121,3,FALSE)*J713)</f>
        <v>3250</v>
      </c>
      <c r="L713" s="1350" t="s">
        <v>9431</v>
      </c>
      <c r="M713" s="1350">
        <v>4500269283</v>
      </c>
      <c r="N713" s="1350" t="s">
        <v>9452</v>
      </c>
    </row>
    <row r="714" spans="1:14" s="924" customFormat="1" x14ac:dyDescent="0.25">
      <c r="A714" s="816" t="s">
        <v>313</v>
      </c>
      <c r="B714" s="817">
        <v>41976</v>
      </c>
      <c r="C714" s="818" t="s">
        <v>8754</v>
      </c>
      <c r="D714" s="816" t="s">
        <v>617</v>
      </c>
      <c r="E714" s="819">
        <v>10291168</v>
      </c>
      <c r="F714" s="816">
        <v>29817541</v>
      </c>
      <c r="G714" s="816">
        <v>2704002</v>
      </c>
      <c r="H714" s="820" t="str">
        <f>IF(G714="","",VLOOKUP(G714,ARANCEL!$B$5:$D$121,2,FALSE))</f>
        <v xml:space="preserve">CORONA PERIFERICA </v>
      </c>
      <c r="I714" s="821"/>
      <c r="J714" s="816">
        <v>1</v>
      </c>
      <c r="K714" s="822">
        <f>IF(G714="","",VLOOKUP(G714,ARANCEL!$B$5:$D$121,3,FALSE)*J714)</f>
        <v>25865</v>
      </c>
      <c r="L714" s="1350" t="s">
        <v>9431</v>
      </c>
      <c r="M714" s="1350">
        <v>4500269283</v>
      </c>
      <c r="N714" s="1350" t="s">
        <v>9452</v>
      </c>
    </row>
    <row r="715" spans="1:14" s="924" customFormat="1" x14ac:dyDescent="0.25">
      <c r="A715" s="816" t="s">
        <v>305</v>
      </c>
      <c r="B715" s="817">
        <v>41669</v>
      </c>
      <c r="C715" s="818" t="s">
        <v>2597</v>
      </c>
      <c r="D715" s="816" t="s">
        <v>408</v>
      </c>
      <c r="E715" s="819">
        <v>10171008</v>
      </c>
      <c r="F715" s="816">
        <v>24687697</v>
      </c>
      <c r="G715" s="816">
        <v>2704001</v>
      </c>
      <c r="H715" s="820" t="str">
        <f>IF(G715="","",VLOOKUP(G715,ARANCEL!$B$5:$D$121,2,FALSE))</f>
        <v xml:space="preserve">CORONA DE SUSTITUCION </v>
      </c>
      <c r="I715" s="821" t="s">
        <v>308</v>
      </c>
      <c r="J715" s="816">
        <v>1</v>
      </c>
      <c r="K715" s="822">
        <f>IF(G715="","",VLOOKUP(G715,ARANCEL!$B$5:$D$121,3,FALSE)*J715)</f>
        <v>25865</v>
      </c>
      <c r="L715" s="1210" t="s">
        <v>3438</v>
      </c>
      <c r="M715" s="1210">
        <v>4500220789</v>
      </c>
      <c r="N715" s="1210">
        <v>8626</v>
      </c>
    </row>
    <row r="716" spans="1:14" s="941" customFormat="1" x14ac:dyDescent="0.25">
      <c r="A716" s="816" t="s">
        <v>305</v>
      </c>
      <c r="B716" s="817">
        <v>41669</v>
      </c>
      <c r="C716" s="818" t="s">
        <v>2597</v>
      </c>
      <c r="D716" s="816" t="s">
        <v>408</v>
      </c>
      <c r="E716" s="819">
        <v>10171008</v>
      </c>
      <c r="F716" s="816">
        <v>24687697</v>
      </c>
      <c r="G716" s="816">
        <v>2704005</v>
      </c>
      <c r="H716" s="820" t="str">
        <f>IF(G716="","",VLOOKUP(G716,ARANCEL!$B$5:$D$121,2,FALSE))</f>
        <v>PROVISORIO</v>
      </c>
      <c r="I716" s="821" t="s">
        <v>308</v>
      </c>
      <c r="J716" s="816">
        <v>1</v>
      </c>
      <c r="K716" s="822">
        <f>IF(G716="","",VLOOKUP(G716,ARANCEL!$B$5:$D$121,3,FALSE)*J716)</f>
        <v>3250</v>
      </c>
      <c r="L716" s="1210" t="s">
        <v>2842</v>
      </c>
      <c r="M716" s="1210">
        <v>4500216231</v>
      </c>
      <c r="N716" s="1210">
        <v>8404</v>
      </c>
    </row>
    <row r="717" spans="1:14" s="941" customFormat="1" x14ac:dyDescent="0.25">
      <c r="A717" s="816" t="s">
        <v>305</v>
      </c>
      <c r="B717" s="817">
        <v>41829</v>
      </c>
      <c r="C717" s="818" t="s">
        <v>5557</v>
      </c>
      <c r="D717" s="816" t="s">
        <v>89</v>
      </c>
      <c r="E717" s="819">
        <v>10222281</v>
      </c>
      <c r="F717" s="816">
        <v>26689666</v>
      </c>
      <c r="G717" s="816">
        <v>2705003</v>
      </c>
      <c r="H717" s="820" t="str">
        <f>IF(G717="","",VLOOKUP(G717,ARANCEL!$B$5:$D$121,2,FALSE))</f>
        <v>INCRUSTACION ESTETICA (ART-GLASS O CERAMICA)</v>
      </c>
      <c r="I717" s="821" t="s">
        <v>322</v>
      </c>
      <c r="J717" s="816">
        <v>1</v>
      </c>
      <c r="K717" s="822">
        <f>IF(G717="","",VLOOKUP(G717,ARANCEL!$B$5:$D$121,3,FALSE)*J717)</f>
        <v>15676</v>
      </c>
      <c r="L717" s="1210" t="s">
        <v>6017</v>
      </c>
      <c r="M717" s="1210">
        <v>4500243665</v>
      </c>
      <c r="N717" s="1210">
        <v>9791</v>
      </c>
    </row>
    <row r="718" spans="1:14" s="946" customFormat="1" x14ac:dyDescent="0.25">
      <c r="A718" s="816" t="s">
        <v>305</v>
      </c>
      <c r="B718" s="817">
        <v>41702</v>
      </c>
      <c r="C718" s="818" t="s">
        <v>3092</v>
      </c>
      <c r="D718" s="816" t="s">
        <v>604</v>
      </c>
      <c r="E718" s="819">
        <v>10178064</v>
      </c>
      <c r="F718" s="816">
        <v>24562931</v>
      </c>
      <c r="G718" s="816">
        <v>2705003</v>
      </c>
      <c r="H718" s="820" t="str">
        <f>IF(G718="","",VLOOKUP(G718,ARANCEL!$B$5:$D$121,2,FALSE))</f>
        <v>INCRUSTACION ESTETICA (ART-GLASS O CERAMICA)</v>
      </c>
      <c r="I718" s="821" t="s">
        <v>312</v>
      </c>
      <c r="J718" s="816">
        <v>1</v>
      </c>
      <c r="K718" s="822">
        <f>IF(G718="","",VLOOKUP(G718,ARANCEL!$B$5:$D$121,3,FALSE)*J718)</f>
        <v>15676</v>
      </c>
      <c r="L718" s="1210" t="s">
        <v>3438</v>
      </c>
      <c r="M718" s="1210">
        <v>4500220792</v>
      </c>
      <c r="N718" s="1210">
        <v>8628</v>
      </c>
    </row>
    <row r="719" spans="1:14" s="946" customFormat="1" x14ac:dyDescent="0.25">
      <c r="A719" s="816" t="s">
        <v>305</v>
      </c>
      <c r="B719" s="817">
        <v>41698</v>
      </c>
      <c r="C719" s="818" t="s">
        <v>3091</v>
      </c>
      <c r="D719" s="816" t="s">
        <v>2904</v>
      </c>
      <c r="E719" s="819">
        <v>10178018</v>
      </c>
      <c r="F719" s="816">
        <v>25251857</v>
      </c>
      <c r="G719" s="816">
        <v>2704005</v>
      </c>
      <c r="H719" s="820" t="str">
        <f>IF(G719="","",VLOOKUP(G719,ARANCEL!$B$5:$D$121,2,FALSE))</f>
        <v>PROVISORIO</v>
      </c>
      <c r="I719" s="821" t="s">
        <v>613</v>
      </c>
      <c r="J719" s="816">
        <v>2</v>
      </c>
      <c r="K719" s="822">
        <f>IF(G719="","",VLOOKUP(G719,ARANCEL!$B$5:$D$121,3,FALSE)*J719)</f>
        <v>6500</v>
      </c>
      <c r="L719" s="1210" t="s">
        <v>3438</v>
      </c>
      <c r="M719" s="1210">
        <v>4500220792</v>
      </c>
      <c r="N719" s="1210">
        <v>8628</v>
      </c>
    </row>
    <row r="720" spans="1:14" s="899" customFormat="1" x14ac:dyDescent="0.25">
      <c r="A720" s="816" t="s">
        <v>313</v>
      </c>
      <c r="B720" s="817">
        <v>41698</v>
      </c>
      <c r="C720" s="818" t="s">
        <v>3091</v>
      </c>
      <c r="D720" s="816" t="s">
        <v>2904</v>
      </c>
      <c r="E720" s="819">
        <v>10178018</v>
      </c>
      <c r="F720" s="816">
        <v>25251857</v>
      </c>
      <c r="G720" s="816">
        <v>2705004</v>
      </c>
      <c r="H720" s="820" t="str">
        <f>IF(G720="","",VLOOKUP(G720,ARANCEL!$B$5:$D$121,2,FALSE))</f>
        <v>CARILLA ESTETICA (ART-GLASS O CERAMICA)</v>
      </c>
      <c r="I720" s="821" t="s">
        <v>613</v>
      </c>
      <c r="J720" s="816">
        <v>2</v>
      </c>
      <c r="K720" s="822">
        <f>IF(G720="","",VLOOKUP(G720,ARANCEL!$B$5:$D$121,3,FALSE)*J720)</f>
        <v>53506</v>
      </c>
      <c r="L720" s="1210" t="s">
        <v>3438</v>
      </c>
      <c r="M720" s="1210">
        <v>4500220792</v>
      </c>
      <c r="N720" s="1210">
        <v>8628</v>
      </c>
    </row>
    <row r="721" spans="1:14" s="954" customFormat="1" x14ac:dyDescent="0.25">
      <c r="A721" s="816" t="s">
        <v>305</v>
      </c>
      <c r="B721" s="817">
        <v>41703</v>
      </c>
      <c r="C721" s="818" t="s">
        <v>3151</v>
      </c>
      <c r="D721" s="816" t="s">
        <v>89</v>
      </c>
      <c r="E721" s="819">
        <v>10178952</v>
      </c>
      <c r="F721" s="816">
        <v>25289896</v>
      </c>
      <c r="G721" s="816">
        <v>2705003</v>
      </c>
      <c r="H721" s="820" t="str">
        <f>IF(G721="","",VLOOKUP(G721,ARANCEL!$B$5:$D$121,2,FALSE))</f>
        <v>INCRUSTACION ESTETICA (ART-GLASS O CERAMICA)</v>
      </c>
      <c r="I721" s="821" t="s">
        <v>308</v>
      </c>
      <c r="J721" s="816">
        <v>1</v>
      </c>
      <c r="K721" s="822">
        <f>IF(G721="","",VLOOKUP(G721,ARANCEL!$B$5:$D$121,3,FALSE)*J721)</f>
        <v>15676</v>
      </c>
      <c r="L721" s="1210" t="s">
        <v>3438</v>
      </c>
      <c r="M721" s="1210">
        <v>4500220794</v>
      </c>
      <c r="N721" s="1210">
        <v>8629</v>
      </c>
    </row>
    <row r="722" spans="1:14" s="954" customFormat="1" x14ac:dyDescent="0.25">
      <c r="A722" s="816" t="s">
        <v>305</v>
      </c>
      <c r="B722" s="817">
        <v>41694</v>
      </c>
      <c r="C722" s="818" t="s">
        <v>2971</v>
      </c>
      <c r="D722" s="816" t="s">
        <v>2904</v>
      </c>
      <c r="E722" s="819">
        <v>10176987</v>
      </c>
      <c r="F722" s="816">
        <v>25148565</v>
      </c>
      <c r="G722" s="816">
        <v>2707001</v>
      </c>
      <c r="H722" s="820" t="str">
        <f>IF(G722="","",VLOOKUP(G722,ARANCEL!$B$5:$D$121,2,FALSE))</f>
        <v xml:space="preserve">PLANO DE RELAJACION </v>
      </c>
      <c r="I722" s="821" t="s">
        <v>306</v>
      </c>
      <c r="J722" s="816">
        <v>1</v>
      </c>
      <c r="K722" s="822">
        <f>IF(G722="","",VLOOKUP(G722,ARANCEL!$B$5:$D$121,3,FALSE)*J722)</f>
        <v>9221</v>
      </c>
      <c r="L722" s="1210" t="s">
        <v>3438</v>
      </c>
      <c r="M722" s="1210">
        <v>4500220790</v>
      </c>
      <c r="N722" s="1210">
        <v>8627</v>
      </c>
    </row>
    <row r="723" spans="1:14" s="954" customFormat="1" x14ac:dyDescent="0.25">
      <c r="A723" s="816" t="s">
        <v>305</v>
      </c>
      <c r="B723" s="817">
        <v>41753</v>
      </c>
      <c r="C723" s="818" t="s">
        <v>4188</v>
      </c>
      <c r="D723" s="816" t="s">
        <v>620</v>
      </c>
      <c r="E723" s="819">
        <v>10191838</v>
      </c>
      <c r="F723" s="816">
        <v>25742015</v>
      </c>
      <c r="G723" s="816">
        <v>2704005</v>
      </c>
      <c r="H723" s="820" t="str">
        <f>IF(G723="","",VLOOKUP(G723,ARANCEL!$B$5:$D$121,2,FALSE))</f>
        <v>PROVISORIO</v>
      </c>
      <c r="I723" s="821" t="s">
        <v>324</v>
      </c>
      <c r="J723" s="816">
        <v>1</v>
      </c>
      <c r="K723" s="822">
        <f>IF(G723="","",VLOOKUP(G723,ARANCEL!$B$5:$D$121,3,FALSE)*J723)</f>
        <v>3250</v>
      </c>
      <c r="L723" s="1210" t="s">
        <v>4612</v>
      </c>
      <c r="M723" s="1210">
        <v>4500230023</v>
      </c>
      <c r="N723" s="1210">
        <v>9207</v>
      </c>
    </row>
    <row r="724" spans="1:14" s="954" customFormat="1" x14ac:dyDescent="0.25">
      <c r="A724" s="816" t="s">
        <v>305</v>
      </c>
      <c r="B724" s="817">
        <v>41753</v>
      </c>
      <c r="C724" s="818" t="s">
        <v>4188</v>
      </c>
      <c r="D724" s="816" t="s">
        <v>620</v>
      </c>
      <c r="E724" s="819">
        <v>10191838</v>
      </c>
      <c r="F724" s="816">
        <v>25742015</v>
      </c>
      <c r="G724" s="816">
        <v>2704003</v>
      </c>
      <c r="H724" s="820" t="str">
        <f>IF(G724="","",VLOOKUP(G724,ARANCEL!$B$5:$D$121,2,FALSE))</f>
        <v xml:space="preserve">CORONA PERIFERICA CON PERNO MUÑON COLADO </v>
      </c>
      <c r="I724" s="821" t="s">
        <v>324</v>
      </c>
      <c r="J724" s="816">
        <v>1</v>
      </c>
      <c r="K724" s="822">
        <f>IF(G724="","",VLOOKUP(G724,ARANCEL!$B$5:$D$121,3,FALSE)*J724)</f>
        <v>32612</v>
      </c>
      <c r="L724" s="1210" t="s">
        <v>4612</v>
      </c>
      <c r="M724" s="1210">
        <v>4500230023</v>
      </c>
      <c r="N724" s="1210">
        <v>9207</v>
      </c>
    </row>
    <row r="725" spans="1:14" s="954" customFormat="1" x14ac:dyDescent="0.2">
      <c r="A725" s="843" t="s">
        <v>313</v>
      </c>
      <c r="B725" s="817">
        <v>41974</v>
      </c>
      <c r="C725" s="1230" t="s">
        <v>4188</v>
      </c>
      <c r="D725" s="1230" t="s">
        <v>620</v>
      </c>
      <c r="E725" s="1230">
        <v>10204844</v>
      </c>
      <c r="F725" s="1230">
        <v>25710719</v>
      </c>
      <c r="G725" s="1230">
        <v>2705003</v>
      </c>
      <c r="H725" s="820" t="str">
        <f>IF(G725="","",VLOOKUP(G725,ARANCEL!$B$5:$D$121,2,FALSE))</f>
        <v>INCRUSTACION ESTETICA (ART-GLASS O CERAMICA)</v>
      </c>
      <c r="I725" s="821"/>
      <c r="J725" s="816">
        <v>1</v>
      </c>
      <c r="K725" s="822">
        <f>IF(G725="","",VLOOKUP(G725,ARANCEL!$B$5:$D$121,3,FALSE)*J725)</f>
        <v>15676</v>
      </c>
      <c r="L725" s="1350" t="s">
        <v>9431</v>
      </c>
      <c r="M725" s="1350">
        <v>4500269283</v>
      </c>
      <c r="N725" s="1350" t="s">
        <v>9452</v>
      </c>
    </row>
    <row r="726" spans="1:14" s="954" customFormat="1" x14ac:dyDescent="0.25">
      <c r="A726" s="843" t="s">
        <v>313</v>
      </c>
      <c r="B726" s="817">
        <v>41796</v>
      </c>
      <c r="C726" s="818" t="s">
        <v>4188</v>
      </c>
      <c r="D726" s="816" t="s">
        <v>620</v>
      </c>
      <c r="E726" s="819">
        <v>10208883</v>
      </c>
      <c r="F726" s="816">
        <v>25742015</v>
      </c>
      <c r="G726" s="816">
        <v>2705003</v>
      </c>
      <c r="H726" s="820" t="str">
        <f>IF(G726="","",VLOOKUP(G726,ARANCEL!$B$5:$D$121,2,FALSE))</f>
        <v>INCRUSTACION ESTETICA (ART-GLASS O CERAMICA)</v>
      </c>
      <c r="I726" s="821" t="s">
        <v>308</v>
      </c>
      <c r="J726" s="816">
        <v>1</v>
      </c>
      <c r="K726" s="822">
        <f>IF(G726="","",VLOOKUP(G726,ARANCEL!$B$5:$D$121,3,FALSE)*J726)</f>
        <v>15676</v>
      </c>
      <c r="L726" s="1210" t="s">
        <v>6017</v>
      </c>
      <c r="M726" s="1210">
        <v>4500243665</v>
      </c>
      <c r="N726" s="1210">
        <v>9791</v>
      </c>
    </row>
    <row r="727" spans="1:14" s="956" customFormat="1" x14ac:dyDescent="0.25">
      <c r="A727" s="816" t="s">
        <v>305</v>
      </c>
      <c r="B727" s="817">
        <v>41919</v>
      </c>
      <c r="C727" s="818" t="s">
        <v>7516</v>
      </c>
      <c r="D727" s="816" t="s">
        <v>385</v>
      </c>
      <c r="E727" s="819">
        <v>10260894</v>
      </c>
      <c r="F727" s="816">
        <v>28485427</v>
      </c>
      <c r="G727" s="816">
        <v>2705003</v>
      </c>
      <c r="H727" s="820" t="str">
        <f>IF(G727="","",VLOOKUP(G727,ARANCEL!$B$5:$D$121,2,FALSE))</f>
        <v>INCRUSTACION ESTETICA (ART-GLASS O CERAMICA)</v>
      </c>
      <c r="I727" s="821" t="s">
        <v>326</v>
      </c>
      <c r="J727" s="816">
        <v>1</v>
      </c>
      <c r="K727" s="822">
        <f>IF(G727="","",VLOOKUP(G727,ARANCEL!$B$5:$D$121,3,FALSE)*J727)</f>
        <v>15676</v>
      </c>
      <c r="L727" s="1210" t="s">
        <v>7548</v>
      </c>
      <c r="M727" s="1210">
        <v>4500255264</v>
      </c>
      <c r="N727" s="1210" t="s">
        <v>7567</v>
      </c>
    </row>
    <row r="728" spans="1:14" s="954" customFormat="1" x14ac:dyDescent="0.25">
      <c r="A728" s="816" t="s">
        <v>305</v>
      </c>
      <c r="B728" s="817">
        <v>41933</v>
      </c>
      <c r="C728" s="818" t="s">
        <v>7516</v>
      </c>
      <c r="D728" s="816" t="s">
        <v>385</v>
      </c>
      <c r="E728" s="819">
        <v>10268146</v>
      </c>
      <c r="F728" s="816">
        <v>28485427</v>
      </c>
      <c r="G728" s="816">
        <v>2707001</v>
      </c>
      <c r="H728" s="820" t="str">
        <f>IF(G728="","",VLOOKUP(G728,ARANCEL!$B$5:$D$121,2,FALSE))</f>
        <v xml:space="preserve">PLANO DE RELAJACION </v>
      </c>
      <c r="I728" s="821" t="s">
        <v>306</v>
      </c>
      <c r="J728" s="816">
        <v>1</v>
      </c>
      <c r="K728" s="822">
        <f>IF(G728="","",VLOOKUP(G728,ARANCEL!$B$5:$D$121,3,FALSE)*J728)</f>
        <v>9221</v>
      </c>
      <c r="L728" s="1210" t="s">
        <v>8279</v>
      </c>
      <c r="M728" s="1210">
        <v>4500257653</v>
      </c>
      <c r="N728" s="1210" t="s">
        <v>8284</v>
      </c>
    </row>
    <row r="729" spans="1:14" s="954" customFormat="1" x14ac:dyDescent="0.25">
      <c r="A729" s="816" t="s">
        <v>305</v>
      </c>
      <c r="B729" s="817">
        <v>41801</v>
      </c>
      <c r="C729" s="818" t="s">
        <v>5037</v>
      </c>
      <c r="D729" s="816" t="s">
        <v>2904</v>
      </c>
      <c r="E729" s="819">
        <v>10208881</v>
      </c>
      <c r="F729" s="816">
        <v>26720850</v>
      </c>
      <c r="G729" s="816">
        <v>2707001</v>
      </c>
      <c r="H729" s="820" t="str">
        <f>IF(G729="","",VLOOKUP(G729,ARANCEL!$B$5:$D$121,2,FALSE))</f>
        <v xml:space="preserve">PLANO DE RELAJACION </v>
      </c>
      <c r="I729" s="821" t="s">
        <v>306</v>
      </c>
      <c r="J729" s="816">
        <v>1</v>
      </c>
      <c r="K729" s="822">
        <f>IF(G729="","",VLOOKUP(G729,ARANCEL!$B$5:$D$121,3,FALSE)*J729)</f>
        <v>9221</v>
      </c>
      <c r="L729" s="1210" t="s">
        <v>5742</v>
      </c>
      <c r="M729" s="1210">
        <v>4500239441</v>
      </c>
      <c r="N729" s="1210" t="s">
        <v>5755</v>
      </c>
    </row>
    <row r="730" spans="1:14" s="954" customFormat="1" x14ac:dyDescent="0.25">
      <c r="A730" s="816" t="s">
        <v>305</v>
      </c>
      <c r="B730" s="817">
        <v>41898</v>
      </c>
      <c r="C730" s="818" t="s">
        <v>7157</v>
      </c>
      <c r="D730" s="816" t="s">
        <v>2904</v>
      </c>
      <c r="E730" s="819">
        <v>10256598</v>
      </c>
      <c r="F730" s="816">
        <v>28520010</v>
      </c>
      <c r="G730" s="816">
        <v>2707001</v>
      </c>
      <c r="H730" s="820" t="str">
        <f>IF(G730="","",VLOOKUP(G730,ARANCEL!$B$5:$D$121,2,FALSE))</f>
        <v xml:space="preserve">PLANO DE RELAJACION </v>
      </c>
      <c r="I730" s="821" t="s">
        <v>306</v>
      </c>
      <c r="J730" s="816">
        <v>1</v>
      </c>
      <c r="K730" s="822">
        <f>IF(G730="","",VLOOKUP(G730,ARANCEL!$B$5:$D$121,3,FALSE)*J730)</f>
        <v>9221</v>
      </c>
      <c r="L730" s="1210" t="s">
        <v>7548</v>
      </c>
      <c r="M730" s="1210">
        <v>4500254790</v>
      </c>
      <c r="N730" s="1210" t="s">
        <v>7559</v>
      </c>
    </row>
    <row r="731" spans="1:14" s="954" customFormat="1" x14ac:dyDescent="0.25">
      <c r="A731" s="816" t="s">
        <v>305</v>
      </c>
      <c r="B731" s="817">
        <v>41859</v>
      </c>
      <c r="C731" s="818" t="s">
        <v>6344</v>
      </c>
      <c r="D731" s="816" t="s">
        <v>385</v>
      </c>
      <c r="E731" s="819">
        <v>10238533</v>
      </c>
      <c r="F731" s="816">
        <v>27856773</v>
      </c>
      <c r="G731" s="816">
        <v>2705003</v>
      </c>
      <c r="H731" s="820" t="str">
        <f>IF(G731="","",VLOOKUP(G731,ARANCEL!$B$5:$D$121,2,FALSE))</f>
        <v>INCRUSTACION ESTETICA (ART-GLASS O CERAMICA)</v>
      </c>
      <c r="I731" s="821" t="s">
        <v>7877</v>
      </c>
      <c r="J731" s="816">
        <v>2</v>
      </c>
      <c r="K731" s="822">
        <f>IF(G731="","",VLOOKUP(G731,ARANCEL!$B$5:$D$121,3,FALSE)*J731)</f>
        <v>31352</v>
      </c>
      <c r="L731" s="1210" t="s">
        <v>6905</v>
      </c>
      <c r="M731" s="1210">
        <v>4500249929</v>
      </c>
      <c r="N731" s="1210" t="s">
        <v>6907</v>
      </c>
    </row>
    <row r="732" spans="1:14" s="985" customFormat="1" x14ac:dyDescent="0.25">
      <c r="A732" s="816" t="s">
        <v>305</v>
      </c>
      <c r="B732" s="817">
        <v>41667</v>
      </c>
      <c r="C732" s="818" t="s">
        <v>2968</v>
      </c>
      <c r="D732" s="816" t="s">
        <v>599</v>
      </c>
      <c r="E732" s="819">
        <v>10169786</v>
      </c>
      <c r="F732" s="816">
        <v>24062508</v>
      </c>
      <c r="G732" s="816">
        <v>2704003</v>
      </c>
      <c r="H732" s="820" t="str">
        <f>IF(G732="","",VLOOKUP(G732,ARANCEL!$B$5:$D$121,2,FALSE))</f>
        <v xml:space="preserve">CORONA PERIFERICA CON PERNO MUÑON COLADO </v>
      </c>
      <c r="I732" s="821" t="s">
        <v>308</v>
      </c>
      <c r="J732" s="816">
        <v>1</v>
      </c>
      <c r="K732" s="822">
        <f>IF(G732="","",VLOOKUP(G732,ARANCEL!$B$5:$D$121,3,FALSE)*J732)</f>
        <v>32612</v>
      </c>
      <c r="L732" s="1210" t="s">
        <v>2842</v>
      </c>
      <c r="M732" s="1210">
        <v>4500216231</v>
      </c>
      <c r="N732" s="1210">
        <v>8404</v>
      </c>
    </row>
    <row r="733" spans="1:14" s="985" customFormat="1" x14ac:dyDescent="0.25">
      <c r="A733" s="816" t="s">
        <v>305</v>
      </c>
      <c r="B733" s="817">
        <v>41667</v>
      </c>
      <c r="C733" s="818" t="s">
        <v>2968</v>
      </c>
      <c r="D733" s="816" t="s">
        <v>599</v>
      </c>
      <c r="E733" s="819">
        <v>10169786</v>
      </c>
      <c r="F733" s="816">
        <v>24062508</v>
      </c>
      <c r="G733" s="816">
        <v>2704005</v>
      </c>
      <c r="H733" s="820" t="str">
        <f>IF(G733="","",VLOOKUP(G733,ARANCEL!$B$5:$D$121,2,FALSE))</f>
        <v>PROVISORIO</v>
      </c>
      <c r="I733" s="821" t="s">
        <v>308</v>
      </c>
      <c r="J733" s="816">
        <v>1</v>
      </c>
      <c r="K733" s="822">
        <f>IF(G733="","",VLOOKUP(G733,ARANCEL!$B$5:$D$121,3,FALSE)*J733)</f>
        <v>3250</v>
      </c>
      <c r="L733" s="1210" t="s">
        <v>2842</v>
      </c>
      <c r="M733" s="1210">
        <v>4500216231</v>
      </c>
      <c r="N733" s="1210">
        <v>8404</v>
      </c>
    </row>
    <row r="734" spans="1:14" s="954" customFormat="1" x14ac:dyDescent="0.25">
      <c r="A734" s="816" t="s">
        <v>305</v>
      </c>
      <c r="B734" s="817">
        <v>41724</v>
      </c>
      <c r="C734" s="818" t="s">
        <v>3543</v>
      </c>
      <c r="D734" s="816" t="s">
        <v>619</v>
      </c>
      <c r="E734" s="819">
        <v>10184052</v>
      </c>
      <c r="F734" s="816">
        <v>24501298</v>
      </c>
      <c r="G734" s="816">
        <v>2707001</v>
      </c>
      <c r="H734" s="820" t="str">
        <f>IF(G734="","",VLOOKUP(G734,ARANCEL!$B$5:$D$121,2,FALSE))</f>
        <v xml:space="preserve">PLANO DE RELAJACION </v>
      </c>
      <c r="I734" s="821" t="s">
        <v>306</v>
      </c>
      <c r="J734" s="816">
        <v>1</v>
      </c>
      <c r="K734" s="822">
        <f>IF(G734="","",VLOOKUP(G734,ARANCEL!$B$5:$D$121,3,FALSE)*J734)</f>
        <v>9221</v>
      </c>
      <c r="L734" s="1210" t="s">
        <v>3058</v>
      </c>
      <c r="M734" s="1210">
        <v>4500225665</v>
      </c>
      <c r="N734" s="1210">
        <v>8946</v>
      </c>
    </row>
    <row r="735" spans="1:14" s="985" customFormat="1" x14ac:dyDescent="0.25">
      <c r="A735" s="816" t="s">
        <v>305</v>
      </c>
      <c r="B735" s="817">
        <v>41855</v>
      </c>
      <c r="C735" s="818" t="s">
        <v>6234</v>
      </c>
      <c r="D735" s="816" t="s">
        <v>385</v>
      </c>
      <c r="E735" s="819">
        <v>10236196</v>
      </c>
      <c r="F735" s="816">
        <v>27824698</v>
      </c>
      <c r="G735" s="816">
        <v>2704013</v>
      </c>
      <c r="H735" s="820" t="str">
        <f>IF(G735="","",VLOOKUP(G735,ARANCEL!$B$5:$D$121,2,FALSE))</f>
        <v>PROVISORIO (POR PIEZA)</v>
      </c>
      <c r="I735" s="821" t="s">
        <v>325</v>
      </c>
      <c r="J735" s="816">
        <v>1</v>
      </c>
      <c r="K735" s="822">
        <f>IF(G735="","",VLOOKUP(G735,ARANCEL!$B$5:$D$121,3,FALSE)*J735)</f>
        <v>3250</v>
      </c>
      <c r="L735" s="1210" t="s">
        <v>6905</v>
      </c>
      <c r="M735" s="1210">
        <v>4500249929</v>
      </c>
      <c r="N735" s="1210" t="s">
        <v>6907</v>
      </c>
    </row>
    <row r="736" spans="1:14" s="985" customFormat="1" x14ac:dyDescent="0.25">
      <c r="A736" s="816" t="s">
        <v>305</v>
      </c>
      <c r="B736" s="817">
        <v>41855</v>
      </c>
      <c r="C736" s="818" t="s">
        <v>6234</v>
      </c>
      <c r="D736" s="816" t="s">
        <v>385</v>
      </c>
      <c r="E736" s="819">
        <v>10236196</v>
      </c>
      <c r="F736" s="816">
        <v>27824698</v>
      </c>
      <c r="G736" s="816">
        <v>2704003</v>
      </c>
      <c r="H736" s="820" t="str">
        <f>IF(G736="","",VLOOKUP(G736,ARANCEL!$B$5:$D$121,2,FALSE))</f>
        <v xml:space="preserve">CORONA PERIFERICA CON PERNO MUÑON COLADO </v>
      </c>
      <c r="I736" s="821" t="s">
        <v>325</v>
      </c>
      <c r="J736" s="816">
        <v>1</v>
      </c>
      <c r="K736" s="822">
        <f>IF(G736="","",VLOOKUP(G736,ARANCEL!$B$5:$D$121,3,FALSE)*J736)</f>
        <v>32612</v>
      </c>
      <c r="L736" s="1210" t="s">
        <v>6905</v>
      </c>
      <c r="M736" s="1210">
        <v>4500249929</v>
      </c>
      <c r="N736" s="1210" t="s">
        <v>6907</v>
      </c>
    </row>
    <row r="737" spans="1:14" s="954" customFormat="1" x14ac:dyDescent="0.25">
      <c r="A737" s="816" t="s">
        <v>305</v>
      </c>
      <c r="B737" s="817">
        <v>41765</v>
      </c>
      <c r="C737" s="818" t="s">
        <v>4380</v>
      </c>
      <c r="D737" s="816" t="s">
        <v>385</v>
      </c>
      <c r="E737" s="819">
        <v>10194436</v>
      </c>
      <c r="F737" s="816">
        <v>26176424</v>
      </c>
      <c r="G737" s="816">
        <v>2704013</v>
      </c>
      <c r="H737" s="820" t="str">
        <f>IF(G737="","",VLOOKUP(G737,ARANCEL!$B$5:$D$121,2,FALSE))</f>
        <v>PROVISORIO (POR PIEZA)</v>
      </c>
      <c r="I737" s="821" t="s">
        <v>633</v>
      </c>
      <c r="J737" s="816">
        <v>1</v>
      </c>
      <c r="K737" s="822">
        <f>IF(G737="","",VLOOKUP(G737,ARANCEL!$B$5:$D$121,3,FALSE)*J737)</f>
        <v>3250</v>
      </c>
      <c r="L737" s="1350" t="s">
        <v>9431</v>
      </c>
      <c r="M737" s="1350">
        <v>4500269283</v>
      </c>
      <c r="N737" s="1350" t="s">
        <v>9452</v>
      </c>
    </row>
    <row r="738" spans="1:14" s="986" customFormat="1" x14ac:dyDescent="0.25">
      <c r="A738" s="816" t="s">
        <v>305</v>
      </c>
      <c r="B738" s="817">
        <v>41765</v>
      </c>
      <c r="C738" s="818" t="s">
        <v>4380</v>
      </c>
      <c r="D738" s="816" t="s">
        <v>385</v>
      </c>
      <c r="E738" s="819">
        <v>10194436</v>
      </c>
      <c r="F738" s="816">
        <v>26176424</v>
      </c>
      <c r="G738" s="816">
        <v>2704003</v>
      </c>
      <c r="H738" s="820" t="str">
        <f>IF(G738="","",VLOOKUP(G738,ARANCEL!$B$5:$D$121,2,FALSE))</f>
        <v xml:space="preserve">CORONA PERIFERICA CON PERNO MUÑON COLADO </v>
      </c>
      <c r="I738" s="821" t="s">
        <v>633</v>
      </c>
      <c r="J738" s="816">
        <v>1</v>
      </c>
      <c r="K738" s="822">
        <f>IF(G738="","",VLOOKUP(G738,ARANCEL!$B$5:$D$121,3,FALSE)*J738)</f>
        <v>32612</v>
      </c>
      <c r="L738" s="1350" t="s">
        <v>9431</v>
      </c>
      <c r="M738" s="1350">
        <v>4500269283</v>
      </c>
      <c r="N738" s="1350" t="s">
        <v>9452</v>
      </c>
    </row>
    <row r="739" spans="1:14" s="986" customFormat="1" x14ac:dyDescent="0.25">
      <c r="A739" s="816" t="s">
        <v>305</v>
      </c>
      <c r="B739" s="817">
        <v>41703</v>
      </c>
      <c r="C739" s="818" t="s">
        <v>3108</v>
      </c>
      <c r="D739" s="816" t="s">
        <v>89</v>
      </c>
      <c r="E739" s="819">
        <v>10178610</v>
      </c>
      <c r="F739" s="816">
        <v>25014694</v>
      </c>
      <c r="G739" s="816">
        <v>2705003</v>
      </c>
      <c r="H739" s="820" t="str">
        <f>IF(G739="","",VLOOKUP(G739,ARANCEL!$B$5:$D$121,2,FALSE))</f>
        <v>INCRUSTACION ESTETICA (ART-GLASS O CERAMICA)</v>
      </c>
      <c r="I739" s="821" t="s">
        <v>632</v>
      </c>
      <c r="J739" s="816">
        <v>2</v>
      </c>
      <c r="K739" s="822">
        <f>IF(G739="","",VLOOKUP(G739,ARANCEL!$B$5:$D$121,3,FALSE)*J739)</f>
        <v>31352</v>
      </c>
      <c r="L739" s="1210" t="s">
        <v>3438</v>
      </c>
      <c r="M739" s="1210">
        <v>4500220794</v>
      </c>
      <c r="N739" s="1210">
        <v>8629</v>
      </c>
    </row>
    <row r="740" spans="1:14" s="986" customFormat="1" x14ac:dyDescent="0.25">
      <c r="A740" s="816" t="s">
        <v>305</v>
      </c>
      <c r="B740" s="817">
        <v>41816</v>
      </c>
      <c r="C740" s="818" t="s">
        <v>5358</v>
      </c>
      <c r="D740" s="816" t="s">
        <v>385</v>
      </c>
      <c r="E740" s="819">
        <v>10216874</v>
      </c>
      <c r="F740" s="816">
        <v>26780870</v>
      </c>
      <c r="G740" s="816">
        <v>2707001</v>
      </c>
      <c r="H740" s="820" t="str">
        <f>IF(G740="","",VLOOKUP(G740,ARANCEL!$B$5:$D$121,2,FALSE))</f>
        <v xml:space="preserve">PLANO DE RELAJACION </v>
      </c>
      <c r="I740" s="821" t="s">
        <v>306</v>
      </c>
      <c r="J740" s="816">
        <v>1</v>
      </c>
      <c r="K740" s="822">
        <f>IF(G740="","",VLOOKUP(G740,ARANCEL!$B$5:$D$121,3,FALSE)*J740)</f>
        <v>9221</v>
      </c>
      <c r="L740" s="1210" t="s">
        <v>5742</v>
      </c>
      <c r="M740" s="1210">
        <v>4500239441</v>
      </c>
      <c r="N740" s="1210" t="s">
        <v>5755</v>
      </c>
    </row>
    <row r="741" spans="1:14" s="986" customFormat="1" x14ac:dyDescent="0.25">
      <c r="A741" s="816" t="s">
        <v>305</v>
      </c>
      <c r="B741" s="817">
        <v>41829</v>
      </c>
      <c r="C741" s="818" t="s">
        <v>5705</v>
      </c>
      <c r="D741" s="816" t="s">
        <v>619</v>
      </c>
      <c r="E741" s="819">
        <v>10223936</v>
      </c>
      <c r="F741" s="816">
        <v>27019528</v>
      </c>
      <c r="G741" s="816">
        <v>2707001</v>
      </c>
      <c r="H741" s="820" t="str">
        <f>IF(G741="","",VLOOKUP(G741,ARANCEL!$B$5:$D$121,2,FALSE))</f>
        <v xml:space="preserve">PLANO DE RELAJACION </v>
      </c>
      <c r="I741" s="821" t="s">
        <v>306</v>
      </c>
      <c r="J741" s="816">
        <v>1</v>
      </c>
      <c r="K741" s="822">
        <f>IF(G741="","",VLOOKUP(G741,ARANCEL!$B$5:$D$121,3,FALSE)*J741)</f>
        <v>9221</v>
      </c>
      <c r="L741" s="1210" t="s">
        <v>6017</v>
      </c>
      <c r="M741" s="1210">
        <v>4500243665</v>
      </c>
      <c r="N741" s="1210">
        <v>9791</v>
      </c>
    </row>
    <row r="742" spans="1:14" s="986" customFormat="1" x14ac:dyDescent="0.25">
      <c r="A742" s="816" t="s">
        <v>305</v>
      </c>
      <c r="B742" s="817">
        <v>41848</v>
      </c>
      <c r="C742" s="818" t="s">
        <v>6084</v>
      </c>
      <c r="D742" s="816" t="s">
        <v>599</v>
      </c>
      <c r="E742" s="819">
        <v>10232043</v>
      </c>
      <c r="F742" s="816">
        <v>27659966</v>
      </c>
      <c r="G742" s="816">
        <v>2704005</v>
      </c>
      <c r="H742" s="820" t="str">
        <f>IF(G742="","",VLOOKUP(G742,ARANCEL!$B$5:$D$121,2,FALSE))</f>
        <v>PROVISORIO</v>
      </c>
      <c r="I742" s="821" t="s">
        <v>337</v>
      </c>
      <c r="J742" s="816">
        <v>1</v>
      </c>
      <c r="K742" s="822">
        <f>IF(G742="","",VLOOKUP(G742,ARANCEL!$B$5:$D$121,3,FALSE)*J742)</f>
        <v>3250</v>
      </c>
      <c r="L742" s="1210" t="s">
        <v>6017</v>
      </c>
      <c r="M742" s="1210">
        <v>4500245532</v>
      </c>
      <c r="N742" s="1210">
        <v>9813</v>
      </c>
    </row>
    <row r="743" spans="1:14" s="986" customFormat="1" x14ac:dyDescent="0.25">
      <c r="A743" s="843" t="s">
        <v>305</v>
      </c>
      <c r="B743" s="817">
        <v>41848</v>
      </c>
      <c r="C743" s="818" t="s">
        <v>6084</v>
      </c>
      <c r="D743" s="816" t="s">
        <v>599</v>
      </c>
      <c r="E743" s="819">
        <v>10232043</v>
      </c>
      <c r="F743" s="816">
        <v>27659966</v>
      </c>
      <c r="G743" s="816">
        <v>2704002</v>
      </c>
      <c r="H743" s="820" t="str">
        <f>IF(G743="","",VLOOKUP(G743,ARANCEL!$B$5:$D$121,2,FALSE))</f>
        <v xml:space="preserve">CORONA PERIFERICA </v>
      </c>
      <c r="I743" s="821" t="s">
        <v>337</v>
      </c>
      <c r="J743" s="816">
        <v>1</v>
      </c>
      <c r="K743" s="822">
        <f>IF(G743="","",VLOOKUP(G743,ARANCEL!$B$5:$D$121,3,FALSE)*J743)</f>
        <v>25865</v>
      </c>
      <c r="L743" s="1210" t="s">
        <v>6017</v>
      </c>
      <c r="M743" s="1210">
        <v>4500245532</v>
      </c>
      <c r="N743" s="1210">
        <v>9813</v>
      </c>
    </row>
    <row r="744" spans="1:14" s="986" customFormat="1" x14ac:dyDescent="0.25">
      <c r="A744" s="816" t="s">
        <v>305</v>
      </c>
      <c r="B744" s="817">
        <v>41996</v>
      </c>
      <c r="C744" s="818" t="s">
        <v>9155</v>
      </c>
      <c r="D744" s="816" t="s">
        <v>607</v>
      </c>
      <c r="E744" s="819">
        <v>10304345</v>
      </c>
      <c r="F744" s="816">
        <v>29993105</v>
      </c>
      <c r="G744" s="816">
        <v>2704005</v>
      </c>
      <c r="H744" s="820" t="str">
        <f>IF(G744="","",VLOOKUP(G744,ARANCEL!$B$5:$D$121,2,FALSE))</f>
        <v>PROVISORIO</v>
      </c>
      <c r="I744" s="821" t="s">
        <v>317</v>
      </c>
      <c r="J744" s="816">
        <v>1</v>
      </c>
      <c r="K744" s="822">
        <f>IF(G744="","",VLOOKUP(G744,ARANCEL!$B$5:$D$121,3,FALSE)*J744)</f>
        <v>3250</v>
      </c>
      <c r="L744" s="1249" t="str">
        <f>IF(E744="","","IMPAGO")</f>
        <v>IMPAGO</v>
      </c>
      <c r="M744" s="1249" t="str">
        <f>IF(L744="IMPAGO","SIN O.C.","")</f>
        <v>SIN O.C.</v>
      </c>
      <c r="N744" s="1249" t="str">
        <f>IF(L744="IMPAGO","SIN FACT.","")</f>
        <v>SIN FACT.</v>
      </c>
    </row>
    <row r="745" spans="1:14" s="620" customFormat="1" x14ac:dyDescent="0.25">
      <c r="A745" s="259" t="s">
        <v>606</v>
      </c>
      <c r="B745" s="260">
        <v>42011</v>
      </c>
      <c r="C745" s="118" t="s">
        <v>9155</v>
      </c>
      <c r="D745" s="119" t="s">
        <v>607</v>
      </c>
      <c r="E745" s="162">
        <v>10304345</v>
      </c>
      <c r="F745" s="119">
        <v>29993105</v>
      </c>
      <c r="G745" s="259">
        <v>2704006</v>
      </c>
      <c r="H745" s="120" t="str">
        <f>IF(G745="","",VLOOKUP(G745,ARANCEL!$B$5:$D$121,2,FALSE))</f>
        <v xml:space="preserve">CERAMICA ALUMINOSA ANTERIOR O POSTERIOR </v>
      </c>
      <c r="I745" s="121" t="s">
        <v>317</v>
      </c>
      <c r="J745" s="119">
        <v>1</v>
      </c>
      <c r="K745" s="122">
        <f>IF(G745="","",VLOOKUP(G745,ARANCEL!$B$5:$D$121,3,FALSE)*J745)</f>
        <v>31487</v>
      </c>
      <c r="L745" s="1235" t="str">
        <f>IF(E745="","","IMPAGO")</f>
        <v>IMPAGO</v>
      </c>
      <c r="M745" s="1235" t="str">
        <f>IF(L745="IMPAGO","SIN O.C.","")</f>
        <v>SIN O.C.</v>
      </c>
      <c r="N745" s="1235" t="str">
        <f>IF(L745="IMPAGO","SIN FACT.","")</f>
        <v>SIN FACT.</v>
      </c>
    </row>
    <row r="746" spans="1:14" s="986" customFormat="1" x14ac:dyDescent="0.25">
      <c r="A746" s="816" t="s">
        <v>313</v>
      </c>
      <c r="B746" s="817">
        <v>42011</v>
      </c>
      <c r="C746" s="818" t="s">
        <v>9155</v>
      </c>
      <c r="D746" s="816" t="s">
        <v>607</v>
      </c>
      <c r="E746" s="819">
        <v>10304345</v>
      </c>
      <c r="F746" s="816">
        <v>29993105</v>
      </c>
      <c r="G746" s="816">
        <v>2704013</v>
      </c>
      <c r="H746" s="820" t="str">
        <f>IF(G746="","",VLOOKUP(G746,ARANCEL!$B$5:$D$121,2,FALSE))</f>
        <v>PROVISORIO (POR PIEZA)</v>
      </c>
      <c r="I746" s="821"/>
      <c r="J746" s="816">
        <v>1</v>
      </c>
      <c r="K746" s="822">
        <f>IF(G746="","",VLOOKUP(G746,ARANCEL!$B$5:$D$121,3,FALSE)*J746)</f>
        <v>3250</v>
      </c>
      <c r="L746" s="1249" t="str">
        <f>IF(E746="","","IMPAGO")</f>
        <v>IMPAGO</v>
      </c>
      <c r="M746" s="1249" t="str">
        <f>IF(L746="IMPAGO","SIN O.C.","")</f>
        <v>SIN O.C.</v>
      </c>
      <c r="N746" s="1249" t="str">
        <f>IF(L746="IMPAGO","SIN FACT.","")</f>
        <v>SIN FACT.</v>
      </c>
    </row>
    <row r="747" spans="1:14" s="1015" customFormat="1" x14ac:dyDescent="0.25">
      <c r="A747" s="816" t="s">
        <v>305</v>
      </c>
      <c r="B747" s="817">
        <v>41768</v>
      </c>
      <c r="C747" s="818" t="s">
        <v>4374</v>
      </c>
      <c r="D747" s="816" t="s">
        <v>619</v>
      </c>
      <c r="E747" s="819">
        <v>10195090</v>
      </c>
      <c r="F747" s="816">
        <v>25386409</v>
      </c>
      <c r="G747" s="816">
        <v>2704013</v>
      </c>
      <c r="H747" s="820" t="str">
        <f>IF(G747="","",VLOOKUP(G747,ARANCEL!$B$5:$D$121,2,FALSE))</f>
        <v>PROVISORIO (POR PIEZA)</v>
      </c>
      <c r="I747" s="821" t="s">
        <v>308</v>
      </c>
      <c r="J747" s="816">
        <v>1</v>
      </c>
      <c r="K747" s="822">
        <f>IF(G747="","",VLOOKUP(G747,ARANCEL!$B$5:$D$121,3,FALSE)*J747)</f>
        <v>3250</v>
      </c>
      <c r="L747" s="1210" t="s">
        <v>5292</v>
      </c>
      <c r="M747" s="1210">
        <v>4500235498</v>
      </c>
      <c r="N747" s="1210">
        <v>9398</v>
      </c>
    </row>
    <row r="748" spans="1:14" s="1015" customFormat="1" x14ac:dyDescent="0.25">
      <c r="A748" s="816" t="s">
        <v>606</v>
      </c>
      <c r="B748" s="817">
        <v>41768</v>
      </c>
      <c r="C748" s="818" t="s">
        <v>4374</v>
      </c>
      <c r="D748" s="816" t="s">
        <v>619</v>
      </c>
      <c r="E748" s="819">
        <v>10195090</v>
      </c>
      <c r="F748" s="816">
        <v>25386409</v>
      </c>
      <c r="G748" s="816">
        <v>2704003</v>
      </c>
      <c r="H748" s="820" t="str">
        <f>IF(G748="","",VLOOKUP(G748,ARANCEL!$B$5:$D$121,2,FALSE))</f>
        <v xml:space="preserve">CORONA PERIFERICA CON PERNO MUÑON COLADO </v>
      </c>
      <c r="I748" s="821" t="s">
        <v>308</v>
      </c>
      <c r="J748" s="816">
        <v>1</v>
      </c>
      <c r="K748" s="822">
        <f>IF(G748="","",VLOOKUP(G748,ARANCEL!$B$5:$D$121,3,FALSE)*J748)</f>
        <v>32612</v>
      </c>
      <c r="L748" s="1210" t="s">
        <v>5292</v>
      </c>
      <c r="M748" s="1210">
        <v>4500235498</v>
      </c>
      <c r="N748" s="1210">
        <v>9398</v>
      </c>
    </row>
    <row r="749" spans="1:14" s="986" customFormat="1" x14ac:dyDescent="0.25">
      <c r="A749" s="816" t="s">
        <v>305</v>
      </c>
      <c r="B749" s="817">
        <v>41808</v>
      </c>
      <c r="C749" s="818" t="s">
        <v>4374</v>
      </c>
      <c r="D749" s="816" t="s">
        <v>619</v>
      </c>
      <c r="E749" s="819">
        <v>10212599</v>
      </c>
      <c r="F749" s="816">
        <v>25386409</v>
      </c>
      <c r="G749" s="816">
        <v>2707001</v>
      </c>
      <c r="H749" s="820" t="str">
        <f>IF(G749="","",VLOOKUP(G749,ARANCEL!$B$5:$D$121,2,FALSE))</f>
        <v xml:space="preserve">PLANO DE RELAJACION </v>
      </c>
      <c r="I749" s="821" t="s">
        <v>306</v>
      </c>
      <c r="J749" s="816">
        <v>1</v>
      </c>
      <c r="K749" s="822">
        <f>IF(G749="","",VLOOKUP(G749,ARANCEL!$B$5:$D$121,3,FALSE)*J749)</f>
        <v>9221</v>
      </c>
      <c r="L749" s="1210" t="s">
        <v>5742</v>
      </c>
      <c r="M749" s="1210">
        <v>4500239441</v>
      </c>
      <c r="N749" s="1210" t="s">
        <v>5755</v>
      </c>
    </row>
    <row r="750" spans="1:14" s="986" customFormat="1" x14ac:dyDescent="0.25">
      <c r="A750" s="816" t="s">
        <v>305</v>
      </c>
      <c r="B750" s="817">
        <v>41709</v>
      </c>
      <c r="C750" s="818" t="s">
        <v>3266</v>
      </c>
      <c r="D750" s="816" t="s">
        <v>598</v>
      </c>
      <c r="E750" s="819">
        <v>10180700</v>
      </c>
      <c r="F750" s="816">
        <v>20718228</v>
      </c>
      <c r="G750" s="816">
        <v>2702048</v>
      </c>
      <c r="H750" s="820" t="str">
        <f>IF(G750="","",VLOOKUP(G750,ARANCEL!$B$5:$D$121,2,FALSE))</f>
        <v xml:space="preserve">SERVICIO LAB. IMPLANTE CORONA CEMENTADA/ATORNILLADA </v>
      </c>
      <c r="I750" s="821" t="s">
        <v>326</v>
      </c>
      <c r="J750" s="816">
        <v>1</v>
      </c>
      <c r="K750" s="822">
        <f>IF(G750="","",VLOOKUP(G750,ARANCEL!$B$5:$D$121,3,FALSE)*J750)</f>
        <v>43857</v>
      </c>
      <c r="L750" s="1249" t="str">
        <f>IF(E750="","","IMPAGO")</f>
        <v>IMPAGO</v>
      </c>
      <c r="M750" s="1249" t="str">
        <f>IF(L750="IMPAGO","SIN O.C.","")</f>
        <v>SIN O.C.</v>
      </c>
      <c r="N750" s="1249" t="str">
        <f>IF(L750="IMPAGO","SIN FACT.","")</f>
        <v>SIN FACT.</v>
      </c>
    </row>
    <row r="751" spans="1:14" s="1021" customFormat="1" x14ac:dyDescent="0.25">
      <c r="A751" s="816" t="s">
        <v>305</v>
      </c>
      <c r="B751" s="817">
        <v>41766</v>
      </c>
      <c r="C751" s="818" t="s">
        <v>4349</v>
      </c>
      <c r="D751" s="816" t="s">
        <v>385</v>
      </c>
      <c r="E751" s="819">
        <v>10194147</v>
      </c>
      <c r="F751" s="816">
        <v>25551012</v>
      </c>
      <c r="G751" s="816">
        <v>2705003</v>
      </c>
      <c r="H751" s="820" t="str">
        <f>IF(G751="","",VLOOKUP(G751,ARANCEL!$B$5:$D$121,2,FALSE))</f>
        <v>INCRUSTACION ESTETICA (ART-GLASS O CERAMICA)</v>
      </c>
      <c r="I751" s="821" t="s">
        <v>316</v>
      </c>
      <c r="J751" s="816">
        <v>1</v>
      </c>
      <c r="K751" s="822">
        <f>IF(G751="","",VLOOKUP(G751,ARANCEL!$B$5:$D$121,3,FALSE)*J751)</f>
        <v>15676</v>
      </c>
      <c r="L751" s="1210" t="s">
        <v>5292</v>
      </c>
      <c r="M751" s="1210">
        <v>4500235498</v>
      </c>
      <c r="N751" s="1210">
        <v>9398</v>
      </c>
    </row>
    <row r="752" spans="1:14" s="1021" customFormat="1" x14ac:dyDescent="0.25">
      <c r="A752" s="816" t="s">
        <v>305</v>
      </c>
      <c r="B752" s="817">
        <v>41786</v>
      </c>
      <c r="C752" s="818" t="s">
        <v>4349</v>
      </c>
      <c r="D752" s="816" t="s">
        <v>385</v>
      </c>
      <c r="E752" s="819">
        <v>10203257</v>
      </c>
      <c r="F752" s="816">
        <v>25551012</v>
      </c>
      <c r="G752" s="816">
        <v>2705003</v>
      </c>
      <c r="H752" s="820" t="str">
        <f>IF(G752="","",VLOOKUP(G752,ARANCEL!$B$5:$D$121,2,FALSE))</f>
        <v>INCRUSTACION ESTETICA (ART-GLASS O CERAMICA)</v>
      </c>
      <c r="I752" s="821" t="s">
        <v>324</v>
      </c>
      <c r="J752" s="816">
        <v>1</v>
      </c>
      <c r="K752" s="822">
        <f>IF(G752="","",VLOOKUP(G752,ARANCEL!$B$5:$D$121,3,FALSE)*J752)</f>
        <v>15676</v>
      </c>
      <c r="L752" s="1350" t="s">
        <v>9431</v>
      </c>
      <c r="M752" s="1350">
        <v>4500269283</v>
      </c>
      <c r="N752" s="1350" t="s">
        <v>9452</v>
      </c>
    </row>
    <row r="753" spans="1:14" s="1021" customFormat="1" x14ac:dyDescent="0.25">
      <c r="A753" s="816" t="s">
        <v>305</v>
      </c>
      <c r="B753" s="817">
        <v>41939</v>
      </c>
      <c r="C753" s="818" t="s">
        <v>7845</v>
      </c>
      <c r="D753" s="816" t="s">
        <v>408</v>
      </c>
      <c r="E753" s="819">
        <v>10270301</v>
      </c>
      <c r="F753" s="816">
        <v>29110649</v>
      </c>
      <c r="G753" s="816">
        <v>2705003</v>
      </c>
      <c r="H753" s="820" t="str">
        <f>IF(G753="","",VLOOKUP(G753,ARANCEL!$B$5:$D$121,2,FALSE))</f>
        <v>INCRUSTACION ESTETICA (ART-GLASS O CERAMICA)</v>
      </c>
      <c r="I753" s="821" t="s">
        <v>618</v>
      </c>
      <c r="J753" s="816">
        <v>1</v>
      </c>
      <c r="K753" s="822">
        <f>IF(G753="","",VLOOKUP(G753,ARANCEL!$B$5:$D$121,3,FALSE)*J753)</f>
        <v>15676</v>
      </c>
      <c r="L753" s="1210" t="s">
        <v>8279</v>
      </c>
      <c r="M753" s="1210">
        <v>4500260648</v>
      </c>
      <c r="N753" s="1210" t="s">
        <v>8295</v>
      </c>
    </row>
    <row r="754" spans="1:14" s="1021" customFormat="1" x14ac:dyDescent="0.25">
      <c r="A754" s="816" t="s">
        <v>305</v>
      </c>
      <c r="B754" s="817">
        <v>42030</v>
      </c>
      <c r="C754" s="818" t="s">
        <v>9756</v>
      </c>
      <c r="D754" s="816" t="s">
        <v>408</v>
      </c>
      <c r="E754" s="819">
        <v>10312802</v>
      </c>
      <c r="F754" s="816">
        <v>29532640</v>
      </c>
      <c r="G754" s="816">
        <v>2704005</v>
      </c>
      <c r="H754" s="820" t="str">
        <f>IF(G754="","",VLOOKUP(G754,ARANCEL!$B$5:$D$121,2,FALSE))</f>
        <v>PROVISORIO</v>
      </c>
      <c r="I754" s="821" t="s">
        <v>316</v>
      </c>
      <c r="J754" s="816">
        <v>1</v>
      </c>
      <c r="K754" s="822">
        <f>IF(G754="","",VLOOKUP(G754,ARANCEL!$B$5:$D$121,3,FALSE)*J754)</f>
        <v>3250</v>
      </c>
      <c r="L754" s="1249" t="str">
        <f>IF(E754="","","IMPAGO")</f>
        <v>IMPAGO</v>
      </c>
      <c r="M754" s="1249" t="str">
        <f>IF(L754="IMPAGO","SIN O.C.","")</f>
        <v>SIN O.C.</v>
      </c>
      <c r="N754" s="1249" t="str">
        <f>IF(L754="IMPAGO","SIN FACT.","")</f>
        <v>SIN FACT.</v>
      </c>
    </row>
    <row r="755" spans="1:14" s="1021" customFormat="1" x14ac:dyDescent="0.25">
      <c r="A755" s="816" t="s">
        <v>313</v>
      </c>
      <c r="B755" s="817">
        <v>42030</v>
      </c>
      <c r="C755" s="818" t="s">
        <v>9756</v>
      </c>
      <c r="D755" s="816" t="s">
        <v>408</v>
      </c>
      <c r="E755" s="819">
        <v>10312802</v>
      </c>
      <c r="F755" s="816">
        <v>29532640</v>
      </c>
      <c r="G755" s="816">
        <v>2704001</v>
      </c>
      <c r="H755" s="820" t="str">
        <f>IF(G755="","",VLOOKUP(G755,ARANCEL!$B$5:$D$121,2,FALSE))</f>
        <v xml:space="preserve">CORONA DE SUSTITUCION </v>
      </c>
      <c r="I755" s="821"/>
      <c r="J755" s="816">
        <v>1</v>
      </c>
      <c r="K755" s="822">
        <f>IF(G755="","",VLOOKUP(G755,ARANCEL!$B$5:$D$121,3,FALSE)*J755)</f>
        <v>25865</v>
      </c>
      <c r="L755" s="1249" t="str">
        <f>IF(E755="","","IMPAGO")</f>
        <v>IMPAGO</v>
      </c>
      <c r="M755" s="1249" t="str">
        <f>IF(L755="IMPAGO","SIN O.C.","")</f>
        <v>SIN O.C.</v>
      </c>
      <c r="N755" s="1249" t="str">
        <f>IF(L755="IMPAGO","SIN FACT.","")</f>
        <v>SIN FACT.</v>
      </c>
    </row>
    <row r="756" spans="1:14" s="973" customFormat="1" x14ac:dyDescent="0.25">
      <c r="A756" s="816" t="s">
        <v>313</v>
      </c>
      <c r="B756" s="817">
        <v>42030</v>
      </c>
      <c r="C756" s="818" t="s">
        <v>9756</v>
      </c>
      <c r="D756" s="816" t="s">
        <v>408</v>
      </c>
      <c r="E756" s="819">
        <v>10312802</v>
      </c>
      <c r="F756" s="816">
        <v>29532640</v>
      </c>
      <c r="G756" s="816">
        <v>2707001</v>
      </c>
      <c r="H756" s="820" t="str">
        <f>IF(G756="","",VLOOKUP(G756,ARANCEL!$B$5:$D$121,2,FALSE))</f>
        <v xml:space="preserve">PLANO DE RELAJACION </v>
      </c>
      <c r="I756" s="821"/>
      <c r="J756" s="816">
        <v>1</v>
      </c>
      <c r="K756" s="822">
        <f>IF(G756="","",VLOOKUP(G756,ARANCEL!$B$5:$D$121,3,FALSE)*J756)</f>
        <v>9221</v>
      </c>
      <c r="L756" s="1249" t="str">
        <f>IF(E756="","","IMPAGO")</f>
        <v>IMPAGO</v>
      </c>
      <c r="M756" s="1249" t="str">
        <f>IF(L756="IMPAGO","SIN O.C.","")</f>
        <v>SIN O.C.</v>
      </c>
      <c r="N756" s="1249" t="str">
        <f>IF(L756="IMPAGO","SIN FACT.","")</f>
        <v>SIN FACT.</v>
      </c>
    </row>
    <row r="757" spans="1:14" s="1021" customFormat="1" x14ac:dyDescent="0.25">
      <c r="A757" s="816" t="s">
        <v>305</v>
      </c>
      <c r="B757" s="817">
        <v>41641</v>
      </c>
      <c r="C757" s="818" t="s">
        <v>3384</v>
      </c>
      <c r="D757" s="816" t="s">
        <v>607</v>
      </c>
      <c r="E757" s="819">
        <v>10168330</v>
      </c>
      <c r="F757" s="816">
        <v>24404300</v>
      </c>
      <c r="G757" s="816">
        <v>2707001</v>
      </c>
      <c r="H757" s="820" t="str">
        <f>IF(G757="","",VLOOKUP(G757,ARANCEL!$B$5:$D$121,2,FALSE))</f>
        <v xml:space="preserve">PLANO DE RELAJACION </v>
      </c>
      <c r="I757" s="821" t="s">
        <v>306</v>
      </c>
      <c r="J757" s="816">
        <v>1</v>
      </c>
      <c r="K757" s="822">
        <f>IF(G757="","",VLOOKUP(G757,ARANCEL!$B$5:$D$121,3,FALSE)*J757)</f>
        <v>9221</v>
      </c>
      <c r="L757" s="1248" t="s">
        <v>597</v>
      </c>
      <c r="M757" s="1248">
        <v>4500211683</v>
      </c>
      <c r="N757" s="1248">
        <v>8221</v>
      </c>
    </row>
    <row r="758" spans="1:14" s="1021" customFormat="1" x14ac:dyDescent="0.25">
      <c r="A758" s="816" t="s">
        <v>305</v>
      </c>
      <c r="B758" s="817">
        <v>41834</v>
      </c>
      <c r="C758" s="818" t="s">
        <v>5779</v>
      </c>
      <c r="D758" s="816" t="s">
        <v>598</v>
      </c>
      <c r="E758" s="819">
        <v>10226065</v>
      </c>
      <c r="F758" s="816">
        <v>27298373</v>
      </c>
      <c r="G758" s="816">
        <v>2704001</v>
      </c>
      <c r="H758" s="820" t="str">
        <f>IF(G758="","",VLOOKUP(G758,ARANCEL!$B$5:$D$121,2,FALSE))</f>
        <v xml:space="preserve">CORONA DE SUSTITUCION </v>
      </c>
      <c r="I758" s="821" t="s">
        <v>316</v>
      </c>
      <c r="J758" s="816">
        <v>1</v>
      </c>
      <c r="K758" s="822">
        <f>IF(G758="","",VLOOKUP(G758,ARANCEL!$B$5:$D$121,3,FALSE)*J758)</f>
        <v>25865</v>
      </c>
      <c r="L758" s="1210" t="s">
        <v>6017</v>
      </c>
      <c r="M758" s="1210">
        <v>4500243665</v>
      </c>
      <c r="N758" s="1210">
        <v>9791</v>
      </c>
    </row>
    <row r="759" spans="1:14" s="1021" customFormat="1" x14ac:dyDescent="0.25">
      <c r="A759" s="824" t="s">
        <v>305</v>
      </c>
      <c r="B759" s="817">
        <v>41834</v>
      </c>
      <c r="C759" s="818" t="s">
        <v>5779</v>
      </c>
      <c r="D759" s="816" t="s">
        <v>598</v>
      </c>
      <c r="E759" s="819">
        <v>10226065</v>
      </c>
      <c r="F759" s="816">
        <v>27298373</v>
      </c>
      <c r="G759" s="816">
        <v>2704005</v>
      </c>
      <c r="H759" s="820" t="str">
        <f>IF(G759="","",VLOOKUP(G759,ARANCEL!$B$5:$D$121,2,FALSE))</f>
        <v>PROVISORIO</v>
      </c>
      <c r="I759" s="821" t="s">
        <v>316</v>
      </c>
      <c r="J759" s="816">
        <v>1</v>
      </c>
      <c r="K759" s="822">
        <f>IF(G759="","",VLOOKUP(G759,ARANCEL!$B$5:$D$121,3,FALSE)*J759)</f>
        <v>3250</v>
      </c>
      <c r="L759" s="1210" t="s">
        <v>6017</v>
      </c>
      <c r="M759" s="1210">
        <v>4500245532</v>
      </c>
      <c r="N759" s="1210">
        <v>9813</v>
      </c>
    </row>
    <row r="760" spans="1:14" s="1028" customFormat="1" x14ac:dyDescent="0.25">
      <c r="A760" s="816" t="s">
        <v>305</v>
      </c>
      <c r="B760" s="817">
        <v>41810</v>
      </c>
      <c r="C760" s="818" t="s">
        <v>5328</v>
      </c>
      <c r="D760" s="816" t="s">
        <v>598</v>
      </c>
      <c r="E760" s="819">
        <v>10215905</v>
      </c>
      <c r="F760" s="816">
        <v>25807647</v>
      </c>
      <c r="G760" s="816">
        <v>2704002</v>
      </c>
      <c r="H760" s="820" t="str">
        <f>IF(G760="","",VLOOKUP(G760,ARANCEL!$B$5:$D$121,2,FALSE))</f>
        <v xml:space="preserve">CORONA PERIFERICA </v>
      </c>
      <c r="I760" s="821" t="s">
        <v>324</v>
      </c>
      <c r="J760" s="816">
        <v>1</v>
      </c>
      <c r="K760" s="822">
        <f>IF(G760="","",VLOOKUP(G760,ARANCEL!$B$5:$D$121,3,FALSE)*J760)</f>
        <v>25865</v>
      </c>
      <c r="L760" s="1210" t="s">
        <v>5742</v>
      </c>
      <c r="M760" s="1210">
        <v>4500239441</v>
      </c>
      <c r="N760" s="1210" t="s">
        <v>5755</v>
      </c>
    </row>
    <row r="761" spans="1:14" s="1028" customFormat="1" x14ac:dyDescent="0.25">
      <c r="A761" s="816" t="s">
        <v>305</v>
      </c>
      <c r="B761" s="817">
        <v>41815</v>
      </c>
      <c r="C761" s="818" t="s">
        <v>5328</v>
      </c>
      <c r="D761" s="816" t="s">
        <v>598</v>
      </c>
      <c r="E761" s="819">
        <v>10215905</v>
      </c>
      <c r="F761" s="816">
        <v>25807647</v>
      </c>
      <c r="G761" s="816">
        <v>2704013</v>
      </c>
      <c r="H761" s="820" t="str">
        <f>IF(G761="","",VLOOKUP(G761,ARANCEL!$B$5:$D$121,2,FALSE))</f>
        <v>PROVISORIO (POR PIEZA)</v>
      </c>
      <c r="I761" s="821" t="s">
        <v>324</v>
      </c>
      <c r="J761" s="816">
        <v>1</v>
      </c>
      <c r="K761" s="822">
        <f>IF(G761="","",VLOOKUP(G761,ARANCEL!$B$5:$D$121,3,FALSE)*J761)</f>
        <v>3250</v>
      </c>
      <c r="L761" s="1210" t="s">
        <v>5742</v>
      </c>
      <c r="M761" s="1210">
        <v>4500239441</v>
      </c>
      <c r="N761" s="1210" t="s">
        <v>5755</v>
      </c>
    </row>
    <row r="762" spans="1:14" s="1028" customFormat="1" x14ac:dyDescent="0.25">
      <c r="A762" s="816" t="s">
        <v>305</v>
      </c>
      <c r="B762" s="817">
        <v>41912</v>
      </c>
      <c r="C762" s="818" t="s">
        <v>7339</v>
      </c>
      <c r="D762" s="816" t="s">
        <v>385</v>
      </c>
      <c r="E762" s="819">
        <v>10258715</v>
      </c>
      <c r="F762" s="816">
        <v>28552121</v>
      </c>
      <c r="G762" s="816">
        <v>2705003</v>
      </c>
      <c r="H762" s="820" t="str">
        <f>IF(G762="","",VLOOKUP(G762,ARANCEL!$B$5:$D$121,2,FALSE))</f>
        <v>INCRUSTACION ESTETICA (ART-GLASS O CERAMICA)</v>
      </c>
      <c r="I762" s="821" t="s">
        <v>315</v>
      </c>
      <c r="J762" s="816">
        <v>1</v>
      </c>
      <c r="K762" s="822">
        <f>IF(G762="","",VLOOKUP(G762,ARANCEL!$B$5:$D$121,3,FALSE)*J762)</f>
        <v>15676</v>
      </c>
      <c r="L762" s="1350" t="s">
        <v>9431</v>
      </c>
      <c r="M762" s="1350">
        <v>4500269283</v>
      </c>
      <c r="N762" s="1350" t="s">
        <v>9452</v>
      </c>
    </row>
    <row r="763" spans="1:14" s="1028" customFormat="1" x14ac:dyDescent="0.25">
      <c r="A763" s="816" t="s">
        <v>305</v>
      </c>
      <c r="B763" s="817">
        <v>41935</v>
      </c>
      <c r="C763" s="818" t="s">
        <v>7846</v>
      </c>
      <c r="D763" s="816" t="s">
        <v>599</v>
      </c>
      <c r="E763" s="819">
        <v>10270124</v>
      </c>
      <c r="F763" s="816">
        <v>28438516</v>
      </c>
      <c r="G763" s="816">
        <v>2705003</v>
      </c>
      <c r="H763" s="820" t="str">
        <f>IF(G763="","",VLOOKUP(G763,ARANCEL!$B$5:$D$121,2,FALSE))</f>
        <v>INCRUSTACION ESTETICA (ART-GLASS O CERAMICA)</v>
      </c>
      <c r="I763" s="821" t="s">
        <v>312</v>
      </c>
      <c r="J763" s="816">
        <v>1</v>
      </c>
      <c r="K763" s="822">
        <f>IF(G763="","",VLOOKUP(G763,ARANCEL!$B$5:$D$121,3,FALSE)*J763)</f>
        <v>15676</v>
      </c>
      <c r="L763" s="1350" t="s">
        <v>9431</v>
      </c>
      <c r="M763" s="1350">
        <v>4500269283</v>
      </c>
      <c r="N763" s="1350" t="s">
        <v>9452</v>
      </c>
    </row>
    <row r="764" spans="1:14" s="1031" customFormat="1" x14ac:dyDescent="0.25">
      <c r="A764" s="816" t="s">
        <v>305</v>
      </c>
      <c r="B764" s="817">
        <v>41850</v>
      </c>
      <c r="C764" s="818" t="s">
        <v>2426</v>
      </c>
      <c r="D764" s="816" t="s">
        <v>408</v>
      </c>
      <c r="E764" s="819">
        <v>10232457</v>
      </c>
      <c r="F764" s="816">
        <v>27712669</v>
      </c>
      <c r="G764" s="816">
        <v>2704001</v>
      </c>
      <c r="H764" s="820" t="str">
        <f>IF(G764="","",VLOOKUP(G764,ARANCEL!$B$5:$D$121,2,FALSE))</f>
        <v xml:space="preserve">CORONA DE SUSTITUCION </v>
      </c>
      <c r="I764" s="821" t="s">
        <v>319</v>
      </c>
      <c r="J764" s="816">
        <v>1</v>
      </c>
      <c r="K764" s="822">
        <f>IF(G764="","",VLOOKUP(G764,ARANCEL!$B$5:$D$121,3,FALSE)*J764)</f>
        <v>25865</v>
      </c>
      <c r="L764" s="1210" t="s">
        <v>6017</v>
      </c>
      <c r="M764" s="1210">
        <v>4500245532</v>
      </c>
      <c r="N764" s="1210">
        <v>9813</v>
      </c>
    </row>
    <row r="765" spans="1:14" s="1031" customFormat="1" x14ac:dyDescent="0.25">
      <c r="A765" s="816" t="s">
        <v>305</v>
      </c>
      <c r="B765" s="817">
        <v>41850</v>
      </c>
      <c r="C765" s="818" t="s">
        <v>2426</v>
      </c>
      <c r="D765" s="816" t="s">
        <v>408</v>
      </c>
      <c r="E765" s="819">
        <v>10232457</v>
      </c>
      <c r="F765" s="816">
        <v>27712669</v>
      </c>
      <c r="G765" s="816">
        <v>2704005</v>
      </c>
      <c r="H765" s="820" t="str">
        <f>IF(G765="","",VLOOKUP(G765,ARANCEL!$B$5:$D$121,2,FALSE))</f>
        <v>PROVISORIO</v>
      </c>
      <c r="I765" s="821" t="s">
        <v>319</v>
      </c>
      <c r="J765" s="816">
        <v>1</v>
      </c>
      <c r="K765" s="822">
        <f>IF(G765="","",VLOOKUP(G765,ARANCEL!$B$5:$D$121,3,FALSE)*J765)</f>
        <v>3250</v>
      </c>
      <c r="L765" s="1210" t="s">
        <v>6017</v>
      </c>
      <c r="M765" s="1210">
        <v>4500245532</v>
      </c>
      <c r="N765" s="1210">
        <v>9813</v>
      </c>
    </row>
    <row r="766" spans="1:14" s="1031" customFormat="1" x14ac:dyDescent="0.25">
      <c r="A766" s="816" t="s">
        <v>305</v>
      </c>
      <c r="B766" s="817">
        <v>41689</v>
      </c>
      <c r="C766" s="818" t="s">
        <v>2903</v>
      </c>
      <c r="D766" s="816" t="s">
        <v>2904</v>
      </c>
      <c r="E766" s="819">
        <v>10175628</v>
      </c>
      <c r="F766" s="816">
        <v>24833851</v>
      </c>
      <c r="G766" s="816">
        <v>2704005</v>
      </c>
      <c r="H766" s="820" t="str">
        <f>IF(G766="","",VLOOKUP(G766,ARANCEL!$B$5:$D$121,2,FALSE))</f>
        <v>PROVISORIO</v>
      </c>
      <c r="I766" s="821" t="s">
        <v>318</v>
      </c>
      <c r="J766" s="816">
        <v>1</v>
      </c>
      <c r="K766" s="822">
        <f>IF(G766="","",VLOOKUP(G766,ARANCEL!$B$5:$D$121,3,FALSE)*J766)</f>
        <v>3250</v>
      </c>
      <c r="L766" s="1210" t="s">
        <v>3438</v>
      </c>
      <c r="M766" s="1210">
        <v>4500220790</v>
      </c>
      <c r="N766" s="1210">
        <v>8627</v>
      </c>
    </row>
    <row r="767" spans="1:14" s="1031" customFormat="1" x14ac:dyDescent="0.25">
      <c r="A767" s="816" t="s">
        <v>305</v>
      </c>
      <c r="B767" s="817">
        <v>41698</v>
      </c>
      <c r="C767" s="818" t="s">
        <v>2903</v>
      </c>
      <c r="D767" s="816" t="s">
        <v>2904</v>
      </c>
      <c r="E767" s="819">
        <v>10178292</v>
      </c>
      <c r="F767" s="816">
        <v>24833851</v>
      </c>
      <c r="G767" s="816">
        <v>2704003</v>
      </c>
      <c r="H767" s="820" t="str">
        <f>IF(G767="","",VLOOKUP(G767,ARANCEL!$B$5:$D$121,2,FALSE))</f>
        <v xml:space="preserve">CORONA PERIFERICA CON PERNO MUÑON COLADO </v>
      </c>
      <c r="I767" s="821" t="s">
        <v>318</v>
      </c>
      <c r="J767" s="816">
        <v>1</v>
      </c>
      <c r="K767" s="822">
        <f>IF(G767="","",VLOOKUP(G767,ARANCEL!$B$5:$D$121,3,FALSE)*J767)</f>
        <v>32612</v>
      </c>
      <c r="L767" s="1210" t="s">
        <v>3438</v>
      </c>
      <c r="M767" s="1210">
        <v>4500220794</v>
      </c>
      <c r="N767" s="1210">
        <v>8629</v>
      </c>
    </row>
    <row r="768" spans="1:14" s="1028" customFormat="1" x14ac:dyDescent="0.25">
      <c r="A768" s="816" t="s">
        <v>305</v>
      </c>
      <c r="B768" s="817">
        <v>41837</v>
      </c>
      <c r="C768" s="818" t="s">
        <v>5782</v>
      </c>
      <c r="D768" s="816" t="s">
        <v>408</v>
      </c>
      <c r="E768" s="819">
        <v>10226773</v>
      </c>
      <c r="F768" s="816">
        <v>27546655</v>
      </c>
      <c r="G768" s="816">
        <v>2704001</v>
      </c>
      <c r="H768" s="820" t="str">
        <f>IF(G768="","",VLOOKUP(G768,ARANCEL!$B$5:$D$121,2,FALSE))</f>
        <v xml:space="preserve">CORONA DE SUSTITUCION </v>
      </c>
      <c r="I768" s="821" t="s">
        <v>326</v>
      </c>
      <c r="J768" s="816">
        <v>1</v>
      </c>
      <c r="K768" s="822">
        <f>IF(G768="","",VLOOKUP(G768,ARANCEL!$B$5:$D$121,3,FALSE)*J768)</f>
        <v>25865</v>
      </c>
      <c r="L768" s="1210" t="s">
        <v>6017</v>
      </c>
      <c r="M768" s="1210">
        <v>4500243665</v>
      </c>
      <c r="N768" s="1210">
        <v>9791</v>
      </c>
    </row>
    <row r="769" spans="1:14" s="1021" customFormat="1" x14ac:dyDescent="0.25">
      <c r="A769" s="816" t="s">
        <v>305</v>
      </c>
      <c r="B769" s="817">
        <v>41837</v>
      </c>
      <c r="C769" s="818" t="s">
        <v>5782</v>
      </c>
      <c r="D769" s="816" t="s">
        <v>408</v>
      </c>
      <c r="E769" s="819">
        <v>10226773</v>
      </c>
      <c r="F769" s="816">
        <v>27546655</v>
      </c>
      <c r="G769" s="816">
        <v>2704005</v>
      </c>
      <c r="H769" s="820" t="str">
        <f>IF(G769="","",VLOOKUP(G769,ARANCEL!$B$5:$D$121,2,FALSE))</f>
        <v>PROVISORIO</v>
      </c>
      <c r="I769" s="821" t="s">
        <v>326</v>
      </c>
      <c r="J769" s="816">
        <v>1</v>
      </c>
      <c r="K769" s="822">
        <f>IF(G769="","",VLOOKUP(G769,ARANCEL!$B$5:$D$121,3,FALSE)*J769)</f>
        <v>3250</v>
      </c>
      <c r="L769" s="1210" t="s">
        <v>6017</v>
      </c>
      <c r="M769" s="1210">
        <v>4500243665</v>
      </c>
      <c r="N769" s="1210">
        <v>9791</v>
      </c>
    </row>
    <row r="770" spans="1:14" s="1038" customFormat="1" x14ac:dyDescent="0.25">
      <c r="A770" s="816" t="s">
        <v>305</v>
      </c>
      <c r="B770" s="817">
        <v>41918</v>
      </c>
      <c r="C770" s="818" t="s">
        <v>7379</v>
      </c>
      <c r="D770" s="816" t="s">
        <v>607</v>
      </c>
      <c r="E770" s="819">
        <v>10259244</v>
      </c>
      <c r="F770" s="816">
        <v>28454203</v>
      </c>
      <c r="G770" s="816">
        <v>2705003</v>
      </c>
      <c r="H770" s="820" t="str">
        <f>IF(G770="","",VLOOKUP(G770,ARANCEL!$B$5:$D$121,2,FALSE))</f>
        <v>INCRUSTACION ESTETICA (ART-GLASS O CERAMICA)</v>
      </c>
      <c r="I770" s="821" t="s">
        <v>954</v>
      </c>
      <c r="J770" s="816">
        <v>2</v>
      </c>
      <c r="K770" s="822">
        <f>IF(G770="","",VLOOKUP(G770,ARANCEL!$B$5:$D$121,3,FALSE)*J770)</f>
        <v>31352</v>
      </c>
      <c r="L770" s="1350" t="s">
        <v>9431</v>
      </c>
      <c r="M770" s="1350">
        <v>4500269283</v>
      </c>
      <c r="N770" s="1350" t="s">
        <v>9452</v>
      </c>
    </row>
    <row r="771" spans="1:14" s="1038" customFormat="1" x14ac:dyDescent="0.25">
      <c r="A771" s="816" t="s">
        <v>305</v>
      </c>
      <c r="B771" s="817">
        <v>41698</v>
      </c>
      <c r="C771" s="818" t="s">
        <v>3071</v>
      </c>
      <c r="D771" s="816" t="s">
        <v>620</v>
      </c>
      <c r="E771" s="819">
        <v>10177970</v>
      </c>
      <c r="F771" s="816">
        <v>25224658</v>
      </c>
      <c r="G771" s="816">
        <v>2704005</v>
      </c>
      <c r="H771" s="820" t="str">
        <f>IF(G771="","",VLOOKUP(G771,ARANCEL!$B$5:$D$121,2,FALSE))</f>
        <v>PROVISORIO</v>
      </c>
      <c r="I771" s="821" t="s">
        <v>316</v>
      </c>
      <c r="J771" s="816">
        <v>1</v>
      </c>
      <c r="K771" s="822">
        <f>IF(G771="","",VLOOKUP(G771,ARANCEL!$B$5:$D$121,3,FALSE)*J771)</f>
        <v>3250</v>
      </c>
      <c r="L771" s="1210" t="s">
        <v>3438</v>
      </c>
      <c r="M771" s="1210">
        <v>4500220792</v>
      </c>
      <c r="N771" s="1210">
        <v>8628</v>
      </c>
    </row>
    <row r="772" spans="1:14" s="1038" customFormat="1" x14ac:dyDescent="0.25">
      <c r="A772" s="816" t="s">
        <v>305</v>
      </c>
      <c r="B772" s="817">
        <v>41698</v>
      </c>
      <c r="C772" s="818" t="s">
        <v>3071</v>
      </c>
      <c r="D772" s="816" t="s">
        <v>620</v>
      </c>
      <c r="E772" s="819">
        <v>10177970</v>
      </c>
      <c r="F772" s="816">
        <v>25224658</v>
      </c>
      <c r="G772" s="816">
        <v>2704003</v>
      </c>
      <c r="H772" s="820" t="str">
        <f>IF(G772="","",VLOOKUP(G772,ARANCEL!$B$5:$D$121,2,FALSE))</f>
        <v xml:space="preserve">CORONA PERIFERICA CON PERNO MUÑON COLADO </v>
      </c>
      <c r="I772" s="821" t="s">
        <v>316</v>
      </c>
      <c r="J772" s="816">
        <v>1</v>
      </c>
      <c r="K772" s="822">
        <f>IF(G772="","",VLOOKUP(G772,ARANCEL!$B$5:$D$121,3,FALSE)*J772)</f>
        <v>32612</v>
      </c>
      <c r="L772" s="1210" t="s">
        <v>3438</v>
      </c>
      <c r="M772" s="1210">
        <v>4500220792</v>
      </c>
      <c r="N772" s="1210">
        <v>8628</v>
      </c>
    </row>
    <row r="773" spans="1:14" s="1038" customFormat="1" x14ac:dyDescent="0.25">
      <c r="A773" s="816" t="s">
        <v>313</v>
      </c>
      <c r="B773" s="817">
        <v>41950</v>
      </c>
      <c r="C773" s="818" t="s">
        <v>612</v>
      </c>
      <c r="D773" s="816" t="s">
        <v>8258</v>
      </c>
      <c r="E773" s="819">
        <v>10263794</v>
      </c>
      <c r="F773" s="816">
        <v>28996003</v>
      </c>
      <c r="G773" s="816">
        <v>2702003</v>
      </c>
      <c r="H773" s="820" t="str">
        <f>IF(G773="","",VLOOKUP(G773,ARANCEL!$B$5:$D$121,2,FALSE))</f>
        <v>LABORATORIO PROTESIS FIJA ATORNILLADA DIRECTA</v>
      </c>
      <c r="I773" s="821"/>
      <c r="J773" s="816">
        <v>1</v>
      </c>
      <c r="K773" s="822">
        <f>IF(G773="","",VLOOKUP(G773,ARANCEL!$B$5:$D$121,3,FALSE)*J773)</f>
        <v>43857</v>
      </c>
      <c r="L773" s="1210" t="s">
        <v>8279</v>
      </c>
      <c r="M773" s="1210">
        <v>4500257653</v>
      </c>
      <c r="N773" s="1210" t="s">
        <v>8284</v>
      </c>
    </row>
    <row r="774" spans="1:14" s="1038" customFormat="1" x14ac:dyDescent="0.25">
      <c r="A774" s="816" t="s">
        <v>313</v>
      </c>
      <c r="B774" s="817">
        <v>41950</v>
      </c>
      <c r="C774" s="818" t="s">
        <v>612</v>
      </c>
      <c r="D774" s="816" t="s">
        <v>8258</v>
      </c>
      <c r="E774" s="819">
        <v>10263795</v>
      </c>
      <c r="F774" s="816">
        <v>28996003</v>
      </c>
      <c r="G774" s="816">
        <v>2702003</v>
      </c>
      <c r="H774" s="820" t="str">
        <f>IF(G774="","",VLOOKUP(G774,ARANCEL!$B$5:$D$121,2,FALSE))</f>
        <v>LABORATORIO PROTESIS FIJA ATORNILLADA DIRECTA</v>
      </c>
      <c r="I774" s="821"/>
      <c r="J774" s="816">
        <v>1</v>
      </c>
      <c r="K774" s="822">
        <f>IF(G774="","",VLOOKUP(G774,ARANCEL!$B$5:$D$121,3,FALSE)*J774)</f>
        <v>43857</v>
      </c>
      <c r="L774" s="1210" t="s">
        <v>8279</v>
      </c>
      <c r="M774" s="1210">
        <v>4500257653</v>
      </c>
      <c r="N774" s="1210" t="s">
        <v>8284</v>
      </c>
    </row>
    <row r="775" spans="1:14" s="1042" customFormat="1" x14ac:dyDescent="0.25">
      <c r="A775" s="816" t="s">
        <v>305</v>
      </c>
      <c r="B775" s="817">
        <v>41661</v>
      </c>
      <c r="C775" s="818" t="s">
        <v>611</v>
      </c>
      <c r="D775" s="816" t="s">
        <v>607</v>
      </c>
      <c r="E775" s="819">
        <v>10170085</v>
      </c>
      <c r="F775" s="816">
        <v>24458292</v>
      </c>
      <c r="G775" s="816">
        <v>2707001</v>
      </c>
      <c r="H775" s="820" t="str">
        <f>IF(G775="","",VLOOKUP(G775,ARANCEL!$B$5:$D$121,2,FALSE))</f>
        <v xml:space="preserve">PLANO DE RELAJACION </v>
      </c>
      <c r="I775" s="821" t="s">
        <v>306</v>
      </c>
      <c r="J775" s="816">
        <v>1</v>
      </c>
      <c r="K775" s="822">
        <f>IF(G775="","",VLOOKUP(G775,ARANCEL!$B$5:$D$121,3,FALSE)*J775)</f>
        <v>9221</v>
      </c>
      <c r="L775" s="1210" t="s">
        <v>2842</v>
      </c>
      <c r="M775" s="1210">
        <v>4500216231</v>
      </c>
      <c r="N775" s="1210">
        <v>8404</v>
      </c>
    </row>
    <row r="776" spans="1:14" s="1042" customFormat="1" x14ac:dyDescent="0.25">
      <c r="A776" s="816" t="s">
        <v>305</v>
      </c>
      <c r="B776" s="817">
        <v>41792</v>
      </c>
      <c r="C776" s="818" t="s">
        <v>4855</v>
      </c>
      <c r="D776" s="816" t="s">
        <v>599</v>
      </c>
      <c r="E776" s="819">
        <v>10204224</v>
      </c>
      <c r="F776" s="816">
        <v>26284490</v>
      </c>
      <c r="G776" s="816">
        <v>2705003</v>
      </c>
      <c r="H776" s="820" t="str">
        <f>IF(G776="","",VLOOKUP(G776,ARANCEL!$B$5:$D$121,2,FALSE))</f>
        <v>INCRUSTACION ESTETICA (ART-GLASS O CERAMICA)</v>
      </c>
      <c r="I776" s="821" t="s">
        <v>618</v>
      </c>
      <c r="J776" s="816">
        <v>1</v>
      </c>
      <c r="K776" s="822">
        <f>IF(G776="","",VLOOKUP(G776,ARANCEL!$B$5:$D$121,3,FALSE)*J776)</f>
        <v>15676</v>
      </c>
      <c r="L776" s="1210" t="s">
        <v>5742</v>
      </c>
      <c r="M776" s="1210">
        <v>4500239441</v>
      </c>
      <c r="N776" s="1210" t="s">
        <v>5755</v>
      </c>
    </row>
    <row r="777" spans="1:14" s="1081" customFormat="1" x14ac:dyDescent="0.25">
      <c r="A777" s="816" t="s">
        <v>305</v>
      </c>
      <c r="B777" s="817">
        <v>41946</v>
      </c>
      <c r="C777" s="818" t="s">
        <v>8052</v>
      </c>
      <c r="D777" s="816" t="s">
        <v>7185</v>
      </c>
      <c r="E777" s="819">
        <v>10274649</v>
      </c>
      <c r="F777" s="816">
        <v>28865192</v>
      </c>
      <c r="G777" s="816">
        <v>2707001</v>
      </c>
      <c r="H777" s="820" t="str">
        <f>IF(G777="","",VLOOKUP(G777,ARANCEL!$B$5:$D$121,2,FALSE))</f>
        <v xml:space="preserve">PLANO DE RELAJACION </v>
      </c>
      <c r="I777" s="821" t="s">
        <v>331</v>
      </c>
      <c r="J777" s="816">
        <v>1</v>
      </c>
      <c r="K777" s="822">
        <f>IF(G777="","",VLOOKUP(G777,ARANCEL!$B$5:$D$121,3,FALSE)*J777)</f>
        <v>9221</v>
      </c>
      <c r="L777" s="1210" t="s">
        <v>8256</v>
      </c>
      <c r="M777" s="1210">
        <v>4500265488</v>
      </c>
      <c r="N777" s="1210" t="s">
        <v>8949</v>
      </c>
    </row>
    <row r="778" spans="1:14" s="1081" customFormat="1" x14ac:dyDescent="0.25">
      <c r="A778" s="816" t="s">
        <v>305</v>
      </c>
      <c r="B778" s="817">
        <v>41652</v>
      </c>
      <c r="C778" s="818" t="s">
        <v>608</v>
      </c>
      <c r="D778" s="816" t="s">
        <v>604</v>
      </c>
      <c r="E778" s="819">
        <v>10168882</v>
      </c>
      <c r="F778" s="816">
        <v>23137958</v>
      </c>
      <c r="G778" s="816">
        <v>2707001</v>
      </c>
      <c r="H778" s="820" t="str">
        <f>IF(G778="","",VLOOKUP(G778,ARANCEL!$B$5:$D$121,2,FALSE))</f>
        <v xml:space="preserve">PLANO DE RELAJACION </v>
      </c>
      <c r="I778" s="821" t="s">
        <v>306</v>
      </c>
      <c r="J778" s="816">
        <v>1</v>
      </c>
      <c r="K778" s="822">
        <f>IF(G778="","",VLOOKUP(G778,ARANCEL!$B$5:$D$121,3,FALSE)*J778)</f>
        <v>9221</v>
      </c>
      <c r="L778" s="1210" t="s">
        <v>2842</v>
      </c>
      <c r="M778" s="1210">
        <v>4500216230</v>
      </c>
      <c r="N778" s="1210">
        <v>8403</v>
      </c>
    </row>
    <row r="779" spans="1:14" s="1090" customFormat="1" x14ac:dyDescent="0.25">
      <c r="A779" s="816" t="s">
        <v>305</v>
      </c>
      <c r="B779" s="817">
        <v>41876</v>
      </c>
      <c r="C779" s="818" t="s">
        <v>6571</v>
      </c>
      <c r="D779" s="816" t="s">
        <v>408</v>
      </c>
      <c r="E779" s="819">
        <v>10246291</v>
      </c>
      <c r="F779" s="816">
        <v>28141990</v>
      </c>
      <c r="G779" s="816">
        <v>2705003</v>
      </c>
      <c r="H779" s="820" t="str">
        <f>IF(G779="","",VLOOKUP(G779,ARANCEL!$B$5:$D$121,2,FALSE))</f>
        <v>INCRUSTACION ESTETICA (ART-GLASS O CERAMICA)</v>
      </c>
      <c r="I779" s="821" t="s">
        <v>322</v>
      </c>
      <c r="J779" s="816">
        <v>1</v>
      </c>
      <c r="K779" s="822">
        <f>IF(G779="","",VLOOKUP(G779,ARANCEL!$B$5:$D$121,3,FALSE)*J779)</f>
        <v>15676</v>
      </c>
      <c r="L779" s="1210" t="s">
        <v>6905</v>
      </c>
      <c r="M779" s="1210">
        <v>4500249929</v>
      </c>
      <c r="N779" s="1210" t="s">
        <v>6907</v>
      </c>
    </row>
    <row r="780" spans="1:14" s="1103" customFormat="1" x14ac:dyDescent="0.25">
      <c r="A780" s="816" t="s">
        <v>313</v>
      </c>
      <c r="B780" s="817">
        <v>42032</v>
      </c>
      <c r="C780" s="818" t="s">
        <v>9624</v>
      </c>
      <c r="D780" s="816" t="s">
        <v>599</v>
      </c>
      <c r="E780" s="819">
        <v>10303669</v>
      </c>
      <c r="F780" s="816">
        <v>30198081</v>
      </c>
      <c r="G780" s="816">
        <v>2704003</v>
      </c>
      <c r="H780" s="820" t="str">
        <f>IF(G780="","",VLOOKUP(G780,ARANCEL!$B$5:$D$121,2,FALSE))</f>
        <v xml:space="preserve">CORONA PERIFERICA CON PERNO MUÑON COLADO </v>
      </c>
      <c r="I780" s="821" t="s">
        <v>322</v>
      </c>
      <c r="J780" s="816">
        <v>1</v>
      </c>
      <c r="K780" s="822">
        <f>IF(G780="","",VLOOKUP(G780,ARANCEL!$B$5:$D$121,3,FALSE)*J780)</f>
        <v>32612</v>
      </c>
      <c r="L780" s="1249" t="str">
        <f>IF(E780="","","IMPAGO")</f>
        <v>IMPAGO</v>
      </c>
      <c r="M780" s="1249" t="str">
        <f>IF(L780="IMPAGO","SIN O.C.","")</f>
        <v>SIN O.C.</v>
      </c>
      <c r="N780" s="1249" t="str">
        <f>IF(L780="IMPAGO","SIN FACT.","")</f>
        <v>SIN FACT.</v>
      </c>
    </row>
    <row r="781" spans="1:14" s="1103" customFormat="1" x14ac:dyDescent="0.25">
      <c r="A781" s="816" t="s">
        <v>305</v>
      </c>
      <c r="B781" s="817">
        <v>42032</v>
      </c>
      <c r="C781" s="818" t="s">
        <v>9624</v>
      </c>
      <c r="D781" s="816" t="s">
        <v>599</v>
      </c>
      <c r="E781" s="819">
        <v>10303669</v>
      </c>
      <c r="F781" s="816">
        <v>30198081</v>
      </c>
      <c r="G781" s="816">
        <v>2704005</v>
      </c>
      <c r="H781" s="820" t="str">
        <f>IF(G781="","",VLOOKUP(G781,ARANCEL!$B$5:$D$121,2,FALSE))</f>
        <v>PROVISORIO</v>
      </c>
      <c r="I781" s="821" t="s">
        <v>322</v>
      </c>
      <c r="J781" s="816">
        <v>1</v>
      </c>
      <c r="K781" s="822">
        <f>IF(G781="","",VLOOKUP(G781,ARANCEL!$B$5:$D$121,3,FALSE)*J781)</f>
        <v>3250</v>
      </c>
      <c r="L781" s="1249" t="str">
        <f>IF(E781="","","IMPAGO")</f>
        <v>IMPAGO</v>
      </c>
      <c r="M781" s="1249" t="str">
        <f>IF(L781="IMPAGO","SIN O.C.","")</f>
        <v>SIN O.C.</v>
      </c>
      <c r="N781" s="1249" t="str">
        <f>IF(L781="IMPAGO","SIN FACT.","")</f>
        <v>SIN FACT.</v>
      </c>
    </row>
    <row r="782" spans="1:14" s="1103" customFormat="1" x14ac:dyDescent="0.25">
      <c r="A782" s="816" t="s">
        <v>606</v>
      </c>
      <c r="B782" s="817">
        <v>41808</v>
      </c>
      <c r="C782" s="818" t="s">
        <v>5181</v>
      </c>
      <c r="D782" s="816" t="s">
        <v>385</v>
      </c>
      <c r="E782" s="819">
        <v>10212553</v>
      </c>
      <c r="F782" s="816">
        <v>25780780</v>
      </c>
      <c r="G782" s="816">
        <v>2704003</v>
      </c>
      <c r="H782" s="820" t="str">
        <f>IF(G782="","",VLOOKUP(G782,ARANCEL!$B$5:$D$121,2,FALSE))</f>
        <v xml:space="preserve">CORONA PERIFERICA CON PERNO MUÑON COLADO </v>
      </c>
      <c r="I782" s="821" t="s">
        <v>318</v>
      </c>
      <c r="J782" s="816">
        <v>1</v>
      </c>
      <c r="K782" s="822">
        <f>IF(G782="","",VLOOKUP(G782,ARANCEL!$B$5:$D$121,3,FALSE)*J782)</f>
        <v>32612</v>
      </c>
      <c r="L782" s="1210" t="s">
        <v>5742</v>
      </c>
      <c r="M782" s="1210">
        <v>4500239441</v>
      </c>
      <c r="N782" s="1210" t="s">
        <v>5755</v>
      </c>
    </row>
    <row r="783" spans="1:14" s="1103" customFormat="1" x14ac:dyDescent="0.25">
      <c r="A783" s="816" t="s">
        <v>305</v>
      </c>
      <c r="B783" s="817">
        <v>41793</v>
      </c>
      <c r="C783" s="818" t="s">
        <v>4944</v>
      </c>
      <c r="D783" s="816" t="s">
        <v>385</v>
      </c>
      <c r="E783" s="819">
        <v>10205473</v>
      </c>
      <c r="F783" s="816">
        <v>25780780</v>
      </c>
      <c r="G783" s="816">
        <v>2704013</v>
      </c>
      <c r="H783" s="820" t="str">
        <f>IF(G783="","",VLOOKUP(G783,ARANCEL!$B$5:$D$121,2,FALSE))</f>
        <v>PROVISORIO (POR PIEZA)</v>
      </c>
      <c r="I783" s="821" t="s">
        <v>318</v>
      </c>
      <c r="J783" s="816">
        <v>1</v>
      </c>
      <c r="K783" s="822">
        <f>IF(G783="","",VLOOKUP(G783,ARANCEL!$B$5:$D$121,3,FALSE)*J783)</f>
        <v>3250</v>
      </c>
      <c r="L783" s="1210" t="s">
        <v>5742</v>
      </c>
      <c r="M783" s="1210">
        <v>4500239441</v>
      </c>
      <c r="N783" s="1210" t="s">
        <v>5755</v>
      </c>
    </row>
    <row r="784" spans="1:14" s="1081" customFormat="1" x14ac:dyDescent="0.25">
      <c r="A784" s="816" t="s">
        <v>305</v>
      </c>
      <c r="B784" s="817">
        <v>41848</v>
      </c>
      <c r="C784" s="818" t="s">
        <v>5941</v>
      </c>
      <c r="D784" s="816" t="s">
        <v>2927</v>
      </c>
      <c r="E784" s="819">
        <v>10230712</v>
      </c>
      <c r="F784" s="816">
        <v>27410450</v>
      </c>
      <c r="G784" s="816">
        <v>2704005</v>
      </c>
      <c r="H784" s="820" t="str">
        <f>IF(G784="","",VLOOKUP(G784,ARANCEL!$B$5:$D$121,2,FALSE))</f>
        <v>PROVISORIO</v>
      </c>
      <c r="I784" s="821" t="s">
        <v>317</v>
      </c>
      <c r="J784" s="816">
        <v>1</v>
      </c>
      <c r="K784" s="822">
        <f>IF(G784="","",VLOOKUP(G784,ARANCEL!$B$5:$D$121,3,FALSE)*J784)</f>
        <v>3250</v>
      </c>
      <c r="L784" s="1210" t="s">
        <v>6017</v>
      </c>
      <c r="M784" s="1210">
        <v>4500245532</v>
      </c>
      <c r="N784" s="1210">
        <v>9813</v>
      </c>
    </row>
    <row r="785" spans="1:14" s="1111" customFormat="1" x14ac:dyDescent="0.25">
      <c r="A785" s="816" t="s">
        <v>305</v>
      </c>
      <c r="B785" s="817">
        <v>41848</v>
      </c>
      <c r="C785" s="818" t="s">
        <v>5941</v>
      </c>
      <c r="D785" s="816" t="s">
        <v>2927</v>
      </c>
      <c r="E785" s="819">
        <v>10230712</v>
      </c>
      <c r="F785" s="816">
        <v>27410450</v>
      </c>
      <c r="G785" s="816">
        <v>2704002</v>
      </c>
      <c r="H785" s="820" t="str">
        <f>IF(G785="","",VLOOKUP(G785,ARANCEL!$B$5:$D$121,2,FALSE))</f>
        <v xml:space="preserve">CORONA PERIFERICA </v>
      </c>
      <c r="I785" s="821" t="s">
        <v>317</v>
      </c>
      <c r="J785" s="816">
        <v>1</v>
      </c>
      <c r="K785" s="822">
        <f>IF(G785="","",VLOOKUP(G785,ARANCEL!$B$5:$D$121,3,FALSE)*J785)</f>
        <v>25865</v>
      </c>
      <c r="L785" s="1210" t="s">
        <v>6017</v>
      </c>
      <c r="M785" s="1210">
        <v>4500243665</v>
      </c>
      <c r="N785" s="1210">
        <v>9791</v>
      </c>
    </row>
    <row r="786" spans="1:14" s="1111" customFormat="1" x14ac:dyDescent="0.25">
      <c r="A786" s="816" t="s">
        <v>305</v>
      </c>
      <c r="B786" s="817">
        <v>41719</v>
      </c>
      <c r="C786" s="818" t="s">
        <v>3473</v>
      </c>
      <c r="D786" s="816" t="s">
        <v>607</v>
      </c>
      <c r="E786" s="819">
        <v>10182906</v>
      </c>
      <c r="F786" s="816">
        <v>24521421</v>
      </c>
      <c r="G786" s="816">
        <v>2705003</v>
      </c>
      <c r="H786" s="820" t="str">
        <f>IF(G786="","",VLOOKUP(G786,ARANCEL!$B$5:$D$121,2,FALSE))</f>
        <v>INCRUSTACION ESTETICA (ART-GLASS O CERAMICA)</v>
      </c>
      <c r="I786" s="821" t="s">
        <v>312</v>
      </c>
      <c r="J786" s="816">
        <v>1</v>
      </c>
      <c r="K786" s="822">
        <f>IF(G786="","",VLOOKUP(G786,ARANCEL!$B$5:$D$121,3,FALSE)*J786)</f>
        <v>15676</v>
      </c>
      <c r="L786" s="1210" t="s">
        <v>3058</v>
      </c>
      <c r="M786" s="1210">
        <v>4500225664</v>
      </c>
      <c r="N786" s="1210">
        <v>8897</v>
      </c>
    </row>
    <row r="787" spans="1:14" s="1042" customFormat="1" x14ac:dyDescent="0.25">
      <c r="A787" s="816" t="s">
        <v>305</v>
      </c>
      <c r="B787" s="817">
        <v>41730</v>
      </c>
      <c r="C787" s="818" t="s">
        <v>3518</v>
      </c>
      <c r="D787" s="816" t="s">
        <v>619</v>
      </c>
      <c r="E787" s="819">
        <v>10183444</v>
      </c>
      <c r="F787" s="816">
        <v>25374238</v>
      </c>
      <c r="G787" s="816">
        <v>2705003</v>
      </c>
      <c r="H787" s="820" t="str">
        <f>IF(G787="","",VLOOKUP(G787,ARANCEL!$B$5:$D$121,2,FALSE))</f>
        <v>INCRUSTACION ESTETICA (ART-GLASS O CERAMICA)</v>
      </c>
      <c r="I787" s="821" t="s">
        <v>335</v>
      </c>
      <c r="J787" s="816">
        <v>1</v>
      </c>
      <c r="K787" s="822">
        <f>IF(G787="","",VLOOKUP(G787,ARANCEL!$B$5:$D$121,3,FALSE)*J787)</f>
        <v>15676</v>
      </c>
      <c r="L787" s="1210" t="s">
        <v>4612</v>
      </c>
      <c r="M787" s="1210">
        <v>4500230026</v>
      </c>
      <c r="N787" s="1210">
        <v>9208</v>
      </c>
    </row>
    <row r="788" spans="1:14" s="1130" customFormat="1" x14ac:dyDescent="0.25">
      <c r="A788" s="816" t="s">
        <v>305</v>
      </c>
      <c r="B788" s="817">
        <v>41965</v>
      </c>
      <c r="C788" s="818" t="s">
        <v>8533</v>
      </c>
      <c r="D788" s="816" t="s">
        <v>2904</v>
      </c>
      <c r="E788" s="819">
        <v>10285896</v>
      </c>
      <c r="F788" s="816">
        <v>27539083</v>
      </c>
      <c r="G788" s="816">
        <v>2707001</v>
      </c>
      <c r="H788" s="820" t="str">
        <f>IF(G788="","",VLOOKUP(G788,ARANCEL!$B$5:$D$121,2,FALSE))</f>
        <v xml:space="preserve">PLANO DE RELAJACION </v>
      </c>
      <c r="I788" s="821" t="s">
        <v>306</v>
      </c>
      <c r="J788" s="816">
        <v>1</v>
      </c>
      <c r="K788" s="822">
        <f>IF(G788="","",VLOOKUP(G788,ARANCEL!$B$5:$D$121,3,FALSE)*J788)</f>
        <v>9221</v>
      </c>
      <c r="L788" s="1210" t="s">
        <v>8256</v>
      </c>
      <c r="M788" s="1210">
        <v>4500265488</v>
      </c>
      <c r="N788" s="1210" t="s">
        <v>8949</v>
      </c>
    </row>
    <row r="789" spans="1:14" s="1130" customFormat="1" x14ac:dyDescent="0.25">
      <c r="A789" s="816" t="s">
        <v>305</v>
      </c>
      <c r="B789" s="817">
        <v>41743</v>
      </c>
      <c r="C789" s="818" t="s">
        <v>3897</v>
      </c>
      <c r="D789" s="816" t="s">
        <v>2904</v>
      </c>
      <c r="E789" s="819">
        <v>10188114</v>
      </c>
      <c r="F789" s="816">
        <v>24978598</v>
      </c>
      <c r="G789" s="816">
        <v>2707001</v>
      </c>
      <c r="H789" s="820" t="str">
        <f>IF(G789="","",VLOOKUP(G789,ARANCEL!$B$5:$D$121,2,FALSE))</f>
        <v xml:space="preserve">PLANO DE RELAJACION </v>
      </c>
      <c r="I789" s="821" t="s">
        <v>306</v>
      </c>
      <c r="J789" s="816">
        <v>1</v>
      </c>
      <c r="K789" s="822">
        <f>IF(G789="","",VLOOKUP(G789,ARANCEL!$B$5:$D$121,3,FALSE)*J789)</f>
        <v>9221</v>
      </c>
      <c r="L789" s="1210" t="s">
        <v>4612</v>
      </c>
      <c r="M789" s="1210">
        <v>4500229926</v>
      </c>
      <c r="N789" s="1210">
        <v>9165</v>
      </c>
    </row>
    <row r="790" spans="1:14" s="1130" customFormat="1" x14ac:dyDescent="0.25">
      <c r="A790" s="816" t="s">
        <v>606</v>
      </c>
      <c r="B790" s="817">
        <v>42023</v>
      </c>
      <c r="C790" s="818" t="s">
        <v>9536</v>
      </c>
      <c r="D790" s="816"/>
      <c r="E790" s="819">
        <v>10309602</v>
      </c>
      <c r="F790" s="816">
        <v>26618479</v>
      </c>
      <c r="G790" s="816">
        <v>2702048</v>
      </c>
      <c r="H790" s="820" t="str">
        <f>IF(G790="","",VLOOKUP(G790,ARANCEL!$B$5:$D$121,2,FALSE))</f>
        <v xml:space="preserve">SERVICIO LAB. IMPLANTE CORONA CEMENTADA/ATORNILLADA </v>
      </c>
      <c r="I790" s="821" t="s">
        <v>311</v>
      </c>
      <c r="J790" s="816">
        <v>1</v>
      </c>
      <c r="K790" s="822">
        <f>IF(G790="","",VLOOKUP(G790,ARANCEL!$B$5:$D$121,3,FALSE)*J790)</f>
        <v>43857</v>
      </c>
      <c r="L790" s="1249" t="str">
        <f>IF(E790="","","IMPAGO")</f>
        <v>IMPAGO</v>
      </c>
      <c r="M790" s="1249" t="str">
        <f>IF(L790="IMPAGO","SIN O.C.","")</f>
        <v>SIN O.C.</v>
      </c>
      <c r="N790" s="1249" t="str">
        <f>IF(L790="IMPAGO","SIN FACT.","")</f>
        <v>SIN FACT.</v>
      </c>
    </row>
    <row r="791" spans="1:14" s="1130" customFormat="1" x14ac:dyDescent="0.25">
      <c r="A791" s="816" t="s">
        <v>305</v>
      </c>
      <c r="B791" s="817">
        <v>41865</v>
      </c>
      <c r="C791" s="818" t="s">
        <v>6441</v>
      </c>
      <c r="D791" s="816" t="s">
        <v>2904</v>
      </c>
      <c r="E791" s="819">
        <v>10243030</v>
      </c>
      <c r="F791" s="816">
        <v>28039403</v>
      </c>
      <c r="G791" s="816">
        <v>2707001</v>
      </c>
      <c r="H791" s="820" t="str">
        <f>IF(G791="","",VLOOKUP(G791,ARANCEL!$B$5:$D$121,2,FALSE))</f>
        <v xml:space="preserve">PLANO DE RELAJACION </v>
      </c>
      <c r="I791" s="821" t="s">
        <v>306</v>
      </c>
      <c r="J791" s="816">
        <v>1</v>
      </c>
      <c r="K791" s="822">
        <f>IF(G791="","",VLOOKUP(G791,ARANCEL!$B$5:$D$121,3,FALSE)*J791)</f>
        <v>9221</v>
      </c>
      <c r="L791" s="1210" t="s">
        <v>6905</v>
      </c>
      <c r="M791" s="1210">
        <v>4500249929</v>
      </c>
      <c r="N791" s="1210" t="s">
        <v>6907</v>
      </c>
    </row>
    <row r="792" spans="1:14" s="1092" customFormat="1" x14ac:dyDescent="0.25">
      <c r="A792" s="816" t="s">
        <v>305</v>
      </c>
      <c r="B792" s="817">
        <v>41849</v>
      </c>
      <c r="C792" s="818" t="s">
        <v>6082</v>
      </c>
      <c r="D792" s="816" t="s">
        <v>598</v>
      </c>
      <c r="E792" s="819">
        <v>10233160</v>
      </c>
      <c r="F792" s="816">
        <v>27594132</v>
      </c>
      <c r="G792" s="816">
        <v>2705003</v>
      </c>
      <c r="H792" s="820" t="str">
        <f>IF(G792="","",VLOOKUP(G792,ARANCEL!$B$5:$D$121,2,FALSE))</f>
        <v>INCRUSTACION ESTETICA (ART-GLASS O CERAMICA)</v>
      </c>
      <c r="I792" s="821" t="s">
        <v>618</v>
      </c>
      <c r="J792" s="816">
        <v>1</v>
      </c>
      <c r="K792" s="822">
        <f>IF(G792="","",VLOOKUP(G792,ARANCEL!$B$5:$D$121,3,FALSE)*J792)</f>
        <v>15676</v>
      </c>
      <c r="L792" s="1210" t="s">
        <v>6017</v>
      </c>
      <c r="M792" s="1210">
        <v>4500245532</v>
      </c>
      <c r="N792" s="1210">
        <v>9813</v>
      </c>
    </row>
    <row r="793" spans="1:14" s="1017" customFormat="1" x14ac:dyDescent="0.25">
      <c r="A793" s="119" t="s">
        <v>305</v>
      </c>
      <c r="B793" s="164">
        <v>41750</v>
      </c>
      <c r="C793" s="118" t="s">
        <v>4074</v>
      </c>
      <c r="D793" s="119" t="s">
        <v>2904</v>
      </c>
      <c r="E793" s="162">
        <v>10190473</v>
      </c>
      <c r="F793" s="119">
        <v>26010034</v>
      </c>
      <c r="G793" s="119">
        <v>2707001</v>
      </c>
      <c r="H793" s="120" t="str">
        <f>IF(G793="","",VLOOKUP(G793,ARANCEL!$B$5:$D$121,2,FALSE))</f>
        <v xml:space="preserve">PLANO DE RELAJACION </v>
      </c>
      <c r="I793" s="121" t="s">
        <v>306</v>
      </c>
      <c r="J793" s="816">
        <v>1</v>
      </c>
      <c r="K793" s="822">
        <f>IF(G793="","",VLOOKUP(G793,ARANCEL!$B$5:$D$121,3,FALSE)*J793)</f>
        <v>9221</v>
      </c>
      <c r="L793" s="1210" t="s">
        <v>4612</v>
      </c>
      <c r="M793" s="1210">
        <v>4500229928</v>
      </c>
      <c r="N793" s="1210">
        <v>9166</v>
      </c>
    </row>
    <row r="794" spans="1:14" s="973" customFormat="1" x14ac:dyDescent="0.25">
      <c r="A794" s="816" t="s">
        <v>305</v>
      </c>
      <c r="B794" s="817">
        <v>41894</v>
      </c>
      <c r="C794" s="818" t="s">
        <v>7054</v>
      </c>
      <c r="D794" s="816" t="s">
        <v>599</v>
      </c>
      <c r="E794" s="715">
        <v>10256150</v>
      </c>
      <c r="F794" s="712">
        <v>28033549</v>
      </c>
      <c r="G794" s="816">
        <v>2705003</v>
      </c>
      <c r="H794" s="820" t="str">
        <f>IF(G794="","",VLOOKUP(G794,ARANCEL!$B$5:$D$121,2,FALSE))</f>
        <v>INCRUSTACION ESTETICA (ART-GLASS O CERAMICA)</v>
      </c>
      <c r="I794" s="821" t="s">
        <v>322</v>
      </c>
      <c r="J794" s="816">
        <v>1</v>
      </c>
      <c r="K794" s="822">
        <f>IF(G794="","",VLOOKUP(G794,ARANCEL!$B$5:$D$121,3,FALSE)*J794)</f>
        <v>15676</v>
      </c>
      <c r="L794" s="1210" t="s">
        <v>7548</v>
      </c>
      <c r="M794" s="1210">
        <v>4500254790</v>
      </c>
      <c r="N794" s="1210" t="s">
        <v>7559</v>
      </c>
    </row>
    <row r="795" spans="1:14" s="1130" customFormat="1" x14ac:dyDescent="0.25">
      <c r="A795" s="816" t="s">
        <v>305</v>
      </c>
      <c r="B795" s="817">
        <v>41699</v>
      </c>
      <c r="C795" s="818" t="s">
        <v>3690</v>
      </c>
      <c r="D795" s="816" t="s">
        <v>645</v>
      </c>
      <c r="E795" s="819">
        <v>10184966</v>
      </c>
      <c r="F795" s="816">
        <v>25165130</v>
      </c>
      <c r="G795" s="816">
        <v>2707001</v>
      </c>
      <c r="H795" s="820" t="str">
        <f>IF(G795="","",VLOOKUP(G795,ARANCEL!$B$5:$D$121,2,FALSE))</f>
        <v xml:space="preserve">PLANO DE RELAJACION </v>
      </c>
      <c r="I795" s="821" t="s">
        <v>306</v>
      </c>
      <c r="J795" s="816">
        <v>1</v>
      </c>
      <c r="K795" s="822">
        <f>IF(G795="","",VLOOKUP(G795,ARANCEL!$B$5:$D$121,3,FALSE)*J795)</f>
        <v>9221</v>
      </c>
      <c r="L795" s="1210" t="s">
        <v>3058</v>
      </c>
      <c r="M795" s="1210">
        <v>4500225665</v>
      </c>
      <c r="N795" s="1210">
        <v>8946</v>
      </c>
    </row>
    <row r="796" spans="1:14" s="1185" customFormat="1" x14ac:dyDescent="0.25">
      <c r="A796" s="816" t="s">
        <v>305</v>
      </c>
      <c r="B796" s="817">
        <v>41850</v>
      </c>
      <c r="C796" s="818" t="s">
        <v>6133</v>
      </c>
      <c r="D796" s="816" t="s">
        <v>385</v>
      </c>
      <c r="E796" s="819">
        <v>10233639</v>
      </c>
      <c r="F796" s="816">
        <v>27706017</v>
      </c>
      <c r="G796" s="816">
        <v>2704013</v>
      </c>
      <c r="H796" s="820" t="str">
        <f>IF(G796="","",VLOOKUP(G796,ARANCEL!$B$5:$D$121,2,FALSE))</f>
        <v>PROVISORIO (POR PIEZA)</v>
      </c>
      <c r="I796" s="821" t="s">
        <v>316</v>
      </c>
      <c r="J796" s="816">
        <v>1</v>
      </c>
      <c r="K796" s="822">
        <f>IF(G796="","",VLOOKUP(G796,ARANCEL!$B$5:$D$121,3,FALSE)*J796)</f>
        <v>3250</v>
      </c>
      <c r="L796" s="1210" t="s">
        <v>6017</v>
      </c>
      <c r="M796" s="1210">
        <v>4500245532</v>
      </c>
      <c r="N796" s="1210">
        <v>9813</v>
      </c>
    </row>
    <row r="797" spans="1:14" s="1185" customFormat="1" x14ac:dyDescent="0.25">
      <c r="A797" s="339" t="s">
        <v>305</v>
      </c>
      <c r="B797" s="256">
        <v>41850</v>
      </c>
      <c r="C797" s="257" t="s">
        <v>6133</v>
      </c>
      <c r="D797" s="255" t="s">
        <v>385</v>
      </c>
      <c r="E797" s="258">
        <v>10233639</v>
      </c>
      <c r="F797" s="255">
        <v>27706017</v>
      </c>
      <c r="G797" s="255">
        <v>2704003</v>
      </c>
      <c r="H797" s="820" t="str">
        <f>IF(G797="","",VLOOKUP(G797,ARANCEL!$B$5:$D$121,2,FALSE))</f>
        <v xml:space="preserve">CORONA PERIFERICA CON PERNO MUÑON COLADO </v>
      </c>
      <c r="I797" s="821" t="s">
        <v>316</v>
      </c>
      <c r="J797" s="816">
        <v>1</v>
      </c>
      <c r="K797" s="822">
        <f>IF(G797="","",VLOOKUP(G797,ARANCEL!$B$5:$D$121,3,FALSE)*J797)</f>
        <v>32612</v>
      </c>
      <c r="L797" s="1210" t="s">
        <v>6017</v>
      </c>
      <c r="M797" s="1210">
        <v>4500245532</v>
      </c>
      <c r="N797" s="1210">
        <v>9813</v>
      </c>
    </row>
    <row r="798" spans="1:14" s="1042" customFormat="1" x14ac:dyDescent="0.25">
      <c r="A798" s="816" t="s">
        <v>305</v>
      </c>
      <c r="B798" s="817">
        <v>41835</v>
      </c>
      <c r="C798" s="818" t="s">
        <v>5781</v>
      </c>
      <c r="D798" s="816" t="s">
        <v>2904</v>
      </c>
      <c r="E798" s="819">
        <v>10225717</v>
      </c>
      <c r="F798" s="816">
        <v>27342062</v>
      </c>
      <c r="G798" s="816">
        <v>2707001</v>
      </c>
      <c r="H798" s="820" t="str">
        <f>IF(G798="","",VLOOKUP(G798,ARANCEL!$B$5:$D$121,2,FALSE))</f>
        <v xml:space="preserve">PLANO DE RELAJACION </v>
      </c>
      <c r="I798" s="821" t="s">
        <v>306</v>
      </c>
      <c r="J798" s="816">
        <v>1</v>
      </c>
      <c r="K798" s="822">
        <f>IF(G798="","",VLOOKUP(G798,ARANCEL!$B$5:$D$121,3,FALSE)*J798)</f>
        <v>9221</v>
      </c>
      <c r="L798" s="1210" t="s">
        <v>6017</v>
      </c>
      <c r="M798" s="1210">
        <v>4500243665</v>
      </c>
      <c r="N798" s="1210">
        <v>9791</v>
      </c>
    </row>
    <row r="799" spans="1:14" s="1209" customFormat="1" x14ac:dyDescent="0.25">
      <c r="A799" s="816" t="s">
        <v>305</v>
      </c>
      <c r="B799" s="817">
        <v>41702</v>
      </c>
      <c r="C799" s="818" t="s">
        <v>3090</v>
      </c>
      <c r="D799" s="816" t="s">
        <v>497</v>
      </c>
      <c r="E799" s="819">
        <v>10178063</v>
      </c>
      <c r="F799" s="816">
        <v>25260230</v>
      </c>
      <c r="G799" s="816">
        <v>2704013</v>
      </c>
      <c r="H799" s="820" t="str">
        <f>IF(G799="","",VLOOKUP(G799,ARANCEL!$B$5:$D$121,2,FALSE))</f>
        <v>PROVISORIO (POR PIEZA)</v>
      </c>
      <c r="I799" s="821" t="s">
        <v>317</v>
      </c>
      <c r="J799" s="816">
        <v>1</v>
      </c>
      <c r="K799" s="822">
        <f>IF(G799="","",VLOOKUP(G799,ARANCEL!$B$5:$D$121,3,FALSE)*J799)</f>
        <v>3250</v>
      </c>
      <c r="L799" s="1210" t="s">
        <v>3438</v>
      </c>
      <c r="M799" s="1210">
        <v>4500220792</v>
      </c>
      <c r="N799" s="1210">
        <v>8628</v>
      </c>
    </row>
    <row r="800" spans="1:14" s="1209" customFormat="1" ht="15" customHeight="1" x14ac:dyDescent="0.25">
      <c r="A800" s="816" t="s">
        <v>305</v>
      </c>
      <c r="B800" s="817">
        <v>41702</v>
      </c>
      <c r="C800" s="818" t="s">
        <v>3090</v>
      </c>
      <c r="D800" s="816" t="s">
        <v>497</v>
      </c>
      <c r="E800" s="819">
        <v>10178063</v>
      </c>
      <c r="F800" s="816">
        <v>25260230</v>
      </c>
      <c r="G800" s="816">
        <v>2704003</v>
      </c>
      <c r="H800" s="820" t="str">
        <f>IF(G800="","",VLOOKUP(G800,ARANCEL!$B$5:$D$121,2,FALSE))</f>
        <v xml:space="preserve">CORONA PERIFERICA CON PERNO MUÑON COLADO </v>
      </c>
      <c r="I800" s="821" t="s">
        <v>317</v>
      </c>
      <c r="J800" s="816">
        <v>1</v>
      </c>
      <c r="K800" s="822">
        <f>IF(G800="","",VLOOKUP(G800,ARANCEL!$B$5:$D$121,3,FALSE)*J800)</f>
        <v>32612</v>
      </c>
      <c r="L800" s="1210" t="s">
        <v>3438</v>
      </c>
      <c r="M800" s="1210">
        <v>4500220792</v>
      </c>
      <c r="N800" s="1210">
        <v>8628</v>
      </c>
    </row>
    <row r="801" spans="1:14" s="1209" customFormat="1" ht="15" customHeight="1" x14ac:dyDescent="0.25">
      <c r="A801" s="816" t="s">
        <v>305</v>
      </c>
      <c r="B801" s="817">
        <v>41820</v>
      </c>
      <c r="C801" s="818" t="s">
        <v>5435</v>
      </c>
      <c r="D801" s="816" t="s">
        <v>385</v>
      </c>
      <c r="E801" s="819">
        <v>10218384</v>
      </c>
      <c r="F801" s="816">
        <v>26954100</v>
      </c>
      <c r="G801" s="816">
        <v>2705003</v>
      </c>
      <c r="H801" s="820" t="str">
        <f>IF(G801="","",VLOOKUP(G801,ARANCEL!$B$5:$D$121,2,FALSE))</f>
        <v>INCRUSTACION ESTETICA (ART-GLASS O CERAMICA)</v>
      </c>
      <c r="I801" s="821" t="s">
        <v>318</v>
      </c>
      <c r="J801" s="816">
        <v>1</v>
      </c>
      <c r="K801" s="822">
        <f>IF(G801="","",VLOOKUP(G801,ARANCEL!$B$5:$D$121,3,FALSE)*J801)</f>
        <v>15676</v>
      </c>
      <c r="L801" s="1210" t="s">
        <v>6017</v>
      </c>
      <c r="M801" s="1210">
        <v>4500243665</v>
      </c>
      <c r="N801" s="1210">
        <v>9791</v>
      </c>
    </row>
    <row r="802" spans="1:14" s="1209" customFormat="1" ht="15" customHeight="1" x14ac:dyDescent="0.25">
      <c r="A802" s="816" t="s">
        <v>305</v>
      </c>
      <c r="B802" s="817">
        <v>41708</v>
      </c>
      <c r="C802" s="818" t="s">
        <v>3204</v>
      </c>
      <c r="D802" s="816" t="s">
        <v>645</v>
      </c>
      <c r="E802" s="819">
        <v>10179973</v>
      </c>
      <c r="F802" s="816">
        <v>25260182</v>
      </c>
      <c r="G802" s="816">
        <v>2707001</v>
      </c>
      <c r="H802" s="820" t="str">
        <f>IF(G802="","",VLOOKUP(G802,ARANCEL!$B$5:$D$121,2,FALSE))</f>
        <v xml:space="preserve">PLANO DE RELAJACION </v>
      </c>
      <c r="I802" s="821" t="s">
        <v>306</v>
      </c>
      <c r="J802" s="816">
        <v>1</v>
      </c>
      <c r="K802" s="822">
        <f>IF(G802="","",VLOOKUP(G802,ARANCEL!$B$5:$D$121,3,FALSE)*J802)</f>
        <v>9221</v>
      </c>
      <c r="L802" s="1210" t="s">
        <v>3058</v>
      </c>
      <c r="M802" s="1210">
        <v>4500225665</v>
      </c>
      <c r="N802" s="1210">
        <v>8946</v>
      </c>
    </row>
    <row r="803" spans="1:14" s="1209" customFormat="1" ht="15" customHeight="1" x14ac:dyDescent="0.25">
      <c r="A803" s="816" t="s">
        <v>305</v>
      </c>
      <c r="B803" s="817">
        <v>41830</v>
      </c>
      <c r="C803" s="818" t="s">
        <v>5588</v>
      </c>
      <c r="D803" s="816" t="s">
        <v>599</v>
      </c>
      <c r="E803" s="819">
        <v>10222901</v>
      </c>
      <c r="F803" s="816">
        <v>27190716</v>
      </c>
      <c r="G803" s="816">
        <v>2704005</v>
      </c>
      <c r="H803" s="820" t="str">
        <f>IF(G803="","",VLOOKUP(G803,ARANCEL!$B$5:$D$121,2,FALSE))</f>
        <v>PROVISORIO</v>
      </c>
      <c r="I803" s="821" t="s">
        <v>340</v>
      </c>
      <c r="J803" s="816">
        <v>1</v>
      </c>
      <c r="K803" s="822">
        <f>IF(G803="","",VLOOKUP(G803,ARANCEL!$B$5:$D$121,3,FALSE)*J803)</f>
        <v>3250</v>
      </c>
      <c r="L803" s="1210" t="s">
        <v>6017</v>
      </c>
      <c r="M803" s="1210">
        <v>4500243665</v>
      </c>
      <c r="N803" s="1210">
        <v>9791</v>
      </c>
    </row>
    <row r="804" spans="1:14" s="1209" customFormat="1" ht="15" customHeight="1" x14ac:dyDescent="0.25">
      <c r="A804" s="843" t="s">
        <v>305</v>
      </c>
      <c r="B804" s="817">
        <v>41830</v>
      </c>
      <c r="C804" s="818" t="s">
        <v>5588</v>
      </c>
      <c r="D804" s="816" t="s">
        <v>599</v>
      </c>
      <c r="E804" s="819">
        <v>10222901</v>
      </c>
      <c r="F804" s="816">
        <v>27190716</v>
      </c>
      <c r="G804" s="816">
        <v>2704003</v>
      </c>
      <c r="H804" s="820" t="str">
        <f>IF(G804="","",VLOOKUP(G804,ARANCEL!$B$5:$D$121,2,FALSE))</f>
        <v xml:space="preserve">CORONA PERIFERICA CON PERNO MUÑON COLADO </v>
      </c>
      <c r="I804" s="821" t="s">
        <v>340</v>
      </c>
      <c r="J804" s="816">
        <v>1</v>
      </c>
      <c r="K804" s="822">
        <f>IF(G804="","",VLOOKUP(G804,ARANCEL!$B$5:$D$121,3,FALSE)*J804)</f>
        <v>32612</v>
      </c>
      <c r="L804" s="1210" t="s">
        <v>6017</v>
      </c>
      <c r="M804" s="1210">
        <v>4500243665</v>
      </c>
      <c r="N804" s="1210">
        <v>9791</v>
      </c>
    </row>
    <row r="805" spans="1:14" s="1375" customFormat="1" x14ac:dyDescent="0.25">
      <c r="A805" s="816" t="s">
        <v>305</v>
      </c>
      <c r="B805" s="817">
        <v>41803</v>
      </c>
      <c r="C805" s="818" t="s">
        <v>5099</v>
      </c>
      <c r="D805" s="816" t="s">
        <v>2904</v>
      </c>
      <c r="E805" s="819">
        <v>10210027</v>
      </c>
      <c r="F805" s="816">
        <v>26579559</v>
      </c>
      <c r="G805" s="816">
        <v>2707001</v>
      </c>
      <c r="H805" s="820" t="str">
        <f>IF(G805="","",VLOOKUP(G805,ARANCEL!$B$5:$D$121,2,FALSE))</f>
        <v xml:space="preserve">PLANO DE RELAJACION </v>
      </c>
      <c r="I805" s="821" t="s">
        <v>306</v>
      </c>
      <c r="J805" s="816">
        <v>1</v>
      </c>
      <c r="K805" s="822">
        <f>IF(G805="","",VLOOKUP(G805,ARANCEL!$B$5:$D$121,3,FALSE)*J805)</f>
        <v>9221</v>
      </c>
      <c r="L805" s="1210" t="s">
        <v>5742</v>
      </c>
      <c r="M805" s="1210">
        <v>4500239441</v>
      </c>
      <c r="N805" s="1210" t="s">
        <v>5755</v>
      </c>
    </row>
    <row r="806" spans="1:14" s="1133" customFormat="1" x14ac:dyDescent="0.25">
      <c r="A806" s="816" t="s">
        <v>305</v>
      </c>
      <c r="B806" s="817">
        <v>41850</v>
      </c>
      <c r="C806" s="818" t="s">
        <v>6132</v>
      </c>
      <c r="D806" s="816" t="s">
        <v>385</v>
      </c>
      <c r="E806" s="828">
        <v>10233895</v>
      </c>
      <c r="F806" s="816">
        <v>26022905</v>
      </c>
      <c r="G806" s="816">
        <v>2705003</v>
      </c>
      <c r="H806" s="820" t="str">
        <f>IF(G806="","",VLOOKUP(G806,ARANCEL!$B$5:$D$121,2,FALSE))</f>
        <v>INCRUSTACION ESTETICA (ART-GLASS O CERAMICA)</v>
      </c>
      <c r="I806" s="821" t="s">
        <v>337</v>
      </c>
      <c r="J806" s="816">
        <v>1</v>
      </c>
      <c r="K806" s="850">
        <f>IF(G806="","",VLOOKUP(G806,ARANCEL!$B$5:$D$121,3,FALSE)*J806)</f>
        <v>15676</v>
      </c>
      <c r="L806" s="1210" t="s">
        <v>6017</v>
      </c>
      <c r="M806" s="1210">
        <v>4500245532</v>
      </c>
      <c r="N806" s="1210">
        <v>9813</v>
      </c>
    </row>
    <row r="807" spans="1:14" s="1375" customFormat="1" x14ac:dyDescent="0.25">
      <c r="A807" s="816" t="s">
        <v>606</v>
      </c>
      <c r="B807" s="817">
        <v>41660</v>
      </c>
      <c r="C807" s="818" t="s">
        <v>9157</v>
      </c>
      <c r="D807" s="816" t="s">
        <v>607</v>
      </c>
      <c r="E807" s="819">
        <v>10301625</v>
      </c>
      <c r="F807" s="816">
        <v>30164463</v>
      </c>
      <c r="G807" s="816">
        <v>2704027</v>
      </c>
      <c r="H807" s="820" t="str">
        <f>IF(G807="","",VLOOKUP(G807,ARANCEL!$B$5:$D$121,2,FALSE))</f>
        <v>PROTESIS VALPLAST UNILATERAL (HASTA 2 PIEZAS)</v>
      </c>
      <c r="I807" s="821" t="s">
        <v>306</v>
      </c>
      <c r="J807" s="816">
        <v>1</v>
      </c>
      <c r="K807" s="822">
        <f>IF(G807="","",VLOOKUP(G807,ARANCEL!$B$5:$D$121,3,FALSE)*J807)</f>
        <v>22491</v>
      </c>
      <c r="L807" s="1249" t="str">
        <f>IF(E807="","","IMPAGO")</f>
        <v>IMPAGO</v>
      </c>
      <c r="M807" s="1249" t="str">
        <f>IF(L807="IMPAGO","SIN O.C.","")</f>
        <v>SIN O.C.</v>
      </c>
      <c r="N807" s="1249" t="str">
        <f>IF(L807="IMPAGO","SIN FACT.","")</f>
        <v>SIN FACT.</v>
      </c>
    </row>
    <row r="808" spans="1:14" s="1017" customFormat="1" x14ac:dyDescent="0.25">
      <c r="A808" s="816" t="s">
        <v>305</v>
      </c>
      <c r="B808" s="817">
        <v>41809</v>
      </c>
      <c r="C808" s="818" t="s">
        <v>5306</v>
      </c>
      <c r="D808" s="816" t="s">
        <v>385</v>
      </c>
      <c r="E808" s="819">
        <v>10214348</v>
      </c>
      <c r="F808" s="816">
        <v>27068115</v>
      </c>
      <c r="G808" s="816">
        <v>2704013</v>
      </c>
      <c r="H808" s="820" t="str">
        <f>IF(G808="","",VLOOKUP(G808,ARANCEL!$B$5:$D$121,2,FALSE))</f>
        <v>PROVISORIO (POR PIEZA)</v>
      </c>
      <c r="I808" s="821" t="s">
        <v>613</v>
      </c>
      <c r="J808" s="816">
        <v>2</v>
      </c>
      <c r="K808" s="822">
        <f>IF(G808="","",VLOOKUP(G808,ARANCEL!$B$5:$D$121,3,FALSE)*J808)</f>
        <v>6500</v>
      </c>
      <c r="L808" s="1210" t="s">
        <v>5742</v>
      </c>
      <c r="M808" s="1210">
        <v>4500239441</v>
      </c>
      <c r="N808" s="1210" t="s">
        <v>5755</v>
      </c>
    </row>
    <row r="809" spans="1:14" s="1387" customFormat="1" x14ac:dyDescent="0.25">
      <c r="A809" s="816" t="s">
        <v>305</v>
      </c>
      <c r="B809" s="817">
        <v>41976</v>
      </c>
      <c r="C809" s="818" t="s">
        <v>5306</v>
      </c>
      <c r="D809" s="816" t="s">
        <v>385</v>
      </c>
      <c r="E809" s="819">
        <v>10214348</v>
      </c>
      <c r="F809" s="816">
        <v>27068115</v>
      </c>
      <c r="G809" s="816">
        <v>2705004</v>
      </c>
      <c r="H809" s="820" t="str">
        <f>IF(G809="","",VLOOKUP(G809,ARANCEL!$B$5:$D$121,2,FALSE))</f>
        <v>CARILLA ESTETICA (ART-GLASS O CERAMICA)</v>
      </c>
      <c r="I809" s="821" t="s">
        <v>613</v>
      </c>
      <c r="J809" s="816">
        <v>2</v>
      </c>
      <c r="K809" s="822">
        <f>IF(G809="","",VLOOKUP(G809,ARANCEL!$B$5:$D$121,3,FALSE)*J809)</f>
        <v>53506</v>
      </c>
      <c r="L809" s="1249" t="str">
        <f>IF(E809="","","IMPAGO")</f>
        <v>IMPAGO</v>
      </c>
      <c r="M809" s="1249" t="str">
        <f>IF(L809="IMPAGO","SIN O.C.","")</f>
        <v>SIN O.C.</v>
      </c>
      <c r="N809" s="1249" t="str">
        <f>IF(L809="IMPAGO","SIN FACT.","")</f>
        <v>SIN FACT.</v>
      </c>
    </row>
    <row r="810" spans="1:14" s="1374" customFormat="1" x14ac:dyDescent="0.25">
      <c r="A810" s="606" t="s">
        <v>305</v>
      </c>
      <c r="B810" s="615">
        <v>41695</v>
      </c>
      <c r="C810" s="607" t="s">
        <v>2956</v>
      </c>
      <c r="D810" s="606" t="s">
        <v>2904</v>
      </c>
      <c r="E810" s="608">
        <v>10176578</v>
      </c>
      <c r="F810" s="606">
        <v>25040492</v>
      </c>
      <c r="G810" s="606">
        <v>2707001</v>
      </c>
      <c r="H810" s="120" t="str">
        <f>IF(G810="","",VLOOKUP(G810,ARANCEL!$B$5:$D$121,2,FALSE))</f>
        <v xml:space="preserve">PLANO DE RELAJACION </v>
      </c>
      <c r="I810" s="121" t="s">
        <v>306</v>
      </c>
      <c r="J810" s="119">
        <v>1</v>
      </c>
      <c r="K810" s="122">
        <f>IF(G810="","",VLOOKUP(G810,ARANCEL!$B$5:$D$121,3,FALSE)*J810)</f>
        <v>9221</v>
      </c>
      <c r="L810" s="1229" t="s">
        <v>3438</v>
      </c>
      <c r="M810" s="1229">
        <v>4500220790</v>
      </c>
      <c r="N810" s="1229">
        <v>8627</v>
      </c>
    </row>
    <row r="811" spans="1:14" s="1387" customFormat="1" x14ac:dyDescent="0.25">
      <c r="A811" s="816" t="s">
        <v>305</v>
      </c>
      <c r="B811" s="817">
        <v>41767</v>
      </c>
      <c r="C811" s="818" t="s">
        <v>4375</v>
      </c>
      <c r="D811" s="816" t="s">
        <v>385</v>
      </c>
      <c r="E811" s="819">
        <v>10195091</v>
      </c>
      <c r="F811" s="816">
        <v>24796320</v>
      </c>
      <c r="G811" s="816">
        <v>2705003</v>
      </c>
      <c r="H811" s="820" t="str">
        <f>IF(G811="","",VLOOKUP(G811,ARANCEL!$B$5:$D$121,2,FALSE))</f>
        <v>INCRUSTACION ESTETICA (ART-GLASS O CERAMICA)</v>
      </c>
      <c r="I811" s="821" t="s">
        <v>312</v>
      </c>
      <c r="J811" s="816">
        <v>1</v>
      </c>
      <c r="K811" s="822">
        <f>IF(G811="","",VLOOKUP(G811,ARANCEL!$B$5:$D$121,3,FALSE)*J811)</f>
        <v>15676</v>
      </c>
      <c r="L811" s="1210" t="s">
        <v>5292</v>
      </c>
      <c r="M811" s="1210">
        <v>4500235498</v>
      </c>
      <c r="N811" s="1210">
        <v>9398</v>
      </c>
    </row>
    <row r="812" spans="1:14" s="1387" customFormat="1" x14ac:dyDescent="0.25">
      <c r="A812" s="816" t="s">
        <v>305</v>
      </c>
      <c r="B812" s="817">
        <v>41823</v>
      </c>
      <c r="C812" s="818" t="s">
        <v>5483</v>
      </c>
      <c r="D812" s="816" t="s">
        <v>89</v>
      </c>
      <c r="E812" s="819">
        <v>10220278</v>
      </c>
      <c r="F812" s="816">
        <v>26528146</v>
      </c>
      <c r="G812" s="816">
        <v>2704003</v>
      </c>
      <c r="H812" s="820" t="str">
        <f>IF(G812="","",VLOOKUP(G812,ARANCEL!$B$5:$D$121,2,FALSE))</f>
        <v xml:space="preserve">CORONA PERIFERICA CON PERNO MUÑON COLADO </v>
      </c>
      <c r="I812" s="821" t="s">
        <v>337</v>
      </c>
      <c r="J812" s="816">
        <v>1</v>
      </c>
      <c r="K812" s="822">
        <f>IF(G812="","",VLOOKUP(G812,ARANCEL!$B$5:$D$121,3,FALSE)*J812)</f>
        <v>32612</v>
      </c>
      <c r="L812" s="1210" t="s">
        <v>5742</v>
      </c>
      <c r="M812" s="1210">
        <v>4500241318</v>
      </c>
      <c r="N812" s="1210" t="s">
        <v>5772</v>
      </c>
    </row>
    <row r="813" spans="1:14" s="1387" customFormat="1" x14ac:dyDescent="0.25">
      <c r="A813" s="816" t="s">
        <v>305</v>
      </c>
      <c r="B813" s="817">
        <v>41956</v>
      </c>
      <c r="C813" s="818" t="s">
        <v>8229</v>
      </c>
      <c r="D813" s="816" t="s">
        <v>599</v>
      </c>
      <c r="E813" s="819">
        <v>10278594</v>
      </c>
      <c r="F813" s="816">
        <v>29396222</v>
      </c>
      <c r="G813" s="816">
        <v>2705003</v>
      </c>
      <c r="H813" s="820" t="str">
        <f>IF(G813="","",VLOOKUP(G813,ARANCEL!$B$5:$D$121,2,FALSE))</f>
        <v>INCRUSTACION ESTETICA (ART-GLASS O CERAMICA)</v>
      </c>
      <c r="I813" s="821" t="s">
        <v>308</v>
      </c>
      <c r="J813" s="816">
        <v>1</v>
      </c>
      <c r="K813" s="822">
        <f>IF(G813="","",VLOOKUP(G813,ARANCEL!$B$5:$D$121,3,FALSE)*J813)</f>
        <v>15676</v>
      </c>
      <c r="L813" s="1210" t="s">
        <v>8256</v>
      </c>
      <c r="M813" s="1210">
        <v>4500265488</v>
      </c>
      <c r="N813" s="1210" t="s">
        <v>8949</v>
      </c>
    </row>
    <row r="814" spans="1:14" s="1387" customFormat="1" x14ac:dyDescent="0.25">
      <c r="A814" s="816" t="s">
        <v>305</v>
      </c>
      <c r="B814" s="817">
        <v>41662</v>
      </c>
      <c r="C814" s="818" t="s">
        <v>601</v>
      </c>
      <c r="D814" s="816" t="s">
        <v>599</v>
      </c>
      <c r="E814" s="819">
        <v>10170070</v>
      </c>
      <c r="F814" s="816">
        <v>24255989</v>
      </c>
      <c r="G814" s="816">
        <v>2705003</v>
      </c>
      <c r="H814" s="820" t="str">
        <f>IF(G814="","",VLOOKUP(G814,ARANCEL!$B$5:$D$121,2,FALSE))</f>
        <v>INCRUSTACION ESTETICA (ART-GLASS O CERAMICA)</v>
      </c>
      <c r="I814" s="821" t="s">
        <v>312</v>
      </c>
      <c r="J814" s="816">
        <v>1</v>
      </c>
      <c r="K814" s="822">
        <f>IF(G814="","",VLOOKUP(G814,ARANCEL!$B$5:$D$121,3,FALSE)*J814)</f>
        <v>15676</v>
      </c>
      <c r="L814" s="1210" t="s">
        <v>2842</v>
      </c>
      <c r="M814" s="1210">
        <v>4500216231</v>
      </c>
      <c r="N814" s="1210">
        <v>8404</v>
      </c>
    </row>
    <row r="815" spans="1:14" s="1387" customFormat="1" x14ac:dyDescent="0.25">
      <c r="A815" s="816" t="s">
        <v>305</v>
      </c>
      <c r="B815" s="817">
        <v>41983</v>
      </c>
      <c r="C815" s="818" t="s">
        <v>8629</v>
      </c>
      <c r="D815" s="816" t="s">
        <v>89</v>
      </c>
      <c r="E815" s="819">
        <v>10293334</v>
      </c>
      <c r="F815" s="816">
        <v>29322600</v>
      </c>
      <c r="G815" s="816">
        <v>2704005</v>
      </c>
      <c r="H815" s="820" t="str">
        <f>IF(G815="","",VLOOKUP(G815,ARANCEL!$B$5:$D$121,2,FALSE))</f>
        <v>PROVISORIO</v>
      </c>
      <c r="I815" s="821" t="s">
        <v>312</v>
      </c>
      <c r="J815" s="816">
        <v>1</v>
      </c>
      <c r="K815" s="822">
        <f>IF(G815="","",VLOOKUP(G815,ARANCEL!$B$5:$D$121,3,FALSE)*J815)</f>
        <v>3250</v>
      </c>
      <c r="L815" s="1249" t="str">
        <f>IF(E815="","","IMPAGO")</f>
        <v>IMPAGO</v>
      </c>
      <c r="M815" s="1249" t="str">
        <f>IF(L815="IMPAGO","SIN O.C.","")</f>
        <v>SIN O.C.</v>
      </c>
      <c r="N815" s="1249" t="str">
        <f>IF(L815="IMPAGO","SIN FACT.","")</f>
        <v>SIN FACT.</v>
      </c>
    </row>
    <row r="816" spans="1:14" s="1387" customFormat="1" x14ac:dyDescent="0.25">
      <c r="A816" s="816" t="s">
        <v>305</v>
      </c>
      <c r="B816" s="817">
        <v>41983</v>
      </c>
      <c r="C816" s="818" t="s">
        <v>8629</v>
      </c>
      <c r="D816" s="816" t="s">
        <v>89</v>
      </c>
      <c r="E816" s="819">
        <v>10293334</v>
      </c>
      <c r="F816" s="816">
        <v>29322600</v>
      </c>
      <c r="G816" s="816">
        <v>2704003</v>
      </c>
      <c r="H816" s="820" t="str">
        <f>IF(G816="","",VLOOKUP(G816,ARANCEL!$B$5:$D$121,2,FALSE))</f>
        <v xml:space="preserve">CORONA PERIFERICA CON PERNO MUÑON COLADO </v>
      </c>
      <c r="I816" s="821" t="s">
        <v>312</v>
      </c>
      <c r="J816" s="816">
        <v>1</v>
      </c>
      <c r="K816" s="822">
        <f>IF(G816="","",VLOOKUP(G816,ARANCEL!$B$5:$D$121,3,FALSE)*J816)</f>
        <v>32612</v>
      </c>
      <c r="L816" s="1249" t="str">
        <f>IF(E816="","","IMPAGO")</f>
        <v>IMPAGO</v>
      </c>
      <c r="M816" s="1249" t="str">
        <f>IF(L816="IMPAGO","SIN O.C.","")</f>
        <v>SIN O.C.</v>
      </c>
      <c r="N816" s="1249" t="str">
        <f>IF(L816="IMPAGO","SIN FACT.","")</f>
        <v>SIN FACT.</v>
      </c>
    </row>
    <row r="817" spans="1:14" s="1375" customFormat="1" x14ac:dyDescent="0.25">
      <c r="A817" s="816" t="s">
        <v>305</v>
      </c>
      <c r="B817" s="817">
        <v>41881</v>
      </c>
      <c r="C817" s="818" t="s">
        <v>5386</v>
      </c>
      <c r="D817" s="816" t="s">
        <v>617</v>
      </c>
      <c r="E817" s="819">
        <v>10249710</v>
      </c>
      <c r="F817" s="816">
        <v>26682010</v>
      </c>
      <c r="G817" s="816">
        <v>2705003</v>
      </c>
      <c r="H817" s="820" t="str">
        <f>IF(G817="","",VLOOKUP(G817,ARANCEL!$B$5:$D$121,2,FALSE))</f>
        <v>INCRUSTACION ESTETICA (ART-GLASS O CERAMICA)</v>
      </c>
      <c r="I817" s="821" t="s">
        <v>326</v>
      </c>
      <c r="J817" s="816">
        <v>1</v>
      </c>
      <c r="K817" s="822">
        <f>IF(G817="","",VLOOKUP(G817,ARANCEL!$B$5:$D$121,3,FALSE)*J817)</f>
        <v>15676</v>
      </c>
      <c r="L817" s="1350" t="s">
        <v>9431</v>
      </c>
      <c r="M817" s="1350">
        <v>4500269283</v>
      </c>
      <c r="N817" s="1350" t="s">
        <v>9452</v>
      </c>
    </row>
    <row r="818" spans="1:14" s="1375" customFormat="1" x14ac:dyDescent="0.25">
      <c r="A818" s="816" t="s">
        <v>305</v>
      </c>
      <c r="B818" s="817">
        <v>41859</v>
      </c>
      <c r="C818" s="818" t="s">
        <v>6260</v>
      </c>
      <c r="D818" s="816" t="s">
        <v>619</v>
      </c>
      <c r="E818" s="819">
        <v>10237439</v>
      </c>
      <c r="F818" s="816">
        <v>27755694</v>
      </c>
      <c r="G818" s="816">
        <v>2705003</v>
      </c>
      <c r="H818" s="820" t="str">
        <f>IF(G818="","",VLOOKUP(G818,ARANCEL!$B$5:$D$121,2,FALSE))</f>
        <v>INCRUSTACION ESTETICA (ART-GLASS O CERAMICA)</v>
      </c>
      <c r="I818" s="821" t="s">
        <v>312</v>
      </c>
      <c r="J818" s="816">
        <v>1</v>
      </c>
      <c r="K818" s="822">
        <f>IF(G818="","",VLOOKUP(G818,ARANCEL!$B$5:$D$121,3,FALSE)*J818)</f>
        <v>15676</v>
      </c>
      <c r="L818" s="1210" t="s">
        <v>6905</v>
      </c>
      <c r="M818" s="1210">
        <v>4500249929</v>
      </c>
      <c r="N818" s="1210" t="s">
        <v>6907</v>
      </c>
    </row>
    <row r="819" spans="1:14" s="1375" customFormat="1" x14ac:dyDescent="0.25">
      <c r="A819" s="816" t="s">
        <v>305</v>
      </c>
      <c r="B819" s="817">
        <v>42048</v>
      </c>
      <c r="C819" s="818" t="s">
        <v>9562</v>
      </c>
      <c r="D819" s="816" t="s">
        <v>7185</v>
      </c>
      <c r="E819" s="819">
        <v>10310170</v>
      </c>
      <c r="F819" s="816">
        <v>30215528</v>
      </c>
      <c r="G819" s="816">
        <v>2707001</v>
      </c>
      <c r="H819" s="820" t="str">
        <f>IF(G819="","",VLOOKUP(G819,ARANCEL!$B$5:$D$121,2,FALSE))</f>
        <v xml:space="preserve">PLANO DE RELAJACION </v>
      </c>
      <c r="I819" s="821" t="s">
        <v>331</v>
      </c>
      <c r="J819" s="816">
        <v>1</v>
      </c>
      <c r="K819" s="822">
        <f>IF(G819="","",VLOOKUP(G819,ARANCEL!$B$5:$D$121,3,FALSE)*J819)</f>
        <v>9221</v>
      </c>
      <c r="L819" s="1249" t="str">
        <f>IF(E819="","","IMPAGO")</f>
        <v>IMPAGO</v>
      </c>
      <c r="M819" s="1249" t="str">
        <f>IF(L819="IMPAGO","SIN O.C.","")</f>
        <v>SIN O.C.</v>
      </c>
      <c r="N819" s="1249" t="str">
        <f>IF(L819="IMPAGO","SIN FACT.","")</f>
        <v>SIN FACT.</v>
      </c>
    </row>
    <row r="820" spans="1:14" s="1424" customFormat="1" x14ac:dyDescent="0.25">
      <c r="A820" s="816" t="s">
        <v>305</v>
      </c>
      <c r="B820" s="817">
        <v>41732</v>
      </c>
      <c r="C820" s="818" t="s">
        <v>3716</v>
      </c>
      <c r="D820" s="816" t="s">
        <v>89</v>
      </c>
      <c r="E820" s="819">
        <v>10185774</v>
      </c>
      <c r="F820" s="816">
        <v>25747259</v>
      </c>
      <c r="G820" s="816">
        <v>2704003</v>
      </c>
      <c r="H820" s="820" t="str">
        <f>IF(G820="","",VLOOKUP(G820,ARANCEL!$B$5:$D$121,2,FALSE))</f>
        <v xml:space="preserve">CORONA PERIFERICA CON PERNO MUÑON COLADO </v>
      </c>
      <c r="I820" s="821" t="s">
        <v>317</v>
      </c>
      <c r="J820" s="816">
        <v>1</v>
      </c>
      <c r="K820" s="822">
        <f>IF(G820="","",VLOOKUP(G820,ARANCEL!$B$5:$D$121,3,FALSE)*J820)</f>
        <v>32612</v>
      </c>
      <c r="L820" s="1249" t="str">
        <f>IF(E820="","","IMPAGO")</f>
        <v>IMPAGO</v>
      </c>
      <c r="M820" s="1249" t="str">
        <f>IF(L820="IMPAGO","SIN O.C.","")</f>
        <v>SIN O.C.</v>
      </c>
      <c r="N820" s="1249" t="str">
        <f>IF(L820="IMPAGO","SIN FACT.","")</f>
        <v>SIN FACT.</v>
      </c>
    </row>
    <row r="821" spans="1:14" s="1424" customFormat="1" x14ac:dyDescent="0.25">
      <c r="A821" s="816" t="s">
        <v>313</v>
      </c>
      <c r="B821" s="817">
        <v>41689</v>
      </c>
      <c r="C821" s="818" t="s">
        <v>2902</v>
      </c>
      <c r="D821" s="816" t="s">
        <v>385</v>
      </c>
      <c r="E821" s="819">
        <v>10175770</v>
      </c>
      <c r="F821" s="816">
        <v>24794407</v>
      </c>
      <c r="G821" s="816">
        <v>2704013</v>
      </c>
      <c r="H821" s="820" t="str">
        <f>IF(G821="","",VLOOKUP(G821,ARANCEL!$B$5:$D$121,2,FALSE))</f>
        <v>PROVISORIO (POR PIEZA)</v>
      </c>
      <c r="I821" s="821" t="s">
        <v>324</v>
      </c>
      <c r="J821" s="816">
        <v>1</v>
      </c>
      <c r="K821" s="822">
        <f>IF(G821="","",VLOOKUP(G821,ARANCEL!$B$5:$D$121,3,FALSE)*J821)</f>
        <v>3250</v>
      </c>
      <c r="L821" s="1210" t="s">
        <v>3438</v>
      </c>
      <c r="M821" s="1210">
        <v>4500220790</v>
      </c>
      <c r="N821" s="1210">
        <v>8627</v>
      </c>
    </row>
    <row r="822" spans="1:14" s="1424" customFormat="1" x14ac:dyDescent="0.25">
      <c r="A822" s="816" t="s">
        <v>305</v>
      </c>
      <c r="B822" s="817">
        <v>41689</v>
      </c>
      <c r="C822" s="818" t="s">
        <v>2902</v>
      </c>
      <c r="D822" s="816" t="s">
        <v>385</v>
      </c>
      <c r="E822" s="819">
        <v>10175770</v>
      </c>
      <c r="F822" s="816">
        <v>24794407</v>
      </c>
      <c r="G822" s="816">
        <v>2704003</v>
      </c>
      <c r="H822" s="820" t="str">
        <f>IF(G822="","",VLOOKUP(G822,ARANCEL!$B$5:$D$121,2,FALSE))</f>
        <v xml:space="preserve">CORONA PERIFERICA CON PERNO MUÑON COLADO </v>
      </c>
      <c r="I822" s="821" t="s">
        <v>324</v>
      </c>
      <c r="J822" s="816">
        <v>1</v>
      </c>
      <c r="K822" s="822">
        <f>IF(G822="","",VLOOKUP(G822,ARANCEL!$B$5:$D$121,3,FALSE)*J822)</f>
        <v>32612</v>
      </c>
      <c r="L822" s="1210" t="s">
        <v>3438</v>
      </c>
      <c r="M822" s="1210">
        <v>4500220790</v>
      </c>
      <c r="N822" s="1210">
        <v>8627</v>
      </c>
    </row>
    <row r="823" spans="1:14" s="1424" customFormat="1" x14ac:dyDescent="0.25">
      <c r="A823" s="816" t="s">
        <v>305</v>
      </c>
      <c r="B823" s="817">
        <v>41808</v>
      </c>
      <c r="C823" s="818" t="s">
        <v>5180</v>
      </c>
      <c r="D823" s="816" t="s">
        <v>385</v>
      </c>
      <c r="E823" s="819">
        <v>10212551</v>
      </c>
      <c r="F823" s="816">
        <v>26848387</v>
      </c>
      <c r="G823" s="816">
        <v>2704013</v>
      </c>
      <c r="H823" s="1146" t="str">
        <f>IF(G823="","",VLOOKUP(G823,ARANCEL!$B$5:$D$121,2,FALSE))</f>
        <v>PROVISORIO (POR PIEZA)</v>
      </c>
      <c r="I823" s="821" t="s">
        <v>309</v>
      </c>
      <c r="J823" s="816">
        <v>1</v>
      </c>
      <c r="K823" s="822">
        <f>IF(G823="","",VLOOKUP(G823,ARANCEL!$B$5:$D$121,3,FALSE)*J823)</f>
        <v>3250</v>
      </c>
      <c r="L823" s="1210" t="s">
        <v>5742</v>
      </c>
      <c r="M823" s="1210">
        <v>4500239441</v>
      </c>
      <c r="N823" s="1210" t="s">
        <v>5755</v>
      </c>
    </row>
    <row r="824" spans="1:14" s="1424" customFormat="1" x14ac:dyDescent="0.25">
      <c r="A824" s="816" t="s">
        <v>305</v>
      </c>
      <c r="B824" s="817">
        <v>41816</v>
      </c>
      <c r="C824" s="818" t="s">
        <v>5180</v>
      </c>
      <c r="D824" s="816" t="s">
        <v>385</v>
      </c>
      <c r="E824" s="819">
        <v>10218385</v>
      </c>
      <c r="F824" s="816">
        <v>26848387</v>
      </c>
      <c r="G824" s="816">
        <v>2704003</v>
      </c>
      <c r="H824" s="820" t="str">
        <f>IF(G824="","",VLOOKUP(G824,ARANCEL!$B$5:$D$121,2,FALSE))</f>
        <v xml:space="preserve">CORONA PERIFERICA CON PERNO MUÑON COLADO </v>
      </c>
      <c r="I824" s="821" t="s">
        <v>309</v>
      </c>
      <c r="J824" s="816">
        <v>1</v>
      </c>
      <c r="K824" s="822">
        <f>IF(G824="","",VLOOKUP(G824,ARANCEL!$B$5:$D$121,3,FALSE)*J824)</f>
        <v>32612</v>
      </c>
      <c r="L824" s="1210" t="s">
        <v>6017</v>
      </c>
      <c r="M824" s="1210">
        <v>4500243665</v>
      </c>
      <c r="N824" s="1210">
        <v>9791</v>
      </c>
    </row>
    <row r="825" spans="1:14" s="1424" customFormat="1" x14ac:dyDescent="0.25">
      <c r="A825" s="816" t="s">
        <v>305</v>
      </c>
      <c r="B825" s="817">
        <v>41820</v>
      </c>
      <c r="C825" s="818" t="s">
        <v>5428</v>
      </c>
      <c r="D825" s="816" t="s">
        <v>599</v>
      </c>
      <c r="E825" s="819">
        <v>10217562</v>
      </c>
      <c r="F825" s="816">
        <v>26981633</v>
      </c>
      <c r="G825" s="816">
        <v>2704013</v>
      </c>
      <c r="H825" s="820" t="str">
        <f>IF(G825="","",VLOOKUP(G825,ARANCEL!$B$5:$D$121,2,FALSE))</f>
        <v>PROVISORIO (POR PIEZA)</v>
      </c>
      <c r="I825" s="821" t="s">
        <v>325</v>
      </c>
      <c r="J825" s="816">
        <v>1</v>
      </c>
      <c r="K825" s="822">
        <f>IF(G825="","",VLOOKUP(G825,ARANCEL!$B$5:$D$121,3,FALSE)*J825)</f>
        <v>3250</v>
      </c>
      <c r="L825" s="1210" t="s">
        <v>5742</v>
      </c>
      <c r="M825" s="1210">
        <v>4500239441</v>
      </c>
      <c r="N825" s="1210" t="s">
        <v>5755</v>
      </c>
    </row>
    <row r="826" spans="1:14" s="1449" customFormat="1" x14ac:dyDescent="0.25">
      <c r="A826" s="843" t="s">
        <v>305</v>
      </c>
      <c r="B826" s="817">
        <v>41820</v>
      </c>
      <c r="C826" s="818" t="s">
        <v>5428</v>
      </c>
      <c r="D826" s="816" t="s">
        <v>599</v>
      </c>
      <c r="E826" s="819">
        <v>10217562</v>
      </c>
      <c r="F826" s="816">
        <v>26981633</v>
      </c>
      <c r="G826" s="816">
        <v>2704003</v>
      </c>
      <c r="H826" s="820" t="str">
        <f>IF(G826="","",VLOOKUP(G826,ARANCEL!$B$5:$D$121,2,FALSE))</f>
        <v xml:space="preserve">CORONA PERIFERICA CON PERNO MUÑON COLADO </v>
      </c>
      <c r="I826" s="821" t="s">
        <v>325</v>
      </c>
      <c r="J826" s="816">
        <v>1</v>
      </c>
      <c r="K826" s="822">
        <f>IF(G826="","",VLOOKUP(G826,ARANCEL!$B$5:$D$121,3,FALSE)*J826)</f>
        <v>32612</v>
      </c>
      <c r="L826" s="1210" t="s">
        <v>5742</v>
      </c>
      <c r="M826" s="1210">
        <v>4500239441</v>
      </c>
      <c r="N826" s="1210" t="s">
        <v>5755</v>
      </c>
    </row>
    <row r="827" spans="1:14" s="1449" customFormat="1" x14ac:dyDescent="0.25">
      <c r="A827" s="816" t="s">
        <v>305</v>
      </c>
      <c r="B827" s="817">
        <v>41821</v>
      </c>
      <c r="C827" s="818" t="s">
        <v>5398</v>
      </c>
      <c r="D827" s="816" t="s">
        <v>599</v>
      </c>
      <c r="E827" s="819">
        <v>10218159</v>
      </c>
      <c r="F827" s="816">
        <v>26569482</v>
      </c>
      <c r="G827" s="816">
        <v>2704005</v>
      </c>
      <c r="H827" s="820" t="str">
        <f>IF(G827="","",VLOOKUP(G827,ARANCEL!$B$5:$D$121,2,FALSE))</f>
        <v>PROVISORIO</v>
      </c>
      <c r="I827" s="821" t="s">
        <v>325</v>
      </c>
      <c r="J827" s="816">
        <v>1</v>
      </c>
      <c r="K827" s="822">
        <f>IF(G827="","",VLOOKUP(G827,ARANCEL!$B$5:$D$121,3,FALSE)*J827)</f>
        <v>3250</v>
      </c>
      <c r="L827" s="1210" t="s">
        <v>6017</v>
      </c>
      <c r="M827" s="1210">
        <v>4500243665</v>
      </c>
      <c r="N827" s="1210">
        <v>9791</v>
      </c>
    </row>
    <row r="828" spans="1:14" s="1449" customFormat="1" x14ac:dyDescent="0.25">
      <c r="A828" s="816" t="s">
        <v>305</v>
      </c>
      <c r="B828" s="817">
        <v>41821</v>
      </c>
      <c r="C828" s="818" t="s">
        <v>5398</v>
      </c>
      <c r="D828" s="816" t="s">
        <v>599</v>
      </c>
      <c r="E828" s="819">
        <v>10218159</v>
      </c>
      <c r="F828" s="816">
        <v>26569482</v>
      </c>
      <c r="G828" s="816">
        <v>2704003</v>
      </c>
      <c r="H828" s="820" t="str">
        <f>IF(G828="","",VLOOKUP(G828,ARANCEL!$B$5:$D$121,2,FALSE))</f>
        <v xml:space="preserve">CORONA PERIFERICA CON PERNO MUÑON COLADO </v>
      </c>
      <c r="I828" s="821" t="s">
        <v>325</v>
      </c>
      <c r="J828" s="816">
        <v>1</v>
      </c>
      <c r="K828" s="822">
        <f>IF(G828="","",VLOOKUP(G828,ARANCEL!$B$5:$D$121,3,FALSE)*J828)</f>
        <v>32612</v>
      </c>
      <c r="L828" s="1210" t="s">
        <v>6017</v>
      </c>
      <c r="M828" s="1210">
        <v>4500243665</v>
      </c>
      <c r="N828" s="1210">
        <v>9791</v>
      </c>
    </row>
    <row r="829" spans="1:14" s="1449" customFormat="1" x14ac:dyDescent="0.25">
      <c r="A829" s="1139" t="s">
        <v>313</v>
      </c>
      <c r="B829" s="1142">
        <v>41640</v>
      </c>
      <c r="C829" s="1174" t="s">
        <v>2851</v>
      </c>
      <c r="D829" s="1143" t="s">
        <v>620</v>
      </c>
      <c r="E829" s="1143">
        <v>10170073</v>
      </c>
      <c r="F829" s="1143">
        <v>24664738</v>
      </c>
      <c r="G829" s="1143">
        <v>2706007</v>
      </c>
      <c r="H829" s="1145" t="str">
        <f>IF(G829="","",VLOOKUP(G829,ARANCEL!$B$5:$D$121,2,FALSE))</f>
        <v>REPARACION COMPLEJA MAS DE 2 PIEZAS</v>
      </c>
      <c r="I829" s="1147"/>
      <c r="J829" s="1143">
        <v>1</v>
      </c>
      <c r="K829" s="822">
        <f>IF(G829="","",VLOOKUP(G829,ARANCEL!$B$5:$D$121,3,FALSE)*J829)</f>
        <v>8906</v>
      </c>
      <c r="L829" s="1210" t="s">
        <v>2842</v>
      </c>
      <c r="M829" s="1210">
        <v>4500216231</v>
      </c>
      <c r="N829" s="1210">
        <v>8404</v>
      </c>
    </row>
    <row r="830" spans="1:14" s="1450" customFormat="1" x14ac:dyDescent="0.25">
      <c r="A830" s="816" t="s">
        <v>305</v>
      </c>
      <c r="B830" s="817">
        <v>41814</v>
      </c>
      <c r="C830" s="818" t="s">
        <v>2851</v>
      </c>
      <c r="D830" s="816" t="s">
        <v>620</v>
      </c>
      <c r="E830" s="819">
        <v>10214850</v>
      </c>
      <c r="F830" s="816">
        <v>24267292</v>
      </c>
      <c r="G830" s="816">
        <v>2702048</v>
      </c>
      <c r="H830" s="820" t="str">
        <f>IF(G830="","",VLOOKUP(G830,ARANCEL!$B$5:$D$121,2,FALSE))</f>
        <v xml:space="preserve">SERVICIO LAB. IMPLANTE CORONA CEMENTADA/ATORNILLADA </v>
      </c>
      <c r="I830" s="821" t="s">
        <v>627</v>
      </c>
      <c r="J830" s="816">
        <v>2</v>
      </c>
      <c r="K830" s="822">
        <f>IF(G830="","",VLOOKUP(G830,ARANCEL!$B$5:$D$121,3,FALSE)*J830)</f>
        <v>87714</v>
      </c>
      <c r="L830" s="1210" t="s">
        <v>5742</v>
      </c>
      <c r="M830" s="1210">
        <v>4500239441</v>
      </c>
      <c r="N830" s="1210" t="s">
        <v>5755</v>
      </c>
    </row>
    <row r="831" spans="1:14" s="1450" customFormat="1" x14ac:dyDescent="0.25">
      <c r="A831" s="816" t="s">
        <v>313</v>
      </c>
      <c r="B831" s="817">
        <v>42033</v>
      </c>
      <c r="C831" s="818" t="s">
        <v>9793</v>
      </c>
      <c r="D831" s="816"/>
      <c r="E831" s="819">
        <v>10304565</v>
      </c>
      <c r="F831" s="816">
        <v>30359374</v>
      </c>
      <c r="G831" s="816">
        <v>2704003</v>
      </c>
      <c r="H831" s="820" t="str">
        <f>IF(G831="","",VLOOKUP(G831,ARANCEL!$B$5:$D$121,2,FALSE))</f>
        <v xml:space="preserve">CORONA PERIFERICA CON PERNO MUÑON COLADO </v>
      </c>
      <c r="I831" s="821"/>
      <c r="J831" s="816">
        <v>1</v>
      </c>
      <c r="K831" s="822">
        <f>IF(G831="","",VLOOKUP(G831,ARANCEL!$B$5:$D$121,3,FALSE)*J831)</f>
        <v>32612</v>
      </c>
      <c r="L831" s="1249" t="str">
        <f t="shared" ref="L831:L845" si="0">IF(E831="","","IMPAGO")</f>
        <v>IMPAGO</v>
      </c>
      <c r="M831" s="1249" t="str">
        <f t="shared" ref="M831:M845" si="1">IF(L831="IMPAGO","SIN O.C.","")</f>
        <v>SIN O.C.</v>
      </c>
      <c r="N831" s="1249" t="str">
        <f t="shared" ref="N831:N845" si="2">IF(L831="IMPAGO","SIN FACT.","")</f>
        <v>SIN FACT.</v>
      </c>
    </row>
    <row r="832" spans="1:14" s="1450" customFormat="1" x14ac:dyDescent="0.25">
      <c r="A832" s="816" t="s">
        <v>313</v>
      </c>
      <c r="B832" s="817">
        <v>42033</v>
      </c>
      <c r="C832" s="818" t="s">
        <v>9793</v>
      </c>
      <c r="D832" s="816"/>
      <c r="E832" s="819">
        <v>10304565</v>
      </c>
      <c r="F832" s="816">
        <v>30359374</v>
      </c>
      <c r="G832" s="816">
        <v>2704013</v>
      </c>
      <c r="H832" s="820" t="str">
        <f>IF(G832="","",VLOOKUP(G832,ARANCEL!$B$5:$D$121,2,FALSE))</f>
        <v>PROVISORIO (POR PIEZA)</v>
      </c>
      <c r="I832" s="821"/>
      <c r="J832" s="816">
        <v>1</v>
      </c>
      <c r="K832" s="822">
        <f>IF(G832="","",VLOOKUP(G832,ARANCEL!$B$5:$D$121,3,FALSE)*J832)</f>
        <v>3250</v>
      </c>
      <c r="L832" s="1249" t="str">
        <f t="shared" si="0"/>
        <v>IMPAGO</v>
      </c>
      <c r="M832" s="1249" t="str">
        <f t="shared" si="1"/>
        <v>SIN O.C.</v>
      </c>
      <c r="N832" s="1249" t="str">
        <f t="shared" si="2"/>
        <v>SIN FACT.</v>
      </c>
    </row>
    <row r="833" spans="1:14" s="1450" customFormat="1" x14ac:dyDescent="0.25">
      <c r="A833" s="816" t="s">
        <v>313</v>
      </c>
      <c r="B833" s="817">
        <v>42060</v>
      </c>
      <c r="C833" s="818" t="s">
        <v>9819</v>
      </c>
      <c r="D833" s="816" t="s">
        <v>607</v>
      </c>
      <c r="E833" s="819">
        <v>10315025</v>
      </c>
      <c r="F833" s="816">
        <v>30747957</v>
      </c>
      <c r="G833" s="816">
        <v>2705003</v>
      </c>
      <c r="H833" s="820" t="str">
        <f>IF(G833="","",VLOOKUP(G833,ARANCEL!$B$5:$D$121,2,FALSE))</f>
        <v>INCRUSTACION ESTETICA (ART-GLASS O CERAMICA)</v>
      </c>
      <c r="I833" s="821"/>
      <c r="J833" s="816">
        <v>1</v>
      </c>
      <c r="K833" s="822">
        <f>IF(G833="","",VLOOKUP(G833,ARANCEL!$B$5:$D$121,3,FALSE)*J833)</f>
        <v>15676</v>
      </c>
      <c r="L833" s="1249" t="str">
        <f t="shared" si="0"/>
        <v>IMPAGO</v>
      </c>
      <c r="M833" s="1249" t="str">
        <f t="shared" si="1"/>
        <v>SIN O.C.</v>
      </c>
      <c r="N833" s="1249" t="str">
        <f t="shared" si="2"/>
        <v>SIN FACT.</v>
      </c>
    </row>
    <row r="834" spans="1:14" s="1467" customFormat="1" x14ac:dyDescent="0.25">
      <c r="A834" s="816" t="s">
        <v>313</v>
      </c>
      <c r="B834" s="817">
        <v>42057</v>
      </c>
      <c r="C834" s="818" t="s">
        <v>9820</v>
      </c>
      <c r="D834" s="816" t="s">
        <v>89</v>
      </c>
      <c r="E834" s="819">
        <v>10314063</v>
      </c>
      <c r="F834" s="816">
        <v>30721729</v>
      </c>
      <c r="G834" s="816">
        <v>2704003</v>
      </c>
      <c r="H834" s="820" t="str">
        <f>IF(G834="","",VLOOKUP(G834,ARANCEL!$B$5:$D$121,2,FALSE))</f>
        <v xml:space="preserve">CORONA PERIFERICA CON PERNO MUÑON COLADO </v>
      </c>
      <c r="I834" s="821"/>
      <c r="J834" s="816">
        <v>1</v>
      </c>
      <c r="K834" s="822">
        <f>IF(G834="","",VLOOKUP(G834,ARANCEL!$B$5:$D$121,3,FALSE)*J834)</f>
        <v>32612</v>
      </c>
      <c r="L834" s="1249" t="str">
        <f t="shared" ref="L834:L835" si="3">IF(E834="","","IMPAGO")</f>
        <v>IMPAGO</v>
      </c>
      <c r="M834" s="1249" t="str">
        <f t="shared" ref="M834:M835" si="4">IF(L834="IMPAGO","SIN O.C.","")</f>
        <v>SIN O.C.</v>
      </c>
      <c r="N834" s="1249" t="str">
        <f t="shared" ref="N834:N835" si="5">IF(L834="IMPAGO","SIN FACT.","")</f>
        <v>SIN FACT.</v>
      </c>
    </row>
    <row r="835" spans="1:14" s="1467" customFormat="1" x14ac:dyDescent="0.25">
      <c r="A835" s="816" t="s">
        <v>313</v>
      </c>
      <c r="B835" s="817">
        <v>42057</v>
      </c>
      <c r="C835" s="818" t="s">
        <v>9820</v>
      </c>
      <c r="D835" s="816" t="s">
        <v>89</v>
      </c>
      <c r="E835" s="819">
        <v>10314063</v>
      </c>
      <c r="F835" s="816">
        <v>30721729</v>
      </c>
      <c r="G835" s="816">
        <v>2704005</v>
      </c>
      <c r="H835" s="820" t="str">
        <f>IF(G835="","",VLOOKUP(G835,ARANCEL!$B$5:$D$121,2,FALSE))</f>
        <v>PROVISORIO</v>
      </c>
      <c r="I835" s="821"/>
      <c r="J835" s="816">
        <v>1</v>
      </c>
      <c r="K835" s="822">
        <f>IF(G835="","",VLOOKUP(G835,ARANCEL!$B$5:$D$121,3,FALSE)*J835)</f>
        <v>3250</v>
      </c>
      <c r="L835" s="1249" t="str">
        <f t="shared" si="3"/>
        <v>IMPAGO</v>
      </c>
      <c r="M835" s="1249" t="str">
        <f t="shared" si="4"/>
        <v>SIN O.C.</v>
      </c>
      <c r="N835" s="1249" t="str">
        <f t="shared" si="5"/>
        <v>SIN FACT.</v>
      </c>
    </row>
    <row r="836" spans="1:14" s="1467" customFormat="1" x14ac:dyDescent="0.25">
      <c r="A836" s="816" t="s">
        <v>313</v>
      </c>
      <c r="B836" s="817">
        <v>42034</v>
      </c>
      <c r="C836" s="818" t="s">
        <v>9625</v>
      </c>
      <c r="D836" s="816" t="s">
        <v>619</v>
      </c>
      <c r="E836" s="819">
        <v>10311447</v>
      </c>
      <c r="F836" s="816">
        <v>29552691</v>
      </c>
      <c r="G836" s="816">
        <v>2705004</v>
      </c>
      <c r="H836" s="820" t="str">
        <f>IF(G836="","",VLOOKUP(G836,ARANCEL!$B$5:$D$121,2,FALSE))</f>
        <v>CARILLA ESTETICA (ART-GLASS O CERAMICA)</v>
      </c>
      <c r="I836" s="821"/>
      <c r="J836" s="816">
        <v>15</v>
      </c>
      <c r="K836" s="822">
        <f>IF(G836="","",VLOOKUP(G836,ARANCEL!$B$5:$D$121,3,FALSE)*J836)</f>
        <v>401295</v>
      </c>
      <c r="L836" s="1249" t="str">
        <f t="shared" ref="L836" si="6">IF(E836="","","IMPAGO")</f>
        <v>IMPAGO</v>
      </c>
      <c r="M836" s="1249" t="str">
        <f t="shared" ref="M836" si="7">IF(L836="IMPAGO","SIN O.C.","")</f>
        <v>SIN O.C.</v>
      </c>
      <c r="N836" s="1249" t="str">
        <f t="shared" ref="N836" si="8">IF(L836="IMPAGO","SIN FACT.","")</f>
        <v>SIN FACT.</v>
      </c>
    </row>
    <row r="837" spans="1:14" s="1450" customFormat="1" x14ac:dyDescent="0.25">
      <c r="A837" s="816" t="s">
        <v>313</v>
      </c>
      <c r="B837" s="817">
        <v>42034</v>
      </c>
      <c r="C837" s="818" t="s">
        <v>9821</v>
      </c>
      <c r="D837" s="816" t="s">
        <v>619</v>
      </c>
      <c r="E837" s="819">
        <v>10229906</v>
      </c>
      <c r="F837" s="816">
        <v>27239637</v>
      </c>
      <c r="G837" s="816">
        <v>2704013</v>
      </c>
      <c r="H837" s="820" t="str">
        <f>IF(G837="","",VLOOKUP(G837,ARANCEL!$B$5:$D$121,2,FALSE))</f>
        <v>PROVISORIO (POR PIEZA)</v>
      </c>
      <c r="I837" s="821" t="s">
        <v>613</v>
      </c>
      <c r="J837" s="816">
        <v>2</v>
      </c>
      <c r="K837" s="822">
        <f>IF(G837="","",VLOOKUP(G837,ARANCEL!$B$5:$D$121,3,FALSE)*J837)</f>
        <v>6500</v>
      </c>
      <c r="L837" s="1249" t="str">
        <f t="shared" ref="L837" si="9">IF(E837="","","IMPAGO")</f>
        <v>IMPAGO</v>
      </c>
      <c r="M837" s="1249" t="str">
        <f t="shared" ref="M837" si="10">IF(L837="IMPAGO","SIN O.C.","")</f>
        <v>SIN O.C.</v>
      </c>
      <c r="N837" s="1249" t="str">
        <f t="shared" ref="N837" si="11">IF(L837="IMPAGO","SIN FACT.","")</f>
        <v>SIN FACT.</v>
      </c>
    </row>
    <row r="838" spans="1:14" s="1467" customFormat="1" x14ac:dyDescent="0.25">
      <c r="A838" s="816" t="s">
        <v>313</v>
      </c>
      <c r="B838" s="817">
        <v>42034</v>
      </c>
      <c r="C838" s="818" t="s">
        <v>9821</v>
      </c>
      <c r="D838" s="816" t="s">
        <v>619</v>
      </c>
      <c r="E838" s="819">
        <v>10229906</v>
      </c>
      <c r="F838" s="816">
        <v>27239637</v>
      </c>
      <c r="G838" s="816">
        <v>2704015</v>
      </c>
      <c r="H838" s="820" t="str">
        <f>IF(G838="","",VLOOKUP(G838,ARANCEL!$B$5:$D$121,2,FALSE))</f>
        <v xml:space="preserve">CORONA IN CERAM </v>
      </c>
      <c r="I838" s="821" t="s">
        <v>613</v>
      </c>
      <c r="J838" s="816">
        <v>2</v>
      </c>
      <c r="K838" s="822">
        <f>IF(G838="","",VLOOKUP(G838,ARANCEL!$B$5:$D$121,3,FALSE)*J838)</f>
        <v>85466</v>
      </c>
      <c r="L838" s="1249" t="str">
        <f t="shared" ref="L838:L839" si="12">IF(E838="","","IMPAGO")</f>
        <v>IMPAGO</v>
      </c>
      <c r="M838" s="1249" t="str">
        <f t="shared" ref="M838:M839" si="13">IF(L838="IMPAGO","SIN O.C.","")</f>
        <v>SIN O.C.</v>
      </c>
      <c r="N838" s="1249" t="str">
        <f t="shared" ref="N838:N839" si="14">IF(L838="IMPAGO","SIN FACT.","")</f>
        <v>SIN FACT.</v>
      </c>
    </row>
    <row r="839" spans="1:14" s="1467" customFormat="1" x14ac:dyDescent="0.25">
      <c r="A839" s="816" t="s">
        <v>313</v>
      </c>
      <c r="B839" s="817">
        <v>42033</v>
      </c>
      <c r="C839" s="818" t="s">
        <v>9822</v>
      </c>
      <c r="D839" s="816" t="s">
        <v>1431</v>
      </c>
      <c r="E839" s="819">
        <v>10314727</v>
      </c>
      <c r="F839" s="816">
        <v>29582102</v>
      </c>
      <c r="G839" s="816">
        <v>2704003</v>
      </c>
      <c r="H839" s="820" t="str">
        <f>IF(G839="","",VLOOKUP(G839,ARANCEL!$B$5:$D$121,2,FALSE))</f>
        <v xml:space="preserve">CORONA PERIFERICA CON PERNO MUÑON COLADO </v>
      </c>
      <c r="I839" s="821"/>
      <c r="J839" s="816">
        <v>1</v>
      </c>
      <c r="K839" s="822">
        <f>IF(G839="","",VLOOKUP(G839,ARANCEL!$B$5:$D$121,3,FALSE)*J839)</f>
        <v>32612</v>
      </c>
      <c r="L839" s="1249" t="str">
        <f t="shared" si="12"/>
        <v>IMPAGO</v>
      </c>
      <c r="M839" s="1249" t="str">
        <f t="shared" si="13"/>
        <v>SIN O.C.</v>
      </c>
      <c r="N839" s="1249" t="str">
        <f t="shared" si="14"/>
        <v>SIN FACT.</v>
      </c>
    </row>
    <row r="840" spans="1:14" s="1467" customFormat="1" x14ac:dyDescent="0.25">
      <c r="A840" s="816"/>
      <c r="B840" s="817"/>
      <c r="C840" s="818"/>
      <c r="D840" s="816"/>
      <c r="E840" s="819"/>
      <c r="F840" s="816"/>
      <c r="G840" s="816"/>
      <c r="H840" s="820" t="str">
        <f>IF(G840="","",VLOOKUP(G840,ARANCEL!$B$5:$D$121,2,FALSE))</f>
        <v/>
      </c>
      <c r="I840" s="821"/>
      <c r="J840" s="816"/>
      <c r="K840" s="822" t="str">
        <f>IF(G840="","",VLOOKUP(G840,ARANCEL!$B$5:$D$121,3,FALSE)*J840)</f>
        <v/>
      </c>
      <c r="L840" s="1249" t="str">
        <f t="shared" ref="L840:L841" si="15">IF(E840="","","IMPAGO")</f>
        <v/>
      </c>
      <c r="M840" s="1249" t="str">
        <f t="shared" ref="M840:M841" si="16">IF(L840="IMPAGO","SIN O.C.","")</f>
        <v/>
      </c>
      <c r="N840" s="1249" t="str">
        <f t="shared" ref="N840:N841" si="17">IF(L840="IMPAGO","SIN FACT.","")</f>
        <v/>
      </c>
    </row>
    <row r="841" spans="1:14" s="1467" customFormat="1" x14ac:dyDescent="0.25">
      <c r="A841" s="816"/>
      <c r="B841" s="817"/>
      <c r="C841" s="818"/>
      <c r="D841" s="816"/>
      <c r="E841" s="819"/>
      <c r="F841" s="816"/>
      <c r="G841" s="816"/>
      <c r="H841" s="820" t="str">
        <f>IF(G841="","",VLOOKUP(G841,ARANCEL!$B$5:$D$121,2,FALSE))</f>
        <v/>
      </c>
      <c r="I841" s="821"/>
      <c r="J841" s="816"/>
      <c r="K841" s="822" t="str">
        <f>IF(G841="","",VLOOKUP(G841,ARANCEL!$B$5:$D$121,3,FALSE)*J841)</f>
        <v/>
      </c>
      <c r="L841" s="1249" t="str">
        <f t="shared" si="15"/>
        <v/>
      </c>
      <c r="M841" s="1249" t="str">
        <f t="shared" si="16"/>
        <v/>
      </c>
      <c r="N841" s="1249" t="str">
        <f t="shared" si="17"/>
        <v/>
      </c>
    </row>
    <row r="842" spans="1:14" s="1467" customFormat="1" x14ac:dyDescent="0.25">
      <c r="A842" s="816"/>
      <c r="B842" s="817"/>
      <c r="C842" s="818"/>
      <c r="D842" s="816"/>
      <c r="E842" s="819"/>
      <c r="F842" s="816"/>
      <c r="G842" s="816"/>
      <c r="H842" s="820" t="str">
        <f>IF(G842="","",VLOOKUP(G842,ARANCEL!$B$5:$D$121,2,FALSE))</f>
        <v/>
      </c>
      <c r="I842" s="821"/>
      <c r="J842" s="816"/>
      <c r="K842" s="822" t="str">
        <f>IF(G842="","",VLOOKUP(G842,ARANCEL!$B$5:$D$121,3,FALSE)*J842)</f>
        <v/>
      </c>
      <c r="L842" s="1249" t="str">
        <f t="shared" ref="L842" si="18">IF(E842="","","IMPAGO")</f>
        <v/>
      </c>
      <c r="M842" s="1249" t="str">
        <f t="shared" ref="M842" si="19">IF(L842="IMPAGO","SIN O.C.","")</f>
        <v/>
      </c>
      <c r="N842" s="1249" t="str">
        <f t="shared" ref="N842" si="20">IF(L842="IMPAGO","SIN FACT.","")</f>
        <v/>
      </c>
    </row>
    <row r="843" spans="1:14" s="1467" customFormat="1" x14ac:dyDescent="0.25">
      <c r="A843" s="816"/>
      <c r="B843" s="817"/>
      <c r="C843" s="818"/>
      <c r="D843" s="816"/>
      <c r="E843" s="819"/>
      <c r="F843" s="816"/>
      <c r="G843" s="816"/>
      <c r="H843" s="820" t="str">
        <f>IF(G843="","",VLOOKUP(G843,ARANCEL!$B$5:$D$121,2,FALSE))</f>
        <v/>
      </c>
      <c r="I843" s="821"/>
      <c r="J843" s="816"/>
      <c r="K843" s="822" t="str">
        <f>IF(G843="","",VLOOKUP(G843,ARANCEL!$B$5:$D$121,3,FALSE)*J843)</f>
        <v/>
      </c>
      <c r="L843" s="1249" t="str">
        <f t="shared" ref="L843" si="21">IF(E843="","","IMPAGO")</f>
        <v/>
      </c>
      <c r="M843" s="1249" t="str">
        <f t="shared" ref="M843" si="22">IF(L843="IMPAGO","SIN O.C.","")</f>
        <v/>
      </c>
      <c r="N843" s="1249" t="str">
        <f t="shared" ref="N843" si="23">IF(L843="IMPAGO","SIN FACT.","")</f>
        <v/>
      </c>
    </row>
    <row r="844" spans="1:14" s="1450" customFormat="1" x14ac:dyDescent="0.25">
      <c r="A844" s="816"/>
      <c r="B844" s="817"/>
      <c r="C844" s="818"/>
      <c r="D844" s="816"/>
      <c r="E844" s="819"/>
      <c r="F844" s="816"/>
      <c r="G844" s="816"/>
      <c r="H844" s="820" t="str">
        <f>IF(G844="","",VLOOKUP(G844,ARANCEL!$B$5:$D$121,2,FALSE))</f>
        <v/>
      </c>
      <c r="I844" s="821"/>
      <c r="J844" s="816"/>
      <c r="K844" s="822" t="str">
        <f>IF(G844="","",VLOOKUP(G844,ARANCEL!$B$5:$D$121,3,FALSE)*J844)</f>
        <v/>
      </c>
      <c r="L844" s="1249" t="str">
        <f t="shared" ref="L844" si="24">IF(E844="","","IMPAGO")</f>
        <v/>
      </c>
      <c r="M844" s="1249" t="str">
        <f t="shared" ref="M844" si="25">IF(L844="IMPAGO","SIN O.C.","")</f>
        <v/>
      </c>
      <c r="N844" s="1249" t="str">
        <f t="shared" ref="N844" si="26">IF(L844="IMPAGO","SIN FACT.","")</f>
        <v/>
      </c>
    </row>
    <row r="845" spans="1:14" s="1375" customFormat="1" x14ac:dyDescent="0.25">
      <c r="A845" s="816"/>
      <c r="B845" s="817"/>
      <c r="C845" s="818"/>
      <c r="D845" s="816"/>
      <c r="E845" s="819"/>
      <c r="F845" s="816"/>
      <c r="G845" s="816"/>
      <c r="H845" s="820" t="str">
        <f>IF(G845="","",VLOOKUP(G845,ARANCEL!$B$5:$D$121,2,FALSE))</f>
        <v/>
      </c>
      <c r="I845" s="821"/>
      <c r="J845" s="816"/>
      <c r="K845" s="822" t="str">
        <f>IF(G845="","",VLOOKUP(G845,ARANCEL!$B$5:$D$121,3,FALSE)*J845)</f>
        <v/>
      </c>
      <c r="L845" s="1249" t="str">
        <f t="shared" si="0"/>
        <v/>
      </c>
      <c r="M845" s="1249" t="str">
        <f t="shared" si="1"/>
        <v/>
      </c>
      <c r="N845" s="1249" t="str">
        <f t="shared" si="2"/>
        <v/>
      </c>
    </row>
    <row r="846" spans="1:14" x14ac:dyDescent="0.25">
      <c r="A846" s="286"/>
      <c r="B846" s="286"/>
      <c r="C846" s="287"/>
      <c r="D846" s="286"/>
      <c r="E846" s="286"/>
      <c r="F846" s="286"/>
      <c r="G846" s="286"/>
      <c r="H846" s="286"/>
      <c r="I846" s="286"/>
      <c r="J846" s="286"/>
      <c r="K846" s="286"/>
      <c r="L846" s="1252"/>
      <c r="M846" s="1252"/>
      <c r="N846" s="1252"/>
    </row>
    <row r="847" spans="1:14" x14ac:dyDescent="0.25">
      <c r="A847" s="279"/>
      <c r="B847" s="279"/>
      <c r="C847" s="279"/>
      <c r="D847" s="280" t="s">
        <v>2719</v>
      </c>
      <c r="E847" s="281"/>
      <c r="F847" s="282"/>
      <c r="G847" s="208">
        <f ca="1">SUMIFS(K6:K846,L6:L846,"IMPAGO",B6:B846,"&lt;"&amp;DATE(YEAR(TODAY()),MONTH(TODAY()),1))</f>
        <v>1469497</v>
      </c>
      <c r="H847" s="283" t="s">
        <v>4614</v>
      </c>
      <c r="I847" s="1476">
        <f ca="1">SUMIF(L6:L846,UPPER(TEXT(DATE(YEAR(TODAY()),MONTH(TODAY()),0),"MMMM"))&amp;" "&amp;YEAR(DATE(YEAR(TODAY()),MONTH(TODAY()),0)),K6:K846)</f>
        <v>1974538</v>
      </c>
      <c r="J847" s="1477"/>
      <c r="K847" s="110">
        <f>SUMIF(L5:L846,#REF!,K5:K846)</f>
        <v>0</v>
      </c>
      <c r="L847" s="1253"/>
      <c r="M847" s="1253"/>
      <c r="N847" s="1253"/>
    </row>
    <row r="848" spans="1:14" ht="26.25" x14ac:dyDescent="0.25">
      <c r="A848" s="107" t="s">
        <v>327</v>
      </c>
      <c r="B848" s="107"/>
      <c r="C848" s="108"/>
      <c r="D848" s="107"/>
      <c r="E848" s="107"/>
      <c r="F848" s="107"/>
      <c r="G848" s="251"/>
      <c r="H848" s="251"/>
      <c r="I848" s="107"/>
      <c r="J848" s="107"/>
      <c r="K848" s="107"/>
      <c r="L848" s="1254"/>
      <c r="M848" s="1254"/>
      <c r="N848" s="1254"/>
    </row>
    <row r="849" spans="1:14" ht="25.5" x14ac:dyDescent="0.25">
      <c r="A849" s="111" t="s">
        <v>4</v>
      </c>
      <c r="B849" s="112" t="s">
        <v>5</v>
      </c>
      <c r="C849" s="113" t="s">
        <v>6</v>
      </c>
      <c r="D849" s="112" t="s">
        <v>7</v>
      </c>
      <c r="E849" s="112" t="s">
        <v>8</v>
      </c>
      <c r="F849" s="112" t="s">
        <v>9</v>
      </c>
      <c r="G849" s="111" t="s">
        <v>10</v>
      </c>
      <c r="H849" s="112" t="s">
        <v>11</v>
      </c>
      <c r="I849" s="112" t="s">
        <v>12</v>
      </c>
      <c r="J849" s="112" t="s">
        <v>13</v>
      </c>
      <c r="K849" s="112" t="s">
        <v>14</v>
      </c>
      <c r="L849" s="1255" t="s">
        <v>15</v>
      </c>
      <c r="M849" s="1255" t="s">
        <v>16</v>
      </c>
      <c r="N849" s="1256" t="s">
        <v>17</v>
      </c>
    </row>
    <row r="850" spans="1:14" s="1017" customFormat="1" ht="25.5" x14ac:dyDescent="0.25">
      <c r="A850" s="412" t="s">
        <v>9039</v>
      </c>
      <c r="B850" s="256">
        <v>41918</v>
      </c>
      <c r="C850" s="257" t="s">
        <v>878</v>
      </c>
      <c r="D850" s="255" t="s">
        <v>620</v>
      </c>
      <c r="E850" s="258" t="s">
        <v>343</v>
      </c>
      <c r="F850" s="255">
        <v>28853409</v>
      </c>
      <c r="G850" s="255">
        <v>2704003</v>
      </c>
      <c r="H850" s="120" t="str">
        <f>IF(G850="","",VLOOKUP(G850,ARANCEL!$B$5:$D$121,2,FALSE))</f>
        <v xml:space="preserve">CORONA PERIFERICA CON PERNO MUÑON COLADO </v>
      </c>
      <c r="I850" s="121" t="s">
        <v>1433</v>
      </c>
      <c r="J850" s="816">
        <v>3</v>
      </c>
      <c r="K850" s="822">
        <f>IF(G850="","",VLOOKUP(G850,ARANCEL!$B$5:$D$121,3,FALSE)*J850)</f>
        <v>97836</v>
      </c>
      <c r="L850" s="1249" t="str">
        <f t="shared" ref="L850:L856" si="27">IF(E850="","","IMPAGO")</f>
        <v>IMPAGO</v>
      </c>
      <c r="M850" s="1249" t="str">
        <f t="shared" ref="M850:M856" si="28">IF(L850="IMPAGO","SIN O.C.","")</f>
        <v>SIN O.C.</v>
      </c>
      <c r="N850" s="1249" t="str">
        <f t="shared" ref="N850:N856" si="29">IF(L850="IMPAGO","SIN FACT.","")</f>
        <v>SIN FACT.</v>
      </c>
    </row>
    <row r="851" spans="1:14" s="1092" customFormat="1" ht="60" x14ac:dyDescent="0.25">
      <c r="A851" s="165" t="s">
        <v>9497</v>
      </c>
      <c r="B851" s="164">
        <v>41996</v>
      </c>
      <c r="C851" s="557" t="s">
        <v>8021</v>
      </c>
      <c r="D851" s="555" t="s">
        <v>617</v>
      </c>
      <c r="E851" s="558" t="s">
        <v>343</v>
      </c>
      <c r="F851" s="555">
        <v>29028072</v>
      </c>
      <c r="G851" s="119">
        <v>2704002</v>
      </c>
      <c r="H851" s="820" t="str">
        <f>IF(G851="","",VLOOKUP(G851,ARANCEL!$B$5:$D$121,2,FALSE))</f>
        <v xml:space="preserve">CORONA PERIFERICA </v>
      </c>
      <c r="I851" s="821" t="s">
        <v>610</v>
      </c>
      <c r="J851" s="816">
        <v>2</v>
      </c>
      <c r="K851" s="822">
        <f>IF(G851="","",VLOOKUP(G851,ARANCEL!$B$5:$D$121,3,FALSE)*J851)</f>
        <v>51730</v>
      </c>
      <c r="L851" s="1249" t="str">
        <f t="shared" si="27"/>
        <v>IMPAGO</v>
      </c>
      <c r="M851" s="1249" t="str">
        <f t="shared" si="28"/>
        <v>SIN O.C.</v>
      </c>
      <c r="N851" s="1249" t="str">
        <f t="shared" si="29"/>
        <v>SIN FACT.</v>
      </c>
    </row>
    <row r="852" spans="1:14" s="1439" customFormat="1" ht="57.75" customHeight="1" x14ac:dyDescent="0.25">
      <c r="A852" s="824" t="s">
        <v>9691</v>
      </c>
      <c r="B852" s="817">
        <v>42023</v>
      </c>
      <c r="C852" s="818" t="s">
        <v>9688</v>
      </c>
      <c r="D852" s="816" t="s">
        <v>89</v>
      </c>
      <c r="E852" s="819" t="s">
        <v>343</v>
      </c>
      <c r="F852" s="816" t="s">
        <v>592</v>
      </c>
      <c r="G852" s="816">
        <v>2708011</v>
      </c>
      <c r="H852" s="820" t="str">
        <f>IF(G852="","",VLOOKUP(G852,ARANCEL!$B$5:$D$121,2,FALSE))</f>
        <v xml:space="preserve">MODELO DE ESTUDIO </v>
      </c>
      <c r="I852" s="821" t="s">
        <v>347</v>
      </c>
      <c r="J852" s="816">
        <v>2</v>
      </c>
      <c r="K852" s="822">
        <f>IF(G852="","",VLOOKUP(G852,ARANCEL!$B$5:$D$121,3,FALSE)*J852)</f>
        <v>3014</v>
      </c>
      <c r="L852" s="1249" t="str">
        <f t="shared" si="27"/>
        <v>IMPAGO</v>
      </c>
      <c r="M852" s="1249" t="str">
        <f t="shared" si="28"/>
        <v>SIN O.C.</v>
      </c>
      <c r="N852" s="1249" t="str">
        <f t="shared" si="29"/>
        <v>SIN FACT.</v>
      </c>
    </row>
    <row r="853" spans="1:14" s="1439" customFormat="1" x14ac:dyDescent="0.25">
      <c r="A853" s="816"/>
      <c r="B853" s="817"/>
      <c r="C853" s="818"/>
      <c r="D853" s="816"/>
      <c r="E853" s="819"/>
      <c r="F853" s="816"/>
      <c r="G853" s="816"/>
      <c r="H853" s="820" t="str">
        <f>IF(G853="","",VLOOKUP(G853,ARANCEL!$B$5:$D$121,2,FALSE))</f>
        <v/>
      </c>
      <c r="I853" s="821"/>
      <c r="J853" s="816"/>
      <c r="K853" s="822" t="str">
        <f>IF(G853="","",VLOOKUP(G853,ARANCEL!$B$5:$D$121,3,FALSE)*J853)</f>
        <v/>
      </c>
      <c r="L853" s="1249" t="str">
        <f t="shared" si="27"/>
        <v/>
      </c>
      <c r="M853" s="1249" t="str">
        <f t="shared" si="28"/>
        <v/>
      </c>
      <c r="N853" s="1249" t="str">
        <f t="shared" si="29"/>
        <v/>
      </c>
    </row>
    <row r="854" spans="1:14" s="1439" customFormat="1" x14ac:dyDescent="0.25">
      <c r="A854" s="816"/>
      <c r="B854" s="817"/>
      <c r="C854" s="818"/>
      <c r="D854" s="816"/>
      <c r="E854" s="819"/>
      <c r="F854" s="816"/>
      <c r="G854" s="816"/>
      <c r="H854" s="820" t="str">
        <f>IF(G854="","",VLOOKUP(G854,ARANCEL!$B$5:$D$121,2,FALSE))</f>
        <v/>
      </c>
      <c r="I854" s="821"/>
      <c r="J854" s="816"/>
      <c r="K854" s="822" t="str">
        <f>IF(G854="","",VLOOKUP(G854,ARANCEL!$B$5:$D$121,3,FALSE)*J854)</f>
        <v/>
      </c>
      <c r="L854" s="1249" t="str">
        <f t="shared" si="27"/>
        <v/>
      </c>
      <c r="M854" s="1249" t="str">
        <f t="shared" si="28"/>
        <v/>
      </c>
      <c r="N854" s="1249" t="str">
        <f t="shared" si="29"/>
        <v/>
      </c>
    </row>
    <row r="855" spans="1:14" s="1439" customFormat="1" x14ac:dyDescent="0.25">
      <c r="A855" s="816"/>
      <c r="B855" s="817"/>
      <c r="C855" s="818"/>
      <c r="D855" s="816"/>
      <c r="E855" s="819"/>
      <c r="F855" s="816"/>
      <c r="G855" s="816"/>
      <c r="H855" s="820" t="str">
        <f>IF(G855="","",VLOOKUP(G855,ARANCEL!$B$5:$D$121,2,FALSE))</f>
        <v/>
      </c>
      <c r="I855" s="821"/>
      <c r="J855" s="816"/>
      <c r="K855" s="822" t="str">
        <f>IF(G855="","",VLOOKUP(G855,ARANCEL!$B$5:$D$121,3,FALSE)*J855)</f>
        <v/>
      </c>
      <c r="L855" s="1249" t="str">
        <f t="shared" si="27"/>
        <v/>
      </c>
      <c r="M855" s="1249" t="str">
        <f t="shared" si="28"/>
        <v/>
      </c>
      <c r="N855" s="1249" t="str">
        <f t="shared" si="29"/>
        <v/>
      </c>
    </row>
    <row r="856" spans="1:14" s="1439" customFormat="1" x14ac:dyDescent="0.25">
      <c r="A856" s="816"/>
      <c r="B856" s="817"/>
      <c r="C856" s="818"/>
      <c r="D856" s="816"/>
      <c r="E856" s="819"/>
      <c r="F856" s="816"/>
      <c r="G856" s="816"/>
      <c r="H856" s="820" t="str">
        <f>IF(G856="","",VLOOKUP(G856,ARANCEL!$B$5:$D$121,2,FALSE))</f>
        <v/>
      </c>
      <c r="I856" s="821"/>
      <c r="J856" s="816"/>
      <c r="K856" s="822" t="str">
        <f>IF(G856="","",VLOOKUP(G856,ARANCEL!$B$5:$D$121,3,FALSE)*J856)</f>
        <v/>
      </c>
      <c r="L856" s="1249" t="str">
        <f t="shared" si="27"/>
        <v/>
      </c>
      <c r="M856" s="1249" t="str">
        <f t="shared" si="28"/>
        <v/>
      </c>
      <c r="N856" s="1249" t="str">
        <f t="shared" si="29"/>
        <v/>
      </c>
    </row>
    <row r="857" spans="1:14" ht="12.75" customHeight="1" x14ac:dyDescent="0.25">
      <c r="J857" s="7" t="s">
        <v>7310</v>
      </c>
    </row>
    <row r="858" spans="1:14" x14ac:dyDescent="0.25">
      <c r="A858" s="286" t="s">
        <v>8566</v>
      </c>
      <c r="B858" s="286"/>
      <c r="C858" s="287"/>
      <c r="D858" s="286"/>
      <c r="E858" s="286"/>
      <c r="F858" s="286"/>
      <c r="G858" s="286"/>
      <c r="H858" s="286"/>
      <c r="I858" s="286"/>
      <c r="J858" s="286"/>
      <c r="K858" s="286"/>
      <c r="L858" s="1252"/>
      <c r="M858" s="1252"/>
      <c r="N858" s="1252"/>
    </row>
    <row r="859" spans="1:14" s="201" customFormat="1" ht="26.25" x14ac:dyDescent="0.25">
      <c r="A859" s="109" t="s">
        <v>328</v>
      </c>
      <c r="B859" s="109"/>
      <c r="C859" s="130"/>
      <c r="D859" s="109"/>
      <c r="E859" s="109"/>
      <c r="F859" s="109"/>
      <c r="G859" s="109"/>
      <c r="H859" s="109"/>
      <c r="I859" s="109"/>
      <c r="J859" s="109"/>
      <c r="K859" s="109"/>
      <c r="L859" s="1254"/>
      <c r="M859" s="1254"/>
      <c r="N859" s="1254"/>
    </row>
    <row r="860" spans="1:14" ht="25.5" x14ac:dyDescent="0.25">
      <c r="A860" s="114" t="s">
        <v>4</v>
      </c>
      <c r="B860" s="115" t="s">
        <v>5</v>
      </c>
      <c r="C860" s="116" t="s">
        <v>6</v>
      </c>
      <c r="D860" s="115" t="s">
        <v>7</v>
      </c>
      <c r="E860" s="115" t="s">
        <v>8</v>
      </c>
      <c r="F860" s="115" t="s">
        <v>9</v>
      </c>
      <c r="G860" s="114" t="s">
        <v>10</v>
      </c>
      <c r="H860" s="115" t="s">
        <v>11</v>
      </c>
      <c r="I860" s="115" t="s">
        <v>12</v>
      </c>
      <c r="J860" s="115" t="s">
        <v>13</v>
      </c>
      <c r="K860" s="115" t="s">
        <v>14</v>
      </c>
      <c r="L860" s="1257" t="s">
        <v>15</v>
      </c>
      <c r="M860" s="1257" t="s">
        <v>16</v>
      </c>
      <c r="N860" s="1258" t="s">
        <v>17</v>
      </c>
    </row>
    <row r="861" spans="1:14" s="201" customFormat="1" x14ac:dyDescent="0.25">
      <c r="A861" s="775" t="s">
        <v>606</v>
      </c>
      <c r="B861" s="776">
        <v>41792</v>
      </c>
      <c r="C861" s="777" t="s">
        <v>4672</v>
      </c>
      <c r="D861" s="775" t="s">
        <v>619</v>
      </c>
      <c r="E861" s="778">
        <v>10219856</v>
      </c>
      <c r="F861" s="775">
        <v>26550269</v>
      </c>
      <c r="G861" s="775">
        <v>2704003</v>
      </c>
      <c r="H861" s="132" t="str">
        <f>IF(G861="","",VLOOKUP(G861,ARANCEL!$B$5:$D$121,2,FALSE))</f>
        <v xml:space="preserve">CORONA PERIFERICA CON PERNO MUÑON COLADO </v>
      </c>
      <c r="I861" s="200" t="s">
        <v>324</v>
      </c>
      <c r="J861" s="202">
        <v>1</v>
      </c>
      <c r="K861" s="133">
        <f>IF(G861="","",VLOOKUP(G861,ARANCEL!$B$5:$D$121,3,FALSE)*J861)</f>
        <v>32612</v>
      </c>
      <c r="L861" s="1235" t="str">
        <f>IF(E861="","","IMPAGO")</f>
        <v>IMPAGO</v>
      </c>
      <c r="M861" s="1235" t="str">
        <f>IF(L861="IMPAGO","SIN O.C.","")</f>
        <v>SIN O.C.</v>
      </c>
      <c r="N861" s="1235" t="str">
        <f>IF(L861="IMPAGO","SIN FACT.","")</f>
        <v>SIN FACT.</v>
      </c>
    </row>
    <row r="862" spans="1:14" s="201" customFormat="1" x14ac:dyDescent="0.25">
      <c r="A862" s="202" t="s">
        <v>313</v>
      </c>
      <c r="B862" s="206">
        <v>41860</v>
      </c>
      <c r="C862" s="204" t="s">
        <v>6262</v>
      </c>
      <c r="D862" s="202" t="s">
        <v>617</v>
      </c>
      <c r="E862" s="203">
        <v>10230156</v>
      </c>
      <c r="F862" s="202">
        <v>27798377</v>
      </c>
      <c r="G862" s="202">
        <v>2704005</v>
      </c>
      <c r="H862" s="132" t="str">
        <f>IF(G862="","",VLOOKUP(G862,ARANCEL!$B$5:$D$121,2,FALSE))</f>
        <v>PROVISORIO</v>
      </c>
      <c r="I862" s="200"/>
      <c r="J862" s="202">
        <v>1</v>
      </c>
      <c r="K862" s="133">
        <f>IF(G862="","",VLOOKUP(G862,ARANCEL!$B$5:$D$121,3,FALSE)*J862)</f>
        <v>3250</v>
      </c>
      <c r="L862" s="1235" t="str">
        <f>IF(E862="","","IMPAGO")</f>
        <v>IMPAGO</v>
      </c>
      <c r="M862" s="1235" t="str">
        <f>IF(L862="IMPAGO","SIN O.C.","")</f>
        <v>SIN O.C.</v>
      </c>
      <c r="N862" s="1235" t="str">
        <f>IF(L862="IMPAGO","SIN FACT.","")</f>
        <v>SIN FACT.</v>
      </c>
    </row>
    <row r="863" spans="1:14" s="201" customFormat="1" x14ac:dyDescent="0.25">
      <c r="A863" s="202" t="s">
        <v>313</v>
      </c>
      <c r="B863" s="206">
        <v>41860</v>
      </c>
      <c r="C863" s="204" t="s">
        <v>6262</v>
      </c>
      <c r="D863" s="202" t="s">
        <v>617</v>
      </c>
      <c r="E863" s="203">
        <v>10230156</v>
      </c>
      <c r="F863" s="202">
        <v>27798377</v>
      </c>
      <c r="G863" s="202">
        <v>2704002</v>
      </c>
      <c r="H863" s="132" t="str">
        <f>IF(G863="","",VLOOKUP(G863,ARANCEL!$B$5:$D$121,2,FALSE))</f>
        <v xml:space="preserve">CORONA PERIFERICA </v>
      </c>
      <c r="I863" s="200"/>
      <c r="J863" s="202">
        <v>1</v>
      </c>
      <c r="K863" s="133">
        <f>IF(G863="","",VLOOKUP(G863,ARANCEL!$B$5:$D$121,3,FALSE)*J863)</f>
        <v>25865</v>
      </c>
      <c r="L863" s="1235" t="str">
        <f>IF(E863="","","IMPAGO")</f>
        <v>IMPAGO</v>
      </c>
      <c r="M863" s="1235" t="str">
        <f>IF(L863="IMPAGO","SIN O.C.","")</f>
        <v>SIN O.C.</v>
      </c>
      <c r="N863" s="1235" t="str">
        <f>IF(L863="IMPAGO","SIN FACT.","")</f>
        <v>SIN FACT.</v>
      </c>
    </row>
    <row r="864" spans="1:14" s="421" customFormat="1" x14ac:dyDescent="0.25">
      <c r="A864" s="255" t="s">
        <v>313</v>
      </c>
      <c r="B864" s="256">
        <v>41843</v>
      </c>
      <c r="C864" s="257" t="s">
        <v>5942</v>
      </c>
      <c r="D864" s="255" t="s">
        <v>89</v>
      </c>
      <c r="E864" s="258">
        <v>10230691</v>
      </c>
      <c r="F864" s="255">
        <v>27129556</v>
      </c>
      <c r="G864" s="255">
        <v>2707002</v>
      </c>
      <c r="H864" s="120" t="str">
        <f>IF(G864="","",VLOOKUP(G864,ARANCEL!$B$5:$D$121,2,FALSE))</f>
        <v>CUBETA DE BLANQUEAMIENTO</v>
      </c>
      <c r="I864" s="121"/>
      <c r="J864" s="119">
        <v>2</v>
      </c>
      <c r="K864" s="122">
        <f>IF(G864="","",VLOOKUP(G864,ARANCEL!$B$5:$D$121,3,FALSE)*J864)</f>
        <v>11808</v>
      </c>
      <c r="L864" s="1229" t="s">
        <v>6017</v>
      </c>
      <c r="M864" s="1229">
        <v>4500243665</v>
      </c>
      <c r="N864" s="1229">
        <v>9791</v>
      </c>
    </row>
    <row r="865" spans="1:14" x14ac:dyDescent="0.25">
      <c r="A865" s="119" t="s">
        <v>305</v>
      </c>
      <c r="B865" s="164">
        <v>41908</v>
      </c>
      <c r="C865" s="118" t="s">
        <v>7290</v>
      </c>
      <c r="D865" s="119" t="s">
        <v>599</v>
      </c>
      <c r="E865" s="178">
        <v>10258109</v>
      </c>
      <c r="F865" s="119">
        <v>28289964</v>
      </c>
      <c r="G865" s="119">
        <v>2704005</v>
      </c>
      <c r="H865" s="120" t="str">
        <f>IF(G865="","",VLOOKUP(G865,ARANCEL!$B$5:$D$121,2,FALSE))</f>
        <v>PROVISORIO</v>
      </c>
      <c r="I865" s="121" t="s">
        <v>324</v>
      </c>
      <c r="J865" s="119">
        <v>1</v>
      </c>
      <c r="K865" s="122">
        <f>IF(G865="","",VLOOKUP(G865,ARANCEL!$B$5:$D$121,3,FALSE)*J865)</f>
        <v>3250</v>
      </c>
      <c r="L865" s="1235" t="str">
        <f>IF(E865="","","IMPAGO")</f>
        <v>IMPAGO</v>
      </c>
      <c r="M865" s="1235" t="str">
        <f>IF(L865="IMPAGO","SIN O.C.","")</f>
        <v>SIN O.C.</v>
      </c>
      <c r="N865" s="1235" t="str">
        <f>IF(L865="IMPAGO","SIN FACT.","")</f>
        <v>SIN FACT.</v>
      </c>
    </row>
    <row r="866" spans="1:14" x14ac:dyDescent="0.25">
      <c r="A866" s="119" t="s">
        <v>313</v>
      </c>
      <c r="B866" s="164">
        <v>41908</v>
      </c>
      <c r="C866" s="118" t="s">
        <v>7290</v>
      </c>
      <c r="D866" s="119" t="s">
        <v>599</v>
      </c>
      <c r="E866" s="162">
        <v>10258109</v>
      </c>
      <c r="F866" s="119">
        <v>28289964</v>
      </c>
      <c r="G866" s="119">
        <v>2704003</v>
      </c>
      <c r="H866" s="120" t="str">
        <f>IF(G866="","",VLOOKUP(G866,ARANCEL!$B$5:$D$121,2,FALSE))</f>
        <v xml:space="preserve">CORONA PERIFERICA CON PERNO MUÑON COLADO </v>
      </c>
      <c r="I866" s="121" t="s">
        <v>324</v>
      </c>
      <c r="J866" s="119">
        <v>1</v>
      </c>
      <c r="K866" s="122">
        <f>IF(G866="","",VLOOKUP(G866,ARANCEL!$B$5:$D$121,3,FALSE)*J866)</f>
        <v>32612</v>
      </c>
      <c r="L866" s="1235" t="str">
        <f>IF(E866="","","IMPAGO")</f>
        <v>IMPAGO</v>
      </c>
      <c r="M866" s="1235" t="str">
        <f>IF(L866="IMPAGO","SIN O.C.","")</f>
        <v>SIN O.C.</v>
      </c>
      <c r="N866" s="1235" t="str">
        <f>IF(L866="IMPAGO","SIN FACT.","")</f>
        <v>SIN FACT.</v>
      </c>
    </row>
    <row r="878" spans="1:14" x14ac:dyDescent="0.25">
      <c r="A878" s="286"/>
      <c r="B878" s="286"/>
      <c r="C878" s="287"/>
      <c r="D878" s="286"/>
      <c r="E878" s="286"/>
      <c r="F878" s="286"/>
      <c r="G878" s="286"/>
      <c r="H878" s="286"/>
      <c r="I878" s="286"/>
      <c r="J878" s="286"/>
      <c r="K878" s="286"/>
      <c r="L878" s="1252"/>
      <c r="M878" s="1252"/>
      <c r="N878" s="1252"/>
    </row>
  </sheetData>
  <autoFilter ref="A5:N845">
    <sortState ref="A6:N836">
      <sortCondition ref="C5:C836"/>
    </sortState>
  </autoFilter>
  <sortState ref="A6:N502">
    <sortCondition ref="C490"/>
  </sortState>
  <customSheetViews>
    <customSheetView guid="{5A3E7664-B706-4E89-8FE4-5CD0E8149518}" scale="80" showAutoFilter="1">
      <pane ySplit="5" topLeftCell="A806" activePane="bottomLeft" state="frozen"/>
      <selection pane="bottomLeft" activeCell="A829" sqref="A829"/>
      <pageMargins left="0.7" right="0.7" top="0.75" bottom="0.75" header="0.3" footer="0.3"/>
      <pageSetup paperSize="9" orientation="portrait" r:id="rId1"/>
      <autoFilter ref="A5:N845">
        <sortState ref="A6:N836">
          <sortCondition ref="C5:C836"/>
        </sortState>
      </autoFilter>
    </customSheetView>
    <customSheetView guid="{90887117-F10F-4BFC-8FBC-C977ABC07CFF}" scale="80" showAutoFilter="1">
      <pane ySplit="5" topLeftCell="A397" activePane="bottomLeft" state="frozen"/>
      <selection pane="bottomLeft" activeCell="C397" sqref="C397"/>
      <pageMargins left="0.7" right="0.7" top="0.75" bottom="0.75" header="0.3" footer="0.3"/>
      <pageSetup paperSize="9" orientation="portrait" r:id="rId2"/>
      <autoFilter ref="A5:N1053">
        <sortState ref="A7:N1053">
          <sortCondition ref="C5:C1042"/>
        </sortState>
      </autoFilter>
    </customSheetView>
    <customSheetView guid="{384DA9C8-FFC1-4FC6-A1DF-01F043F9EA83}" showAutoFilter="1">
      <pane ySplit="5" topLeftCell="A287" activePane="bottomLeft" state="frozen"/>
      <selection pane="bottomLeft" activeCell="H631" sqref="H631"/>
      <pageMargins left="0.7" right="0.7" top="0.75" bottom="0.75" header="0.3" footer="0.3"/>
      <autoFilter ref="A5:R301">
        <sortState ref="A6:Q301">
          <sortCondition descending="1" ref="L5:L301"/>
        </sortState>
      </autoFilter>
    </customSheetView>
    <customSheetView guid="{88E733B4-D2A6-4E52-A803-6F54C59BA422}" showAutoFilter="1">
      <pane ySplit="5" topLeftCell="A48" activePane="bottomLeft" state="frozen"/>
      <selection pane="bottomLeft" activeCell="A59" sqref="A59:XFD59"/>
      <pageMargins left="0.7" right="0.7" top="0.75" bottom="0.75" header="0.3" footer="0.3"/>
      <pageSetup paperSize="9" orientation="portrait" r:id="rId3"/>
      <autoFilter ref="A5:R358">
        <sortState ref="A6:R357">
          <sortCondition descending="1" ref="L5:L357"/>
        </sortState>
      </autoFilter>
    </customSheetView>
    <customSheetView guid="{12FAB891-95C7-4FC6-A844-12DF1167D7D0}" showAutoFilter="1" topLeftCell="F1">
      <pane ySplit="5" topLeftCell="A349" activePane="bottomLeft" state="frozen"/>
      <selection pane="bottomLeft" activeCell="P362" sqref="P362:R362"/>
      <pageMargins left="0.7" right="0.7" top="0.75" bottom="0.75" header="0.3" footer="0.3"/>
      <autoFilter ref="A5:R506">
        <sortState ref="A6:R506">
          <sortCondition ref="C5:C506"/>
        </sortState>
      </autoFilter>
    </customSheetView>
    <customSheetView guid="{5C5191FA-2E8D-43C8-B7A4-943B410B3C52}" scale="80" showAutoFilter="1">
      <pane ySplit="5" topLeftCell="A830" activePane="bottomLeft" state="frozen"/>
      <selection pane="bottomLeft" activeCell="B839" sqref="B839"/>
      <pageMargins left="0.7" right="0.7" top="0.75" bottom="0.75" header="0.3" footer="0.3"/>
      <pageSetup paperSize="9" orientation="portrait" r:id="rId4"/>
      <autoFilter ref="A5:N845">
        <sortState ref="A6:N836">
          <sortCondition ref="C5:C836"/>
        </sortState>
      </autoFilter>
    </customSheetView>
  </customSheetViews>
  <mergeCells count="7">
    <mergeCell ref="I847:J847"/>
    <mergeCell ref="A1:D3"/>
    <mergeCell ref="E1:F1"/>
    <mergeCell ref="E2:F3"/>
    <mergeCell ref="G2:G3"/>
    <mergeCell ref="H2:H3"/>
    <mergeCell ref="I2:I3"/>
  </mergeCells>
  <hyperlinks>
    <hyperlink ref="H2" r:id="rId5"/>
    <hyperlink ref="K3" r:id="rId6"/>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130" r:id="rId10" name="Button 10">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5132" r:id="rId11" name="Button 12">
              <controlPr defaultSize="0" print="0" autoFill="0" autoPict="0" macro="[0]!Botón7_Haga_clic_en">
                <anchor moveWithCells="1" sizeWithCells="1">
                  <from>
                    <xdr:col>0</xdr:col>
                    <xdr:colOff>0</xdr:colOff>
                    <xdr:row>845</xdr:row>
                    <xdr:rowOff>180975</xdr:rowOff>
                  </from>
                  <to>
                    <xdr:col>1</xdr:col>
                    <xdr:colOff>0</xdr:colOff>
                    <xdr:row>847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theme="3" tint="-0.249977111117893"/>
  </sheetPr>
  <dimension ref="A1:AL2580"/>
  <sheetViews>
    <sheetView zoomScale="80" zoomScaleNormal="85" workbookViewId="0">
      <pane ySplit="5" topLeftCell="A2536" activePane="bottomLeft" state="frozen"/>
      <selection pane="bottomLeft" activeCell="A2547" sqref="A2547"/>
    </sheetView>
  </sheetViews>
  <sheetFormatPr baseColWidth="10" defaultRowHeight="15" x14ac:dyDescent="0.25"/>
  <cols>
    <col min="1" max="1" width="34.7109375" style="7" customWidth="1"/>
    <col min="2" max="2" width="13.7109375" style="7" customWidth="1"/>
    <col min="3" max="3" width="26.7109375" style="7" customWidth="1"/>
    <col min="4" max="4" width="11.42578125" style="7" customWidth="1"/>
    <col min="5" max="5" width="10.7109375" style="7" customWidth="1"/>
    <col min="6" max="6" width="11.28515625" style="7" customWidth="1"/>
    <col min="7" max="7" width="15.5703125" style="7" customWidth="1"/>
    <col min="8" max="8" width="50.85546875" style="7" customWidth="1"/>
    <col min="9" max="9" width="12" style="7" customWidth="1"/>
    <col min="10" max="10" width="5.42578125" style="7" customWidth="1"/>
    <col min="11" max="11" width="11.85546875" style="7" customWidth="1"/>
    <col min="12" max="12" width="14.42578125" style="1232" customWidth="1"/>
    <col min="13" max="14" width="11.7109375" style="1232" customWidth="1"/>
    <col min="15" max="15" width="11.42578125" style="161"/>
    <col min="16" max="16384" width="11.42578125" style="7"/>
  </cols>
  <sheetData>
    <row r="1" spans="1:38" s="266" customFormat="1" ht="15" customHeight="1" x14ac:dyDescent="0.25">
      <c r="A1" s="1478"/>
      <c r="B1" s="1479"/>
      <c r="C1" s="1479"/>
      <c r="D1" s="1479"/>
      <c r="E1" s="1480" t="s">
        <v>0</v>
      </c>
      <c r="F1" s="1480"/>
      <c r="G1" s="265" t="s">
        <v>1</v>
      </c>
      <c r="H1" s="265" t="s">
        <v>2</v>
      </c>
      <c r="I1" s="459" t="s">
        <v>5675</v>
      </c>
      <c r="L1" s="1231"/>
      <c r="M1" s="1231"/>
      <c r="N1" s="1231"/>
      <c r="O1" s="368"/>
      <c r="P1" s="7"/>
      <c r="Q1" s="7"/>
      <c r="R1" s="7"/>
      <c r="S1" s="7"/>
      <c r="T1" s="7"/>
      <c r="U1" s="7"/>
      <c r="V1" s="7"/>
      <c r="W1" s="7"/>
      <c r="X1" s="7"/>
      <c r="Y1" s="7"/>
      <c r="Z1" s="7"/>
      <c r="AA1" s="7"/>
      <c r="AB1" s="7"/>
      <c r="AC1" s="7"/>
      <c r="AD1" s="7"/>
      <c r="AE1" s="7"/>
      <c r="AF1" s="7"/>
      <c r="AG1" s="7"/>
      <c r="AH1" s="7"/>
      <c r="AI1" s="7"/>
      <c r="AJ1" s="7"/>
      <c r="AK1" s="7"/>
    </row>
    <row r="2" spans="1:38" s="266" customFormat="1" ht="15" customHeight="1" x14ac:dyDescent="0.25">
      <c r="A2" s="1479"/>
      <c r="B2" s="1479"/>
      <c r="C2" s="1479"/>
      <c r="D2" s="1479"/>
      <c r="E2" s="1489" t="s">
        <v>5702</v>
      </c>
      <c r="F2" s="1490"/>
      <c r="G2" s="1493" t="s">
        <v>5703</v>
      </c>
      <c r="H2" s="1495" t="s">
        <v>3604</v>
      </c>
      <c r="I2" s="1493" t="s">
        <v>5704</v>
      </c>
      <c r="L2" s="1231"/>
      <c r="M2" s="1231"/>
      <c r="N2" s="1231"/>
      <c r="O2" s="135"/>
      <c r="P2" s="7"/>
      <c r="Q2" s="7"/>
      <c r="R2" s="7"/>
      <c r="S2" s="7"/>
      <c r="T2" s="7"/>
      <c r="U2" s="7"/>
      <c r="V2" s="7"/>
      <c r="W2" s="7"/>
      <c r="X2" s="7"/>
      <c r="Y2" s="7"/>
      <c r="Z2" s="7"/>
      <c r="AA2" s="7"/>
      <c r="AB2" s="7"/>
      <c r="AC2" s="7"/>
      <c r="AD2" s="7"/>
      <c r="AE2" s="7"/>
      <c r="AF2" s="7"/>
      <c r="AG2" s="7"/>
      <c r="AH2" s="7"/>
      <c r="AI2" s="7"/>
      <c r="AJ2" s="7"/>
      <c r="AK2" s="7"/>
      <c r="AL2" s="3" t="s">
        <v>20</v>
      </c>
    </row>
    <row r="3" spans="1:38" s="266" customFormat="1" ht="18" customHeight="1" x14ac:dyDescent="0.25">
      <c r="A3" s="1479"/>
      <c r="B3" s="1479"/>
      <c r="C3" s="1479"/>
      <c r="D3" s="1479"/>
      <c r="E3" s="1491"/>
      <c r="F3" s="1492"/>
      <c r="G3" s="1494"/>
      <c r="H3" s="1496"/>
      <c r="I3" s="1494"/>
      <c r="L3" s="1231"/>
      <c r="M3" s="1231"/>
      <c r="N3" s="1231"/>
      <c r="O3" s="135"/>
      <c r="P3" s="7"/>
      <c r="Q3" s="7"/>
      <c r="R3" s="7"/>
      <c r="S3" s="7"/>
      <c r="T3" s="7"/>
      <c r="U3" s="7"/>
      <c r="V3" s="7"/>
      <c r="W3" s="7"/>
      <c r="X3" s="7"/>
      <c r="Y3" s="7"/>
      <c r="Z3" s="7"/>
      <c r="AA3" s="7"/>
      <c r="AB3" s="7"/>
      <c r="AC3" s="7"/>
      <c r="AD3" s="7"/>
      <c r="AE3" s="7"/>
      <c r="AF3" s="7"/>
      <c r="AG3" s="7"/>
      <c r="AH3" s="7"/>
      <c r="AI3" s="7"/>
      <c r="AJ3" s="7"/>
      <c r="AK3" s="7"/>
      <c r="AL3" s="4">
        <v>40786</v>
      </c>
    </row>
    <row r="4" spans="1:38" s="266" customFormat="1" ht="21" customHeight="1" x14ac:dyDescent="0.25">
      <c r="C4" s="268"/>
      <c r="F4" s="267"/>
      <c r="G4" s="267"/>
      <c r="H4" s="267"/>
      <c r="I4" s="267"/>
      <c r="L4" s="1231"/>
      <c r="M4" s="1231"/>
      <c r="N4" s="1231"/>
      <c r="O4" s="368"/>
      <c r="P4" s="7"/>
      <c r="Q4" s="7"/>
      <c r="R4" s="7"/>
      <c r="S4" s="7"/>
      <c r="T4" s="7"/>
      <c r="U4" s="7"/>
      <c r="V4" s="7"/>
      <c r="W4" s="7"/>
      <c r="X4" s="7"/>
      <c r="Y4" s="7"/>
      <c r="Z4" s="7"/>
      <c r="AA4" s="7"/>
      <c r="AB4" s="7"/>
      <c r="AC4" s="7"/>
      <c r="AD4" s="7"/>
      <c r="AE4" s="7"/>
      <c r="AF4" s="7"/>
      <c r="AG4" s="7"/>
      <c r="AH4" s="7"/>
      <c r="AI4" s="7"/>
      <c r="AJ4" s="7"/>
      <c r="AK4" s="7"/>
    </row>
    <row r="5" spans="1:38" s="368" customFormat="1" ht="30.75" customHeight="1" x14ac:dyDescent="0.25">
      <c r="A5" s="1" t="s">
        <v>9529</v>
      </c>
      <c r="B5" s="2" t="s">
        <v>5</v>
      </c>
      <c r="C5" s="2" t="s">
        <v>6</v>
      </c>
      <c r="D5" s="2" t="s">
        <v>7</v>
      </c>
      <c r="E5" s="2" t="s">
        <v>8</v>
      </c>
      <c r="F5" s="2" t="s">
        <v>9</v>
      </c>
      <c r="G5" s="1" t="s">
        <v>10</v>
      </c>
      <c r="H5" s="2" t="s">
        <v>11</v>
      </c>
      <c r="I5" s="2" t="s">
        <v>12</v>
      </c>
      <c r="J5" s="2" t="s">
        <v>13</v>
      </c>
      <c r="K5" s="2" t="s">
        <v>14</v>
      </c>
      <c r="L5" s="1233" t="s">
        <v>549</v>
      </c>
      <c r="M5" s="1233" t="s">
        <v>550</v>
      </c>
      <c r="N5" s="1234" t="s">
        <v>548</v>
      </c>
      <c r="P5" s="7"/>
      <c r="Q5" s="7"/>
      <c r="R5" s="7"/>
      <c r="S5" s="7"/>
      <c r="T5" s="7"/>
      <c r="U5" s="7"/>
      <c r="V5" s="7"/>
      <c r="W5" s="7"/>
      <c r="X5" s="7"/>
      <c r="Y5" s="7"/>
      <c r="Z5" s="7"/>
      <c r="AA5" s="7"/>
      <c r="AB5" s="7"/>
      <c r="AC5" s="7"/>
      <c r="AD5" s="7"/>
      <c r="AE5" s="7"/>
      <c r="AF5" s="7"/>
      <c r="AG5" s="7"/>
      <c r="AH5" s="7"/>
      <c r="AI5" s="7"/>
      <c r="AJ5" s="7"/>
      <c r="AK5" s="7"/>
    </row>
    <row r="6" spans="1:38" ht="18" customHeight="1" x14ac:dyDescent="0.25">
      <c r="A6" s="119" t="s">
        <v>305</v>
      </c>
      <c r="B6" s="159">
        <v>41782</v>
      </c>
      <c r="C6" s="118" t="s">
        <v>1046</v>
      </c>
      <c r="D6" s="119" t="s">
        <v>54</v>
      </c>
      <c r="E6" s="162">
        <v>10201414</v>
      </c>
      <c r="F6" s="119">
        <v>26594591</v>
      </c>
      <c r="G6" s="119">
        <v>2704005</v>
      </c>
      <c r="H6" s="120" t="str">
        <f>IF(G6="","",VLOOKUP(G6,ARANCEL!$B$5:$D$121,2,FALSE))</f>
        <v>PROVISORIO</v>
      </c>
      <c r="I6" s="121" t="s">
        <v>308</v>
      </c>
      <c r="J6" s="119">
        <v>1</v>
      </c>
      <c r="K6" s="122">
        <f>IF(G6="","",VLOOKUP(G6,ARANCEL!$B$5:$D$121,3,FALSE)*J6)</f>
        <v>3250</v>
      </c>
      <c r="L6" s="1229" t="s">
        <v>5292</v>
      </c>
      <c r="M6" s="1229">
        <v>4500235335</v>
      </c>
      <c r="N6" s="1229">
        <v>9392</v>
      </c>
    </row>
    <row r="7" spans="1:38" ht="18" customHeight="1" x14ac:dyDescent="0.25">
      <c r="A7" s="119" t="s">
        <v>305</v>
      </c>
      <c r="B7" s="159">
        <v>41794</v>
      </c>
      <c r="C7" s="118" t="s">
        <v>1046</v>
      </c>
      <c r="D7" s="119" t="s">
        <v>54</v>
      </c>
      <c r="E7" s="162">
        <v>10204863</v>
      </c>
      <c r="F7" s="119">
        <v>26594591</v>
      </c>
      <c r="G7" s="119">
        <v>2704003</v>
      </c>
      <c r="H7" s="120" t="str">
        <f>IF(G7="","",VLOOKUP(G7,ARANCEL!$B$5:$D$121,2,FALSE))</f>
        <v xml:space="preserve">CORONA PERIFERICA CON PERNO MUÑON COLADO </v>
      </c>
      <c r="I7" s="121" t="s">
        <v>324</v>
      </c>
      <c r="J7" s="119">
        <v>1</v>
      </c>
      <c r="K7" s="122">
        <f>IF(G7="","",VLOOKUP(G7,ARANCEL!$B$5:$D$121,3,FALSE)*J7)</f>
        <v>32612</v>
      </c>
      <c r="L7" s="1229" t="s">
        <v>5292</v>
      </c>
      <c r="M7" s="1229">
        <v>4500235321</v>
      </c>
      <c r="N7" s="1229">
        <v>9404</v>
      </c>
    </row>
    <row r="8" spans="1:38" ht="18" customHeight="1" x14ac:dyDescent="0.25">
      <c r="A8" s="119" t="s">
        <v>305</v>
      </c>
      <c r="B8" s="159">
        <v>41846</v>
      </c>
      <c r="C8" s="118" t="s">
        <v>1046</v>
      </c>
      <c r="D8" s="119" t="s">
        <v>54</v>
      </c>
      <c r="E8" s="162">
        <v>10232872</v>
      </c>
      <c r="F8" s="119">
        <v>27715898</v>
      </c>
      <c r="G8" s="119">
        <v>2704005</v>
      </c>
      <c r="H8" s="120" t="str">
        <f>IF(G8="","",VLOOKUP(G8,ARANCEL!$B$5:$D$121,2,FALSE))</f>
        <v>PROVISORIO</v>
      </c>
      <c r="I8" s="121" t="s">
        <v>335</v>
      </c>
      <c r="J8" s="119">
        <v>1</v>
      </c>
      <c r="K8" s="122">
        <f>IF(G8="","",VLOOKUP(G8,ARANCEL!$B$5:$D$121,3,FALSE)*J8)</f>
        <v>3250</v>
      </c>
      <c r="L8" s="1229" t="s">
        <v>6017</v>
      </c>
      <c r="M8" s="1229">
        <v>4500245416</v>
      </c>
      <c r="N8" s="1229">
        <v>9805</v>
      </c>
    </row>
    <row r="9" spans="1:38" ht="18" customHeight="1" x14ac:dyDescent="0.25">
      <c r="A9" s="119" t="s">
        <v>305</v>
      </c>
      <c r="B9" s="159">
        <v>41892</v>
      </c>
      <c r="C9" s="118" t="s">
        <v>1046</v>
      </c>
      <c r="D9" s="119" t="s">
        <v>54</v>
      </c>
      <c r="E9" s="162">
        <v>10254492</v>
      </c>
      <c r="F9" s="119">
        <v>27715898</v>
      </c>
      <c r="G9" s="119">
        <v>2704003</v>
      </c>
      <c r="H9" s="120" t="str">
        <f>IF(G9="","",VLOOKUP(G9,ARANCEL!$B$5:$D$121,2,FALSE))</f>
        <v xml:space="preserve">CORONA PERIFERICA CON PERNO MUÑON COLADO </v>
      </c>
      <c r="I9" s="121" t="s">
        <v>335</v>
      </c>
      <c r="J9" s="119">
        <v>1</v>
      </c>
      <c r="K9" s="122">
        <f>IF(G9="","",VLOOKUP(G9,ARANCEL!$B$5:$D$121,3,FALSE)*J9)</f>
        <v>32612</v>
      </c>
      <c r="L9" s="1229" t="s">
        <v>7548</v>
      </c>
      <c r="M9" s="1229">
        <v>4500254511</v>
      </c>
      <c r="N9" s="1229" t="s">
        <v>7555</v>
      </c>
    </row>
    <row r="10" spans="1:38" ht="18" customHeight="1" x14ac:dyDescent="0.25">
      <c r="A10" s="119" t="s">
        <v>305</v>
      </c>
      <c r="B10" s="159">
        <v>41715</v>
      </c>
      <c r="C10" s="118" t="s">
        <v>3348</v>
      </c>
      <c r="D10" s="119" t="s">
        <v>54</v>
      </c>
      <c r="E10" s="162">
        <v>10181255</v>
      </c>
      <c r="F10" s="119">
        <v>22737554</v>
      </c>
      <c r="G10" s="119">
        <v>2702048</v>
      </c>
      <c r="H10" s="120" t="str">
        <f>IF(G10="","",VLOOKUP(G10,ARANCEL!$B$5:$D$121,2,FALSE))</f>
        <v xml:space="preserve">SERVICIO LAB. IMPLANTE CORONA CEMENTADA/ATORNILLADA </v>
      </c>
      <c r="I10" s="121" t="s">
        <v>719</v>
      </c>
      <c r="J10" s="119">
        <v>2</v>
      </c>
      <c r="K10" s="122">
        <f>IF(G10="","",VLOOKUP(G10,ARANCEL!$B$5:$D$121,3,FALSE)*J10)</f>
        <v>87714</v>
      </c>
      <c r="L10" s="1229" t="s">
        <v>6905</v>
      </c>
      <c r="M10" s="1229">
        <v>4500247644</v>
      </c>
      <c r="N10" s="1229" t="s">
        <v>7159</v>
      </c>
    </row>
    <row r="11" spans="1:38" ht="18" customHeight="1" x14ac:dyDescent="0.25">
      <c r="A11" s="119" t="s">
        <v>305</v>
      </c>
      <c r="B11" s="159">
        <v>41718</v>
      </c>
      <c r="C11" s="118" t="s">
        <v>3348</v>
      </c>
      <c r="D11" s="119" t="s">
        <v>54</v>
      </c>
      <c r="E11" s="162">
        <v>10183840</v>
      </c>
      <c r="F11" s="119">
        <v>22737554</v>
      </c>
      <c r="G11" s="119">
        <v>2702005</v>
      </c>
      <c r="H11" s="120" t="str">
        <f>IF(G11="","",VLOOKUP(G11,ARANCEL!$B$5:$D$121,2,FALSE))</f>
        <v xml:space="preserve">LABORATORIO INTERMEDIARIO SOBRE IMPLANTE </v>
      </c>
      <c r="I11" s="121" t="s">
        <v>337</v>
      </c>
      <c r="J11" s="119">
        <v>1</v>
      </c>
      <c r="K11" s="122">
        <f>IF(G11="","",VLOOKUP(G11,ARANCEL!$B$5:$D$121,3,FALSE)*J11)</f>
        <v>31889</v>
      </c>
      <c r="L11" s="1229" t="s">
        <v>3058</v>
      </c>
      <c r="M11" s="1229">
        <v>4500225618</v>
      </c>
      <c r="N11" s="1229">
        <v>8902</v>
      </c>
    </row>
    <row r="12" spans="1:38" ht="18" customHeight="1" x14ac:dyDescent="0.25">
      <c r="A12" s="119" t="s">
        <v>305</v>
      </c>
      <c r="B12" s="159">
        <v>41956</v>
      </c>
      <c r="C12" s="118" t="s">
        <v>8308</v>
      </c>
      <c r="D12" s="119" t="s">
        <v>50</v>
      </c>
      <c r="E12" s="162">
        <v>10280767</v>
      </c>
      <c r="F12" s="119">
        <v>29551021</v>
      </c>
      <c r="G12" s="119">
        <v>2704005</v>
      </c>
      <c r="H12" s="120" t="str">
        <f>IF(G12="","",VLOOKUP(G12,ARANCEL!$B$5:$D$121,2,FALSE))</f>
        <v>PROVISORIO</v>
      </c>
      <c r="I12" s="121" t="s">
        <v>324</v>
      </c>
      <c r="J12" s="119">
        <v>1</v>
      </c>
      <c r="K12" s="122">
        <f>IF(G12="","",VLOOKUP(G12,ARANCEL!$B$5:$D$121,3,FALSE)*J12)</f>
        <v>3250</v>
      </c>
      <c r="L12" s="1229" t="s">
        <v>8256</v>
      </c>
      <c r="M12" s="1229">
        <v>4500264843</v>
      </c>
      <c r="N12" s="1229" t="s">
        <v>8929</v>
      </c>
    </row>
    <row r="13" spans="1:38" ht="18" customHeight="1" x14ac:dyDescent="0.25">
      <c r="A13" s="119" t="s">
        <v>305</v>
      </c>
      <c r="B13" s="159">
        <v>41964</v>
      </c>
      <c r="C13" s="118" t="s">
        <v>8308</v>
      </c>
      <c r="D13" s="119" t="s">
        <v>50</v>
      </c>
      <c r="E13" s="162">
        <v>10284407</v>
      </c>
      <c r="F13" s="119">
        <v>29551021</v>
      </c>
      <c r="G13" s="119">
        <v>2704003</v>
      </c>
      <c r="H13" s="120" t="str">
        <f>IF(G13="","",VLOOKUP(G13,ARANCEL!$B$5:$D$121,2,FALSE))</f>
        <v xml:space="preserve">CORONA PERIFERICA CON PERNO MUÑON COLADO </v>
      </c>
      <c r="I13" s="121" t="s">
        <v>324</v>
      </c>
      <c r="J13" s="119">
        <v>1</v>
      </c>
      <c r="K13" s="122">
        <f>IF(G13="","",VLOOKUP(G13,ARANCEL!$B$5:$D$121,3,FALSE)*J13)</f>
        <v>32612</v>
      </c>
      <c r="L13" s="1229" t="s">
        <v>8256</v>
      </c>
      <c r="M13" s="1229">
        <v>4500264843</v>
      </c>
      <c r="N13" s="1229" t="s">
        <v>8929</v>
      </c>
    </row>
    <row r="14" spans="1:38" ht="18" customHeight="1" x14ac:dyDescent="0.25">
      <c r="A14" s="119" t="s">
        <v>305</v>
      </c>
      <c r="B14" s="159">
        <v>41933</v>
      </c>
      <c r="C14" s="118" t="s">
        <v>7747</v>
      </c>
      <c r="D14" s="119" t="s">
        <v>49</v>
      </c>
      <c r="E14" s="162">
        <v>10268141</v>
      </c>
      <c r="F14" s="119">
        <v>29021391</v>
      </c>
      <c r="G14" s="119">
        <v>2705003</v>
      </c>
      <c r="H14" s="120" t="str">
        <f>IF(G14="","",VLOOKUP(G14,ARANCEL!$B$5:$D$121,2,FALSE))</f>
        <v>INCRUSTACION ESTETICA (ART-GLASS O CERAMICA)</v>
      </c>
      <c r="I14" s="121" t="s">
        <v>325</v>
      </c>
      <c r="J14" s="119">
        <v>1</v>
      </c>
      <c r="K14" s="122">
        <f>IF(G14="","",VLOOKUP(G14,ARANCEL!$B$5:$D$121,3,FALSE)*J14)</f>
        <v>15676</v>
      </c>
      <c r="L14" s="1229" t="s">
        <v>8279</v>
      </c>
      <c r="M14" s="1229">
        <v>4500257377</v>
      </c>
      <c r="N14" s="1229" t="s">
        <v>8280</v>
      </c>
    </row>
    <row r="15" spans="1:38" ht="18" customHeight="1" x14ac:dyDescent="0.25">
      <c r="A15" s="165" t="s">
        <v>305</v>
      </c>
      <c r="B15" s="159">
        <v>41968</v>
      </c>
      <c r="C15" s="118" t="s">
        <v>7747</v>
      </c>
      <c r="D15" s="119" t="s">
        <v>49</v>
      </c>
      <c r="E15" s="162">
        <v>10287573</v>
      </c>
      <c r="F15" s="119">
        <v>29021391</v>
      </c>
      <c r="G15" s="119">
        <v>2705003</v>
      </c>
      <c r="H15" s="120" t="str">
        <f>IF(G15="","",VLOOKUP(G15,ARANCEL!$B$5:$D$121,2,FALSE))</f>
        <v>INCRUSTACION ESTETICA (ART-GLASS O CERAMICA)</v>
      </c>
      <c r="I15" s="121" t="s">
        <v>324</v>
      </c>
      <c r="J15" s="119">
        <v>1</v>
      </c>
      <c r="K15" s="122">
        <f>IF(G15="","",VLOOKUP(G15,ARANCEL!$B$5:$D$121,3,FALSE)*J15)</f>
        <v>15676</v>
      </c>
      <c r="L15" s="1229" t="s">
        <v>8256</v>
      </c>
      <c r="M15" s="1229">
        <v>4500264843</v>
      </c>
      <c r="N15" s="1229" t="s">
        <v>8929</v>
      </c>
    </row>
    <row r="16" spans="1:38" ht="18" customHeight="1" x14ac:dyDescent="0.25">
      <c r="A16" s="165" t="s">
        <v>305</v>
      </c>
      <c r="B16" s="159">
        <v>41688</v>
      </c>
      <c r="C16" s="118" t="s">
        <v>7817</v>
      </c>
      <c r="D16" s="119" t="s">
        <v>58</v>
      </c>
      <c r="E16" s="162">
        <v>10134108</v>
      </c>
      <c r="F16" s="119">
        <v>19687951</v>
      </c>
      <c r="G16" s="119">
        <v>2704001</v>
      </c>
      <c r="H16" s="120" t="str">
        <f>IF(G16="","",VLOOKUP(G16,ARANCEL!$B$5:$D$121,2,FALSE))</f>
        <v xml:space="preserve">CORONA DE SUSTITUCION </v>
      </c>
      <c r="I16" s="121" t="s">
        <v>809</v>
      </c>
      <c r="J16" s="119">
        <v>1</v>
      </c>
      <c r="K16" s="122">
        <f>IF(G16="","",VLOOKUP(G16,ARANCEL!$B$5:$D$121,3,FALSE)*J16)</f>
        <v>25865</v>
      </c>
      <c r="L16" s="1235" t="str">
        <f>IF(E16="","","IMPAGO")</f>
        <v>IMPAGO</v>
      </c>
      <c r="M16" s="1235" t="str">
        <f>IF(L16="IMPAGO","SIN O.C.","")</f>
        <v>SIN O.C.</v>
      </c>
      <c r="N16" s="1235" t="str">
        <f>IF(L16="IMPAGO","SIN FACT.","")</f>
        <v>SIN FACT.</v>
      </c>
    </row>
    <row r="17" spans="1:14" ht="18" customHeight="1" x14ac:dyDescent="0.25">
      <c r="A17" s="119" t="s">
        <v>305</v>
      </c>
      <c r="B17" s="159">
        <v>41947</v>
      </c>
      <c r="C17" s="118" t="s">
        <v>7817</v>
      </c>
      <c r="D17" s="119" t="s">
        <v>58</v>
      </c>
      <c r="E17" s="171">
        <v>10275837</v>
      </c>
      <c r="F17" s="119">
        <v>19687951</v>
      </c>
      <c r="G17" s="119">
        <v>2704005</v>
      </c>
      <c r="H17" s="120" t="str">
        <f>IF(G17="","",VLOOKUP(G17,ARANCEL!$B$5:$D$121,2,FALSE))</f>
        <v>PROVISORIO</v>
      </c>
      <c r="I17" s="121" t="s">
        <v>809</v>
      </c>
      <c r="J17" s="119">
        <v>1</v>
      </c>
      <c r="K17" s="122">
        <f>IF(G17="","",VLOOKUP(G17,ARANCEL!$B$5:$D$121,3,FALSE)*J17)</f>
        <v>3250</v>
      </c>
      <c r="L17" s="1229" t="s">
        <v>8279</v>
      </c>
      <c r="M17" s="1229">
        <v>4500260619</v>
      </c>
      <c r="N17" s="1229" t="s">
        <v>8294</v>
      </c>
    </row>
    <row r="18" spans="1:14" ht="18" customHeight="1" x14ac:dyDescent="0.25">
      <c r="A18" s="119" t="s">
        <v>305</v>
      </c>
      <c r="B18" s="159">
        <v>41653</v>
      </c>
      <c r="C18" s="118" t="s">
        <v>829</v>
      </c>
      <c r="D18" s="119" t="s">
        <v>52</v>
      </c>
      <c r="E18" s="162">
        <v>10169444</v>
      </c>
      <c r="F18" s="119">
        <v>24621871</v>
      </c>
      <c r="G18" s="119">
        <v>2704005</v>
      </c>
      <c r="H18" s="120" t="str">
        <f>IF(G18="","",VLOOKUP(G18,ARANCEL!$B$5:$D$121,2,FALSE))</f>
        <v>PROVISORIO</v>
      </c>
      <c r="I18" s="121" t="s">
        <v>326</v>
      </c>
      <c r="J18" s="119">
        <v>1</v>
      </c>
      <c r="K18" s="122">
        <f>IF(G18="","",VLOOKUP(G18,ARANCEL!$B$5:$D$121,3,FALSE)*J18)</f>
        <v>3250</v>
      </c>
      <c r="L18" s="1229" t="s">
        <v>2842</v>
      </c>
      <c r="M18" s="1229">
        <v>4500216187</v>
      </c>
      <c r="N18" s="1229">
        <v>8382</v>
      </c>
    </row>
    <row r="19" spans="1:14" ht="18" customHeight="1" x14ac:dyDescent="0.25">
      <c r="A19" s="119" t="s">
        <v>305</v>
      </c>
      <c r="B19" s="159">
        <v>41661</v>
      </c>
      <c r="C19" s="118" t="s">
        <v>829</v>
      </c>
      <c r="D19" s="119" t="s">
        <v>52</v>
      </c>
      <c r="E19" s="162">
        <v>10170150</v>
      </c>
      <c r="F19" s="119">
        <v>24621871</v>
      </c>
      <c r="G19" s="119">
        <v>2704003</v>
      </c>
      <c r="H19" s="120" t="str">
        <f>IF(G19="","",VLOOKUP(G19,ARANCEL!$B$5:$D$121,2,FALSE))</f>
        <v xml:space="preserve">CORONA PERIFERICA CON PERNO MUÑON COLADO </v>
      </c>
      <c r="I19" s="121" t="s">
        <v>326</v>
      </c>
      <c r="J19" s="119">
        <v>1</v>
      </c>
      <c r="K19" s="122">
        <f>IF(G19="","",VLOOKUP(G19,ARANCEL!$B$5:$D$121,3,FALSE)*J19)</f>
        <v>32612</v>
      </c>
      <c r="L19" s="1229" t="s">
        <v>2842</v>
      </c>
      <c r="M19" s="1229">
        <v>4500216188</v>
      </c>
      <c r="N19" s="1229">
        <v>8383</v>
      </c>
    </row>
    <row r="20" spans="1:14" ht="18" customHeight="1" x14ac:dyDescent="0.25">
      <c r="A20" s="119" t="s">
        <v>305</v>
      </c>
      <c r="B20" s="164">
        <v>42004</v>
      </c>
      <c r="C20" s="118" t="s">
        <v>829</v>
      </c>
      <c r="D20" s="119" t="s">
        <v>720</v>
      </c>
      <c r="E20" s="162">
        <v>10302740</v>
      </c>
      <c r="F20" s="119">
        <v>28110017</v>
      </c>
      <c r="G20" s="119">
        <v>2704005</v>
      </c>
      <c r="H20" s="120" t="str">
        <f>IF(G20="","",VLOOKUP(G20,ARANCEL!$B$5:$D$121,2,FALSE))</f>
        <v>PROVISORIO</v>
      </c>
      <c r="I20" s="121" t="s">
        <v>9247</v>
      </c>
      <c r="J20" s="119">
        <v>3</v>
      </c>
      <c r="K20" s="122">
        <f>IF(G20="","",VLOOKUP(G20,ARANCEL!$B$5:$D$121,3,FALSE)*J20)</f>
        <v>9750</v>
      </c>
      <c r="L20" s="1349" t="s">
        <v>9431</v>
      </c>
      <c r="M20" s="1349">
        <v>4500269103</v>
      </c>
      <c r="N20" s="1349" t="s">
        <v>9457</v>
      </c>
    </row>
    <row r="21" spans="1:14" ht="18" customHeight="1" x14ac:dyDescent="0.25">
      <c r="A21" s="119" t="s">
        <v>305</v>
      </c>
      <c r="B21" s="159">
        <v>41795</v>
      </c>
      <c r="C21" s="118" t="s">
        <v>4918</v>
      </c>
      <c r="D21" s="119" t="s">
        <v>706</v>
      </c>
      <c r="E21" s="162">
        <v>10205256</v>
      </c>
      <c r="F21" s="119">
        <v>26763067</v>
      </c>
      <c r="G21" s="119">
        <v>2708011</v>
      </c>
      <c r="H21" s="120" t="str">
        <f>IF(G21="","",VLOOKUP(G21,ARANCEL!$B$5:$D$121,2,FALSE))</f>
        <v xml:space="preserve">MODELO DE ESTUDIO </v>
      </c>
      <c r="I21" s="121" t="s">
        <v>306</v>
      </c>
      <c r="J21" s="119">
        <v>1</v>
      </c>
      <c r="K21" s="122">
        <f>IF(G21="","",VLOOKUP(G21,ARANCEL!$B$5:$D$121,3,FALSE)*J21)</f>
        <v>1507</v>
      </c>
      <c r="L21" s="1229" t="s">
        <v>5292</v>
      </c>
      <c r="M21" s="1229">
        <v>4500236749</v>
      </c>
      <c r="N21" s="1229">
        <v>9459</v>
      </c>
    </row>
    <row r="22" spans="1:14" ht="18" customHeight="1" x14ac:dyDescent="0.25">
      <c r="A22" s="119" t="s">
        <v>305</v>
      </c>
      <c r="B22" s="159">
        <v>41795</v>
      </c>
      <c r="C22" s="118" t="s">
        <v>4918</v>
      </c>
      <c r="D22" s="119" t="s">
        <v>706</v>
      </c>
      <c r="E22" s="162">
        <v>10205256</v>
      </c>
      <c r="F22" s="119">
        <v>26763067</v>
      </c>
      <c r="G22" s="119">
        <v>2707001</v>
      </c>
      <c r="H22" s="120" t="str">
        <f>IF(G22="","",VLOOKUP(G22,ARANCEL!$B$5:$D$121,2,FALSE))</f>
        <v xml:space="preserve">PLANO DE RELAJACION </v>
      </c>
      <c r="I22" s="121" t="s">
        <v>306</v>
      </c>
      <c r="J22" s="119">
        <v>1</v>
      </c>
      <c r="K22" s="122">
        <f>IF(G22="","",VLOOKUP(G22,ARANCEL!$B$5:$D$121,3,FALSE)*J22)</f>
        <v>9221</v>
      </c>
      <c r="L22" s="1229" t="s">
        <v>5292</v>
      </c>
      <c r="M22" s="1229">
        <v>4500236749</v>
      </c>
      <c r="N22" s="1229">
        <v>9459</v>
      </c>
    </row>
    <row r="23" spans="1:14" ht="18" customHeight="1" x14ac:dyDescent="0.25">
      <c r="A23" s="119" t="s">
        <v>305</v>
      </c>
      <c r="B23" s="159">
        <v>41919</v>
      </c>
      <c r="C23" s="118" t="s">
        <v>7519</v>
      </c>
      <c r="D23" s="119" t="s">
        <v>63</v>
      </c>
      <c r="E23" s="162">
        <v>10262642</v>
      </c>
      <c r="F23" s="119">
        <v>28685418</v>
      </c>
      <c r="G23" s="119">
        <v>2708011</v>
      </c>
      <c r="H23" s="120" t="str">
        <f>IF(G23="","",VLOOKUP(G23,ARANCEL!$B$5:$D$121,2,FALSE))</f>
        <v xml:space="preserve">MODELO DE ESTUDIO </v>
      </c>
      <c r="I23" s="121" t="s">
        <v>347</v>
      </c>
      <c r="J23" s="119">
        <v>2</v>
      </c>
      <c r="K23" s="122">
        <f>IF(G23="","",VLOOKUP(G23,ARANCEL!$B$5:$D$121,3,FALSE)*J23)</f>
        <v>3014</v>
      </c>
      <c r="L23" s="1229" t="s">
        <v>8279</v>
      </c>
      <c r="M23" s="1229">
        <v>4500257377</v>
      </c>
      <c r="N23" s="1229" t="s">
        <v>8280</v>
      </c>
    </row>
    <row r="24" spans="1:14" ht="18" customHeight="1" x14ac:dyDescent="0.25">
      <c r="A24" s="119" t="s">
        <v>305</v>
      </c>
      <c r="B24" s="159">
        <v>41844</v>
      </c>
      <c r="C24" s="118" t="s">
        <v>6010</v>
      </c>
      <c r="D24" s="119" t="s">
        <v>727</v>
      </c>
      <c r="E24" s="162">
        <v>10231718</v>
      </c>
      <c r="F24" s="119">
        <v>27680289</v>
      </c>
      <c r="G24" s="119">
        <v>2704005</v>
      </c>
      <c r="H24" s="120" t="str">
        <f>IF(G24="","",VLOOKUP(G24,ARANCEL!$B$5:$D$121,2,FALSE))</f>
        <v>PROVISORIO</v>
      </c>
      <c r="I24" s="121" t="s">
        <v>311</v>
      </c>
      <c r="J24" s="119">
        <v>1</v>
      </c>
      <c r="K24" s="122">
        <f>IF(G24="","",VLOOKUP(G24,ARANCEL!$B$5:$D$121,3,FALSE)*J24)</f>
        <v>3250</v>
      </c>
      <c r="L24" s="1229" t="s">
        <v>6017</v>
      </c>
      <c r="M24" s="1229">
        <v>4500245416</v>
      </c>
      <c r="N24" s="1229">
        <v>9805</v>
      </c>
    </row>
    <row r="25" spans="1:14" ht="18" customHeight="1" x14ac:dyDescent="0.25">
      <c r="A25" s="169" t="s">
        <v>305</v>
      </c>
      <c r="B25" s="159">
        <v>41849</v>
      </c>
      <c r="C25" s="118" t="s">
        <v>6010</v>
      </c>
      <c r="D25" s="119" t="s">
        <v>727</v>
      </c>
      <c r="E25" s="162">
        <v>10233151</v>
      </c>
      <c r="F25" s="119">
        <v>27600289</v>
      </c>
      <c r="G25" s="119">
        <v>2704006</v>
      </c>
      <c r="H25" s="120" t="str">
        <f>IF(G25="","",VLOOKUP(G25,ARANCEL!$B$5:$D$121,2,FALSE))</f>
        <v xml:space="preserve">CERAMICA ALUMINOSA ANTERIOR O POSTERIOR </v>
      </c>
      <c r="I25" s="121" t="s">
        <v>311</v>
      </c>
      <c r="J25" s="119">
        <v>1</v>
      </c>
      <c r="K25" s="122">
        <f>IF(G25="","",VLOOKUP(G25,ARANCEL!$B$5:$D$121,3,FALSE)*J25)</f>
        <v>31487</v>
      </c>
      <c r="L25" s="1229" t="s">
        <v>6017</v>
      </c>
      <c r="M25" s="1229">
        <v>4500245416</v>
      </c>
      <c r="N25" s="1229">
        <v>9805</v>
      </c>
    </row>
    <row r="26" spans="1:14" ht="18" customHeight="1" x14ac:dyDescent="0.25">
      <c r="A26" s="119" t="s">
        <v>305</v>
      </c>
      <c r="B26" s="159">
        <v>41886</v>
      </c>
      <c r="C26" s="118" t="s">
        <v>6010</v>
      </c>
      <c r="D26" s="119" t="s">
        <v>727</v>
      </c>
      <c r="E26" s="162">
        <v>10252573</v>
      </c>
      <c r="F26" s="119">
        <v>28385416</v>
      </c>
      <c r="G26" s="119">
        <v>2705003</v>
      </c>
      <c r="H26" s="120" t="str">
        <f>IF(G26="","",VLOOKUP(G26,ARANCEL!$B$5:$D$121,2,FALSE))</f>
        <v>INCRUSTACION ESTETICA (ART-GLASS O CERAMICA)</v>
      </c>
      <c r="I26" s="121"/>
      <c r="J26" s="119">
        <v>1</v>
      </c>
      <c r="K26" s="122">
        <f>IF(G26="","",VLOOKUP(G26,ARANCEL!$B$5:$D$121,3,FALSE)*J26)</f>
        <v>15676</v>
      </c>
      <c r="L26" s="1229" t="s">
        <v>6905</v>
      </c>
      <c r="M26" s="1229">
        <v>4500251067</v>
      </c>
      <c r="N26" s="1229" t="s">
        <v>7145</v>
      </c>
    </row>
    <row r="27" spans="1:14" ht="18" customHeight="1" x14ac:dyDescent="0.25">
      <c r="A27" s="119" t="s">
        <v>305</v>
      </c>
      <c r="B27" s="159">
        <v>41884</v>
      </c>
      <c r="C27" s="118" t="s">
        <v>6837</v>
      </c>
      <c r="D27" s="119" t="s">
        <v>63</v>
      </c>
      <c r="E27" s="162">
        <v>10252746</v>
      </c>
      <c r="F27" s="119">
        <v>27051457</v>
      </c>
      <c r="G27" s="119">
        <v>2708011</v>
      </c>
      <c r="H27" s="120" t="str">
        <f>IF(G27="","",VLOOKUP(G27,ARANCEL!$B$5:$D$121,2,FALSE))</f>
        <v xml:space="preserve">MODELO DE ESTUDIO </v>
      </c>
      <c r="I27" s="121" t="s">
        <v>347</v>
      </c>
      <c r="J27" s="119">
        <v>2</v>
      </c>
      <c r="K27" s="122">
        <f>IF(G27="","",VLOOKUP(G27,ARANCEL!$B$5:$D$121,3,FALSE)*J27)</f>
        <v>3014</v>
      </c>
      <c r="L27" s="1229" t="s">
        <v>6905</v>
      </c>
      <c r="M27" s="1229">
        <v>4500251067</v>
      </c>
      <c r="N27" s="1229" t="s">
        <v>7145</v>
      </c>
    </row>
    <row r="28" spans="1:14" ht="18" customHeight="1" x14ac:dyDescent="0.25">
      <c r="A28" s="119" t="s">
        <v>305</v>
      </c>
      <c r="B28" s="159">
        <v>41920</v>
      </c>
      <c r="C28" s="118" t="s">
        <v>7468</v>
      </c>
      <c r="D28" s="119" t="s">
        <v>51</v>
      </c>
      <c r="E28" s="162">
        <v>10260874</v>
      </c>
      <c r="F28" s="119">
        <v>25560470</v>
      </c>
      <c r="G28" s="119">
        <v>2702048</v>
      </c>
      <c r="H28" s="120" t="str">
        <f>IF(G28="","",VLOOKUP(G28,ARANCEL!$B$5:$D$121,2,FALSE))</f>
        <v xml:space="preserve">SERVICIO LAB. IMPLANTE CORONA CEMENTADA/ATORNILLADA </v>
      </c>
      <c r="I28" s="121" t="s">
        <v>329</v>
      </c>
      <c r="J28" s="119">
        <v>1</v>
      </c>
      <c r="K28" s="122">
        <f>IF(G28="","",VLOOKUP(G28,ARANCEL!$B$5:$D$121,3,FALSE)*J28)</f>
        <v>43857</v>
      </c>
      <c r="L28" s="1229" t="s">
        <v>8279</v>
      </c>
      <c r="M28" s="1229">
        <v>4500257377</v>
      </c>
      <c r="N28" s="1229" t="s">
        <v>8280</v>
      </c>
    </row>
    <row r="29" spans="1:14" ht="18" customHeight="1" x14ac:dyDescent="0.25">
      <c r="A29" s="119" t="s">
        <v>305</v>
      </c>
      <c r="B29" s="159">
        <v>41911</v>
      </c>
      <c r="C29" s="118" t="s">
        <v>7321</v>
      </c>
      <c r="D29" s="119" t="s">
        <v>50</v>
      </c>
      <c r="E29" s="162">
        <v>10258592</v>
      </c>
      <c r="F29" s="119">
        <v>28738628</v>
      </c>
      <c r="G29" s="119">
        <v>2704005</v>
      </c>
      <c r="H29" s="120" t="str">
        <f>IF(G29="","",VLOOKUP(G29,ARANCEL!$B$5:$D$121,2,FALSE))</f>
        <v>PROVISORIO</v>
      </c>
      <c r="I29" s="121" t="s">
        <v>319</v>
      </c>
      <c r="J29" s="119">
        <v>1</v>
      </c>
      <c r="K29" s="122">
        <f>IF(G29="","",VLOOKUP(G29,ARANCEL!$B$5:$D$121,3,FALSE)*J29)</f>
        <v>3250</v>
      </c>
      <c r="L29" s="1229" t="s">
        <v>7548</v>
      </c>
      <c r="M29" s="1229">
        <v>4500254511</v>
      </c>
      <c r="N29" s="1229" t="s">
        <v>7555</v>
      </c>
    </row>
    <row r="30" spans="1:14" ht="18" customHeight="1" x14ac:dyDescent="0.25">
      <c r="A30" s="119" t="s">
        <v>305</v>
      </c>
      <c r="B30" s="159">
        <v>41922</v>
      </c>
      <c r="C30" s="118" t="s">
        <v>7577</v>
      </c>
      <c r="D30" s="119" t="s">
        <v>50</v>
      </c>
      <c r="E30" s="162">
        <v>10262981</v>
      </c>
      <c r="F30" s="169">
        <v>28738628</v>
      </c>
      <c r="G30" s="119">
        <v>2704003</v>
      </c>
      <c r="H30" s="120" t="str">
        <f>IF(G30="","",VLOOKUP(G30,ARANCEL!$B$5:$D$121,2,FALSE))</f>
        <v xml:space="preserve">CORONA PERIFERICA CON PERNO MUÑON COLADO </v>
      </c>
      <c r="I30" s="121" t="s">
        <v>319</v>
      </c>
      <c r="J30" s="119">
        <v>1</v>
      </c>
      <c r="K30" s="122">
        <f>IF(G30="","",VLOOKUP(G30,ARANCEL!$B$5:$D$121,3,FALSE)*J30)</f>
        <v>32612</v>
      </c>
      <c r="L30" s="1229" t="s">
        <v>8279</v>
      </c>
      <c r="M30" s="1229">
        <v>4500257377</v>
      </c>
      <c r="N30" s="1229" t="s">
        <v>8280</v>
      </c>
    </row>
    <row r="31" spans="1:14" ht="18" customHeight="1" x14ac:dyDescent="0.25">
      <c r="A31" s="119" t="s">
        <v>305</v>
      </c>
      <c r="B31" s="159">
        <v>41984</v>
      </c>
      <c r="C31" s="118" t="s">
        <v>8825</v>
      </c>
      <c r="D31" s="119" t="s">
        <v>50</v>
      </c>
      <c r="E31" s="162">
        <v>10293583</v>
      </c>
      <c r="F31" s="119">
        <v>29877338</v>
      </c>
      <c r="G31" s="119">
        <v>2704003</v>
      </c>
      <c r="H31" s="120" t="str">
        <f>IF(G31="","",VLOOKUP(G31,ARANCEL!$B$5:$D$121,2,FALSE))</f>
        <v xml:space="preserve">CORONA PERIFERICA CON PERNO MUÑON COLADO </v>
      </c>
      <c r="I31" s="121" t="s">
        <v>329</v>
      </c>
      <c r="J31" s="119">
        <v>1</v>
      </c>
      <c r="K31" s="122">
        <f>IF(G31="","",VLOOKUP(G31,ARANCEL!$B$5:$D$121,3,FALSE)*J31)</f>
        <v>32612</v>
      </c>
      <c r="L31" s="1349" t="s">
        <v>9431</v>
      </c>
      <c r="M31" s="1349">
        <v>4500269103</v>
      </c>
      <c r="N31" s="1349" t="s">
        <v>9457</v>
      </c>
    </row>
    <row r="32" spans="1:14" ht="18" customHeight="1" x14ac:dyDescent="0.25">
      <c r="A32" s="119" t="s">
        <v>305</v>
      </c>
      <c r="B32" s="159">
        <v>41974</v>
      </c>
      <c r="C32" s="118" t="s">
        <v>8635</v>
      </c>
      <c r="D32" s="119" t="s">
        <v>50</v>
      </c>
      <c r="E32" s="162">
        <v>10288966</v>
      </c>
      <c r="F32" s="119">
        <v>29877338</v>
      </c>
      <c r="G32" s="119">
        <v>2704005</v>
      </c>
      <c r="H32" s="120" t="str">
        <f>IF(G32="","",VLOOKUP(G32,ARANCEL!$B$5:$D$121,2,FALSE))</f>
        <v>PROVISORIO</v>
      </c>
      <c r="I32" s="121" t="s">
        <v>329</v>
      </c>
      <c r="J32" s="119">
        <v>1</v>
      </c>
      <c r="K32" s="122">
        <f>IF(G32="","",VLOOKUP(G32,ARANCEL!$B$5:$D$121,3,FALSE)*J32)</f>
        <v>3250</v>
      </c>
      <c r="L32" s="1229" t="s">
        <v>8256</v>
      </c>
      <c r="M32" s="1229">
        <v>4500264843</v>
      </c>
      <c r="N32" s="1229" t="s">
        <v>8929</v>
      </c>
    </row>
    <row r="33" spans="1:14" ht="18" customHeight="1" x14ac:dyDescent="0.25">
      <c r="A33" s="119" t="s">
        <v>305</v>
      </c>
      <c r="B33" s="159">
        <v>41934</v>
      </c>
      <c r="C33" s="118" t="s">
        <v>7792</v>
      </c>
      <c r="D33" s="119" t="s">
        <v>52</v>
      </c>
      <c r="E33" s="162">
        <v>10268589</v>
      </c>
      <c r="F33" s="119">
        <v>29070780</v>
      </c>
      <c r="G33" s="119">
        <v>2704005</v>
      </c>
      <c r="H33" s="120" t="str">
        <f>IF(G33="","",VLOOKUP(G33,ARANCEL!$B$5:$D$121,2,FALSE))</f>
        <v>PROVISORIO</v>
      </c>
      <c r="I33" s="121" t="s">
        <v>324</v>
      </c>
      <c r="J33" s="119">
        <v>1</v>
      </c>
      <c r="K33" s="122">
        <f>IF(G33="","",VLOOKUP(G33,ARANCEL!$B$5:$D$121,3,FALSE)*J33)</f>
        <v>3250</v>
      </c>
      <c r="L33" s="1229" t="s">
        <v>8279</v>
      </c>
      <c r="M33" s="1229">
        <v>4500257377</v>
      </c>
      <c r="N33" s="1229" t="s">
        <v>8280</v>
      </c>
    </row>
    <row r="34" spans="1:14" ht="18" customHeight="1" x14ac:dyDescent="0.25">
      <c r="A34" s="119" t="s">
        <v>305</v>
      </c>
      <c r="B34" s="159">
        <v>41934</v>
      </c>
      <c r="C34" s="118" t="s">
        <v>7792</v>
      </c>
      <c r="D34" s="119" t="s">
        <v>52</v>
      </c>
      <c r="E34" s="162">
        <v>10268589</v>
      </c>
      <c r="F34" s="119">
        <v>29070780</v>
      </c>
      <c r="G34" s="119">
        <v>2704003</v>
      </c>
      <c r="H34" s="120" t="str">
        <f>IF(G34="","",VLOOKUP(G34,ARANCEL!$B$5:$D$121,2,FALSE))</f>
        <v xml:space="preserve">CORONA PERIFERICA CON PERNO MUÑON COLADO </v>
      </c>
      <c r="I34" s="121" t="s">
        <v>324</v>
      </c>
      <c r="J34" s="119">
        <v>1</v>
      </c>
      <c r="K34" s="122">
        <f>IF(G34="","",VLOOKUP(G34,ARANCEL!$B$5:$D$121,3,FALSE)*J34)</f>
        <v>32612</v>
      </c>
      <c r="L34" s="1229" t="s">
        <v>8279</v>
      </c>
      <c r="M34" s="1229">
        <v>4500257377</v>
      </c>
      <c r="N34" s="1229" t="s">
        <v>8280</v>
      </c>
    </row>
    <row r="35" spans="1:14" ht="18" customHeight="1" x14ac:dyDescent="0.25">
      <c r="A35" s="119" t="s">
        <v>305</v>
      </c>
      <c r="B35" s="159">
        <v>41793</v>
      </c>
      <c r="C35" s="118" t="s">
        <v>4891</v>
      </c>
      <c r="D35" s="119" t="s">
        <v>804</v>
      </c>
      <c r="E35" s="162">
        <v>10204228</v>
      </c>
      <c r="F35" s="119">
        <v>26636930</v>
      </c>
      <c r="G35" s="119">
        <v>2705003</v>
      </c>
      <c r="H35" s="120" t="str">
        <f>IF(G35="","",VLOOKUP(G35,ARANCEL!$B$5:$D$121,2,FALSE))</f>
        <v>INCRUSTACION ESTETICA (ART-GLASS O CERAMICA)</v>
      </c>
      <c r="I35" s="121" t="s">
        <v>309</v>
      </c>
      <c r="J35" s="119">
        <v>1</v>
      </c>
      <c r="K35" s="122">
        <f>IF(G35="","",VLOOKUP(G35,ARANCEL!$B$5:$D$121,3,FALSE)*J35)</f>
        <v>15676</v>
      </c>
      <c r="L35" s="1229" t="s">
        <v>5292</v>
      </c>
      <c r="M35" s="1229">
        <v>4500236749</v>
      </c>
      <c r="N35" s="1229">
        <v>9459</v>
      </c>
    </row>
    <row r="36" spans="1:14" ht="18" customHeight="1" x14ac:dyDescent="0.25">
      <c r="A36" s="119" t="s">
        <v>606</v>
      </c>
      <c r="B36" s="159">
        <v>41663</v>
      </c>
      <c r="C36" s="179" t="s">
        <v>721</v>
      </c>
      <c r="D36" s="119" t="s">
        <v>720</v>
      </c>
      <c r="E36" s="162">
        <v>10170107</v>
      </c>
      <c r="F36" s="119">
        <v>23920062</v>
      </c>
      <c r="G36" s="119">
        <v>2704006</v>
      </c>
      <c r="H36" s="120" t="str">
        <f>IF(G36="","",VLOOKUP(G36,ARANCEL!$B$5:$D$121,2,FALSE))</f>
        <v xml:space="preserve">CERAMICA ALUMINOSA ANTERIOR O POSTERIOR </v>
      </c>
      <c r="I36" s="121" t="s">
        <v>317</v>
      </c>
      <c r="J36" s="119">
        <v>1</v>
      </c>
      <c r="K36" s="122">
        <f>IF(G36="","",VLOOKUP(G36,ARANCEL!$B$5:$D$121,3,FALSE)*J36)</f>
        <v>31487</v>
      </c>
      <c r="L36" s="1229" t="s">
        <v>2842</v>
      </c>
      <c r="M36" s="1229">
        <v>4500216188</v>
      </c>
      <c r="N36" s="1229">
        <v>8383</v>
      </c>
    </row>
    <row r="37" spans="1:14" ht="18" customHeight="1" x14ac:dyDescent="0.25">
      <c r="A37" s="119" t="s">
        <v>305</v>
      </c>
      <c r="B37" s="159">
        <v>41663</v>
      </c>
      <c r="C37" s="179" t="s">
        <v>721</v>
      </c>
      <c r="D37" s="119" t="s">
        <v>720</v>
      </c>
      <c r="E37" s="162">
        <v>10170107</v>
      </c>
      <c r="F37" s="119">
        <v>23920062</v>
      </c>
      <c r="G37" s="119">
        <v>2704003</v>
      </c>
      <c r="H37" s="120" t="str">
        <f>IF(G37="","",VLOOKUP(G37,ARANCEL!$B$5:$D$121,2,FALSE))</f>
        <v xml:space="preserve">CORONA PERIFERICA CON PERNO MUÑON COLADO </v>
      </c>
      <c r="I37" s="121" t="s">
        <v>316</v>
      </c>
      <c r="J37" s="119">
        <v>1</v>
      </c>
      <c r="K37" s="122">
        <f>IF(G37="","",VLOOKUP(G37,ARANCEL!$B$5:$D$121,3,FALSE)*J37)</f>
        <v>32612</v>
      </c>
      <c r="L37" s="1229" t="s">
        <v>2842</v>
      </c>
      <c r="M37" s="1229">
        <v>4500216188</v>
      </c>
      <c r="N37" s="1229">
        <v>8383</v>
      </c>
    </row>
    <row r="38" spans="1:14" ht="18" customHeight="1" x14ac:dyDescent="0.25">
      <c r="A38" s="119" t="s">
        <v>305</v>
      </c>
      <c r="B38" s="159">
        <v>41745</v>
      </c>
      <c r="C38" s="118" t="s">
        <v>4019</v>
      </c>
      <c r="D38" s="119" t="s">
        <v>53</v>
      </c>
      <c r="E38" s="162">
        <v>10189101</v>
      </c>
      <c r="F38" s="119">
        <v>20765559</v>
      </c>
      <c r="G38" s="119">
        <v>2705004</v>
      </c>
      <c r="H38" s="120" t="str">
        <f>IF(G38="","",VLOOKUP(G38,ARANCEL!$B$5:$D$121,2,FALSE))</f>
        <v>CARILLA ESTETICA (ART-GLASS O CERAMICA)</v>
      </c>
      <c r="I38" s="121" t="s">
        <v>340</v>
      </c>
      <c r="J38" s="119">
        <v>1</v>
      </c>
      <c r="K38" s="122">
        <f>IF(G38="","",VLOOKUP(G38,ARANCEL!$B$5:$D$121,3,FALSE)*J38)</f>
        <v>26753</v>
      </c>
      <c r="L38" s="1229" t="s">
        <v>4612</v>
      </c>
      <c r="M38" s="1229">
        <v>4500229931</v>
      </c>
      <c r="N38" s="1229">
        <v>9226</v>
      </c>
    </row>
    <row r="39" spans="1:14" ht="18" customHeight="1" x14ac:dyDescent="0.25">
      <c r="A39" s="169" t="s">
        <v>305</v>
      </c>
      <c r="B39" s="159">
        <v>41761</v>
      </c>
      <c r="C39" s="118" t="s">
        <v>4268</v>
      </c>
      <c r="D39" s="119" t="s">
        <v>1060</v>
      </c>
      <c r="E39" s="162">
        <v>10192549</v>
      </c>
      <c r="F39" s="119">
        <v>26204343</v>
      </c>
      <c r="G39" s="119">
        <v>2708011</v>
      </c>
      <c r="H39" s="120" t="str">
        <f>IF(G39="","",VLOOKUP(G39,ARANCEL!$B$5:$D$121,2,FALSE))</f>
        <v xml:space="preserve">MODELO DE ESTUDIO </v>
      </c>
      <c r="I39" s="121"/>
      <c r="J39" s="119">
        <v>1</v>
      </c>
      <c r="K39" s="122">
        <f>IF(G39="","",VLOOKUP(G39,ARANCEL!$B$5:$D$121,3,FALSE)*J39)</f>
        <v>1507</v>
      </c>
      <c r="L39" s="1229" t="s">
        <v>4612</v>
      </c>
      <c r="M39" s="1229">
        <v>4500229959</v>
      </c>
      <c r="N39" s="1229">
        <v>9177</v>
      </c>
    </row>
    <row r="40" spans="1:14" ht="18" customHeight="1" x14ac:dyDescent="0.25">
      <c r="A40" s="119" t="s">
        <v>305</v>
      </c>
      <c r="B40" s="159">
        <v>41761</v>
      </c>
      <c r="C40" s="118" t="s">
        <v>4268</v>
      </c>
      <c r="D40" s="119" t="s">
        <v>1060</v>
      </c>
      <c r="E40" s="162">
        <v>10192549</v>
      </c>
      <c r="F40" s="119">
        <v>26204343</v>
      </c>
      <c r="G40" s="119">
        <v>2707001</v>
      </c>
      <c r="H40" s="120" t="str">
        <f>IF(G40="","",VLOOKUP(G40,ARANCEL!$B$5:$D$121,2,FALSE))</f>
        <v xml:space="preserve">PLANO DE RELAJACION </v>
      </c>
      <c r="I40" s="121" t="s">
        <v>306</v>
      </c>
      <c r="J40" s="119">
        <v>1</v>
      </c>
      <c r="K40" s="122">
        <f>IF(G40="","",VLOOKUP(G40,ARANCEL!$B$5:$D$121,3,FALSE)*J40)</f>
        <v>9221</v>
      </c>
      <c r="L40" s="1229" t="s">
        <v>4612</v>
      </c>
      <c r="M40" s="1229">
        <v>4500229959</v>
      </c>
      <c r="N40" s="1229">
        <v>9177</v>
      </c>
    </row>
    <row r="41" spans="1:14" ht="18" customHeight="1" x14ac:dyDescent="0.25">
      <c r="A41" s="119" t="s">
        <v>305</v>
      </c>
      <c r="B41" s="159">
        <v>41950</v>
      </c>
      <c r="C41" s="118" t="s">
        <v>8130</v>
      </c>
      <c r="D41" s="119" t="s">
        <v>720</v>
      </c>
      <c r="E41" s="162">
        <v>10277124</v>
      </c>
      <c r="F41" s="119">
        <v>29489626</v>
      </c>
      <c r="G41" s="119">
        <v>2704005</v>
      </c>
      <c r="H41" s="120" t="str">
        <f>IF(G41="","",VLOOKUP(G41,ARANCEL!$B$5:$D$121,2,FALSE))</f>
        <v>PROVISORIO</v>
      </c>
      <c r="I41" s="121" t="s">
        <v>337</v>
      </c>
      <c r="J41" s="119">
        <v>1</v>
      </c>
      <c r="K41" s="122">
        <f>IF(G41="","",VLOOKUP(G41,ARANCEL!$B$5:$D$121,3,FALSE)*J41)</f>
        <v>3250</v>
      </c>
      <c r="L41" s="1229" t="s">
        <v>8256</v>
      </c>
      <c r="M41" s="1229">
        <v>4500264843</v>
      </c>
      <c r="N41" s="1229" t="s">
        <v>8929</v>
      </c>
    </row>
    <row r="42" spans="1:14" ht="18" customHeight="1" x14ac:dyDescent="0.25">
      <c r="A42" s="119" t="s">
        <v>305</v>
      </c>
      <c r="B42" s="164">
        <v>42000</v>
      </c>
      <c r="C42" s="118" t="s">
        <v>8130</v>
      </c>
      <c r="D42" s="119" t="s">
        <v>720</v>
      </c>
      <c r="E42" s="162">
        <v>10301653</v>
      </c>
      <c r="F42" s="119">
        <v>29489626</v>
      </c>
      <c r="G42" s="119">
        <v>2704006</v>
      </c>
      <c r="H42" s="120" t="str">
        <f>IF(G42="","",VLOOKUP(G42,ARANCEL!$B$5:$D$121,2,FALSE))</f>
        <v xml:space="preserve">CERAMICA ALUMINOSA ANTERIOR O POSTERIOR </v>
      </c>
      <c r="I42" s="121" t="s">
        <v>337</v>
      </c>
      <c r="J42" s="119">
        <v>1</v>
      </c>
      <c r="K42" s="122">
        <f>IF(G42="","",VLOOKUP(G42,ARANCEL!$B$5:$D$121,3,FALSE)*J42)</f>
        <v>31487</v>
      </c>
      <c r="L42" s="1349" t="s">
        <v>9431</v>
      </c>
      <c r="M42" s="1349">
        <v>4500269103</v>
      </c>
      <c r="N42" s="1349" t="s">
        <v>9457</v>
      </c>
    </row>
    <row r="43" spans="1:14" ht="18" customHeight="1" x14ac:dyDescent="0.25">
      <c r="A43" s="119" t="s">
        <v>305</v>
      </c>
      <c r="B43" s="159">
        <v>41824</v>
      </c>
      <c r="C43" s="118" t="s">
        <v>5503</v>
      </c>
      <c r="D43" s="119" t="s">
        <v>804</v>
      </c>
      <c r="E43" s="162">
        <v>10220696</v>
      </c>
      <c r="F43" s="119">
        <v>27281127</v>
      </c>
      <c r="G43" s="119">
        <v>2704005</v>
      </c>
      <c r="H43" s="120" t="str">
        <f>IF(G43="","",VLOOKUP(G43,ARANCEL!$B$5:$D$121,2,FALSE))</f>
        <v>PROVISORIO</v>
      </c>
      <c r="I43" s="121" t="s">
        <v>613</v>
      </c>
      <c r="J43" s="119">
        <v>2</v>
      </c>
      <c r="K43" s="122">
        <f>IF(G43="","",VLOOKUP(G43,ARANCEL!$B$5:$D$121,3,FALSE)*J43)</f>
        <v>6500</v>
      </c>
      <c r="L43" s="1229" t="s">
        <v>5742</v>
      </c>
      <c r="M43" s="1229">
        <v>4500241285</v>
      </c>
      <c r="N43" s="1229" t="s">
        <v>5763</v>
      </c>
    </row>
    <row r="44" spans="1:14" ht="18" customHeight="1" x14ac:dyDescent="0.25">
      <c r="A44" s="119" t="s">
        <v>305</v>
      </c>
      <c r="B44" s="159">
        <v>41857</v>
      </c>
      <c r="C44" s="118" t="s">
        <v>5503</v>
      </c>
      <c r="D44" s="119" t="s">
        <v>804</v>
      </c>
      <c r="E44" s="162">
        <v>10236213</v>
      </c>
      <c r="F44" s="119">
        <v>27281127</v>
      </c>
      <c r="G44" s="119">
        <v>2704016</v>
      </c>
      <c r="H44" s="120" t="str">
        <f>IF(G44="","",VLOOKUP(G44,ARANCEL!$B$5:$D$121,2,FALSE))</f>
        <v xml:space="preserve">CORONA PROCERA </v>
      </c>
      <c r="I44" s="121" t="s">
        <v>613</v>
      </c>
      <c r="J44" s="119">
        <v>2</v>
      </c>
      <c r="K44" s="122">
        <f>IF(G44="","",VLOOKUP(G44,ARANCEL!$B$5:$D$121,3,FALSE)*J44)</f>
        <v>116954</v>
      </c>
      <c r="L44" s="1229" t="s">
        <v>6905</v>
      </c>
      <c r="M44" s="1229">
        <v>4500249664</v>
      </c>
      <c r="N44" s="1229" t="s">
        <v>7114</v>
      </c>
    </row>
    <row r="45" spans="1:14" ht="18" customHeight="1" x14ac:dyDescent="0.25">
      <c r="A45" s="119" t="s">
        <v>305</v>
      </c>
      <c r="B45" s="159">
        <v>41787</v>
      </c>
      <c r="C45" s="118" t="s">
        <v>2290</v>
      </c>
      <c r="D45" s="119" t="s">
        <v>1060</v>
      </c>
      <c r="E45" s="162">
        <v>10201714</v>
      </c>
      <c r="F45" s="119">
        <v>26608849</v>
      </c>
      <c r="G45" s="119">
        <v>2708011</v>
      </c>
      <c r="H45" s="120" t="str">
        <f>IF(G45="","",VLOOKUP(G45,ARANCEL!$B$5:$D$121,2,FALSE))</f>
        <v xml:space="preserve">MODELO DE ESTUDIO </v>
      </c>
      <c r="I45" s="121" t="s">
        <v>306</v>
      </c>
      <c r="J45" s="119">
        <v>1</v>
      </c>
      <c r="K45" s="122">
        <f>IF(G45="","",VLOOKUP(G45,ARANCEL!$B$5:$D$121,3,FALSE)*J45)</f>
        <v>1507</v>
      </c>
      <c r="L45" s="1229" t="s">
        <v>5292</v>
      </c>
      <c r="M45" s="1229">
        <v>4500235330</v>
      </c>
      <c r="N45" s="1229">
        <v>9391</v>
      </c>
    </row>
    <row r="46" spans="1:14" ht="18" customHeight="1" x14ac:dyDescent="0.25">
      <c r="A46" s="169" t="s">
        <v>305</v>
      </c>
      <c r="B46" s="159">
        <v>41787</v>
      </c>
      <c r="C46" s="118" t="s">
        <v>2290</v>
      </c>
      <c r="D46" s="119" t="s">
        <v>1060</v>
      </c>
      <c r="E46" s="162">
        <v>10201714</v>
      </c>
      <c r="F46" s="119">
        <v>26608849</v>
      </c>
      <c r="G46" s="119">
        <v>2707001</v>
      </c>
      <c r="H46" s="120" t="str">
        <f>IF(G46="","",VLOOKUP(G46,ARANCEL!$B$5:$D$121,2,FALSE))</f>
        <v xml:space="preserve">PLANO DE RELAJACION </v>
      </c>
      <c r="I46" s="121"/>
      <c r="J46" s="119">
        <v>1</v>
      </c>
      <c r="K46" s="122">
        <f>IF(G46="","",VLOOKUP(G46,ARANCEL!$B$5:$D$121,3,FALSE)*J46)</f>
        <v>9221</v>
      </c>
      <c r="L46" s="1229" t="s">
        <v>5292</v>
      </c>
      <c r="M46" s="1229">
        <v>4500235330</v>
      </c>
      <c r="N46" s="1229">
        <v>9391</v>
      </c>
    </row>
    <row r="47" spans="1:14" ht="18" customHeight="1" x14ac:dyDescent="0.25">
      <c r="A47" s="119" t="s">
        <v>305</v>
      </c>
      <c r="B47" s="159">
        <v>41704</v>
      </c>
      <c r="C47" s="118" t="s">
        <v>3154</v>
      </c>
      <c r="D47" s="119" t="s">
        <v>49</v>
      </c>
      <c r="E47" s="162">
        <v>10178951</v>
      </c>
      <c r="F47" s="119">
        <v>24847187</v>
      </c>
      <c r="G47" s="119">
        <v>2705003</v>
      </c>
      <c r="H47" s="120" t="str">
        <f>IF(G47="","",VLOOKUP(G47,ARANCEL!$B$5:$D$121,2,FALSE))</f>
        <v>INCRUSTACION ESTETICA (ART-GLASS O CERAMICA)</v>
      </c>
      <c r="I47" s="121" t="s">
        <v>836</v>
      </c>
      <c r="J47" s="119">
        <v>1</v>
      </c>
      <c r="K47" s="122">
        <f>IF(G47="","",VLOOKUP(G47,ARANCEL!$B$5:$D$121,3,FALSE)*J47)</f>
        <v>15676</v>
      </c>
      <c r="L47" s="1229" t="s">
        <v>3438</v>
      </c>
      <c r="M47" s="1229">
        <v>4500220768</v>
      </c>
      <c r="N47" s="1229">
        <v>8611</v>
      </c>
    </row>
    <row r="48" spans="1:14" ht="18" customHeight="1" x14ac:dyDescent="0.25">
      <c r="A48" s="119" t="s">
        <v>305</v>
      </c>
      <c r="B48" s="159">
        <v>41837</v>
      </c>
      <c r="C48" s="118" t="s">
        <v>5794</v>
      </c>
      <c r="D48" s="119" t="s">
        <v>52</v>
      </c>
      <c r="E48" s="162">
        <v>10226302</v>
      </c>
      <c r="F48" s="119">
        <v>23419041</v>
      </c>
      <c r="G48" s="119">
        <v>2704005</v>
      </c>
      <c r="H48" s="120" t="str">
        <f>IF(G48="","",VLOOKUP(G48,ARANCEL!$B$5:$D$121,2,FALSE))</f>
        <v>PROVISORIO</v>
      </c>
      <c r="I48" s="121" t="s">
        <v>5885</v>
      </c>
      <c r="J48" s="119">
        <v>8</v>
      </c>
      <c r="K48" s="122">
        <f>IF(G48="","",VLOOKUP(G48,ARANCEL!$B$5:$D$121,3,FALSE)*J48)</f>
        <v>26000</v>
      </c>
      <c r="L48" s="1229" t="s">
        <v>6017</v>
      </c>
      <c r="M48" s="1229">
        <v>4500243244</v>
      </c>
      <c r="N48" s="1229">
        <v>9785</v>
      </c>
    </row>
    <row r="49" spans="1:14" ht="18" customHeight="1" x14ac:dyDescent="0.25">
      <c r="A49" s="119" t="s">
        <v>305</v>
      </c>
      <c r="B49" s="159">
        <v>41920</v>
      </c>
      <c r="C49" s="118" t="s">
        <v>5794</v>
      </c>
      <c r="D49" s="119" t="s">
        <v>52</v>
      </c>
      <c r="E49" s="162">
        <v>10260684</v>
      </c>
      <c r="F49" s="119">
        <v>23419041</v>
      </c>
      <c r="G49" s="119">
        <v>2704005</v>
      </c>
      <c r="H49" s="120" t="str">
        <f>IF(G49="","",VLOOKUP(G49,ARANCEL!$B$5:$D$121,2,FALSE))</f>
        <v>PROVISORIO</v>
      </c>
      <c r="I49" s="121" t="s">
        <v>1058</v>
      </c>
      <c r="J49" s="119">
        <v>3</v>
      </c>
      <c r="K49" s="122">
        <f>IF(G49="","",VLOOKUP(G49,ARANCEL!$B$5:$D$121,3,FALSE)*J49)</f>
        <v>9750</v>
      </c>
      <c r="L49" s="1229" t="s">
        <v>8279</v>
      </c>
      <c r="M49" s="1229">
        <v>4500257377</v>
      </c>
      <c r="N49" s="1229" t="s">
        <v>8280</v>
      </c>
    </row>
    <row r="50" spans="1:14" ht="18" customHeight="1" x14ac:dyDescent="0.25">
      <c r="A50" s="119" t="s">
        <v>305</v>
      </c>
      <c r="B50" s="159">
        <v>41932</v>
      </c>
      <c r="C50" s="118" t="s">
        <v>5794</v>
      </c>
      <c r="D50" s="119" t="s">
        <v>52</v>
      </c>
      <c r="E50" s="162">
        <v>10266385</v>
      </c>
      <c r="F50" s="119">
        <v>23419041</v>
      </c>
      <c r="G50" s="119">
        <v>2704012</v>
      </c>
      <c r="H50" s="120" t="str">
        <f>IF(G50="","",VLOOKUP(G50,ARANCEL!$B$5:$D$121,2,FALSE))</f>
        <v xml:space="preserve">INTERMEDIARIO O PONTICO </v>
      </c>
      <c r="I50" s="121" t="s">
        <v>308</v>
      </c>
      <c r="J50" s="119">
        <v>1</v>
      </c>
      <c r="K50" s="122">
        <f>IF(G50="","",VLOOKUP(G50,ARANCEL!$B$5:$D$121,3,FALSE)*J50)</f>
        <v>25122</v>
      </c>
      <c r="L50" s="1229" t="s">
        <v>8279</v>
      </c>
      <c r="M50" s="1229">
        <v>4500257377</v>
      </c>
      <c r="N50" s="1229" t="s">
        <v>8280</v>
      </c>
    </row>
    <row r="51" spans="1:14" ht="18" customHeight="1" x14ac:dyDescent="0.25">
      <c r="A51" s="119" t="s">
        <v>305</v>
      </c>
      <c r="B51" s="159">
        <v>41932</v>
      </c>
      <c r="C51" s="118" t="s">
        <v>5794</v>
      </c>
      <c r="D51" s="119" t="s">
        <v>52</v>
      </c>
      <c r="E51" s="162">
        <v>10266385</v>
      </c>
      <c r="F51" s="119">
        <v>23419041</v>
      </c>
      <c r="G51" s="119">
        <v>2704008</v>
      </c>
      <c r="H51" s="120" t="str">
        <f>IF(G51="","",VLOOKUP(G51,ARANCEL!$B$5:$D$121,2,FALSE))</f>
        <v>PILAR, INSERCION O PUNTO DE APOYO CON PERNO MUÑON</v>
      </c>
      <c r="I51" s="121" t="s">
        <v>775</v>
      </c>
      <c r="J51" s="119">
        <v>2</v>
      </c>
      <c r="K51" s="122">
        <f>IF(G51="","",VLOOKUP(G51,ARANCEL!$B$5:$D$121,3,FALSE)*J51)</f>
        <v>65224</v>
      </c>
      <c r="L51" s="1229" t="s">
        <v>8279</v>
      </c>
      <c r="M51" s="1229">
        <v>4500257377</v>
      </c>
      <c r="N51" s="1229" t="s">
        <v>8280</v>
      </c>
    </row>
    <row r="52" spans="1:14" ht="18" customHeight="1" x14ac:dyDescent="0.25">
      <c r="A52" s="119" t="s">
        <v>606</v>
      </c>
      <c r="B52" s="159">
        <v>41974</v>
      </c>
      <c r="C52" s="118" t="s">
        <v>5794</v>
      </c>
      <c r="D52" s="119" t="s">
        <v>52</v>
      </c>
      <c r="E52" s="162">
        <v>10291593</v>
      </c>
      <c r="F52" s="119">
        <v>23419041</v>
      </c>
      <c r="G52" s="119">
        <v>2704008</v>
      </c>
      <c r="H52" s="120" t="str">
        <f>IF(G52="","",VLOOKUP(G52,ARANCEL!$B$5:$D$121,2,FALSE))</f>
        <v>PILAR, INSERCION O PUNTO DE APOYO CON PERNO MUÑON</v>
      </c>
      <c r="I52" s="121"/>
      <c r="J52" s="119">
        <v>4</v>
      </c>
      <c r="K52" s="122">
        <f>IF(G52="","",VLOOKUP(G52,ARANCEL!$B$5:$D$121,3,FALSE)*J52)</f>
        <v>130448</v>
      </c>
      <c r="L52" s="1237" t="s">
        <v>6017</v>
      </c>
      <c r="M52" s="1229">
        <v>4500243244</v>
      </c>
      <c r="N52" s="1229">
        <v>9785</v>
      </c>
    </row>
    <row r="53" spans="1:14" ht="18" customHeight="1" x14ac:dyDescent="0.25">
      <c r="A53" s="119" t="s">
        <v>606</v>
      </c>
      <c r="B53" s="159">
        <v>41974</v>
      </c>
      <c r="C53" s="118" t="s">
        <v>5794</v>
      </c>
      <c r="D53" s="119" t="s">
        <v>52</v>
      </c>
      <c r="E53" s="162">
        <v>10291593</v>
      </c>
      <c r="F53" s="119">
        <v>23419041</v>
      </c>
      <c r="G53" s="119">
        <v>2704008</v>
      </c>
      <c r="H53" s="120" t="str">
        <f>IF(G53="","",VLOOKUP(G53,ARANCEL!$B$5:$D$121,2,FALSE))</f>
        <v>PILAR, INSERCION O PUNTO DE APOYO CON PERNO MUÑON</v>
      </c>
      <c r="I53" s="121"/>
      <c r="J53" s="119">
        <v>4</v>
      </c>
      <c r="K53" s="122">
        <f>IF(G53="","",VLOOKUP(G53,ARANCEL!$B$5:$D$121,3,FALSE)*J53)</f>
        <v>130448</v>
      </c>
      <c r="L53" s="1349" t="s">
        <v>9431</v>
      </c>
      <c r="M53" s="1349">
        <v>4500269103</v>
      </c>
      <c r="N53" s="1349" t="s">
        <v>9457</v>
      </c>
    </row>
    <row r="54" spans="1:14" ht="18" customHeight="1" x14ac:dyDescent="0.25">
      <c r="A54" s="119" t="s">
        <v>313</v>
      </c>
      <c r="B54" s="159">
        <v>41984</v>
      </c>
      <c r="C54" s="118" t="s">
        <v>5794</v>
      </c>
      <c r="D54" s="119" t="s">
        <v>52</v>
      </c>
      <c r="E54" s="162">
        <v>10293577</v>
      </c>
      <c r="F54" s="119">
        <v>23419041</v>
      </c>
      <c r="G54" s="119">
        <v>2704012</v>
      </c>
      <c r="H54" s="120" t="str">
        <f>IF(G54="","",VLOOKUP(G54,ARANCEL!$B$5:$D$121,2,FALSE))</f>
        <v xml:space="preserve">INTERMEDIARIO O PONTICO </v>
      </c>
      <c r="I54" s="121"/>
      <c r="J54" s="169">
        <v>3</v>
      </c>
      <c r="K54" s="122">
        <f>IF(G54="","",VLOOKUP(G54,ARANCEL!$B$5:$D$121,3,FALSE)*J54)</f>
        <v>75366</v>
      </c>
      <c r="L54" s="1349" t="s">
        <v>9431</v>
      </c>
      <c r="M54" s="1349">
        <v>4500269103</v>
      </c>
      <c r="N54" s="1349" t="s">
        <v>9457</v>
      </c>
    </row>
    <row r="55" spans="1:14" ht="18" customHeight="1" x14ac:dyDescent="0.25">
      <c r="A55" s="119" t="s">
        <v>313</v>
      </c>
      <c r="B55" s="159">
        <v>41984</v>
      </c>
      <c r="C55" s="118" t="s">
        <v>5794</v>
      </c>
      <c r="D55" s="119" t="s">
        <v>52</v>
      </c>
      <c r="E55" s="162">
        <v>10293577</v>
      </c>
      <c r="F55" s="119">
        <v>23419041</v>
      </c>
      <c r="G55" s="119">
        <v>2704008</v>
      </c>
      <c r="H55" s="120" t="str">
        <f>IF(G55="","",VLOOKUP(G55,ARANCEL!$B$5:$D$121,2,FALSE))</f>
        <v>PILAR, INSERCION O PUNTO DE APOYO CON PERNO MUÑON</v>
      </c>
      <c r="I55" s="121"/>
      <c r="J55" s="169">
        <v>2</v>
      </c>
      <c r="K55" s="122">
        <f>IF(G55="","",VLOOKUP(G55,ARANCEL!$B$5:$D$121,3,FALSE)*J55)</f>
        <v>65224</v>
      </c>
      <c r="L55" s="1349" t="s">
        <v>9431</v>
      </c>
      <c r="M55" s="1349">
        <v>4500269103</v>
      </c>
      <c r="N55" s="1349" t="s">
        <v>9457</v>
      </c>
    </row>
    <row r="56" spans="1:14" ht="18" customHeight="1" x14ac:dyDescent="0.25">
      <c r="A56" s="169" t="s">
        <v>305</v>
      </c>
      <c r="B56" s="159">
        <v>41709</v>
      </c>
      <c r="C56" s="118" t="s">
        <v>3229</v>
      </c>
      <c r="D56" s="119" t="s">
        <v>716</v>
      </c>
      <c r="E56" s="162">
        <v>10180263</v>
      </c>
      <c r="F56" s="119">
        <v>24578533</v>
      </c>
      <c r="G56" s="119">
        <v>2708011</v>
      </c>
      <c r="H56" s="120" t="str">
        <f>IF(G56="","",VLOOKUP(G56,ARANCEL!$B$5:$D$121,2,FALSE))</f>
        <v xml:space="preserve">MODELO DE ESTUDIO </v>
      </c>
      <c r="I56" s="121" t="s">
        <v>306</v>
      </c>
      <c r="J56" s="119">
        <v>1</v>
      </c>
      <c r="K56" s="122">
        <f>IF(G56="","",VLOOKUP(G56,ARANCEL!$B$5:$D$121,3,FALSE)*J56)</f>
        <v>1507</v>
      </c>
      <c r="L56" s="1229" t="s">
        <v>3058</v>
      </c>
      <c r="M56" s="1229">
        <v>4500225625</v>
      </c>
      <c r="N56" s="1229">
        <v>8909</v>
      </c>
    </row>
    <row r="57" spans="1:14" ht="18" customHeight="1" x14ac:dyDescent="0.25">
      <c r="A57" s="119" t="s">
        <v>305</v>
      </c>
      <c r="B57" s="159">
        <v>41709</v>
      </c>
      <c r="C57" s="118" t="s">
        <v>3229</v>
      </c>
      <c r="D57" s="119" t="s">
        <v>716</v>
      </c>
      <c r="E57" s="162">
        <v>10180263</v>
      </c>
      <c r="F57" s="119">
        <v>24578533</v>
      </c>
      <c r="G57" s="119">
        <v>2707003</v>
      </c>
      <c r="H57" s="120" t="str">
        <f>IF(G57="","",VLOOKUP(G57,ARANCEL!$B$5:$D$121,2,FALSE))</f>
        <v xml:space="preserve">ESTAMPADO </v>
      </c>
      <c r="I57" s="121" t="s">
        <v>306</v>
      </c>
      <c r="J57" s="119">
        <v>1</v>
      </c>
      <c r="K57" s="122">
        <f>IF(G57="","",VLOOKUP(G57,ARANCEL!$B$5:$D$121,3,FALSE)*J57)</f>
        <v>6028</v>
      </c>
      <c r="L57" s="1229" t="s">
        <v>3058</v>
      </c>
      <c r="M57" s="1229">
        <v>4500225625</v>
      </c>
      <c r="N57" s="1229">
        <v>8909</v>
      </c>
    </row>
    <row r="58" spans="1:14" ht="18" customHeight="1" x14ac:dyDescent="0.25">
      <c r="A58" s="119" t="s">
        <v>305</v>
      </c>
      <c r="B58" s="159">
        <v>41948</v>
      </c>
      <c r="C58" s="118" t="s">
        <v>8039</v>
      </c>
      <c r="D58" s="119" t="s">
        <v>56</v>
      </c>
      <c r="E58" s="162">
        <v>10274775</v>
      </c>
      <c r="F58" s="119">
        <v>28866734</v>
      </c>
      <c r="G58" s="119">
        <v>2704005</v>
      </c>
      <c r="H58" s="120" t="str">
        <f>IF(G58="","",VLOOKUP(G58,ARANCEL!$B$5:$D$121,2,FALSE))</f>
        <v>PROVISORIO</v>
      </c>
      <c r="I58" s="121" t="s">
        <v>756</v>
      </c>
      <c r="J58" s="119">
        <v>2</v>
      </c>
      <c r="K58" s="122">
        <f>IF(G58="","",VLOOKUP(G58,ARANCEL!$B$5:$D$121,3,FALSE)*J58)</f>
        <v>6500</v>
      </c>
      <c r="L58" s="1229" t="s">
        <v>8279</v>
      </c>
      <c r="M58" s="1229">
        <v>4500260619</v>
      </c>
      <c r="N58" s="1229" t="s">
        <v>8294</v>
      </c>
    </row>
    <row r="59" spans="1:14" ht="18" customHeight="1" x14ac:dyDescent="0.25">
      <c r="A59" s="119" t="s">
        <v>305</v>
      </c>
      <c r="B59" s="159">
        <v>41948</v>
      </c>
      <c r="C59" s="118" t="s">
        <v>8039</v>
      </c>
      <c r="D59" s="119" t="s">
        <v>56</v>
      </c>
      <c r="E59" s="162">
        <v>10274775</v>
      </c>
      <c r="F59" s="119">
        <v>28866734</v>
      </c>
      <c r="G59" s="119">
        <v>2704003</v>
      </c>
      <c r="H59" s="120" t="str">
        <f>IF(G59="","",VLOOKUP(G59,ARANCEL!$B$5:$D$121,2,FALSE))</f>
        <v xml:space="preserve">CORONA PERIFERICA CON PERNO MUÑON COLADO </v>
      </c>
      <c r="I59" s="121" t="s">
        <v>756</v>
      </c>
      <c r="J59" s="119">
        <v>2</v>
      </c>
      <c r="K59" s="122">
        <f>IF(G59="","",VLOOKUP(G59,ARANCEL!$B$5:$D$121,3,FALSE)*J59)</f>
        <v>65224</v>
      </c>
      <c r="L59" s="1229" t="s">
        <v>8279</v>
      </c>
      <c r="M59" s="1229">
        <v>4500260619</v>
      </c>
      <c r="N59" s="1229" t="s">
        <v>8294</v>
      </c>
    </row>
    <row r="60" spans="1:14" ht="18" customHeight="1" x14ac:dyDescent="0.25">
      <c r="A60" s="119" t="s">
        <v>305</v>
      </c>
      <c r="B60" s="159">
        <v>41712</v>
      </c>
      <c r="C60" s="118" t="s">
        <v>3349</v>
      </c>
      <c r="D60" s="119" t="s">
        <v>53</v>
      </c>
      <c r="E60" s="162">
        <v>10181334</v>
      </c>
      <c r="F60" s="119">
        <v>25467389</v>
      </c>
      <c r="G60" s="119">
        <v>2704005</v>
      </c>
      <c r="H60" s="120" t="str">
        <f>IF(G60="","",VLOOKUP(G60,ARANCEL!$B$5:$D$121,2,FALSE))</f>
        <v>PROVISORIO</v>
      </c>
      <c r="I60" s="121" t="s">
        <v>322</v>
      </c>
      <c r="J60" s="119">
        <v>1</v>
      </c>
      <c r="K60" s="122">
        <f>IF(G60="","",VLOOKUP(G60,ARANCEL!$B$5:$D$121,3,FALSE)*J60)</f>
        <v>3250</v>
      </c>
      <c r="L60" s="1229" t="s">
        <v>3058</v>
      </c>
      <c r="M60" s="1229">
        <v>4500225621</v>
      </c>
      <c r="N60" s="1229">
        <v>8906</v>
      </c>
    </row>
    <row r="61" spans="1:14" ht="18" customHeight="1" x14ac:dyDescent="0.25">
      <c r="A61" s="119" t="s">
        <v>305</v>
      </c>
      <c r="B61" s="159">
        <v>41768</v>
      </c>
      <c r="C61" s="118" t="s">
        <v>3349</v>
      </c>
      <c r="D61" s="119" t="s">
        <v>53</v>
      </c>
      <c r="E61" s="162">
        <v>10194771</v>
      </c>
      <c r="F61" s="119">
        <v>25467389</v>
      </c>
      <c r="G61" s="119">
        <v>2704002</v>
      </c>
      <c r="H61" s="120" t="str">
        <f>IF(G61="","",VLOOKUP(G61,ARANCEL!$B$5:$D$121,2,FALSE))</f>
        <v xml:space="preserve">CORONA PERIFERICA </v>
      </c>
      <c r="I61" s="121" t="s">
        <v>322</v>
      </c>
      <c r="J61" s="119">
        <v>1</v>
      </c>
      <c r="K61" s="122">
        <f>IF(G61="","",VLOOKUP(G61,ARANCEL!$B$5:$D$121,3,FALSE)*J61)</f>
        <v>25865</v>
      </c>
      <c r="L61" s="1229" t="s">
        <v>5292</v>
      </c>
      <c r="M61" s="1229">
        <v>4500235340</v>
      </c>
      <c r="N61" s="1229">
        <v>9394</v>
      </c>
    </row>
    <row r="62" spans="1:14" ht="18" customHeight="1" x14ac:dyDescent="0.25">
      <c r="A62" s="119" t="s">
        <v>305</v>
      </c>
      <c r="B62" s="159">
        <v>41681</v>
      </c>
      <c r="C62" s="118" t="s">
        <v>1045</v>
      </c>
      <c r="D62" s="119" t="s">
        <v>53</v>
      </c>
      <c r="E62" s="162">
        <v>10173132</v>
      </c>
      <c r="F62" s="119">
        <v>22895469</v>
      </c>
      <c r="G62" s="119">
        <v>2704002</v>
      </c>
      <c r="H62" s="120" t="str">
        <f>IF(G62="","",VLOOKUP(G62,ARANCEL!$B$5:$D$121,2,FALSE))</f>
        <v xml:space="preserve">CORONA PERIFERICA </v>
      </c>
      <c r="I62" s="121" t="s">
        <v>326</v>
      </c>
      <c r="J62" s="119">
        <v>1</v>
      </c>
      <c r="K62" s="122">
        <f>IF(G62="","",VLOOKUP(G62,ARANCEL!$B$5:$D$121,3,FALSE)*J62)</f>
        <v>25865</v>
      </c>
      <c r="L62" s="1229" t="s">
        <v>3438</v>
      </c>
      <c r="M62" s="1229">
        <v>4500220760</v>
      </c>
      <c r="N62" s="1229">
        <v>8605</v>
      </c>
    </row>
    <row r="63" spans="1:14" ht="18" customHeight="1" x14ac:dyDescent="0.25">
      <c r="A63" s="119" t="s">
        <v>313</v>
      </c>
      <c r="B63" s="159">
        <v>41694</v>
      </c>
      <c r="C63" s="118" t="s">
        <v>1045</v>
      </c>
      <c r="D63" s="119" t="s">
        <v>53</v>
      </c>
      <c r="E63" s="162">
        <v>10177675</v>
      </c>
      <c r="F63" s="119">
        <v>22895469</v>
      </c>
      <c r="G63" s="119">
        <v>2704002</v>
      </c>
      <c r="H63" s="120" t="str">
        <f>IF(G63="","",VLOOKUP(G63,ARANCEL!$B$5:$D$121,2,FALSE))</f>
        <v xml:space="preserve">CORONA PERIFERICA </v>
      </c>
      <c r="I63" s="121"/>
      <c r="J63" s="119">
        <v>1</v>
      </c>
      <c r="K63" s="122">
        <f>IF(G63="","",VLOOKUP(G63,ARANCEL!$B$5:$D$121,3,FALSE)*J63)</f>
        <v>25865</v>
      </c>
      <c r="L63" s="1229" t="s">
        <v>3438</v>
      </c>
      <c r="M63" s="1229">
        <v>4500220767</v>
      </c>
      <c r="N63" s="1229">
        <v>8610</v>
      </c>
    </row>
    <row r="64" spans="1:14" ht="18" customHeight="1" x14ac:dyDescent="0.25">
      <c r="A64" s="119" t="s">
        <v>305</v>
      </c>
      <c r="B64" s="159">
        <v>41674</v>
      </c>
      <c r="C64" s="118" t="s">
        <v>2614</v>
      </c>
      <c r="D64" s="119" t="s">
        <v>49</v>
      </c>
      <c r="E64" s="162">
        <v>10171400</v>
      </c>
      <c r="F64" s="119">
        <v>24849719</v>
      </c>
      <c r="G64" s="119">
        <v>2705003</v>
      </c>
      <c r="H64" s="120" t="str">
        <f>IF(G64="","",VLOOKUP(G64,ARANCEL!$B$5:$D$121,2,FALSE))</f>
        <v>INCRUSTACION ESTETICA (ART-GLASS O CERAMICA)</v>
      </c>
      <c r="I64" s="121" t="s">
        <v>322</v>
      </c>
      <c r="J64" s="119">
        <v>1</v>
      </c>
      <c r="K64" s="122">
        <f>IF(G64="","",VLOOKUP(G64,ARANCEL!$B$5:$D$121,3,FALSE)*J64)</f>
        <v>15676</v>
      </c>
      <c r="L64" s="1229" t="s">
        <v>2842</v>
      </c>
      <c r="M64" s="1229">
        <v>4500216198</v>
      </c>
      <c r="N64" s="1229">
        <v>8386</v>
      </c>
    </row>
    <row r="65" spans="1:14" ht="18" customHeight="1" x14ac:dyDescent="0.25">
      <c r="A65" s="119" t="s">
        <v>305</v>
      </c>
      <c r="B65" s="159">
        <v>41725</v>
      </c>
      <c r="C65" s="118" t="s">
        <v>3570</v>
      </c>
      <c r="D65" s="119" t="s">
        <v>49</v>
      </c>
      <c r="E65" s="162">
        <v>10184151</v>
      </c>
      <c r="F65" s="119">
        <v>24014426</v>
      </c>
      <c r="G65" s="119">
        <v>2705003</v>
      </c>
      <c r="H65" s="120" t="str">
        <f>IF(G65="","",VLOOKUP(G65,ARANCEL!$B$5:$D$121,2,FALSE))</f>
        <v>INCRUSTACION ESTETICA (ART-GLASS O CERAMICA)</v>
      </c>
      <c r="I65" s="121" t="s">
        <v>312</v>
      </c>
      <c r="J65" s="119">
        <v>1</v>
      </c>
      <c r="K65" s="122">
        <f>IF(G65="","",VLOOKUP(G65,ARANCEL!$B$5:$D$121,3,FALSE)*J65)</f>
        <v>15676</v>
      </c>
      <c r="L65" s="1229" t="s">
        <v>3058</v>
      </c>
      <c r="M65" s="1229">
        <v>4500225622</v>
      </c>
      <c r="N65" s="1229">
        <v>8907</v>
      </c>
    </row>
    <row r="66" spans="1:14" ht="18" customHeight="1" x14ac:dyDescent="0.25">
      <c r="A66" s="119" t="s">
        <v>305</v>
      </c>
      <c r="B66" s="159">
        <v>41893</v>
      </c>
      <c r="C66" s="118" t="s">
        <v>7056</v>
      </c>
      <c r="D66" s="119" t="s">
        <v>50</v>
      </c>
      <c r="E66" s="162">
        <v>10256366</v>
      </c>
      <c r="F66" s="119">
        <v>28007891</v>
      </c>
      <c r="G66" s="119">
        <v>2704005</v>
      </c>
      <c r="H66" s="120" t="str">
        <f>IF(G66="","",VLOOKUP(G66,ARANCEL!$B$5:$D$121,2,FALSE))</f>
        <v>PROVISORIO</v>
      </c>
      <c r="I66" s="121" t="s">
        <v>324</v>
      </c>
      <c r="J66" s="119">
        <v>1</v>
      </c>
      <c r="K66" s="122">
        <f>IF(G66="","",VLOOKUP(G66,ARANCEL!$B$5:$D$121,3,FALSE)*J66)</f>
        <v>3250</v>
      </c>
      <c r="L66" s="1229" t="s">
        <v>7548</v>
      </c>
      <c r="M66" s="1229">
        <v>4500254511</v>
      </c>
      <c r="N66" s="1229" t="s">
        <v>7555</v>
      </c>
    </row>
    <row r="67" spans="1:14" ht="18" customHeight="1" x14ac:dyDescent="0.25">
      <c r="A67" s="169" t="s">
        <v>305</v>
      </c>
      <c r="B67" s="159">
        <v>41914</v>
      </c>
      <c r="C67" s="118" t="s">
        <v>7056</v>
      </c>
      <c r="D67" s="119" t="s">
        <v>50</v>
      </c>
      <c r="E67" s="162">
        <v>10259273</v>
      </c>
      <c r="F67" s="119">
        <v>28007891</v>
      </c>
      <c r="G67" s="119">
        <v>2704003</v>
      </c>
      <c r="H67" s="120" t="str">
        <f>IF(G67="","",VLOOKUP(G67,ARANCEL!$B$5:$D$121,2,FALSE))</f>
        <v xml:space="preserve">CORONA PERIFERICA CON PERNO MUÑON COLADO </v>
      </c>
      <c r="I67" s="121" t="s">
        <v>324</v>
      </c>
      <c r="J67" s="119">
        <v>1</v>
      </c>
      <c r="K67" s="122">
        <f>IF(G67="","",VLOOKUP(G67,ARANCEL!$B$5:$D$121,3,FALSE)*J67)</f>
        <v>32612</v>
      </c>
      <c r="L67" s="1229" t="s">
        <v>7548</v>
      </c>
      <c r="M67" s="1229">
        <v>4500255196</v>
      </c>
      <c r="N67" s="1229" t="s">
        <v>7565</v>
      </c>
    </row>
    <row r="68" spans="1:14" ht="18" customHeight="1" x14ac:dyDescent="0.25">
      <c r="A68" s="119" t="s">
        <v>305</v>
      </c>
      <c r="B68" s="159">
        <v>41940</v>
      </c>
      <c r="C68" s="118" t="s">
        <v>7056</v>
      </c>
      <c r="D68" s="119" t="s">
        <v>50</v>
      </c>
      <c r="E68" s="162">
        <v>10272018</v>
      </c>
      <c r="F68" s="119">
        <v>28007891</v>
      </c>
      <c r="G68" s="119">
        <v>2704005</v>
      </c>
      <c r="H68" s="120" t="str">
        <f>IF(G68="","",VLOOKUP(G68,ARANCEL!$B$5:$D$121,2,FALSE))</f>
        <v>PROVISORIO</v>
      </c>
      <c r="I68" s="121" t="s">
        <v>317</v>
      </c>
      <c r="J68" s="119">
        <v>1</v>
      </c>
      <c r="K68" s="122">
        <f>IF(G68="","",VLOOKUP(G68,ARANCEL!$B$5:$D$121,3,FALSE)*J68)</f>
        <v>3250</v>
      </c>
      <c r="L68" s="1229" t="s">
        <v>8279</v>
      </c>
      <c r="M68" s="1229">
        <v>4500259624</v>
      </c>
      <c r="N68" s="1229" t="s">
        <v>8292</v>
      </c>
    </row>
    <row r="69" spans="1:14" ht="18" customHeight="1" x14ac:dyDescent="0.25">
      <c r="A69" s="119" t="s">
        <v>305</v>
      </c>
      <c r="B69" s="159">
        <v>41955</v>
      </c>
      <c r="C69" s="118" t="s">
        <v>7056</v>
      </c>
      <c r="D69" s="119" t="s">
        <v>50</v>
      </c>
      <c r="E69" s="162">
        <v>10278888</v>
      </c>
      <c r="F69" s="119">
        <v>28007891</v>
      </c>
      <c r="G69" s="119">
        <v>2704003</v>
      </c>
      <c r="H69" s="120" t="str">
        <f>IF(G69="","",VLOOKUP(G69,ARANCEL!$B$5:$D$121,2,FALSE))</f>
        <v xml:space="preserve">CORONA PERIFERICA CON PERNO MUÑON COLADO </v>
      </c>
      <c r="I69" s="121" t="s">
        <v>317</v>
      </c>
      <c r="J69" s="119">
        <v>1</v>
      </c>
      <c r="K69" s="122">
        <f>IF(G69="","",VLOOKUP(G69,ARANCEL!$B$5:$D$121,3,FALSE)*J69)</f>
        <v>32612</v>
      </c>
      <c r="L69" s="1229" t="s">
        <v>8256</v>
      </c>
      <c r="M69" s="1229">
        <v>4500264843</v>
      </c>
      <c r="N69" s="1229" t="s">
        <v>8929</v>
      </c>
    </row>
    <row r="70" spans="1:14" ht="18" customHeight="1" x14ac:dyDescent="0.25">
      <c r="A70" s="119" t="s">
        <v>305</v>
      </c>
      <c r="B70" s="159">
        <v>41750</v>
      </c>
      <c r="C70" s="118" t="s">
        <v>4049</v>
      </c>
      <c r="D70" s="119" t="s">
        <v>3328</v>
      </c>
      <c r="E70" s="162">
        <v>10190290</v>
      </c>
      <c r="F70" s="119">
        <v>25782716</v>
      </c>
      <c r="G70" s="119">
        <v>2708011</v>
      </c>
      <c r="H70" s="120" t="str">
        <f>IF(G70="","",VLOOKUP(G70,ARANCEL!$B$5:$D$121,2,FALSE))</f>
        <v xml:space="preserve">MODELO DE ESTUDIO </v>
      </c>
      <c r="I70" s="121" t="s">
        <v>702</v>
      </c>
      <c r="J70" s="119">
        <v>2</v>
      </c>
      <c r="K70" s="122">
        <f>IF(G70="","",VLOOKUP(G70,ARANCEL!$B$5:$D$121,3,FALSE)*J70)</f>
        <v>3014</v>
      </c>
      <c r="L70" s="1229" t="s">
        <v>4612</v>
      </c>
      <c r="M70" s="1229">
        <v>4500229951</v>
      </c>
      <c r="N70" s="1229">
        <v>9174</v>
      </c>
    </row>
    <row r="71" spans="1:14" ht="18" customHeight="1" x14ac:dyDescent="0.25">
      <c r="A71" s="169" t="s">
        <v>305</v>
      </c>
      <c r="B71" s="159">
        <v>41762</v>
      </c>
      <c r="C71" s="118" t="s">
        <v>4624</v>
      </c>
      <c r="D71" s="119" t="s">
        <v>804</v>
      </c>
      <c r="E71" s="162">
        <v>10204242</v>
      </c>
      <c r="F71" s="119">
        <v>26490098</v>
      </c>
      <c r="G71" s="119">
        <v>2704003</v>
      </c>
      <c r="H71" s="120" t="str">
        <f>IF(G71="","",VLOOKUP(G71,ARANCEL!$B$5:$D$121,2,FALSE))</f>
        <v xml:space="preserve">CORONA PERIFERICA CON PERNO MUÑON COLADO </v>
      </c>
      <c r="I71" s="121" t="s">
        <v>308</v>
      </c>
      <c r="J71" s="119">
        <v>1</v>
      </c>
      <c r="K71" s="122">
        <f>IF(G71="","",VLOOKUP(G71,ARANCEL!$B$5:$D$121,3,FALSE)*J71)</f>
        <v>32612</v>
      </c>
      <c r="L71" s="1229" t="s">
        <v>5292</v>
      </c>
      <c r="M71" s="1229">
        <v>4500235321</v>
      </c>
      <c r="N71" s="1229">
        <v>9404</v>
      </c>
    </row>
    <row r="72" spans="1:14" ht="18" customHeight="1" x14ac:dyDescent="0.25">
      <c r="A72" s="119" t="s">
        <v>305</v>
      </c>
      <c r="B72" s="159">
        <v>41779</v>
      </c>
      <c r="C72" s="118" t="s">
        <v>4624</v>
      </c>
      <c r="D72" s="119" t="s">
        <v>804</v>
      </c>
      <c r="E72" s="162">
        <v>10199993</v>
      </c>
      <c r="F72" s="119">
        <v>26490098</v>
      </c>
      <c r="G72" s="119">
        <v>2704005</v>
      </c>
      <c r="H72" s="120" t="str">
        <f>IF(G72="","",VLOOKUP(G72,ARANCEL!$B$5:$D$121,2,FALSE))</f>
        <v>PROVISORIO</v>
      </c>
      <c r="I72" s="121" t="s">
        <v>308</v>
      </c>
      <c r="J72" s="119">
        <v>1</v>
      </c>
      <c r="K72" s="122">
        <f>IF(G72="","",VLOOKUP(G72,ARANCEL!$B$5:$D$121,3,FALSE)*J72)</f>
        <v>3250</v>
      </c>
      <c r="L72" s="1229" t="s">
        <v>5292</v>
      </c>
      <c r="M72" s="1229">
        <v>4500235335</v>
      </c>
      <c r="N72" s="1229">
        <v>9392</v>
      </c>
    </row>
    <row r="73" spans="1:14" ht="18" customHeight="1" x14ac:dyDescent="0.25">
      <c r="A73" s="119" t="s">
        <v>305</v>
      </c>
      <c r="B73" s="159">
        <v>41937</v>
      </c>
      <c r="C73" s="118" t="s">
        <v>7853</v>
      </c>
      <c r="D73" s="119" t="s">
        <v>55</v>
      </c>
      <c r="E73" s="162">
        <v>10270334</v>
      </c>
      <c r="F73" s="119">
        <v>29048102</v>
      </c>
      <c r="G73" s="119">
        <v>2705003</v>
      </c>
      <c r="H73" s="120" t="str">
        <f>IF(G73="","",VLOOKUP(G73,ARANCEL!$B$5:$D$121,2,FALSE))</f>
        <v>INCRUSTACION ESTETICA (ART-GLASS O CERAMICA)</v>
      </c>
      <c r="I73" s="121" t="s">
        <v>322</v>
      </c>
      <c r="J73" s="119">
        <v>1</v>
      </c>
      <c r="K73" s="122">
        <f>IF(G73="","",VLOOKUP(G73,ARANCEL!$B$5:$D$121,3,FALSE)*J73)</f>
        <v>15676</v>
      </c>
      <c r="L73" s="1229" t="s">
        <v>8279</v>
      </c>
      <c r="M73" s="1229">
        <v>4500259624</v>
      </c>
      <c r="N73" s="1229" t="s">
        <v>8292</v>
      </c>
    </row>
    <row r="74" spans="1:14" ht="18" customHeight="1" x14ac:dyDescent="0.25">
      <c r="A74" s="119" t="s">
        <v>305</v>
      </c>
      <c r="B74" s="159">
        <v>41800</v>
      </c>
      <c r="C74" s="118" t="s">
        <v>5007</v>
      </c>
      <c r="D74" s="119" t="s">
        <v>58</v>
      </c>
      <c r="E74" s="162">
        <v>10207831</v>
      </c>
      <c r="F74" s="119">
        <v>261816055</v>
      </c>
      <c r="G74" s="119">
        <v>2705003</v>
      </c>
      <c r="H74" s="120" t="str">
        <f>IF(G74="","",VLOOKUP(G74,ARANCEL!$B$5:$D$121,2,FALSE))</f>
        <v>INCRUSTACION ESTETICA (ART-GLASS O CERAMICA)</v>
      </c>
      <c r="I74" s="121" t="s">
        <v>318</v>
      </c>
      <c r="J74" s="119">
        <v>1</v>
      </c>
      <c r="K74" s="122">
        <f>IF(G74="","",VLOOKUP(G74,ARANCEL!$B$5:$D$121,3,FALSE)*J74)</f>
        <v>15676</v>
      </c>
      <c r="L74" s="1229" t="s">
        <v>5742</v>
      </c>
      <c r="M74" s="1229">
        <v>4500239302</v>
      </c>
      <c r="N74" s="1229" t="s">
        <v>5748</v>
      </c>
    </row>
    <row r="75" spans="1:14" ht="18" customHeight="1" x14ac:dyDescent="0.25">
      <c r="A75" s="119" t="s">
        <v>305</v>
      </c>
      <c r="B75" s="164">
        <v>41995</v>
      </c>
      <c r="C75" s="118" t="s">
        <v>9050</v>
      </c>
      <c r="D75" s="119" t="s">
        <v>55</v>
      </c>
      <c r="E75" s="162">
        <v>10299212</v>
      </c>
      <c r="F75" s="119">
        <v>29971526</v>
      </c>
      <c r="G75" s="119">
        <v>2705003</v>
      </c>
      <c r="H75" s="120" t="str">
        <f>IF(G75="","",VLOOKUP(G75,ARANCEL!$B$5:$D$121,2,FALSE))</f>
        <v>INCRUSTACION ESTETICA (ART-GLASS O CERAMICA)</v>
      </c>
      <c r="I75" s="121" t="s">
        <v>956</v>
      </c>
      <c r="J75" s="119">
        <v>2</v>
      </c>
      <c r="K75" s="122">
        <f>IF(G75="","",VLOOKUP(G75,ARANCEL!$B$5:$D$121,3,FALSE)*J75)</f>
        <v>31352</v>
      </c>
      <c r="L75" s="1349" t="s">
        <v>9431</v>
      </c>
      <c r="M75" s="1349">
        <v>4500269103</v>
      </c>
      <c r="N75" s="1349" t="s">
        <v>9457</v>
      </c>
    </row>
    <row r="76" spans="1:14" ht="18" customHeight="1" x14ac:dyDescent="0.25">
      <c r="A76" s="119" t="s">
        <v>305</v>
      </c>
      <c r="B76" s="159">
        <v>41914</v>
      </c>
      <c r="C76" s="118" t="s">
        <v>7420</v>
      </c>
      <c r="D76" s="119" t="s">
        <v>727</v>
      </c>
      <c r="E76" s="162">
        <v>10259770</v>
      </c>
      <c r="F76" s="119">
        <v>25922003</v>
      </c>
      <c r="G76" s="119">
        <v>2704005</v>
      </c>
      <c r="H76" s="120" t="str">
        <f>IF(G76="","",VLOOKUP(G76,ARANCEL!$B$5:$D$121,2,FALSE))</f>
        <v>PROVISORIO</v>
      </c>
      <c r="I76" s="121" t="s">
        <v>661</v>
      </c>
      <c r="J76" s="119">
        <v>1</v>
      </c>
      <c r="K76" s="122">
        <f>IF(G76="","",VLOOKUP(G76,ARANCEL!$B$5:$D$121,3,FALSE)*J76)</f>
        <v>3250</v>
      </c>
      <c r="L76" s="1229" t="s">
        <v>7548</v>
      </c>
      <c r="M76" s="1229">
        <v>4500255815</v>
      </c>
      <c r="N76" s="1229">
        <v>10271</v>
      </c>
    </row>
    <row r="77" spans="1:14" ht="18" customHeight="1" x14ac:dyDescent="0.25">
      <c r="A77" s="119" t="s">
        <v>305</v>
      </c>
      <c r="B77" s="159">
        <v>41953</v>
      </c>
      <c r="C77" s="118" t="s">
        <v>7420</v>
      </c>
      <c r="D77" s="119" t="s">
        <v>727</v>
      </c>
      <c r="E77" s="162">
        <v>10276855</v>
      </c>
      <c r="F77" s="119">
        <v>25922003</v>
      </c>
      <c r="G77" s="119">
        <v>2704003</v>
      </c>
      <c r="H77" s="120" t="str">
        <f>IF(G77="","",VLOOKUP(G77,ARANCEL!$B$5:$D$121,2,FALSE))</f>
        <v xml:space="preserve">CORONA PERIFERICA CON PERNO MUÑON COLADO </v>
      </c>
      <c r="I77" s="121" t="s">
        <v>661</v>
      </c>
      <c r="J77" s="119">
        <v>1</v>
      </c>
      <c r="K77" s="122">
        <f>IF(G77="","",VLOOKUP(G77,ARANCEL!$B$5:$D$121,3,FALSE)*J77)</f>
        <v>32612</v>
      </c>
      <c r="L77" s="1229" t="s">
        <v>8279</v>
      </c>
      <c r="M77" s="1229">
        <v>4500260619</v>
      </c>
      <c r="N77" s="1229" t="s">
        <v>8294</v>
      </c>
    </row>
    <row r="78" spans="1:14" ht="18" customHeight="1" x14ac:dyDescent="0.25">
      <c r="A78" s="119" t="s">
        <v>305</v>
      </c>
      <c r="B78" s="159">
        <v>41762</v>
      </c>
      <c r="C78" s="118" t="s">
        <v>4352</v>
      </c>
      <c r="D78" s="119" t="s">
        <v>63</v>
      </c>
      <c r="E78" s="162">
        <v>10194410</v>
      </c>
      <c r="F78" s="119">
        <v>25752182</v>
      </c>
      <c r="G78" s="119">
        <v>2708011</v>
      </c>
      <c r="H78" s="120" t="str">
        <f>IF(G78="","",VLOOKUP(G78,ARANCEL!$B$5:$D$121,2,FALSE))</f>
        <v xml:space="preserve">MODELO DE ESTUDIO </v>
      </c>
      <c r="I78" s="121" t="s">
        <v>347</v>
      </c>
      <c r="J78" s="119">
        <v>2</v>
      </c>
      <c r="K78" s="122">
        <f>IF(G78="","",VLOOKUP(G78,ARANCEL!$B$5:$D$121,3,FALSE)*J78)</f>
        <v>3014</v>
      </c>
      <c r="L78" s="1229" t="s">
        <v>5292</v>
      </c>
      <c r="M78" s="1229">
        <v>4500235340</v>
      </c>
      <c r="N78" s="1229">
        <v>9394</v>
      </c>
    </row>
    <row r="79" spans="1:14" ht="18" customHeight="1" x14ac:dyDescent="0.25">
      <c r="A79" s="169" t="s">
        <v>305</v>
      </c>
      <c r="B79" s="159">
        <v>41741</v>
      </c>
      <c r="C79" s="118" t="s">
        <v>3900</v>
      </c>
      <c r="D79" s="119" t="s">
        <v>3328</v>
      </c>
      <c r="E79" s="162">
        <v>10187875</v>
      </c>
      <c r="F79" s="119">
        <v>25328608</v>
      </c>
      <c r="G79" s="119">
        <v>2708011</v>
      </c>
      <c r="H79" s="120" t="str">
        <f>IF(G79="","",VLOOKUP(G79,ARANCEL!$B$5:$D$121,2,FALSE))</f>
        <v xml:space="preserve">MODELO DE ESTUDIO </v>
      </c>
      <c r="I79" s="121"/>
      <c r="J79" s="119">
        <v>1</v>
      </c>
      <c r="K79" s="122">
        <f>IF(G79="","",VLOOKUP(G79,ARANCEL!$B$5:$D$121,3,FALSE)*J79)</f>
        <v>1507</v>
      </c>
      <c r="L79" s="1229" t="s">
        <v>4612</v>
      </c>
      <c r="M79" s="1229">
        <v>4500229950</v>
      </c>
      <c r="N79" s="1229">
        <v>9173</v>
      </c>
    </row>
    <row r="80" spans="1:14" ht="18" customHeight="1" x14ac:dyDescent="0.25">
      <c r="A80" s="119" t="s">
        <v>305</v>
      </c>
      <c r="B80" s="159">
        <v>41741</v>
      </c>
      <c r="C80" s="118" t="s">
        <v>3900</v>
      </c>
      <c r="D80" s="119" t="s">
        <v>3328</v>
      </c>
      <c r="E80" s="162">
        <v>10187875</v>
      </c>
      <c r="F80" s="119">
        <v>25328608</v>
      </c>
      <c r="G80" s="119">
        <v>2707003</v>
      </c>
      <c r="H80" s="120" t="str">
        <f>IF(G80="","",VLOOKUP(G80,ARANCEL!$B$5:$D$121,2,FALSE))</f>
        <v xml:space="preserve">ESTAMPADO </v>
      </c>
      <c r="I80" s="121" t="s">
        <v>306</v>
      </c>
      <c r="J80" s="119">
        <v>1</v>
      </c>
      <c r="K80" s="122">
        <f>IF(G80="","",VLOOKUP(G80,ARANCEL!$B$5:$D$121,3,FALSE)*J80)</f>
        <v>6028</v>
      </c>
      <c r="L80" s="1229" t="s">
        <v>4612</v>
      </c>
      <c r="M80" s="1229">
        <v>4500229950</v>
      </c>
      <c r="N80" s="1229">
        <v>9173</v>
      </c>
    </row>
    <row r="81" spans="1:15" ht="18" customHeight="1" x14ac:dyDescent="0.25">
      <c r="A81" s="119" t="s">
        <v>305</v>
      </c>
      <c r="B81" s="159">
        <v>41730</v>
      </c>
      <c r="C81" s="118" t="s">
        <v>929</v>
      </c>
      <c r="D81" s="119" t="s">
        <v>56</v>
      </c>
      <c r="E81" s="162">
        <v>10184826</v>
      </c>
      <c r="F81" s="119">
        <v>24955774</v>
      </c>
      <c r="G81" s="119">
        <v>2705003</v>
      </c>
      <c r="H81" s="120" t="str">
        <f>IF(G81="","",VLOOKUP(G81,ARANCEL!$B$5:$D$121,2,FALSE))</f>
        <v>INCRUSTACION ESTETICA (ART-GLASS O CERAMICA)</v>
      </c>
      <c r="I81" s="121" t="s">
        <v>316</v>
      </c>
      <c r="J81" s="119">
        <v>1</v>
      </c>
      <c r="K81" s="122">
        <f>IF(G81="","",VLOOKUP(G81,ARANCEL!$B$5:$D$121,3,FALSE)*J81)</f>
        <v>15676</v>
      </c>
      <c r="L81" s="1229" t="s">
        <v>4612</v>
      </c>
      <c r="M81" s="1229">
        <v>4500229934</v>
      </c>
      <c r="N81" s="1229">
        <v>9168</v>
      </c>
    </row>
    <row r="82" spans="1:15" ht="18" customHeight="1" x14ac:dyDescent="0.25">
      <c r="A82" s="119" t="s">
        <v>305</v>
      </c>
      <c r="B82" s="159">
        <v>41646</v>
      </c>
      <c r="C82" s="118" t="s">
        <v>960</v>
      </c>
      <c r="D82" s="119" t="s">
        <v>53</v>
      </c>
      <c r="E82" s="162">
        <v>10168344</v>
      </c>
      <c r="F82" s="119">
        <v>23942599</v>
      </c>
      <c r="G82" s="119">
        <v>2705003</v>
      </c>
      <c r="H82" s="120" t="str">
        <f>IF(G82="","",VLOOKUP(G82,ARANCEL!$B$5:$D$121,2,FALSE))</f>
        <v>INCRUSTACION ESTETICA (ART-GLASS O CERAMICA)</v>
      </c>
      <c r="I82" s="121" t="s">
        <v>319</v>
      </c>
      <c r="J82" s="119">
        <v>1</v>
      </c>
      <c r="K82" s="122">
        <f>IF(G82="","",VLOOKUP(G82,ARANCEL!$B$5:$D$121,3,FALSE)*J82)</f>
        <v>15676</v>
      </c>
      <c r="L82" s="1236" t="s">
        <v>597</v>
      </c>
      <c r="M82" s="1236">
        <v>4500211652</v>
      </c>
      <c r="N82" s="1236">
        <v>8174</v>
      </c>
    </row>
    <row r="83" spans="1:15" ht="18" customHeight="1" x14ac:dyDescent="0.25">
      <c r="A83" s="119" t="s">
        <v>305</v>
      </c>
      <c r="B83" s="159">
        <v>41754</v>
      </c>
      <c r="C83" s="118" t="s">
        <v>4192</v>
      </c>
      <c r="D83" s="119" t="s">
        <v>49</v>
      </c>
      <c r="E83" s="162">
        <v>10191542</v>
      </c>
      <c r="F83" s="119">
        <v>25022403</v>
      </c>
      <c r="G83" s="119">
        <v>2705003</v>
      </c>
      <c r="H83" s="120" t="str">
        <f>IF(G83="","",VLOOKUP(G83,ARANCEL!$B$5:$D$121,2,FALSE))</f>
        <v>INCRUSTACION ESTETICA (ART-GLASS O CERAMICA)</v>
      </c>
      <c r="I83" s="121" t="s">
        <v>308</v>
      </c>
      <c r="J83" s="119">
        <v>1</v>
      </c>
      <c r="K83" s="122">
        <f>IF(G83="","",VLOOKUP(G83,ARANCEL!$B$5:$D$121,3,FALSE)*J83)</f>
        <v>15676</v>
      </c>
      <c r="L83" s="1229" t="s">
        <v>4612</v>
      </c>
      <c r="M83" s="1229">
        <v>4500229945</v>
      </c>
      <c r="N83" s="1229">
        <v>9169</v>
      </c>
    </row>
    <row r="84" spans="1:15" ht="18" customHeight="1" x14ac:dyDescent="0.25">
      <c r="A84" s="119" t="s">
        <v>305</v>
      </c>
      <c r="B84" s="159">
        <v>41865</v>
      </c>
      <c r="C84" s="118" t="s">
        <v>6484</v>
      </c>
      <c r="D84" s="119" t="s">
        <v>804</v>
      </c>
      <c r="E84" s="162">
        <v>10244705</v>
      </c>
      <c r="F84" s="119">
        <v>28007337</v>
      </c>
      <c r="G84" s="119">
        <v>2704005</v>
      </c>
      <c r="H84" s="120" t="str">
        <f>IF(G84="","",VLOOKUP(G84,ARANCEL!$B$5:$D$121,2,FALSE))</f>
        <v>PROVISORIO</v>
      </c>
      <c r="I84" s="121" t="s">
        <v>312</v>
      </c>
      <c r="J84" s="119">
        <v>1</v>
      </c>
      <c r="K84" s="122">
        <f>IF(G84="","",VLOOKUP(G84,ARANCEL!$B$5:$D$121,3,FALSE)*J84)</f>
        <v>3250</v>
      </c>
      <c r="L84" s="1229" t="s">
        <v>6905</v>
      </c>
      <c r="M84" s="1229">
        <v>4500249664</v>
      </c>
      <c r="N84" s="1229" t="s">
        <v>7114</v>
      </c>
    </row>
    <row r="85" spans="1:15" ht="18" customHeight="1" x14ac:dyDescent="0.25">
      <c r="A85" s="119" t="s">
        <v>305</v>
      </c>
      <c r="B85" s="159">
        <v>41881</v>
      </c>
      <c r="C85" s="118" t="s">
        <v>6484</v>
      </c>
      <c r="D85" s="119" t="s">
        <v>804</v>
      </c>
      <c r="E85" s="162">
        <v>10249400</v>
      </c>
      <c r="F85" s="119">
        <v>28007337</v>
      </c>
      <c r="G85" s="119">
        <v>2704003</v>
      </c>
      <c r="H85" s="120" t="str">
        <f>IF(G85="","",VLOOKUP(G85,ARANCEL!$B$5:$D$121,2,FALSE))</f>
        <v xml:space="preserve">CORONA PERIFERICA CON PERNO MUÑON COLADO </v>
      </c>
      <c r="I85" s="121" t="s">
        <v>312</v>
      </c>
      <c r="J85" s="119">
        <v>1</v>
      </c>
      <c r="K85" s="122">
        <f>IF(G85="","",VLOOKUP(G85,ARANCEL!$B$5:$D$121,3,FALSE)*J85)</f>
        <v>32612</v>
      </c>
      <c r="L85" s="1229" t="s">
        <v>6905</v>
      </c>
      <c r="M85" s="1229">
        <v>4500251067</v>
      </c>
      <c r="N85" s="1229" t="s">
        <v>7145</v>
      </c>
    </row>
    <row r="86" spans="1:15" ht="18" customHeight="1" x14ac:dyDescent="0.25">
      <c r="A86" s="119" t="s">
        <v>305</v>
      </c>
      <c r="B86" s="159">
        <v>41950</v>
      </c>
      <c r="C86" s="118" t="s">
        <v>8124</v>
      </c>
      <c r="D86" s="119" t="s">
        <v>53</v>
      </c>
      <c r="E86" s="162">
        <v>10277548</v>
      </c>
      <c r="F86" s="119">
        <v>29385405</v>
      </c>
      <c r="G86" s="119">
        <v>2704005</v>
      </c>
      <c r="H86" s="120" t="str">
        <f>IF(G86="","",VLOOKUP(G86,ARANCEL!$B$5:$D$121,2,FALSE))</f>
        <v>PROVISORIO</v>
      </c>
      <c r="I86" s="121" t="s">
        <v>329</v>
      </c>
      <c r="J86" s="119">
        <v>1</v>
      </c>
      <c r="K86" s="122">
        <f>IF(G86="","",VLOOKUP(G86,ARANCEL!$B$5:$D$121,3,FALSE)*J86)</f>
        <v>3250</v>
      </c>
      <c r="L86" s="1229" t="s">
        <v>8256</v>
      </c>
      <c r="M86" s="1229">
        <v>4500264843</v>
      </c>
      <c r="N86" s="1229" t="s">
        <v>8929</v>
      </c>
    </row>
    <row r="87" spans="1:15" ht="18" customHeight="1" x14ac:dyDescent="0.25">
      <c r="A87" s="119" t="s">
        <v>305</v>
      </c>
      <c r="B87" s="159">
        <v>41971</v>
      </c>
      <c r="C87" s="118" t="s">
        <v>8124</v>
      </c>
      <c r="D87" s="119" t="s">
        <v>53</v>
      </c>
      <c r="E87" s="162">
        <v>10287360</v>
      </c>
      <c r="F87" s="119">
        <v>29385405</v>
      </c>
      <c r="G87" s="119">
        <v>2704015</v>
      </c>
      <c r="H87" s="120" t="str">
        <f>IF(G87="","",VLOOKUP(G87,ARANCEL!$B$5:$D$121,2,FALSE))</f>
        <v xml:space="preserve">CORONA IN CERAM </v>
      </c>
      <c r="I87" s="121" t="s">
        <v>329</v>
      </c>
      <c r="J87" s="119">
        <v>1</v>
      </c>
      <c r="K87" s="122">
        <f>IF(G87="","",VLOOKUP(G87,ARANCEL!$B$5:$D$121,3,FALSE)*J87)</f>
        <v>42733</v>
      </c>
      <c r="L87" s="1229" t="s">
        <v>8256</v>
      </c>
      <c r="M87" s="1229">
        <v>4500264843</v>
      </c>
      <c r="N87" s="1229" t="s">
        <v>8929</v>
      </c>
    </row>
    <row r="88" spans="1:15" ht="18" customHeight="1" x14ac:dyDescent="0.25">
      <c r="A88" s="119" t="s">
        <v>305</v>
      </c>
      <c r="B88" s="159">
        <v>41710</v>
      </c>
      <c r="C88" s="118" t="s">
        <v>3272</v>
      </c>
      <c r="D88" s="119" t="s">
        <v>944</v>
      </c>
      <c r="E88" s="162">
        <v>10180669</v>
      </c>
      <c r="F88" s="119">
        <v>25042044</v>
      </c>
      <c r="G88" s="119">
        <v>2705003</v>
      </c>
      <c r="H88" s="120" t="str">
        <f>IF(G88="","",VLOOKUP(G88,ARANCEL!$B$5:$D$121,2,FALSE))</f>
        <v>INCRUSTACION ESTETICA (ART-GLASS O CERAMICA)</v>
      </c>
      <c r="I88" s="121" t="s">
        <v>315</v>
      </c>
      <c r="J88" s="119">
        <v>1</v>
      </c>
      <c r="K88" s="122">
        <f>IF(G88="","",VLOOKUP(G88,ARANCEL!$B$5:$D$121,3,FALSE)*J88)</f>
        <v>15676</v>
      </c>
      <c r="L88" s="1229" t="s">
        <v>3058</v>
      </c>
      <c r="M88" s="1229">
        <v>4500225622</v>
      </c>
      <c r="N88" s="1229">
        <v>8907</v>
      </c>
    </row>
    <row r="89" spans="1:15" ht="18" customHeight="1" x14ac:dyDescent="0.25">
      <c r="A89" s="119" t="s">
        <v>305</v>
      </c>
      <c r="B89" s="159">
        <v>41739</v>
      </c>
      <c r="C89" s="118" t="s">
        <v>3939</v>
      </c>
      <c r="D89" s="119" t="s">
        <v>51</v>
      </c>
      <c r="E89" s="162">
        <v>10188716</v>
      </c>
      <c r="F89" s="119">
        <v>17359085</v>
      </c>
      <c r="G89" s="119">
        <v>2702048</v>
      </c>
      <c r="H89" s="120" t="str">
        <f>IF(G89="","",VLOOKUP(G89,ARANCEL!$B$5:$D$121,2,FALSE))</f>
        <v xml:space="preserve">SERVICIO LAB. IMPLANTE CORONA CEMENTADA/ATORNILLADA </v>
      </c>
      <c r="I89" s="121" t="s">
        <v>324</v>
      </c>
      <c r="J89" s="119">
        <v>1</v>
      </c>
      <c r="K89" s="122">
        <f>IF(G89="","",VLOOKUP(G89,ARANCEL!$B$5:$D$121,3,FALSE)*J89)</f>
        <v>43857</v>
      </c>
      <c r="L89" s="1229" t="s">
        <v>6905</v>
      </c>
      <c r="M89" s="1229">
        <v>4500247644</v>
      </c>
      <c r="N89" s="1229" t="s">
        <v>7159</v>
      </c>
    </row>
    <row r="90" spans="1:15" ht="18" customHeight="1" x14ac:dyDescent="0.25">
      <c r="A90" s="119" t="s">
        <v>305</v>
      </c>
      <c r="B90" s="159">
        <v>41919</v>
      </c>
      <c r="C90" s="118" t="s">
        <v>3939</v>
      </c>
      <c r="D90" s="119" t="s">
        <v>56</v>
      </c>
      <c r="E90" s="162">
        <v>10259528</v>
      </c>
      <c r="F90" s="119">
        <v>28834624</v>
      </c>
      <c r="G90" s="119">
        <v>2704005</v>
      </c>
      <c r="H90" s="120" t="str">
        <f>IF(G90="","",VLOOKUP(G90,ARANCEL!$B$5:$D$121,2,FALSE))</f>
        <v>PROVISORIO</v>
      </c>
      <c r="I90" s="121" t="s">
        <v>326</v>
      </c>
      <c r="J90" s="119">
        <v>1</v>
      </c>
      <c r="K90" s="122">
        <f>IF(G90="","",VLOOKUP(G90,ARANCEL!$B$5:$D$121,3,FALSE)*J90)</f>
        <v>3250</v>
      </c>
      <c r="L90" s="1229" t="s">
        <v>7548</v>
      </c>
      <c r="M90" s="1229">
        <v>4500255815</v>
      </c>
      <c r="N90" s="1229">
        <v>10271</v>
      </c>
    </row>
    <row r="91" spans="1:15" ht="18" customHeight="1" x14ac:dyDescent="0.25">
      <c r="A91" s="119" t="s">
        <v>305</v>
      </c>
      <c r="B91" s="159">
        <v>41919</v>
      </c>
      <c r="C91" s="118" t="s">
        <v>3939</v>
      </c>
      <c r="D91" s="119" t="s">
        <v>56</v>
      </c>
      <c r="E91" s="162">
        <v>10259528</v>
      </c>
      <c r="F91" s="119">
        <v>28834624</v>
      </c>
      <c r="G91" s="119">
        <v>2704003</v>
      </c>
      <c r="H91" s="120" t="str">
        <f>IF(G91="","",VLOOKUP(G91,ARANCEL!$B$5:$D$121,2,FALSE))</f>
        <v xml:space="preserve">CORONA PERIFERICA CON PERNO MUÑON COLADO </v>
      </c>
      <c r="I91" s="121" t="s">
        <v>326</v>
      </c>
      <c r="J91" s="119">
        <v>1</v>
      </c>
      <c r="K91" s="122">
        <f>IF(G91="","",VLOOKUP(G91,ARANCEL!$B$5:$D$121,3,FALSE)*J91)</f>
        <v>32612</v>
      </c>
      <c r="L91" s="1229" t="s">
        <v>7548</v>
      </c>
      <c r="M91" s="1229">
        <v>4500255815</v>
      </c>
      <c r="N91" s="1229">
        <v>10271</v>
      </c>
    </row>
    <row r="92" spans="1:15" ht="18" customHeight="1" x14ac:dyDescent="0.2">
      <c r="A92" s="169" t="s">
        <v>313</v>
      </c>
      <c r="B92" s="159">
        <v>41855</v>
      </c>
      <c r="C92" s="1224" t="s">
        <v>7112</v>
      </c>
      <c r="D92" s="1155" t="s">
        <v>828</v>
      </c>
      <c r="E92" s="1157">
        <v>10235680</v>
      </c>
      <c r="F92" s="1157">
        <v>27311939</v>
      </c>
      <c r="G92" s="1157">
        <v>2706002</v>
      </c>
      <c r="H92" s="120" t="str">
        <f>IF(G92="","",VLOOKUP(G92,ARANCEL!$B$5:$D$121,2,FALSE))</f>
        <v xml:space="preserve">PROTESIS PARCIAL ACRILICA </v>
      </c>
      <c r="I92" s="121"/>
      <c r="J92" s="119">
        <v>1</v>
      </c>
      <c r="K92" s="122">
        <f>IF(G92="","",VLOOKUP(G92,ARANCEL!$B$5:$D$121,3,FALSE)*J92)</f>
        <v>24026</v>
      </c>
      <c r="L92" s="1229" t="s">
        <v>6905</v>
      </c>
      <c r="M92" s="1229">
        <v>4500249664</v>
      </c>
      <c r="N92" s="1229" t="s">
        <v>7114</v>
      </c>
    </row>
    <row r="93" spans="1:15" ht="18" customHeight="1" x14ac:dyDescent="0.25">
      <c r="A93" s="119" t="s">
        <v>305</v>
      </c>
      <c r="B93" s="159">
        <v>41757</v>
      </c>
      <c r="C93" s="118" t="s">
        <v>4194</v>
      </c>
      <c r="D93" s="119" t="s">
        <v>720</v>
      </c>
      <c r="E93" s="162">
        <v>10191862</v>
      </c>
      <c r="F93" s="119">
        <v>26143557</v>
      </c>
      <c r="G93" s="119">
        <v>2704005</v>
      </c>
      <c r="H93" s="120" t="str">
        <f>IF(G93="","",VLOOKUP(G93,ARANCEL!$B$5:$D$121,2,FALSE))</f>
        <v>PROVISORIO</v>
      </c>
      <c r="I93" s="121" t="s">
        <v>323</v>
      </c>
      <c r="J93" s="119">
        <v>1</v>
      </c>
      <c r="K93" s="122">
        <f>IF(G93="","",VLOOKUP(G93,ARANCEL!$B$5:$D$121,3,FALSE)*J93)</f>
        <v>3250</v>
      </c>
      <c r="L93" s="1229" t="s">
        <v>4612</v>
      </c>
      <c r="M93" s="1229">
        <v>4500229953</v>
      </c>
      <c r="N93" s="1229">
        <v>9175</v>
      </c>
    </row>
    <row r="94" spans="1:15" ht="18" customHeight="1" x14ac:dyDescent="0.25">
      <c r="A94" s="119" t="s">
        <v>305</v>
      </c>
      <c r="B94" s="159">
        <v>41782</v>
      </c>
      <c r="C94" s="118" t="s">
        <v>4194</v>
      </c>
      <c r="D94" s="119" t="s">
        <v>720</v>
      </c>
      <c r="E94" s="162">
        <v>10200345</v>
      </c>
      <c r="F94" s="119">
        <v>26143557</v>
      </c>
      <c r="G94" s="119">
        <v>2704006</v>
      </c>
      <c r="H94" s="120" t="str">
        <f>IF(G94="","",VLOOKUP(G94,ARANCEL!$B$5:$D$121,2,FALSE))</f>
        <v xml:space="preserve">CERAMICA ALUMINOSA ANTERIOR O POSTERIOR </v>
      </c>
      <c r="I94" s="121" t="s">
        <v>323</v>
      </c>
      <c r="J94" s="119">
        <v>1</v>
      </c>
      <c r="K94" s="122">
        <f>IF(G94="","",VLOOKUP(G94,ARANCEL!$B$5:$D$121,3,FALSE)*J94)</f>
        <v>31487</v>
      </c>
      <c r="L94" s="1229" t="s">
        <v>5292</v>
      </c>
      <c r="M94" s="1229">
        <v>4500235335</v>
      </c>
      <c r="N94" s="1229">
        <v>9392</v>
      </c>
    </row>
    <row r="95" spans="1:15" s="924" customFormat="1" ht="18" customHeight="1" x14ac:dyDescent="0.25">
      <c r="A95" s="119" t="s">
        <v>305</v>
      </c>
      <c r="B95" s="159">
        <v>41850</v>
      </c>
      <c r="C95" s="118" t="s">
        <v>6118</v>
      </c>
      <c r="D95" s="119" t="s">
        <v>50</v>
      </c>
      <c r="E95" s="162">
        <v>10233898</v>
      </c>
      <c r="F95" s="119">
        <v>27753065</v>
      </c>
      <c r="G95" s="119">
        <v>2704005</v>
      </c>
      <c r="H95" s="120" t="str">
        <f>IF(G95="","",VLOOKUP(G95,ARANCEL!$B$5:$D$121,2,FALSE))</f>
        <v>PROVISORIO</v>
      </c>
      <c r="I95" s="121" t="s">
        <v>308</v>
      </c>
      <c r="J95" s="119">
        <v>1</v>
      </c>
      <c r="K95" s="122">
        <f>IF(G95="","",VLOOKUP(G95,ARANCEL!$B$5:$D$121,3,FALSE)*J95)</f>
        <v>3250</v>
      </c>
      <c r="L95" s="1229" t="s">
        <v>6017</v>
      </c>
      <c r="M95" s="1229">
        <v>4500245416</v>
      </c>
      <c r="N95" s="1229">
        <v>9805</v>
      </c>
      <c r="O95" s="923"/>
    </row>
    <row r="96" spans="1:15" ht="18" customHeight="1" x14ac:dyDescent="0.25">
      <c r="A96" s="119" t="s">
        <v>305</v>
      </c>
      <c r="B96" s="159">
        <v>41880</v>
      </c>
      <c r="C96" s="118" t="s">
        <v>6118</v>
      </c>
      <c r="D96" s="119" t="s">
        <v>50</v>
      </c>
      <c r="E96" s="162">
        <v>10249882</v>
      </c>
      <c r="F96" s="119">
        <v>27753065</v>
      </c>
      <c r="G96" s="119">
        <v>2704003</v>
      </c>
      <c r="H96" s="120" t="str">
        <f>IF(G96="","",VLOOKUP(G96,ARANCEL!$B$5:$D$121,2,FALSE))</f>
        <v xml:space="preserve">CORONA PERIFERICA CON PERNO MUÑON COLADO </v>
      </c>
      <c r="I96" s="121" t="s">
        <v>308</v>
      </c>
      <c r="J96" s="119">
        <v>1</v>
      </c>
      <c r="K96" s="122">
        <f>IF(G96="","",VLOOKUP(G96,ARANCEL!$B$5:$D$121,3,FALSE)*J96)</f>
        <v>32612</v>
      </c>
      <c r="L96" s="1229" t="s">
        <v>6905</v>
      </c>
      <c r="M96" s="1229">
        <v>4500251067</v>
      </c>
      <c r="N96" s="1229" t="s">
        <v>7145</v>
      </c>
    </row>
    <row r="97" spans="1:14" ht="18" customHeight="1" x14ac:dyDescent="0.25">
      <c r="A97" s="119" t="s">
        <v>305</v>
      </c>
      <c r="B97" s="159">
        <v>41695</v>
      </c>
      <c r="C97" s="118" t="s">
        <v>2981</v>
      </c>
      <c r="D97" s="119" t="s">
        <v>65</v>
      </c>
      <c r="E97" s="162">
        <v>10176984</v>
      </c>
      <c r="F97" s="119">
        <v>25180678</v>
      </c>
      <c r="G97" s="119">
        <v>2708011</v>
      </c>
      <c r="H97" s="120" t="str">
        <f>IF(G97="","",VLOOKUP(G97,ARANCEL!$B$5:$D$121,2,FALSE))</f>
        <v xml:space="preserve">MODELO DE ESTUDIO </v>
      </c>
      <c r="I97" s="121" t="s">
        <v>306</v>
      </c>
      <c r="J97" s="119">
        <v>2</v>
      </c>
      <c r="K97" s="122">
        <f>IF(G97="","",VLOOKUP(G97,ARANCEL!$B$5:$D$121,3,FALSE)*J97)</f>
        <v>3014</v>
      </c>
      <c r="L97" s="1229" t="s">
        <v>3438</v>
      </c>
      <c r="M97" s="1229">
        <v>4500220765</v>
      </c>
      <c r="N97" s="1229">
        <v>8609</v>
      </c>
    </row>
    <row r="98" spans="1:14" ht="18" customHeight="1" x14ac:dyDescent="0.25">
      <c r="A98" s="119" t="s">
        <v>305</v>
      </c>
      <c r="B98" s="159">
        <v>41865</v>
      </c>
      <c r="C98" s="118" t="s">
        <v>6388</v>
      </c>
      <c r="D98" s="119" t="s">
        <v>54</v>
      </c>
      <c r="E98" s="162">
        <v>10240824</v>
      </c>
      <c r="F98" s="119">
        <v>27985289</v>
      </c>
      <c r="G98" s="119">
        <v>2704005</v>
      </c>
      <c r="H98" s="120" t="str">
        <f>IF(G98="","",VLOOKUP(G98,ARANCEL!$B$5:$D$121,2,FALSE))</f>
        <v>PROVISORIO</v>
      </c>
      <c r="I98" s="121" t="s">
        <v>319</v>
      </c>
      <c r="J98" s="119">
        <v>1</v>
      </c>
      <c r="K98" s="122">
        <f>IF(G98="","",VLOOKUP(G98,ARANCEL!$B$5:$D$121,3,FALSE)*J98)</f>
        <v>3250</v>
      </c>
      <c r="L98" s="1229" t="s">
        <v>6905</v>
      </c>
      <c r="M98" s="1229">
        <v>4500249664</v>
      </c>
      <c r="N98" s="1229" t="s">
        <v>7114</v>
      </c>
    </row>
    <row r="99" spans="1:14" ht="18" customHeight="1" x14ac:dyDescent="0.25">
      <c r="A99" s="119" t="s">
        <v>305</v>
      </c>
      <c r="B99" s="159">
        <v>41893</v>
      </c>
      <c r="C99" s="118" t="s">
        <v>6388</v>
      </c>
      <c r="D99" s="119" t="s">
        <v>54</v>
      </c>
      <c r="E99" s="162">
        <v>10255018</v>
      </c>
      <c r="F99" s="119">
        <v>27985289</v>
      </c>
      <c r="G99" s="119">
        <v>2704003</v>
      </c>
      <c r="H99" s="120" t="str">
        <f>IF(G99="","",VLOOKUP(G99,ARANCEL!$B$5:$D$121,2,FALSE))</f>
        <v xml:space="preserve">CORONA PERIFERICA CON PERNO MUÑON COLADO </v>
      </c>
      <c r="I99" s="121" t="s">
        <v>319</v>
      </c>
      <c r="J99" s="119">
        <v>1</v>
      </c>
      <c r="K99" s="122">
        <f>IF(G99="","",VLOOKUP(G99,ARANCEL!$B$5:$D$121,3,FALSE)*J99)</f>
        <v>32612</v>
      </c>
      <c r="L99" s="1229" t="s">
        <v>7548</v>
      </c>
      <c r="M99" s="1229">
        <v>4500254511</v>
      </c>
      <c r="N99" s="1229" t="s">
        <v>7555</v>
      </c>
    </row>
    <row r="100" spans="1:14" ht="18" customHeight="1" x14ac:dyDescent="0.25">
      <c r="A100" s="119" t="s">
        <v>305</v>
      </c>
      <c r="B100" s="159">
        <v>41835</v>
      </c>
      <c r="C100" s="118" t="s">
        <v>5791</v>
      </c>
      <c r="D100" s="119" t="s">
        <v>727</v>
      </c>
      <c r="E100" s="162">
        <v>10225706</v>
      </c>
      <c r="F100" s="119">
        <v>27001623</v>
      </c>
      <c r="G100" s="119">
        <v>2705003</v>
      </c>
      <c r="H100" s="120" t="str">
        <f>IF(G100="","",VLOOKUP(G100,ARANCEL!$B$5:$D$121,2,FALSE))</f>
        <v>INCRUSTACION ESTETICA (ART-GLASS O CERAMICA)</v>
      </c>
      <c r="I100" s="121" t="s">
        <v>317</v>
      </c>
      <c r="J100" s="119">
        <v>1</v>
      </c>
      <c r="K100" s="122">
        <f>IF(G100="","",VLOOKUP(G100,ARANCEL!$B$5:$D$121,3,FALSE)*J100)</f>
        <v>15676</v>
      </c>
      <c r="L100" s="1229" t="s">
        <v>6017</v>
      </c>
      <c r="M100" s="1229">
        <v>4500243244</v>
      </c>
      <c r="N100" s="1229">
        <v>9785</v>
      </c>
    </row>
    <row r="101" spans="1:14" ht="18" customHeight="1" x14ac:dyDescent="0.25">
      <c r="A101" s="119" t="s">
        <v>305</v>
      </c>
      <c r="B101" s="159">
        <v>41699</v>
      </c>
      <c r="C101" s="118" t="s">
        <v>3045</v>
      </c>
      <c r="D101" s="119" t="s">
        <v>49</v>
      </c>
      <c r="E101" s="162">
        <v>10177673</v>
      </c>
      <c r="F101" s="119">
        <v>25220623</v>
      </c>
      <c r="G101" s="119">
        <v>2705003</v>
      </c>
      <c r="H101" s="120" t="str">
        <f>IF(G101="","",VLOOKUP(G101,ARANCEL!$B$5:$D$121,2,FALSE))</f>
        <v>INCRUSTACION ESTETICA (ART-GLASS O CERAMICA)</v>
      </c>
      <c r="I101" s="121" t="s">
        <v>618</v>
      </c>
      <c r="J101" s="119">
        <v>1</v>
      </c>
      <c r="K101" s="122">
        <f>IF(G101="","",VLOOKUP(G101,ARANCEL!$B$5:$D$121,3,FALSE)*J101)</f>
        <v>15676</v>
      </c>
      <c r="L101" s="1229" t="s">
        <v>3438</v>
      </c>
      <c r="M101" s="1229">
        <v>4500220767</v>
      </c>
      <c r="N101" s="1229">
        <v>8610</v>
      </c>
    </row>
    <row r="102" spans="1:14" ht="18" customHeight="1" x14ac:dyDescent="0.25">
      <c r="A102" s="119" t="s">
        <v>305</v>
      </c>
      <c r="B102" s="159">
        <v>41858</v>
      </c>
      <c r="C102" s="118" t="s">
        <v>6238</v>
      </c>
      <c r="D102" s="119" t="s">
        <v>49</v>
      </c>
      <c r="E102" s="162">
        <v>10237191</v>
      </c>
      <c r="F102" s="119">
        <v>27258664</v>
      </c>
      <c r="G102" s="119">
        <v>2705003</v>
      </c>
      <c r="H102" s="120" t="str">
        <f>IF(G102="","",VLOOKUP(G102,ARANCEL!$B$5:$D$121,2,FALSE))</f>
        <v>INCRUSTACION ESTETICA (ART-GLASS O CERAMICA)</v>
      </c>
      <c r="I102" s="121" t="s">
        <v>312</v>
      </c>
      <c r="J102" s="119">
        <v>1</v>
      </c>
      <c r="K102" s="122">
        <f>IF(G102="","",VLOOKUP(G102,ARANCEL!$B$5:$D$121,3,FALSE)*J102)</f>
        <v>15676</v>
      </c>
      <c r="L102" s="1229" t="s">
        <v>6905</v>
      </c>
      <c r="M102" s="1229">
        <v>4500249664</v>
      </c>
      <c r="N102" s="1229" t="s">
        <v>7114</v>
      </c>
    </row>
    <row r="103" spans="1:14" ht="18" customHeight="1" x14ac:dyDescent="0.25">
      <c r="A103" s="119" t="s">
        <v>305</v>
      </c>
      <c r="B103" s="159">
        <v>41867</v>
      </c>
      <c r="C103" s="118" t="s">
        <v>6482</v>
      </c>
      <c r="D103" s="119" t="s">
        <v>1047</v>
      </c>
      <c r="E103" s="162">
        <v>10244419</v>
      </c>
      <c r="F103" s="119">
        <v>27846129</v>
      </c>
      <c r="G103" s="119">
        <v>2708011</v>
      </c>
      <c r="H103" s="120" t="str">
        <f>IF(G103="","",VLOOKUP(G103,ARANCEL!$B$5:$D$121,2,FALSE))</f>
        <v xml:space="preserve">MODELO DE ESTUDIO </v>
      </c>
      <c r="I103" s="121" t="s">
        <v>347</v>
      </c>
      <c r="J103" s="119">
        <v>2</v>
      </c>
      <c r="K103" s="122">
        <f>IF(G103="","",VLOOKUP(G103,ARANCEL!$B$5:$D$121,3,FALSE)*J103)</f>
        <v>3014</v>
      </c>
      <c r="L103" s="1229" t="s">
        <v>6905</v>
      </c>
      <c r="M103" s="1229">
        <v>4500249664</v>
      </c>
      <c r="N103" s="1229" t="s">
        <v>7114</v>
      </c>
    </row>
    <row r="104" spans="1:14" ht="18" customHeight="1" x14ac:dyDescent="0.25">
      <c r="A104" s="119" t="s">
        <v>305</v>
      </c>
      <c r="B104" s="159">
        <v>41990</v>
      </c>
      <c r="C104" s="118" t="s">
        <v>8912</v>
      </c>
      <c r="D104" s="119" t="s">
        <v>579</v>
      </c>
      <c r="E104" s="162">
        <v>10295783</v>
      </c>
      <c r="F104" s="119">
        <v>25556231</v>
      </c>
      <c r="G104" s="119">
        <v>2702048</v>
      </c>
      <c r="H104" s="120" t="str">
        <f>IF(G104="","",VLOOKUP(G104,ARANCEL!$B$5:$D$121,2,FALSE))</f>
        <v xml:space="preserve">SERVICIO LAB. IMPLANTE CORONA CEMENTADA/ATORNILLADA </v>
      </c>
      <c r="I104" s="121" t="s">
        <v>337</v>
      </c>
      <c r="J104" s="119">
        <v>1</v>
      </c>
      <c r="K104" s="122">
        <f>IF(G104="","",VLOOKUP(G104,ARANCEL!$B$5:$D$121,3,FALSE)*J104)</f>
        <v>43857</v>
      </c>
      <c r="L104" s="1349" t="s">
        <v>9431</v>
      </c>
      <c r="M104" s="1349">
        <v>4500269103</v>
      </c>
      <c r="N104" s="1349" t="s">
        <v>9457</v>
      </c>
    </row>
    <row r="105" spans="1:14" ht="18" customHeight="1" x14ac:dyDescent="0.25">
      <c r="A105" s="169" t="s">
        <v>305</v>
      </c>
      <c r="B105" s="164">
        <v>42013</v>
      </c>
      <c r="C105" s="118" t="s">
        <v>9292</v>
      </c>
      <c r="D105" s="119" t="s">
        <v>1060</v>
      </c>
      <c r="E105" s="162">
        <v>10305381</v>
      </c>
      <c r="F105" s="119">
        <v>29640483</v>
      </c>
      <c r="G105" s="119">
        <v>2708011</v>
      </c>
      <c r="H105" s="120" t="str">
        <f>IF(G105="","",VLOOKUP(G105,ARANCEL!$B$5:$D$121,2,FALSE))</f>
        <v xml:space="preserve">MODELO DE ESTUDIO </v>
      </c>
      <c r="I105" s="121" t="s">
        <v>306</v>
      </c>
      <c r="J105" s="119">
        <v>1</v>
      </c>
      <c r="K105" s="122">
        <f>IF(G105="","",VLOOKUP(G105,ARANCEL!$B$5:$D$121,3,FALSE)*J105)</f>
        <v>1507</v>
      </c>
      <c r="L105" s="1235" t="str">
        <f>IF(E105="","","IMPAGO")</f>
        <v>IMPAGO</v>
      </c>
      <c r="M105" s="1235" t="str">
        <f>IF(L105="IMPAGO","SIN O.C.","")</f>
        <v>SIN O.C.</v>
      </c>
      <c r="N105" s="1235" t="str">
        <f>IF(L105="IMPAGO","SIN FACT.","")</f>
        <v>SIN FACT.</v>
      </c>
    </row>
    <row r="106" spans="1:14" ht="18" customHeight="1" x14ac:dyDescent="0.25">
      <c r="A106" s="119" t="s">
        <v>305</v>
      </c>
      <c r="B106" s="164">
        <v>42013</v>
      </c>
      <c r="C106" s="118" t="s">
        <v>9292</v>
      </c>
      <c r="D106" s="119" t="s">
        <v>1060</v>
      </c>
      <c r="E106" s="162">
        <v>10305381</v>
      </c>
      <c r="F106" s="119">
        <v>29640483</v>
      </c>
      <c r="G106" s="119">
        <v>2707001</v>
      </c>
      <c r="H106" s="120" t="str">
        <f>IF(G106="","",VLOOKUP(G106,ARANCEL!$B$5:$D$121,2,FALSE))</f>
        <v xml:space="preserve">PLANO DE RELAJACION </v>
      </c>
      <c r="I106" s="121" t="s">
        <v>306</v>
      </c>
      <c r="J106" s="119">
        <v>1</v>
      </c>
      <c r="K106" s="122">
        <f>IF(G106="","",VLOOKUP(G106,ARANCEL!$B$5:$D$121,3,FALSE)*J106)</f>
        <v>9221</v>
      </c>
      <c r="L106" s="1235" t="str">
        <f>IF(E106="","","IMPAGO")</f>
        <v>IMPAGO</v>
      </c>
      <c r="M106" s="1235" t="str">
        <f>IF(L106="IMPAGO","SIN O.C.","")</f>
        <v>SIN O.C.</v>
      </c>
      <c r="N106" s="1235" t="str">
        <f>IF(L106="IMPAGO","SIN FACT.","")</f>
        <v>SIN FACT.</v>
      </c>
    </row>
    <row r="107" spans="1:14" ht="18" customHeight="1" x14ac:dyDescent="0.25">
      <c r="A107" s="119" t="s">
        <v>305</v>
      </c>
      <c r="B107" s="159">
        <v>41648</v>
      </c>
      <c r="C107" s="118" t="s">
        <v>830</v>
      </c>
      <c r="D107" s="119" t="s">
        <v>52</v>
      </c>
      <c r="E107" s="162">
        <v>10170151</v>
      </c>
      <c r="F107" s="119">
        <v>24502492</v>
      </c>
      <c r="G107" s="119">
        <v>2704005</v>
      </c>
      <c r="H107" s="120" t="str">
        <f>IF(G107="","",VLOOKUP(G107,ARANCEL!$B$5:$D$121,2,FALSE))</f>
        <v>PROVISORIO</v>
      </c>
      <c r="I107" s="121" t="s">
        <v>312</v>
      </c>
      <c r="J107" s="119">
        <v>1</v>
      </c>
      <c r="K107" s="122">
        <f>IF(G107="","",VLOOKUP(G107,ARANCEL!$B$5:$D$121,3,FALSE)*J107)</f>
        <v>3250</v>
      </c>
      <c r="L107" s="1229" t="s">
        <v>2842</v>
      </c>
      <c r="M107" s="1229">
        <v>4500216188</v>
      </c>
      <c r="N107" s="1229">
        <v>8383</v>
      </c>
    </row>
    <row r="108" spans="1:14" ht="18" customHeight="1" x14ac:dyDescent="0.25">
      <c r="A108" s="119" t="s">
        <v>305</v>
      </c>
      <c r="B108" s="159">
        <v>41648</v>
      </c>
      <c r="C108" s="118" t="s">
        <v>830</v>
      </c>
      <c r="D108" s="119" t="s">
        <v>52</v>
      </c>
      <c r="E108" s="162">
        <v>10170151</v>
      </c>
      <c r="F108" s="119">
        <v>24502492</v>
      </c>
      <c r="G108" s="119">
        <v>2704003</v>
      </c>
      <c r="H108" s="120" t="str">
        <f>IF(G108="","",VLOOKUP(G108,ARANCEL!$B$5:$D$121,2,FALSE))</f>
        <v xml:space="preserve">CORONA PERIFERICA CON PERNO MUÑON COLADO </v>
      </c>
      <c r="I108" s="121" t="s">
        <v>312</v>
      </c>
      <c r="J108" s="119">
        <v>1</v>
      </c>
      <c r="K108" s="122">
        <f>IF(G108="","",VLOOKUP(G108,ARANCEL!$B$5:$D$121,3,FALSE)*J108)</f>
        <v>32612</v>
      </c>
      <c r="L108" s="1229" t="s">
        <v>2842</v>
      </c>
      <c r="M108" s="1229">
        <v>4500216188</v>
      </c>
      <c r="N108" s="1229">
        <v>8383</v>
      </c>
    </row>
    <row r="109" spans="1:14" ht="18" customHeight="1" x14ac:dyDescent="0.25">
      <c r="A109" s="119" t="s">
        <v>305</v>
      </c>
      <c r="B109" s="159">
        <v>41988</v>
      </c>
      <c r="C109" s="118" t="s">
        <v>8902</v>
      </c>
      <c r="D109" s="119" t="s">
        <v>706</v>
      </c>
      <c r="E109" s="162">
        <v>10294388</v>
      </c>
      <c r="F109" s="119">
        <v>30016399</v>
      </c>
      <c r="G109" s="119">
        <v>2707001</v>
      </c>
      <c r="H109" s="120" t="str">
        <f>IF(G109="","",VLOOKUP(G109,ARANCEL!$B$5:$D$121,2,FALSE))</f>
        <v xml:space="preserve">PLANO DE RELAJACION </v>
      </c>
      <c r="I109" s="121" t="s">
        <v>331</v>
      </c>
      <c r="J109" s="119">
        <v>1</v>
      </c>
      <c r="K109" s="122">
        <f>IF(G109="","",VLOOKUP(G109,ARANCEL!$B$5:$D$121,3,FALSE)*J109)</f>
        <v>9221</v>
      </c>
      <c r="L109" s="1349" t="s">
        <v>9431</v>
      </c>
      <c r="M109" s="1349">
        <v>4500269103</v>
      </c>
      <c r="N109" s="1349" t="s">
        <v>9457</v>
      </c>
    </row>
    <row r="110" spans="1:14" ht="18" customHeight="1" x14ac:dyDescent="0.25">
      <c r="A110" s="119" t="s">
        <v>305</v>
      </c>
      <c r="B110" s="159">
        <v>41988</v>
      </c>
      <c r="C110" s="118" t="s">
        <v>8902</v>
      </c>
      <c r="D110" s="119" t="s">
        <v>706</v>
      </c>
      <c r="E110" s="162">
        <v>10294388</v>
      </c>
      <c r="F110" s="119">
        <v>30016399</v>
      </c>
      <c r="G110" s="119">
        <v>2708011</v>
      </c>
      <c r="H110" s="120" t="str">
        <f>IF(G110="","",VLOOKUP(G110,ARANCEL!$B$5:$D$121,2,FALSE))</f>
        <v xml:space="preserve">MODELO DE ESTUDIO </v>
      </c>
      <c r="I110" s="121" t="s">
        <v>331</v>
      </c>
      <c r="J110" s="119">
        <v>1</v>
      </c>
      <c r="K110" s="122">
        <f>IF(G110="","",VLOOKUP(G110,ARANCEL!$B$5:$D$121,3,FALSE)*J110)</f>
        <v>1507</v>
      </c>
      <c r="L110" s="1349" t="s">
        <v>9431</v>
      </c>
      <c r="M110" s="1349">
        <v>4500269103</v>
      </c>
      <c r="N110" s="1349" t="s">
        <v>9457</v>
      </c>
    </row>
    <row r="111" spans="1:14" ht="18" customHeight="1" x14ac:dyDescent="0.25">
      <c r="A111" s="165" t="s">
        <v>305</v>
      </c>
      <c r="B111" s="159">
        <v>41649</v>
      </c>
      <c r="C111" s="118" t="s">
        <v>697</v>
      </c>
      <c r="D111" s="119" t="s">
        <v>50</v>
      </c>
      <c r="E111" s="162">
        <v>10172875</v>
      </c>
      <c r="F111" s="119">
        <v>23398090</v>
      </c>
      <c r="G111" s="119">
        <v>2704003</v>
      </c>
      <c r="H111" s="120" t="str">
        <f>IF(G111="","",VLOOKUP(G111,ARANCEL!$B$5:$D$121,2,FALSE))</f>
        <v xml:space="preserve">CORONA PERIFERICA CON PERNO MUÑON COLADO </v>
      </c>
      <c r="I111" s="121" t="s">
        <v>633</v>
      </c>
      <c r="J111" s="119">
        <v>1</v>
      </c>
      <c r="K111" s="122">
        <f>IF(G111="","",VLOOKUP(G111,ARANCEL!$B$5:$D$121,3,FALSE)*J111)</f>
        <v>32612</v>
      </c>
      <c r="L111" s="1229" t="s">
        <v>3438</v>
      </c>
      <c r="M111" s="1229">
        <v>4500220760</v>
      </c>
      <c r="N111" s="1229">
        <v>8605</v>
      </c>
    </row>
    <row r="112" spans="1:14" ht="18" customHeight="1" x14ac:dyDescent="0.25">
      <c r="A112" s="119" t="s">
        <v>305</v>
      </c>
      <c r="B112" s="159">
        <v>41649</v>
      </c>
      <c r="C112" s="118" t="s">
        <v>697</v>
      </c>
      <c r="D112" s="119" t="s">
        <v>50</v>
      </c>
      <c r="E112" s="162">
        <v>10168886</v>
      </c>
      <c r="F112" s="119">
        <v>23909815</v>
      </c>
      <c r="G112" s="119">
        <v>2704003</v>
      </c>
      <c r="H112" s="120" t="str">
        <f>IF(G112="","",VLOOKUP(G112,ARANCEL!$B$5:$D$121,2,FALSE))</f>
        <v xml:space="preserve">CORONA PERIFERICA CON PERNO MUÑON COLADO </v>
      </c>
      <c r="I112" s="121" t="s">
        <v>335</v>
      </c>
      <c r="J112" s="119">
        <v>1</v>
      </c>
      <c r="K112" s="122">
        <f>IF(G112="","",VLOOKUP(G112,ARANCEL!$B$5:$D$121,3,FALSE)*J112)</f>
        <v>32612</v>
      </c>
      <c r="L112" s="1229" t="s">
        <v>2842</v>
      </c>
      <c r="M112" s="1229">
        <v>4500216185</v>
      </c>
      <c r="N112" s="1229">
        <v>8379</v>
      </c>
    </row>
    <row r="113" spans="1:15" ht="18" customHeight="1" x14ac:dyDescent="0.25">
      <c r="A113" s="119" t="s">
        <v>305</v>
      </c>
      <c r="B113" s="159">
        <v>41641</v>
      </c>
      <c r="C113" s="118" t="s">
        <v>1044</v>
      </c>
      <c r="D113" s="119" t="s">
        <v>52</v>
      </c>
      <c r="E113" s="162">
        <v>10168323</v>
      </c>
      <c r="F113" s="119">
        <v>23815888</v>
      </c>
      <c r="G113" s="119">
        <v>2705003</v>
      </c>
      <c r="H113" s="120" t="str">
        <f>IF(G113="","",VLOOKUP(G113,ARANCEL!$B$5:$D$121,2,FALSE))</f>
        <v>INCRUSTACION ESTETICA (ART-GLASS O CERAMICA)</v>
      </c>
      <c r="I113" s="121" t="s">
        <v>318</v>
      </c>
      <c r="J113" s="119">
        <v>1</v>
      </c>
      <c r="K113" s="122">
        <f>IF(G113="","",VLOOKUP(G113,ARANCEL!$B$5:$D$121,3,FALSE)*J113)</f>
        <v>15676</v>
      </c>
      <c r="L113" s="1236" t="s">
        <v>597</v>
      </c>
      <c r="M113" s="1236">
        <v>4500211652</v>
      </c>
      <c r="N113" s="1236">
        <v>8174</v>
      </c>
    </row>
    <row r="114" spans="1:15" ht="18" customHeight="1" x14ac:dyDescent="0.25">
      <c r="A114" s="119" t="s">
        <v>305</v>
      </c>
      <c r="B114" s="159">
        <v>41834</v>
      </c>
      <c r="C114" s="118" t="s">
        <v>5711</v>
      </c>
      <c r="D114" s="119" t="s">
        <v>52</v>
      </c>
      <c r="E114" s="162">
        <v>10224714</v>
      </c>
      <c r="F114" s="119">
        <v>27255527</v>
      </c>
      <c r="G114" s="119">
        <v>2705003</v>
      </c>
      <c r="H114" s="120" t="str">
        <f>IF(G114="","",VLOOKUP(G114,ARANCEL!$B$5:$D$121,2,FALSE))</f>
        <v>INCRUSTACION ESTETICA (ART-GLASS O CERAMICA)</v>
      </c>
      <c r="I114" s="121" t="s">
        <v>308</v>
      </c>
      <c r="J114" s="119">
        <v>1</v>
      </c>
      <c r="K114" s="122">
        <f>IF(G114="","",VLOOKUP(G114,ARANCEL!$B$5:$D$121,3,FALSE)*J114)</f>
        <v>15676</v>
      </c>
      <c r="L114" s="1229" t="s">
        <v>6017</v>
      </c>
      <c r="M114" s="1229">
        <v>4500243244</v>
      </c>
      <c r="N114" s="1229">
        <v>9785</v>
      </c>
    </row>
    <row r="115" spans="1:15" ht="18" customHeight="1" x14ac:dyDescent="0.25">
      <c r="A115" s="119" t="s">
        <v>305</v>
      </c>
      <c r="B115" s="159">
        <v>41946</v>
      </c>
      <c r="C115" s="118" t="s">
        <v>8001</v>
      </c>
      <c r="D115" s="119" t="s">
        <v>706</v>
      </c>
      <c r="E115" s="162">
        <v>10274190</v>
      </c>
      <c r="F115" s="119">
        <v>29101420</v>
      </c>
      <c r="G115" s="119">
        <v>2708011</v>
      </c>
      <c r="H115" s="120" t="str">
        <f>IF(G115="","",VLOOKUP(G115,ARANCEL!$B$5:$D$121,2,FALSE))</f>
        <v xml:space="preserve">MODELO DE ESTUDIO </v>
      </c>
      <c r="I115" s="121" t="s">
        <v>331</v>
      </c>
      <c r="J115" s="119">
        <v>1</v>
      </c>
      <c r="K115" s="122">
        <f>IF(G115="","",VLOOKUP(G115,ARANCEL!$B$5:$D$121,3,FALSE)*J115)</f>
        <v>1507</v>
      </c>
      <c r="L115" s="1229" t="s">
        <v>8279</v>
      </c>
      <c r="M115" s="1229">
        <v>4500259624</v>
      </c>
      <c r="N115" s="1229" t="s">
        <v>8292</v>
      </c>
    </row>
    <row r="116" spans="1:15" ht="18" customHeight="1" x14ac:dyDescent="0.25">
      <c r="A116" s="119" t="s">
        <v>305</v>
      </c>
      <c r="B116" s="159">
        <v>41946</v>
      </c>
      <c r="C116" s="118" t="s">
        <v>8001</v>
      </c>
      <c r="D116" s="119" t="s">
        <v>706</v>
      </c>
      <c r="E116" s="162">
        <v>10274190</v>
      </c>
      <c r="F116" s="119">
        <v>29101420</v>
      </c>
      <c r="G116" s="119">
        <v>2707001</v>
      </c>
      <c r="H116" s="120" t="str">
        <f>IF(G116="","",VLOOKUP(G116,ARANCEL!$B$5:$D$121,2,FALSE))</f>
        <v xml:space="preserve">PLANO DE RELAJACION </v>
      </c>
      <c r="I116" s="121" t="s">
        <v>331</v>
      </c>
      <c r="J116" s="119">
        <v>1</v>
      </c>
      <c r="K116" s="122">
        <f>IF(G116="","",VLOOKUP(G116,ARANCEL!$B$5:$D$121,3,FALSE)*J116)</f>
        <v>9221</v>
      </c>
      <c r="L116" s="1229" t="s">
        <v>8279</v>
      </c>
      <c r="M116" s="1229">
        <v>4500259624</v>
      </c>
      <c r="N116" s="1229" t="s">
        <v>8292</v>
      </c>
    </row>
    <row r="117" spans="1:15" ht="18" customHeight="1" x14ac:dyDescent="0.25">
      <c r="A117" s="119" t="s">
        <v>305</v>
      </c>
      <c r="B117" s="164">
        <v>42019</v>
      </c>
      <c r="C117" s="118" t="s">
        <v>9467</v>
      </c>
      <c r="D117" s="119" t="s">
        <v>49</v>
      </c>
      <c r="E117" s="162">
        <v>10307498</v>
      </c>
      <c r="F117" s="119">
        <v>30204271</v>
      </c>
      <c r="G117" s="119">
        <v>2705003</v>
      </c>
      <c r="H117" s="120" t="str">
        <f>IF(G117="","",VLOOKUP(G117,ARANCEL!$B$5:$D$121,2,FALSE))</f>
        <v>INCRUSTACION ESTETICA (ART-GLASS O CERAMICA)</v>
      </c>
      <c r="I117" s="121" t="s">
        <v>326</v>
      </c>
      <c r="J117" s="119">
        <v>1</v>
      </c>
      <c r="K117" s="122">
        <f>IF(G117="","",VLOOKUP(G117,ARANCEL!$B$5:$D$121,3,FALSE)*J117)</f>
        <v>15676</v>
      </c>
      <c r="L117" s="1235" t="str">
        <f>IF(E117="","","IMPAGO")</f>
        <v>IMPAGO</v>
      </c>
      <c r="M117" s="1235" t="str">
        <f>IF(L117="IMPAGO","SIN O.C.","")</f>
        <v>SIN O.C.</v>
      </c>
      <c r="N117" s="1235" t="str">
        <f>IF(L117="IMPAGO","SIN FACT.","")</f>
        <v>SIN FACT.</v>
      </c>
    </row>
    <row r="118" spans="1:15" ht="18" customHeight="1" x14ac:dyDescent="0.25">
      <c r="A118" s="119" t="s">
        <v>305</v>
      </c>
      <c r="B118" s="159">
        <v>41990</v>
      </c>
      <c r="C118" s="118" t="s">
        <v>8911</v>
      </c>
      <c r="D118" s="119" t="s">
        <v>995</v>
      </c>
      <c r="E118" s="162">
        <v>10295780</v>
      </c>
      <c r="F118" s="119">
        <v>29878247</v>
      </c>
      <c r="G118" s="119">
        <v>2705003</v>
      </c>
      <c r="H118" s="120" t="str">
        <f>IF(G118="","",VLOOKUP(G118,ARANCEL!$B$5:$D$121,2,FALSE))</f>
        <v>INCRUSTACION ESTETICA (ART-GLASS O CERAMICA)</v>
      </c>
      <c r="I118" s="121" t="s">
        <v>312</v>
      </c>
      <c r="J118" s="119">
        <v>1</v>
      </c>
      <c r="K118" s="122">
        <f>IF(G118="","",VLOOKUP(G118,ARANCEL!$B$5:$D$121,3,FALSE)*J118)</f>
        <v>15676</v>
      </c>
      <c r="L118" s="1349" t="s">
        <v>9431</v>
      </c>
      <c r="M118" s="1349">
        <v>4500269103</v>
      </c>
      <c r="N118" s="1349" t="s">
        <v>9457</v>
      </c>
    </row>
    <row r="119" spans="1:15" ht="18" customHeight="1" x14ac:dyDescent="0.25">
      <c r="A119" s="119" t="s">
        <v>305</v>
      </c>
      <c r="B119" s="159">
        <v>41911</v>
      </c>
      <c r="C119" s="118" t="s">
        <v>7266</v>
      </c>
      <c r="D119" s="119" t="s">
        <v>86</v>
      </c>
      <c r="E119" s="162">
        <v>10258221</v>
      </c>
      <c r="F119" s="119">
        <v>28646933</v>
      </c>
      <c r="G119" s="119">
        <v>2705003</v>
      </c>
      <c r="H119" s="120" t="str">
        <f>IF(G119="","",VLOOKUP(G119,ARANCEL!$B$5:$D$121,2,FALSE))</f>
        <v>INCRUSTACION ESTETICA (ART-GLASS O CERAMICA)</v>
      </c>
      <c r="I119" s="121" t="s">
        <v>315</v>
      </c>
      <c r="J119" s="119">
        <v>1</v>
      </c>
      <c r="K119" s="122">
        <f>IF(G119="","",VLOOKUP(G119,ARANCEL!$B$5:$D$121,3,FALSE)*J119)</f>
        <v>15676</v>
      </c>
      <c r="L119" s="1229" t="s">
        <v>7548</v>
      </c>
      <c r="M119" s="1229">
        <v>4500254511</v>
      </c>
      <c r="N119" s="1229" t="s">
        <v>7555</v>
      </c>
    </row>
    <row r="120" spans="1:15" ht="18" customHeight="1" x14ac:dyDescent="0.25">
      <c r="A120" s="119" t="s">
        <v>305</v>
      </c>
      <c r="B120" s="159">
        <v>41667</v>
      </c>
      <c r="C120" s="118" t="s">
        <v>2692</v>
      </c>
      <c r="D120" s="119" t="s">
        <v>50</v>
      </c>
      <c r="E120" s="162">
        <v>10170854</v>
      </c>
      <c r="F120" s="119">
        <v>24789884</v>
      </c>
      <c r="G120" s="119">
        <v>2704005</v>
      </c>
      <c r="H120" s="120" t="str">
        <f>IF(G120="","",VLOOKUP(G120,ARANCEL!$B$5:$D$121,2,FALSE))</f>
        <v>PROVISORIO</v>
      </c>
      <c r="I120" s="121" t="s">
        <v>335</v>
      </c>
      <c r="J120" s="119">
        <v>1</v>
      </c>
      <c r="K120" s="122">
        <f>IF(G120="","",VLOOKUP(G120,ARANCEL!$B$5:$D$121,3,FALSE)*J120)</f>
        <v>3250</v>
      </c>
      <c r="L120" s="1229" t="s">
        <v>2842</v>
      </c>
      <c r="M120" s="1229">
        <v>4500216197</v>
      </c>
      <c r="N120" s="1229">
        <v>8385</v>
      </c>
    </row>
    <row r="121" spans="1:15" ht="18" customHeight="1" x14ac:dyDescent="0.25">
      <c r="A121" s="119" t="s">
        <v>305</v>
      </c>
      <c r="B121" s="159">
        <v>41677</v>
      </c>
      <c r="C121" s="118" t="s">
        <v>2692</v>
      </c>
      <c r="D121" s="119" t="s">
        <v>50</v>
      </c>
      <c r="E121" s="162">
        <v>10172519</v>
      </c>
      <c r="F121" s="119">
        <v>24789884</v>
      </c>
      <c r="G121" s="119">
        <v>2704003</v>
      </c>
      <c r="H121" s="120" t="str">
        <f>IF(G121="","",VLOOKUP(G121,ARANCEL!$B$5:$D$121,2,FALSE))</f>
        <v xml:space="preserve">CORONA PERIFERICA CON PERNO MUÑON COLADO </v>
      </c>
      <c r="I121" s="121" t="s">
        <v>335</v>
      </c>
      <c r="J121" s="119">
        <v>1</v>
      </c>
      <c r="K121" s="122">
        <f>IF(G121="","",VLOOKUP(G121,ARANCEL!$B$5:$D$121,3,FALSE)*J121)</f>
        <v>32612</v>
      </c>
      <c r="L121" s="1229" t="s">
        <v>3438</v>
      </c>
      <c r="M121" s="1229">
        <v>4500220760</v>
      </c>
      <c r="N121" s="1229">
        <v>8605</v>
      </c>
    </row>
    <row r="122" spans="1:15" ht="18" customHeight="1" x14ac:dyDescent="0.25">
      <c r="A122" s="119" t="s">
        <v>305</v>
      </c>
      <c r="B122" s="164">
        <v>42032</v>
      </c>
      <c r="C122" s="118" t="s">
        <v>9795</v>
      </c>
      <c r="D122" s="119" t="s">
        <v>50</v>
      </c>
      <c r="E122" s="162">
        <v>10314266</v>
      </c>
      <c r="F122" s="119">
        <v>30608357</v>
      </c>
      <c r="G122" s="119">
        <v>2704005</v>
      </c>
      <c r="H122" s="120" t="str">
        <f>IF(G122="","",VLOOKUP(G122,ARANCEL!$B$5:$D$121,2,FALSE))</f>
        <v>PROVISORIO</v>
      </c>
      <c r="I122" s="121" t="s">
        <v>322</v>
      </c>
      <c r="J122" s="119">
        <v>1</v>
      </c>
      <c r="K122" s="122">
        <f>IF(G122="","",VLOOKUP(G122,ARANCEL!$B$5:$D$121,3,FALSE)*J122)</f>
        <v>3250</v>
      </c>
      <c r="L122" s="1235" t="str">
        <f>IF(E122="","","IMPAGO")</f>
        <v>IMPAGO</v>
      </c>
      <c r="M122" s="1235" t="str">
        <f>IF(L122="IMPAGO","SIN O.C.","")</f>
        <v>SIN O.C.</v>
      </c>
      <c r="N122" s="1235" t="str">
        <f>IF(L122="IMPAGO","SIN FACT.","")</f>
        <v>SIN FACT.</v>
      </c>
    </row>
    <row r="123" spans="1:15" ht="18" customHeight="1" x14ac:dyDescent="0.25">
      <c r="A123" s="119" t="s">
        <v>305</v>
      </c>
      <c r="B123" s="159">
        <v>41939</v>
      </c>
      <c r="C123" s="118" t="s">
        <v>7855</v>
      </c>
      <c r="D123" s="119" t="s">
        <v>51</v>
      </c>
      <c r="E123" s="162">
        <v>10270651</v>
      </c>
      <c r="F123" s="119">
        <v>25806374</v>
      </c>
      <c r="G123" s="119">
        <v>2702048</v>
      </c>
      <c r="H123" s="120" t="str">
        <f>IF(G123="","",VLOOKUP(G123,ARANCEL!$B$5:$D$121,2,FALSE))</f>
        <v xml:space="preserve">SERVICIO LAB. IMPLANTE CORONA CEMENTADA/ATORNILLADA </v>
      </c>
      <c r="I123" s="121" t="s">
        <v>778</v>
      </c>
      <c r="J123" s="119">
        <v>2</v>
      </c>
      <c r="K123" s="122">
        <f>IF(G123="","",VLOOKUP(G123,ARANCEL!$B$5:$D$121,3,FALSE)*J123)</f>
        <v>87714</v>
      </c>
      <c r="L123" s="1229" t="s">
        <v>8279</v>
      </c>
      <c r="M123" s="1229">
        <v>4500259624</v>
      </c>
      <c r="N123" s="1229" t="s">
        <v>8292</v>
      </c>
    </row>
    <row r="124" spans="1:15" ht="18" customHeight="1" x14ac:dyDescent="0.25">
      <c r="A124" s="119" t="s">
        <v>305</v>
      </c>
      <c r="B124" s="159">
        <v>41920</v>
      </c>
      <c r="C124" s="118" t="s">
        <v>7493</v>
      </c>
      <c r="D124" s="119" t="s">
        <v>720</v>
      </c>
      <c r="E124" s="162">
        <v>10261831</v>
      </c>
      <c r="F124" s="119">
        <v>28916914</v>
      </c>
      <c r="G124" s="119">
        <v>2704003</v>
      </c>
      <c r="H124" s="120" t="s">
        <v>154</v>
      </c>
      <c r="I124" s="121" t="s">
        <v>337</v>
      </c>
      <c r="J124" s="119">
        <v>1</v>
      </c>
      <c r="K124" s="122">
        <v>32612</v>
      </c>
      <c r="L124" s="1229" t="s">
        <v>8279</v>
      </c>
      <c r="M124" s="1229">
        <v>4500257377</v>
      </c>
      <c r="N124" s="1229" t="s">
        <v>8280</v>
      </c>
    </row>
    <row r="125" spans="1:15" ht="18" customHeight="1" x14ac:dyDescent="0.25">
      <c r="A125" s="119" t="s">
        <v>305</v>
      </c>
      <c r="B125" s="159">
        <v>41964</v>
      </c>
      <c r="C125" s="118" t="s">
        <v>8420</v>
      </c>
      <c r="D125" s="119" t="s">
        <v>54</v>
      </c>
      <c r="E125" s="162">
        <v>10283597</v>
      </c>
      <c r="F125" s="119">
        <v>29684442</v>
      </c>
      <c r="G125" s="119">
        <v>2704005</v>
      </c>
      <c r="H125" s="120" t="str">
        <f>IF(G125="","",VLOOKUP(G125,ARANCEL!$B$5:$D$121,2,FALSE))</f>
        <v>PROVISORIO</v>
      </c>
      <c r="I125" s="121" t="s">
        <v>323</v>
      </c>
      <c r="J125" s="119">
        <v>1</v>
      </c>
      <c r="K125" s="122">
        <f>IF(G125="","",VLOOKUP(G125,ARANCEL!$B$5:$D$121,3,FALSE)*J125)</f>
        <v>3250</v>
      </c>
      <c r="L125" s="1229" t="s">
        <v>8256</v>
      </c>
      <c r="M125" s="1229">
        <v>4500264843</v>
      </c>
      <c r="N125" s="1229" t="s">
        <v>8929</v>
      </c>
    </row>
    <row r="126" spans="1:15" ht="18" customHeight="1" x14ac:dyDescent="0.25">
      <c r="A126" s="119" t="s">
        <v>305</v>
      </c>
      <c r="B126" s="159">
        <v>41971</v>
      </c>
      <c r="C126" s="118" t="s">
        <v>8420</v>
      </c>
      <c r="D126" s="119" t="s">
        <v>54</v>
      </c>
      <c r="E126" s="162">
        <v>10287361</v>
      </c>
      <c r="F126" s="119">
        <v>29684442</v>
      </c>
      <c r="G126" s="119">
        <v>2704003</v>
      </c>
      <c r="H126" s="120" t="str">
        <f>IF(G126="","",VLOOKUP(G126,ARANCEL!$B$5:$D$121,2,FALSE))</f>
        <v xml:space="preserve">CORONA PERIFERICA CON PERNO MUÑON COLADO </v>
      </c>
      <c r="I126" s="121" t="s">
        <v>323</v>
      </c>
      <c r="J126" s="119">
        <v>1</v>
      </c>
      <c r="K126" s="122">
        <f>IF(G126="","",VLOOKUP(G126,ARANCEL!$B$5:$D$121,3,FALSE)*J126)</f>
        <v>32612</v>
      </c>
      <c r="L126" s="1229" t="s">
        <v>8256</v>
      </c>
      <c r="M126" s="1229">
        <v>4500264843</v>
      </c>
      <c r="N126" s="1229" t="s">
        <v>8929</v>
      </c>
    </row>
    <row r="127" spans="1:15" s="168" customFormat="1" ht="18" customHeight="1" x14ac:dyDescent="0.25">
      <c r="A127" s="119" t="s">
        <v>305</v>
      </c>
      <c r="B127" s="159">
        <v>41971</v>
      </c>
      <c r="C127" s="118" t="s">
        <v>8539</v>
      </c>
      <c r="D127" s="119" t="s">
        <v>54</v>
      </c>
      <c r="E127" s="162">
        <v>10286451</v>
      </c>
      <c r="F127" s="119">
        <v>28945626</v>
      </c>
      <c r="G127" s="119">
        <v>2704005</v>
      </c>
      <c r="H127" s="120" t="str">
        <f>IF(G127="","",VLOOKUP(G127,ARANCEL!$B$5:$D$121,2,FALSE))</f>
        <v>PROVISORIO</v>
      </c>
      <c r="I127" s="121" t="s">
        <v>618</v>
      </c>
      <c r="J127" s="119">
        <v>1</v>
      </c>
      <c r="K127" s="122">
        <f>IF(G127="","",VLOOKUP(G127,ARANCEL!$B$5:$D$121,3,FALSE)*J127)</f>
        <v>3250</v>
      </c>
      <c r="L127" s="1229" t="s">
        <v>8256</v>
      </c>
      <c r="M127" s="1229">
        <v>4500264843</v>
      </c>
      <c r="N127" s="1229" t="s">
        <v>8929</v>
      </c>
      <c r="O127" s="372"/>
    </row>
    <row r="128" spans="1:15" s="168" customFormat="1" ht="18" customHeight="1" x14ac:dyDescent="0.25">
      <c r="A128" s="119" t="s">
        <v>305</v>
      </c>
      <c r="B128" s="159">
        <v>41978</v>
      </c>
      <c r="C128" s="118" t="s">
        <v>8539</v>
      </c>
      <c r="D128" s="119" t="s">
        <v>54</v>
      </c>
      <c r="E128" s="162">
        <v>10290709</v>
      </c>
      <c r="F128" s="119">
        <v>28945626</v>
      </c>
      <c r="G128" s="119">
        <v>2704003</v>
      </c>
      <c r="H128" s="120" t="str">
        <f>IF(G128="","",VLOOKUP(G128,ARANCEL!$B$5:$D$121,2,FALSE))</f>
        <v xml:space="preserve">CORONA PERIFERICA CON PERNO MUÑON COLADO </v>
      </c>
      <c r="I128" s="121" t="s">
        <v>618</v>
      </c>
      <c r="J128" s="119">
        <v>1</v>
      </c>
      <c r="K128" s="122">
        <f>IF(G128="","",VLOOKUP(G128,ARANCEL!$B$5:$D$121,3,FALSE)*J128)</f>
        <v>32612</v>
      </c>
      <c r="L128" s="1349" t="s">
        <v>9431</v>
      </c>
      <c r="M128" s="1349">
        <v>4500269103</v>
      </c>
      <c r="N128" s="1349" t="s">
        <v>9457</v>
      </c>
      <c r="O128" s="372"/>
    </row>
    <row r="129" spans="1:15" s="168" customFormat="1" ht="18" customHeight="1" x14ac:dyDescent="0.25">
      <c r="A129" s="119" t="s">
        <v>305</v>
      </c>
      <c r="B129" s="159">
        <v>41738</v>
      </c>
      <c r="C129" s="118" t="s">
        <v>3835</v>
      </c>
      <c r="D129" s="119" t="s">
        <v>54</v>
      </c>
      <c r="E129" s="162">
        <v>10187137</v>
      </c>
      <c r="F129" s="119">
        <v>25770754</v>
      </c>
      <c r="G129" s="119">
        <v>2704005</v>
      </c>
      <c r="H129" s="120" t="str">
        <f>IF(G129="","",VLOOKUP(G129,ARANCEL!$B$5:$D$121,2,FALSE))</f>
        <v>PROVISORIO</v>
      </c>
      <c r="I129" s="121" t="s">
        <v>618</v>
      </c>
      <c r="J129" s="119">
        <v>1</v>
      </c>
      <c r="K129" s="122">
        <f>IF(G129="","",VLOOKUP(G129,ARANCEL!$B$5:$D$121,3,FALSE)*J129)</f>
        <v>3250</v>
      </c>
      <c r="L129" s="1229" t="s">
        <v>4612</v>
      </c>
      <c r="M129" s="1229">
        <v>4500229947</v>
      </c>
      <c r="N129" s="1229">
        <v>9171</v>
      </c>
      <c r="O129" s="372"/>
    </row>
    <row r="130" spans="1:15" s="168" customFormat="1" ht="18" customHeight="1" x14ac:dyDescent="0.25">
      <c r="A130" s="119" t="s">
        <v>305</v>
      </c>
      <c r="B130" s="159">
        <v>41773</v>
      </c>
      <c r="C130" s="118" t="s">
        <v>3835</v>
      </c>
      <c r="D130" s="119" t="s">
        <v>54</v>
      </c>
      <c r="E130" s="162">
        <v>10196693</v>
      </c>
      <c r="F130" s="119">
        <v>25770754</v>
      </c>
      <c r="G130" s="119">
        <v>2704003</v>
      </c>
      <c r="H130" s="120" t="str">
        <f>IF(G130="","",VLOOKUP(G130,ARANCEL!$B$5:$D$121,2,FALSE))</f>
        <v xml:space="preserve">CORONA PERIFERICA CON PERNO MUÑON COLADO </v>
      </c>
      <c r="I130" s="121" t="s">
        <v>618</v>
      </c>
      <c r="J130" s="119">
        <v>1</v>
      </c>
      <c r="K130" s="122">
        <f>IF(G130="","",VLOOKUP(G130,ARANCEL!$B$5:$D$121,3,FALSE)*J130)</f>
        <v>32612</v>
      </c>
      <c r="L130" s="1229" t="s">
        <v>5292</v>
      </c>
      <c r="M130" s="1229">
        <v>4500235340</v>
      </c>
      <c r="N130" s="1229">
        <v>9394</v>
      </c>
      <c r="O130" s="372"/>
    </row>
    <row r="131" spans="1:15" s="168" customFormat="1" ht="18" customHeight="1" x14ac:dyDescent="0.25">
      <c r="A131" s="119" t="s">
        <v>305</v>
      </c>
      <c r="B131" s="159">
        <v>41941</v>
      </c>
      <c r="C131" s="118" t="s">
        <v>8056</v>
      </c>
      <c r="D131" s="119" t="s">
        <v>1082</v>
      </c>
      <c r="E131" s="162">
        <v>10274981</v>
      </c>
      <c r="F131" s="119">
        <v>29013521</v>
      </c>
      <c r="G131" s="119">
        <v>2708011</v>
      </c>
      <c r="H131" s="120" t="str">
        <f>IF(G131="","",VLOOKUP(G131,ARANCEL!$B$5:$D$121,2,FALSE))</f>
        <v xml:space="preserve">MODELO DE ESTUDIO </v>
      </c>
      <c r="I131" s="121"/>
      <c r="J131" s="119">
        <v>1</v>
      </c>
      <c r="K131" s="122">
        <f>IF(G131="","",VLOOKUP(G131,ARANCEL!$B$5:$D$121,3,FALSE)*J131)</f>
        <v>1507</v>
      </c>
      <c r="L131" s="1229" t="s">
        <v>8279</v>
      </c>
      <c r="M131" s="1229">
        <v>4500260619</v>
      </c>
      <c r="N131" s="1229" t="s">
        <v>8294</v>
      </c>
      <c r="O131" s="372"/>
    </row>
    <row r="132" spans="1:15" s="168" customFormat="1" ht="18" customHeight="1" x14ac:dyDescent="0.25">
      <c r="A132" s="119" t="s">
        <v>305</v>
      </c>
      <c r="B132" s="159">
        <v>41652</v>
      </c>
      <c r="C132" s="118" t="s">
        <v>714</v>
      </c>
      <c r="D132" s="119" t="s">
        <v>58</v>
      </c>
      <c r="E132" s="162">
        <v>10169098</v>
      </c>
      <c r="F132" s="119">
        <v>24512168</v>
      </c>
      <c r="G132" s="119">
        <v>2704005</v>
      </c>
      <c r="H132" s="120" t="str">
        <f>IF(G132="","",VLOOKUP(G132,ARANCEL!$B$5:$D$121,2,FALSE))</f>
        <v>PROVISORIO</v>
      </c>
      <c r="I132" s="121" t="s">
        <v>322</v>
      </c>
      <c r="J132" s="119">
        <v>1</v>
      </c>
      <c r="K132" s="122">
        <f>IF(G132="","",VLOOKUP(G132,ARANCEL!$B$5:$D$121,3,FALSE)*J132)</f>
        <v>3250</v>
      </c>
      <c r="L132" s="1229" t="s">
        <v>2842</v>
      </c>
      <c r="M132" s="1229">
        <v>4500216186</v>
      </c>
      <c r="N132" s="1229">
        <v>8381</v>
      </c>
      <c r="O132" s="372"/>
    </row>
    <row r="133" spans="1:15" ht="18" customHeight="1" x14ac:dyDescent="0.25">
      <c r="A133" s="119" t="s">
        <v>305</v>
      </c>
      <c r="B133" s="159">
        <v>41666</v>
      </c>
      <c r="C133" s="118" t="s">
        <v>714</v>
      </c>
      <c r="D133" s="119" t="s">
        <v>58</v>
      </c>
      <c r="E133" s="162">
        <v>10170339</v>
      </c>
      <c r="F133" s="119">
        <v>24512168</v>
      </c>
      <c r="G133" s="119">
        <v>2704003</v>
      </c>
      <c r="H133" s="120" t="str">
        <f>IF(G133="","",VLOOKUP(G133,ARANCEL!$B$5:$D$121,2,FALSE))</f>
        <v xml:space="preserve">CORONA PERIFERICA CON PERNO MUÑON COLADO </v>
      </c>
      <c r="I133" s="121" t="s">
        <v>322</v>
      </c>
      <c r="J133" s="119">
        <v>1</v>
      </c>
      <c r="K133" s="122">
        <f>IF(G133="","",VLOOKUP(G133,ARANCEL!$B$5:$D$121,3,FALSE)*J133)</f>
        <v>32612</v>
      </c>
      <c r="L133" s="1229" t="s">
        <v>2842</v>
      </c>
      <c r="M133" s="1229">
        <v>4500216189</v>
      </c>
      <c r="N133" s="1229">
        <v>8384</v>
      </c>
    </row>
    <row r="134" spans="1:15" ht="18" customHeight="1" x14ac:dyDescent="0.25">
      <c r="A134" s="119" t="s">
        <v>305</v>
      </c>
      <c r="B134" s="159">
        <v>41939</v>
      </c>
      <c r="C134" s="118" t="s">
        <v>7848</v>
      </c>
      <c r="D134" s="119" t="s">
        <v>54</v>
      </c>
      <c r="E134" s="162">
        <v>10270655</v>
      </c>
      <c r="F134" s="119">
        <v>29020858</v>
      </c>
      <c r="G134" s="119">
        <v>2704005</v>
      </c>
      <c r="H134" s="120" t="str">
        <f>IF(G134="","",VLOOKUP(G134,ARANCEL!$B$5:$D$121,2,FALSE))</f>
        <v>PROVISORIO</v>
      </c>
      <c r="I134" s="121" t="s">
        <v>321</v>
      </c>
      <c r="J134" s="119">
        <v>1</v>
      </c>
      <c r="K134" s="122">
        <f>IF(G134="","",VLOOKUP(G134,ARANCEL!$B$5:$D$121,3,FALSE)*J134)</f>
        <v>3250</v>
      </c>
      <c r="L134" s="1229" t="s">
        <v>8279</v>
      </c>
      <c r="M134" s="1229">
        <v>4500259624</v>
      </c>
      <c r="N134" s="1229" t="s">
        <v>8292</v>
      </c>
    </row>
    <row r="135" spans="1:15" ht="18" customHeight="1" x14ac:dyDescent="0.25">
      <c r="A135" s="119" t="s">
        <v>305</v>
      </c>
      <c r="B135" s="159">
        <v>41824</v>
      </c>
      <c r="C135" s="118" t="s">
        <v>824</v>
      </c>
      <c r="D135" s="119" t="s">
        <v>54</v>
      </c>
      <c r="E135" s="162">
        <v>10221335</v>
      </c>
      <c r="F135" s="119">
        <v>27221756</v>
      </c>
      <c r="G135" s="119">
        <v>2704005</v>
      </c>
      <c r="H135" s="120" t="str">
        <f>IF(G135="","",VLOOKUP(G135,ARANCEL!$B$5:$D$121,2,FALSE))</f>
        <v>PROVISORIO</v>
      </c>
      <c r="I135" s="121" t="s">
        <v>318</v>
      </c>
      <c r="J135" s="119">
        <v>1</v>
      </c>
      <c r="K135" s="122">
        <f>IF(G135="","",VLOOKUP(G135,ARANCEL!$B$5:$D$121,3,FALSE)*J135)</f>
        <v>3250</v>
      </c>
      <c r="L135" s="1229" t="s">
        <v>6017</v>
      </c>
      <c r="M135" s="1229">
        <v>4500243244</v>
      </c>
      <c r="N135" s="1229">
        <v>9785</v>
      </c>
    </row>
    <row r="136" spans="1:15" ht="18" customHeight="1" x14ac:dyDescent="0.25">
      <c r="A136" s="119" t="s">
        <v>305</v>
      </c>
      <c r="B136" s="159">
        <v>41834</v>
      </c>
      <c r="C136" s="118" t="s">
        <v>824</v>
      </c>
      <c r="D136" s="119" t="s">
        <v>54</v>
      </c>
      <c r="E136" s="162">
        <v>10225008</v>
      </c>
      <c r="F136" s="119">
        <v>27221756</v>
      </c>
      <c r="G136" s="119">
        <v>2704003</v>
      </c>
      <c r="H136" s="120" t="str">
        <f>IF(G136="","",VLOOKUP(G136,ARANCEL!$B$5:$D$121,2,FALSE))</f>
        <v xml:space="preserve">CORONA PERIFERICA CON PERNO MUÑON COLADO </v>
      </c>
      <c r="I136" s="121" t="s">
        <v>318</v>
      </c>
      <c r="J136" s="119">
        <v>1</v>
      </c>
      <c r="K136" s="122">
        <f>IF(G136="","",VLOOKUP(G136,ARANCEL!$B$5:$D$121,3,FALSE)*J136)</f>
        <v>32612</v>
      </c>
      <c r="L136" s="1229" t="s">
        <v>6017</v>
      </c>
      <c r="M136" s="1229">
        <v>4500243244</v>
      </c>
      <c r="N136" s="1229">
        <v>9785</v>
      </c>
    </row>
    <row r="137" spans="1:15" ht="18" customHeight="1" x14ac:dyDescent="0.25">
      <c r="A137" s="119" t="s">
        <v>305</v>
      </c>
      <c r="B137" s="164">
        <v>42033</v>
      </c>
      <c r="C137" s="118" t="s">
        <v>9799</v>
      </c>
      <c r="D137" s="119" t="s">
        <v>804</v>
      </c>
      <c r="E137" s="162">
        <v>10314008</v>
      </c>
      <c r="F137" s="119">
        <v>30488749</v>
      </c>
      <c r="G137" s="119">
        <v>2704005</v>
      </c>
      <c r="H137" s="120" t="str">
        <f>IF(G137="","",VLOOKUP(G137,ARANCEL!$B$5:$D$121,2,FALSE))</f>
        <v>PROVISORIO</v>
      </c>
      <c r="I137" s="121" t="s">
        <v>317</v>
      </c>
      <c r="J137" s="119">
        <v>1</v>
      </c>
      <c r="K137" s="122">
        <f>IF(G137="","",VLOOKUP(G137,ARANCEL!$B$5:$D$121,3,FALSE)*J137)</f>
        <v>3250</v>
      </c>
      <c r="L137" s="1235" t="str">
        <f>IF(E137="","","IMPAGO")</f>
        <v>IMPAGO</v>
      </c>
      <c r="M137" s="1235" t="str">
        <f>IF(L137="IMPAGO","SIN O.C.","")</f>
        <v>SIN O.C.</v>
      </c>
      <c r="N137" s="1235" t="str">
        <f>IF(L137="IMPAGO","SIN FACT.","")</f>
        <v>SIN FACT.</v>
      </c>
    </row>
    <row r="138" spans="1:15" ht="18" customHeight="1" x14ac:dyDescent="0.25">
      <c r="A138" s="119" t="s">
        <v>305</v>
      </c>
      <c r="B138" s="159">
        <v>41737</v>
      </c>
      <c r="C138" s="118" t="s">
        <v>3762</v>
      </c>
      <c r="D138" s="119" t="s">
        <v>804</v>
      </c>
      <c r="E138" s="162">
        <v>10186441</v>
      </c>
      <c r="F138" s="119">
        <v>25400310</v>
      </c>
      <c r="G138" s="119">
        <v>2705003</v>
      </c>
      <c r="H138" s="120" t="str">
        <f>IF(G138="","",VLOOKUP(G138,ARANCEL!$B$5:$D$121,2,FALSE))</f>
        <v>INCRUSTACION ESTETICA (ART-GLASS O CERAMICA)</v>
      </c>
      <c r="I138" s="121" t="s">
        <v>324</v>
      </c>
      <c r="J138" s="119">
        <v>1</v>
      </c>
      <c r="K138" s="122">
        <f>IF(G138="","",VLOOKUP(G138,ARANCEL!$B$5:$D$121,3,FALSE)*J138)</f>
        <v>15676</v>
      </c>
      <c r="L138" s="1229" t="s">
        <v>4612</v>
      </c>
      <c r="M138" s="1229">
        <v>4500231287</v>
      </c>
      <c r="N138" s="1229">
        <v>9262</v>
      </c>
    </row>
    <row r="139" spans="1:15" ht="18" customHeight="1" x14ac:dyDescent="0.25">
      <c r="A139" s="119" t="s">
        <v>305</v>
      </c>
      <c r="B139" s="159">
        <v>41745</v>
      </c>
      <c r="C139" s="118" t="s">
        <v>4018</v>
      </c>
      <c r="D139" s="119" t="s">
        <v>50</v>
      </c>
      <c r="E139" s="162">
        <v>10189104</v>
      </c>
      <c r="F139" s="119">
        <v>25401359</v>
      </c>
      <c r="G139" s="119">
        <v>2704005</v>
      </c>
      <c r="H139" s="120" t="str">
        <f>IF(G139="","",VLOOKUP(G139,ARANCEL!$B$5:$D$121,2,FALSE))</f>
        <v>PROVISORIO</v>
      </c>
      <c r="I139" s="121" t="s">
        <v>324</v>
      </c>
      <c r="J139" s="119">
        <v>1</v>
      </c>
      <c r="K139" s="122">
        <f>IF(G139="","",VLOOKUP(G139,ARANCEL!$B$5:$D$121,3,FALSE)*J139)</f>
        <v>3250</v>
      </c>
      <c r="L139" s="1229" t="s">
        <v>4612</v>
      </c>
      <c r="M139" s="1229">
        <v>4500229951</v>
      </c>
      <c r="N139" s="1229">
        <v>9174</v>
      </c>
    </row>
    <row r="140" spans="1:15" ht="18" customHeight="1" x14ac:dyDescent="0.25">
      <c r="A140" s="119" t="s">
        <v>305</v>
      </c>
      <c r="B140" s="159">
        <v>41786</v>
      </c>
      <c r="C140" s="118" t="s">
        <v>4018</v>
      </c>
      <c r="D140" s="119" t="s">
        <v>50</v>
      </c>
      <c r="E140" s="162">
        <v>10201713</v>
      </c>
      <c r="F140" s="119">
        <v>25401359</v>
      </c>
      <c r="G140" s="119">
        <v>2704003</v>
      </c>
      <c r="H140" s="120" t="str">
        <f>IF(G140="","",VLOOKUP(G140,ARANCEL!$B$5:$D$121,2,FALSE))</f>
        <v xml:space="preserve">CORONA PERIFERICA CON PERNO MUÑON COLADO </v>
      </c>
      <c r="I140" s="121" t="s">
        <v>324</v>
      </c>
      <c r="J140" s="119">
        <v>1</v>
      </c>
      <c r="K140" s="122">
        <f>IF(G140="","",VLOOKUP(G140,ARANCEL!$B$5:$D$121,3,FALSE)*J140)</f>
        <v>32612</v>
      </c>
      <c r="L140" s="1229" t="s">
        <v>5292</v>
      </c>
      <c r="M140" s="1229">
        <v>4500235330</v>
      </c>
      <c r="N140" s="1229">
        <v>9391</v>
      </c>
    </row>
    <row r="141" spans="1:15" ht="18" customHeight="1" x14ac:dyDescent="0.25">
      <c r="A141" s="119" t="s">
        <v>606</v>
      </c>
      <c r="B141" s="164">
        <v>42020</v>
      </c>
      <c r="C141" s="118" t="s">
        <v>9626</v>
      </c>
      <c r="D141" s="119" t="s">
        <v>49</v>
      </c>
      <c r="E141" s="162">
        <v>10311781</v>
      </c>
      <c r="F141" s="119">
        <v>27263556</v>
      </c>
      <c r="G141" s="119">
        <v>2702021</v>
      </c>
      <c r="H141" s="120" t="str">
        <f>IF(G141="","",VLOOKUP(G141,ARANCEL!$B$5:$D$121,2,FALSE))</f>
        <v xml:space="preserve">CORONA SOBRE IMPLANTE </v>
      </c>
      <c r="I141" s="121" t="s">
        <v>309</v>
      </c>
      <c r="J141" s="119">
        <v>1</v>
      </c>
      <c r="K141" s="122">
        <f>IF(G141="","",VLOOKUP(G141,ARANCEL!$B$5:$D$121,3,FALSE)*J141)</f>
        <v>35986</v>
      </c>
      <c r="L141" s="1235" t="str">
        <f>IF(E141="","","IMPAGO")</f>
        <v>IMPAGO</v>
      </c>
      <c r="M141" s="1235" t="str">
        <f>IF(L141="IMPAGO","SIN O.C.","")</f>
        <v>SIN O.C.</v>
      </c>
      <c r="N141" s="1235" t="str">
        <f>IF(L141="IMPAGO","SIN FACT.","")</f>
        <v>SIN FACT.</v>
      </c>
    </row>
    <row r="142" spans="1:15" ht="18" customHeight="1" x14ac:dyDescent="0.25">
      <c r="A142" s="119" t="s">
        <v>305</v>
      </c>
      <c r="B142" s="164">
        <v>42019</v>
      </c>
      <c r="C142" s="118" t="s">
        <v>9554</v>
      </c>
      <c r="D142" s="119" t="s">
        <v>49</v>
      </c>
      <c r="E142" s="162">
        <v>10308143</v>
      </c>
      <c r="F142" s="119">
        <v>30071493</v>
      </c>
      <c r="G142" s="119">
        <v>2705003</v>
      </c>
      <c r="H142" s="120" t="str">
        <f>IF(G142="","",VLOOKUP(G142,ARANCEL!$B$5:$D$121,2,FALSE))</f>
        <v>INCRUSTACION ESTETICA (ART-GLASS O CERAMICA)</v>
      </c>
      <c r="I142" s="121" t="s">
        <v>322</v>
      </c>
      <c r="J142" s="119">
        <v>1</v>
      </c>
      <c r="K142" s="122">
        <f>IF(G142="","",VLOOKUP(G142,ARANCEL!$B$5:$D$121,3,FALSE)*J142)</f>
        <v>15676</v>
      </c>
      <c r="L142" s="1235" t="str">
        <f>IF(E142="","","IMPAGO")</f>
        <v>IMPAGO</v>
      </c>
      <c r="M142" s="1235" t="str">
        <f>IF(L142="IMPAGO","SIN O.C.","")</f>
        <v>SIN O.C.</v>
      </c>
      <c r="N142" s="1235" t="str">
        <f>IF(L142="IMPAGO","SIN FACT.","")</f>
        <v>SIN FACT.</v>
      </c>
    </row>
    <row r="143" spans="1:15" ht="18" customHeight="1" x14ac:dyDescent="0.25">
      <c r="A143" s="119" t="s">
        <v>305</v>
      </c>
      <c r="B143" s="159">
        <v>41877</v>
      </c>
      <c r="C143" s="118" t="s">
        <v>6735</v>
      </c>
      <c r="D143" s="119" t="s">
        <v>804</v>
      </c>
      <c r="E143" s="162">
        <v>10249363</v>
      </c>
      <c r="F143" s="119">
        <v>27211960</v>
      </c>
      <c r="G143" s="119">
        <v>2705003</v>
      </c>
      <c r="H143" s="120" t="str">
        <f>IF(G143="","",VLOOKUP(G143,ARANCEL!$B$5:$D$121,2,FALSE))</f>
        <v>INCRUSTACION ESTETICA (ART-GLASS O CERAMICA)</v>
      </c>
      <c r="I143" s="121" t="s">
        <v>312</v>
      </c>
      <c r="J143" s="119">
        <v>1</v>
      </c>
      <c r="K143" s="122">
        <f>IF(G143="","",VLOOKUP(G143,ARANCEL!$B$5:$D$121,3,FALSE)*J143)</f>
        <v>15676</v>
      </c>
      <c r="L143" s="1229" t="s">
        <v>6905</v>
      </c>
      <c r="M143" s="1229">
        <v>4500251067</v>
      </c>
      <c r="N143" s="1229" t="s">
        <v>7145</v>
      </c>
    </row>
    <row r="144" spans="1:15" ht="18" customHeight="1" x14ac:dyDescent="0.25">
      <c r="A144" s="119" t="s">
        <v>606</v>
      </c>
      <c r="B144" s="159">
        <v>41725</v>
      </c>
      <c r="C144" s="118" t="s">
        <v>3573</v>
      </c>
      <c r="D144" s="119" t="s">
        <v>50</v>
      </c>
      <c r="E144" s="162">
        <v>10184122</v>
      </c>
      <c r="F144" s="119">
        <v>17259956</v>
      </c>
      <c r="G144" s="119">
        <v>2704003</v>
      </c>
      <c r="H144" s="120" t="str">
        <f>IF(G144="","",VLOOKUP(G144,ARANCEL!$B$5:$D$121,2,FALSE))</f>
        <v xml:space="preserve">CORONA PERIFERICA CON PERNO MUÑON COLADO </v>
      </c>
      <c r="I144" s="121" t="s">
        <v>316</v>
      </c>
      <c r="J144" s="119">
        <v>1</v>
      </c>
      <c r="K144" s="122">
        <f>IF(G144="","",VLOOKUP(G144,ARANCEL!$B$5:$D$121,3,FALSE)*J144)</f>
        <v>32612</v>
      </c>
      <c r="L144" s="1229" t="s">
        <v>4612</v>
      </c>
      <c r="M144" s="1229">
        <v>4500229931</v>
      </c>
      <c r="N144" s="1229">
        <v>9226</v>
      </c>
    </row>
    <row r="145" spans="1:14" ht="18" customHeight="1" x14ac:dyDescent="0.25">
      <c r="A145" s="119" t="s">
        <v>305</v>
      </c>
      <c r="B145" s="159">
        <v>41750</v>
      </c>
      <c r="C145" s="118" t="s">
        <v>4040</v>
      </c>
      <c r="D145" s="119" t="s">
        <v>52</v>
      </c>
      <c r="E145" s="162">
        <v>10189118</v>
      </c>
      <c r="F145" s="119">
        <v>25614642</v>
      </c>
      <c r="G145" s="119">
        <v>2705003</v>
      </c>
      <c r="H145" s="120" t="str">
        <f>IF(G145="","",VLOOKUP(G145,ARANCEL!$B$5:$D$121,2,FALSE))</f>
        <v>INCRUSTACION ESTETICA (ART-GLASS O CERAMICA)</v>
      </c>
      <c r="I145" s="121" t="s">
        <v>326</v>
      </c>
      <c r="J145" s="119">
        <v>1</v>
      </c>
      <c r="K145" s="122">
        <f>IF(G145="","",VLOOKUP(G145,ARANCEL!$B$5:$D$121,3,FALSE)*J145)</f>
        <v>15676</v>
      </c>
      <c r="L145" s="1229" t="s">
        <v>4612</v>
      </c>
      <c r="M145" s="1229">
        <v>4500229947</v>
      </c>
      <c r="N145" s="1229">
        <v>9171</v>
      </c>
    </row>
    <row r="146" spans="1:14" ht="18" customHeight="1" x14ac:dyDescent="0.25">
      <c r="A146" s="119" t="s">
        <v>305</v>
      </c>
      <c r="B146" s="159">
        <v>41953</v>
      </c>
      <c r="C146" s="118" t="s">
        <v>8036</v>
      </c>
      <c r="D146" s="119" t="s">
        <v>53</v>
      </c>
      <c r="E146" s="162">
        <v>10274206</v>
      </c>
      <c r="F146" s="119">
        <v>28871003</v>
      </c>
      <c r="G146" s="119">
        <v>2708011</v>
      </c>
      <c r="H146" s="120" t="str">
        <f>IF(G146="","",VLOOKUP(G146,ARANCEL!$B$5:$D$121,2,FALSE))</f>
        <v xml:space="preserve">MODELO DE ESTUDIO </v>
      </c>
      <c r="I146" s="121" t="s">
        <v>347</v>
      </c>
      <c r="J146" s="119">
        <v>2</v>
      </c>
      <c r="K146" s="122">
        <f>IF(G146="","",VLOOKUP(G146,ARANCEL!$B$5:$D$121,3,FALSE)*J146)</f>
        <v>3014</v>
      </c>
      <c r="L146" s="1229" t="s">
        <v>8279</v>
      </c>
      <c r="M146" s="1229">
        <v>4500260619</v>
      </c>
      <c r="N146" s="1229" t="s">
        <v>8294</v>
      </c>
    </row>
    <row r="147" spans="1:14" ht="18" customHeight="1" x14ac:dyDescent="0.25">
      <c r="A147" s="119" t="s">
        <v>305</v>
      </c>
      <c r="B147" s="164">
        <v>42020</v>
      </c>
      <c r="C147" s="118" t="s">
        <v>8036</v>
      </c>
      <c r="D147" s="119" t="s">
        <v>1060</v>
      </c>
      <c r="E147" s="162">
        <v>10308217</v>
      </c>
      <c r="F147" s="119">
        <v>29914216</v>
      </c>
      <c r="G147" s="119">
        <v>2708011</v>
      </c>
      <c r="H147" s="120" t="str">
        <f>IF(G147="","",VLOOKUP(G147,ARANCEL!$B$5:$D$121,2,FALSE))</f>
        <v xml:space="preserve">MODELO DE ESTUDIO </v>
      </c>
      <c r="I147" s="121" t="s">
        <v>306</v>
      </c>
      <c r="J147" s="119">
        <v>1</v>
      </c>
      <c r="K147" s="122">
        <f>IF(G147="","",VLOOKUP(G147,ARANCEL!$B$5:$D$121,3,FALSE)*J147)</f>
        <v>1507</v>
      </c>
      <c r="L147" s="1235" t="str">
        <f>IF(E147="","","IMPAGO")</f>
        <v>IMPAGO</v>
      </c>
      <c r="M147" s="1235" t="str">
        <f>IF(L147="IMPAGO","SIN O.C.","")</f>
        <v>SIN O.C.</v>
      </c>
      <c r="N147" s="1235" t="str">
        <f>IF(L147="IMPAGO","SIN FACT.","")</f>
        <v>SIN FACT.</v>
      </c>
    </row>
    <row r="148" spans="1:14" ht="18" customHeight="1" x14ac:dyDescent="0.25">
      <c r="A148" s="119" t="s">
        <v>305</v>
      </c>
      <c r="B148" s="164">
        <v>42020</v>
      </c>
      <c r="C148" s="118" t="s">
        <v>8036</v>
      </c>
      <c r="D148" s="119" t="s">
        <v>1060</v>
      </c>
      <c r="E148" s="162">
        <v>10308217</v>
      </c>
      <c r="F148" s="119">
        <v>29914216</v>
      </c>
      <c r="G148" s="119">
        <v>2707001</v>
      </c>
      <c r="H148" s="120" t="str">
        <f>IF(G148="","",VLOOKUP(G148,ARANCEL!$B$5:$D$121,2,FALSE))</f>
        <v xml:space="preserve">PLANO DE RELAJACION </v>
      </c>
      <c r="I148" s="121" t="s">
        <v>306</v>
      </c>
      <c r="J148" s="119">
        <v>1</v>
      </c>
      <c r="K148" s="122">
        <f>IF(G148="","",VLOOKUP(G148,ARANCEL!$B$5:$D$121,3,FALSE)*J148)</f>
        <v>9221</v>
      </c>
      <c r="L148" s="1235" t="str">
        <f>IF(E148="","","IMPAGO")</f>
        <v>IMPAGO</v>
      </c>
      <c r="M148" s="1235" t="str">
        <f>IF(L148="IMPAGO","SIN O.C.","")</f>
        <v>SIN O.C.</v>
      </c>
      <c r="N148" s="1235" t="str">
        <f>IF(L148="IMPAGO","SIN FACT.","")</f>
        <v>SIN FACT.</v>
      </c>
    </row>
    <row r="149" spans="1:14" ht="18" customHeight="1" x14ac:dyDescent="0.25">
      <c r="A149" s="119" t="s">
        <v>305</v>
      </c>
      <c r="B149" s="159">
        <v>41685</v>
      </c>
      <c r="C149" s="118" t="s">
        <v>2798</v>
      </c>
      <c r="D149" s="119" t="s">
        <v>49</v>
      </c>
      <c r="E149" s="162">
        <v>10174373</v>
      </c>
      <c r="F149" s="119">
        <v>24451069</v>
      </c>
      <c r="G149" s="119">
        <v>2705003</v>
      </c>
      <c r="H149" s="120" t="str">
        <f>IF(G149="","",VLOOKUP(G149,ARANCEL!$B$5:$D$121,2,FALSE))</f>
        <v>INCRUSTACION ESTETICA (ART-GLASS O CERAMICA)</v>
      </c>
      <c r="I149" s="121" t="s">
        <v>308</v>
      </c>
      <c r="J149" s="119">
        <v>1</v>
      </c>
      <c r="K149" s="122">
        <f>IF(G149="","",VLOOKUP(G149,ARANCEL!$B$5:$D$121,3,FALSE)*J149)</f>
        <v>15676</v>
      </c>
      <c r="L149" s="1229" t="s">
        <v>3438</v>
      </c>
      <c r="M149" s="1229">
        <v>4500220762</v>
      </c>
      <c r="N149" s="1229">
        <v>8607</v>
      </c>
    </row>
    <row r="150" spans="1:14" ht="18" customHeight="1" x14ac:dyDescent="0.25">
      <c r="A150" s="119" t="s">
        <v>305</v>
      </c>
      <c r="B150" s="159">
        <v>41680</v>
      </c>
      <c r="C150" s="118" t="s">
        <v>2691</v>
      </c>
      <c r="D150" s="119" t="s">
        <v>49</v>
      </c>
      <c r="E150" s="162">
        <v>10172800</v>
      </c>
      <c r="F150" s="119">
        <v>24451069</v>
      </c>
      <c r="G150" s="119">
        <v>2705003</v>
      </c>
      <c r="H150" s="120" t="str">
        <f>IF(G150="","",VLOOKUP(G150,ARANCEL!$B$5:$D$121,2,FALSE))</f>
        <v>INCRUSTACION ESTETICA (ART-GLASS O CERAMICA)</v>
      </c>
      <c r="I150" s="121" t="s">
        <v>312</v>
      </c>
      <c r="J150" s="119">
        <v>1</v>
      </c>
      <c r="K150" s="122">
        <f>IF(G150="","",VLOOKUP(G150,ARANCEL!$B$5:$D$121,3,FALSE)*J150)</f>
        <v>15676</v>
      </c>
      <c r="L150" s="1229" t="s">
        <v>3438</v>
      </c>
      <c r="M150" s="1229">
        <v>4500220760</v>
      </c>
      <c r="N150" s="1229">
        <v>8605</v>
      </c>
    </row>
    <row r="151" spans="1:14" ht="18" customHeight="1" x14ac:dyDescent="0.25">
      <c r="A151" s="119" t="s">
        <v>305</v>
      </c>
      <c r="B151" s="159">
        <v>41848</v>
      </c>
      <c r="C151" s="118" t="s">
        <v>5974</v>
      </c>
      <c r="D151" s="119" t="s">
        <v>2193</v>
      </c>
      <c r="E151" s="162">
        <v>10233906</v>
      </c>
      <c r="F151" s="119">
        <v>26504739</v>
      </c>
      <c r="G151" s="119">
        <v>2705003</v>
      </c>
      <c r="H151" s="120" t="str">
        <f>IF(G151="","",VLOOKUP(G151,ARANCEL!$B$5:$D$121,2,FALSE))</f>
        <v>INCRUSTACION ESTETICA (ART-GLASS O CERAMICA)</v>
      </c>
      <c r="I151" s="121" t="s">
        <v>322</v>
      </c>
      <c r="J151" s="119">
        <v>1</v>
      </c>
      <c r="K151" s="122">
        <f>IF(G151="","",VLOOKUP(G151,ARANCEL!$B$5:$D$121,3,FALSE)*J151)</f>
        <v>15676</v>
      </c>
      <c r="L151" s="1229" t="s">
        <v>6017</v>
      </c>
      <c r="M151" s="1229">
        <v>4500245416</v>
      </c>
      <c r="N151" s="1229">
        <v>9805</v>
      </c>
    </row>
    <row r="152" spans="1:14" ht="18" customHeight="1" x14ac:dyDescent="0.25">
      <c r="A152" s="119" t="s">
        <v>313</v>
      </c>
      <c r="B152" s="159">
        <v>41760</v>
      </c>
      <c r="C152" s="118" t="s">
        <v>4673</v>
      </c>
      <c r="D152" s="119" t="s">
        <v>52</v>
      </c>
      <c r="E152" s="162">
        <v>10196907</v>
      </c>
      <c r="F152" s="119">
        <v>26091085</v>
      </c>
      <c r="G152" s="119">
        <v>2704005</v>
      </c>
      <c r="H152" s="120" t="str">
        <f>IF(G152="","",VLOOKUP(G152,ARANCEL!$B$5:$D$121,2,FALSE))</f>
        <v>PROVISORIO</v>
      </c>
      <c r="I152" s="121"/>
      <c r="J152" s="119">
        <v>1</v>
      </c>
      <c r="K152" s="122">
        <f>IF(G152="","",VLOOKUP(G152,ARANCEL!$B$5:$D$121,3,FALSE)*J152)</f>
        <v>3250</v>
      </c>
      <c r="L152" s="1229" t="s">
        <v>5292</v>
      </c>
      <c r="M152" s="1229">
        <v>4500235340</v>
      </c>
      <c r="N152" s="1229">
        <v>9394</v>
      </c>
    </row>
    <row r="153" spans="1:14" ht="18" customHeight="1" x14ac:dyDescent="0.25">
      <c r="A153" s="119" t="s">
        <v>305</v>
      </c>
      <c r="B153" s="159">
        <v>41782</v>
      </c>
      <c r="C153" s="118" t="s">
        <v>4673</v>
      </c>
      <c r="D153" s="119" t="s">
        <v>52</v>
      </c>
      <c r="E153" s="162">
        <v>10200021</v>
      </c>
      <c r="F153" s="119">
        <v>26091085</v>
      </c>
      <c r="G153" s="119">
        <v>2704003</v>
      </c>
      <c r="H153" s="120" t="str">
        <f>IF(G153="","",VLOOKUP(G153,ARANCEL!$B$5:$D$121,2,FALSE))</f>
        <v xml:space="preserve">CORONA PERIFERICA CON PERNO MUÑON COLADO </v>
      </c>
      <c r="I153" s="121" t="s">
        <v>323</v>
      </c>
      <c r="J153" s="119">
        <v>1</v>
      </c>
      <c r="K153" s="122">
        <f>IF(G153="","",VLOOKUP(G153,ARANCEL!$B$5:$D$121,3,FALSE)*J153)</f>
        <v>32612</v>
      </c>
      <c r="L153" s="1229" t="s">
        <v>5292</v>
      </c>
      <c r="M153" s="1229">
        <v>4500235335</v>
      </c>
      <c r="N153" s="1229">
        <v>9392</v>
      </c>
    </row>
    <row r="154" spans="1:14" ht="18" customHeight="1" x14ac:dyDescent="0.25">
      <c r="A154" s="119" t="s">
        <v>305</v>
      </c>
      <c r="B154" s="159">
        <v>41785</v>
      </c>
      <c r="C154" s="118" t="s">
        <v>4673</v>
      </c>
      <c r="D154" s="119" t="s">
        <v>52</v>
      </c>
      <c r="E154" s="162">
        <v>10202329</v>
      </c>
      <c r="F154" s="119">
        <v>26091085</v>
      </c>
      <c r="G154" s="119">
        <v>2704005</v>
      </c>
      <c r="H154" s="120" t="str">
        <f>IF(G154="","",VLOOKUP(G154,ARANCEL!$B$5:$D$121,2,FALSE))</f>
        <v>PROVISORIO</v>
      </c>
      <c r="I154" s="121" t="s">
        <v>323</v>
      </c>
      <c r="J154" s="119">
        <v>1</v>
      </c>
      <c r="K154" s="122">
        <f>IF(G154="","",VLOOKUP(G154,ARANCEL!$B$5:$D$121,3,FALSE)*J154)</f>
        <v>3250</v>
      </c>
      <c r="L154" s="1229" t="s">
        <v>5292</v>
      </c>
      <c r="M154" s="1229">
        <v>4500235321</v>
      </c>
      <c r="N154" s="1229">
        <v>9404</v>
      </c>
    </row>
    <row r="155" spans="1:14" ht="18" customHeight="1" x14ac:dyDescent="0.25">
      <c r="A155" s="119" t="s">
        <v>305</v>
      </c>
      <c r="B155" s="159">
        <v>41893</v>
      </c>
      <c r="C155" s="118" t="s">
        <v>7059</v>
      </c>
      <c r="D155" s="119" t="s">
        <v>58</v>
      </c>
      <c r="E155" s="162">
        <v>10256224</v>
      </c>
      <c r="F155" s="119">
        <v>28534180</v>
      </c>
      <c r="G155" s="119">
        <v>2704005</v>
      </c>
      <c r="H155" s="120" t="str">
        <f>IF(G155="","",VLOOKUP(G155,ARANCEL!$B$5:$D$121,2,FALSE))</f>
        <v>PROVISORIO</v>
      </c>
      <c r="I155" s="121" t="s">
        <v>311</v>
      </c>
      <c r="J155" s="119">
        <v>1</v>
      </c>
      <c r="K155" s="122">
        <f>IF(G155="","",VLOOKUP(G155,ARANCEL!$B$5:$D$121,3,FALSE)*J155)</f>
        <v>3250</v>
      </c>
      <c r="L155" s="1229" t="s">
        <v>7548</v>
      </c>
      <c r="M155" s="1229">
        <v>4500254511</v>
      </c>
      <c r="N155" s="1229" t="s">
        <v>7555</v>
      </c>
    </row>
    <row r="156" spans="1:14" ht="18" customHeight="1" x14ac:dyDescent="0.25">
      <c r="A156" s="119" t="s">
        <v>305</v>
      </c>
      <c r="B156" s="159">
        <v>41906</v>
      </c>
      <c r="C156" s="118" t="s">
        <v>7059</v>
      </c>
      <c r="D156" s="119" t="s">
        <v>58</v>
      </c>
      <c r="E156" s="162">
        <v>10256778</v>
      </c>
      <c r="F156" s="119">
        <v>28534180</v>
      </c>
      <c r="G156" s="119">
        <v>2704020</v>
      </c>
      <c r="H156" s="120" t="str">
        <f>IF(G156="","",VLOOKUP(G156,ARANCEL!$B$5:$D$121,2,FALSE))</f>
        <v xml:space="preserve">PERNO MUÑON DE FIBRA CEROMEROS </v>
      </c>
      <c r="I156" s="121" t="s">
        <v>311</v>
      </c>
      <c r="J156" s="119">
        <v>1</v>
      </c>
      <c r="K156" s="122">
        <f>IF(G156="","",VLOOKUP(G156,ARANCEL!$B$5:$D$121,3,FALSE)*J156)</f>
        <v>18892</v>
      </c>
      <c r="L156" s="1229" t="s">
        <v>7548</v>
      </c>
      <c r="M156" s="1229">
        <v>4500254511</v>
      </c>
      <c r="N156" s="1229" t="s">
        <v>7555</v>
      </c>
    </row>
    <row r="157" spans="1:14" ht="18" customHeight="1" x14ac:dyDescent="0.25">
      <c r="A157" s="119" t="s">
        <v>305</v>
      </c>
      <c r="B157" s="159">
        <v>41764</v>
      </c>
      <c r="C157" s="118" t="s">
        <v>4289</v>
      </c>
      <c r="D157" s="119" t="s">
        <v>804</v>
      </c>
      <c r="E157" s="162">
        <v>10193095</v>
      </c>
      <c r="F157" s="119">
        <v>25800586</v>
      </c>
      <c r="G157" s="119">
        <v>2705003</v>
      </c>
      <c r="H157" s="120" t="str">
        <f>IF(G157="","",VLOOKUP(G157,ARANCEL!$B$5:$D$121,2,FALSE))</f>
        <v>INCRUSTACION ESTETICA (ART-GLASS O CERAMICA)</v>
      </c>
      <c r="I157" s="121" t="s">
        <v>618</v>
      </c>
      <c r="J157" s="119">
        <v>1</v>
      </c>
      <c r="K157" s="122">
        <f>IF(G157="","",VLOOKUP(G157,ARANCEL!$B$5:$D$121,3,FALSE)*J157)</f>
        <v>15676</v>
      </c>
      <c r="L157" s="1229" t="s">
        <v>4612</v>
      </c>
      <c r="M157" s="1229">
        <v>4500229959</v>
      </c>
      <c r="N157" s="1229">
        <v>9177</v>
      </c>
    </row>
    <row r="158" spans="1:14" ht="18" customHeight="1" x14ac:dyDescent="0.25">
      <c r="A158" s="169" t="s">
        <v>313</v>
      </c>
      <c r="B158" s="159">
        <v>41640</v>
      </c>
      <c r="C158" s="118" t="s">
        <v>2836</v>
      </c>
      <c r="D158" s="119" t="s">
        <v>63</v>
      </c>
      <c r="E158" s="162">
        <v>10172063</v>
      </c>
      <c r="F158" s="119">
        <v>24882598</v>
      </c>
      <c r="G158" s="119">
        <v>2708011</v>
      </c>
      <c r="H158" s="120" t="str">
        <f>IF(G158="","",VLOOKUP(G158,ARANCEL!$B$5:$D$121,2,FALSE))</f>
        <v xml:space="preserve">MODELO DE ESTUDIO </v>
      </c>
      <c r="I158" s="121" t="s">
        <v>2739</v>
      </c>
      <c r="J158" s="119">
        <v>2</v>
      </c>
      <c r="K158" s="122">
        <f>IF(G158="","",VLOOKUP(G158,ARANCEL!$B$5:$D$121,3,FALSE)*J158)</f>
        <v>3014</v>
      </c>
      <c r="L158" s="1229" t="s">
        <v>2842</v>
      </c>
      <c r="M158" s="1229">
        <v>4500216198</v>
      </c>
      <c r="N158" s="1229">
        <v>8386</v>
      </c>
    </row>
    <row r="159" spans="1:14" ht="18" customHeight="1" x14ac:dyDescent="0.25">
      <c r="A159" s="269" t="s">
        <v>313</v>
      </c>
      <c r="B159" s="211">
        <v>41640</v>
      </c>
      <c r="C159" s="212" t="s">
        <v>2836</v>
      </c>
      <c r="D159" s="210" t="s">
        <v>63</v>
      </c>
      <c r="E159" s="210">
        <v>10172063</v>
      </c>
      <c r="F159" s="210">
        <v>24882598</v>
      </c>
      <c r="G159" s="210">
        <v>2708002</v>
      </c>
      <c r="H159" s="270" t="str">
        <f>IF(G159="","",VLOOKUP(G159,ARANCEL!$B$5:$D$121,2,FALSE))</f>
        <v xml:space="preserve">PLACA DE ORTODONCIA CON UN TORNILLO </v>
      </c>
      <c r="I159" s="271" t="s">
        <v>2739</v>
      </c>
      <c r="J159" s="210">
        <v>1</v>
      </c>
      <c r="K159" s="122">
        <v>10008</v>
      </c>
      <c r="L159" s="1229" t="s">
        <v>2842</v>
      </c>
      <c r="M159" s="1229">
        <v>4500216198</v>
      </c>
      <c r="N159" s="1229">
        <v>8386</v>
      </c>
    </row>
    <row r="160" spans="1:14" ht="18" customHeight="1" x14ac:dyDescent="0.25">
      <c r="A160" s="119" t="s">
        <v>313</v>
      </c>
      <c r="B160" s="164">
        <v>42030</v>
      </c>
      <c r="C160" s="118" t="s">
        <v>9695</v>
      </c>
      <c r="D160" s="119" t="s">
        <v>50</v>
      </c>
      <c r="E160" s="162">
        <v>10313051</v>
      </c>
      <c r="F160" s="119">
        <v>30660661</v>
      </c>
      <c r="G160" s="119">
        <v>2704005</v>
      </c>
      <c r="H160" s="120" t="str">
        <f>IF(G160="","",VLOOKUP(G160,ARANCEL!$B$5:$D$121,2,FALSE))</f>
        <v>PROVISORIO</v>
      </c>
      <c r="I160" s="121"/>
      <c r="J160" s="119">
        <v>1</v>
      </c>
      <c r="K160" s="122">
        <f>IF(G160="","",VLOOKUP(G160,ARANCEL!$B$5:$D$121,3,FALSE)*J160)</f>
        <v>3250</v>
      </c>
      <c r="L160" s="1235" t="str">
        <f>IF(E160="","","IMPAGO")</f>
        <v>IMPAGO</v>
      </c>
      <c r="M160" s="1235" t="str">
        <f>IF(L160="IMPAGO","SIN O.C.","")</f>
        <v>SIN O.C.</v>
      </c>
      <c r="N160" s="1235" t="str">
        <f>IF(L160="IMPAGO","SIN FACT.","")</f>
        <v>SIN FACT.</v>
      </c>
    </row>
    <row r="161" spans="1:14" ht="18" customHeight="1" x14ac:dyDescent="0.25">
      <c r="A161" s="169" t="s">
        <v>305</v>
      </c>
      <c r="B161" s="159">
        <v>41740</v>
      </c>
      <c r="C161" s="118" t="s">
        <v>3864</v>
      </c>
      <c r="D161" s="119" t="s">
        <v>1060</v>
      </c>
      <c r="E161" s="162">
        <v>10187441</v>
      </c>
      <c r="F161" s="119">
        <v>25523652</v>
      </c>
      <c r="G161" s="119">
        <v>2708011</v>
      </c>
      <c r="H161" s="120" t="str">
        <f>IF(G161="","",VLOOKUP(G161,ARANCEL!$B$5:$D$121,2,FALSE))</f>
        <v xml:space="preserve">MODELO DE ESTUDIO </v>
      </c>
      <c r="I161" s="121"/>
      <c r="J161" s="119">
        <v>1</v>
      </c>
      <c r="K161" s="122">
        <f>IF(G161="","",VLOOKUP(G161,ARANCEL!$B$5:$D$121,3,FALSE)*J161)</f>
        <v>1507</v>
      </c>
      <c r="L161" s="1229" t="s">
        <v>4612</v>
      </c>
      <c r="M161" s="1229">
        <v>4500229950</v>
      </c>
      <c r="N161" s="1229">
        <v>9173</v>
      </c>
    </row>
    <row r="162" spans="1:14" ht="18" customHeight="1" x14ac:dyDescent="0.25">
      <c r="A162" s="119" t="s">
        <v>305</v>
      </c>
      <c r="B162" s="159">
        <v>41740</v>
      </c>
      <c r="C162" s="118" t="s">
        <v>3864</v>
      </c>
      <c r="D162" s="119" t="s">
        <v>1060</v>
      </c>
      <c r="E162" s="162">
        <v>10187441</v>
      </c>
      <c r="F162" s="119">
        <v>25523652</v>
      </c>
      <c r="G162" s="119">
        <v>2707001</v>
      </c>
      <c r="H162" s="120" t="str">
        <f>IF(G162="","",VLOOKUP(G162,ARANCEL!$B$5:$D$121,2,FALSE))</f>
        <v xml:space="preserve">PLANO DE RELAJACION </v>
      </c>
      <c r="I162" s="121" t="s">
        <v>306</v>
      </c>
      <c r="J162" s="119">
        <v>1</v>
      </c>
      <c r="K162" s="122">
        <f>IF(G162="","",VLOOKUP(G162,ARANCEL!$B$5:$D$121,3,FALSE)*J162)</f>
        <v>9221</v>
      </c>
      <c r="L162" s="1229" t="s">
        <v>4612</v>
      </c>
      <c r="M162" s="1229">
        <v>4500229950</v>
      </c>
      <c r="N162" s="1229">
        <v>9173</v>
      </c>
    </row>
    <row r="163" spans="1:14" ht="18" customHeight="1" x14ac:dyDescent="0.25">
      <c r="A163" s="119" t="s">
        <v>305</v>
      </c>
      <c r="B163" s="159">
        <v>41884</v>
      </c>
      <c r="C163" s="118" t="s">
        <v>5540</v>
      </c>
      <c r="D163" s="119" t="s">
        <v>63</v>
      </c>
      <c r="E163" s="162">
        <v>10252745</v>
      </c>
      <c r="F163" s="119">
        <v>28135445</v>
      </c>
      <c r="G163" s="119">
        <v>2708011</v>
      </c>
      <c r="H163" s="120" t="str">
        <f>IF(G163="","",VLOOKUP(G163,ARANCEL!$B$5:$D$121,2,FALSE))</f>
        <v xml:space="preserve">MODELO DE ESTUDIO </v>
      </c>
      <c r="I163" s="121" t="s">
        <v>347</v>
      </c>
      <c r="J163" s="119">
        <v>2</v>
      </c>
      <c r="K163" s="122">
        <f>IF(G163="","",VLOOKUP(G163,ARANCEL!$B$5:$D$121,3,FALSE)*J163)</f>
        <v>3014</v>
      </c>
      <c r="L163" s="1229" t="s">
        <v>6905</v>
      </c>
      <c r="M163" s="1229">
        <v>4500251067</v>
      </c>
      <c r="N163" s="1229" t="s">
        <v>7145</v>
      </c>
    </row>
    <row r="164" spans="1:14" ht="18" customHeight="1" x14ac:dyDescent="0.25">
      <c r="A164" s="119" t="s">
        <v>305</v>
      </c>
      <c r="B164" s="159">
        <v>41858</v>
      </c>
      <c r="C164" s="118" t="s">
        <v>6267</v>
      </c>
      <c r="D164" s="119" t="s">
        <v>49</v>
      </c>
      <c r="E164" s="162">
        <v>10237454</v>
      </c>
      <c r="F164" s="119">
        <v>27808902</v>
      </c>
      <c r="G164" s="119">
        <v>2705003</v>
      </c>
      <c r="H164" s="120" t="str">
        <f>IF(G164="","",VLOOKUP(G164,ARANCEL!$B$5:$D$121,2,FALSE))</f>
        <v>INCRUSTACION ESTETICA (ART-GLASS O CERAMICA)</v>
      </c>
      <c r="I164" s="121" t="s">
        <v>318</v>
      </c>
      <c r="J164" s="119">
        <v>1</v>
      </c>
      <c r="K164" s="122">
        <f>IF(G164="","",VLOOKUP(G164,ARANCEL!$B$5:$D$121,3,FALSE)*J164)</f>
        <v>15676</v>
      </c>
      <c r="L164" s="1229" t="s">
        <v>6905</v>
      </c>
      <c r="M164" s="1229">
        <v>4500249664</v>
      </c>
      <c r="N164" s="1229" t="s">
        <v>7114</v>
      </c>
    </row>
    <row r="165" spans="1:14" ht="18" customHeight="1" x14ac:dyDescent="0.25">
      <c r="A165" s="119" t="s">
        <v>305</v>
      </c>
      <c r="B165" s="159">
        <v>41767</v>
      </c>
      <c r="C165" s="118" t="s">
        <v>4422</v>
      </c>
      <c r="D165" s="119" t="s">
        <v>716</v>
      </c>
      <c r="E165" s="162">
        <v>10195851</v>
      </c>
      <c r="F165" s="119">
        <v>25710543</v>
      </c>
      <c r="G165" s="119">
        <v>2708011</v>
      </c>
      <c r="H165" s="120" t="str">
        <f>IF(G165="","",VLOOKUP(G165,ARANCEL!$B$5:$D$121,2,FALSE))</f>
        <v xml:space="preserve">MODELO DE ESTUDIO </v>
      </c>
      <c r="I165" s="121" t="s">
        <v>347</v>
      </c>
      <c r="J165" s="119">
        <v>2</v>
      </c>
      <c r="K165" s="122">
        <f>IF(G165="","",VLOOKUP(G165,ARANCEL!$B$5:$D$121,3,FALSE)*J165)</f>
        <v>3014</v>
      </c>
      <c r="L165" s="1229" t="s">
        <v>5292</v>
      </c>
      <c r="M165" s="1229">
        <v>4500235340</v>
      </c>
      <c r="N165" s="1229">
        <v>9394</v>
      </c>
    </row>
    <row r="166" spans="1:14" ht="18" customHeight="1" x14ac:dyDescent="0.25">
      <c r="A166" s="119" t="s">
        <v>305</v>
      </c>
      <c r="B166" s="159">
        <v>41800</v>
      </c>
      <c r="C166" s="118" t="s">
        <v>5005</v>
      </c>
      <c r="D166" s="119" t="s">
        <v>60</v>
      </c>
      <c r="E166" s="162">
        <v>10207816</v>
      </c>
      <c r="F166" s="119">
        <v>26603388</v>
      </c>
      <c r="G166" s="119">
        <v>2704005</v>
      </c>
      <c r="H166" s="120" t="str">
        <f>IF(G166="","",VLOOKUP(G166,ARANCEL!$B$5:$D$121,2,FALSE))</f>
        <v>PROVISORIO</v>
      </c>
      <c r="I166" s="121" t="s">
        <v>309</v>
      </c>
      <c r="J166" s="119">
        <v>1</v>
      </c>
      <c r="K166" s="122">
        <f>IF(G166="","",VLOOKUP(G166,ARANCEL!$B$5:$D$121,3,FALSE)*J166)</f>
        <v>3250</v>
      </c>
      <c r="L166" s="1229" t="s">
        <v>5742</v>
      </c>
      <c r="M166" s="1229">
        <v>4500239302</v>
      </c>
      <c r="N166" s="1229" t="s">
        <v>5748</v>
      </c>
    </row>
    <row r="167" spans="1:14" ht="18" customHeight="1" x14ac:dyDescent="0.25">
      <c r="A167" s="169" t="s">
        <v>305</v>
      </c>
      <c r="B167" s="159">
        <v>41823</v>
      </c>
      <c r="C167" s="118" t="s">
        <v>5005</v>
      </c>
      <c r="D167" s="119" t="s">
        <v>60</v>
      </c>
      <c r="E167" s="162">
        <v>10219031</v>
      </c>
      <c r="F167" s="119">
        <v>26603388</v>
      </c>
      <c r="G167" s="119">
        <v>2704016</v>
      </c>
      <c r="H167" s="120" t="str">
        <f>IF(G167="","",VLOOKUP(G167,ARANCEL!$B$5:$D$121,2,FALSE))</f>
        <v xml:space="preserve">CORONA PROCERA </v>
      </c>
      <c r="I167" s="121" t="s">
        <v>309</v>
      </c>
      <c r="J167" s="119">
        <v>1</v>
      </c>
      <c r="K167" s="122">
        <f>IF(G167="","",VLOOKUP(G167,ARANCEL!$B$5:$D$121,3,FALSE)*J167)</f>
        <v>58477</v>
      </c>
      <c r="L167" s="1229" t="s">
        <v>5742</v>
      </c>
      <c r="M167" s="1229">
        <v>4500241285</v>
      </c>
      <c r="N167" s="1229" t="s">
        <v>5763</v>
      </c>
    </row>
    <row r="168" spans="1:14" ht="18" customHeight="1" x14ac:dyDescent="0.25">
      <c r="A168" s="119" t="s">
        <v>305</v>
      </c>
      <c r="B168" s="159">
        <v>41743</v>
      </c>
      <c r="C168" s="118" t="s">
        <v>3899</v>
      </c>
      <c r="D168" s="119" t="s">
        <v>804</v>
      </c>
      <c r="E168" s="162">
        <v>10187877</v>
      </c>
      <c r="F168" s="119">
        <v>25640627</v>
      </c>
      <c r="G168" s="119">
        <v>2705003</v>
      </c>
      <c r="H168" s="120" t="str">
        <f>IF(G168="","",VLOOKUP(G168,ARANCEL!$B$5:$D$121,2,FALSE))</f>
        <v>INCRUSTACION ESTETICA (ART-GLASS O CERAMICA)</v>
      </c>
      <c r="I168" s="121" t="s">
        <v>326</v>
      </c>
      <c r="J168" s="119">
        <v>1</v>
      </c>
      <c r="K168" s="122">
        <f>IF(G168="","",VLOOKUP(G168,ARANCEL!$B$5:$D$121,3,FALSE)*J168)</f>
        <v>15676</v>
      </c>
      <c r="L168" s="1229" t="s">
        <v>4612</v>
      </c>
      <c r="M168" s="1229">
        <v>4500229947</v>
      </c>
      <c r="N168" s="1229">
        <v>9171</v>
      </c>
    </row>
    <row r="169" spans="1:14" ht="18" customHeight="1" x14ac:dyDescent="0.25">
      <c r="A169" s="119" t="s">
        <v>305</v>
      </c>
      <c r="B169" s="164">
        <v>42002</v>
      </c>
      <c r="C169" s="118" t="s">
        <v>823</v>
      </c>
      <c r="D169" s="119" t="s">
        <v>51</v>
      </c>
      <c r="E169" s="162">
        <v>10301618</v>
      </c>
      <c r="F169" s="119">
        <v>26706009</v>
      </c>
      <c r="G169" s="119">
        <v>2702048</v>
      </c>
      <c r="H169" s="120" t="str">
        <f>IF(G169="","",VLOOKUP(G169,ARANCEL!$B$5:$D$121,2,FALSE))</f>
        <v xml:space="preserve">SERVICIO LAB. IMPLANTE CORONA CEMENTADA/ATORNILLADA </v>
      </c>
      <c r="I169" s="121" t="s">
        <v>756</v>
      </c>
      <c r="J169" s="119">
        <v>2</v>
      </c>
      <c r="K169" s="122">
        <f>IF(G169="","",VLOOKUP(G169,ARANCEL!$B$5:$D$121,3,FALSE)*J169)</f>
        <v>87714</v>
      </c>
      <c r="L169" s="1349" t="s">
        <v>9431</v>
      </c>
      <c r="M169" s="1349">
        <v>4500269103</v>
      </c>
      <c r="N169" s="1349" t="s">
        <v>9457</v>
      </c>
    </row>
    <row r="170" spans="1:14" ht="18" customHeight="1" x14ac:dyDescent="0.25">
      <c r="A170" s="119" t="s">
        <v>305</v>
      </c>
      <c r="B170" s="159">
        <v>41643</v>
      </c>
      <c r="C170" s="118" t="s">
        <v>1042</v>
      </c>
      <c r="D170" s="119" t="s">
        <v>57</v>
      </c>
      <c r="E170" s="162">
        <v>10172133</v>
      </c>
      <c r="F170" s="119">
        <v>24791856</v>
      </c>
      <c r="G170" s="119">
        <v>2704005</v>
      </c>
      <c r="H170" s="120" t="str">
        <f>IF(G170="","",VLOOKUP(G170,ARANCEL!$B$5:$D$121,2,FALSE))</f>
        <v>PROVISORIO</v>
      </c>
      <c r="I170" s="121" t="s">
        <v>318</v>
      </c>
      <c r="J170" s="119">
        <v>1</v>
      </c>
      <c r="K170" s="122">
        <f>IF(G170="","",VLOOKUP(G170,ARANCEL!$B$5:$D$121,3,FALSE)*J170)</f>
        <v>3250</v>
      </c>
      <c r="L170" s="1229" t="s">
        <v>2842</v>
      </c>
      <c r="M170" s="1229">
        <v>4500216198</v>
      </c>
      <c r="N170" s="1229">
        <v>8386</v>
      </c>
    </row>
    <row r="171" spans="1:14" ht="18" customHeight="1" x14ac:dyDescent="0.25">
      <c r="A171" s="119" t="s">
        <v>305</v>
      </c>
      <c r="B171" s="159">
        <v>41691</v>
      </c>
      <c r="C171" s="118" t="s">
        <v>1042</v>
      </c>
      <c r="D171" s="119" t="s">
        <v>57</v>
      </c>
      <c r="E171" s="162">
        <v>10177293</v>
      </c>
      <c r="F171" s="119">
        <v>24791056</v>
      </c>
      <c r="G171" s="119">
        <v>2704006</v>
      </c>
      <c r="H171" s="120" t="str">
        <f>IF(G171="","",VLOOKUP(G171,ARANCEL!$B$5:$D$121,2,FALSE))</f>
        <v xml:space="preserve">CERAMICA ALUMINOSA ANTERIOR O POSTERIOR </v>
      </c>
      <c r="I171" s="121" t="s">
        <v>618</v>
      </c>
      <c r="J171" s="119">
        <v>1</v>
      </c>
      <c r="K171" s="122">
        <f>IF(G171="","",VLOOKUP(G171,ARANCEL!$B$5:$D$121,3,FALSE)*J171)</f>
        <v>31487</v>
      </c>
      <c r="L171" s="1229" t="s">
        <v>3438</v>
      </c>
      <c r="M171" s="1229">
        <v>4500220765</v>
      </c>
      <c r="N171" s="1229">
        <v>8609</v>
      </c>
    </row>
    <row r="172" spans="1:14" ht="18" customHeight="1" x14ac:dyDescent="0.25">
      <c r="A172" s="119" t="s">
        <v>305</v>
      </c>
      <c r="B172" s="159">
        <v>41802</v>
      </c>
      <c r="C172" s="118" t="s">
        <v>5074</v>
      </c>
      <c r="D172" s="119" t="s">
        <v>5072</v>
      </c>
      <c r="E172" s="162">
        <v>10210025</v>
      </c>
      <c r="F172" s="119">
        <v>26016344</v>
      </c>
      <c r="G172" s="119">
        <v>2705003</v>
      </c>
      <c r="H172" s="120" t="str">
        <f>IF(G172="","",VLOOKUP(G172,ARANCEL!$B$5:$D$121,2,FALSE))</f>
        <v>INCRUSTACION ESTETICA (ART-GLASS O CERAMICA)</v>
      </c>
      <c r="I172" s="121" t="s">
        <v>324</v>
      </c>
      <c r="J172" s="119">
        <v>1</v>
      </c>
      <c r="K172" s="122">
        <f>IF(G172="","",VLOOKUP(G172,ARANCEL!$B$5:$D$121,3,FALSE)*J172)</f>
        <v>15676</v>
      </c>
      <c r="L172" s="1229" t="s">
        <v>5742</v>
      </c>
      <c r="M172" s="1229">
        <v>4500239309</v>
      </c>
      <c r="N172" s="1229" t="s">
        <v>5749</v>
      </c>
    </row>
    <row r="173" spans="1:14" ht="18" customHeight="1" x14ac:dyDescent="0.25">
      <c r="A173" s="119" t="s">
        <v>305</v>
      </c>
      <c r="B173" s="159">
        <v>41886</v>
      </c>
      <c r="C173" s="118" t="s">
        <v>6833</v>
      </c>
      <c r="D173" s="119" t="s">
        <v>49</v>
      </c>
      <c r="E173" s="162">
        <v>10251611</v>
      </c>
      <c r="F173" s="119">
        <v>26423727</v>
      </c>
      <c r="G173" s="119">
        <v>2705003</v>
      </c>
      <c r="H173" s="120" t="str">
        <f>IF(G173="","",VLOOKUP(G173,ARANCEL!$B$5:$D$121,2,FALSE))</f>
        <v>INCRUSTACION ESTETICA (ART-GLASS O CERAMICA)</v>
      </c>
      <c r="I173" s="121" t="s">
        <v>7677</v>
      </c>
      <c r="J173" s="119">
        <v>3</v>
      </c>
      <c r="K173" s="122">
        <f>IF(G173="","",VLOOKUP(G173,ARANCEL!$B$5:$D$121,3,FALSE)*J173)</f>
        <v>47028</v>
      </c>
      <c r="L173" s="1229" t="s">
        <v>6905</v>
      </c>
      <c r="M173" s="1229">
        <v>4500251067</v>
      </c>
      <c r="N173" s="1229" t="s">
        <v>7145</v>
      </c>
    </row>
    <row r="174" spans="1:14" ht="18" customHeight="1" x14ac:dyDescent="0.25">
      <c r="A174" s="119" t="s">
        <v>305</v>
      </c>
      <c r="B174" s="159">
        <v>41859</v>
      </c>
      <c r="C174" s="118" t="s">
        <v>6265</v>
      </c>
      <c r="D174" s="119" t="s">
        <v>49</v>
      </c>
      <c r="E174" s="162">
        <v>10237455</v>
      </c>
      <c r="F174" s="119">
        <v>26423727</v>
      </c>
      <c r="G174" s="119">
        <v>2705003</v>
      </c>
      <c r="H174" s="120" t="str">
        <f>IF(G174="","",VLOOKUP(G174,ARANCEL!$B$5:$D$121,2,FALSE))</f>
        <v>INCRUSTACION ESTETICA (ART-GLASS O CERAMICA)</v>
      </c>
      <c r="I174" s="121" t="s">
        <v>326</v>
      </c>
      <c r="J174" s="119">
        <v>1</v>
      </c>
      <c r="K174" s="122">
        <f>IF(G174="","",VLOOKUP(G174,ARANCEL!$B$5:$D$121,3,FALSE)*J174)</f>
        <v>15676</v>
      </c>
      <c r="L174" s="1229" t="s">
        <v>6905</v>
      </c>
      <c r="M174" s="1229">
        <v>4500249664</v>
      </c>
      <c r="N174" s="1229" t="s">
        <v>7114</v>
      </c>
    </row>
    <row r="175" spans="1:14" ht="18" customHeight="1" x14ac:dyDescent="0.25">
      <c r="A175" s="119" t="s">
        <v>305</v>
      </c>
      <c r="B175" s="159">
        <v>41792</v>
      </c>
      <c r="C175" s="118" t="s">
        <v>4825</v>
      </c>
      <c r="D175" s="119" t="s">
        <v>56</v>
      </c>
      <c r="E175" s="162">
        <v>10203933</v>
      </c>
      <c r="F175" s="119">
        <v>26688422</v>
      </c>
      <c r="G175" s="119">
        <v>2704005</v>
      </c>
      <c r="H175" s="120" t="str">
        <f>IF(G175="","",VLOOKUP(G175,ARANCEL!$B$5:$D$121,2,FALSE))</f>
        <v>PROVISORIO</v>
      </c>
      <c r="I175" s="121" t="s">
        <v>337</v>
      </c>
      <c r="J175" s="119">
        <v>1</v>
      </c>
      <c r="K175" s="122">
        <f>IF(G175="","",VLOOKUP(G175,ARANCEL!$B$5:$D$121,3,FALSE)*J175)</f>
        <v>3250</v>
      </c>
      <c r="L175" s="1229" t="s">
        <v>5292</v>
      </c>
      <c r="M175" s="1229">
        <v>4500236749</v>
      </c>
      <c r="N175" s="1229">
        <v>9459</v>
      </c>
    </row>
    <row r="176" spans="1:14" ht="18" customHeight="1" x14ac:dyDescent="0.25">
      <c r="A176" s="119" t="s">
        <v>305</v>
      </c>
      <c r="B176" s="159">
        <v>41794</v>
      </c>
      <c r="C176" s="118" t="s">
        <v>4825</v>
      </c>
      <c r="D176" s="119" t="s">
        <v>56</v>
      </c>
      <c r="E176" s="162">
        <v>10203946</v>
      </c>
      <c r="F176" s="119">
        <v>26688422</v>
      </c>
      <c r="G176" s="119">
        <v>2705003</v>
      </c>
      <c r="H176" s="120" t="str">
        <f>IF(G176="","",VLOOKUP(G176,ARANCEL!$B$5:$D$121,2,FALSE))</f>
        <v>INCRUSTACION ESTETICA (ART-GLASS O CERAMICA)</v>
      </c>
      <c r="I176" s="121" t="s">
        <v>836</v>
      </c>
      <c r="J176" s="119">
        <v>1</v>
      </c>
      <c r="K176" s="122">
        <f>IF(G176="","",VLOOKUP(G176,ARANCEL!$B$5:$D$121,3,FALSE)*J176)</f>
        <v>15676</v>
      </c>
      <c r="L176" s="1229" t="s">
        <v>5292</v>
      </c>
      <c r="M176" s="1229">
        <v>4500236749</v>
      </c>
      <c r="N176" s="1229">
        <v>9459</v>
      </c>
    </row>
    <row r="177" spans="1:15" ht="18" customHeight="1" x14ac:dyDescent="0.25">
      <c r="A177" s="119" t="s">
        <v>606</v>
      </c>
      <c r="B177" s="159">
        <v>41843</v>
      </c>
      <c r="C177" s="118" t="s">
        <v>4825</v>
      </c>
      <c r="D177" s="119" t="s">
        <v>56</v>
      </c>
      <c r="E177" s="162">
        <v>10228416</v>
      </c>
      <c r="F177" s="119">
        <v>26688422</v>
      </c>
      <c r="G177" s="119">
        <v>2704003</v>
      </c>
      <c r="H177" s="120" t="str">
        <f>IF(G177="","",VLOOKUP(G177,ARANCEL!$B$5:$D$121,2,FALSE))</f>
        <v xml:space="preserve">CORONA PERIFERICA CON PERNO MUÑON COLADO </v>
      </c>
      <c r="I177" s="121" t="s">
        <v>337</v>
      </c>
      <c r="J177" s="119">
        <v>1</v>
      </c>
      <c r="K177" s="122">
        <f>IF(G177="","",VLOOKUP(G177,ARANCEL!$B$5:$D$121,3,FALSE)*J177)</f>
        <v>32612</v>
      </c>
      <c r="L177" s="1229" t="s">
        <v>6017</v>
      </c>
      <c r="M177" s="1229">
        <v>4500245416</v>
      </c>
      <c r="N177" s="1229">
        <v>9805</v>
      </c>
    </row>
    <row r="178" spans="1:15" ht="18" customHeight="1" x14ac:dyDescent="0.25">
      <c r="A178" s="119" t="s">
        <v>305</v>
      </c>
      <c r="B178" s="159">
        <v>41829</v>
      </c>
      <c r="C178" s="118" t="s">
        <v>5559</v>
      </c>
      <c r="D178" s="119" t="s">
        <v>56</v>
      </c>
      <c r="E178" s="162">
        <v>10222296</v>
      </c>
      <c r="F178" s="119">
        <v>26688422</v>
      </c>
      <c r="G178" s="119">
        <v>2704003</v>
      </c>
      <c r="H178" s="120" t="str">
        <f>IF(G178="","",VLOOKUP(G178,ARANCEL!$B$5:$D$121,2,FALSE))</f>
        <v xml:space="preserve">CORONA PERIFERICA CON PERNO MUÑON COLADO </v>
      </c>
      <c r="I178" s="121" t="s">
        <v>337</v>
      </c>
      <c r="J178" s="119">
        <v>1</v>
      </c>
      <c r="K178" s="122">
        <f>IF(G178="","",VLOOKUP(G178,ARANCEL!$B$5:$D$121,3,FALSE)*J178)</f>
        <v>32612</v>
      </c>
      <c r="L178" s="1229" t="s">
        <v>6017</v>
      </c>
      <c r="M178" s="1229">
        <v>4500243244</v>
      </c>
      <c r="N178" s="1229">
        <v>9785</v>
      </c>
    </row>
    <row r="179" spans="1:15" ht="18" customHeight="1" x14ac:dyDescent="0.25">
      <c r="A179" s="119" t="s">
        <v>305</v>
      </c>
      <c r="B179" s="159">
        <v>41925</v>
      </c>
      <c r="C179" s="118" t="s">
        <v>7629</v>
      </c>
      <c r="D179" s="119" t="s">
        <v>50</v>
      </c>
      <c r="E179" s="162">
        <v>10264498</v>
      </c>
      <c r="F179" s="119">
        <v>29019499</v>
      </c>
      <c r="G179" s="119">
        <v>2704005</v>
      </c>
      <c r="H179" s="120" t="str">
        <f>IF(G179="","",VLOOKUP(G179,ARANCEL!$B$5:$D$121,2,FALSE))</f>
        <v>PROVISORIO</v>
      </c>
      <c r="I179" s="121" t="s">
        <v>319</v>
      </c>
      <c r="J179" s="119">
        <v>1</v>
      </c>
      <c r="K179" s="122">
        <f>IF(G179="","",VLOOKUP(G179,ARANCEL!$B$5:$D$121,3,FALSE)*J179)</f>
        <v>3250</v>
      </c>
      <c r="L179" s="1229" t="s">
        <v>8279</v>
      </c>
      <c r="M179" s="1229">
        <v>4500259624</v>
      </c>
      <c r="N179" s="1229" t="s">
        <v>8292</v>
      </c>
    </row>
    <row r="180" spans="1:15" ht="18" customHeight="1" x14ac:dyDescent="0.25">
      <c r="A180" s="119" t="s">
        <v>305</v>
      </c>
      <c r="B180" s="159">
        <v>41939</v>
      </c>
      <c r="C180" s="118" t="s">
        <v>7629</v>
      </c>
      <c r="D180" s="119" t="s">
        <v>50</v>
      </c>
      <c r="E180" s="162">
        <v>10271276</v>
      </c>
      <c r="F180" s="119">
        <v>29019499</v>
      </c>
      <c r="G180" s="119">
        <v>2704003</v>
      </c>
      <c r="H180" s="120" t="str">
        <f>IF(G180="","",VLOOKUP(G180,ARANCEL!$B$5:$D$121,2,FALSE))</f>
        <v xml:space="preserve">CORONA PERIFERICA CON PERNO MUÑON COLADO </v>
      </c>
      <c r="I180" s="121" t="s">
        <v>319</v>
      </c>
      <c r="J180" s="119">
        <v>1</v>
      </c>
      <c r="K180" s="122">
        <f>IF(G180="","",VLOOKUP(G180,ARANCEL!$B$5:$D$121,3,FALSE)*J180)</f>
        <v>32612</v>
      </c>
      <c r="L180" s="1229" t="s">
        <v>8279</v>
      </c>
      <c r="M180" s="1229">
        <v>4500259624</v>
      </c>
      <c r="N180" s="1229" t="s">
        <v>8292</v>
      </c>
    </row>
    <row r="181" spans="1:15" ht="18" customHeight="1" x14ac:dyDescent="0.25">
      <c r="A181" s="119" t="s">
        <v>305</v>
      </c>
      <c r="B181" s="164">
        <v>41999</v>
      </c>
      <c r="C181" s="118" t="s">
        <v>9130</v>
      </c>
      <c r="D181" s="119" t="s">
        <v>3328</v>
      </c>
      <c r="E181" s="162">
        <v>10300654</v>
      </c>
      <c r="F181" s="119">
        <v>30144367</v>
      </c>
      <c r="G181" s="119">
        <v>2708011</v>
      </c>
      <c r="H181" s="120" t="str">
        <f>IF(G181="","",VLOOKUP(G181,ARANCEL!$B$5:$D$121,2,FALSE))</f>
        <v xml:space="preserve">MODELO DE ESTUDIO </v>
      </c>
      <c r="I181" s="121" t="s">
        <v>347</v>
      </c>
      <c r="J181" s="119">
        <v>1</v>
      </c>
      <c r="K181" s="122">
        <f>IF(G181="","",VLOOKUP(G181,ARANCEL!$B$5:$D$121,3,FALSE)*J181)</f>
        <v>1507</v>
      </c>
      <c r="L181" s="1349" t="s">
        <v>9431</v>
      </c>
      <c r="M181" s="1349">
        <v>4500269103</v>
      </c>
      <c r="N181" s="1349" t="s">
        <v>9457</v>
      </c>
    </row>
    <row r="182" spans="1:15" ht="18" customHeight="1" x14ac:dyDescent="0.25">
      <c r="A182" s="119" t="s">
        <v>305</v>
      </c>
      <c r="B182" s="159">
        <v>41721</v>
      </c>
      <c r="C182" s="118" t="s">
        <v>3408</v>
      </c>
      <c r="D182" s="119" t="s">
        <v>53</v>
      </c>
      <c r="E182" s="162">
        <v>10181926</v>
      </c>
      <c r="F182" s="119">
        <v>25317329</v>
      </c>
      <c r="G182" s="119">
        <v>2704002</v>
      </c>
      <c r="H182" s="120" t="str">
        <f>IF(G182="","",VLOOKUP(G182,ARANCEL!$B$5:$D$121,2,FALSE))</f>
        <v xml:space="preserve">CORONA PERIFERICA </v>
      </c>
      <c r="I182" s="121" t="s">
        <v>844</v>
      </c>
      <c r="J182" s="119">
        <v>1</v>
      </c>
      <c r="K182" s="122">
        <f>IF(G182="","",VLOOKUP(G182,ARANCEL!$B$5:$D$121,3,FALSE)*J182)</f>
        <v>25865</v>
      </c>
      <c r="L182" s="1229" t="s">
        <v>3058</v>
      </c>
      <c r="M182" s="1229">
        <v>4500225618</v>
      </c>
      <c r="N182" s="1229">
        <v>8902</v>
      </c>
    </row>
    <row r="183" spans="1:15" ht="18" customHeight="1" x14ac:dyDescent="0.25">
      <c r="A183" s="119" t="s">
        <v>305</v>
      </c>
      <c r="B183" s="164">
        <v>42024</v>
      </c>
      <c r="C183" s="118" t="s">
        <v>3408</v>
      </c>
      <c r="D183" s="119" t="s">
        <v>53</v>
      </c>
      <c r="E183" s="162">
        <v>10310149</v>
      </c>
      <c r="F183" s="119">
        <v>30562176</v>
      </c>
      <c r="G183" s="119">
        <v>2705003</v>
      </c>
      <c r="H183" s="120" t="str">
        <f>IF(G183="","",VLOOKUP(G183,ARANCEL!$B$5:$D$121,2,FALSE))</f>
        <v>INCRUSTACION ESTETICA (ART-GLASS O CERAMICA)</v>
      </c>
      <c r="I183" s="121" t="s">
        <v>326</v>
      </c>
      <c r="J183" s="119">
        <v>1</v>
      </c>
      <c r="K183" s="122">
        <f>IF(G183="","",VLOOKUP(G183,ARANCEL!$B$5:$D$121,3,FALSE)*J183)</f>
        <v>15676</v>
      </c>
      <c r="L183" s="1235" t="str">
        <f>IF(E183="","","IMPAGO")</f>
        <v>IMPAGO</v>
      </c>
      <c r="M183" s="1235" t="str">
        <f>IF(L183="IMPAGO","SIN O.C.","")</f>
        <v>SIN O.C.</v>
      </c>
      <c r="N183" s="1235" t="str">
        <f>IF(L183="IMPAGO","SIN FACT.","")</f>
        <v>SIN FACT.</v>
      </c>
    </row>
    <row r="184" spans="1:15" ht="18" customHeight="1" x14ac:dyDescent="0.25">
      <c r="A184" s="119" t="s">
        <v>305</v>
      </c>
      <c r="B184" s="159">
        <v>41711</v>
      </c>
      <c r="C184" s="118" t="s">
        <v>3338</v>
      </c>
      <c r="D184" s="119" t="s">
        <v>53</v>
      </c>
      <c r="E184" s="162">
        <v>10181014</v>
      </c>
      <c r="F184" s="119">
        <v>25317329</v>
      </c>
      <c r="G184" s="119">
        <v>2704005</v>
      </c>
      <c r="H184" s="120" t="str">
        <f>IF(G184="","",VLOOKUP(G184,ARANCEL!$B$5:$D$121,2,FALSE))</f>
        <v>PROVISORIO</v>
      </c>
      <c r="I184" s="121" t="s">
        <v>844</v>
      </c>
      <c r="J184" s="119">
        <v>1</v>
      </c>
      <c r="K184" s="122">
        <f>IF(G184="","",VLOOKUP(G184,ARANCEL!$B$5:$D$121,3,FALSE)*J184)</f>
        <v>3250</v>
      </c>
      <c r="L184" s="1229" t="s">
        <v>3058</v>
      </c>
      <c r="M184" s="1229">
        <v>4500225620</v>
      </c>
      <c r="N184" s="1229">
        <v>8905</v>
      </c>
    </row>
    <row r="185" spans="1:15" ht="18" customHeight="1" x14ac:dyDescent="0.25">
      <c r="A185" s="119" t="s">
        <v>305</v>
      </c>
      <c r="B185" s="159">
        <v>41949</v>
      </c>
      <c r="C185" s="118" t="s">
        <v>8100</v>
      </c>
      <c r="D185" s="119" t="s">
        <v>720</v>
      </c>
      <c r="E185" s="162">
        <v>10276091</v>
      </c>
      <c r="F185" s="119">
        <v>29439548</v>
      </c>
      <c r="G185" s="119">
        <v>2704005</v>
      </c>
      <c r="H185" s="120" t="str">
        <f>IF(G185="","",VLOOKUP(G185,ARANCEL!$B$5:$D$121,2,FALSE))</f>
        <v>PROVISORIO</v>
      </c>
      <c r="I185" s="121" t="s">
        <v>324</v>
      </c>
      <c r="J185" s="119">
        <v>1</v>
      </c>
      <c r="K185" s="122">
        <f>IF(G185="","",VLOOKUP(G185,ARANCEL!$B$5:$D$121,3,FALSE)*J185)</f>
        <v>3250</v>
      </c>
      <c r="L185" s="1229" t="s">
        <v>8279</v>
      </c>
      <c r="M185" s="1229">
        <v>4500260619</v>
      </c>
      <c r="N185" s="1229" t="s">
        <v>8294</v>
      </c>
    </row>
    <row r="186" spans="1:15" s="1041" customFormat="1" ht="18" customHeight="1" x14ac:dyDescent="0.25">
      <c r="A186" s="119" t="s">
        <v>305</v>
      </c>
      <c r="B186" s="159">
        <v>41957</v>
      </c>
      <c r="C186" s="118" t="s">
        <v>8100</v>
      </c>
      <c r="D186" s="119" t="s">
        <v>720</v>
      </c>
      <c r="E186" s="162">
        <v>10279842</v>
      </c>
      <c r="F186" s="119">
        <v>29439548</v>
      </c>
      <c r="G186" s="119">
        <v>2704006</v>
      </c>
      <c r="H186" s="120" t="str">
        <f>IF(G186="","",VLOOKUP(G186,ARANCEL!$B$5:$D$121,2,FALSE))</f>
        <v xml:space="preserve">CERAMICA ALUMINOSA ANTERIOR O POSTERIOR </v>
      </c>
      <c r="I186" s="121" t="s">
        <v>309</v>
      </c>
      <c r="J186" s="119">
        <v>1</v>
      </c>
      <c r="K186" s="122">
        <f>IF(G186="","",VLOOKUP(G186,ARANCEL!$B$5:$D$121,3,FALSE)*J186)</f>
        <v>31487</v>
      </c>
      <c r="L186" s="1229" t="s">
        <v>8256</v>
      </c>
      <c r="M186" s="1229">
        <v>4500264843</v>
      </c>
      <c r="N186" s="1229" t="s">
        <v>8929</v>
      </c>
      <c r="O186" s="1040"/>
    </row>
    <row r="187" spans="1:15" ht="18" customHeight="1" x14ac:dyDescent="0.25">
      <c r="A187" s="119" t="s">
        <v>305</v>
      </c>
      <c r="B187" s="159">
        <v>41957</v>
      </c>
      <c r="C187" s="118" t="s">
        <v>8100</v>
      </c>
      <c r="D187" s="119" t="s">
        <v>720</v>
      </c>
      <c r="E187" s="162">
        <v>10279842</v>
      </c>
      <c r="F187" s="119">
        <v>29439548</v>
      </c>
      <c r="G187" s="119">
        <v>2704006</v>
      </c>
      <c r="H187" s="120" t="str">
        <f>IF(G187="","",VLOOKUP(G187,ARANCEL!$B$5:$D$121,2,FALSE))</f>
        <v xml:space="preserve">CERAMICA ALUMINOSA ANTERIOR O POSTERIOR </v>
      </c>
      <c r="I187" s="121" t="s">
        <v>324</v>
      </c>
      <c r="J187" s="119">
        <v>1</v>
      </c>
      <c r="K187" s="122">
        <f>IF(G187="","",VLOOKUP(G187,ARANCEL!$B$5:$D$121,3,FALSE)*J187)</f>
        <v>31487</v>
      </c>
      <c r="L187" s="1237" t="s">
        <v>8256</v>
      </c>
      <c r="M187" s="1244">
        <v>4500264843</v>
      </c>
      <c r="N187" s="1244" t="s">
        <v>8929</v>
      </c>
    </row>
    <row r="188" spans="1:15" ht="18" customHeight="1" x14ac:dyDescent="0.25">
      <c r="A188" s="119" t="s">
        <v>305</v>
      </c>
      <c r="B188" s="159">
        <v>41719</v>
      </c>
      <c r="C188" s="118" t="s">
        <v>3521</v>
      </c>
      <c r="D188" s="119" t="s">
        <v>1082</v>
      </c>
      <c r="E188" s="162">
        <v>10183456</v>
      </c>
      <c r="F188" s="119">
        <v>25108554</v>
      </c>
      <c r="G188" s="119">
        <v>2708011</v>
      </c>
      <c r="H188" s="120" t="str">
        <f>IF(G188="","",VLOOKUP(G188,ARANCEL!$B$5:$D$121,2,FALSE))</f>
        <v xml:space="preserve">MODELO DE ESTUDIO </v>
      </c>
      <c r="I188" s="121" t="s">
        <v>347</v>
      </c>
      <c r="J188" s="119">
        <v>2</v>
      </c>
      <c r="K188" s="122">
        <f>IF(G188="","",VLOOKUP(G188,ARANCEL!$B$5:$D$121,3,FALSE)*J188)</f>
        <v>3014</v>
      </c>
      <c r="L188" s="1229" t="s">
        <v>3058</v>
      </c>
      <c r="M188" s="1229">
        <v>4500225625</v>
      </c>
      <c r="N188" s="1229">
        <v>8909</v>
      </c>
    </row>
    <row r="189" spans="1:15" ht="18" customHeight="1" x14ac:dyDescent="0.25">
      <c r="A189" s="119" t="s">
        <v>305</v>
      </c>
      <c r="B189" s="159">
        <v>41956</v>
      </c>
      <c r="C189" s="118" t="s">
        <v>8316</v>
      </c>
      <c r="D189" s="119" t="s">
        <v>63</v>
      </c>
      <c r="E189" s="162">
        <v>10281072</v>
      </c>
      <c r="F189" s="119">
        <v>28989630</v>
      </c>
      <c r="G189" s="119">
        <v>2708011</v>
      </c>
      <c r="H189" s="120" t="str">
        <f>IF(G189="","",VLOOKUP(G189,ARANCEL!$B$5:$D$121,2,FALSE))</f>
        <v xml:space="preserve">MODELO DE ESTUDIO </v>
      </c>
      <c r="I189" s="121" t="s">
        <v>702</v>
      </c>
      <c r="J189" s="119">
        <v>2</v>
      </c>
      <c r="K189" s="122">
        <f>IF(G189="","",VLOOKUP(G189,ARANCEL!$B$5:$D$121,3,FALSE)*J189)</f>
        <v>3014</v>
      </c>
      <c r="L189" s="1229" t="s">
        <v>8256</v>
      </c>
      <c r="M189" s="1229">
        <v>4500264843</v>
      </c>
      <c r="N189" s="1229" t="s">
        <v>8929</v>
      </c>
    </row>
    <row r="190" spans="1:15" ht="18" customHeight="1" x14ac:dyDescent="0.25">
      <c r="A190" s="119" t="s">
        <v>305</v>
      </c>
      <c r="B190" s="159">
        <v>41508</v>
      </c>
      <c r="C190" s="118" t="s">
        <v>928</v>
      </c>
      <c r="D190" s="119" t="s">
        <v>60</v>
      </c>
      <c r="E190" s="162">
        <v>10152549</v>
      </c>
      <c r="F190" s="119">
        <v>22585272</v>
      </c>
      <c r="G190" s="119">
        <v>2704003</v>
      </c>
      <c r="H190" s="120" t="str">
        <f>IF(G190="","",VLOOKUP(G190,ARANCEL!$B$5:$D$121,2,FALSE))</f>
        <v xml:space="preserve">CORONA PERIFERICA CON PERNO MUÑON COLADO </v>
      </c>
      <c r="I190" s="121" t="s">
        <v>326</v>
      </c>
      <c r="J190" s="119">
        <v>1</v>
      </c>
      <c r="K190" s="122">
        <f>IF(G190="","",VLOOKUP(G190,ARANCEL!$B$5:$D$121,3,FALSE)*J190)</f>
        <v>32612</v>
      </c>
      <c r="L190" s="1235" t="str">
        <f>IF(E190="","","IMPAGO")</f>
        <v>IMPAGO</v>
      </c>
      <c r="M190" s="1235" t="str">
        <f>IF(L190="IMPAGO","SIN O.C.","")</f>
        <v>SIN O.C.</v>
      </c>
      <c r="N190" s="1235" t="str">
        <f>IF(L190="IMPAGO","SIN FACT.","")</f>
        <v>SIN FACT.</v>
      </c>
    </row>
    <row r="191" spans="1:15" ht="18" customHeight="1" x14ac:dyDescent="0.25">
      <c r="A191" s="119" t="s">
        <v>305</v>
      </c>
      <c r="B191" s="159">
        <v>41750</v>
      </c>
      <c r="C191" s="118" t="s">
        <v>4039</v>
      </c>
      <c r="D191" s="119" t="s">
        <v>53</v>
      </c>
      <c r="E191" s="162">
        <v>10189681</v>
      </c>
      <c r="F191" s="119">
        <v>25701832</v>
      </c>
      <c r="G191" s="119">
        <v>2705003</v>
      </c>
      <c r="H191" s="120" t="str">
        <f>IF(G191="","",VLOOKUP(G191,ARANCEL!$B$5:$D$121,2,FALSE))</f>
        <v>INCRUSTACION ESTETICA (ART-GLASS O CERAMICA)</v>
      </c>
      <c r="I191" s="121" t="s">
        <v>317</v>
      </c>
      <c r="J191" s="119">
        <v>1</v>
      </c>
      <c r="K191" s="122">
        <f>IF(G191="","",VLOOKUP(G191,ARANCEL!$B$5:$D$121,3,FALSE)*J191)</f>
        <v>15676</v>
      </c>
      <c r="L191" s="1229" t="s">
        <v>4612</v>
      </c>
      <c r="M191" s="1229">
        <v>4500229951</v>
      </c>
      <c r="N191" s="1229">
        <v>9174</v>
      </c>
    </row>
    <row r="192" spans="1:15" ht="18" customHeight="1" x14ac:dyDescent="0.25">
      <c r="A192" s="119" t="s">
        <v>305</v>
      </c>
      <c r="B192" s="159">
        <v>41673</v>
      </c>
      <c r="C192" s="118" t="s">
        <v>2650</v>
      </c>
      <c r="D192" s="119" t="s">
        <v>723</v>
      </c>
      <c r="E192" s="162">
        <v>10172061</v>
      </c>
      <c r="F192" s="119">
        <v>24771109</v>
      </c>
      <c r="G192" s="119">
        <v>2708011</v>
      </c>
      <c r="H192" s="120" t="str">
        <f>IF(G192="","",VLOOKUP(G192,ARANCEL!$B$5:$D$121,2,FALSE))</f>
        <v xml:space="preserve">MODELO DE ESTUDIO </v>
      </c>
      <c r="I192" s="121" t="s">
        <v>702</v>
      </c>
      <c r="J192" s="119">
        <v>2</v>
      </c>
      <c r="K192" s="122">
        <f>IF(G192="","",VLOOKUP(G192,ARANCEL!$B$5:$D$121,3,FALSE)*J192)</f>
        <v>3014</v>
      </c>
      <c r="L192" s="1229" t="s">
        <v>2842</v>
      </c>
      <c r="M192" s="1229">
        <v>4500216198</v>
      </c>
      <c r="N192" s="1229">
        <v>8386</v>
      </c>
    </row>
    <row r="193" spans="1:14" ht="18" customHeight="1" x14ac:dyDescent="0.25">
      <c r="A193" s="119" t="s">
        <v>305</v>
      </c>
      <c r="B193" s="159">
        <v>41869</v>
      </c>
      <c r="C193" s="118" t="s">
        <v>1137</v>
      </c>
      <c r="D193" s="119" t="s">
        <v>727</v>
      </c>
      <c r="E193" s="162">
        <v>10243119</v>
      </c>
      <c r="F193" s="119">
        <v>27929066</v>
      </c>
      <c r="G193" s="119">
        <v>2704005</v>
      </c>
      <c r="H193" s="120" t="str">
        <f>IF(G193="","",VLOOKUP(G193,ARANCEL!$B$5:$D$121,2,FALSE))</f>
        <v>PROVISORIO</v>
      </c>
      <c r="I193" s="121" t="s">
        <v>322</v>
      </c>
      <c r="J193" s="119">
        <v>1</v>
      </c>
      <c r="K193" s="122">
        <f>IF(G193="","",VLOOKUP(G193,ARANCEL!$B$5:$D$121,3,FALSE)*J193)</f>
        <v>3250</v>
      </c>
      <c r="L193" s="1229" t="s">
        <v>6905</v>
      </c>
      <c r="M193" s="1229">
        <v>4500249664</v>
      </c>
      <c r="N193" s="1229" t="s">
        <v>7114</v>
      </c>
    </row>
    <row r="194" spans="1:14" ht="18" customHeight="1" x14ac:dyDescent="0.25">
      <c r="A194" s="119" t="s">
        <v>305</v>
      </c>
      <c r="B194" s="159">
        <v>41876</v>
      </c>
      <c r="C194" s="118" t="s">
        <v>1137</v>
      </c>
      <c r="D194" s="119" t="s">
        <v>727</v>
      </c>
      <c r="E194" s="162">
        <v>10246620</v>
      </c>
      <c r="F194" s="119">
        <v>28056218</v>
      </c>
      <c r="G194" s="119">
        <v>2704031</v>
      </c>
      <c r="H194" s="120" t="str">
        <f>IF(G194="","",VLOOKUP(G194,ARANCEL!$B$5:$D$121,2,FALSE))</f>
        <v xml:space="preserve">PERNO MUÑON METALICO </v>
      </c>
      <c r="I194" s="121" t="s">
        <v>322</v>
      </c>
      <c r="J194" s="119">
        <v>1</v>
      </c>
      <c r="K194" s="122">
        <f>IF(G194="","",VLOOKUP(G194,ARANCEL!$B$5:$D$121,3,FALSE)*J194)</f>
        <v>12246</v>
      </c>
      <c r="L194" s="1229" t="s">
        <v>6905</v>
      </c>
      <c r="M194" s="1229">
        <v>4500249664</v>
      </c>
      <c r="N194" s="1229" t="s">
        <v>7114</v>
      </c>
    </row>
    <row r="195" spans="1:14" ht="18" customHeight="1" x14ac:dyDescent="0.25">
      <c r="A195" s="119" t="s">
        <v>305</v>
      </c>
      <c r="B195" s="159">
        <v>41904</v>
      </c>
      <c r="C195" s="118" t="s">
        <v>1137</v>
      </c>
      <c r="D195" s="119" t="s">
        <v>7050</v>
      </c>
      <c r="E195" s="162">
        <v>10256768</v>
      </c>
      <c r="F195" s="119">
        <v>2792966</v>
      </c>
      <c r="G195" s="119">
        <v>2704002</v>
      </c>
      <c r="H195" s="120" t="str">
        <f>IF(G195="","",VLOOKUP(G195,ARANCEL!$B$5:$D$121,2,FALSE))</f>
        <v xml:space="preserve">CORONA PERIFERICA </v>
      </c>
      <c r="I195" s="121" t="s">
        <v>322</v>
      </c>
      <c r="J195" s="119">
        <v>1</v>
      </c>
      <c r="K195" s="122">
        <f>IF(G195="","",VLOOKUP(G195,ARANCEL!$B$5:$D$121,3,FALSE)*J195)</f>
        <v>25865</v>
      </c>
      <c r="L195" s="1229" t="s">
        <v>7548</v>
      </c>
      <c r="M195" s="1229">
        <v>4500254511</v>
      </c>
      <c r="N195" s="1229" t="s">
        <v>7555</v>
      </c>
    </row>
    <row r="196" spans="1:14" ht="18" customHeight="1" x14ac:dyDescent="0.25">
      <c r="A196" s="119" t="s">
        <v>305</v>
      </c>
      <c r="B196" s="159">
        <v>41670</v>
      </c>
      <c r="C196" s="118" t="s">
        <v>1136</v>
      </c>
      <c r="D196" s="119" t="s">
        <v>58</v>
      </c>
      <c r="E196" s="162">
        <v>10170918</v>
      </c>
      <c r="F196" s="119">
        <v>22723474</v>
      </c>
      <c r="G196" s="119">
        <v>2704003</v>
      </c>
      <c r="H196" s="120" t="str">
        <f>IF(G196="","",VLOOKUP(G196,ARANCEL!$B$5:$D$121,2,FALSE))</f>
        <v xml:space="preserve">CORONA PERIFERICA CON PERNO MUÑON COLADO </v>
      </c>
      <c r="I196" s="121" t="s">
        <v>317</v>
      </c>
      <c r="J196" s="119">
        <v>1</v>
      </c>
      <c r="K196" s="122">
        <f>IF(G196="","",VLOOKUP(G196,ARANCEL!$B$5:$D$121,3,FALSE)*J196)</f>
        <v>32612</v>
      </c>
      <c r="L196" s="1229" t="s">
        <v>2842</v>
      </c>
      <c r="M196" s="1229">
        <v>4500216197</v>
      </c>
      <c r="N196" s="1229">
        <v>8385</v>
      </c>
    </row>
    <row r="197" spans="1:14" ht="18" customHeight="1" x14ac:dyDescent="0.25">
      <c r="A197" s="119" t="s">
        <v>305</v>
      </c>
      <c r="B197" s="159">
        <v>41690</v>
      </c>
      <c r="C197" s="118" t="s">
        <v>2959</v>
      </c>
      <c r="D197" s="119" t="s">
        <v>716</v>
      </c>
      <c r="E197" s="162">
        <v>10176600</v>
      </c>
      <c r="F197" s="119">
        <v>25162256</v>
      </c>
      <c r="G197" s="119">
        <v>2708011</v>
      </c>
      <c r="H197" s="120" t="str">
        <f>IF(G197="","",VLOOKUP(G197,ARANCEL!$B$5:$D$121,2,FALSE))</f>
        <v xml:space="preserve">MODELO DE ESTUDIO </v>
      </c>
      <c r="I197" s="121" t="s">
        <v>347</v>
      </c>
      <c r="J197" s="119">
        <v>2</v>
      </c>
      <c r="K197" s="122">
        <f>IF(G197="","",VLOOKUP(G197,ARANCEL!$B$5:$D$121,3,FALSE)*J197)</f>
        <v>3014</v>
      </c>
      <c r="L197" s="1229" t="s">
        <v>3438</v>
      </c>
      <c r="M197" s="1229">
        <v>4500220764</v>
      </c>
      <c r="N197" s="1229">
        <v>8608</v>
      </c>
    </row>
    <row r="198" spans="1:14" ht="18" customHeight="1" x14ac:dyDescent="0.25">
      <c r="A198" s="119" t="s">
        <v>305</v>
      </c>
      <c r="B198" s="159">
        <v>41964</v>
      </c>
      <c r="C198" s="118" t="s">
        <v>8421</v>
      </c>
      <c r="D198" s="119" t="s">
        <v>804</v>
      </c>
      <c r="E198" s="162">
        <v>10283668</v>
      </c>
      <c r="F198" s="119">
        <v>28825010</v>
      </c>
      <c r="G198" s="119">
        <v>2704005</v>
      </c>
      <c r="H198" s="120" t="str">
        <f>IF(G198="","",VLOOKUP(G198,ARANCEL!$B$5:$D$121,2,FALSE))</f>
        <v>PROVISORIO</v>
      </c>
      <c r="I198" s="121" t="s">
        <v>322</v>
      </c>
      <c r="J198" s="119">
        <v>1</v>
      </c>
      <c r="K198" s="122">
        <f>IF(G198="","",VLOOKUP(G198,ARANCEL!$B$5:$D$121,3,FALSE)*J198)</f>
        <v>3250</v>
      </c>
      <c r="L198" s="1229" t="s">
        <v>8256</v>
      </c>
      <c r="M198" s="1229">
        <v>4500264843</v>
      </c>
      <c r="N198" s="1229" t="s">
        <v>8929</v>
      </c>
    </row>
    <row r="199" spans="1:14" ht="18" customHeight="1" x14ac:dyDescent="0.25">
      <c r="A199" s="119" t="s">
        <v>305</v>
      </c>
      <c r="B199" s="159">
        <v>41984</v>
      </c>
      <c r="C199" s="118" t="s">
        <v>8421</v>
      </c>
      <c r="D199" s="119" t="s">
        <v>804</v>
      </c>
      <c r="E199" s="162">
        <v>10293578</v>
      </c>
      <c r="F199" s="119">
        <v>28825010</v>
      </c>
      <c r="G199" s="119">
        <v>2704003</v>
      </c>
      <c r="H199" s="120" t="str">
        <f>IF(G199="","",VLOOKUP(G199,ARANCEL!$B$5:$D$121,2,FALSE))</f>
        <v xml:space="preserve">CORONA PERIFERICA CON PERNO MUÑON COLADO </v>
      </c>
      <c r="I199" s="121" t="s">
        <v>322</v>
      </c>
      <c r="J199" s="119">
        <v>1</v>
      </c>
      <c r="K199" s="122">
        <f>IF(G199="","",VLOOKUP(G199,ARANCEL!$B$5:$D$121,3,FALSE)*J199)</f>
        <v>32612</v>
      </c>
      <c r="L199" s="1349" t="s">
        <v>9431</v>
      </c>
      <c r="M199" s="1349">
        <v>4500269103</v>
      </c>
      <c r="N199" s="1349" t="s">
        <v>9457</v>
      </c>
    </row>
    <row r="200" spans="1:14" ht="18" customHeight="1" x14ac:dyDescent="0.25">
      <c r="A200" s="169" t="s">
        <v>313</v>
      </c>
      <c r="B200" s="159">
        <v>41914</v>
      </c>
      <c r="C200" s="118" t="s">
        <v>7419</v>
      </c>
      <c r="D200" s="119" t="s">
        <v>1060</v>
      </c>
      <c r="E200" s="162">
        <v>10258772</v>
      </c>
      <c r="F200" s="119">
        <v>28796178</v>
      </c>
      <c r="G200" s="119">
        <v>2708011</v>
      </c>
      <c r="H200" s="120" t="str">
        <f>IF(G200="","",VLOOKUP(G200,ARANCEL!$B$5:$D$121,2,FALSE))</f>
        <v xml:space="preserve">MODELO DE ESTUDIO </v>
      </c>
      <c r="I200" s="121"/>
      <c r="J200" s="119">
        <v>1</v>
      </c>
      <c r="K200" s="122">
        <f>IF(G200="","",VLOOKUP(G200,ARANCEL!$B$5:$D$121,3,FALSE)*J200)</f>
        <v>1507</v>
      </c>
      <c r="L200" s="1229" t="s">
        <v>7548</v>
      </c>
      <c r="M200" s="1229">
        <v>4500255815</v>
      </c>
      <c r="N200" s="1229">
        <v>10271</v>
      </c>
    </row>
    <row r="201" spans="1:14" ht="18" customHeight="1" x14ac:dyDescent="0.25">
      <c r="A201" s="165" t="s">
        <v>305</v>
      </c>
      <c r="B201" s="159">
        <v>41947</v>
      </c>
      <c r="C201" s="118" t="s">
        <v>7419</v>
      </c>
      <c r="D201" s="119" t="s">
        <v>1060</v>
      </c>
      <c r="E201" s="171">
        <v>10275834</v>
      </c>
      <c r="F201" s="119">
        <v>28796178</v>
      </c>
      <c r="G201" s="119">
        <v>2707001</v>
      </c>
      <c r="H201" s="120" t="str">
        <f>IF(G201="","",VLOOKUP(G201,ARANCEL!$B$5:$D$121,2,FALSE))</f>
        <v xml:space="preserve">PLANO DE RELAJACION </v>
      </c>
      <c r="I201" s="121" t="s">
        <v>306</v>
      </c>
      <c r="J201" s="119">
        <v>1</v>
      </c>
      <c r="K201" s="122">
        <f>IF(G201="","",VLOOKUP(G201,ARANCEL!$B$5:$D$121,3,FALSE)*J201)</f>
        <v>9221</v>
      </c>
      <c r="L201" s="1229" t="s">
        <v>8279</v>
      </c>
      <c r="M201" s="1229">
        <v>4500260619</v>
      </c>
      <c r="N201" s="1229" t="s">
        <v>8294</v>
      </c>
    </row>
    <row r="202" spans="1:14" ht="18" customHeight="1" x14ac:dyDescent="0.25">
      <c r="A202" s="119" t="s">
        <v>305</v>
      </c>
      <c r="B202" s="159">
        <v>41887</v>
      </c>
      <c r="C202" s="118" t="s">
        <v>6919</v>
      </c>
      <c r="D202" s="119" t="s">
        <v>65</v>
      </c>
      <c r="E202" s="162">
        <v>10254000</v>
      </c>
      <c r="F202" s="119">
        <v>28441741</v>
      </c>
      <c r="G202" s="119">
        <v>2708011</v>
      </c>
      <c r="H202" s="120" t="str">
        <f>IF(G202="","",VLOOKUP(G202,ARANCEL!$B$5:$D$121,2,FALSE))</f>
        <v xml:space="preserve">MODELO DE ESTUDIO </v>
      </c>
      <c r="I202" s="121" t="s">
        <v>347</v>
      </c>
      <c r="J202" s="119">
        <v>2</v>
      </c>
      <c r="K202" s="122">
        <f>IF(G202="","",VLOOKUP(G202,ARANCEL!$B$5:$D$121,3,FALSE)*J202)</f>
        <v>3014</v>
      </c>
      <c r="L202" s="1229" t="s">
        <v>7548</v>
      </c>
      <c r="M202" s="1229">
        <v>4500254511</v>
      </c>
      <c r="N202" s="1229" t="s">
        <v>7555</v>
      </c>
    </row>
    <row r="203" spans="1:14" ht="18" customHeight="1" x14ac:dyDescent="0.25">
      <c r="A203" s="119" t="s">
        <v>305</v>
      </c>
      <c r="B203" s="159">
        <v>41927</v>
      </c>
      <c r="C203" s="118" t="s">
        <v>7706</v>
      </c>
      <c r="D203" s="119" t="s">
        <v>2193</v>
      </c>
      <c r="E203" s="162">
        <v>10265990</v>
      </c>
      <c r="F203" s="119">
        <v>27549876</v>
      </c>
      <c r="G203" s="119">
        <v>2705003</v>
      </c>
      <c r="H203" s="120" t="str">
        <f>IF(G203="","",VLOOKUP(G203,ARANCEL!$B$5:$D$121,2,FALSE))</f>
        <v>INCRUSTACION ESTETICA (ART-GLASS O CERAMICA)</v>
      </c>
      <c r="I203" s="121" t="s">
        <v>8250</v>
      </c>
      <c r="J203" s="119">
        <v>2</v>
      </c>
      <c r="K203" s="122">
        <f>IF(G203="","",VLOOKUP(G203,ARANCEL!$B$5:$D$121,3,FALSE)*J203)</f>
        <v>31352</v>
      </c>
      <c r="L203" s="1229" t="s">
        <v>8279</v>
      </c>
      <c r="M203" s="1229">
        <v>4500257377</v>
      </c>
      <c r="N203" s="1229" t="s">
        <v>8280</v>
      </c>
    </row>
    <row r="204" spans="1:14" ht="18" customHeight="1" x14ac:dyDescent="0.25">
      <c r="A204" s="165" t="s">
        <v>305</v>
      </c>
      <c r="B204" s="159">
        <v>41948</v>
      </c>
      <c r="C204" s="118" t="s">
        <v>7706</v>
      </c>
      <c r="D204" s="119" t="s">
        <v>2193</v>
      </c>
      <c r="E204" s="162">
        <v>10276857</v>
      </c>
      <c r="F204" s="119">
        <v>27549876</v>
      </c>
      <c r="G204" s="119">
        <v>2705003</v>
      </c>
      <c r="H204" s="120" t="str">
        <f>IF(G204="","",VLOOKUP(G204,ARANCEL!$B$5:$D$121,2,FALSE))</f>
        <v>INCRUSTACION ESTETICA (ART-GLASS O CERAMICA)</v>
      </c>
      <c r="I204" s="121" t="s">
        <v>317</v>
      </c>
      <c r="J204" s="119">
        <v>1</v>
      </c>
      <c r="K204" s="122">
        <f>IF(G204="","",VLOOKUP(G204,ARANCEL!$B$5:$D$121,3,FALSE)*J204)</f>
        <v>15676</v>
      </c>
      <c r="L204" s="1229" t="s">
        <v>8279</v>
      </c>
      <c r="M204" s="1229">
        <v>4500260619</v>
      </c>
      <c r="N204" s="1229" t="s">
        <v>8294</v>
      </c>
    </row>
    <row r="205" spans="1:14" ht="18" customHeight="1" x14ac:dyDescent="0.25">
      <c r="A205" s="119" t="s">
        <v>305</v>
      </c>
      <c r="B205" s="159">
        <v>41876</v>
      </c>
      <c r="C205" s="118" t="s">
        <v>6573</v>
      </c>
      <c r="D205" s="119" t="s">
        <v>54</v>
      </c>
      <c r="E205" s="162">
        <v>10246623</v>
      </c>
      <c r="F205" s="119">
        <v>28120202</v>
      </c>
      <c r="G205" s="119">
        <v>2704005</v>
      </c>
      <c r="H205" s="120" t="str">
        <f>IF(G205="","",VLOOKUP(G205,ARANCEL!$B$5:$D$121,2,FALSE))</f>
        <v>PROVISORIO</v>
      </c>
      <c r="I205" s="121" t="s">
        <v>6685</v>
      </c>
      <c r="J205" s="119">
        <v>3</v>
      </c>
      <c r="K205" s="122">
        <f>IF(G205="","",VLOOKUP(G205,ARANCEL!$B$5:$D$121,3,FALSE)*J205)</f>
        <v>9750</v>
      </c>
      <c r="L205" s="1229" t="s">
        <v>6905</v>
      </c>
      <c r="M205" s="1229">
        <v>4500249664</v>
      </c>
      <c r="N205" s="1229" t="s">
        <v>7114</v>
      </c>
    </row>
    <row r="206" spans="1:14" ht="18" customHeight="1" x14ac:dyDescent="0.25">
      <c r="A206" s="119" t="s">
        <v>305</v>
      </c>
      <c r="B206" s="159">
        <v>41876</v>
      </c>
      <c r="C206" s="118" t="s">
        <v>6573</v>
      </c>
      <c r="D206" s="119" t="s">
        <v>54</v>
      </c>
      <c r="E206" s="162">
        <v>10246623</v>
      </c>
      <c r="F206" s="119">
        <v>28120202</v>
      </c>
      <c r="G206" s="119">
        <v>2704003</v>
      </c>
      <c r="H206" s="120" t="str">
        <f>IF(G206="","",VLOOKUP(G206,ARANCEL!$B$5:$D$121,2,FALSE))</f>
        <v xml:space="preserve">CORONA PERIFERICA CON PERNO MUÑON COLADO </v>
      </c>
      <c r="I206" s="121" t="s">
        <v>6685</v>
      </c>
      <c r="J206" s="119">
        <v>3</v>
      </c>
      <c r="K206" s="122">
        <f>IF(G206="","",VLOOKUP(G206,ARANCEL!$B$5:$D$121,3,FALSE)*J206)</f>
        <v>97836</v>
      </c>
      <c r="L206" s="1229" t="s">
        <v>6905</v>
      </c>
      <c r="M206" s="1229">
        <v>4500249664</v>
      </c>
      <c r="N206" s="1229" t="s">
        <v>7114</v>
      </c>
    </row>
    <row r="207" spans="1:14" ht="18" customHeight="1" x14ac:dyDescent="0.25">
      <c r="A207" s="119" t="s">
        <v>305</v>
      </c>
      <c r="B207" s="164">
        <v>42026</v>
      </c>
      <c r="C207" s="118" t="s">
        <v>9760</v>
      </c>
      <c r="D207" s="119" t="s">
        <v>1082</v>
      </c>
      <c r="E207" s="162">
        <v>10313366</v>
      </c>
      <c r="F207" s="119">
        <v>30608804</v>
      </c>
      <c r="G207" s="119">
        <v>2708011</v>
      </c>
      <c r="H207" s="120" t="str">
        <f>IF(G207="","",VLOOKUP(G207,ARANCEL!$B$5:$D$121,2,FALSE))</f>
        <v xml:space="preserve">MODELO DE ESTUDIO </v>
      </c>
      <c r="I207" s="121" t="s">
        <v>347</v>
      </c>
      <c r="J207" s="119">
        <v>2</v>
      </c>
      <c r="K207" s="122">
        <f>IF(G207="","",VLOOKUP(G207,ARANCEL!$B$5:$D$121,3,FALSE)*J207)</f>
        <v>3014</v>
      </c>
      <c r="L207" s="1235" t="str">
        <f>IF(E207="","","IMPAGO")</f>
        <v>IMPAGO</v>
      </c>
      <c r="M207" s="1235" t="str">
        <f>IF(L207="IMPAGO","SIN O.C.","")</f>
        <v>SIN O.C.</v>
      </c>
      <c r="N207" s="1235" t="str">
        <f>IF(L207="IMPAGO","SIN FACT.","")</f>
        <v>SIN FACT.</v>
      </c>
    </row>
    <row r="208" spans="1:14" ht="18" customHeight="1" x14ac:dyDescent="0.25">
      <c r="A208" s="119" t="s">
        <v>305</v>
      </c>
      <c r="B208" s="159">
        <v>41646</v>
      </c>
      <c r="C208" s="118" t="s">
        <v>1041</v>
      </c>
      <c r="D208" s="119" t="s">
        <v>727</v>
      </c>
      <c r="E208" s="162">
        <v>10168498</v>
      </c>
      <c r="F208" s="119">
        <v>24324373</v>
      </c>
      <c r="G208" s="119">
        <v>2704005</v>
      </c>
      <c r="H208" s="120" t="str">
        <f>IF(G208="","",VLOOKUP(G208,ARANCEL!$B$5:$D$121,2,FALSE))</f>
        <v>PROVISORIO</v>
      </c>
      <c r="I208" s="121" t="s">
        <v>312</v>
      </c>
      <c r="J208" s="119">
        <v>1</v>
      </c>
      <c r="K208" s="122">
        <f>IF(G208="","",VLOOKUP(G208,ARANCEL!$B$5:$D$121,3,FALSE)*J208)</f>
        <v>3250</v>
      </c>
      <c r="L208" s="1229" t="s">
        <v>2842</v>
      </c>
      <c r="M208" s="1229">
        <v>4500216183</v>
      </c>
      <c r="N208" s="1229">
        <v>8376</v>
      </c>
    </row>
    <row r="209" spans="1:14" ht="18" customHeight="1" x14ac:dyDescent="0.25">
      <c r="A209" s="119" t="s">
        <v>305</v>
      </c>
      <c r="B209" s="159">
        <v>41668</v>
      </c>
      <c r="C209" s="118" t="s">
        <v>1041</v>
      </c>
      <c r="D209" s="119" t="s">
        <v>727</v>
      </c>
      <c r="E209" s="162">
        <v>10170727</v>
      </c>
      <c r="F209" s="119">
        <v>24324373</v>
      </c>
      <c r="G209" s="119">
        <v>2704003</v>
      </c>
      <c r="H209" s="120" t="str">
        <f>IF(G209="","",VLOOKUP(G209,ARANCEL!$B$5:$D$121,2,FALSE))</f>
        <v xml:space="preserve">CORONA PERIFERICA CON PERNO MUÑON COLADO </v>
      </c>
      <c r="I209" s="121" t="s">
        <v>312</v>
      </c>
      <c r="J209" s="119">
        <v>1</v>
      </c>
      <c r="K209" s="122">
        <f>IF(G209="","",VLOOKUP(G209,ARANCEL!$B$5:$D$121,3,FALSE)*J209)</f>
        <v>32612</v>
      </c>
      <c r="L209" s="1229" t="s">
        <v>2842</v>
      </c>
      <c r="M209" s="1229">
        <v>4500216197</v>
      </c>
      <c r="N209" s="1229">
        <v>8385</v>
      </c>
    </row>
    <row r="210" spans="1:14" ht="18" customHeight="1" x14ac:dyDescent="0.25">
      <c r="A210" s="119" t="s">
        <v>305</v>
      </c>
      <c r="B210" s="159">
        <v>41803</v>
      </c>
      <c r="C210" s="118" t="s">
        <v>5101</v>
      </c>
      <c r="D210" s="119" t="s">
        <v>5102</v>
      </c>
      <c r="E210" s="162">
        <v>10209225</v>
      </c>
      <c r="F210" s="119">
        <v>26563519</v>
      </c>
      <c r="G210" s="119">
        <v>2704015</v>
      </c>
      <c r="H210" s="120" t="str">
        <f>IF(G210="","",VLOOKUP(G210,ARANCEL!$B$5:$D$121,2,FALSE))</f>
        <v xml:space="preserve">CORONA IN CERAM </v>
      </c>
      <c r="I210" s="121" t="s">
        <v>329</v>
      </c>
      <c r="J210" s="119">
        <v>1</v>
      </c>
      <c r="K210" s="122">
        <f>IF(G210="","",VLOOKUP(G210,ARANCEL!$B$5:$D$121,3,FALSE)*J210)</f>
        <v>42733</v>
      </c>
      <c r="L210" s="1229" t="s">
        <v>5742</v>
      </c>
      <c r="M210" s="1229">
        <v>4500239309</v>
      </c>
      <c r="N210" s="1229" t="s">
        <v>5749</v>
      </c>
    </row>
    <row r="211" spans="1:14" ht="18" customHeight="1" x14ac:dyDescent="0.25">
      <c r="A211" s="165" t="s">
        <v>305</v>
      </c>
      <c r="B211" s="159">
        <v>41813</v>
      </c>
      <c r="C211" s="118" t="s">
        <v>5101</v>
      </c>
      <c r="D211" s="119" t="s">
        <v>5102</v>
      </c>
      <c r="E211" s="162">
        <v>10215593</v>
      </c>
      <c r="F211" s="119">
        <v>26563519</v>
      </c>
      <c r="G211" s="119">
        <v>2704015</v>
      </c>
      <c r="H211" s="120" t="str">
        <f>IF(G211="","",VLOOKUP(G211,ARANCEL!$B$5:$D$121,2,FALSE))</f>
        <v xml:space="preserve">CORONA IN CERAM </v>
      </c>
      <c r="I211" s="121" t="s">
        <v>311</v>
      </c>
      <c r="J211" s="119">
        <v>1</v>
      </c>
      <c r="K211" s="122">
        <f>IF(G211="","",VLOOKUP(G211,ARANCEL!$B$5:$D$121,3,FALSE)*J211)</f>
        <v>42733</v>
      </c>
      <c r="L211" s="1229" t="s">
        <v>5742</v>
      </c>
      <c r="M211" s="1229">
        <v>4500239314</v>
      </c>
      <c r="N211" s="1229" t="s">
        <v>5750</v>
      </c>
    </row>
    <row r="212" spans="1:14" ht="18" customHeight="1" x14ac:dyDescent="0.25">
      <c r="A212" s="119" t="s">
        <v>305</v>
      </c>
      <c r="B212" s="159">
        <v>41898</v>
      </c>
      <c r="C212" s="118" t="s">
        <v>7058</v>
      </c>
      <c r="D212" s="119" t="s">
        <v>86</v>
      </c>
      <c r="E212" s="162">
        <v>10256383</v>
      </c>
      <c r="F212" s="119">
        <v>26969645</v>
      </c>
      <c r="G212" s="119">
        <v>2705003</v>
      </c>
      <c r="H212" s="120" t="str">
        <f>IF(G212="","",VLOOKUP(G212,ARANCEL!$B$5:$D$121,2,FALSE))</f>
        <v>INCRUSTACION ESTETICA (ART-GLASS O CERAMICA)</v>
      </c>
      <c r="I212" s="121" t="s">
        <v>312</v>
      </c>
      <c r="J212" s="119">
        <v>1</v>
      </c>
      <c r="K212" s="122">
        <f>IF(G212="","",VLOOKUP(G212,ARANCEL!$B$5:$D$121,3,FALSE)*J212)</f>
        <v>15676</v>
      </c>
      <c r="L212" s="1229" t="s">
        <v>7548</v>
      </c>
      <c r="M212" s="1229">
        <v>4500254511</v>
      </c>
      <c r="N212" s="1229" t="s">
        <v>7555</v>
      </c>
    </row>
    <row r="213" spans="1:14" ht="18" customHeight="1" x14ac:dyDescent="0.25">
      <c r="A213" s="119" t="s">
        <v>305</v>
      </c>
      <c r="B213" s="159">
        <v>41919</v>
      </c>
      <c r="C213" s="118" t="s">
        <v>7518</v>
      </c>
      <c r="D213" s="119" t="s">
        <v>63</v>
      </c>
      <c r="E213" s="162">
        <v>10262641</v>
      </c>
      <c r="F213" s="119">
        <v>28032906</v>
      </c>
      <c r="G213" s="119">
        <v>2708011</v>
      </c>
      <c r="H213" s="120" t="str">
        <f>IF(G213="","",VLOOKUP(G213,ARANCEL!$B$5:$D$121,2,FALSE))</f>
        <v xml:space="preserve">MODELO DE ESTUDIO </v>
      </c>
      <c r="I213" s="121" t="s">
        <v>347</v>
      </c>
      <c r="J213" s="119">
        <v>2</v>
      </c>
      <c r="K213" s="122">
        <f>IF(G213="","",VLOOKUP(G213,ARANCEL!$B$5:$D$121,3,FALSE)*J213)</f>
        <v>3014</v>
      </c>
      <c r="L213" s="1229" t="s">
        <v>8279</v>
      </c>
      <c r="M213" s="1229">
        <v>4500257377</v>
      </c>
      <c r="N213" s="1229" t="s">
        <v>8280</v>
      </c>
    </row>
    <row r="214" spans="1:14" ht="18" customHeight="1" x14ac:dyDescent="0.25">
      <c r="A214" s="119" t="s">
        <v>305</v>
      </c>
      <c r="B214" s="159">
        <v>41802</v>
      </c>
      <c r="C214" s="118" t="s">
        <v>5075</v>
      </c>
      <c r="D214" s="119" t="s">
        <v>57</v>
      </c>
      <c r="E214" s="162">
        <v>10208966</v>
      </c>
      <c r="F214" s="119">
        <v>24880724</v>
      </c>
      <c r="G214" s="119">
        <v>2704006</v>
      </c>
      <c r="H214" s="120" t="str">
        <f>IF(G214="","",VLOOKUP(G214,ARANCEL!$B$5:$D$121,2,FALSE))</f>
        <v xml:space="preserve">CERAMICA ALUMINOSA ANTERIOR O POSTERIOR </v>
      </c>
      <c r="I214" s="121" t="s">
        <v>1490</v>
      </c>
      <c r="J214" s="119">
        <v>4</v>
      </c>
      <c r="K214" s="122">
        <f>IF(G214="","",VLOOKUP(G214,ARANCEL!$B$5:$D$121,3,FALSE)*J214)</f>
        <v>125948</v>
      </c>
      <c r="L214" s="1229" t="s">
        <v>5742</v>
      </c>
      <c r="M214" s="1229">
        <v>4500239302</v>
      </c>
      <c r="N214" s="1229" t="s">
        <v>5748</v>
      </c>
    </row>
    <row r="215" spans="1:14" ht="18" customHeight="1" x14ac:dyDescent="0.25">
      <c r="A215" s="119" t="s">
        <v>305</v>
      </c>
      <c r="B215" s="159">
        <v>41753</v>
      </c>
      <c r="C215" s="118" t="s">
        <v>4078</v>
      </c>
      <c r="D215" s="119" t="s">
        <v>49</v>
      </c>
      <c r="E215" s="162">
        <v>10190518</v>
      </c>
      <c r="F215" s="119">
        <v>25984033</v>
      </c>
      <c r="G215" s="119">
        <v>2705003</v>
      </c>
      <c r="H215" s="120" t="str">
        <f>IF(G215="","",VLOOKUP(G215,ARANCEL!$B$5:$D$121,2,FALSE))</f>
        <v>INCRUSTACION ESTETICA (ART-GLASS O CERAMICA)</v>
      </c>
      <c r="I215" s="121" t="s">
        <v>337</v>
      </c>
      <c r="J215" s="119">
        <v>1</v>
      </c>
      <c r="K215" s="122">
        <f>IF(G215="","",VLOOKUP(G215,ARANCEL!$B$5:$D$121,3,FALSE)*J215)</f>
        <v>15676</v>
      </c>
      <c r="L215" s="1229" t="s">
        <v>4612</v>
      </c>
      <c r="M215" s="1229">
        <v>4500229951</v>
      </c>
      <c r="N215" s="1229">
        <v>9174</v>
      </c>
    </row>
    <row r="216" spans="1:14" ht="18" customHeight="1" x14ac:dyDescent="0.25">
      <c r="A216" s="119" t="s">
        <v>305</v>
      </c>
      <c r="B216" s="159">
        <v>41844</v>
      </c>
      <c r="C216" s="118" t="s">
        <v>757</v>
      </c>
      <c r="D216" s="119" t="s">
        <v>51</v>
      </c>
      <c r="E216" s="162">
        <v>10232870</v>
      </c>
      <c r="F216" s="119">
        <v>27665196</v>
      </c>
      <c r="G216" s="119">
        <v>2704005</v>
      </c>
      <c r="H216" s="120" t="str">
        <f>IF(G216="","",VLOOKUP(G216,ARANCEL!$B$5:$D$121,2,FALSE))</f>
        <v>PROVISORIO</v>
      </c>
      <c r="I216" s="121" t="s">
        <v>322</v>
      </c>
      <c r="J216" s="119">
        <v>1</v>
      </c>
      <c r="K216" s="122">
        <f>IF(G216="","",VLOOKUP(G216,ARANCEL!$B$5:$D$121,3,FALSE)*J216)</f>
        <v>3250</v>
      </c>
      <c r="L216" s="1229" t="s">
        <v>6017</v>
      </c>
      <c r="M216" s="1229">
        <v>4500245416</v>
      </c>
      <c r="N216" s="1229">
        <v>9805</v>
      </c>
    </row>
    <row r="217" spans="1:14" ht="18" customHeight="1" x14ac:dyDescent="0.25">
      <c r="A217" s="119" t="s">
        <v>305</v>
      </c>
      <c r="B217" s="159">
        <v>41844</v>
      </c>
      <c r="C217" s="118" t="s">
        <v>757</v>
      </c>
      <c r="D217" s="119" t="s">
        <v>51</v>
      </c>
      <c r="E217" s="162">
        <v>10232870</v>
      </c>
      <c r="F217" s="119">
        <v>27665196</v>
      </c>
      <c r="G217" s="119">
        <v>2704003</v>
      </c>
      <c r="H217" s="120" t="str">
        <f>IF(G217="","",VLOOKUP(G217,ARANCEL!$B$5:$D$121,2,FALSE))</f>
        <v xml:space="preserve">CORONA PERIFERICA CON PERNO MUÑON COLADO </v>
      </c>
      <c r="I217" s="121" t="s">
        <v>322</v>
      </c>
      <c r="J217" s="119">
        <v>1</v>
      </c>
      <c r="K217" s="122">
        <f>IF(G217="","",VLOOKUP(G217,ARANCEL!$B$5:$D$121,3,FALSE)*J217)</f>
        <v>32612</v>
      </c>
      <c r="L217" s="1229" t="s">
        <v>6017</v>
      </c>
      <c r="M217" s="1229">
        <v>4500245416</v>
      </c>
      <c r="N217" s="1229">
        <v>9805</v>
      </c>
    </row>
    <row r="218" spans="1:14" ht="18" customHeight="1" x14ac:dyDescent="0.25">
      <c r="A218" s="119" t="s">
        <v>305</v>
      </c>
      <c r="B218" s="164">
        <v>42007</v>
      </c>
      <c r="C218" s="118" t="s">
        <v>757</v>
      </c>
      <c r="D218" s="119" t="s">
        <v>51</v>
      </c>
      <c r="E218" s="162">
        <v>10304323</v>
      </c>
      <c r="F218" s="119">
        <v>25145378</v>
      </c>
      <c r="G218" s="119">
        <v>2702048</v>
      </c>
      <c r="H218" s="120" t="str">
        <f>IF(G218="","",VLOOKUP(G218,ARANCEL!$B$5:$D$121,2,FALSE))</f>
        <v xml:space="preserve">SERVICIO LAB. IMPLANTE CORONA CEMENTADA/ATORNILLADA </v>
      </c>
      <c r="I218" s="121" t="s">
        <v>324</v>
      </c>
      <c r="J218" s="119">
        <v>1</v>
      </c>
      <c r="K218" s="122">
        <f>IF(G218="","",VLOOKUP(G218,ARANCEL!$B$5:$D$121,3,FALSE)*J218)</f>
        <v>43857</v>
      </c>
      <c r="L218" s="1349" t="s">
        <v>9431</v>
      </c>
      <c r="M218" s="1349">
        <v>4500269103</v>
      </c>
      <c r="N218" s="1349" t="s">
        <v>9457</v>
      </c>
    </row>
    <row r="219" spans="1:14" ht="18" customHeight="1" x14ac:dyDescent="0.25">
      <c r="A219" s="119" t="s">
        <v>305</v>
      </c>
      <c r="B219" s="164">
        <v>41710</v>
      </c>
      <c r="C219" s="118" t="s">
        <v>3274</v>
      </c>
      <c r="D219" s="119" t="s">
        <v>57</v>
      </c>
      <c r="E219" s="162">
        <v>10180991</v>
      </c>
      <c r="F219" s="119">
        <v>24880724</v>
      </c>
      <c r="G219" s="119">
        <v>2704005</v>
      </c>
      <c r="H219" s="120" t="str">
        <f>IF(G219="","",VLOOKUP(G219,ARANCEL!$B$5:$D$121,2,FALSE))</f>
        <v>PROVISORIO</v>
      </c>
      <c r="I219" s="121" t="s">
        <v>763</v>
      </c>
      <c r="J219" s="119">
        <v>2</v>
      </c>
      <c r="K219" s="122">
        <f>IF(G219="","",VLOOKUP(G219,ARANCEL!$B$5:$D$121,3,FALSE)*J219)</f>
        <v>6500</v>
      </c>
      <c r="L219" s="1229" t="s">
        <v>3058</v>
      </c>
      <c r="M219" s="1229">
        <v>4500225620</v>
      </c>
      <c r="N219" s="1229">
        <v>8905</v>
      </c>
    </row>
    <row r="220" spans="1:14" ht="18" customHeight="1" x14ac:dyDescent="0.25">
      <c r="A220" s="272" t="s">
        <v>313</v>
      </c>
      <c r="B220" s="215">
        <v>41671</v>
      </c>
      <c r="C220" s="273" t="s">
        <v>3396</v>
      </c>
      <c r="D220" s="274" t="s">
        <v>828</v>
      </c>
      <c r="E220" s="274">
        <v>10178054</v>
      </c>
      <c r="F220" s="274">
        <v>25162820</v>
      </c>
      <c r="G220" s="274">
        <v>2706001</v>
      </c>
      <c r="H220" s="120" t="str">
        <f>IF(G220="","",VLOOKUP(G220,ARANCEL!$B$5:$D$121,2,FALSE))</f>
        <v xml:space="preserve">PROTESIS TOTAL ACRILICA </v>
      </c>
      <c r="I220" s="121"/>
      <c r="J220" s="119">
        <v>1</v>
      </c>
      <c r="K220" s="122">
        <f>IF(G220="","",VLOOKUP(G220,ARANCEL!$B$5:$D$121,3,FALSE)*J220)</f>
        <v>18668</v>
      </c>
      <c r="L220" s="1229" t="s">
        <v>3438</v>
      </c>
      <c r="M220" s="1229">
        <v>4500220767</v>
      </c>
      <c r="N220" s="1229">
        <v>8610</v>
      </c>
    </row>
    <row r="221" spans="1:14" ht="18" customHeight="1" x14ac:dyDescent="0.25">
      <c r="A221" s="169" t="s">
        <v>313</v>
      </c>
      <c r="B221" s="159">
        <v>41865</v>
      </c>
      <c r="C221" s="118" t="s">
        <v>6384</v>
      </c>
      <c r="D221" s="119" t="s">
        <v>1060</v>
      </c>
      <c r="E221" s="162">
        <v>10241774</v>
      </c>
      <c r="F221" s="119">
        <v>27631986</v>
      </c>
      <c r="G221" s="119">
        <v>2708011</v>
      </c>
      <c r="H221" s="120" t="str">
        <f>IF(G221="","",VLOOKUP(G221,ARANCEL!$B$5:$D$121,2,FALSE))</f>
        <v xml:space="preserve">MODELO DE ESTUDIO </v>
      </c>
      <c r="I221" s="121" t="s">
        <v>306</v>
      </c>
      <c r="J221" s="119">
        <v>1</v>
      </c>
      <c r="K221" s="122">
        <f>IF(G221="","",VLOOKUP(G221,ARANCEL!$B$5:$D$121,3,FALSE)*J221)</f>
        <v>1507</v>
      </c>
      <c r="L221" s="1229" t="s">
        <v>6905</v>
      </c>
      <c r="M221" s="1229">
        <v>4500249664</v>
      </c>
      <c r="N221" s="1229" t="s">
        <v>7114</v>
      </c>
    </row>
    <row r="222" spans="1:14" ht="18" customHeight="1" x14ac:dyDescent="0.25">
      <c r="A222" s="119" t="s">
        <v>305</v>
      </c>
      <c r="B222" s="159">
        <v>41865</v>
      </c>
      <c r="C222" s="118" t="s">
        <v>6384</v>
      </c>
      <c r="D222" s="119" t="s">
        <v>1060</v>
      </c>
      <c r="E222" s="162">
        <v>10241774</v>
      </c>
      <c r="F222" s="119">
        <v>27631986</v>
      </c>
      <c r="G222" s="119">
        <v>2707001</v>
      </c>
      <c r="H222" s="120" t="str">
        <f>IF(G222="","",VLOOKUP(G222,ARANCEL!$B$5:$D$121,2,FALSE))</f>
        <v xml:space="preserve">PLANO DE RELAJACION </v>
      </c>
      <c r="I222" s="121" t="s">
        <v>306</v>
      </c>
      <c r="J222" s="119">
        <v>1</v>
      </c>
      <c r="K222" s="122">
        <f>IF(G222="","",VLOOKUP(G222,ARANCEL!$B$5:$D$121,3,FALSE)*J222)</f>
        <v>9221</v>
      </c>
      <c r="L222" s="1229" t="s">
        <v>6905</v>
      </c>
      <c r="M222" s="1229">
        <v>4500249664</v>
      </c>
      <c r="N222" s="1229" t="s">
        <v>7114</v>
      </c>
    </row>
    <row r="223" spans="1:14" ht="18" customHeight="1" x14ac:dyDescent="0.25">
      <c r="A223" s="119" t="s">
        <v>305</v>
      </c>
      <c r="B223" s="159">
        <v>41768</v>
      </c>
      <c r="C223" s="118" t="s">
        <v>926</v>
      </c>
      <c r="D223" s="119" t="s">
        <v>50</v>
      </c>
      <c r="E223" s="162">
        <v>10194839</v>
      </c>
      <c r="F223" s="119">
        <v>25839199</v>
      </c>
      <c r="G223" s="119">
        <v>2704005</v>
      </c>
      <c r="H223" s="120" t="str">
        <f>IF(G223="","",VLOOKUP(G223,ARANCEL!$B$5:$D$121,2,FALSE))</f>
        <v>PROVISORIO</v>
      </c>
      <c r="I223" s="121" t="s">
        <v>618</v>
      </c>
      <c r="J223" s="119">
        <v>1</v>
      </c>
      <c r="K223" s="122">
        <f>IF(G223="","",VLOOKUP(G223,ARANCEL!$B$5:$D$121,3,FALSE)*J223)</f>
        <v>3250</v>
      </c>
      <c r="L223" s="1229" t="s">
        <v>5292</v>
      </c>
      <c r="M223" s="1229">
        <v>4500235340</v>
      </c>
      <c r="N223" s="1229">
        <v>9394</v>
      </c>
    </row>
    <row r="224" spans="1:14" ht="18" customHeight="1" x14ac:dyDescent="0.25">
      <c r="A224" s="119" t="s">
        <v>305</v>
      </c>
      <c r="B224" s="159">
        <v>41789</v>
      </c>
      <c r="C224" s="118" t="s">
        <v>926</v>
      </c>
      <c r="D224" s="119" t="s">
        <v>50</v>
      </c>
      <c r="E224" s="162">
        <v>10203639</v>
      </c>
      <c r="F224" s="119">
        <v>25839199</v>
      </c>
      <c r="G224" s="119">
        <v>2704003</v>
      </c>
      <c r="H224" s="120" t="str">
        <f>IF(G224="","",VLOOKUP(G224,ARANCEL!$B$5:$D$121,2,FALSE))</f>
        <v xml:space="preserve">CORONA PERIFERICA CON PERNO MUÑON COLADO </v>
      </c>
      <c r="I224" s="121" t="s">
        <v>618</v>
      </c>
      <c r="J224" s="119">
        <v>1</v>
      </c>
      <c r="K224" s="122">
        <f>IF(G224="","",VLOOKUP(G224,ARANCEL!$B$5:$D$121,3,FALSE)*J224)</f>
        <v>32612</v>
      </c>
      <c r="L224" s="1229" t="s">
        <v>5292</v>
      </c>
      <c r="M224" s="1229">
        <v>4500235321</v>
      </c>
      <c r="N224" s="1229">
        <v>9404</v>
      </c>
    </row>
    <row r="225" spans="1:14" ht="18" customHeight="1" x14ac:dyDescent="0.25">
      <c r="A225" s="119" t="s">
        <v>305</v>
      </c>
      <c r="B225" s="159">
        <v>41737</v>
      </c>
      <c r="C225" s="118" t="s">
        <v>3763</v>
      </c>
      <c r="D225" s="119" t="s">
        <v>804</v>
      </c>
      <c r="E225" s="162">
        <v>10186444</v>
      </c>
      <c r="F225" s="119">
        <v>25807033</v>
      </c>
      <c r="G225" s="119">
        <v>2705003</v>
      </c>
      <c r="H225" s="120" t="str">
        <f>IF(G225="","",VLOOKUP(G225,ARANCEL!$B$5:$D$121,2,FALSE))</f>
        <v>INCRUSTACION ESTETICA (ART-GLASS O CERAMICA)</v>
      </c>
      <c r="I225" s="121" t="s">
        <v>312</v>
      </c>
      <c r="J225" s="119">
        <v>1</v>
      </c>
      <c r="K225" s="122">
        <f>IF(G225="","",VLOOKUP(G225,ARANCEL!$B$5:$D$121,3,FALSE)*J225)</f>
        <v>15676</v>
      </c>
      <c r="L225" s="1229" t="s">
        <v>4612</v>
      </c>
      <c r="M225" s="1229">
        <v>4500229948</v>
      </c>
      <c r="N225" s="1229">
        <v>9172</v>
      </c>
    </row>
    <row r="226" spans="1:14" s="183" customFormat="1" x14ac:dyDescent="0.25">
      <c r="A226" s="119" t="s">
        <v>305</v>
      </c>
      <c r="B226" s="159">
        <v>41641</v>
      </c>
      <c r="C226" s="118" t="s">
        <v>822</v>
      </c>
      <c r="D226" s="119" t="s">
        <v>51</v>
      </c>
      <c r="E226" s="162">
        <v>10168481</v>
      </c>
      <c r="F226" s="119">
        <v>21972946</v>
      </c>
      <c r="G226" s="119">
        <v>2702048</v>
      </c>
      <c r="H226" s="120" t="str">
        <f>IF(G226="","",VLOOKUP(G226,ARANCEL!$B$5:$D$121,2,FALSE))</f>
        <v xml:space="preserve">SERVICIO LAB. IMPLANTE CORONA CEMENTADA/ATORNILLADA </v>
      </c>
      <c r="I226" s="121" t="s">
        <v>323</v>
      </c>
      <c r="J226" s="119">
        <v>1</v>
      </c>
      <c r="K226" s="122">
        <f>IF(G226="","",VLOOKUP(G226,ARANCEL!$B$5:$D$121,3,FALSE)*J226)</f>
        <v>43857</v>
      </c>
      <c r="L226" s="1235" t="str">
        <f>IF(E226="","","IMPAGO")</f>
        <v>IMPAGO</v>
      </c>
      <c r="M226" s="1235" t="str">
        <f>IF(L226="IMPAGO","SIN O.C.","")</f>
        <v>SIN O.C.</v>
      </c>
      <c r="N226" s="1235" t="str">
        <f>IF(L226="IMPAGO","SIN FACT.","")</f>
        <v>SIN FACT.</v>
      </c>
    </row>
    <row r="227" spans="1:14" s="183" customFormat="1" x14ac:dyDescent="0.25">
      <c r="A227" s="119" t="s">
        <v>305</v>
      </c>
      <c r="B227" s="159">
        <v>41725</v>
      </c>
      <c r="C227" s="118" t="s">
        <v>1826</v>
      </c>
      <c r="D227" s="119" t="s">
        <v>63</v>
      </c>
      <c r="E227" s="162">
        <v>10184825</v>
      </c>
      <c r="F227" s="119">
        <v>25390367</v>
      </c>
      <c r="G227" s="119">
        <v>2708011</v>
      </c>
      <c r="H227" s="120" t="str">
        <f>IF(G227="","",VLOOKUP(G227,ARANCEL!$B$5:$D$121,2,FALSE))</f>
        <v xml:space="preserve">MODELO DE ESTUDIO </v>
      </c>
      <c r="I227" s="121" t="s">
        <v>702</v>
      </c>
      <c r="J227" s="119">
        <v>2</v>
      </c>
      <c r="K227" s="122">
        <f>IF(G227="","",VLOOKUP(G227,ARANCEL!$B$5:$D$121,3,FALSE)*J227)</f>
        <v>3014</v>
      </c>
      <c r="L227" s="1229" t="s">
        <v>3058</v>
      </c>
      <c r="M227" s="1229">
        <v>4500225626</v>
      </c>
      <c r="N227" s="1229">
        <v>8910</v>
      </c>
    </row>
    <row r="228" spans="1:14" ht="18" customHeight="1" x14ac:dyDescent="0.25">
      <c r="A228" s="119" t="s">
        <v>305</v>
      </c>
      <c r="B228" s="164">
        <v>41992</v>
      </c>
      <c r="C228" s="118" t="s">
        <v>9111</v>
      </c>
      <c r="D228" s="119" t="s">
        <v>52</v>
      </c>
      <c r="E228" s="162">
        <v>10299965</v>
      </c>
      <c r="F228" s="119">
        <v>29836151</v>
      </c>
      <c r="G228" s="119">
        <v>2705003</v>
      </c>
      <c r="H228" s="120" t="str">
        <f>IF(G228="","",VLOOKUP(G228,ARANCEL!$B$5:$D$121,2,FALSE))</f>
        <v>INCRUSTACION ESTETICA (ART-GLASS O CERAMICA)</v>
      </c>
      <c r="I228" s="121" t="s">
        <v>322</v>
      </c>
      <c r="J228" s="119">
        <v>1</v>
      </c>
      <c r="K228" s="122">
        <f>IF(G228="","",VLOOKUP(G228,ARANCEL!$B$5:$D$121,3,FALSE)*J228)</f>
        <v>15676</v>
      </c>
      <c r="L228" s="1349" t="s">
        <v>9431</v>
      </c>
      <c r="M228" s="1349">
        <v>4500269103</v>
      </c>
      <c r="N228" s="1349" t="s">
        <v>9457</v>
      </c>
    </row>
    <row r="229" spans="1:14" ht="18" customHeight="1" x14ac:dyDescent="0.25">
      <c r="A229" s="119" t="s">
        <v>305</v>
      </c>
      <c r="B229" s="159">
        <v>41851</v>
      </c>
      <c r="C229" s="118" t="s">
        <v>6112</v>
      </c>
      <c r="D229" s="119" t="s">
        <v>49</v>
      </c>
      <c r="E229" s="162">
        <v>10233907</v>
      </c>
      <c r="F229" s="119">
        <v>27622887</v>
      </c>
      <c r="G229" s="119">
        <v>2705003</v>
      </c>
      <c r="H229" s="120" t="str">
        <f>IF(G229="","",VLOOKUP(G229,ARANCEL!$B$5:$D$121,2,FALSE))</f>
        <v>INCRUSTACION ESTETICA (ART-GLASS O CERAMICA)</v>
      </c>
      <c r="I229" s="121" t="s">
        <v>326</v>
      </c>
      <c r="J229" s="119">
        <v>1</v>
      </c>
      <c r="K229" s="122">
        <f>IF(G229="","",VLOOKUP(G229,ARANCEL!$B$5:$D$121,3,FALSE)*J229)</f>
        <v>15676</v>
      </c>
      <c r="L229" s="1229" t="s">
        <v>6017</v>
      </c>
      <c r="M229" s="1229">
        <v>4500245416</v>
      </c>
      <c r="N229" s="1229">
        <v>9805</v>
      </c>
    </row>
    <row r="230" spans="1:14" ht="18" customHeight="1" x14ac:dyDescent="0.25">
      <c r="A230" s="119" t="s">
        <v>305</v>
      </c>
      <c r="B230" s="159">
        <v>41731</v>
      </c>
      <c r="C230" s="118" t="s">
        <v>3723</v>
      </c>
      <c r="D230" s="119" t="s">
        <v>52</v>
      </c>
      <c r="E230" s="162">
        <v>10185794</v>
      </c>
      <c r="F230" s="119">
        <v>25760947</v>
      </c>
      <c r="G230" s="119">
        <v>2704005</v>
      </c>
      <c r="H230" s="120" t="str">
        <f>IF(G230="","",VLOOKUP(G230,ARANCEL!$B$5:$D$121,2,FALSE))</f>
        <v>PROVISORIO</v>
      </c>
      <c r="I230" s="121" t="s">
        <v>325</v>
      </c>
      <c r="J230" s="119">
        <v>1</v>
      </c>
      <c r="K230" s="122">
        <f>IF(G230="","",VLOOKUP(G230,ARANCEL!$B$5:$D$121,3,FALSE)*J230)</f>
        <v>3250</v>
      </c>
      <c r="L230" s="1229" t="s">
        <v>4612</v>
      </c>
      <c r="M230" s="1229">
        <v>4500229946</v>
      </c>
      <c r="N230" s="1229">
        <v>9170</v>
      </c>
    </row>
    <row r="231" spans="1:14" ht="18" customHeight="1" x14ac:dyDescent="0.25">
      <c r="A231" s="119" t="s">
        <v>305</v>
      </c>
      <c r="B231" s="159">
        <v>41738</v>
      </c>
      <c r="C231" s="118" t="s">
        <v>3723</v>
      </c>
      <c r="D231" s="119" t="s">
        <v>52</v>
      </c>
      <c r="E231" s="162">
        <v>10187124</v>
      </c>
      <c r="F231" s="119">
        <v>25760947</v>
      </c>
      <c r="G231" s="119">
        <v>2704003</v>
      </c>
      <c r="H231" s="120" t="str">
        <f>IF(G231="","",VLOOKUP(G231,ARANCEL!$B$5:$D$121,2,FALSE))</f>
        <v xml:space="preserve">CORONA PERIFERICA CON PERNO MUÑON COLADO </v>
      </c>
      <c r="I231" s="121" t="s">
        <v>325</v>
      </c>
      <c r="J231" s="119">
        <v>1</v>
      </c>
      <c r="K231" s="122">
        <f>IF(G231="","",VLOOKUP(G231,ARANCEL!$B$5:$D$121,3,FALSE)*J231)</f>
        <v>32612</v>
      </c>
      <c r="L231" s="1229" t="s">
        <v>4612</v>
      </c>
      <c r="M231" s="1229">
        <v>4500229947</v>
      </c>
      <c r="N231" s="1229">
        <v>9171</v>
      </c>
    </row>
    <row r="232" spans="1:14" ht="18" customHeight="1" x14ac:dyDescent="0.25">
      <c r="A232" s="119" t="s">
        <v>305</v>
      </c>
      <c r="B232" s="159">
        <v>41647</v>
      </c>
      <c r="C232" s="118" t="s">
        <v>821</v>
      </c>
      <c r="D232" s="119" t="s">
        <v>54</v>
      </c>
      <c r="E232" s="162">
        <v>10084054</v>
      </c>
      <c r="F232" s="119">
        <v>13143049</v>
      </c>
      <c r="G232" s="119">
        <v>2702048</v>
      </c>
      <c r="H232" s="120" t="str">
        <f>IF(G232="","",VLOOKUP(G232,ARANCEL!$B$5:$D$121,2,FALSE))</f>
        <v xml:space="preserve">SERVICIO LAB. IMPLANTE CORONA CEMENTADA/ATORNILLADA </v>
      </c>
      <c r="I232" s="121" t="s">
        <v>337</v>
      </c>
      <c r="J232" s="119">
        <v>1</v>
      </c>
      <c r="K232" s="122">
        <f>IF(G232="","",VLOOKUP(G232,ARANCEL!$B$5:$D$121,3,FALSE)*J232)</f>
        <v>43857</v>
      </c>
      <c r="L232" s="1237" t="s">
        <v>783</v>
      </c>
      <c r="M232" s="1237">
        <v>4500111547</v>
      </c>
      <c r="N232" s="1237" t="str">
        <f>IF(L232="IMPAGO","SIN FACT.","")</f>
        <v/>
      </c>
    </row>
    <row r="233" spans="1:14" ht="18" customHeight="1" x14ac:dyDescent="0.25">
      <c r="A233" s="119" t="s">
        <v>305</v>
      </c>
      <c r="B233" s="159">
        <v>41743</v>
      </c>
      <c r="C233" s="118" t="s">
        <v>3901</v>
      </c>
      <c r="D233" s="119" t="s">
        <v>944</v>
      </c>
      <c r="E233" s="162">
        <v>10187847</v>
      </c>
      <c r="F233" s="119">
        <v>24954616</v>
      </c>
      <c r="G233" s="119">
        <v>2705003</v>
      </c>
      <c r="H233" s="120" t="str">
        <f>IF(G233="","",VLOOKUP(G233,ARANCEL!$B$5:$D$121,2,FALSE))</f>
        <v>INCRUSTACION ESTETICA (ART-GLASS O CERAMICA)</v>
      </c>
      <c r="I233" s="121" t="s">
        <v>4014</v>
      </c>
      <c r="J233" s="119">
        <v>2</v>
      </c>
      <c r="K233" s="122">
        <f>IF(G233="","",VLOOKUP(G233,ARANCEL!$B$5:$D$121,3,FALSE)*J233)</f>
        <v>31352</v>
      </c>
      <c r="L233" s="1229" t="s">
        <v>4612</v>
      </c>
      <c r="M233" s="1229">
        <v>4500229950</v>
      </c>
      <c r="N233" s="1229">
        <v>9173</v>
      </c>
    </row>
    <row r="234" spans="1:14" ht="18" customHeight="1" x14ac:dyDescent="0.25">
      <c r="A234" s="119" t="s">
        <v>305</v>
      </c>
      <c r="B234" s="159">
        <v>41939</v>
      </c>
      <c r="C234" s="118" t="s">
        <v>7847</v>
      </c>
      <c r="D234" s="119" t="s">
        <v>54</v>
      </c>
      <c r="E234" s="162">
        <v>10270654</v>
      </c>
      <c r="F234" s="119">
        <v>29250593</v>
      </c>
      <c r="G234" s="119">
        <v>2704005</v>
      </c>
      <c r="H234" s="120" t="str">
        <f>IF(G234="","",VLOOKUP(G234,ARANCEL!$B$5:$D$121,2,FALSE))</f>
        <v>PROVISORIO</v>
      </c>
      <c r="I234" s="121" t="s">
        <v>318</v>
      </c>
      <c r="J234" s="119">
        <v>1</v>
      </c>
      <c r="K234" s="122">
        <f>IF(G234="","",VLOOKUP(G234,ARANCEL!$B$5:$D$121,3,FALSE)*J234)</f>
        <v>3250</v>
      </c>
      <c r="L234" s="1229" t="s">
        <v>8279</v>
      </c>
      <c r="M234" s="1229">
        <v>4500259624</v>
      </c>
      <c r="N234" s="1229" t="s">
        <v>8292</v>
      </c>
    </row>
    <row r="235" spans="1:14" ht="18" customHeight="1" x14ac:dyDescent="0.25">
      <c r="A235" s="119" t="s">
        <v>305</v>
      </c>
      <c r="B235" s="159">
        <v>41974</v>
      </c>
      <c r="C235" s="118" t="s">
        <v>7847</v>
      </c>
      <c r="D235" s="119" t="s">
        <v>54</v>
      </c>
      <c r="E235" s="162">
        <v>10288248</v>
      </c>
      <c r="F235" s="119">
        <v>29250593</v>
      </c>
      <c r="G235" s="119">
        <v>2704003</v>
      </c>
      <c r="H235" s="120" t="str">
        <f>IF(G235="","",VLOOKUP(G235,ARANCEL!$B$5:$D$121,2,FALSE))</f>
        <v xml:space="preserve">CORONA PERIFERICA CON PERNO MUÑON COLADO </v>
      </c>
      <c r="I235" s="121" t="s">
        <v>318</v>
      </c>
      <c r="J235" s="119">
        <v>1</v>
      </c>
      <c r="K235" s="122">
        <f>IF(G235="","",VLOOKUP(G235,ARANCEL!$B$5:$D$121,3,FALSE)*J235)</f>
        <v>32612</v>
      </c>
      <c r="L235" s="1229" t="s">
        <v>8256</v>
      </c>
      <c r="M235" s="1229">
        <v>4500264843</v>
      </c>
      <c r="N235" s="1229" t="s">
        <v>8929</v>
      </c>
    </row>
    <row r="236" spans="1:14" ht="18" customHeight="1" x14ac:dyDescent="0.25">
      <c r="A236" s="119" t="s">
        <v>305</v>
      </c>
      <c r="B236" s="159">
        <v>41701</v>
      </c>
      <c r="C236" s="118" t="s">
        <v>3693</v>
      </c>
      <c r="D236" s="119" t="s">
        <v>58</v>
      </c>
      <c r="E236" s="162">
        <v>10185716</v>
      </c>
      <c r="F236" s="119">
        <v>25051545</v>
      </c>
      <c r="G236" s="119">
        <v>2705003</v>
      </c>
      <c r="H236" s="120" t="str">
        <f>IF(G236="","",VLOOKUP(G236,ARANCEL!$B$5:$D$121,2,FALSE))</f>
        <v>INCRUSTACION ESTETICA (ART-GLASS O CERAMICA)</v>
      </c>
      <c r="I236" s="121" t="s">
        <v>312</v>
      </c>
      <c r="J236" s="119">
        <v>1</v>
      </c>
      <c r="K236" s="122">
        <f>IF(G236="","",VLOOKUP(G236,ARANCEL!$B$5:$D$121,3,FALSE)*J236)</f>
        <v>15676</v>
      </c>
      <c r="L236" s="1229" t="s">
        <v>3058</v>
      </c>
      <c r="M236" s="1229">
        <v>4500225622</v>
      </c>
      <c r="N236" s="1229">
        <v>8907</v>
      </c>
    </row>
    <row r="237" spans="1:14" ht="18" customHeight="1" x14ac:dyDescent="0.25">
      <c r="A237" s="169" t="s">
        <v>313</v>
      </c>
      <c r="B237" s="159">
        <v>41852</v>
      </c>
      <c r="C237" s="1154" t="s">
        <v>7113</v>
      </c>
      <c r="D237" s="1155" t="s">
        <v>1082</v>
      </c>
      <c r="E237" s="1157">
        <v>10236632</v>
      </c>
      <c r="F237" s="1157">
        <v>27385370</v>
      </c>
      <c r="G237" s="1157">
        <v>2708007</v>
      </c>
      <c r="H237" s="120" t="str">
        <f>IF(G237="","",VLOOKUP(G237,ARANCEL!$B$5:$D$121,2,FALSE))</f>
        <v xml:space="preserve">REPARACIONES SIMPLES ORTODONCIA </v>
      </c>
      <c r="I237" s="121"/>
      <c r="J237" s="119">
        <v>2</v>
      </c>
      <c r="K237" s="122">
        <f>IF(G237="","",VLOOKUP(G237,ARANCEL!$B$5:$D$121,3,FALSE)*J237)</f>
        <v>18522</v>
      </c>
      <c r="L237" s="1229" t="s">
        <v>6905</v>
      </c>
      <c r="M237" s="1229">
        <v>4500249664</v>
      </c>
      <c r="N237" s="1229" t="s">
        <v>7114</v>
      </c>
    </row>
    <row r="238" spans="1:14" ht="18" customHeight="1" x14ac:dyDescent="0.25">
      <c r="A238" s="119" t="s">
        <v>305</v>
      </c>
      <c r="B238" s="159">
        <v>41806</v>
      </c>
      <c r="C238" s="118" t="s">
        <v>5233</v>
      </c>
      <c r="D238" s="119" t="s">
        <v>58</v>
      </c>
      <c r="E238" s="162">
        <v>10210618</v>
      </c>
      <c r="F238" s="119">
        <v>26944374</v>
      </c>
      <c r="G238" s="119">
        <v>2704005</v>
      </c>
      <c r="H238" s="120" t="str">
        <f>IF(G238="","",VLOOKUP(G238,ARANCEL!$B$5:$D$121,2,FALSE))</f>
        <v>PROVISORIO</v>
      </c>
      <c r="I238" s="121" t="s">
        <v>325</v>
      </c>
      <c r="J238" s="119">
        <v>1</v>
      </c>
      <c r="K238" s="122">
        <f>IF(G238="","",VLOOKUP(G238,ARANCEL!$B$5:$D$121,3,FALSE)*J238)</f>
        <v>3250</v>
      </c>
      <c r="L238" s="1229" t="s">
        <v>5742</v>
      </c>
      <c r="M238" s="1229">
        <v>4500239309</v>
      </c>
      <c r="N238" s="1229" t="s">
        <v>5749</v>
      </c>
    </row>
    <row r="239" spans="1:14" ht="18" customHeight="1" x14ac:dyDescent="0.25">
      <c r="A239" s="119" t="s">
        <v>305</v>
      </c>
      <c r="B239" s="159">
        <v>41809</v>
      </c>
      <c r="C239" s="118" t="s">
        <v>5233</v>
      </c>
      <c r="D239" s="119" t="s">
        <v>58</v>
      </c>
      <c r="E239" s="162">
        <v>10214216</v>
      </c>
      <c r="F239" s="119">
        <v>27064354</v>
      </c>
      <c r="G239" s="119">
        <v>2704005</v>
      </c>
      <c r="H239" s="120" t="str">
        <f>IF(G239="","",VLOOKUP(G239,ARANCEL!$B$5:$D$121,2,FALSE))</f>
        <v>PROVISORIO</v>
      </c>
      <c r="I239" s="121" t="s">
        <v>329</v>
      </c>
      <c r="J239" s="119">
        <v>1</v>
      </c>
      <c r="K239" s="122">
        <f>IF(G239="","",VLOOKUP(G239,ARANCEL!$B$5:$D$121,3,FALSE)*J239)</f>
        <v>3250</v>
      </c>
      <c r="L239" s="1229" t="s">
        <v>5742</v>
      </c>
      <c r="M239" s="1229">
        <v>4500239309</v>
      </c>
      <c r="N239" s="1229" t="s">
        <v>5749</v>
      </c>
    </row>
    <row r="240" spans="1:14" ht="18" customHeight="1" x14ac:dyDescent="0.25">
      <c r="A240" s="119" t="s">
        <v>305</v>
      </c>
      <c r="B240" s="159">
        <v>41813</v>
      </c>
      <c r="C240" s="118" t="s">
        <v>5233</v>
      </c>
      <c r="D240" s="119" t="s">
        <v>58</v>
      </c>
      <c r="E240" s="162">
        <v>10214215</v>
      </c>
      <c r="F240" s="119">
        <v>26944374</v>
      </c>
      <c r="G240" s="119">
        <v>2704003</v>
      </c>
      <c r="H240" s="120" t="str">
        <f>IF(G240="","",VLOOKUP(G240,ARANCEL!$B$5:$D$121,2,FALSE))</f>
        <v xml:space="preserve">CORONA PERIFERICA CON PERNO MUÑON COLADO </v>
      </c>
      <c r="I240" s="121" t="s">
        <v>329</v>
      </c>
      <c r="J240" s="119">
        <v>1</v>
      </c>
      <c r="K240" s="122">
        <f>IF(G240="","",VLOOKUP(G240,ARANCEL!$B$5:$D$121,3,FALSE)*J240)</f>
        <v>32612</v>
      </c>
      <c r="L240" s="1229" t="s">
        <v>5742</v>
      </c>
      <c r="M240" s="1229">
        <v>4500239309</v>
      </c>
      <c r="N240" s="1229" t="s">
        <v>5749</v>
      </c>
    </row>
    <row r="241" spans="1:14" ht="18" customHeight="1" x14ac:dyDescent="0.25">
      <c r="A241" s="119" t="s">
        <v>305</v>
      </c>
      <c r="B241" s="159">
        <v>41851</v>
      </c>
      <c r="C241" s="118" t="s">
        <v>5233</v>
      </c>
      <c r="D241" s="119" t="s">
        <v>58</v>
      </c>
      <c r="E241" s="162">
        <v>10235381</v>
      </c>
      <c r="F241" s="119">
        <v>27064354</v>
      </c>
      <c r="G241" s="119">
        <v>2704003</v>
      </c>
      <c r="H241" s="120" t="str">
        <f>IF(G241="","",VLOOKUP(G241,ARANCEL!$B$5:$D$121,2,FALSE))</f>
        <v xml:space="preserve">CORONA PERIFERICA CON PERNO MUÑON COLADO </v>
      </c>
      <c r="I241" s="121" t="s">
        <v>325</v>
      </c>
      <c r="J241" s="119">
        <v>1</v>
      </c>
      <c r="K241" s="122">
        <f>IF(G241="","",VLOOKUP(G241,ARANCEL!$B$5:$D$121,3,FALSE)*J241)</f>
        <v>32612</v>
      </c>
      <c r="L241" s="1229" t="s">
        <v>6017</v>
      </c>
      <c r="M241" s="1229">
        <v>4500245416</v>
      </c>
      <c r="N241" s="1229">
        <v>9805</v>
      </c>
    </row>
    <row r="242" spans="1:14" ht="18" customHeight="1" x14ac:dyDescent="0.25">
      <c r="A242" s="119" t="s">
        <v>305</v>
      </c>
      <c r="B242" s="164">
        <v>41999</v>
      </c>
      <c r="C242" s="118" t="s">
        <v>9131</v>
      </c>
      <c r="D242" s="119" t="s">
        <v>3328</v>
      </c>
      <c r="E242" s="162">
        <v>10301650</v>
      </c>
      <c r="F242" s="119">
        <v>29960797</v>
      </c>
      <c r="G242" s="119">
        <v>2708011</v>
      </c>
      <c r="H242" s="120" t="str">
        <f>IF(G242="","",VLOOKUP(G242,ARANCEL!$B$5:$D$121,2,FALSE))</f>
        <v xml:space="preserve">MODELO DE ESTUDIO </v>
      </c>
      <c r="I242" s="121" t="s">
        <v>306</v>
      </c>
      <c r="J242" s="119">
        <v>1</v>
      </c>
      <c r="K242" s="122">
        <f>IF(G242="","",VLOOKUP(G242,ARANCEL!$B$5:$D$121,3,FALSE)*J242)</f>
        <v>1507</v>
      </c>
      <c r="L242" s="1349" t="s">
        <v>9431</v>
      </c>
      <c r="M242" s="1349">
        <v>4500269103</v>
      </c>
      <c r="N242" s="1349" t="s">
        <v>9457</v>
      </c>
    </row>
    <row r="243" spans="1:14" ht="18" customHeight="1" x14ac:dyDescent="0.25">
      <c r="A243" s="119" t="s">
        <v>305</v>
      </c>
      <c r="B243" s="164">
        <v>42000</v>
      </c>
      <c r="C243" s="118" t="s">
        <v>9131</v>
      </c>
      <c r="D243" s="119" t="s">
        <v>3328</v>
      </c>
      <c r="E243" s="162">
        <v>10303022</v>
      </c>
      <c r="F243" s="119">
        <v>29960797</v>
      </c>
      <c r="G243" s="119">
        <v>2707003</v>
      </c>
      <c r="H243" s="120" t="str">
        <f>IF(G243="","",VLOOKUP(G243,ARANCEL!$B$5:$D$121,2,FALSE))</f>
        <v xml:space="preserve">ESTAMPADO </v>
      </c>
      <c r="I243" s="121" t="s">
        <v>306</v>
      </c>
      <c r="J243" s="119">
        <v>1</v>
      </c>
      <c r="K243" s="122">
        <f>IF(G243="","",VLOOKUP(G243,ARANCEL!$B$5:$D$121,3,FALSE)*J243)</f>
        <v>6028</v>
      </c>
      <c r="L243" s="1349" t="s">
        <v>9431</v>
      </c>
      <c r="M243" s="1349">
        <v>4500269103</v>
      </c>
      <c r="N243" s="1349" t="s">
        <v>9457</v>
      </c>
    </row>
    <row r="244" spans="1:14" ht="18" customHeight="1" x14ac:dyDescent="0.25">
      <c r="A244" s="119" t="s">
        <v>305</v>
      </c>
      <c r="B244" s="159">
        <v>41710</v>
      </c>
      <c r="C244" s="118" t="s">
        <v>3336</v>
      </c>
      <c r="D244" s="119" t="s">
        <v>63</v>
      </c>
      <c r="E244" s="162">
        <v>10181100</v>
      </c>
      <c r="F244" s="119">
        <v>25225266</v>
      </c>
      <c r="G244" s="119">
        <v>2708011</v>
      </c>
      <c r="H244" s="120" t="str">
        <f>IF(G244="","",VLOOKUP(G244,ARANCEL!$B$5:$D$121,2,FALSE))</f>
        <v xml:space="preserve">MODELO DE ESTUDIO </v>
      </c>
      <c r="I244" s="121" t="s">
        <v>347</v>
      </c>
      <c r="J244" s="119">
        <v>2</v>
      </c>
      <c r="K244" s="122">
        <f>IF(G244="","",VLOOKUP(G244,ARANCEL!$B$5:$D$121,3,FALSE)*J244)</f>
        <v>3014</v>
      </c>
      <c r="L244" s="1229" t="s">
        <v>3058</v>
      </c>
      <c r="M244" s="1229">
        <v>4500225626</v>
      </c>
      <c r="N244" s="1229">
        <v>8910</v>
      </c>
    </row>
    <row r="245" spans="1:14" ht="18" customHeight="1" x14ac:dyDescent="0.25">
      <c r="A245" s="119" t="s">
        <v>305</v>
      </c>
      <c r="B245" s="159">
        <v>41659</v>
      </c>
      <c r="C245" s="118" t="s">
        <v>1139</v>
      </c>
      <c r="D245" s="119" t="s">
        <v>63</v>
      </c>
      <c r="E245" s="162">
        <v>10169985</v>
      </c>
      <c r="F245" s="119">
        <v>24389179</v>
      </c>
      <c r="G245" s="119">
        <v>2708011</v>
      </c>
      <c r="H245" s="120" t="str">
        <f>IF(G245="","",VLOOKUP(G245,ARANCEL!$B$5:$D$121,2,FALSE))</f>
        <v xml:space="preserve">MODELO DE ESTUDIO </v>
      </c>
      <c r="I245" s="121" t="s">
        <v>702</v>
      </c>
      <c r="J245" s="119">
        <v>2</v>
      </c>
      <c r="K245" s="122">
        <f>IF(G245="","",VLOOKUP(G245,ARANCEL!$B$5:$D$121,3,FALSE)*J245)</f>
        <v>3014</v>
      </c>
      <c r="L245" s="1229" t="s">
        <v>2842</v>
      </c>
      <c r="M245" s="1229">
        <v>4500216188</v>
      </c>
      <c r="N245" s="1229">
        <v>8383</v>
      </c>
    </row>
    <row r="246" spans="1:14" ht="18" customHeight="1" x14ac:dyDescent="0.25">
      <c r="A246" s="169" t="s">
        <v>305</v>
      </c>
      <c r="B246" s="164">
        <v>42023</v>
      </c>
      <c r="C246" s="118" t="s">
        <v>9538</v>
      </c>
      <c r="D246" s="119" t="s">
        <v>706</v>
      </c>
      <c r="E246" s="162">
        <v>10309218</v>
      </c>
      <c r="F246" s="119">
        <v>30533712</v>
      </c>
      <c r="G246" s="119">
        <v>2708011</v>
      </c>
      <c r="H246" s="120" t="str">
        <f>IF(G246="","",VLOOKUP(G246,ARANCEL!$B$5:$D$121,2,FALSE))</f>
        <v xml:space="preserve">MODELO DE ESTUDIO </v>
      </c>
      <c r="I246" s="121" t="s">
        <v>306</v>
      </c>
      <c r="J246" s="119">
        <v>1</v>
      </c>
      <c r="K246" s="122">
        <f>IF(G246="","",VLOOKUP(G246,ARANCEL!$B$5:$D$121,3,FALSE)*J246)</f>
        <v>1507</v>
      </c>
      <c r="L246" s="1235" t="str">
        <f>IF(E246="","","IMPAGO")</f>
        <v>IMPAGO</v>
      </c>
      <c r="M246" s="1235" t="str">
        <f>IF(L246="IMPAGO","SIN O.C.","")</f>
        <v>SIN O.C.</v>
      </c>
      <c r="N246" s="1235" t="str">
        <f>IF(L246="IMPAGO","SIN FACT.","")</f>
        <v>SIN FACT.</v>
      </c>
    </row>
    <row r="247" spans="1:14" ht="18" customHeight="1" x14ac:dyDescent="0.25">
      <c r="A247" s="119" t="s">
        <v>305</v>
      </c>
      <c r="B247" s="164">
        <v>42023</v>
      </c>
      <c r="C247" s="118" t="s">
        <v>9538</v>
      </c>
      <c r="D247" s="119" t="s">
        <v>706</v>
      </c>
      <c r="E247" s="162">
        <v>10309218</v>
      </c>
      <c r="F247" s="119">
        <v>30533712</v>
      </c>
      <c r="G247" s="119">
        <v>2707001</v>
      </c>
      <c r="H247" s="120" t="str">
        <f>IF(G247="","",VLOOKUP(G247,ARANCEL!$B$5:$D$121,2,FALSE))</f>
        <v xml:space="preserve">PLANO DE RELAJACION </v>
      </c>
      <c r="I247" s="121" t="s">
        <v>306</v>
      </c>
      <c r="J247" s="119">
        <v>1</v>
      </c>
      <c r="K247" s="122">
        <f>IF(G247="","",VLOOKUP(G247,ARANCEL!$B$5:$D$121,3,FALSE)*J247)</f>
        <v>9221</v>
      </c>
      <c r="L247" s="1235" t="str">
        <f>IF(E247="","","IMPAGO")</f>
        <v>IMPAGO</v>
      </c>
      <c r="M247" s="1235" t="str">
        <f>IF(L247="IMPAGO","SIN O.C.","")</f>
        <v>SIN O.C.</v>
      </c>
      <c r="N247" s="1235" t="str">
        <f>IF(L247="IMPAGO","SIN FACT.","")</f>
        <v>SIN FACT.</v>
      </c>
    </row>
    <row r="248" spans="1:14" ht="18" customHeight="1" x14ac:dyDescent="0.25">
      <c r="A248" s="119" t="s">
        <v>305</v>
      </c>
      <c r="B248" s="159">
        <v>41726</v>
      </c>
      <c r="C248" s="118" t="s">
        <v>3574</v>
      </c>
      <c r="D248" s="119" t="s">
        <v>1060</v>
      </c>
      <c r="E248" s="162">
        <v>10184182</v>
      </c>
      <c r="F248" s="119">
        <v>25526846</v>
      </c>
      <c r="G248" s="119">
        <v>2707001</v>
      </c>
      <c r="H248" s="120" t="str">
        <f>IF(G248="","",VLOOKUP(G248,ARANCEL!$B$5:$D$121,2,FALSE))</f>
        <v xml:space="preserve">PLANO DE RELAJACION </v>
      </c>
      <c r="I248" s="121"/>
      <c r="J248" s="119">
        <v>1</v>
      </c>
      <c r="K248" s="122">
        <f>IF(G248="","",VLOOKUP(G248,ARANCEL!$B$5:$D$121,3,FALSE)*J248)</f>
        <v>9221</v>
      </c>
      <c r="L248" s="1229" t="s">
        <v>3058</v>
      </c>
      <c r="M248" s="1229">
        <v>4500225625</v>
      </c>
      <c r="N248" s="1229">
        <v>8909</v>
      </c>
    </row>
    <row r="249" spans="1:14" ht="18" customHeight="1" x14ac:dyDescent="0.25">
      <c r="A249" s="169" t="s">
        <v>305</v>
      </c>
      <c r="B249" s="159">
        <v>41726</v>
      </c>
      <c r="C249" s="118" t="s">
        <v>3574</v>
      </c>
      <c r="D249" s="119" t="s">
        <v>1060</v>
      </c>
      <c r="E249" s="162">
        <v>10184182</v>
      </c>
      <c r="F249" s="119">
        <v>25526846</v>
      </c>
      <c r="G249" s="119">
        <v>2708011</v>
      </c>
      <c r="H249" s="120" t="str">
        <f>IF(G249="","",VLOOKUP(G249,ARANCEL!$B$5:$D$121,2,FALSE))</f>
        <v xml:space="preserve">MODELO DE ESTUDIO </v>
      </c>
      <c r="I249" s="121"/>
      <c r="J249" s="119">
        <v>1</v>
      </c>
      <c r="K249" s="122">
        <f>IF(G249="","",VLOOKUP(G249,ARANCEL!$B$5:$D$121,3,FALSE)*J249)</f>
        <v>1507</v>
      </c>
      <c r="L249" s="1229" t="s">
        <v>3058</v>
      </c>
      <c r="M249" s="1229">
        <v>4500225626</v>
      </c>
      <c r="N249" s="1229">
        <v>8910</v>
      </c>
    </row>
    <row r="250" spans="1:14" ht="18" customHeight="1" x14ac:dyDescent="0.25">
      <c r="A250" s="119" t="s">
        <v>305</v>
      </c>
      <c r="B250" s="159">
        <v>41883</v>
      </c>
      <c r="C250" s="118" t="s">
        <v>1040</v>
      </c>
      <c r="D250" s="119" t="s">
        <v>49</v>
      </c>
      <c r="E250" s="162">
        <v>10249750</v>
      </c>
      <c r="F250" s="119">
        <v>27920732</v>
      </c>
      <c r="G250" s="119">
        <v>2705003</v>
      </c>
      <c r="H250" s="120" t="str">
        <f>IF(G250="","",VLOOKUP(G250,ARANCEL!$B$5:$D$121,2,FALSE))</f>
        <v>INCRUSTACION ESTETICA (ART-GLASS O CERAMICA)</v>
      </c>
      <c r="I250" s="121" t="s">
        <v>326</v>
      </c>
      <c r="J250" s="119">
        <v>1</v>
      </c>
      <c r="K250" s="122">
        <f>IF(G250="","",VLOOKUP(G250,ARANCEL!$B$5:$D$121,3,FALSE)*J250)</f>
        <v>15676</v>
      </c>
      <c r="L250" s="1229" t="s">
        <v>6905</v>
      </c>
      <c r="M250" s="1229">
        <v>4500251067</v>
      </c>
      <c r="N250" s="1229" t="s">
        <v>7145</v>
      </c>
    </row>
    <row r="251" spans="1:14" ht="18" customHeight="1" x14ac:dyDescent="0.25">
      <c r="A251" s="169" t="s">
        <v>313</v>
      </c>
      <c r="B251" s="159">
        <v>41827</v>
      </c>
      <c r="C251" s="118" t="s">
        <v>6016</v>
      </c>
      <c r="D251" s="119" t="s">
        <v>53</v>
      </c>
      <c r="E251" s="162">
        <v>10222920</v>
      </c>
      <c r="F251" s="119">
        <v>27287495</v>
      </c>
      <c r="G251" s="119">
        <v>2707002</v>
      </c>
      <c r="H251" s="120" t="str">
        <f>IF(G251="","",VLOOKUP(G251,ARANCEL!$B$5:$D$121,2,FALSE))</f>
        <v>CUBETA DE BLANQUEAMIENTO</v>
      </c>
      <c r="I251" s="121"/>
      <c r="J251" s="119">
        <v>1</v>
      </c>
      <c r="K251" s="122">
        <f>IF(G251="","",VLOOKUP(G251,ARANCEL!$B$5:$D$121,3,FALSE)*J251)</f>
        <v>5904</v>
      </c>
      <c r="L251" s="1229" t="s">
        <v>6017</v>
      </c>
      <c r="M251" s="1229">
        <v>4500243244</v>
      </c>
      <c r="N251" s="1229">
        <v>9785</v>
      </c>
    </row>
    <row r="252" spans="1:14" ht="18" customHeight="1" x14ac:dyDescent="0.25">
      <c r="A252" s="119" t="s">
        <v>305</v>
      </c>
      <c r="B252" s="159">
        <v>41859</v>
      </c>
      <c r="C252" s="118" t="s">
        <v>6270</v>
      </c>
      <c r="D252" s="119" t="s">
        <v>4678</v>
      </c>
      <c r="E252" s="162">
        <v>10237878</v>
      </c>
      <c r="F252" s="119">
        <v>27589757</v>
      </c>
      <c r="G252" s="119">
        <v>2705003</v>
      </c>
      <c r="H252" s="120" t="str">
        <f>IF(G252="","",VLOOKUP(G252,ARANCEL!$B$5:$D$121,2,FALSE))</f>
        <v>INCRUSTACION ESTETICA (ART-GLASS O CERAMICA)</v>
      </c>
      <c r="I252" s="121" t="s">
        <v>322</v>
      </c>
      <c r="J252" s="119">
        <v>1</v>
      </c>
      <c r="K252" s="122">
        <f>IF(G252="","",VLOOKUP(G252,ARANCEL!$B$5:$D$121,3,FALSE)*J252)</f>
        <v>15676</v>
      </c>
      <c r="L252" s="1229" t="s">
        <v>6905</v>
      </c>
      <c r="M252" s="1229">
        <v>4500249664</v>
      </c>
      <c r="N252" s="1229" t="s">
        <v>7114</v>
      </c>
    </row>
    <row r="253" spans="1:14" ht="18" customHeight="1" x14ac:dyDescent="0.25">
      <c r="A253" s="119" t="s">
        <v>305</v>
      </c>
      <c r="B253" s="159">
        <v>41794</v>
      </c>
      <c r="C253" s="118" t="s">
        <v>4946</v>
      </c>
      <c r="D253" s="119" t="s">
        <v>4947</v>
      </c>
      <c r="E253" s="162">
        <v>10205464</v>
      </c>
      <c r="F253" s="119">
        <v>26643446</v>
      </c>
      <c r="G253" s="119">
        <v>2708011</v>
      </c>
      <c r="H253" s="120" t="str">
        <f>IF(G253="","",VLOOKUP(G253,ARANCEL!$B$5:$D$121,2,FALSE))</f>
        <v xml:space="preserve">MODELO DE ESTUDIO </v>
      </c>
      <c r="I253" s="121" t="s">
        <v>347</v>
      </c>
      <c r="J253" s="119">
        <v>2</v>
      </c>
      <c r="K253" s="122">
        <f>IF(G253="","",VLOOKUP(G253,ARANCEL!$B$5:$D$121,3,FALSE)*J253)</f>
        <v>3014</v>
      </c>
      <c r="L253" s="1229" t="s">
        <v>5292</v>
      </c>
      <c r="M253" s="1229">
        <v>4500236749</v>
      </c>
      <c r="N253" s="1229">
        <v>9459</v>
      </c>
    </row>
    <row r="254" spans="1:14" ht="18" customHeight="1" x14ac:dyDescent="0.25">
      <c r="A254" s="119" t="s">
        <v>305</v>
      </c>
      <c r="B254" s="159">
        <v>41841</v>
      </c>
      <c r="C254" s="118" t="s">
        <v>5917</v>
      </c>
      <c r="D254" s="119" t="s">
        <v>52</v>
      </c>
      <c r="E254" s="162">
        <v>10229769</v>
      </c>
      <c r="F254" s="119">
        <v>27230820</v>
      </c>
      <c r="G254" s="119">
        <v>2704005</v>
      </c>
      <c r="H254" s="120" t="str">
        <f>IF(G254="","",VLOOKUP(G254,ARANCEL!$B$5:$D$121,2,FALSE))</f>
        <v>PROVISORIO</v>
      </c>
      <c r="I254" s="121" t="s">
        <v>318</v>
      </c>
      <c r="J254" s="119">
        <v>1</v>
      </c>
      <c r="K254" s="122">
        <f>IF(G254="","",VLOOKUP(G254,ARANCEL!$B$5:$D$121,3,FALSE)*J254)</f>
        <v>3250</v>
      </c>
      <c r="L254" s="1229" t="s">
        <v>6017</v>
      </c>
      <c r="M254" s="1229">
        <v>4500245416</v>
      </c>
      <c r="N254" s="1229">
        <v>9805</v>
      </c>
    </row>
    <row r="255" spans="1:14" ht="18" customHeight="1" x14ac:dyDescent="0.25">
      <c r="A255" s="119" t="s">
        <v>305</v>
      </c>
      <c r="B255" s="159">
        <v>41851</v>
      </c>
      <c r="C255" s="118" t="s">
        <v>5917</v>
      </c>
      <c r="D255" s="119" t="s">
        <v>52</v>
      </c>
      <c r="E255" s="162">
        <v>10233894</v>
      </c>
      <c r="F255" s="119">
        <v>27230820</v>
      </c>
      <c r="G255" s="119">
        <v>2704003</v>
      </c>
      <c r="H255" s="120" t="str">
        <f>IF(G255="","",VLOOKUP(G255,ARANCEL!$B$5:$D$121,2,FALSE))</f>
        <v xml:space="preserve">CORONA PERIFERICA CON PERNO MUÑON COLADO </v>
      </c>
      <c r="I255" s="121" t="s">
        <v>318</v>
      </c>
      <c r="J255" s="119">
        <v>1</v>
      </c>
      <c r="K255" s="122">
        <f>IF(G255="","",VLOOKUP(G255,ARANCEL!$B$5:$D$121,3,FALSE)*J255)</f>
        <v>32612</v>
      </c>
      <c r="L255" s="1229" t="s">
        <v>6017</v>
      </c>
      <c r="M255" s="1229">
        <v>4500245416</v>
      </c>
      <c r="N255" s="1229">
        <v>9805</v>
      </c>
    </row>
    <row r="256" spans="1:14" ht="18" customHeight="1" x14ac:dyDescent="0.25">
      <c r="A256" s="169" t="s">
        <v>313</v>
      </c>
      <c r="B256" s="159">
        <v>41652</v>
      </c>
      <c r="C256" s="118" t="s">
        <v>820</v>
      </c>
      <c r="D256" s="119" t="s">
        <v>711</v>
      </c>
      <c r="E256" s="162">
        <v>10168906</v>
      </c>
      <c r="F256" s="119">
        <v>22843313</v>
      </c>
      <c r="G256" s="119">
        <v>2708011</v>
      </c>
      <c r="H256" s="120" t="str">
        <f>IF(G256="","",VLOOKUP(G256,ARANCEL!$B$5:$D$121,2,FALSE))</f>
        <v xml:space="preserve">MODELO DE ESTUDIO </v>
      </c>
      <c r="I256" s="121"/>
      <c r="J256" s="119">
        <v>1</v>
      </c>
      <c r="K256" s="122">
        <f>IF(G256="","",VLOOKUP(G256,ARANCEL!$B$5:$D$121,3,FALSE)*J256)</f>
        <v>1507</v>
      </c>
      <c r="L256" s="1229" t="s">
        <v>2842</v>
      </c>
      <c r="M256" s="1229">
        <v>4500216185</v>
      </c>
      <c r="N256" s="1229">
        <v>8379</v>
      </c>
    </row>
    <row r="257" spans="1:14" ht="18" customHeight="1" x14ac:dyDescent="0.25">
      <c r="A257" s="169" t="s">
        <v>313</v>
      </c>
      <c r="B257" s="159">
        <v>41652</v>
      </c>
      <c r="C257" s="118" t="s">
        <v>820</v>
      </c>
      <c r="D257" s="119" t="s">
        <v>711</v>
      </c>
      <c r="E257" s="162">
        <v>10168906</v>
      </c>
      <c r="F257" s="119">
        <v>22843313</v>
      </c>
      <c r="G257" s="119">
        <v>2707003</v>
      </c>
      <c r="H257" s="120" t="str">
        <f>IF(G257="","",VLOOKUP(G257,ARANCEL!$B$5:$D$121,2,FALSE))</f>
        <v xml:space="preserve">ESTAMPADO </v>
      </c>
      <c r="I257" s="121"/>
      <c r="J257" s="119">
        <v>1</v>
      </c>
      <c r="K257" s="122">
        <f>IF(G257="","",VLOOKUP(G257,ARANCEL!$B$5:$D$121,3,FALSE)*J257)</f>
        <v>6028</v>
      </c>
      <c r="L257" s="1229" t="s">
        <v>2842</v>
      </c>
      <c r="M257" s="1229">
        <v>4500216185</v>
      </c>
      <c r="N257" s="1229">
        <v>8379</v>
      </c>
    </row>
    <row r="258" spans="1:14" ht="18" customHeight="1" x14ac:dyDescent="0.25">
      <c r="A258" s="119" t="s">
        <v>305</v>
      </c>
      <c r="B258" s="159">
        <v>41961</v>
      </c>
      <c r="C258" s="118" t="s">
        <v>8311</v>
      </c>
      <c r="D258" s="119" t="s">
        <v>53</v>
      </c>
      <c r="E258" s="162">
        <v>10281453</v>
      </c>
      <c r="F258" s="119">
        <v>29620907</v>
      </c>
      <c r="G258" s="119">
        <v>2704005</v>
      </c>
      <c r="H258" s="120" t="str">
        <f>IF(G258="","",VLOOKUP(G258,ARANCEL!$B$5:$D$121,2,FALSE))</f>
        <v>PROVISORIO</v>
      </c>
      <c r="I258" s="121" t="s">
        <v>312</v>
      </c>
      <c r="J258" s="119">
        <v>1</v>
      </c>
      <c r="K258" s="122">
        <f>IF(G258="","",VLOOKUP(G258,ARANCEL!$B$5:$D$121,3,FALSE)*J258)</f>
        <v>3250</v>
      </c>
      <c r="L258" s="1229" t="s">
        <v>8256</v>
      </c>
      <c r="M258" s="1229">
        <v>4500264843</v>
      </c>
      <c r="N258" s="1229" t="s">
        <v>8929</v>
      </c>
    </row>
    <row r="259" spans="1:14" ht="18" customHeight="1" x14ac:dyDescent="0.25">
      <c r="A259" s="119" t="s">
        <v>305</v>
      </c>
      <c r="B259" s="159">
        <v>41986</v>
      </c>
      <c r="C259" s="118" t="s">
        <v>8887</v>
      </c>
      <c r="D259" s="119" t="s">
        <v>720</v>
      </c>
      <c r="E259" s="162">
        <v>10295123</v>
      </c>
      <c r="F259" s="119">
        <v>29785488</v>
      </c>
      <c r="G259" s="119">
        <v>2705003</v>
      </c>
      <c r="H259" s="120" t="str">
        <f>IF(G259="","",VLOOKUP(G259,ARANCEL!$B$5:$D$121,2,FALSE))</f>
        <v>INCRUSTACION ESTETICA (ART-GLASS O CERAMICA)</v>
      </c>
      <c r="I259" s="121" t="s">
        <v>316</v>
      </c>
      <c r="J259" s="119">
        <v>1</v>
      </c>
      <c r="K259" s="122">
        <f>IF(G259="","",VLOOKUP(G259,ARANCEL!$B$5:$D$121,3,FALSE)*J259)</f>
        <v>15676</v>
      </c>
      <c r="L259" s="1349" t="s">
        <v>9431</v>
      </c>
      <c r="M259" s="1349">
        <v>4500269103</v>
      </c>
      <c r="N259" s="1349" t="s">
        <v>9457</v>
      </c>
    </row>
    <row r="260" spans="1:14" ht="18" customHeight="1" x14ac:dyDescent="0.25">
      <c r="A260" s="169" t="s">
        <v>305</v>
      </c>
      <c r="B260" s="159">
        <v>41928</v>
      </c>
      <c r="C260" s="118" t="s">
        <v>7656</v>
      </c>
      <c r="D260" s="119" t="s">
        <v>1060</v>
      </c>
      <c r="E260" s="162">
        <v>10265731</v>
      </c>
      <c r="F260" s="119">
        <v>29064679</v>
      </c>
      <c r="G260" s="119">
        <v>2708011</v>
      </c>
      <c r="H260" s="120" t="str">
        <f>IF(G260="","",VLOOKUP(G260,ARANCEL!$B$5:$D$121,2,FALSE))</f>
        <v xml:space="preserve">MODELO DE ESTUDIO </v>
      </c>
      <c r="I260" s="121" t="s">
        <v>306</v>
      </c>
      <c r="J260" s="119">
        <v>1</v>
      </c>
      <c r="K260" s="122">
        <f>IF(G260="","",VLOOKUP(G260,ARANCEL!$B$5:$D$121,3,FALSE)*J260)</f>
        <v>1507</v>
      </c>
      <c r="L260" s="1229" t="s">
        <v>8279</v>
      </c>
      <c r="M260" s="1229">
        <v>4500257377</v>
      </c>
      <c r="N260" s="1229" t="s">
        <v>8280</v>
      </c>
    </row>
    <row r="261" spans="1:14" ht="18" customHeight="1" x14ac:dyDescent="0.25">
      <c r="A261" s="119" t="s">
        <v>305</v>
      </c>
      <c r="B261" s="159">
        <v>41928</v>
      </c>
      <c r="C261" s="118" t="s">
        <v>7656</v>
      </c>
      <c r="D261" s="119" t="s">
        <v>1060</v>
      </c>
      <c r="E261" s="162">
        <v>10265731</v>
      </c>
      <c r="F261" s="119">
        <v>29064679</v>
      </c>
      <c r="G261" s="119">
        <v>2707001</v>
      </c>
      <c r="H261" s="120" t="str">
        <f>IF(G261="","",VLOOKUP(G261,ARANCEL!$B$5:$D$121,2,FALSE))</f>
        <v xml:space="preserve">PLANO DE RELAJACION </v>
      </c>
      <c r="I261" s="121" t="s">
        <v>306</v>
      </c>
      <c r="J261" s="119">
        <v>1</v>
      </c>
      <c r="K261" s="122">
        <f>IF(G261="","",VLOOKUP(G261,ARANCEL!$B$5:$D$121,3,FALSE)*J261)</f>
        <v>9221</v>
      </c>
      <c r="L261" s="1229" t="s">
        <v>8279</v>
      </c>
      <c r="M261" s="1229">
        <v>4500257377</v>
      </c>
      <c r="N261" s="1229" t="s">
        <v>8280</v>
      </c>
    </row>
    <row r="262" spans="1:14" ht="18" customHeight="1" x14ac:dyDescent="0.25">
      <c r="A262" s="119" t="s">
        <v>305</v>
      </c>
      <c r="B262" s="159">
        <v>41730</v>
      </c>
      <c r="C262" s="118" t="s">
        <v>3803</v>
      </c>
      <c r="D262" s="119" t="s">
        <v>86</v>
      </c>
      <c r="E262" s="162">
        <v>10184973</v>
      </c>
      <c r="F262" s="119">
        <v>24509691</v>
      </c>
      <c r="G262" s="119">
        <v>2705003</v>
      </c>
      <c r="H262" s="120" t="str">
        <f>IF(G262="","",VLOOKUP(G262,ARANCEL!$B$5:$D$121,2,FALSE))</f>
        <v>INCRUSTACION ESTETICA (ART-GLASS O CERAMICA)</v>
      </c>
      <c r="I262" s="121" t="s">
        <v>326</v>
      </c>
      <c r="J262" s="119">
        <v>1</v>
      </c>
      <c r="K262" s="122">
        <f>IF(G262="","",VLOOKUP(G262,ARANCEL!$B$5:$D$121,3,FALSE)*J262)</f>
        <v>15676</v>
      </c>
      <c r="L262" s="1229" t="s">
        <v>4612</v>
      </c>
      <c r="M262" s="1229">
        <v>4500229934</v>
      </c>
      <c r="N262" s="1229">
        <v>9168</v>
      </c>
    </row>
    <row r="263" spans="1:14" ht="18" customHeight="1" x14ac:dyDescent="0.25">
      <c r="A263" s="119" t="s">
        <v>305</v>
      </c>
      <c r="B263" s="159">
        <v>41978</v>
      </c>
      <c r="C263" s="118" t="s">
        <v>8692</v>
      </c>
      <c r="D263" s="119" t="s">
        <v>2193</v>
      </c>
      <c r="E263" s="162">
        <v>10289988</v>
      </c>
      <c r="F263" s="119">
        <v>29858683</v>
      </c>
      <c r="G263" s="119">
        <v>2704005</v>
      </c>
      <c r="H263" s="120" t="str">
        <f>IF(G263="","",VLOOKUP(G263,ARANCEL!$B$5:$D$121,2,FALSE))</f>
        <v>PROVISORIO</v>
      </c>
      <c r="I263" s="121" t="s">
        <v>8693</v>
      </c>
      <c r="J263" s="119">
        <v>3</v>
      </c>
      <c r="K263" s="122">
        <f>IF(G263="","",VLOOKUP(G263,ARANCEL!$B$5:$D$121,3,FALSE)*J263)</f>
        <v>9750</v>
      </c>
      <c r="L263" s="1349" t="s">
        <v>9431</v>
      </c>
      <c r="M263" s="1349">
        <v>4500269103</v>
      </c>
      <c r="N263" s="1349" t="s">
        <v>9457</v>
      </c>
    </row>
    <row r="264" spans="1:14" ht="18" customHeight="1" x14ac:dyDescent="0.25">
      <c r="A264" s="119" t="s">
        <v>305</v>
      </c>
      <c r="B264" s="164">
        <v>42013</v>
      </c>
      <c r="C264" s="118" t="s">
        <v>8692</v>
      </c>
      <c r="D264" s="119" t="s">
        <v>2193</v>
      </c>
      <c r="E264" s="162">
        <v>10306113</v>
      </c>
      <c r="F264" s="119">
        <v>29859683</v>
      </c>
      <c r="G264" s="119">
        <v>2704003</v>
      </c>
      <c r="H264" s="120" t="str">
        <f>IF(G264="","",VLOOKUP(G264,ARANCEL!$B$5:$D$121,2,FALSE))</f>
        <v xml:space="preserve">CORONA PERIFERICA CON PERNO MUÑON COLADO </v>
      </c>
      <c r="I264" s="121" t="s">
        <v>618</v>
      </c>
      <c r="J264" s="119">
        <v>1</v>
      </c>
      <c r="K264" s="122">
        <f>IF(G264="","",VLOOKUP(G264,ARANCEL!$B$5:$D$121,3,FALSE)*J264)</f>
        <v>32612</v>
      </c>
      <c r="L264" s="1235" t="str">
        <f>IF(E264="","","IMPAGO")</f>
        <v>IMPAGO</v>
      </c>
      <c r="M264" s="1235" t="str">
        <f>IF(L264="IMPAGO","SIN O.C.","")</f>
        <v>SIN O.C.</v>
      </c>
      <c r="N264" s="1235" t="str">
        <f>IF(L264="IMPAGO","SIN FACT.","")</f>
        <v>SIN FACT.</v>
      </c>
    </row>
    <row r="265" spans="1:14" ht="18" customHeight="1" x14ac:dyDescent="0.25">
      <c r="A265" s="119" t="s">
        <v>305</v>
      </c>
      <c r="B265" s="164">
        <v>42016</v>
      </c>
      <c r="C265" s="118" t="s">
        <v>9327</v>
      </c>
      <c r="D265" s="119" t="s">
        <v>706</v>
      </c>
      <c r="E265" s="162">
        <v>10306446</v>
      </c>
      <c r="F265" s="119">
        <v>29899484</v>
      </c>
      <c r="G265" s="119">
        <v>2708011</v>
      </c>
      <c r="H265" s="120" t="str">
        <f>IF(G265="","",VLOOKUP(G265,ARANCEL!$B$5:$D$121,2,FALSE))</f>
        <v xml:space="preserve">MODELO DE ESTUDIO </v>
      </c>
      <c r="I265" s="121" t="s">
        <v>331</v>
      </c>
      <c r="J265" s="119">
        <v>1</v>
      </c>
      <c r="K265" s="122">
        <f>IF(G265="","",VLOOKUP(G265,ARANCEL!$B$5:$D$121,3,FALSE)*J265)</f>
        <v>1507</v>
      </c>
      <c r="L265" s="1235" t="str">
        <f>IF(E265="","","IMPAGO")</f>
        <v>IMPAGO</v>
      </c>
      <c r="M265" s="1235" t="str">
        <f>IF(L265="IMPAGO","SIN O.C.","")</f>
        <v>SIN O.C.</v>
      </c>
      <c r="N265" s="1235" t="str">
        <f>IF(L265="IMPAGO","SIN FACT.","")</f>
        <v>SIN FACT.</v>
      </c>
    </row>
    <row r="266" spans="1:14" ht="18" customHeight="1" x14ac:dyDescent="0.25">
      <c r="A266" s="119" t="s">
        <v>305</v>
      </c>
      <c r="B266" s="164">
        <v>42016</v>
      </c>
      <c r="C266" s="118" t="s">
        <v>9327</v>
      </c>
      <c r="D266" s="119" t="s">
        <v>706</v>
      </c>
      <c r="E266" s="162">
        <v>10306446</v>
      </c>
      <c r="F266" s="119">
        <v>29899484</v>
      </c>
      <c r="G266" s="119">
        <v>2707003</v>
      </c>
      <c r="H266" s="120" t="str">
        <f>IF(G266="","",VLOOKUP(G266,ARANCEL!$B$5:$D$121,2,FALSE))</f>
        <v xml:space="preserve">ESTAMPADO </v>
      </c>
      <c r="I266" s="121" t="s">
        <v>331</v>
      </c>
      <c r="J266" s="119">
        <v>1</v>
      </c>
      <c r="K266" s="122">
        <f>IF(G266="","",VLOOKUP(G266,ARANCEL!$B$5:$D$121,3,FALSE)*J266)</f>
        <v>6028</v>
      </c>
      <c r="L266" s="1235" t="str">
        <f>IF(E266="","","IMPAGO")</f>
        <v>IMPAGO</v>
      </c>
      <c r="M266" s="1235" t="str">
        <f>IF(L266="IMPAGO","SIN O.C.","")</f>
        <v>SIN O.C.</v>
      </c>
      <c r="N266" s="1235" t="str">
        <f>IF(L266="IMPAGO","SIN FACT.","")</f>
        <v>SIN FACT.</v>
      </c>
    </row>
    <row r="267" spans="1:14" ht="18" customHeight="1" x14ac:dyDescent="0.25">
      <c r="A267" s="119" t="s">
        <v>305</v>
      </c>
      <c r="B267" s="159">
        <v>41715</v>
      </c>
      <c r="C267" s="118" t="s">
        <v>3335</v>
      </c>
      <c r="D267" s="119" t="s">
        <v>49</v>
      </c>
      <c r="E267" s="162">
        <v>10181015</v>
      </c>
      <c r="F267" s="119">
        <v>25304294</v>
      </c>
      <c r="G267" s="119">
        <v>2705003</v>
      </c>
      <c r="H267" s="120" t="str">
        <f>IF(G267="","",VLOOKUP(G267,ARANCEL!$B$5:$D$121,2,FALSE))</f>
        <v>INCRUSTACION ESTETICA (ART-GLASS O CERAMICA)</v>
      </c>
      <c r="I267" s="121" t="s">
        <v>643</v>
      </c>
      <c r="J267" s="119">
        <v>1</v>
      </c>
      <c r="K267" s="122">
        <f>IF(G267="","",VLOOKUP(G267,ARANCEL!$B$5:$D$121,3,FALSE)*J267)</f>
        <v>15676</v>
      </c>
      <c r="L267" s="1229" t="s">
        <v>3058</v>
      </c>
      <c r="M267" s="1229">
        <v>4500225623</v>
      </c>
      <c r="N267" s="1229">
        <v>8908</v>
      </c>
    </row>
    <row r="268" spans="1:14" ht="18" customHeight="1" x14ac:dyDescent="0.25">
      <c r="A268" s="119" t="s">
        <v>305</v>
      </c>
      <c r="B268" s="159">
        <v>41711</v>
      </c>
      <c r="C268" s="118" t="s">
        <v>3332</v>
      </c>
      <c r="D268" s="119" t="s">
        <v>59</v>
      </c>
      <c r="E268" s="162">
        <v>10181058</v>
      </c>
      <c r="F268" s="119">
        <v>25025064</v>
      </c>
      <c r="G268" s="119">
        <v>2705003</v>
      </c>
      <c r="H268" s="120" t="str">
        <f>IF(G268="","",VLOOKUP(G268,ARANCEL!$B$5:$D$121,2,FALSE))</f>
        <v>INCRUSTACION ESTETICA (ART-GLASS O CERAMICA)</v>
      </c>
      <c r="I268" s="121" t="s">
        <v>316</v>
      </c>
      <c r="J268" s="119">
        <v>1</v>
      </c>
      <c r="K268" s="122">
        <f>IF(G268="","",VLOOKUP(G268,ARANCEL!$B$5:$D$121,3,FALSE)*J268)</f>
        <v>15676</v>
      </c>
      <c r="L268" s="1229" t="s">
        <v>3058</v>
      </c>
      <c r="M268" s="1229">
        <v>4500225622</v>
      </c>
      <c r="N268" s="1229">
        <v>8907</v>
      </c>
    </row>
    <row r="269" spans="1:14" ht="18" customHeight="1" x14ac:dyDescent="0.25">
      <c r="A269" s="119" t="s">
        <v>606</v>
      </c>
      <c r="B269" s="159">
        <v>41732</v>
      </c>
      <c r="C269" s="118" t="s">
        <v>3332</v>
      </c>
      <c r="D269" s="119" t="s">
        <v>59</v>
      </c>
      <c r="E269" s="162">
        <v>10186062</v>
      </c>
      <c r="F269" s="119">
        <v>25025064</v>
      </c>
      <c r="G269" s="119">
        <v>2705003</v>
      </c>
      <c r="H269" s="120" t="str">
        <f>IF(G269="","",VLOOKUP(G269,ARANCEL!$B$5:$D$121,2,FALSE))</f>
        <v>INCRUSTACION ESTETICA (ART-GLASS O CERAMICA)</v>
      </c>
      <c r="I269" s="121" t="s">
        <v>3858</v>
      </c>
      <c r="J269" s="119">
        <v>3</v>
      </c>
      <c r="K269" s="122">
        <f>IF(G269="","",VLOOKUP(G269,ARANCEL!$B$5:$D$121,3,FALSE)*J269)</f>
        <v>47028</v>
      </c>
      <c r="L269" s="1229" t="s">
        <v>4612</v>
      </c>
      <c r="M269" s="1229">
        <v>4500229934</v>
      </c>
      <c r="N269" s="1229">
        <v>9168</v>
      </c>
    </row>
    <row r="270" spans="1:14" ht="18" customHeight="1" x14ac:dyDescent="0.25">
      <c r="A270" s="119" t="s">
        <v>305</v>
      </c>
      <c r="B270" s="159">
        <v>41743</v>
      </c>
      <c r="C270" s="118" t="s">
        <v>3332</v>
      </c>
      <c r="D270" s="119" t="s">
        <v>804</v>
      </c>
      <c r="E270" s="162">
        <v>10188335</v>
      </c>
      <c r="F270" s="119">
        <v>25670828</v>
      </c>
      <c r="G270" s="119">
        <v>2705003</v>
      </c>
      <c r="H270" s="120" t="str">
        <f>IF(G270="","",VLOOKUP(G270,ARANCEL!$B$5:$D$121,2,FALSE))</f>
        <v>INCRUSTACION ESTETICA (ART-GLASS O CERAMICA)</v>
      </c>
      <c r="I270" s="121" t="s">
        <v>326</v>
      </c>
      <c r="J270" s="119">
        <v>1</v>
      </c>
      <c r="K270" s="122">
        <f>IF(G270="","",VLOOKUP(G270,ARANCEL!$B$5:$D$121,3,FALSE)*J270)</f>
        <v>15676</v>
      </c>
      <c r="L270" s="1229" t="s">
        <v>4612</v>
      </c>
      <c r="M270" s="1229">
        <v>4500229947</v>
      </c>
      <c r="N270" s="1229">
        <v>9171</v>
      </c>
    </row>
    <row r="271" spans="1:14" ht="18" customHeight="1" x14ac:dyDescent="0.25">
      <c r="A271" s="119" t="s">
        <v>305</v>
      </c>
      <c r="B271" s="159">
        <v>41752</v>
      </c>
      <c r="C271" s="118" t="s">
        <v>3332</v>
      </c>
      <c r="D271" s="119" t="s">
        <v>804</v>
      </c>
      <c r="E271" s="162">
        <v>10190297</v>
      </c>
      <c r="F271" s="119">
        <v>25670828</v>
      </c>
      <c r="G271" s="119">
        <v>2705003</v>
      </c>
      <c r="H271" s="120" t="str">
        <f>IF(G271="","",VLOOKUP(G271,ARANCEL!$B$5:$D$121,2,FALSE))</f>
        <v>INCRUSTACION ESTETICA (ART-GLASS O CERAMICA)</v>
      </c>
      <c r="I271" s="121" t="s">
        <v>324</v>
      </c>
      <c r="J271" s="119">
        <v>1</v>
      </c>
      <c r="K271" s="122">
        <f>IF(G271="","",VLOOKUP(G271,ARANCEL!$B$5:$D$121,3,FALSE)*J271)</f>
        <v>15676</v>
      </c>
      <c r="L271" s="1229" t="s">
        <v>4612</v>
      </c>
      <c r="M271" s="1229">
        <v>4500229948</v>
      </c>
      <c r="N271" s="1229">
        <v>9172</v>
      </c>
    </row>
    <row r="272" spans="1:14" ht="18" customHeight="1" x14ac:dyDescent="0.25">
      <c r="A272" s="119" t="s">
        <v>305</v>
      </c>
      <c r="B272" s="159">
        <v>41674</v>
      </c>
      <c r="C272" s="118" t="s">
        <v>2615</v>
      </c>
      <c r="D272" s="119" t="s">
        <v>53</v>
      </c>
      <c r="E272" s="162">
        <v>10171265</v>
      </c>
      <c r="F272" s="119">
        <v>24650662</v>
      </c>
      <c r="G272" s="119">
        <v>2705003</v>
      </c>
      <c r="H272" s="120" t="str">
        <f>IF(G272="","",VLOOKUP(G272,ARANCEL!$B$5:$D$121,2,FALSE))</f>
        <v>INCRUSTACION ESTETICA (ART-GLASS O CERAMICA)</v>
      </c>
      <c r="I272" s="121" t="s">
        <v>326</v>
      </c>
      <c r="J272" s="119">
        <v>1</v>
      </c>
      <c r="K272" s="122">
        <f>IF(G272="","",VLOOKUP(G272,ARANCEL!$B$5:$D$121,3,FALSE)*J272)</f>
        <v>15676</v>
      </c>
      <c r="L272" s="1229" t="s">
        <v>2842</v>
      </c>
      <c r="M272" s="1229">
        <v>4500216197</v>
      </c>
      <c r="N272" s="1229">
        <v>8385</v>
      </c>
    </row>
    <row r="273" spans="1:14" ht="18" customHeight="1" x14ac:dyDescent="0.25">
      <c r="A273" s="119" t="s">
        <v>305</v>
      </c>
      <c r="B273" s="159">
        <v>41823</v>
      </c>
      <c r="C273" s="118" t="s">
        <v>5532</v>
      </c>
      <c r="D273" s="119" t="s">
        <v>3328</v>
      </c>
      <c r="E273" s="162">
        <v>10221334</v>
      </c>
      <c r="F273" s="119">
        <v>26127261</v>
      </c>
      <c r="G273" s="119">
        <v>2708011</v>
      </c>
      <c r="H273" s="120" t="str">
        <f>IF(G273="","",VLOOKUP(G273,ARANCEL!$B$5:$D$121,2,FALSE))</f>
        <v xml:space="preserve">MODELO DE ESTUDIO </v>
      </c>
      <c r="I273" s="121" t="s">
        <v>347</v>
      </c>
      <c r="J273" s="119">
        <v>2</v>
      </c>
      <c r="K273" s="122">
        <f>IF(G273="","",VLOOKUP(G273,ARANCEL!$B$5:$D$121,3,FALSE)*J273)</f>
        <v>3014</v>
      </c>
      <c r="L273" s="1229" t="s">
        <v>6017</v>
      </c>
      <c r="M273" s="1229">
        <v>4500243244</v>
      </c>
      <c r="N273" s="1229">
        <v>9785</v>
      </c>
    </row>
    <row r="274" spans="1:14" ht="18" customHeight="1" x14ac:dyDescent="0.25">
      <c r="A274" s="119" t="s">
        <v>305</v>
      </c>
      <c r="B274" s="159">
        <v>41675</v>
      </c>
      <c r="C274" s="118" t="s">
        <v>2672</v>
      </c>
      <c r="D274" s="119" t="s">
        <v>52</v>
      </c>
      <c r="E274" s="162">
        <v>10172141</v>
      </c>
      <c r="F274" s="119">
        <v>24842537</v>
      </c>
      <c r="G274" s="119">
        <v>2704003</v>
      </c>
      <c r="H274" s="120" t="str">
        <f>IF(G274="","",VLOOKUP(G274,ARANCEL!$B$5:$D$121,2,FALSE))</f>
        <v xml:space="preserve">CORONA PERIFERICA CON PERNO MUÑON COLADO </v>
      </c>
      <c r="I274" s="121" t="s">
        <v>325</v>
      </c>
      <c r="J274" s="119">
        <v>1</v>
      </c>
      <c r="K274" s="122">
        <f>IF(G274="","",VLOOKUP(G274,ARANCEL!$B$5:$D$121,3,FALSE)*J274)</f>
        <v>32612</v>
      </c>
      <c r="L274" s="1229" t="s">
        <v>2842</v>
      </c>
      <c r="M274" s="1229">
        <v>4500216198</v>
      </c>
      <c r="N274" s="1229">
        <v>8386</v>
      </c>
    </row>
    <row r="275" spans="1:14" ht="18" customHeight="1" x14ac:dyDescent="0.25">
      <c r="A275" s="119" t="s">
        <v>313</v>
      </c>
      <c r="B275" s="159">
        <v>41690</v>
      </c>
      <c r="C275" s="118" t="s">
        <v>2915</v>
      </c>
      <c r="D275" s="119" t="s">
        <v>52</v>
      </c>
      <c r="E275" s="162">
        <v>10176031</v>
      </c>
      <c r="F275" s="119">
        <v>24842537</v>
      </c>
      <c r="G275" s="119">
        <v>2704003</v>
      </c>
      <c r="H275" s="120" t="str">
        <f>IF(G275="","",VLOOKUP(G275,ARANCEL!$B$5:$D$121,2,FALSE))</f>
        <v xml:space="preserve">CORONA PERIFERICA CON PERNO MUÑON COLADO </v>
      </c>
      <c r="I275" s="121"/>
      <c r="J275" s="119">
        <v>1</v>
      </c>
      <c r="K275" s="122">
        <f>IF(G275="","",VLOOKUP(G275,ARANCEL!$B$5:$D$121,3,FALSE)*J275)</f>
        <v>32612</v>
      </c>
      <c r="L275" s="1229" t="s">
        <v>4612</v>
      </c>
      <c r="M275" s="1229">
        <v>4500229934</v>
      </c>
      <c r="N275" s="1229">
        <v>9168</v>
      </c>
    </row>
    <row r="276" spans="1:14" ht="18" customHeight="1" x14ac:dyDescent="0.25">
      <c r="A276" s="119" t="s">
        <v>305</v>
      </c>
      <c r="B276" s="159">
        <v>41739</v>
      </c>
      <c r="C276" s="118" t="s">
        <v>3863</v>
      </c>
      <c r="D276" s="119" t="s">
        <v>720</v>
      </c>
      <c r="E276" s="162">
        <v>10187464</v>
      </c>
      <c r="F276" s="119">
        <v>25116512</v>
      </c>
      <c r="G276" s="119">
        <v>2705003</v>
      </c>
      <c r="H276" s="120" t="str">
        <f>IF(G276="","",VLOOKUP(G276,ARANCEL!$B$5:$D$121,2,FALSE))</f>
        <v>INCRUSTACION ESTETICA (ART-GLASS O CERAMICA)</v>
      </c>
      <c r="I276" s="121" t="s">
        <v>326</v>
      </c>
      <c r="J276" s="119">
        <v>1</v>
      </c>
      <c r="K276" s="122">
        <f>IF(G276="","",VLOOKUP(G276,ARANCEL!$B$5:$D$121,3,FALSE)*J276)</f>
        <v>15676</v>
      </c>
      <c r="L276" s="1229" t="s">
        <v>4612</v>
      </c>
      <c r="M276" s="1229">
        <v>4500229934</v>
      </c>
      <c r="N276" s="1229">
        <v>9168</v>
      </c>
    </row>
    <row r="277" spans="1:14" ht="18" customHeight="1" x14ac:dyDescent="0.25">
      <c r="A277" s="119" t="s">
        <v>305</v>
      </c>
      <c r="B277" s="159">
        <v>41696</v>
      </c>
      <c r="C277" s="118" t="s">
        <v>3035</v>
      </c>
      <c r="D277" s="119" t="s">
        <v>720</v>
      </c>
      <c r="E277" s="162">
        <v>10177329</v>
      </c>
      <c r="F277" s="119">
        <v>25116512</v>
      </c>
      <c r="G277" s="119">
        <v>2705003</v>
      </c>
      <c r="H277" s="120" t="str">
        <f>IF(G277="","",VLOOKUP(G277,ARANCEL!$B$5:$D$121,2,FALSE))</f>
        <v>INCRUSTACION ESTETICA (ART-GLASS O CERAMICA)</v>
      </c>
      <c r="I277" s="121" t="s">
        <v>309</v>
      </c>
      <c r="J277" s="119">
        <v>1</v>
      </c>
      <c r="K277" s="122">
        <f>IF(G277="","",VLOOKUP(G277,ARANCEL!$B$5:$D$121,3,FALSE)*J277)</f>
        <v>15676</v>
      </c>
      <c r="L277" s="1229" t="s">
        <v>3438</v>
      </c>
      <c r="M277" s="1229">
        <v>4500220765</v>
      </c>
      <c r="N277" s="1229">
        <v>8609</v>
      </c>
    </row>
    <row r="278" spans="1:14" ht="18" customHeight="1" x14ac:dyDescent="0.25">
      <c r="A278" s="119" t="s">
        <v>305</v>
      </c>
      <c r="B278" s="159">
        <v>41605</v>
      </c>
      <c r="C278" s="118" t="s">
        <v>1039</v>
      </c>
      <c r="D278" s="119" t="s">
        <v>58</v>
      </c>
      <c r="E278" s="162">
        <v>10162894</v>
      </c>
      <c r="F278" s="119">
        <v>22963968</v>
      </c>
      <c r="G278" s="119">
        <v>2705003</v>
      </c>
      <c r="H278" s="120" t="str">
        <f>IF(G278="","",VLOOKUP(G278,ARANCEL!$B$5:$D$121,2,FALSE))</f>
        <v>INCRUSTACION ESTETICA (ART-GLASS O CERAMICA)</v>
      </c>
      <c r="I278" s="121" t="s">
        <v>335</v>
      </c>
      <c r="J278" s="119">
        <v>1</v>
      </c>
      <c r="K278" s="122">
        <f>IF(G278="","",VLOOKUP(G278,ARANCEL!$B$5:$D$121,3,FALSE)*J278)</f>
        <v>15676</v>
      </c>
      <c r="L278" s="1235" t="str">
        <f>IF(E278="","","IMPAGO")</f>
        <v>IMPAGO</v>
      </c>
      <c r="M278" s="1235" t="str">
        <f>IF(L278="IMPAGO","SIN O.C.","")</f>
        <v>SIN O.C.</v>
      </c>
      <c r="N278" s="1235" t="str">
        <f>IF(L278="IMPAGO","SIN FACT.","")</f>
        <v>SIN FACT.</v>
      </c>
    </row>
    <row r="279" spans="1:14" ht="18" customHeight="1" x14ac:dyDescent="0.25">
      <c r="A279" s="119" t="s">
        <v>305</v>
      </c>
      <c r="B279" s="159">
        <v>41669</v>
      </c>
      <c r="C279" s="118" t="s">
        <v>2553</v>
      </c>
      <c r="D279" s="119" t="s">
        <v>56</v>
      </c>
      <c r="E279" s="162">
        <v>10170739</v>
      </c>
      <c r="F279" s="119">
        <v>23303035</v>
      </c>
      <c r="G279" s="119">
        <v>2705003</v>
      </c>
      <c r="H279" s="120" t="str">
        <f>IF(G279="","",VLOOKUP(G279,ARANCEL!$B$5:$D$121,2,FALSE))</f>
        <v>INCRUSTACION ESTETICA (ART-GLASS O CERAMICA)</v>
      </c>
      <c r="I279" s="121" t="s">
        <v>326</v>
      </c>
      <c r="J279" s="119">
        <v>1</v>
      </c>
      <c r="K279" s="122">
        <f>IF(G279="","",VLOOKUP(G279,ARANCEL!$B$5:$D$121,3,FALSE)*J279)</f>
        <v>15676</v>
      </c>
      <c r="L279" s="1229" t="s">
        <v>2842</v>
      </c>
      <c r="M279" s="1229">
        <v>4500216197</v>
      </c>
      <c r="N279" s="1229">
        <v>8385</v>
      </c>
    </row>
    <row r="280" spans="1:14" ht="18" customHeight="1" x14ac:dyDescent="0.25">
      <c r="A280" s="119" t="s">
        <v>305</v>
      </c>
      <c r="B280" s="159">
        <v>41729</v>
      </c>
      <c r="C280" s="118" t="s">
        <v>3170</v>
      </c>
      <c r="D280" s="119" t="s">
        <v>54</v>
      </c>
      <c r="E280" s="162">
        <v>10185746</v>
      </c>
      <c r="F280" s="119">
        <v>25270045</v>
      </c>
      <c r="G280" s="119">
        <v>2702048</v>
      </c>
      <c r="H280" s="120" t="str">
        <f>IF(G280="","",VLOOKUP(G280,ARANCEL!$B$5:$D$121,2,FALSE))</f>
        <v xml:space="preserve">SERVICIO LAB. IMPLANTE CORONA CEMENTADA/ATORNILLADA </v>
      </c>
      <c r="I280" s="121" t="s">
        <v>329</v>
      </c>
      <c r="J280" s="119">
        <v>1</v>
      </c>
      <c r="K280" s="122">
        <f>IF(G280="","",VLOOKUP(G280,ARANCEL!$B$5:$D$121,3,FALSE)*J280)</f>
        <v>43857</v>
      </c>
      <c r="L280" s="1229" t="s">
        <v>6905</v>
      </c>
      <c r="M280" s="1229">
        <v>4500247644</v>
      </c>
      <c r="N280" s="1229" t="s">
        <v>7159</v>
      </c>
    </row>
    <row r="281" spans="1:14" ht="18" customHeight="1" x14ac:dyDescent="0.25">
      <c r="A281" s="119" t="s">
        <v>305</v>
      </c>
      <c r="B281" s="159">
        <v>41828</v>
      </c>
      <c r="C281" s="118" t="s">
        <v>5560</v>
      </c>
      <c r="D281" s="119" t="s">
        <v>86</v>
      </c>
      <c r="E281" s="162">
        <v>10221938</v>
      </c>
      <c r="F281" s="119">
        <v>27217017</v>
      </c>
      <c r="G281" s="119">
        <v>2705003</v>
      </c>
      <c r="H281" s="120" t="str">
        <f>IF(G281="","",VLOOKUP(G281,ARANCEL!$B$5:$D$121,2,FALSE))</f>
        <v>INCRUSTACION ESTETICA (ART-GLASS O CERAMICA)</v>
      </c>
      <c r="I281" s="121" t="s">
        <v>337</v>
      </c>
      <c r="J281" s="119">
        <v>1</v>
      </c>
      <c r="K281" s="122">
        <f>IF(G281="","",VLOOKUP(G281,ARANCEL!$B$5:$D$121,3,FALSE)*J281)</f>
        <v>15676</v>
      </c>
      <c r="L281" s="1229" t="s">
        <v>6017</v>
      </c>
      <c r="M281" s="1229">
        <v>4500243244</v>
      </c>
      <c r="N281" s="1229">
        <v>9785</v>
      </c>
    </row>
    <row r="282" spans="1:14" ht="18" customHeight="1" x14ac:dyDescent="0.25">
      <c r="A282" s="169" t="s">
        <v>305</v>
      </c>
      <c r="B282" s="159">
        <v>41932</v>
      </c>
      <c r="C282" s="118" t="s">
        <v>7705</v>
      </c>
      <c r="D282" s="119" t="s">
        <v>706</v>
      </c>
      <c r="E282" s="162">
        <v>10266386</v>
      </c>
      <c r="F282" s="119">
        <v>28969000</v>
      </c>
      <c r="G282" s="119">
        <v>2708011</v>
      </c>
      <c r="H282" s="120" t="str">
        <f>IF(G282="","",VLOOKUP(G282,ARANCEL!$B$5:$D$121,2,FALSE))</f>
        <v xml:space="preserve">MODELO DE ESTUDIO </v>
      </c>
      <c r="I282" s="121" t="s">
        <v>306</v>
      </c>
      <c r="J282" s="119">
        <v>1</v>
      </c>
      <c r="K282" s="122">
        <f>IF(G282="","",VLOOKUP(G282,ARANCEL!$B$5:$D$121,3,FALSE)*J282)</f>
        <v>1507</v>
      </c>
      <c r="L282" s="1229" t="s">
        <v>8279</v>
      </c>
      <c r="M282" s="1229">
        <v>4500257377</v>
      </c>
      <c r="N282" s="1229" t="s">
        <v>8280</v>
      </c>
    </row>
    <row r="283" spans="1:14" ht="18" customHeight="1" x14ac:dyDescent="0.25">
      <c r="A283" s="119" t="s">
        <v>305</v>
      </c>
      <c r="B283" s="159">
        <v>41932</v>
      </c>
      <c r="C283" s="118" t="s">
        <v>7705</v>
      </c>
      <c r="D283" s="119" t="s">
        <v>706</v>
      </c>
      <c r="E283" s="162">
        <v>10266386</v>
      </c>
      <c r="F283" s="119">
        <v>28969000</v>
      </c>
      <c r="G283" s="119">
        <v>2707001</v>
      </c>
      <c r="H283" s="120" t="str">
        <f>IF(G283="","",VLOOKUP(G283,ARANCEL!$B$5:$D$121,2,FALSE))</f>
        <v xml:space="preserve">PLANO DE RELAJACION </v>
      </c>
      <c r="I283" s="121" t="s">
        <v>306</v>
      </c>
      <c r="J283" s="119">
        <v>1</v>
      </c>
      <c r="K283" s="122">
        <f>IF(G283="","",VLOOKUP(G283,ARANCEL!$B$5:$D$121,3,FALSE)*J283)</f>
        <v>9221</v>
      </c>
      <c r="L283" s="1229" t="s">
        <v>8279</v>
      </c>
      <c r="M283" s="1229">
        <v>4500257377</v>
      </c>
      <c r="N283" s="1229" t="s">
        <v>8280</v>
      </c>
    </row>
    <row r="284" spans="1:14" ht="18" customHeight="1" x14ac:dyDescent="0.25">
      <c r="A284" s="119" t="s">
        <v>305</v>
      </c>
      <c r="B284" s="159">
        <v>41739</v>
      </c>
      <c r="C284" s="118" t="s">
        <v>3833</v>
      </c>
      <c r="D284" s="119" t="s">
        <v>720</v>
      </c>
      <c r="E284" s="162">
        <v>10187462</v>
      </c>
      <c r="F284" s="119">
        <v>25634735</v>
      </c>
      <c r="G284" s="119">
        <v>2705003</v>
      </c>
      <c r="H284" s="120" t="str">
        <f>IF(G284="","",VLOOKUP(G284,ARANCEL!$B$5:$D$121,2,FALSE))</f>
        <v>INCRUSTACION ESTETICA (ART-GLASS O CERAMICA)</v>
      </c>
      <c r="I284" s="121" t="s">
        <v>308</v>
      </c>
      <c r="J284" s="119">
        <v>1</v>
      </c>
      <c r="K284" s="122">
        <f>IF(G284="","",VLOOKUP(G284,ARANCEL!$B$5:$D$121,3,FALSE)*J284)</f>
        <v>15676</v>
      </c>
      <c r="L284" s="1229" t="s">
        <v>4612</v>
      </c>
      <c r="M284" s="1229">
        <v>4500229950</v>
      </c>
      <c r="N284" s="1229">
        <v>9173</v>
      </c>
    </row>
    <row r="285" spans="1:14" ht="20.25" customHeight="1" x14ac:dyDescent="0.25">
      <c r="A285" s="119" t="s">
        <v>305</v>
      </c>
      <c r="B285" s="164">
        <v>41960</v>
      </c>
      <c r="C285" s="118" t="s">
        <v>8383</v>
      </c>
      <c r="D285" s="119" t="s">
        <v>52</v>
      </c>
      <c r="E285" s="162">
        <v>10282840</v>
      </c>
      <c r="F285" s="119">
        <v>29521751</v>
      </c>
      <c r="G285" s="119">
        <v>2704005</v>
      </c>
      <c r="H285" s="120" t="str">
        <f>IF(G285="","",VLOOKUP(G285,ARANCEL!$B$5:$D$121,2,FALSE))</f>
        <v>PROVISORIO</v>
      </c>
      <c r="I285" s="121" t="s">
        <v>756</v>
      </c>
      <c r="J285" s="119">
        <v>2</v>
      </c>
      <c r="K285" s="122">
        <f>IF(G285="","",VLOOKUP(G285,ARANCEL!$B$5:$D$121,3,FALSE)*J285)</f>
        <v>6500</v>
      </c>
      <c r="L285" s="1229" t="s">
        <v>8256</v>
      </c>
      <c r="M285" s="1229">
        <v>4500264843</v>
      </c>
      <c r="N285" s="1229" t="s">
        <v>8929</v>
      </c>
    </row>
    <row r="286" spans="1:14" ht="20.25" customHeight="1" x14ac:dyDescent="0.25">
      <c r="A286" s="119" t="s">
        <v>305</v>
      </c>
      <c r="B286" s="159">
        <v>41984</v>
      </c>
      <c r="C286" s="118" t="s">
        <v>8383</v>
      </c>
      <c r="D286" s="119" t="s">
        <v>52</v>
      </c>
      <c r="E286" s="162">
        <v>10293483</v>
      </c>
      <c r="F286" s="119">
        <v>29521751</v>
      </c>
      <c r="G286" s="119">
        <v>2704003</v>
      </c>
      <c r="H286" s="120" t="str">
        <f>IF(G286="","",VLOOKUP(G286,ARANCEL!$B$5:$D$121,2,FALSE))</f>
        <v xml:space="preserve">CORONA PERIFERICA CON PERNO MUÑON COLADO </v>
      </c>
      <c r="I286" s="121" t="s">
        <v>756</v>
      </c>
      <c r="J286" s="169">
        <v>2</v>
      </c>
      <c r="K286" s="122">
        <f>IF(G286="","",VLOOKUP(G286,ARANCEL!$B$5:$D$121,3,FALSE)*J286)</f>
        <v>65224</v>
      </c>
      <c r="L286" s="1349" t="s">
        <v>9431</v>
      </c>
      <c r="M286" s="1349">
        <v>4500269103</v>
      </c>
      <c r="N286" s="1349" t="s">
        <v>9457</v>
      </c>
    </row>
    <row r="287" spans="1:14" ht="20.25" customHeight="1" x14ac:dyDescent="0.25">
      <c r="A287" s="119" t="s">
        <v>305</v>
      </c>
      <c r="B287" s="164">
        <v>41991</v>
      </c>
      <c r="C287" s="118" t="s">
        <v>8383</v>
      </c>
      <c r="D287" s="119" t="s">
        <v>52</v>
      </c>
      <c r="E287" s="162">
        <v>10296165</v>
      </c>
      <c r="F287" s="119">
        <v>29521751</v>
      </c>
      <c r="G287" s="119">
        <v>2704003</v>
      </c>
      <c r="H287" s="120" t="str">
        <f>IF(G287="","",VLOOKUP(G287,ARANCEL!$B$5:$D$121,2,FALSE))</f>
        <v xml:space="preserve">CORONA PERIFERICA CON PERNO MUÑON COLADO </v>
      </c>
      <c r="I287" s="121" t="s">
        <v>756</v>
      </c>
      <c r="J287" s="119">
        <v>2</v>
      </c>
      <c r="K287" s="122">
        <f>IF(G287="","",VLOOKUP(G287,ARANCEL!$B$5:$D$121,3,FALSE)*J287)</f>
        <v>65224</v>
      </c>
      <c r="L287" s="1349" t="s">
        <v>9431</v>
      </c>
      <c r="M287" s="1349">
        <v>4500269103</v>
      </c>
      <c r="N287" s="1349" t="s">
        <v>9457</v>
      </c>
    </row>
    <row r="288" spans="1:14" ht="20.25" customHeight="1" x14ac:dyDescent="0.25">
      <c r="A288" s="119" t="s">
        <v>313</v>
      </c>
      <c r="B288" s="159">
        <v>41921</v>
      </c>
      <c r="C288" s="118" t="s">
        <v>7474</v>
      </c>
      <c r="D288" s="119" t="s">
        <v>804</v>
      </c>
      <c r="E288" s="162">
        <v>10261264</v>
      </c>
      <c r="F288" s="119">
        <v>27909856</v>
      </c>
      <c r="G288" s="119">
        <v>2705003</v>
      </c>
      <c r="H288" s="120" t="str">
        <f>IF(G288="","",VLOOKUP(G288,ARANCEL!$B$5:$D$121,2,FALSE))</f>
        <v>INCRUSTACION ESTETICA (ART-GLASS O CERAMICA)</v>
      </c>
      <c r="I288" s="121" t="s">
        <v>315</v>
      </c>
      <c r="J288" s="119">
        <v>1</v>
      </c>
      <c r="K288" s="122">
        <f>IF(G288="","",VLOOKUP(G288,ARANCEL!$B$5:$D$121,3,FALSE)*J288)</f>
        <v>15676</v>
      </c>
      <c r="L288" s="1229" t="s">
        <v>8279</v>
      </c>
      <c r="M288" s="1229">
        <v>4500257377</v>
      </c>
      <c r="N288" s="1229" t="s">
        <v>8280</v>
      </c>
    </row>
    <row r="289" spans="1:14" ht="20.25" customHeight="1" x14ac:dyDescent="0.25">
      <c r="A289" s="119" t="s">
        <v>305</v>
      </c>
      <c r="B289" s="159">
        <v>41787</v>
      </c>
      <c r="C289" s="118" t="s">
        <v>4725</v>
      </c>
      <c r="D289" s="119" t="s">
        <v>51</v>
      </c>
      <c r="E289" s="162">
        <v>10201885</v>
      </c>
      <c r="F289" s="119">
        <v>22446652</v>
      </c>
      <c r="G289" s="119">
        <v>2704003</v>
      </c>
      <c r="H289" s="120" t="str">
        <f>IF(G289="","",VLOOKUP(G289,ARANCEL!$B$5:$D$121,2,FALSE))</f>
        <v xml:space="preserve">CORONA PERIFERICA CON PERNO MUÑON COLADO </v>
      </c>
      <c r="I289" s="121" t="s">
        <v>844</v>
      </c>
      <c r="J289" s="119">
        <v>1</v>
      </c>
      <c r="K289" s="122">
        <f>IF(G289="","",VLOOKUP(G289,ARANCEL!$B$5:$D$121,3,FALSE)*J289)</f>
        <v>32612</v>
      </c>
      <c r="L289" s="1229" t="s">
        <v>5292</v>
      </c>
      <c r="M289" s="1229">
        <v>4500235330</v>
      </c>
      <c r="N289" s="1229">
        <v>9391</v>
      </c>
    </row>
    <row r="290" spans="1:14" ht="18" customHeight="1" x14ac:dyDescent="0.25">
      <c r="A290" s="119" t="s">
        <v>305</v>
      </c>
      <c r="B290" s="159">
        <v>41974</v>
      </c>
      <c r="C290" s="118" t="s">
        <v>4725</v>
      </c>
      <c r="D290" s="119" t="s">
        <v>51</v>
      </c>
      <c r="E290" s="162">
        <v>10288240</v>
      </c>
      <c r="F290" s="119">
        <v>22446652</v>
      </c>
      <c r="G290" s="119">
        <v>2702048</v>
      </c>
      <c r="H290" s="120" t="str">
        <f>IF(G290="","",VLOOKUP(G290,ARANCEL!$B$5:$D$121,2,FALSE))</f>
        <v xml:space="preserve">SERVICIO LAB. IMPLANTE CORONA CEMENTADA/ATORNILLADA </v>
      </c>
      <c r="I290" s="121" t="s">
        <v>321</v>
      </c>
      <c r="J290" s="119">
        <v>1</v>
      </c>
      <c r="K290" s="122">
        <f>IF(G290="","",VLOOKUP(G290,ARANCEL!$B$5:$D$121,3,FALSE)*J290)</f>
        <v>43857</v>
      </c>
      <c r="L290" s="1229" t="s">
        <v>8256</v>
      </c>
      <c r="M290" s="1229">
        <v>4500264843</v>
      </c>
      <c r="N290" s="1229" t="s">
        <v>8929</v>
      </c>
    </row>
    <row r="291" spans="1:14" ht="18" customHeight="1" x14ac:dyDescent="0.25">
      <c r="A291" s="119" t="s">
        <v>305</v>
      </c>
      <c r="B291" s="159">
        <v>41717</v>
      </c>
      <c r="C291" s="118" t="s">
        <v>3447</v>
      </c>
      <c r="D291" s="119" t="s">
        <v>59</v>
      </c>
      <c r="E291" s="162">
        <v>10182191</v>
      </c>
      <c r="F291" s="119">
        <v>25437169</v>
      </c>
      <c r="G291" s="119">
        <v>2705003</v>
      </c>
      <c r="H291" s="120" t="str">
        <f>IF(G291="","",VLOOKUP(G291,ARANCEL!$B$5:$D$121,2,FALSE))</f>
        <v>INCRUSTACION ESTETICA (ART-GLASS O CERAMICA)</v>
      </c>
      <c r="I291" s="121" t="s">
        <v>325</v>
      </c>
      <c r="J291" s="119">
        <v>1</v>
      </c>
      <c r="K291" s="122">
        <f>IF(G291="","",VLOOKUP(G291,ARANCEL!$B$5:$D$121,3,FALSE)*J291)</f>
        <v>15676</v>
      </c>
      <c r="L291" s="1229" t="s">
        <v>3058</v>
      </c>
      <c r="M291" s="1229">
        <v>4500225623</v>
      </c>
      <c r="N291" s="1229">
        <v>8908</v>
      </c>
    </row>
    <row r="292" spans="1:14" ht="18" customHeight="1" x14ac:dyDescent="0.25">
      <c r="A292" s="119" t="s">
        <v>305</v>
      </c>
      <c r="B292" s="159">
        <v>41668</v>
      </c>
      <c r="C292" s="118" t="s">
        <v>701</v>
      </c>
      <c r="D292" s="119" t="s">
        <v>53</v>
      </c>
      <c r="E292" s="162">
        <v>10170600</v>
      </c>
      <c r="F292" s="119">
        <v>24682231</v>
      </c>
      <c r="G292" s="119">
        <v>2705003</v>
      </c>
      <c r="H292" s="120" t="str">
        <f>IF(G292="","",VLOOKUP(G292,ARANCEL!$B$5:$D$121,2,FALSE))</f>
        <v>INCRUSTACION ESTETICA (ART-GLASS O CERAMICA)</v>
      </c>
      <c r="I292" s="121" t="s">
        <v>312</v>
      </c>
      <c r="J292" s="119">
        <v>1</v>
      </c>
      <c r="K292" s="122">
        <f>IF(G292="","",VLOOKUP(G292,ARANCEL!$B$5:$D$121,3,FALSE)*J292)</f>
        <v>15676</v>
      </c>
      <c r="L292" s="1229" t="s">
        <v>2842</v>
      </c>
      <c r="M292" s="1229">
        <v>4500216197</v>
      </c>
      <c r="N292" s="1229">
        <v>8385</v>
      </c>
    </row>
    <row r="293" spans="1:14" ht="17.25" customHeight="1" x14ac:dyDescent="0.25">
      <c r="A293" s="119" t="s">
        <v>305</v>
      </c>
      <c r="B293" s="159">
        <v>41648</v>
      </c>
      <c r="C293" s="118" t="s">
        <v>924</v>
      </c>
      <c r="D293" s="119" t="s">
        <v>52</v>
      </c>
      <c r="E293" s="162">
        <v>10168575</v>
      </c>
      <c r="F293" s="119">
        <v>24464501</v>
      </c>
      <c r="G293" s="119">
        <v>2704003</v>
      </c>
      <c r="H293" s="120" t="str">
        <f>IF(G293="","",VLOOKUP(G293,ARANCEL!$B$5:$D$121,2,FALSE))</f>
        <v xml:space="preserve">CORONA PERIFERICA CON PERNO MUÑON COLADO </v>
      </c>
      <c r="I293" s="121" t="s">
        <v>329</v>
      </c>
      <c r="J293" s="119">
        <v>1</v>
      </c>
      <c r="K293" s="122">
        <f>IF(G293="","",VLOOKUP(G293,ARANCEL!$B$5:$D$121,3,FALSE)*J293)</f>
        <v>32612</v>
      </c>
      <c r="L293" s="1229" t="s">
        <v>2842</v>
      </c>
      <c r="M293" s="1229">
        <v>4500216183</v>
      </c>
      <c r="N293" s="1229">
        <v>8376</v>
      </c>
    </row>
    <row r="294" spans="1:14" ht="18" customHeight="1" x14ac:dyDescent="0.25">
      <c r="A294" s="119" t="s">
        <v>305</v>
      </c>
      <c r="B294" s="159">
        <v>41926</v>
      </c>
      <c r="C294" s="118" t="s">
        <v>7607</v>
      </c>
      <c r="D294" s="119" t="s">
        <v>804</v>
      </c>
      <c r="E294" s="162">
        <v>10264002</v>
      </c>
      <c r="F294" s="119">
        <v>27888478</v>
      </c>
      <c r="G294" s="119">
        <v>2705003</v>
      </c>
      <c r="H294" s="120" t="str">
        <f>IF(G294="","",VLOOKUP(G294,ARANCEL!$B$5:$D$121,2,FALSE))</f>
        <v>INCRUSTACION ESTETICA (ART-GLASS O CERAMICA)</v>
      </c>
      <c r="I294" s="121" t="s">
        <v>312</v>
      </c>
      <c r="J294" s="119">
        <v>1</v>
      </c>
      <c r="K294" s="122">
        <f>IF(G294="","",VLOOKUP(G294,ARANCEL!$B$5:$D$121,3,FALSE)*J294)</f>
        <v>15676</v>
      </c>
      <c r="L294" s="1229" t="s">
        <v>8279</v>
      </c>
      <c r="M294" s="1229">
        <v>4500257377</v>
      </c>
      <c r="N294" s="1229" t="s">
        <v>8280</v>
      </c>
    </row>
    <row r="295" spans="1:14" ht="18" customHeight="1" x14ac:dyDescent="0.25">
      <c r="A295" s="119" t="s">
        <v>305</v>
      </c>
      <c r="B295" s="159">
        <v>41850</v>
      </c>
      <c r="C295" s="118" t="s">
        <v>1819</v>
      </c>
      <c r="D295" s="119" t="s">
        <v>60</v>
      </c>
      <c r="E295" s="162">
        <v>10233152</v>
      </c>
      <c r="F295" s="119">
        <v>26174302</v>
      </c>
      <c r="G295" s="119">
        <v>2705003</v>
      </c>
      <c r="H295" s="120" t="str">
        <f>IF(G295="","",VLOOKUP(G295,ARANCEL!$B$5:$D$121,2,FALSE))</f>
        <v>INCRUSTACION ESTETICA (ART-GLASS O CERAMICA)</v>
      </c>
      <c r="I295" s="121" t="s">
        <v>324</v>
      </c>
      <c r="J295" s="119">
        <v>1</v>
      </c>
      <c r="K295" s="122">
        <f>IF(G295="","",VLOOKUP(G295,ARANCEL!$B$5:$D$121,3,FALSE)*J295)</f>
        <v>15676</v>
      </c>
      <c r="L295" s="1229" t="s">
        <v>6017</v>
      </c>
      <c r="M295" s="1229">
        <v>4500245416</v>
      </c>
      <c r="N295" s="1229">
        <v>9805</v>
      </c>
    </row>
    <row r="296" spans="1:14" ht="18" customHeight="1" x14ac:dyDescent="0.25">
      <c r="A296" s="119" t="s">
        <v>305</v>
      </c>
      <c r="B296" s="159">
        <v>41795</v>
      </c>
      <c r="C296" s="118" t="s">
        <v>4954</v>
      </c>
      <c r="D296" s="119" t="s">
        <v>54</v>
      </c>
      <c r="E296" s="162">
        <v>10206115</v>
      </c>
      <c r="F296" s="119">
        <v>26785938</v>
      </c>
      <c r="G296" s="119">
        <v>2704005</v>
      </c>
      <c r="H296" s="120" t="str">
        <f>IF(G296="","",VLOOKUP(G296,ARANCEL!$B$5:$D$121,2,FALSE))</f>
        <v>PROVISORIO</v>
      </c>
      <c r="I296" s="121" t="s">
        <v>633</v>
      </c>
      <c r="J296" s="119">
        <v>1</v>
      </c>
      <c r="K296" s="122">
        <f>IF(G296="","",VLOOKUP(G296,ARANCEL!$B$5:$D$121,3,FALSE)*J296)</f>
        <v>3250</v>
      </c>
      <c r="L296" s="1229" t="s">
        <v>5742</v>
      </c>
      <c r="M296" s="1229">
        <v>4500239302</v>
      </c>
      <c r="N296" s="1229" t="s">
        <v>5748</v>
      </c>
    </row>
    <row r="297" spans="1:14" ht="18" customHeight="1" x14ac:dyDescent="0.25">
      <c r="A297" s="119" t="s">
        <v>305</v>
      </c>
      <c r="B297" s="159">
        <v>41802</v>
      </c>
      <c r="C297" s="118" t="s">
        <v>4954</v>
      </c>
      <c r="D297" s="119" t="s">
        <v>54</v>
      </c>
      <c r="E297" s="162">
        <v>10208588</v>
      </c>
      <c r="F297" s="119">
        <v>26785938</v>
      </c>
      <c r="G297" s="119">
        <v>2704003</v>
      </c>
      <c r="H297" s="120" t="str">
        <f>IF(G297="","",VLOOKUP(G297,ARANCEL!$B$5:$D$121,2,FALSE))</f>
        <v xml:space="preserve">CORONA PERIFERICA CON PERNO MUÑON COLADO </v>
      </c>
      <c r="I297" s="121" t="s">
        <v>633</v>
      </c>
      <c r="J297" s="119">
        <v>1</v>
      </c>
      <c r="K297" s="122">
        <f>IF(G297="","",VLOOKUP(G297,ARANCEL!$B$5:$D$121,3,FALSE)*J297)</f>
        <v>32612</v>
      </c>
      <c r="L297" s="1229" t="s">
        <v>5742</v>
      </c>
      <c r="M297" s="1229">
        <v>4500239302</v>
      </c>
      <c r="N297" s="1229" t="s">
        <v>5748</v>
      </c>
    </row>
    <row r="298" spans="1:14" ht="18" customHeight="1" x14ac:dyDescent="0.25">
      <c r="A298" s="119" t="s">
        <v>305</v>
      </c>
      <c r="B298" s="159">
        <v>41810</v>
      </c>
      <c r="C298" s="118" t="s">
        <v>5267</v>
      </c>
      <c r="D298" s="119" t="s">
        <v>804</v>
      </c>
      <c r="E298" s="162">
        <v>10214333</v>
      </c>
      <c r="F298" s="119">
        <v>27071702</v>
      </c>
      <c r="G298" s="119">
        <v>2704005</v>
      </c>
      <c r="H298" s="120" t="str">
        <f>IF(G298="","",VLOOKUP(G298,ARANCEL!$B$5:$D$121,2,FALSE))</f>
        <v>PROVISORIO</v>
      </c>
      <c r="I298" s="121" t="s">
        <v>342</v>
      </c>
      <c r="J298" s="119">
        <v>1</v>
      </c>
      <c r="K298" s="122">
        <f>IF(G298="","",VLOOKUP(G298,ARANCEL!$B$5:$D$121,3,FALSE)*J298)</f>
        <v>3250</v>
      </c>
      <c r="L298" s="1229" t="s">
        <v>5742</v>
      </c>
      <c r="M298" s="1229">
        <v>4500239309</v>
      </c>
      <c r="N298" s="1229" t="s">
        <v>5749</v>
      </c>
    </row>
    <row r="299" spans="1:14" ht="18" customHeight="1" x14ac:dyDescent="0.25">
      <c r="A299" s="169" t="s">
        <v>305</v>
      </c>
      <c r="B299" s="159">
        <v>41820</v>
      </c>
      <c r="C299" s="118" t="s">
        <v>5267</v>
      </c>
      <c r="D299" s="119" t="s">
        <v>804</v>
      </c>
      <c r="E299" s="162">
        <v>10216955</v>
      </c>
      <c r="F299" s="119">
        <v>27071702</v>
      </c>
      <c r="G299" s="119">
        <v>2704003</v>
      </c>
      <c r="H299" s="120" t="str">
        <f>IF(G299="","",VLOOKUP(G299,ARANCEL!$B$5:$D$121,2,FALSE))</f>
        <v xml:space="preserve">CORONA PERIFERICA CON PERNO MUÑON COLADO </v>
      </c>
      <c r="I299" s="121" t="s">
        <v>342</v>
      </c>
      <c r="J299" s="119">
        <v>1</v>
      </c>
      <c r="K299" s="122">
        <f>IF(G299="","",VLOOKUP(G299,ARANCEL!$B$5:$D$121,3,FALSE)*J299)</f>
        <v>32612</v>
      </c>
      <c r="L299" s="1229" t="s">
        <v>5742</v>
      </c>
      <c r="M299" s="1229">
        <v>4500239314</v>
      </c>
      <c r="N299" s="1229" t="s">
        <v>5750</v>
      </c>
    </row>
    <row r="300" spans="1:14" ht="18" customHeight="1" x14ac:dyDescent="0.25">
      <c r="A300" s="119" t="s">
        <v>305</v>
      </c>
      <c r="B300" s="159">
        <v>41953</v>
      </c>
      <c r="C300" s="118" t="s">
        <v>8102</v>
      </c>
      <c r="D300" s="119" t="s">
        <v>52</v>
      </c>
      <c r="E300" s="162">
        <v>10276521</v>
      </c>
      <c r="F300" s="119">
        <v>28042054</v>
      </c>
      <c r="G300" s="119">
        <v>2704005</v>
      </c>
      <c r="H300" s="120" t="str">
        <f>IF(G300="","",VLOOKUP(G300,ARANCEL!$B$5:$D$121,2,FALSE))</f>
        <v>PROVISORIO</v>
      </c>
      <c r="I300" s="121" t="s">
        <v>340</v>
      </c>
      <c r="J300" s="119">
        <v>1</v>
      </c>
      <c r="K300" s="122">
        <f>IF(G300="","",VLOOKUP(G300,ARANCEL!$B$5:$D$121,3,FALSE)*J300)</f>
        <v>3250</v>
      </c>
      <c r="L300" s="1229" t="s">
        <v>8279</v>
      </c>
      <c r="M300" s="1229">
        <v>4500260619</v>
      </c>
      <c r="N300" s="1229" t="s">
        <v>8294</v>
      </c>
    </row>
    <row r="301" spans="1:14" ht="18" customHeight="1" x14ac:dyDescent="0.25">
      <c r="A301" s="119" t="s">
        <v>305</v>
      </c>
      <c r="B301" s="159">
        <v>41802</v>
      </c>
      <c r="C301" s="118" t="s">
        <v>5043</v>
      </c>
      <c r="D301" s="119" t="s">
        <v>804</v>
      </c>
      <c r="E301" s="162">
        <v>10209213</v>
      </c>
      <c r="F301" s="119">
        <v>26388784</v>
      </c>
      <c r="G301" s="119">
        <v>2705003</v>
      </c>
      <c r="H301" s="120" t="str">
        <f>IF(G301="","",VLOOKUP(G301,ARANCEL!$B$5:$D$121,2,FALSE))</f>
        <v>INCRUSTACION ESTETICA (ART-GLASS O CERAMICA)</v>
      </c>
      <c r="I301" s="405" t="s">
        <v>316</v>
      </c>
      <c r="J301" s="119">
        <v>1</v>
      </c>
      <c r="K301" s="122">
        <f>IF(G301="","",VLOOKUP(G301,ARANCEL!$B$5:$D$121,3,FALSE)*J301)</f>
        <v>15676</v>
      </c>
      <c r="L301" s="1229" t="s">
        <v>5742</v>
      </c>
      <c r="M301" s="1229">
        <v>4500239309</v>
      </c>
      <c r="N301" s="1229" t="s">
        <v>5749</v>
      </c>
    </row>
    <row r="302" spans="1:14" ht="18" customHeight="1" x14ac:dyDescent="0.25">
      <c r="A302" s="119" t="s">
        <v>305</v>
      </c>
      <c r="B302" s="159">
        <v>41941</v>
      </c>
      <c r="C302" s="118" t="s">
        <v>7934</v>
      </c>
      <c r="D302" s="119" t="s">
        <v>86</v>
      </c>
      <c r="E302" s="162">
        <v>10271816</v>
      </c>
      <c r="F302" s="119">
        <v>28160044</v>
      </c>
      <c r="G302" s="119">
        <v>2704018</v>
      </c>
      <c r="H302" s="120" t="str">
        <f>IF(G302="","",VLOOKUP(G302,ARANCEL!$B$5:$D$121,2,FALSE))</f>
        <v>INLAY-ONLAY EMPRESS</v>
      </c>
      <c r="I302" s="121" t="s">
        <v>312</v>
      </c>
      <c r="J302" s="119">
        <v>1</v>
      </c>
      <c r="K302" s="122">
        <f>IF(G302="","",VLOOKUP(G302,ARANCEL!$B$5:$D$121,3,FALSE)*J302)</f>
        <v>43857</v>
      </c>
      <c r="L302" s="1229" t="s">
        <v>8279</v>
      </c>
      <c r="M302" s="1229">
        <v>4500260619</v>
      </c>
      <c r="N302" s="1229" t="s">
        <v>8294</v>
      </c>
    </row>
    <row r="303" spans="1:14" ht="18" customHeight="1" x14ac:dyDescent="0.25">
      <c r="A303" s="119" t="s">
        <v>305</v>
      </c>
      <c r="B303" s="159">
        <v>41939</v>
      </c>
      <c r="C303" s="118" t="s">
        <v>7856</v>
      </c>
      <c r="D303" s="119" t="s">
        <v>51</v>
      </c>
      <c r="E303" s="162">
        <v>10270656</v>
      </c>
      <c r="F303" s="119">
        <v>26589015</v>
      </c>
      <c r="G303" s="119">
        <v>2702048</v>
      </c>
      <c r="H303" s="120" t="str">
        <f>IF(G303="","",VLOOKUP(G303,ARANCEL!$B$5:$D$121,2,FALSE))</f>
        <v xml:space="preserve">SERVICIO LAB. IMPLANTE CORONA CEMENTADA/ATORNILLADA </v>
      </c>
      <c r="I303" s="121" t="s">
        <v>779</v>
      </c>
      <c r="J303" s="119">
        <v>2</v>
      </c>
      <c r="K303" s="122">
        <f>IF(G303="","",VLOOKUP(G303,ARANCEL!$B$5:$D$121,3,FALSE)*J303)</f>
        <v>87714</v>
      </c>
      <c r="L303" s="1229" t="s">
        <v>8279</v>
      </c>
      <c r="M303" s="1229">
        <v>4500259624</v>
      </c>
      <c r="N303" s="1229" t="s">
        <v>8292</v>
      </c>
    </row>
    <row r="304" spans="1:14" ht="18" customHeight="1" x14ac:dyDescent="0.25">
      <c r="A304" s="119" t="s">
        <v>305</v>
      </c>
      <c r="B304" s="159">
        <v>41751</v>
      </c>
      <c r="C304" s="118" t="s">
        <v>4127</v>
      </c>
      <c r="D304" s="119" t="s">
        <v>50</v>
      </c>
      <c r="E304" s="162">
        <v>10190891</v>
      </c>
      <c r="F304" s="119">
        <v>26015339</v>
      </c>
      <c r="G304" s="119">
        <v>2704005</v>
      </c>
      <c r="H304" s="120" t="str">
        <f>IF(G304="","",VLOOKUP(G304,ARANCEL!$B$5:$D$121,2,FALSE))</f>
        <v>PROVISORIO</v>
      </c>
      <c r="I304" s="121" t="s">
        <v>324</v>
      </c>
      <c r="J304" s="119">
        <v>1</v>
      </c>
      <c r="K304" s="122">
        <f>IF(G304="","",VLOOKUP(G304,ARANCEL!$B$5:$D$121,3,FALSE)*J304)</f>
        <v>3250</v>
      </c>
      <c r="L304" s="1229" t="s">
        <v>4612</v>
      </c>
      <c r="M304" s="1229">
        <v>4500229953</v>
      </c>
      <c r="N304" s="1229">
        <v>9175</v>
      </c>
    </row>
    <row r="305" spans="1:14" ht="18" customHeight="1" x14ac:dyDescent="0.25">
      <c r="A305" s="119" t="s">
        <v>305</v>
      </c>
      <c r="B305" s="159">
        <v>41771</v>
      </c>
      <c r="C305" s="118" t="s">
        <v>4127</v>
      </c>
      <c r="D305" s="119" t="s">
        <v>50</v>
      </c>
      <c r="E305" s="162">
        <v>10195850</v>
      </c>
      <c r="F305" s="119">
        <v>23601539</v>
      </c>
      <c r="G305" s="119">
        <v>2704003</v>
      </c>
      <c r="H305" s="120" t="str">
        <f>IF(G305="","",VLOOKUP(G305,ARANCEL!$B$5:$D$121,2,FALSE))</f>
        <v xml:space="preserve">CORONA PERIFERICA CON PERNO MUÑON COLADO </v>
      </c>
      <c r="I305" s="121" t="s">
        <v>324</v>
      </c>
      <c r="J305" s="119">
        <v>1</v>
      </c>
      <c r="K305" s="122">
        <f>IF(G305="","",VLOOKUP(G305,ARANCEL!$B$5:$D$121,3,FALSE)*J305)</f>
        <v>32612</v>
      </c>
      <c r="L305" s="1229" t="s">
        <v>5292</v>
      </c>
      <c r="M305" s="1229">
        <v>4500235340</v>
      </c>
      <c r="N305" s="1229">
        <v>9394</v>
      </c>
    </row>
    <row r="306" spans="1:14" ht="18" customHeight="1" x14ac:dyDescent="0.25">
      <c r="A306" s="119" t="s">
        <v>305</v>
      </c>
      <c r="B306" s="159">
        <v>41806</v>
      </c>
      <c r="C306" s="118" t="s">
        <v>819</v>
      </c>
      <c r="D306" s="119" t="s">
        <v>579</v>
      </c>
      <c r="E306" s="162">
        <v>10210870</v>
      </c>
      <c r="F306" s="119">
        <v>19590001</v>
      </c>
      <c r="G306" s="119">
        <v>2702048</v>
      </c>
      <c r="H306" s="120" t="str">
        <f>IF(G306="","",VLOOKUP(G306,ARANCEL!$B$5:$D$121,2,FALSE))</f>
        <v xml:space="preserve">SERVICIO LAB. IMPLANTE CORONA CEMENTADA/ATORNILLADA </v>
      </c>
      <c r="I306" s="121" t="s">
        <v>743</v>
      </c>
      <c r="J306" s="119">
        <v>3</v>
      </c>
      <c r="K306" s="122">
        <f>IF(G306="","",VLOOKUP(G306,ARANCEL!$B$5:$D$121,3,FALSE)*J306)</f>
        <v>131571</v>
      </c>
      <c r="L306" s="1229" t="s">
        <v>5742</v>
      </c>
      <c r="M306" s="1229">
        <v>4500239309</v>
      </c>
      <c r="N306" s="1229" t="s">
        <v>5749</v>
      </c>
    </row>
    <row r="307" spans="1:14" ht="18" customHeight="1" x14ac:dyDescent="0.25">
      <c r="A307" s="119" t="s">
        <v>305</v>
      </c>
      <c r="B307" s="159">
        <v>41806</v>
      </c>
      <c r="C307" s="118" t="s">
        <v>819</v>
      </c>
      <c r="D307" s="119" t="s">
        <v>579</v>
      </c>
      <c r="E307" s="162">
        <v>10210870</v>
      </c>
      <c r="F307" s="119">
        <v>19590001</v>
      </c>
      <c r="G307" s="119">
        <v>2704012</v>
      </c>
      <c r="H307" s="120" t="str">
        <f>IF(G307="","",VLOOKUP(G307,ARANCEL!$B$5:$D$121,2,FALSE))</f>
        <v xml:space="preserve">INTERMEDIARIO O PONTICO </v>
      </c>
      <c r="I307" s="121" t="s">
        <v>317</v>
      </c>
      <c r="J307" s="119">
        <v>1</v>
      </c>
      <c r="K307" s="122">
        <f>IF(G307="","",VLOOKUP(G307,ARANCEL!$B$5:$D$121,3,FALSE)*J307)</f>
        <v>25122</v>
      </c>
      <c r="L307" s="1229" t="s">
        <v>5742</v>
      </c>
      <c r="M307" s="1229">
        <v>4500239309</v>
      </c>
      <c r="N307" s="1229" t="s">
        <v>5749</v>
      </c>
    </row>
    <row r="308" spans="1:14" ht="18" customHeight="1" x14ac:dyDescent="0.25">
      <c r="A308" s="119" t="s">
        <v>305</v>
      </c>
      <c r="B308" s="159">
        <v>41787</v>
      </c>
      <c r="C308" s="118" t="s">
        <v>4771</v>
      </c>
      <c r="D308" s="119" t="s">
        <v>54</v>
      </c>
      <c r="E308" s="162">
        <v>10201798</v>
      </c>
      <c r="F308" s="119">
        <v>26472337</v>
      </c>
      <c r="G308" s="119">
        <v>2704003</v>
      </c>
      <c r="H308" s="120" t="str">
        <f>IF(G308="","",VLOOKUP(G308,ARANCEL!$B$5:$D$121,2,FALSE))</f>
        <v xml:space="preserve">CORONA PERIFERICA CON PERNO MUÑON COLADO </v>
      </c>
      <c r="I308" s="121" t="s">
        <v>325</v>
      </c>
      <c r="J308" s="119">
        <v>1</v>
      </c>
      <c r="K308" s="122">
        <f>IF(G308="","",VLOOKUP(G308,ARANCEL!$B$5:$D$121,3,FALSE)*J308)</f>
        <v>32612</v>
      </c>
      <c r="L308" s="1229" t="s">
        <v>5292</v>
      </c>
      <c r="M308" s="1229">
        <v>4500235330</v>
      </c>
      <c r="N308" s="1229">
        <v>9391</v>
      </c>
    </row>
    <row r="309" spans="1:14" ht="18" customHeight="1" x14ac:dyDescent="0.25">
      <c r="A309" s="119" t="s">
        <v>313</v>
      </c>
      <c r="B309" s="159">
        <v>41962</v>
      </c>
      <c r="C309" s="118" t="s">
        <v>8360</v>
      </c>
      <c r="D309" s="119" t="s">
        <v>1060</v>
      </c>
      <c r="E309" s="162">
        <v>10281833</v>
      </c>
      <c r="F309" s="119">
        <v>29638844</v>
      </c>
      <c r="G309" s="119">
        <v>2708011</v>
      </c>
      <c r="H309" s="120" t="str">
        <f>IF(G309="","",VLOOKUP(G309,ARANCEL!$B$5:$D$121,2,FALSE))</f>
        <v xml:space="preserve">MODELO DE ESTUDIO </v>
      </c>
      <c r="I309" s="121"/>
      <c r="J309" s="119">
        <v>1</v>
      </c>
      <c r="K309" s="122">
        <f>IF(G309="","",VLOOKUP(G309,ARANCEL!$B$5:$D$121,3,FALSE)*J309)</f>
        <v>1507</v>
      </c>
      <c r="L309" s="1229" t="s">
        <v>8256</v>
      </c>
      <c r="M309" s="1229">
        <v>4500264843</v>
      </c>
      <c r="N309" s="1229" t="s">
        <v>8929</v>
      </c>
    </row>
    <row r="310" spans="1:14" ht="18" customHeight="1" x14ac:dyDescent="0.25">
      <c r="A310" s="119" t="s">
        <v>305</v>
      </c>
      <c r="B310" s="159">
        <v>41962</v>
      </c>
      <c r="C310" s="118" t="s">
        <v>8360</v>
      </c>
      <c r="D310" s="119" t="s">
        <v>1060</v>
      </c>
      <c r="E310" s="162">
        <v>10281833</v>
      </c>
      <c r="F310" s="119">
        <v>29638844</v>
      </c>
      <c r="G310" s="119">
        <v>2707001</v>
      </c>
      <c r="H310" s="120" t="str">
        <f>IF(G310="","",VLOOKUP(G310,ARANCEL!$B$5:$D$121,2,FALSE))</f>
        <v xml:space="preserve">PLANO DE RELAJACION </v>
      </c>
      <c r="I310" s="121" t="s">
        <v>306</v>
      </c>
      <c r="J310" s="119">
        <v>1</v>
      </c>
      <c r="K310" s="122">
        <f>IF(G310="","",VLOOKUP(G310,ARANCEL!$B$5:$D$121,3,FALSE)*J310)</f>
        <v>9221</v>
      </c>
      <c r="L310" s="1229" t="s">
        <v>8256</v>
      </c>
      <c r="M310" s="1229">
        <v>4500264843</v>
      </c>
      <c r="N310" s="1229" t="s">
        <v>8929</v>
      </c>
    </row>
    <row r="311" spans="1:14" ht="18" customHeight="1" x14ac:dyDescent="0.25">
      <c r="A311" s="119" t="s">
        <v>305</v>
      </c>
      <c r="B311" s="159">
        <v>41982</v>
      </c>
      <c r="C311" s="118" t="s">
        <v>8798</v>
      </c>
      <c r="D311" s="119" t="s">
        <v>49</v>
      </c>
      <c r="E311" s="162">
        <v>10292209</v>
      </c>
      <c r="F311" s="119">
        <v>28878757</v>
      </c>
      <c r="G311" s="119">
        <v>2704005</v>
      </c>
      <c r="H311" s="120" t="str">
        <f>IF(G311="","",VLOOKUP(G311,ARANCEL!$B$5:$D$121,2,FALSE))</f>
        <v>PROVISORIO</v>
      </c>
      <c r="I311" s="121" t="s">
        <v>326</v>
      </c>
      <c r="J311" s="119">
        <v>1</v>
      </c>
      <c r="K311" s="122">
        <f>IF(G311="","",VLOOKUP(G311,ARANCEL!$B$5:$D$121,3,FALSE)*J311)</f>
        <v>3250</v>
      </c>
      <c r="L311" s="1349" t="s">
        <v>9431</v>
      </c>
      <c r="M311" s="1349">
        <v>4500269103</v>
      </c>
      <c r="N311" s="1349" t="s">
        <v>9457</v>
      </c>
    </row>
    <row r="312" spans="1:14" ht="18" customHeight="1" x14ac:dyDescent="0.25">
      <c r="A312" s="119" t="s">
        <v>606</v>
      </c>
      <c r="B312" s="164">
        <v>42013</v>
      </c>
      <c r="C312" s="118" t="s">
        <v>8798</v>
      </c>
      <c r="D312" s="119" t="s">
        <v>49</v>
      </c>
      <c r="E312" s="162">
        <v>10305752</v>
      </c>
      <c r="F312" s="119">
        <v>28878757</v>
      </c>
      <c r="G312" s="119">
        <v>2704003</v>
      </c>
      <c r="H312" s="120" t="str">
        <f>IF(G312="","",VLOOKUP(G312,ARANCEL!$B$5:$D$121,2,FALSE))</f>
        <v xml:space="preserve">CORONA PERIFERICA CON PERNO MUÑON COLADO </v>
      </c>
      <c r="I312" s="121" t="s">
        <v>326</v>
      </c>
      <c r="J312" s="119">
        <v>1</v>
      </c>
      <c r="K312" s="122">
        <f>IF(G312="","",VLOOKUP(G312,ARANCEL!$B$5:$D$121,3,FALSE)*J312)</f>
        <v>32612</v>
      </c>
      <c r="L312" s="1235" t="str">
        <f>IF(E312="","","IMPAGO")</f>
        <v>IMPAGO</v>
      </c>
      <c r="M312" s="1235" t="str">
        <f>IF(L312="IMPAGO","SIN O.C.","")</f>
        <v>SIN O.C.</v>
      </c>
      <c r="N312" s="1235" t="str">
        <f>IF(L312="IMPAGO","SIN FACT.","")</f>
        <v>SIN FACT.</v>
      </c>
    </row>
    <row r="313" spans="1:14" ht="18" customHeight="1" x14ac:dyDescent="0.25">
      <c r="A313" s="119" t="s">
        <v>305</v>
      </c>
      <c r="B313" s="159">
        <v>41824</v>
      </c>
      <c r="C313" s="118" t="s">
        <v>818</v>
      </c>
      <c r="D313" s="119" t="s">
        <v>49</v>
      </c>
      <c r="E313" s="162">
        <v>10220727</v>
      </c>
      <c r="F313" s="119">
        <v>27178572</v>
      </c>
      <c r="G313" s="119">
        <v>2705003</v>
      </c>
      <c r="H313" s="120" t="str">
        <f>IF(G313="","",VLOOKUP(G313,ARANCEL!$B$5:$D$121,2,FALSE))</f>
        <v>INCRUSTACION ESTETICA (ART-GLASS O CERAMICA)</v>
      </c>
      <c r="I313" s="121" t="s">
        <v>315</v>
      </c>
      <c r="J313" s="119">
        <v>1</v>
      </c>
      <c r="K313" s="122">
        <f>IF(G313="","",VLOOKUP(G313,ARANCEL!$B$5:$D$121,3,FALSE)*J313)</f>
        <v>15676</v>
      </c>
      <c r="L313" s="1229" t="s">
        <v>6017</v>
      </c>
      <c r="M313" s="1229">
        <v>4500243244</v>
      </c>
      <c r="N313" s="1229">
        <v>9785</v>
      </c>
    </row>
    <row r="314" spans="1:14" ht="18" customHeight="1" x14ac:dyDescent="0.25">
      <c r="A314" s="119" t="s">
        <v>305</v>
      </c>
      <c r="B314" s="159">
        <v>41940</v>
      </c>
      <c r="C314" s="118" t="s">
        <v>818</v>
      </c>
      <c r="D314" s="119" t="s">
        <v>49</v>
      </c>
      <c r="E314" s="162">
        <v>10271815</v>
      </c>
      <c r="F314" s="119">
        <v>29006843</v>
      </c>
      <c r="G314" s="119">
        <v>2705003</v>
      </c>
      <c r="H314" s="120" t="str">
        <f>IF(G314="","",VLOOKUP(G314,ARANCEL!$B$5:$D$121,2,FALSE))</f>
        <v>INCRUSTACION ESTETICA (ART-GLASS O CERAMICA)</v>
      </c>
      <c r="I314" s="121" t="s">
        <v>309</v>
      </c>
      <c r="J314" s="119">
        <v>1</v>
      </c>
      <c r="K314" s="122">
        <f>IF(G314="","",VLOOKUP(G314,ARANCEL!$B$5:$D$121,3,FALSE)*J314)</f>
        <v>15676</v>
      </c>
      <c r="L314" s="1229" t="s">
        <v>8279</v>
      </c>
      <c r="M314" s="1229">
        <v>4500259624</v>
      </c>
      <c r="N314" s="1229" t="s">
        <v>8292</v>
      </c>
    </row>
    <row r="315" spans="1:14" ht="48" customHeight="1" x14ac:dyDescent="0.25">
      <c r="A315" s="185" t="s">
        <v>305</v>
      </c>
      <c r="B315" s="159">
        <v>41631</v>
      </c>
      <c r="C315" s="118" t="s">
        <v>2522</v>
      </c>
      <c r="D315" s="119" t="s">
        <v>58</v>
      </c>
      <c r="E315" s="162">
        <v>10171748</v>
      </c>
      <c r="F315" s="119">
        <v>24364836</v>
      </c>
      <c r="G315" s="119">
        <v>2705003</v>
      </c>
      <c r="H315" s="120" t="str">
        <f>IF(G315="","",VLOOKUP(G315,ARANCEL!$B$5:$D$121,2,FALSE))</f>
        <v>INCRUSTACION ESTETICA (ART-GLASS O CERAMICA)</v>
      </c>
      <c r="I315" s="121" t="s">
        <v>326</v>
      </c>
      <c r="J315" s="119">
        <v>1</v>
      </c>
      <c r="K315" s="122">
        <f>IF(G315="","",VLOOKUP(G315,ARANCEL!$B$5:$D$121,3,FALSE)*J315)</f>
        <v>15676</v>
      </c>
      <c r="L315" s="1235" t="str">
        <f>IF(E315="","","IMPAGO")</f>
        <v>IMPAGO</v>
      </c>
      <c r="M315" s="1235" t="str">
        <f>IF(L315="IMPAGO","SIN O.C.","")</f>
        <v>SIN O.C.</v>
      </c>
      <c r="N315" s="1235" t="str">
        <f>IF(L315="IMPAGO","SIN FACT.","")</f>
        <v>SIN FACT.</v>
      </c>
    </row>
    <row r="316" spans="1:14" ht="18" customHeight="1" x14ac:dyDescent="0.25">
      <c r="A316" s="119" t="s">
        <v>305</v>
      </c>
      <c r="B316" s="159">
        <v>41858</v>
      </c>
      <c r="C316" s="118" t="s">
        <v>1038</v>
      </c>
      <c r="D316" s="119" t="s">
        <v>804</v>
      </c>
      <c r="E316" s="162">
        <v>10237209</v>
      </c>
      <c r="F316" s="119">
        <v>26770072</v>
      </c>
      <c r="G316" s="119">
        <v>2705003</v>
      </c>
      <c r="H316" s="120" t="str">
        <f>IF(G316="","",VLOOKUP(G316,ARANCEL!$B$5:$D$121,2,FALSE))</f>
        <v>INCRUSTACION ESTETICA (ART-GLASS O CERAMICA)</v>
      </c>
      <c r="I316" s="121" t="s">
        <v>317</v>
      </c>
      <c r="J316" s="119">
        <v>1</v>
      </c>
      <c r="K316" s="122">
        <f>IF(G316="","",VLOOKUP(G316,ARANCEL!$B$5:$D$121,3,FALSE)*J316)</f>
        <v>15676</v>
      </c>
      <c r="L316" s="1229" t="s">
        <v>6905</v>
      </c>
      <c r="M316" s="1229">
        <v>4500249664</v>
      </c>
      <c r="N316" s="1229" t="s">
        <v>7114</v>
      </c>
    </row>
    <row r="317" spans="1:14" ht="18" customHeight="1" x14ac:dyDescent="0.25">
      <c r="A317" s="119" t="s">
        <v>305</v>
      </c>
      <c r="B317" s="159">
        <v>41723</v>
      </c>
      <c r="C317" s="118" t="s">
        <v>3498</v>
      </c>
      <c r="D317" s="119" t="s">
        <v>86</v>
      </c>
      <c r="E317" s="162">
        <v>10183175</v>
      </c>
      <c r="F317" s="119">
        <v>25576817</v>
      </c>
      <c r="G317" s="119">
        <v>2705003</v>
      </c>
      <c r="H317" s="120" t="str">
        <f>IF(G317="","",VLOOKUP(G317,ARANCEL!$B$5:$D$121,2,FALSE))</f>
        <v>INCRUSTACION ESTETICA (ART-GLASS O CERAMICA)</v>
      </c>
      <c r="I317" s="121" t="s">
        <v>322</v>
      </c>
      <c r="J317" s="119">
        <v>1</v>
      </c>
      <c r="K317" s="122">
        <f>IF(G317="","",VLOOKUP(G317,ARANCEL!$B$5:$D$121,3,FALSE)*J317)</f>
        <v>15676</v>
      </c>
      <c r="L317" s="1229" t="s">
        <v>3058</v>
      </c>
      <c r="M317" s="1229">
        <v>4500225623</v>
      </c>
      <c r="N317" s="1229">
        <v>8908</v>
      </c>
    </row>
    <row r="318" spans="1:14" ht="18" customHeight="1" x14ac:dyDescent="0.25">
      <c r="A318" s="119" t="s">
        <v>305</v>
      </c>
      <c r="B318" s="164">
        <v>42024</v>
      </c>
      <c r="C318" s="118" t="s">
        <v>9630</v>
      </c>
      <c r="D318" s="119" t="s">
        <v>58</v>
      </c>
      <c r="E318" s="162">
        <v>10311438</v>
      </c>
      <c r="F318" s="119">
        <v>29821105</v>
      </c>
      <c r="G318" s="119">
        <v>2704005</v>
      </c>
      <c r="H318" s="120" t="str">
        <f>IF(G318="","",VLOOKUP(G318,ARANCEL!$B$5:$D$121,2,FALSE))</f>
        <v>PROVISORIO</v>
      </c>
      <c r="I318" s="121" t="s">
        <v>326</v>
      </c>
      <c r="J318" s="119">
        <v>1</v>
      </c>
      <c r="K318" s="122">
        <f>IF(G318="","",VLOOKUP(G318,ARANCEL!$B$5:$D$121,3,FALSE)*J318)</f>
        <v>3250</v>
      </c>
      <c r="L318" s="1235" t="str">
        <f>IF(E318="","","IMPAGO")</f>
        <v>IMPAGO</v>
      </c>
      <c r="M318" s="1235" t="str">
        <f>IF(L318="IMPAGO","SIN O.C.","")</f>
        <v>SIN O.C.</v>
      </c>
      <c r="N318" s="1235" t="str">
        <f>IF(L318="IMPAGO","SIN FACT.","")</f>
        <v>SIN FACT.</v>
      </c>
    </row>
    <row r="319" spans="1:14" ht="18" customHeight="1" x14ac:dyDescent="0.25">
      <c r="A319" s="119" t="s">
        <v>313</v>
      </c>
      <c r="B319" s="164">
        <v>42038</v>
      </c>
      <c r="C319" s="118" t="s">
        <v>9823</v>
      </c>
      <c r="D319" s="119" t="s">
        <v>56</v>
      </c>
      <c r="E319" s="162">
        <v>10314076</v>
      </c>
      <c r="F319" s="119">
        <v>30573692</v>
      </c>
      <c r="G319" s="119">
        <v>2704005</v>
      </c>
      <c r="H319" s="120" t="str">
        <f>IF(G319="","",VLOOKUP(G319,ARANCEL!$B$5:$D$121,2,FALSE))</f>
        <v>PROVISORIO</v>
      </c>
      <c r="I319" s="121"/>
      <c r="J319" s="119">
        <v>1</v>
      </c>
      <c r="K319" s="122">
        <f>IF(G319="","",VLOOKUP(G319,ARANCEL!$B$5:$D$121,3,FALSE)*J319)</f>
        <v>3250</v>
      </c>
      <c r="L319" s="1235" t="str">
        <f>IF(E319="","","IMPAGO")</f>
        <v>IMPAGO</v>
      </c>
      <c r="M319" s="1235" t="str">
        <f>IF(L319="IMPAGO","SIN O.C.","")</f>
        <v>SIN O.C.</v>
      </c>
      <c r="N319" s="1235" t="str">
        <f>IF(L319="IMPAGO","SIN FACT.","")</f>
        <v>SIN FACT.</v>
      </c>
    </row>
    <row r="320" spans="1:14" ht="18" customHeight="1" x14ac:dyDescent="0.25">
      <c r="A320" s="119" t="s">
        <v>305</v>
      </c>
      <c r="B320" s="159">
        <v>41729</v>
      </c>
      <c r="C320" s="118" t="s">
        <v>3615</v>
      </c>
      <c r="D320" s="119" t="s">
        <v>944</v>
      </c>
      <c r="E320" s="162">
        <v>10184428</v>
      </c>
      <c r="F320" s="119">
        <v>25235547</v>
      </c>
      <c r="G320" s="119">
        <v>2705003</v>
      </c>
      <c r="H320" s="120" t="str">
        <f>IF(G320="","",VLOOKUP(G320,ARANCEL!$B$5:$D$121,2,FALSE))</f>
        <v>INCRUSTACION ESTETICA (ART-GLASS O CERAMICA)</v>
      </c>
      <c r="I320" s="121" t="s">
        <v>337</v>
      </c>
      <c r="J320" s="119">
        <v>1</v>
      </c>
      <c r="K320" s="122">
        <f>IF(G320="","",VLOOKUP(G320,ARANCEL!$B$5:$D$121,3,FALSE)*J320)</f>
        <v>15676</v>
      </c>
      <c r="L320" s="1229" t="s">
        <v>3058</v>
      </c>
      <c r="M320" s="1229">
        <v>4500225623</v>
      </c>
      <c r="N320" s="1229">
        <v>8908</v>
      </c>
    </row>
    <row r="321" spans="1:14" ht="18" customHeight="1" x14ac:dyDescent="0.25">
      <c r="A321" s="119" t="s">
        <v>305</v>
      </c>
      <c r="B321" s="159">
        <v>41964</v>
      </c>
      <c r="C321" s="118" t="s">
        <v>8386</v>
      </c>
      <c r="D321" s="119" t="s">
        <v>49</v>
      </c>
      <c r="E321" s="162">
        <v>10282511</v>
      </c>
      <c r="F321" s="119">
        <v>2705003</v>
      </c>
      <c r="G321" s="119">
        <v>2705003</v>
      </c>
      <c r="H321" s="120" t="str">
        <f>IF(G321="","",VLOOKUP(G321,ARANCEL!$B$5:$D$121,2,FALSE))</f>
        <v>INCRUSTACION ESTETICA (ART-GLASS O CERAMICA)</v>
      </c>
      <c r="I321" s="121" t="s">
        <v>337</v>
      </c>
      <c r="J321" s="119">
        <v>1</v>
      </c>
      <c r="K321" s="122">
        <f>IF(G321="","",VLOOKUP(G321,ARANCEL!$B$5:$D$121,3,FALSE)*J321)</f>
        <v>15676</v>
      </c>
      <c r="L321" s="1229" t="s">
        <v>8256</v>
      </c>
      <c r="M321" s="1229">
        <v>4500264843</v>
      </c>
      <c r="N321" s="1229" t="s">
        <v>8929</v>
      </c>
    </row>
    <row r="322" spans="1:14" ht="18" customHeight="1" x14ac:dyDescent="0.25">
      <c r="A322" s="119" t="s">
        <v>305</v>
      </c>
      <c r="B322" s="159">
        <v>41725</v>
      </c>
      <c r="C322" s="118" t="s">
        <v>3590</v>
      </c>
      <c r="D322" s="119" t="s">
        <v>58</v>
      </c>
      <c r="E322" s="162">
        <v>10184431</v>
      </c>
      <c r="F322" s="119">
        <v>24562334</v>
      </c>
      <c r="G322" s="119">
        <v>2705003</v>
      </c>
      <c r="H322" s="120" t="str">
        <f>IF(G322="","",VLOOKUP(G322,ARANCEL!$B$5:$D$121,2,FALSE))</f>
        <v>INCRUSTACION ESTETICA (ART-GLASS O CERAMICA)</v>
      </c>
      <c r="I322" s="121" t="s">
        <v>322</v>
      </c>
      <c r="J322" s="119">
        <v>1</v>
      </c>
      <c r="K322" s="122">
        <f>IF(G322="","",VLOOKUP(G322,ARANCEL!$B$5:$D$121,3,FALSE)*J322)</f>
        <v>15676</v>
      </c>
      <c r="L322" s="1229" t="s">
        <v>3058</v>
      </c>
      <c r="M322" s="1229">
        <v>4500225622</v>
      </c>
      <c r="N322" s="1229">
        <v>8907</v>
      </c>
    </row>
    <row r="323" spans="1:14" ht="18" customHeight="1" x14ac:dyDescent="0.25">
      <c r="A323" s="119" t="s">
        <v>305</v>
      </c>
      <c r="B323" s="159">
        <v>41842</v>
      </c>
      <c r="C323" s="118" t="s">
        <v>6009</v>
      </c>
      <c r="D323" s="119" t="s">
        <v>86</v>
      </c>
      <c r="E323" s="162">
        <v>10231762</v>
      </c>
      <c r="F323" s="119">
        <v>27495785</v>
      </c>
      <c r="G323" s="119">
        <v>2705003</v>
      </c>
      <c r="H323" s="120" t="str">
        <f>IF(G323="","",VLOOKUP(G323,ARANCEL!$B$5:$D$121,2,FALSE))</f>
        <v>INCRUSTACION ESTETICA (ART-GLASS O CERAMICA)</v>
      </c>
      <c r="I323" s="121" t="s">
        <v>317</v>
      </c>
      <c r="J323" s="119">
        <v>1</v>
      </c>
      <c r="K323" s="122">
        <f>IF(G323="","",VLOOKUP(G323,ARANCEL!$B$5:$D$121,3,FALSE)*J323)</f>
        <v>15676</v>
      </c>
      <c r="L323" s="1229" t="s">
        <v>6017</v>
      </c>
      <c r="M323" s="1229">
        <v>4500245416</v>
      </c>
      <c r="N323" s="1229">
        <v>9805</v>
      </c>
    </row>
    <row r="324" spans="1:14" ht="18" customHeight="1" x14ac:dyDescent="0.25">
      <c r="A324" s="119" t="s">
        <v>305</v>
      </c>
      <c r="B324" s="159">
        <v>41781</v>
      </c>
      <c r="C324" s="118" t="s">
        <v>4681</v>
      </c>
      <c r="D324" s="119" t="s">
        <v>720</v>
      </c>
      <c r="E324" s="162">
        <v>10200344</v>
      </c>
      <c r="F324" s="119">
        <v>25645344</v>
      </c>
      <c r="G324" s="119">
        <v>2704005</v>
      </c>
      <c r="H324" s="120" t="str">
        <f>IF(G324="","",VLOOKUP(G324,ARANCEL!$B$5:$D$121,2,FALSE))</f>
        <v>PROVISORIO</v>
      </c>
      <c r="I324" s="121" t="s">
        <v>684</v>
      </c>
      <c r="J324" s="119">
        <v>1</v>
      </c>
      <c r="K324" s="122">
        <f>IF(G324="","",VLOOKUP(G324,ARANCEL!$B$5:$D$121,3,FALSE)*J324)</f>
        <v>3250</v>
      </c>
      <c r="L324" s="1229" t="s">
        <v>5292</v>
      </c>
      <c r="M324" s="1229">
        <v>4500235335</v>
      </c>
      <c r="N324" s="1229">
        <v>9392</v>
      </c>
    </row>
    <row r="325" spans="1:14" ht="18" customHeight="1" x14ac:dyDescent="0.25">
      <c r="A325" s="119" t="s">
        <v>305</v>
      </c>
      <c r="B325" s="159">
        <v>41820</v>
      </c>
      <c r="C325" s="118" t="s">
        <v>4681</v>
      </c>
      <c r="D325" s="119" t="s">
        <v>804</v>
      </c>
      <c r="E325" s="162">
        <v>10215939</v>
      </c>
      <c r="F325" s="119">
        <v>25645344</v>
      </c>
      <c r="G325" s="119">
        <v>2704006</v>
      </c>
      <c r="H325" s="120" t="str">
        <f>IF(G325="","",VLOOKUP(G325,ARANCEL!$B$5:$D$121,2,FALSE))</f>
        <v xml:space="preserve">CERAMICA ALUMINOSA ANTERIOR O POSTERIOR </v>
      </c>
      <c r="I325" s="121" t="s">
        <v>324</v>
      </c>
      <c r="J325" s="119">
        <v>1</v>
      </c>
      <c r="K325" s="122">
        <f>IF(G325="","",VLOOKUP(G325,ARANCEL!$B$5:$D$121,3,FALSE)*J325)</f>
        <v>31487</v>
      </c>
      <c r="L325" s="1229" t="s">
        <v>5742</v>
      </c>
      <c r="M325" s="1229">
        <v>4500239314</v>
      </c>
      <c r="N325" s="1229" t="s">
        <v>5750</v>
      </c>
    </row>
    <row r="326" spans="1:14" ht="18" customHeight="1" x14ac:dyDescent="0.25">
      <c r="A326" s="119" t="s">
        <v>305</v>
      </c>
      <c r="B326" s="159">
        <v>41824</v>
      </c>
      <c r="C326" s="118" t="s">
        <v>4681</v>
      </c>
      <c r="D326" s="119" t="s">
        <v>804</v>
      </c>
      <c r="E326" s="162">
        <v>10222571</v>
      </c>
      <c r="F326" s="119">
        <v>25645344</v>
      </c>
      <c r="G326" s="119">
        <v>2704006</v>
      </c>
      <c r="H326" s="120" t="str">
        <f>IF(G326="","",VLOOKUP(G326,ARANCEL!$B$5:$D$121,2,FALSE))</f>
        <v xml:space="preserve">CERAMICA ALUMINOSA ANTERIOR O POSTERIOR </v>
      </c>
      <c r="I326" s="121" t="s">
        <v>309</v>
      </c>
      <c r="J326" s="119">
        <v>1</v>
      </c>
      <c r="K326" s="122">
        <f>IF(G326="","",VLOOKUP(G326,ARANCEL!$B$5:$D$121,3,FALSE)*J326)</f>
        <v>31487</v>
      </c>
      <c r="L326" s="1229" t="s">
        <v>6017</v>
      </c>
      <c r="M326" s="1229">
        <v>4500243244</v>
      </c>
      <c r="N326" s="1229">
        <v>9785</v>
      </c>
    </row>
    <row r="327" spans="1:14" ht="18" customHeight="1" x14ac:dyDescent="0.25">
      <c r="A327" s="119" t="s">
        <v>305</v>
      </c>
      <c r="B327" s="159">
        <v>41803</v>
      </c>
      <c r="C327" s="118" t="s">
        <v>1815</v>
      </c>
      <c r="D327" s="119" t="s">
        <v>52</v>
      </c>
      <c r="E327" s="162">
        <v>10209582</v>
      </c>
      <c r="F327" s="119">
        <v>25878643</v>
      </c>
      <c r="G327" s="119">
        <v>2704005</v>
      </c>
      <c r="H327" s="120" t="str">
        <f>IF(G327="","",VLOOKUP(G327,ARANCEL!$B$5:$D$121,2,FALSE))</f>
        <v>PROVISORIO</v>
      </c>
      <c r="I327" s="121" t="s">
        <v>322</v>
      </c>
      <c r="J327" s="119">
        <v>1</v>
      </c>
      <c r="K327" s="122">
        <f>IF(G327="","",VLOOKUP(G327,ARANCEL!$B$5:$D$121,3,FALSE)*J327)</f>
        <v>3250</v>
      </c>
      <c r="L327" s="1229" t="s">
        <v>5742</v>
      </c>
      <c r="M327" s="1229">
        <v>4500239309</v>
      </c>
      <c r="N327" s="1229" t="s">
        <v>5749</v>
      </c>
    </row>
    <row r="328" spans="1:14" ht="18" customHeight="1" x14ac:dyDescent="0.25">
      <c r="A328" s="119" t="s">
        <v>305</v>
      </c>
      <c r="B328" s="159">
        <v>41851</v>
      </c>
      <c r="C328" s="118" t="s">
        <v>1815</v>
      </c>
      <c r="D328" s="119" t="s">
        <v>52</v>
      </c>
      <c r="E328" s="162">
        <v>10233890</v>
      </c>
      <c r="F328" s="119">
        <v>25878643</v>
      </c>
      <c r="G328" s="119">
        <v>2704003</v>
      </c>
      <c r="H328" s="120" t="str">
        <f>IF(G328="","",VLOOKUP(G328,ARANCEL!$B$5:$D$121,2,FALSE))</f>
        <v xml:space="preserve">CORONA PERIFERICA CON PERNO MUÑON COLADO </v>
      </c>
      <c r="I328" s="121" t="s">
        <v>322</v>
      </c>
      <c r="J328" s="119">
        <v>1</v>
      </c>
      <c r="K328" s="122">
        <f>IF(G328="","",VLOOKUP(G328,ARANCEL!$B$5:$D$121,3,FALSE)*J328)</f>
        <v>32612</v>
      </c>
      <c r="L328" s="1229" t="s">
        <v>6017</v>
      </c>
      <c r="M328" s="1229">
        <v>4500245416</v>
      </c>
      <c r="N328" s="1229">
        <v>9805</v>
      </c>
    </row>
    <row r="329" spans="1:14" ht="18" customHeight="1" x14ac:dyDescent="0.25">
      <c r="A329" s="119" t="s">
        <v>305</v>
      </c>
      <c r="B329" s="159">
        <v>41731</v>
      </c>
      <c r="C329" s="118" t="s">
        <v>3634</v>
      </c>
      <c r="D329" s="119" t="s">
        <v>56</v>
      </c>
      <c r="E329" s="162">
        <v>10184924</v>
      </c>
      <c r="F329" s="119">
        <v>25676424</v>
      </c>
      <c r="G329" s="119">
        <v>2704005</v>
      </c>
      <c r="H329" s="120" t="str">
        <f>IF(G329="","",VLOOKUP(G329,ARANCEL!$B$5:$D$121,2,FALSE))</f>
        <v>PROVISORIO</v>
      </c>
      <c r="I329" s="121" t="s">
        <v>323</v>
      </c>
      <c r="J329" s="119">
        <v>1</v>
      </c>
      <c r="K329" s="122">
        <f>IF(G329="","",VLOOKUP(G329,ARANCEL!$B$5:$D$121,3,FALSE)*J329)</f>
        <v>3250</v>
      </c>
      <c r="L329" s="1229" t="s">
        <v>4612</v>
      </c>
      <c r="M329" s="1229">
        <v>4500229945</v>
      </c>
      <c r="N329" s="1229">
        <v>9169</v>
      </c>
    </row>
    <row r="330" spans="1:14" ht="18" customHeight="1" x14ac:dyDescent="0.25">
      <c r="A330" s="119" t="s">
        <v>305</v>
      </c>
      <c r="B330" s="159">
        <v>41778</v>
      </c>
      <c r="C330" s="118" t="s">
        <v>3634</v>
      </c>
      <c r="D330" s="119" t="s">
        <v>56</v>
      </c>
      <c r="E330" s="162">
        <v>10199523</v>
      </c>
      <c r="F330" s="119">
        <v>25676424</v>
      </c>
      <c r="G330" s="119">
        <v>2704003</v>
      </c>
      <c r="H330" s="120" t="str">
        <f>IF(G330="","",VLOOKUP(G330,ARANCEL!$B$5:$D$121,2,FALSE))</f>
        <v xml:space="preserve">CORONA PERIFERICA CON PERNO MUÑON COLADO </v>
      </c>
      <c r="I330" s="121" t="s">
        <v>323</v>
      </c>
      <c r="J330" s="119">
        <v>1</v>
      </c>
      <c r="K330" s="122">
        <f>IF(G330="","",VLOOKUP(G330,ARANCEL!$B$5:$D$121,3,FALSE)*J330)</f>
        <v>32612</v>
      </c>
      <c r="L330" s="1229" t="s">
        <v>5292</v>
      </c>
      <c r="M330" s="1229">
        <v>4500235338</v>
      </c>
      <c r="N330" s="1229">
        <v>9393</v>
      </c>
    </row>
    <row r="331" spans="1:14" ht="18" customHeight="1" x14ac:dyDescent="0.25">
      <c r="A331" s="119" t="s">
        <v>305</v>
      </c>
      <c r="B331" s="159">
        <v>41763</v>
      </c>
      <c r="C331" s="118" t="s">
        <v>4383</v>
      </c>
      <c r="D331" s="119" t="s">
        <v>60</v>
      </c>
      <c r="E331" s="162">
        <v>10195316</v>
      </c>
      <c r="F331" s="119">
        <v>25729085</v>
      </c>
      <c r="G331" s="119">
        <v>2704005</v>
      </c>
      <c r="H331" s="120" t="str">
        <f>IF(G331="","",VLOOKUP(G331,ARANCEL!$B$5:$D$121,2,FALSE))</f>
        <v>PROVISORIO</v>
      </c>
      <c r="I331" s="121" t="s">
        <v>316</v>
      </c>
      <c r="J331" s="119">
        <v>1</v>
      </c>
      <c r="K331" s="122">
        <f>IF(G331="","",VLOOKUP(G331,ARANCEL!$B$5:$D$121,3,FALSE)*J331)</f>
        <v>3250</v>
      </c>
      <c r="L331" s="1229" t="s">
        <v>5292</v>
      </c>
      <c r="M331" s="1229">
        <v>4500235340</v>
      </c>
      <c r="N331" s="1229">
        <v>9394</v>
      </c>
    </row>
    <row r="332" spans="1:14" ht="18" customHeight="1" x14ac:dyDescent="0.25">
      <c r="A332" s="119" t="s">
        <v>305</v>
      </c>
      <c r="B332" s="159">
        <v>41781</v>
      </c>
      <c r="C332" s="118" t="s">
        <v>4383</v>
      </c>
      <c r="D332" s="119" t="s">
        <v>60</v>
      </c>
      <c r="E332" s="162">
        <v>10199511</v>
      </c>
      <c r="F332" s="119">
        <v>25729085</v>
      </c>
      <c r="G332" s="119">
        <v>2704003</v>
      </c>
      <c r="H332" s="120" t="str">
        <f>IF(G332="","",VLOOKUP(G332,ARANCEL!$B$5:$D$121,2,FALSE))</f>
        <v xml:space="preserve">CORONA PERIFERICA CON PERNO MUÑON COLADO </v>
      </c>
      <c r="I332" s="121" t="s">
        <v>316</v>
      </c>
      <c r="J332" s="119">
        <v>1</v>
      </c>
      <c r="K332" s="122">
        <f>IF(G332="","",VLOOKUP(G332,ARANCEL!$B$5:$D$121,3,FALSE)*J332)</f>
        <v>32612</v>
      </c>
      <c r="L332" s="1229" t="s">
        <v>5292</v>
      </c>
      <c r="M332" s="1229">
        <v>4500235338</v>
      </c>
      <c r="N332" s="1229">
        <v>9393</v>
      </c>
    </row>
    <row r="333" spans="1:14" ht="18" customHeight="1" x14ac:dyDescent="0.25">
      <c r="A333" s="119" t="s">
        <v>305</v>
      </c>
      <c r="B333" s="159">
        <v>41858</v>
      </c>
      <c r="C333" s="118" t="s">
        <v>4383</v>
      </c>
      <c r="D333" s="119" t="s">
        <v>804</v>
      </c>
      <c r="E333" s="162">
        <v>10236688</v>
      </c>
      <c r="F333" s="119">
        <v>27617879</v>
      </c>
      <c r="G333" s="119">
        <v>2705003</v>
      </c>
      <c r="H333" s="120" t="str">
        <f>IF(G333="","",VLOOKUP(G333,ARANCEL!$B$5:$D$121,2,FALSE))</f>
        <v>INCRUSTACION ESTETICA (ART-GLASS O CERAMICA)</v>
      </c>
      <c r="I333" s="121" t="s">
        <v>337</v>
      </c>
      <c r="J333" s="119">
        <v>1</v>
      </c>
      <c r="K333" s="122">
        <f>IF(G333="","",VLOOKUP(G333,ARANCEL!$B$5:$D$121,3,FALSE)*J333)</f>
        <v>15676</v>
      </c>
      <c r="L333" s="1229" t="s">
        <v>6905</v>
      </c>
      <c r="M333" s="1229">
        <v>4500249664</v>
      </c>
      <c r="N333" s="1229" t="s">
        <v>7114</v>
      </c>
    </row>
    <row r="334" spans="1:14" ht="18" customHeight="1" x14ac:dyDescent="0.25">
      <c r="A334" s="119" t="s">
        <v>305</v>
      </c>
      <c r="B334" s="159">
        <v>41878</v>
      </c>
      <c r="C334" s="118" t="s">
        <v>4383</v>
      </c>
      <c r="D334" s="119" t="s">
        <v>804</v>
      </c>
      <c r="E334" s="162">
        <v>10247777</v>
      </c>
      <c r="F334" s="119">
        <v>27968134</v>
      </c>
      <c r="G334" s="119">
        <v>2704005</v>
      </c>
      <c r="H334" s="120" t="str">
        <f>IF(G334="","",VLOOKUP(G334,ARANCEL!$B$5:$D$121,2,FALSE))</f>
        <v>PROVISORIO</v>
      </c>
      <c r="I334" s="121" t="s">
        <v>309</v>
      </c>
      <c r="J334" s="119">
        <v>1</v>
      </c>
      <c r="K334" s="122">
        <f>IF(G334="","",VLOOKUP(G334,ARANCEL!$B$5:$D$121,3,FALSE)*J334)</f>
        <v>3250</v>
      </c>
      <c r="L334" s="1229" t="s">
        <v>6905</v>
      </c>
      <c r="M334" s="1229">
        <v>4500249664</v>
      </c>
      <c r="N334" s="1229" t="s">
        <v>7114</v>
      </c>
    </row>
    <row r="335" spans="1:14" ht="18" customHeight="1" x14ac:dyDescent="0.25">
      <c r="A335" s="119" t="s">
        <v>305</v>
      </c>
      <c r="B335" s="159">
        <v>41892</v>
      </c>
      <c r="C335" s="118" t="s">
        <v>4383</v>
      </c>
      <c r="D335" s="119" t="s">
        <v>804</v>
      </c>
      <c r="E335" s="162">
        <v>10254537</v>
      </c>
      <c r="F335" s="119">
        <v>27968134</v>
      </c>
      <c r="G335" s="119">
        <v>2704003</v>
      </c>
      <c r="H335" s="120" t="str">
        <f>IF(G335="","",VLOOKUP(G335,ARANCEL!$B$5:$D$121,2,FALSE))</f>
        <v xml:space="preserve">CORONA PERIFERICA CON PERNO MUÑON COLADO </v>
      </c>
      <c r="I335" s="121" t="s">
        <v>309</v>
      </c>
      <c r="J335" s="119">
        <v>1</v>
      </c>
      <c r="K335" s="122">
        <f>IF(G335="","",VLOOKUP(G335,ARANCEL!$B$5:$D$121,3,FALSE)*J335)</f>
        <v>32612</v>
      </c>
      <c r="L335" s="1229" t="s">
        <v>7548</v>
      </c>
      <c r="M335" s="1229">
        <v>4500254511</v>
      </c>
      <c r="N335" s="1229" t="s">
        <v>7555</v>
      </c>
    </row>
    <row r="336" spans="1:14" ht="18" customHeight="1" x14ac:dyDescent="0.25">
      <c r="A336" s="119" t="s">
        <v>305</v>
      </c>
      <c r="B336" s="164">
        <v>41990</v>
      </c>
      <c r="C336" s="118" t="s">
        <v>4383</v>
      </c>
      <c r="D336" s="119" t="s">
        <v>804</v>
      </c>
      <c r="E336" s="162">
        <v>10299257</v>
      </c>
      <c r="F336" s="119">
        <v>29217985</v>
      </c>
      <c r="G336" s="119">
        <v>2704005</v>
      </c>
      <c r="H336" s="120" t="str">
        <f>IF(G336="","",VLOOKUP(G336,ARANCEL!$B$5:$D$121,2,FALSE))</f>
        <v>PROVISORIO</v>
      </c>
      <c r="I336" s="121" t="s">
        <v>323</v>
      </c>
      <c r="J336" s="119">
        <v>1</v>
      </c>
      <c r="K336" s="122">
        <f>IF(G336="","",VLOOKUP(G336,ARANCEL!$B$5:$D$121,3,FALSE)*J336)</f>
        <v>3250</v>
      </c>
      <c r="L336" s="1349" t="s">
        <v>9431</v>
      </c>
      <c r="M336" s="1349">
        <v>4500269103</v>
      </c>
      <c r="N336" s="1349" t="s">
        <v>9457</v>
      </c>
    </row>
    <row r="337" spans="1:14" ht="18" customHeight="1" x14ac:dyDescent="0.25">
      <c r="A337" s="119" t="s">
        <v>606</v>
      </c>
      <c r="B337" s="164">
        <v>42018</v>
      </c>
      <c r="C337" s="118" t="s">
        <v>4383</v>
      </c>
      <c r="D337" s="119" t="s">
        <v>804</v>
      </c>
      <c r="E337" s="162">
        <v>10307534</v>
      </c>
      <c r="F337" s="119">
        <v>29217965</v>
      </c>
      <c r="G337" s="119">
        <v>2704016</v>
      </c>
      <c r="H337" s="120" t="str">
        <f>IF(G337="","",VLOOKUP(G337,ARANCEL!$B$5:$D$121,2,FALSE))</f>
        <v xml:space="preserve">CORONA PROCERA </v>
      </c>
      <c r="I337" s="121" t="s">
        <v>323</v>
      </c>
      <c r="J337" s="119">
        <v>1</v>
      </c>
      <c r="K337" s="122">
        <f>IF(G337="","",VLOOKUP(G337,ARANCEL!$B$5:$D$121,3,FALSE)*J337)</f>
        <v>58477</v>
      </c>
      <c r="L337" s="1235" t="str">
        <f>IF(E337="","","IMPAGO")</f>
        <v>IMPAGO</v>
      </c>
      <c r="M337" s="1235" t="str">
        <f>IF(L337="IMPAGO","SIN O.C.","")</f>
        <v>SIN O.C.</v>
      </c>
      <c r="N337" s="1235" t="str">
        <f>IF(L337="IMPAGO","SIN FACT.","")</f>
        <v>SIN FACT.</v>
      </c>
    </row>
    <row r="338" spans="1:14" ht="18" customHeight="1" x14ac:dyDescent="0.25">
      <c r="A338" s="169" t="s">
        <v>305</v>
      </c>
      <c r="B338" s="159">
        <v>41978</v>
      </c>
      <c r="C338" s="118" t="s">
        <v>8732</v>
      </c>
      <c r="D338" s="119" t="s">
        <v>706</v>
      </c>
      <c r="E338" s="162">
        <v>10291591</v>
      </c>
      <c r="F338" s="119"/>
      <c r="G338" s="119">
        <v>2707001</v>
      </c>
      <c r="H338" s="120" t="str">
        <f>IF(G338="","",VLOOKUP(G338,ARANCEL!$B$5:$D$121,2,FALSE))</f>
        <v xml:space="preserve">PLANO DE RELAJACION </v>
      </c>
      <c r="I338" s="121" t="s">
        <v>306</v>
      </c>
      <c r="J338" s="119">
        <v>1</v>
      </c>
      <c r="K338" s="122">
        <f>IF(G338="","",VLOOKUP(G338,ARANCEL!$B$5:$D$121,3,FALSE)*J338)</f>
        <v>9221</v>
      </c>
      <c r="L338" s="1349" t="s">
        <v>9431</v>
      </c>
      <c r="M338" s="1349">
        <v>4500269103</v>
      </c>
      <c r="N338" s="1349" t="s">
        <v>9457</v>
      </c>
    </row>
    <row r="339" spans="1:14" ht="21.75" customHeight="1" x14ac:dyDescent="0.25">
      <c r="A339" s="119" t="s">
        <v>305</v>
      </c>
      <c r="B339" s="159">
        <v>41978</v>
      </c>
      <c r="C339" s="118" t="s">
        <v>8732</v>
      </c>
      <c r="D339" s="119" t="s">
        <v>706</v>
      </c>
      <c r="E339" s="162">
        <v>10291591</v>
      </c>
      <c r="F339" s="119"/>
      <c r="G339" s="119">
        <v>2708011</v>
      </c>
      <c r="H339" s="120" t="str">
        <f>IF(G339="","",VLOOKUP(G339,ARANCEL!$B$5:$D$121,2,FALSE))</f>
        <v xml:space="preserve">MODELO DE ESTUDIO </v>
      </c>
      <c r="I339" s="121" t="s">
        <v>306</v>
      </c>
      <c r="J339" s="119">
        <v>1</v>
      </c>
      <c r="K339" s="122">
        <f>IF(G339="","",VLOOKUP(G339,ARANCEL!$B$5:$D$121,3,FALSE)*J339)</f>
        <v>1507</v>
      </c>
      <c r="L339" s="1349" t="s">
        <v>9431</v>
      </c>
      <c r="M339" s="1349">
        <v>4500269103</v>
      </c>
      <c r="N339" s="1349" t="s">
        <v>9457</v>
      </c>
    </row>
    <row r="340" spans="1:14" ht="21.75" customHeight="1" x14ac:dyDescent="0.25">
      <c r="A340" s="119" t="s">
        <v>305</v>
      </c>
      <c r="B340" s="159">
        <v>41675</v>
      </c>
      <c r="C340" s="118" t="s">
        <v>921</v>
      </c>
      <c r="D340" s="119" t="s">
        <v>58</v>
      </c>
      <c r="E340" s="162">
        <v>10171758</v>
      </c>
      <c r="F340" s="119">
        <v>24274805</v>
      </c>
      <c r="G340" s="119">
        <v>2704005</v>
      </c>
      <c r="H340" s="120" t="str">
        <f>IF(G340="","",VLOOKUP(G340,ARANCEL!$B$5:$D$121,2,FALSE))</f>
        <v>PROVISORIO</v>
      </c>
      <c r="I340" s="121" t="s">
        <v>324</v>
      </c>
      <c r="J340" s="119">
        <v>1</v>
      </c>
      <c r="K340" s="122">
        <f>IF(G340="","",VLOOKUP(G340,ARANCEL!$B$5:$D$121,3,FALSE)*J340)</f>
        <v>3250</v>
      </c>
      <c r="L340" s="1229" t="s">
        <v>2842</v>
      </c>
      <c r="M340" s="1229">
        <v>4500216198</v>
      </c>
      <c r="N340" s="1229">
        <v>8386</v>
      </c>
    </row>
    <row r="341" spans="1:14" ht="18" customHeight="1" x14ac:dyDescent="0.25">
      <c r="A341" s="119" t="s">
        <v>305</v>
      </c>
      <c r="B341" s="159">
        <v>41687</v>
      </c>
      <c r="C341" s="118" t="s">
        <v>921</v>
      </c>
      <c r="D341" s="119" t="s">
        <v>58</v>
      </c>
      <c r="E341" s="162">
        <v>10174370</v>
      </c>
      <c r="F341" s="119">
        <v>24274805</v>
      </c>
      <c r="G341" s="119">
        <v>2704002</v>
      </c>
      <c r="H341" s="120" t="str">
        <f>IF(G341="","",VLOOKUP(G341,ARANCEL!$B$5:$D$121,2,FALSE))</f>
        <v xml:space="preserve">CORONA PERIFERICA </v>
      </c>
      <c r="I341" s="121" t="s">
        <v>324</v>
      </c>
      <c r="J341" s="119">
        <v>1</v>
      </c>
      <c r="K341" s="122">
        <f>IF(G341="","",VLOOKUP(G341,ARANCEL!$B$5:$D$121,3,FALSE)*J341)</f>
        <v>25865</v>
      </c>
      <c r="L341" s="1229" t="s">
        <v>3438</v>
      </c>
      <c r="M341" s="1229">
        <v>4500220762</v>
      </c>
      <c r="N341" s="1229">
        <v>8607</v>
      </c>
    </row>
    <row r="342" spans="1:14" ht="18" customHeight="1" x14ac:dyDescent="0.25">
      <c r="A342" s="119" t="s">
        <v>305</v>
      </c>
      <c r="B342" s="159">
        <v>41709</v>
      </c>
      <c r="C342" s="118" t="s">
        <v>3193</v>
      </c>
      <c r="D342" s="119" t="s">
        <v>57</v>
      </c>
      <c r="E342" s="162">
        <v>10179989</v>
      </c>
      <c r="F342" s="119">
        <v>16722183</v>
      </c>
      <c r="G342" s="119">
        <v>2705003</v>
      </c>
      <c r="H342" s="120" t="str">
        <f>IF(G342="","",VLOOKUP(G342,ARANCEL!$B$5:$D$121,2,FALSE))</f>
        <v>INCRUSTACION ESTETICA (ART-GLASS O CERAMICA)</v>
      </c>
      <c r="I342" s="121" t="s">
        <v>322</v>
      </c>
      <c r="J342" s="119">
        <v>1</v>
      </c>
      <c r="K342" s="122">
        <f>IF(G342="","",VLOOKUP(G342,ARANCEL!$B$5:$D$121,3,FALSE)*J342)</f>
        <v>15676</v>
      </c>
      <c r="L342" s="1235" t="str">
        <f>IF(E342="","","IMPAGO")</f>
        <v>IMPAGO</v>
      </c>
      <c r="M342" s="1235" t="str">
        <f>IF(L342="IMPAGO","SIN O.C.","")</f>
        <v>SIN O.C.</v>
      </c>
      <c r="N342" s="1235" t="str">
        <f>IF(L342="IMPAGO","SIN FACT.","")</f>
        <v>SIN FACT.</v>
      </c>
    </row>
    <row r="343" spans="1:14" ht="18" customHeight="1" x14ac:dyDescent="0.25">
      <c r="A343" s="119" t="s">
        <v>305</v>
      </c>
      <c r="B343" s="159">
        <v>41655</v>
      </c>
      <c r="C343" s="118" t="s">
        <v>832</v>
      </c>
      <c r="D343" s="119" t="s">
        <v>54</v>
      </c>
      <c r="E343" s="162">
        <v>10169630</v>
      </c>
      <c r="F343" s="119">
        <v>2406051</v>
      </c>
      <c r="G343" s="119">
        <v>2704005</v>
      </c>
      <c r="H343" s="120" t="str">
        <f>IF(G343="","",VLOOKUP(G343,ARANCEL!$B$5:$D$121,2,FALSE))</f>
        <v>PROVISORIO</v>
      </c>
      <c r="I343" s="121" t="s">
        <v>312</v>
      </c>
      <c r="J343" s="119">
        <v>1</v>
      </c>
      <c r="K343" s="122">
        <f>IF(G343="","",VLOOKUP(G343,ARANCEL!$B$5:$D$121,3,FALSE)*J343)</f>
        <v>3250</v>
      </c>
      <c r="L343" s="1229" t="s">
        <v>2842</v>
      </c>
      <c r="M343" s="1229">
        <v>4500216187</v>
      </c>
      <c r="N343" s="1229">
        <v>8382</v>
      </c>
    </row>
    <row r="344" spans="1:14" ht="18" customHeight="1" x14ac:dyDescent="0.25">
      <c r="A344" s="119" t="s">
        <v>305</v>
      </c>
      <c r="B344" s="159">
        <v>41662</v>
      </c>
      <c r="C344" s="118" t="s">
        <v>832</v>
      </c>
      <c r="D344" s="119" t="s">
        <v>54</v>
      </c>
      <c r="E344" s="162">
        <v>10169982</v>
      </c>
      <c r="F344" s="119">
        <v>2406051</v>
      </c>
      <c r="G344" s="119">
        <v>2704003</v>
      </c>
      <c r="H344" s="120" t="str">
        <f>IF(G344="","",VLOOKUP(G344,ARANCEL!$B$5:$D$121,2,FALSE))</f>
        <v xml:space="preserve">CORONA PERIFERICA CON PERNO MUÑON COLADO </v>
      </c>
      <c r="I344" s="121" t="s">
        <v>312</v>
      </c>
      <c r="J344" s="119">
        <v>1</v>
      </c>
      <c r="K344" s="122">
        <f>IF(G344="","",VLOOKUP(G344,ARANCEL!$B$5:$D$121,3,FALSE)*J344)</f>
        <v>32612</v>
      </c>
      <c r="L344" s="1229" t="s">
        <v>2842</v>
      </c>
      <c r="M344" s="1229">
        <v>4500216188</v>
      </c>
      <c r="N344" s="1229">
        <v>8383</v>
      </c>
    </row>
    <row r="345" spans="1:14" ht="18" customHeight="1" x14ac:dyDescent="0.25">
      <c r="A345" s="119" t="s">
        <v>305</v>
      </c>
      <c r="B345" s="159">
        <v>41739</v>
      </c>
      <c r="C345" s="118" t="s">
        <v>3941</v>
      </c>
      <c r="D345" s="119" t="s">
        <v>716</v>
      </c>
      <c r="E345" s="162">
        <v>10188659</v>
      </c>
      <c r="F345" s="119">
        <v>25830734</v>
      </c>
      <c r="G345" s="119">
        <v>2708011</v>
      </c>
      <c r="H345" s="120" t="str">
        <f>IF(G345="","",VLOOKUP(G345,ARANCEL!$B$5:$D$121,2,FALSE))</f>
        <v xml:space="preserve">MODELO DE ESTUDIO </v>
      </c>
      <c r="I345" s="121" t="s">
        <v>702</v>
      </c>
      <c r="J345" s="119">
        <v>2</v>
      </c>
      <c r="K345" s="122">
        <f>IF(G345="","",VLOOKUP(G345,ARANCEL!$B$5:$D$121,3,FALSE)*J345)</f>
        <v>3014</v>
      </c>
      <c r="L345" s="1229" t="s">
        <v>4612</v>
      </c>
      <c r="M345" s="1229">
        <v>4500229950</v>
      </c>
      <c r="N345" s="1229">
        <v>9173</v>
      </c>
    </row>
    <row r="346" spans="1:14" ht="18" customHeight="1" x14ac:dyDescent="0.25">
      <c r="A346" s="119" t="s">
        <v>305</v>
      </c>
      <c r="B346" s="159">
        <v>41764</v>
      </c>
      <c r="C346" s="118" t="s">
        <v>3941</v>
      </c>
      <c r="D346" s="119" t="s">
        <v>52</v>
      </c>
      <c r="E346" s="162">
        <v>10194369</v>
      </c>
      <c r="F346" s="119">
        <v>26277587</v>
      </c>
      <c r="G346" s="119">
        <v>2704005</v>
      </c>
      <c r="H346" s="120" t="str">
        <f>IF(G346="","",VLOOKUP(G346,ARANCEL!$B$5:$D$121,2,FALSE))</f>
        <v>PROVISORIO</v>
      </c>
      <c r="I346" s="121" t="s">
        <v>337</v>
      </c>
      <c r="J346" s="119">
        <v>1</v>
      </c>
      <c r="K346" s="122">
        <f>IF(G346="","",VLOOKUP(G346,ARANCEL!$B$5:$D$121,3,FALSE)*J346)</f>
        <v>3250</v>
      </c>
      <c r="L346" s="1229" t="s">
        <v>5292</v>
      </c>
      <c r="M346" s="1229">
        <v>4500235340</v>
      </c>
      <c r="N346" s="1229">
        <v>9394</v>
      </c>
    </row>
    <row r="347" spans="1:14" ht="18" customHeight="1" x14ac:dyDescent="0.25">
      <c r="A347" s="119" t="s">
        <v>305</v>
      </c>
      <c r="B347" s="159">
        <v>41778</v>
      </c>
      <c r="C347" s="118" t="s">
        <v>3941</v>
      </c>
      <c r="D347" s="119" t="s">
        <v>52</v>
      </c>
      <c r="E347" s="162">
        <v>10197797</v>
      </c>
      <c r="F347" s="119">
        <v>26277587</v>
      </c>
      <c r="G347" s="119">
        <v>2704003</v>
      </c>
      <c r="H347" s="120" t="str">
        <f>IF(G347="","",VLOOKUP(G347,ARANCEL!$B$5:$D$121,2,FALSE))</f>
        <v xml:space="preserve">CORONA PERIFERICA CON PERNO MUÑON COLADO </v>
      </c>
      <c r="I347" s="121" t="s">
        <v>337</v>
      </c>
      <c r="J347" s="119">
        <v>1</v>
      </c>
      <c r="K347" s="122">
        <f>IF(G347="","",VLOOKUP(G347,ARANCEL!$B$5:$D$121,3,FALSE)*J347)</f>
        <v>32612</v>
      </c>
      <c r="L347" s="1229" t="s">
        <v>5292</v>
      </c>
      <c r="M347" s="1229">
        <v>4500235340</v>
      </c>
      <c r="N347" s="1229">
        <v>9394</v>
      </c>
    </row>
    <row r="348" spans="1:14" ht="18" customHeight="1" x14ac:dyDescent="0.25">
      <c r="A348" s="119" t="s">
        <v>305</v>
      </c>
      <c r="B348" s="159">
        <v>41893</v>
      </c>
      <c r="C348" s="118" t="s">
        <v>1080</v>
      </c>
      <c r="D348" s="119" t="s">
        <v>58</v>
      </c>
      <c r="E348" s="162">
        <v>10256091</v>
      </c>
      <c r="F348" s="119">
        <v>27173681</v>
      </c>
      <c r="G348" s="119">
        <v>2704005</v>
      </c>
      <c r="H348" s="120" t="str">
        <f>IF(G348="","",VLOOKUP(G348,ARANCEL!$B$5:$D$121,2,FALSE))</f>
        <v>PROVISORIO</v>
      </c>
      <c r="I348" s="121" t="s">
        <v>323</v>
      </c>
      <c r="J348" s="119">
        <v>1</v>
      </c>
      <c r="K348" s="122">
        <f>IF(G348="","",VLOOKUP(G348,ARANCEL!$B$5:$D$121,3,FALSE)*J348)</f>
        <v>3250</v>
      </c>
      <c r="L348" s="1229" t="s">
        <v>7548</v>
      </c>
      <c r="M348" s="1229">
        <v>4500254511</v>
      </c>
      <c r="N348" s="1229" t="s">
        <v>7555</v>
      </c>
    </row>
    <row r="349" spans="1:14" ht="18" customHeight="1" x14ac:dyDescent="0.25">
      <c r="A349" s="165" t="s">
        <v>305</v>
      </c>
      <c r="B349" s="159">
        <v>41911</v>
      </c>
      <c r="C349" s="118" t="s">
        <v>1080</v>
      </c>
      <c r="D349" s="119" t="s">
        <v>58</v>
      </c>
      <c r="E349" s="162">
        <v>10259248</v>
      </c>
      <c r="F349" s="119">
        <v>27173681</v>
      </c>
      <c r="G349" s="119">
        <v>2704005</v>
      </c>
      <c r="H349" s="120" t="str">
        <f>IF(G349="","",VLOOKUP(G349,ARANCEL!$B$5:$D$121,2,FALSE))</f>
        <v>PROVISORIO</v>
      </c>
      <c r="I349" s="121" t="s">
        <v>734</v>
      </c>
      <c r="J349" s="119">
        <v>3</v>
      </c>
      <c r="K349" s="122">
        <f>IF(G349="","",VLOOKUP(G349,ARANCEL!$B$5:$D$121,3,FALSE)*J349)</f>
        <v>9750</v>
      </c>
      <c r="L349" s="1229" t="s">
        <v>7548</v>
      </c>
      <c r="M349" s="1229">
        <v>4500255196</v>
      </c>
      <c r="N349" s="1229" t="s">
        <v>7565</v>
      </c>
    </row>
    <row r="350" spans="1:14" ht="18" customHeight="1" x14ac:dyDescent="0.25">
      <c r="A350" s="119" t="s">
        <v>305</v>
      </c>
      <c r="B350" s="159">
        <v>41914</v>
      </c>
      <c r="C350" s="118" t="s">
        <v>1080</v>
      </c>
      <c r="D350" s="119" t="s">
        <v>58</v>
      </c>
      <c r="E350" s="162">
        <v>10258478</v>
      </c>
      <c r="F350" s="119">
        <v>27173681</v>
      </c>
      <c r="G350" s="119">
        <v>2704016</v>
      </c>
      <c r="H350" s="120" t="str">
        <f>IF(G350="","",VLOOKUP(G350,ARANCEL!$B$5:$D$121,2,FALSE))</f>
        <v xml:space="preserve">CORONA PROCERA </v>
      </c>
      <c r="I350" s="121" t="s">
        <v>681</v>
      </c>
      <c r="J350" s="119">
        <v>4</v>
      </c>
      <c r="K350" s="122">
        <f>IF(G350="","",VLOOKUP(G350,ARANCEL!$B$5:$D$121,3,FALSE)*J350)</f>
        <v>233908</v>
      </c>
      <c r="L350" s="1229" t="s">
        <v>7548</v>
      </c>
      <c r="M350" s="1229">
        <v>4500255196</v>
      </c>
      <c r="N350" s="1229" t="s">
        <v>7565</v>
      </c>
    </row>
    <row r="351" spans="1:14" ht="18" customHeight="1" x14ac:dyDescent="0.25">
      <c r="A351" s="119" t="s">
        <v>305</v>
      </c>
      <c r="B351" s="159">
        <v>41957</v>
      </c>
      <c r="C351" s="118" t="s">
        <v>690</v>
      </c>
      <c r="D351" s="119" t="s">
        <v>65</v>
      </c>
      <c r="E351" s="162">
        <v>10281832</v>
      </c>
      <c r="F351" s="119">
        <v>28199600</v>
      </c>
      <c r="G351" s="119">
        <v>2708011</v>
      </c>
      <c r="H351" s="120" t="str">
        <f>IF(G351="","",VLOOKUP(G351,ARANCEL!$B$5:$D$121,2,FALSE))</f>
        <v xml:space="preserve">MODELO DE ESTUDIO </v>
      </c>
      <c r="I351" s="121" t="s">
        <v>306</v>
      </c>
      <c r="J351" s="119">
        <v>1</v>
      </c>
      <c r="K351" s="122">
        <f>IF(G351="","",VLOOKUP(G351,ARANCEL!$B$5:$D$121,3,FALSE)*J351)</f>
        <v>1507</v>
      </c>
      <c r="L351" s="1229" t="s">
        <v>8256</v>
      </c>
      <c r="M351" s="1229">
        <v>4500264843</v>
      </c>
      <c r="N351" s="1229" t="s">
        <v>8929</v>
      </c>
    </row>
    <row r="352" spans="1:14" ht="18" customHeight="1" x14ac:dyDescent="0.25">
      <c r="A352" s="119" t="s">
        <v>305</v>
      </c>
      <c r="B352" s="159">
        <v>41844</v>
      </c>
      <c r="C352" s="118" t="s">
        <v>5914</v>
      </c>
      <c r="D352" s="119" t="s">
        <v>804</v>
      </c>
      <c r="E352" s="162">
        <v>10229924</v>
      </c>
      <c r="F352" s="119">
        <v>27600203</v>
      </c>
      <c r="G352" s="119">
        <v>2705003</v>
      </c>
      <c r="H352" s="120" t="str">
        <f>IF(G352="","",VLOOKUP(G352,ARANCEL!$B$5:$D$121,2,FALSE))</f>
        <v>INCRUSTACION ESTETICA (ART-GLASS O CERAMICA)</v>
      </c>
      <c r="I352" s="121" t="s">
        <v>312</v>
      </c>
      <c r="J352" s="119">
        <v>1</v>
      </c>
      <c r="K352" s="122">
        <f>IF(G352="","",VLOOKUP(G352,ARANCEL!$B$5:$D$121,3,FALSE)*J352)</f>
        <v>15676</v>
      </c>
      <c r="L352" s="1229" t="s">
        <v>6017</v>
      </c>
      <c r="M352" s="1229">
        <v>4500245416</v>
      </c>
      <c r="N352" s="1229">
        <v>9805</v>
      </c>
    </row>
    <row r="353" spans="1:14" ht="18" customHeight="1" x14ac:dyDescent="0.25">
      <c r="A353" s="119" t="s">
        <v>305</v>
      </c>
      <c r="B353" s="159">
        <v>41879</v>
      </c>
      <c r="C353" s="118" t="s">
        <v>6661</v>
      </c>
      <c r="D353" s="119" t="s">
        <v>706</v>
      </c>
      <c r="E353" s="162">
        <v>10248142</v>
      </c>
      <c r="F353" s="119">
        <v>27984180</v>
      </c>
      <c r="G353" s="119">
        <v>2707003</v>
      </c>
      <c r="H353" s="120" t="str">
        <f>IF(G353="","",VLOOKUP(G353,ARANCEL!$B$5:$D$121,2,FALSE))</f>
        <v xml:space="preserve">ESTAMPADO </v>
      </c>
      <c r="I353" s="121" t="s">
        <v>306</v>
      </c>
      <c r="J353" s="119">
        <v>1</v>
      </c>
      <c r="K353" s="122">
        <f>IF(G353="","",VLOOKUP(G353,ARANCEL!$B$5:$D$121,3,FALSE)*J353)</f>
        <v>6028</v>
      </c>
      <c r="L353" s="1229" t="s">
        <v>6905</v>
      </c>
      <c r="M353" s="1229">
        <v>4500249664</v>
      </c>
      <c r="N353" s="1229" t="s">
        <v>7114</v>
      </c>
    </row>
    <row r="354" spans="1:14" ht="18" customHeight="1" x14ac:dyDescent="0.25">
      <c r="A354" s="119" t="s">
        <v>305</v>
      </c>
      <c r="B354" s="159">
        <v>41813</v>
      </c>
      <c r="C354" s="118" t="s">
        <v>5234</v>
      </c>
      <c r="D354" s="119" t="s">
        <v>804</v>
      </c>
      <c r="E354" s="162">
        <v>10213851</v>
      </c>
      <c r="F354" s="119">
        <v>27016159</v>
      </c>
      <c r="G354" s="119">
        <v>2705003</v>
      </c>
      <c r="H354" s="120" t="str">
        <f>IF(G354="","",VLOOKUP(G354,ARANCEL!$B$5:$D$121,2,FALSE))</f>
        <v>INCRUSTACION ESTETICA (ART-GLASS O CERAMICA)</v>
      </c>
      <c r="I354" s="121" t="s">
        <v>308</v>
      </c>
      <c r="J354" s="119">
        <v>1</v>
      </c>
      <c r="K354" s="122">
        <f>IF(G354="","",VLOOKUP(G354,ARANCEL!$B$5:$D$121,3,FALSE)*J354)</f>
        <v>15676</v>
      </c>
      <c r="L354" s="1229" t="s">
        <v>5742</v>
      </c>
      <c r="M354" s="1229">
        <v>4500239309</v>
      </c>
      <c r="N354" s="1229" t="s">
        <v>5749</v>
      </c>
    </row>
    <row r="355" spans="1:14" ht="18" customHeight="1" x14ac:dyDescent="0.25">
      <c r="A355" s="119" t="s">
        <v>305</v>
      </c>
      <c r="B355" s="159">
        <v>41695</v>
      </c>
      <c r="C355" s="118" t="s">
        <v>2975</v>
      </c>
      <c r="D355" s="119" t="s">
        <v>65</v>
      </c>
      <c r="E355" s="162">
        <v>10176936</v>
      </c>
      <c r="F355" s="119">
        <v>25180675</v>
      </c>
      <c r="G355" s="119">
        <v>2708011</v>
      </c>
      <c r="H355" s="120" t="str">
        <f>IF(G355="","",VLOOKUP(G355,ARANCEL!$B$5:$D$121,2,FALSE))</f>
        <v xml:space="preserve">MODELO DE ESTUDIO </v>
      </c>
      <c r="I355" s="121" t="s">
        <v>702</v>
      </c>
      <c r="J355" s="119">
        <v>2</v>
      </c>
      <c r="K355" s="122">
        <f>IF(G355="","",VLOOKUP(G355,ARANCEL!$B$5:$D$121,3,FALSE)*J355)</f>
        <v>3014</v>
      </c>
      <c r="L355" s="1229" t="s">
        <v>3438</v>
      </c>
      <c r="M355" s="1229">
        <v>4500220765</v>
      </c>
      <c r="N355" s="1229">
        <v>8609</v>
      </c>
    </row>
    <row r="356" spans="1:14" ht="18" customHeight="1" x14ac:dyDescent="0.25">
      <c r="A356" s="119" t="s">
        <v>305</v>
      </c>
      <c r="B356" s="159">
        <v>41673</v>
      </c>
      <c r="C356" s="118" t="s">
        <v>2671</v>
      </c>
      <c r="D356" s="119" t="s">
        <v>65</v>
      </c>
      <c r="E356" s="162">
        <v>10172177</v>
      </c>
      <c r="F356" s="119">
        <v>24935048</v>
      </c>
      <c r="G356" s="119">
        <v>2708011</v>
      </c>
      <c r="H356" s="120" t="str">
        <f>IF(G356="","",VLOOKUP(G356,ARANCEL!$B$5:$D$121,2,FALSE))</f>
        <v xml:space="preserve">MODELO DE ESTUDIO </v>
      </c>
      <c r="I356" s="121" t="s">
        <v>702</v>
      </c>
      <c r="J356" s="119">
        <v>2</v>
      </c>
      <c r="K356" s="122">
        <f>IF(G356="","",VLOOKUP(G356,ARANCEL!$B$5:$D$121,3,FALSE)*J356)</f>
        <v>3014</v>
      </c>
      <c r="L356" s="1229" t="s">
        <v>3438</v>
      </c>
      <c r="M356" s="1229">
        <v>4500220760</v>
      </c>
      <c r="N356" s="1229">
        <v>8605</v>
      </c>
    </row>
    <row r="357" spans="1:14" ht="18" customHeight="1" x14ac:dyDescent="0.25">
      <c r="A357" s="119" t="s">
        <v>305</v>
      </c>
      <c r="B357" s="159">
        <v>41930</v>
      </c>
      <c r="C357" s="118" t="s">
        <v>7775</v>
      </c>
      <c r="D357" s="119" t="s">
        <v>63</v>
      </c>
      <c r="E357" s="162">
        <v>10268582</v>
      </c>
      <c r="F357" s="119">
        <v>28775120</v>
      </c>
      <c r="G357" s="119">
        <v>2708011</v>
      </c>
      <c r="H357" s="120" t="str">
        <f>IF(G357="","",VLOOKUP(G357,ARANCEL!$B$5:$D$121,2,FALSE))</f>
        <v xml:space="preserve">MODELO DE ESTUDIO </v>
      </c>
      <c r="I357" s="121" t="s">
        <v>347</v>
      </c>
      <c r="J357" s="119">
        <v>2</v>
      </c>
      <c r="K357" s="122">
        <f>IF(G357="","",VLOOKUP(G357,ARANCEL!$B$5:$D$121,3,FALSE)*J357)</f>
        <v>3014</v>
      </c>
      <c r="L357" s="1229" t="s">
        <v>8279</v>
      </c>
      <c r="M357" s="1229">
        <v>4500257377</v>
      </c>
      <c r="N357" s="1229" t="s">
        <v>8280</v>
      </c>
    </row>
    <row r="358" spans="1:14" ht="18" customHeight="1" x14ac:dyDescent="0.25">
      <c r="A358" s="169" t="s">
        <v>305</v>
      </c>
      <c r="B358" s="159">
        <v>41850</v>
      </c>
      <c r="C358" s="118" t="s">
        <v>6115</v>
      </c>
      <c r="D358" s="119" t="s">
        <v>1060</v>
      </c>
      <c r="E358" s="162">
        <v>10234180</v>
      </c>
      <c r="F358" s="119">
        <v>27696488</v>
      </c>
      <c r="G358" s="119">
        <v>2708011</v>
      </c>
      <c r="H358" s="120" t="str">
        <f>IF(G358="","",VLOOKUP(G358,ARANCEL!$B$5:$D$121,2,FALSE))</f>
        <v xml:space="preserve">MODELO DE ESTUDIO </v>
      </c>
      <c r="I358" s="121" t="s">
        <v>306</v>
      </c>
      <c r="J358" s="119">
        <v>1</v>
      </c>
      <c r="K358" s="122">
        <f>IF(G358="","",VLOOKUP(G358,ARANCEL!$B$5:$D$121,3,FALSE)*J358)</f>
        <v>1507</v>
      </c>
      <c r="L358" s="1229" t="s">
        <v>6017</v>
      </c>
      <c r="M358" s="1229">
        <v>4500245416</v>
      </c>
      <c r="N358" s="1229">
        <v>9805</v>
      </c>
    </row>
    <row r="359" spans="1:14" ht="18" customHeight="1" x14ac:dyDescent="0.25">
      <c r="A359" s="119" t="s">
        <v>305</v>
      </c>
      <c r="B359" s="159">
        <v>41850</v>
      </c>
      <c r="C359" s="118" t="s">
        <v>6115</v>
      </c>
      <c r="D359" s="119" t="s">
        <v>1060</v>
      </c>
      <c r="E359" s="162">
        <v>10234180</v>
      </c>
      <c r="F359" s="119">
        <v>27696488</v>
      </c>
      <c r="G359" s="119">
        <v>2707001</v>
      </c>
      <c r="H359" s="120" t="str">
        <f>IF(G359="","",VLOOKUP(G359,ARANCEL!$B$5:$D$121,2,FALSE))</f>
        <v xml:space="preserve">PLANO DE RELAJACION </v>
      </c>
      <c r="I359" s="121" t="s">
        <v>306</v>
      </c>
      <c r="J359" s="119">
        <v>1</v>
      </c>
      <c r="K359" s="122">
        <f>IF(G359="","",VLOOKUP(G359,ARANCEL!$B$5:$D$121,3,FALSE)*J359)</f>
        <v>9221</v>
      </c>
      <c r="L359" s="1229" t="s">
        <v>6017</v>
      </c>
      <c r="M359" s="1229">
        <v>4500245416</v>
      </c>
      <c r="N359" s="1229">
        <v>9805</v>
      </c>
    </row>
    <row r="360" spans="1:14" ht="18" customHeight="1" x14ac:dyDescent="0.25">
      <c r="A360" s="119" t="s">
        <v>305</v>
      </c>
      <c r="B360" s="159">
        <v>41731</v>
      </c>
      <c r="C360" s="118" t="s">
        <v>3658</v>
      </c>
      <c r="D360" s="119" t="s">
        <v>52</v>
      </c>
      <c r="E360" s="162">
        <v>10185279</v>
      </c>
      <c r="F360" s="119">
        <v>25124701</v>
      </c>
      <c r="G360" s="119">
        <v>2704003</v>
      </c>
      <c r="H360" s="120" t="str">
        <f>IF(G360="","",VLOOKUP(G360,ARANCEL!$B$5:$D$121,2,FALSE))</f>
        <v xml:space="preserve">CORONA PERIFERICA CON PERNO MUÑON COLADO </v>
      </c>
      <c r="I360" s="121" t="s">
        <v>308</v>
      </c>
      <c r="J360" s="119">
        <v>1</v>
      </c>
      <c r="K360" s="122">
        <f>IF(G360="","",VLOOKUP(G360,ARANCEL!$B$5:$D$121,3,FALSE)*J360)</f>
        <v>32612</v>
      </c>
      <c r="L360" s="1229" t="s">
        <v>4612</v>
      </c>
      <c r="M360" s="1229">
        <v>4500229945</v>
      </c>
      <c r="N360" s="1229">
        <v>9169</v>
      </c>
    </row>
    <row r="361" spans="1:14" ht="18" customHeight="1" x14ac:dyDescent="0.25">
      <c r="A361" s="119" t="s">
        <v>305</v>
      </c>
      <c r="B361" s="159">
        <v>41718</v>
      </c>
      <c r="C361" s="118" t="s">
        <v>3431</v>
      </c>
      <c r="D361" s="119" t="s">
        <v>52</v>
      </c>
      <c r="E361" s="162">
        <v>10182195</v>
      </c>
      <c r="F361" s="119">
        <v>25124701</v>
      </c>
      <c r="G361" s="119">
        <v>2704005</v>
      </c>
      <c r="H361" s="120" t="str">
        <f>IF(G361="","",VLOOKUP(G361,ARANCEL!$B$5:$D$121,2,FALSE))</f>
        <v>PROVISORIO</v>
      </c>
      <c r="I361" s="121" t="s">
        <v>308</v>
      </c>
      <c r="J361" s="119">
        <v>1</v>
      </c>
      <c r="K361" s="122">
        <f>IF(G361="","",VLOOKUP(G361,ARANCEL!$B$5:$D$121,3,FALSE)*J361)</f>
        <v>3250</v>
      </c>
      <c r="L361" s="1229" t="s">
        <v>3058</v>
      </c>
      <c r="M361" s="1229">
        <v>4500225620</v>
      </c>
      <c r="N361" s="1229">
        <v>8905</v>
      </c>
    </row>
    <row r="362" spans="1:14" ht="18" customHeight="1" x14ac:dyDescent="0.25">
      <c r="A362" s="119" t="s">
        <v>305</v>
      </c>
      <c r="B362" s="159">
        <v>41948</v>
      </c>
      <c r="C362" s="118" t="s">
        <v>8127</v>
      </c>
      <c r="D362" s="119" t="s">
        <v>63</v>
      </c>
      <c r="E362" s="162">
        <v>10276099</v>
      </c>
      <c r="F362" s="119">
        <v>29085824</v>
      </c>
      <c r="G362" s="119">
        <v>2708011</v>
      </c>
      <c r="H362" s="120" t="str">
        <f>IF(G362="","",VLOOKUP(G362,ARANCEL!$B$5:$D$121,2,FALSE))</f>
        <v xml:space="preserve">MODELO DE ESTUDIO </v>
      </c>
      <c r="I362" s="121" t="s">
        <v>347</v>
      </c>
      <c r="J362" s="119">
        <v>1</v>
      </c>
      <c r="K362" s="122">
        <f>IF(G362="","",VLOOKUP(G362,ARANCEL!$B$5:$D$121,3,FALSE)*J362)</f>
        <v>1507</v>
      </c>
      <c r="L362" s="1229" t="s">
        <v>8279</v>
      </c>
      <c r="M362" s="1229">
        <v>4500260619</v>
      </c>
      <c r="N362" s="1229" t="s">
        <v>8294</v>
      </c>
    </row>
    <row r="363" spans="1:14" ht="18" customHeight="1" x14ac:dyDescent="0.25">
      <c r="A363" s="119" t="s">
        <v>305</v>
      </c>
      <c r="B363" s="159">
        <v>41752</v>
      </c>
      <c r="C363" s="118" t="s">
        <v>4036</v>
      </c>
      <c r="D363" s="119" t="s">
        <v>56</v>
      </c>
      <c r="E363" s="162">
        <v>10190065</v>
      </c>
      <c r="F363" s="119">
        <v>24068033</v>
      </c>
      <c r="G363" s="119">
        <v>2705003</v>
      </c>
      <c r="H363" s="120" t="str">
        <f>IF(G363="","",VLOOKUP(G363,ARANCEL!$B$5:$D$121,2,FALSE))</f>
        <v>INCRUSTACION ESTETICA (ART-GLASS O CERAMICA)</v>
      </c>
      <c r="I363" s="121" t="s">
        <v>322</v>
      </c>
      <c r="J363" s="119">
        <v>1</v>
      </c>
      <c r="K363" s="122">
        <f>IF(G363="","",VLOOKUP(G363,ARANCEL!$B$5:$D$121,3,FALSE)*J363)</f>
        <v>15676</v>
      </c>
      <c r="L363" s="1229" t="s">
        <v>4612</v>
      </c>
      <c r="M363" s="1229">
        <v>4500229931</v>
      </c>
      <c r="N363" s="1229">
        <v>9226</v>
      </c>
    </row>
    <row r="364" spans="1:14" ht="18" customHeight="1" x14ac:dyDescent="0.25">
      <c r="A364" s="169" t="s">
        <v>305</v>
      </c>
      <c r="B364" s="159">
        <v>41717</v>
      </c>
      <c r="C364" s="118" t="s">
        <v>3372</v>
      </c>
      <c r="D364" s="119" t="s">
        <v>1060</v>
      </c>
      <c r="E364" s="162">
        <v>10181439</v>
      </c>
      <c r="F364" s="119">
        <v>25374461</v>
      </c>
      <c r="G364" s="119">
        <v>2708011</v>
      </c>
      <c r="H364" s="120" t="str">
        <f>IF(G364="","",VLOOKUP(G364,ARANCEL!$B$5:$D$121,2,FALSE))</f>
        <v xml:space="preserve">MODELO DE ESTUDIO </v>
      </c>
      <c r="I364" s="121"/>
      <c r="J364" s="119">
        <v>1</v>
      </c>
      <c r="K364" s="122">
        <f>IF(G364="","",VLOOKUP(G364,ARANCEL!$B$5:$D$121,3,FALSE)*J364)</f>
        <v>1507</v>
      </c>
      <c r="L364" s="1229" t="s">
        <v>3058</v>
      </c>
      <c r="M364" s="1229">
        <v>4500225626</v>
      </c>
      <c r="N364" s="1229">
        <v>8910</v>
      </c>
    </row>
    <row r="365" spans="1:14" ht="18" customHeight="1" x14ac:dyDescent="0.25">
      <c r="A365" s="119" t="s">
        <v>305</v>
      </c>
      <c r="B365" s="159">
        <v>41717</v>
      </c>
      <c r="C365" s="118" t="s">
        <v>3372</v>
      </c>
      <c r="D365" s="119" t="s">
        <v>1060</v>
      </c>
      <c r="E365" s="162">
        <v>10181439</v>
      </c>
      <c r="F365" s="119">
        <v>25374461</v>
      </c>
      <c r="G365" s="119">
        <v>2707001</v>
      </c>
      <c r="H365" s="120" t="str">
        <f>IF(G365="","",VLOOKUP(G365,ARANCEL!$B$5:$D$121,2,FALSE))</f>
        <v xml:space="preserve">PLANO DE RELAJACION </v>
      </c>
      <c r="I365" s="121" t="s">
        <v>306</v>
      </c>
      <c r="J365" s="119">
        <v>1</v>
      </c>
      <c r="K365" s="122">
        <f>IF(G365="","",VLOOKUP(G365,ARANCEL!$B$5:$D$121,3,FALSE)*J365)</f>
        <v>9221</v>
      </c>
      <c r="L365" s="1229" t="s">
        <v>3058</v>
      </c>
      <c r="M365" s="1229">
        <v>4500225625</v>
      </c>
      <c r="N365" s="1229">
        <v>8909</v>
      </c>
    </row>
    <row r="366" spans="1:14" ht="18" customHeight="1" x14ac:dyDescent="0.25">
      <c r="A366" s="119" t="s">
        <v>305</v>
      </c>
      <c r="B366" s="159">
        <v>41906</v>
      </c>
      <c r="C366" s="118" t="s">
        <v>1135</v>
      </c>
      <c r="D366" s="119" t="s">
        <v>50</v>
      </c>
      <c r="E366" s="162">
        <v>10257392</v>
      </c>
      <c r="F366" s="119">
        <v>20003748</v>
      </c>
      <c r="G366" s="119">
        <v>2704003</v>
      </c>
      <c r="H366" s="120" t="str">
        <f>IF(G366="","",VLOOKUP(G366,ARANCEL!$B$5:$D$121,2,FALSE))</f>
        <v xml:space="preserve">CORONA PERIFERICA CON PERNO MUÑON COLADO </v>
      </c>
      <c r="I366" s="121" t="s">
        <v>326</v>
      </c>
      <c r="J366" s="119">
        <v>1</v>
      </c>
      <c r="K366" s="122">
        <f>IF(G366="","",VLOOKUP(G366,ARANCEL!$B$5:$D$121,3,FALSE)*J366)</f>
        <v>32612</v>
      </c>
      <c r="L366" s="1229" t="s">
        <v>7548</v>
      </c>
      <c r="M366" s="1229">
        <v>4500254511</v>
      </c>
      <c r="N366" s="1229" t="s">
        <v>7555</v>
      </c>
    </row>
    <row r="367" spans="1:14" ht="18" customHeight="1" x14ac:dyDescent="0.25">
      <c r="A367" s="119" t="s">
        <v>305</v>
      </c>
      <c r="B367" s="159">
        <v>41925</v>
      </c>
      <c r="C367" s="118" t="s">
        <v>1135</v>
      </c>
      <c r="D367" s="119" t="s">
        <v>50</v>
      </c>
      <c r="E367" s="162">
        <v>10263809</v>
      </c>
      <c r="F367" s="119">
        <v>23885869</v>
      </c>
      <c r="G367" s="119">
        <v>2704003</v>
      </c>
      <c r="H367" s="120" t="str">
        <f>IF(G367="","",VLOOKUP(G367,ARANCEL!$B$5:$D$121,2,FALSE))</f>
        <v xml:space="preserve">CORONA PERIFERICA CON PERNO MUÑON COLADO </v>
      </c>
      <c r="I367" s="121" t="s">
        <v>317</v>
      </c>
      <c r="J367" s="119">
        <v>1</v>
      </c>
      <c r="K367" s="122">
        <f>IF(G367="","",VLOOKUP(G367,ARANCEL!$B$5:$D$121,3,FALSE)*J367)</f>
        <v>32612</v>
      </c>
      <c r="L367" s="1229" t="s">
        <v>8279</v>
      </c>
      <c r="M367" s="1229">
        <v>4500257377</v>
      </c>
      <c r="N367" s="1229" t="s">
        <v>8280</v>
      </c>
    </row>
    <row r="368" spans="1:14" ht="18" customHeight="1" x14ac:dyDescent="0.25">
      <c r="A368" s="119" t="s">
        <v>305</v>
      </c>
      <c r="B368" s="159">
        <v>41687</v>
      </c>
      <c r="C368" s="118" t="s">
        <v>2861</v>
      </c>
      <c r="D368" s="119" t="s">
        <v>50</v>
      </c>
      <c r="E368" s="162">
        <v>10174927</v>
      </c>
      <c r="F368" s="119">
        <v>24949522</v>
      </c>
      <c r="G368" s="119">
        <v>2704005</v>
      </c>
      <c r="H368" s="120" t="str">
        <f>IF(G368="","",VLOOKUP(G368,ARANCEL!$B$5:$D$121,2,FALSE))</f>
        <v>PROVISORIO</v>
      </c>
      <c r="I368" s="121" t="s">
        <v>1399</v>
      </c>
      <c r="J368" s="119">
        <v>2</v>
      </c>
      <c r="K368" s="122">
        <f>IF(G368="","",VLOOKUP(G368,ARANCEL!$B$5:$D$121,3,FALSE)*J368)</f>
        <v>6500</v>
      </c>
      <c r="L368" s="1229" t="s">
        <v>3438</v>
      </c>
      <c r="M368" s="1229">
        <v>4500220762</v>
      </c>
      <c r="N368" s="1229">
        <v>8607</v>
      </c>
    </row>
    <row r="369" spans="1:14" ht="18" customHeight="1" x14ac:dyDescent="0.25">
      <c r="A369" s="119" t="s">
        <v>305</v>
      </c>
      <c r="B369" s="159">
        <v>41702</v>
      </c>
      <c r="C369" s="118" t="s">
        <v>2861</v>
      </c>
      <c r="D369" s="119" t="s">
        <v>56</v>
      </c>
      <c r="E369" s="162">
        <v>10177985</v>
      </c>
      <c r="F369" s="119">
        <v>24949522</v>
      </c>
      <c r="G369" s="119">
        <v>2704015</v>
      </c>
      <c r="H369" s="120" t="str">
        <f>IF(G369="","",VLOOKUP(G369,ARANCEL!$B$5:$D$121,2,FALSE))</f>
        <v xml:space="preserve">CORONA IN CERAM </v>
      </c>
      <c r="I369" s="121" t="s">
        <v>1399</v>
      </c>
      <c r="J369" s="119">
        <v>2</v>
      </c>
      <c r="K369" s="122">
        <f>IF(G369="","",VLOOKUP(G369,ARANCEL!$B$5:$D$121,3,FALSE)*J369)</f>
        <v>85466</v>
      </c>
      <c r="L369" s="1229" t="s">
        <v>3438</v>
      </c>
      <c r="M369" s="1229">
        <v>4500220767</v>
      </c>
      <c r="N369" s="1229">
        <v>8610</v>
      </c>
    </row>
    <row r="370" spans="1:14" ht="18" customHeight="1" x14ac:dyDescent="0.25">
      <c r="A370" s="119" t="s">
        <v>606</v>
      </c>
      <c r="B370" s="159">
        <v>41702</v>
      </c>
      <c r="C370" s="118" t="s">
        <v>2861</v>
      </c>
      <c r="D370" s="119" t="s">
        <v>56</v>
      </c>
      <c r="E370" s="162">
        <v>10177985</v>
      </c>
      <c r="F370" s="119">
        <v>24949522</v>
      </c>
      <c r="G370" s="119">
        <v>2704031</v>
      </c>
      <c r="H370" s="120" t="str">
        <f>IF(G370="","",VLOOKUP(G370,ARANCEL!$B$5:$D$121,2,FALSE))</f>
        <v xml:space="preserve">PERNO MUÑON METALICO </v>
      </c>
      <c r="I370" s="121" t="s">
        <v>3222</v>
      </c>
      <c r="J370" s="119">
        <v>2</v>
      </c>
      <c r="K370" s="122">
        <f>IF(G370="","",VLOOKUP(G370,ARANCEL!$B$5:$D$121,3,FALSE)*J370)</f>
        <v>24492</v>
      </c>
      <c r="L370" s="1229" t="s">
        <v>8279</v>
      </c>
      <c r="M370" s="1241">
        <v>4500257377</v>
      </c>
      <c r="N370" s="1241" t="s">
        <v>8280</v>
      </c>
    </row>
    <row r="371" spans="1:14" ht="18" customHeight="1" x14ac:dyDescent="0.25">
      <c r="A371" s="119" t="s">
        <v>305</v>
      </c>
      <c r="B371" s="159">
        <v>41745</v>
      </c>
      <c r="C371" s="118" t="s">
        <v>3995</v>
      </c>
      <c r="D371" s="119" t="s">
        <v>804</v>
      </c>
      <c r="E371" s="162">
        <v>10188793</v>
      </c>
      <c r="F371" s="119">
        <v>25842536</v>
      </c>
      <c r="G371" s="119">
        <v>2705003</v>
      </c>
      <c r="H371" s="120" t="str">
        <f>IF(G371="","",VLOOKUP(G371,ARANCEL!$B$5:$D$121,2,FALSE))</f>
        <v>INCRUSTACION ESTETICA (ART-GLASS O CERAMICA)</v>
      </c>
      <c r="I371" s="121" t="s">
        <v>317</v>
      </c>
      <c r="J371" s="119">
        <v>1</v>
      </c>
      <c r="K371" s="122">
        <f>IF(G371="","",VLOOKUP(G371,ARANCEL!$B$5:$D$121,3,FALSE)*J371)</f>
        <v>15676</v>
      </c>
      <c r="L371" s="1229" t="s">
        <v>4612</v>
      </c>
      <c r="M371" s="1229">
        <v>4500229951</v>
      </c>
      <c r="N371" s="1229">
        <v>9174</v>
      </c>
    </row>
    <row r="372" spans="1:14" ht="18" customHeight="1" x14ac:dyDescent="0.25">
      <c r="A372" s="119" t="s">
        <v>305</v>
      </c>
      <c r="B372" s="159">
        <v>41964</v>
      </c>
      <c r="C372" s="118" t="s">
        <v>8450</v>
      </c>
      <c r="D372" s="119" t="s">
        <v>50</v>
      </c>
      <c r="E372" s="162">
        <v>10283889</v>
      </c>
      <c r="F372" s="119">
        <v>28748841</v>
      </c>
      <c r="G372" s="119">
        <v>2704003</v>
      </c>
      <c r="H372" s="120" t="str">
        <f>IF(G372="","",VLOOKUP(G372,ARANCEL!$B$5:$D$121,2,FALSE))</f>
        <v xml:space="preserve">CORONA PERIFERICA CON PERNO MUÑON COLADO </v>
      </c>
      <c r="I372" s="121" t="s">
        <v>323</v>
      </c>
      <c r="J372" s="119">
        <v>1</v>
      </c>
      <c r="K372" s="122">
        <f>IF(G372="","",VLOOKUP(G372,ARANCEL!$B$5:$D$121,3,FALSE)*J372)</f>
        <v>32612</v>
      </c>
      <c r="L372" s="1229" t="s">
        <v>8256</v>
      </c>
      <c r="M372" s="1229">
        <v>4500264843</v>
      </c>
      <c r="N372" s="1229" t="s">
        <v>8929</v>
      </c>
    </row>
    <row r="373" spans="1:14" ht="18" customHeight="1" x14ac:dyDescent="0.25">
      <c r="A373" s="119" t="s">
        <v>305</v>
      </c>
      <c r="B373" s="159">
        <v>41957</v>
      </c>
      <c r="C373" s="118" t="s">
        <v>8305</v>
      </c>
      <c r="D373" s="119" t="s">
        <v>50</v>
      </c>
      <c r="E373" s="162">
        <v>10280462</v>
      </c>
      <c r="F373" s="119">
        <v>28748841</v>
      </c>
      <c r="G373" s="119">
        <v>2704005</v>
      </c>
      <c r="H373" s="120" t="str">
        <f>IF(G373="","",VLOOKUP(G373,ARANCEL!$B$5:$D$121,2,FALSE))</f>
        <v>PROVISORIO</v>
      </c>
      <c r="I373" s="121" t="s">
        <v>323</v>
      </c>
      <c r="J373" s="119">
        <v>1</v>
      </c>
      <c r="K373" s="122">
        <f>IF(G373="","",VLOOKUP(G373,ARANCEL!$B$5:$D$121,3,FALSE)*J373)</f>
        <v>3250</v>
      </c>
      <c r="L373" s="1229" t="s">
        <v>8256</v>
      </c>
      <c r="M373" s="1229">
        <v>4500264843</v>
      </c>
      <c r="N373" s="1229" t="s">
        <v>8929</v>
      </c>
    </row>
    <row r="374" spans="1:14" ht="18" customHeight="1" x14ac:dyDescent="0.25">
      <c r="A374" s="119" t="s">
        <v>305</v>
      </c>
      <c r="B374" s="159">
        <v>41939</v>
      </c>
      <c r="C374" s="118" t="s">
        <v>8309</v>
      </c>
      <c r="D374" s="119" t="s">
        <v>54</v>
      </c>
      <c r="E374" s="162">
        <v>10271375</v>
      </c>
      <c r="F374" s="119">
        <v>29277886</v>
      </c>
      <c r="G374" s="119">
        <v>2704005</v>
      </c>
      <c r="H374" s="120" t="str">
        <f>IF(G374="","",VLOOKUP(G374,ARANCEL!$B$5:$D$121,2,FALSE))</f>
        <v>PROVISORIO</v>
      </c>
      <c r="I374" s="121" t="s">
        <v>315</v>
      </c>
      <c r="J374" s="119">
        <v>1</v>
      </c>
      <c r="K374" s="122">
        <f>IF(G374="","",VLOOKUP(G374,ARANCEL!$B$5:$D$121,3,FALSE)*J374)</f>
        <v>3250</v>
      </c>
      <c r="L374" s="1229" t="s">
        <v>8279</v>
      </c>
      <c r="M374" s="1229">
        <v>4500259624</v>
      </c>
      <c r="N374" s="1229" t="s">
        <v>8292</v>
      </c>
    </row>
    <row r="375" spans="1:14" ht="18" customHeight="1" x14ac:dyDescent="0.25">
      <c r="A375" s="119" t="s">
        <v>305</v>
      </c>
      <c r="B375" s="159">
        <v>41960</v>
      </c>
      <c r="C375" s="118" t="s">
        <v>8309</v>
      </c>
      <c r="D375" s="119" t="s">
        <v>54</v>
      </c>
      <c r="E375" s="162">
        <v>10280763</v>
      </c>
      <c r="F375" s="119">
        <v>29277886</v>
      </c>
      <c r="G375" s="119">
        <v>2704003</v>
      </c>
      <c r="H375" s="120" t="str">
        <f>IF(G375="","",VLOOKUP(G375,ARANCEL!$B$5:$D$121,2,FALSE))</f>
        <v xml:space="preserve">CORONA PERIFERICA CON PERNO MUÑON COLADO </v>
      </c>
      <c r="I375" s="121" t="s">
        <v>315</v>
      </c>
      <c r="J375" s="119">
        <v>1</v>
      </c>
      <c r="K375" s="122">
        <f>IF(G375="","",VLOOKUP(G375,ARANCEL!$B$5:$D$121,3,FALSE)*J375)</f>
        <v>32612</v>
      </c>
      <c r="L375" s="1229" t="s">
        <v>8256</v>
      </c>
      <c r="M375" s="1229">
        <v>4500264843</v>
      </c>
      <c r="N375" s="1229" t="s">
        <v>8929</v>
      </c>
    </row>
    <row r="376" spans="1:14" ht="18" customHeight="1" x14ac:dyDescent="0.25">
      <c r="A376" s="119" t="s">
        <v>305</v>
      </c>
      <c r="B376" s="159">
        <v>41753</v>
      </c>
      <c r="C376" s="118" t="s">
        <v>4176</v>
      </c>
      <c r="D376" s="119" t="s">
        <v>3328</v>
      </c>
      <c r="E376" s="162">
        <v>10191501</v>
      </c>
      <c r="F376" s="119">
        <v>26115615</v>
      </c>
      <c r="G376" s="119">
        <v>2708011</v>
      </c>
      <c r="H376" s="120" t="str">
        <f>IF(G376="","",VLOOKUP(G376,ARANCEL!$B$5:$D$121,2,FALSE))</f>
        <v xml:space="preserve">MODELO DE ESTUDIO </v>
      </c>
      <c r="I376" s="121" t="s">
        <v>702</v>
      </c>
      <c r="J376" s="119">
        <v>2</v>
      </c>
      <c r="K376" s="122">
        <f>IF(G376="","",VLOOKUP(G376,ARANCEL!$B$5:$D$121,3,FALSE)*J376)</f>
        <v>3014</v>
      </c>
      <c r="L376" s="1229" t="s">
        <v>4612</v>
      </c>
      <c r="M376" s="1229">
        <v>4500229953</v>
      </c>
      <c r="N376" s="1229">
        <v>9175</v>
      </c>
    </row>
    <row r="377" spans="1:14" ht="18" customHeight="1" x14ac:dyDescent="0.25">
      <c r="A377" s="119" t="s">
        <v>305</v>
      </c>
      <c r="B377" s="159">
        <v>41894</v>
      </c>
      <c r="C377" s="118" t="s">
        <v>6991</v>
      </c>
      <c r="D377" s="119" t="s">
        <v>52</v>
      </c>
      <c r="E377" s="162">
        <v>10255581</v>
      </c>
      <c r="F377" s="119">
        <v>25249522</v>
      </c>
      <c r="G377" s="119">
        <v>2704005</v>
      </c>
      <c r="H377" s="120" t="str">
        <f>IF(G377="","",VLOOKUP(G377,ARANCEL!$B$5:$D$121,2,FALSE))</f>
        <v>PROVISORIO</v>
      </c>
      <c r="I377" s="121" t="s">
        <v>316</v>
      </c>
      <c r="J377" s="119">
        <v>1</v>
      </c>
      <c r="K377" s="122">
        <f>IF(G377="","",VLOOKUP(G377,ARANCEL!$B$5:$D$121,3,FALSE)*J377)</f>
        <v>3250</v>
      </c>
      <c r="L377" s="1229" t="s">
        <v>7548</v>
      </c>
      <c r="M377" s="1229">
        <v>4500254511</v>
      </c>
      <c r="N377" s="1229" t="s">
        <v>7555</v>
      </c>
    </row>
    <row r="378" spans="1:14" ht="18" customHeight="1" x14ac:dyDescent="0.25">
      <c r="A378" s="119" t="s">
        <v>305</v>
      </c>
      <c r="B378" s="159">
        <v>41907</v>
      </c>
      <c r="C378" s="118" t="s">
        <v>6991</v>
      </c>
      <c r="D378" s="119" t="s">
        <v>52</v>
      </c>
      <c r="E378" s="162">
        <v>10256957</v>
      </c>
      <c r="F378" s="119">
        <v>25249522</v>
      </c>
      <c r="G378" s="119">
        <v>2704003</v>
      </c>
      <c r="H378" s="120" t="str">
        <f>IF(G378="","",VLOOKUP(G378,ARANCEL!$B$5:$D$121,2,FALSE))</f>
        <v xml:space="preserve">CORONA PERIFERICA CON PERNO MUÑON COLADO </v>
      </c>
      <c r="I378" s="121" t="s">
        <v>316</v>
      </c>
      <c r="J378" s="119">
        <v>1</v>
      </c>
      <c r="K378" s="122">
        <f>IF(G378="","",VLOOKUP(G378,ARANCEL!$B$5:$D$121,3,FALSE)*J378)</f>
        <v>32612</v>
      </c>
      <c r="L378" s="1229" t="s">
        <v>7548</v>
      </c>
      <c r="M378" s="1229">
        <v>4500254511</v>
      </c>
      <c r="N378" s="1229" t="s">
        <v>7555</v>
      </c>
    </row>
    <row r="379" spans="1:14" ht="18" customHeight="1" x14ac:dyDescent="0.25">
      <c r="A379" s="119" t="s">
        <v>305</v>
      </c>
      <c r="B379" s="159">
        <v>41985</v>
      </c>
      <c r="C379" s="118" t="s">
        <v>8862</v>
      </c>
      <c r="D379" s="119" t="s">
        <v>50</v>
      </c>
      <c r="E379" s="162">
        <v>10294387</v>
      </c>
      <c r="F379" s="119">
        <v>29717075</v>
      </c>
      <c r="G379" s="119">
        <v>2704003</v>
      </c>
      <c r="H379" s="120" t="str">
        <f>IF(G379="","",VLOOKUP(G379,ARANCEL!$B$5:$D$121,2,FALSE))</f>
        <v xml:space="preserve">CORONA PERIFERICA CON PERNO MUÑON COLADO </v>
      </c>
      <c r="I379" s="121" t="s">
        <v>309</v>
      </c>
      <c r="J379" s="119">
        <v>1</v>
      </c>
      <c r="K379" s="122">
        <f>IF(G379="","",VLOOKUP(G379,ARANCEL!$B$5:$D$121,3,FALSE)*J379)</f>
        <v>32612</v>
      </c>
      <c r="L379" s="1349" t="s">
        <v>9431</v>
      </c>
      <c r="M379" s="1349">
        <v>4500269103</v>
      </c>
      <c r="N379" s="1349" t="s">
        <v>9457</v>
      </c>
    </row>
    <row r="380" spans="1:14" ht="18" customHeight="1" x14ac:dyDescent="0.25">
      <c r="A380" s="119" t="s">
        <v>305</v>
      </c>
      <c r="B380" s="159">
        <v>41964</v>
      </c>
      <c r="C380" s="118" t="s">
        <v>8453</v>
      </c>
      <c r="D380" s="119" t="s">
        <v>50</v>
      </c>
      <c r="E380" s="162">
        <v>10284484</v>
      </c>
      <c r="F380" s="119">
        <v>29717075</v>
      </c>
      <c r="G380" s="119">
        <v>2704005</v>
      </c>
      <c r="H380" s="120" t="str">
        <f>IF(G380="","",VLOOKUP(G380,ARANCEL!$B$5:$D$121,2,FALSE))</f>
        <v>PROVISORIO</v>
      </c>
      <c r="I380" s="121" t="s">
        <v>309</v>
      </c>
      <c r="J380" s="119">
        <v>1</v>
      </c>
      <c r="K380" s="122">
        <f>IF(G380="","",VLOOKUP(G380,ARANCEL!$B$5:$D$121,3,FALSE)*J380)</f>
        <v>3250</v>
      </c>
      <c r="L380" s="1229" t="s">
        <v>8256</v>
      </c>
      <c r="M380" s="1229">
        <v>4500264843</v>
      </c>
      <c r="N380" s="1229" t="s">
        <v>8929</v>
      </c>
    </row>
    <row r="381" spans="1:14" ht="18" customHeight="1" x14ac:dyDescent="0.25">
      <c r="A381" s="119" t="s">
        <v>305</v>
      </c>
      <c r="B381" s="159">
        <v>41674</v>
      </c>
      <c r="C381" s="118" t="s">
        <v>2618</v>
      </c>
      <c r="D381" s="119" t="s">
        <v>49</v>
      </c>
      <c r="E381" s="162">
        <v>10171357</v>
      </c>
      <c r="F381" s="119">
        <v>24389585</v>
      </c>
      <c r="G381" s="119">
        <v>2705003</v>
      </c>
      <c r="H381" s="120" t="str">
        <f>IF(G381="","",VLOOKUP(G381,ARANCEL!$B$5:$D$121,2,FALSE))</f>
        <v>INCRUSTACION ESTETICA (ART-GLASS O CERAMICA)</v>
      </c>
      <c r="I381" s="121" t="s">
        <v>308</v>
      </c>
      <c r="J381" s="119">
        <v>1</v>
      </c>
      <c r="K381" s="122">
        <f>IF(G381="","",VLOOKUP(G381,ARANCEL!$B$5:$D$121,3,FALSE)*J381)</f>
        <v>15676</v>
      </c>
      <c r="L381" s="1229" t="s">
        <v>2842</v>
      </c>
      <c r="M381" s="1229">
        <v>4500216198</v>
      </c>
      <c r="N381" s="1229">
        <v>8386</v>
      </c>
    </row>
    <row r="382" spans="1:14" ht="18" customHeight="1" x14ac:dyDescent="0.25">
      <c r="A382" s="119" t="s">
        <v>305</v>
      </c>
      <c r="B382" s="159">
        <v>41871</v>
      </c>
      <c r="C382" s="118" t="s">
        <v>6474</v>
      </c>
      <c r="D382" s="119" t="s">
        <v>56</v>
      </c>
      <c r="E382" s="162">
        <v>10243760</v>
      </c>
      <c r="F382" s="119">
        <v>27558857</v>
      </c>
      <c r="G382" s="119">
        <v>2704005</v>
      </c>
      <c r="H382" s="120" t="str">
        <f>IF(G382="","",VLOOKUP(G382,ARANCEL!$B$5:$D$121,2,FALSE))</f>
        <v>PROVISORIO</v>
      </c>
      <c r="I382" s="121" t="s">
        <v>684</v>
      </c>
      <c r="J382" s="119">
        <v>2</v>
      </c>
      <c r="K382" s="122">
        <f>IF(G382="","",VLOOKUP(G382,ARANCEL!$B$5:$D$121,3,FALSE)*J382)</f>
        <v>6500</v>
      </c>
      <c r="L382" s="1229" t="s">
        <v>6905</v>
      </c>
      <c r="M382" s="1229">
        <v>4500249664</v>
      </c>
      <c r="N382" s="1229" t="s">
        <v>7114</v>
      </c>
    </row>
    <row r="383" spans="1:14" ht="18" customHeight="1" x14ac:dyDescent="0.25">
      <c r="A383" s="119" t="s">
        <v>305</v>
      </c>
      <c r="B383" s="159">
        <v>41871</v>
      </c>
      <c r="C383" s="118" t="s">
        <v>6474</v>
      </c>
      <c r="D383" s="119" t="s">
        <v>56</v>
      </c>
      <c r="E383" s="162">
        <v>10243760</v>
      </c>
      <c r="F383" s="119">
        <v>27558857</v>
      </c>
      <c r="G383" s="119">
        <v>2704003</v>
      </c>
      <c r="H383" s="120" t="str">
        <f>IF(G383="","",VLOOKUP(G383,ARANCEL!$B$5:$D$121,2,FALSE))</f>
        <v xml:space="preserve">CORONA PERIFERICA CON PERNO MUÑON COLADO </v>
      </c>
      <c r="I383" s="121" t="s">
        <v>684</v>
      </c>
      <c r="J383" s="119">
        <v>2</v>
      </c>
      <c r="K383" s="122">
        <f>IF(G383="","",VLOOKUP(G383,ARANCEL!$B$5:$D$121,3,FALSE)*J383)</f>
        <v>65224</v>
      </c>
      <c r="L383" s="1229" t="s">
        <v>6905</v>
      </c>
      <c r="M383" s="1229">
        <v>4500249664</v>
      </c>
      <c r="N383" s="1229" t="s">
        <v>7114</v>
      </c>
    </row>
    <row r="384" spans="1:14" ht="18" customHeight="1" x14ac:dyDescent="0.25">
      <c r="A384" s="165" t="s">
        <v>305</v>
      </c>
      <c r="B384" s="159">
        <v>41919</v>
      </c>
      <c r="C384" s="118" t="s">
        <v>6474</v>
      </c>
      <c r="D384" s="119" t="s">
        <v>56</v>
      </c>
      <c r="E384" s="162">
        <v>10262320</v>
      </c>
      <c r="F384" s="119">
        <v>27558857</v>
      </c>
      <c r="G384" s="119">
        <v>2704003</v>
      </c>
      <c r="H384" s="120" t="str">
        <f>IF(G384="","",VLOOKUP(G384,ARANCEL!$B$5:$D$121,2,FALSE))</f>
        <v xml:space="preserve">CORONA PERIFERICA CON PERNO MUÑON COLADO </v>
      </c>
      <c r="I384" s="121" t="s">
        <v>322</v>
      </c>
      <c r="J384" s="119">
        <v>1</v>
      </c>
      <c r="K384" s="122">
        <f>IF(G384="","",VLOOKUP(G384,ARANCEL!$B$5:$D$121,3,FALSE)*J384)</f>
        <v>32612</v>
      </c>
      <c r="L384" s="1229" t="s">
        <v>8279</v>
      </c>
      <c r="M384" s="1229">
        <v>4500257377</v>
      </c>
      <c r="N384" s="1229" t="s">
        <v>8280</v>
      </c>
    </row>
    <row r="385" spans="1:14" ht="18" customHeight="1" x14ac:dyDescent="0.25">
      <c r="A385" s="165" t="s">
        <v>305</v>
      </c>
      <c r="B385" s="159">
        <v>41863</v>
      </c>
      <c r="C385" s="118" t="s">
        <v>6312</v>
      </c>
      <c r="D385" s="119" t="s">
        <v>56</v>
      </c>
      <c r="E385" s="162">
        <v>10242305</v>
      </c>
      <c r="F385" s="119">
        <v>27558857</v>
      </c>
      <c r="G385" s="119">
        <v>2704005</v>
      </c>
      <c r="H385" s="120" t="str">
        <f>IF(G385="","",VLOOKUP(G385,ARANCEL!$B$5:$D$121,2,FALSE))</f>
        <v>PROVISORIO</v>
      </c>
      <c r="I385" s="121" t="s">
        <v>363</v>
      </c>
      <c r="J385" s="119">
        <v>1</v>
      </c>
      <c r="K385" s="122">
        <f>IF(G385="","",VLOOKUP(G385,ARANCEL!$B$5:$D$121,3,FALSE)*J385)</f>
        <v>3250</v>
      </c>
      <c r="L385" s="1229" t="s">
        <v>6905</v>
      </c>
      <c r="M385" s="1229">
        <v>4500249664</v>
      </c>
      <c r="N385" s="1229" t="s">
        <v>7114</v>
      </c>
    </row>
    <row r="386" spans="1:14" ht="18" customHeight="1" x14ac:dyDescent="0.25">
      <c r="A386" s="119" t="s">
        <v>313</v>
      </c>
      <c r="B386" s="159">
        <v>41948</v>
      </c>
      <c r="C386" s="118" t="s">
        <v>8706</v>
      </c>
      <c r="D386" s="119" t="s">
        <v>711</v>
      </c>
      <c r="E386" s="162">
        <v>10291190</v>
      </c>
      <c r="F386" s="119">
        <v>29347333</v>
      </c>
      <c r="G386" s="119">
        <v>2708011</v>
      </c>
      <c r="H386" s="120" t="str">
        <f>IF(G386="","",VLOOKUP(G386,ARANCEL!$B$5:$D$121,2,FALSE))</f>
        <v xml:space="preserve">MODELO DE ESTUDIO </v>
      </c>
      <c r="I386" s="121"/>
      <c r="J386" s="119">
        <v>1</v>
      </c>
      <c r="K386" s="122">
        <f>IF(G386="","",VLOOKUP(G386,ARANCEL!$B$5:$D$121,3,FALSE)*J386)</f>
        <v>1507</v>
      </c>
      <c r="L386" s="1235" t="str">
        <f>IF(E386="","","IMPAGO")</f>
        <v>IMPAGO</v>
      </c>
      <c r="M386" s="1235" t="str">
        <f>IF(L386="IMPAGO","SIN O.C.","")</f>
        <v>SIN O.C.</v>
      </c>
      <c r="N386" s="1235" t="str">
        <f>IF(L386="IMPAGO","SIN FACT.","")</f>
        <v>SIN FACT.</v>
      </c>
    </row>
    <row r="387" spans="1:14" ht="18" customHeight="1" x14ac:dyDescent="0.25">
      <c r="A387" s="119" t="s">
        <v>305</v>
      </c>
      <c r="B387" s="159">
        <v>41948</v>
      </c>
      <c r="C387" s="118" t="s">
        <v>8706</v>
      </c>
      <c r="D387" s="119" t="s">
        <v>711</v>
      </c>
      <c r="E387" s="162">
        <v>10291190</v>
      </c>
      <c r="F387" s="119">
        <v>29347333</v>
      </c>
      <c r="G387" s="119">
        <v>2707003</v>
      </c>
      <c r="H387" s="120" t="str">
        <f>IF(G387="","",VLOOKUP(G387,ARANCEL!$B$5:$D$121,2,FALSE))</f>
        <v xml:space="preserve">ESTAMPADO </v>
      </c>
      <c r="I387" s="121" t="s">
        <v>306</v>
      </c>
      <c r="J387" s="119">
        <v>1</v>
      </c>
      <c r="K387" s="122">
        <f>IF(G387="","",VLOOKUP(G387,ARANCEL!$B$5:$D$121,3,FALSE)*J387)</f>
        <v>6028</v>
      </c>
      <c r="L387" s="1235" t="str">
        <f>IF(E387="","","IMPAGO")</f>
        <v>IMPAGO</v>
      </c>
      <c r="M387" s="1235" t="str">
        <f>IF(L387="IMPAGO","SIN O.C.","")</f>
        <v>SIN O.C.</v>
      </c>
      <c r="N387" s="1235" t="str">
        <f>IF(L387="IMPAGO","SIN FACT.","")</f>
        <v>SIN FACT.</v>
      </c>
    </row>
    <row r="388" spans="1:14" ht="18" customHeight="1" x14ac:dyDescent="0.25">
      <c r="A388" s="119" t="s">
        <v>305</v>
      </c>
      <c r="B388" s="159">
        <v>41634</v>
      </c>
      <c r="C388" s="118" t="s">
        <v>826</v>
      </c>
      <c r="D388" s="119" t="s">
        <v>727</v>
      </c>
      <c r="E388" s="162">
        <v>10160899</v>
      </c>
      <c r="F388" s="119">
        <v>23621688</v>
      </c>
      <c r="G388" s="119">
        <v>2704015</v>
      </c>
      <c r="H388" s="120" t="str">
        <f>IF(G388="","",VLOOKUP(G388,ARANCEL!$B$5:$D$121,2,FALSE))</f>
        <v xml:space="preserve">CORONA IN CERAM </v>
      </c>
      <c r="I388" s="121" t="s">
        <v>329</v>
      </c>
      <c r="J388" s="119">
        <v>1</v>
      </c>
      <c r="K388" s="122">
        <f>IF(G388="","",VLOOKUP(G388,ARANCEL!$B$5:$D$121,3,FALSE)*J388)</f>
        <v>42733</v>
      </c>
      <c r="L388" s="1235" t="str">
        <f>IF(E388="","","IMPAGO")</f>
        <v>IMPAGO</v>
      </c>
      <c r="M388" s="1235" t="str">
        <f>IF(L388="IMPAGO","SIN O.C.","")</f>
        <v>SIN O.C.</v>
      </c>
      <c r="N388" s="1235" t="str">
        <f>IF(L388="IMPAGO","SIN FACT.","")</f>
        <v>SIN FACT.</v>
      </c>
    </row>
    <row r="389" spans="1:14" ht="18" customHeight="1" x14ac:dyDescent="0.25">
      <c r="A389" s="119" t="s">
        <v>305</v>
      </c>
      <c r="B389" s="159">
        <v>41745</v>
      </c>
      <c r="C389" s="118" t="s">
        <v>3994</v>
      </c>
      <c r="D389" s="119" t="s">
        <v>52</v>
      </c>
      <c r="E389" s="162">
        <v>10188759</v>
      </c>
      <c r="F389" s="119">
        <v>25280720</v>
      </c>
      <c r="G389" s="119">
        <v>2705003</v>
      </c>
      <c r="H389" s="120" t="str">
        <f>IF(G389="","",VLOOKUP(G389,ARANCEL!$B$5:$D$121,2,FALSE))</f>
        <v>INCRUSTACION ESTETICA (ART-GLASS O CERAMICA)</v>
      </c>
      <c r="I389" s="121" t="s">
        <v>316</v>
      </c>
      <c r="J389" s="119">
        <v>1</v>
      </c>
      <c r="K389" s="122">
        <f>IF(G389="","",VLOOKUP(G389,ARANCEL!$B$5:$D$121,3,FALSE)*J389)</f>
        <v>15676</v>
      </c>
      <c r="L389" s="1229" t="s">
        <v>4612</v>
      </c>
      <c r="M389" s="1229">
        <v>4500229947</v>
      </c>
      <c r="N389" s="1229">
        <v>9171</v>
      </c>
    </row>
    <row r="390" spans="1:14" ht="18" customHeight="1" x14ac:dyDescent="0.25">
      <c r="A390" s="119" t="s">
        <v>305</v>
      </c>
      <c r="B390" s="159">
        <v>41767</v>
      </c>
      <c r="C390" s="118" t="s">
        <v>3994</v>
      </c>
      <c r="D390" s="119" t="s">
        <v>52</v>
      </c>
      <c r="E390" s="162">
        <v>10194359</v>
      </c>
      <c r="F390" s="119">
        <v>26174818</v>
      </c>
      <c r="G390" s="119">
        <v>2705003</v>
      </c>
      <c r="H390" s="120" t="str">
        <f>IF(G390="","",VLOOKUP(G390,ARANCEL!$B$5:$D$121,2,FALSE))</f>
        <v>INCRUSTACION ESTETICA (ART-GLASS O CERAMICA)</v>
      </c>
      <c r="I390" s="121" t="s">
        <v>319</v>
      </c>
      <c r="J390" s="119">
        <v>1</v>
      </c>
      <c r="K390" s="122">
        <f>IF(G390="","",VLOOKUP(G390,ARANCEL!$B$5:$D$121,3,FALSE)*J390)</f>
        <v>15676</v>
      </c>
      <c r="L390" s="1229" t="s">
        <v>5292</v>
      </c>
      <c r="M390" s="1229">
        <v>4500235340</v>
      </c>
      <c r="N390" s="1229">
        <v>9394</v>
      </c>
    </row>
    <row r="391" spans="1:14" ht="18" customHeight="1" x14ac:dyDescent="0.25">
      <c r="A391" s="119" t="s">
        <v>305</v>
      </c>
      <c r="B391" s="159">
        <v>41975</v>
      </c>
      <c r="C391" s="118" t="s">
        <v>3994</v>
      </c>
      <c r="D391" s="119" t="s">
        <v>52</v>
      </c>
      <c r="E391" s="162">
        <v>10289999</v>
      </c>
      <c r="F391" s="119">
        <v>29906398</v>
      </c>
      <c r="G391" s="119">
        <v>2704005</v>
      </c>
      <c r="H391" s="120" t="str">
        <f>IF(G391="","",VLOOKUP(G391,ARANCEL!$B$5:$D$121,2,FALSE))</f>
        <v>PROVISORIO</v>
      </c>
      <c r="I391" s="121" t="s">
        <v>335</v>
      </c>
      <c r="J391" s="119">
        <v>1</v>
      </c>
      <c r="K391" s="122">
        <f>IF(G391="","",VLOOKUP(G391,ARANCEL!$B$5:$D$121,3,FALSE)*J391)</f>
        <v>3250</v>
      </c>
      <c r="L391" s="1349" t="s">
        <v>9431</v>
      </c>
      <c r="M391" s="1349">
        <v>4500269103</v>
      </c>
      <c r="N391" s="1349" t="s">
        <v>9457</v>
      </c>
    </row>
    <row r="392" spans="1:14" ht="18" customHeight="1" x14ac:dyDescent="0.25">
      <c r="A392" s="119" t="s">
        <v>313</v>
      </c>
      <c r="B392" s="164">
        <v>41991</v>
      </c>
      <c r="C392" s="118" t="s">
        <v>3994</v>
      </c>
      <c r="D392" s="119" t="s">
        <v>52</v>
      </c>
      <c r="E392" s="162">
        <v>10296913</v>
      </c>
      <c r="F392" s="119">
        <v>29906398</v>
      </c>
      <c r="G392" s="119">
        <v>2704005</v>
      </c>
      <c r="H392" s="120" t="str">
        <f>IF(G392="","",VLOOKUP(G392,ARANCEL!$B$5:$D$121,2,FALSE))</f>
        <v>PROVISORIO</v>
      </c>
      <c r="I392" s="121"/>
      <c r="J392" s="119">
        <v>1</v>
      </c>
      <c r="K392" s="122">
        <f>IF(G392="","",VLOOKUP(G392,ARANCEL!$B$5:$D$121,3,FALSE)*J392)</f>
        <v>3250</v>
      </c>
      <c r="L392" s="1349" t="s">
        <v>9431</v>
      </c>
      <c r="M392" s="1349">
        <v>4500269103</v>
      </c>
      <c r="N392" s="1349" t="s">
        <v>9457</v>
      </c>
    </row>
    <row r="393" spans="1:14" ht="18" customHeight="1" x14ac:dyDescent="0.25">
      <c r="A393" s="119" t="s">
        <v>606</v>
      </c>
      <c r="B393" s="164">
        <v>41988</v>
      </c>
      <c r="C393" s="118" t="s">
        <v>9242</v>
      </c>
      <c r="D393" s="119" t="s">
        <v>52</v>
      </c>
      <c r="E393" s="162">
        <v>10296827</v>
      </c>
      <c r="F393" s="119">
        <v>29906398</v>
      </c>
      <c r="G393" s="119">
        <v>2704003</v>
      </c>
      <c r="H393" s="120" t="str">
        <f>IF(G393="","",VLOOKUP(G393,ARANCEL!$B$5:$D$121,2,FALSE))</f>
        <v xml:space="preserve">CORONA PERIFERICA CON PERNO MUÑON COLADO </v>
      </c>
      <c r="I393" s="121" t="s">
        <v>335</v>
      </c>
      <c r="J393" s="119">
        <v>1</v>
      </c>
      <c r="K393" s="122">
        <f>IF(G393="","",VLOOKUP(G393,ARANCEL!$B$5:$D$121,3,FALSE)*J393)</f>
        <v>32612</v>
      </c>
      <c r="L393" s="1349" t="s">
        <v>9431</v>
      </c>
      <c r="M393" s="1349">
        <v>4500269103</v>
      </c>
      <c r="N393" s="1349" t="s">
        <v>9457</v>
      </c>
    </row>
    <row r="394" spans="1:14" ht="18" customHeight="1" x14ac:dyDescent="0.25">
      <c r="A394" s="169" t="s">
        <v>305</v>
      </c>
      <c r="B394" s="164">
        <v>41935</v>
      </c>
      <c r="C394" s="118" t="s">
        <v>7788</v>
      </c>
      <c r="D394" s="119" t="s">
        <v>1060</v>
      </c>
      <c r="E394" s="162">
        <v>10268833</v>
      </c>
      <c r="F394" s="119">
        <v>28443546</v>
      </c>
      <c r="G394" s="119">
        <v>2708011</v>
      </c>
      <c r="H394" s="120" t="str">
        <f>IF(G394="","",VLOOKUP(G394,ARANCEL!$B$5:$D$121,2,FALSE))</f>
        <v xml:space="preserve">MODELO DE ESTUDIO </v>
      </c>
      <c r="I394" s="121" t="s">
        <v>306</v>
      </c>
      <c r="J394" s="119">
        <v>1</v>
      </c>
      <c r="K394" s="122">
        <f>IF(G394="","",VLOOKUP(G394,ARANCEL!$B$5:$D$121,3,FALSE)*J394)</f>
        <v>1507</v>
      </c>
      <c r="L394" s="1229" t="s">
        <v>8279</v>
      </c>
      <c r="M394" s="1229">
        <v>4500259624</v>
      </c>
      <c r="N394" s="1229" t="s">
        <v>8292</v>
      </c>
    </row>
    <row r="395" spans="1:14" ht="18" customHeight="1" x14ac:dyDescent="0.25">
      <c r="A395" s="119" t="s">
        <v>305</v>
      </c>
      <c r="B395" s="164">
        <v>41935</v>
      </c>
      <c r="C395" s="118" t="s">
        <v>7788</v>
      </c>
      <c r="D395" s="119" t="s">
        <v>1060</v>
      </c>
      <c r="E395" s="162">
        <v>10268833</v>
      </c>
      <c r="F395" s="119">
        <v>28443546</v>
      </c>
      <c r="G395" s="119">
        <v>2707001</v>
      </c>
      <c r="H395" s="120" t="str">
        <f>IF(G395="","",VLOOKUP(G395,ARANCEL!$B$5:$D$121,2,FALSE))</f>
        <v xml:space="preserve">PLANO DE RELAJACION </v>
      </c>
      <c r="I395" s="121" t="s">
        <v>306</v>
      </c>
      <c r="J395" s="119">
        <v>1</v>
      </c>
      <c r="K395" s="122">
        <f>IF(G395="","",VLOOKUP(G395,ARANCEL!$B$5:$D$121,3,FALSE)*J395)</f>
        <v>9221</v>
      </c>
      <c r="L395" s="1229" t="s">
        <v>8279</v>
      </c>
      <c r="M395" s="1229">
        <v>4500259624</v>
      </c>
      <c r="N395" s="1229" t="s">
        <v>8292</v>
      </c>
    </row>
    <row r="396" spans="1:14" ht="18" customHeight="1" x14ac:dyDescent="0.25">
      <c r="A396" s="119" t="s">
        <v>305</v>
      </c>
      <c r="B396" s="159">
        <v>41702</v>
      </c>
      <c r="C396" s="118" t="s">
        <v>955</v>
      </c>
      <c r="D396" s="119" t="s">
        <v>59</v>
      </c>
      <c r="E396" s="162">
        <v>10179651</v>
      </c>
      <c r="F396" s="119">
        <v>25325537</v>
      </c>
      <c r="G396" s="119">
        <v>2705003</v>
      </c>
      <c r="H396" s="120" t="str">
        <f>IF(G396="","",VLOOKUP(G396,ARANCEL!$B$5:$D$121,2,FALSE))</f>
        <v>INCRUSTACION ESTETICA (ART-GLASS O CERAMICA)</v>
      </c>
      <c r="I396" s="121" t="s">
        <v>318</v>
      </c>
      <c r="J396" s="119">
        <v>1</v>
      </c>
      <c r="K396" s="122">
        <f>IF(G396="","",VLOOKUP(G396,ARANCEL!$B$5:$D$121,3,FALSE)*J396)</f>
        <v>15676</v>
      </c>
      <c r="L396" s="1235" t="str">
        <f>IF(E396="","","IMPAGO")</f>
        <v>IMPAGO</v>
      </c>
      <c r="M396" s="1235" t="str">
        <f>IF(L396="IMPAGO","SIN O.C.","")</f>
        <v>SIN O.C.</v>
      </c>
      <c r="N396" s="1235" t="str">
        <f>IF(L396="IMPAGO","SIN FACT.","")</f>
        <v>SIN FACT.</v>
      </c>
    </row>
    <row r="397" spans="1:14" ht="18" customHeight="1" x14ac:dyDescent="0.25">
      <c r="A397" s="119" t="s">
        <v>313</v>
      </c>
      <c r="B397" s="159">
        <v>41704</v>
      </c>
      <c r="C397" s="118" t="s">
        <v>955</v>
      </c>
      <c r="D397" s="119" t="s">
        <v>59</v>
      </c>
      <c r="E397" s="162">
        <v>10179557</v>
      </c>
      <c r="F397" s="119">
        <v>25325537</v>
      </c>
      <c r="G397" s="119">
        <v>2705003</v>
      </c>
      <c r="H397" s="120" t="str">
        <f>IF(G397="","",VLOOKUP(G397,ARANCEL!$B$5:$D$121,2,FALSE))</f>
        <v>INCRUSTACION ESTETICA (ART-GLASS O CERAMICA)</v>
      </c>
      <c r="I397" s="121" t="s">
        <v>318</v>
      </c>
      <c r="J397" s="119">
        <v>1</v>
      </c>
      <c r="K397" s="122">
        <f>IF(G397="","",VLOOKUP(G397,ARANCEL!$B$5:$D$121,3,FALSE)*J397)</f>
        <v>15676</v>
      </c>
      <c r="L397" s="1229" t="s">
        <v>3058</v>
      </c>
      <c r="M397" s="1229">
        <v>4500225623</v>
      </c>
      <c r="N397" s="1229">
        <v>8908</v>
      </c>
    </row>
    <row r="398" spans="1:14" ht="18" customHeight="1" x14ac:dyDescent="0.25">
      <c r="A398" s="119" t="s">
        <v>305</v>
      </c>
      <c r="B398" s="159">
        <v>41926</v>
      </c>
      <c r="C398" s="118" t="s">
        <v>7609</v>
      </c>
      <c r="D398" s="119" t="s">
        <v>804</v>
      </c>
      <c r="E398" s="162">
        <v>10264001</v>
      </c>
      <c r="F398" s="119">
        <v>28465604</v>
      </c>
      <c r="G398" s="119">
        <v>2705003</v>
      </c>
      <c r="H398" s="120" t="str">
        <f>IF(G398="","",VLOOKUP(G398,ARANCEL!$B$5:$D$121,2,FALSE))</f>
        <v>INCRUSTACION ESTETICA (ART-GLASS O CERAMICA)</v>
      </c>
      <c r="I398" s="121" t="s">
        <v>618</v>
      </c>
      <c r="J398" s="119">
        <v>1</v>
      </c>
      <c r="K398" s="122">
        <f>IF(G398="","",VLOOKUP(G398,ARANCEL!$B$5:$D$121,3,FALSE)*J398)</f>
        <v>15676</v>
      </c>
      <c r="L398" s="1229" t="s">
        <v>8279</v>
      </c>
      <c r="M398" s="1229">
        <v>4500257377</v>
      </c>
      <c r="N398" s="1229" t="s">
        <v>8280</v>
      </c>
    </row>
    <row r="399" spans="1:14" ht="18" customHeight="1" x14ac:dyDescent="0.25">
      <c r="A399" s="119" t="s">
        <v>305</v>
      </c>
      <c r="B399" s="159">
        <v>41739</v>
      </c>
      <c r="C399" s="118" t="s">
        <v>4068</v>
      </c>
      <c r="D399" s="119" t="s">
        <v>60</v>
      </c>
      <c r="E399" s="162">
        <v>10187098</v>
      </c>
      <c r="F399" s="119">
        <v>24874827</v>
      </c>
      <c r="G399" s="119">
        <v>2704005</v>
      </c>
      <c r="H399" s="120" t="str">
        <f>IF(G399="","",VLOOKUP(G399,ARANCEL!$B$5:$D$121,2,FALSE))</f>
        <v>PROVISORIO</v>
      </c>
      <c r="I399" s="121" t="s">
        <v>322</v>
      </c>
      <c r="J399" s="119">
        <v>1</v>
      </c>
      <c r="K399" s="122">
        <f>IF(G399="","",VLOOKUP(G399,ARANCEL!$B$5:$D$121,3,FALSE)*J399)</f>
        <v>3250</v>
      </c>
      <c r="L399" s="1229" t="s">
        <v>4612</v>
      </c>
      <c r="M399" s="1229">
        <v>4500229947</v>
      </c>
      <c r="N399" s="1229">
        <v>9171</v>
      </c>
    </row>
    <row r="400" spans="1:14" ht="18" customHeight="1" x14ac:dyDescent="0.25">
      <c r="A400" s="119" t="s">
        <v>305</v>
      </c>
      <c r="B400" s="159">
        <v>41744</v>
      </c>
      <c r="C400" s="118" t="s">
        <v>4068</v>
      </c>
      <c r="D400" s="119" t="s">
        <v>60</v>
      </c>
      <c r="E400" s="162">
        <v>10188751</v>
      </c>
      <c r="F400" s="119">
        <v>24874827</v>
      </c>
      <c r="G400" s="119">
        <v>2704003</v>
      </c>
      <c r="H400" s="120" t="str">
        <f>IF(G400="","",VLOOKUP(G400,ARANCEL!$B$5:$D$121,2,FALSE))</f>
        <v xml:space="preserve">CORONA PERIFERICA CON PERNO MUÑON COLADO </v>
      </c>
      <c r="I400" s="121" t="s">
        <v>322</v>
      </c>
      <c r="J400" s="119">
        <v>1</v>
      </c>
      <c r="K400" s="122">
        <f>IF(G400="","",VLOOKUP(G400,ARANCEL!$B$5:$D$121,3,FALSE)*J400)</f>
        <v>32612</v>
      </c>
      <c r="L400" s="1229" t="s">
        <v>4612</v>
      </c>
      <c r="M400" s="1229">
        <v>4500229947</v>
      </c>
      <c r="N400" s="1229">
        <v>9171</v>
      </c>
    </row>
    <row r="401" spans="1:14" ht="18" customHeight="1" x14ac:dyDescent="0.25">
      <c r="A401" s="119" t="s">
        <v>305</v>
      </c>
      <c r="B401" s="159">
        <v>41927</v>
      </c>
      <c r="C401" s="118" t="s">
        <v>7627</v>
      </c>
      <c r="D401" s="119" t="s">
        <v>86</v>
      </c>
      <c r="E401" s="162">
        <v>10264499</v>
      </c>
      <c r="F401" s="119">
        <v>28332270</v>
      </c>
      <c r="G401" s="119">
        <v>2705003</v>
      </c>
      <c r="H401" s="120" t="str">
        <f>IF(G401="","",VLOOKUP(G401,ARANCEL!$B$5:$D$121,2,FALSE))</f>
        <v>INCRUSTACION ESTETICA (ART-GLASS O CERAMICA)</v>
      </c>
      <c r="I401" s="121" t="s">
        <v>322</v>
      </c>
      <c r="J401" s="119">
        <v>1</v>
      </c>
      <c r="K401" s="122">
        <f>IF(G401="","",VLOOKUP(G401,ARANCEL!$B$5:$D$121,3,FALSE)*J401)</f>
        <v>15676</v>
      </c>
      <c r="L401" s="1229" t="s">
        <v>8279</v>
      </c>
      <c r="M401" s="1229">
        <v>4500259624</v>
      </c>
      <c r="N401" s="1229" t="s">
        <v>8292</v>
      </c>
    </row>
    <row r="402" spans="1:14" ht="18" customHeight="1" x14ac:dyDescent="0.25">
      <c r="A402" s="119" t="s">
        <v>305</v>
      </c>
      <c r="B402" s="159">
        <v>41712</v>
      </c>
      <c r="C402" s="118" t="s">
        <v>1134</v>
      </c>
      <c r="D402" s="119" t="s">
        <v>54</v>
      </c>
      <c r="E402" s="162">
        <v>10180994</v>
      </c>
      <c r="F402" s="119">
        <v>20575820</v>
      </c>
      <c r="G402" s="119">
        <v>2702048</v>
      </c>
      <c r="H402" s="120" t="str">
        <f>IF(G402="","",VLOOKUP(G402,ARANCEL!$B$5:$D$121,2,FALSE))</f>
        <v xml:space="preserve">SERVICIO LAB. IMPLANTE CORONA CEMENTADA/ATORNILLADA </v>
      </c>
      <c r="I402" s="121" t="s">
        <v>337</v>
      </c>
      <c r="J402" s="119">
        <v>1</v>
      </c>
      <c r="K402" s="122">
        <f>IF(G402="","",VLOOKUP(G402,ARANCEL!$B$5:$D$121,3,FALSE)*J402)</f>
        <v>43857</v>
      </c>
      <c r="L402" s="1229" t="s">
        <v>6905</v>
      </c>
      <c r="M402" s="1229">
        <v>4500247644</v>
      </c>
      <c r="N402" s="1229" t="s">
        <v>7159</v>
      </c>
    </row>
    <row r="403" spans="1:14" ht="18" customHeight="1" x14ac:dyDescent="0.25">
      <c r="A403" s="119" t="s">
        <v>305</v>
      </c>
      <c r="B403" s="159">
        <v>41711</v>
      </c>
      <c r="C403" s="118" t="s">
        <v>742</v>
      </c>
      <c r="D403" s="119" t="s">
        <v>49</v>
      </c>
      <c r="E403" s="162">
        <v>10180666</v>
      </c>
      <c r="F403" s="119">
        <v>25298873</v>
      </c>
      <c r="G403" s="119">
        <v>2705003</v>
      </c>
      <c r="H403" s="120" t="str">
        <f>IF(G403="","",VLOOKUP(G403,ARANCEL!$B$5:$D$121,2,FALSE))</f>
        <v>INCRUSTACION ESTETICA (ART-GLASS O CERAMICA)</v>
      </c>
      <c r="I403" s="121" t="s">
        <v>312</v>
      </c>
      <c r="J403" s="119">
        <v>1</v>
      </c>
      <c r="K403" s="122">
        <f>IF(G403="","",VLOOKUP(G403,ARANCEL!$B$5:$D$121,3,FALSE)*J403)</f>
        <v>15676</v>
      </c>
      <c r="L403" s="1229" t="s">
        <v>3058</v>
      </c>
      <c r="M403" s="1229">
        <v>4500225623</v>
      </c>
      <c r="N403" s="1229">
        <v>8908</v>
      </c>
    </row>
    <row r="404" spans="1:14" ht="18" customHeight="1" x14ac:dyDescent="0.25">
      <c r="A404" s="119" t="s">
        <v>305</v>
      </c>
      <c r="B404" s="159">
        <v>41671</v>
      </c>
      <c r="C404" s="118" t="s">
        <v>2812</v>
      </c>
      <c r="D404" s="119" t="s">
        <v>60</v>
      </c>
      <c r="E404" s="162">
        <v>10174421</v>
      </c>
      <c r="F404" s="119">
        <v>24970753</v>
      </c>
      <c r="G404" s="119">
        <v>2704005</v>
      </c>
      <c r="H404" s="120" t="str">
        <f>IF(G404="","",VLOOKUP(G404,ARANCEL!$B$5:$D$121,2,FALSE))</f>
        <v>PROVISORIO</v>
      </c>
      <c r="I404" s="121" t="s">
        <v>618</v>
      </c>
      <c r="J404" s="119">
        <v>1</v>
      </c>
      <c r="K404" s="122">
        <f>IF(G404="","",VLOOKUP(G404,ARANCEL!$B$5:$D$121,3,FALSE)*J404)</f>
        <v>3250</v>
      </c>
      <c r="L404" s="1229" t="s">
        <v>3438</v>
      </c>
      <c r="M404" s="1229">
        <v>4500220762</v>
      </c>
      <c r="N404" s="1229">
        <v>8607</v>
      </c>
    </row>
    <row r="405" spans="1:14" ht="18" customHeight="1" x14ac:dyDescent="0.25">
      <c r="A405" s="119" t="s">
        <v>305</v>
      </c>
      <c r="B405" s="159">
        <v>41694</v>
      </c>
      <c r="C405" s="118" t="s">
        <v>2812</v>
      </c>
      <c r="D405" s="119" t="s">
        <v>60</v>
      </c>
      <c r="E405" s="162">
        <v>10176306</v>
      </c>
      <c r="F405" s="119">
        <v>24970753</v>
      </c>
      <c r="G405" s="119">
        <v>2704003</v>
      </c>
      <c r="H405" s="120" t="str">
        <f>IF(G405="","",VLOOKUP(G405,ARANCEL!$B$5:$D$121,2,FALSE))</f>
        <v xml:space="preserve">CORONA PERIFERICA CON PERNO MUÑON COLADO </v>
      </c>
      <c r="I405" s="121" t="s">
        <v>308</v>
      </c>
      <c r="J405" s="119">
        <v>1</v>
      </c>
      <c r="K405" s="122">
        <f>IF(G405="","",VLOOKUP(G405,ARANCEL!$B$5:$D$121,3,FALSE)*J405)</f>
        <v>32612</v>
      </c>
      <c r="L405" s="1229" t="s">
        <v>3438</v>
      </c>
      <c r="M405" s="1229">
        <v>4500220764</v>
      </c>
      <c r="N405" s="1229">
        <v>8608</v>
      </c>
    </row>
    <row r="406" spans="1:14" ht="18" customHeight="1" x14ac:dyDescent="0.25">
      <c r="A406" s="119" t="s">
        <v>305</v>
      </c>
      <c r="B406" s="164">
        <v>42030</v>
      </c>
      <c r="C406" s="118" t="s">
        <v>9796</v>
      </c>
      <c r="D406" s="119" t="s">
        <v>65</v>
      </c>
      <c r="E406" s="162">
        <v>10314732</v>
      </c>
      <c r="F406" s="119">
        <v>29916684</v>
      </c>
      <c r="G406" s="119">
        <v>2708011</v>
      </c>
      <c r="H406" s="120" t="str">
        <f>IF(G406="","",VLOOKUP(G406,ARANCEL!$B$5:$D$121,2,FALSE))</f>
        <v xml:space="preserve">MODELO DE ESTUDIO </v>
      </c>
      <c r="I406" s="121" t="s">
        <v>347</v>
      </c>
      <c r="J406" s="169">
        <v>2</v>
      </c>
      <c r="K406" s="122">
        <f>IF(G406="","",VLOOKUP(G406,ARANCEL!$B$5:$D$121,3,FALSE)*J406)</f>
        <v>3014</v>
      </c>
      <c r="L406" s="1235" t="str">
        <f>IF(E406="","","IMPAGO")</f>
        <v>IMPAGO</v>
      </c>
      <c r="M406" s="1235" t="str">
        <f>IF(L406="IMPAGO","SIN O.C.","")</f>
        <v>SIN O.C.</v>
      </c>
      <c r="N406" s="1235" t="str">
        <f>IF(L406="IMPAGO","SIN FACT.","")</f>
        <v>SIN FACT.</v>
      </c>
    </row>
    <row r="407" spans="1:14" ht="18" customHeight="1" x14ac:dyDescent="0.25">
      <c r="A407" s="119" t="s">
        <v>305</v>
      </c>
      <c r="B407" s="159">
        <v>41768</v>
      </c>
      <c r="C407" s="118" t="s">
        <v>4385</v>
      </c>
      <c r="D407" s="119" t="s">
        <v>53</v>
      </c>
      <c r="E407" s="162">
        <v>10194787</v>
      </c>
      <c r="F407" s="119">
        <v>26273373</v>
      </c>
      <c r="G407" s="119">
        <v>2704005</v>
      </c>
      <c r="H407" s="120" t="str">
        <f>IF(G407="","",VLOOKUP(G407,ARANCEL!$B$5:$D$121,2,FALSE))</f>
        <v>PROVISORIO</v>
      </c>
      <c r="I407" s="121" t="s">
        <v>317</v>
      </c>
      <c r="J407" s="119">
        <v>1</v>
      </c>
      <c r="K407" s="122">
        <f>IF(G407="","",VLOOKUP(G407,ARANCEL!$B$5:$D$121,3,FALSE)*J407)</f>
        <v>3250</v>
      </c>
      <c r="L407" s="1229" t="s">
        <v>5292</v>
      </c>
      <c r="M407" s="1229">
        <v>4500235340</v>
      </c>
      <c r="N407" s="1229">
        <v>9394</v>
      </c>
    </row>
    <row r="408" spans="1:14" ht="18" customHeight="1" x14ac:dyDescent="0.25">
      <c r="A408" s="119" t="s">
        <v>305</v>
      </c>
      <c r="B408" s="159">
        <v>41782</v>
      </c>
      <c r="C408" s="118" t="s">
        <v>4385</v>
      </c>
      <c r="D408" s="119" t="s">
        <v>53</v>
      </c>
      <c r="E408" s="162">
        <v>10200686</v>
      </c>
      <c r="F408" s="119">
        <v>26273373</v>
      </c>
      <c r="G408" s="119">
        <v>2704002</v>
      </c>
      <c r="H408" s="120" t="str">
        <f>IF(G408="","",VLOOKUP(G408,ARANCEL!$B$5:$D$121,2,FALSE))</f>
        <v xml:space="preserve">CORONA PERIFERICA </v>
      </c>
      <c r="I408" s="121" t="s">
        <v>317</v>
      </c>
      <c r="J408" s="119">
        <v>1</v>
      </c>
      <c r="K408" s="122">
        <f>IF(G408="","",VLOOKUP(G408,ARANCEL!$B$5:$D$121,3,FALSE)*J408)</f>
        <v>25865</v>
      </c>
      <c r="L408" s="1229" t="s">
        <v>5292</v>
      </c>
      <c r="M408" s="1229">
        <v>4500235335</v>
      </c>
      <c r="N408" s="1229">
        <v>9392</v>
      </c>
    </row>
    <row r="409" spans="1:14" ht="18" customHeight="1" x14ac:dyDescent="0.25">
      <c r="A409" s="169" t="s">
        <v>305</v>
      </c>
      <c r="B409" s="164">
        <v>41989</v>
      </c>
      <c r="C409" s="118" t="s">
        <v>919</v>
      </c>
      <c r="D409" s="119" t="s">
        <v>706</v>
      </c>
      <c r="E409" s="162">
        <v>10296357</v>
      </c>
      <c r="F409" s="119">
        <v>30045967</v>
      </c>
      <c r="G409" s="119">
        <v>2708011</v>
      </c>
      <c r="H409" s="120" t="str">
        <f>IF(G409="","",VLOOKUP(G409,ARANCEL!$B$5:$D$121,2,FALSE))</f>
        <v xml:space="preserve">MODELO DE ESTUDIO </v>
      </c>
      <c r="I409" s="121" t="s">
        <v>306</v>
      </c>
      <c r="J409" s="119">
        <v>1</v>
      </c>
      <c r="K409" s="122">
        <f>IF(G409="","",VLOOKUP(G409,ARANCEL!$B$5:$D$121,3,FALSE)*J409)</f>
        <v>1507</v>
      </c>
      <c r="L409" s="1349" t="s">
        <v>9431</v>
      </c>
      <c r="M409" s="1349">
        <v>4500269103</v>
      </c>
      <c r="N409" s="1349" t="s">
        <v>9457</v>
      </c>
    </row>
    <row r="410" spans="1:14" ht="18" customHeight="1" x14ac:dyDescent="0.25">
      <c r="A410" s="119" t="s">
        <v>305</v>
      </c>
      <c r="B410" s="164">
        <v>41989</v>
      </c>
      <c r="C410" s="118" t="s">
        <v>919</v>
      </c>
      <c r="D410" s="119" t="s">
        <v>706</v>
      </c>
      <c r="E410" s="162">
        <v>10296357</v>
      </c>
      <c r="F410" s="119">
        <v>30045967</v>
      </c>
      <c r="G410" s="119">
        <v>2707001</v>
      </c>
      <c r="H410" s="120" t="str">
        <f>IF(G410="","",VLOOKUP(G410,ARANCEL!$B$5:$D$121,2,FALSE))</f>
        <v xml:space="preserve">PLANO DE RELAJACION </v>
      </c>
      <c r="I410" s="121" t="s">
        <v>306</v>
      </c>
      <c r="J410" s="119">
        <v>1</v>
      </c>
      <c r="K410" s="122">
        <f>IF(G410="","",VLOOKUP(G410,ARANCEL!$B$5:$D$121,3,FALSE)*J410)</f>
        <v>9221</v>
      </c>
      <c r="L410" s="1349" t="s">
        <v>9431</v>
      </c>
      <c r="M410" s="1349">
        <v>4500269103</v>
      </c>
      <c r="N410" s="1349" t="s">
        <v>9457</v>
      </c>
    </row>
    <row r="411" spans="1:14" ht="18" customHeight="1" x14ac:dyDescent="0.25">
      <c r="A411" s="119" t="s">
        <v>305</v>
      </c>
      <c r="B411" s="159">
        <v>41858</v>
      </c>
      <c r="C411" s="118" t="s">
        <v>1035</v>
      </c>
      <c r="D411" s="119" t="s">
        <v>58</v>
      </c>
      <c r="E411" s="162">
        <v>10238531</v>
      </c>
      <c r="F411" s="119">
        <v>27450575</v>
      </c>
      <c r="G411" s="119">
        <v>2705003</v>
      </c>
      <c r="H411" s="120" t="str">
        <f>IF(G411="","",VLOOKUP(G411,ARANCEL!$B$5:$D$121,2,FALSE))</f>
        <v>INCRUSTACION ESTETICA (ART-GLASS O CERAMICA)</v>
      </c>
      <c r="I411" s="121" t="s">
        <v>318</v>
      </c>
      <c r="J411" s="119">
        <v>1</v>
      </c>
      <c r="K411" s="122">
        <f>IF(G411="","",VLOOKUP(G411,ARANCEL!$B$5:$D$121,3,FALSE)*J411)</f>
        <v>15676</v>
      </c>
      <c r="L411" s="1229" t="s">
        <v>6905</v>
      </c>
      <c r="M411" s="1229">
        <v>4500249664</v>
      </c>
      <c r="N411" s="1229" t="s">
        <v>7114</v>
      </c>
    </row>
    <row r="412" spans="1:14" ht="18" customHeight="1" x14ac:dyDescent="0.25">
      <c r="A412" s="119" t="s">
        <v>305</v>
      </c>
      <c r="B412" s="159">
        <v>41988</v>
      </c>
      <c r="C412" s="118" t="s">
        <v>8888</v>
      </c>
      <c r="D412" s="119" t="s">
        <v>55</v>
      </c>
      <c r="E412" s="162">
        <v>10295120</v>
      </c>
      <c r="F412" s="119">
        <v>28373438</v>
      </c>
      <c r="G412" s="119">
        <v>2704003</v>
      </c>
      <c r="H412" s="120" t="str">
        <f>IF(G412="","",VLOOKUP(G412,ARANCEL!$B$5:$D$121,2,FALSE))</f>
        <v xml:space="preserve">CORONA PERIFERICA CON PERNO MUÑON COLADO </v>
      </c>
      <c r="I412" s="121" t="s">
        <v>315</v>
      </c>
      <c r="J412" s="119">
        <v>1</v>
      </c>
      <c r="K412" s="122">
        <f>IF(G412="","",VLOOKUP(G412,ARANCEL!$B$5:$D$121,3,FALSE)*J412)</f>
        <v>32612</v>
      </c>
      <c r="L412" s="1349" t="s">
        <v>9431</v>
      </c>
      <c r="M412" s="1349">
        <v>4500269103</v>
      </c>
      <c r="N412" s="1349" t="s">
        <v>9457</v>
      </c>
    </row>
    <row r="413" spans="1:14" ht="18" customHeight="1" x14ac:dyDescent="0.25">
      <c r="A413" s="119" t="s">
        <v>305</v>
      </c>
      <c r="B413" s="159">
        <v>41988</v>
      </c>
      <c r="C413" s="118" t="s">
        <v>8888</v>
      </c>
      <c r="D413" s="119" t="s">
        <v>55</v>
      </c>
      <c r="E413" s="162">
        <v>10295120</v>
      </c>
      <c r="F413" s="119">
        <v>28373438</v>
      </c>
      <c r="G413" s="119">
        <v>2704005</v>
      </c>
      <c r="H413" s="120" t="str">
        <f>IF(G413="","",VLOOKUP(G413,ARANCEL!$B$5:$D$121,2,FALSE))</f>
        <v>PROVISORIO</v>
      </c>
      <c r="I413" s="121" t="s">
        <v>315</v>
      </c>
      <c r="J413" s="119">
        <v>1</v>
      </c>
      <c r="K413" s="122">
        <f>IF(G413="","",VLOOKUP(G413,ARANCEL!$B$5:$D$121,3,FALSE)*J413)</f>
        <v>3250</v>
      </c>
      <c r="L413" s="1349" t="s">
        <v>9431</v>
      </c>
      <c r="M413" s="1349">
        <v>4500269103</v>
      </c>
      <c r="N413" s="1349" t="s">
        <v>9457</v>
      </c>
    </row>
    <row r="414" spans="1:14" ht="18" customHeight="1" x14ac:dyDescent="0.25">
      <c r="A414" s="119" t="s">
        <v>313</v>
      </c>
      <c r="B414" s="164">
        <v>42003</v>
      </c>
      <c r="C414" s="118" t="s">
        <v>8888</v>
      </c>
      <c r="D414" s="119" t="s">
        <v>55</v>
      </c>
      <c r="E414" s="162">
        <v>10301651</v>
      </c>
      <c r="F414" s="119">
        <v>28373438</v>
      </c>
      <c r="G414" s="119">
        <v>2704003</v>
      </c>
      <c r="H414" s="120" t="str">
        <f>IF(G414="","",VLOOKUP(G414,ARANCEL!$B$5:$D$121,2,FALSE))</f>
        <v xml:space="preserve">CORONA PERIFERICA CON PERNO MUÑON COLADO </v>
      </c>
      <c r="I414" s="121"/>
      <c r="J414" s="119">
        <v>1</v>
      </c>
      <c r="K414" s="122">
        <f>IF(G414="","",VLOOKUP(G414,ARANCEL!$B$5:$D$121,3,FALSE)*J414)</f>
        <v>32612</v>
      </c>
      <c r="L414" s="1349" t="s">
        <v>9431</v>
      </c>
      <c r="M414" s="1349">
        <v>4500269103</v>
      </c>
      <c r="N414" s="1349" t="s">
        <v>9457</v>
      </c>
    </row>
    <row r="415" spans="1:14" ht="18" customHeight="1" x14ac:dyDescent="0.25">
      <c r="A415" s="119" t="s">
        <v>305</v>
      </c>
      <c r="B415" s="159">
        <v>41851</v>
      </c>
      <c r="C415" s="118" t="s">
        <v>6001</v>
      </c>
      <c r="D415" s="119" t="s">
        <v>57</v>
      </c>
      <c r="E415" s="162">
        <v>10236003</v>
      </c>
      <c r="F415" s="119">
        <v>26973657</v>
      </c>
      <c r="G415" s="119">
        <v>2704005</v>
      </c>
      <c r="H415" s="120" t="str">
        <f>IF(G415="","",VLOOKUP(G415,ARANCEL!$B$5:$D$121,2,FALSE))</f>
        <v>PROVISORIO</v>
      </c>
      <c r="I415" s="121" t="s">
        <v>326</v>
      </c>
      <c r="J415" s="119">
        <v>1</v>
      </c>
      <c r="K415" s="122">
        <f>IF(G415="","",VLOOKUP(G415,ARANCEL!$B$5:$D$121,3,FALSE)*J415)</f>
        <v>3250</v>
      </c>
      <c r="L415" s="1229" t="s">
        <v>6905</v>
      </c>
      <c r="M415" s="1229">
        <v>4500247644</v>
      </c>
      <c r="N415" s="1229" t="s">
        <v>7159</v>
      </c>
    </row>
    <row r="416" spans="1:14" ht="18" customHeight="1" x14ac:dyDescent="0.25">
      <c r="A416" s="119" t="s">
        <v>305</v>
      </c>
      <c r="B416" s="159">
        <v>41852</v>
      </c>
      <c r="C416" s="118" t="s">
        <v>6001</v>
      </c>
      <c r="D416" s="119" t="s">
        <v>57</v>
      </c>
      <c r="E416" s="162">
        <v>10233896</v>
      </c>
      <c r="F416" s="119">
        <v>26973657</v>
      </c>
      <c r="G416" s="119">
        <v>2704006</v>
      </c>
      <c r="H416" s="120" t="str">
        <f>IF(G416="","",VLOOKUP(G416,ARANCEL!$B$5:$D$121,2,FALSE))</f>
        <v xml:space="preserve">CERAMICA ALUMINOSA ANTERIOR O POSTERIOR </v>
      </c>
      <c r="I416" s="121" t="s">
        <v>326</v>
      </c>
      <c r="J416" s="119">
        <v>1</v>
      </c>
      <c r="K416" s="122">
        <f>IF(G416="","",VLOOKUP(G416,ARANCEL!$B$5:$D$121,3,FALSE)*J416)</f>
        <v>31487</v>
      </c>
      <c r="L416" s="1229" t="s">
        <v>6017</v>
      </c>
      <c r="M416" s="1229">
        <v>4500245416</v>
      </c>
      <c r="N416" s="1229">
        <v>9805</v>
      </c>
    </row>
    <row r="417" spans="1:14" ht="18" customHeight="1" x14ac:dyDescent="0.25">
      <c r="A417" s="119" t="s">
        <v>305</v>
      </c>
      <c r="B417" s="159">
        <v>41758</v>
      </c>
      <c r="C417" s="118" t="s">
        <v>4264</v>
      </c>
      <c r="D417" s="119" t="s">
        <v>50</v>
      </c>
      <c r="E417" s="162">
        <v>10192570</v>
      </c>
      <c r="F417" s="119">
        <v>26110251</v>
      </c>
      <c r="G417" s="119">
        <v>2704005</v>
      </c>
      <c r="H417" s="120" t="str">
        <f>IF(G417="","",VLOOKUP(G417,ARANCEL!$B$5:$D$121,2,FALSE))</f>
        <v>PROVISORIO</v>
      </c>
      <c r="I417" s="121" t="s">
        <v>1087</v>
      </c>
      <c r="J417" s="119">
        <v>2</v>
      </c>
      <c r="K417" s="122">
        <f>IF(G417="","",VLOOKUP(G417,ARANCEL!$B$5:$D$121,3,FALSE)*J417)</f>
        <v>6500</v>
      </c>
      <c r="L417" s="1229" t="s">
        <v>4612</v>
      </c>
      <c r="M417" s="1229">
        <v>4500229958</v>
      </c>
      <c r="N417" s="1229">
        <v>9176</v>
      </c>
    </row>
    <row r="418" spans="1:14" ht="18" customHeight="1" x14ac:dyDescent="0.25">
      <c r="A418" s="119" t="s">
        <v>305</v>
      </c>
      <c r="B418" s="159">
        <v>41794</v>
      </c>
      <c r="C418" s="118" t="s">
        <v>4264</v>
      </c>
      <c r="D418" s="119" t="s">
        <v>50</v>
      </c>
      <c r="E418" s="162">
        <v>10205485</v>
      </c>
      <c r="F418" s="119">
        <v>26782640</v>
      </c>
      <c r="G418" s="119">
        <v>2704005</v>
      </c>
      <c r="H418" s="120" t="str">
        <f>IF(G418="","",VLOOKUP(G418,ARANCEL!$B$5:$D$121,2,FALSE))</f>
        <v>PROVISORIO</v>
      </c>
      <c r="I418" s="121" t="s">
        <v>618</v>
      </c>
      <c r="J418" s="119">
        <v>1</v>
      </c>
      <c r="K418" s="122">
        <f>IF(G418="","",VLOOKUP(G418,ARANCEL!$B$5:$D$121,3,FALSE)*J418)</f>
        <v>3250</v>
      </c>
      <c r="L418" s="1229" t="s">
        <v>5292</v>
      </c>
      <c r="M418" s="1229">
        <v>4500236749</v>
      </c>
      <c r="N418" s="1229">
        <v>9459</v>
      </c>
    </row>
    <row r="419" spans="1:14" ht="18" customHeight="1" x14ac:dyDescent="0.25">
      <c r="A419" s="169" t="s">
        <v>305</v>
      </c>
      <c r="B419" s="159">
        <v>41864</v>
      </c>
      <c r="C419" s="118" t="s">
        <v>4264</v>
      </c>
      <c r="D419" s="119" t="s">
        <v>50</v>
      </c>
      <c r="E419" s="162">
        <v>10241405</v>
      </c>
      <c r="F419" s="119">
        <v>26785640</v>
      </c>
      <c r="G419" s="119">
        <v>2704003</v>
      </c>
      <c r="H419" s="120" t="str">
        <f>IF(G419="","",VLOOKUP(G419,ARANCEL!$B$5:$D$121,2,FALSE))</f>
        <v xml:space="preserve">CORONA PERIFERICA CON PERNO MUÑON COLADO </v>
      </c>
      <c r="I419" s="121" t="s">
        <v>618</v>
      </c>
      <c r="J419" s="119">
        <v>1</v>
      </c>
      <c r="K419" s="122">
        <f>IF(G419="","",VLOOKUP(G419,ARANCEL!$B$5:$D$121,3,FALSE)*J419)</f>
        <v>32612</v>
      </c>
      <c r="L419" s="1229" t="s">
        <v>6905</v>
      </c>
      <c r="M419" s="1229">
        <v>4500249664</v>
      </c>
      <c r="N419" s="1229" t="s">
        <v>7114</v>
      </c>
    </row>
    <row r="420" spans="1:14" ht="18" customHeight="1" x14ac:dyDescent="0.25">
      <c r="A420" s="119" t="s">
        <v>305</v>
      </c>
      <c r="B420" s="159">
        <v>41912</v>
      </c>
      <c r="C420" s="118" t="s">
        <v>4264</v>
      </c>
      <c r="D420" s="119" t="s">
        <v>50</v>
      </c>
      <c r="E420" s="162">
        <v>10258419</v>
      </c>
      <c r="F420" s="119">
        <v>26782640</v>
      </c>
      <c r="G420" s="119">
        <v>2704003</v>
      </c>
      <c r="H420" s="120" t="str">
        <f>IF(G420="","",VLOOKUP(G420,ARANCEL!$B$5:$D$121,2,FALSE))</f>
        <v xml:space="preserve">CORONA PERIFERICA CON PERNO MUÑON COLADO </v>
      </c>
      <c r="I420" s="121" t="s">
        <v>335</v>
      </c>
      <c r="J420" s="119">
        <v>1</v>
      </c>
      <c r="K420" s="122">
        <f>IF(G420="","",VLOOKUP(G420,ARANCEL!$B$5:$D$121,3,FALSE)*J420)</f>
        <v>32612</v>
      </c>
      <c r="L420" s="1235" t="str">
        <f>IF(E420="","","IMPAGO")</f>
        <v>IMPAGO</v>
      </c>
      <c r="M420" s="1235" t="str">
        <f>IF(L420="IMPAGO","SIN O.C.","")</f>
        <v>SIN O.C.</v>
      </c>
      <c r="N420" s="1235" t="str">
        <f>IF(L420="IMPAGO","SIN FACT.","")</f>
        <v>SIN FACT.</v>
      </c>
    </row>
    <row r="421" spans="1:14" ht="18" customHeight="1" x14ac:dyDescent="0.25">
      <c r="A421" s="119" t="s">
        <v>305</v>
      </c>
      <c r="B421" s="159">
        <v>41929</v>
      </c>
      <c r="C421" s="118" t="s">
        <v>4264</v>
      </c>
      <c r="D421" s="119" t="s">
        <v>50</v>
      </c>
      <c r="E421" s="162">
        <v>10267139</v>
      </c>
      <c r="F421" s="119">
        <v>26110251</v>
      </c>
      <c r="G421" s="119">
        <v>2704003</v>
      </c>
      <c r="H421" s="120" t="str">
        <f>IF(G421="","",VLOOKUP(G421,ARANCEL!$B$5:$D$121,2,FALSE))</f>
        <v xml:space="preserve">CORONA PERIFERICA CON PERNO MUÑON COLADO </v>
      </c>
      <c r="I421" s="121" t="s">
        <v>312</v>
      </c>
      <c r="J421" s="119">
        <v>1</v>
      </c>
      <c r="K421" s="122">
        <f>IF(G421="","",VLOOKUP(G421,ARANCEL!$B$5:$D$121,3,FALSE)*J421)</f>
        <v>32612</v>
      </c>
      <c r="L421" s="1229" t="s">
        <v>8279</v>
      </c>
      <c r="M421" s="1229">
        <v>4500257377</v>
      </c>
      <c r="N421" s="1229" t="s">
        <v>8280</v>
      </c>
    </row>
    <row r="422" spans="1:14" ht="18" customHeight="1" x14ac:dyDescent="0.25">
      <c r="A422" s="119" t="s">
        <v>305</v>
      </c>
      <c r="B422" s="159">
        <v>41982</v>
      </c>
      <c r="C422" s="118" t="s">
        <v>8756</v>
      </c>
      <c r="D422" s="119" t="s">
        <v>58</v>
      </c>
      <c r="E422" s="162">
        <v>10292436</v>
      </c>
      <c r="F422" s="119">
        <v>29874841</v>
      </c>
      <c r="G422" s="119">
        <v>2704005</v>
      </c>
      <c r="H422" s="120" t="str">
        <f>IF(G422="","",VLOOKUP(G422,ARANCEL!$B$5:$D$121,2,FALSE))</f>
        <v>PROVISORIO</v>
      </c>
      <c r="I422" s="121" t="s">
        <v>342</v>
      </c>
      <c r="J422" s="119">
        <v>1</v>
      </c>
      <c r="K422" s="122">
        <f>IF(G422="","",VLOOKUP(G422,ARANCEL!$B$5:$D$121,3,FALSE)*J422)</f>
        <v>3250</v>
      </c>
      <c r="L422" s="1349" t="s">
        <v>9431</v>
      </c>
      <c r="M422" s="1349">
        <v>4500269103</v>
      </c>
      <c r="N422" s="1349" t="s">
        <v>9457</v>
      </c>
    </row>
    <row r="423" spans="1:14" ht="18" customHeight="1" x14ac:dyDescent="0.25">
      <c r="A423" s="119" t="s">
        <v>305</v>
      </c>
      <c r="B423" s="159">
        <v>41648</v>
      </c>
      <c r="C423" s="118" t="s">
        <v>918</v>
      </c>
      <c r="D423" s="119" t="s">
        <v>52</v>
      </c>
      <c r="E423" s="162">
        <v>10168576</v>
      </c>
      <c r="F423" s="119">
        <v>24291717</v>
      </c>
      <c r="G423" s="119">
        <v>2704003</v>
      </c>
      <c r="H423" s="120" t="str">
        <f>IF(G423="","",VLOOKUP(G423,ARANCEL!$B$5:$D$121,2,FALSE))</f>
        <v xml:space="preserve">CORONA PERIFERICA CON PERNO MUÑON COLADO </v>
      </c>
      <c r="I423" s="121" t="s">
        <v>322</v>
      </c>
      <c r="J423" s="119">
        <v>1</v>
      </c>
      <c r="K423" s="122">
        <f>IF(G423="","",VLOOKUP(G423,ARANCEL!$B$5:$D$121,3,FALSE)*J423)</f>
        <v>32612</v>
      </c>
      <c r="L423" s="1229" t="s">
        <v>2842</v>
      </c>
      <c r="M423" s="1229">
        <v>4500216183</v>
      </c>
      <c r="N423" s="1229">
        <v>8376</v>
      </c>
    </row>
    <row r="424" spans="1:14" ht="18" customHeight="1" x14ac:dyDescent="0.25">
      <c r="A424" s="119" t="s">
        <v>305</v>
      </c>
      <c r="B424" s="159">
        <v>41647</v>
      </c>
      <c r="C424" s="118" t="s">
        <v>1033</v>
      </c>
      <c r="D424" s="119" t="s">
        <v>52</v>
      </c>
      <c r="E424" s="162">
        <v>10168680</v>
      </c>
      <c r="F424" s="119">
        <v>24309242</v>
      </c>
      <c r="G424" s="119">
        <v>2705003</v>
      </c>
      <c r="H424" s="120" t="str">
        <f>IF(G424="","",VLOOKUP(G424,ARANCEL!$B$5:$D$121,2,FALSE))</f>
        <v>INCRUSTACION ESTETICA (ART-GLASS O CERAMICA)</v>
      </c>
      <c r="I424" s="121" t="s">
        <v>326</v>
      </c>
      <c r="J424" s="119">
        <v>1</v>
      </c>
      <c r="K424" s="122">
        <f>IF(G424="","",VLOOKUP(G424,ARANCEL!$B$5:$D$121,3,FALSE)*J424)</f>
        <v>15676</v>
      </c>
      <c r="L424" s="1229" t="s">
        <v>2842</v>
      </c>
      <c r="M424" s="1229">
        <v>4500216184</v>
      </c>
      <c r="N424" s="1229">
        <v>8378</v>
      </c>
    </row>
    <row r="425" spans="1:14" ht="18" customHeight="1" x14ac:dyDescent="0.25">
      <c r="A425" s="119" t="s">
        <v>305</v>
      </c>
      <c r="B425" s="159">
        <v>41789</v>
      </c>
      <c r="C425" s="118" t="s">
        <v>2273</v>
      </c>
      <c r="D425" s="119" t="s">
        <v>58</v>
      </c>
      <c r="E425" s="162">
        <v>10203638</v>
      </c>
      <c r="F425" s="119">
        <v>25956491</v>
      </c>
      <c r="G425" s="119">
        <v>2704005</v>
      </c>
      <c r="H425" s="120" t="str">
        <f>IF(G425="","",VLOOKUP(G425,ARANCEL!$B$5:$D$121,2,FALSE))</f>
        <v>PROVISORIO</v>
      </c>
      <c r="I425" s="121" t="s">
        <v>308</v>
      </c>
      <c r="J425" s="119">
        <v>1</v>
      </c>
      <c r="K425" s="122">
        <f>IF(G425="","",VLOOKUP(G425,ARANCEL!$B$5:$D$121,3,FALSE)*J425)</f>
        <v>3250</v>
      </c>
      <c r="L425" s="1229" t="s">
        <v>5292</v>
      </c>
      <c r="M425" s="1229">
        <v>4500235321</v>
      </c>
      <c r="N425" s="1229">
        <v>9404</v>
      </c>
    </row>
    <row r="426" spans="1:14" ht="18" customHeight="1" x14ac:dyDescent="0.25">
      <c r="A426" s="119" t="s">
        <v>305</v>
      </c>
      <c r="B426" s="159">
        <v>41799</v>
      </c>
      <c r="C426" s="118" t="s">
        <v>2273</v>
      </c>
      <c r="D426" s="119" t="s">
        <v>58</v>
      </c>
      <c r="E426" s="162">
        <v>10206822</v>
      </c>
      <c r="F426" s="119">
        <v>25956491</v>
      </c>
      <c r="G426" s="119">
        <v>2704003</v>
      </c>
      <c r="H426" s="120" t="str">
        <f>IF(G426="","",VLOOKUP(G426,ARANCEL!$B$5:$D$121,2,FALSE))</f>
        <v xml:space="preserve">CORONA PERIFERICA CON PERNO MUÑON COLADO </v>
      </c>
      <c r="I426" s="121" t="s">
        <v>308</v>
      </c>
      <c r="J426" s="119">
        <v>1</v>
      </c>
      <c r="K426" s="122">
        <f>IF(G426="","",VLOOKUP(G426,ARANCEL!$B$5:$D$121,3,FALSE)*J426)</f>
        <v>32612</v>
      </c>
      <c r="L426" s="1229" t="s">
        <v>5742</v>
      </c>
      <c r="M426" s="1229">
        <v>4500239302</v>
      </c>
      <c r="N426" s="1229" t="s">
        <v>5748</v>
      </c>
    </row>
    <row r="427" spans="1:14" ht="18" customHeight="1" x14ac:dyDescent="0.25">
      <c r="A427" s="119" t="s">
        <v>305</v>
      </c>
      <c r="B427" s="159">
        <v>41879</v>
      </c>
      <c r="C427" s="118" t="s">
        <v>6700</v>
      </c>
      <c r="D427" s="119" t="s">
        <v>52</v>
      </c>
      <c r="E427" s="162">
        <v>10249002</v>
      </c>
      <c r="F427" s="119">
        <v>26747663</v>
      </c>
      <c r="G427" s="119">
        <v>2705003</v>
      </c>
      <c r="H427" s="120" t="str">
        <f>IF(G427="","",VLOOKUP(G427,ARANCEL!$B$5:$D$121,2,FALSE))</f>
        <v>INCRUSTACION ESTETICA (ART-GLASS O CERAMICA)</v>
      </c>
      <c r="I427" s="121" t="s">
        <v>317</v>
      </c>
      <c r="J427" s="119">
        <v>1</v>
      </c>
      <c r="K427" s="122">
        <f>IF(G427="","",VLOOKUP(G427,ARANCEL!$B$5:$D$121,3,FALSE)*J427)</f>
        <v>15676</v>
      </c>
      <c r="L427" s="1229" t="s">
        <v>6905</v>
      </c>
      <c r="M427" s="1229">
        <v>4500251067</v>
      </c>
      <c r="N427" s="1229" t="s">
        <v>7145</v>
      </c>
    </row>
    <row r="428" spans="1:14" ht="18" customHeight="1" x14ac:dyDescent="0.25">
      <c r="A428" s="119" t="s">
        <v>305</v>
      </c>
      <c r="B428" s="159">
        <v>41726</v>
      </c>
      <c r="C428" s="118" t="s">
        <v>3589</v>
      </c>
      <c r="D428" s="119" t="s">
        <v>58</v>
      </c>
      <c r="E428" s="162">
        <v>10184433</v>
      </c>
      <c r="F428" s="119">
        <v>24989364</v>
      </c>
      <c r="G428" s="119">
        <v>2705003</v>
      </c>
      <c r="H428" s="120" t="str">
        <f>IF(G428="","",VLOOKUP(G428,ARANCEL!$B$5:$D$121,2,FALSE))</f>
        <v>INCRUSTACION ESTETICA (ART-GLASS O CERAMICA)</v>
      </c>
      <c r="I428" s="121" t="s">
        <v>317</v>
      </c>
      <c r="J428" s="119">
        <v>1</v>
      </c>
      <c r="K428" s="122">
        <f>IF(G428="","",VLOOKUP(G428,ARANCEL!$B$5:$D$121,3,FALSE)*J428)</f>
        <v>15676</v>
      </c>
      <c r="L428" s="1229" t="s">
        <v>3058</v>
      </c>
      <c r="M428" s="1229">
        <v>4500225622</v>
      </c>
      <c r="N428" s="1229">
        <v>8907</v>
      </c>
    </row>
    <row r="429" spans="1:14" ht="18" customHeight="1" x14ac:dyDescent="0.25">
      <c r="A429" s="119" t="s">
        <v>305</v>
      </c>
      <c r="B429" s="159">
        <v>41736</v>
      </c>
      <c r="C429" s="118" t="s">
        <v>3589</v>
      </c>
      <c r="D429" s="119" t="s">
        <v>58</v>
      </c>
      <c r="E429" s="162">
        <v>10186778</v>
      </c>
      <c r="F429" s="119">
        <v>24989364</v>
      </c>
      <c r="G429" s="119">
        <v>2704005</v>
      </c>
      <c r="H429" s="120" t="str">
        <f>IF(G429="","",VLOOKUP(G429,ARANCEL!$B$5:$D$121,2,FALSE))</f>
        <v>PROVISORIO</v>
      </c>
      <c r="I429" s="121" t="s">
        <v>315</v>
      </c>
      <c r="J429" s="119">
        <v>1</v>
      </c>
      <c r="K429" s="122">
        <f>IF(G429="","",VLOOKUP(G429,ARANCEL!$B$5:$D$121,3,FALSE)*J429)</f>
        <v>3250</v>
      </c>
      <c r="L429" s="1229" t="s">
        <v>4612</v>
      </c>
      <c r="M429" s="1229">
        <v>4500229946</v>
      </c>
      <c r="N429" s="1229">
        <v>9170</v>
      </c>
    </row>
    <row r="430" spans="1:14" ht="18" customHeight="1" x14ac:dyDescent="0.25">
      <c r="A430" s="119" t="s">
        <v>305</v>
      </c>
      <c r="B430" s="159">
        <v>41743</v>
      </c>
      <c r="C430" s="118" t="s">
        <v>3589</v>
      </c>
      <c r="D430" s="119" t="s">
        <v>58</v>
      </c>
      <c r="E430" s="162">
        <v>10188113</v>
      </c>
      <c r="F430" s="119">
        <v>24989364</v>
      </c>
      <c r="G430" s="119">
        <v>2704003</v>
      </c>
      <c r="H430" s="120" t="str">
        <f>IF(G430="","",VLOOKUP(G430,ARANCEL!$B$5:$D$121,2,FALSE))</f>
        <v xml:space="preserve">CORONA PERIFERICA CON PERNO MUÑON COLADO </v>
      </c>
      <c r="I430" s="121" t="s">
        <v>315</v>
      </c>
      <c r="J430" s="119">
        <v>1</v>
      </c>
      <c r="K430" s="122">
        <f>IF(G430="","",VLOOKUP(G430,ARANCEL!$B$5:$D$121,3,FALSE)*J430)</f>
        <v>32612</v>
      </c>
      <c r="L430" s="1229" t="s">
        <v>4612</v>
      </c>
      <c r="M430" s="1229">
        <v>4500229947</v>
      </c>
      <c r="N430" s="1229">
        <v>9171</v>
      </c>
    </row>
    <row r="431" spans="1:14" ht="18" customHeight="1" x14ac:dyDescent="0.25">
      <c r="A431" s="119" t="s">
        <v>305</v>
      </c>
      <c r="B431" s="159">
        <v>41745</v>
      </c>
      <c r="C431" s="118" t="s">
        <v>3589</v>
      </c>
      <c r="D431" s="119" t="s">
        <v>58</v>
      </c>
      <c r="E431" s="162">
        <v>10188715</v>
      </c>
      <c r="F431" s="119">
        <v>24989364</v>
      </c>
      <c r="G431" s="119">
        <v>2705003</v>
      </c>
      <c r="H431" s="120" t="str">
        <f>IF(G431="","",VLOOKUP(G431,ARANCEL!$B$5:$D$121,2,FALSE))</f>
        <v>INCRUSTACION ESTETICA (ART-GLASS O CERAMICA)</v>
      </c>
      <c r="I431" s="121" t="s">
        <v>316</v>
      </c>
      <c r="J431" s="119">
        <v>1</v>
      </c>
      <c r="K431" s="122">
        <f>IF(G431="","",VLOOKUP(G431,ARANCEL!$B$5:$D$121,3,FALSE)*J431)</f>
        <v>15676</v>
      </c>
      <c r="L431" s="1229" t="s">
        <v>4612</v>
      </c>
      <c r="M431" s="1229">
        <v>4500229947</v>
      </c>
      <c r="N431" s="1229">
        <v>9171</v>
      </c>
    </row>
    <row r="432" spans="1:14" ht="18" customHeight="1" x14ac:dyDescent="0.25">
      <c r="A432" s="119" t="s">
        <v>305</v>
      </c>
      <c r="B432" s="159">
        <v>41774</v>
      </c>
      <c r="C432" s="118" t="s">
        <v>3589</v>
      </c>
      <c r="D432" s="119" t="s">
        <v>58</v>
      </c>
      <c r="E432" s="162">
        <v>10196667</v>
      </c>
      <c r="F432" s="119">
        <v>24989364</v>
      </c>
      <c r="G432" s="119">
        <v>2705003</v>
      </c>
      <c r="H432" s="120" t="str">
        <f>IF(G432="","",VLOOKUP(G432,ARANCEL!$B$5:$D$121,2,FALSE))</f>
        <v>INCRUSTACION ESTETICA (ART-GLASS O CERAMICA)</v>
      </c>
      <c r="I432" s="121" t="s">
        <v>322</v>
      </c>
      <c r="J432" s="119">
        <v>1</v>
      </c>
      <c r="K432" s="122">
        <f>IF(G432="","",VLOOKUP(G432,ARANCEL!$B$5:$D$121,3,FALSE)*J432)</f>
        <v>15676</v>
      </c>
      <c r="L432" s="1229" t="s">
        <v>5292</v>
      </c>
      <c r="M432" s="1229">
        <v>4500235340</v>
      </c>
      <c r="N432" s="1229">
        <v>9394</v>
      </c>
    </row>
    <row r="433" spans="1:15" ht="18" customHeight="1" x14ac:dyDescent="0.25">
      <c r="A433" s="169" t="s">
        <v>313</v>
      </c>
      <c r="B433" s="159">
        <v>41666</v>
      </c>
      <c r="C433" s="118" t="s">
        <v>1105</v>
      </c>
      <c r="D433" s="119" t="s">
        <v>711</v>
      </c>
      <c r="E433" s="162">
        <v>10169483</v>
      </c>
      <c r="F433" s="119">
        <v>24328134</v>
      </c>
      <c r="G433" s="119">
        <v>2708011</v>
      </c>
      <c r="H433" s="120" t="str">
        <f>IF(G433="","",VLOOKUP(G433,ARANCEL!$B$5:$D$121,2,FALSE))</f>
        <v xml:space="preserve">MODELO DE ESTUDIO </v>
      </c>
      <c r="I433" s="121"/>
      <c r="J433" s="119">
        <v>1</v>
      </c>
      <c r="K433" s="122">
        <f>IF(G433="","",VLOOKUP(G433,ARANCEL!$B$5:$D$121,3,FALSE)*J433)</f>
        <v>1507</v>
      </c>
      <c r="L433" s="1229" t="s">
        <v>2842</v>
      </c>
      <c r="M433" s="1229">
        <v>4500216187</v>
      </c>
      <c r="N433" s="1229">
        <v>8382</v>
      </c>
    </row>
    <row r="434" spans="1:15" ht="18" customHeight="1" x14ac:dyDescent="0.25">
      <c r="A434" s="169" t="s">
        <v>313</v>
      </c>
      <c r="B434" s="159">
        <v>41666</v>
      </c>
      <c r="C434" s="118" t="s">
        <v>1105</v>
      </c>
      <c r="D434" s="119" t="s">
        <v>711</v>
      </c>
      <c r="E434" s="162">
        <v>10169483</v>
      </c>
      <c r="F434" s="119">
        <v>24328134</v>
      </c>
      <c r="G434" s="119">
        <v>2707003</v>
      </c>
      <c r="H434" s="120" t="str">
        <f>IF(G434="","",VLOOKUP(G434,ARANCEL!$B$5:$D$121,2,FALSE))</f>
        <v xml:space="preserve">ESTAMPADO </v>
      </c>
      <c r="I434" s="121"/>
      <c r="J434" s="119">
        <v>1</v>
      </c>
      <c r="K434" s="122">
        <f>IF(G434="","",VLOOKUP(G434,ARANCEL!$B$5:$D$121,3,FALSE)*J434)</f>
        <v>6028</v>
      </c>
      <c r="L434" s="1229" t="s">
        <v>2842</v>
      </c>
      <c r="M434" s="1229">
        <v>4500216187</v>
      </c>
      <c r="N434" s="1229">
        <v>8382</v>
      </c>
    </row>
    <row r="435" spans="1:15" ht="18" customHeight="1" x14ac:dyDescent="0.25">
      <c r="A435" s="119" t="s">
        <v>305</v>
      </c>
      <c r="B435" s="159">
        <v>41918</v>
      </c>
      <c r="C435" s="118" t="s">
        <v>7406</v>
      </c>
      <c r="D435" s="119" t="s">
        <v>54</v>
      </c>
      <c r="E435" s="162">
        <v>10259798</v>
      </c>
      <c r="F435" s="119">
        <v>28850686</v>
      </c>
      <c r="G435" s="119">
        <v>2704005</v>
      </c>
      <c r="H435" s="120" t="str">
        <f>IF(G435="","",VLOOKUP(G435,ARANCEL!$B$5:$D$121,2,FALSE))</f>
        <v>PROVISORIO</v>
      </c>
      <c r="I435" s="121" t="s">
        <v>337</v>
      </c>
      <c r="J435" s="119">
        <v>1</v>
      </c>
      <c r="K435" s="122">
        <f>IF(G435="","",VLOOKUP(G435,ARANCEL!$B$5:$D$121,3,FALSE)*J435)</f>
        <v>3250</v>
      </c>
      <c r="L435" s="1229" t="s">
        <v>7548</v>
      </c>
      <c r="M435" s="1229">
        <v>4500255815</v>
      </c>
      <c r="N435" s="1229">
        <v>10271</v>
      </c>
    </row>
    <row r="436" spans="1:15" ht="18" customHeight="1" x14ac:dyDescent="0.25">
      <c r="A436" s="119" t="s">
        <v>305</v>
      </c>
      <c r="B436" s="159">
        <v>41971</v>
      </c>
      <c r="C436" s="118" t="s">
        <v>7406</v>
      </c>
      <c r="D436" s="119" t="s">
        <v>54</v>
      </c>
      <c r="E436" s="162">
        <v>10287362</v>
      </c>
      <c r="F436" s="119">
        <v>28850686</v>
      </c>
      <c r="G436" s="119">
        <v>2704003</v>
      </c>
      <c r="H436" s="120" t="str">
        <f>IF(G436="","",VLOOKUP(G436,ARANCEL!$B$5:$D$121,2,FALSE))</f>
        <v xml:space="preserve">CORONA PERIFERICA CON PERNO MUÑON COLADO </v>
      </c>
      <c r="I436" s="121" t="s">
        <v>337</v>
      </c>
      <c r="J436" s="119">
        <v>1</v>
      </c>
      <c r="K436" s="122">
        <f>IF(G436="","",VLOOKUP(G436,ARANCEL!$B$5:$D$121,3,FALSE)*J436)</f>
        <v>32612</v>
      </c>
      <c r="L436" s="1229" t="s">
        <v>8256</v>
      </c>
      <c r="M436" s="1229">
        <v>4500264843</v>
      </c>
      <c r="N436" s="1229" t="s">
        <v>8929</v>
      </c>
    </row>
    <row r="437" spans="1:15" ht="18" customHeight="1" x14ac:dyDescent="0.25">
      <c r="A437" s="119" t="s">
        <v>313</v>
      </c>
      <c r="B437" s="164">
        <v>42038</v>
      </c>
      <c r="C437" s="118" t="s">
        <v>9747</v>
      </c>
      <c r="D437" s="119" t="s">
        <v>56</v>
      </c>
      <c r="E437" s="162">
        <v>10313384</v>
      </c>
      <c r="F437" s="119">
        <v>30212269</v>
      </c>
      <c r="G437" s="119">
        <v>2704005</v>
      </c>
      <c r="H437" s="120" t="str">
        <f>IF(G437="","",VLOOKUP(G437,ARANCEL!$B$5:$D$121,2,FALSE))</f>
        <v>PROVISORIO</v>
      </c>
      <c r="I437" s="121"/>
      <c r="J437" s="119">
        <v>1</v>
      </c>
      <c r="K437" s="122">
        <f>IF(G437="","",VLOOKUP(G437,ARANCEL!$B$5:$D$121,3,FALSE)*J437)</f>
        <v>3250</v>
      </c>
      <c r="L437" s="1235" t="str">
        <f>IF(E437="","","IMPAGO")</f>
        <v>IMPAGO</v>
      </c>
      <c r="M437" s="1235" t="str">
        <f>IF(L437="IMPAGO","SIN O.C.","")</f>
        <v>SIN O.C.</v>
      </c>
      <c r="N437" s="1235" t="str">
        <f>IF(L437="IMPAGO","SIN FACT.","")</f>
        <v>SIN FACT.</v>
      </c>
    </row>
    <row r="438" spans="1:15" ht="18" customHeight="1" x14ac:dyDescent="0.25">
      <c r="A438" s="119" t="s">
        <v>305</v>
      </c>
      <c r="B438" s="159">
        <v>41647</v>
      </c>
      <c r="C438" s="118" t="s">
        <v>1032</v>
      </c>
      <c r="D438" s="119" t="s">
        <v>59</v>
      </c>
      <c r="E438" s="162">
        <v>10168629</v>
      </c>
      <c r="F438" s="119">
        <v>24528425</v>
      </c>
      <c r="G438" s="119">
        <v>2705003</v>
      </c>
      <c r="H438" s="120" t="str">
        <f>IF(G438="","",VLOOKUP(G438,ARANCEL!$B$5:$D$121,2,FALSE))</f>
        <v>INCRUSTACION ESTETICA (ART-GLASS O CERAMICA)</v>
      </c>
      <c r="I438" s="121" t="s">
        <v>308</v>
      </c>
      <c r="J438" s="119">
        <v>1</v>
      </c>
      <c r="K438" s="122">
        <f>IF(G438="","",VLOOKUP(G438,ARANCEL!$B$5:$D$121,3,FALSE)*J438)</f>
        <v>15676</v>
      </c>
      <c r="L438" s="1229" t="s">
        <v>2842</v>
      </c>
      <c r="M438" s="1229">
        <v>4500216184</v>
      </c>
      <c r="N438" s="1229">
        <v>8378</v>
      </c>
    </row>
    <row r="439" spans="1:15" ht="18" customHeight="1" x14ac:dyDescent="0.25">
      <c r="A439" s="119" t="s">
        <v>305</v>
      </c>
      <c r="B439" s="159">
        <v>41682</v>
      </c>
      <c r="C439" s="118" t="s">
        <v>2753</v>
      </c>
      <c r="D439" s="119" t="s">
        <v>51</v>
      </c>
      <c r="E439" s="162">
        <v>10173423</v>
      </c>
      <c r="F439" s="119">
        <v>24608727</v>
      </c>
      <c r="G439" s="119">
        <v>2705003</v>
      </c>
      <c r="H439" s="120" t="str">
        <f>IF(G439="","",VLOOKUP(G439,ARANCEL!$B$5:$D$121,2,FALSE))</f>
        <v>INCRUSTACION ESTETICA (ART-GLASS O CERAMICA)</v>
      </c>
      <c r="I439" s="121" t="s">
        <v>317</v>
      </c>
      <c r="J439" s="119">
        <v>1</v>
      </c>
      <c r="K439" s="122">
        <f>IF(G439="","",VLOOKUP(G439,ARANCEL!$B$5:$D$121,3,FALSE)*J439)</f>
        <v>15676</v>
      </c>
      <c r="L439" s="1229" t="s">
        <v>3438</v>
      </c>
      <c r="M439" s="1229">
        <v>4500220761</v>
      </c>
      <c r="N439" s="1229">
        <v>8606</v>
      </c>
    </row>
    <row r="440" spans="1:15" ht="18" customHeight="1" x14ac:dyDescent="0.25">
      <c r="A440" s="169" t="s">
        <v>305</v>
      </c>
      <c r="B440" s="159">
        <v>41709</v>
      </c>
      <c r="C440" s="118" t="s">
        <v>3254</v>
      </c>
      <c r="D440" s="119" t="s">
        <v>706</v>
      </c>
      <c r="E440" s="162">
        <v>10180594</v>
      </c>
      <c r="F440" s="119">
        <v>25235589</v>
      </c>
      <c r="G440" s="119">
        <v>2708011</v>
      </c>
      <c r="H440" s="120" t="str">
        <f>IF(G440="","",VLOOKUP(G440,ARANCEL!$B$5:$D$121,2,FALSE))</f>
        <v xml:space="preserve">MODELO DE ESTUDIO </v>
      </c>
      <c r="I440" s="121"/>
      <c r="J440" s="119">
        <v>1</v>
      </c>
      <c r="K440" s="122">
        <f>IF(G440="","",VLOOKUP(G440,ARANCEL!$B$5:$D$121,3,FALSE)*J440)</f>
        <v>1507</v>
      </c>
      <c r="L440" s="1229" t="s">
        <v>3058</v>
      </c>
      <c r="M440" s="1229">
        <v>4500225626</v>
      </c>
      <c r="N440" s="1229">
        <v>8910</v>
      </c>
    </row>
    <row r="441" spans="1:15" ht="18" customHeight="1" x14ac:dyDescent="0.25">
      <c r="A441" s="119" t="s">
        <v>305</v>
      </c>
      <c r="B441" s="159">
        <v>41709</v>
      </c>
      <c r="C441" s="118" t="s">
        <v>3254</v>
      </c>
      <c r="D441" s="119" t="s">
        <v>706</v>
      </c>
      <c r="E441" s="162">
        <v>10180594</v>
      </c>
      <c r="F441" s="119">
        <v>25235589</v>
      </c>
      <c r="G441" s="119">
        <v>2707001</v>
      </c>
      <c r="H441" s="120" t="str">
        <f>IF(G441="","",VLOOKUP(G441,ARANCEL!$B$5:$D$121,2,FALSE))</f>
        <v xml:space="preserve">PLANO DE RELAJACION </v>
      </c>
      <c r="I441" s="121" t="s">
        <v>306</v>
      </c>
      <c r="J441" s="119">
        <v>1</v>
      </c>
      <c r="K441" s="122">
        <f>IF(G441="","",VLOOKUP(G441,ARANCEL!$B$5:$D$121,3,FALSE)*J441)</f>
        <v>9221</v>
      </c>
      <c r="L441" s="1229" t="s">
        <v>3058</v>
      </c>
      <c r="M441" s="1229">
        <v>4500225623</v>
      </c>
      <c r="N441" s="1229">
        <v>8908</v>
      </c>
    </row>
    <row r="442" spans="1:15" ht="18" customHeight="1" x14ac:dyDescent="0.25">
      <c r="A442" s="169" t="s">
        <v>313</v>
      </c>
      <c r="B442" s="166">
        <v>41654.909108796295</v>
      </c>
      <c r="C442" s="172" t="s">
        <v>1104</v>
      </c>
      <c r="D442" s="169" t="s">
        <v>53</v>
      </c>
      <c r="E442" s="171">
        <v>10168051</v>
      </c>
      <c r="F442" s="169">
        <v>24390960</v>
      </c>
      <c r="G442" s="169">
        <v>2707003</v>
      </c>
      <c r="H442" s="191" t="str">
        <f>IF(G442="","",VLOOKUP(G442,ARANCEL!$B$5:$D$121,2,FALSE))</f>
        <v xml:space="preserve">ESTAMPADO </v>
      </c>
      <c r="I442" s="170"/>
      <c r="J442" s="169">
        <v>1</v>
      </c>
      <c r="K442" s="190">
        <f>IF(G442="","",VLOOKUP(G442,ARANCEL!$B$5:$D$121,3,FALSE)*J442)</f>
        <v>6028</v>
      </c>
      <c r="L442" s="1238" t="s">
        <v>597</v>
      </c>
      <c r="M442" s="1238">
        <v>4500211652</v>
      </c>
      <c r="N442" s="1238">
        <v>8174</v>
      </c>
    </row>
    <row r="443" spans="1:15" ht="18" customHeight="1" x14ac:dyDescent="0.25">
      <c r="A443" s="169" t="s">
        <v>313</v>
      </c>
      <c r="B443" s="159">
        <v>41838</v>
      </c>
      <c r="C443" s="118" t="s">
        <v>5835</v>
      </c>
      <c r="D443" s="119" t="s">
        <v>1060</v>
      </c>
      <c r="E443" s="162">
        <v>10227051</v>
      </c>
      <c r="F443" s="119">
        <v>27398474</v>
      </c>
      <c r="G443" s="119">
        <v>2708011</v>
      </c>
      <c r="H443" s="120" t="str">
        <f>IF(G443="","",VLOOKUP(G443,ARANCEL!$B$5:$D$121,2,FALSE))</f>
        <v xml:space="preserve">MODELO DE ESTUDIO </v>
      </c>
      <c r="I443" s="121"/>
      <c r="J443" s="119">
        <v>1</v>
      </c>
      <c r="K443" s="122">
        <f>IF(G443="","",VLOOKUP(G443,ARANCEL!$B$5:$D$121,3,FALSE)*J443)</f>
        <v>1507</v>
      </c>
      <c r="L443" s="1229" t="s">
        <v>6017</v>
      </c>
      <c r="M443" s="1229">
        <v>4500243244</v>
      </c>
      <c r="N443" s="1229">
        <v>9785</v>
      </c>
    </row>
    <row r="444" spans="1:15" x14ac:dyDescent="0.25">
      <c r="A444" s="169" t="s">
        <v>313</v>
      </c>
      <c r="B444" s="159">
        <v>41838</v>
      </c>
      <c r="C444" s="118" t="s">
        <v>5835</v>
      </c>
      <c r="D444" s="119" t="s">
        <v>1060</v>
      </c>
      <c r="E444" s="162">
        <v>10227051</v>
      </c>
      <c r="F444" s="119">
        <v>27398474</v>
      </c>
      <c r="G444" s="119">
        <v>2708011</v>
      </c>
      <c r="H444" s="120" t="str">
        <f>IF(G444="","",VLOOKUP(G444,ARANCEL!$B$5:$D$121,2,FALSE))</f>
        <v xml:space="preserve">MODELO DE ESTUDIO </v>
      </c>
      <c r="I444" s="121"/>
      <c r="J444" s="119">
        <v>1</v>
      </c>
      <c r="K444" s="122">
        <f>IF(G444="","",VLOOKUP(G444,ARANCEL!$B$5:$D$121,3,FALSE)*J444)</f>
        <v>1507</v>
      </c>
      <c r="L444" s="1237" t="s">
        <v>6017</v>
      </c>
      <c r="M444" s="1239">
        <v>4500243244</v>
      </c>
      <c r="N444" s="1239">
        <v>9785</v>
      </c>
      <c r="O444" s="7"/>
    </row>
    <row r="445" spans="1:15" x14ac:dyDescent="0.25">
      <c r="A445" s="165" t="s">
        <v>305</v>
      </c>
      <c r="B445" s="159">
        <v>41845</v>
      </c>
      <c r="C445" s="118" t="s">
        <v>5835</v>
      </c>
      <c r="D445" s="119" t="s">
        <v>1060</v>
      </c>
      <c r="E445" s="162">
        <v>10227051</v>
      </c>
      <c r="F445" s="119">
        <v>27398474</v>
      </c>
      <c r="G445" s="119">
        <v>2707001</v>
      </c>
      <c r="H445" s="120" t="str">
        <f>IF(G445="","",VLOOKUP(G445,ARANCEL!$B$5:$D$121,2,FALSE))</f>
        <v xml:space="preserve">PLANO DE RELAJACION </v>
      </c>
      <c r="I445" s="121" t="s">
        <v>306</v>
      </c>
      <c r="J445" s="119">
        <v>1</v>
      </c>
      <c r="K445" s="122">
        <f>IF(G445="","",VLOOKUP(G445,ARANCEL!$B$5:$D$121,3,FALSE)*J445)</f>
        <v>9221</v>
      </c>
      <c r="L445" s="1229" t="s">
        <v>6017</v>
      </c>
      <c r="M445" s="1229">
        <v>4500245416</v>
      </c>
      <c r="N445" s="1229">
        <v>9805</v>
      </c>
      <c r="O445" s="7"/>
    </row>
    <row r="446" spans="1:15" ht="18" customHeight="1" x14ac:dyDescent="0.25">
      <c r="A446" s="119" t="s">
        <v>305</v>
      </c>
      <c r="B446" s="159">
        <v>41695</v>
      </c>
      <c r="C446" s="118" t="s">
        <v>3466</v>
      </c>
      <c r="D446" s="119" t="s">
        <v>57</v>
      </c>
      <c r="E446" s="162">
        <v>10177294</v>
      </c>
      <c r="F446" s="119">
        <v>25199393</v>
      </c>
      <c r="G446" s="119">
        <v>2704005</v>
      </c>
      <c r="H446" s="120" t="str">
        <f>IF(G446="","",VLOOKUP(G446,ARANCEL!$B$5:$D$121,2,FALSE))</f>
        <v>PROVISORIO</v>
      </c>
      <c r="I446" s="121" t="s">
        <v>308</v>
      </c>
      <c r="J446" s="119">
        <v>1</v>
      </c>
      <c r="K446" s="122">
        <f>IF(G446="","",VLOOKUP(G446,ARANCEL!$B$5:$D$121,3,FALSE)*J446)</f>
        <v>3250</v>
      </c>
      <c r="L446" s="1229" t="s">
        <v>3438</v>
      </c>
      <c r="M446" s="1229">
        <v>4500220765</v>
      </c>
      <c r="N446" s="1229">
        <v>8609</v>
      </c>
    </row>
    <row r="447" spans="1:15" ht="18" customHeight="1" x14ac:dyDescent="0.25">
      <c r="A447" s="119" t="s">
        <v>305</v>
      </c>
      <c r="B447" s="159">
        <v>41718</v>
      </c>
      <c r="C447" s="118" t="s">
        <v>3466</v>
      </c>
      <c r="D447" s="119" t="s">
        <v>57</v>
      </c>
      <c r="E447" s="162">
        <v>10183841</v>
      </c>
      <c r="F447" s="165">
        <v>25199393</v>
      </c>
      <c r="G447" s="119">
        <v>2704006</v>
      </c>
      <c r="H447" s="120" t="str">
        <f>IF(G447="","",VLOOKUP(G447,ARANCEL!$B$5:$D$121,2,FALSE))</f>
        <v xml:space="preserve">CERAMICA ALUMINOSA ANTERIOR O POSTERIOR </v>
      </c>
      <c r="I447" s="121" t="s">
        <v>308</v>
      </c>
      <c r="J447" s="119">
        <v>1</v>
      </c>
      <c r="K447" s="122">
        <f>IF(G447="","",VLOOKUP(G447,ARANCEL!$B$5:$D$121,3,FALSE)*J447)</f>
        <v>31487</v>
      </c>
      <c r="L447" s="1229" t="s">
        <v>3058</v>
      </c>
      <c r="M447" s="1229">
        <v>4500225621</v>
      </c>
      <c r="N447" s="1229">
        <v>8906</v>
      </c>
    </row>
    <row r="448" spans="1:15" ht="18" customHeight="1" x14ac:dyDescent="0.25">
      <c r="A448" s="275" t="s">
        <v>313</v>
      </c>
      <c r="B448" s="163">
        <v>41699</v>
      </c>
      <c r="C448" s="276" t="s">
        <v>3983</v>
      </c>
      <c r="D448" s="276" t="s">
        <v>1060</v>
      </c>
      <c r="E448" s="276">
        <v>10182153</v>
      </c>
      <c r="F448" s="276">
        <v>25411412</v>
      </c>
      <c r="G448" s="276">
        <v>2708011</v>
      </c>
      <c r="H448" s="120" t="str">
        <f>IF(G448="","",VLOOKUP(G448,ARANCEL!$B$5:$D$121,2,FALSE))</f>
        <v xml:space="preserve">MODELO DE ESTUDIO </v>
      </c>
      <c r="I448" s="121"/>
      <c r="J448" s="119">
        <v>1</v>
      </c>
      <c r="K448" s="122">
        <f>IF(G448="","",VLOOKUP(G448,ARANCEL!$B$5:$D$121,3,FALSE)*J448)</f>
        <v>1507</v>
      </c>
      <c r="L448" s="1229" t="s">
        <v>3058</v>
      </c>
      <c r="M448" s="1229">
        <v>4500225626</v>
      </c>
      <c r="N448" s="1229">
        <v>8910</v>
      </c>
    </row>
    <row r="449" spans="1:14" ht="18" customHeight="1" x14ac:dyDescent="0.25">
      <c r="A449" s="169" t="s">
        <v>305</v>
      </c>
      <c r="B449" s="159">
        <v>41642</v>
      </c>
      <c r="C449" s="118" t="s">
        <v>1078</v>
      </c>
      <c r="D449" s="119" t="s">
        <v>1060</v>
      </c>
      <c r="E449" s="162">
        <v>10168203</v>
      </c>
      <c r="F449" s="119">
        <v>24437078</v>
      </c>
      <c r="G449" s="119">
        <v>2708011</v>
      </c>
      <c r="H449" s="120" t="str">
        <f>IF(G449="","",VLOOKUP(G449,ARANCEL!$B$5:$D$121,2,FALSE))</f>
        <v xml:space="preserve">MODELO DE ESTUDIO </v>
      </c>
      <c r="I449" s="121" t="s">
        <v>331</v>
      </c>
      <c r="J449" s="119">
        <v>1</v>
      </c>
      <c r="K449" s="122">
        <f>IF(G449="","",VLOOKUP(G449,ARANCEL!$B$5:$D$121,3,FALSE)*J449)</f>
        <v>1507</v>
      </c>
      <c r="L449" s="1236" t="s">
        <v>597</v>
      </c>
      <c r="M449" s="1236">
        <v>4500211652</v>
      </c>
      <c r="N449" s="1236">
        <v>8174</v>
      </c>
    </row>
    <row r="450" spans="1:14" ht="21.75" customHeight="1" x14ac:dyDescent="0.25">
      <c r="A450" s="119" t="s">
        <v>305</v>
      </c>
      <c r="B450" s="159">
        <v>41642</v>
      </c>
      <c r="C450" s="118" t="s">
        <v>1078</v>
      </c>
      <c r="D450" s="119" t="s">
        <v>1060</v>
      </c>
      <c r="E450" s="162">
        <v>10168203</v>
      </c>
      <c r="F450" s="119">
        <v>24437078</v>
      </c>
      <c r="G450" s="119">
        <v>2707001</v>
      </c>
      <c r="H450" s="120" t="str">
        <f>IF(G450="","",VLOOKUP(G450,ARANCEL!$B$5:$D$121,2,FALSE))</f>
        <v xml:space="preserve">PLANO DE RELAJACION </v>
      </c>
      <c r="I450" s="121" t="s">
        <v>331</v>
      </c>
      <c r="J450" s="119">
        <v>1</v>
      </c>
      <c r="K450" s="122">
        <f>IF(G450="","",VLOOKUP(G450,ARANCEL!$B$5:$D$121,3,FALSE)*J450)</f>
        <v>9221</v>
      </c>
      <c r="L450" s="1236" t="s">
        <v>597</v>
      </c>
      <c r="M450" s="1236">
        <v>4500211652</v>
      </c>
      <c r="N450" s="1236">
        <v>8174</v>
      </c>
    </row>
    <row r="451" spans="1:14" ht="18" customHeight="1" x14ac:dyDescent="0.25">
      <c r="A451" s="119" t="s">
        <v>305</v>
      </c>
      <c r="B451" s="159">
        <v>41719</v>
      </c>
      <c r="C451" s="118" t="s">
        <v>3430</v>
      </c>
      <c r="D451" s="119" t="s">
        <v>1060</v>
      </c>
      <c r="E451" s="162">
        <v>10182153</v>
      </c>
      <c r="F451" s="119">
        <v>25411412</v>
      </c>
      <c r="G451" s="119">
        <v>2707001</v>
      </c>
      <c r="H451" s="120" t="str">
        <f>IF(G451="","",VLOOKUP(G451,ARANCEL!$B$5:$D$121,2,FALSE))</f>
        <v xml:space="preserve">PLANO DE RELAJACION </v>
      </c>
      <c r="I451" s="121" t="s">
        <v>306</v>
      </c>
      <c r="J451" s="119">
        <v>1</v>
      </c>
      <c r="K451" s="122">
        <f>IF(G451="","",VLOOKUP(G451,ARANCEL!$B$5:$D$121,3,FALSE)*J451)</f>
        <v>9221</v>
      </c>
      <c r="L451" s="1229" t="s">
        <v>3058</v>
      </c>
      <c r="M451" s="1229">
        <v>4500225625</v>
      </c>
      <c r="N451" s="1229">
        <v>8909</v>
      </c>
    </row>
    <row r="452" spans="1:14" x14ac:dyDescent="0.25">
      <c r="A452" s="119" t="s">
        <v>305</v>
      </c>
      <c r="B452" s="159">
        <v>41738</v>
      </c>
      <c r="C452" s="118" t="s">
        <v>4968</v>
      </c>
      <c r="D452" s="119" t="s">
        <v>3347</v>
      </c>
      <c r="E452" s="162">
        <v>10207095</v>
      </c>
      <c r="F452" s="119">
        <v>25638892</v>
      </c>
      <c r="G452" s="119">
        <v>2705003</v>
      </c>
      <c r="H452" s="120" t="str">
        <f>IF(G452="","",VLOOKUP(G452,ARANCEL!$B$5:$D$121,2,FALSE))</f>
        <v>INCRUSTACION ESTETICA (ART-GLASS O CERAMICA)</v>
      </c>
      <c r="I452" s="121" t="s">
        <v>315</v>
      </c>
      <c r="J452" s="119">
        <v>1</v>
      </c>
      <c r="K452" s="122">
        <f>IF(G452="","",VLOOKUP(G452,ARANCEL!$B$5:$D$121,3,FALSE)*J452)</f>
        <v>15676</v>
      </c>
      <c r="L452" s="1229" t="s">
        <v>5742</v>
      </c>
      <c r="M452" s="1229">
        <v>4500239302</v>
      </c>
      <c r="N452" s="1229" t="s">
        <v>5748</v>
      </c>
    </row>
    <row r="453" spans="1:14" ht="18" customHeight="1" x14ac:dyDescent="0.25">
      <c r="A453" s="119" t="s">
        <v>305</v>
      </c>
      <c r="B453" s="159">
        <v>41649</v>
      </c>
      <c r="C453" s="118" t="s">
        <v>1031</v>
      </c>
      <c r="D453" s="119" t="s">
        <v>49</v>
      </c>
      <c r="E453" s="162">
        <v>10168828</v>
      </c>
      <c r="F453" s="119">
        <v>24459816</v>
      </c>
      <c r="G453" s="119">
        <v>2705003</v>
      </c>
      <c r="H453" s="120" t="str">
        <f>IF(G453="","",VLOOKUP(G453,ARANCEL!$B$5:$D$121,2,FALSE))</f>
        <v>INCRUSTACION ESTETICA (ART-GLASS O CERAMICA)</v>
      </c>
      <c r="I453" s="121" t="s">
        <v>308</v>
      </c>
      <c r="J453" s="119">
        <v>1</v>
      </c>
      <c r="K453" s="122">
        <f>IF(G453="","",VLOOKUP(G453,ARANCEL!$B$5:$D$121,3,FALSE)*J453)</f>
        <v>15676</v>
      </c>
      <c r="L453" s="1229" t="s">
        <v>2842</v>
      </c>
      <c r="M453" s="1229">
        <v>4500216185</v>
      </c>
      <c r="N453" s="1229">
        <v>8379</v>
      </c>
    </row>
    <row r="454" spans="1:14" ht="18" customHeight="1" x14ac:dyDescent="0.25">
      <c r="A454" s="119" t="s">
        <v>305</v>
      </c>
      <c r="B454" s="159">
        <v>41919</v>
      </c>
      <c r="C454" s="118" t="s">
        <v>1031</v>
      </c>
      <c r="D454" s="119" t="s">
        <v>49</v>
      </c>
      <c r="E454" s="162">
        <v>10259252</v>
      </c>
      <c r="F454" s="119">
        <v>28751829</v>
      </c>
      <c r="G454" s="119">
        <v>2705003</v>
      </c>
      <c r="H454" s="120" t="str">
        <f>IF(G454="","",VLOOKUP(G454,ARANCEL!$B$5:$D$121,2,FALSE))</f>
        <v>INCRUSTACION ESTETICA (ART-GLASS O CERAMICA)</v>
      </c>
      <c r="I454" s="121" t="s">
        <v>326</v>
      </c>
      <c r="J454" s="119">
        <v>1</v>
      </c>
      <c r="K454" s="122">
        <f>IF(G454="","",VLOOKUP(G454,ARANCEL!$B$5:$D$121,3,FALSE)*J454)</f>
        <v>15676</v>
      </c>
      <c r="L454" s="1229" t="s">
        <v>7548</v>
      </c>
      <c r="M454" s="1229">
        <v>4500255196</v>
      </c>
      <c r="N454" s="1229" t="s">
        <v>7565</v>
      </c>
    </row>
    <row r="455" spans="1:14" ht="18" customHeight="1" x14ac:dyDescent="0.25">
      <c r="A455" s="119" t="s">
        <v>305</v>
      </c>
      <c r="B455" s="164">
        <v>41995</v>
      </c>
      <c r="C455" s="118" t="s">
        <v>9110</v>
      </c>
      <c r="D455" s="119" t="s">
        <v>63</v>
      </c>
      <c r="E455" s="162">
        <v>10300166</v>
      </c>
      <c r="F455" s="119">
        <v>29694889</v>
      </c>
      <c r="G455" s="119">
        <v>2708011</v>
      </c>
      <c r="H455" s="120" t="str">
        <f>IF(G455="","",VLOOKUP(G455,ARANCEL!$B$5:$D$121,2,FALSE))</f>
        <v xml:space="preserve">MODELO DE ESTUDIO </v>
      </c>
      <c r="I455" s="121" t="s">
        <v>347</v>
      </c>
      <c r="J455" s="119">
        <v>2</v>
      </c>
      <c r="K455" s="122">
        <f>IF(G455="","",VLOOKUP(G455,ARANCEL!$B$5:$D$121,3,FALSE)*J455)</f>
        <v>3014</v>
      </c>
      <c r="L455" s="1349" t="s">
        <v>9431</v>
      </c>
      <c r="M455" s="1349">
        <v>4500269103</v>
      </c>
      <c r="N455" s="1349" t="s">
        <v>9457</v>
      </c>
    </row>
    <row r="456" spans="1:14" ht="18" customHeight="1" x14ac:dyDescent="0.25">
      <c r="A456" s="119" t="s">
        <v>305</v>
      </c>
      <c r="B456" s="159">
        <v>41674</v>
      </c>
      <c r="C456" s="118" t="s">
        <v>2683</v>
      </c>
      <c r="D456" s="119" t="s">
        <v>63</v>
      </c>
      <c r="E456" s="162">
        <v>10172505</v>
      </c>
      <c r="F456" s="119">
        <v>24830275</v>
      </c>
      <c r="G456" s="119">
        <v>2708011</v>
      </c>
      <c r="H456" s="120" t="str">
        <f>IF(G456="","",VLOOKUP(G456,ARANCEL!$B$5:$D$121,2,FALSE))</f>
        <v xml:space="preserve">MODELO DE ESTUDIO </v>
      </c>
      <c r="I456" s="121" t="s">
        <v>702</v>
      </c>
      <c r="J456" s="119">
        <v>2</v>
      </c>
      <c r="K456" s="122">
        <f>IF(G456="","",VLOOKUP(G456,ARANCEL!$B$5:$D$121,3,FALSE)*J456)</f>
        <v>3014</v>
      </c>
      <c r="L456" s="1229" t="s">
        <v>3438</v>
      </c>
      <c r="M456" s="1229">
        <v>4500220760</v>
      </c>
      <c r="N456" s="1229">
        <v>8605</v>
      </c>
    </row>
    <row r="457" spans="1:14" ht="18" customHeight="1" x14ac:dyDescent="0.25">
      <c r="A457" s="119" t="s">
        <v>305</v>
      </c>
      <c r="B457" s="159">
        <v>41870</v>
      </c>
      <c r="C457" s="118" t="s">
        <v>6486</v>
      </c>
      <c r="D457" s="119" t="s">
        <v>49</v>
      </c>
      <c r="E457" s="162">
        <v>10244089</v>
      </c>
      <c r="F457" s="119">
        <v>27413064</v>
      </c>
      <c r="G457" s="119">
        <v>2705003</v>
      </c>
      <c r="H457" s="120" t="str">
        <f>IF(G457="","",VLOOKUP(G457,ARANCEL!$B$5:$D$121,2,FALSE))</f>
        <v>INCRUSTACION ESTETICA (ART-GLASS O CERAMICA)</v>
      </c>
      <c r="I457" s="121" t="s">
        <v>308</v>
      </c>
      <c r="J457" s="119">
        <v>1</v>
      </c>
      <c r="K457" s="122">
        <f>IF(G457="","",VLOOKUP(G457,ARANCEL!$B$5:$D$121,3,FALSE)*J457)</f>
        <v>15676</v>
      </c>
      <c r="L457" s="1229" t="s">
        <v>6905</v>
      </c>
      <c r="M457" s="1229">
        <v>4500249664</v>
      </c>
      <c r="N457" s="1229" t="s">
        <v>7114</v>
      </c>
    </row>
    <row r="458" spans="1:14" ht="18" customHeight="1" x14ac:dyDescent="0.25">
      <c r="A458" s="119" t="s">
        <v>305</v>
      </c>
      <c r="B458" s="159">
        <v>41816</v>
      </c>
      <c r="C458" s="118" t="s">
        <v>5403</v>
      </c>
      <c r="D458" s="119" t="s">
        <v>63</v>
      </c>
      <c r="E458" s="162">
        <v>10217669</v>
      </c>
      <c r="F458" s="119">
        <v>27084264</v>
      </c>
      <c r="G458" s="119">
        <v>2708011</v>
      </c>
      <c r="H458" s="120" t="str">
        <f>IF(G458="","",VLOOKUP(G458,ARANCEL!$B$5:$D$121,2,FALSE))</f>
        <v xml:space="preserve">MODELO DE ESTUDIO </v>
      </c>
      <c r="I458" s="121" t="s">
        <v>347</v>
      </c>
      <c r="J458" s="119">
        <v>2</v>
      </c>
      <c r="K458" s="122">
        <f>IF(G458="","",VLOOKUP(G458,ARANCEL!$B$5:$D$121,3,FALSE)*J458)</f>
        <v>3014</v>
      </c>
      <c r="L458" s="1229" t="s">
        <v>5742</v>
      </c>
      <c r="M458" s="1229">
        <v>4500239314</v>
      </c>
      <c r="N458" s="1229" t="s">
        <v>5750</v>
      </c>
    </row>
    <row r="459" spans="1:14" ht="18" customHeight="1" x14ac:dyDescent="0.25">
      <c r="A459" s="119" t="s">
        <v>305</v>
      </c>
      <c r="B459" s="159">
        <v>41706</v>
      </c>
      <c r="C459" s="118" t="s">
        <v>3252</v>
      </c>
      <c r="D459" s="119" t="s">
        <v>63</v>
      </c>
      <c r="E459" s="162">
        <v>10180591</v>
      </c>
      <c r="F459" s="119">
        <v>25224822</v>
      </c>
      <c r="G459" s="119">
        <v>2708011</v>
      </c>
      <c r="H459" s="120" t="str">
        <f>IF(G459="","",VLOOKUP(G459,ARANCEL!$B$5:$D$121,2,FALSE))</f>
        <v xml:space="preserve">MODELO DE ESTUDIO </v>
      </c>
      <c r="I459" s="121" t="s">
        <v>347</v>
      </c>
      <c r="J459" s="119">
        <v>2</v>
      </c>
      <c r="K459" s="122">
        <f>IF(G459="","",VLOOKUP(G459,ARANCEL!$B$5:$D$121,3,FALSE)*J459)</f>
        <v>3014</v>
      </c>
      <c r="L459" s="1229" t="s">
        <v>3058</v>
      </c>
      <c r="M459" s="1229">
        <v>4500225626</v>
      </c>
      <c r="N459" s="1229">
        <v>8910</v>
      </c>
    </row>
    <row r="460" spans="1:14" ht="18" customHeight="1" x14ac:dyDescent="0.25">
      <c r="A460" s="119" t="s">
        <v>305</v>
      </c>
      <c r="B460" s="159">
        <v>41883</v>
      </c>
      <c r="C460" s="118" t="s">
        <v>3252</v>
      </c>
      <c r="D460" s="119" t="s">
        <v>57</v>
      </c>
      <c r="E460" s="162">
        <v>10250400</v>
      </c>
      <c r="F460" s="119">
        <v>28311555</v>
      </c>
      <c r="G460" s="119">
        <v>2704005</v>
      </c>
      <c r="H460" s="120" t="str">
        <f>IF(G460="","",VLOOKUP(G460,ARANCEL!$B$5:$D$121,2,FALSE))</f>
        <v>PROVISORIO</v>
      </c>
      <c r="I460" s="121" t="s">
        <v>308</v>
      </c>
      <c r="J460" s="119">
        <v>1</v>
      </c>
      <c r="K460" s="122">
        <f>IF(G460="","",VLOOKUP(G460,ARANCEL!$B$5:$D$121,3,FALSE)*J460)</f>
        <v>3250</v>
      </c>
      <c r="L460" s="1229" t="s">
        <v>6905</v>
      </c>
      <c r="M460" s="1229">
        <v>4500251067</v>
      </c>
      <c r="N460" s="1229" t="s">
        <v>7145</v>
      </c>
    </row>
    <row r="461" spans="1:14" ht="18" customHeight="1" x14ac:dyDescent="0.25">
      <c r="A461" s="165" t="s">
        <v>305</v>
      </c>
      <c r="B461" s="159">
        <v>41905</v>
      </c>
      <c r="C461" s="118" t="s">
        <v>3252</v>
      </c>
      <c r="D461" s="119" t="s">
        <v>57</v>
      </c>
      <c r="E461" s="162">
        <v>10258162</v>
      </c>
      <c r="F461" s="119">
        <v>28311555</v>
      </c>
      <c r="G461" s="119">
        <v>2704005</v>
      </c>
      <c r="H461" s="120" t="str">
        <f>IF(G461="","",VLOOKUP(G461,ARANCEL!$B$5:$D$121,2,FALSE))</f>
        <v>PROVISORIO</v>
      </c>
      <c r="I461" s="121" t="s">
        <v>317</v>
      </c>
      <c r="J461" s="119">
        <v>1</v>
      </c>
      <c r="K461" s="122">
        <f>IF(G461="","",VLOOKUP(G461,ARANCEL!$B$5:$D$121,3,FALSE)*J461)</f>
        <v>3250</v>
      </c>
      <c r="L461" s="1229" t="s">
        <v>7548</v>
      </c>
      <c r="M461" s="1229">
        <v>4500254511</v>
      </c>
      <c r="N461" s="1229" t="s">
        <v>7555</v>
      </c>
    </row>
    <row r="462" spans="1:14" ht="18" customHeight="1" x14ac:dyDescent="0.25">
      <c r="A462" s="119" t="s">
        <v>606</v>
      </c>
      <c r="B462" s="159">
        <v>41934</v>
      </c>
      <c r="C462" s="118" t="s">
        <v>3252</v>
      </c>
      <c r="D462" s="119" t="s">
        <v>57</v>
      </c>
      <c r="E462" s="162">
        <v>10268588</v>
      </c>
      <c r="F462" s="119">
        <v>28311555</v>
      </c>
      <c r="G462" s="119">
        <v>2704006</v>
      </c>
      <c r="H462" s="120" t="str">
        <f>IF(G462="","",VLOOKUP(G462,ARANCEL!$B$5:$D$121,2,FALSE))</f>
        <v xml:space="preserve">CERAMICA ALUMINOSA ANTERIOR O POSTERIOR </v>
      </c>
      <c r="I462" s="121" t="s">
        <v>1316</v>
      </c>
      <c r="J462" s="119">
        <v>2</v>
      </c>
      <c r="K462" s="122">
        <f>IF(G462="","",VLOOKUP(G462,ARANCEL!$B$5:$D$121,3,FALSE)*J462)</f>
        <v>62974</v>
      </c>
      <c r="L462" s="1229" t="s">
        <v>8279</v>
      </c>
      <c r="M462" s="1229">
        <v>4500257377</v>
      </c>
      <c r="N462" s="1229" t="s">
        <v>8280</v>
      </c>
    </row>
    <row r="463" spans="1:14" ht="18" customHeight="1" x14ac:dyDescent="0.25">
      <c r="A463" s="119" t="s">
        <v>305</v>
      </c>
      <c r="B463" s="159">
        <v>41873</v>
      </c>
      <c r="C463" s="118" t="s">
        <v>1152</v>
      </c>
      <c r="D463" s="119" t="s">
        <v>49</v>
      </c>
      <c r="E463" s="162">
        <v>10245469</v>
      </c>
      <c r="F463" s="119">
        <v>28019607</v>
      </c>
      <c r="G463" s="119">
        <v>2701002</v>
      </c>
      <c r="H463" s="120" t="str">
        <f>IF(G463="","",VLOOKUP(G463,ARANCEL!$B$5:$D$121,2,FALSE))</f>
        <v>COSTO LABORATORIO ENCERADO DIA</v>
      </c>
      <c r="I463" s="121" t="s">
        <v>306</v>
      </c>
      <c r="J463" s="119">
        <v>1</v>
      </c>
      <c r="K463" s="122">
        <f>IF(G463="","",VLOOKUP(G463,ARANCEL!$B$5:$D$121,3,FALSE)*J463)</f>
        <v>22491</v>
      </c>
      <c r="L463" s="1229" t="s">
        <v>6905</v>
      </c>
      <c r="M463" s="1229">
        <v>4500249664</v>
      </c>
      <c r="N463" s="1229" t="s">
        <v>7114</v>
      </c>
    </row>
    <row r="464" spans="1:14" ht="18" customHeight="1" x14ac:dyDescent="0.25">
      <c r="A464" s="169" t="s">
        <v>305</v>
      </c>
      <c r="B464" s="159">
        <v>41927</v>
      </c>
      <c r="C464" s="118" t="s">
        <v>1152</v>
      </c>
      <c r="D464" s="119" t="s">
        <v>1060</v>
      </c>
      <c r="E464" s="162">
        <v>10264032</v>
      </c>
      <c r="F464" s="119">
        <v>28926506</v>
      </c>
      <c r="G464" s="119">
        <v>2708011</v>
      </c>
      <c r="H464" s="120" t="str">
        <f>IF(G464="","",VLOOKUP(G464,ARANCEL!$B$5:$D$121,2,FALSE))</f>
        <v xml:space="preserve">MODELO DE ESTUDIO </v>
      </c>
      <c r="I464" s="121"/>
      <c r="J464" s="119">
        <v>1</v>
      </c>
      <c r="K464" s="122">
        <f>IF(G464="","",VLOOKUP(G464,ARANCEL!$B$5:$D$121,3,FALSE)*J464)</f>
        <v>1507</v>
      </c>
      <c r="L464" s="1229" t="s">
        <v>8279</v>
      </c>
      <c r="M464" s="1229">
        <v>4500257377</v>
      </c>
      <c r="N464" s="1229" t="s">
        <v>8280</v>
      </c>
    </row>
    <row r="465" spans="1:14" ht="18" customHeight="1" x14ac:dyDescent="0.25">
      <c r="A465" s="119" t="s">
        <v>305</v>
      </c>
      <c r="B465" s="159">
        <v>41927</v>
      </c>
      <c r="C465" s="118" t="s">
        <v>1152</v>
      </c>
      <c r="D465" s="119" t="s">
        <v>1060</v>
      </c>
      <c r="E465" s="162">
        <v>10264032</v>
      </c>
      <c r="F465" s="119">
        <v>28926506</v>
      </c>
      <c r="G465" s="119">
        <v>2707001</v>
      </c>
      <c r="H465" s="120" t="str">
        <f>IF(G465="","",VLOOKUP(G465,ARANCEL!$B$5:$D$121,2,FALSE))</f>
        <v xml:space="preserve">PLANO DE RELAJACION </v>
      </c>
      <c r="I465" s="121" t="s">
        <v>306</v>
      </c>
      <c r="J465" s="119">
        <v>1</v>
      </c>
      <c r="K465" s="122">
        <f>IF(G465="","",VLOOKUP(G465,ARANCEL!$B$5:$D$121,3,FALSE)*J465)</f>
        <v>9221</v>
      </c>
      <c r="L465" s="1229" t="s">
        <v>8279</v>
      </c>
      <c r="M465" s="1229">
        <v>4500257377</v>
      </c>
      <c r="N465" s="1229" t="s">
        <v>8280</v>
      </c>
    </row>
    <row r="466" spans="1:14" ht="18" customHeight="1" x14ac:dyDescent="0.25">
      <c r="A466" s="119" t="s">
        <v>305</v>
      </c>
      <c r="B466" s="159">
        <v>41708</v>
      </c>
      <c r="C466" s="118" t="s">
        <v>3228</v>
      </c>
      <c r="D466" s="119" t="s">
        <v>52</v>
      </c>
      <c r="E466" s="162">
        <v>10179929</v>
      </c>
      <c r="F466" s="119">
        <v>25278284</v>
      </c>
      <c r="G466" s="119">
        <v>2704005</v>
      </c>
      <c r="H466" s="120" t="str">
        <f>IF(G466="","",VLOOKUP(G466,ARANCEL!$B$5:$D$121,2,FALSE))</f>
        <v>PROVISORIO</v>
      </c>
      <c r="I466" s="121" t="s">
        <v>316</v>
      </c>
      <c r="J466" s="119">
        <v>1</v>
      </c>
      <c r="K466" s="122">
        <f>IF(G466="","",VLOOKUP(G466,ARANCEL!$B$5:$D$121,3,FALSE)*J466)</f>
        <v>3250</v>
      </c>
      <c r="L466" s="1229" t="s">
        <v>3058</v>
      </c>
      <c r="M466" s="1229">
        <v>4500225620</v>
      </c>
      <c r="N466" s="1229">
        <v>8905</v>
      </c>
    </row>
    <row r="467" spans="1:14" ht="18" customHeight="1" x14ac:dyDescent="0.25">
      <c r="A467" s="119" t="s">
        <v>305</v>
      </c>
      <c r="B467" s="159">
        <v>41715</v>
      </c>
      <c r="C467" s="118" t="s">
        <v>3228</v>
      </c>
      <c r="D467" s="119" t="s">
        <v>52</v>
      </c>
      <c r="E467" s="162">
        <v>10181270</v>
      </c>
      <c r="F467" s="119">
        <v>25278284</v>
      </c>
      <c r="G467" s="119">
        <v>2704003</v>
      </c>
      <c r="H467" s="120" t="str">
        <f>IF(G467="","",VLOOKUP(G467,ARANCEL!$B$5:$D$121,2,FALSE))</f>
        <v xml:space="preserve">CORONA PERIFERICA CON PERNO MUÑON COLADO </v>
      </c>
      <c r="I467" s="121" t="s">
        <v>316</v>
      </c>
      <c r="J467" s="119">
        <v>1</v>
      </c>
      <c r="K467" s="122">
        <f>IF(G467="","",VLOOKUP(G467,ARANCEL!$B$5:$D$121,3,FALSE)*J467)</f>
        <v>32612</v>
      </c>
      <c r="L467" s="1229" t="s">
        <v>3058</v>
      </c>
      <c r="M467" s="1229">
        <v>4500225619</v>
      </c>
      <c r="N467" s="1229">
        <v>8903</v>
      </c>
    </row>
    <row r="468" spans="1:14" ht="18" customHeight="1" x14ac:dyDescent="0.25">
      <c r="A468" s="119" t="s">
        <v>305</v>
      </c>
      <c r="B468" s="159">
        <v>41643</v>
      </c>
      <c r="C468" s="118" t="s">
        <v>953</v>
      </c>
      <c r="D468" s="119" t="s">
        <v>49</v>
      </c>
      <c r="E468" s="162">
        <v>10168264</v>
      </c>
      <c r="F468" s="119">
        <v>24465354</v>
      </c>
      <c r="G468" s="119">
        <v>2705003</v>
      </c>
      <c r="H468" s="120" t="str">
        <f>IF(G468="","",VLOOKUP(G468,ARANCEL!$B$5:$D$121,2,FALSE))</f>
        <v>INCRUSTACION ESTETICA (ART-GLASS O CERAMICA)</v>
      </c>
      <c r="I468" s="121" t="s">
        <v>322</v>
      </c>
      <c r="J468" s="119">
        <v>1</v>
      </c>
      <c r="K468" s="122">
        <f>IF(G468="","",VLOOKUP(G468,ARANCEL!$B$5:$D$121,3,FALSE)*J468)</f>
        <v>15676</v>
      </c>
      <c r="L468" s="1236" t="s">
        <v>597</v>
      </c>
      <c r="M468" s="1236">
        <v>4500211652</v>
      </c>
      <c r="N468" s="1236">
        <v>8174</v>
      </c>
    </row>
    <row r="469" spans="1:14" ht="18" customHeight="1" x14ac:dyDescent="0.25">
      <c r="A469" s="169" t="s">
        <v>313</v>
      </c>
      <c r="B469" s="159">
        <v>41841</v>
      </c>
      <c r="C469" s="118" t="s">
        <v>5861</v>
      </c>
      <c r="D469" s="119" t="s">
        <v>706</v>
      </c>
      <c r="E469" s="162">
        <v>10228413</v>
      </c>
      <c r="F469" s="119">
        <v>27555279</v>
      </c>
      <c r="G469" s="119">
        <v>2708011</v>
      </c>
      <c r="H469" s="120" t="str">
        <f>IF(G469="","",VLOOKUP(G469,ARANCEL!$B$5:$D$121,2,FALSE))</f>
        <v xml:space="preserve">MODELO DE ESTUDIO </v>
      </c>
      <c r="I469" s="121" t="s">
        <v>306</v>
      </c>
      <c r="J469" s="119">
        <v>1</v>
      </c>
      <c r="K469" s="122">
        <f>IF(G469="","",VLOOKUP(G469,ARANCEL!$B$5:$D$121,3,FALSE)*J469)</f>
        <v>1507</v>
      </c>
      <c r="L469" s="1229" t="s">
        <v>6017</v>
      </c>
      <c r="M469" s="1229">
        <v>4500245416</v>
      </c>
      <c r="N469" s="1229">
        <v>9805</v>
      </c>
    </row>
    <row r="470" spans="1:14" ht="18" customHeight="1" x14ac:dyDescent="0.25">
      <c r="A470" s="119" t="s">
        <v>305</v>
      </c>
      <c r="B470" s="159">
        <v>41841</v>
      </c>
      <c r="C470" s="118" t="s">
        <v>5861</v>
      </c>
      <c r="D470" s="119" t="s">
        <v>706</v>
      </c>
      <c r="E470" s="162">
        <v>10228413</v>
      </c>
      <c r="F470" s="119">
        <v>27555279</v>
      </c>
      <c r="G470" s="119">
        <v>2707001</v>
      </c>
      <c r="H470" s="120" t="str">
        <f>IF(G470="","",VLOOKUP(G470,ARANCEL!$B$5:$D$121,2,FALSE))</f>
        <v xml:space="preserve">PLANO DE RELAJACION </v>
      </c>
      <c r="I470" s="121" t="s">
        <v>306</v>
      </c>
      <c r="J470" s="119">
        <v>1</v>
      </c>
      <c r="K470" s="122">
        <f>IF(G470="","",VLOOKUP(G470,ARANCEL!$B$5:$D$121,3,FALSE)*J470)</f>
        <v>9221</v>
      </c>
      <c r="L470" s="1229" t="s">
        <v>6017</v>
      </c>
      <c r="M470" s="1229">
        <v>4500245416</v>
      </c>
      <c r="N470" s="1229">
        <v>9805</v>
      </c>
    </row>
    <row r="471" spans="1:14" ht="18" customHeight="1" x14ac:dyDescent="0.25">
      <c r="A471" s="119" t="s">
        <v>305</v>
      </c>
      <c r="B471" s="159">
        <v>41655</v>
      </c>
      <c r="C471" s="118" t="s">
        <v>1030</v>
      </c>
      <c r="D471" s="119" t="s">
        <v>53</v>
      </c>
      <c r="E471" s="162">
        <v>10169256</v>
      </c>
      <c r="F471" s="119">
        <v>24473686</v>
      </c>
      <c r="G471" s="119">
        <v>2705003</v>
      </c>
      <c r="H471" s="120" t="str">
        <f>IF(G471="","",VLOOKUP(G471,ARANCEL!$B$5:$D$121,2,FALSE))</f>
        <v>INCRUSTACION ESTETICA (ART-GLASS O CERAMICA)</v>
      </c>
      <c r="I471" s="121" t="s">
        <v>316</v>
      </c>
      <c r="J471" s="119">
        <v>1</v>
      </c>
      <c r="K471" s="122">
        <f>IF(G471="","",VLOOKUP(G471,ARANCEL!$B$5:$D$121,3,FALSE)*J471)</f>
        <v>15676</v>
      </c>
      <c r="L471" s="1229" t="s">
        <v>2842</v>
      </c>
      <c r="M471" s="1229">
        <v>4500216186</v>
      </c>
      <c r="N471" s="1229">
        <v>8381</v>
      </c>
    </row>
    <row r="472" spans="1:14" ht="18" customHeight="1" x14ac:dyDescent="0.25">
      <c r="A472" s="119" t="s">
        <v>305</v>
      </c>
      <c r="B472" s="159">
        <v>41960</v>
      </c>
      <c r="C472" s="118" t="s">
        <v>1030</v>
      </c>
      <c r="D472" s="119" t="s">
        <v>727</v>
      </c>
      <c r="E472" s="162">
        <v>10281454</v>
      </c>
      <c r="F472" s="119">
        <v>28714229</v>
      </c>
      <c r="G472" s="119">
        <v>2704005</v>
      </c>
      <c r="H472" s="120" t="str">
        <f>IF(G472="","",VLOOKUP(G472,ARANCEL!$B$5:$D$121,2,FALSE))</f>
        <v>PROVISORIO</v>
      </c>
      <c r="I472" s="121" t="s">
        <v>318</v>
      </c>
      <c r="J472" s="119">
        <v>1</v>
      </c>
      <c r="K472" s="122">
        <f>IF(G472="","",VLOOKUP(G472,ARANCEL!$B$5:$D$121,3,FALSE)*J472)</f>
        <v>3250</v>
      </c>
      <c r="L472" s="1229" t="s">
        <v>8256</v>
      </c>
      <c r="M472" s="1229">
        <v>4500264843</v>
      </c>
      <c r="N472" s="1229" t="s">
        <v>8929</v>
      </c>
    </row>
    <row r="473" spans="1:14" ht="18" customHeight="1" x14ac:dyDescent="0.25">
      <c r="A473" s="119" t="s">
        <v>305</v>
      </c>
      <c r="B473" s="159">
        <v>41974</v>
      </c>
      <c r="C473" s="118" t="s">
        <v>1030</v>
      </c>
      <c r="D473" s="119" t="s">
        <v>727</v>
      </c>
      <c r="E473" s="162">
        <v>10288209</v>
      </c>
      <c r="F473" s="119">
        <v>28714229</v>
      </c>
      <c r="G473" s="119">
        <v>2704003</v>
      </c>
      <c r="H473" s="120" t="str">
        <f>IF(G473="","",VLOOKUP(G473,ARANCEL!$B$5:$D$121,2,FALSE))</f>
        <v xml:space="preserve">CORONA PERIFERICA CON PERNO MUÑON COLADO </v>
      </c>
      <c r="I473" s="121" t="s">
        <v>318</v>
      </c>
      <c r="J473" s="119">
        <v>1</v>
      </c>
      <c r="K473" s="122">
        <f>IF(G473="","",VLOOKUP(G473,ARANCEL!$B$5:$D$121,3,FALSE)*J473)</f>
        <v>32612</v>
      </c>
      <c r="L473" s="1229" t="s">
        <v>8256</v>
      </c>
      <c r="M473" s="1229">
        <v>4500264843</v>
      </c>
      <c r="N473" s="1229" t="s">
        <v>8929</v>
      </c>
    </row>
    <row r="474" spans="1:14" ht="18" customHeight="1" x14ac:dyDescent="0.25">
      <c r="A474" s="119" t="s">
        <v>305</v>
      </c>
      <c r="B474" s="159">
        <v>41684</v>
      </c>
      <c r="C474" s="118" t="s">
        <v>1133</v>
      </c>
      <c r="D474" s="119" t="s">
        <v>50</v>
      </c>
      <c r="E474" s="162">
        <v>10174922</v>
      </c>
      <c r="F474" s="119">
        <v>21315727</v>
      </c>
      <c r="G474" s="119">
        <v>2704003</v>
      </c>
      <c r="H474" s="120" t="str">
        <f>IF(G474="","",VLOOKUP(G474,ARANCEL!$B$5:$D$121,2,FALSE))</f>
        <v xml:space="preserve">CORONA PERIFERICA CON PERNO MUÑON COLADO </v>
      </c>
      <c r="I474" s="121" t="s">
        <v>318</v>
      </c>
      <c r="J474" s="119">
        <v>1</v>
      </c>
      <c r="K474" s="122">
        <f>IF(G474="","",VLOOKUP(G474,ARANCEL!$B$5:$D$121,3,FALSE)*J474)</f>
        <v>32612</v>
      </c>
      <c r="L474" s="1229" t="s">
        <v>3438</v>
      </c>
      <c r="M474" s="1229">
        <v>4500220762</v>
      </c>
      <c r="N474" s="1229">
        <v>8607</v>
      </c>
    </row>
    <row r="475" spans="1:14" ht="18" customHeight="1" x14ac:dyDescent="0.25">
      <c r="A475" s="119" t="s">
        <v>305</v>
      </c>
      <c r="B475" s="159">
        <v>41845</v>
      </c>
      <c r="C475" s="118" t="s">
        <v>5949</v>
      </c>
      <c r="D475" s="119" t="s">
        <v>49</v>
      </c>
      <c r="E475" s="162">
        <v>10230739</v>
      </c>
      <c r="F475" s="119">
        <v>27412235</v>
      </c>
      <c r="G475" s="119">
        <v>2705003</v>
      </c>
      <c r="H475" s="120" t="str">
        <f>IF(G475="","",VLOOKUP(G475,ARANCEL!$B$5:$D$121,2,FALSE))</f>
        <v>INCRUSTACION ESTETICA (ART-GLASS O CERAMICA)</v>
      </c>
      <c r="I475" s="121" t="s">
        <v>317</v>
      </c>
      <c r="J475" s="119">
        <v>1</v>
      </c>
      <c r="K475" s="122">
        <f>IF(G475="","",VLOOKUP(G475,ARANCEL!$B$5:$D$121,3,FALSE)*J475)</f>
        <v>15676</v>
      </c>
      <c r="L475" s="1229" t="s">
        <v>6017</v>
      </c>
      <c r="M475" s="1229">
        <v>4500245416</v>
      </c>
      <c r="N475" s="1229">
        <v>9805</v>
      </c>
    </row>
    <row r="476" spans="1:14" ht="18" customHeight="1" x14ac:dyDescent="0.25">
      <c r="A476" s="119" t="s">
        <v>305</v>
      </c>
      <c r="B476" s="159">
        <v>41864</v>
      </c>
      <c r="C476" s="118" t="s">
        <v>5949</v>
      </c>
      <c r="D476" s="119" t="s">
        <v>49</v>
      </c>
      <c r="E476" s="162">
        <v>10240495</v>
      </c>
      <c r="F476" s="119">
        <v>27412235</v>
      </c>
      <c r="G476" s="119">
        <v>2705003</v>
      </c>
      <c r="H476" s="120" t="str">
        <f>IF(G476="","",VLOOKUP(G476,ARANCEL!$B$5:$D$121,2,FALSE))</f>
        <v>INCRUSTACION ESTETICA (ART-GLASS O CERAMICA)</v>
      </c>
      <c r="I476" s="121" t="s">
        <v>312</v>
      </c>
      <c r="J476" s="119">
        <v>1</v>
      </c>
      <c r="K476" s="122">
        <f>IF(G476="","",VLOOKUP(G476,ARANCEL!$B$5:$D$121,3,FALSE)*J476)</f>
        <v>15676</v>
      </c>
      <c r="L476" s="1229" t="s">
        <v>6905</v>
      </c>
      <c r="M476" s="1229">
        <v>4500249664</v>
      </c>
      <c r="N476" s="1229" t="s">
        <v>7114</v>
      </c>
    </row>
    <row r="477" spans="1:14" ht="18" customHeight="1" x14ac:dyDescent="0.25">
      <c r="A477" s="119" t="s">
        <v>305</v>
      </c>
      <c r="B477" s="159">
        <v>41957</v>
      </c>
      <c r="C477" s="118" t="s">
        <v>8307</v>
      </c>
      <c r="D477" s="119" t="s">
        <v>54</v>
      </c>
      <c r="E477" s="162">
        <v>10280765</v>
      </c>
      <c r="F477" s="119">
        <v>29599499</v>
      </c>
      <c r="G477" s="119">
        <v>2704005</v>
      </c>
      <c r="H477" s="120" t="str">
        <f>IF(G477="","",VLOOKUP(G477,ARANCEL!$B$5:$D$121,2,FALSE))</f>
        <v>PROVISORIO</v>
      </c>
      <c r="I477" s="121" t="s">
        <v>613</v>
      </c>
      <c r="J477" s="119">
        <v>2</v>
      </c>
      <c r="K477" s="122">
        <f>IF(G477="","",VLOOKUP(G477,ARANCEL!$B$5:$D$121,3,FALSE)*J477)</f>
        <v>6500</v>
      </c>
      <c r="L477" s="1229" t="s">
        <v>8256</v>
      </c>
      <c r="M477" s="1229">
        <v>4500264843</v>
      </c>
      <c r="N477" s="1229" t="s">
        <v>8929</v>
      </c>
    </row>
    <row r="478" spans="1:14" ht="18" customHeight="1" x14ac:dyDescent="0.25">
      <c r="A478" s="119" t="s">
        <v>305</v>
      </c>
      <c r="B478" s="159">
        <v>41970</v>
      </c>
      <c r="C478" s="118" t="s">
        <v>8307</v>
      </c>
      <c r="D478" s="119" t="s">
        <v>54</v>
      </c>
      <c r="E478" s="162">
        <v>10286409</v>
      </c>
      <c r="F478" s="119">
        <v>29599499</v>
      </c>
      <c r="G478" s="119">
        <v>2704015</v>
      </c>
      <c r="H478" s="120" t="str">
        <f>IF(G478="","",VLOOKUP(G478,ARANCEL!$B$5:$D$121,2,FALSE))</f>
        <v xml:space="preserve">CORONA IN CERAM </v>
      </c>
      <c r="I478" s="121" t="s">
        <v>613</v>
      </c>
      <c r="J478" s="119">
        <v>2</v>
      </c>
      <c r="K478" s="122">
        <f>IF(G478="","",VLOOKUP(G478,ARANCEL!$B$5:$D$121,3,FALSE)*J478)</f>
        <v>85466</v>
      </c>
      <c r="L478" s="1229" t="s">
        <v>8256</v>
      </c>
      <c r="M478" s="1229">
        <v>4500264843</v>
      </c>
      <c r="N478" s="1229" t="s">
        <v>8929</v>
      </c>
    </row>
    <row r="479" spans="1:14" ht="18" customHeight="1" x14ac:dyDescent="0.25">
      <c r="A479" s="119" t="s">
        <v>305</v>
      </c>
      <c r="B479" s="159">
        <v>41797</v>
      </c>
      <c r="C479" s="118" t="s">
        <v>4983</v>
      </c>
      <c r="D479" s="119" t="s">
        <v>3328</v>
      </c>
      <c r="E479" s="162">
        <v>10207124</v>
      </c>
      <c r="F479" s="119">
        <v>26252768</v>
      </c>
      <c r="G479" s="119">
        <v>2708011</v>
      </c>
      <c r="H479" s="120" t="str">
        <f>IF(G479="","",VLOOKUP(G479,ARANCEL!$B$5:$D$121,2,FALSE))</f>
        <v xml:space="preserve">MODELO DE ESTUDIO </v>
      </c>
      <c r="I479" s="121" t="s">
        <v>347</v>
      </c>
      <c r="J479" s="119">
        <v>2</v>
      </c>
      <c r="K479" s="122">
        <f>IF(G479="","",VLOOKUP(G479,ARANCEL!$B$5:$D$121,3,FALSE)*J479)</f>
        <v>3014</v>
      </c>
      <c r="L479" s="1229" t="s">
        <v>5742</v>
      </c>
      <c r="M479" s="1229">
        <v>4500239302</v>
      </c>
      <c r="N479" s="1229" t="s">
        <v>5748</v>
      </c>
    </row>
    <row r="480" spans="1:14" ht="18" customHeight="1" x14ac:dyDescent="0.25">
      <c r="A480" s="119" t="s">
        <v>305</v>
      </c>
      <c r="B480" s="159">
        <v>41694</v>
      </c>
      <c r="C480" s="118" t="s">
        <v>1256</v>
      </c>
      <c r="D480" s="119" t="s">
        <v>52</v>
      </c>
      <c r="E480" s="162">
        <v>10176342</v>
      </c>
      <c r="F480" s="119">
        <v>25126680</v>
      </c>
      <c r="G480" s="119">
        <v>2705003</v>
      </c>
      <c r="H480" s="120" t="str">
        <f>IF(G480="","",VLOOKUP(G480,ARANCEL!$B$5:$D$121,2,FALSE))</f>
        <v>INCRUSTACION ESTETICA (ART-GLASS O CERAMICA)</v>
      </c>
      <c r="I480" s="121" t="s">
        <v>312</v>
      </c>
      <c r="J480" s="119">
        <v>1</v>
      </c>
      <c r="K480" s="122">
        <f>IF(G480="","",VLOOKUP(G480,ARANCEL!$B$5:$D$121,3,FALSE)*J480)</f>
        <v>15676</v>
      </c>
      <c r="L480" s="1229" t="s">
        <v>3438</v>
      </c>
      <c r="M480" s="1229">
        <v>4500220764</v>
      </c>
      <c r="N480" s="1229">
        <v>8608</v>
      </c>
    </row>
    <row r="481" spans="1:14" ht="18" customHeight="1" x14ac:dyDescent="0.25">
      <c r="A481" s="119" t="s">
        <v>305</v>
      </c>
      <c r="B481" s="159">
        <v>41751</v>
      </c>
      <c r="C481" s="118" t="s">
        <v>4083</v>
      </c>
      <c r="D481" s="119" t="s">
        <v>51</v>
      </c>
      <c r="E481" s="162">
        <v>10190294</v>
      </c>
      <c r="F481" s="119">
        <v>25598983</v>
      </c>
      <c r="G481" s="119">
        <v>2704005</v>
      </c>
      <c r="H481" s="120" t="str">
        <f>IF(G481="","",VLOOKUP(G481,ARANCEL!$B$5:$D$121,2,FALSE))</f>
        <v>PROVISORIO</v>
      </c>
      <c r="I481" s="121" t="s">
        <v>335</v>
      </c>
      <c r="J481" s="119">
        <v>1</v>
      </c>
      <c r="K481" s="122">
        <f>IF(G481="","",VLOOKUP(G481,ARANCEL!$B$5:$D$121,3,FALSE)*J481)</f>
        <v>3250</v>
      </c>
      <c r="L481" s="1229" t="s">
        <v>4612</v>
      </c>
      <c r="M481" s="1229">
        <v>4500229948</v>
      </c>
      <c r="N481" s="1229">
        <v>9172</v>
      </c>
    </row>
    <row r="482" spans="1:14" ht="18" customHeight="1" x14ac:dyDescent="0.25">
      <c r="A482" s="119" t="s">
        <v>305</v>
      </c>
      <c r="B482" s="159">
        <v>41751</v>
      </c>
      <c r="C482" s="118" t="s">
        <v>4083</v>
      </c>
      <c r="D482" s="119" t="s">
        <v>51</v>
      </c>
      <c r="E482" s="162">
        <v>10190294</v>
      </c>
      <c r="F482" s="119">
        <v>25598983</v>
      </c>
      <c r="G482" s="119">
        <v>2704003</v>
      </c>
      <c r="H482" s="120" t="str">
        <f>IF(G482="","",VLOOKUP(G482,ARANCEL!$B$5:$D$121,2,FALSE))</f>
        <v xml:space="preserve">CORONA PERIFERICA CON PERNO MUÑON COLADO </v>
      </c>
      <c r="I482" s="121" t="s">
        <v>335</v>
      </c>
      <c r="J482" s="119">
        <v>1</v>
      </c>
      <c r="K482" s="122">
        <f>IF(G482="","",VLOOKUP(G482,ARANCEL!$B$5:$D$121,3,FALSE)*J482)</f>
        <v>32612</v>
      </c>
      <c r="L482" s="1229" t="s">
        <v>4612</v>
      </c>
      <c r="M482" s="1229">
        <v>4500229948</v>
      </c>
      <c r="N482" s="1229">
        <v>9172</v>
      </c>
    </row>
    <row r="483" spans="1:14" ht="18" customHeight="1" x14ac:dyDescent="0.25">
      <c r="A483" s="119" t="s">
        <v>305</v>
      </c>
      <c r="B483" s="159">
        <v>41823</v>
      </c>
      <c r="C483" s="118" t="s">
        <v>5452</v>
      </c>
      <c r="D483" s="119" t="s">
        <v>804</v>
      </c>
      <c r="E483" s="162">
        <v>10219033</v>
      </c>
      <c r="F483" s="119">
        <v>26805638</v>
      </c>
      <c r="G483" s="119">
        <v>2705003</v>
      </c>
      <c r="H483" s="120" t="str">
        <f>IF(G483="","",VLOOKUP(G483,ARANCEL!$B$5:$D$121,2,FALSE))</f>
        <v>INCRUSTACION ESTETICA (ART-GLASS O CERAMICA)</v>
      </c>
      <c r="I483" s="121" t="s">
        <v>322</v>
      </c>
      <c r="J483" s="119">
        <v>1</v>
      </c>
      <c r="K483" s="122">
        <f>IF(G483="","",VLOOKUP(G483,ARANCEL!$B$5:$D$121,3,FALSE)*J483)</f>
        <v>15676</v>
      </c>
      <c r="L483" s="1229" t="s">
        <v>5742</v>
      </c>
      <c r="M483" s="1229">
        <v>4500241285</v>
      </c>
      <c r="N483" s="1229" t="s">
        <v>5763</v>
      </c>
    </row>
    <row r="484" spans="1:14" ht="18" customHeight="1" x14ac:dyDescent="0.25">
      <c r="A484" s="119" t="s">
        <v>305</v>
      </c>
      <c r="B484" s="159">
        <v>41864</v>
      </c>
      <c r="C484" s="118" t="s">
        <v>6408</v>
      </c>
      <c r="D484" s="119" t="s">
        <v>1083</v>
      </c>
      <c r="E484" s="162">
        <v>10242593</v>
      </c>
      <c r="F484" s="119">
        <v>27418872</v>
      </c>
      <c r="G484" s="119">
        <v>2708011</v>
      </c>
      <c r="H484" s="120" t="str">
        <f>IF(G484="","",VLOOKUP(G484,ARANCEL!$B$5:$D$121,2,FALSE))</f>
        <v xml:space="preserve">MODELO DE ESTUDIO </v>
      </c>
      <c r="I484" s="121" t="s">
        <v>347</v>
      </c>
      <c r="J484" s="119">
        <v>2</v>
      </c>
      <c r="K484" s="122">
        <f>IF(G484="","",VLOOKUP(G484,ARANCEL!$B$5:$D$121,3,FALSE)*J484)</f>
        <v>3014</v>
      </c>
      <c r="L484" s="1229" t="s">
        <v>6905</v>
      </c>
      <c r="M484" s="1229">
        <v>4500249664</v>
      </c>
      <c r="N484" s="1229" t="s">
        <v>7114</v>
      </c>
    </row>
    <row r="485" spans="1:14" ht="18" customHeight="1" x14ac:dyDescent="0.25">
      <c r="A485" s="119" t="s">
        <v>305</v>
      </c>
      <c r="B485" s="164">
        <v>42011</v>
      </c>
      <c r="C485" s="118" t="s">
        <v>9328</v>
      </c>
      <c r="D485" s="119" t="s">
        <v>55</v>
      </c>
      <c r="E485" s="162">
        <v>10306409</v>
      </c>
      <c r="F485" s="119" t="s">
        <v>9329</v>
      </c>
      <c r="G485" s="119">
        <v>2704005</v>
      </c>
      <c r="H485" s="120" t="str">
        <f>IF(G485="","",VLOOKUP(G485,ARANCEL!$B$5:$D$121,2,FALSE))</f>
        <v>PROVISORIO</v>
      </c>
      <c r="I485" s="121" t="s">
        <v>324</v>
      </c>
      <c r="J485" s="119">
        <v>1</v>
      </c>
      <c r="K485" s="122">
        <f>IF(G485="","",VLOOKUP(G485,ARANCEL!$B$5:$D$121,3,FALSE)*J485)</f>
        <v>3250</v>
      </c>
      <c r="L485" s="1235" t="str">
        <f>IF(E485="","","IMPAGO")</f>
        <v>IMPAGO</v>
      </c>
      <c r="M485" s="1235" t="str">
        <f>IF(L485="IMPAGO","SIN O.C.","")</f>
        <v>SIN O.C.</v>
      </c>
      <c r="N485" s="1235" t="str">
        <f>IF(L485="IMPAGO","SIN FACT.","")</f>
        <v>SIN FACT.</v>
      </c>
    </row>
    <row r="486" spans="1:14" ht="18" customHeight="1" x14ac:dyDescent="0.25">
      <c r="A486" s="119" t="s">
        <v>305</v>
      </c>
      <c r="B486" s="164">
        <v>42011</v>
      </c>
      <c r="C486" s="118" t="s">
        <v>9328</v>
      </c>
      <c r="D486" s="119" t="s">
        <v>55</v>
      </c>
      <c r="E486" s="162">
        <v>10306409</v>
      </c>
      <c r="F486" s="119" t="s">
        <v>9329</v>
      </c>
      <c r="G486" s="119">
        <v>2704005</v>
      </c>
      <c r="H486" s="120" t="str">
        <f>IF(G486="","",VLOOKUP(G486,ARANCEL!$B$5:$D$121,2,FALSE))</f>
        <v>PROVISORIO</v>
      </c>
      <c r="I486" s="121" t="s">
        <v>309</v>
      </c>
      <c r="J486" s="119">
        <v>1</v>
      </c>
      <c r="K486" s="122">
        <f>IF(G486="","",VLOOKUP(G486,ARANCEL!$B$5:$D$121,3,FALSE)*J486)</f>
        <v>3250</v>
      </c>
      <c r="L486" s="1235" t="str">
        <f>IF(E486="","","IMPAGO")</f>
        <v>IMPAGO</v>
      </c>
      <c r="M486" s="1235" t="str">
        <f>IF(L486="IMPAGO","SIN O.C.","")</f>
        <v>SIN O.C.</v>
      </c>
      <c r="N486" s="1235" t="str">
        <f>IF(L486="IMPAGO","SIN FACT.","")</f>
        <v>SIN FACT.</v>
      </c>
    </row>
    <row r="487" spans="1:14" ht="18" customHeight="1" x14ac:dyDescent="0.25">
      <c r="A487" s="119" t="s">
        <v>606</v>
      </c>
      <c r="B487" s="164">
        <v>42019</v>
      </c>
      <c r="C487" s="118" t="s">
        <v>9328</v>
      </c>
      <c r="D487" s="119" t="s">
        <v>55</v>
      </c>
      <c r="E487" s="162">
        <v>10307566</v>
      </c>
      <c r="F487" s="119">
        <v>29045867</v>
      </c>
      <c r="G487" s="119">
        <v>2704003</v>
      </c>
      <c r="H487" s="120" t="str">
        <f>IF(G487="","",VLOOKUP(G487,ARANCEL!$B$5:$D$121,2,FALSE))</f>
        <v xml:space="preserve">CORONA PERIFERICA CON PERNO MUÑON COLADO </v>
      </c>
      <c r="I487" s="121" t="s">
        <v>324</v>
      </c>
      <c r="J487" s="119">
        <v>1</v>
      </c>
      <c r="K487" s="122">
        <f>IF(G487="","",VLOOKUP(G487,ARANCEL!$B$5:$D$121,3,FALSE)*J487)</f>
        <v>32612</v>
      </c>
      <c r="L487" s="1235" t="str">
        <f>IF(E487="","","IMPAGO")</f>
        <v>IMPAGO</v>
      </c>
      <c r="M487" s="1235" t="str">
        <f>IF(L487="IMPAGO","SIN O.C.","")</f>
        <v>SIN O.C.</v>
      </c>
      <c r="N487" s="1235" t="str">
        <f>IF(L487="IMPAGO","SIN FACT.","")</f>
        <v>SIN FACT.</v>
      </c>
    </row>
    <row r="488" spans="1:14" ht="18" customHeight="1" x14ac:dyDescent="0.25">
      <c r="A488" s="119" t="s">
        <v>606</v>
      </c>
      <c r="B488" s="164">
        <v>42019</v>
      </c>
      <c r="C488" s="118" t="s">
        <v>9328</v>
      </c>
      <c r="D488" s="119" t="s">
        <v>55</v>
      </c>
      <c r="E488" s="162">
        <v>10307566</v>
      </c>
      <c r="F488" s="119">
        <v>30419059</v>
      </c>
      <c r="G488" s="119">
        <v>2704003</v>
      </c>
      <c r="H488" s="120" t="str">
        <f>IF(G488="","",VLOOKUP(G488,ARANCEL!$B$5:$D$121,2,FALSE))</f>
        <v xml:space="preserve">CORONA PERIFERICA CON PERNO MUÑON COLADO </v>
      </c>
      <c r="I488" s="121" t="s">
        <v>309</v>
      </c>
      <c r="J488" s="119">
        <v>1</v>
      </c>
      <c r="K488" s="122">
        <f>IF(G488="","",VLOOKUP(G488,ARANCEL!$B$5:$D$121,3,FALSE)*J488)</f>
        <v>32612</v>
      </c>
      <c r="L488" s="1235" t="str">
        <f>IF(E488="","","IMPAGO")</f>
        <v>IMPAGO</v>
      </c>
      <c r="M488" s="1235" t="str">
        <f>IF(L488="IMPAGO","SIN O.C.","")</f>
        <v>SIN O.C.</v>
      </c>
      <c r="N488" s="1235" t="str">
        <f>IF(L488="IMPAGO","SIN FACT.","")</f>
        <v>SIN FACT.</v>
      </c>
    </row>
    <row r="489" spans="1:14" ht="18" customHeight="1" x14ac:dyDescent="0.25">
      <c r="A489" s="119" t="s">
        <v>305</v>
      </c>
      <c r="B489" s="159">
        <v>41711</v>
      </c>
      <c r="C489" s="118" t="s">
        <v>3284</v>
      </c>
      <c r="D489" s="119" t="s">
        <v>54</v>
      </c>
      <c r="E489" s="162">
        <v>10180995</v>
      </c>
      <c r="F489" s="119">
        <v>25241219</v>
      </c>
      <c r="G489" s="119">
        <v>2704005</v>
      </c>
      <c r="H489" s="120" t="str">
        <f>IF(G489="","",VLOOKUP(G489,ARANCEL!$B$5:$D$121,2,FALSE))</f>
        <v>PROVISORIO</v>
      </c>
      <c r="I489" s="121" t="s">
        <v>3442</v>
      </c>
      <c r="J489" s="119">
        <v>3</v>
      </c>
      <c r="K489" s="122">
        <f>IF(G489="","",VLOOKUP(G489,ARANCEL!$B$5:$D$121,3,FALSE)*J489)</f>
        <v>9750</v>
      </c>
      <c r="L489" s="1229" t="s">
        <v>3058</v>
      </c>
      <c r="M489" s="1229">
        <v>4500225620</v>
      </c>
      <c r="N489" s="1229">
        <v>8905</v>
      </c>
    </row>
    <row r="490" spans="1:14" ht="18" customHeight="1" x14ac:dyDescent="0.25">
      <c r="A490" s="119" t="s">
        <v>305</v>
      </c>
      <c r="B490" s="159">
        <v>41936</v>
      </c>
      <c r="C490" s="118" t="s">
        <v>3284</v>
      </c>
      <c r="D490" s="119" t="s">
        <v>54</v>
      </c>
      <c r="E490" s="162">
        <v>10270653</v>
      </c>
      <c r="F490" s="119">
        <v>25241219</v>
      </c>
      <c r="G490" s="119">
        <v>2704003</v>
      </c>
      <c r="H490" s="120" t="str">
        <f>IF(G490="","",VLOOKUP(G490,ARANCEL!$B$5:$D$121,2,FALSE))</f>
        <v xml:space="preserve">CORONA PERIFERICA CON PERNO MUÑON COLADO </v>
      </c>
      <c r="I490" s="121" t="s">
        <v>316</v>
      </c>
      <c r="J490" s="119">
        <v>1</v>
      </c>
      <c r="K490" s="122">
        <f>IF(G490="","",VLOOKUP(G490,ARANCEL!$B$5:$D$121,3,FALSE)*J490)</f>
        <v>32612</v>
      </c>
      <c r="L490" s="1229" t="s">
        <v>8279</v>
      </c>
      <c r="M490" s="1229">
        <v>4500259624</v>
      </c>
      <c r="N490" s="1229" t="s">
        <v>8292</v>
      </c>
    </row>
    <row r="491" spans="1:14" ht="18" customHeight="1" x14ac:dyDescent="0.25">
      <c r="A491" s="119" t="s">
        <v>305</v>
      </c>
      <c r="B491" s="159">
        <v>41887</v>
      </c>
      <c r="C491" s="118" t="s">
        <v>6880</v>
      </c>
      <c r="D491" s="119" t="s">
        <v>944</v>
      </c>
      <c r="E491" s="162">
        <v>10252752</v>
      </c>
      <c r="F491" s="119">
        <v>27993436</v>
      </c>
      <c r="G491" s="119">
        <v>2705003</v>
      </c>
      <c r="H491" s="120" t="str">
        <f>IF(G491="","",VLOOKUP(G491,ARANCEL!$B$5:$D$121,2,FALSE))</f>
        <v>INCRUSTACION ESTETICA (ART-GLASS O CERAMICA)</v>
      </c>
      <c r="I491" s="121" t="s">
        <v>337</v>
      </c>
      <c r="J491" s="119">
        <v>1</v>
      </c>
      <c r="K491" s="122">
        <f>IF(G491="","",VLOOKUP(G491,ARANCEL!$B$5:$D$121,3,FALSE)*J491)</f>
        <v>15676</v>
      </c>
      <c r="L491" s="1229" t="s">
        <v>6905</v>
      </c>
      <c r="M491" s="1229">
        <v>4500251067</v>
      </c>
      <c r="N491" s="1229" t="s">
        <v>7145</v>
      </c>
    </row>
    <row r="492" spans="1:14" ht="18" customHeight="1" x14ac:dyDescent="0.25">
      <c r="A492" s="119" t="s">
        <v>305</v>
      </c>
      <c r="B492" s="164">
        <v>42017</v>
      </c>
      <c r="C492" s="118" t="s">
        <v>9466</v>
      </c>
      <c r="D492" s="119" t="s">
        <v>49</v>
      </c>
      <c r="E492" s="162">
        <v>10306957</v>
      </c>
      <c r="F492" s="119">
        <v>29998389</v>
      </c>
      <c r="G492" s="119">
        <v>2705003</v>
      </c>
      <c r="H492" s="120" t="str">
        <f>IF(G492="","",VLOOKUP(G492,ARANCEL!$B$5:$D$121,2,FALSE))</f>
        <v>INCRUSTACION ESTETICA (ART-GLASS O CERAMICA)</v>
      </c>
      <c r="I492" s="121" t="s">
        <v>322</v>
      </c>
      <c r="J492" s="119">
        <v>1</v>
      </c>
      <c r="K492" s="122">
        <f>IF(G492="","",VLOOKUP(G492,ARANCEL!$B$5:$D$121,3,FALSE)*J492)</f>
        <v>15676</v>
      </c>
      <c r="L492" s="1235" t="str">
        <f>IF(E492="","","IMPAGO")</f>
        <v>IMPAGO</v>
      </c>
      <c r="M492" s="1235" t="str">
        <f>IF(L492="IMPAGO","SIN O.C.","")</f>
        <v>SIN O.C.</v>
      </c>
      <c r="N492" s="1235" t="str">
        <f>IF(L492="IMPAGO","SIN FACT.","")</f>
        <v>SIN FACT.</v>
      </c>
    </row>
    <row r="493" spans="1:14" ht="18" customHeight="1" x14ac:dyDescent="0.25">
      <c r="A493" s="119" t="s">
        <v>305</v>
      </c>
      <c r="B493" s="159">
        <v>41792</v>
      </c>
      <c r="C493" s="118" t="s">
        <v>2271</v>
      </c>
      <c r="D493" s="119" t="s">
        <v>2193</v>
      </c>
      <c r="E493" s="162">
        <v>10204654</v>
      </c>
      <c r="F493" s="119">
        <v>26318339</v>
      </c>
      <c r="G493" s="119">
        <v>2704005</v>
      </c>
      <c r="H493" s="120" t="str">
        <f>IF(G493="","",VLOOKUP(G493,ARANCEL!$B$5:$D$121,2,FALSE))</f>
        <v>PROVISORIO</v>
      </c>
      <c r="I493" s="121" t="s">
        <v>326</v>
      </c>
      <c r="J493" s="119">
        <v>1</v>
      </c>
      <c r="K493" s="122">
        <f>IF(G493="","",VLOOKUP(G493,ARANCEL!$B$5:$D$121,3,FALSE)*J493)</f>
        <v>3250</v>
      </c>
      <c r="L493" s="1229" t="s">
        <v>5292</v>
      </c>
      <c r="M493" s="1229">
        <v>4500236749</v>
      </c>
      <c r="N493" s="1229">
        <v>9459</v>
      </c>
    </row>
    <row r="494" spans="1:14" ht="18" customHeight="1" x14ac:dyDescent="0.25">
      <c r="A494" s="165" t="s">
        <v>305</v>
      </c>
      <c r="B494" s="159">
        <v>41797</v>
      </c>
      <c r="C494" s="118" t="s">
        <v>2271</v>
      </c>
      <c r="D494" s="119" t="s">
        <v>2193</v>
      </c>
      <c r="E494" s="162">
        <v>10208911</v>
      </c>
      <c r="F494" s="119">
        <v>26318339</v>
      </c>
      <c r="G494" s="119">
        <v>2704005</v>
      </c>
      <c r="H494" s="120" t="str">
        <f>IF(G494="","",VLOOKUP(G494,ARANCEL!$B$5:$D$121,2,FALSE))</f>
        <v>PROVISORIO</v>
      </c>
      <c r="I494" s="121" t="s">
        <v>316</v>
      </c>
      <c r="J494" s="119">
        <v>1</v>
      </c>
      <c r="K494" s="122">
        <f>IF(G494="","",VLOOKUP(G494,ARANCEL!$B$5:$D$121,3,FALSE)*J494)</f>
        <v>3250</v>
      </c>
      <c r="L494" s="1229" t="s">
        <v>5742</v>
      </c>
      <c r="M494" s="1229">
        <v>4500239302</v>
      </c>
      <c r="N494" s="1229" t="s">
        <v>5748</v>
      </c>
    </row>
    <row r="495" spans="1:14" ht="18" customHeight="1" x14ac:dyDescent="0.25">
      <c r="A495" s="119" t="s">
        <v>305</v>
      </c>
      <c r="B495" s="159">
        <v>41869</v>
      </c>
      <c r="C495" s="118" t="s">
        <v>2271</v>
      </c>
      <c r="D495" s="119" t="s">
        <v>2193</v>
      </c>
      <c r="E495" s="162">
        <v>10242640</v>
      </c>
      <c r="F495" s="119">
        <v>26318339</v>
      </c>
      <c r="G495" s="119">
        <v>2704003</v>
      </c>
      <c r="H495" s="120" t="str">
        <f>IF(G495="","",VLOOKUP(G495,ARANCEL!$B$5:$D$121,2,FALSE))</f>
        <v xml:space="preserve">CORONA PERIFERICA CON PERNO MUÑON COLADO </v>
      </c>
      <c r="I495" s="121" t="s">
        <v>316</v>
      </c>
      <c r="J495" s="119">
        <v>1</v>
      </c>
      <c r="K495" s="122">
        <f>IF(G495="","",VLOOKUP(G495,ARANCEL!$B$5:$D$121,3,FALSE)*J495)</f>
        <v>32612</v>
      </c>
      <c r="L495" s="1229" t="s">
        <v>6905</v>
      </c>
      <c r="M495" s="1229">
        <v>4500249664</v>
      </c>
      <c r="N495" s="1229" t="s">
        <v>7114</v>
      </c>
    </row>
    <row r="496" spans="1:14" ht="18" customHeight="1" x14ac:dyDescent="0.25">
      <c r="A496" s="165" t="s">
        <v>305</v>
      </c>
      <c r="B496" s="159">
        <v>41905</v>
      </c>
      <c r="C496" s="118" t="s">
        <v>2271</v>
      </c>
      <c r="D496" s="119" t="s">
        <v>2193</v>
      </c>
      <c r="E496" s="162">
        <v>10258160</v>
      </c>
      <c r="F496" s="119">
        <v>26318339</v>
      </c>
      <c r="G496" s="119">
        <v>2704003</v>
      </c>
      <c r="H496" s="120" t="str">
        <f>IF(G496="","",VLOOKUP(G496,ARANCEL!$B$5:$D$121,2,FALSE))</f>
        <v xml:space="preserve">CORONA PERIFERICA CON PERNO MUÑON COLADO </v>
      </c>
      <c r="I496" s="121" t="s">
        <v>326</v>
      </c>
      <c r="J496" s="119">
        <v>1</v>
      </c>
      <c r="K496" s="122">
        <f>IF(G496="","",VLOOKUP(G496,ARANCEL!$B$5:$D$121,3,FALSE)*J496)</f>
        <v>32612</v>
      </c>
      <c r="L496" s="1229" t="s">
        <v>7548</v>
      </c>
      <c r="M496" s="1229">
        <v>4500254511</v>
      </c>
      <c r="N496" s="1229" t="s">
        <v>7555</v>
      </c>
    </row>
    <row r="497" spans="1:14" ht="18" customHeight="1" x14ac:dyDescent="0.25">
      <c r="A497" s="119" t="s">
        <v>305</v>
      </c>
      <c r="B497" s="159">
        <v>41845</v>
      </c>
      <c r="C497" s="118" t="s">
        <v>1346</v>
      </c>
      <c r="D497" s="119" t="s">
        <v>3328</v>
      </c>
      <c r="E497" s="162">
        <v>10231716</v>
      </c>
      <c r="F497" s="119">
        <v>27295321</v>
      </c>
      <c r="G497" s="119">
        <v>2708011</v>
      </c>
      <c r="H497" s="120" t="str">
        <f>IF(G497="","",VLOOKUP(G497,ARANCEL!$B$5:$D$121,2,FALSE))</f>
        <v xml:space="preserve">MODELO DE ESTUDIO </v>
      </c>
      <c r="I497" s="121" t="s">
        <v>347</v>
      </c>
      <c r="J497" s="119">
        <v>2</v>
      </c>
      <c r="K497" s="122">
        <f>IF(G497="","",VLOOKUP(G497,ARANCEL!$B$5:$D$121,3,FALSE)*J497)</f>
        <v>3014</v>
      </c>
      <c r="L497" s="1229" t="s">
        <v>6017</v>
      </c>
      <c r="M497" s="1229">
        <v>4500245416</v>
      </c>
      <c r="N497" s="1229">
        <v>9805</v>
      </c>
    </row>
    <row r="498" spans="1:14" ht="18" customHeight="1" x14ac:dyDescent="0.25">
      <c r="A498" s="119" t="s">
        <v>305</v>
      </c>
      <c r="B498" s="159">
        <v>41814</v>
      </c>
      <c r="C498" s="118" t="s">
        <v>5333</v>
      </c>
      <c r="D498" s="119" t="s">
        <v>57</v>
      </c>
      <c r="E498" s="162">
        <v>10215356</v>
      </c>
      <c r="F498" s="119">
        <v>26838240</v>
      </c>
      <c r="G498" s="119">
        <v>2704005</v>
      </c>
      <c r="H498" s="120" t="str">
        <f>IF(G498="","",VLOOKUP(G498,ARANCEL!$B$5:$D$121,2,FALSE))</f>
        <v>PROVISORIO</v>
      </c>
      <c r="I498" s="121" t="s">
        <v>324</v>
      </c>
      <c r="J498" s="119">
        <v>1</v>
      </c>
      <c r="K498" s="122">
        <f>IF(G498="","",VLOOKUP(G498,ARANCEL!$B$5:$D$121,3,FALSE)*J498)</f>
        <v>3250</v>
      </c>
      <c r="L498" s="1229" t="s">
        <v>5742</v>
      </c>
      <c r="M498" s="1229">
        <v>4500239314</v>
      </c>
      <c r="N498" s="1229" t="s">
        <v>5750</v>
      </c>
    </row>
    <row r="499" spans="1:14" ht="18" customHeight="1" x14ac:dyDescent="0.25">
      <c r="A499" s="119" t="s">
        <v>305</v>
      </c>
      <c r="B499" s="159">
        <v>41837</v>
      </c>
      <c r="C499" s="118" t="s">
        <v>5333</v>
      </c>
      <c r="D499" s="119" t="s">
        <v>57</v>
      </c>
      <c r="E499" s="162">
        <v>10225689</v>
      </c>
      <c r="F499" s="119">
        <v>26838240</v>
      </c>
      <c r="G499" s="119">
        <v>2704006</v>
      </c>
      <c r="H499" s="120" t="str">
        <f>IF(G499="","",VLOOKUP(G499,ARANCEL!$B$5:$D$121,2,FALSE))</f>
        <v xml:space="preserve">CERAMICA ALUMINOSA ANTERIOR O POSTERIOR </v>
      </c>
      <c r="I499" s="121" t="s">
        <v>324</v>
      </c>
      <c r="J499" s="119">
        <v>1</v>
      </c>
      <c r="K499" s="122">
        <f>IF(G499="","",VLOOKUP(G499,ARANCEL!$B$5:$D$121,3,FALSE)*J499)</f>
        <v>31487</v>
      </c>
      <c r="L499" s="1229" t="s">
        <v>6017</v>
      </c>
      <c r="M499" s="1229">
        <v>4500243244</v>
      </c>
      <c r="N499" s="1229">
        <v>9785</v>
      </c>
    </row>
    <row r="500" spans="1:14" ht="18" customHeight="1" x14ac:dyDescent="0.25">
      <c r="A500" s="119" t="s">
        <v>305</v>
      </c>
      <c r="B500" s="159">
        <v>41831</v>
      </c>
      <c r="C500" s="118" t="s">
        <v>5721</v>
      </c>
      <c r="D500" s="119" t="s">
        <v>49</v>
      </c>
      <c r="E500" s="162">
        <v>10223551</v>
      </c>
      <c r="F500" s="119">
        <v>26550589</v>
      </c>
      <c r="G500" s="119">
        <v>2705005</v>
      </c>
      <c r="H500" s="120" t="str">
        <f>IF(G500="","",VLOOKUP(G500,ARANCEL!$B$5:$D$121,2,FALSE))</f>
        <v xml:space="preserve">INCRUSTACION MOLAR ADORO </v>
      </c>
      <c r="I500" s="121" t="s">
        <v>312</v>
      </c>
      <c r="J500" s="119">
        <v>1</v>
      </c>
      <c r="K500" s="122">
        <f>IF(G500="","",VLOOKUP(G500,ARANCEL!$B$5:$D$121,3,FALSE)*J500)</f>
        <v>31487</v>
      </c>
      <c r="L500" s="1229" t="s">
        <v>6017</v>
      </c>
      <c r="M500" s="1229">
        <v>4500243244</v>
      </c>
      <c r="N500" s="1229">
        <v>9785</v>
      </c>
    </row>
    <row r="501" spans="1:14" ht="18" customHeight="1" x14ac:dyDescent="0.25">
      <c r="A501" s="119" t="s">
        <v>305</v>
      </c>
      <c r="B501" s="159">
        <v>41793</v>
      </c>
      <c r="C501" s="118" t="s">
        <v>4915</v>
      </c>
      <c r="D501" s="119" t="s">
        <v>60</v>
      </c>
      <c r="E501" s="162">
        <v>10206405</v>
      </c>
      <c r="F501" s="119">
        <v>26532613</v>
      </c>
      <c r="G501" s="119">
        <v>2705003</v>
      </c>
      <c r="H501" s="120" t="str">
        <f>IF(G501="","",VLOOKUP(G501,ARANCEL!$B$5:$D$121,2,FALSE))</f>
        <v>INCRUSTACION ESTETICA (ART-GLASS O CERAMICA)</v>
      </c>
      <c r="I501" s="121" t="s">
        <v>316</v>
      </c>
      <c r="J501" s="119">
        <v>1</v>
      </c>
      <c r="K501" s="122">
        <f>IF(G501="","",VLOOKUP(G501,ARANCEL!$B$5:$D$121,3,FALSE)*J501)</f>
        <v>15676</v>
      </c>
      <c r="L501" s="1229" t="s">
        <v>5742</v>
      </c>
      <c r="M501" s="1229">
        <v>4500239302</v>
      </c>
      <c r="N501" s="1229" t="s">
        <v>5748</v>
      </c>
    </row>
    <row r="502" spans="1:14" ht="18" customHeight="1" x14ac:dyDescent="0.25">
      <c r="A502" s="119" t="s">
        <v>305</v>
      </c>
      <c r="B502" s="159">
        <v>41676</v>
      </c>
      <c r="C502" s="118" t="s">
        <v>2709</v>
      </c>
      <c r="D502" s="119" t="s">
        <v>50</v>
      </c>
      <c r="E502" s="162">
        <v>10172817</v>
      </c>
      <c r="F502" s="119">
        <v>24133802</v>
      </c>
      <c r="G502" s="119">
        <v>2704005</v>
      </c>
      <c r="H502" s="120" t="str">
        <f>IF(G502="","",VLOOKUP(G502,ARANCEL!$B$5:$D$121,2,FALSE))</f>
        <v>PROVISORIO</v>
      </c>
      <c r="I502" s="121" t="s">
        <v>342</v>
      </c>
      <c r="J502" s="119">
        <v>1</v>
      </c>
      <c r="K502" s="122">
        <f>IF(G502="","",VLOOKUP(G502,ARANCEL!$B$5:$D$121,3,FALSE)*J502)</f>
        <v>3250</v>
      </c>
      <c r="L502" s="1229" t="s">
        <v>3438</v>
      </c>
      <c r="M502" s="1229">
        <v>4500220760</v>
      </c>
      <c r="N502" s="1229">
        <v>8605</v>
      </c>
    </row>
    <row r="503" spans="1:14" ht="18" customHeight="1" x14ac:dyDescent="0.25">
      <c r="A503" s="165" t="s">
        <v>305</v>
      </c>
      <c r="B503" s="159">
        <v>41681</v>
      </c>
      <c r="C503" s="118" t="s">
        <v>2709</v>
      </c>
      <c r="D503" s="119" t="s">
        <v>50</v>
      </c>
      <c r="E503" s="162">
        <v>10174129</v>
      </c>
      <c r="F503" s="119">
        <v>24133802</v>
      </c>
      <c r="G503" s="119">
        <v>2704005</v>
      </c>
      <c r="H503" s="120" t="str">
        <f>IF(G503="","",VLOOKUP(G503,ARANCEL!$B$5:$D$121,2,FALSE))</f>
        <v>PROVISORIO</v>
      </c>
      <c r="I503" s="121" t="s">
        <v>340</v>
      </c>
      <c r="J503" s="119">
        <v>1</v>
      </c>
      <c r="K503" s="122">
        <f>IF(G503="","",VLOOKUP(G503,ARANCEL!$B$5:$D$121,3,FALSE)*J503)</f>
        <v>3250</v>
      </c>
      <c r="L503" s="1229" t="s">
        <v>3438</v>
      </c>
      <c r="M503" s="1229">
        <v>4500220761</v>
      </c>
      <c r="N503" s="1229">
        <v>8606</v>
      </c>
    </row>
    <row r="504" spans="1:14" ht="18" customHeight="1" x14ac:dyDescent="0.25">
      <c r="A504" s="165" t="s">
        <v>305</v>
      </c>
      <c r="B504" s="159">
        <v>41688</v>
      </c>
      <c r="C504" s="118" t="s">
        <v>2709</v>
      </c>
      <c r="D504" s="119" t="s">
        <v>50</v>
      </c>
      <c r="E504" s="162">
        <v>10176665</v>
      </c>
      <c r="F504" s="119">
        <v>24133802</v>
      </c>
      <c r="G504" s="119">
        <v>2704003</v>
      </c>
      <c r="H504" s="120" t="str">
        <f>IF(G504="","",VLOOKUP(G504,ARANCEL!$B$5:$D$121,2,FALSE))</f>
        <v xml:space="preserve">CORONA PERIFERICA CON PERNO MUÑON COLADO </v>
      </c>
      <c r="I504" s="121" t="s">
        <v>748</v>
      </c>
      <c r="J504" s="119">
        <v>2</v>
      </c>
      <c r="K504" s="122">
        <f>IF(G504="","",VLOOKUP(G504,ARANCEL!$B$5:$D$121,3,FALSE)*J504)</f>
        <v>65224</v>
      </c>
      <c r="L504" s="1229" t="s">
        <v>3438</v>
      </c>
      <c r="M504" s="1229">
        <v>4500220764</v>
      </c>
      <c r="N504" s="1229">
        <v>8608</v>
      </c>
    </row>
    <row r="505" spans="1:14" ht="18" customHeight="1" x14ac:dyDescent="0.25">
      <c r="A505" s="119" t="s">
        <v>305</v>
      </c>
      <c r="B505" s="159">
        <v>41796</v>
      </c>
      <c r="C505" s="118" t="s">
        <v>2709</v>
      </c>
      <c r="D505" s="119" t="s">
        <v>720</v>
      </c>
      <c r="E505" s="162">
        <v>10206140</v>
      </c>
      <c r="F505" s="119">
        <v>24133802</v>
      </c>
      <c r="G505" s="119">
        <v>2704005</v>
      </c>
      <c r="H505" s="120" t="str">
        <f>IF(G505="","",VLOOKUP(G505,ARANCEL!$B$5:$D$121,2,FALSE))</f>
        <v>PROVISORIO</v>
      </c>
      <c r="I505" s="121" t="s">
        <v>618</v>
      </c>
      <c r="J505" s="119">
        <v>1</v>
      </c>
      <c r="K505" s="122">
        <f>IF(G505="","",VLOOKUP(G505,ARANCEL!$B$5:$D$121,3,FALSE)*J505)</f>
        <v>3250</v>
      </c>
      <c r="L505" s="1229" t="s">
        <v>5742</v>
      </c>
      <c r="M505" s="1229">
        <v>4500239302</v>
      </c>
      <c r="N505" s="1229" t="s">
        <v>5748</v>
      </c>
    </row>
    <row r="506" spans="1:14" ht="18" customHeight="1" x14ac:dyDescent="0.25">
      <c r="A506" s="119" t="s">
        <v>305</v>
      </c>
      <c r="B506" s="159">
        <v>41816</v>
      </c>
      <c r="C506" s="118" t="s">
        <v>2709</v>
      </c>
      <c r="D506" s="119" t="s">
        <v>720</v>
      </c>
      <c r="E506" s="162">
        <v>10218359</v>
      </c>
      <c r="F506" s="119">
        <v>24133802</v>
      </c>
      <c r="G506" s="178">
        <v>2704003</v>
      </c>
      <c r="H506" s="120" t="str">
        <f>IF(G506="","",VLOOKUP(G506,ARANCEL!$B$5:$D$121,2,FALSE))</f>
        <v xml:space="preserve">CORONA PERIFERICA CON PERNO MUÑON COLADO </v>
      </c>
      <c r="I506" s="121" t="s">
        <v>618</v>
      </c>
      <c r="J506" s="119">
        <v>1</v>
      </c>
      <c r="K506" s="122">
        <f>IF(G506="","",VLOOKUP(G506,ARANCEL!$B$5:$D$121,3,FALSE)*J506)</f>
        <v>32612</v>
      </c>
      <c r="L506" s="1229" t="s">
        <v>5742</v>
      </c>
      <c r="M506" s="1229">
        <v>4500239314</v>
      </c>
      <c r="N506" s="1229" t="s">
        <v>5750</v>
      </c>
    </row>
    <row r="507" spans="1:14" ht="18" customHeight="1" x14ac:dyDescent="0.25">
      <c r="A507" s="119" t="s">
        <v>305</v>
      </c>
      <c r="B507" s="164">
        <v>42017</v>
      </c>
      <c r="C507" s="118" t="s">
        <v>9324</v>
      </c>
      <c r="D507" s="119" t="s">
        <v>56</v>
      </c>
      <c r="E507" s="162">
        <v>10306482</v>
      </c>
      <c r="F507" s="119">
        <v>30288646</v>
      </c>
      <c r="G507" s="119">
        <v>2705003</v>
      </c>
      <c r="H507" s="120" t="str">
        <f>IF(G507="","",VLOOKUP(G507,ARANCEL!$B$5:$D$121,2,FALSE))</f>
        <v>INCRUSTACION ESTETICA (ART-GLASS O CERAMICA)</v>
      </c>
      <c r="I507" s="121" t="s">
        <v>324</v>
      </c>
      <c r="J507" s="119">
        <v>1</v>
      </c>
      <c r="K507" s="122">
        <f>IF(G507="","",VLOOKUP(G507,ARANCEL!$B$5:$D$121,3,FALSE)*J507)</f>
        <v>15676</v>
      </c>
      <c r="L507" s="1235" t="str">
        <f>IF(E507="","","IMPAGO")</f>
        <v>IMPAGO</v>
      </c>
      <c r="M507" s="1235" t="str">
        <f>IF(L507="IMPAGO","SIN O.C.","")</f>
        <v>SIN O.C.</v>
      </c>
      <c r="N507" s="1235" t="str">
        <f>IF(L507="IMPAGO","SIN FACT.","")</f>
        <v>SIN FACT.</v>
      </c>
    </row>
    <row r="508" spans="1:14" ht="18" customHeight="1" x14ac:dyDescent="0.25">
      <c r="A508" s="119" t="s">
        <v>305</v>
      </c>
      <c r="B508" s="159">
        <v>41899</v>
      </c>
      <c r="C508" s="118" t="s">
        <v>7210</v>
      </c>
      <c r="D508" s="119" t="s">
        <v>711</v>
      </c>
      <c r="E508" s="162">
        <v>10257281</v>
      </c>
      <c r="F508" s="119">
        <v>28266293</v>
      </c>
      <c r="G508" s="119">
        <v>2708011</v>
      </c>
      <c r="H508" s="120" t="str">
        <f>IF(G508="","",VLOOKUP(G508,ARANCEL!$B$5:$D$121,2,FALSE))</f>
        <v xml:space="preserve">MODELO DE ESTUDIO </v>
      </c>
      <c r="I508" s="121" t="s">
        <v>347</v>
      </c>
      <c r="J508" s="119">
        <v>2</v>
      </c>
      <c r="K508" s="122">
        <f>IF(G508="","",VLOOKUP(G508,ARANCEL!$B$5:$D$121,3,FALSE)*J508)</f>
        <v>3014</v>
      </c>
      <c r="L508" s="1229" t="s">
        <v>7548</v>
      </c>
      <c r="M508" s="1229">
        <v>4500254511</v>
      </c>
      <c r="N508" s="1229" t="s">
        <v>7555</v>
      </c>
    </row>
    <row r="509" spans="1:14" ht="18" customHeight="1" x14ac:dyDescent="0.25">
      <c r="A509" s="119" t="s">
        <v>305</v>
      </c>
      <c r="B509" s="159">
        <v>41764</v>
      </c>
      <c r="C509" s="118" t="s">
        <v>2499</v>
      </c>
      <c r="D509" s="119" t="s">
        <v>727</v>
      </c>
      <c r="E509" s="162">
        <v>10194074</v>
      </c>
      <c r="F509" s="119">
        <v>26255940</v>
      </c>
      <c r="G509" s="119">
        <v>2704005</v>
      </c>
      <c r="H509" s="120" t="str">
        <f>IF(G509="","",VLOOKUP(G509,ARANCEL!$B$5:$D$121,2,FALSE))</f>
        <v>PROVISORIO</v>
      </c>
      <c r="I509" s="121" t="s">
        <v>324</v>
      </c>
      <c r="J509" s="119">
        <v>1</v>
      </c>
      <c r="K509" s="122">
        <f>IF(G509="","",VLOOKUP(G509,ARANCEL!$B$5:$D$121,3,FALSE)*J509)</f>
        <v>3250</v>
      </c>
      <c r="L509" s="1229" t="s">
        <v>4612</v>
      </c>
      <c r="M509" s="1229">
        <v>4500229958</v>
      </c>
      <c r="N509" s="1229">
        <v>9176</v>
      </c>
    </row>
    <row r="510" spans="1:14" ht="18" customHeight="1" x14ac:dyDescent="0.25">
      <c r="A510" s="119" t="s">
        <v>305</v>
      </c>
      <c r="B510" s="159">
        <v>41822</v>
      </c>
      <c r="C510" s="118" t="s">
        <v>2499</v>
      </c>
      <c r="D510" s="119" t="s">
        <v>727</v>
      </c>
      <c r="E510" s="162">
        <v>10219034</v>
      </c>
      <c r="F510" s="119">
        <v>26255940</v>
      </c>
      <c r="G510" s="119">
        <v>2704002</v>
      </c>
      <c r="H510" s="120" t="str">
        <f>IF(G510="","",VLOOKUP(G510,ARANCEL!$B$5:$D$121,2,FALSE))</f>
        <v xml:space="preserve">CORONA PERIFERICA </v>
      </c>
      <c r="I510" s="121" t="s">
        <v>324</v>
      </c>
      <c r="J510" s="119">
        <v>1</v>
      </c>
      <c r="K510" s="122">
        <f>IF(G510="","",VLOOKUP(G510,ARANCEL!$B$5:$D$121,3,FALSE)*J510)</f>
        <v>25865</v>
      </c>
      <c r="L510" s="1229" t="s">
        <v>5742</v>
      </c>
      <c r="M510" s="1229">
        <v>4500241285</v>
      </c>
      <c r="N510" s="1229" t="s">
        <v>5763</v>
      </c>
    </row>
    <row r="511" spans="1:14" ht="18" customHeight="1" x14ac:dyDescent="0.25">
      <c r="A511" s="119" t="s">
        <v>305</v>
      </c>
      <c r="B511" s="159">
        <v>41675</v>
      </c>
      <c r="C511" s="118" t="s">
        <v>2654</v>
      </c>
      <c r="D511" s="119" t="s">
        <v>50</v>
      </c>
      <c r="E511" s="162">
        <v>10172137</v>
      </c>
      <c r="F511" s="119">
        <v>23496801</v>
      </c>
      <c r="G511" s="119">
        <v>2704003</v>
      </c>
      <c r="H511" s="120" t="str">
        <f>IF(G511="","",VLOOKUP(G511,ARANCEL!$B$5:$D$121,2,FALSE))</f>
        <v xml:space="preserve">CORONA PERIFERICA CON PERNO MUÑON COLADO </v>
      </c>
      <c r="I511" s="121" t="s">
        <v>316</v>
      </c>
      <c r="J511" s="119">
        <v>1</v>
      </c>
      <c r="K511" s="122">
        <f>IF(G511="","",VLOOKUP(G511,ARANCEL!$B$5:$D$121,3,FALSE)*J511)</f>
        <v>32612</v>
      </c>
      <c r="L511" s="1229" t="s">
        <v>2842</v>
      </c>
      <c r="M511" s="1229">
        <v>4500216198</v>
      </c>
      <c r="N511" s="1229">
        <v>8386</v>
      </c>
    </row>
    <row r="512" spans="1:14" ht="18" customHeight="1" x14ac:dyDescent="0.25">
      <c r="A512" s="119" t="s">
        <v>305</v>
      </c>
      <c r="B512" s="159">
        <v>41837</v>
      </c>
      <c r="C512" s="118" t="s">
        <v>5896</v>
      </c>
      <c r="D512" s="119" t="s">
        <v>727</v>
      </c>
      <c r="E512" s="162">
        <v>10229110</v>
      </c>
      <c r="F512" s="119">
        <v>27578690</v>
      </c>
      <c r="G512" s="119">
        <v>2704005</v>
      </c>
      <c r="H512" s="120" t="str">
        <f>IF(G512="","",VLOOKUP(G512,ARANCEL!$B$5:$D$121,2,FALSE))</f>
        <v>PROVISORIO</v>
      </c>
      <c r="I512" s="121" t="s">
        <v>322</v>
      </c>
      <c r="J512" s="119">
        <v>1</v>
      </c>
      <c r="K512" s="122">
        <f>IF(G512="","",VLOOKUP(G512,ARANCEL!$B$5:$D$121,3,FALSE)*J512)</f>
        <v>3250</v>
      </c>
      <c r="L512" s="1229" t="s">
        <v>6017</v>
      </c>
      <c r="M512" s="1229">
        <v>4500245416</v>
      </c>
      <c r="N512" s="1229">
        <v>9805</v>
      </c>
    </row>
    <row r="513" spans="1:14" ht="18" customHeight="1" x14ac:dyDescent="0.25">
      <c r="A513" s="169" t="s">
        <v>305</v>
      </c>
      <c r="B513" s="159">
        <v>41848</v>
      </c>
      <c r="C513" s="118" t="s">
        <v>5896</v>
      </c>
      <c r="D513" s="119" t="s">
        <v>727</v>
      </c>
      <c r="E513" s="162">
        <v>10231717</v>
      </c>
      <c r="F513" s="119">
        <v>27578690</v>
      </c>
      <c r="G513" s="119">
        <v>2704003</v>
      </c>
      <c r="H513" s="120" t="str">
        <f>IF(G513="","",VLOOKUP(G513,ARANCEL!$B$5:$D$121,2,FALSE))</f>
        <v xml:space="preserve">CORONA PERIFERICA CON PERNO MUÑON COLADO </v>
      </c>
      <c r="I513" s="121" t="s">
        <v>322</v>
      </c>
      <c r="J513" s="119">
        <v>1</v>
      </c>
      <c r="K513" s="122">
        <f>IF(G513="","",VLOOKUP(G513,ARANCEL!$B$5:$D$121,3,FALSE)*J513)</f>
        <v>32612</v>
      </c>
      <c r="L513" s="1229" t="s">
        <v>6017</v>
      </c>
      <c r="M513" s="1229">
        <v>4500245416</v>
      </c>
      <c r="N513" s="1229">
        <v>9805</v>
      </c>
    </row>
    <row r="514" spans="1:14" ht="18" customHeight="1" x14ac:dyDescent="0.25">
      <c r="A514" s="119" t="s">
        <v>305</v>
      </c>
      <c r="B514" s="159">
        <v>41799</v>
      </c>
      <c r="C514" s="118" t="s">
        <v>1155</v>
      </c>
      <c r="D514" s="119" t="s">
        <v>63</v>
      </c>
      <c r="E514" s="162">
        <v>10208964</v>
      </c>
      <c r="F514" s="119">
        <v>26543170</v>
      </c>
      <c r="G514" s="119">
        <v>2708011</v>
      </c>
      <c r="H514" s="120" t="str">
        <f>IF(G514="","",VLOOKUP(G514,ARANCEL!$B$5:$D$121,2,FALSE))</f>
        <v xml:space="preserve">MODELO DE ESTUDIO </v>
      </c>
      <c r="I514" s="121" t="s">
        <v>347</v>
      </c>
      <c r="J514" s="119">
        <v>2</v>
      </c>
      <c r="K514" s="122">
        <f>IF(G514="","",VLOOKUP(G514,ARANCEL!$B$5:$D$121,3,FALSE)*J514)</f>
        <v>3014</v>
      </c>
      <c r="L514" s="1229" t="s">
        <v>5742</v>
      </c>
      <c r="M514" s="1229">
        <v>4500239302</v>
      </c>
      <c r="N514" s="1229" t="s">
        <v>5748</v>
      </c>
    </row>
    <row r="515" spans="1:14" ht="18" customHeight="1" x14ac:dyDescent="0.25">
      <c r="A515" s="119" t="s">
        <v>305</v>
      </c>
      <c r="B515" s="159">
        <v>41898</v>
      </c>
      <c r="C515" s="118" t="s">
        <v>7161</v>
      </c>
      <c r="D515" s="119" t="s">
        <v>49</v>
      </c>
      <c r="E515" s="162">
        <v>10256730</v>
      </c>
      <c r="F515" s="119">
        <v>26430808</v>
      </c>
      <c r="G515" s="119">
        <v>2705003</v>
      </c>
      <c r="H515" s="120" t="str">
        <f>IF(G515="","",VLOOKUP(G515,ARANCEL!$B$5:$D$121,2,FALSE))</f>
        <v>INCRUSTACION ESTETICA (ART-GLASS O CERAMICA)</v>
      </c>
      <c r="I515" s="121" t="s">
        <v>312</v>
      </c>
      <c r="J515" s="119">
        <v>1</v>
      </c>
      <c r="K515" s="122">
        <f>IF(G515="","",VLOOKUP(G515,ARANCEL!$B$5:$D$121,3,FALSE)*J515)</f>
        <v>15676</v>
      </c>
      <c r="L515" s="1229" t="s">
        <v>7548</v>
      </c>
      <c r="M515" s="1229">
        <v>4500254511</v>
      </c>
      <c r="N515" s="1229" t="s">
        <v>7555</v>
      </c>
    </row>
    <row r="516" spans="1:14" ht="18" customHeight="1" x14ac:dyDescent="0.25">
      <c r="A516" s="119" t="s">
        <v>305</v>
      </c>
      <c r="B516" s="159">
        <v>41703</v>
      </c>
      <c r="C516" s="118" t="s">
        <v>3140</v>
      </c>
      <c r="D516" s="119" t="s">
        <v>52</v>
      </c>
      <c r="E516" s="162">
        <v>10178659</v>
      </c>
      <c r="F516" s="119">
        <v>24880031</v>
      </c>
      <c r="G516" s="119">
        <v>2704005</v>
      </c>
      <c r="H516" s="120" t="str">
        <f>IF(G516="","",VLOOKUP(G516,ARANCEL!$B$5:$D$121,2,FALSE))</f>
        <v>PROVISORIO</v>
      </c>
      <c r="I516" s="121" t="s">
        <v>318</v>
      </c>
      <c r="J516" s="119">
        <v>1</v>
      </c>
      <c r="K516" s="122">
        <f>IF(G516="","",VLOOKUP(G516,ARANCEL!$B$5:$D$121,3,FALSE)*J516)</f>
        <v>3250</v>
      </c>
      <c r="L516" s="1229" t="s">
        <v>3438</v>
      </c>
      <c r="M516" s="1229">
        <v>4500220768</v>
      </c>
      <c r="N516" s="1229">
        <v>8611</v>
      </c>
    </row>
    <row r="517" spans="1:14" ht="18" customHeight="1" x14ac:dyDescent="0.25">
      <c r="A517" s="119" t="s">
        <v>305</v>
      </c>
      <c r="B517" s="159">
        <v>41717</v>
      </c>
      <c r="C517" s="118" t="s">
        <v>3140</v>
      </c>
      <c r="D517" s="119" t="s">
        <v>52</v>
      </c>
      <c r="E517" s="162">
        <v>10181712</v>
      </c>
      <c r="F517" s="119">
        <v>24880031</v>
      </c>
      <c r="G517" s="119">
        <v>2704003</v>
      </c>
      <c r="H517" s="120" t="str">
        <f>IF(G517="","",VLOOKUP(G517,ARANCEL!$B$5:$D$121,2,FALSE))</f>
        <v xml:space="preserve">CORONA PERIFERICA CON PERNO MUÑON COLADO </v>
      </c>
      <c r="I517" s="121" t="s">
        <v>318</v>
      </c>
      <c r="J517" s="119">
        <v>1</v>
      </c>
      <c r="K517" s="122">
        <f>IF(G517="","",VLOOKUP(G517,ARANCEL!$B$5:$D$121,3,FALSE)*J517)</f>
        <v>32612</v>
      </c>
      <c r="L517" s="1229" t="s">
        <v>3058</v>
      </c>
      <c r="M517" s="1229">
        <v>4500225618</v>
      </c>
      <c r="N517" s="1229">
        <v>8902</v>
      </c>
    </row>
    <row r="518" spans="1:14" ht="18" customHeight="1" x14ac:dyDescent="0.25">
      <c r="A518" s="169" t="s">
        <v>305</v>
      </c>
      <c r="B518" s="166">
        <v>41654.908854166664</v>
      </c>
      <c r="C518" s="172" t="s">
        <v>915</v>
      </c>
      <c r="D518" s="169" t="s">
        <v>54</v>
      </c>
      <c r="E518" s="171">
        <v>10167032</v>
      </c>
      <c r="F518" s="169">
        <v>23855053</v>
      </c>
      <c r="G518" s="169">
        <v>2704003</v>
      </c>
      <c r="H518" s="191" t="str">
        <f>IF(G518="","",VLOOKUP(G518,ARANCEL!$B$5:$D$121,2,FALSE))</f>
        <v xml:space="preserve">CORONA PERIFERICA CON PERNO MUÑON COLADO </v>
      </c>
      <c r="I518" s="170" t="s">
        <v>312</v>
      </c>
      <c r="J518" s="169">
        <v>1</v>
      </c>
      <c r="K518" s="190">
        <f>IF(G518="","",VLOOKUP(G518,ARANCEL!$B$5:$D$121,3,FALSE)*J518)</f>
        <v>32612</v>
      </c>
      <c r="L518" s="1238" t="s">
        <v>597</v>
      </c>
      <c r="M518" s="1238">
        <v>4500211650</v>
      </c>
      <c r="N518" s="1238">
        <v>8172</v>
      </c>
    </row>
    <row r="519" spans="1:14" ht="18" customHeight="1" x14ac:dyDescent="0.25">
      <c r="A519" s="119" t="s">
        <v>305</v>
      </c>
      <c r="B519" s="159">
        <v>41850</v>
      </c>
      <c r="C519" s="118" t="s">
        <v>6117</v>
      </c>
      <c r="D519" s="119" t="s">
        <v>50</v>
      </c>
      <c r="E519" s="162">
        <v>10233899</v>
      </c>
      <c r="F519" s="119">
        <v>27754233</v>
      </c>
      <c r="G519" s="119">
        <v>2704005</v>
      </c>
      <c r="H519" s="120" t="str">
        <f>IF(G519="","",VLOOKUP(G519,ARANCEL!$B$5:$D$121,2,FALSE))</f>
        <v>PROVISORIO</v>
      </c>
      <c r="I519" s="121" t="s">
        <v>335</v>
      </c>
      <c r="J519" s="119">
        <v>1</v>
      </c>
      <c r="K519" s="122">
        <f>IF(G519="","",VLOOKUP(G519,ARANCEL!$B$5:$D$121,3,FALSE)*J519)</f>
        <v>3250</v>
      </c>
      <c r="L519" s="1229" t="s">
        <v>6017</v>
      </c>
      <c r="M519" s="1229">
        <v>4500245416</v>
      </c>
      <c r="N519" s="1229">
        <v>9805</v>
      </c>
    </row>
    <row r="520" spans="1:14" ht="18" customHeight="1" x14ac:dyDescent="0.25">
      <c r="A520" s="169" t="s">
        <v>305</v>
      </c>
      <c r="B520" s="159">
        <v>41913</v>
      </c>
      <c r="C520" s="118" t="s">
        <v>6117</v>
      </c>
      <c r="D520" s="119" t="s">
        <v>50</v>
      </c>
      <c r="E520" s="162">
        <v>10258771</v>
      </c>
      <c r="F520" s="119">
        <v>27754233</v>
      </c>
      <c r="G520" s="119">
        <v>2704003</v>
      </c>
      <c r="H520" s="120" t="str">
        <f>IF(G520="","",VLOOKUP(G520,ARANCEL!$B$5:$D$121,2,FALSE))</f>
        <v xml:space="preserve">CORONA PERIFERICA CON PERNO MUÑON COLADO </v>
      </c>
      <c r="I520" s="121" t="s">
        <v>335</v>
      </c>
      <c r="J520" s="119">
        <v>1</v>
      </c>
      <c r="K520" s="122">
        <f>IF(G520="","",VLOOKUP(G520,ARANCEL!$B$5:$D$121,3,FALSE)*J520)</f>
        <v>32612</v>
      </c>
      <c r="L520" s="1229" t="s">
        <v>7548</v>
      </c>
      <c r="M520" s="1229">
        <v>4500255196</v>
      </c>
      <c r="N520" s="1229" t="s">
        <v>7565</v>
      </c>
    </row>
    <row r="521" spans="1:14" ht="18" customHeight="1" x14ac:dyDescent="0.25">
      <c r="A521" s="119" t="s">
        <v>305</v>
      </c>
      <c r="B521" s="159">
        <v>41985</v>
      </c>
      <c r="C521" s="118" t="s">
        <v>6117</v>
      </c>
      <c r="D521" s="119" t="s">
        <v>804</v>
      </c>
      <c r="E521" s="162">
        <v>10293766</v>
      </c>
      <c r="F521" s="119">
        <v>30020723</v>
      </c>
      <c r="G521" s="119">
        <v>2704005</v>
      </c>
      <c r="H521" s="120" t="str">
        <f>IF(G521="","",VLOOKUP(G521,ARANCEL!$B$5:$D$121,2,FALSE))</f>
        <v>PROVISORIO</v>
      </c>
      <c r="I521" s="121" t="s">
        <v>317</v>
      </c>
      <c r="J521" s="119">
        <v>1</v>
      </c>
      <c r="K521" s="122">
        <f>IF(G521="","",VLOOKUP(G521,ARANCEL!$B$5:$D$121,3,FALSE)*J521)</f>
        <v>3250</v>
      </c>
      <c r="L521" s="1349" t="s">
        <v>9431</v>
      </c>
      <c r="M521" s="1349">
        <v>4500269103</v>
      </c>
      <c r="N521" s="1349" t="s">
        <v>9457</v>
      </c>
    </row>
    <row r="522" spans="1:14" ht="18" customHeight="1" x14ac:dyDescent="0.25">
      <c r="A522" s="119" t="s">
        <v>305</v>
      </c>
      <c r="B522" s="164">
        <v>42009</v>
      </c>
      <c r="C522" s="118" t="s">
        <v>6117</v>
      </c>
      <c r="D522" s="119" t="s">
        <v>804</v>
      </c>
      <c r="E522" s="162">
        <v>10303274</v>
      </c>
      <c r="F522" s="119">
        <v>30020723</v>
      </c>
      <c r="G522" s="119">
        <v>2704002</v>
      </c>
      <c r="H522" s="120" t="str">
        <f>IF(G522="","",VLOOKUP(G522,ARANCEL!$B$5:$D$121,2,FALSE))</f>
        <v xml:space="preserve">CORONA PERIFERICA </v>
      </c>
      <c r="I522" s="121" t="s">
        <v>317</v>
      </c>
      <c r="J522" s="119">
        <v>1</v>
      </c>
      <c r="K522" s="122">
        <f>IF(G522="","",VLOOKUP(G522,ARANCEL!$B$5:$D$121,3,FALSE)*J522)</f>
        <v>25865</v>
      </c>
      <c r="L522" s="1349" t="s">
        <v>9431</v>
      </c>
      <c r="M522" s="1349">
        <v>4500269103</v>
      </c>
      <c r="N522" s="1349" t="s">
        <v>9457</v>
      </c>
    </row>
    <row r="523" spans="1:14" ht="18" customHeight="1" x14ac:dyDescent="0.25">
      <c r="A523" s="119" t="s">
        <v>305</v>
      </c>
      <c r="B523" s="159">
        <v>41872</v>
      </c>
      <c r="C523" s="118" t="s">
        <v>6480</v>
      </c>
      <c r="D523" s="119" t="s">
        <v>49</v>
      </c>
      <c r="E523" s="162">
        <v>10243829</v>
      </c>
      <c r="F523" s="119">
        <v>27628871</v>
      </c>
      <c r="G523" s="119">
        <v>2705003</v>
      </c>
      <c r="H523" s="120" t="str">
        <f>IF(G523="","",VLOOKUP(G523,ARANCEL!$B$5:$D$121,2,FALSE))</f>
        <v>INCRUSTACION ESTETICA (ART-GLASS O CERAMICA)</v>
      </c>
      <c r="I523" s="121" t="s">
        <v>318</v>
      </c>
      <c r="J523" s="119">
        <v>1</v>
      </c>
      <c r="K523" s="122">
        <f>IF(G523="","",VLOOKUP(G523,ARANCEL!$B$5:$D$121,3,FALSE)*J523)</f>
        <v>15676</v>
      </c>
      <c r="L523" s="1229" t="s">
        <v>6905</v>
      </c>
      <c r="M523" s="1229">
        <v>4500249664</v>
      </c>
      <c r="N523" s="1229" t="s">
        <v>7114</v>
      </c>
    </row>
    <row r="524" spans="1:14" ht="18" customHeight="1" x14ac:dyDescent="0.25">
      <c r="A524" s="119" t="s">
        <v>305</v>
      </c>
      <c r="B524" s="159">
        <v>41695</v>
      </c>
      <c r="C524" s="118" t="s">
        <v>3046</v>
      </c>
      <c r="D524" s="119" t="s">
        <v>54</v>
      </c>
      <c r="E524" s="162">
        <v>10177342</v>
      </c>
      <c r="F524" s="119">
        <v>25194506</v>
      </c>
      <c r="G524" s="119">
        <v>2704005</v>
      </c>
      <c r="H524" s="120" t="str">
        <f>IF(G524="","",VLOOKUP(G524,ARANCEL!$B$5:$D$121,2,FALSE))</f>
        <v>PROVISORIO</v>
      </c>
      <c r="I524" s="121" t="s">
        <v>324</v>
      </c>
      <c r="J524" s="119">
        <v>1</v>
      </c>
      <c r="K524" s="122">
        <f>IF(G524="","",VLOOKUP(G524,ARANCEL!$B$5:$D$121,3,FALSE)*J524)</f>
        <v>3250</v>
      </c>
      <c r="L524" s="1229" t="s">
        <v>3438</v>
      </c>
      <c r="M524" s="1229">
        <v>4500220765</v>
      </c>
      <c r="N524" s="1229">
        <v>8609</v>
      </c>
    </row>
    <row r="525" spans="1:14" ht="18" customHeight="1" x14ac:dyDescent="0.25">
      <c r="A525" s="119" t="s">
        <v>305</v>
      </c>
      <c r="B525" s="159">
        <v>41696</v>
      </c>
      <c r="C525" s="118" t="s">
        <v>3046</v>
      </c>
      <c r="D525" s="119" t="s">
        <v>54</v>
      </c>
      <c r="E525" s="162">
        <v>10177026</v>
      </c>
      <c r="F525" s="119">
        <v>25194506</v>
      </c>
      <c r="G525" s="119">
        <v>2704003</v>
      </c>
      <c r="H525" s="120" t="str">
        <f>IF(G525="","",VLOOKUP(G525,ARANCEL!$B$5:$D$121,2,FALSE))</f>
        <v xml:space="preserve">CORONA PERIFERICA CON PERNO MUÑON COLADO </v>
      </c>
      <c r="I525" s="121" t="s">
        <v>324</v>
      </c>
      <c r="J525" s="119">
        <v>1</v>
      </c>
      <c r="K525" s="122">
        <f>IF(G525="","",VLOOKUP(G525,ARANCEL!$B$5:$D$121,3,FALSE)*J525)</f>
        <v>32612</v>
      </c>
      <c r="L525" s="1229" t="s">
        <v>3438</v>
      </c>
      <c r="M525" s="1229">
        <v>4500220765</v>
      </c>
      <c r="N525" s="1229">
        <v>8609</v>
      </c>
    </row>
    <row r="526" spans="1:14" ht="18" customHeight="1" x14ac:dyDescent="0.25">
      <c r="A526" s="119" t="s">
        <v>305</v>
      </c>
      <c r="B526" s="159">
        <v>41920</v>
      </c>
      <c r="C526" s="118" t="s">
        <v>7477</v>
      </c>
      <c r="D526" s="119" t="s">
        <v>54</v>
      </c>
      <c r="E526" s="162">
        <v>10261262</v>
      </c>
      <c r="F526" s="119">
        <v>28469172</v>
      </c>
      <c r="G526" s="119">
        <v>2704005</v>
      </c>
      <c r="H526" s="120" t="str">
        <f>IF(G526="","",VLOOKUP(G526,ARANCEL!$B$5:$D$121,2,FALSE))</f>
        <v>PROVISORIO</v>
      </c>
      <c r="I526" s="121" t="s">
        <v>312</v>
      </c>
      <c r="J526" s="119">
        <v>1</v>
      </c>
      <c r="K526" s="122">
        <f>IF(G526="","",VLOOKUP(G526,ARANCEL!$B$5:$D$121,3,FALSE)*J526)</f>
        <v>3250</v>
      </c>
      <c r="L526" s="1229" t="s">
        <v>8279</v>
      </c>
      <c r="M526" s="1229">
        <v>4500257377</v>
      </c>
      <c r="N526" s="1229" t="s">
        <v>8280</v>
      </c>
    </row>
    <row r="527" spans="1:14" ht="18" customHeight="1" x14ac:dyDescent="0.25">
      <c r="A527" s="119" t="s">
        <v>305</v>
      </c>
      <c r="B527" s="159">
        <v>41927</v>
      </c>
      <c r="C527" s="118" t="s">
        <v>7477</v>
      </c>
      <c r="D527" s="119" t="s">
        <v>54</v>
      </c>
      <c r="E527" s="162">
        <v>10264495</v>
      </c>
      <c r="F527" s="119">
        <v>28469172</v>
      </c>
      <c r="G527" s="119">
        <v>2704003</v>
      </c>
      <c r="H527" s="120" t="str">
        <f>IF(G527="","",VLOOKUP(G527,ARANCEL!$B$5:$D$121,2,FALSE))</f>
        <v xml:space="preserve">CORONA PERIFERICA CON PERNO MUÑON COLADO </v>
      </c>
      <c r="I527" s="121" t="s">
        <v>312</v>
      </c>
      <c r="J527" s="119">
        <v>1</v>
      </c>
      <c r="K527" s="122">
        <f>IF(G527="","",VLOOKUP(G527,ARANCEL!$B$5:$D$121,3,FALSE)*J527)</f>
        <v>32612</v>
      </c>
      <c r="L527" s="1229" t="s">
        <v>8279</v>
      </c>
      <c r="M527" s="1229">
        <v>4500259624</v>
      </c>
      <c r="N527" s="1229" t="s">
        <v>8292</v>
      </c>
    </row>
    <row r="528" spans="1:14" ht="18" customHeight="1" x14ac:dyDescent="0.25">
      <c r="A528" s="119" t="s">
        <v>305</v>
      </c>
      <c r="B528" s="164">
        <v>42013</v>
      </c>
      <c r="C528" s="118" t="s">
        <v>1029</v>
      </c>
      <c r="D528" s="119" t="s">
        <v>50</v>
      </c>
      <c r="E528" s="162">
        <v>10307499</v>
      </c>
      <c r="F528" s="119">
        <v>30083491</v>
      </c>
      <c r="G528" s="119">
        <v>2704005</v>
      </c>
      <c r="H528" s="120" t="str">
        <f>IF(G528="","",VLOOKUP(G528,ARANCEL!$B$5:$D$121,2,FALSE))</f>
        <v>PROVISORIO</v>
      </c>
      <c r="I528" s="121" t="s">
        <v>315</v>
      </c>
      <c r="J528" s="119">
        <v>1</v>
      </c>
      <c r="K528" s="122">
        <f>IF(G528="","",VLOOKUP(G528,ARANCEL!$B$5:$D$121,3,FALSE)*J528)</f>
        <v>3250</v>
      </c>
      <c r="L528" s="1235" t="str">
        <f>IF(E528="","","IMPAGO")</f>
        <v>IMPAGO</v>
      </c>
      <c r="M528" s="1235" t="str">
        <f>IF(L528="IMPAGO","SIN O.C.","")</f>
        <v>SIN O.C.</v>
      </c>
      <c r="N528" s="1235" t="str">
        <f>IF(L528="IMPAGO","SIN FACT.","")</f>
        <v>SIN FACT.</v>
      </c>
    </row>
    <row r="529" spans="1:15" ht="18" customHeight="1" x14ac:dyDescent="0.25">
      <c r="A529" s="119" t="s">
        <v>606</v>
      </c>
      <c r="B529" s="164">
        <v>42019</v>
      </c>
      <c r="C529" s="118" t="s">
        <v>1029</v>
      </c>
      <c r="D529" s="119" t="s">
        <v>50</v>
      </c>
      <c r="E529" s="162">
        <v>10308936</v>
      </c>
      <c r="F529" s="119">
        <v>30083491</v>
      </c>
      <c r="G529" s="119">
        <v>2704003</v>
      </c>
      <c r="H529" s="120" t="str">
        <f>IF(G529="","",VLOOKUP(G529,ARANCEL!$B$5:$D$121,2,FALSE))</f>
        <v xml:space="preserve">CORONA PERIFERICA CON PERNO MUÑON COLADO </v>
      </c>
      <c r="I529" s="121" t="s">
        <v>315</v>
      </c>
      <c r="J529" s="119">
        <v>1</v>
      </c>
      <c r="K529" s="122">
        <f>IF(G529="","",VLOOKUP(G529,ARANCEL!$B$5:$D$121,3,FALSE)*J529)</f>
        <v>32612</v>
      </c>
      <c r="L529" s="1235" t="str">
        <f>IF(E529="","","IMPAGO")</f>
        <v>IMPAGO</v>
      </c>
      <c r="M529" s="1235" t="str">
        <f>IF(L529="IMPAGO","SIN O.C.","")</f>
        <v>SIN O.C.</v>
      </c>
      <c r="N529" s="1235" t="str">
        <f>IF(L529="IMPAGO","SIN FACT.","")</f>
        <v>SIN FACT.</v>
      </c>
    </row>
    <row r="530" spans="1:15" ht="18" customHeight="1" x14ac:dyDescent="0.25">
      <c r="A530" s="169" t="s">
        <v>305</v>
      </c>
      <c r="B530" s="159">
        <v>41715</v>
      </c>
      <c r="C530" s="118" t="s">
        <v>3327</v>
      </c>
      <c r="D530" s="119" t="s">
        <v>3328</v>
      </c>
      <c r="E530" s="162">
        <v>10181274</v>
      </c>
      <c r="F530" s="119">
        <v>24337663</v>
      </c>
      <c r="G530" s="119">
        <v>2708011</v>
      </c>
      <c r="H530" s="120" t="str">
        <f>IF(G530="","",VLOOKUP(G530,ARANCEL!$B$5:$D$121,2,FALSE))</f>
        <v xml:space="preserve">MODELO DE ESTUDIO </v>
      </c>
      <c r="I530" s="121"/>
      <c r="J530" s="119">
        <v>1</v>
      </c>
      <c r="K530" s="122">
        <f>IF(G530="","",VLOOKUP(G530,ARANCEL!$B$5:$D$121,3,FALSE)*J530)</f>
        <v>1507</v>
      </c>
      <c r="L530" s="1229" t="s">
        <v>3058</v>
      </c>
      <c r="M530" s="1229">
        <v>4500225625</v>
      </c>
      <c r="N530" s="1229">
        <v>8909</v>
      </c>
    </row>
    <row r="531" spans="1:15" ht="18" customHeight="1" x14ac:dyDescent="0.25">
      <c r="A531" s="119" t="s">
        <v>305</v>
      </c>
      <c r="B531" s="159">
        <v>41715</v>
      </c>
      <c r="C531" s="118" t="s">
        <v>3327</v>
      </c>
      <c r="D531" s="119" t="s">
        <v>3328</v>
      </c>
      <c r="E531" s="162">
        <v>10181274</v>
      </c>
      <c r="F531" s="119">
        <v>24337663</v>
      </c>
      <c r="G531" s="119">
        <v>2707003</v>
      </c>
      <c r="H531" s="120" t="str">
        <f>IF(G531="","",VLOOKUP(G531,ARANCEL!$B$5:$D$121,2,FALSE))</f>
        <v xml:space="preserve">ESTAMPADO </v>
      </c>
      <c r="I531" s="121" t="s">
        <v>306</v>
      </c>
      <c r="J531" s="119">
        <v>1</v>
      </c>
      <c r="K531" s="122">
        <f>IF(G531="","",VLOOKUP(G531,ARANCEL!$B$5:$D$121,3,FALSE)*J531)</f>
        <v>6028</v>
      </c>
      <c r="L531" s="1229" t="s">
        <v>3058</v>
      </c>
      <c r="M531" s="1229">
        <v>4500225625</v>
      </c>
      <c r="N531" s="1229">
        <v>8909</v>
      </c>
    </row>
    <row r="532" spans="1:15" ht="18" customHeight="1" x14ac:dyDescent="0.25">
      <c r="A532" s="119" t="s">
        <v>606</v>
      </c>
      <c r="B532" s="159">
        <v>41722</v>
      </c>
      <c r="C532" s="118" t="s">
        <v>1095</v>
      </c>
      <c r="D532" s="119" t="s">
        <v>50</v>
      </c>
      <c r="E532" s="162">
        <v>10183409</v>
      </c>
      <c r="F532" s="119">
        <v>24404212</v>
      </c>
      <c r="G532" s="119">
        <v>2704003</v>
      </c>
      <c r="H532" s="120" t="str">
        <f>IF(G532="","",VLOOKUP(G532,ARANCEL!$B$5:$D$121,2,FALSE))</f>
        <v xml:space="preserve">CORONA PERIFERICA CON PERNO MUÑON COLADO </v>
      </c>
      <c r="I532" s="121" t="s">
        <v>7400</v>
      </c>
      <c r="J532" s="119">
        <v>2</v>
      </c>
      <c r="K532" s="122">
        <f>IF(G532="","",VLOOKUP(G532,ARANCEL!$B$5:$D$121,3,FALSE)*J532)</f>
        <v>65224</v>
      </c>
      <c r="L532" s="1229" t="s">
        <v>3058</v>
      </c>
      <c r="M532" s="1229">
        <v>4500225618</v>
      </c>
      <c r="N532" s="1229">
        <v>8902</v>
      </c>
    </row>
    <row r="533" spans="1:15" ht="18" customHeight="1" x14ac:dyDescent="0.25">
      <c r="A533" s="119" t="s">
        <v>305</v>
      </c>
      <c r="B533" s="159">
        <v>41730</v>
      </c>
      <c r="C533" s="118" t="s">
        <v>1095</v>
      </c>
      <c r="D533" s="119" t="s">
        <v>50</v>
      </c>
      <c r="E533" s="162">
        <v>10184922</v>
      </c>
      <c r="F533" s="119">
        <v>24404212</v>
      </c>
      <c r="G533" s="119">
        <v>2704003</v>
      </c>
      <c r="H533" s="120" t="str">
        <f>IF(G533="","",VLOOKUP(G533,ARANCEL!$B$5:$D$121,2,FALSE))</f>
        <v xml:space="preserve">CORONA PERIFERICA CON PERNO MUÑON COLADO </v>
      </c>
      <c r="I533" s="121" t="s">
        <v>760</v>
      </c>
      <c r="J533" s="119">
        <v>2</v>
      </c>
      <c r="K533" s="122">
        <f>IF(G533="","",VLOOKUP(G533,ARANCEL!$B$5:$D$121,3,FALSE)*J533)</f>
        <v>65224</v>
      </c>
      <c r="L533" s="1229" t="s">
        <v>4612</v>
      </c>
      <c r="M533" s="1229">
        <v>4500229931</v>
      </c>
      <c r="N533" s="1229">
        <v>9226</v>
      </c>
    </row>
    <row r="534" spans="1:15" ht="18" customHeight="1" x14ac:dyDescent="0.25">
      <c r="A534" s="169" t="s">
        <v>313</v>
      </c>
      <c r="B534" s="159">
        <v>41730</v>
      </c>
      <c r="C534" s="118" t="s">
        <v>1095</v>
      </c>
      <c r="D534" s="119" t="s">
        <v>4591</v>
      </c>
      <c r="E534" s="162">
        <v>10167463</v>
      </c>
      <c r="F534" s="119">
        <v>24404212</v>
      </c>
      <c r="G534" s="119">
        <v>2704005</v>
      </c>
      <c r="H534" s="120" t="str">
        <f>IF(G534="","",VLOOKUP(G534,ARANCEL!$B$5:$D$121,2,FALSE))</f>
        <v>PROVISORIO</v>
      </c>
      <c r="I534" s="121"/>
      <c r="J534" s="119">
        <v>1</v>
      </c>
      <c r="K534" s="122">
        <f>IF(G534="","",VLOOKUP(G534,ARANCEL!$B$5:$D$121,3,FALSE)*J534)</f>
        <v>3250</v>
      </c>
      <c r="L534" s="1229" t="s">
        <v>4612</v>
      </c>
      <c r="M534" s="1229">
        <v>4500229931</v>
      </c>
      <c r="N534" s="1229">
        <v>9226</v>
      </c>
    </row>
    <row r="535" spans="1:15" ht="18" customHeight="1" x14ac:dyDescent="0.25">
      <c r="A535" s="119" t="s">
        <v>305</v>
      </c>
      <c r="B535" s="159">
        <v>41807</v>
      </c>
      <c r="C535" s="118" t="s">
        <v>5182</v>
      </c>
      <c r="D535" s="119" t="s">
        <v>60</v>
      </c>
      <c r="E535" s="162">
        <v>10212300</v>
      </c>
      <c r="F535" s="119">
        <v>25457478</v>
      </c>
      <c r="G535" s="119">
        <v>2704005</v>
      </c>
      <c r="H535" s="120" t="str">
        <f>IF(G535="","",VLOOKUP(G535,ARANCEL!$B$5:$D$121,2,FALSE))</f>
        <v>PROVISORIO</v>
      </c>
      <c r="I535" s="121" t="s">
        <v>312</v>
      </c>
      <c r="J535" s="119">
        <v>1</v>
      </c>
      <c r="K535" s="122">
        <f>IF(G535="","",VLOOKUP(G535,ARANCEL!$B$5:$D$121,3,FALSE)*J535)</f>
        <v>3250</v>
      </c>
      <c r="L535" s="1229" t="s">
        <v>5742</v>
      </c>
      <c r="M535" s="1229">
        <v>4500239309</v>
      </c>
      <c r="N535" s="1229" t="s">
        <v>5749</v>
      </c>
    </row>
    <row r="536" spans="1:15" ht="18" customHeight="1" x14ac:dyDescent="0.25">
      <c r="A536" s="119" t="s">
        <v>305</v>
      </c>
      <c r="B536" s="159">
        <v>41829</v>
      </c>
      <c r="C536" s="118" t="s">
        <v>5182</v>
      </c>
      <c r="D536" s="119" t="s">
        <v>60</v>
      </c>
      <c r="E536" s="162">
        <v>10222558</v>
      </c>
      <c r="F536" s="119">
        <v>25457478</v>
      </c>
      <c r="G536" s="119">
        <v>2704003</v>
      </c>
      <c r="H536" s="120" t="str">
        <f>IF(G536="","",VLOOKUP(G536,ARANCEL!$B$5:$D$121,2,FALSE))</f>
        <v xml:space="preserve">CORONA PERIFERICA CON PERNO MUÑON COLADO </v>
      </c>
      <c r="I536" s="121" t="s">
        <v>312</v>
      </c>
      <c r="J536" s="119">
        <v>1</v>
      </c>
      <c r="K536" s="122">
        <f>IF(G536="","",VLOOKUP(G536,ARANCEL!$B$5:$D$121,3,FALSE)*J536)</f>
        <v>32612</v>
      </c>
      <c r="L536" s="1229" t="s">
        <v>6017</v>
      </c>
      <c r="M536" s="1229">
        <v>4500243244</v>
      </c>
      <c r="N536" s="1229">
        <v>9785</v>
      </c>
    </row>
    <row r="537" spans="1:15" ht="18" customHeight="1" x14ac:dyDescent="0.25">
      <c r="A537" s="169" t="s">
        <v>305</v>
      </c>
      <c r="B537" s="159">
        <v>41719</v>
      </c>
      <c r="C537" s="118" t="s">
        <v>3429</v>
      </c>
      <c r="D537" s="119" t="s">
        <v>1060</v>
      </c>
      <c r="E537" s="162">
        <v>10182154</v>
      </c>
      <c r="F537" s="119">
        <v>25521218</v>
      </c>
      <c r="G537" s="119">
        <v>2708011</v>
      </c>
      <c r="H537" s="120" t="str">
        <f>IF(G537="","",VLOOKUP(G537,ARANCEL!$B$5:$D$121,2,FALSE))</f>
        <v xml:space="preserve">MODELO DE ESTUDIO </v>
      </c>
      <c r="I537" s="121"/>
      <c r="J537" s="119">
        <v>1</v>
      </c>
      <c r="K537" s="122">
        <f>IF(G537="","",VLOOKUP(G537,ARANCEL!$B$5:$D$121,3,FALSE)*J537)</f>
        <v>1507</v>
      </c>
      <c r="L537" s="1229" t="s">
        <v>3058</v>
      </c>
      <c r="M537" s="1229">
        <v>4500225626</v>
      </c>
      <c r="N537" s="1229">
        <v>8910</v>
      </c>
    </row>
    <row r="538" spans="1:15" ht="18" customHeight="1" x14ac:dyDescent="0.25">
      <c r="A538" s="119" t="s">
        <v>305</v>
      </c>
      <c r="B538" s="159">
        <v>41719</v>
      </c>
      <c r="C538" s="118" t="s">
        <v>3429</v>
      </c>
      <c r="D538" s="119" t="s">
        <v>1060</v>
      </c>
      <c r="E538" s="162">
        <v>10182154</v>
      </c>
      <c r="F538" s="119">
        <v>25521218</v>
      </c>
      <c r="G538" s="119">
        <v>2707001</v>
      </c>
      <c r="H538" s="120" t="str">
        <f>IF(G538="","",VLOOKUP(G538,ARANCEL!$B$5:$D$121,2,FALSE))</f>
        <v xml:space="preserve">PLANO DE RELAJACION </v>
      </c>
      <c r="I538" s="121" t="s">
        <v>306</v>
      </c>
      <c r="J538" s="119">
        <v>1</v>
      </c>
      <c r="K538" s="122">
        <f>IF(G538="","",VLOOKUP(G538,ARANCEL!$B$5:$D$121,3,FALSE)*J538)</f>
        <v>9221</v>
      </c>
      <c r="L538" s="1229" t="s">
        <v>3058</v>
      </c>
      <c r="M538" s="1229">
        <v>4500225625</v>
      </c>
      <c r="N538" s="1229">
        <v>8909</v>
      </c>
    </row>
    <row r="539" spans="1:15" ht="18" customHeight="1" x14ac:dyDescent="0.25">
      <c r="A539" s="119" t="s">
        <v>305</v>
      </c>
      <c r="B539" s="159">
        <v>41761</v>
      </c>
      <c r="C539" s="118" t="s">
        <v>4244</v>
      </c>
      <c r="D539" s="119" t="s">
        <v>52</v>
      </c>
      <c r="E539" s="162">
        <v>10192516</v>
      </c>
      <c r="F539" s="119">
        <v>25611979</v>
      </c>
      <c r="G539" s="119">
        <v>2705003</v>
      </c>
      <c r="H539" s="120" t="str">
        <f>IF(G539="","",VLOOKUP(G539,ARANCEL!$B$5:$D$121,2,FALSE))</f>
        <v>INCRUSTACION ESTETICA (ART-GLASS O CERAMICA)</v>
      </c>
      <c r="I539" s="121" t="s">
        <v>322</v>
      </c>
      <c r="J539" s="119">
        <v>1</v>
      </c>
      <c r="K539" s="122">
        <f>IF(G539="","",VLOOKUP(G539,ARANCEL!$B$5:$D$121,3,FALSE)*J539)</f>
        <v>15676</v>
      </c>
      <c r="L539" s="1229" t="s">
        <v>4612</v>
      </c>
      <c r="M539" s="1229">
        <v>4500229948</v>
      </c>
      <c r="N539" s="1229">
        <v>9172</v>
      </c>
    </row>
    <row r="540" spans="1:15" ht="18" customHeight="1" x14ac:dyDescent="0.25">
      <c r="A540" s="119" t="s">
        <v>305</v>
      </c>
      <c r="B540" s="159">
        <v>41918</v>
      </c>
      <c r="C540" s="118" t="s">
        <v>7492</v>
      </c>
      <c r="D540" s="119" t="s">
        <v>804</v>
      </c>
      <c r="E540" s="162">
        <v>10261609</v>
      </c>
      <c r="F540" s="119">
        <v>28764192</v>
      </c>
      <c r="G540" s="119">
        <v>2704005</v>
      </c>
      <c r="H540" s="120" t="s">
        <v>156</v>
      </c>
      <c r="I540" s="121" t="s">
        <v>317</v>
      </c>
      <c r="J540" s="119">
        <v>1</v>
      </c>
      <c r="K540" s="122">
        <v>3250</v>
      </c>
      <c r="L540" s="1229" t="s">
        <v>8279</v>
      </c>
      <c r="M540" s="1229">
        <v>4500257377</v>
      </c>
      <c r="N540" s="1229" t="s">
        <v>8280</v>
      </c>
    </row>
    <row r="541" spans="1:15" ht="18" customHeight="1" x14ac:dyDescent="0.25">
      <c r="A541" s="119" t="s">
        <v>305</v>
      </c>
      <c r="B541" s="159">
        <v>41928</v>
      </c>
      <c r="C541" s="118" t="s">
        <v>7492</v>
      </c>
      <c r="D541" s="119" t="s">
        <v>804</v>
      </c>
      <c r="E541" s="162">
        <v>10265417</v>
      </c>
      <c r="F541" s="119">
        <v>28764192</v>
      </c>
      <c r="G541" s="119">
        <v>2704003</v>
      </c>
      <c r="H541" s="120" t="str">
        <f>IF(G541="","",VLOOKUP(G541,ARANCEL!$B$5:$D$121,2,FALSE))</f>
        <v xml:space="preserve">CORONA PERIFERICA CON PERNO MUÑON COLADO </v>
      </c>
      <c r="I541" s="121" t="s">
        <v>317</v>
      </c>
      <c r="J541" s="119">
        <v>1</v>
      </c>
      <c r="K541" s="122">
        <f>IF(G541="","",VLOOKUP(G541,ARANCEL!$B$5:$D$121,3,FALSE)*J541)</f>
        <v>32612</v>
      </c>
      <c r="L541" s="1229" t="s">
        <v>8279</v>
      </c>
      <c r="M541" s="1229">
        <v>4500259624</v>
      </c>
      <c r="N541" s="1229" t="s">
        <v>8292</v>
      </c>
    </row>
    <row r="542" spans="1:15" ht="18" customHeight="1" x14ac:dyDescent="0.25">
      <c r="A542" s="119" t="s">
        <v>305</v>
      </c>
      <c r="B542" s="164">
        <v>42023</v>
      </c>
      <c r="C542" s="118" t="s">
        <v>9530</v>
      </c>
      <c r="D542" s="119" t="s">
        <v>58</v>
      </c>
      <c r="E542" s="162">
        <v>10309211</v>
      </c>
      <c r="F542" s="119">
        <v>27554398</v>
      </c>
      <c r="G542" s="119">
        <v>2705003</v>
      </c>
      <c r="H542" s="120" t="str">
        <f>IF(G542="","",VLOOKUP(G542,ARANCEL!$B$5:$D$121,2,FALSE))</f>
        <v>INCRUSTACION ESTETICA (ART-GLASS O CERAMICA)</v>
      </c>
      <c r="I542" s="121" t="s">
        <v>312</v>
      </c>
      <c r="J542" s="119">
        <v>1</v>
      </c>
      <c r="K542" s="122">
        <f>IF(G542="","",VLOOKUP(G542,ARANCEL!$B$5:$D$121,3,FALSE)*J542)</f>
        <v>15676</v>
      </c>
      <c r="L542" s="1235" t="str">
        <f>IF(E542="","","IMPAGO")</f>
        <v>IMPAGO</v>
      </c>
      <c r="M542" s="1235" t="str">
        <f>IF(L542="IMPAGO","SIN O.C.","")</f>
        <v>SIN O.C.</v>
      </c>
      <c r="N542" s="1235" t="str">
        <f>IF(L542="IMPAGO","SIN FACT.","")</f>
        <v>SIN FACT.</v>
      </c>
    </row>
    <row r="543" spans="1:15" ht="18" customHeight="1" x14ac:dyDescent="0.25">
      <c r="A543" s="119" t="s">
        <v>305</v>
      </c>
      <c r="B543" s="164">
        <v>42023</v>
      </c>
      <c r="C543" s="118" t="s">
        <v>9530</v>
      </c>
      <c r="D543" s="119" t="s">
        <v>58</v>
      </c>
      <c r="E543" s="162">
        <v>10309211</v>
      </c>
      <c r="F543" s="119">
        <v>27554398</v>
      </c>
      <c r="G543" s="119">
        <v>2704005</v>
      </c>
      <c r="H543" s="120" t="str">
        <f>IF(G543="","",VLOOKUP(G543,ARANCEL!$B$5:$D$121,2,FALSE))</f>
        <v>PROVISORIO</v>
      </c>
      <c r="I543" s="121" t="s">
        <v>308</v>
      </c>
      <c r="J543" s="119">
        <v>1</v>
      </c>
      <c r="K543" s="122">
        <f>IF(G543="","",VLOOKUP(G543,ARANCEL!$B$5:$D$121,3,FALSE)*J543)</f>
        <v>3250</v>
      </c>
      <c r="L543" s="1235" t="str">
        <f>IF(E543="","","IMPAGO")</f>
        <v>IMPAGO</v>
      </c>
      <c r="M543" s="1235" t="str">
        <f>IF(L543="IMPAGO","SIN O.C.","")</f>
        <v>SIN O.C.</v>
      </c>
      <c r="N543" s="1235" t="str">
        <f>IF(L543="IMPAGO","SIN FACT.","")</f>
        <v>SIN FACT.</v>
      </c>
    </row>
    <row r="544" spans="1:15" x14ac:dyDescent="0.25">
      <c r="A544" s="119" t="s">
        <v>606</v>
      </c>
      <c r="B544" s="164">
        <v>42030</v>
      </c>
      <c r="C544" s="118" t="s">
        <v>9530</v>
      </c>
      <c r="D544" s="119" t="s">
        <v>58</v>
      </c>
      <c r="E544" s="162">
        <v>10312637</v>
      </c>
      <c r="F544" s="119">
        <v>27554398</v>
      </c>
      <c r="G544" s="119">
        <v>2704003</v>
      </c>
      <c r="H544" s="120" t="str">
        <f>IF(G544="","",VLOOKUP(G544,ARANCEL!$B$5:$D$121,2,FALSE))</f>
        <v xml:space="preserve">CORONA PERIFERICA CON PERNO MUÑON COLADO </v>
      </c>
      <c r="I544" s="121" t="s">
        <v>308</v>
      </c>
      <c r="J544" s="119">
        <v>1</v>
      </c>
      <c r="K544" s="122">
        <f>IF(G544="","",VLOOKUP(G544,ARANCEL!$B$5:$D$121,3,FALSE)*J544)</f>
        <v>32612</v>
      </c>
      <c r="L544" s="1235" t="str">
        <f>IF(E544="","","IMPAGO")</f>
        <v>IMPAGO</v>
      </c>
      <c r="M544" s="1235" t="str">
        <f>IF(L544="IMPAGO","SIN O.C.","")</f>
        <v>SIN O.C.</v>
      </c>
      <c r="N544" s="1235" t="str">
        <f>IF(L544="IMPAGO","SIN FACT.","")</f>
        <v>SIN FACT.</v>
      </c>
      <c r="O544" s="7"/>
    </row>
    <row r="545" spans="1:14" ht="18" customHeight="1" x14ac:dyDescent="0.25">
      <c r="A545" s="119" t="s">
        <v>305</v>
      </c>
      <c r="B545" s="159">
        <v>41806</v>
      </c>
      <c r="C545" s="118" t="s">
        <v>5106</v>
      </c>
      <c r="D545" s="119" t="s">
        <v>58</v>
      </c>
      <c r="E545" s="162">
        <v>10210617</v>
      </c>
      <c r="F545" s="119">
        <v>26820582</v>
      </c>
      <c r="G545" s="119">
        <v>2705003</v>
      </c>
      <c r="H545" s="120" t="str">
        <f>IF(G545="","",VLOOKUP(G545,ARANCEL!$B$5:$D$121,2,FALSE))</f>
        <v>INCRUSTACION ESTETICA (ART-GLASS O CERAMICA)</v>
      </c>
      <c r="I545" s="121" t="s">
        <v>318</v>
      </c>
      <c r="J545" s="119">
        <v>1</v>
      </c>
      <c r="K545" s="122">
        <f>IF(G545="","",VLOOKUP(G545,ARANCEL!$B$5:$D$121,3,FALSE)*J545)</f>
        <v>15676</v>
      </c>
      <c r="L545" s="1229" t="s">
        <v>5742</v>
      </c>
      <c r="M545" s="1229">
        <v>4500239309</v>
      </c>
      <c r="N545" s="1229" t="s">
        <v>5749</v>
      </c>
    </row>
    <row r="546" spans="1:14" ht="18" customHeight="1" x14ac:dyDescent="0.25">
      <c r="A546" s="169" t="s">
        <v>305</v>
      </c>
      <c r="B546" s="159">
        <v>41985</v>
      </c>
      <c r="C546" s="118" t="s">
        <v>8827</v>
      </c>
      <c r="D546" s="119" t="s">
        <v>1060</v>
      </c>
      <c r="E546" s="162">
        <v>10293588</v>
      </c>
      <c r="F546" s="119">
        <v>29794596</v>
      </c>
      <c r="G546" s="119">
        <v>2708011</v>
      </c>
      <c r="H546" s="120" t="str">
        <f>IF(G546="","",VLOOKUP(G546,ARANCEL!$B$5:$D$121,2,FALSE))</f>
        <v xml:space="preserve">MODELO DE ESTUDIO </v>
      </c>
      <c r="I546" s="121" t="s">
        <v>306</v>
      </c>
      <c r="J546" s="119">
        <v>1</v>
      </c>
      <c r="K546" s="122">
        <f>IF(G546="","",VLOOKUP(G546,ARANCEL!$B$5:$D$121,3,FALSE)*J546)</f>
        <v>1507</v>
      </c>
      <c r="L546" s="1349" t="s">
        <v>9431</v>
      </c>
      <c r="M546" s="1349">
        <v>4500269103</v>
      </c>
      <c r="N546" s="1349" t="s">
        <v>9457</v>
      </c>
    </row>
    <row r="547" spans="1:14" ht="18" customHeight="1" x14ac:dyDescent="0.25">
      <c r="A547" s="119" t="s">
        <v>305</v>
      </c>
      <c r="B547" s="159">
        <v>41985</v>
      </c>
      <c r="C547" s="118" t="s">
        <v>8827</v>
      </c>
      <c r="D547" s="119" t="s">
        <v>1060</v>
      </c>
      <c r="E547" s="162">
        <v>10293588</v>
      </c>
      <c r="F547" s="119">
        <v>29794596</v>
      </c>
      <c r="G547" s="119">
        <v>2707001</v>
      </c>
      <c r="H547" s="120" t="str">
        <f>IF(G547="","",VLOOKUP(G547,ARANCEL!$B$5:$D$121,2,FALSE))</f>
        <v xml:space="preserve">PLANO DE RELAJACION </v>
      </c>
      <c r="I547" s="121" t="s">
        <v>306</v>
      </c>
      <c r="J547" s="119">
        <v>1</v>
      </c>
      <c r="K547" s="122">
        <f>IF(G547="","",VLOOKUP(G547,ARANCEL!$B$5:$D$121,3,FALSE)*J547)</f>
        <v>9221</v>
      </c>
      <c r="L547" s="1349" t="s">
        <v>9431</v>
      </c>
      <c r="M547" s="1349">
        <v>4500269103</v>
      </c>
      <c r="N547" s="1349" t="s">
        <v>9457</v>
      </c>
    </row>
    <row r="548" spans="1:14" ht="18" customHeight="1" x14ac:dyDescent="0.25">
      <c r="A548" s="119" t="s">
        <v>305</v>
      </c>
      <c r="B548" s="159">
        <v>41934</v>
      </c>
      <c r="C548" s="118" t="s">
        <v>7760</v>
      </c>
      <c r="D548" s="119" t="s">
        <v>51</v>
      </c>
      <c r="E548" s="162">
        <v>10268126</v>
      </c>
      <c r="F548" s="119">
        <v>26397003</v>
      </c>
      <c r="G548" s="119">
        <v>2702048</v>
      </c>
      <c r="H548" s="120" t="str">
        <f>IF(G548="","",VLOOKUP(G548,ARANCEL!$B$5:$D$121,2,FALSE))</f>
        <v xml:space="preserve">SERVICIO LAB. IMPLANTE CORONA CEMENTADA/ATORNILLADA </v>
      </c>
      <c r="I548" s="121" t="s">
        <v>308</v>
      </c>
      <c r="J548" s="119">
        <v>1</v>
      </c>
      <c r="K548" s="122">
        <f>IF(G548="","",VLOOKUP(G548,ARANCEL!$B$5:$D$121,3,FALSE)*J548)</f>
        <v>43857</v>
      </c>
      <c r="L548" s="1229" t="s">
        <v>8279</v>
      </c>
      <c r="M548" s="1229">
        <v>4500257377</v>
      </c>
      <c r="N548" s="1229" t="s">
        <v>8280</v>
      </c>
    </row>
    <row r="549" spans="1:14" ht="18.75" customHeight="1" x14ac:dyDescent="0.25">
      <c r="A549" s="119" t="s">
        <v>305</v>
      </c>
      <c r="B549" s="159">
        <v>41968</v>
      </c>
      <c r="C549" s="118" t="s">
        <v>8472</v>
      </c>
      <c r="D549" s="119" t="s">
        <v>54</v>
      </c>
      <c r="E549" s="162">
        <v>10284485</v>
      </c>
      <c r="F549" s="119">
        <v>24343906</v>
      </c>
      <c r="G549" s="119">
        <v>2702048</v>
      </c>
      <c r="H549" s="120" t="str">
        <f>IF(G549="","",VLOOKUP(G549,ARANCEL!$B$5:$D$121,2,FALSE))</f>
        <v xml:space="preserve">SERVICIO LAB. IMPLANTE CORONA CEMENTADA/ATORNILLADA </v>
      </c>
      <c r="I549" s="121" t="s">
        <v>337</v>
      </c>
      <c r="J549" s="119">
        <v>1</v>
      </c>
      <c r="K549" s="122">
        <f>IF(G549="","",VLOOKUP(G549,ARANCEL!$B$5:$D$121,3,FALSE)*J549)</f>
        <v>43857</v>
      </c>
      <c r="L549" s="1229" t="s">
        <v>8256</v>
      </c>
      <c r="M549" s="1229">
        <v>4500264843</v>
      </c>
      <c r="N549" s="1229" t="s">
        <v>8929</v>
      </c>
    </row>
    <row r="550" spans="1:14" ht="18.75" customHeight="1" x14ac:dyDescent="0.25">
      <c r="A550" s="119" t="s">
        <v>313</v>
      </c>
      <c r="B550" s="159">
        <v>41652</v>
      </c>
      <c r="C550" s="118" t="s">
        <v>1103</v>
      </c>
      <c r="D550" s="119" t="s">
        <v>711</v>
      </c>
      <c r="E550" s="162">
        <v>10168887</v>
      </c>
      <c r="F550" s="119">
        <v>23337115</v>
      </c>
      <c r="G550" s="119">
        <v>2708011</v>
      </c>
      <c r="H550" s="120" t="str">
        <f>IF(G550="","",VLOOKUP(G550,ARANCEL!$B$5:$D$121,2,FALSE))</f>
        <v xml:space="preserve">MODELO DE ESTUDIO </v>
      </c>
      <c r="I550" s="121"/>
      <c r="J550" s="119">
        <v>1</v>
      </c>
      <c r="K550" s="122">
        <f>IF(G550="","",VLOOKUP(G550,ARANCEL!$B$5:$D$121,3,FALSE)*J550)</f>
        <v>1507</v>
      </c>
      <c r="L550" s="1229" t="s">
        <v>2842</v>
      </c>
      <c r="M550" s="1229">
        <v>4500216185</v>
      </c>
      <c r="N550" s="1229">
        <v>8379</v>
      </c>
    </row>
    <row r="551" spans="1:14" ht="18" customHeight="1" x14ac:dyDescent="0.25">
      <c r="A551" s="119" t="s">
        <v>305</v>
      </c>
      <c r="B551" s="159">
        <v>41652</v>
      </c>
      <c r="C551" s="118" t="s">
        <v>1103</v>
      </c>
      <c r="D551" s="119" t="s">
        <v>711</v>
      </c>
      <c r="E551" s="162">
        <v>10168887</v>
      </c>
      <c r="F551" s="119">
        <v>23337115</v>
      </c>
      <c r="G551" s="119">
        <v>2707003</v>
      </c>
      <c r="H551" s="120" t="str">
        <f>IF(G551="","",VLOOKUP(G551,ARANCEL!$B$5:$D$121,2,FALSE))</f>
        <v xml:space="preserve">ESTAMPADO </v>
      </c>
      <c r="I551" s="121" t="s">
        <v>306</v>
      </c>
      <c r="J551" s="119">
        <v>1</v>
      </c>
      <c r="K551" s="122">
        <f>IF(G551="","",VLOOKUP(G551,ARANCEL!$B$5:$D$121,3,FALSE)*J551)</f>
        <v>6028</v>
      </c>
      <c r="L551" s="1229" t="s">
        <v>2842</v>
      </c>
      <c r="M551" s="1229">
        <v>4500216185</v>
      </c>
      <c r="N551" s="1229">
        <v>8379</v>
      </c>
    </row>
    <row r="552" spans="1:14" ht="18" customHeight="1" x14ac:dyDescent="0.25">
      <c r="A552" s="119" t="s">
        <v>305</v>
      </c>
      <c r="B552" s="159">
        <v>41855</v>
      </c>
      <c r="C552" s="118" t="s">
        <v>6158</v>
      </c>
      <c r="D552" s="119" t="s">
        <v>804</v>
      </c>
      <c r="E552" s="162">
        <v>10235026</v>
      </c>
      <c r="F552" s="119">
        <v>27424137</v>
      </c>
      <c r="G552" s="119">
        <v>2705003</v>
      </c>
      <c r="H552" s="120" t="str">
        <f>IF(G552="","",VLOOKUP(G552,ARANCEL!$B$5:$D$121,2,FALSE))</f>
        <v>INCRUSTACION ESTETICA (ART-GLASS O CERAMICA)</v>
      </c>
      <c r="I552" s="121" t="s">
        <v>326</v>
      </c>
      <c r="J552" s="119">
        <v>1</v>
      </c>
      <c r="K552" s="122">
        <f>IF(G552="","",VLOOKUP(G552,ARANCEL!$B$5:$D$121,3,FALSE)*J552)</f>
        <v>15676</v>
      </c>
      <c r="L552" s="1229" t="s">
        <v>6017</v>
      </c>
      <c r="M552" s="1229">
        <v>4500245416</v>
      </c>
      <c r="N552" s="1229">
        <v>9805</v>
      </c>
    </row>
    <row r="553" spans="1:14" ht="18" customHeight="1" x14ac:dyDescent="0.25">
      <c r="A553" s="119" t="s">
        <v>305</v>
      </c>
      <c r="B553" s="159">
        <v>41676</v>
      </c>
      <c r="C553" s="118" t="s">
        <v>2656</v>
      </c>
      <c r="D553" s="119" t="s">
        <v>63</v>
      </c>
      <c r="E553" s="162">
        <v>10172062</v>
      </c>
      <c r="F553" s="119">
        <v>24517812</v>
      </c>
      <c r="G553" s="119">
        <v>2708011</v>
      </c>
      <c r="H553" s="120" t="str">
        <f>IF(G553="","",VLOOKUP(G553,ARANCEL!$B$5:$D$121,2,FALSE))</f>
        <v xml:space="preserve">MODELO DE ESTUDIO </v>
      </c>
      <c r="I553" s="121"/>
      <c r="J553" s="119">
        <v>2</v>
      </c>
      <c r="K553" s="122">
        <f>IF(G553="","",VLOOKUP(G553,ARANCEL!$B$5:$D$121,3,FALSE)*J553)</f>
        <v>3014</v>
      </c>
      <c r="L553" s="1229" t="s">
        <v>2842</v>
      </c>
      <c r="M553" s="1229">
        <v>4500216198</v>
      </c>
      <c r="N553" s="1229">
        <v>8386</v>
      </c>
    </row>
    <row r="554" spans="1:14" ht="18" customHeight="1" x14ac:dyDescent="0.25">
      <c r="A554" s="119" t="s">
        <v>305</v>
      </c>
      <c r="B554" s="159">
        <v>41676</v>
      </c>
      <c r="C554" s="118" t="s">
        <v>2656</v>
      </c>
      <c r="D554" s="119" t="s">
        <v>63</v>
      </c>
      <c r="E554" s="162">
        <v>10172062</v>
      </c>
      <c r="F554" s="119">
        <v>24517812</v>
      </c>
      <c r="G554" s="119">
        <v>2707003</v>
      </c>
      <c r="H554" s="120" t="str">
        <f>IF(G554="","",VLOOKUP(G554,ARANCEL!$B$5:$D$121,2,FALSE))</f>
        <v xml:space="preserve">ESTAMPADO </v>
      </c>
      <c r="I554" s="121" t="s">
        <v>702</v>
      </c>
      <c r="J554" s="119">
        <v>2</v>
      </c>
      <c r="K554" s="122">
        <f>IF(G554="","",VLOOKUP(G554,ARANCEL!$B$5:$D$121,3,FALSE)*J554)</f>
        <v>12056</v>
      </c>
      <c r="L554" s="1229" t="s">
        <v>2842</v>
      </c>
      <c r="M554" s="1229">
        <v>4500216198</v>
      </c>
      <c r="N554" s="1229">
        <v>8386</v>
      </c>
    </row>
    <row r="555" spans="1:14" ht="18" customHeight="1" x14ac:dyDescent="0.25">
      <c r="A555" s="119" t="s">
        <v>305</v>
      </c>
      <c r="B555" s="164">
        <v>41899</v>
      </c>
      <c r="C555" s="118" t="s">
        <v>7076</v>
      </c>
      <c r="D555" s="119" t="s">
        <v>804</v>
      </c>
      <c r="E555" s="162">
        <v>10256585</v>
      </c>
      <c r="F555" s="119">
        <v>27311991</v>
      </c>
      <c r="G555" s="119">
        <v>2705003</v>
      </c>
      <c r="H555" s="120" t="str">
        <f>IF(G555="","",VLOOKUP(G555,ARANCEL!$B$5:$D$121,2,FALSE))</f>
        <v>INCRUSTACION ESTETICA (ART-GLASS O CERAMICA)</v>
      </c>
      <c r="I555" s="121" t="s">
        <v>337</v>
      </c>
      <c r="J555" s="119">
        <v>1</v>
      </c>
      <c r="K555" s="122">
        <f>IF(G555="","",VLOOKUP(G555,ARANCEL!$B$5:$D$121,3,FALSE)*J555)</f>
        <v>15676</v>
      </c>
      <c r="L555" s="1229" t="s">
        <v>8279</v>
      </c>
      <c r="M555" s="1229">
        <v>4500260619</v>
      </c>
      <c r="N555" s="1229" t="s">
        <v>8294</v>
      </c>
    </row>
    <row r="556" spans="1:14" ht="18" customHeight="1" x14ac:dyDescent="0.25">
      <c r="A556" s="119" t="s">
        <v>305</v>
      </c>
      <c r="B556" s="159">
        <v>41852</v>
      </c>
      <c r="C556" s="118" t="s">
        <v>6134</v>
      </c>
      <c r="D556" s="119" t="s">
        <v>720</v>
      </c>
      <c r="E556" s="162">
        <v>10234586</v>
      </c>
      <c r="F556" s="119">
        <v>27278751</v>
      </c>
      <c r="G556" s="119">
        <v>2705004</v>
      </c>
      <c r="H556" s="120" t="str">
        <f>IF(G556="","",VLOOKUP(G556,ARANCEL!$B$5:$D$121,2,FALSE))</f>
        <v>CARILLA ESTETICA (ART-GLASS O CERAMICA)</v>
      </c>
      <c r="I556" s="121" t="s">
        <v>329</v>
      </c>
      <c r="J556" s="119">
        <v>1</v>
      </c>
      <c r="K556" s="122">
        <f>IF(G556="","",VLOOKUP(G556,ARANCEL!$B$5:$D$121,3,FALSE)*J556)</f>
        <v>26753</v>
      </c>
      <c r="L556" s="1229" t="s">
        <v>6017</v>
      </c>
      <c r="M556" s="1229">
        <v>4500245416</v>
      </c>
      <c r="N556" s="1229">
        <v>9805</v>
      </c>
    </row>
    <row r="557" spans="1:14" ht="18" customHeight="1" x14ac:dyDescent="0.25">
      <c r="A557" s="119" t="s">
        <v>305</v>
      </c>
      <c r="B557" s="164">
        <v>42017</v>
      </c>
      <c r="C557" s="118" t="s">
        <v>1077</v>
      </c>
      <c r="D557" s="119" t="s">
        <v>53</v>
      </c>
      <c r="E557" s="162">
        <v>10306955</v>
      </c>
      <c r="F557" s="119">
        <v>30151782</v>
      </c>
      <c r="G557" s="119">
        <v>2705003</v>
      </c>
      <c r="H557" s="120" t="str">
        <f>IF(G557="","",VLOOKUP(G557,ARANCEL!$B$5:$D$121,2,FALSE))</f>
        <v>INCRUSTACION ESTETICA (ART-GLASS O CERAMICA)</v>
      </c>
      <c r="I557" s="121" t="s">
        <v>317</v>
      </c>
      <c r="J557" s="119">
        <v>1</v>
      </c>
      <c r="K557" s="122">
        <f>IF(G557="","",VLOOKUP(G557,ARANCEL!$B$5:$D$121,3,FALSE)*J557)</f>
        <v>15676</v>
      </c>
      <c r="L557" s="1235" t="str">
        <f>IF(E557="","","IMPAGO")</f>
        <v>IMPAGO</v>
      </c>
      <c r="M557" s="1235" t="str">
        <f>IF(L557="IMPAGO","SIN O.C.","")</f>
        <v>SIN O.C.</v>
      </c>
      <c r="N557" s="1235" t="str">
        <f>IF(L557="IMPAGO","SIN FACT.","")</f>
        <v>SIN FACT.</v>
      </c>
    </row>
    <row r="558" spans="1:14" ht="18" customHeight="1" x14ac:dyDescent="0.25">
      <c r="A558" s="165" t="s">
        <v>305</v>
      </c>
      <c r="B558" s="159">
        <v>41509</v>
      </c>
      <c r="C558" s="118" t="s">
        <v>914</v>
      </c>
      <c r="D558" s="119" t="s">
        <v>739</v>
      </c>
      <c r="E558" s="162">
        <v>10152863</v>
      </c>
      <c r="F558" s="119">
        <v>22454751</v>
      </c>
      <c r="G558" s="119">
        <v>2704005</v>
      </c>
      <c r="H558" s="120" t="str">
        <f>IF(G558="","",VLOOKUP(G558,ARANCEL!$B$5:$D$121,2,FALSE))</f>
        <v>PROVISORIO</v>
      </c>
      <c r="I558" s="121" t="s">
        <v>326</v>
      </c>
      <c r="J558" s="119">
        <v>1</v>
      </c>
      <c r="K558" s="122">
        <f>IF(G558="","",VLOOKUP(G558,ARANCEL!$B$5:$D$121,3,FALSE)*J558)</f>
        <v>3250</v>
      </c>
      <c r="L558" s="1235" t="str">
        <f>IF(E558="","","IMPAGO")</f>
        <v>IMPAGO</v>
      </c>
      <c r="M558" s="1235" t="str">
        <f>IF(L558="IMPAGO","SIN O.C.","")</f>
        <v>SIN O.C.</v>
      </c>
      <c r="N558" s="1235" t="str">
        <f>IF(L558="IMPAGO","SIN FACT.","")</f>
        <v>SIN FACT.</v>
      </c>
    </row>
    <row r="559" spans="1:14" ht="18" customHeight="1" x14ac:dyDescent="0.25">
      <c r="A559" s="119" t="s">
        <v>305</v>
      </c>
      <c r="B559" s="159">
        <v>41509</v>
      </c>
      <c r="C559" s="118" t="s">
        <v>914</v>
      </c>
      <c r="D559" s="119" t="s">
        <v>739</v>
      </c>
      <c r="E559" s="162">
        <v>10152863</v>
      </c>
      <c r="F559" s="119">
        <v>22454751</v>
      </c>
      <c r="G559" s="119">
        <v>2704003</v>
      </c>
      <c r="H559" s="120" t="str">
        <f>IF(G559="","",VLOOKUP(G559,ARANCEL!$B$5:$D$121,2,FALSE))</f>
        <v xml:space="preserve">CORONA PERIFERICA CON PERNO MUÑON COLADO </v>
      </c>
      <c r="I559" s="121" t="s">
        <v>326</v>
      </c>
      <c r="J559" s="119">
        <v>1</v>
      </c>
      <c r="K559" s="122">
        <f>IF(G559="","",VLOOKUP(G559,ARANCEL!$B$5:$D$121,3,FALSE)*J559)</f>
        <v>32612</v>
      </c>
      <c r="L559" s="1235" t="str">
        <f>IF(E559="","","IMPAGO")</f>
        <v>IMPAGO</v>
      </c>
      <c r="M559" s="1235" t="str">
        <f>IF(L559="IMPAGO","SIN O.C.","")</f>
        <v>SIN O.C.</v>
      </c>
      <c r="N559" s="1235" t="str">
        <f>IF(L559="IMPAGO","SIN FACT.","")</f>
        <v>SIN FACT.</v>
      </c>
    </row>
    <row r="560" spans="1:14" ht="18" customHeight="1" x14ac:dyDescent="0.25">
      <c r="A560" s="119" t="s">
        <v>305</v>
      </c>
      <c r="B560" s="159">
        <v>41828</v>
      </c>
      <c r="C560" s="118" t="s">
        <v>5591</v>
      </c>
      <c r="D560" s="119" t="s">
        <v>50</v>
      </c>
      <c r="E560" s="162">
        <v>10222992</v>
      </c>
      <c r="F560" s="119">
        <v>26537370</v>
      </c>
      <c r="G560" s="119">
        <v>2704005</v>
      </c>
      <c r="H560" s="120" t="str">
        <f>IF(G560="","",VLOOKUP(G560,ARANCEL!$B$5:$D$121,2,FALSE))</f>
        <v>PROVISORIO</v>
      </c>
      <c r="I560" s="121" t="s">
        <v>324</v>
      </c>
      <c r="J560" s="119">
        <v>1</v>
      </c>
      <c r="K560" s="122">
        <f>IF(G560="","",VLOOKUP(G560,ARANCEL!$B$5:$D$121,3,FALSE)*J560)</f>
        <v>3250</v>
      </c>
      <c r="L560" s="1229" t="s">
        <v>6017</v>
      </c>
      <c r="M560" s="1229">
        <v>4500243244</v>
      </c>
      <c r="N560" s="1229">
        <v>9785</v>
      </c>
    </row>
    <row r="561" spans="1:14" ht="18" customHeight="1" x14ac:dyDescent="0.25">
      <c r="A561" s="119" t="s">
        <v>305</v>
      </c>
      <c r="B561" s="159">
        <v>41941</v>
      </c>
      <c r="C561" s="118" t="s">
        <v>5591</v>
      </c>
      <c r="D561" s="119" t="s">
        <v>50</v>
      </c>
      <c r="E561" s="162">
        <v>10272363</v>
      </c>
      <c r="F561" s="119">
        <v>26537370</v>
      </c>
      <c r="G561" s="119">
        <v>2704003</v>
      </c>
      <c r="H561" s="120" t="str">
        <f>IF(G561="","",VLOOKUP(G561,ARANCEL!$B$5:$D$121,2,FALSE))</f>
        <v xml:space="preserve">CORONA PERIFERICA CON PERNO MUÑON COLADO </v>
      </c>
      <c r="I561" s="121" t="s">
        <v>324</v>
      </c>
      <c r="J561" s="119">
        <v>1</v>
      </c>
      <c r="K561" s="122">
        <f>IF(G561="","",VLOOKUP(G561,ARANCEL!$B$5:$D$121,3,FALSE)*J561)</f>
        <v>32612</v>
      </c>
      <c r="L561" s="1229" t="s">
        <v>8279</v>
      </c>
      <c r="M561" s="1229">
        <v>4500259624</v>
      </c>
      <c r="N561" s="1229" t="s">
        <v>8292</v>
      </c>
    </row>
    <row r="562" spans="1:14" ht="18" customHeight="1" x14ac:dyDescent="0.25">
      <c r="A562" s="119" t="s">
        <v>305</v>
      </c>
      <c r="B562" s="159">
        <v>41702</v>
      </c>
      <c r="C562" s="118" t="s">
        <v>3118</v>
      </c>
      <c r="D562" s="119" t="s">
        <v>56</v>
      </c>
      <c r="E562" s="162">
        <v>10178375</v>
      </c>
      <c r="F562" s="119">
        <v>25263198</v>
      </c>
      <c r="G562" s="119">
        <v>2705003</v>
      </c>
      <c r="H562" s="120" t="str">
        <f>IF(G562="","",VLOOKUP(G562,ARANCEL!$B$5:$D$121,2,FALSE))</f>
        <v>INCRUSTACION ESTETICA (ART-GLASS O CERAMICA)</v>
      </c>
      <c r="I562" s="121" t="s">
        <v>326</v>
      </c>
      <c r="J562" s="119">
        <v>1</v>
      </c>
      <c r="K562" s="122">
        <f>IF(G562="","",VLOOKUP(G562,ARANCEL!$B$5:$D$121,3,FALSE)*J562)</f>
        <v>15676</v>
      </c>
      <c r="L562" s="1229" t="s">
        <v>3438</v>
      </c>
      <c r="M562" s="1229">
        <v>4500220767</v>
      </c>
      <c r="N562" s="1229">
        <v>8610</v>
      </c>
    </row>
    <row r="563" spans="1:14" ht="18" customHeight="1" x14ac:dyDescent="0.25">
      <c r="A563" s="119" t="s">
        <v>305</v>
      </c>
      <c r="B563" s="159">
        <v>41772</v>
      </c>
      <c r="C563" s="118" t="s">
        <v>4469</v>
      </c>
      <c r="D563" s="119" t="s">
        <v>54</v>
      </c>
      <c r="E563" s="162">
        <v>10196325</v>
      </c>
      <c r="F563" s="119">
        <v>26390812</v>
      </c>
      <c r="G563" s="119">
        <v>2704005</v>
      </c>
      <c r="H563" s="120" t="str">
        <f>IF(G563="","",VLOOKUP(G563,ARANCEL!$B$5:$D$121,2,FALSE))</f>
        <v>PROVISORIO</v>
      </c>
      <c r="I563" s="121" t="s">
        <v>322</v>
      </c>
      <c r="J563" s="119">
        <v>1</v>
      </c>
      <c r="K563" s="122">
        <f>IF(G563="","",VLOOKUP(G563,ARANCEL!$B$5:$D$121,3,FALSE)*J563)</f>
        <v>3250</v>
      </c>
      <c r="L563" s="1229" t="s">
        <v>5292</v>
      </c>
      <c r="M563" s="1229">
        <v>4500235340</v>
      </c>
      <c r="N563" s="1229">
        <v>9394</v>
      </c>
    </row>
    <row r="564" spans="1:14" ht="18" customHeight="1" x14ac:dyDescent="0.25">
      <c r="A564" s="119" t="s">
        <v>305</v>
      </c>
      <c r="B564" s="159">
        <v>41820</v>
      </c>
      <c r="C564" s="118" t="s">
        <v>4469</v>
      </c>
      <c r="D564" s="119" t="s">
        <v>54</v>
      </c>
      <c r="E564" s="162">
        <v>10217635</v>
      </c>
      <c r="F564" s="119">
        <v>26390812</v>
      </c>
      <c r="G564" s="119">
        <v>2704003</v>
      </c>
      <c r="H564" s="120" t="str">
        <f>IF(G564="","",VLOOKUP(G564,ARANCEL!$B$5:$D$121,2,FALSE))</f>
        <v xml:space="preserve">CORONA PERIFERICA CON PERNO MUÑON COLADO </v>
      </c>
      <c r="I564" s="121" t="s">
        <v>322</v>
      </c>
      <c r="J564" s="119">
        <v>1</v>
      </c>
      <c r="K564" s="122">
        <f>IF(G564="","",VLOOKUP(G564,ARANCEL!$B$5:$D$121,3,FALSE)*J564)</f>
        <v>32612</v>
      </c>
      <c r="L564" s="1229" t="s">
        <v>5742</v>
      </c>
      <c r="M564" s="1229">
        <v>4500239314</v>
      </c>
      <c r="N564" s="1229" t="s">
        <v>5750</v>
      </c>
    </row>
    <row r="565" spans="1:14" ht="18" customHeight="1" x14ac:dyDescent="0.25">
      <c r="A565" s="119" t="s">
        <v>305</v>
      </c>
      <c r="B565" s="159">
        <v>41709</v>
      </c>
      <c r="C565" s="118" t="s">
        <v>4683</v>
      </c>
      <c r="D565" s="119" t="s">
        <v>57</v>
      </c>
      <c r="E565" s="162">
        <v>10180337</v>
      </c>
      <c r="F565" s="119">
        <v>25382116</v>
      </c>
      <c r="G565" s="119">
        <v>2704005</v>
      </c>
      <c r="H565" s="120" t="str">
        <f>IF(G565="","",VLOOKUP(G565,ARANCEL!$B$5:$D$121,2,FALSE))</f>
        <v>PROVISORIO</v>
      </c>
      <c r="I565" s="121" t="s">
        <v>316</v>
      </c>
      <c r="J565" s="119">
        <v>1</v>
      </c>
      <c r="K565" s="122">
        <f>IF(G565="","",VLOOKUP(G565,ARANCEL!$B$5:$D$121,3,FALSE)*J565)</f>
        <v>3250</v>
      </c>
      <c r="L565" s="1229" t="s">
        <v>3058</v>
      </c>
      <c r="M565" s="1229">
        <v>4500225621</v>
      </c>
      <c r="N565" s="1229">
        <v>8906</v>
      </c>
    </row>
    <row r="566" spans="1:14" ht="18" customHeight="1" x14ac:dyDescent="0.25">
      <c r="A566" s="119" t="s">
        <v>305</v>
      </c>
      <c r="B566" s="159">
        <v>41782</v>
      </c>
      <c r="C566" s="118" t="s">
        <v>4683</v>
      </c>
      <c r="D566" s="119" t="s">
        <v>57</v>
      </c>
      <c r="E566" s="162">
        <v>10200342</v>
      </c>
      <c r="F566" s="119">
        <v>25382116</v>
      </c>
      <c r="G566" s="119">
        <v>2704006</v>
      </c>
      <c r="H566" s="120" t="str">
        <f>IF(G566="","",VLOOKUP(G566,ARANCEL!$B$5:$D$121,2,FALSE))</f>
        <v xml:space="preserve">CERAMICA ALUMINOSA ANTERIOR O POSTERIOR </v>
      </c>
      <c r="I566" s="121" t="s">
        <v>316</v>
      </c>
      <c r="J566" s="119">
        <v>1</v>
      </c>
      <c r="K566" s="122">
        <f>IF(G566="","",VLOOKUP(G566,ARANCEL!$B$5:$D$121,3,FALSE)*J566)</f>
        <v>31487</v>
      </c>
      <c r="L566" s="1229" t="s">
        <v>5292</v>
      </c>
      <c r="M566" s="1229">
        <v>4500235335</v>
      </c>
      <c r="N566" s="1229">
        <v>9392</v>
      </c>
    </row>
    <row r="567" spans="1:14" ht="18" customHeight="1" x14ac:dyDescent="0.25">
      <c r="A567" s="119" t="s">
        <v>305</v>
      </c>
      <c r="B567" s="159">
        <v>41788</v>
      </c>
      <c r="C567" s="118" t="s">
        <v>4793</v>
      </c>
      <c r="D567" s="119" t="s">
        <v>804</v>
      </c>
      <c r="E567" s="162">
        <v>10202369</v>
      </c>
      <c r="F567" s="119">
        <v>26652571</v>
      </c>
      <c r="G567" s="119">
        <v>2705003</v>
      </c>
      <c r="H567" s="120" t="str">
        <f>IF(G567="","",VLOOKUP(G567,ARANCEL!$B$5:$D$121,2,FALSE))</f>
        <v>INCRUSTACION ESTETICA (ART-GLASS O CERAMICA)</v>
      </c>
      <c r="I567" s="121" t="s">
        <v>324</v>
      </c>
      <c r="J567" s="119">
        <v>1</v>
      </c>
      <c r="K567" s="122">
        <f>IF(G567="","",VLOOKUP(G567,ARANCEL!$B$5:$D$121,3,FALSE)*J567)</f>
        <v>15676</v>
      </c>
      <c r="L567" s="1229" t="s">
        <v>5292</v>
      </c>
      <c r="M567" s="1229">
        <v>4500235321</v>
      </c>
      <c r="N567" s="1229">
        <v>9404</v>
      </c>
    </row>
    <row r="568" spans="1:14" ht="18" customHeight="1" x14ac:dyDescent="0.25">
      <c r="A568" s="169" t="s">
        <v>305</v>
      </c>
      <c r="B568" s="159">
        <v>41831</v>
      </c>
      <c r="C568" s="118" t="s">
        <v>5626</v>
      </c>
      <c r="D568" s="119" t="s">
        <v>1060</v>
      </c>
      <c r="E568" s="162">
        <v>10222928</v>
      </c>
      <c r="F568" s="119">
        <v>27397145</v>
      </c>
      <c r="G568" s="119">
        <v>2708011</v>
      </c>
      <c r="H568" s="120" t="str">
        <f>IF(G568="","",VLOOKUP(G568,ARANCEL!$B$5:$D$121,2,FALSE))</f>
        <v xml:space="preserve">MODELO DE ESTUDIO </v>
      </c>
      <c r="I568" s="121" t="s">
        <v>306</v>
      </c>
      <c r="J568" s="119">
        <v>1</v>
      </c>
      <c r="K568" s="122">
        <f>IF(G568="","",VLOOKUP(G568,ARANCEL!$B$5:$D$121,3,FALSE)*J568)</f>
        <v>1507</v>
      </c>
      <c r="L568" s="1229" t="s">
        <v>6017</v>
      </c>
      <c r="M568" s="1229">
        <v>4500243244</v>
      </c>
      <c r="N568" s="1229">
        <v>9785</v>
      </c>
    </row>
    <row r="569" spans="1:14" ht="18" customHeight="1" x14ac:dyDescent="0.25">
      <c r="A569" s="119" t="s">
        <v>305</v>
      </c>
      <c r="B569" s="159">
        <v>41831</v>
      </c>
      <c r="C569" s="118" t="s">
        <v>5626</v>
      </c>
      <c r="D569" s="119" t="s">
        <v>1060</v>
      </c>
      <c r="E569" s="162">
        <v>10222928</v>
      </c>
      <c r="F569" s="119">
        <v>27397145</v>
      </c>
      <c r="G569" s="119">
        <v>2707001</v>
      </c>
      <c r="H569" s="120" t="str">
        <f>IF(G569="","",VLOOKUP(G569,ARANCEL!$B$5:$D$121,2,FALSE))</f>
        <v xml:space="preserve">PLANO DE RELAJACION </v>
      </c>
      <c r="I569" s="121" t="s">
        <v>306</v>
      </c>
      <c r="J569" s="119">
        <v>1</v>
      </c>
      <c r="K569" s="122">
        <f>IF(G569="","",VLOOKUP(G569,ARANCEL!$B$5:$D$121,3,FALSE)*J569)</f>
        <v>9221</v>
      </c>
      <c r="L569" s="1229" t="s">
        <v>6017</v>
      </c>
      <c r="M569" s="1229">
        <v>4500243244</v>
      </c>
      <c r="N569" s="1229">
        <v>9785</v>
      </c>
    </row>
    <row r="570" spans="1:14" ht="18" customHeight="1" x14ac:dyDescent="0.25">
      <c r="A570" s="119" t="s">
        <v>305</v>
      </c>
      <c r="B570" s="159">
        <v>41830</v>
      </c>
      <c r="C570" s="118" t="s">
        <v>5629</v>
      </c>
      <c r="D570" s="119" t="s">
        <v>804</v>
      </c>
      <c r="E570" s="162">
        <v>10224326</v>
      </c>
      <c r="F570" s="119">
        <v>26621598</v>
      </c>
      <c r="G570" s="119">
        <v>2705003</v>
      </c>
      <c r="H570" s="120" t="str">
        <f>IF(G570="","",VLOOKUP(G570,ARANCEL!$B$5:$D$121,2,FALSE))</f>
        <v>INCRUSTACION ESTETICA (ART-GLASS O CERAMICA)</v>
      </c>
      <c r="I570" s="121" t="s">
        <v>308</v>
      </c>
      <c r="J570" s="119">
        <v>1</v>
      </c>
      <c r="K570" s="122">
        <f>IF(G570="","",VLOOKUP(G570,ARANCEL!$B$5:$D$121,3,FALSE)*J570)</f>
        <v>15676</v>
      </c>
      <c r="L570" s="1229" t="s">
        <v>6017</v>
      </c>
      <c r="M570" s="1229">
        <v>4500243244</v>
      </c>
      <c r="N570" s="1229">
        <v>9785</v>
      </c>
    </row>
    <row r="571" spans="1:14" ht="18" customHeight="1" x14ac:dyDescent="0.25">
      <c r="A571" s="119" t="s">
        <v>305</v>
      </c>
      <c r="B571" s="159">
        <v>41761</v>
      </c>
      <c r="C571" s="118" t="s">
        <v>4269</v>
      </c>
      <c r="D571" s="119" t="s">
        <v>52</v>
      </c>
      <c r="E571" s="162">
        <v>10192548</v>
      </c>
      <c r="F571" s="119">
        <v>25387576</v>
      </c>
      <c r="G571" s="119">
        <v>2705003</v>
      </c>
      <c r="H571" s="120" t="str">
        <f>IF(G571="","",VLOOKUP(G571,ARANCEL!$B$5:$D$121,2,FALSE))</f>
        <v>INCRUSTACION ESTETICA (ART-GLASS O CERAMICA)</v>
      </c>
      <c r="I571" s="121" t="s">
        <v>312</v>
      </c>
      <c r="J571" s="119">
        <v>1</v>
      </c>
      <c r="K571" s="122">
        <f>IF(G571="","",VLOOKUP(G571,ARANCEL!$B$5:$D$121,3,FALSE)*J571)</f>
        <v>15676</v>
      </c>
      <c r="L571" s="1229" t="s">
        <v>4612</v>
      </c>
      <c r="M571" s="1229">
        <v>4500229959</v>
      </c>
      <c r="N571" s="1229">
        <v>9177</v>
      </c>
    </row>
    <row r="572" spans="1:14" ht="18" customHeight="1" x14ac:dyDescent="0.25">
      <c r="A572" s="119" t="s">
        <v>606</v>
      </c>
      <c r="B572" s="164">
        <v>42023</v>
      </c>
      <c r="C572" s="118" t="s">
        <v>9531</v>
      </c>
      <c r="D572" s="119" t="s">
        <v>9532</v>
      </c>
      <c r="E572" s="162">
        <v>10309215</v>
      </c>
      <c r="F572" s="119">
        <v>29726977</v>
      </c>
      <c r="G572" s="119">
        <v>2704003</v>
      </c>
      <c r="H572" s="120" t="str">
        <f>IF(G572="","",VLOOKUP(G572,ARANCEL!$B$5:$D$121,2,FALSE))</f>
        <v xml:space="preserve">CORONA PERIFERICA CON PERNO MUÑON COLADO </v>
      </c>
      <c r="I572" s="121" t="s">
        <v>326</v>
      </c>
      <c r="J572" s="119">
        <v>1</v>
      </c>
      <c r="K572" s="122">
        <f>IF(G572="","",VLOOKUP(G572,ARANCEL!$B$5:$D$121,3,FALSE)*J572)</f>
        <v>32612</v>
      </c>
      <c r="L572" s="1235" t="str">
        <f>IF(E572="","","IMPAGO")</f>
        <v>IMPAGO</v>
      </c>
      <c r="M572" s="1235" t="str">
        <f>IF(L572="IMPAGO","SIN O.C.","")</f>
        <v>SIN O.C.</v>
      </c>
      <c r="N572" s="1235" t="str">
        <f>IF(L572="IMPAGO","SIN FACT.","")</f>
        <v>SIN FACT.</v>
      </c>
    </row>
    <row r="573" spans="1:14" ht="18" customHeight="1" x14ac:dyDescent="0.25">
      <c r="A573" s="119" t="s">
        <v>305</v>
      </c>
      <c r="B573" s="164">
        <v>41995</v>
      </c>
      <c r="C573" s="118" t="s">
        <v>9080</v>
      </c>
      <c r="D573" s="119" t="s">
        <v>51</v>
      </c>
      <c r="E573" s="162">
        <v>10299711</v>
      </c>
      <c r="F573" s="119">
        <v>29726977</v>
      </c>
      <c r="G573" s="119">
        <v>2704005</v>
      </c>
      <c r="H573" s="120" t="str">
        <f>IF(G573="","",VLOOKUP(G573,ARANCEL!$B$5:$D$121,2,FALSE))</f>
        <v>PROVISORIO</v>
      </c>
      <c r="I573" s="121" t="s">
        <v>326</v>
      </c>
      <c r="J573" s="119">
        <v>1</v>
      </c>
      <c r="K573" s="122">
        <f>IF(G573="","",VLOOKUP(G573,ARANCEL!$B$5:$D$121,3,FALSE)*J573)</f>
        <v>3250</v>
      </c>
      <c r="L573" s="1349" t="s">
        <v>9431</v>
      </c>
      <c r="M573" s="1349">
        <v>4500269103</v>
      </c>
      <c r="N573" s="1349" t="s">
        <v>9457</v>
      </c>
    </row>
    <row r="574" spans="1:14" ht="18" customHeight="1" x14ac:dyDescent="0.25">
      <c r="A574" s="119" t="s">
        <v>305</v>
      </c>
      <c r="B574" s="159">
        <v>41893</v>
      </c>
      <c r="C574" s="118" t="s">
        <v>6950</v>
      </c>
      <c r="D574" s="119" t="s">
        <v>4678</v>
      </c>
      <c r="E574" s="162">
        <v>10254532</v>
      </c>
      <c r="F574" s="119">
        <v>28324515</v>
      </c>
      <c r="G574" s="119">
        <v>2705003</v>
      </c>
      <c r="H574" s="120" t="str">
        <f>IF(G574="","",VLOOKUP(G574,ARANCEL!$B$5:$D$121,2,FALSE))</f>
        <v>INCRUSTACION ESTETICA (ART-GLASS O CERAMICA)</v>
      </c>
      <c r="I574" s="121" t="s">
        <v>324</v>
      </c>
      <c r="J574" s="119">
        <v>1</v>
      </c>
      <c r="K574" s="122">
        <f>IF(G574="","",VLOOKUP(G574,ARANCEL!$B$5:$D$121,3,FALSE)*J574)</f>
        <v>15676</v>
      </c>
      <c r="L574" s="1229" t="s">
        <v>7548</v>
      </c>
      <c r="M574" s="1229">
        <v>4500254511</v>
      </c>
      <c r="N574" s="1229" t="s">
        <v>7555</v>
      </c>
    </row>
    <row r="575" spans="1:14" ht="18" customHeight="1" x14ac:dyDescent="0.25">
      <c r="A575" s="119" t="s">
        <v>305</v>
      </c>
      <c r="B575" s="164">
        <v>42018</v>
      </c>
      <c r="C575" s="118" t="s">
        <v>9357</v>
      </c>
      <c r="D575" s="119" t="s">
        <v>53</v>
      </c>
      <c r="E575" s="162">
        <v>10306928</v>
      </c>
      <c r="F575" s="119">
        <v>30303696</v>
      </c>
      <c r="G575" s="119">
        <v>2705003</v>
      </c>
      <c r="H575" s="120" t="str">
        <f>IF(G575="","",VLOOKUP(G575,ARANCEL!$B$5:$D$121,2,FALSE))</f>
        <v>INCRUSTACION ESTETICA (ART-GLASS O CERAMICA)</v>
      </c>
      <c r="I575" s="121" t="s">
        <v>316</v>
      </c>
      <c r="J575" s="119">
        <v>1</v>
      </c>
      <c r="K575" s="122">
        <f>IF(G575="","",VLOOKUP(G575,ARANCEL!$B$5:$D$121,3,FALSE)*J575)</f>
        <v>15676</v>
      </c>
      <c r="L575" s="1235" t="str">
        <f>IF(E575="","","IMPAGO")</f>
        <v>IMPAGO</v>
      </c>
      <c r="M575" s="1235" t="str">
        <f>IF(L575="IMPAGO","SIN O.C.","")</f>
        <v>SIN O.C.</v>
      </c>
      <c r="N575" s="1235" t="str">
        <f>IF(L575="IMPAGO","SIN FACT.","")</f>
        <v>SIN FACT.</v>
      </c>
    </row>
    <row r="576" spans="1:14" ht="18" customHeight="1" x14ac:dyDescent="0.25">
      <c r="A576" s="119" t="s">
        <v>305</v>
      </c>
      <c r="B576" s="159">
        <v>41711</v>
      </c>
      <c r="C576" s="118" t="s">
        <v>3330</v>
      </c>
      <c r="D576" s="119" t="s">
        <v>54</v>
      </c>
      <c r="E576" s="162">
        <v>10181257</v>
      </c>
      <c r="F576" s="119">
        <v>25454675</v>
      </c>
      <c r="G576" s="119">
        <v>2704005</v>
      </c>
      <c r="H576" s="120" t="str">
        <f>IF(G576="","",VLOOKUP(G576,ARANCEL!$B$5:$D$121,2,FALSE))</f>
        <v>PROVISORIO</v>
      </c>
      <c r="I576" s="121" t="s">
        <v>311</v>
      </c>
      <c r="J576" s="119">
        <v>1</v>
      </c>
      <c r="K576" s="122">
        <f>IF(G576="","",VLOOKUP(G576,ARANCEL!$B$5:$D$121,3,FALSE)*J576)</f>
        <v>3250</v>
      </c>
      <c r="L576" s="1229" t="s">
        <v>3058</v>
      </c>
      <c r="M576" s="1229">
        <v>4500225621</v>
      </c>
      <c r="N576" s="1229">
        <v>8906</v>
      </c>
    </row>
    <row r="577" spans="1:14" ht="18" customHeight="1" x14ac:dyDescent="0.25">
      <c r="A577" s="119" t="s">
        <v>305</v>
      </c>
      <c r="B577" s="159">
        <v>41718</v>
      </c>
      <c r="C577" s="118" t="s">
        <v>3330</v>
      </c>
      <c r="D577" s="119" t="s">
        <v>54</v>
      </c>
      <c r="E577" s="162">
        <v>10181699</v>
      </c>
      <c r="F577" s="119">
        <v>25454675</v>
      </c>
      <c r="G577" s="119">
        <v>2704003</v>
      </c>
      <c r="H577" s="120" t="str">
        <f>IF(G577="","",VLOOKUP(G577,ARANCEL!$B$5:$D$121,2,FALSE))</f>
        <v xml:space="preserve">CORONA PERIFERICA CON PERNO MUÑON COLADO </v>
      </c>
      <c r="I577" s="121" t="s">
        <v>311</v>
      </c>
      <c r="J577" s="119">
        <v>1</v>
      </c>
      <c r="K577" s="122">
        <f>IF(G577="","",VLOOKUP(G577,ARANCEL!$B$5:$D$121,3,FALSE)*J577)</f>
        <v>32612</v>
      </c>
      <c r="L577" s="1229" t="s">
        <v>3058</v>
      </c>
      <c r="M577" s="1229">
        <v>4500225619</v>
      </c>
      <c r="N577" s="1229">
        <v>8903</v>
      </c>
    </row>
    <row r="578" spans="1:14" ht="18" customHeight="1" x14ac:dyDescent="0.25">
      <c r="A578" s="119" t="s">
        <v>305</v>
      </c>
      <c r="B578" s="159">
        <v>41865</v>
      </c>
      <c r="C578" s="118" t="s">
        <v>6481</v>
      </c>
      <c r="D578" s="119" t="s">
        <v>3328</v>
      </c>
      <c r="E578" s="162">
        <v>10243370</v>
      </c>
      <c r="F578" s="119">
        <v>26578098</v>
      </c>
      <c r="G578" s="119">
        <v>2708011</v>
      </c>
      <c r="H578" s="120" t="str">
        <f>IF(G578="","",VLOOKUP(G578,ARANCEL!$B$5:$D$121,2,FALSE))</f>
        <v xml:space="preserve">MODELO DE ESTUDIO </v>
      </c>
      <c r="I578" s="121" t="s">
        <v>347</v>
      </c>
      <c r="J578" s="119">
        <v>2</v>
      </c>
      <c r="K578" s="122">
        <f>IF(G578="","",VLOOKUP(G578,ARANCEL!$B$5:$D$121,3,FALSE)*J578)</f>
        <v>3014</v>
      </c>
      <c r="L578" s="1229" t="s">
        <v>6905</v>
      </c>
      <c r="M578" s="1229">
        <v>4500249664</v>
      </c>
      <c r="N578" s="1229" t="s">
        <v>7114</v>
      </c>
    </row>
    <row r="579" spans="1:14" ht="18" customHeight="1" x14ac:dyDescent="0.25">
      <c r="A579" s="119" t="s">
        <v>305</v>
      </c>
      <c r="B579" s="159">
        <v>41880</v>
      </c>
      <c r="C579" s="118" t="s">
        <v>913</v>
      </c>
      <c r="D579" s="119" t="s">
        <v>54</v>
      </c>
      <c r="E579" s="162">
        <v>10249006</v>
      </c>
      <c r="F579" s="119">
        <v>25243815</v>
      </c>
      <c r="G579" s="119">
        <v>2702048</v>
      </c>
      <c r="H579" s="120" t="str">
        <f>IF(G579="","",VLOOKUP(G579,ARANCEL!$B$5:$D$121,2,FALSE))</f>
        <v xml:space="preserve">SERVICIO LAB. IMPLANTE CORONA CEMENTADA/ATORNILLADA </v>
      </c>
      <c r="I579" s="121" t="s">
        <v>745</v>
      </c>
      <c r="J579" s="119">
        <v>2</v>
      </c>
      <c r="K579" s="122">
        <f>IF(G579="","",VLOOKUP(G579,ARANCEL!$B$5:$D$121,3,FALSE)*J579)</f>
        <v>87714</v>
      </c>
      <c r="L579" s="1229" t="s">
        <v>6905</v>
      </c>
      <c r="M579" s="1229">
        <v>4500251067</v>
      </c>
      <c r="N579" s="1229" t="s">
        <v>7145</v>
      </c>
    </row>
    <row r="580" spans="1:14" ht="18" customHeight="1" x14ac:dyDescent="0.25">
      <c r="A580" s="119" t="s">
        <v>305</v>
      </c>
      <c r="B580" s="159">
        <v>41725</v>
      </c>
      <c r="C580" s="118" t="s">
        <v>3571</v>
      </c>
      <c r="D580" s="119" t="s">
        <v>59</v>
      </c>
      <c r="E580" s="162">
        <v>10184160</v>
      </c>
      <c r="F580" s="119">
        <v>25015136</v>
      </c>
      <c r="G580" s="119">
        <v>2705003</v>
      </c>
      <c r="H580" s="120" t="str">
        <f>IF(G580="","",VLOOKUP(G580,ARANCEL!$B$5:$D$121,2,FALSE))</f>
        <v>INCRUSTACION ESTETICA (ART-GLASS O CERAMICA)</v>
      </c>
      <c r="I580" s="121" t="s">
        <v>308</v>
      </c>
      <c r="J580" s="119">
        <v>1</v>
      </c>
      <c r="K580" s="122">
        <f>IF(G580="","",VLOOKUP(G580,ARANCEL!$B$5:$D$121,3,FALSE)*J580)</f>
        <v>15676</v>
      </c>
      <c r="L580" s="1229" t="s">
        <v>3058</v>
      </c>
      <c r="M580" s="1229">
        <v>4500225622</v>
      </c>
      <c r="N580" s="1229">
        <v>8907</v>
      </c>
    </row>
    <row r="581" spans="1:14" ht="18" customHeight="1" x14ac:dyDescent="0.25">
      <c r="A581" s="119" t="s">
        <v>305</v>
      </c>
      <c r="B581" s="159">
        <v>41732</v>
      </c>
      <c r="C581" s="118" t="s">
        <v>3695</v>
      </c>
      <c r="D581" s="119" t="s">
        <v>49</v>
      </c>
      <c r="E581" s="162">
        <v>10185717</v>
      </c>
      <c r="F581" s="119">
        <v>24855218</v>
      </c>
      <c r="G581" s="119">
        <v>2705003</v>
      </c>
      <c r="H581" s="120" t="str">
        <f>IF(G581="","",VLOOKUP(G581,ARANCEL!$B$5:$D$121,2,FALSE))</f>
        <v>INCRUSTACION ESTETICA (ART-GLASS O CERAMICA)</v>
      </c>
      <c r="I581" s="121" t="s">
        <v>322</v>
      </c>
      <c r="J581" s="119">
        <v>1</v>
      </c>
      <c r="K581" s="122">
        <f>IF(G581="","",VLOOKUP(G581,ARANCEL!$B$5:$D$121,3,FALSE)*J581)</f>
        <v>15676</v>
      </c>
      <c r="L581" s="1229" t="s">
        <v>4612</v>
      </c>
      <c r="M581" s="1229">
        <v>4500229945</v>
      </c>
      <c r="N581" s="1229">
        <v>9169</v>
      </c>
    </row>
    <row r="582" spans="1:14" ht="18" customHeight="1" x14ac:dyDescent="0.25">
      <c r="A582" s="119" t="s">
        <v>305</v>
      </c>
      <c r="B582" s="159">
        <v>41743</v>
      </c>
      <c r="C582" s="118" t="s">
        <v>3695</v>
      </c>
      <c r="D582" s="119" t="s">
        <v>54</v>
      </c>
      <c r="E582" s="162">
        <v>10187833</v>
      </c>
      <c r="F582" s="119">
        <v>24855218</v>
      </c>
      <c r="G582" s="119">
        <v>2705003</v>
      </c>
      <c r="H582" s="120" t="str">
        <f>IF(G582="","",VLOOKUP(G582,ARANCEL!$B$5:$D$121,2,FALSE))</f>
        <v>INCRUSTACION ESTETICA (ART-GLASS O CERAMICA)</v>
      </c>
      <c r="I582" s="121" t="s">
        <v>326</v>
      </c>
      <c r="J582" s="119">
        <v>1</v>
      </c>
      <c r="K582" s="122">
        <f>IF(G582="","",VLOOKUP(G582,ARANCEL!$B$5:$D$121,3,FALSE)*J582)</f>
        <v>15676</v>
      </c>
      <c r="L582" s="1229" t="s">
        <v>4612</v>
      </c>
      <c r="M582" s="1229">
        <v>4500229947</v>
      </c>
      <c r="N582" s="1229">
        <v>9171</v>
      </c>
    </row>
    <row r="583" spans="1:14" ht="18" customHeight="1" x14ac:dyDescent="0.25">
      <c r="A583" s="119" t="s">
        <v>305</v>
      </c>
      <c r="B583" s="159">
        <v>41781</v>
      </c>
      <c r="C583" s="118" t="s">
        <v>3695</v>
      </c>
      <c r="D583" s="119" t="s">
        <v>52</v>
      </c>
      <c r="E583" s="162">
        <v>10200341</v>
      </c>
      <c r="F583" s="119">
        <v>26551131</v>
      </c>
      <c r="G583" s="119">
        <v>2704005</v>
      </c>
      <c r="H583" s="120" t="str">
        <f>IF(G583="","",VLOOKUP(G583,ARANCEL!$B$5:$D$121,2,FALSE))</f>
        <v>PROVISORIO</v>
      </c>
      <c r="I583" s="121" t="s">
        <v>318</v>
      </c>
      <c r="J583" s="119">
        <v>1</v>
      </c>
      <c r="K583" s="122">
        <f>IF(G583="","",VLOOKUP(G583,ARANCEL!$B$5:$D$121,3,FALSE)*J583)</f>
        <v>3250</v>
      </c>
      <c r="L583" s="1229" t="s">
        <v>5292</v>
      </c>
      <c r="M583" s="1229">
        <v>4500235335</v>
      </c>
      <c r="N583" s="1229">
        <v>9392</v>
      </c>
    </row>
    <row r="584" spans="1:14" ht="18" customHeight="1" x14ac:dyDescent="0.25">
      <c r="A584" s="119" t="s">
        <v>305</v>
      </c>
      <c r="B584" s="159">
        <v>41803</v>
      </c>
      <c r="C584" s="118" t="s">
        <v>3695</v>
      </c>
      <c r="D584" s="119" t="s">
        <v>52</v>
      </c>
      <c r="E584" s="162">
        <v>10209580</v>
      </c>
      <c r="F584" s="119">
        <v>26551131</v>
      </c>
      <c r="G584" s="119">
        <v>2704003</v>
      </c>
      <c r="H584" s="120" t="str">
        <f>IF(G584="","",VLOOKUP(G584,ARANCEL!$B$5:$D$121,2,FALSE))</f>
        <v xml:space="preserve">CORONA PERIFERICA CON PERNO MUÑON COLADO </v>
      </c>
      <c r="I584" s="121" t="s">
        <v>318</v>
      </c>
      <c r="J584" s="119">
        <v>1</v>
      </c>
      <c r="K584" s="122">
        <f>IF(G584="","",VLOOKUP(G584,ARANCEL!$B$5:$D$121,3,FALSE)*J584)</f>
        <v>32612</v>
      </c>
      <c r="L584" s="1229" t="s">
        <v>5742</v>
      </c>
      <c r="M584" s="1229">
        <v>4500239309</v>
      </c>
      <c r="N584" s="1229" t="s">
        <v>5749</v>
      </c>
    </row>
    <row r="585" spans="1:14" ht="18" customHeight="1" x14ac:dyDescent="0.25">
      <c r="A585" s="119" t="s">
        <v>305</v>
      </c>
      <c r="B585" s="159">
        <v>41753</v>
      </c>
      <c r="C585" s="118" t="s">
        <v>1025</v>
      </c>
      <c r="D585" s="119" t="s">
        <v>58</v>
      </c>
      <c r="E585" s="162">
        <v>10190585</v>
      </c>
      <c r="F585" s="119">
        <v>25948592</v>
      </c>
      <c r="G585" s="119">
        <v>2705003</v>
      </c>
      <c r="H585" s="120" t="str">
        <f>IF(G585="","",VLOOKUP(G585,ARANCEL!$B$5:$D$121,2,FALSE))</f>
        <v>INCRUSTACION ESTETICA (ART-GLASS O CERAMICA)</v>
      </c>
      <c r="I585" s="121" t="s">
        <v>618</v>
      </c>
      <c r="J585" s="119">
        <v>1</v>
      </c>
      <c r="K585" s="122">
        <f>IF(G585="","",VLOOKUP(G585,ARANCEL!$B$5:$D$121,3,FALSE)*J585)</f>
        <v>15676</v>
      </c>
      <c r="L585" s="1229" t="s">
        <v>4612</v>
      </c>
      <c r="M585" s="1229">
        <v>4500229953</v>
      </c>
      <c r="N585" s="1229">
        <v>9175</v>
      </c>
    </row>
    <row r="586" spans="1:14" ht="18" customHeight="1" x14ac:dyDescent="0.25">
      <c r="A586" s="119" t="s">
        <v>305</v>
      </c>
      <c r="B586" s="164">
        <v>42012</v>
      </c>
      <c r="C586" s="118" t="s">
        <v>9304</v>
      </c>
      <c r="D586" s="119" t="s">
        <v>58</v>
      </c>
      <c r="E586" s="162">
        <v>10306115</v>
      </c>
      <c r="F586" s="119">
        <v>29750543</v>
      </c>
      <c r="G586" s="119">
        <v>2705003</v>
      </c>
      <c r="H586" s="120" t="str">
        <f>IF(G586="","",VLOOKUP(G586,ARANCEL!$B$5:$D$121,2,FALSE))</f>
        <v>INCRUSTACION ESTETICA (ART-GLASS O CERAMICA)</v>
      </c>
      <c r="I586" s="121" t="s">
        <v>312</v>
      </c>
      <c r="J586" s="119">
        <v>1</v>
      </c>
      <c r="K586" s="122">
        <f>IF(G586="","",VLOOKUP(G586,ARANCEL!$B$5:$D$121,3,FALSE)*J586)</f>
        <v>15676</v>
      </c>
      <c r="L586" s="1235" t="str">
        <f>IF(E586="","","IMPAGO")</f>
        <v>IMPAGO</v>
      </c>
      <c r="M586" s="1235" t="str">
        <f>IF(L586="IMPAGO","SIN O.C.","")</f>
        <v>SIN O.C.</v>
      </c>
      <c r="N586" s="1235" t="str">
        <f>IF(L586="IMPAGO","SIN FACT.","")</f>
        <v>SIN FACT.</v>
      </c>
    </row>
    <row r="587" spans="1:14" ht="18" customHeight="1" x14ac:dyDescent="0.25">
      <c r="A587" s="119" t="s">
        <v>305</v>
      </c>
      <c r="B587" s="159">
        <v>41786</v>
      </c>
      <c r="C587" s="118" t="s">
        <v>4882</v>
      </c>
      <c r="D587" s="119" t="s">
        <v>60</v>
      </c>
      <c r="E587" s="162">
        <v>10204891</v>
      </c>
      <c r="F587" s="119">
        <v>25917079</v>
      </c>
      <c r="G587" s="119">
        <v>2704005</v>
      </c>
      <c r="H587" s="120" t="str">
        <f>IF(G587="","",VLOOKUP(G587,ARANCEL!$B$5:$D$121,2,FALSE))</f>
        <v>PROVISORIO</v>
      </c>
      <c r="I587" s="121" t="s">
        <v>308</v>
      </c>
      <c r="J587" s="119">
        <v>1</v>
      </c>
      <c r="K587" s="122">
        <f>IF(G587="","",VLOOKUP(G587,ARANCEL!$B$5:$D$121,3,FALSE)*J587)</f>
        <v>3250</v>
      </c>
      <c r="L587" s="1229" t="s">
        <v>5292</v>
      </c>
      <c r="M587" s="1229">
        <v>4500235321</v>
      </c>
      <c r="N587" s="1229">
        <v>9404</v>
      </c>
    </row>
    <row r="588" spans="1:14" ht="18" customHeight="1" x14ac:dyDescent="0.25">
      <c r="A588" s="119" t="s">
        <v>305</v>
      </c>
      <c r="B588" s="159">
        <v>41797</v>
      </c>
      <c r="C588" s="118" t="s">
        <v>4882</v>
      </c>
      <c r="D588" s="119" t="s">
        <v>60</v>
      </c>
      <c r="E588" s="162">
        <v>10208919</v>
      </c>
      <c r="F588" s="119">
        <v>25917079</v>
      </c>
      <c r="G588" s="119">
        <v>2704003</v>
      </c>
      <c r="H588" s="120" t="str">
        <f>IF(G588="","",VLOOKUP(G588,ARANCEL!$B$5:$D$121,2,FALSE))</f>
        <v xml:space="preserve">CORONA PERIFERICA CON PERNO MUÑON COLADO </v>
      </c>
      <c r="I588" s="121" t="s">
        <v>308</v>
      </c>
      <c r="J588" s="119">
        <v>1</v>
      </c>
      <c r="K588" s="122">
        <f>IF(G588="","",VLOOKUP(G588,ARANCEL!$B$5:$D$121,3,FALSE)*J588)</f>
        <v>32612</v>
      </c>
      <c r="L588" s="1229" t="s">
        <v>5742</v>
      </c>
      <c r="M588" s="1229">
        <v>4500239302</v>
      </c>
      <c r="N588" s="1229" t="s">
        <v>5748</v>
      </c>
    </row>
    <row r="589" spans="1:14" ht="18" customHeight="1" x14ac:dyDescent="0.25">
      <c r="A589" s="119" t="s">
        <v>305</v>
      </c>
      <c r="B589" s="159">
        <v>41652</v>
      </c>
      <c r="C589" s="118" t="s">
        <v>1102</v>
      </c>
      <c r="D589" s="119" t="s">
        <v>711</v>
      </c>
      <c r="E589" s="162">
        <v>10168829</v>
      </c>
      <c r="F589" s="119">
        <v>24062733</v>
      </c>
      <c r="G589" s="119">
        <v>2708011</v>
      </c>
      <c r="H589" s="120" t="str">
        <f>IF(G589="","",VLOOKUP(G589,ARANCEL!$B$5:$D$121,2,FALSE))</f>
        <v xml:space="preserve">MODELO DE ESTUDIO </v>
      </c>
      <c r="I589" s="121" t="s">
        <v>306</v>
      </c>
      <c r="J589" s="119">
        <v>1</v>
      </c>
      <c r="K589" s="122">
        <f>IF(G589="","",VLOOKUP(G589,ARANCEL!$B$5:$D$121,3,FALSE)*J589)</f>
        <v>1507</v>
      </c>
      <c r="L589" s="1229" t="s">
        <v>2842</v>
      </c>
      <c r="M589" s="1229">
        <v>4500216185</v>
      </c>
      <c r="N589" s="1229">
        <v>8379</v>
      </c>
    </row>
    <row r="590" spans="1:14" ht="18" customHeight="1" x14ac:dyDescent="0.25">
      <c r="A590" s="119" t="s">
        <v>313</v>
      </c>
      <c r="B590" s="159">
        <v>41652</v>
      </c>
      <c r="C590" s="118" t="s">
        <v>1102</v>
      </c>
      <c r="D590" s="119" t="s">
        <v>711</v>
      </c>
      <c r="E590" s="162">
        <v>10168829</v>
      </c>
      <c r="F590" s="119">
        <v>24062733</v>
      </c>
      <c r="G590" s="119">
        <v>2707003</v>
      </c>
      <c r="H590" s="120" t="str">
        <f>IF(G590="","",VLOOKUP(G590,ARANCEL!$B$5:$D$121,2,FALSE))</f>
        <v xml:space="preserve">ESTAMPADO </v>
      </c>
      <c r="I590" s="121"/>
      <c r="J590" s="119">
        <v>1</v>
      </c>
      <c r="K590" s="122">
        <f>IF(G590="","",VLOOKUP(G590,ARANCEL!$B$5:$D$121,3,FALSE)*J590)</f>
        <v>6028</v>
      </c>
      <c r="L590" s="1229" t="s">
        <v>2842</v>
      </c>
      <c r="M590" s="1229">
        <v>4500216185</v>
      </c>
      <c r="N590" s="1229">
        <v>8379</v>
      </c>
    </row>
    <row r="591" spans="1:14" ht="18" customHeight="1" x14ac:dyDescent="0.25">
      <c r="A591" s="119" t="s">
        <v>305</v>
      </c>
      <c r="B591" s="159">
        <v>41694</v>
      </c>
      <c r="C591" s="118" t="s">
        <v>1102</v>
      </c>
      <c r="D591" s="119" t="s">
        <v>51</v>
      </c>
      <c r="E591" s="162">
        <v>10176334</v>
      </c>
      <c r="F591" s="119">
        <v>22071312</v>
      </c>
      <c r="G591" s="119">
        <v>2702048</v>
      </c>
      <c r="H591" s="120" t="str">
        <f>IF(G591="","",VLOOKUP(G591,ARANCEL!$B$5:$D$121,2,FALSE))</f>
        <v xml:space="preserve">SERVICIO LAB. IMPLANTE CORONA CEMENTADA/ATORNILLADA </v>
      </c>
      <c r="I591" s="121" t="s">
        <v>308</v>
      </c>
      <c r="J591" s="119">
        <v>1</v>
      </c>
      <c r="K591" s="122">
        <f>IF(G591="","",VLOOKUP(G591,ARANCEL!$B$5:$D$121,3,FALSE)*J591)</f>
        <v>43857</v>
      </c>
      <c r="L591" s="1229" t="s">
        <v>6905</v>
      </c>
      <c r="M591" s="1229">
        <v>4500247644</v>
      </c>
      <c r="N591" s="1229" t="s">
        <v>7159</v>
      </c>
    </row>
    <row r="592" spans="1:14" ht="18" customHeight="1" x14ac:dyDescent="0.25">
      <c r="A592" s="165" t="s">
        <v>305</v>
      </c>
      <c r="B592" s="159">
        <v>41716</v>
      </c>
      <c r="C592" s="118" t="s">
        <v>1102</v>
      </c>
      <c r="D592" s="119" t="s">
        <v>51</v>
      </c>
      <c r="E592" s="162">
        <v>10183107</v>
      </c>
      <c r="F592" s="119">
        <v>22071312</v>
      </c>
      <c r="G592" s="119">
        <v>2702048</v>
      </c>
      <c r="H592" s="120" t="str">
        <f>IF(G592="","",VLOOKUP(G592,ARANCEL!$B$5:$D$121,2,FALSE))</f>
        <v xml:space="preserve">SERVICIO LAB. IMPLANTE CORONA CEMENTADA/ATORNILLADA </v>
      </c>
      <c r="I592" s="121" t="s">
        <v>312</v>
      </c>
      <c r="J592" s="119">
        <v>1</v>
      </c>
      <c r="K592" s="122">
        <f>IF(G592="","",VLOOKUP(G592,ARANCEL!$B$5:$D$121,3,FALSE)*J592)</f>
        <v>43857</v>
      </c>
      <c r="L592" s="1229" t="s">
        <v>6905</v>
      </c>
      <c r="M592" s="1229">
        <v>4500247644</v>
      </c>
      <c r="N592" s="1229" t="s">
        <v>7159</v>
      </c>
    </row>
    <row r="593" spans="1:14" ht="18" customHeight="1" x14ac:dyDescent="0.25">
      <c r="A593" s="119" t="s">
        <v>305</v>
      </c>
      <c r="B593" s="159">
        <v>41739</v>
      </c>
      <c r="C593" s="118" t="s">
        <v>3877</v>
      </c>
      <c r="D593" s="119" t="s">
        <v>720</v>
      </c>
      <c r="E593" s="162">
        <v>10187445</v>
      </c>
      <c r="F593" s="119">
        <v>25643008</v>
      </c>
      <c r="G593" s="119">
        <v>2705003</v>
      </c>
      <c r="H593" s="120" t="str">
        <f>IF(G593="","",VLOOKUP(G593,ARANCEL!$B$5:$D$121,2,FALSE))</f>
        <v>INCRUSTACION ESTETICA (ART-GLASS O CERAMICA)</v>
      </c>
      <c r="I593" s="121" t="s">
        <v>318</v>
      </c>
      <c r="J593" s="119">
        <v>1</v>
      </c>
      <c r="K593" s="122">
        <f>IF(G593="","",VLOOKUP(G593,ARANCEL!$B$5:$D$121,3,FALSE)*J593)</f>
        <v>15676</v>
      </c>
      <c r="L593" s="1229" t="s">
        <v>4612</v>
      </c>
      <c r="M593" s="1229">
        <v>4500229950</v>
      </c>
      <c r="N593" s="1229">
        <v>9173</v>
      </c>
    </row>
    <row r="594" spans="1:14" ht="18" customHeight="1" x14ac:dyDescent="0.25">
      <c r="A594" s="119" t="s">
        <v>305</v>
      </c>
      <c r="B594" s="159">
        <v>41712</v>
      </c>
      <c r="C594" s="118" t="s">
        <v>3446</v>
      </c>
      <c r="D594" s="119" t="s">
        <v>706</v>
      </c>
      <c r="E594" s="162">
        <v>10181929</v>
      </c>
      <c r="F594" s="119">
        <v>25448291</v>
      </c>
      <c r="G594" s="119">
        <v>2707001</v>
      </c>
      <c r="H594" s="120" t="str">
        <f>IF(G594="","",VLOOKUP(G594,ARANCEL!$B$5:$D$121,2,FALSE))</f>
        <v xml:space="preserve">PLANO DE RELAJACION </v>
      </c>
      <c r="I594" s="121" t="s">
        <v>306</v>
      </c>
      <c r="J594" s="119">
        <v>1</v>
      </c>
      <c r="K594" s="122">
        <f>IF(G594="","",VLOOKUP(G594,ARANCEL!$B$5:$D$121,3,FALSE)*J594)</f>
        <v>9221</v>
      </c>
      <c r="L594" s="1229" t="s">
        <v>3058</v>
      </c>
      <c r="M594" s="1229">
        <v>4500225625</v>
      </c>
      <c r="N594" s="1229">
        <v>8909</v>
      </c>
    </row>
    <row r="595" spans="1:14" ht="18" customHeight="1" x14ac:dyDescent="0.25">
      <c r="A595" s="169" t="s">
        <v>305</v>
      </c>
      <c r="B595" s="159">
        <v>41712</v>
      </c>
      <c r="C595" s="118" t="s">
        <v>3446</v>
      </c>
      <c r="D595" s="119" t="s">
        <v>706</v>
      </c>
      <c r="E595" s="162">
        <v>10181929</v>
      </c>
      <c r="F595" s="119">
        <v>25448291</v>
      </c>
      <c r="G595" s="119">
        <v>2708011</v>
      </c>
      <c r="H595" s="120" t="str">
        <f>IF(G595="","",VLOOKUP(G595,ARANCEL!$B$5:$D$121,2,FALSE))</f>
        <v xml:space="preserve">MODELO DE ESTUDIO </v>
      </c>
      <c r="I595" s="121"/>
      <c r="J595" s="119">
        <v>1</v>
      </c>
      <c r="K595" s="122">
        <f>IF(G595="","",VLOOKUP(G595,ARANCEL!$B$5:$D$121,3,FALSE)*J595)</f>
        <v>1507</v>
      </c>
      <c r="L595" s="1229" t="s">
        <v>3058</v>
      </c>
      <c r="M595" s="1229">
        <v>4500225626</v>
      </c>
      <c r="N595" s="1229">
        <v>8910</v>
      </c>
    </row>
    <row r="596" spans="1:14" ht="18" customHeight="1" x14ac:dyDescent="0.25">
      <c r="A596" s="119" t="s">
        <v>305</v>
      </c>
      <c r="B596" s="159">
        <v>41898</v>
      </c>
      <c r="C596" s="118" t="s">
        <v>7080</v>
      </c>
      <c r="D596" s="119" t="s">
        <v>54</v>
      </c>
      <c r="E596" s="162">
        <v>10256460</v>
      </c>
      <c r="F596" s="119">
        <v>27976688</v>
      </c>
      <c r="G596" s="119">
        <v>2704005</v>
      </c>
      <c r="H596" s="120" t="str">
        <f>IF(G596="","",VLOOKUP(G596,ARANCEL!$B$5:$D$121,2,FALSE))</f>
        <v>PROVISORIO</v>
      </c>
      <c r="I596" s="121" t="s">
        <v>324</v>
      </c>
      <c r="J596" s="119">
        <v>1</v>
      </c>
      <c r="K596" s="122">
        <f>IF(G596="","",VLOOKUP(G596,ARANCEL!$B$5:$D$121,3,FALSE)*J596)</f>
        <v>3250</v>
      </c>
      <c r="L596" s="1229" t="s">
        <v>7548</v>
      </c>
      <c r="M596" s="1229">
        <v>4500254511</v>
      </c>
      <c r="N596" s="1229" t="s">
        <v>7555</v>
      </c>
    </row>
    <row r="597" spans="1:14" ht="18" customHeight="1" x14ac:dyDescent="0.25">
      <c r="A597" s="119" t="s">
        <v>305</v>
      </c>
      <c r="B597" s="159">
        <v>41912</v>
      </c>
      <c r="C597" s="118" t="s">
        <v>7080</v>
      </c>
      <c r="D597" s="119" t="s">
        <v>54</v>
      </c>
      <c r="E597" s="162">
        <v>10258593</v>
      </c>
      <c r="F597" s="119">
        <v>27976688</v>
      </c>
      <c r="G597" s="119">
        <v>2704003</v>
      </c>
      <c r="H597" s="120" t="str">
        <f>IF(G597="","",VLOOKUP(G597,ARANCEL!$B$5:$D$121,2,FALSE))</f>
        <v xml:space="preserve">CORONA PERIFERICA CON PERNO MUÑON COLADO </v>
      </c>
      <c r="I597" s="121" t="s">
        <v>324</v>
      </c>
      <c r="J597" s="119">
        <v>1</v>
      </c>
      <c r="K597" s="122">
        <f>IF(G597="","",VLOOKUP(G597,ARANCEL!$B$5:$D$121,3,FALSE)*J597)</f>
        <v>32612</v>
      </c>
      <c r="L597" s="1229" t="s">
        <v>7548</v>
      </c>
      <c r="M597" s="1229">
        <v>4500254511</v>
      </c>
      <c r="N597" s="1229" t="s">
        <v>7555</v>
      </c>
    </row>
    <row r="598" spans="1:14" ht="18" customHeight="1" x14ac:dyDescent="0.25">
      <c r="A598" s="119" t="s">
        <v>305</v>
      </c>
      <c r="B598" s="159">
        <v>41926</v>
      </c>
      <c r="C598" s="118" t="s">
        <v>7608</v>
      </c>
      <c r="D598" s="119" t="s">
        <v>57</v>
      </c>
      <c r="E598" s="162">
        <v>10264003</v>
      </c>
      <c r="F598" s="119">
        <v>27872201</v>
      </c>
      <c r="G598" s="119">
        <v>2705003</v>
      </c>
      <c r="H598" s="120" t="str">
        <f>IF(G598="","",VLOOKUP(G598,ARANCEL!$B$5:$D$121,2,FALSE))</f>
        <v>INCRUSTACION ESTETICA (ART-GLASS O CERAMICA)</v>
      </c>
      <c r="I598" s="121" t="s">
        <v>316</v>
      </c>
      <c r="J598" s="119">
        <v>1</v>
      </c>
      <c r="K598" s="122">
        <f>IF(G598="","",VLOOKUP(G598,ARANCEL!$B$5:$D$121,3,FALSE)*J598)</f>
        <v>15676</v>
      </c>
      <c r="L598" s="1229" t="s">
        <v>8279</v>
      </c>
      <c r="M598" s="1229">
        <v>4500257377</v>
      </c>
      <c r="N598" s="1229" t="s">
        <v>8280</v>
      </c>
    </row>
    <row r="599" spans="1:14" ht="18" customHeight="1" x14ac:dyDescent="0.25">
      <c r="A599" s="119" t="s">
        <v>305</v>
      </c>
      <c r="B599" s="164">
        <v>41997</v>
      </c>
      <c r="C599" s="118" t="s">
        <v>9112</v>
      </c>
      <c r="D599" s="119" t="s">
        <v>804</v>
      </c>
      <c r="E599" s="162">
        <v>10299968</v>
      </c>
      <c r="F599" s="119">
        <v>27314463</v>
      </c>
      <c r="G599" s="119">
        <v>2705003</v>
      </c>
      <c r="H599" s="120" t="str">
        <f>IF(G599="","",VLOOKUP(G599,ARANCEL!$B$5:$D$121,2,FALSE))</f>
        <v>INCRUSTACION ESTETICA (ART-GLASS O CERAMICA)</v>
      </c>
      <c r="I599" s="121" t="s">
        <v>322</v>
      </c>
      <c r="J599" s="119">
        <v>1</v>
      </c>
      <c r="K599" s="122">
        <f>IF(G599="","",VLOOKUP(G599,ARANCEL!$B$5:$D$121,3,FALSE)*J599)</f>
        <v>15676</v>
      </c>
      <c r="L599" s="1349" t="s">
        <v>9431</v>
      </c>
      <c r="M599" s="1349">
        <v>4500269103</v>
      </c>
      <c r="N599" s="1349" t="s">
        <v>9457</v>
      </c>
    </row>
    <row r="600" spans="1:14" ht="18" customHeight="1" x14ac:dyDescent="0.25">
      <c r="A600" s="119" t="s">
        <v>305</v>
      </c>
      <c r="B600" s="159">
        <v>41681</v>
      </c>
      <c r="C600" s="118" t="s">
        <v>2766</v>
      </c>
      <c r="D600" s="119" t="s">
        <v>49</v>
      </c>
      <c r="E600" s="162">
        <v>10173633</v>
      </c>
      <c r="F600" s="119">
        <v>24725331</v>
      </c>
      <c r="G600" s="119">
        <v>2705003</v>
      </c>
      <c r="H600" s="120" t="str">
        <f>IF(G600="","",VLOOKUP(G600,ARANCEL!$B$5:$D$121,2,FALSE))</f>
        <v>INCRUSTACION ESTETICA (ART-GLASS O CERAMICA)</v>
      </c>
      <c r="I600" s="121" t="s">
        <v>322</v>
      </c>
      <c r="J600" s="119">
        <v>1</v>
      </c>
      <c r="K600" s="122">
        <f>IF(G600="","",VLOOKUP(G600,ARANCEL!$B$5:$D$121,3,FALSE)*J600)</f>
        <v>15676</v>
      </c>
      <c r="L600" s="1229" t="s">
        <v>3438</v>
      </c>
      <c r="M600" s="1229">
        <v>4500220761</v>
      </c>
      <c r="N600" s="1229">
        <v>8606</v>
      </c>
    </row>
    <row r="601" spans="1:14" ht="18" customHeight="1" x14ac:dyDescent="0.25">
      <c r="A601" s="119" t="s">
        <v>305</v>
      </c>
      <c r="B601" s="159">
        <v>41716</v>
      </c>
      <c r="C601" s="118" t="s">
        <v>3345</v>
      </c>
      <c r="D601" s="119" t="s">
        <v>53</v>
      </c>
      <c r="E601" s="162">
        <v>10181391</v>
      </c>
      <c r="F601" s="119">
        <v>24642080</v>
      </c>
      <c r="G601" s="119">
        <v>2705003</v>
      </c>
      <c r="H601" s="120" t="str">
        <f>IF(G601="","",VLOOKUP(G601,ARANCEL!$B$5:$D$121,2,FALSE))</f>
        <v>INCRUSTACION ESTETICA (ART-GLASS O CERAMICA)</v>
      </c>
      <c r="I601" s="121" t="s">
        <v>318</v>
      </c>
      <c r="J601" s="119">
        <v>1</v>
      </c>
      <c r="K601" s="122">
        <f>IF(G601="","",VLOOKUP(G601,ARANCEL!$B$5:$D$121,3,FALSE)*J601)</f>
        <v>15676</v>
      </c>
      <c r="L601" s="1229" t="s">
        <v>3058</v>
      </c>
      <c r="M601" s="1229">
        <v>4500225622</v>
      </c>
      <c r="N601" s="1229">
        <v>8907</v>
      </c>
    </row>
    <row r="602" spans="1:14" ht="18" customHeight="1" x14ac:dyDescent="0.25">
      <c r="A602" s="119" t="s">
        <v>305</v>
      </c>
      <c r="B602" s="159">
        <v>41982</v>
      </c>
      <c r="C602" s="118" t="s">
        <v>8708</v>
      </c>
      <c r="D602" s="119" t="s">
        <v>53</v>
      </c>
      <c r="E602" s="162">
        <v>10290914</v>
      </c>
      <c r="F602" s="119">
        <v>29563352</v>
      </c>
      <c r="G602" s="119">
        <v>2705003</v>
      </c>
      <c r="H602" s="120" t="str">
        <f>IF(G602="","",VLOOKUP(G602,ARANCEL!$B$5:$D$121,2,FALSE))</f>
        <v>INCRUSTACION ESTETICA (ART-GLASS O CERAMICA)</v>
      </c>
      <c r="I602" s="121" t="s">
        <v>618</v>
      </c>
      <c r="J602" s="119">
        <v>1</v>
      </c>
      <c r="K602" s="122">
        <f>IF(G602="","",VLOOKUP(G602,ARANCEL!$B$5:$D$121,3,FALSE)*J602)</f>
        <v>15676</v>
      </c>
      <c r="L602" s="1349" t="s">
        <v>9431</v>
      </c>
      <c r="M602" s="1349">
        <v>4500269103</v>
      </c>
      <c r="N602" s="1349" t="s">
        <v>9457</v>
      </c>
    </row>
    <row r="603" spans="1:14" ht="18" customHeight="1" x14ac:dyDescent="0.25">
      <c r="A603" s="119" t="s">
        <v>305</v>
      </c>
      <c r="B603" s="159">
        <v>41794</v>
      </c>
      <c r="C603" s="118" t="s">
        <v>4920</v>
      </c>
      <c r="D603" s="119" t="s">
        <v>60</v>
      </c>
      <c r="E603" s="162">
        <v>10205257</v>
      </c>
      <c r="F603" s="119">
        <v>26700166</v>
      </c>
      <c r="G603" s="119">
        <v>2704005</v>
      </c>
      <c r="H603" s="120" t="str">
        <f>IF(G603="","",VLOOKUP(G603,ARANCEL!$B$5:$D$121,2,FALSE))</f>
        <v>PROVISORIO</v>
      </c>
      <c r="I603" s="121" t="s">
        <v>308</v>
      </c>
      <c r="J603" s="119">
        <v>1</v>
      </c>
      <c r="K603" s="122">
        <f>IF(G603="","",VLOOKUP(G603,ARANCEL!$B$5:$D$121,3,FALSE)*J603)</f>
        <v>3250</v>
      </c>
      <c r="L603" s="1229" t="s">
        <v>5292</v>
      </c>
      <c r="M603" s="1229">
        <v>4500236749</v>
      </c>
      <c r="N603" s="1229">
        <v>9459</v>
      </c>
    </row>
    <row r="604" spans="1:14" ht="18" customHeight="1" x14ac:dyDescent="0.25">
      <c r="A604" s="119" t="s">
        <v>305</v>
      </c>
      <c r="B604" s="159">
        <v>41729</v>
      </c>
      <c r="C604" s="118" t="s">
        <v>3654</v>
      </c>
      <c r="D604" s="119" t="s">
        <v>727</v>
      </c>
      <c r="E604" s="162">
        <v>10184970</v>
      </c>
      <c r="F604" s="119">
        <v>25668378</v>
      </c>
      <c r="G604" s="119">
        <v>2704005</v>
      </c>
      <c r="H604" s="120" t="str">
        <f>IF(G604="","",VLOOKUP(G604,ARANCEL!$B$5:$D$121,2,FALSE))</f>
        <v>PROVISORIO</v>
      </c>
      <c r="I604" s="121" t="s">
        <v>312</v>
      </c>
      <c r="J604" s="119">
        <v>1</v>
      </c>
      <c r="K604" s="122">
        <f>IF(G604="","",VLOOKUP(G604,ARANCEL!$B$5:$D$121,3,FALSE)*J604)</f>
        <v>3250</v>
      </c>
      <c r="L604" s="1229" t="s">
        <v>3058</v>
      </c>
      <c r="M604" s="1229">
        <v>4500225621</v>
      </c>
      <c r="N604" s="1229">
        <v>8906</v>
      </c>
    </row>
    <row r="605" spans="1:14" ht="18" customHeight="1" x14ac:dyDescent="0.25">
      <c r="A605" s="119" t="s">
        <v>305</v>
      </c>
      <c r="B605" s="159">
        <v>41736</v>
      </c>
      <c r="C605" s="118" t="s">
        <v>3654</v>
      </c>
      <c r="D605" s="119" t="s">
        <v>727</v>
      </c>
      <c r="E605" s="162">
        <v>10186775</v>
      </c>
      <c r="F605" s="119">
        <v>25668378</v>
      </c>
      <c r="G605" s="119">
        <v>2704002</v>
      </c>
      <c r="H605" s="120" t="str">
        <f>IF(G605="","",VLOOKUP(G605,ARANCEL!$B$5:$D$121,2,FALSE))</f>
        <v xml:space="preserve">CORONA PERIFERICA </v>
      </c>
      <c r="I605" s="121" t="s">
        <v>312</v>
      </c>
      <c r="J605" s="119">
        <v>1</v>
      </c>
      <c r="K605" s="122">
        <f>IF(G605="","",VLOOKUP(G605,ARANCEL!$B$5:$D$121,3,FALSE)*J605)</f>
        <v>25865</v>
      </c>
      <c r="L605" s="1229" t="s">
        <v>4612</v>
      </c>
      <c r="M605" s="1229">
        <v>4500229946</v>
      </c>
      <c r="N605" s="1229">
        <v>9170</v>
      </c>
    </row>
    <row r="606" spans="1:14" ht="18" customHeight="1" x14ac:dyDescent="0.25">
      <c r="A606" s="119" t="s">
        <v>305</v>
      </c>
      <c r="B606" s="159">
        <v>41737</v>
      </c>
      <c r="C606" s="118" t="s">
        <v>3654</v>
      </c>
      <c r="D606" s="119" t="s">
        <v>727</v>
      </c>
      <c r="E606" s="162">
        <v>10187131</v>
      </c>
      <c r="F606" s="119">
        <v>25688378</v>
      </c>
      <c r="G606" s="119">
        <v>2705003</v>
      </c>
      <c r="H606" s="120" t="str">
        <f>IF(G606="","",VLOOKUP(G606,ARANCEL!$B$5:$D$121,2,FALSE))</f>
        <v>INCRUSTACION ESTETICA (ART-GLASS O CERAMICA)</v>
      </c>
      <c r="I606" s="121" t="s">
        <v>324</v>
      </c>
      <c r="J606" s="119">
        <v>1</v>
      </c>
      <c r="K606" s="122">
        <f>IF(G606="","",VLOOKUP(G606,ARANCEL!$B$5:$D$121,3,FALSE)*J606)</f>
        <v>15676</v>
      </c>
      <c r="L606" s="1229" t="s">
        <v>4612</v>
      </c>
      <c r="M606" s="1229">
        <v>4500229947</v>
      </c>
      <c r="N606" s="1229">
        <v>9171</v>
      </c>
    </row>
    <row r="607" spans="1:14" ht="18" customHeight="1" x14ac:dyDescent="0.25">
      <c r="A607" s="119" t="s">
        <v>305</v>
      </c>
      <c r="B607" s="159">
        <v>41890</v>
      </c>
      <c r="C607" s="118" t="s">
        <v>6951</v>
      </c>
      <c r="D607" s="119" t="s">
        <v>727</v>
      </c>
      <c r="E607" s="162">
        <v>10254538</v>
      </c>
      <c r="F607" s="119">
        <v>25488873</v>
      </c>
      <c r="G607" s="119">
        <v>2704005</v>
      </c>
      <c r="H607" s="120" t="str">
        <f>IF(G607="","",VLOOKUP(G607,ARANCEL!$B$5:$D$121,2,FALSE))</f>
        <v>PROVISORIO</v>
      </c>
      <c r="I607" s="121" t="s">
        <v>316</v>
      </c>
      <c r="J607" s="119">
        <v>1</v>
      </c>
      <c r="K607" s="122">
        <f>IF(G607="","",VLOOKUP(G607,ARANCEL!$B$5:$D$121,3,FALSE)*J607)</f>
        <v>3250</v>
      </c>
      <c r="L607" s="1229" t="s">
        <v>7548</v>
      </c>
      <c r="M607" s="1229">
        <v>4500254511</v>
      </c>
      <c r="N607" s="1229" t="s">
        <v>7555</v>
      </c>
    </row>
    <row r="608" spans="1:14" ht="18" customHeight="1" x14ac:dyDescent="0.25">
      <c r="A608" s="119" t="s">
        <v>305</v>
      </c>
      <c r="B608" s="164">
        <v>41996</v>
      </c>
      <c r="C608" s="118" t="s">
        <v>6951</v>
      </c>
      <c r="D608" s="119" t="s">
        <v>727</v>
      </c>
      <c r="E608" s="162">
        <v>10299551</v>
      </c>
      <c r="F608" s="119">
        <v>25488873</v>
      </c>
      <c r="G608" s="119">
        <v>2704003</v>
      </c>
      <c r="H608" s="120" t="str">
        <f>IF(G608="","",VLOOKUP(G608,ARANCEL!$B$5:$D$121,2,FALSE))</f>
        <v xml:space="preserve">CORONA PERIFERICA CON PERNO MUÑON COLADO </v>
      </c>
      <c r="I608" s="121" t="s">
        <v>316</v>
      </c>
      <c r="J608" s="119">
        <v>1</v>
      </c>
      <c r="K608" s="122">
        <f>IF(G608="","",VLOOKUP(G608,ARANCEL!$B$5:$D$121,3,FALSE)*J608)</f>
        <v>32612</v>
      </c>
      <c r="L608" s="1349" t="s">
        <v>9431</v>
      </c>
      <c r="M608" s="1349">
        <v>4500269103</v>
      </c>
      <c r="N608" s="1349" t="s">
        <v>9457</v>
      </c>
    </row>
    <row r="609" spans="1:14" ht="18" customHeight="1" x14ac:dyDescent="0.25">
      <c r="A609" s="119" t="s">
        <v>305</v>
      </c>
      <c r="B609" s="159">
        <v>41908</v>
      </c>
      <c r="C609" s="118" t="s">
        <v>7250</v>
      </c>
      <c r="D609" s="119" t="s">
        <v>55</v>
      </c>
      <c r="E609" s="162">
        <v>10258141</v>
      </c>
      <c r="F609" s="119">
        <v>28621009</v>
      </c>
      <c r="G609" s="119">
        <v>2704005</v>
      </c>
      <c r="H609" s="120" t="str">
        <f>IF(G609="","",VLOOKUP(G609,ARANCEL!$B$5:$D$121,2,FALSE))</f>
        <v>PROVISORIO</v>
      </c>
      <c r="I609" s="121" t="s">
        <v>324</v>
      </c>
      <c r="J609" s="119">
        <v>1</v>
      </c>
      <c r="K609" s="122">
        <f>IF(G609="","",VLOOKUP(G609,ARANCEL!$B$5:$D$121,3,FALSE)*J609)</f>
        <v>3250</v>
      </c>
      <c r="L609" s="1229" t="s">
        <v>7548</v>
      </c>
      <c r="M609" s="1229">
        <v>4500254511</v>
      </c>
      <c r="N609" s="1229" t="s">
        <v>7555</v>
      </c>
    </row>
    <row r="610" spans="1:14" ht="18" customHeight="1" x14ac:dyDescent="0.25">
      <c r="A610" s="119" t="s">
        <v>305</v>
      </c>
      <c r="B610" s="159">
        <v>41908</v>
      </c>
      <c r="C610" s="118" t="s">
        <v>7250</v>
      </c>
      <c r="D610" s="119" t="s">
        <v>55</v>
      </c>
      <c r="E610" s="162">
        <v>10258141</v>
      </c>
      <c r="F610" s="119">
        <v>28621009</v>
      </c>
      <c r="G610" s="119">
        <v>2704003</v>
      </c>
      <c r="H610" s="120" t="str">
        <f>IF(G610="","",VLOOKUP(G610,ARANCEL!$B$5:$D$121,2,FALSE))</f>
        <v xml:space="preserve">CORONA PERIFERICA CON PERNO MUÑON COLADO </v>
      </c>
      <c r="I610" s="121" t="s">
        <v>324</v>
      </c>
      <c r="J610" s="119">
        <v>1</v>
      </c>
      <c r="K610" s="122">
        <f>IF(G610="","",VLOOKUP(G610,ARANCEL!$B$5:$D$121,3,FALSE)*J610)</f>
        <v>32612</v>
      </c>
      <c r="L610" s="1229" t="s">
        <v>7548</v>
      </c>
      <c r="M610" s="1229">
        <v>4500254511</v>
      </c>
      <c r="N610" s="1229" t="s">
        <v>7555</v>
      </c>
    </row>
    <row r="611" spans="1:14" ht="18" customHeight="1" x14ac:dyDescent="0.25">
      <c r="A611" s="169" t="s">
        <v>305</v>
      </c>
      <c r="B611" s="159">
        <v>41698</v>
      </c>
      <c r="C611" s="118" t="s">
        <v>912</v>
      </c>
      <c r="D611" s="119" t="s">
        <v>716</v>
      </c>
      <c r="E611" s="162">
        <v>10178059</v>
      </c>
      <c r="F611" s="119">
        <v>24577946</v>
      </c>
      <c r="G611" s="119">
        <v>2708011</v>
      </c>
      <c r="H611" s="120" t="str">
        <f>IF(G611="","",VLOOKUP(G611,ARANCEL!$B$5:$D$121,2,FALSE))</f>
        <v xml:space="preserve">MODELO DE ESTUDIO </v>
      </c>
      <c r="I611" s="121" t="s">
        <v>702</v>
      </c>
      <c r="J611" s="119">
        <v>2</v>
      </c>
      <c r="K611" s="122">
        <f>IF(G611="","",VLOOKUP(G611,ARANCEL!$B$5:$D$121,3,FALSE)*J611)</f>
        <v>3014</v>
      </c>
      <c r="L611" s="1229" t="s">
        <v>3438</v>
      </c>
      <c r="M611" s="1229">
        <v>4500220767</v>
      </c>
      <c r="N611" s="1229">
        <v>8610</v>
      </c>
    </row>
    <row r="612" spans="1:14" ht="18" customHeight="1" x14ac:dyDescent="0.25">
      <c r="A612" s="119" t="s">
        <v>305</v>
      </c>
      <c r="B612" s="159">
        <v>41698</v>
      </c>
      <c r="C612" s="118" t="s">
        <v>912</v>
      </c>
      <c r="D612" s="119" t="s">
        <v>716</v>
      </c>
      <c r="E612" s="162">
        <v>10178059</v>
      </c>
      <c r="F612" s="119">
        <v>24577946</v>
      </c>
      <c r="G612" s="119">
        <v>2707003</v>
      </c>
      <c r="H612" s="120" t="str">
        <f>IF(G612="","",VLOOKUP(G612,ARANCEL!$B$5:$D$121,2,FALSE))</f>
        <v xml:space="preserve">ESTAMPADO </v>
      </c>
      <c r="I612" s="121" t="s">
        <v>306</v>
      </c>
      <c r="J612" s="119">
        <v>1</v>
      </c>
      <c r="K612" s="122">
        <f>IF(G612="","",VLOOKUP(G612,ARANCEL!$B$5:$D$121,3,FALSE)*J612)</f>
        <v>6028</v>
      </c>
      <c r="L612" s="1229" t="s">
        <v>3438</v>
      </c>
      <c r="M612" s="1229">
        <v>4500220767</v>
      </c>
      <c r="N612" s="1229">
        <v>8610</v>
      </c>
    </row>
    <row r="613" spans="1:14" ht="18" customHeight="1" x14ac:dyDescent="0.25">
      <c r="A613" s="119" t="s">
        <v>305</v>
      </c>
      <c r="B613" s="159">
        <v>41864</v>
      </c>
      <c r="C613" s="118" t="s">
        <v>6442</v>
      </c>
      <c r="D613" s="119" t="s">
        <v>1083</v>
      </c>
      <c r="E613" s="162">
        <v>10242643</v>
      </c>
      <c r="F613" s="119">
        <v>28035342</v>
      </c>
      <c r="G613" s="119">
        <v>2708011</v>
      </c>
      <c r="H613" s="120" t="str">
        <f>IF(G613="","",VLOOKUP(G613,ARANCEL!$B$5:$D$121,2,FALSE))</f>
        <v xml:space="preserve">MODELO DE ESTUDIO </v>
      </c>
      <c r="I613" s="121" t="s">
        <v>347</v>
      </c>
      <c r="J613" s="119">
        <v>2</v>
      </c>
      <c r="K613" s="122">
        <f>IF(G613="","",VLOOKUP(G613,ARANCEL!$B$5:$D$121,3,FALSE)*J613)</f>
        <v>3014</v>
      </c>
      <c r="L613" s="1229" t="s">
        <v>6905</v>
      </c>
      <c r="M613" s="1229">
        <v>4500249664</v>
      </c>
      <c r="N613" s="1229" t="s">
        <v>7114</v>
      </c>
    </row>
    <row r="614" spans="1:14" ht="18" customHeight="1" x14ac:dyDescent="0.25">
      <c r="A614" s="169" t="s">
        <v>305</v>
      </c>
      <c r="B614" s="159">
        <v>41722</v>
      </c>
      <c r="C614" s="118" t="s">
        <v>3475</v>
      </c>
      <c r="D614" s="119" t="s">
        <v>3328</v>
      </c>
      <c r="E614" s="162">
        <v>10182915</v>
      </c>
      <c r="F614" s="119">
        <v>25557529</v>
      </c>
      <c r="G614" s="119">
        <v>2708011</v>
      </c>
      <c r="H614" s="120" t="str">
        <f>IF(G614="","",VLOOKUP(G614,ARANCEL!$B$5:$D$121,2,FALSE))</f>
        <v xml:space="preserve">MODELO DE ESTUDIO </v>
      </c>
      <c r="I614" s="121"/>
      <c r="J614" s="119">
        <v>1</v>
      </c>
      <c r="K614" s="122">
        <f>IF(G614="","",VLOOKUP(G614,ARANCEL!$B$5:$D$121,3,FALSE)*J614)</f>
        <v>1507</v>
      </c>
      <c r="L614" s="1229" t="s">
        <v>3058</v>
      </c>
      <c r="M614" s="1229">
        <v>4500225626</v>
      </c>
      <c r="N614" s="1229">
        <v>8910</v>
      </c>
    </row>
    <row r="615" spans="1:14" ht="18" customHeight="1" x14ac:dyDescent="0.25">
      <c r="A615" s="119" t="s">
        <v>305</v>
      </c>
      <c r="B615" s="159">
        <v>41722</v>
      </c>
      <c r="C615" s="118" t="s">
        <v>3475</v>
      </c>
      <c r="D615" s="119" t="s">
        <v>3328</v>
      </c>
      <c r="E615" s="162">
        <v>10182915</v>
      </c>
      <c r="F615" s="119">
        <v>25557529</v>
      </c>
      <c r="G615" s="119">
        <v>2707003</v>
      </c>
      <c r="H615" s="120" t="str">
        <f>IF(G615="","",VLOOKUP(G615,ARANCEL!$B$5:$D$121,2,FALSE))</f>
        <v xml:space="preserve">ESTAMPADO </v>
      </c>
      <c r="I615" s="121" t="s">
        <v>306</v>
      </c>
      <c r="J615" s="119">
        <v>1</v>
      </c>
      <c r="K615" s="122">
        <f>IF(G615="","",VLOOKUP(G615,ARANCEL!$B$5:$D$121,3,FALSE)*J615)</f>
        <v>6028</v>
      </c>
      <c r="L615" s="1229" t="s">
        <v>3058</v>
      </c>
      <c r="M615" s="1229">
        <v>4500225625</v>
      </c>
      <c r="N615" s="1229">
        <v>8909</v>
      </c>
    </row>
    <row r="616" spans="1:14" ht="18" customHeight="1" x14ac:dyDescent="0.25">
      <c r="A616" s="119" t="s">
        <v>305</v>
      </c>
      <c r="B616" s="159">
        <v>41876</v>
      </c>
      <c r="C616" s="118" t="s">
        <v>6572</v>
      </c>
      <c r="D616" s="119" t="s">
        <v>54</v>
      </c>
      <c r="E616" s="162">
        <v>10246585</v>
      </c>
      <c r="F616" s="119">
        <v>23850477</v>
      </c>
      <c r="G616" s="119">
        <v>2702048</v>
      </c>
      <c r="H616" s="120" t="str">
        <f>IF(G616="","",VLOOKUP(G616,ARANCEL!$B$5:$D$121,2,FALSE))</f>
        <v xml:space="preserve">SERVICIO LAB. IMPLANTE CORONA CEMENTADA/ATORNILLADA </v>
      </c>
      <c r="I616" s="121" t="s">
        <v>756</v>
      </c>
      <c r="J616" s="119">
        <v>2</v>
      </c>
      <c r="K616" s="122">
        <f>IF(G616="","",VLOOKUP(G616,ARANCEL!$B$5:$D$121,3,FALSE)*J616)</f>
        <v>87714</v>
      </c>
      <c r="L616" s="1229" t="s">
        <v>6905</v>
      </c>
      <c r="M616" s="1229">
        <v>4500249664</v>
      </c>
      <c r="N616" s="1229" t="s">
        <v>7114</v>
      </c>
    </row>
    <row r="617" spans="1:14" ht="18" customHeight="1" x14ac:dyDescent="0.25">
      <c r="A617" s="119" t="s">
        <v>305</v>
      </c>
      <c r="B617" s="159">
        <v>41913</v>
      </c>
      <c r="C617" s="118" t="s">
        <v>7322</v>
      </c>
      <c r="D617" s="119" t="s">
        <v>51</v>
      </c>
      <c r="E617" s="162">
        <v>10258590</v>
      </c>
      <c r="F617" s="119">
        <v>24569348</v>
      </c>
      <c r="G617" s="119">
        <v>2702048</v>
      </c>
      <c r="H617" s="120" t="str">
        <f>IF(G617="","",VLOOKUP(G617,ARANCEL!$B$5:$D$121,2,FALSE))</f>
        <v xml:space="preserve">SERVICIO LAB. IMPLANTE CORONA CEMENTADA/ATORNILLADA </v>
      </c>
      <c r="I617" s="121" t="s">
        <v>329</v>
      </c>
      <c r="J617" s="119">
        <v>1</v>
      </c>
      <c r="K617" s="122">
        <f>IF(G617="","",VLOOKUP(G617,ARANCEL!$B$5:$D$121,3,FALSE)*J617)</f>
        <v>43857</v>
      </c>
      <c r="L617" s="1229" t="s">
        <v>7548</v>
      </c>
      <c r="M617" s="1229">
        <v>4500254511</v>
      </c>
      <c r="N617" s="1229" t="s">
        <v>7555</v>
      </c>
    </row>
    <row r="618" spans="1:14" ht="18" customHeight="1" x14ac:dyDescent="0.25">
      <c r="A618" s="119" t="s">
        <v>305</v>
      </c>
      <c r="B618" s="159">
        <v>41717</v>
      </c>
      <c r="C618" s="118" t="s">
        <v>3375</v>
      </c>
      <c r="D618" s="119" t="s">
        <v>56</v>
      </c>
      <c r="E618" s="162">
        <v>10181645</v>
      </c>
      <c r="F618" s="119">
        <v>25082262</v>
      </c>
      <c r="G618" s="119">
        <v>2705003</v>
      </c>
      <c r="H618" s="120" t="str">
        <f>IF(G618="","",VLOOKUP(G618,ARANCEL!$B$5:$D$121,2,FALSE))</f>
        <v>INCRUSTACION ESTETICA (ART-GLASS O CERAMICA)</v>
      </c>
      <c r="I618" s="121" t="s">
        <v>324</v>
      </c>
      <c r="J618" s="119">
        <v>1</v>
      </c>
      <c r="K618" s="122">
        <f>IF(G618="","",VLOOKUP(G618,ARANCEL!$B$5:$D$121,3,FALSE)*J618)</f>
        <v>15676</v>
      </c>
      <c r="L618" s="1229" t="s">
        <v>3058</v>
      </c>
      <c r="M618" s="1229">
        <v>4500225622</v>
      </c>
      <c r="N618" s="1229">
        <v>8907</v>
      </c>
    </row>
    <row r="619" spans="1:14" ht="18" customHeight="1" x14ac:dyDescent="0.25">
      <c r="A619" s="119" t="s">
        <v>305</v>
      </c>
      <c r="B619" s="159">
        <v>41694</v>
      </c>
      <c r="C619" s="118" t="s">
        <v>3000</v>
      </c>
      <c r="D619" s="119" t="s">
        <v>54</v>
      </c>
      <c r="E619" s="162">
        <v>10177002</v>
      </c>
      <c r="F619" s="119">
        <v>25186611</v>
      </c>
      <c r="G619" s="119">
        <v>2704005</v>
      </c>
      <c r="H619" s="120" t="str">
        <f>IF(G619="","",VLOOKUP(G619,ARANCEL!$B$5:$D$121,2,FALSE))</f>
        <v>PROVISORIO</v>
      </c>
      <c r="I619" s="121" t="s">
        <v>317</v>
      </c>
      <c r="J619" s="119">
        <v>1</v>
      </c>
      <c r="K619" s="122">
        <f>IF(G619="","",VLOOKUP(G619,ARANCEL!$B$5:$D$121,3,FALSE)*J619)</f>
        <v>3250</v>
      </c>
      <c r="L619" s="1229" t="s">
        <v>3438</v>
      </c>
      <c r="M619" s="1229">
        <v>4500220765</v>
      </c>
      <c r="N619" s="1229">
        <v>8609</v>
      </c>
    </row>
    <row r="620" spans="1:14" ht="18" customHeight="1" x14ac:dyDescent="0.25">
      <c r="A620" s="119" t="s">
        <v>305</v>
      </c>
      <c r="B620" s="159">
        <v>41710</v>
      </c>
      <c r="C620" s="118" t="s">
        <v>3000</v>
      </c>
      <c r="D620" s="119" t="s">
        <v>54</v>
      </c>
      <c r="E620" s="162">
        <v>10180818</v>
      </c>
      <c r="F620" s="119">
        <v>25186611</v>
      </c>
      <c r="G620" s="119">
        <v>2704003</v>
      </c>
      <c r="H620" s="120" t="str">
        <f>IF(G620="","",VLOOKUP(G620,ARANCEL!$B$5:$D$121,2,FALSE))</f>
        <v xml:space="preserve">CORONA PERIFERICA CON PERNO MUÑON COLADO </v>
      </c>
      <c r="I620" s="121" t="s">
        <v>317</v>
      </c>
      <c r="J620" s="119">
        <v>1</v>
      </c>
      <c r="K620" s="122">
        <f>IF(G620="","",VLOOKUP(G620,ARANCEL!$B$5:$D$121,3,FALSE)*J620)</f>
        <v>32612</v>
      </c>
      <c r="L620" s="1229" t="s">
        <v>3058</v>
      </c>
      <c r="M620" s="1229">
        <v>4500225618</v>
      </c>
      <c r="N620" s="1229">
        <v>8902</v>
      </c>
    </row>
    <row r="621" spans="1:14" ht="18" customHeight="1" x14ac:dyDescent="0.25">
      <c r="A621" s="119" t="s">
        <v>305</v>
      </c>
      <c r="B621" s="159">
        <v>41660</v>
      </c>
      <c r="C621" s="118" t="s">
        <v>1051</v>
      </c>
      <c r="D621" s="119" t="s">
        <v>58</v>
      </c>
      <c r="E621" s="162">
        <v>10169870</v>
      </c>
      <c r="F621" s="119">
        <v>24496241</v>
      </c>
      <c r="G621" s="119">
        <v>2704005</v>
      </c>
      <c r="H621" s="120" t="str">
        <f>IF(G621="","",VLOOKUP(G621,ARANCEL!$B$5:$D$121,2,FALSE))</f>
        <v>PROVISORIO</v>
      </c>
      <c r="I621" s="121" t="s">
        <v>1050</v>
      </c>
      <c r="J621" s="119">
        <v>4</v>
      </c>
      <c r="K621" s="122">
        <f>IF(G621="","",VLOOKUP(G621,ARANCEL!$B$5:$D$121,3,FALSE)*J621)</f>
        <v>13000</v>
      </c>
      <c r="L621" s="1229" t="s">
        <v>2842</v>
      </c>
      <c r="M621" s="1229">
        <v>4500216188</v>
      </c>
      <c r="N621" s="1229">
        <v>8383</v>
      </c>
    </row>
    <row r="622" spans="1:14" ht="18" customHeight="1" x14ac:dyDescent="0.25">
      <c r="A622" s="119" t="s">
        <v>305</v>
      </c>
      <c r="B622" s="159">
        <v>41764</v>
      </c>
      <c r="C622" s="118" t="s">
        <v>1051</v>
      </c>
      <c r="D622" s="119" t="s">
        <v>58</v>
      </c>
      <c r="E622" s="162">
        <v>10193537</v>
      </c>
      <c r="F622" s="119">
        <v>24496241</v>
      </c>
      <c r="G622" s="119">
        <v>2704008</v>
      </c>
      <c r="H622" s="120" t="str">
        <f>IF(G622="","",VLOOKUP(G622,ARANCEL!$B$5:$D$121,2,FALSE))</f>
        <v>PILAR, INSERCION O PUNTO DE APOYO CON PERNO MUÑON</v>
      </c>
      <c r="I622" s="121" t="s">
        <v>337</v>
      </c>
      <c r="J622" s="119">
        <v>1</v>
      </c>
      <c r="K622" s="122">
        <f>IF(G622="","",VLOOKUP(G622,ARANCEL!$B$5:$D$121,3,FALSE)*J622)</f>
        <v>32612</v>
      </c>
      <c r="L622" s="1229" t="s">
        <v>4612</v>
      </c>
      <c r="M622" s="1229">
        <v>4500229934</v>
      </c>
      <c r="N622" s="1229">
        <v>9168</v>
      </c>
    </row>
    <row r="623" spans="1:14" ht="18" customHeight="1" x14ac:dyDescent="0.25">
      <c r="A623" s="119" t="s">
        <v>305</v>
      </c>
      <c r="B623" s="159">
        <v>41764</v>
      </c>
      <c r="C623" s="118" t="s">
        <v>1051</v>
      </c>
      <c r="D623" s="119" t="s">
        <v>58</v>
      </c>
      <c r="E623" s="162">
        <v>10193537</v>
      </c>
      <c r="F623" s="119">
        <v>24496241</v>
      </c>
      <c r="G623" s="119">
        <v>2704012</v>
      </c>
      <c r="H623" s="120" t="str">
        <f>IF(G623="","",VLOOKUP(G623,ARANCEL!$B$5:$D$121,2,FALSE))</f>
        <v xml:space="preserve">INTERMEDIARIO O PONTICO </v>
      </c>
      <c r="I623" s="121" t="s">
        <v>317</v>
      </c>
      <c r="J623" s="119">
        <v>1</v>
      </c>
      <c r="K623" s="122">
        <f>IF(G623="","",VLOOKUP(G623,ARANCEL!$B$5:$D$121,3,FALSE)*J623)</f>
        <v>25122</v>
      </c>
      <c r="L623" s="1229" t="s">
        <v>4612</v>
      </c>
      <c r="M623" s="1229">
        <v>4500229934</v>
      </c>
      <c r="N623" s="1229">
        <v>9168</v>
      </c>
    </row>
    <row r="624" spans="1:14" ht="18" customHeight="1" x14ac:dyDescent="0.25">
      <c r="A624" s="165" t="s">
        <v>305</v>
      </c>
      <c r="B624" s="159">
        <v>41785</v>
      </c>
      <c r="C624" s="118" t="s">
        <v>1051</v>
      </c>
      <c r="D624" s="119" t="s">
        <v>58</v>
      </c>
      <c r="E624" s="162">
        <v>10202430</v>
      </c>
      <c r="F624" s="119">
        <v>24496241</v>
      </c>
      <c r="G624" s="119">
        <v>2704008</v>
      </c>
      <c r="H624" s="120" t="str">
        <f>IF(G624="","",VLOOKUP(G624,ARANCEL!$B$5:$D$121,2,FALSE))</f>
        <v>PILAR, INSERCION O PUNTO DE APOYO CON PERNO MUÑON</v>
      </c>
      <c r="I624" s="121" t="s">
        <v>779</v>
      </c>
      <c r="J624" s="119">
        <v>2</v>
      </c>
      <c r="K624" s="122">
        <f>IF(G624="","",VLOOKUP(G624,ARANCEL!$B$5:$D$121,3,FALSE)*J624)</f>
        <v>65224</v>
      </c>
      <c r="L624" s="1229" t="s">
        <v>5292</v>
      </c>
      <c r="M624" s="1229">
        <v>4500235321</v>
      </c>
      <c r="N624" s="1229">
        <v>9404</v>
      </c>
    </row>
    <row r="625" spans="1:14" ht="18" customHeight="1" x14ac:dyDescent="0.25">
      <c r="A625" s="119" t="s">
        <v>305</v>
      </c>
      <c r="B625" s="164">
        <v>42013</v>
      </c>
      <c r="C625" s="118" t="s">
        <v>9394</v>
      </c>
      <c r="D625" s="119" t="s">
        <v>55</v>
      </c>
      <c r="E625" s="162">
        <v>10305754</v>
      </c>
      <c r="F625" s="119">
        <v>29923140</v>
      </c>
      <c r="G625" s="119">
        <v>2705003</v>
      </c>
      <c r="H625" s="120" t="str">
        <f>IF(G625="","",VLOOKUP(G625,ARANCEL!$B$5:$D$121,2,FALSE))</f>
        <v>INCRUSTACION ESTETICA (ART-GLASS O CERAMICA)</v>
      </c>
      <c r="I625" s="121" t="s">
        <v>308</v>
      </c>
      <c r="J625" s="119">
        <v>1</v>
      </c>
      <c r="K625" s="122">
        <f>IF(G625="","",VLOOKUP(G625,ARANCEL!$B$5:$D$121,3,FALSE)*J625)</f>
        <v>15676</v>
      </c>
      <c r="L625" s="1235" t="str">
        <f>IF(E625="","","IMPAGO")</f>
        <v>IMPAGO</v>
      </c>
      <c r="M625" s="1235" t="str">
        <f>IF(L625="IMPAGO","SIN O.C.","")</f>
        <v>SIN O.C.</v>
      </c>
      <c r="N625" s="1235" t="str">
        <f>IF(L625="IMPAGO","SIN FACT.","")</f>
        <v>SIN FACT.</v>
      </c>
    </row>
    <row r="626" spans="1:14" ht="18" customHeight="1" x14ac:dyDescent="0.25">
      <c r="A626" s="119" t="s">
        <v>305</v>
      </c>
      <c r="B626" s="159">
        <v>41879</v>
      </c>
      <c r="C626" s="118" t="s">
        <v>6738</v>
      </c>
      <c r="D626" s="119" t="s">
        <v>55</v>
      </c>
      <c r="E626" s="162">
        <v>10249840</v>
      </c>
      <c r="F626" s="119">
        <v>28276809</v>
      </c>
      <c r="G626" s="119">
        <v>2704005</v>
      </c>
      <c r="H626" s="120" t="str">
        <f>IF(G626="","",VLOOKUP(G626,ARANCEL!$B$5:$D$121,2,FALSE))</f>
        <v>PROVISORIO</v>
      </c>
      <c r="I626" s="121" t="s">
        <v>337</v>
      </c>
      <c r="J626" s="119">
        <v>1</v>
      </c>
      <c r="K626" s="122">
        <f>IF(G626="","",VLOOKUP(G626,ARANCEL!$B$5:$D$121,3,FALSE)*J626)</f>
        <v>3250</v>
      </c>
      <c r="L626" s="1229" t="s">
        <v>6905</v>
      </c>
      <c r="M626" s="1229">
        <v>4500251067</v>
      </c>
      <c r="N626" s="1229" t="s">
        <v>7145</v>
      </c>
    </row>
    <row r="627" spans="1:14" ht="18" customHeight="1" x14ac:dyDescent="0.25">
      <c r="A627" s="119" t="s">
        <v>305</v>
      </c>
      <c r="B627" s="159">
        <v>41922</v>
      </c>
      <c r="C627" s="118" t="s">
        <v>6738</v>
      </c>
      <c r="D627" s="119" t="s">
        <v>55</v>
      </c>
      <c r="E627" s="162">
        <v>10261839</v>
      </c>
      <c r="F627" s="119">
        <v>28276809</v>
      </c>
      <c r="G627" s="119">
        <v>2704003</v>
      </c>
      <c r="H627" s="120" t="str">
        <f>IF(G627="","",VLOOKUP(G627,ARANCEL!$B$5:$D$121,2,FALSE))</f>
        <v xml:space="preserve">CORONA PERIFERICA CON PERNO MUÑON COLADO </v>
      </c>
      <c r="I627" s="121" t="s">
        <v>337</v>
      </c>
      <c r="J627" s="119">
        <v>1</v>
      </c>
      <c r="K627" s="122">
        <f>IF(G627="","",VLOOKUP(G627,ARANCEL!$B$5:$D$121,3,FALSE)*J627)</f>
        <v>32612</v>
      </c>
      <c r="L627" s="1229" t="s">
        <v>8279</v>
      </c>
      <c r="M627" s="1229">
        <v>4500257377</v>
      </c>
      <c r="N627" s="1229" t="s">
        <v>8280</v>
      </c>
    </row>
    <row r="628" spans="1:14" ht="18" customHeight="1" x14ac:dyDescent="0.25">
      <c r="A628" s="169" t="s">
        <v>305</v>
      </c>
      <c r="B628" s="159">
        <v>41711</v>
      </c>
      <c r="C628" s="118" t="s">
        <v>3230</v>
      </c>
      <c r="D628" s="119" t="s">
        <v>1060</v>
      </c>
      <c r="E628" s="162">
        <v>10179969</v>
      </c>
      <c r="F628" s="119">
        <v>24527908</v>
      </c>
      <c r="G628" s="119">
        <v>2708011</v>
      </c>
      <c r="H628" s="120" t="str">
        <f>IF(G628="","",VLOOKUP(G628,ARANCEL!$B$5:$D$121,2,FALSE))</f>
        <v xml:space="preserve">MODELO DE ESTUDIO </v>
      </c>
      <c r="I628" s="121"/>
      <c r="J628" s="119">
        <v>1</v>
      </c>
      <c r="K628" s="122">
        <f>IF(G628="","",VLOOKUP(G628,ARANCEL!$B$5:$D$121,3,FALSE)*J628)</f>
        <v>1507</v>
      </c>
      <c r="L628" s="1229" t="s">
        <v>3058</v>
      </c>
      <c r="M628" s="1229">
        <v>4500225625</v>
      </c>
      <c r="N628" s="1229">
        <v>8909</v>
      </c>
    </row>
    <row r="629" spans="1:14" ht="18" customHeight="1" x14ac:dyDescent="0.25">
      <c r="A629" s="119" t="s">
        <v>305</v>
      </c>
      <c r="B629" s="159">
        <v>41711</v>
      </c>
      <c r="C629" s="118" t="s">
        <v>3230</v>
      </c>
      <c r="D629" s="119" t="s">
        <v>1060</v>
      </c>
      <c r="E629" s="162">
        <v>10179969</v>
      </c>
      <c r="F629" s="119">
        <v>24527908</v>
      </c>
      <c r="G629" s="119">
        <v>2707001</v>
      </c>
      <c r="H629" s="120" t="str">
        <f>IF(G629="","",VLOOKUP(G629,ARANCEL!$B$5:$D$121,2,FALSE))</f>
        <v xml:space="preserve">PLANO DE RELAJACION </v>
      </c>
      <c r="I629" s="121" t="s">
        <v>306</v>
      </c>
      <c r="J629" s="119">
        <v>1</v>
      </c>
      <c r="K629" s="122">
        <f>IF(G629="","",VLOOKUP(G629,ARANCEL!$B$5:$D$121,3,FALSE)*J629)</f>
        <v>9221</v>
      </c>
      <c r="L629" s="1229" t="s">
        <v>3058</v>
      </c>
      <c r="M629" s="1229">
        <v>4500225623</v>
      </c>
      <c r="N629" s="1229">
        <v>8908</v>
      </c>
    </row>
    <row r="630" spans="1:14" ht="18" customHeight="1" x14ac:dyDescent="0.25">
      <c r="A630" s="119" t="s">
        <v>305</v>
      </c>
      <c r="B630" s="159">
        <v>41860</v>
      </c>
      <c r="C630" s="118" t="s">
        <v>6295</v>
      </c>
      <c r="D630" s="119" t="s">
        <v>804</v>
      </c>
      <c r="E630" s="162">
        <v>10238520</v>
      </c>
      <c r="F630" s="119">
        <v>27545781</v>
      </c>
      <c r="G630" s="119">
        <v>2705003</v>
      </c>
      <c r="H630" s="120" t="str">
        <f>IF(G630="","",VLOOKUP(G630,ARANCEL!$B$5:$D$121,2,FALSE))</f>
        <v>INCRUSTACION ESTETICA (ART-GLASS O CERAMICA)</v>
      </c>
      <c r="I630" s="121" t="s">
        <v>319</v>
      </c>
      <c r="J630" s="119">
        <v>1</v>
      </c>
      <c r="K630" s="122">
        <f>IF(G630="","",VLOOKUP(G630,ARANCEL!$B$5:$D$121,3,FALSE)*J630)</f>
        <v>15676</v>
      </c>
      <c r="L630" s="1229" t="s">
        <v>6905</v>
      </c>
      <c r="M630" s="1229">
        <v>4500249664</v>
      </c>
      <c r="N630" s="1229" t="s">
        <v>7114</v>
      </c>
    </row>
    <row r="631" spans="1:14" ht="18" customHeight="1" x14ac:dyDescent="0.25">
      <c r="A631" s="119" t="s">
        <v>305</v>
      </c>
      <c r="B631" s="159">
        <v>41929</v>
      </c>
      <c r="C631" s="118" t="s">
        <v>7728</v>
      </c>
      <c r="D631" s="119" t="s">
        <v>53</v>
      </c>
      <c r="E631" s="162">
        <v>10267793</v>
      </c>
      <c r="F631" s="119">
        <v>81690717</v>
      </c>
      <c r="G631" s="119">
        <v>2704005</v>
      </c>
      <c r="H631" s="120" t="str">
        <f>IF(G631="","",VLOOKUP(G631,ARANCEL!$B$5:$D$121,2,FALSE))</f>
        <v>PROVISORIO</v>
      </c>
      <c r="I631" s="121" t="s">
        <v>323</v>
      </c>
      <c r="J631" s="119">
        <v>1</v>
      </c>
      <c r="K631" s="122">
        <f>IF(G631="","",VLOOKUP(G631,ARANCEL!$B$5:$D$121,3,FALSE)*J631)</f>
        <v>3250</v>
      </c>
      <c r="L631" s="1229" t="s">
        <v>8279</v>
      </c>
      <c r="M631" s="1229">
        <v>4500257377</v>
      </c>
      <c r="N631" s="1229" t="s">
        <v>8280</v>
      </c>
    </row>
    <row r="632" spans="1:14" ht="18" customHeight="1" x14ac:dyDescent="0.25">
      <c r="A632" s="165" t="s">
        <v>305</v>
      </c>
      <c r="B632" s="159">
        <v>41984</v>
      </c>
      <c r="C632" s="118" t="s">
        <v>7728</v>
      </c>
      <c r="D632" s="119" t="s">
        <v>53</v>
      </c>
      <c r="E632" s="162">
        <v>10302411</v>
      </c>
      <c r="F632" s="119">
        <v>81690717</v>
      </c>
      <c r="G632" s="119">
        <v>2704015</v>
      </c>
      <c r="H632" s="120" t="str">
        <f>IF(G632="","",VLOOKUP(G632,ARANCEL!$B$5:$D$121,2,FALSE))</f>
        <v xml:space="preserve">CORONA IN CERAM </v>
      </c>
      <c r="I632" s="121" t="s">
        <v>323</v>
      </c>
      <c r="J632" s="119">
        <v>1</v>
      </c>
      <c r="K632" s="122">
        <f>IF(G632="","",VLOOKUP(G632,ARANCEL!$B$5:$D$121,3,FALSE)*J632)</f>
        <v>42733</v>
      </c>
      <c r="L632" s="1349" t="s">
        <v>9431</v>
      </c>
      <c r="M632" s="1349">
        <v>4500269103</v>
      </c>
      <c r="N632" s="1349" t="s">
        <v>9457</v>
      </c>
    </row>
    <row r="633" spans="1:14" ht="18" customHeight="1" x14ac:dyDescent="0.2">
      <c r="A633" s="169" t="s">
        <v>313</v>
      </c>
      <c r="B633" s="164">
        <v>41974</v>
      </c>
      <c r="C633" s="609" t="s">
        <v>7728</v>
      </c>
      <c r="D633" s="609" t="s">
        <v>53</v>
      </c>
      <c r="E633" s="609">
        <v>10302411</v>
      </c>
      <c r="F633" s="609">
        <v>28169017</v>
      </c>
      <c r="G633" s="609">
        <v>2704005</v>
      </c>
      <c r="H633" s="120" t="str">
        <f>IF(G633="","",VLOOKUP(G633,ARANCEL!$B$5:$D$121,2,FALSE))</f>
        <v>PROVISORIO</v>
      </c>
      <c r="I633" s="121"/>
      <c r="J633" s="119">
        <v>1</v>
      </c>
      <c r="K633" s="122">
        <f>IF(G633="","",VLOOKUP(G633,ARANCEL!$B$5:$D$121,3,FALSE)*J633)</f>
        <v>3250</v>
      </c>
      <c r="L633" s="1349" t="s">
        <v>9431</v>
      </c>
      <c r="M633" s="1349">
        <v>4500269103</v>
      </c>
      <c r="N633" s="1349" t="s">
        <v>9457</v>
      </c>
    </row>
    <row r="634" spans="1:14" ht="18" customHeight="1" x14ac:dyDescent="0.25">
      <c r="A634" s="119" t="s">
        <v>305</v>
      </c>
      <c r="B634" s="159">
        <v>41885</v>
      </c>
      <c r="C634" s="118" t="s">
        <v>6786</v>
      </c>
      <c r="D634" s="119" t="s">
        <v>4678</v>
      </c>
      <c r="E634" s="162">
        <v>10250754</v>
      </c>
      <c r="F634" s="119">
        <v>27966541</v>
      </c>
      <c r="G634" s="119">
        <v>2705003</v>
      </c>
      <c r="H634" s="120" t="str">
        <f>IF(G634="","",VLOOKUP(G634,ARANCEL!$B$5:$D$121,2,FALSE))</f>
        <v>INCRUSTACION ESTETICA (ART-GLASS O CERAMICA)</v>
      </c>
      <c r="I634" s="121" t="s">
        <v>308</v>
      </c>
      <c r="J634" s="119">
        <v>1</v>
      </c>
      <c r="K634" s="122">
        <f>IF(G634="","",VLOOKUP(G634,ARANCEL!$B$5:$D$121,3,FALSE)*J634)</f>
        <v>15676</v>
      </c>
      <c r="L634" s="1235" t="str">
        <f>IF(E634="","","IMPAGO")</f>
        <v>IMPAGO</v>
      </c>
      <c r="M634" s="1235" t="str">
        <f>IF(L634="IMPAGO","SIN O.C.","")</f>
        <v>SIN O.C.</v>
      </c>
      <c r="N634" s="1235" t="str">
        <f>IF(L634="IMPAGO","SIN FACT.","")</f>
        <v>SIN FACT.</v>
      </c>
    </row>
    <row r="635" spans="1:14" ht="18" customHeight="1" x14ac:dyDescent="0.25">
      <c r="A635" s="119" t="s">
        <v>305</v>
      </c>
      <c r="B635" s="159">
        <v>41838</v>
      </c>
      <c r="C635" s="118" t="s">
        <v>1024</v>
      </c>
      <c r="D635" s="119" t="s">
        <v>54</v>
      </c>
      <c r="E635" s="162">
        <v>10224990</v>
      </c>
      <c r="F635" s="119">
        <v>19849962</v>
      </c>
      <c r="G635" s="119">
        <v>2702048</v>
      </c>
      <c r="H635" s="120" t="str">
        <f>IF(G635="","",VLOOKUP(G635,ARANCEL!$B$5:$D$121,2,FALSE))</f>
        <v xml:space="preserve">SERVICIO LAB. IMPLANTE CORONA CEMENTADA/ATORNILLADA </v>
      </c>
      <c r="I635" s="121" t="s">
        <v>613</v>
      </c>
      <c r="J635" s="119">
        <v>2</v>
      </c>
      <c r="K635" s="122">
        <f>IF(G635="","",VLOOKUP(G635,ARANCEL!$B$5:$D$121,3,FALSE)*J635)</f>
        <v>87714</v>
      </c>
      <c r="L635" s="1229" t="s">
        <v>6017</v>
      </c>
      <c r="M635" s="1229">
        <v>4500243244</v>
      </c>
      <c r="N635" s="1229">
        <v>9785</v>
      </c>
    </row>
    <row r="636" spans="1:14" ht="18" customHeight="1" x14ac:dyDescent="0.25">
      <c r="A636" s="119" t="s">
        <v>305</v>
      </c>
      <c r="B636" s="159">
        <v>41932</v>
      </c>
      <c r="C636" s="118" t="s">
        <v>7703</v>
      </c>
      <c r="D636" s="119" t="s">
        <v>944</v>
      </c>
      <c r="E636" s="162">
        <v>10267113</v>
      </c>
      <c r="F636" s="119">
        <v>28843923</v>
      </c>
      <c r="G636" s="119">
        <v>2705003</v>
      </c>
      <c r="H636" s="120" t="str">
        <f>IF(G636="","",VLOOKUP(G636,ARANCEL!$B$5:$D$121,2,FALSE))</f>
        <v>INCRUSTACION ESTETICA (ART-GLASS O CERAMICA)</v>
      </c>
      <c r="I636" s="121" t="s">
        <v>308</v>
      </c>
      <c r="J636" s="119">
        <v>1</v>
      </c>
      <c r="K636" s="122">
        <f>IF(G636="","",VLOOKUP(G636,ARANCEL!$B$5:$D$121,3,FALSE)*J636)</f>
        <v>15676</v>
      </c>
      <c r="L636" s="1229" t="s">
        <v>8279</v>
      </c>
      <c r="M636" s="1229">
        <v>4500257377</v>
      </c>
      <c r="N636" s="1229" t="s">
        <v>8280</v>
      </c>
    </row>
    <row r="637" spans="1:14" ht="18" customHeight="1" x14ac:dyDescent="0.25">
      <c r="A637" s="119" t="s">
        <v>305</v>
      </c>
      <c r="B637" s="159">
        <v>41744</v>
      </c>
      <c r="C637" s="118" t="s">
        <v>3932</v>
      </c>
      <c r="D637" s="119" t="s">
        <v>49</v>
      </c>
      <c r="E637" s="162">
        <v>10188591</v>
      </c>
      <c r="F637" s="119">
        <v>25931193</v>
      </c>
      <c r="G637" s="119">
        <v>2705003</v>
      </c>
      <c r="H637" s="120" t="str">
        <f>IF(G637="","",VLOOKUP(G637,ARANCEL!$B$5:$D$121,2,FALSE))</f>
        <v>INCRUSTACION ESTETICA (ART-GLASS O CERAMICA)</v>
      </c>
      <c r="I637" s="121" t="s">
        <v>312</v>
      </c>
      <c r="J637" s="119">
        <v>1</v>
      </c>
      <c r="K637" s="122">
        <f>IF(G637="","",VLOOKUP(G637,ARANCEL!$B$5:$D$121,3,FALSE)*J637)</f>
        <v>15676</v>
      </c>
      <c r="L637" s="1229" t="s">
        <v>4612</v>
      </c>
      <c r="M637" s="1229">
        <v>4500229950</v>
      </c>
      <c r="N637" s="1229">
        <v>9173</v>
      </c>
    </row>
    <row r="638" spans="1:14" ht="18" customHeight="1" x14ac:dyDescent="0.25">
      <c r="A638" s="119" t="s">
        <v>305</v>
      </c>
      <c r="B638" s="159">
        <v>41824</v>
      </c>
      <c r="C638" s="118" t="s">
        <v>5528</v>
      </c>
      <c r="D638" s="119" t="s">
        <v>63</v>
      </c>
      <c r="E638" s="162">
        <v>10221529</v>
      </c>
      <c r="F638" s="119">
        <v>270009563</v>
      </c>
      <c r="G638" s="119">
        <v>2708011</v>
      </c>
      <c r="H638" s="120" t="str">
        <f>IF(G638="","",VLOOKUP(G638,ARANCEL!$B$5:$D$121,2,FALSE))</f>
        <v xml:space="preserve">MODELO DE ESTUDIO </v>
      </c>
      <c r="I638" s="121" t="s">
        <v>347</v>
      </c>
      <c r="J638" s="119">
        <v>2</v>
      </c>
      <c r="K638" s="122">
        <f>IF(G638="","",VLOOKUP(G638,ARANCEL!$B$5:$D$121,3,FALSE)*J638)</f>
        <v>3014</v>
      </c>
      <c r="L638" s="1229" t="s">
        <v>6017</v>
      </c>
      <c r="M638" s="1229">
        <v>4500243244</v>
      </c>
      <c r="N638" s="1229">
        <v>9785</v>
      </c>
    </row>
    <row r="639" spans="1:14" ht="18" customHeight="1" x14ac:dyDescent="0.25">
      <c r="A639" s="119" t="s">
        <v>305</v>
      </c>
      <c r="B639" s="159">
        <v>41907</v>
      </c>
      <c r="C639" s="118" t="s">
        <v>7251</v>
      </c>
      <c r="D639" s="119" t="s">
        <v>804</v>
      </c>
      <c r="E639" s="162">
        <v>10258075</v>
      </c>
      <c r="F639" s="119">
        <v>27996496</v>
      </c>
      <c r="G639" s="119">
        <v>2704005</v>
      </c>
      <c r="H639" s="120" t="str">
        <f>IF(G639="","",VLOOKUP(G639,ARANCEL!$B$5:$D$121,2,FALSE))</f>
        <v>PROVISORIO</v>
      </c>
      <c r="I639" s="121" t="s">
        <v>326</v>
      </c>
      <c r="J639" s="119">
        <v>1</v>
      </c>
      <c r="K639" s="122">
        <f>IF(G639="","",VLOOKUP(G639,ARANCEL!$B$5:$D$121,3,FALSE)*J639)</f>
        <v>3250</v>
      </c>
      <c r="L639" s="1229" t="s">
        <v>7548</v>
      </c>
      <c r="M639" s="1229">
        <v>4500254511</v>
      </c>
      <c r="N639" s="1229" t="s">
        <v>7555</v>
      </c>
    </row>
    <row r="640" spans="1:14" ht="18" customHeight="1" x14ac:dyDescent="0.25">
      <c r="A640" s="169" t="s">
        <v>305</v>
      </c>
      <c r="B640" s="159">
        <v>41916</v>
      </c>
      <c r="C640" s="118" t="s">
        <v>7251</v>
      </c>
      <c r="D640" s="119" t="s">
        <v>804</v>
      </c>
      <c r="E640" s="162">
        <v>10259068</v>
      </c>
      <c r="F640" s="119">
        <v>27996496</v>
      </c>
      <c r="G640" s="119">
        <v>2704003</v>
      </c>
      <c r="H640" s="120" t="str">
        <f>IF(G640="","",VLOOKUP(G640,ARANCEL!$B$5:$D$121,2,FALSE))</f>
        <v xml:space="preserve">CORONA PERIFERICA CON PERNO MUÑON COLADO </v>
      </c>
      <c r="I640" s="121" t="s">
        <v>326</v>
      </c>
      <c r="J640" s="119">
        <v>1</v>
      </c>
      <c r="K640" s="122">
        <f>IF(G640="","",VLOOKUP(G640,ARANCEL!$B$5:$D$121,3,FALSE)*J640)</f>
        <v>32612</v>
      </c>
      <c r="L640" s="1229" t="s">
        <v>7548</v>
      </c>
      <c r="M640" s="1229">
        <v>4500255196</v>
      </c>
      <c r="N640" s="1229" t="s">
        <v>7565</v>
      </c>
    </row>
    <row r="641" spans="1:14" ht="18" customHeight="1" x14ac:dyDescent="0.25">
      <c r="A641" s="119" t="s">
        <v>305</v>
      </c>
      <c r="B641" s="159">
        <v>41689</v>
      </c>
      <c r="C641" s="118" t="s">
        <v>2917</v>
      </c>
      <c r="D641" s="119" t="s">
        <v>50</v>
      </c>
      <c r="E641" s="162">
        <v>10176058</v>
      </c>
      <c r="F641" s="119">
        <v>25130479</v>
      </c>
      <c r="G641" s="119">
        <v>2704005</v>
      </c>
      <c r="H641" s="120" t="str">
        <f>IF(G641="","",VLOOKUP(G641,ARANCEL!$B$5:$D$121,2,FALSE))</f>
        <v>PROVISORIO</v>
      </c>
      <c r="I641" s="121" t="s">
        <v>325</v>
      </c>
      <c r="J641" s="119">
        <v>1</v>
      </c>
      <c r="K641" s="122">
        <f>IF(G641="","",VLOOKUP(G641,ARANCEL!$B$5:$D$121,3,FALSE)*J641)</f>
        <v>3250</v>
      </c>
      <c r="L641" s="1229" t="s">
        <v>3438</v>
      </c>
      <c r="M641" s="1229">
        <v>4500220764</v>
      </c>
      <c r="N641" s="1229">
        <v>8608</v>
      </c>
    </row>
    <row r="642" spans="1:14" ht="18" customHeight="1" x14ac:dyDescent="0.25">
      <c r="A642" s="119" t="s">
        <v>305</v>
      </c>
      <c r="B642" s="159">
        <v>41697</v>
      </c>
      <c r="C642" s="118" t="s">
        <v>2917</v>
      </c>
      <c r="D642" s="119" t="s">
        <v>50</v>
      </c>
      <c r="E642" s="162">
        <v>10177325</v>
      </c>
      <c r="F642" s="119">
        <v>25130479</v>
      </c>
      <c r="G642" s="119">
        <v>2704003</v>
      </c>
      <c r="H642" s="120" t="str">
        <f>IF(G642="","",VLOOKUP(G642,ARANCEL!$B$5:$D$121,2,FALSE))</f>
        <v xml:space="preserve">CORONA PERIFERICA CON PERNO MUÑON COLADO </v>
      </c>
      <c r="I642" s="121" t="s">
        <v>325</v>
      </c>
      <c r="J642" s="119">
        <v>1</v>
      </c>
      <c r="K642" s="122">
        <f>IF(G642="","",VLOOKUP(G642,ARANCEL!$B$5:$D$121,3,FALSE)*J642)</f>
        <v>32612</v>
      </c>
      <c r="L642" s="1229" t="s">
        <v>3438</v>
      </c>
      <c r="M642" s="1229">
        <v>4500220765</v>
      </c>
      <c r="N642" s="1229">
        <v>8609</v>
      </c>
    </row>
    <row r="643" spans="1:14" ht="18" customHeight="1" x14ac:dyDescent="0.25">
      <c r="A643" s="119" t="s">
        <v>305</v>
      </c>
      <c r="B643" s="159">
        <v>41732</v>
      </c>
      <c r="C643" s="118" t="s">
        <v>3692</v>
      </c>
      <c r="D643" s="119" t="s">
        <v>54</v>
      </c>
      <c r="E643" s="162">
        <v>10185345</v>
      </c>
      <c r="F643" s="119">
        <v>23852157</v>
      </c>
      <c r="G643" s="119">
        <v>2702048</v>
      </c>
      <c r="H643" s="120" t="str">
        <f>IF(G643="","",VLOOKUP(G643,ARANCEL!$B$5:$D$121,2,FALSE))</f>
        <v xml:space="preserve">SERVICIO LAB. IMPLANTE CORONA CEMENTADA/ATORNILLADA </v>
      </c>
      <c r="I643" s="121" t="s">
        <v>618</v>
      </c>
      <c r="J643" s="119">
        <v>1</v>
      </c>
      <c r="K643" s="122">
        <f>IF(G643="","",VLOOKUP(G643,ARANCEL!$B$5:$D$121,3,FALSE)*J643)</f>
        <v>43857</v>
      </c>
      <c r="L643" s="1229" t="s">
        <v>6905</v>
      </c>
      <c r="M643" s="1229">
        <v>4500247644</v>
      </c>
      <c r="N643" s="1229" t="s">
        <v>7159</v>
      </c>
    </row>
    <row r="644" spans="1:14" ht="18" customHeight="1" x14ac:dyDescent="0.25">
      <c r="A644" s="119" t="s">
        <v>305</v>
      </c>
      <c r="B644" s="159">
        <v>41918</v>
      </c>
      <c r="C644" s="118" t="s">
        <v>3692</v>
      </c>
      <c r="D644" s="119" t="s">
        <v>54</v>
      </c>
      <c r="E644" s="162">
        <v>10259614</v>
      </c>
      <c r="F644" s="119">
        <v>25953841</v>
      </c>
      <c r="G644" s="119">
        <v>2702048</v>
      </c>
      <c r="H644" s="120" t="str">
        <f>IF(G644="","",VLOOKUP(G644,ARANCEL!$B$5:$D$121,2,FALSE))</f>
        <v xml:space="preserve">SERVICIO LAB. IMPLANTE CORONA CEMENTADA/ATORNILLADA </v>
      </c>
      <c r="I644" s="121" t="s">
        <v>317</v>
      </c>
      <c r="J644" s="119">
        <v>1</v>
      </c>
      <c r="K644" s="122">
        <f>IF(G644="","",VLOOKUP(G644,ARANCEL!$B$5:$D$121,3,FALSE)*J644)</f>
        <v>43857</v>
      </c>
      <c r="L644" s="1229" t="s">
        <v>7548</v>
      </c>
      <c r="M644" s="1229">
        <v>4500255815</v>
      </c>
      <c r="N644" s="1229">
        <v>10271</v>
      </c>
    </row>
    <row r="645" spans="1:14" ht="18" customHeight="1" x14ac:dyDescent="0.25">
      <c r="A645" s="119" t="s">
        <v>305</v>
      </c>
      <c r="B645" s="159">
        <v>41803</v>
      </c>
      <c r="C645" s="118" t="s">
        <v>5140</v>
      </c>
      <c r="D645" s="119" t="s">
        <v>58</v>
      </c>
      <c r="E645" s="162">
        <v>10211285</v>
      </c>
      <c r="F645" s="119">
        <v>26933259</v>
      </c>
      <c r="G645" s="119">
        <v>2704005</v>
      </c>
      <c r="H645" s="120" t="str">
        <f>IF(G645="","",VLOOKUP(G645,ARANCEL!$B$5:$D$121,2,FALSE))</f>
        <v>PROVISORIO</v>
      </c>
      <c r="I645" s="121" t="s">
        <v>340</v>
      </c>
      <c r="J645" s="119">
        <v>1</v>
      </c>
      <c r="K645" s="122">
        <f>IF(G645="","",VLOOKUP(G645,ARANCEL!$B$5:$D$121,3,FALSE)*J645)</f>
        <v>3250</v>
      </c>
      <c r="L645" s="1229" t="s">
        <v>5742</v>
      </c>
      <c r="M645" s="1229">
        <v>4500239309</v>
      </c>
      <c r="N645" s="1229" t="s">
        <v>5749</v>
      </c>
    </row>
    <row r="646" spans="1:14" ht="18" customHeight="1" x14ac:dyDescent="0.25">
      <c r="A646" s="119" t="s">
        <v>305</v>
      </c>
      <c r="B646" s="164">
        <v>42027</v>
      </c>
      <c r="C646" s="118" t="s">
        <v>9748</v>
      </c>
      <c r="D646" s="119" t="s">
        <v>727</v>
      </c>
      <c r="E646" s="162">
        <v>10313368</v>
      </c>
      <c r="F646" s="119">
        <v>30456351</v>
      </c>
      <c r="G646" s="119">
        <v>2704005</v>
      </c>
      <c r="H646" s="120" t="str">
        <f>IF(G646="","",VLOOKUP(G646,ARANCEL!$B$5:$D$121,2,FALSE))</f>
        <v>PROVISORIO</v>
      </c>
      <c r="I646" s="121" t="s">
        <v>337</v>
      </c>
      <c r="J646" s="119">
        <v>1</v>
      </c>
      <c r="K646" s="122">
        <f>IF(G646="","",VLOOKUP(G646,ARANCEL!$B$5:$D$121,3,FALSE)*J646)</f>
        <v>3250</v>
      </c>
      <c r="L646" s="1235" t="str">
        <f>IF(E646="","","IMPAGO")</f>
        <v>IMPAGO</v>
      </c>
      <c r="M646" s="1235" t="str">
        <f>IF(L646="IMPAGO","SIN O.C.","")</f>
        <v>SIN O.C.</v>
      </c>
      <c r="N646" s="1235" t="str">
        <f>IF(L646="IMPAGO","SIN FACT.","")</f>
        <v>SIN FACT.</v>
      </c>
    </row>
    <row r="647" spans="1:14" ht="18" customHeight="1" x14ac:dyDescent="0.25">
      <c r="A647" s="119" t="s">
        <v>313</v>
      </c>
      <c r="B647" s="164">
        <v>42033</v>
      </c>
      <c r="C647" s="118" t="s">
        <v>9824</v>
      </c>
      <c r="D647" s="119" t="s">
        <v>727</v>
      </c>
      <c r="E647" s="162">
        <v>10315053</v>
      </c>
      <c r="F647" s="119">
        <v>30456351</v>
      </c>
      <c r="G647" s="119">
        <v>2704003</v>
      </c>
      <c r="H647" s="120" t="str">
        <f>IF(G647="","",VLOOKUP(G647,ARANCEL!$B$5:$D$121,2,FALSE))</f>
        <v xml:space="preserve">CORONA PERIFERICA CON PERNO MUÑON COLADO </v>
      </c>
      <c r="I647" s="121"/>
      <c r="J647" s="119">
        <v>1</v>
      </c>
      <c r="K647" s="122">
        <f>IF(G647="","",VLOOKUP(G647,ARANCEL!$B$5:$D$121,3,FALSE)*J647)</f>
        <v>32612</v>
      </c>
      <c r="L647" s="1235" t="str">
        <f>IF(E647="","","IMPAGO")</f>
        <v>IMPAGO</v>
      </c>
      <c r="M647" s="1235" t="str">
        <f>IF(L647="IMPAGO","SIN O.C.","")</f>
        <v>SIN O.C.</v>
      </c>
      <c r="N647" s="1235" t="str">
        <f>IF(L647="IMPAGO","SIN FACT.","")</f>
        <v>SIN FACT.</v>
      </c>
    </row>
    <row r="648" spans="1:14" ht="18" customHeight="1" x14ac:dyDescent="0.25">
      <c r="A648" s="119" t="s">
        <v>305</v>
      </c>
      <c r="B648" s="159">
        <v>41725</v>
      </c>
      <c r="C648" s="118" t="s">
        <v>3520</v>
      </c>
      <c r="D648" s="119" t="s">
        <v>59</v>
      </c>
      <c r="E648" s="162">
        <v>10183905</v>
      </c>
      <c r="F648" s="119">
        <v>25511051</v>
      </c>
      <c r="G648" s="119">
        <v>2705003</v>
      </c>
      <c r="H648" s="120" t="str">
        <f>IF(G648="","",VLOOKUP(G648,ARANCEL!$B$5:$D$121,2,FALSE))</f>
        <v>INCRUSTACION ESTETICA (ART-GLASS O CERAMICA)</v>
      </c>
      <c r="I648" s="121" t="s">
        <v>618</v>
      </c>
      <c r="J648" s="119">
        <v>1</v>
      </c>
      <c r="K648" s="122">
        <f>IF(G648="","",VLOOKUP(G648,ARANCEL!$B$5:$D$121,3,FALSE)*J648)</f>
        <v>15676</v>
      </c>
      <c r="L648" s="1229" t="s">
        <v>3058</v>
      </c>
      <c r="M648" s="1229">
        <v>4500225623</v>
      </c>
      <c r="N648" s="1229">
        <v>8908</v>
      </c>
    </row>
    <row r="649" spans="1:14" ht="18" customHeight="1" x14ac:dyDescent="0.25">
      <c r="A649" s="119" t="s">
        <v>313</v>
      </c>
      <c r="B649" s="159">
        <v>41939</v>
      </c>
      <c r="C649" s="118" t="s">
        <v>7825</v>
      </c>
      <c r="D649" s="119" t="s">
        <v>53</v>
      </c>
      <c r="E649" s="162">
        <v>10269658</v>
      </c>
      <c r="F649" s="119">
        <v>27376129</v>
      </c>
      <c r="G649" s="119">
        <v>2704008</v>
      </c>
      <c r="H649" s="120" t="str">
        <f>IF(G649="","",VLOOKUP(G649,ARANCEL!$B$5:$D$121,2,FALSE))</f>
        <v>PILAR, INSERCION O PUNTO DE APOYO CON PERNO MUÑON</v>
      </c>
      <c r="I649" s="121"/>
      <c r="J649" s="119">
        <v>2</v>
      </c>
      <c r="K649" s="122">
        <f>IF(G649="","",VLOOKUP(G649,ARANCEL!$B$5:$D$121,3,FALSE)*J649)</f>
        <v>65224</v>
      </c>
      <c r="L649" s="1229" t="s">
        <v>8279</v>
      </c>
      <c r="M649" s="1229">
        <v>4500259624</v>
      </c>
      <c r="N649" s="1229" t="s">
        <v>8292</v>
      </c>
    </row>
    <row r="650" spans="1:14" ht="18" customHeight="1" x14ac:dyDescent="0.25">
      <c r="A650" s="119" t="s">
        <v>313</v>
      </c>
      <c r="B650" s="159">
        <v>41939</v>
      </c>
      <c r="C650" s="118" t="s">
        <v>7825</v>
      </c>
      <c r="D650" s="119" t="s">
        <v>53</v>
      </c>
      <c r="E650" s="162">
        <v>10269658</v>
      </c>
      <c r="F650" s="119">
        <v>27376129</v>
      </c>
      <c r="G650" s="119">
        <v>2704012</v>
      </c>
      <c r="H650" s="120" t="str">
        <f>IF(G650="","",VLOOKUP(G650,ARANCEL!$B$5:$D$121,2,FALSE))</f>
        <v xml:space="preserve">INTERMEDIARIO O PONTICO </v>
      </c>
      <c r="I650" s="121"/>
      <c r="J650" s="119">
        <v>2</v>
      </c>
      <c r="K650" s="122">
        <f>IF(G650="","",VLOOKUP(G650,ARANCEL!$B$5:$D$121,3,FALSE)*J650)</f>
        <v>50244</v>
      </c>
      <c r="L650" s="1229" t="s">
        <v>8279</v>
      </c>
      <c r="M650" s="1229">
        <v>4500259624</v>
      </c>
      <c r="N650" s="1229" t="s">
        <v>8292</v>
      </c>
    </row>
    <row r="651" spans="1:14" ht="18" customHeight="1" x14ac:dyDescent="0.25">
      <c r="A651" s="119" t="s">
        <v>305</v>
      </c>
      <c r="B651" s="159">
        <v>41939</v>
      </c>
      <c r="C651" s="118" t="s">
        <v>7825</v>
      </c>
      <c r="D651" s="119" t="s">
        <v>53</v>
      </c>
      <c r="E651" s="162">
        <v>10269658</v>
      </c>
      <c r="F651" s="119">
        <v>27376129</v>
      </c>
      <c r="G651" s="119">
        <v>2704003</v>
      </c>
      <c r="H651" s="120" t="str">
        <f>IF(G651="","",VLOOKUP(G651,ARANCEL!$B$5:$D$121,2,FALSE))</f>
        <v xml:space="preserve">CORONA PERIFERICA CON PERNO MUÑON COLADO </v>
      </c>
      <c r="I651" s="121" t="s">
        <v>2411</v>
      </c>
      <c r="J651" s="119">
        <v>4</v>
      </c>
      <c r="K651" s="122">
        <f>IF(G651="","",VLOOKUP(G651,ARANCEL!$B$5:$D$121,3,FALSE)*J651)</f>
        <v>130448</v>
      </c>
      <c r="L651" s="1229" t="s">
        <v>8279</v>
      </c>
      <c r="M651" s="1229">
        <v>4500259624</v>
      </c>
      <c r="N651" s="1229" t="s">
        <v>8292</v>
      </c>
    </row>
    <row r="652" spans="1:14" ht="18" customHeight="1" x14ac:dyDescent="0.25">
      <c r="A652" s="119" t="s">
        <v>305</v>
      </c>
      <c r="B652" s="159">
        <v>41726</v>
      </c>
      <c r="C652" s="118" t="s">
        <v>753</v>
      </c>
      <c r="D652" s="119" t="s">
        <v>53</v>
      </c>
      <c r="E652" s="162">
        <v>10184925</v>
      </c>
      <c r="F652" s="119">
        <v>25215272</v>
      </c>
      <c r="G652" s="119">
        <v>2704013</v>
      </c>
      <c r="H652" s="120" t="str">
        <f>IF(G652="","",VLOOKUP(G652,ARANCEL!$B$5:$D$121,2,FALSE))</f>
        <v>PROVISORIO (POR PIEZA)</v>
      </c>
      <c r="I652" s="121" t="s">
        <v>2411</v>
      </c>
      <c r="J652" s="119">
        <v>4</v>
      </c>
      <c r="K652" s="122">
        <f>IF(G652="","",VLOOKUP(G652,ARANCEL!$B$5:$D$121,3,FALSE)*J652)</f>
        <v>13000</v>
      </c>
      <c r="L652" s="1229" t="s">
        <v>3058</v>
      </c>
      <c r="M652" s="1229">
        <v>4500225622</v>
      </c>
      <c r="N652" s="1229">
        <v>8907</v>
      </c>
    </row>
    <row r="653" spans="1:14" ht="18" customHeight="1" x14ac:dyDescent="0.25">
      <c r="A653" s="119" t="s">
        <v>305</v>
      </c>
      <c r="B653" s="159">
        <v>41807</v>
      </c>
      <c r="C653" s="118" t="s">
        <v>753</v>
      </c>
      <c r="D653" s="119" t="s">
        <v>53</v>
      </c>
      <c r="E653" s="162">
        <v>10210877</v>
      </c>
      <c r="F653" s="119">
        <v>25215272</v>
      </c>
      <c r="G653" s="119">
        <v>2704008</v>
      </c>
      <c r="H653" s="120" t="str">
        <f>IF(G653="","",VLOOKUP(G653,ARANCEL!$B$5:$D$121,2,FALSE))</f>
        <v>PILAR, INSERCION O PUNTO DE APOYO CON PERNO MUÑON</v>
      </c>
      <c r="I653" s="121" t="s">
        <v>2438</v>
      </c>
      <c r="J653" s="119">
        <v>3</v>
      </c>
      <c r="K653" s="122">
        <f>IF(G653="","",VLOOKUP(G653,ARANCEL!$B$5:$D$121,3,FALSE)*J653)</f>
        <v>97836</v>
      </c>
      <c r="L653" s="1229" t="s">
        <v>5742</v>
      </c>
      <c r="M653" s="1229">
        <v>4500239309</v>
      </c>
      <c r="N653" s="1229" t="s">
        <v>5749</v>
      </c>
    </row>
    <row r="654" spans="1:14" ht="18" customHeight="1" x14ac:dyDescent="0.25">
      <c r="A654" s="119" t="s">
        <v>305</v>
      </c>
      <c r="B654" s="159">
        <v>41807</v>
      </c>
      <c r="C654" s="118" t="s">
        <v>753</v>
      </c>
      <c r="D654" s="119" t="s">
        <v>53</v>
      </c>
      <c r="E654" s="162">
        <v>10210877</v>
      </c>
      <c r="F654" s="119">
        <v>25215272</v>
      </c>
      <c r="G654" s="119">
        <v>2704012</v>
      </c>
      <c r="H654" s="120" t="str">
        <f>IF(G654="","",VLOOKUP(G654,ARANCEL!$B$5:$D$121,2,FALSE))</f>
        <v xml:space="preserve">INTERMEDIARIO O PONTICO </v>
      </c>
      <c r="I654" s="121" t="s">
        <v>317</v>
      </c>
      <c r="J654" s="119">
        <v>1</v>
      </c>
      <c r="K654" s="122">
        <f>IF(G654="","",VLOOKUP(G654,ARANCEL!$B$5:$D$121,3,FALSE)*J654)</f>
        <v>25122</v>
      </c>
      <c r="L654" s="1229" t="s">
        <v>5742</v>
      </c>
      <c r="M654" s="1229">
        <v>4500239309</v>
      </c>
      <c r="N654" s="1229" t="s">
        <v>5749</v>
      </c>
    </row>
    <row r="655" spans="1:14" ht="18" customHeight="1" x14ac:dyDescent="0.25">
      <c r="A655" s="119" t="s">
        <v>305</v>
      </c>
      <c r="B655" s="159">
        <v>41718</v>
      </c>
      <c r="C655" s="118" t="s">
        <v>3476</v>
      </c>
      <c r="D655" s="119" t="s">
        <v>50</v>
      </c>
      <c r="E655" s="162">
        <v>10182923</v>
      </c>
      <c r="F655" s="119">
        <v>25273271</v>
      </c>
      <c r="G655" s="119">
        <v>2704005</v>
      </c>
      <c r="H655" s="120" t="str">
        <f>IF(G655="","",VLOOKUP(G655,ARANCEL!$B$5:$D$121,2,FALSE))</f>
        <v>PROVISORIO</v>
      </c>
      <c r="I655" s="121" t="s">
        <v>315</v>
      </c>
      <c r="J655" s="119">
        <v>1</v>
      </c>
      <c r="K655" s="122">
        <f>IF(G655="","",VLOOKUP(G655,ARANCEL!$B$5:$D$121,3,FALSE)*J655)</f>
        <v>3250</v>
      </c>
      <c r="L655" s="1229" t="s">
        <v>3058</v>
      </c>
      <c r="M655" s="1229">
        <v>4500225620</v>
      </c>
      <c r="N655" s="1229">
        <v>8905</v>
      </c>
    </row>
    <row r="656" spans="1:14" ht="18" customHeight="1" x14ac:dyDescent="0.25">
      <c r="A656" s="119" t="s">
        <v>305</v>
      </c>
      <c r="B656" s="159">
        <v>41799</v>
      </c>
      <c r="C656" s="118" t="s">
        <v>4965</v>
      </c>
      <c r="D656" s="119" t="s">
        <v>51</v>
      </c>
      <c r="E656" s="162">
        <v>10207093</v>
      </c>
      <c r="F656" s="119">
        <v>26702258</v>
      </c>
      <c r="G656" s="119">
        <v>2704005</v>
      </c>
      <c r="H656" s="120" t="str">
        <f>IF(G656="","",VLOOKUP(G656,ARANCEL!$B$5:$D$121,2,FALSE))</f>
        <v>PROVISORIO</v>
      </c>
      <c r="I656" s="121" t="s">
        <v>329</v>
      </c>
      <c r="J656" s="119">
        <v>1</v>
      </c>
      <c r="K656" s="122">
        <f>IF(G656="","",VLOOKUP(G656,ARANCEL!$B$5:$D$121,3,FALSE)*J656)</f>
        <v>3250</v>
      </c>
      <c r="L656" s="1229" t="s">
        <v>5742</v>
      </c>
      <c r="M656" s="1229">
        <v>4500239302</v>
      </c>
      <c r="N656" s="1229" t="s">
        <v>5748</v>
      </c>
    </row>
    <row r="657" spans="1:14" ht="18" customHeight="1" x14ac:dyDescent="0.25">
      <c r="A657" s="119" t="s">
        <v>305</v>
      </c>
      <c r="B657" s="159">
        <v>41799</v>
      </c>
      <c r="C657" s="118" t="s">
        <v>4965</v>
      </c>
      <c r="D657" s="119" t="s">
        <v>51</v>
      </c>
      <c r="E657" s="162">
        <v>10207093</v>
      </c>
      <c r="F657" s="119">
        <v>26702258</v>
      </c>
      <c r="G657" s="119">
        <v>2704003</v>
      </c>
      <c r="H657" s="120" t="str">
        <f>IF(G657="","",VLOOKUP(G657,ARANCEL!$B$5:$D$121,2,FALSE))</f>
        <v xml:space="preserve">CORONA PERIFERICA CON PERNO MUÑON COLADO </v>
      </c>
      <c r="I657" s="121" t="s">
        <v>329</v>
      </c>
      <c r="J657" s="119">
        <v>1</v>
      </c>
      <c r="K657" s="122">
        <f>IF(G657="","",VLOOKUP(G657,ARANCEL!$B$5:$D$121,3,FALSE)*J657)</f>
        <v>32612</v>
      </c>
      <c r="L657" s="1229" t="s">
        <v>5742</v>
      </c>
      <c r="M657" s="1229">
        <v>4500239302</v>
      </c>
      <c r="N657" s="1229" t="s">
        <v>5748</v>
      </c>
    </row>
    <row r="658" spans="1:14" ht="18" customHeight="1" x14ac:dyDescent="0.25">
      <c r="A658" s="119" t="s">
        <v>305</v>
      </c>
      <c r="B658" s="159">
        <v>41862</v>
      </c>
      <c r="C658" s="118" t="s">
        <v>1429</v>
      </c>
      <c r="D658" s="119" t="s">
        <v>58</v>
      </c>
      <c r="E658" s="162">
        <v>10240471</v>
      </c>
      <c r="F658" s="119">
        <v>26574496</v>
      </c>
      <c r="G658" s="119">
        <v>2704005</v>
      </c>
      <c r="H658" s="120" t="str">
        <f>IF(G658="","",VLOOKUP(G658,ARANCEL!$B$5:$D$121,2,FALSE))</f>
        <v>PROVISORIO</v>
      </c>
      <c r="I658" s="121" t="s">
        <v>337</v>
      </c>
      <c r="J658" s="119">
        <v>1</v>
      </c>
      <c r="K658" s="122">
        <f>IF(G658="","",VLOOKUP(G658,ARANCEL!$B$5:$D$121,3,FALSE)*J658)</f>
        <v>3250</v>
      </c>
      <c r="L658" s="1229" t="s">
        <v>6905</v>
      </c>
      <c r="M658" s="1229">
        <v>4500249664</v>
      </c>
      <c r="N658" s="1229" t="s">
        <v>7114</v>
      </c>
    </row>
    <row r="659" spans="1:14" ht="18" customHeight="1" x14ac:dyDescent="0.25">
      <c r="A659" s="119" t="s">
        <v>305</v>
      </c>
      <c r="B659" s="159">
        <v>41869</v>
      </c>
      <c r="C659" s="118" t="s">
        <v>1429</v>
      </c>
      <c r="D659" s="119" t="s">
        <v>58</v>
      </c>
      <c r="E659" s="162">
        <v>10242595</v>
      </c>
      <c r="F659" s="119">
        <v>26574496</v>
      </c>
      <c r="G659" s="119">
        <v>2704003</v>
      </c>
      <c r="H659" s="120" t="str">
        <f>IF(G659="","",VLOOKUP(G659,ARANCEL!$B$5:$D$121,2,FALSE))</f>
        <v xml:space="preserve">CORONA PERIFERICA CON PERNO MUÑON COLADO </v>
      </c>
      <c r="I659" s="121" t="s">
        <v>337</v>
      </c>
      <c r="J659" s="119">
        <v>1</v>
      </c>
      <c r="K659" s="122">
        <f>IF(G659="","",VLOOKUP(G659,ARANCEL!$B$5:$D$121,3,FALSE)*J659)</f>
        <v>32612</v>
      </c>
      <c r="L659" s="1229" t="s">
        <v>6905</v>
      </c>
      <c r="M659" s="1229">
        <v>4500249664</v>
      </c>
      <c r="N659" s="1229" t="s">
        <v>7114</v>
      </c>
    </row>
    <row r="660" spans="1:14" ht="18" customHeight="1" x14ac:dyDescent="0.25">
      <c r="A660" s="119" t="s">
        <v>305</v>
      </c>
      <c r="B660" s="159">
        <v>41968</v>
      </c>
      <c r="C660" s="118" t="s">
        <v>1429</v>
      </c>
      <c r="D660" s="119" t="s">
        <v>56</v>
      </c>
      <c r="E660" s="162">
        <v>10285272</v>
      </c>
      <c r="F660" s="119">
        <v>29748265</v>
      </c>
      <c r="G660" s="119">
        <v>2704005</v>
      </c>
      <c r="H660" s="120" t="str">
        <f>IF(G660="","",VLOOKUP(G660,ARANCEL!$B$5:$D$121,2,FALSE))</f>
        <v>PROVISORIO</v>
      </c>
      <c r="I660" s="121" t="s">
        <v>329</v>
      </c>
      <c r="J660" s="119">
        <v>1</v>
      </c>
      <c r="K660" s="122">
        <f>IF(G660="","",VLOOKUP(G660,ARANCEL!$B$5:$D$121,3,FALSE)*J660)</f>
        <v>3250</v>
      </c>
      <c r="L660" s="1229" t="s">
        <v>8256</v>
      </c>
      <c r="M660" s="1229">
        <v>4500264843</v>
      </c>
      <c r="N660" s="1229" t="s">
        <v>8929</v>
      </c>
    </row>
    <row r="661" spans="1:14" ht="18" customHeight="1" x14ac:dyDescent="0.25">
      <c r="A661" s="119" t="s">
        <v>305</v>
      </c>
      <c r="B661" s="164">
        <v>41995</v>
      </c>
      <c r="C661" s="118" t="s">
        <v>1429</v>
      </c>
      <c r="D661" s="119" t="s">
        <v>56</v>
      </c>
      <c r="E661" s="162">
        <v>10299213</v>
      </c>
      <c r="F661" s="119">
        <v>29748265</v>
      </c>
      <c r="G661" s="119">
        <v>2704003</v>
      </c>
      <c r="H661" s="120" t="str">
        <f>IF(G661="","",VLOOKUP(G661,ARANCEL!$B$5:$D$121,2,FALSE))</f>
        <v xml:space="preserve">CORONA PERIFERICA CON PERNO MUÑON COLADO </v>
      </c>
      <c r="I661" s="121" t="s">
        <v>329</v>
      </c>
      <c r="J661" s="119">
        <v>1</v>
      </c>
      <c r="K661" s="122">
        <f>IF(G661="","",VLOOKUP(G661,ARANCEL!$B$5:$D$121,3,FALSE)*J661)</f>
        <v>32612</v>
      </c>
      <c r="L661" s="1349" t="s">
        <v>9431</v>
      </c>
      <c r="M661" s="1349">
        <v>4500269103</v>
      </c>
      <c r="N661" s="1349" t="s">
        <v>9457</v>
      </c>
    </row>
    <row r="662" spans="1:14" ht="18" customHeight="1" x14ac:dyDescent="0.25">
      <c r="A662" s="119" t="s">
        <v>305</v>
      </c>
      <c r="B662" s="159">
        <v>41799</v>
      </c>
      <c r="C662" s="118" t="s">
        <v>4951</v>
      </c>
      <c r="D662" s="119" t="s">
        <v>706</v>
      </c>
      <c r="E662" s="162">
        <v>10206823</v>
      </c>
      <c r="F662" s="119">
        <v>26402651</v>
      </c>
      <c r="G662" s="119">
        <v>2708011</v>
      </c>
      <c r="H662" s="120" t="str">
        <f>IF(G662="","",VLOOKUP(G662,ARANCEL!$B$5:$D$121,2,FALSE))</f>
        <v xml:space="preserve">MODELO DE ESTUDIO </v>
      </c>
      <c r="I662" s="121" t="s">
        <v>306</v>
      </c>
      <c r="J662" s="119">
        <v>1</v>
      </c>
      <c r="K662" s="122">
        <f>IF(G662="","",VLOOKUP(G662,ARANCEL!$B$5:$D$121,3,FALSE)*J662)</f>
        <v>1507</v>
      </c>
      <c r="L662" s="1229" t="s">
        <v>5742</v>
      </c>
      <c r="M662" s="1229">
        <v>4500239302</v>
      </c>
      <c r="N662" s="1229" t="s">
        <v>5748</v>
      </c>
    </row>
    <row r="663" spans="1:14" ht="18" customHeight="1" x14ac:dyDescent="0.25">
      <c r="A663" s="119" t="s">
        <v>305</v>
      </c>
      <c r="B663" s="159">
        <v>41799</v>
      </c>
      <c r="C663" s="118" t="s">
        <v>4951</v>
      </c>
      <c r="D663" s="119" t="s">
        <v>706</v>
      </c>
      <c r="E663" s="162">
        <v>10206823</v>
      </c>
      <c r="F663" s="119">
        <v>26402651</v>
      </c>
      <c r="G663" s="119">
        <v>2707001</v>
      </c>
      <c r="H663" s="120" t="str">
        <f>IF(G663="","",VLOOKUP(G663,ARANCEL!$B$5:$D$121,2,FALSE))</f>
        <v xml:space="preserve">PLANO DE RELAJACION </v>
      </c>
      <c r="I663" s="121" t="s">
        <v>306</v>
      </c>
      <c r="J663" s="119">
        <v>1</v>
      </c>
      <c r="K663" s="122">
        <f>IF(G663="","",VLOOKUP(G663,ARANCEL!$B$5:$D$121,3,FALSE)*J663)</f>
        <v>9221</v>
      </c>
      <c r="L663" s="1229" t="s">
        <v>5742</v>
      </c>
      <c r="M663" s="1229">
        <v>4500239302</v>
      </c>
      <c r="N663" s="1229" t="s">
        <v>5748</v>
      </c>
    </row>
    <row r="664" spans="1:14" ht="18" customHeight="1" x14ac:dyDescent="0.25">
      <c r="A664" s="119" t="s">
        <v>305</v>
      </c>
      <c r="B664" s="159">
        <v>41871</v>
      </c>
      <c r="C664" s="118" t="s">
        <v>6444</v>
      </c>
      <c r="D664" s="119" t="s">
        <v>56</v>
      </c>
      <c r="E664" s="162">
        <v>10242637</v>
      </c>
      <c r="F664" s="119">
        <v>26834184</v>
      </c>
      <c r="G664" s="119">
        <v>2704005</v>
      </c>
      <c r="H664" s="120" t="str">
        <f>IF(G664="","",VLOOKUP(G664,ARANCEL!$B$5:$D$121,2,FALSE))</f>
        <v>PROVISORIO</v>
      </c>
      <c r="I664" s="121" t="s">
        <v>317</v>
      </c>
      <c r="J664" s="119">
        <v>1</v>
      </c>
      <c r="K664" s="122">
        <f>IF(G664="","",VLOOKUP(G664,ARANCEL!$B$5:$D$121,3,FALSE)*J664)</f>
        <v>3250</v>
      </c>
      <c r="L664" s="1229" t="s">
        <v>6905</v>
      </c>
      <c r="M664" s="1229">
        <v>4500249664</v>
      </c>
      <c r="N664" s="1229" t="s">
        <v>7114</v>
      </c>
    </row>
    <row r="665" spans="1:14" ht="18" customHeight="1" x14ac:dyDescent="0.25">
      <c r="A665" s="169" t="s">
        <v>305</v>
      </c>
      <c r="B665" s="159">
        <v>41871</v>
      </c>
      <c r="C665" s="118" t="s">
        <v>6444</v>
      </c>
      <c r="D665" s="119" t="s">
        <v>56</v>
      </c>
      <c r="E665" s="162">
        <v>10242637</v>
      </c>
      <c r="F665" s="119">
        <v>26834184</v>
      </c>
      <c r="G665" s="119">
        <v>2704003</v>
      </c>
      <c r="H665" s="120" t="str">
        <f>IF(G665="","",VLOOKUP(G665,ARANCEL!$B$5:$D$121,2,FALSE))</f>
        <v xml:space="preserve">CORONA PERIFERICA CON PERNO MUÑON COLADO </v>
      </c>
      <c r="I665" s="121" t="s">
        <v>317</v>
      </c>
      <c r="J665" s="119">
        <v>1</v>
      </c>
      <c r="K665" s="122">
        <f>IF(G665="","",VLOOKUP(G665,ARANCEL!$B$5:$D$121,3,FALSE)*J665)</f>
        <v>32612</v>
      </c>
      <c r="L665" s="1229" t="s">
        <v>6905</v>
      </c>
      <c r="M665" s="1229">
        <v>4500249664</v>
      </c>
      <c r="N665" s="1229" t="s">
        <v>7114</v>
      </c>
    </row>
    <row r="666" spans="1:14" ht="18" customHeight="1" x14ac:dyDescent="0.25">
      <c r="A666" s="119" t="s">
        <v>305</v>
      </c>
      <c r="B666" s="159">
        <v>41813</v>
      </c>
      <c r="C666" s="118" t="s">
        <v>5235</v>
      </c>
      <c r="D666" s="119" t="s">
        <v>58</v>
      </c>
      <c r="E666" s="162">
        <v>10213888</v>
      </c>
      <c r="F666" s="119">
        <v>26160212</v>
      </c>
      <c r="G666" s="119">
        <v>2705003</v>
      </c>
      <c r="H666" s="120" t="str">
        <f>IF(G666="","",VLOOKUP(G666,ARANCEL!$B$5:$D$121,2,FALSE))</f>
        <v>INCRUSTACION ESTETICA (ART-GLASS O CERAMICA)</v>
      </c>
      <c r="I666" s="121" t="s">
        <v>671</v>
      </c>
      <c r="J666" s="119">
        <v>1</v>
      </c>
      <c r="K666" s="122">
        <f>IF(G666="","",VLOOKUP(G666,ARANCEL!$B$5:$D$121,3,FALSE)*J666)</f>
        <v>15676</v>
      </c>
      <c r="L666" s="1229" t="s">
        <v>5742</v>
      </c>
      <c r="M666" s="1229">
        <v>4500239309</v>
      </c>
      <c r="N666" s="1229" t="s">
        <v>5749</v>
      </c>
    </row>
    <row r="667" spans="1:14" ht="18" customHeight="1" x14ac:dyDescent="0.25">
      <c r="A667" s="119" t="s">
        <v>305</v>
      </c>
      <c r="B667" s="164">
        <v>42023</v>
      </c>
      <c r="C667" s="118" t="s">
        <v>9499</v>
      </c>
      <c r="D667" s="119" t="s">
        <v>720</v>
      </c>
      <c r="E667" s="162">
        <v>10308749</v>
      </c>
      <c r="F667" s="119">
        <v>30516710</v>
      </c>
      <c r="G667" s="119">
        <v>2704012</v>
      </c>
      <c r="H667" s="120" t="str">
        <f>IF(G667="","",VLOOKUP(G667,ARANCEL!$B$5:$D$121,2,FALSE))</f>
        <v xml:space="preserve">INTERMEDIARIO O PONTICO </v>
      </c>
      <c r="I667" s="121" t="s">
        <v>322</v>
      </c>
      <c r="J667" s="119">
        <v>1</v>
      </c>
      <c r="K667" s="122">
        <f>IF(G667="","",VLOOKUP(G667,ARANCEL!$B$5:$D$121,3,FALSE)*J667)</f>
        <v>25122</v>
      </c>
      <c r="L667" s="1235" t="str">
        <f>IF(E667="","","IMPAGO")</f>
        <v>IMPAGO</v>
      </c>
      <c r="M667" s="1235" t="str">
        <f>IF(L667="IMPAGO","SIN O.C.","")</f>
        <v>SIN O.C.</v>
      </c>
      <c r="N667" s="1235" t="str">
        <f>IF(L667="IMPAGO","SIN FACT.","")</f>
        <v>SIN FACT.</v>
      </c>
    </row>
    <row r="668" spans="1:14" ht="18" customHeight="1" x14ac:dyDescent="0.25">
      <c r="A668" s="119" t="s">
        <v>305</v>
      </c>
      <c r="B668" s="164">
        <v>42023</v>
      </c>
      <c r="C668" s="118" t="s">
        <v>9499</v>
      </c>
      <c r="D668" s="119" t="s">
        <v>720</v>
      </c>
      <c r="E668" s="162">
        <v>10308749</v>
      </c>
      <c r="F668" s="119">
        <v>30516710</v>
      </c>
      <c r="G668" s="119">
        <v>2704007</v>
      </c>
      <c r="H668" s="120" t="str">
        <f>IF(G668="","",VLOOKUP(G668,ARANCEL!$B$5:$D$121,2,FALSE))</f>
        <v>PILAR, INSERCION O PUNTO DE APOYO PERIFERICO</v>
      </c>
      <c r="I668" s="121" t="s">
        <v>324</v>
      </c>
      <c r="J668" s="169">
        <v>1</v>
      </c>
      <c r="K668" s="122">
        <f>IF(G668="","",VLOOKUP(G668,ARANCEL!$B$5:$D$121,3,FALSE)*J668)</f>
        <v>25865</v>
      </c>
      <c r="L668" s="1235" t="str">
        <f>IF(E668="","","IMPAGO")</f>
        <v>IMPAGO</v>
      </c>
      <c r="M668" s="1235" t="str">
        <f>IF(L668="IMPAGO","SIN O.C.","")</f>
        <v>SIN O.C.</v>
      </c>
      <c r="N668" s="1235" t="str">
        <f>IF(L668="IMPAGO","SIN FACT.","")</f>
        <v>SIN FACT.</v>
      </c>
    </row>
    <row r="669" spans="1:14" ht="18" customHeight="1" x14ac:dyDescent="0.25">
      <c r="A669" s="119" t="s">
        <v>305</v>
      </c>
      <c r="B669" s="159">
        <v>41732</v>
      </c>
      <c r="C669" s="118" t="s">
        <v>3742</v>
      </c>
      <c r="D669" s="119" t="s">
        <v>58</v>
      </c>
      <c r="E669" s="162">
        <v>10186073</v>
      </c>
      <c r="F669" s="119">
        <v>24955082</v>
      </c>
      <c r="G669" s="119">
        <v>2704005</v>
      </c>
      <c r="H669" s="120" t="str">
        <f>IF(G669="","",VLOOKUP(G669,ARANCEL!$B$5:$D$121,2,FALSE))</f>
        <v>PROVISORIO</v>
      </c>
      <c r="I669" s="121" t="s">
        <v>1057</v>
      </c>
      <c r="J669" s="119">
        <v>3</v>
      </c>
      <c r="K669" s="122">
        <f>IF(G669="","",VLOOKUP(G669,ARANCEL!$B$5:$D$121,3,FALSE)*J669)</f>
        <v>9750</v>
      </c>
      <c r="L669" s="1229" t="s">
        <v>4612</v>
      </c>
      <c r="M669" s="1229">
        <v>4500229934</v>
      </c>
      <c r="N669" s="1229">
        <v>9168</v>
      </c>
    </row>
    <row r="670" spans="1:14" ht="18" customHeight="1" x14ac:dyDescent="0.25">
      <c r="A670" s="119" t="s">
        <v>305</v>
      </c>
      <c r="B670" s="159">
        <v>41757</v>
      </c>
      <c r="C670" s="118" t="s">
        <v>3742</v>
      </c>
      <c r="D670" s="119" t="s">
        <v>58</v>
      </c>
      <c r="E670" s="162">
        <v>10191506</v>
      </c>
      <c r="F670" s="119">
        <v>24955082</v>
      </c>
      <c r="G670" s="119">
        <v>2704008</v>
      </c>
      <c r="H670" s="120" t="str">
        <f>IF(G670="","",VLOOKUP(G670,ARANCEL!$B$5:$D$121,2,FALSE))</f>
        <v>PILAR, INSERCION O PUNTO DE APOYO CON PERNO MUÑON</v>
      </c>
      <c r="I670" s="121" t="s">
        <v>769</v>
      </c>
      <c r="J670" s="119">
        <v>2</v>
      </c>
      <c r="K670" s="122">
        <f>IF(G670="","",VLOOKUP(G670,ARANCEL!$B$5:$D$121,3,FALSE)*J670)</f>
        <v>65224</v>
      </c>
      <c r="L670" s="1229" t="s">
        <v>4612</v>
      </c>
      <c r="M670" s="1229">
        <v>4500229945</v>
      </c>
      <c r="N670" s="1229">
        <v>9169</v>
      </c>
    </row>
    <row r="671" spans="1:14" ht="18" customHeight="1" x14ac:dyDescent="0.25">
      <c r="A671" s="119" t="s">
        <v>305</v>
      </c>
      <c r="B671" s="159">
        <v>41757</v>
      </c>
      <c r="C671" s="118" t="s">
        <v>3742</v>
      </c>
      <c r="D671" s="119" t="s">
        <v>58</v>
      </c>
      <c r="E671" s="162">
        <v>10191506</v>
      </c>
      <c r="F671" s="119">
        <v>24955082</v>
      </c>
      <c r="G671" s="119">
        <v>2704012</v>
      </c>
      <c r="H671" s="120" t="str">
        <f>IF(G671="","",VLOOKUP(G671,ARANCEL!$B$5:$D$121,2,FALSE))</f>
        <v xml:space="preserve">INTERMEDIARIO O PONTICO </v>
      </c>
      <c r="I671" s="121" t="s">
        <v>312</v>
      </c>
      <c r="J671" s="119">
        <v>1</v>
      </c>
      <c r="K671" s="122">
        <f>IF(G671="","",VLOOKUP(G671,ARANCEL!$B$5:$D$121,3,FALSE)*J671)</f>
        <v>25122</v>
      </c>
      <c r="L671" s="1229" t="s">
        <v>4612</v>
      </c>
      <c r="M671" s="1229">
        <v>4500229945</v>
      </c>
      <c r="N671" s="1229">
        <v>9169</v>
      </c>
    </row>
    <row r="672" spans="1:14" ht="18" customHeight="1" x14ac:dyDescent="0.25">
      <c r="A672" s="119" t="s">
        <v>305</v>
      </c>
      <c r="B672" s="159">
        <v>41782</v>
      </c>
      <c r="C672" s="118" t="s">
        <v>3742</v>
      </c>
      <c r="D672" s="119" t="s">
        <v>58</v>
      </c>
      <c r="E672" s="162">
        <v>10200687</v>
      </c>
      <c r="F672" s="119">
        <v>26325839</v>
      </c>
      <c r="G672" s="119">
        <v>2704005</v>
      </c>
      <c r="H672" s="120" t="str">
        <f>IF(G672="","",VLOOKUP(G672,ARANCEL!$B$5:$D$121,2,FALSE))</f>
        <v>PROVISORIO</v>
      </c>
      <c r="I672" s="121" t="s">
        <v>317</v>
      </c>
      <c r="J672" s="119">
        <v>1</v>
      </c>
      <c r="K672" s="122">
        <f>IF(G672="","",VLOOKUP(G672,ARANCEL!$B$5:$D$121,3,FALSE)*J672)</f>
        <v>3250</v>
      </c>
      <c r="L672" s="1229" t="s">
        <v>5292</v>
      </c>
      <c r="M672" s="1229">
        <v>4500235335</v>
      </c>
      <c r="N672" s="1229">
        <v>9392</v>
      </c>
    </row>
    <row r="673" spans="1:15" ht="18" customHeight="1" x14ac:dyDescent="0.25">
      <c r="A673" s="119" t="s">
        <v>305</v>
      </c>
      <c r="B673" s="159">
        <v>41796</v>
      </c>
      <c r="C673" s="118" t="s">
        <v>3742</v>
      </c>
      <c r="D673" s="119" t="s">
        <v>58</v>
      </c>
      <c r="E673" s="162">
        <v>10206403</v>
      </c>
      <c r="F673" s="119">
        <v>26325839</v>
      </c>
      <c r="G673" s="119">
        <v>2704002</v>
      </c>
      <c r="H673" s="120" t="str">
        <f>IF(G673="","",VLOOKUP(G673,ARANCEL!$B$5:$D$121,2,FALSE))</f>
        <v xml:space="preserve">CORONA PERIFERICA </v>
      </c>
      <c r="I673" s="121" t="s">
        <v>752</v>
      </c>
      <c r="J673" s="119">
        <v>2</v>
      </c>
      <c r="K673" s="122">
        <f>IF(G673="","",VLOOKUP(G673,ARANCEL!$B$5:$D$121,3,FALSE)*J673)</f>
        <v>51730</v>
      </c>
      <c r="L673" s="1229" t="s">
        <v>5742</v>
      </c>
      <c r="M673" s="1229">
        <v>4500239302</v>
      </c>
      <c r="N673" s="1229" t="s">
        <v>5748</v>
      </c>
    </row>
    <row r="674" spans="1:15" ht="18" customHeight="1" x14ac:dyDescent="0.25">
      <c r="A674" s="119" t="s">
        <v>305</v>
      </c>
      <c r="B674" s="159">
        <v>41781</v>
      </c>
      <c r="C674" s="118" t="s">
        <v>4627</v>
      </c>
      <c r="D674" s="119" t="s">
        <v>804</v>
      </c>
      <c r="E674" s="162">
        <v>10199991</v>
      </c>
      <c r="F674" s="119">
        <v>26303476</v>
      </c>
      <c r="G674" s="119">
        <v>2705003</v>
      </c>
      <c r="H674" s="120" t="str">
        <f>IF(G674="","",VLOOKUP(G674,ARANCEL!$B$5:$D$121,2,FALSE))</f>
        <v>INCRUSTACION ESTETICA (ART-GLASS O CERAMICA)</v>
      </c>
      <c r="I674" s="121" t="s">
        <v>4781</v>
      </c>
      <c r="J674" s="119">
        <v>3</v>
      </c>
      <c r="K674" s="122">
        <f>IF(G674="","",VLOOKUP(G674,ARANCEL!$B$5:$D$121,3,FALSE)*J674)</f>
        <v>47028</v>
      </c>
      <c r="L674" s="1229" t="s">
        <v>5292</v>
      </c>
      <c r="M674" s="1229">
        <v>4500235335</v>
      </c>
      <c r="N674" s="1229">
        <v>9392</v>
      </c>
    </row>
    <row r="675" spans="1:15" ht="18" customHeight="1" x14ac:dyDescent="0.25">
      <c r="A675" s="119" t="s">
        <v>305</v>
      </c>
      <c r="B675" s="159">
        <v>41946</v>
      </c>
      <c r="C675" s="118" t="s">
        <v>8038</v>
      </c>
      <c r="D675" s="119" t="s">
        <v>54</v>
      </c>
      <c r="E675" s="162">
        <v>10274772</v>
      </c>
      <c r="F675" s="119">
        <v>29384741</v>
      </c>
      <c r="G675" s="119">
        <v>2704005</v>
      </c>
      <c r="H675" s="120" t="str">
        <f>IF(G675="","",VLOOKUP(G675,ARANCEL!$B$5:$D$121,2,FALSE))</f>
        <v>PROVISORIO</v>
      </c>
      <c r="I675" s="121" t="s">
        <v>317</v>
      </c>
      <c r="J675" s="119">
        <v>1</v>
      </c>
      <c r="K675" s="122">
        <f>IF(G675="","",VLOOKUP(G675,ARANCEL!$B$5:$D$121,3,FALSE)*J675)</f>
        <v>3250</v>
      </c>
      <c r="L675" s="1229" t="s">
        <v>8279</v>
      </c>
      <c r="M675" s="1229">
        <v>4500260619</v>
      </c>
      <c r="N675" s="1229" t="s">
        <v>8294</v>
      </c>
    </row>
    <row r="676" spans="1:15" ht="18" customHeight="1" x14ac:dyDescent="0.25">
      <c r="A676" s="119" t="s">
        <v>305</v>
      </c>
      <c r="B676" s="159">
        <v>41702</v>
      </c>
      <c r="C676" s="118" t="s">
        <v>942</v>
      </c>
      <c r="D676" s="119" t="s">
        <v>59</v>
      </c>
      <c r="E676" s="162">
        <v>10178691</v>
      </c>
      <c r="F676" s="119">
        <v>24954600</v>
      </c>
      <c r="G676" s="119">
        <v>2704005</v>
      </c>
      <c r="H676" s="120" t="str">
        <f>IF(G676="","",VLOOKUP(G676,ARANCEL!$B$5:$D$121,2,FALSE))</f>
        <v>PROVISORIO</v>
      </c>
      <c r="I676" s="121"/>
      <c r="J676" s="119">
        <v>1</v>
      </c>
      <c r="K676" s="122">
        <f>IF(G676="","",VLOOKUP(G676,ARANCEL!$B$5:$D$121,3,FALSE)*J676)</f>
        <v>3250</v>
      </c>
      <c r="L676" s="1229" t="s">
        <v>3438</v>
      </c>
      <c r="M676" s="1229">
        <v>4500220768</v>
      </c>
      <c r="N676" s="1229">
        <v>8611</v>
      </c>
    </row>
    <row r="677" spans="1:15" ht="18" customHeight="1" x14ac:dyDescent="0.25">
      <c r="A677" s="119" t="s">
        <v>305</v>
      </c>
      <c r="B677" s="159">
        <v>41702</v>
      </c>
      <c r="C677" s="118" t="s">
        <v>942</v>
      </c>
      <c r="D677" s="119" t="s">
        <v>59</v>
      </c>
      <c r="E677" s="162">
        <v>10178691</v>
      </c>
      <c r="F677" s="119">
        <v>24954600</v>
      </c>
      <c r="G677" s="119">
        <v>2704003</v>
      </c>
      <c r="H677" s="120" t="str">
        <f>IF(G677="","",VLOOKUP(G677,ARANCEL!$B$5:$D$121,2,FALSE))</f>
        <v xml:space="preserve">CORONA PERIFERICA CON PERNO MUÑON COLADO </v>
      </c>
      <c r="I677" s="121" t="s">
        <v>317</v>
      </c>
      <c r="J677" s="119">
        <v>1</v>
      </c>
      <c r="K677" s="122">
        <f>IF(G677="","",VLOOKUP(G677,ARANCEL!$B$5:$D$121,3,FALSE)*J677)</f>
        <v>32612</v>
      </c>
      <c r="L677" s="1229" t="s">
        <v>3438</v>
      </c>
      <c r="M677" s="1229">
        <v>4500220768</v>
      </c>
      <c r="N677" s="1229">
        <v>8611</v>
      </c>
    </row>
    <row r="678" spans="1:15" ht="18" customHeight="1" x14ac:dyDescent="0.25">
      <c r="A678" s="119" t="s">
        <v>305</v>
      </c>
      <c r="B678" s="159">
        <v>41718</v>
      </c>
      <c r="C678" s="118" t="s">
        <v>942</v>
      </c>
      <c r="D678" s="119" t="s">
        <v>59</v>
      </c>
      <c r="E678" s="162">
        <v>10183842</v>
      </c>
      <c r="F678" s="119">
        <v>24954600</v>
      </c>
      <c r="G678" s="119">
        <v>2705003</v>
      </c>
      <c r="H678" s="120" t="str">
        <f>IF(G678="","",VLOOKUP(G678,ARANCEL!$B$5:$D$121,2,FALSE))</f>
        <v>INCRUSTACION ESTETICA (ART-GLASS O CERAMICA)</v>
      </c>
      <c r="I678" s="121" t="s">
        <v>355</v>
      </c>
      <c r="J678" s="119">
        <v>2</v>
      </c>
      <c r="K678" s="122">
        <f>IF(G678="","",VLOOKUP(G678,ARANCEL!$B$5:$D$121,3,FALSE)*J678)</f>
        <v>31352</v>
      </c>
      <c r="L678" s="1229" t="s">
        <v>3058</v>
      </c>
      <c r="M678" s="1229">
        <v>4500225622</v>
      </c>
      <c r="N678" s="1229">
        <v>8907</v>
      </c>
      <c r="O678" s="7"/>
    </row>
    <row r="679" spans="1:15" ht="18" customHeight="1" x14ac:dyDescent="0.25">
      <c r="A679" s="119" t="s">
        <v>305</v>
      </c>
      <c r="B679" s="159">
        <v>41981</v>
      </c>
      <c r="C679" s="118" t="s">
        <v>8760</v>
      </c>
      <c r="D679" s="119" t="s">
        <v>49</v>
      </c>
      <c r="E679" s="162">
        <v>10292219</v>
      </c>
      <c r="F679" s="119">
        <v>29498947</v>
      </c>
      <c r="G679" s="119">
        <v>2705003</v>
      </c>
      <c r="H679" s="120" t="str">
        <f>IF(G679="","",VLOOKUP(G679,ARANCEL!$B$5:$D$121,2,FALSE))</f>
        <v>INCRUSTACION ESTETICA (ART-GLASS O CERAMICA)</v>
      </c>
      <c r="I679" s="121" t="s">
        <v>308</v>
      </c>
      <c r="J679" s="119">
        <v>1</v>
      </c>
      <c r="K679" s="122">
        <f>IF(G679="","",VLOOKUP(G679,ARANCEL!$B$5:$D$121,3,FALSE)*J679)</f>
        <v>15676</v>
      </c>
      <c r="L679" s="1349" t="s">
        <v>9431</v>
      </c>
      <c r="M679" s="1349">
        <v>4500269103</v>
      </c>
      <c r="N679" s="1349" t="s">
        <v>9457</v>
      </c>
      <c r="O679" s="7"/>
    </row>
    <row r="680" spans="1:15" ht="18" customHeight="1" x14ac:dyDescent="0.25">
      <c r="A680" s="119" t="s">
        <v>305</v>
      </c>
      <c r="B680" s="159">
        <v>41767</v>
      </c>
      <c r="C680" s="118" t="s">
        <v>909</v>
      </c>
      <c r="D680" s="119" t="s">
        <v>52</v>
      </c>
      <c r="E680" s="162">
        <v>10194464</v>
      </c>
      <c r="F680" s="119">
        <v>260027790</v>
      </c>
      <c r="G680" s="119">
        <v>2705003</v>
      </c>
      <c r="H680" s="120" t="str">
        <f>IF(G680="","",VLOOKUP(G680,ARANCEL!$B$5:$D$121,2,FALSE))</f>
        <v>INCRUSTACION ESTETICA (ART-GLASS O CERAMICA)</v>
      </c>
      <c r="I680" s="121" t="s">
        <v>315</v>
      </c>
      <c r="J680" s="119">
        <v>1</v>
      </c>
      <c r="K680" s="122">
        <f>IF(G680="","",VLOOKUP(G680,ARANCEL!$B$5:$D$121,3,FALSE)*J680)</f>
        <v>15676</v>
      </c>
      <c r="L680" s="1229" t="s">
        <v>5292</v>
      </c>
      <c r="M680" s="1229">
        <v>4500235340</v>
      </c>
      <c r="N680" s="1229">
        <v>9394</v>
      </c>
    </row>
    <row r="681" spans="1:15" ht="18" customHeight="1" x14ac:dyDescent="0.25">
      <c r="A681" s="119" t="s">
        <v>305</v>
      </c>
      <c r="B681" s="159">
        <v>41800</v>
      </c>
      <c r="C681" s="118" t="s">
        <v>5006</v>
      </c>
      <c r="D681" s="119" t="s">
        <v>53</v>
      </c>
      <c r="E681" s="162">
        <v>10207833</v>
      </c>
      <c r="F681" s="119">
        <v>26856127</v>
      </c>
      <c r="G681" s="119">
        <v>2705003</v>
      </c>
      <c r="H681" s="120" t="str">
        <f>IF(G681="","",VLOOKUP(G681,ARANCEL!$B$5:$D$121,2,FALSE))</f>
        <v>INCRUSTACION ESTETICA (ART-GLASS O CERAMICA)</v>
      </c>
      <c r="I681" s="121" t="s">
        <v>633</v>
      </c>
      <c r="J681" s="119">
        <v>1</v>
      </c>
      <c r="K681" s="122">
        <f>IF(G681="","",VLOOKUP(G681,ARANCEL!$B$5:$D$121,3,FALSE)*J681)</f>
        <v>15676</v>
      </c>
      <c r="L681" s="1229" t="s">
        <v>5742</v>
      </c>
      <c r="M681" s="1229">
        <v>4500239302</v>
      </c>
      <c r="N681" s="1229" t="s">
        <v>5748</v>
      </c>
    </row>
    <row r="682" spans="1:15" ht="18" customHeight="1" x14ac:dyDescent="0.25">
      <c r="A682" s="119" t="s">
        <v>305</v>
      </c>
      <c r="B682" s="159">
        <v>41834</v>
      </c>
      <c r="C682" s="118" t="s">
        <v>5006</v>
      </c>
      <c r="D682" s="119" t="s">
        <v>53</v>
      </c>
      <c r="E682" s="162">
        <v>10224347</v>
      </c>
      <c r="F682" s="119">
        <v>27425075</v>
      </c>
      <c r="G682" s="119">
        <v>2705003</v>
      </c>
      <c r="H682" s="120" t="str">
        <f>IF(G682="","",VLOOKUP(G682,ARANCEL!$B$5:$D$121,2,FALSE))</f>
        <v>INCRUSTACION ESTETICA (ART-GLASS O CERAMICA)</v>
      </c>
      <c r="I682" s="121" t="s">
        <v>309</v>
      </c>
      <c r="J682" s="119">
        <v>1</v>
      </c>
      <c r="K682" s="122">
        <f>IF(G682="","",VLOOKUP(G682,ARANCEL!$B$5:$D$121,3,FALSE)*J682)</f>
        <v>15676</v>
      </c>
      <c r="L682" s="1229" t="s">
        <v>6017</v>
      </c>
      <c r="M682" s="1229">
        <v>4500243244</v>
      </c>
      <c r="N682" s="1229">
        <v>9785</v>
      </c>
    </row>
    <row r="683" spans="1:15" ht="18" customHeight="1" x14ac:dyDescent="0.25">
      <c r="A683" s="165" t="s">
        <v>305</v>
      </c>
      <c r="B683" s="159">
        <v>41855</v>
      </c>
      <c r="C683" s="118" t="s">
        <v>5006</v>
      </c>
      <c r="D683" s="119" t="s">
        <v>53</v>
      </c>
      <c r="E683" s="162">
        <v>10237850</v>
      </c>
      <c r="F683" s="119">
        <v>27425075</v>
      </c>
      <c r="G683" s="119">
        <v>2705004</v>
      </c>
      <c r="H683" s="120" t="str">
        <f>IF(G683="","",VLOOKUP(G683,ARANCEL!$B$5:$D$121,2,FALSE))</f>
        <v>CARILLA ESTETICA (ART-GLASS O CERAMICA)</v>
      </c>
      <c r="I683" s="121" t="s">
        <v>342</v>
      </c>
      <c r="J683" s="119">
        <v>1</v>
      </c>
      <c r="K683" s="122">
        <f>IF(G683="","",VLOOKUP(G683,ARANCEL!$B$5:$D$121,3,FALSE)*J683)</f>
        <v>26753</v>
      </c>
      <c r="L683" s="1229" t="s">
        <v>6905</v>
      </c>
      <c r="M683" s="1229">
        <v>4500249664</v>
      </c>
      <c r="N683" s="1229" t="s">
        <v>7114</v>
      </c>
    </row>
    <row r="684" spans="1:15" ht="18" customHeight="1" x14ac:dyDescent="0.25">
      <c r="A684" s="119" t="s">
        <v>305</v>
      </c>
      <c r="B684" s="159">
        <v>41712</v>
      </c>
      <c r="C684" s="118" t="s">
        <v>908</v>
      </c>
      <c r="D684" s="119" t="s">
        <v>60</v>
      </c>
      <c r="E684" s="162">
        <v>10181258</v>
      </c>
      <c r="F684" s="119">
        <v>22950894</v>
      </c>
      <c r="G684" s="119">
        <v>2704005</v>
      </c>
      <c r="H684" s="120" t="str">
        <f>IF(G684="","",VLOOKUP(G684,ARANCEL!$B$5:$D$121,2,FALSE))</f>
        <v>PROVISORIO</v>
      </c>
      <c r="I684" s="121" t="s">
        <v>326</v>
      </c>
      <c r="J684" s="119">
        <v>1</v>
      </c>
      <c r="K684" s="122">
        <f>IF(G684="","",VLOOKUP(G684,ARANCEL!$B$5:$D$121,3,FALSE)*J684)</f>
        <v>3250</v>
      </c>
      <c r="L684" s="1229" t="s">
        <v>6905</v>
      </c>
      <c r="M684" s="1229">
        <v>4500247644</v>
      </c>
      <c r="N684" s="1229" t="s">
        <v>7159</v>
      </c>
    </row>
    <row r="685" spans="1:15" ht="18" customHeight="1" x14ac:dyDescent="0.25">
      <c r="A685" s="169" t="s">
        <v>305</v>
      </c>
      <c r="B685" s="159">
        <v>41767</v>
      </c>
      <c r="C685" s="118" t="s">
        <v>908</v>
      </c>
      <c r="D685" s="119" t="s">
        <v>60</v>
      </c>
      <c r="E685" s="162">
        <v>10193555</v>
      </c>
      <c r="F685" s="119">
        <v>22950894</v>
      </c>
      <c r="G685" s="119">
        <v>2704003</v>
      </c>
      <c r="H685" s="120" t="str">
        <f>IF(G685="","",VLOOKUP(G685,ARANCEL!$B$5:$D$121,2,FALSE))</f>
        <v xml:space="preserve">CORONA PERIFERICA CON PERNO MUÑON COLADO </v>
      </c>
      <c r="I685" s="121" t="s">
        <v>326</v>
      </c>
      <c r="J685" s="119">
        <v>1</v>
      </c>
      <c r="K685" s="122">
        <f>IF(G685="","",VLOOKUP(G685,ARANCEL!$B$5:$D$121,3,FALSE)*J685)</f>
        <v>32612</v>
      </c>
      <c r="L685" s="1229" t="s">
        <v>5292</v>
      </c>
      <c r="M685" s="1229">
        <v>4500235340</v>
      </c>
      <c r="N685" s="1229">
        <v>9394</v>
      </c>
    </row>
    <row r="686" spans="1:15" ht="18" customHeight="1" x14ac:dyDescent="0.25">
      <c r="A686" s="119" t="s">
        <v>305</v>
      </c>
      <c r="B686" s="159">
        <v>41701</v>
      </c>
      <c r="C686" s="118" t="s">
        <v>3093</v>
      </c>
      <c r="D686" s="119" t="s">
        <v>57</v>
      </c>
      <c r="E686" s="162">
        <v>10178311</v>
      </c>
      <c r="F686" s="119">
        <v>24691533</v>
      </c>
      <c r="G686" s="119">
        <v>2705003</v>
      </c>
      <c r="H686" s="120" t="str">
        <f>IF(G686="","",VLOOKUP(G686,ARANCEL!$B$5:$D$121,2,FALSE))</f>
        <v>INCRUSTACION ESTETICA (ART-GLASS O CERAMICA)</v>
      </c>
      <c r="I686" s="121" t="s">
        <v>618</v>
      </c>
      <c r="J686" s="119">
        <v>1</v>
      </c>
      <c r="K686" s="122">
        <f>IF(G686="","",VLOOKUP(G686,ARANCEL!$B$5:$D$121,3,FALSE)*J686)</f>
        <v>15676</v>
      </c>
      <c r="L686" s="1229" t="s">
        <v>3438</v>
      </c>
      <c r="M686" s="1229">
        <v>4500220767</v>
      </c>
      <c r="N686" s="1229">
        <v>8610</v>
      </c>
    </row>
    <row r="687" spans="1:15" ht="18" customHeight="1" x14ac:dyDescent="0.25">
      <c r="A687" s="119" t="s">
        <v>305</v>
      </c>
      <c r="B687" s="159">
        <v>41948</v>
      </c>
      <c r="C687" s="118" t="s">
        <v>3093</v>
      </c>
      <c r="D687" s="119" t="s">
        <v>54</v>
      </c>
      <c r="E687" s="162">
        <v>10275254</v>
      </c>
      <c r="F687" s="119">
        <v>14691293</v>
      </c>
      <c r="G687" s="119">
        <v>2704006</v>
      </c>
      <c r="H687" s="120" t="str">
        <f>IF(G687="","",VLOOKUP(G687,ARANCEL!$B$5:$D$121,2,FALSE))</f>
        <v xml:space="preserve">CERAMICA ALUMINOSA ANTERIOR O POSTERIOR </v>
      </c>
      <c r="I687" s="121" t="s">
        <v>760</v>
      </c>
      <c r="J687" s="119">
        <v>2</v>
      </c>
      <c r="K687" s="122">
        <f>IF(G687="","",VLOOKUP(G687,ARANCEL!$B$5:$D$121,3,FALSE)*J687)</f>
        <v>62974</v>
      </c>
      <c r="L687" s="1229" t="s">
        <v>8279</v>
      </c>
      <c r="M687" s="1229">
        <v>4500260619</v>
      </c>
      <c r="N687" s="1229" t="s">
        <v>8294</v>
      </c>
    </row>
    <row r="688" spans="1:15" ht="18" customHeight="1" x14ac:dyDescent="0.25">
      <c r="A688" s="119" t="s">
        <v>305</v>
      </c>
      <c r="B688" s="159">
        <v>41872</v>
      </c>
      <c r="C688" s="118" t="s">
        <v>6575</v>
      </c>
      <c r="D688" s="119" t="s">
        <v>3328</v>
      </c>
      <c r="E688" s="162">
        <v>10246642</v>
      </c>
      <c r="F688" s="119">
        <v>27793747</v>
      </c>
      <c r="G688" s="119">
        <v>2708011</v>
      </c>
      <c r="H688" s="120" t="str">
        <f>IF(G688="","",VLOOKUP(G688,ARANCEL!$B$5:$D$121,2,FALSE))</f>
        <v xml:space="preserve">MODELO DE ESTUDIO </v>
      </c>
      <c r="I688" s="121" t="s">
        <v>347</v>
      </c>
      <c r="J688" s="119">
        <v>2</v>
      </c>
      <c r="K688" s="122">
        <f>IF(G688="","",VLOOKUP(G688,ARANCEL!$B$5:$D$121,3,FALSE)*J688)</f>
        <v>3014</v>
      </c>
      <c r="L688" s="1229" t="s">
        <v>6905</v>
      </c>
      <c r="M688" s="1229">
        <v>4500249664</v>
      </c>
      <c r="N688" s="1229" t="s">
        <v>7114</v>
      </c>
    </row>
    <row r="689" spans="1:15" ht="18" customHeight="1" x14ac:dyDescent="0.25">
      <c r="A689" s="119" t="s">
        <v>305</v>
      </c>
      <c r="B689" s="159">
        <v>41655</v>
      </c>
      <c r="C689" s="118" t="s">
        <v>907</v>
      </c>
      <c r="D689" s="119" t="s">
        <v>50</v>
      </c>
      <c r="E689" s="162">
        <v>10169506</v>
      </c>
      <c r="F689" s="119">
        <v>23857722</v>
      </c>
      <c r="G689" s="119">
        <v>2704003</v>
      </c>
      <c r="H689" s="120" t="str">
        <f>IF(G689="","",VLOOKUP(G689,ARANCEL!$B$5:$D$121,2,FALSE))</f>
        <v xml:space="preserve">CORONA PERIFERICA CON PERNO MUÑON COLADO </v>
      </c>
      <c r="I689" s="121" t="s">
        <v>312</v>
      </c>
      <c r="J689" s="119">
        <v>1</v>
      </c>
      <c r="K689" s="122">
        <f>IF(G689="","",VLOOKUP(G689,ARANCEL!$B$5:$D$121,3,FALSE)*J689)</f>
        <v>32612</v>
      </c>
      <c r="L689" s="1229" t="s">
        <v>2842</v>
      </c>
      <c r="M689" s="1229">
        <v>4500216187</v>
      </c>
      <c r="N689" s="1229">
        <v>8382</v>
      </c>
    </row>
    <row r="690" spans="1:15" ht="18" customHeight="1" x14ac:dyDescent="0.25">
      <c r="A690" s="119" t="s">
        <v>305</v>
      </c>
      <c r="B690" s="159">
        <v>41702</v>
      </c>
      <c r="C690" s="118" t="s">
        <v>3139</v>
      </c>
      <c r="D690" s="119" t="s">
        <v>925</v>
      </c>
      <c r="E690" s="162">
        <v>10178641</v>
      </c>
      <c r="F690" s="119">
        <v>25237871</v>
      </c>
      <c r="G690" s="119">
        <v>2704005</v>
      </c>
      <c r="H690" s="120" t="str">
        <f>IF(G690="","",VLOOKUP(G690,ARANCEL!$B$5:$D$121,2,FALSE))</f>
        <v>PROVISORIO</v>
      </c>
      <c r="I690" s="121" t="s">
        <v>3223</v>
      </c>
      <c r="J690" s="119">
        <v>7</v>
      </c>
      <c r="K690" s="122">
        <f>IF(G690="","",VLOOKUP(G690,ARANCEL!$B$5:$D$121,3,FALSE)*J690)</f>
        <v>22750</v>
      </c>
      <c r="L690" s="1229" t="s">
        <v>3438</v>
      </c>
      <c r="M690" s="1229">
        <v>4500220768</v>
      </c>
      <c r="N690" s="1229">
        <v>8611</v>
      </c>
    </row>
    <row r="691" spans="1:15" ht="18" customHeight="1" x14ac:dyDescent="0.25">
      <c r="A691" s="119" t="s">
        <v>305</v>
      </c>
      <c r="B691" s="159">
        <v>41865</v>
      </c>
      <c r="C691" s="118" t="s">
        <v>6485</v>
      </c>
      <c r="D691" s="119" t="s">
        <v>716</v>
      </c>
      <c r="E691" s="162">
        <v>10244087</v>
      </c>
      <c r="F691" s="119">
        <v>27828986</v>
      </c>
      <c r="G691" s="119">
        <v>2708011</v>
      </c>
      <c r="H691" s="120" t="str">
        <f>IF(G691="","",VLOOKUP(G691,ARANCEL!$B$5:$D$121,2,FALSE))</f>
        <v xml:space="preserve">MODELO DE ESTUDIO </v>
      </c>
      <c r="I691" s="121" t="s">
        <v>347</v>
      </c>
      <c r="J691" s="119">
        <v>2</v>
      </c>
      <c r="K691" s="122">
        <f>IF(G691="","",VLOOKUP(G691,ARANCEL!$B$5:$D$121,3,FALSE)*J691)</f>
        <v>3014</v>
      </c>
      <c r="L691" s="1229" t="s">
        <v>6905</v>
      </c>
      <c r="M691" s="1229">
        <v>4500249664</v>
      </c>
      <c r="N691" s="1229" t="s">
        <v>7114</v>
      </c>
    </row>
    <row r="692" spans="1:15" ht="18" customHeight="1" x14ac:dyDescent="0.25">
      <c r="A692" s="119" t="s">
        <v>305</v>
      </c>
      <c r="B692" s="164">
        <v>42032</v>
      </c>
      <c r="C692" s="118" t="s">
        <v>9757</v>
      </c>
      <c r="D692" s="119" t="s">
        <v>804</v>
      </c>
      <c r="E692" s="162">
        <v>10313831</v>
      </c>
      <c r="F692" s="119">
        <v>30151815</v>
      </c>
      <c r="G692" s="119">
        <v>2705003</v>
      </c>
      <c r="H692" s="120" t="str">
        <f>IF(G692="","",VLOOKUP(G692,ARANCEL!$B$5:$D$121,2,FALSE))</f>
        <v>INCRUSTACION ESTETICA (ART-GLASS O CERAMICA)</v>
      </c>
      <c r="I692" s="121" t="s">
        <v>337</v>
      </c>
      <c r="J692" s="119">
        <v>1</v>
      </c>
      <c r="K692" s="122">
        <f>IF(G692="","",VLOOKUP(G692,ARANCEL!$B$5:$D$121,3,FALSE)*J692)</f>
        <v>15676</v>
      </c>
      <c r="L692" s="1235" t="str">
        <f>IF(E692="","","IMPAGO")</f>
        <v>IMPAGO</v>
      </c>
      <c r="M692" s="1235" t="str">
        <f>IF(L692="IMPAGO","SIN O.C.","")</f>
        <v>SIN O.C.</v>
      </c>
      <c r="N692" s="1235" t="str">
        <f>IF(L692="IMPAGO","SIN FACT.","")</f>
        <v>SIN FACT.</v>
      </c>
    </row>
    <row r="693" spans="1:15" s="250" customFormat="1" ht="18" customHeight="1" x14ac:dyDescent="0.25">
      <c r="A693" s="119" t="s">
        <v>305</v>
      </c>
      <c r="B693" s="159">
        <v>41761</v>
      </c>
      <c r="C693" s="118" t="s">
        <v>4326</v>
      </c>
      <c r="D693" s="119" t="s">
        <v>57</v>
      </c>
      <c r="E693" s="162">
        <v>10199510</v>
      </c>
      <c r="F693" s="119">
        <v>26062379</v>
      </c>
      <c r="G693" s="119">
        <v>2704006</v>
      </c>
      <c r="H693" s="120" t="str">
        <f>IF(G693="","",VLOOKUP(G693,ARANCEL!$B$5:$D$121,2,FALSE))</f>
        <v xml:space="preserve">CERAMICA ALUMINOSA ANTERIOR O POSTERIOR </v>
      </c>
      <c r="I693" s="121" t="s">
        <v>308</v>
      </c>
      <c r="J693" s="119">
        <v>1</v>
      </c>
      <c r="K693" s="122">
        <f>IF(G693="","",VLOOKUP(G693,ARANCEL!$B$5:$D$121,3,FALSE)*J693)</f>
        <v>31487</v>
      </c>
      <c r="L693" s="1229" t="s">
        <v>5292</v>
      </c>
      <c r="M693" s="1229">
        <v>4500235338</v>
      </c>
      <c r="N693" s="1229">
        <v>9393</v>
      </c>
      <c r="O693" s="371"/>
    </row>
    <row r="694" spans="1:15" ht="18" customHeight="1" x14ac:dyDescent="0.25">
      <c r="A694" s="119" t="s">
        <v>305</v>
      </c>
      <c r="B694" s="159">
        <v>41765</v>
      </c>
      <c r="C694" s="118" t="s">
        <v>4326</v>
      </c>
      <c r="D694" s="119" t="s">
        <v>57</v>
      </c>
      <c r="E694" s="162">
        <v>10193649</v>
      </c>
      <c r="F694" s="119">
        <v>26062379</v>
      </c>
      <c r="G694" s="119">
        <v>2704005</v>
      </c>
      <c r="H694" s="120" t="str">
        <f>IF(G694="","",VLOOKUP(G694,ARANCEL!$B$5:$D$121,2,FALSE))</f>
        <v>PROVISORIO</v>
      </c>
      <c r="I694" s="121" t="s">
        <v>308</v>
      </c>
      <c r="J694" s="119">
        <v>1</v>
      </c>
      <c r="K694" s="122">
        <f>IF(G694="","",VLOOKUP(G694,ARANCEL!$B$5:$D$121,3,FALSE)*J694)</f>
        <v>3250</v>
      </c>
      <c r="L694" s="1229" t="s">
        <v>4612</v>
      </c>
      <c r="M694" s="1229">
        <v>4500229958</v>
      </c>
      <c r="N694" s="1229">
        <v>9176</v>
      </c>
    </row>
    <row r="695" spans="1:15" ht="18" customHeight="1" x14ac:dyDescent="0.25">
      <c r="A695" s="119" t="s">
        <v>305</v>
      </c>
      <c r="B695" s="164">
        <v>42027</v>
      </c>
      <c r="C695" s="118" t="s">
        <v>9759</v>
      </c>
      <c r="D695" s="119" t="s">
        <v>65</v>
      </c>
      <c r="E695" s="162">
        <v>10313367</v>
      </c>
      <c r="F695" s="119">
        <v>29991460</v>
      </c>
      <c r="G695" s="119">
        <v>2708011</v>
      </c>
      <c r="H695" s="120" t="str">
        <f>IF(G695="","",VLOOKUP(G695,ARANCEL!$B$5:$D$121,2,FALSE))</f>
        <v xml:space="preserve">MODELO DE ESTUDIO </v>
      </c>
      <c r="I695" s="121" t="s">
        <v>347</v>
      </c>
      <c r="J695" s="119">
        <v>2</v>
      </c>
      <c r="K695" s="122">
        <f>IF(G695="","",VLOOKUP(G695,ARANCEL!$B$5:$D$121,3,FALSE)*J695)</f>
        <v>3014</v>
      </c>
      <c r="L695" s="1235" t="str">
        <f>IF(E695="","","IMPAGO")</f>
        <v>IMPAGO</v>
      </c>
      <c r="M695" s="1235" t="str">
        <f>IF(L695="IMPAGO","SIN O.C.","")</f>
        <v>SIN O.C.</v>
      </c>
      <c r="N695" s="1235" t="str">
        <f>IF(L695="IMPAGO","SIN FACT.","")</f>
        <v>SIN FACT.</v>
      </c>
    </row>
    <row r="696" spans="1:15" ht="18" customHeight="1" x14ac:dyDescent="0.25">
      <c r="A696" s="119" t="s">
        <v>305</v>
      </c>
      <c r="B696" s="159">
        <v>41694</v>
      </c>
      <c r="C696" s="118" t="s">
        <v>2978</v>
      </c>
      <c r="D696" s="119" t="s">
        <v>52</v>
      </c>
      <c r="E696" s="162">
        <v>10176986</v>
      </c>
      <c r="F696" s="119">
        <v>24906091</v>
      </c>
      <c r="G696" s="119">
        <v>2704005</v>
      </c>
      <c r="H696" s="120" t="str">
        <f>IF(G696="","",VLOOKUP(G696,ARANCEL!$B$5:$D$121,2,FALSE))</f>
        <v>PROVISORIO</v>
      </c>
      <c r="I696" s="121" t="s">
        <v>318</v>
      </c>
      <c r="J696" s="119">
        <v>1</v>
      </c>
      <c r="K696" s="122">
        <f>IF(G696="","",VLOOKUP(G696,ARANCEL!$B$5:$D$121,3,FALSE)*J696)</f>
        <v>3250</v>
      </c>
      <c r="L696" s="1229" t="s">
        <v>3438</v>
      </c>
      <c r="M696" s="1229">
        <v>4500220765</v>
      </c>
      <c r="N696" s="1229">
        <v>8609</v>
      </c>
    </row>
    <row r="697" spans="1:15" ht="18" customHeight="1" x14ac:dyDescent="0.25">
      <c r="A697" s="119" t="s">
        <v>305</v>
      </c>
      <c r="B697" s="159">
        <v>41698</v>
      </c>
      <c r="C697" s="118" t="s">
        <v>2978</v>
      </c>
      <c r="D697" s="119" t="s">
        <v>52</v>
      </c>
      <c r="E697" s="162">
        <v>10177672</v>
      </c>
      <c r="F697" s="119">
        <v>24906091</v>
      </c>
      <c r="G697" s="119">
        <v>2704003</v>
      </c>
      <c r="H697" s="120" t="str">
        <f>IF(G697="","",VLOOKUP(G697,ARANCEL!$B$5:$D$121,2,FALSE))</f>
        <v xml:space="preserve">CORONA PERIFERICA CON PERNO MUÑON COLADO </v>
      </c>
      <c r="I697" s="121" t="s">
        <v>318</v>
      </c>
      <c r="J697" s="119">
        <v>1</v>
      </c>
      <c r="K697" s="122">
        <f>IF(G697="","",VLOOKUP(G697,ARANCEL!$B$5:$D$121,3,FALSE)*J697)</f>
        <v>32612</v>
      </c>
      <c r="L697" s="1229" t="s">
        <v>3438</v>
      </c>
      <c r="M697" s="1229">
        <v>4500220767</v>
      </c>
      <c r="N697" s="1229">
        <v>8610</v>
      </c>
    </row>
    <row r="698" spans="1:15" ht="18" customHeight="1" x14ac:dyDescent="0.25">
      <c r="A698" s="119" t="s">
        <v>305</v>
      </c>
      <c r="B698" s="164">
        <v>42030</v>
      </c>
      <c r="C698" s="118" t="s">
        <v>9699</v>
      </c>
      <c r="D698" s="119" t="s">
        <v>711</v>
      </c>
      <c r="E698" s="162">
        <v>10312740</v>
      </c>
      <c r="F698" s="119">
        <v>30335831</v>
      </c>
      <c r="G698" s="119">
        <v>2707003</v>
      </c>
      <c r="H698" s="120" t="str">
        <f>IF(G698="","",VLOOKUP(G698,ARANCEL!$B$5:$D$121,2,FALSE))</f>
        <v xml:space="preserve">ESTAMPADO </v>
      </c>
      <c r="I698" s="121" t="s">
        <v>306</v>
      </c>
      <c r="J698" s="119">
        <v>1</v>
      </c>
      <c r="K698" s="122">
        <f>IF(G698="","",VLOOKUP(G698,ARANCEL!$B$5:$D$121,3,FALSE)*J698)</f>
        <v>6028</v>
      </c>
      <c r="L698" s="1235" t="str">
        <f>IF(E698="","","IMPAGO")</f>
        <v>IMPAGO</v>
      </c>
      <c r="M698" s="1235" t="str">
        <f>IF(L698="IMPAGO","SIN O.C.","")</f>
        <v>SIN O.C.</v>
      </c>
      <c r="N698" s="1235" t="str">
        <f>IF(L698="IMPAGO","SIN FACT.","")</f>
        <v>SIN FACT.</v>
      </c>
    </row>
    <row r="699" spans="1:15" ht="18" customHeight="1" x14ac:dyDescent="0.25">
      <c r="A699" s="119" t="s">
        <v>305</v>
      </c>
      <c r="B699" s="164">
        <v>42030</v>
      </c>
      <c r="C699" s="118" t="s">
        <v>9699</v>
      </c>
      <c r="D699" s="119" t="s">
        <v>711</v>
      </c>
      <c r="E699" s="162">
        <v>10312740</v>
      </c>
      <c r="F699" s="119">
        <v>30335831</v>
      </c>
      <c r="G699" s="119">
        <v>2708011</v>
      </c>
      <c r="H699" s="120" t="str">
        <f>IF(G699="","",VLOOKUP(G699,ARANCEL!$B$5:$D$121,2,FALSE))</f>
        <v xml:space="preserve">MODELO DE ESTUDIO </v>
      </c>
      <c r="I699" s="121" t="s">
        <v>306</v>
      </c>
      <c r="J699" s="119">
        <v>1</v>
      </c>
      <c r="K699" s="122">
        <f>IF(G699="","",VLOOKUP(G699,ARANCEL!$B$5:$D$121,3,FALSE)*J699)</f>
        <v>1507</v>
      </c>
      <c r="L699" s="1235" t="str">
        <f>IF(E699="","","IMPAGO")</f>
        <v>IMPAGO</v>
      </c>
      <c r="M699" s="1235" t="str">
        <f>IF(L699="IMPAGO","SIN O.C.","")</f>
        <v>SIN O.C.</v>
      </c>
      <c r="N699" s="1235" t="str">
        <f>IF(L699="IMPAGO","SIN FACT.","")</f>
        <v>SIN FACT.</v>
      </c>
    </row>
    <row r="700" spans="1:15" ht="18" customHeight="1" x14ac:dyDescent="0.25">
      <c r="A700" s="119" t="s">
        <v>305</v>
      </c>
      <c r="B700" s="159">
        <v>41976</v>
      </c>
      <c r="C700" s="118" t="s">
        <v>8644</v>
      </c>
      <c r="D700" s="119" t="s">
        <v>4678</v>
      </c>
      <c r="E700" s="162">
        <v>10289345</v>
      </c>
      <c r="F700" s="119">
        <v>29148153</v>
      </c>
      <c r="G700" s="119">
        <v>2705003</v>
      </c>
      <c r="H700" s="120" t="str">
        <f>IF(G700="","",VLOOKUP(G700,ARANCEL!$B$5:$D$121,2,FALSE))</f>
        <v>INCRUSTACION ESTETICA (ART-GLASS O CERAMICA)</v>
      </c>
      <c r="I700" s="121" t="s">
        <v>312</v>
      </c>
      <c r="J700" s="119">
        <v>1</v>
      </c>
      <c r="K700" s="122">
        <f>IF(G700="","",VLOOKUP(G700,ARANCEL!$B$5:$D$121,3,FALSE)*J700)</f>
        <v>15676</v>
      </c>
      <c r="L700" s="1349" t="s">
        <v>9431</v>
      </c>
      <c r="M700" s="1349">
        <v>4500269103</v>
      </c>
      <c r="N700" s="1349" t="s">
        <v>9457</v>
      </c>
    </row>
    <row r="701" spans="1:15" ht="18" customHeight="1" x14ac:dyDescent="0.25">
      <c r="A701" s="119" t="s">
        <v>305</v>
      </c>
      <c r="B701" s="159">
        <v>41740</v>
      </c>
      <c r="C701" s="118" t="s">
        <v>3937</v>
      </c>
      <c r="D701" s="119" t="s">
        <v>52</v>
      </c>
      <c r="E701" s="162">
        <v>10188595</v>
      </c>
      <c r="F701" s="119">
        <v>22704604</v>
      </c>
      <c r="G701" s="119">
        <v>2704005</v>
      </c>
      <c r="H701" s="120" t="str">
        <f>IF(G701="","",VLOOKUP(G701,ARANCEL!$B$5:$D$121,2,FALSE))</f>
        <v>PROVISORIO</v>
      </c>
      <c r="I701" s="121" t="s">
        <v>308</v>
      </c>
      <c r="J701" s="119">
        <v>1</v>
      </c>
      <c r="K701" s="122">
        <f>IF(G701="","",VLOOKUP(G701,ARANCEL!$B$5:$D$121,3,FALSE)*J701)</f>
        <v>3250</v>
      </c>
      <c r="L701" s="1229" t="s">
        <v>4612</v>
      </c>
      <c r="M701" s="1229">
        <v>4500229950</v>
      </c>
      <c r="N701" s="1229">
        <v>9173</v>
      </c>
    </row>
    <row r="702" spans="1:15" ht="18" customHeight="1" x14ac:dyDescent="0.25">
      <c r="A702" s="119" t="s">
        <v>305</v>
      </c>
      <c r="B702" s="159">
        <v>41751</v>
      </c>
      <c r="C702" s="118" t="s">
        <v>3937</v>
      </c>
      <c r="D702" s="119" t="s">
        <v>52</v>
      </c>
      <c r="E702" s="162">
        <v>10189115</v>
      </c>
      <c r="F702" s="119">
        <v>22704604</v>
      </c>
      <c r="G702" s="119">
        <v>2704003</v>
      </c>
      <c r="H702" s="120" t="str">
        <f>IF(G702="","",VLOOKUP(G702,ARANCEL!$B$5:$D$121,2,FALSE))</f>
        <v xml:space="preserve">CORONA PERIFERICA CON PERNO MUÑON COLADO </v>
      </c>
      <c r="I702" s="121" t="s">
        <v>308</v>
      </c>
      <c r="J702" s="119">
        <v>1</v>
      </c>
      <c r="K702" s="122">
        <f>IF(G702="","",VLOOKUP(G702,ARANCEL!$B$5:$D$121,3,FALSE)*J702)</f>
        <v>32612</v>
      </c>
      <c r="L702" s="1229" t="s">
        <v>4612</v>
      </c>
      <c r="M702" s="1229">
        <v>4500229951</v>
      </c>
      <c r="N702" s="1229">
        <v>9174</v>
      </c>
    </row>
    <row r="703" spans="1:15" ht="18" customHeight="1" x14ac:dyDescent="0.25">
      <c r="A703" s="119" t="s">
        <v>305</v>
      </c>
      <c r="B703" s="159">
        <v>41774</v>
      </c>
      <c r="C703" s="118" t="s">
        <v>4542</v>
      </c>
      <c r="D703" s="119" t="s">
        <v>54</v>
      </c>
      <c r="E703" s="162">
        <v>10198398</v>
      </c>
      <c r="F703" s="119">
        <v>26438271</v>
      </c>
      <c r="G703" s="119">
        <v>2704005</v>
      </c>
      <c r="H703" s="120" t="str">
        <f>IF(G703="","",VLOOKUP(G703,ARANCEL!$B$5:$D$121,2,FALSE))</f>
        <v>PROVISORIO</v>
      </c>
      <c r="I703" s="121" t="s">
        <v>321</v>
      </c>
      <c r="J703" s="119">
        <v>1</v>
      </c>
      <c r="K703" s="122">
        <f>IF(G703="","",VLOOKUP(G703,ARANCEL!$B$5:$D$121,3,FALSE)*J703)</f>
        <v>3250</v>
      </c>
      <c r="L703" s="1229" t="s">
        <v>5292</v>
      </c>
      <c r="M703" s="1229">
        <v>4500235338</v>
      </c>
      <c r="N703" s="1229">
        <v>9393</v>
      </c>
    </row>
    <row r="704" spans="1:15" ht="18" customHeight="1" x14ac:dyDescent="0.25">
      <c r="A704" s="119" t="s">
        <v>305</v>
      </c>
      <c r="B704" s="159">
        <v>41781</v>
      </c>
      <c r="C704" s="118" t="s">
        <v>4542</v>
      </c>
      <c r="D704" s="119" t="s">
        <v>54</v>
      </c>
      <c r="E704" s="162">
        <v>10199549</v>
      </c>
      <c r="F704" s="119">
        <v>26438271</v>
      </c>
      <c r="G704" s="119">
        <v>2704003</v>
      </c>
      <c r="H704" s="120" t="str">
        <f>IF(G704="","",VLOOKUP(G704,ARANCEL!$B$5:$D$121,2,FALSE))</f>
        <v xml:space="preserve">CORONA PERIFERICA CON PERNO MUÑON COLADO </v>
      </c>
      <c r="I704" s="121" t="s">
        <v>321</v>
      </c>
      <c r="J704" s="119">
        <v>1</v>
      </c>
      <c r="K704" s="122">
        <f>IF(G704="","",VLOOKUP(G704,ARANCEL!$B$5:$D$121,3,FALSE)*J704)</f>
        <v>32612</v>
      </c>
      <c r="L704" s="1229" t="s">
        <v>5292</v>
      </c>
      <c r="M704" s="1229">
        <v>4500235338</v>
      </c>
      <c r="N704" s="1229">
        <v>9393</v>
      </c>
    </row>
    <row r="705" spans="1:14" ht="18" customHeight="1" x14ac:dyDescent="0.25">
      <c r="A705" s="119" t="s">
        <v>305</v>
      </c>
      <c r="B705" s="159">
        <v>41794</v>
      </c>
      <c r="C705" s="118" t="s">
        <v>4889</v>
      </c>
      <c r="D705" s="119" t="s">
        <v>58</v>
      </c>
      <c r="E705" s="162">
        <v>10204652</v>
      </c>
      <c r="F705" s="119">
        <v>25707567</v>
      </c>
      <c r="G705" s="119">
        <v>2705003</v>
      </c>
      <c r="H705" s="120" t="str">
        <f>IF(G705="","",VLOOKUP(G705,ARANCEL!$B$5:$D$121,2,FALSE))</f>
        <v>INCRUSTACION ESTETICA (ART-GLASS O CERAMICA)</v>
      </c>
      <c r="I705" s="121" t="s">
        <v>318</v>
      </c>
      <c r="J705" s="119">
        <v>1</v>
      </c>
      <c r="K705" s="122">
        <f>IF(G705="","",VLOOKUP(G705,ARANCEL!$B$5:$D$121,3,FALSE)*J705)</f>
        <v>15676</v>
      </c>
      <c r="L705" s="1229" t="s">
        <v>5292</v>
      </c>
      <c r="M705" s="1229">
        <v>4500236749</v>
      </c>
      <c r="N705" s="1229">
        <v>9459</v>
      </c>
    </row>
    <row r="706" spans="1:14" ht="18" customHeight="1" x14ac:dyDescent="0.25">
      <c r="A706" s="169" t="s">
        <v>305</v>
      </c>
      <c r="B706" s="159">
        <v>41935</v>
      </c>
      <c r="C706" s="118" t="s">
        <v>7822</v>
      </c>
      <c r="D706" s="119" t="s">
        <v>1060</v>
      </c>
      <c r="E706" s="162">
        <v>10268836</v>
      </c>
      <c r="F706" s="119">
        <v>29067275</v>
      </c>
      <c r="G706" s="119">
        <v>2708011</v>
      </c>
      <c r="H706" s="120" t="str">
        <f>IF(G706="","",VLOOKUP(G706,ARANCEL!$B$5:$D$121,2,FALSE))</f>
        <v xml:space="preserve">MODELO DE ESTUDIO </v>
      </c>
      <c r="I706" s="121" t="s">
        <v>306</v>
      </c>
      <c r="J706" s="119">
        <v>1</v>
      </c>
      <c r="K706" s="122">
        <f>IF(G706="","",VLOOKUP(G706,ARANCEL!$B$5:$D$121,3,FALSE)*J706)</f>
        <v>1507</v>
      </c>
      <c r="L706" s="1229" t="s">
        <v>8279</v>
      </c>
      <c r="M706" s="1229">
        <v>4500259624</v>
      </c>
      <c r="N706" s="1229" t="s">
        <v>8292</v>
      </c>
    </row>
    <row r="707" spans="1:14" ht="18" customHeight="1" x14ac:dyDescent="0.25">
      <c r="A707" s="119" t="s">
        <v>305</v>
      </c>
      <c r="B707" s="159">
        <v>41935</v>
      </c>
      <c r="C707" s="118" t="s">
        <v>7822</v>
      </c>
      <c r="D707" s="119" t="s">
        <v>1060</v>
      </c>
      <c r="E707" s="162">
        <v>10268836</v>
      </c>
      <c r="F707" s="119">
        <v>29067275</v>
      </c>
      <c r="G707" s="119">
        <v>2707001</v>
      </c>
      <c r="H707" s="120" t="str">
        <f>IF(G707="","",VLOOKUP(G707,ARANCEL!$B$5:$D$121,2,FALSE))</f>
        <v xml:space="preserve">PLANO DE RELAJACION </v>
      </c>
      <c r="I707" s="121" t="s">
        <v>306</v>
      </c>
      <c r="J707" s="119">
        <v>1</v>
      </c>
      <c r="K707" s="122">
        <f>IF(G707="","",VLOOKUP(G707,ARANCEL!$B$5:$D$121,3,FALSE)*J707)</f>
        <v>9221</v>
      </c>
      <c r="L707" s="1229" t="s">
        <v>8279</v>
      </c>
      <c r="M707" s="1229">
        <v>4500259624</v>
      </c>
      <c r="N707" s="1229" t="s">
        <v>8292</v>
      </c>
    </row>
    <row r="708" spans="1:14" ht="18" customHeight="1" x14ac:dyDescent="0.25">
      <c r="A708" s="119" t="s">
        <v>305</v>
      </c>
      <c r="B708" s="159">
        <v>41820</v>
      </c>
      <c r="C708" s="118" t="s">
        <v>5467</v>
      </c>
      <c r="D708" s="119" t="s">
        <v>54</v>
      </c>
      <c r="E708" s="162">
        <v>10219380</v>
      </c>
      <c r="F708" s="119">
        <v>27227688</v>
      </c>
      <c r="G708" s="119">
        <v>2704005</v>
      </c>
      <c r="H708" s="120" t="str">
        <f>IF(G708="","",VLOOKUP(G708,ARANCEL!$B$5:$D$121,2,FALSE))</f>
        <v>PROVISORIO</v>
      </c>
      <c r="I708" s="121" t="s">
        <v>337</v>
      </c>
      <c r="J708" s="119">
        <v>1</v>
      </c>
      <c r="K708" s="122">
        <f>IF(G708="","",VLOOKUP(G708,ARANCEL!$B$5:$D$121,3,FALSE)*J708)</f>
        <v>3250</v>
      </c>
      <c r="L708" s="1229" t="s">
        <v>5742</v>
      </c>
      <c r="M708" s="1229">
        <v>4500239314</v>
      </c>
      <c r="N708" s="1229" t="s">
        <v>5750</v>
      </c>
    </row>
    <row r="709" spans="1:14" ht="18" customHeight="1" x14ac:dyDescent="0.25">
      <c r="A709" s="119" t="s">
        <v>305</v>
      </c>
      <c r="B709" s="159">
        <v>41957</v>
      </c>
      <c r="C709" s="118" t="s">
        <v>5467</v>
      </c>
      <c r="D709" s="119" t="s">
        <v>54</v>
      </c>
      <c r="E709" s="162">
        <v>10280769</v>
      </c>
      <c r="F709" s="119">
        <v>27227688</v>
      </c>
      <c r="G709" s="119">
        <v>2702048</v>
      </c>
      <c r="H709" s="120" t="str">
        <f>IF(G709="","",VLOOKUP(G709,ARANCEL!$B$5:$D$121,2,FALSE))</f>
        <v xml:space="preserve">SERVICIO LAB. IMPLANTE CORONA CEMENTADA/ATORNILLADA </v>
      </c>
      <c r="I709" s="121" t="s">
        <v>337</v>
      </c>
      <c r="J709" s="119">
        <v>1</v>
      </c>
      <c r="K709" s="122">
        <f>IF(G709="","",VLOOKUP(G709,ARANCEL!$B$5:$D$121,3,FALSE)*J709)</f>
        <v>43857</v>
      </c>
      <c r="L709" s="1229" t="s">
        <v>8256</v>
      </c>
      <c r="M709" s="1229">
        <v>4500264843</v>
      </c>
      <c r="N709" s="1229" t="s">
        <v>8929</v>
      </c>
    </row>
    <row r="710" spans="1:14" ht="18" customHeight="1" x14ac:dyDescent="0.25">
      <c r="A710" s="119" t="s">
        <v>305</v>
      </c>
      <c r="B710" s="159">
        <v>41743</v>
      </c>
      <c r="C710" s="118" t="s">
        <v>3933</v>
      </c>
      <c r="D710" s="119" t="s">
        <v>57</v>
      </c>
      <c r="E710" s="162">
        <v>10188596</v>
      </c>
      <c r="F710" s="119">
        <v>24520855</v>
      </c>
      <c r="G710" s="119">
        <v>2704005</v>
      </c>
      <c r="H710" s="120" t="str">
        <f>IF(G710="","",VLOOKUP(G710,ARANCEL!$B$5:$D$121,2,FALSE))</f>
        <v>PROVISORIO</v>
      </c>
      <c r="I710" s="121" t="s">
        <v>4015</v>
      </c>
      <c r="J710" s="119">
        <v>3</v>
      </c>
      <c r="K710" s="122">
        <f>IF(G710="","",VLOOKUP(G710,ARANCEL!$B$5:$D$121,3,FALSE)*J710)</f>
        <v>9750</v>
      </c>
      <c r="L710" s="1229" t="s">
        <v>4612</v>
      </c>
      <c r="M710" s="1229">
        <v>4500229947</v>
      </c>
      <c r="N710" s="1229">
        <v>9171</v>
      </c>
    </row>
    <row r="711" spans="1:14" ht="18" customHeight="1" x14ac:dyDescent="0.25">
      <c r="A711" s="119" t="s">
        <v>305</v>
      </c>
      <c r="B711" s="159">
        <v>41781</v>
      </c>
      <c r="C711" s="118" t="s">
        <v>3933</v>
      </c>
      <c r="D711" s="119" t="s">
        <v>57</v>
      </c>
      <c r="E711" s="162">
        <v>10198790</v>
      </c>
      <c r="F711" s="119">
        <v>24520855</v>
      </c>
      <c r="G711" s="119">
        <v>2704006</v>
      </c>
      <c r="H711" s="120" t="str">
        <f>IF(G711="","",VLOOKUP(G711,ARANCEL!$B$5:$D$121,2,FALSE))</f>
        <v xml:space="preserve">CERAMICA ALUMINOSA ANTERIOR O POSTERIOR </v>
      </c>
      <c r="I711" s="121" t="s">
        <v>4015</v>
      </c>
      <c r="J711" s="119">
        <v>3</v>
      </c>
      <c r="K711" s="122">
        <f>IF(G711="","",VLOOKUP(G711,ARANCEL!$B$5:$D$121,3,FALSE)*J711)</f>
        <v>94461</v>
      </c>
      <c r="L711" s="1229" t="s">
        <v>5292</v>
      </c>
      <c r="M711" s="1229">
        <v>4500235338</v>
      </c>
      <c r="N711" s="1229">
        <v>9393</v>
      </c>
    </row>
    <row r="712" spans="1:14" ht="18" customHeight="1" x14ac:dyDescent="0.25">
      <c r="A712" s="119" t="s">
        <v>305</v>
      </c>
      <c r="B712" s="159">
        <v>41751</v>
      </c>
      <c r="C712" s="118" t="s">
        <v>4076</v>
      </c>
      <c r="D712" s="119" t="s">
        <v>53</v>
      </c>
      <c r="E712" s="162">
        <v>10190516</v>
      </c>
      <c r="F712" s="119">
        <v>25854622</v>
      </c>
      <c r="G712" s="119">
        <v>2704005</v>
      </c>
      <c r="H712" s="120" t="str">
        <f>IF(G712="","",VLOOKUP(G712,ARANCEL!$B$5:$D$121,2,FALSE))</f>
        <v>PROVISORIO</v>
      </c>
      <c r="I712" s="121" t="s">
        <v>326</v>
      </c>
      <c r="J712" s="119">
        <v>1</v>
      </c>
      <c r="K712" s="122">
        <f>IF(G712="","",VLOOKUP(G712,ARANCEL!$B$5:$D$121,3,FALSE)*J712)</f>
        <v>3250</v>
      </c>
      <c r="L712" s="1229" t="s">
        <v>4612</v>
      </c>
      <c r="M712" s="1229">
        <v>4500229951</v>
      </c>
      <c r="N712" s="1229">
        <v>9174</v>
      </c>
    </row>
    <row r="713" spans="1:14" ht="18" customHeight="1" x14ac:dyDescent="0.25">
      <c r="A713" s="119" t="s">
        <v>305</v>
      </c>
      <c r="B713" s="159">
        <v>41758</v>
      </c>
      <c r="C713" s="118" t="s">
        <v>4076</v>
      </c>
      <c r="D713" s="119" t="s">
        <v>53</v>
      </c>
      <c r="E713" s="162">
        <v>10191584</v>
      </c>
      <c r="F713" s="119">
        <v>25854622</v>
      </c>
      <c r="G713" s="119">
        <v>2704016</v>
      </c>
      <c r="H713" s="120" t="str">
        <f>IF(G713="","",VLOOKUP(G713,ARANCEL!$B$5:$D$121,2,FALSE))</f>
        <v xml:space="preserve">CORONA PROCERA </v>
      </c>
      <c r="I713" s="121" t="s">
        <v>326</v>
      </c>
      <c r="J713" s="119">
        <v>1</v>
      </c>
      <c r="K713" s="122">
        <f>IF(G713="","",VLOOKUP(G713,ARANCEL!$B$5:$D$121,3,FALSE)*J713)</f>
        <v>58477</v>
      </c>
      <c r="L713" s="1229" t="s">
        <v>4612</v>
      </c>
      <c r="M713" s="1229">
        <v>4500229953</v>
      </c>
      <c r="N713" s="1229">
        <v>9175</v>
      </c>
    </row>
    <row r="714" spans="1:14" ht="18" customHeight="1" x14ac:dyDescent="0.25">
      <c r="A714" s="119" t="s">
        <v>305</v>
      </c>
      <c r="B714" s="159">
        <v>41828</v>
      </c>
      <c r="C714" s="118" t="s">
        <v>5630</v>
      </c>
      <c r="D714" s="119" t="s">
        <v>63</v>
      </c>
      <c r="E714" s="162">
        <v>10224327</v>
      </c>
      <c r="F714" s="119">
        <v>26531733</v>
      </c>
      <c r="G714" s="119">
        <v>2708011</v>
      </c>
      <c r="H714" s="120" t="str">
        <f>IF(G714="","",VLOOKUP(G714,ARANCEL!$B$5:$D$121,2,FALSE))</f>
        <v xml:space="preserve">MODELO DE ESTUDIO </v>
      </c>
      <c r="I714" s="121" t="s">
        <v>347</v>
      </c>
      <c r="J714" s="119">
        <v>2</v>
      </c>
      <c r="K714" s="122">
        <f>IF(G714="","",VLOOKUP(G714,ARANCEL!$B$5:$D$121,3,FALSE)*J714)</f>
        <v>3014</v>
      </c>
      <c r="L714" s="1229" t="s">
        <v>6017</v>
      </c>
      <c r="M714" s="1229">
        <v>4500243244</v>
      </c>
      <c r="N714" s="1229">
        <v>9785</v>
      </c>
    </row>
    <row r="715" spans="1:14" ht="18" customHeight="1" x14ac:dyDescent="0.25">
      <c r="A715" s="119" t="s">
        <v>305</v>
      </c>
      <c r="B715" s="159">
        <v>41795</v>
      </c>
      <c r="C715" s="118" t="s">
        <v>4948</v>
      </c>
      <c r="D715" s="119" t="s">
        <v>727</v>
      </c>
      <c r="E715" s="162">
        <v>10206402</v>
      </c>
      <c r="F715" s="119">
        <v>16106336</v>
      </c>
      <c r="G715" s="119">
        <v>2705003</v>
      </c>
      <c r="H715" s="120" t="str">
        <f>IF(G715="","",VLOOKUP(G715,ARANCEL!$B$5:$D$121,2,FALSE))</f>
        <v>INCRUSTACION ESTETICA (ART-GLASS O CERAMICA)</v>
      </c>
      <c r="I715" s="121" t="s">
        <v>312</v>
      </c>
      <c r="J715" s="119">
        <v>1</v>
      </c>
      <c r="K715" s="122">
        <f>IF(G715="","",VLOOKUP(G715,ARANCEL!$B$5:$D$121,3,FALSE)*J715)</f>
        <v>15676</v>
      </c>
      <c r="L715" s="1229" t="s">
        <v>5742</v>
      </c>
      <c r="M715" s="1229">
        <v>4500239302</v>
      </c>
      <c r="N715" s="1229" t="s">
        <v>5748</v>
      </c>
    </row>
    <row r="716" spans="1:14" ht="18" customHeight="1" x14ac:dyDescent="0.25">
      <c r="A716" s="119" t="s">
        <v>305</v>
      </c>
      <c r="B716" s="164">
        <v>41823</v>
      </c>
      <c r="C716" s="118" t="s">
        <v>5451</v>
      </c>
      <c r="D716" s="119" t="s">
        <v>804</v>
      </c>
      <c r="E716" s="162">
        <v>10219032</v>
      </c>
      <c r="F716" s="119">
        <v>25785261</v>
      </c>
      <c r="G716" s="119">
        <v>2705003</v>
      </c>
      <c r="H716" s="120" t="str">
        <f>IF(G716="","",VLOOKUP(G716,ARANCEL!$B$5:$D$121,2,FALSE))</f>
        <v>INCRUSTACION ESTETICA (ART-GLASS O CERAMICA)</v>
      </c>
      <c r="I716" s="121" t="s">
        <v>317</v>
      </c>
      <c r="J716" s="119">
        <v>1</v>
      </c>
      <c r="K716" s="122">
        <f>IF(G716="","",VLOOKUP(G716,ARANCEL!$B$5:$D$121,3,FALSE)*J716)</f>
        <v>15676</v>
      </c>
      <c r="L716" s="1229" t="s">
        <v>5742</v>
      </c>
      <c r="M716" s="1229">
        <v>4500241285</v>
      </c>
      <c r="N716" s="1229" t="s">
        <v>5763</v>
      </c>
    </row>
    <row r="717" spans="1:14" ht="18" customHeight="1" x14ac:dyDescent="0.25">
      <c r="A717" s="119" t="s">
        <v>305</v>
      </c>
      <c r="B717" s="159">
        <v>41915</v>
      </c>
      <c r="C717" s="118" t="s">
        <v>7380</v>
      </c>
      <c r="D717" s="119" t="s">
        <v>49</v>
      </c>
      <c r="E717" s="162">
        <v>10259238</v>
      </c>
      <c r="F717" s="119">
        <v>28261340</v>
      </c>
      <c r="G717" s="119">
        <v>2705003</v>
      </c>
      <c r="H717" s="120" t="str">
        <f>IF(G717="","",VLOOKUP(G717,ARANCEL!$B$5:$D$121,2,FALSE))</f>
        <v>INCRUSTACION ESTETICA (ART-GLASS O CERAMICA)</v>
      </c>
      <c r="I717" s="121" t="s">
        <v>320</v>
      </c>
      <c r="J717" s="119">
        <v>2</v>
      </c>
      <c r="K717" s="122">
        <f>IF(G717="","",VLOOKUP(G717,ARANCEL!$B$5:$D$121,3,FALSE)*J717)</f>
        <v>31352</v>
      </c>
      <c r="L717" s="1229" t="s">
        <v>7548</v>
      </c>
      <c r="M717" s="1229">
        <v>4500255196</v>
      </c>
      <c r="N717" s="1229" t="s">
        <v>7565</v>
      </c>
    </row>
    <row r="718" spans="1:14" ht="18" customHeight="1" x14ac:dyDescent="0.25">
      <c r="A718" s="119" t="s">
        <v>305</v>
      </c>
      <c r="B718" s="159">
        <v>41970</v>
      </c>
      <c r="C718" s="118" t="s">
        <v>8500</v>
      </c>
      <c r="D718" s="119" t="s">
        <v>54</v>
      </c>
      <c r="E718" s="162">
        <v>10285628</v>
      </c>
      <c r="F718" s="119">
        <v>29644809</v>
      </c>
      <c r="G718" s="119">
        <v>2705003</v>
      </c>
      <c r="H718" s="120" t="str">
        <f>IF(G718="","",VLOOKUP(G718,ARANCEL!$B$5:$D$121,2,FALSE))</f>
        <v>INCRUSTACION ESTETICA (ART-GLASS O CERAMICA)</v>
      </c>
      <c r="I718" s="121" t="s">
        <v>318</v>
      </c>
      <c r="J718" s="119">
        <v>1</v>
      </c>
      <c r="K718" s="122">
        <f>IF(G718="","",VLOOKUP(G718,ARANCEL!$B$5:$D$121,3,FALSE)*J718)</f>
        <v>15676</v>
      </c>
      <c r="L718" s="1229" t="s">
        <v>8256</v>
      </c>
      <c r="M718" s="1229">
        <v>4500264843</v>
      </c>
      <c r="N718" s="1229" t="s">
        <v>8929</v>
      </c>
    </row>
    <row r="719" spans="1:14" ht="18" customHeight="1" x14ac:dyDescent="0.25">
      <c r="A719" s="119" t="s">
        <v>305</v>
      </c>
      <c r="B719" s="159">
        <v>41745</v>
      </c>
      <c r="C719" s="118" t="s">
        <v>3990</v>
      </c>
      <c r="D719" s="119" t="s">
        <v>49</v>
      </c>
      <c r="E719" s="162">
        <v>10189103</v>
      </c>
      <c r="F719" s="119">
        <v>25751030</v>
      </c>
      <c r="G719" s="119">
        <v>2705003</v>
      </c>
      <c r="H719" s="120" t="str">
        <f>IF(G719="","",VLOOKUP(G719,ARANCEL!$B$5:$D$121,2,FALSE))</f>
        <v>INCRUSTACION ESTETICA (ART-GLASS O CERAMICA)</v>
      </c>
      <c r="I719" s="121" t="s">
        <v>308</v>
      </c>
      <c r="J719" s="119">
        <v>1</v>
      </c>
      <c r="K719" s="122">
        <f>IF(G719="","",VLOOKUP(G719,ARANCEL!$B$5:$D$121,3,FALSE)*J719)</f>
        <v>15676</v>
      </c>
      <c r="L719" s="1229" t="s">
        <v>4612</v>
      </c>
      <c r="M719" s="1229">
        <v>4500229951</v>
      </c>
      <c r="N719" s="1229">
        <v>9174</v>
      </c>
    </row>
    <row r="720" spans="1:14" ht="18" customHeight="1" x14ac:dyDescent="0.25">
      <c r="A720" s="119" t="s">
        <v>305</v>
      </c>
      <c r="B720" s="159">
        <v>41827</v>
      </c>
      <c r="C720" s="118" t="s">
        <v>5466</v>
      </c>
      <c r="D720" s="119" t="s">
        <v>49</v>
      </c>
      <c r="E720" s="162">
        <v>10219420</v>
      </c>
      <c r="F720" s="119">
        <v>25763132</v>
      </c>
      <c r="G720" s="119">
        <v>2705003</v>
      </c>
      <c r="H720" s="120" t="str">
        <f>IF(G720="","",VLOOKUP(G720,ARANCEL!$B$5:$D$121,2,FALSE))</f>
        <v>INCRUSTACION ESTETICA (ART-GLASS O CERAMICA)</v>
      </c>
      <c r="I720" s="121" t="s">
        <v>324</v>
      </c>
      <c r="J720" s="119">
        <v>1</v>
      </c>
      <c r="K720" s="122">
        <f>IF(G720="","",VLOOKUP(G720,ARANCEL!$B$5:$D$121,3,FALSE)*J720)</f>
        <v>15676</v>
      </c>
      <c r="L720" s="1229" t="s">
        <v>6017</v>
      </c>
      <c r="M720" s="1229">
        <v>4500243244</v>
      </c>
      <c r="N720" s="1229">
        <v>9785</v>
      </c>
    </row>
    <row r="721" spans="1:14" ht="18" customHeight="1" x14ac:dyDescent="0.25">
      <c r="A721" s="169" t="s">
        <v>313</v>
      </c>
      <c r="B721" s="159">
        <v>41865</v>
      </c>
      <c r="C721" s="118" t="s">
        <v>6407</v>
      </c>
      <c r="D721" s="119" t="s">
        <v>3328</v>
      </c>
      <c r="E721" s="162">
        <v>10242347</v>
      </c>
      <c r="F721" s="119">
        <v>27930372</v>
      </c>
      <c r="G721" s="119">
        <v>2708011</v>
      </c>
      <c r="H721" s="120" t="str">
        <f>IF(G721="","",VLOOKUP(G721,ARANCEL!$B$5:$D$121,2,FALSE))</f>
        <v xml:space="preserve">MODELO DE ESTUDIO </v>
      </c>
      <c r="I721" s="121" t="s">
        <v>306</v>
      </c>
      <c r="J721" s="119">
        <v>1</v>
      </c>
      <c r="K721" s="122">
        <f>IF(G721="","",VLOOKUP(G721,ARANCEL!$B$5:$D$121,3,FALSE)*J721)</f>
        <v>1507</v>
      </c>
      <c r="L721" s="1229" t="s">
        <v>6905</v>
      </c>
      <c r="M721" s="1229">
        <v>4500249664</v>
      </c>
      <c r="N721" s="1229" t="s">
        <v>7114</v>
      </c>
    </row>
    <row r="722" spans="1:14" ht="18" customHeight="1" x14ac:dyDescent="0.25">
      <c r="A722" s="119" t="s">
        <v>305</v>
      </c>
      <c r="B722" s="159">
        <v>41865</v>
      </c>
      <c r="C722" s="118" t="s">
        <v>6407</v>
      </c>
      <c r="D722" s="119" t="s">
        <v>3328</v>
      </c>
      <c r="E722" s="162">
        <v>10242347</v>
      </c>
      <c r="F722" s="119">
        <v>27930372</v>
      </c>
      <c r="G722" s="119">
        <v>2707003</v>
      </c>
      <c r="H722" s="120" t="str">
        <f>IF(G722="","",VLOOKUP(G722,ARANCEL!$B$5:$D$121,2,FALSE))</f>
        <v xml:space="preserve">ESTAMPADO </v>
      </c>
      <c r="I722" s="121" t="s">
        <v>306</v>
      </c>
      <c r="J722" s="119">
        <v>1</v>
      </c>
      <c r="K722" s="122">
        <f>IF(G722="","",VLOOKUP(G722,ARANCEL!$B$5:$D$121,3,FALSE)*J722)</f>
        <v>6028</v>
      </c>
      <c r="L722" s="1229" t="s">
        <v>6905</v>
      </c>
      <c r="M722" s="1229">
        <v>4500249664</v>
      </c>
      <c r="N722" s="1229" t="s">
        <v>7114</v>
      </c>
    </row>
    <row r="723" spans="1:14" ht="18" customHeight="1" x14ac:dyDescent="0.25">
      <c r="A723" s="119" t="s">
        <v>305</v>
      </c>
      <c r="B723" s="159">
        <v>41695</v>
      </c>
      <c r="C723" s="118" t="s">
        <v>3043</v>
      </c>
      <c r="D723" s="119" t="s">
        <v>52</v>
      </c>
      <c r="E723" s="162">
        <v>10177610</v>
      </c>
      <c r="F723" s="119">
        <v>25125340</v>
      </c>
      <c r="G723" s="119">
        <v>2704005</v>
      </c>
      <c r="H723" s="120" t="str">
        <f>IF(G723="","",VLOOKUP(G723,ARANCEL!$B$5:$D$121,2,FALSE))</f>
        <v>PROVISORIO</v>
      </c>
      <c r="I723" s="121" t="s">
        <v>322</v>
      </c>
      <c r="J723" s="119">
        <v>1</v>
      </c>
      <c r="K723" s="122">
        <f>IF(G723="","",VLOOKUP(G723,ARANCEL!$B$5:$D$121,3,FALSE)*J723)</f>
        <v>3250</v>
      </c>
      <c r="L723" s="1229" t="s">
        <v>3438</v>
      </c>
      <c r="M723" s="1229">
        <v>4500220765</v>
      </c>
      <c r="N723" s="1229">
        <v>8609</v>
      </c>
    </row>
    <row r="724" spans="1:14" ht="18" customHeight="1" x14ac:dyDescent="0.25">
      <c r="A724" s="119" t="s">
        <v>305</v>
      </c>
      <c r="B724" s="159">
        <v>41696</v>
      </c>
      <c r="C724" s="118" t="s">
        <v>3043</v>
      </c>
      <c r="D724" s="119" t="s">
        <v>52</v>
      </c>
      <c r="E724" s="162">
        <v>10178321</v>
      </c>
      <c r="F724" s="119">
        <v>25125340</v>
      </c>
      <c r="G724" s="119">
        <v>2704003</v>
      </c>
      <c r="H724" s="120" t="str">
        <f>IF(G724="","",VLOOKUP(G724,ARANCEL!$B$5:$D$121,2,FALSE))</f>
        <v xml:space="preserve">CORONA PERIFERICA CON PERNO MUÑON COLADO </v>
      </c>
      <c r="I724" s="121" t="s">
        <v>322</v>
      </c>
      <c r="J724" s="119">
        <v>1</v>
      </c>
      <c r="K724" s="122">
        <f>IF(G724="","",VLOOKUP(G724,ARANCEL!$B$5:$D$121,3,FALSE)*J724)</f>
        <v>32612</v>
      </c>
      <c r="L724" s="1229" t="s">
        <v>3438</v>
      </c>
      <c r="M724" s="1229">
        <v>4500220767</v>
      </c>
      <c r="N724" s="1229">
        <v>8610</v>
      </c>
    </row>
    <row r="725" spans="1:14" ht="18" customHeight="1" x14ac:dyDescent="0.25">
      <c r="A725" s="119" t="s">
        <v>305</v>
      </c>
      <c r="B725" s="159">
        <v>41858</v>
      </c>
      <c r="C725" s="118" t="s">
        <v>6263</v>
      </c>
      <c r="D725" s="119" t="s">
        <v>944</v>
      </c>
      <c r="E725" s="162">
        <v>10237432</v>
      </c>
      <c r="F725" s="119" t="s">
        <v>592</v>
      </c>
      <c r="G725" s="119">
        <v>2705003</v>
      </c>
      <c r="H725" s="120" t="str">
        <f>IF(G725="","",VLOOKUP(G725,ARANCEL!$B$5:$D$121,2,FALSE))</f>
        <v>INCRUSTACION ESTETICA (ART-GLASS O CERAMICA)</v>
      </c>
      <c r="I725" s="121" t="s">
        <v>315</v>
      </c>
      <c r="J725" s="119">
        <v>1</v>
      </c>
      <c r="K725" s="122">
        <f>IF(G725="","",VLOOKUP(G725,ARANCEL!$B$5:$D$121,3,FALSE)*J725)</f>
        <v>15676</v>
      </c>
      <c r="L725" s="1229" t="s">
        <v>6905</v>
      </c>
      <c r="M725" s="1229">
        <v>4500249664</v>
      </c>
      <c r="N725" s="1229" t="s">
        <v>7114</v>
      </c>
    </row>
    <row r="726" spans="1:14" ht="18" customHeight="1" x14ac:dyDescent="0.25">
      <c r="A726" s="119" t="s">
        <v>305</v>
      </c>
      <c r="B726" s="159">
        <v>41933</v>
      </c>
      <c r="C726" s="118" t="s">
        <v>7791</v>
      </c>
      <c r="D726" s="119" t="s">
        <v>50</v>
      </c>
      <c r="E726" s="162">
        <v>10268830</v>
      </c>
      <c r="F726" s="119">
        <v>29156083</v>
      </c>
      <c r="G726" s="119">
        <v>2704005</v>
      </c>
      <c r="H726" s="120" t="str">
        <f>IF(G726="","",VLOOKUP(G726,ARANCEL!$B$5:$D$121,2,FALSE))</f>
        <v>PROVISORIO</v>
      </c>
      <c r="I726" s="121" t="s">
        <v>337</v>
      </c>
      <c r="J726" s="119">
        <v>1</v>
      </c>
      <c r="K726" s="122">
        <f>IF(G726="","",VLOOKUP(G726,ARANCEL!$B$5:$D$121,3,FALSE)*J726)</f>
        <v>3250</v>
      </c>
      <c r="L726" s="1229" t="s">
        <v>8279</v>
      </c>
      <c r="M726" s="1229">
        <v>4500257377</v>
      </c>
      <c r="N726" s="1229" t="s">
        <v>8280</v>
      </c>
    </row>
    <row r="727" spans="1:14" ht="18" customHeight="1" x14ac:dyDescent="0.25">
      <c r="A727" s="119" t="s">
        <v>305</v>
      </c>
      <c r="B727" s="164">
        <v>42030</v>
      </c>
      <c r="C727" s="118" t="s">
        <v>9763</v>
      </c>
      <c r="D727" s="119" t="s">
        <v>52</v>
      </c>
      <c r="E727" s="162">
        <v>10313578</v>
      </c>
      <c r="F727" s="119">
        <v>30325548</v>
      </c>
      <c r="G727" s="119">
        <v>2704005</v>
      </c>
      <c r="H727" s="120" t="str">
        <f>IF(G727="","",VLOOKUP(G727,ARANCEL!$B$5:$D$121,2,FALSE))</f>
        <v>PROVISORIO</v>
      </c>
      <c r="I727" s="121" t="s">
        <v>317</v>
      </c>
      <c r="J727" s="119">
        <v>1</v>
      </c>
      <c r="K727" s="122">
        <f>IF(G727="","",VLOOKUP(G727,ARANCEL!$B$5:$D$121,3,FALSE)*J727)</f>
        <v>3250</v>
      </c>
      <c r="L727" s="1235" t="str">
        <f>IF(E727="","","IMPAGO")</f>
        <v>IMPAGO</v>
      </c>
      <c r="M727" s="1235" t="str">
        <f>IF(L727="IMPAGO","SIN O.C.","")</f>
        <v>SIN O.C.</v>
      </c>
      <c r="N727" s="1235" t="str">
        <f>IF(L727="IMPAGO","SIN FACT.","")</f>
        <v>SIN FACT.</v>
      </c>
    </row>
    <row r="728" spans="1:14" ht="18" customHeight="1" x14ac:dyDescent="0.25">
      <c r="A728" s="119" t="s">
        <v>305</v>
      </c>
      <c r="B728" s="159">
        <v>41712</v>
      </c>
      <c r="C728" s="118" t="s">
        <v>3333</v>
      </c>
      <c r="D728" s="119" t="s">
        <v>49</v>
      </c>
      <c r="E728" s="162">
        <v>10181101</v>
      </c>
      <c r="F728" s="119">
        <v>25258763</v>
      </c>
      <c r="G728" s="119">
        <v>2705003</v>
      </c>
      <c r="H728" s="120" t="str">
        <f>IF(G728="","",VLOOKUP(G728,ARANCEL!$B$5:$D$121,2,FALSE))</f>
        <v>INCRUSTACION ESTETICA (ART-GLASS O CERAMICA)</v>
      </c>
      <c r="I728" s="121" t="s">
        <v>318</v>
      </c>
      <c r="J728" s="119">
        <v>1</v>
      </c>
      <c r="K728" s="122">
        <f>IF(G728="","",VLOOKUP(G728,ARANCEL!$B$5:$D$121,3,FALSE)*J728)</f>
        <v>15676</v>
      </c>
      <c r="L728" s="1229" t="s">
        <v>3058</v>
      </c>
      <c r="M728" s="1229">
        <v>4500225623</v>
      </c>
      <c r="N728" s="1229">
        <v>8908</v>
      </c>
    </row>
    <row r="729" spans="1:14" ht="18" customHeight="1" x14ac:dyDescent="0.25">
      <c r="A729" s="169" t="s">
        <v>305</v>
      </c>
      <c r="B729" s="159">
        <v>41718</v>
      </c>
      <c r="C729" s="118" t="s">
        <v>3474</v>
      </c>
      <c r="D729" s="119" t="s">
        <v>706</v>
      </c>
      <c r="E729" s="162">
        <v>10182927</v>
      </c>
      <c r="F729" s="119">
        <v>25551860</v>
      </c>
      <c r="G729" s="119">
        <v>2708011</v>
      </c>
      <c r="H729" s="120" t="str">
        <f>IF(G729="","",VLOOKUP(G729,ARANCEL!$B$5:$D$121,2,FALSE))</f>
        <v xml:space="preserve">MODELO DE ESTUDIO </v>
      </c>
      <c r="I729" s="121"/>
      <c r="J729" s="119">
        <v>1</v>
      </c>
      <c r="K729" s="122">
        <f>IF(G729="","",VLOOKUP(G729,ARANCEL!$B$5:$D$121,3,FALSE)*J729)</f>
        <v>1507</v>
      </c>
      <c r="L729" s="1229" t="s">
        <v>3058</v>
      </c>
      <c r="M729" s="1229">
        <v>4500225626</v>
      </c>
      <c r="N729" s="1229">
        <v>8910</v>
      </c>
    </row>
    <row r="730" spans="1:14" ht="18" customHeight="1" x14ac:dyDescent="0.25">
      <c r="A730" s="119" t="s">
        <v>305</v>
      </c>
      <c r="B730" s="159">
        <v>41718</v>
      </c>
      <c r="C730" s="118" t="s">
        <v>3474</v>
      </c>
      <c r="D730" s="119" t="s">
        <v>706</v>
      </c>
      <c r="E730" s="162">
        <v>10182927</v>
      </c>
      <c r="F730" s="119">
        <v>25551860</v>
      </c>
      <c r="G730" s="119">
        <v>2707001</v>
      </c>
      <c r="H730" s="120" t="str">
        <f>IF(G730="","",VLOOKUP(G730,ARANCEL!$B$5:$D$121,2,FALSE))</f>
        <v xml:space="preserve">PLANO DE RELAJACION </v>
      </c>
      <c r="I730" s="121" t="s">
        <v>306</v>
      </c>
      <c r="J730" s="119">
        <v>1</v>
      </c>
      <c r="K730" s="122">
        <f>IF(G730="","",VLOOKUP(G730,ARANCEL!$B$5:$D$121,3,FALSE)*J730)</f>
        <v>9221</v>
      </c>
      <c r="L730" s="1229" t="s">
        <v>3058</v>
      </c>
      <c r="M730" s="1229">
        <v>4500225625</v>
      </c>
      <c r="N730" s="1229">
        <v>8909</v>
      </c>
    </row>
    <row r="731" spans="1:14" ht="18" customHeight="1" x14ac:dyDescent="0.25">
      <c r="A731" s="119" t="s">
        <v>305</v>
      </c>
      <c r="B731" s="159">
        <v>41739</v>
      </c>
      <c r="C731" s="118" t="s">
        <v>3474</v>
      </c>
      <c r="D731" s="119" t="s">
        <v>49</v>
      </c>
      <c r="E731" s="162">
        <v>10187359</v>
      </c>
      <c r="F731" s="119">
        <v>25217065</v>
      </c>
      <c r="G731" s="119">
        <v>2705003</v>
      </c>
      <c r="H731" s="120" t="str">
        <f>IF(G731="","",VLOOKUP(G731,ARANCEL!$B$5:$D$121,2,FALSE))</f>
        <v>INCRUSTACION ESTETICA (ART-GLASS O CERAMICA)</v>
      </c>
      <c r="I731" s="121" t="s">
        <v>618</v>
      </c>
      <c r="J731" s="119">
        <v>1</v>
      </c>
      <c r="K731" s="122">
        <f>IF(G731="","",VLOOKUP(G731,ARANCEL!$B$5:$D$121,3,FALSE)*J731)</f>
        <v>15676</v>
      </c>
      <c r="L731" s="1229" t="s">
        <v>4612</v>
      </c>
      <c r="M731" s="1229">
        <v>4500229947</v>
      </c>
      <c r="N731" s="1229">
        <v>9171</v>
      </c>
    </row>
    <row r="732" spans="1:14" ht="18" customHeight="1" x14ac:dyDescent="0.25">
      <c r="A732" s="119" t="s">
        <v>305</v>
      </c>
      <c r="B732" s="159">
        <v>41935</v>
      </c>
      <c r="C732" s="118" t="s">
        <v>1131</v>
      </c>
      <c r="D732" s="119" t="s">
        <v>58</v>
      </c>
      <c r="E732" s="162">
        <v>10268528</v>
      </c>
      <c r="F732" s="119">
        <v>22532478</v>
      </c>
      <c r="G732" s="119">
        <v>2704003</v>
      </c>
      <c r="H732" s="120" t="str">
        <f>IF(G732="","",VLOOKUP(G732,ARANCEL!$B$5:$D$121,2,FALSE))</f>
        <v xml:space="preserve">CORONA PERIFERICA CON PERNO MUÑON COLADO </v>
      </c>
      <c r="I732" s="121" t="s">
        <v>308</v>
      </c>
      <c r="J732" s="119">
        <v>1</v>
      </c>
      <c r="K732" s="122">
        <f>IF(G732="","",VLOOKUP(G732,ARANCEL!$B$5:$D$121,3,FALSE)*J732)</f>
        <v>32612</v>
      </c>
      <c r="L732" s="1229" t="s">
        <v>8279</v>
      </c>
      <c r="M732" s="1229">
        <v>4500257377</v>
      </c>
      <c r="N732" s="1229" t="s">
        <v>8280</v>
      </c>
    </row>
    <row r="733" spans="1:14" ht="18" customHeight="1" x14ac:dyDescent="0.25">
      <c r="A733" s="119" t="s">
        <v>305</v>
      </c>
      <c r="B733" s="159">
        <v>41732</v>
      </c>
      <c r="C733" s="118" t="s">
        <v>3697</v>
      </c>
      <c r="D733" s="119" t="s">
        <v>49</v>
      </c>
      <c r="E733" s="162">
        <v>10185719</v>
      </c>
      <c r="F733" s="119">
        <v>25720757</v>
      </c>
      <c r="G733" s="119">
        <v>2705003</v>
      </c>
      <c r="H733" s="120" t="str">
        <f>IF(G733="","",VLOOKUP(G733,ARANCEL!$B$5:$D$121,2,FALSE))</f>
        <v>INCRUSTACION ESTETICA (ART-GLASS O CERAMICA)</v>
      </c>
      <c r="I733" s="121" t="s">
        <v>308</v>
      </c>
      <c r="J733" s="119">
        <v>1</v>
      </c>
      <c r="K733" s="122">
        <f>IF(G733="","",VLOOKUP(G733,ARANCEL!$B$5:$D$121,3,FALSE)*J733)</f>
        <v>15676</v>
      </c>
      <c r="L733" s="1229" t="s">
        <v>4612</v>
      </c>
      <c r="M733" s="1229">
        <v>4500229945</v>
      </c>
      <c r="N733" s="1229">
        <v>9169</v>
      </c>
    </row>
    <row r="734" spans="1:14" ht="18" customHeight="1" x14ac:dyDescent="0.25">
      <c r="A734" s="119" t="s">
        <v>305</v>
      </c>
      <c r="B734" s="159">
        <v>41739</v>
      </c>
      <c r="C734" s="118" t="s">
        <v>3813</v>
      </c>
      <c r="D734" s="119" t="s">
        <v>60</v>
      </c>
      <c r="E734" s="162">
        <v>10187077</v>
      </c>
      <c r="F734" s="119">
        <v>25451975</v>
      </c>
      <c r="G734" s="119">
        <v>2704005</v>
      </c>
      <c r="H734" s="120" t="str">
        <f>IF(G734="","",VLOOKUP(G734,ARANCEL!$B$5:$D$121,2,FALSE))</f>
        <v>PROVISORIO</v>
      </c>
      <c r="I734" s="121" t="s">
        <v>319</v>
      </c>
      <c r="J734" s="119">
        <v>1</v>
      </c>
      <c r="K734" s="122">
        <f>IF(G734="","",VLOOKUP(G734,ARANCEL!$B$5:$D$121,3,FALSE)*J734)</f>
        <v>3250</v>
      </c>
      <c r="L734" s="1229" t="s">
        <v>4612</v>
      </c>
      <c r="M734" s="1229">
        <v>4500229946</v>
      </c>
      <c r="N734" s="1229">
        <v>9170</v>
      </c>
    </row>
    <row r="735" spans="1:14" ht="18" customHeight="1" x14ac:dyDescent="0.25">
      <c r="A735" s="119" t="s">
        <v>305</v>
      </c>
      <c r="B735" s="159">
        <v>41750</v>
      </c>
      <c r="C735" s="118" t="s">
        <v>3813</v>
      </c>
      <c r="D735" s="119" t="s">
        <v>60</v>
      </c>
      <c r="E735" s="162">
        <v>10190096</v>
      </c>
      <c r="F735" s="119">
        <v>25451975</v>
      </c>
      <c r="G735" s="119">
        <v>2704003</v>
      </c>
      <c r="H735" s="120" t="str">
        <f>IF(G735="","",VLOOKUP(G735,ARANCEL!$B$5:$D$121,2,FALSE))</f>
        <v xml:space="preserve">CORONA PERIFERICA CON PERNO MUÑON COLADO </v>
      </c>
      <c r="I735" s="121" t="s">
        <v>319</v>
      </c>
      <c r="J735" s="119">
        <v>1</v>
      </c>
      <c r="K735" s="122">
        <f>IF(G735="","",VLOOKUP(G735,ARANCEL!$B$5:$D$121,3,FALSE)*J735)</f>
        <v>32612</v>
      </c>
      <c r="L735" s="1229" t="s">
        <v>4612</v>
      </c>
      <c r="M735" s="1229">
        <v>4500229948</v>
      </c>
      <c r="N735" s="1229">
        <v>9172</v>
      </c>
    </row>
    <row r="736" spans="1:14" ht="18" customHeight="1" x14ac:dyDescent="0.25">
      <c r="A736" s="119" t="s">
        <v>305</v>
      </c>
      <c r="B736" s="159">
        <v>41743</v>
      </c>
      <c r="C736" s="118" t="s">
        <v>3931</v>
      </c>
      <c r="D736" s="119" t="s">
        <v>55</v>
      </c>
      <c r="E736" s="162">
        <v>10188593</v>
      </c>
      <c r="F736" s="119">
        <v>25856705</v>
      </c>
      <c r="G736" s="119">
        <v>2705003</v>
      </c>
      <c r="H736" s="120" t="str">
        <f>IF(G736="","",VLOOKUP(G736,ARANCEL!$B$5:$D$121,2,FALSE))</f>
        <v>INCRUSTACION ESTETICA (ART-GLASS O CERAMICA)</v>
      </c>
      <c r="I736" s="121" t="s">
        <v>322</v>
      </c>
      <c r="J736" s="119">
        <v>1</v>
      </c>
      <c r="K736" s="122">
        <f>IF(G736="","",VLOOKUP(G736,ARANCEL!$B$5:$D$121,3,FALSE)*J736)</f>
        <v>15676</v>
      </c>
      <c r="L736" s="1229" t="s">
        <v>4612</v>
      </c>
      <c r="M736" s="1229">
        <v>4500229950</v>
      </c>
      <c r="N736" s="1229">
        <v>9173</v>
      </c>
    </row>
    <row r="737" spans="1:14" ht="18" customHeight="1" x14ac:dyDescent="0.25">
      <c r="A737" s="169" t="s">
        <v>313</v>
      </c>
      <c r="B737" s="159">
        <v>41781</v>
      </c>
      <c r="C737" s="118" t="s">
        <v>3931</v>
      </c>
      <c r="D737" s="119" t="s">
        <v>55</v>
      </c>
      <c r="E737" s="162">
        <v>10199932</v>
      </c>
      <c r="F737" s="119">
        <v>25931167</v>
      </c>
      <c r="G737" s="119">
        <v>2704005</v>
      </c>
      <c r="H737" s="120" t="str">
        <f>IF(G737="","",VLOOKUP(G737,ARANCEL!$B$5:$D$121,2,FALSE))</f>
        <v>PROVISORIO</v>
      </c>
      <c r="I737" s="121"/>
      <c r="J737" s="119">
        <v>1</v>
      </c>
      <c r="K737" s="122">
        <f>IF(G737="","",VLOOKUP(G737,ARANCEL!$B$5:$D$121,3,FALSE)*J737)</f>
        <v>3250</v>
      </c>
      <c r="L737" s="1229" t="s">
        <v>5292</v>
      </c>
      <c r="M737" s="1229">
        <v>4500235338</v>
      </c>
      <c r="N737" s="1229">
        <v>9393</v>
      </c>
    </row>
    <row r="738" spans="1:14" ht="18" customHeight="1" x14ac:dyDescent="0.25">
      <c r="A738" s="119" t="s">
        <v>305</v>
      </c>
      <c r="B738" s="159">
        <v>41781</v>
      </c>
      <c r="C738" s="118" t="s">
        <v>3931</v>
      </c>
      <c r="D738" s="119" t="s">
        <v>55</v>
      </c>
      <c r="E738" s="162">
        <v>10199932</v>
      </c>
      <c r="F738" s="119">
        <v>25931167</v>
      </c>
      <c r="G738" s="119">
        <v>2704003</v>
      </c>
      <c r="H738" s="120" t="str">
        <f>IF(G738="","",VLOOKUP(G738,ARANCEL!$B$5:$D$121,2,FALSE))</f>
        <v xml:space="preserve">CORONA PERIFERICA CON PERNO MUÑON COLADO </v>
      </c>
      <c r="I738" s="121" t="s">
        <v>326</v>
      </c>
      <c r="J738" s="119">
        <v>1</v>
      </c>
      <c r="K738" s="122">
        <f>IF(G738="","",VLOOKUP(G738,ARANCEL!$B$5:$D$121,3,FALSE)*J738)</f>
        <v>32612</v>
      </c>
      <c r="L738" s="1229" t="s">
        <v>5292</v>
      </c>
      <c r="M738" s="1229">
        <v>4500235338</v>
      </c>
      <c r="N738" s="1229">
        <v>9393</v>
      </c>
    </row>
    <row r="739" spans="1:14" ht="18" customHeight="1" x14ac:dyDescent="0.25">
      <c r="A739" s="119" t="s">
        <v>305</v>
      </c>
      <c r="B739" s="164">
        <v>42317</v>
      </c>
      <c r="C739" s="118" t="s">
        <v>9359</v>
      </c>
      <c r="D739" s="119" t="s">
        <v>52</v>
      </c>
      <c r="E739" s="162">
        <v>10306883</v>
      </c>
      <c r="F739" s="119">
        <v>30366092</v>
      </c>
      <c r="G739" s="119">
        <v>2704005</v>
      </c>
      <c r="H739" s="120" t="str">
        <f>IF(G739="","",VLOOKUP(G739,ARANCEL!$B$5:$D$121,2,FALSE))</f>
        <v>PROVISORIO</v>
      </c>
      <c r="I739" s="121" t="s">
        <v>309</v>
      </c>
      <c r="J739" s="119">
        <v>1</v>
      </c>
      <c r="K739" s="122">
        <f>IF(G739="","",VLOOKUP(G739,ARANCEL!$B$5:$D$121,3,FALSE)*J739)</f>
        <v>3250</v>
      </c>
      <c r="L739" s="1235" t="str">
        <f>IF(E739="","","IMPAGO")</f>
        <v>IMPAGO</v>
      </c>
      <c r="M739" s="1235" t="str">
        <f>IF(L739="IMPAGO","SIN O.C.","")</f>
        <v>SIN O.C.</v>
      </c>
      <c r="N739" s="1235" t="str">
        <f>IF(L739="IMPAGO","SIN FACT.","")</f>
        <v>SIN FACT.</v>
      </c>
    </row>
    <row r="740" spans="1:14" ht="18" customHeight="1" x14ac:dyDescent="0.25">
      <c r="A740" s="119" t="s">
        <v>606</v>
      </c>
      <c r="B740" s="164">
        <v>42027</v>
      </c>
      <c r="C740" s="118" t="s">
        <v>9359</v>
      </c>
      <c r="D740" s="119" t="s">
        <v>52</v>
      </c>
      <c r="E740" s="162">
        <v>10312423</v>
      </c>
      <c r="F740" s="119">
        <v>30366092</v>
      </c>
      <c r="G740" s="119">
        <v>2704003</v>
      </c>
      <c r="H740" s="120" t="str">
        <f>IF(G740="","",VLOOKUP(G740,ARANCEL!$B$5:$D$121,2,FALSE))</f>
        <v xml:space="preserve">CORONA PERIFERICA CON PERNO MUÑON COLADO </v>
      </c>
      <c r="I740" s="121" t="s">
        <v>309</v>
      </c>
      <c r="J740" s="119">
        <v>1</v>
      </c>
      <c r="K740" s="122">
        <f>IF(G740="","",VLOOKUP(G740,ARANCEL!$B$5:$D$121,3,FALSE)*J740)</f>
        <v>32612</v>
      </c>
      <c r="L740" s="1235" t="str">
        <f>IF(E740="","","IMPAGO")</f>
        <v>IMPAGO</v>
      </c>
      <c r="M740" s="1235" t="str">
        <f>IF(L740="IMPAGO","SIN O.C.","")</f>
        <v>SIN O.C.</v>
      </c>
      <c r="N740" s="1235" t="str">
        <f>IF(L740="IMPAGO","SIN FACT.","")</f>
        <v>SIN FACT.</v>
      </c>
    </row>
    <row r="741" spans="1:14" ht="18" customHeight="1" x14ac:dyDescent="0.25">
      <c r="A741" s="119" t="s">
        <v>305</v>
      </c>
      <c r="B741" s="164">
        <v>41999</v>
      </c>
      <c r="C741" s="118" t="s">
        <v>9081</v>
      </c>
      <c r="D741" s="119" t="s">
        <v>804</v>
      </c>
      <c r="E741" s="162">
        <v>10299979</v>
      </c>
      <c r="F741" s="119">
        <v>29790249</v>
      </c>
      <c r="G741" s="119">
        <v>2705003</v>
      </c>
      <c r="H741" s="120" t="str">
        <f>IF(G741="","",VLOOKUP(G741,ARANCEL!$B$5:$D$121,2,FALSE))</f>
        <v>INCRUSTACION ESTETICA (ART-GLASS O CERAMICA)</v>
      </c>
      <c r="I741" s="121" t="s">
        <v>684</v>
      </c>
      <c r="J741" s="169">
        <v>2</v>
      </c>
      <c r="K741" s="122">
        <f>IF(G741="","",VLOOKUP(G741,ARANCEL!$B$5:$D$121,3,FALSE)*J741)</f>
        <v>31352</v>
      </c>
      <c r="L741" s="1349" t="s">
        <v>9431</v>
      </c>
      <c r="M741" s="1349">
        <v>4500269103</v>
      </c>
      <c r="N741" s="1349" t="s">
        <v>9457</v>
      </c>
    </row>
    <row r="742" spans="1:14" ht="18" customHeight="1" x14ac:dyDescent="0.25">
      <c r="A742" s="119" t="s">
        <v>305</v>
      </c>
      <c r="B742" s="159">
        <v>41725</v>
      </c>
      <c r="C742" s="118" t="s">
        <v>3663</v>
      </c>
      <c r="D742" s="119" t="s">
        <v>58</v>
      </c>
      <c r="E742" s="162">
        <v>10184426</v>
      </c>
      <c r="F742" s="119">
        <v>25655668</v>
      </c>
      <c r="G742" s="119">
        <v>2704003</v>
      </c>
      <c r="H742" s="120" t="str">
        <f>IF(G742="","",VLOOKUP(G742,ARANCEL!$B$5:$D$121,2,FALSE))</f>
        <v xml:space="preserve">CORONA PERIFERICA CON PERNO MUÑON COLADO </v>
      </c>
      <c r="I742" s="121" t="s">
        <v>312</v>
      </c>
      <c r="J742" s="119">
        <v>1</v>
      </c>
      <c r="K742" s="122">
        <f>IF(G742="","",VLOOKUP(G742,ARANCEL!$B$5:$D$121,3,FALSE)*J742)</f>
        <v>32612</v>
      </c>
      <c r="L742" s="1229" t="s">
        <v>3058</v>
      </c>
      <c r="M742" s="1229">
        <v>4500225619</v>
      </c>
      <c r="N742" s="1229">
        <v>8903</v>
      </c>
    </row>
    <row r="743" spans="1:14" ht="18" customHeight="1" x14ac:dyDescent="0.25">
      <c r="A743" s="119" t="s">
        <v>305</v>
      </c>
      <c r="B743" s="159">
        <v>41730</v>
      </c>
      <c r="C743" s="118" t="s">
        <v>3663</v>
      </c>
      <c r="D743" s="119" t="s">
        <v>58</v>
      </c>
      <c r="E743" s="162">
        <v>10186086</v>
      </c>
      <c r="F743" s="119">
        <v>25655668</v>
      </c>
      <c r="G743" s="119">
        <v>2704005</v>
      </c>
      <c r="H743" s="120" t="str">
        <f>IF(G743="","",VLOOKUP(G743,ARANCEL!$B$5:$D$121,2,FALSE))</f>
        <v>PROVISORIO</v>
      </c>
      <c r="I743" s="121" t="s">
        <v>312</v>
      </c>
      <c r="J743" s="119">
        <v>1</v>
      </c>
      <c r="K743" s="122">
        <f>IF(G743="","",VLOOKUP(G743,ARANCEL!$B$5:$D$121,3,FALSE)*J743)</f>
        <v>3250</v>
      </c>
      <c r="L743" s="1229" t="s">
        <v>4612</v>
      </c>
      <c r="M743" s="1229">
        <v>4500229946</v>
      </c>
      <c r="N743" s="1229">
        <v>9170</v>
      </c>
    </row>
    <row r="744" spans="1:14" ht="18" customHeight="1" x14ac:dyDescent="0.25">
      <c r="A744" s="119" t="s">
        <v>305</v>
      </c>
      <c r="B744" s="159">
        <v>41691</v>
      </c>
      <c r="C744" s="118" t="s">
        <v>2977</v>
      </c>
      <c r="D744" s="119" t="s">
        <v>65</v>
      </c>
      <c r="E744" s="162">
        <v>10176669</v>
      </c>
      <c r="F744" s="119">
        <v>24702545</v>
      </c>
      <c r="G744" s="119">
        <v>2708011</v>
      </c>
      <c r="H744" s="120" t="str">
        <f>IF(G744="","",VLOOKUP(G744,ARANCEL!$B$5:$D$121,2,FALSE))</f>
        <v xml:space="preserve">MODELO DE ESTUDIO </v>
      </c>
      <c r="I744" s="121" t="s">
        <v>306</v>
      </c>
      <c r="J744" s="119">
        <v>1</v>
      </c>
      <c r="K744" s="122">
        <f>IF(G744="","",VLOOKUP(G744,ARANCEL!$B$5:$D$121,3,FALSE)*J744)</f>
        <v>1507</v>
      </c>
      <c r="L744" s="1229" t="s">
        <v>3438</v>
      </c>
      <c r="M744" s="1229">
        <v>4500220765</v>
      </c>
      <c r="N744" s="1229">
        <v>8609</v>
      </c>
    </row>
    <row r="745" spans="1:14" ht="18" customHeight="1" x14ac:dyDescent="0.25">
      <c r="A745" s="269" t="s">
        <v>313</v>
      </c>
      <c r="B745" s="222">
        <v>41699</v>
      </c>
      <c r="C745" s="277" t="s">
        <v>2977</v>
      </c>
      <c r="D745" s="269" t="s">
        <v>65</v>
      </c>
      <c r="E745" s="269">
        <v>10180693</v>
      </c>
      <c r="F745" s="269">
        <v>24702545</v>
      </c>
      <c r="G745" s="269">
        <v>2708005</v>
      </c>
      <c r="H745" s="120" t="str">
        <f>IF(G745="","",VLOOKUP(G745,ARANCEL!$B$5:$D$121,2,FALSE))</f>
        <v xml:space="preserve">QUAD HELIX ARCO TRANSPALATINO </v>
      </c>
      <c r="I745" s="121"/>
      <c r="J745" s="119">
        <v>1</v>
      </c>
      <c r="K745" s="122">
        <v>14057</v>
      </c>
      <c r="L745" s="1229" t="s">
        <v>3058</v>
      </c>
      <c r="M745" s="1229">
        <v>4500225625</v>
      </c>
      <c r="N745" s="1229">
        <v>8909</v>
      </c>
    </row>
    <row r="746" spans="1:14" ht="18" customHeight="1" x14ac:dyDescent="0.25">
      <c r="A746" s="119" t="s">
        <v>305</v>
      </c>
      <c r="B746" s="159">
        <v>41641</v>
      </c>
      <c r="C746" s="118" t="s">
        <v>906</v>
      </c>
      <c r="D746" s="119" t="s">
        <v>52</v>
      </c>
      <c r="E746" s="162">
        <v>10168206</v>
      </c>
      <c r="F746" s="119">
        <v>24066256</v>
      </c>
      <c r="G746" s="119">
        <v>2704003</v>
      </c>
      <c r="H746" s="120" t="str">
        <f>IF(G746="","",VLOOKUP(G746,ARANCEL!$B$5:$D$121,2,FALSE))</f>
        <v xml:space="preserve">CORONA PERIFERICA CON PERNO MUÑON COLADO </v>
      </c>
      <c r="I746" s="121" t="s">
        <v>726</v>
      </c>
      <c r="J746" s="119">
        <v>1</v>
      </c>
      <c r="K746" s="122">
        <f>IF(G746="","",VLOOKUP(G746,ARANCEL!$B$5:$D$121,3,FALSE)*J746)</f>
        <v>32612</v>
      </c>
      <c r="L746" s="1236" t="s">
        <v>597</v>
      </c>
      <c r="M746" s="1236">
        <v>4500211652</v>
      </c>
      <c r="N746" s="1236">
        <v>8174</v>
      </c>
    </row>
    <row r="747" spans="1:14" ht="18" customHeight="1" x14ac:dyDescent="0.25">
      <c r="A747" s="119" t="s">
        <v>305</v>
      </c>
      <c r="B747" s="164">
        <v>42013</v>
      </c>
      <c r="C747" s="118" t="s">
        <v>9330</v>
      </c>
      <c r="D747" s="119" t="s">
        <v>58</v>
      </c>
      <c r="E747" s="162">
        <v>10306276</v>
      </c>
      <c r="F747" s="119">
        <v>30052851</v>
      </c>
      <c r="G747" s="119">
        <v>2705003</v>
      </c>
      <c r="H747" s="120" t="str">
        <f>IF(G747="","",VLOOKUP(G747,ARANCEL!$B$5:$D$121,2,FALSE))</f>
        <v>INCRUSTACION ESTETICA (ART-GLASS O CERAMICA)</v>
      </c>
      <c r="I747" s="121" t="s">
        <v>312</v>
      </c>
      <c r="J747" s="119">
        <v>1</v>
      </c>
      <c r="K747" s="122">
        <f>IF(G747="","",VLOOKUP(G747,ARANCEL!$B$5:$D$121,3,FALSE)*J747)</f>
        <v>15676</v>
      </c>
      <c r="L747" s="1235" t="str">
        <f>IF(E747="","","IMPAGO")</f>
        <v>IMPAGO</v>
      </c>
      <c r="M747" s="1235" t="str">
        <f>IF(L747="IMPAGO","SIN O.C.","")</f>
        <v>SIN O.C.</v>
      </c>
      <c r="N747" s="1235" t="str">
        <f>IF(L747="IMPAGO","SIN FACT.","")</f>
        <v>SIN FACT.</v>
      </c>
    </row>
    <row r="748" spans="1:14" ht="18" customHeight="1" x14ac:dyDescent="0.25">
      <c r="A748" s="119" t="s">
        <v>305</v>
      </c>
      <c r="B748" s="159">
        <v>41761</v>
      </c>
      <c r="C748" s="118" t="s">
        <v>4266</v>
      </c>
      <c r="D748" s="119" t="s">
        <v>49</v>
      </c>
      <c r="E748" s="162">
        <v>10192847</v>
      </c>
      <c r="F748" s="119">
        <v>24526102</v>
      </c>
      <c r="G748" s="119">
        <v>2705003</v>
      </c>
      <c r="H748" s="120" t="str">
        <f>IF(G748="","",VLOOKUP(G748,ARANCEL!$B$5:$D$121,2,FALSE))</f>
        <v>INCRUSTACION ESTETICA (ART-GLASS O CERAMICA)</v>
      </c>
      <c r="I748" s="121" t="s">
        <v>315</v>
      </c>
      <c r="J748" s="119">
        <v>1</v>
      </c>
      <c r="K748" s="122">
        <f>IF(G748="","",VLOOKUP(G748,ARANCEL!$B$5:$D$121,3,FALSE)*J748)</f>
        <v>15676</v>
      </c>
      <c r="L748" s="1229" t="s">
        <v>4612</v>
      </c>
      <c r="M748" s="1229">
        <v>4500229934</v>
      </c>
      <c r="N748" s="1229">
        <v>9168</v>
      </c>
    </row>
    <row r="749" spans="1:14" ht="18" customHeight="1" x14ac:dyDescent="0.25">
      <c r="A749" s="119" t="s">
        <v>305</v>
      </c>
      <c r="B749" s="159">
        <v>41874</v>
      </c>
      <c r="C749" s="118" t="s">
        <v>1150</v>
      </c>
      <c r="D749" s="119" t="s">
        <v>711</v>
      </c>
      <c r="E749" s="162">
        <v>10246296</v>
      </c>
      <c r="F749" s="119">
        <v>28151764</v>
      </c>
      <c r="G749" s="119">
        <v>2708011</v>
      </c>
      <c r="H749" s="120" t="str">
        <f>IF(G749="","",VLOOKUP(G749,ARANCEL!$B$5:$D$121,2,FALSE))</f>
        <v xml:space="preserve">MODELO DE ESTUDIO </v>
      </c>
      <c r="I749" s="121" t="s">
        <v>306</v>
      </c>
      <c r="J749" s="119">
        <v>1</v>
      </c>
      <c r="K749" s="122">
        <f>IF(G749="","",VLOOKUP(G749,ARANCEL!$B$5:$D$121,3,FALSE)*J749)</f>
        <v>1507</v>
      </c>
      <c r="L749" s="1229" t="s">
        <v>6905</v>
      </c>
      <c r="M749" s="1229">
        <v>4500249664</v>
      </c>
      <c r="N749" s="1229" t="s">
        <v>7114</v>
      </c>
    </row>
    <row r="750" spans="1:14" ht="18" customHeight="1" x14ac:dyDescent="0.25">
      <c r="A750" s="119" t="s">
        <v>305</v>
      </c>
      <c r="B750" s="159">
        <v>41874</v>
      </c>
      <c r="C750" s="118" t="s">
        <v>1150</v>
      </c>
      <c r="D750" s="119" t="s">
        <v>711</v>
      </c>
      <c r="E750" s="162">
        <v>10246296</v>
      </c>
      <c r="F750" s="119">
        <v>28151764</v>
      </c>
      <c r="G750" s="119">
        <v>2707003</v>
      </c>
      <c r="H750" s="120" t="str">
        <f>IF(G750="","",VLOOKUP(G750,ARANCEL!$B$5:$D$121,2,FALSE))</f>
        <v xml:space="preserve">ESTAMPADO </v>
      </c>
      <c r="I750" s="121" t="s">
        <v>306</v>
      </c>
      <c r="J750" s="119">
        <v>1</v>
      </c>
      <c r="K750" s="122">
        <f>IF(G750="","",VLOOKUP(G750,ARANCEL!$B$5:$D$121,3,FALSE)*J750)</f>
        <v>6028</v>
      </c>
      <c r="L750" s="1229" t="s">
        <v>6905</v>
      </c>
      <c r="M750" s="1229">
        <v>4500249664</v>
      </c>
      <c r="N750" s="1229" t="s">
        <v>7114</v>
      </c>
    </row>
    <row r="751" spans="1:14" ht="18" customHeight="1" x14ac:dyDescent="0.25">
      <c r="A751" s="119" t="s">
        <v>305</v>
      </c>
      <c r="B751" s="159">
        <v>41673</v>
      </c>
      <c r="C751" s="118" t="s">
        <v>2673</v>
      </c>
      <c r="D751" s="119" t="s">
        <v>65</v>
      </c>
      <c r="E751" s="162">
        <v>10172152</v>
      </c>
      <c r="F751" s="119">
        <v>24836857</v>
      </c>
      <c r="G751" s="119">
        <v>2708011</v>
      </c>
      <c r="H751" s="120" t="str">
        <f>IF(G751="","",VLOOKUP(G751,ARANCEL!$B$5:$D$121,2,FALSE))</f>
        <v xml:space="preserve">MODELO DE ESTUDIO </v>
      </c>
      <c r="I751" s="121" t="s">
        <v>702</v>
      </c>
      <c r="J751" s="119">
        <v>1</v>
      </c>
      <c r="K751" s="122">
        <f>IF(G751="","",VLOOKUP(G751,ARANCEL!$B$5:$D$121,3,FALSE)*J751)</f>
        <v>1507</v>
      </c>
      <c r="L751" s="1229" t="s">
        <v>3438</v>
      </c>
      <c r="M751" s="1229">
        <v>4500220760</v>
      </c>
      <c r="N751" s="1229">
        <v>8605</v>
      </c>
    </row>
    <row r="752" spans="1:14" ht="18" customHeight="1" x14ac:dyDescent="0.25">
      <c r="A752" s="119" t="s">
        <v>305</v>
      </c>
      <c r="B752" s="159">
        <v>41680</v>
      </c>
      <c r="C752" s="118" t="s">
        <v>2673</v>
      </c>
      <c r="D752" s="119" t="s">
        <v>58</v>
      </c>
      <c r="E752" s="162">
        <v>10173369</v>
      </c>
      <c r="F752" s="119">
        <v>24960132</v>
      </c>
      <c r="G752" s="119">
        <v>2705003</v>
      </c>
      <c r="H752" s="120" t="str">
        <f>IF(G752="","",VLOOKUP(G752,ARANCEL!$B$5:$D$121,2,FALSE))</f>
        <v>INCRUSTACION ESTETICA (ART-GLASS O CERAMICA)</v>
      </c>
      <c r="I752" s="121" t="s">
        <v>322</v>
      </c>
      <c r="J752" s="119">
        <v>1</v>
      </c>
      <c r="K752" s="122">
        <f>IF(G752="","",VLOOKUP(G752,ARANCEL!$B$5:$D$121,3,FALSE)*J752)</f>
        <v>15676</v>
      </c>
      <c r="L752" s="1229" t="s">
        <v>3438</v>
      </c>
      <c r="M752" s="1229">
        <v>4500220761</v>
      </c>
      <c r="N752" s="1229">
        <v>8606</v>
      </c>
    </row>
    <row r="753" spans="1:14" ht="18" customHeight="1" x14ac:dyDescent="0.25">
      <c r="A753" s="119" t="s">
        <v>305</v>
      </c>
      <c r="B753" s="159">
        <v>41724</v>
      </c>
      <c r="C753" s="118" t="s">
        <v>3546</v>
      </c>
      <c r="D753" s="119" t="s">
        <v>52</v>
      </c>
      <c r="E753" s="162">
        <v>10183907</v>
      </c>
      <c r="F753" s="119">
        <v>25611919</v>
      </c>
      <c r="G753" s="119">
        <v>2704005</v>
      </c>
      <c r="H753" s="120" t="str">
        <f>IF(G753="","",VLOOKUP(G753,ARANCEL!$B$5:$D$121,2,FALSE))</f>
        <v>PROVISORIO</v>
      </c>
      <c r="I753" s="121" t="s">
        <v>1479</v>
      </c>
      <c r="J753" s="119">
        <v>2</v>
      </c>
      <c r="K753" s="122">
        <f>IF(G753="","",VLOOKUP(G753,ARANCEL!$B$5:$D$121,3,FALSE)*J753)</f>
        <v>6500</v>
      </c>
      <c r="L753" s="1229" t="s">
        <v>3058</v>
      </c>
      <c r="M753" s="1229">
        <v>4500225621</v>
      </c>
      <c r="N753" s="1229">
        <v>8906</v>
      </c>
    </row>
    <row r="754" spans="1:14" ht="18" customHeight="1" x14ac:dyDescent="0.25">
      <c r="A754" s="119" t="s">
        <v>305</v>
      </c>
      <c r="B754" s="159">
        <v>41652</v>
      </c>
      <c r="C754" s="118" t="s">
        <v>952</v>
      </c>
      <c r="D754" s="119" t="s">
        <v>56</v>
      </c>
      <c r="E754" s="162">
        <v>10169128</v>
      </c>
      <c r="F754" s="119">
        <v>2319032</v>
      </c>
      <c r="G754" s="119">
        <v>2705003</v>
      </c>
      <c r="H754" s="120" t="str">
        <f>IF(G754="","",VLOOKUP(G754,ARANCEL!$B$5:$D$121,2,FALSE))</f>
        <v>INCRUSTACION ESTETICA (ART-GLASS O CERAMICA)</v>
      </c>
      <c r="I754" s="121" t="s">
        <v>326</v>
      </c>
      <c r="J754" s="119">
        <v>1</v>
      </c>
      <c r="K754" s="122">
        <f>IF(G754="","",VLOOKUP(G754,ARANCEL!$B$5:$D$121,3,FALSE)*J754)</f>
        <v>15676</v>
      </c>
      <c r="L754" s="1235" t="str">
        <f>IF(E754="","","IMPAGO")</f>
        <v>IMPAGO</v>
      </c>
      <c r="M754" s="1235" t="str">
        <f>IF(L754="IMPAGO","SIN O.C.","")</f>
        <v>SIN O.C.</v>
      </c>
      <c r="N754" s="1235" t="str">
        <f>IF(L754="IMPAGO","SIN FACT.","")</f>
        <v>SIN FACT.</v>
      </c>
    </row>
    <row r="755" spans="1:14" ht="18" customHeight="1" x14ac:dyDescent="0.25">
      <c r="A755" s="119" t="s">
        <v>305</v>
      </c>
      <c r="B755" s="159">
        <v>41676</v>
      </c>
      <c r="C755" s="118" t="s">
        <v>1130</v>
      </c>
      <c r="D755" s="119" t="s">
        <v>720</v>
      </c>
      <c r="E755" s="162">
        <v>10172139</v>
      </c>
      <c r="F755" s="119">
        <v>21721996</v>
      </c>
      <c r="G755" s="119">
        <v>2705003</v>
      </c>
      <c r="H755" s="120" t="str">
        <f>IF(G755="","",VLOOKUP(G755,ARANCEL!$B$5:$D$121,2,FALSE))</f>
        <v>INCRUSTACION ESTETICA (ART-GLASS O CERAMICA)</v>
      </c>
      <c r="I755" s="121" t="s">
        <v>326</v>
      </c>
      <c r="J755" s="119">
        <v>1</v>
      </c>
      <c r="K755" s="122">
        <f>IF(G755="","",VLOOKUP(G755,ARANCEL!$B$5:$D$121,3,FALSE)*J755)</f>
        <v>15676</v>
      </c>
      <c r="L755" s="1229" t="s">
        <v>2842</v>
      </c>
      <c r="M755" s="1229">
        <v>4500216198</v>
      </c>
      <c r="N755" s="1229">
        <v>8386</v>
      </c>
    </row>
    <row r="756" spans="1:14" ht="18" customHeight="1" x14ac:dyDescent="0.25">
      <c r="A756" s="119" t="s">
        <v>305</v>
      </c>
      <c r="B756" s="159">
        <v>41710</v>
      </c>
      <c r="C756" s="118" t="s">
        <v>1130</v>
      </c>
      <c r="D756" s="119" t="s">
        <v>54</v>
      </c>
      <c r="E756" s="162">
        <v>10178656</v>
      </c>
      <c r="F756" s="119">
        <v>21720607</v>
      </c>
      <c r="G756" s="119">
        <v>2702048</v>
      </c>
      <c r="H756" s="120" t="str">
        <f>IF(G756="","",VLOOKUP(G756,ARANCEL!$B$5:$D$121,2,FALSE))</f>
        <v xml:space="preserve">SERVICIO LAB. IMPLANTE CORONA CEMENTADA/ATORNILLADA </v>
      </c>
      <c r="I756" s="121" t="s">
        <v>337</v>
      </c>
      <c r="J756" s="119">
        <v>1</v>
      </c>
      <c r="K756" s="122">
        <f>IF(G756="","",VLOOKUP(G756,ARANCEL!$B$5:$D$121,3,FALSE)*J756)</f>
        <v>43857</v>
      </c>
      <c r="L756" s="1229" t="s">
        <v>6905</v>
      </c>
      <c r="M756" s="1229">
        <v>4500247644</v>
      </c>
      <c r="N756" s="1229" t="s">
        <v>7159</v>
      </c>
    </row>
    <row r="757" spans="1:14" ht="18" customHeight="1" x14ac:dyDescent="0.25">
      <c r="A757" s="119" t="s">
        <v>305</v>
      </c>
      <c r="B757" s="159">
        <v>41793</v>
      </c>
      <c r="C757" s="118" t="s">
        <v>4919</v>
      </c>
      <c r="D757" s="119" t="s">
        <v>1082</v>
      </c>
      <c r="E757" s="162">
        <v>10205258</v>
      </c>
      <c r="F757" s="119">
        <v>25870080</v>
      </c>
      <c r="G757" s="119">
        <v>2708011</v>
      </c>
      <c r="H757" s="120" t="str">
        <f>IF(G757="","",VLOOKUP(G757,ARANCEL!$B$5:$D$121,2,FALSE))</f>
        <v xml:space="preserve">MODELO DE ESTUDIO </v>
      </c>
      <c r="I757" s="121" t="s">
        <v>306</v>
      </c>
      <c r="J757" s="119">
        <v>1</v>
      </c>
      <c r="K757" s="122">
        <f>IF(G757="","",VLOOKUP(G757,ARANCEL!$B$5:$D$121,3,FALSE)*J757)</f>
        <v>1507</v>
      </c>
      <c r="L757" s="1229" t="s">
        <v>5292</v>
      </c>
      <c r="M757" s="1229">
        <v>4500236749</v>
      </c>
      <c r="N757" s="1229">
        <v>9459</v>
      </c>
    </row>
    <row r="758" spans="1:14" ht="18" customHeight="1" x14ac:dyDescent="0.25">
      <c r="A758" s="119" t="s">
        <v>305</v>
      </c>
      <c r="B758" s="159">
        <v>41796</v>
      </c>
      <c r="C758" s="118" t="s">
        <v>4964</v>
      </c>
      <c r="D758" s="119" t="s">
        <v>54</v>
      </c>
      <c r="E758" s="162">
        <v>10207096</v>
      </c>
      <c r="F758" s="119">
        <v>25188962</v>
      </c>
      <c r="G758" s="119">
        <v>2704005</v>
      </c>
      <c r="H758" s="120" t="str">
        <f>IF(G758="","",VLOOKUP(G758,ARANCEL!$B$5:$D$121,2,FALSE))</f>
        <v>PROVISORIO</v>
      </c>
      <c r="I758" s="121" t="s">
        <v>618</v>
      </c>
      <c r="J758" s="119">
        <v>1</v>
      </c>
      <c r="K758" s="122">
        <f>IF(G758="","",VLOOKUP(G758,ARANCEL!$B$5:$D$121,3,FALSE)*J758)</f>
        <v>3250</v>
      </c>
      <c r="L758" s="1229" t="s">
        <v>5742</v>
      </c>
      <c r="M758" s="1229">
        <v>4500239302</v>
      </c>
      <c r="N758" s="1229" t="s">
        <v>5748</v>
      </c>
    </row>
    <row r="759" spans="1:14" ht="18" customHeight="1" x14ac:dyDescent="0.25">
      <c r="A759" s="119" t="s">
        <v>305</v>
      </c>
      <c r="B759" s="159">
        <v>41806</v>
      </c>
      <c r="C759" s="118" t="s">
        <v>4964</v>
      </c>
      <c r="D759" s="119" t="s">
        <v>54</v>
      </c>
      <c r="E759" s="162">
        <v>10210876</v>
      </c>
      <c r="F759" s="119">
        <v>25188962</v>
      </c>
      <c r="G759" s="119">
        <v>2704003</v>
      </c>
      <c r="H759" s="120" t="str">
        <f>IF(G759="","",VLOOKUP(G759,ARANCEL!$B$5:$D$121,2,FALSE))</f>
        <v xml:space="preserve">CORONA PERIFERICA CON PERNO MUÑON COLADO </v>
      </c>
      <c r="I759" s="121" t="s">
        <v>618</v>
      </c>
      <c r="J759" s="119">
        <v>1</v>
      </c>
      <c r="K759" s="122">
        <f>IF(G759="","",VLOOKUP(G759,ARANCEL!$B$5:$D$121,3,FALSE)*J759)</f>
        <v>32612</v>
      </c>
      <c r="L759" s="1229" t="s">
        <v>5742</v>
      </c>
      <c r="M759" s="1229">
        <v>4500239309</v>
      </c>
      <c r="N759" s="1229" t="s">
        <v>5749</v>
      </c>
    </row>
    <row r="760" spans="1:14" ht="18" customHeight="1" x14ac:dyDescent="0.25">
      <c r="A760" s="119" t="s">
        <v>305</v>
      </c>
      <c r="B760" s="159">
        <v>41718</v>
      </c>
      <c r="C760" s="118" t="s">
        <v>3451</v>
      </c>
      <c r="D760" s="119" t="s">
        <v>727</v>
      </c>
      <c r="E760" s="162">
        <v>10182732</v>
      </c>
      <c r="F760" s="119">
        <v>25471606</v>
      </c>
      <c r="G760" s="119">
        <v>2704013</v>
      </c>
      <c r="H760" s="120" t="str">
        <f>IF(G760="","",VLOOKUP(G760,ARANCEL!$B$5:$D$121,2,FALSE))</f>
        <v>PROVISORIO (POR PIEZA)</v>
      </c>
      <c r="I760" s="121" t="s">
        <v>667</v>
      </c>
      <c r="J760" s="119">
        <v>4</v>
      </c>
      <c r="K760" s="122">
        <f>IF(G760="","",VLOOKUP(G760,ARANCEL!$B$5:$D$121,3,FALSE)*J760)</f>
        <v>13000</v>
      </c>
      <c r="L760" s="1229" t="s">
        <v>3058</v>
      </c>
      <c r="M760" s="1229">
        <v>4500225622</v>
      </c>
      <c r="N760" s="1229">
        <v>8907</v>
      </c>
    </row>
    <row r="761" spans="1:14" ht="18" customHeight="1" x14ac:dyDescent="0.25">
      <c r="A761" s="119" t="s">
        <v>305</v>
      </c>
      <c r="B761" s="159">
        <v>41730</v>
      </c>
      <c r="C761" s="118" t="s">
        <v>3451</v>
      </c>
      <c r="D761" s="119" t="s">
        <v>727</v>
      </c>
      <c r="E761" s="162">
        <v>10185320</v>
      </c>
      <c r="F761" s="119">
        <v>25471604</v>
      </c>
      <c r="G761" s="119">
        <v>2704008</v>
      </c>
      <c r="H761" s="120" t="str">
        <f>IF(G761="","",VLOOKUP(G761,ARANCEL!$B$5:$D$121,2,FALSE))</f>
        <v>PILAR, INSERCION O PUNTO DE APOYO CON PERNO MUÑON</v>
      </c>
      <c r="I761" s="121" t="s">
        <v>1357</v>
      </c>
      <c r="J761" s="119">
        <v>2</v>
      </c>
      <c r="K761" s="122">
        <f>IF(G761="","",VLOOKUP(G761,ARANCEL!$B$5:$D$121,3,FALSE)*J761)</f>
        <v>65224</v>
      </c>
      <c r="L761" s="1229" t="s">
        <v>6905</v>
      </c>
      <c r="M761" s="1229">
        <v>4500247644</v>
      </c>
      <c r="N761" s="1229" t="s">
        <v>7159</v>
      </c>
    </row>
    <row r="762" spans="1:14" ht="18" customHeight="1" x14ac:dyDescent="0.25">
      <c r="A762" s="119" t="s">
        <v>305</v>
      </c>
      <c r="B762" s="159">
        <v>41751</v>
      </c>
      <c r="C762" s="118" t="s">
        <v>3451</v>
      </c>
      <c r="D762" s="119" t="s">
        <v>727</v>
      </c>
      <c r="E762" s="162">
        <v>10189689</v>
      </c>
      <c r="F762" s="119">
        <v>25471604</v>
      </c>
      <c r="G762" s="119">
        <v>2704012</v>
      </c>
      <c r="H762" s="120" t="str">
        <f>IF(G762="","",VLOOKUP(G762,ARANCEL!$B$5:$D$121,2,FALSE))</f>
        <v xml:space="preserve">INTERMEDIARIO O PONTICO </v>
      </c>
      <c r="I762" s="121" t="s">
        <v>792</v>
      </c>
      <c r="J762" s="119">
        <v>2</v>
      </c>
      <c r="K762" s="122">
        <f>IF(G762="","",VLOOKUP(G762,ARANCEL!$B$5:$D$121,3,FALSE)*J762)</f>
        <v>50244</v>
      </c>
      <c r="L762" s="1229" t="s">
        <v>4612</v>
      </c>
      <c r="M762" s="1229">
        <v>4500229948</v>
      </c>
      <c r="N762" s="1229">
        <v>9172</v>
      </c>
    </row>
    <row r="763" spans="1:14" ht="18" customHeight="1" x14ac:dyDescent="0.25">
      <c r="A763" s="169" t="s">
        <v>305</v>
      </c>
      <c r="B763" s="164">
        <v>41992</v>
      </c>
      <c r="C763" s="118" t="s">
        <v>9040</v>
      </c>
      <c r="D763" s="119" t="s">
        <v>706</v>
      </c>
      <c r="E763" s="162">
        <v>10296167</v>
      </c>
      <c r="F763" s="119">
        <v>30111826</v>
      </c>
      <c r="G763" s="119">
        <v>2708011</v>
      </c>
      <c r="H763" s="120" t="str">
        <f>IF(G763="","",VLOOKUP(G763,ARANCEL!$B$5:$D$121,2,FALSE))</f>
        <v xml:space="preserve">MODELO DE ESTUDIO </v>
      </c>
      <c r="I763" s="121" t="s">
        <v>306</v>
      </c>
      <c r="J763" s="119">
        <v>1</v>
      </c>
      <c r="K763" s="122">
        <f>IF(G763="","",VLOOKUP(G763,ARANCEL!$B$5:$D$121,3,FALSE)*J763)</f>
        <v>1507</v>
      </c>
      <c r="L763" s="1349" t="s">
        <v>9431</v>
      </c>
      <c r="M763" s="1349">
        <v>4500269103</v>
      </c>
      <c r="N763" s="1349" t="s">
        <v>9457</v>
      </c>
    </row>
    <row r="764" spans="1:14" ht="18" customHeight="1" x14ac:dyDescent="0.25">
      <c r="A764" s="119" t="s">
        <v>305</v>
      </c>
      <c r="B764" s="164">
        <v>41992</v>
      </c>
      <c r="C764" s="118" t="s">
        <v>9040</v>
      </c>
      <c r="D764" s="119" t="s">
        <v>706</v>
      </c>
      <c r="E764" s="162">
        <v>10296167</v>
      </c>
      <c r="F764" s="119">
        <v>30111826</v>
      </c>
      <c r="G764" s="119">
        <v>2707001</v>
      </c>
      <c r="H764" s="120" t="str">
        <f>IF(G764="","",VLOOKUP(G764,ARANCEL!$B$5:$D$121,2,FALSE))</f>
        <v xml:space="preserve">PLANO DE RELAJACION </v>
      </c>
      <c r="I764" s="121" t="s">
        <v>306</v>
      </c>
      <c r="J764" s="119">
        <v>1</v>
      </c>
      <c r="K764" s="122">
        <f>IF(G764="","",VLOOKUP(G764,ARANCEL!$B$5:$D$121,3,FALSE)*J764)</f>
        <v>9221</v>
      </c>
      <c r="L764" s="1349" t="s">
        <v>9431</v>
      </c>
      <c r="M764" s="1349">
        <v>4500269103</v>
      </c>
      <c r="N764" s="1349" t="s">
        <v>9457</v>
      </c>
    </row>
    <row r="765" spans="1:14" ht="18" customHeight="1" x14ac:dyDescent="0.25">
      <c r="A765" s="119" t="s">
        <v>305</v>
      </c>
      <c r="B765" s="159">
        <v>41852</v>
      </c>
      <c r="C765" s="118" t="s">
        <v>6152</v>
      </c>
      <c r="D765" s="119" t="s">
        <v>804</v>
      </c>
      <c r="E765" s="162">
        <v>10235023</v>
      </c>
      <c r="F765" s="119">
        <v>27421802</v>
      </c>
      <c r="G765" s="119">
        <v>2704003</v>
      </c>
      <c r="H765" s="120" t="str">
        <f>IF(G765="","",VLOOKUP(G765,ARANCEL!$B$5:$D$121,2,FALSE))</f>
        <v xml:space="preserve">CORONA PERIFERICA CON PERNO MUÑON COLADO </v>
      </c>
      <c r="I765" s="121" t="s">
        <v>337</v>
      </c>
      <c r="J765" s="119">
        <v>1</v>
      </c>
      <c r="K765" s="122">
        <f>IF(G765="","",VLOOKUP(G765,ARANCEL!$B$5:$D$121,3,FALSE)*J765)</f>
        <v>32612</v>
      </c>
      <c r="L765" s="1229" t="s">
        <v>6017</v>
      </c>
      <c r="M765" s="1229">
        <v>4500245416</v>
      </c>
      <c r="N765" s="1229">
        <v>9805</v>
      </c>
    </row>
    <row r="766" spans="1:14" ht="18" customHeight="1" x14ac:dyDescent="0.25">
      <c r="A766" s="119" t="s">
        <v>313</v>
      </c>
      <c r="B766" s="159">
        <v>41869</v>
      </c>
      <c r="C766" s="118" t="s">
        <v>6152</v>
      </c>
      <c r="D766" s="119" t="s">
        <v>804</v>
      </c>
      <c r="E766" s="162">
        <v>10240822</v>
      </c>
      <c r="F766" s="119">
        <v>27421802</v>
      </c>
      <c r="G766" s="119">
        <v>2704003</v>
      </c>
      <c r="H766" s="120" t="str">
        <f>IF(G766="","",VLOOKUP(G766,ARANCEL!$B$5:$D$121,2,FALSE))</f>
        <v xml:space="preserve">CORONA PERIFERICA CON PERNO MUÑON COLADO </v>
      </c>
      <c r="I766" s="121"/>
      <c r="J766" s="119">
        <v>1</v>
      </c>
      <c r="K766" s="122">
        <f>IF(G766="","",VLOOKUP(G766,ARANCEL!$B$5:$D$121,3,FALSE)*J766)</f>
        <v>32612</v>
      </c>
      <c r="L766" s="1235" t="str">
        <f>IF(E766="","","IMPAGO")</f>
        <v>IMPAGO</v>
      </c>
      <c r="M766" s="1235" t="str">
        <f>IF(L766="IMPAGO","SIN O.C.","")</f>
        <v>SIN O.C.</v>
      </c>
      <c r="N766" s="1235" t="str">
        <f>IF(L766="IMPAGO","SIN FACT.","")</f>
        <v>SIN FACT.</v>
      </c>
    </row>
    <row r="767" spans="1:14" ht="18" customHeight="1" x14ac:dyDescent="0.25">
      <c r="A767" s="119" t="s">
        <v>305</v>
      </c>
      <c r="B767" s="159">
        <v>41843</v>
      </c>
      <c r="C767" s="118" t="s">
        <v>5915</v>
      </c>
      <c r="D767" s="119" t="s">
        <v>804</v>
      </c>
      <c r="E767" s="162">
        <v>10229768</v>
      </c>
      <c r="F767" s="119">
        <v>27421802</v>
      </c>
      <c r="G767" s="119">
        <v>2704005</v>
      </c>
      <c r="H767" s="120" t="str">
        <f>IF(G767="","",VLOOKUP(G767,ARANCEL!$B$5:$D$121,2,FALSE))</f>
        <v>PROVISORIO</v>
      </c>
      <c r="I767" s="121" t="s">
        <v>337</v>
      </c>
      <c r="J767" s="119">
        <v>1</v>
      </c>
      <c r="K767" s="122">
        <f>IF(G767="","",VLOOKUP(G767,ARANCEL!$B$5:$D$121,3,FALSE)*J767)</f>
        <v>3250</v>
      </c>
      <c r="L767" s="1229" t="s">
        <v>6017</v>
      </c>
      <c r="M767" s="1229">
        <v>4500245418</v>
      </c>
      <c r="N767" s="1229">
        <v>9806</v>
      </c>
    </row>
    <row r="768" spans="1:14" ht="18" customHeight="1" x14ac:dyDescent="0.25">
      <c r="A768" s="119" t="s">
        <v>305</v>
      </c>
      <c r="B768" s="159">
        <v>41666</v>
      </c>
      <c r="C768" s="118" t="s">
        <v>699</v>
      </c>
      <c r="D768" s="119" t="s">
        <v>698</v>
      </c>
      <c r="E768" s="162">
        <v>10170542</v>
      </c>
      <c r="F768" s="119">
        <v>241761029</v>
      </c>
      <c r="G768" s="119">
        <v>2706008</v>
      </c>
      <c r="H768" s="120" t="str">
        <f>IF(G768="","",VLOOKUP(G768,ARANCEL!$B$5:$D$121,2,FALSE))</f>
        <v xml:space="preserve">PROTESIS METALICA TERMINADA </v>
      </c>
      <c r="I768" s="121" t="s">
        <v>306</v>
      </c>
      <c r="J768" s="119">
        <v>1</v>
      </c>
      <c r="K768" s="122">
        <f>IF(G768="","",VLOOKUP(G768,ARANCEL!$B$5:$D$121,3,FALSE)*J768)</f>
        <v>39483</v>
      </c>
      <c r="L768" s="1229" t="s">
        <v>2842</v>
      </c>
      <c r="M768" s="1229">
        <v>4500216189</v>
      </c>
      <c r="N768" s="1229">
        <v>8384</v>
      </c>
    </row>
    <row r="769" spans="1:14" ht="18" customHeight="1" x14ac:dyDescent="0.25">
      <c r="A769" s="119" t="s">
        <v>305</v>
      </c>
      <c r="B769" s="159">
        <v>41921</v>
      </c>
      <c r="C769" s="118" t="s">
        <v>7611</v>
      </c>
      <c r="D769" s="119" t="s">
        <v>63</v>
      </c>
      <c r="E769" s="162">
        <v>10263746</v>
      </c>
      <c r="F769" s="119">
        <v>28339103</v>
      </c>
      <c r="G769" s="119">
        <v>2708011</v>
      </c>
      <c r="H769" s="120" t="str">
        <f>IF(G769="","",VLOOKUP(G769,ARANCEL!$B$5:$D$121,2,FALSE))</f>
        <v xml:space="preserve">MODELO DE ESTUDIO </v>
      </c>
      <c r="I769" s="121" t="s">
        <v>347</v>
      </c>
      <c r="J769" s="119">
        <v>2</v>
      </c>
      <c r="K769" s="122">
        <f>IF(G769="","",VLOOKUP(G769,ARANCEL!$B$5:$D$121,3,FALSE)*J769)</f>
        <v>3014</v>
      </c>
      <c r="L769" s="1229" t="s">
        <v>8279</v>
      </c>
      <c r="M769" s="1229">
        <v>4500257377</v>
      </c>
      <c r="N769" s="1229" t="s">
        <v>8280</v>
      </c>
    </row>
    <row r="770" spans="1:14" ht="18" customHeight="1" x14ac:dyDescent="0.25">
      <c r="A770" s="119" t="s">
        <v>305</v>
      </c>
      <c r="B770" s="159">
        <v>41768</v>
      </c>
      <c r="C770" s="118" t="s">
        <v>4461</v>
      </c>
      <c r="D770" s="119" t="s">
        <v>65</v>
      </c>
      <c r="E770" s="162">
        <v>10196283</v>
      </c>
      <c r="F770" s="119">
        <v>24734343</v>
      </c>
      <c r="G770" s="119">
        <v>2708011</v>
      </c>
      <c r="H770" s="120" t="str">
        <f>IF(G770="","",VLOOKUP(G770,ARANCEL!$B$5:$D$121,2,FALSE))</f>
        <v xml:space="preserve">MODELO DE ESTUDIO </v>
      </c>
      <c r="I770" s="121" t="s">
        <v>347</v>
      </c>
      <c r="J770" s="119">
        <v>2</v>
      </c>
      <c r="K770" s="122">
        <f>IF(G770="","",VLOOKUP(G770,ARANCEL!$B$5:$D$121,3,FALSE)*J770)</f>
        <v>3014</v>
      </c>
      <c r="L770" s="1229" t="s">
        <v>5292</v>
      </c>
      <c r="M770" s="1229">
        <v>4500235340</v>
      </c>
      <c r="N770" s="1229">
        <v>9394</v>
      </c>
    </row>
    <row r="771" spans="1:14" ht="18" customHeight="1" x14ac:dyDescent="0.25">
      <c r="A771" s="119" t="s">
        <v>305</v>
      </c>
      <c r="B771" s="159">
        <v>41730</v>
      </c>
      <c r="C771" s="118" t="s">
        <v>905</v>
      </c>
      <c r="D771" s="119" t="s">
        <v>60</v>
      </c>
      <c r="E771" s="162">
        <v>10185276</v>
      </c>
      <c r="F771" s="119">
        <v>25726812</v>
      </c>
      <c r="G771" s="119">
        <v>2704005</v>
      </c>
      <c r="H771" s="120" t="str">
        <f>IF(G771="","",VLOOKUP(G771,ARANCEL!$B$5:$D$121,2,FALSE))</f>
        <v>PROVISORIO</v>
      </c>
      <c r="I771" s="121" t="s">
        <v>618</v>
      </c>
      <c r="J771" s="119">
        <v>1</v>
      </c>
      <c r="K771" s="122">
        <f>IF(G771="","",VLOOKUP(G771,ARANCEL!$B$5:$D$121,3,FALSE)*J771)</f>
        <v>3250</v>
      </c>
      <c r="L771" s="1229" t="s">
        <v>4612</v>
      </c>
      <c r="M771" s="1229">
        <v>4500229945</v>
      </c>
      <c r="N771" s="1229">
        <v>9169</v>
      </c>
    </row>
    <row r="772" spans="1:14" ht="18" customHeight="1" x14ac:dyDescent="0.25">
      <c r="A772" s="169" t="s">
        <v>305</v>
      </c>
      <c r="B772" s="159">
        <v>41781</v>
      </c>
      <c r="C772" s="118" t="s">
        <v>905</v>
      </c>
      <c r="D772" s="119" t="s">
        <v>60</v>
      </c>
      <c r="E772" s="162">
        <v>10199465</v>
      </c>
      <c r="F772" s="119">
        <v>25726812</v>
      </c>
      <c r="G772" s="119">
        <v>2704003</v>
      </c>
      <c r="H772" s="120" t="str">
        <f>IF(G772="","",VLOOKUP(G772,ARANCEL!$B$5:$D$121,2,FALSE))</f>
        <v xml:space="preserve">CORONA PERIFERICA CON PERNO MUÑON COLADO </v>
      </c>
      <c r="I772" s="121" t="s">
        <v>618</v>
      </c>
      <c r="J772" s="119">
        <v>1</v>
      </c>
      <c r="K772" s="122">
        <f>IF(G772="","",VLOOKUP(G772,ARANCEL!$B$5:$D$121,3,FALSE)*J772)</f>
        <v>32612</v>
      </c>
      <c r="L772" s="1229" t="s">
        <v>5292</v>
      </c>
      <c r="M772" s="1229">
        <v>4500235338</v>
      </c>
      <c r="N772" s="1229">
        <v>9393</v>
      </c>
    </row>
    <row r="773" spans="1:14" ht="18" customHeight="1" x14ac:dyDescent="0.25">
      <c r="A773" s="119" t="s">
        <v>305</v>
      </c>
      <c r="B773" s="159">
        <v>41729</v>
      </c>
      <c r="C773" s="118" t="s">
        <v>3612</v>
      </c>
      <c r="D773" s="119" t="s">
        <v>944</v>
      </c>
      <c r="E773" s="162">
        <v>10184780</v>
      </c>
      <c r="F773" s="119">
        <v>25684678</v>
      </c>
      <c r="G773" s="119">
        <v>2705003</v>
      </c>
      <c r="H773" s="120" t="str">
        <f>IF(G773="","",VLOOKUP(G773,ARANCEL!$B$5:$D$121,2,FALSE))</f>
        <v>INCRUSTACION ESTETICA (ART-GLASS O CERAMICA)</v>
      </c>
      <c r="I773" s="121" t="s">
        <v>308</v>
      </c>
      <c r="J773" s="119">
        <v>1</v>
      </c>
      <c r="K773" s="122">
        <f>IF(G773="","",VLOOKUP(G773,ARANCEL!$B$5:$D$121,3,FALSE)*J773)</f>
        <v>15676</v>
      </c>
      <c r="L773" s="1229" t="s">
        <v>3058</v>
      </c>
      <c r="M773" s="1229">
        <v>4500225623</v>
      </c>
      <c r="N773" s="1229">
        <v>8908</v>
      </c>
    </row>
    <row r="774" spans="1:14" ht="18" customHeight="1" x14ac:dyDescent="0.25">
      <c r="A774" s="119" t="s">
        <v>606</v>
      </c>
      <c r="B774" s="164">
        <v>42017</v>
      </c>
      <c r="C774" s="118" t="s">
        <v>3612</v>
      </c>
      <c r="D774" s="119" t="s">
        <v>51</v>
      </c>
      <c r="E774" s="162">
        <v>10307497</v>
      </c>
      <c r="F774" s="119">
        <v>29234020</v>
      </c>
      <c r="G774" s="119">
        <v>2704003</v>
      </c>
      <c r="H774" s="120" t="str">
        <f>IF(G774="","",VLOOKUP(G774,ARANCEL!$B$5:$D$121,2,FALSE))</f>
        <v xml:space="preserve">CORONA PERIFERICA CON PERNO MUÑON COLADO </v>
      </c>
      <c r="I774" s="121" t="s">
        <v>315</v>
      </c>
      <c r="J774" s="119">
        <v>1</v>
      </c>
      <c r="K774" s="122">
        <f>IF(G774="","",VLOOKUP(G774,ARANCEL!$B$5:$D$121,3,FALSE)*J774)</f>
        <v>32612</v>
      </c>
      <c r="L774" s="1235" t="str">
        <f>IF(E774="","","IMPAGO")</f>
        <v>IMPAGO</v>
      </c>
      <c r="M774" s="1235" t="str">
        <f>IF(L774="IMPAGO","SIN O.C.","")</f>
        <v>SIN O.C.</v>
      </c>
      <c r="N774" s="1235" t="str">
        <f>IF(L774="IMPAGO","SIN FACT.","")</f>
        <v>SIN FACT.</v>
      </c>
    </row>
    <row r="775" spans="1:14" ht="18" customHeight="1" x14ac:dyDescent="0.25">
      <c r="A775" s="119" t="s">
        <v>305</v>
      </c>
      <c r="B775" s="159">
        <v>41753</v>
      </c>
      <c r="C775" s="118" t="s">
        <v>4081</v>
      </c>
      <c r="D775" s="119" t="s">
        <v>49</v>
      </c>
      <c r="E775" s="162">
        <v>10190586</v>
      </c>
      <c r="F775" s="119">
        <v>24760969</v>
      </c>
      <c r="G775" s="119">
        <v>2705003</v>
      </c>
      <c r="H775" s="120" t="str">
        <f>IF(G775="","",VLOOKUP(G775,ARANCEL!$B$5:$D$121,2,FALSE))</f>
        <v>INCRUSTACION ESTETICA (ART-GLASS O CERAMICA)</v>
      </c>
      <c r="I775" s="121" t="s">
        <v>315</v>
      </c>
      <c r="J775" s="119">
        <v>1</v>
      </c>
      <c r="K775" s="122">
        <f>IF(G775="","",VLOOKUP(G775,ARANCEL!$B$5:$D$121,3,FALSE)*J775)</f>
        <v>15676</v>
      </c>
      <c r="L775" s="1229" t="s">
        <v>4612</v>
      </c>
      <c r="M775" s="1229">
        <v>4500229948</v>
      </c>
      <c r="N775" s="1229">
        <v>9172</v>
      </c>
    </row>
    <row r="776" spans="1:14" ht="18" customHeight="1" x14ac:dyDescent="0.25">
      <c r="A776" s="119" t="s">
        <v>305</v>
      </c>
      <c r="B776" s="159">
        <v>41817</v>
      </c>
      <c r="C776" s="118" t="s">
        <v>4081</v>
      </c>
      <c r="D776" s="119" t="s">
        <v>49</v>
      </c>
      <c r="E776" s="162">
        <v>10217170</v>
      </c>
      <c r="F776" s="119">
        <v>24760969</v>
      </c>
      <c r="G776" s="119">
        <v>2705003</v>
      </c>
      <c r="H776" s="120" t="str">
        <f>IF(G776="","",VLOOKUP(G776,ARANCEL!$B$5:$D$121,2,FALSE))</f>
        <v>INCRUSTACION ESTETICA (ART-GLASS O CERAMICA)</v>
      </c>
      <c r="I776" s="121" t="s">
        <v>326</v>
      </c>
      <c r="J776" s="119">
        <v>1</v>
      </c>
      <c r="K776" s="122">
        <f>IF(G776="","",VLOOKUP(G776,ARANCEL!$B$5:$D$121,3,FALSE)*J776)</f>
        <v>15676</v>
      </c>
      <c r="L776" s="1229" t="s">
        <v>5742</v>
      </c>
      <c r="M776" s="1229">
        <v>4500239314</v>
      </c>
      <c r="N776" s="1229" t="s">
        <v>5750</v>
      </c>
    </row>
    <row r="777" spans="1:14" ht="18" customHeight="1" x14ac:dyDescent="0.25">
      <c r="A777" s="119" t="s">
        <v>305</v>
      </c>
      <c r="B777" s="164">
        <v>41991</v>
      </c>
      <c r="C777" s="118" t="s">
        <v>4081</v>
      </c>
      <c r="D777" s="119" t="s">
        <v>58</v>
      </c>
      <c r="E777" s="162">
        <v>10299553</v>
      </c>
      <c r="F777" s="119">
        <v>26105525</v>
      </c>
      <c r="G777" s="119">
        <v>2704005</v>
      </c>
      <c r="H777" s="120" t="str">
        <f>IF(G777="","",VLOOKUP(G777,ARANCEL!$B$5:$D$121,2,FALSE))</f>
        <v>PROVISORIO</v>
      </c>
      <c r="I777" s="121" t="s">
        <v>322</v>
      </c>
      <c r="J777" s="119">
        <v>1</v>
      </c>
      <c r="K777" s="122">
        <f>IF(G777="","",VLOOKUP(G777,ARANCEL!$B$5:$D$121,3,FALSE)*J777)</f>
        <v>3250</v>
      </c>
      <c r="L777" s="1349" t="s">
        <v>9431</v>
      </c>
      <c r="M777" s="1349">
        <v>4500269103</v>
      </c>
      <c r="N777" s="1349" t="s">
        <v>9457</v>
      </c>
    </row>
    <row r="778" spans="1:14" ht="18" customHeight="1" x14ac:dyDescent="0.25">
      <c r="A778" s="119" t="s">
        <v>305</v>
      </c>
      <c r="B778" s="164">
        <v>41999</v>
      </c>
      <c r="C778" s="118" t="s">
        <v>4081</v>
      </c>
      <c r="D778" s="119" t="s">
        <v>58</v>
      </c>
      <c r="E778" s="162">
        <v>10300167</v>
      </c>
      <c r="F778" s="119">
        <v>26105525</v>
      </c>
      <c r="G778" s="119">
        <v>2704003</v>
      </c>
      <c r="H778" s="120" t="str">
        <f>IF(G778="","",VLOOKUP(G778,ARANCEL!$B$5:$D$121,2,FALSE))</f>
        <v xml:space="preserve">CORONA PERIFERICA CON PERNO MUÑON COLADO </v>
      </c>
      <c r="I778" s="121" t="s">
        <v>322</v>
      </c>
      <c r="J778" s="119">
        <v>1</v>
      </c>
      <c r="K778" s="122">
        <f>IF(G778="","",VLOOKUP(G778,ARANCEL!$B$5:$D$121,3,FALSE)*J778)</f>
        <v>32612</v>
      </c>
      <c r="L778" s="1349" t="s">
        <v>9431</v>
      </c>
      <c r="M778" s="1349">
        <v>4500269103</v>
      </c>
      <c r="N778" s="1349" t="s">
        <v>9457</v>
      </c>
    </row>
    <row r="779" spans="1:14" ht="18" customHeight="1" x14ac:dyDescent="0.25">
      <c r="A779" s="119" t="s">
        <v>305</v>
      </c>
      <c r="B779" s="159">
        <v>41932</v>
      </c>
      <c r="C779" s="118" t="s">
        <v>7704</v>
      </c>
      <c r="D779" s="119" t="s">
        <v>944</v>
      </c>
      <c r="E779" s="162">
        <v>10267083</v>
      </c>
      <c r="F779" s="119">
        <v>28710316</v>
      </c>
      <c r="G779" s="119">
        <v>2705003</v>
      </c>
      <c r="H779" s="120" t="str">
        <f>IF(G779="","",VLOOKUP(G779,ARANCEL!$B$5:$D$121,2,FALSE))</f>
        <v>INCRUSTACION ESTETICA (ART-GLASS O CERAMICA)</v>
      </c>
      <c r="I779" s="121" t="s">
        <v>335</v>
      </c>
      <c r="J779" s="119">
        <v>1</v>
      </c>
      <c r="K779" s="122">
        <f>IF(G779="","",VLOOKUP(G779,ARANCEL!$B$5:$D$121,3,FALSE)*J779)</f>
        <v>15676</v>
      </c>
      <c r="L779" s="1229" t="s">
        <v>8279</v>
      </c>
      <c r="M779" s="1229">
        <v>4500257377</v>
      </c>
      <c r="N779" s="1229" t="s">
        <v>8280</v>
      </c>
    </row>
    <row r="780" spans="1:14" ht="18" customHeight="1" x14ac:dyDescent="0.25">
      <c r="A780" s="119" t="s">
        <v>313</v>
      </c>
      <c r="B780" s="164">
        <v>42032</v>
      </c>
      <c r="C780" s="118" t="s">
        <v>9804</v>
      </c>
      <c r="D780" s="119" t="s">
        <v>56</v>
      </c>
      <c r="E780" s="162">
        <v>10313854</v>
      </c>
      <c r="F780" s="119">
        <v>28178439</v>
      </c>
      <c r="G780" s="119">
        <v>2705003</v>
      </c>
      <c r="H780" s="120" t="str">
        <f>IF(G780="","",VLOOKUP(G780,ARANCEL!$B$5:$D$121,2,FALSE))</f>
        <v>INCRUSTACION ESTETICA (ART-GLASS O CERAMICA)</v>
      </c>
      <c r="I780" s="121"/>
      <c r="J780" s="119">
        <v>1</v>
      </c>
      <c r="K780" s="122">
        <f>IF(G780="","",VLOOKUP(G780,ARANCEL!$B$5:$D$121,3,FALSE)*J780)</f>
        <v>15676</v>
      </c>
      <c r="L780" s="1235" t="str">
        <f>IF(E780="","","IMPAGO")</f>
        <v>IMPAGO</v>
      </c>
      <c r="M780" s="1235" t="str">
        <f>IF(L780="IMPAGO","SIN O.C.","")</f>
        <v>SIN O.C.</v>
      </c>
      <c r="N780" s="1235" t="str">
        <f>IF(L780="IMPAGO","SIN FACT.","")</f>
        <v>SIN FACT.</v>
      </c>
    </row>
    <row r="781" spans="1:14" ht="18" customHeight="1" x14ac:dyDescent="0.25">
      <c r="A781" s="119" t="s">
        <v>305</v>
      </c>
      <c r="B781" s="159">
        <v>41837</v>
      </c>
      <c r="C781" s="118" t="s">
        <v>5790</v>
      </c>
      <c r="D781" s="119" t="s">
        <v>56</v>
      </c>
      <c r="E781" s="162">
        <v>10226305</v>
      </c>
      <c r="F781" s="119">
        <v>27325067</v>
      </c>
      <c r="G781" s="119">
        <v>2705003</v>
      </c>
      <c r="H781" s="120" t="str">
        <f>IF(G781="","",VLOOKUP(G781,ARANCEL!$B$5:$D$121,2,FALSE))</f>
        <v>INCRUSTACION ESTETICA (ART-GLASS O CERAMICA)</v>
      </c>
      <c r="I781" s="121" t="s">
        <v>326</v>
      </c>
      <c r="J781" s="119">
        <v>1</v>
      </c>
      <c r="K781" s="122">
        <f>IF(G781="","",VLOOKUP(G781,ARANCEL!$B$5:$D$121,3,FALSE)*J781)</f>
        <v>15676</v>
      </c>
      <c r="L781" s="1229" t="s">
        <v>6017</v>
      </c>
      <c r="M781" s="1229">
        <v>4500243244</v>
      </c>
      <c r="N781" s="1229">
        <v>9785</v>
      </c>
    </row>
    <row r="782" spans="1:14" ht="18" customHeight="1" x14ac:dyDescent="0.25">
      <c r="A782" s="119" t="s">
        <v>305</v>
      </c>
      <c r="B782" s="159">
        <v>41666</v>
      </c>
      <c r="C782" s="118" t="s">
        <v>365</v>
      </c>
      <c r="D782" s="119" t="s">
        <v>57</v>
      </c>
      <c r="E782" s="162">
        <v>10170734</v>
      </c>
      <c r="F782" s="119">
        <v>23234817</v>
      </c>
      <c r="G782" s="119">
        <v>2704006</v>
      </c>
      <c r="H782" s="120" t="str">
        <f>IF(G782="","",VLOOKUP(G782,ARANCEL!$B$5:$D$121,2,FALSE))</f>
        <v xml:space="preserve">CERAMICA ALUMINOSA ANTERIOR O POSTERIOR </v>
      </c>
      <c r="I782" s="121" t="s">
        <v>312</v>
      </c>
      <c r="J782" s="119">
        <v>1</v>
      </c>
      <c r="K782" s="122">
        <f>IF(G782="","",VLOOKUP(G782,ARANCEL!$B$5:$D$121,3,FALSE)*J782)</f>
        <v>31487</v>
      </c>
      <c r="L782" s="1229" t="s">
        <v>2842</v>
      </c>
      <c r="M782" s="1229">
        <v>4500216197</v>
      </c>
      <c r="N782" s="1229">
        <v>8385</v>
      </c>
    </row>
    <row r="783" spans="1:14" ht="18" customHeight="1" x14ac:dyDescent="0.25">
      <c r="A783" s="119" t="s">
        <v>305</v>
      </c>
      <c r="B783" s="159">
        <v>41862</v>
      </c>
      <c r="C783" s="118" t="s">
        <v>6317</v>
      </c>
      <c r="D783" s="119" t="s">
        <v>727</v>
      </c>
      <c r="E783" s="162">
        <v>10239735</v>
      </c>
      <c r="F783" s="119">
        <v>26808952</v>
      </c>
      <c r="G783" s="119">
        <v>2704005</v>
      </c>
      <c r="H783" s="120" t="str">
        <f>IF(G783="","",VLOOKUP(G783,ARANCEL!$B$5:$D$121,2,FALSE))</f>
        <v>PROVISORIO</v>
      </c>
      <c r="I783" s="121" t="s">
        <v>1560</v>
      </c>
      <c r="J783" s="119">
        <v>2</v>
      </c>
      <c r="K783" s="122">
        <f>IF(G783="","",VLOOKUP(G783,ARANCEL!$B$5:$D$121,3,FALSE)*J783)</f>
        <v>6500</v>
      </c>
      <c r="L783" s="1229" t="s">
        <v>6905</v>
      </c>
      <c r="M783" s="1229">
        <v>4500249664</v>
      </c>
      <c r="N783" s="1229" t="s">
        <v>7114</v>
      </c>
    </row>
    <row r="784" spans="1:14" ht="18" customHeight="1" x14ac:dyDescent="0.25">
      <c r="A784" s="119" t="s">
        <v>305</v>
      </c>
      <c r="B784" s="159">
        <v>41870</v>
      </c>
      <c r="C784" s="118" t="s">
        <v>6317</v>
      </c>
      <c r="D784" s="119" t="s">
        <v>727</v>
      </c>
      <c r="E784" s="162">
        <v>10243815</v>
      </c>
      <c r="F784" s="119">
        <v>26808952</v>
      </c>
      <c r="G784" s="119">
        <v>2704003</v>
      </c>
      <c r="H784" s="120" t="str">
        <f>IF(G784="","",VLOOKUP(G784,ARANCEL!$B$5:$D$121,2,FALSE))</f>
        <v xml:space="preserve">CORONA PERIFERICA CON PERNO MUÑON COLADO </v>
      </c>
      <c r="I784" s="121" t="s">
        <v>324</v>
      </c>
      <c r="J784" s="119">
        <v>1</v>
      </c>
      <c r="K784" s="122">
        <f>IF(G784="","",VLOOKUP(G784,ARANCEL!$B$5:$D$121,3,FALSE)*J784)</f>
        <v>32612</v>
      </c>
      <c r="L784" s="1229" t="s">
        <v>6905</v>
      </c>
      <c r="M784" s="1229">
        <v>4500249664</v>
      </c>
      <c r="N784" s="1229" t="s">
        <v>7114</v>
      </c>
    </row>
    <row r="785" spans="1:14" ht="18" customHeight="1" x14ac:dyDescent="0.25">
      <c r="A785" s="169" t="s">
        <v>305</v>
      </c>
      <c r="B785" s="159">
        <v>41932</v>
      </c>
      <c r="C785" s="118" t="s">
        <v>6317</v>
      </c>
      <c r="D785" s="119" t="s">
        <v>727</v>
      </c>
      <c r="E785" s="162">
        <v>10267112</v>
      </c>
      <c r="F785" s="119">
        <v>26808952</v>
      </c>
      <c r="G785" s="119">
        <v>2704003</v>
      </c>
      <c r="H785" s="120" t="str">
        <f>IF(G785="","",VLOOKUP(G785,ARANCEL!$B$5:$D$121,2,FALSE))</f>
        <v xml:space="preserve">CORONA PERIFERICA CON PERNO MUÑON COLADO </v>
      </c>
      <c r="I785" s="121" t="s">
        <v>326</v>
      </c>
      <c r="J785" s="119">
        <v>1</v>
      </c>
      <c r="K785" s="122">
        <f>IF(G785="","",VLOOKUP(G785,ARANCEL!$B$5:$D$121,3,FALSE)*J785)</f>
        <v>32612</v>
      </c>
      <c r="L785" s="1229" t="s">
        <v>8279</v>
      </c>
      <c r="M785" s="1229">
        <v>4500257377</v>
      </c>
      <c r="N785" s="1229" t="s">
        <v>8280</v>
      </c>
    </row>
    <row r="786" spans="1:14" ht="18" customHeight="1" x14ac:dyDescent="0.25">
      <c r="A786" s="119" t="s">
        <v>305</v>
      </c>
      <c r="B786" s="159">
        <v>41921</v>
      </c>
      <c r="C786" s="118" t="s">
        <v>7475</v>
      </c>
      <c r="D786" s="119" t="s">
        <v>58</v>
      </c>
      <c r="E786" s="162">
        <v>10261261</v>
      </c>
      <c r="F786" s="119">
        <v>27861530</v>
      </c>
      <c r="G786" s="119">
        <v>2705003</v>
      </c>
      <c r="H786" s="120" t="str">
        <f>IF(G786="","",VLOOKUP(G786,ARANCEL!$B$5:$D$121,2,FALSE))</f>
        <v>INCRUSTACION ESTETICA (ART-GLASS O CERAMICA)</v>
      </c>
      <c r="I786" s="121" t="s">
        <v>318</v>
      </c>
      <c r="J786" s="119">
        <v>1</v>
      </c>
      <c r="K786" s="122">
        <f>IF(G786="","",VLOOKUP(G786,ARANCEL!$B$5:$D$121,3,FALSE)*J786)</f>
        <v>15676</v>
      </c>
      <c r="L786" s="1229" t="s">
        <v>8279</v>
      </c>
      <c r="M786" s="1229">
        <v>4500257377</v>
      </c>
      <c r="N786" s="1229" t="s">
        <v>8280</v>
      </c>
    </row>
    <row r="787" spans="1:14" ht="18" customHeight="1" x14ac:dyDescent="0.25">
      <c r="A787" s="119" t="s">
        <v>305</v>
      </c>
      <c r="B787" s="159">
        <v>41725</v>
      </c>
      <c r="C787" s="118" t="s">
        <v>3547</v>
      </c>
      <c r="D787" s="119" t="s">
        <v>50</v>
      </c>
      <c r="E787" s="162">
        <v>10184137</v>
      </c>
      <c r="F787" s="119">
        <v>21503195</v>
      </c>
      <c r="G787" s="119">
        <v>2704003</v>
      </c>
      <c r="H787" s="120" t="str">
        <f>IF(G787="","",VLOOKUP(G787,ARANCEL!$B$5:$D$121,2,FALSE))</f>
        <v xml:space="preserve">CORONA PERIFERICA CON PERNO MUÑON COLADO </v>
      </c>
      <c r="I787" s="121" t="s">
        <v>633</v>
      </c>
      <c r="J787" s="119">
        <v>1</v>
      </c>
      <c r="K787" s="122">
        <f>IF(G787="","",VLOOKUP(G787,ARANCEL!$B$5:$D$121,3,FALSE)*J787)</f>
        <v>32612</v>
      </c>
      <c r="L787" s="1229" t="s">
        <v>3058</v>
      </c>
      <c r="M787" s="1229">
        <v>4500225618</v>
      </c>
      <c r="N787" s="1229">
        <v>8902</v>
      </c>
    </row>
    <row r="788" spans="1:14" ht="18" customHeight="1" x14ac:dyDescent="0.25">
      <c r="A788" s="119" t="s">
        <v>305</v>
      </c>
      <c r="B788" s="164">
        <v>41915</v>
      </c>
      <c r="C788" s="118" t="s">
        <v>7434</v>
      </c>
      <c r="D788" s="119" t="s">
        <v>698</v>
      </c>
      <c r="E788" s="162">
        <v>10260444</v>
      </c>
      <c r="F788" s="119">
        <v>28721026</v>
      </c>
      <c r="G788" s="119">
        <v>2704023</v>
      </c>
      <c r="H788" s="120" t="str">
        <f>IF(G788="","",VLOOKUP(G788,ARANCEL!$B$5:$D$121,2,FALSE))</f>
        <v xml:space="preserve">PROTESIS VALPLAST PARCIAL </v>
      </c>
      <c r="I788" s="121" t="s">
        <v>306</v>
      </c>
      <c r="J788" s="119">
        <v>1</v>
      </c>
      <c r="K788" s="122">
        <f>IF(G788="","",VLOOKUP(G788,ARANCEL!$B$5:$D$121,3,FALSE)*J788)</f>
        <v>61850</v>
      </c>
      <c r="L788" s="1229" t="s">
        <v>8279</v>
      </c>
      <c r="M788" s="1229">
        <v>4500257377</v>
      </c>
      <c r="N788" s="1229" t="s">
        <v>8280</v>
      </c>
    </row>
    <row r="789" spans="1:14" ht="18" customHeight="1" x14ac:dyDescent="0.25">
      <c r="A789" s="119" t="s">
        <v>305</v>
      </c>
      <c r="B789" s="159">
        <v>41870</v>
      </c>
      <c r="C789" s="118" t="s">
        <v>6561</v>
      </c>
      <c r="D789" s="119" t="s">
        <v>65</v>
      </c>
      <c r="E789" s="162">
        <v>10244902</v>
      </c>
      <c r="F789" s="119">
        <v>25877526</v>
      </c>
      <c r="G789" s="119">
        <v>2708011</v>
      </c>
      <c r="H789" s="120" t="str">
        <f>IF(G789="","",VLOOKUP(G789,ARANCEL!$B$5:$D$121,2,FALSE))</f>
        <v xml:space="preserve">MODELO DE ESTUDIO </v>
      </c>
      <c r="I789" s="121" t="s">
        <v>347</v>
      </c>
      <c r="J789" s="119">
        <v>2</v>
      </c>
      <c r="K789" s="122">
        <f>IF(G789="","",VLOOKUP(G789,ARANCEL!$B$5:$D$121,3,FALSE)*J789)</f>
        <v>3014</v>
      </c>
      <c r="L789" s="1229" t="s">
        <v>6905</v>
      </c>
      <c r="M789" s="1229">
        <v>4500249664</v>
      </c>
      <c r="N789" s="1229" t="s">
        <v>7114</v>
      </c>
    </row>
    <row r="790" spans="1:14" ht="18" customHeight="1" x14ac:dyDescent="0.25">
      <c r="A790" s="119" t="s">
        <v>305</v>
      </c>
      <c r="B790" s="159">
        <v>41680</v>
      </c>
      <c r="C790" s="118" t="s">
        <v>2710</v>
      </c>
      <c r="D790" s="119" t="s">
        <v>51</v>
      </c>
      <c r="E790" s="162">
        <v>10173134</v>
      </c>
      <c r="F790" s="119">
        <v>24803356</v>
      </c>
      <c r="G790" s="119">
        <v>2704003</v>
      </c>
      <c r="H790" s="120" t="str">
        <f>IF(G790="","",VLOOKUP(G790,ARANCEL!$B$5:$D$121,2,FALSE))</f>
        <v xml:space="preserve">CORONA PERIFERICA CON PERNO MUÑON COLADO </v>
      </c>
      <c r="I790" s="121" t="s">
        <v>312</v>
      </c>
      <c r="J790" s="119">
        <v>1</v>
      </c>
      <c r="K790" s="122">
        <f>IF(G790="","",VLOOKUP(G790,ARANCEL!$B$5:$D$121,3,FALSE)*J790)</f>
        <v>32612</v>
      </c>
      <c r="L790" s="1229" t="s">
        <v>3438</v>
      </c>
      <c r="M790" s="1229">
        <v>4500220761</v>
      </c>
      <c r="N790" s="1229">
        <v>8606</v>
      </c>
    </row>
    <row r="791" spans="1:14" ht="18" customHeight="1" x14ac:dyDescent="0.25">
      <c r="A791" s="165" t="s">
        <v>305</v>
      </c>
      <c r="B791" s="159">
        <v>41680</v>
      </c>
      <c r="C791" s="118" t="s">
        <v>2710</v>
      </c>
      <c r="D791" s="119" t="s">
        <v>51</v>
      </c>
      <c r="E791" s="162">
        <v>10174180</v>
      </c>
      <c r="F791" s="119">
        <v>24803356</v>
      </c>
      <c r="G791" s="119">
        <v>2704003</v>
      </c>
      <c r="H791" s="120" t="str">
        <f>IF(G791="","",VLOOKUP(G791,ARANCEL!$B$5:$D$121,2,FALSE))</f>
        <v xml:space="preserve">CORONA PERIFERICA CON PERNO MUÑON COLADO </v>
      </c>
      <c r="I791" s="121" t="s">
        <v>318</v>
      </c>
      <c r="J791" s="119">
        <v>1</v>
      </c>
      <c r="K791" s="122">
        <f>IF(G791="","",VLOOKUP(G791,ARANCEL!$B$5:$D$121,3,FALSE)*J791)</f>
        <v>32612</v>
      </c>
      <c r="L791" s="1229" t="s">
        <v>3438</v>
      </c>
      <c r="M791" s="1229">
        <v>4500220761</v>
      </c>
      <c r="N791" s="1229">
        <v>8606</v>
      </c>
    </row>
    <row r="792" spans="1:14" ht="18" customHeight="1" x14ac:dyDescent="0.25">
      <c r="A792" s="119" t="s">
        <v>305</v>
      </c>
      <c r="B792" s="159">
        <v>41912</v>
      </c>
      <c r="C792" s="118" t="s">
        <v>7291</v>
      </c>
      <c r="D792" s="119" t="s">
        <v>56</v>
      </c>
      <c r="E792" s="162">
        <v>10258436</v>
      </c>
      <c r="F792" s="119">
        <v>27690330</v>
      </c>
      <c r="G792" s="119">
        <v>2704003</v>
      </c>
      <c r="H792" s="120" t="str">
        <f>IF(G792="","",VLOOKUP(G792,ARANCEL!$B$5:$D$121,2,FALSE))</f>
        <v xml:space="preserve">CORONA PERIFERICA CON PERNO MUÑON COLADO </v>
      </c>
      <c r="I792" s="121" t="s">
        <v>308</v>
      </c>
      <c r="J792" s="119">
        <v>1</v>
      </c>
      <c r="K792" s="122">
        <f>IF(G792="","",VLOOKUP(G792,ARANCEL!$B$5:$D$121,3,FALSE)*J792)</f>
        <v>32612</v>
      </c>
      <c r="L792" s="1235" t="str">
        <f>IF(E792="","","IMPAGO")</f>
        <v>IMPAGO</v>
      </c>
      <c r="M792" s="1235" t="str">
        <f>IF(L792="IMPAGO","SIN O.C.","")</f>
        <v>SIN O.C.</v>
      </c>
      <c r="N792" s="1235" t="str">
        <f>IF(L792="IMPAGO","SIN FACT.","")</f>
        <v>SIN FACT.</v>
      </c>
    </row>
    <row r="793" spans="1:14" ht="18" customHeight="1" x14ac:dyDescent="0.25">
      <c r="A793" s="119" t="s">
        <v>313</v>
      </c>
      <c r="B793" s="1215">
        <v>41912</v>
      </c>
      <c r="C793" s="118" t="s">
        <v>7291</v>
      </c>
      <c r="D793" s="119" t="s">
        <v>56</v>
      </c>
      <c r="E793" s="162">
        <v>10262280</v>
      </c>
      <c r="F793" s="119">
        <v>27690330</v>
      </c>
      <c r="G793" s="119">
        <v>2704003</v>
      </c>
      <c r="H793" s="120" t="str">
        <f>IF(G793="","",VLOOKUP(G793,ARANCEL!$B$5:$D$121,2,FALSE))</f>
        <v xml:space="preserve">CORONA PERIFERICA CON PERNO MUÑON COLADO </v>
      </c>
      <c r="I793" s="121"/>
      <c r="J793" s="119">
        <v>1</v>
      </c>
      <c r="K793" s="122">
        <f>IF(G793="","",VLOOKUP(G793,ARANCEL!$B$5:$D$121,3,FALSE)*J793)</f>
        <v>32612</v>
      </c>
      <c r="L793" s="1229" t="s">
        <v>8279</v>
      </c>
      <c r="M793" s="1229">
        <v>4500257377</v>
      </c>
      <c r="N793" s="1229" t="s">
        <v>8280</v>
      </c>
    </row>
    <row r="794" spans="1:14" ht="18" customHeight="1" x14ac:dyDescent="0.25">
      <c r="A794" s="119" t="s">
        <v>305</v>
      </c>
      <c r="B794" s="159">
        <v>41897</v>
      </c>
      <c r="C794" s="118" t="s">
        <v>1149</v>
      </c>
      <c r="D794" s="119" t="s">
        <v>65</v>
      </c>
      <c r="E794" s="162">
        <v>10256958</v>
      </c>
      <c r="F794" s="119">
        <v>28231925</v>
      </c>
      <c r="G794" s="119">
        <v>2708011</v>
      </c>
      <c r="H794" s="120" t="str">
        <f>IF(G794="","",VLOOKUP(G794,ARANCEL!$B$5:$D$121,2,FALSE))</f>
        <v xml:space="preserve">MODELO DE ESTUDIO </v>
      </c>
      <c r="I794" s="121" t="s">
        <v>347</v>
      </c>
      <c r="J794" s="119">
        <v>2</v>
      </c>
      <c r="K794" s="122">
        <f>IF(G794="","",VLOOKUP(G794,ARANCEL!$B$5:$D$121,3,FALSE)*J794)</f>
        <v>3014</v>
      </c>
      <c r="L794" s="1229" t="s">
        <v>7548</v>
      </c>
      <c r="M794" s="1229">
        <v>4500254511</v>
      </c>
      <c r="N794" s="1229" t="s">
        <v>7555</v>
      </c>
    </row>
    <row r="795" spans="1:14" ht="18" customHeight="1" x14ac:dyDescent="0.25">
      <c r="A795" s="119" t="s">
        <v>305</v>
      </c>
      <c r="B795" s="159">
        <v>41919</v>
      </c>
      <c r="C795" s="118" t="s">
        <v>7436</v>
      </c>
      <c r="D795" s="119" t="s">
        <v>65</v>
      </c>
      <c r="E795" s="162">
        <v>10260443</v>
      </c>
      <c r="F795" s="119">
        <v>28112178</v>
      </c>
      <c r="G795" s="119">
        <v>2708011</v>
      </c>
      <c r="H795" s="120" t="str">
        <f>IF(G795="","",VLOOKUP(G795,ARANCEL!$B$5:$D$121,2,FALSE))</f>
        <v xml:space="preserve">MODELO DE ESTUDIO </v>
      </c>
      <c r="I795" s="121" t="s">
        <v>347</v>
      </c>
      <c r="J795" s="119">
        <v>2</v>
      </c>
      <c r="K795" s="122">
        <f>IF(G795="","",VLOOKUP(G795,ARANCEL!$B$5:$D$121,3,FALSE)*J795)</f>
        <v>3014</v>
      </c>
      <c r="L795" s="1229" t="s">
        <v>8279</v>
      </c>
      <c r="M795" s="1229">
        <v>4500257377</v>
      </c>
      <c r="N795" s="1229" t="s">
        <v>8280</v>
      </c>
    </row>
    <row r="796" spans="1:14" ht="18" customHeight="1" x14ac:dyDescent="0.25">
      <c r="A796" s="119" t="s">
        <v>313</v>
      </c>
      <c r="B796" s="159">
        <v>41961</v>
      </c>
      <c r="C796" s="118" t="s">
        <v>7436</v>
      </c>
      <c r="D796" s="119" t="s">
        <v>65</v>
      </c>
      <c r="E796" s="162">
        <v>10281502</v>
      </c>
      <c r="F796" s="119">
        <v>28112178</v>
      </c>
      <c r="G796" s="119">
        <v>2708011</v>
      </c>
      <c r="H796" s="120" t="str">
        <f>IF(G796="","",VLOOKUP(G796,ARANCEL!$B$5:$D$121,2,FALSE))</f>
        <v xml:space="preserve">MODELO DE ESTUDIO </v>
      </c>
      <c r="I796" s="121"/>
      <c r="J796" s="119">
        <v>2</v>
      </c>
      <c r="K796" s="122">
        <f>IF(G796="","",VLOOKUP(G796,ARANCEL!$B$5:$D$121,3,FALSE)*J796)</f>
        <v>3014</v>
      </c>
      <c r="L796" s="1229" t="s">
        <v>8256</v>
      </c>
      <c r="M796" s="1229">
        <v>4500264843</v>
      </c>
      <c r="N796" s="1229" t="s">
        <v>8929</v>
      </c>
    </row>
    <row r="797" spans="1:14" ht="18" customHeight="1" x14ac:dyDescent="0.25">
      <c r="A797" s="119" t="s">
        <v>305</v>
      </c>
      <c r="B797" s="159">
        <v>41950</v>
      </c>
      <c r="C797" s="118" t="s">
        <v>8076</v>
      </c>
      <c r="D797" s="119" t="s">
        <v>49</v>
      </c>
      <c r="E797" s="162">
        <v>10275838</v>
      </c>
      <c r="F797" s="119">
        <v>29102686</v>
      </c>
      <c r="G797" s="119">
        <v>2705003</v>
      </c>
      <c r="H797" s="120" t="str">
        <f>IF(G797="","",VLOOKUP(G797,ARANCEL!$B$5:$D$121,2,FALSE))</f>
        <v>INCRUSTACION ESTETICA (ART-GLASS O CERAMICA)</v>
      </c>
      <c r="I797" s="121" t="s">
        <v>324</v>
      </c>
      <c r="J797" s="119">
        <v>1</v>
      </c>
      <c r="K797" s="122">
        <f>IF(G797="","",VLOOKUP(G797,ARANCEL!$B$5:$D$121,3,FALSE)*J797)</f>
        <v>15676</v>
      </c>
      <c r="L797" s="1229" t="s">
        <v>8279</v>
      </c>
      <c r="M797" s="1229">
        <v>4500260619</v>
      </c>
      <c r="N797" s="1229" t="s">
        <v>8294</v>
      </c>
    </row>
    <row r="798" spans="1:14" ht="18" customHeight="1" x14ac:dyDescent="0.25">
      <c r="A798" s="119" t="s">
        <v>305</v>
      </c>
      <c r="B798" s="159">
        <v>41779</v>
      </c>
      <c r="C798" s="118" t="s">
        <v>4633</v>
      </c>
      <c r="D798" s="119" t="s">
        <v>52</v>
      </c>
      <c r="E798" s="162">
        <v>10199512</v>
      </c>
      <c r="F798" s="119">
        <v>26513264</v>
      </c>
      <c r="G798" s="119">
        <v>2704005</v>
      </c>
      <c r="H798" s="120" t="str">
        <f>IF(G798="","",VLOOKUP(G798,ARANCEL!$B$5:$D$121,2,FALSE))</f>
        <v>PROVISORIO</v>
      </c>
      <c r="I798" s="121" t="s">
        <v>322</v>
      </c>
      <c r="J798" s="119">
        <v>1</v>
      </c>
      <c r="K798" s="122">
        <f>IF(G798="","",VLOOKUP(G798,ARANCEL!$B$5:$D$121,3,FALSE)*J798)</f>
        <v>3250</v>
      </c>
      <c r="L798" s="1229" t="s">
        <v>5292</v>
      </c>
      <c r="M798" s="1229">
        <v>4500235338</v>
      </c>
      <c r="N798" s="1229">
        <v>9393</v>
      </c>
    </row>
    <row r="799" spans="1:14" ht="18" customHeight="1" x14ac:dyDescent="0.25">
      <c r="A799" s="119" t="s">
        <v>305</v>
      </c>
      <c r="B799" s="159">
        <v>41787</v>
      </c>
      <c r="C799" s="118" t="s">
        <v>4633</v>
      </c>
      <c r="D799" s="119" t="s">
        <v>52</v>
      </c>
      <c r="E799" s="162">
        <v>10201900</v>
      </c>
      <c r="F799" s="119">
        <v>26513264</v>
      </c>
      <c r="G799" s="119">
        <v>2704003</v>
      </c>
      <c r="H799" s="120" t="str">
        <f>IF(G799="","",VLOOKUP(G799,ARANCEL!$B$5:$D$121,2,FALSE))</f>
        <v xml:space="preserve">CORONA PERIFERICA CON PERNO MUÑON COLADO </v>
      </c>
      <c r="I799" s="121" t="s">
        <v>322</v>
      </c>
      <c r="J799" s="119">
        <v>1</v>
      </c>
      <c r="K799" s="122">
        <f>IF(G799="","",VLOOKUP(G799,ARANCEL!$B$5:$D$121,3,FALSE)*J799)</f>
        <v>32612</v>
      </c>
      <c r="L799" s="1229" t="s">
        <v>5292</v>
      </c>
      <c r="M799" s="1229">
        <v>4500235330</v>
      </c>
      <c r="N799" s="1229">
        <v>9391</v>
      </c>
    </row>
    <row r="800" spans="1:14" ht="18" customHeight="1" x14ac:dyDescent="0.25">
      <c r="A800" s="119" t="s">
        <v>305</v>
      </c>
      <c r="B800" s="159">
        <v>41877</v>
      </c>
      <c r="C800" s="118" t="s">
        <v>6663</v>
      </c>
      <c r="D800" s="119" t="s">
        <v>57</v>
      </c>
      <c r="E800" s="162">
        <v>10247804</v>
      </c>
      <c r="F800" s="119">
        <v>27519772</v>
      </c>
      <c r="G800" s="119">
        <v>2704005</v>
      </c>
      <c r="H800" s="120" t="str">
        <f>IF(G800="","",VLOOKUP(G800,ARANCEL!$B$5:$D$121,2,FALSE))</f>
        <v>PROVISORIO</v>
      </c>
      <c r="I800" s="121" t="s">
        <v>322</v>
      </c>
      <c r="J800" s="119">
        <v>1</v>
      </c>
      <c r="K800" s="122">
        <f>IF(G800="","",VLOOKUP(G800,ARANCEL!$B$5:$D$121,3,FALSE)*J800)</f>
        <v>3250</v>
      </c>
      <c r="L800" s="1229" t="s">
        <v>6905</v>
      </c>
      <c r="M800" s="1229">
        <v>4500249664</v>
      </c>
      <c r="N800" s="1229" t="s">
        <v>7114</v>
      </c>
    </row>
    <row r="801" spans="1:14" ht="18" customHeight="1" x14ac:dyDescent="0.25">
      <c r="A801" s="119" t="s">
        <v>305</v>
      </c>
      <c r="B801" s="159">
        <v>41955</v>
      </c>
      <c r="C801" s="118" t="s">
        <v>8187</v>
      </c>
      <c r="D801" s="119" t="s">
        <v>55</v>
      </c>
      <c r="E801" s="162">
        <v>10278676</v>
      </c>
      <c r="F801" s="119">
        <v>29432821</v>
      </c>
      <c r="G801" s="119">
        <v>2704005</v>
      </c>
      <c r="H801" s="120" t="str">
        <f>IF(G801="","",VLOOKUP(G801,ARANCEL!$B$5:$D$121,2,FALSE))</f>
        <v>PROVISORIO</v>
      </c>
      <c r="I801" s="121" t="s">
        <v>324</v>
      </c>
      <c r="J801" s="119">
        <v>1</v>
      </c>
      <c r="K801" s="122">
        <f>IF(G801="","",VLOOKUP(G801,ARANCEL!$B$5:$D$121,3,FALSE)*J801)</f>
        <v>3250</v>
      </c>
      <c r="L801" s="1229" t="s">
        <v>8256</v>
      </c>
      <c r="M801" s="1229">
        <v>4500264843</v>
      </c>
      <c r="N801" s="1229" t="s">
        <v>8929</v>
      </c>
    </row>
    <row r="802" spans="1:14" ht="18" customHeight="1" x14ac:dyDescent="0.25">
      <c r="A802" s="169" t="s">
        <v>305</v>
      </c>
      <c r="B802" s="159">
        <v>41955</v>
      </c>
      <c r="C802" s="118" t="s">
        <v>8187</v>
      </c>
      <c r="D802" s="119" t="s">
        <v>55</v>
      </c>
      <c r="E802" s="162">
        <v>10278676</v>
      </c>
      <c r="F802" s="119">
        <v>29432821</v>
      </c>
      <c r="G802" s="119">
        <v>2704003</v>
      </c>
      <c r="H802" s="120" t="str">
        <f>IF(G802="","",VLOOKUP(G802,ARANCEL!$B$5:$D$121,2,FALSE))</f>
        <v xml:space="preserve">CORONA PERIFERICA CON PERNO MUÑON COLADO </v>
      </c>
      <c r="I802" s="121" t="s">
        <v>324</v>
      </c>
      <c r="J802" s="119">
        <v>1</v>
      </c>
      <c r="K802" s="122">
        <f>IF(G802="","",VLOOKUP(G802,ARANCEL!$B$5:$D$121,3,FALSE)*J802)</f>
        <v>32612</v>
      </c>
      <c r="L802" s="1229" t="s">
        <v>8256</v>
      </c>
      <c r="M802" s="1229">
        <v>4500264843</v>
      </c>
      <c r="N802" s="1229" t="s">
        <v>8929</v>
      </c>
    </row>
    <row r="803" spans="1:14" ht="18" customHeight="1" x14ac:dyDescent="0.25">
      <c r="A803" s="119" t="s">
        <v>305</v>
      </c>
      <c r="B803" s="159">
        <v>41968</v>
      </c>
      <c r="C803" s="118" t="s">
        <v>8187</v>
      </c>
      <c r="D803" s="119" t="s">
        <v>55</v>
      </c>
      <c r="E803" s="162">
        <v>10287578</v>
      </c>
      <c r="F803" s="119">
        <v>29432821</v>
      </c>
      <c r="G803" s="119">
        <v>2704003</v>
      </c>
      <c r="H803" s="120" t="str">
        <f>IF(G803="","",VLOOKUP(G803,ARANCEL!$B$5:$D$121,2,FALSE))</f>
        <v xml:space="preserve">CORONA PERIFERICA CON PERNO MUÑON COLADO </v>
      </c>
      <c r="I803" s="121" t="s">
        <v>318</v>
      </c>
      <c r="J803" s="119">
        <v>1</v>
      </c>
      <c r="K803" s="122">
        <f>IF(G803="","",VLOOKUP(G803,ARANCEL!$B$5:$D$121,3,FALSE)*J803)</f>
        <v>32612</v>
      </c>
      <c r="L803" s="1229" t="s">
        <v>8256</v>
      </c>
      <c r="M803" s="1229">
        <v>4500264843</v>
      </c>
      <c r="N803" s="1229" t="s">
        <v>8929</v>
      </c>
    </row>
    <row r="804" spans="1:14" ht="18" customHeight="1" x14ac:dyDescent="0.25">
      <c r="A804" s="169" t="s">
        <v>313</v>
      </c>
      <c r="B804" s="159">
        <v>41730</v>
      </c>
      <c r="C804" s="118" t="s">
        <v>4328</v>
      </c>
      <c r="D804" s="119" t="s">
        <v>3328</v>
      </c>
      <c r="E804" s="162">
        <v>10189184</v>
      </c>
      <c r="F804" s="119">
        <v>25427612</v>
      </c>
      <c r="G804" s="119">
        <v>2707003</v>
      </c>
      <c r="H804" s="120" t="str">
        <f>IF(G804="","",VLOOKUP(G804,ARANCEL!$B$5:$D$121,2,FALSE))</f>
        <v xml:space="preserve">ESTAMPADO </v>
      </c>
      <c r="I804" s="121"/>
      <c r="J804" s="119">
        <v>1</v>
      </c>
      <c r="K804" s="122">
        <f>IF(G804="","",VLOOKUP(G804,ARANCEL!$B$5:$D$121,3,FALSE)*J804)</f>
        <v>6028</v>
      </c>
      <c r="L804" s="1229" t="s">
        <v>4612</v>
      </c>
      <c r="M804" s="1229">
        <v>4500229951</v>
      </c>
      <c r="N804" s="1229">
        <v>9174</v>
      </c>
    </row>
    <row r="805" spans="1:14" ht="18" customHeight="1" x14ac:dyDescent="0.25">
      <c r="A805" s="169" t="s">
        <v>313</v>
      </c>
      <c r="B805" s="159">
        <v>41730</v>
      </c>
      <c r="C805" s="118" t="s">
        <v>4328</v>
      </c>
      <c r="D805" s="119" t="s">
        <v>3328</v>
      </c>
      <c r="E805" s="162">
        <v>10189184</v>
      </c>
      <c r="F805" s="119">
        <v>25427612</v>
      </c>
      <c r="G805" s="119">
        <v>2708011</v>
      </c>
      <c r="H805" s="120" t="str">
        <f>IF(G805="","",VLOOKUP(G805,ARANCEL!$B$5:$D$121,2,FALSE))</f>
        <v xml:space="preserve">MODELO DE ESTUDIO </v>
      </c>
      <c r="I805" s="121"/>
      <c r="J805" s="119">
        <v>1</v>
      </c>
      <c r="K805" s="122">
        <f>IF(G805="","",VLOOKUP(G805,ARANCEL!$B$5:$D$121,3,FALSE)*J805)</f>
        <v>1507</v>
      </c>
      <c r="L805" s="1229" t="s">
        <v>4612</v>
      </c>
      <c r="M805" s="1229">
        <v>4500229951</v>
      </c>
      <c r="N805" s="1229">
        <v>9174</v>
      </c>
    </row>
    <row r="806" spans="1:14" ht="18" customHeight="1" x14ac:dyDescent="0.25">
      <c r="A806" s="169" t="s">
        <v>305</v>
      </c>
      <c r="B806" s="159">
        <v>41765</v>
      </c>
      <c r="C806" s="118" t="s">
        <v>4328</v>
      </c>
      <c r="D806" s="119" t="s">
        <v>3328</v>
      </c>
      <c r="E806" s="162">
        <v>10193534</v>
      </c>
      <c r="F806" s="119">
        <v>26240928</v>
      </c>
      <c r="G806" s="119">
        <v>2708011</v>
      </c>
      <c r="H806" s="120" t="str">
        <f>IF(G806="","",VLOOKUP(G806,ARANCEL!$B$5:$D$121,2,FALSE))</f>
        <v xml:space="preserve">MODELO DE ESTUDIO </v>
      </c>
      <c r="I806" s="121"/>
      <c r="J806" s="119">
        <v>1</v>
      </c>
      <c r="K806" s="122">
        <f>IF(G806="","",VLOOKUP(G806,ARANCEL!$B$5:$D$121,3,FALSE)*J806)</f>
        <v>1507</v>
      </c>
      <c r="L806" s="1229" t="s">
        <v>4612</v>
      </c>
      <c r="M806" s="1229">
        <v>4500229959</v>
      </c>
      <c r="N806" s="1229">
        <v>9177</v>
      </c>
    </row>
    <row r="807" spans="1:14" ht="18" customHeight="1" x14ac:dyDescent="0.25">
      <c r="A807" s="119" t="s">
        <v>305</v>
      </c>
      <c r="B807" s="159">
        <v>41765</v>
      </c>
      <c r="C807" s="118" t="s">
        <v>4328</v>
      </c>
      <c r="D807" s="119" t="s">
        <v>3328</v>
      </c>
      <c r="E807" s="162">
        <v>10193534</v>
      </c>
      <c r="F807" s="119">
        <v>26240928</v>
      </c>
      <c r="G807" s="119">
        <v>2707003</v>
      </c>
      <c r="H807" s="120" t="str">
        <f>IF(G807="","",VLOOKUP(G807,ARANCEL!$B$5:$D$121,2,FALSE))</f>
        <v xml:space="preserve">ESTAMPADO </v>
      </c>
      <c r="I807" s="121" t="s">
        <v>306</v>
      </c>
      <c r="J807" s="119">
        <v>1</v>
      </c>
      <c r="K807" s="122">
        <f>IF(G807="","",VLOOKUP(G807,ARANCEL!$B$5:$D$121,3,FALSE)*J807)</f>
        <v>6028</v>
      </c>
      <c r="L807" s="1229" t="s">
        <v>4612</v>
      </c>
      <c r="M807" s="1229">
        <v>4500229959</v>
      </c>
      <c r="N807" s="1229">
        <v>9177</v>
      </c>
    </row>
    <row r="808" spans="1:14" ht="18" customHeight="1" x14ac:dyDescent="0.25">
      <c r="A808" s="119" t="s">
        <v>305</v>
      </c>
      <c r="B808" s="159">
        <v>41787</v>
      </c>
      <c r="C808" s="118" t="s">
        <v>4827</v>
      </c>
      <c r="D808" s="119" t="s">
        <v>716</v>
      </c>
      <c r="E808" s="162">
        <v>10203651</v>
      </c>
      <c r="F808" s="119">
        <v>24074632</v>
      </c>
      <c r="G808" s="119">
        <v>2708011</v>
      </c>
      <c r="H808" s="120" t="str">
        <f>IF(G808="","",VLOOKUP(G808,ARANCEL!$B$5:$D$121,2,FALSE))</f>
        <v xml:space="preserve">MODELO DE ESTUDIO </v>
      </c>
      <c r="I808" s="121" t="s">
        <v>347</v>
      </c>
      <c r="J808" s="119">
        <v>2</v>
      </c>
      <c r="K808" s="122">
        <f>IF(G808="","",VLOOKUP(G808,ARANCEL!$B$5:$D$121,3,FALSE)*J808)</f>
        <v>3014</v>
      </c>
      <c r="L808" s="1229" t="s">
        <v>5292</v>
      </c>
      <c r="M808" s="1229">
        <v>4500235321</v>
      </c>
      <c r="N808" s="1229">
        <v>9404</v>
      </c>
    </row>
    <row r="809" spans="1:14" ht="18" customHeight="1" x14ac:dyDescent="0.25">
      <c r="A809" s="119" t="s">
        <v>305</v>
      </c>
      <c r="B809" s="159">
        <v>41815</v>
      </c>
      <c r="C809" s="118" t="s">
        <v>5330</v>
      </c>
      <c r="D809" s="119" t="s">
        <v>86</v>
      </c>
      <c r="E809" s="162">
        <v>10215357</v>
      </c>
      <c r="F809" s="119">
        <v>26332237</v>
      </c>
      <c r="G809" s="119">
        <v>2705003</v>
      </c>
      <c r="H809" s="120" t="str">
        <f>IF(G809="","",VLOOKUP(G809,ARANCEL!$B$5:$D$121,2,FALSE))</f>
        <v>INCRUSTACION ESTETICA (ART-GLASS O CERAMICA)</v>
      </c>
      <c r="I809" s="121" t="s">
        <v>312</v>
      </c>
      <c r="J809" s="119">
        <v>1</v>
      </c>
      <c r="K809" s="122">
        <f>IF(G809="","",VLOOKUP(G809,ARANCEL!$B$5:$D$121,3,FALSE)*J809)</f>
        <v>15676</v>
      </c>
      <c r="L809" s="1229" t="s">
        <v>5742</v>
      </c>
      <c r="M809" s="1229">
        <v>4500239314</v>
      </c>
      <c r="N809" s="1229" t="s">
        <v>5750</v>
      </c>
    </row>
    <row r="810" spans="1:14" ht="18" customHeight="1" x14ac:dyDescent="0.25">
      <c r="A810" s="119" t="s">
        <v>305</v>
      </c>
      <c r="B810" s="164">
        <v>41996</v>
      </c>
      <c r="C810" s="118" t="s">
        <v>1154</v>
      </c>
      <c r="D810" s="119" t="s">
        <v>52</v>
      </c>
      <c r="E810" s="162">
        <v>10300658</v>
      </c>
      <c r="F810" s="119">
        <v>30131595</v>
      </c>
      <c r="G810" s="119">
        <v>2704005</v>
      </c>
      <c r="H810" s="120" t="str">
        <f>IF(G810="","",VLOOKUP(G810,ARANCEL!$B$5:$D$121,2,FALSE))</f>
        <v>PROVISORIO</v>
      </c>
      <c r="I810" s="121" t="s">
        <v>756</v>
      </c>
      <c r="J810" s="119">
        <v>2</v>
      </c>
      <c r="K810" s="122">
        <f>IF(G810="","",VLOOKUP(G810,ARANCEL!$B$5:$D$121,3,FALSE)*J810)</f>
        <v>6500</v>
      </c>
      <c r="L810" s="1349" t="s">
        <v>9431</v>
      </c>
      <c r="M810" s="1349">
        <v>4500269103</v>
      </c>
      <c r="N810" s="1349" t="s">
        <v>9457</v>
      </c>
    </row>
    <row r="811" spans="1:14" ht="18" customHeight="1" x14ac:dyDescent="0.25">
      <c r="A811" s="119" t="s">
        <v>313</v>
      </c>
      <c r="B811" s="164">
        <v>42013</v>
      </c>
      <c r="C811" s="118" t="s">
        <v>1154</v>
      </c>
      <c r="D811" s="119" t="s">
        <v>52</v>
      </c>
      <c r="E811" s="162">
        <v>10305380</v>
      </c>
      <c r="F811" s="119">
        <v>30131595</v>
      </c>
      <c r="G811" s="119">
        <v>2704003</v>
      </c>
      <c r="H811" s="120" t="str">
        <f>IF(G811="","",VLOOKUP(G811,ARANCEL!$B$5:$D$121,2,FALSE))</f>
        <v xml:space="preserve">CORONA PERIFERICA CON PERNO MUÑON COLADO </v>
      </c>
      <c r="I811" s="121"/>
      <c r="J811" s="119">
        <v>2</v>
      </c>
      <c r="K811" s="122">
        <f>IF(G811="","",VLOOKUP(G811,ARANCEL!$B$5:$D$121,3,FALSE)*J811)</f>
        <v>65224</v>
      </c>
      <c r="L811" s="1235" t="str">
        <f>IF(E811="","","IMPAGO")</f>
        <v>IMPAGO</v>
      </c>
      <c r="M811" s="1235" t="str">
        <f>IF(L811="IMPAGO","SIN O.C.","")</f>
        <v>SIN O.C.</v>
      </c>
      <c r="N811" s="1235" t="str">
        <f>IF(L811="IMPAGO","SIN FACT.","")</f>
        <v>SIN FACT.</v>
      </c>
    </row>
    <row r="812" spans="1:14" ht="18" customHeight="1" x14ac:dyDescent="0.25">
      <c r="A812" s="119" t="s">
        <v>305</v>
      </c>
      <c r="B812" s="159">
        <v>41758</v>
      </c>
      <c r="C812" s="118" t="s">
        <v>4229</v>
      </c>
      <c r="D812" s="119" t="s">
        <v>52</v>
      </c>
      <c r="E812" s="162">
        <v>10191919</v>
      </c>
      <c r="F812" s="119">
        <v>25848677</v>
      </c>
      <c r="G812" s="119">
        <v>2705003</v>
      </c>
      <c r="H812" s="120" t="str">
        <f>IF(G812="","",VLOOKUP(G812,ARANCEL!$B$5:$D$121,2,FALSE))</f>
        <v>INCRUSTACION ESTETICA (ART-GLASS O CERAMICA)</v>
      </c>
      <c r="I812" s="121" t="s">
        <v>335</v>
      </c>
      <c r="J812" s="119">
        <v>1</v>
      </c>
      <c r="K812" s="122">
        <f>IF(G812="","",VLOOKUP(G812,ARANCEL!$B$5:$D$121,3,FALSE)*J812)</f>
        <v>15676</v>
      </c>
      <c r="L812" s="1229" t="s">
        <v>4612</v>
      </c>
      <c r="M812" s="1229">
        <v>4500229958</v>
      </c>
      <c r="N812" s="1229">
        <v>9176</v>
      </c>
    </row>
    <row r="813" spans="1:14" ht="18" customHeight="1" x14ac:dyDescent="0.25">
      <c r="A813" s="119" t="s">
        <v>305</v>
      </c>
      <c r="B813" s="159">
        <v>41879</v>
      </c>
      <c r="C813" s="118" t="s">
        <v>6657</v>
      </c>
      <c r="D813" s="119" t="s">
        <v>804</v>
      </c>
      <c r="E813" s="162">
        <v>10248364</v>
      </c>
      <c r="F813" s="119">
        <v>26958353</v>
      </c>
      <c r="G813" s="119">
        <v>2705003</v>
      </c>
      <c r="H813" s="120" t="str">
        <f>IF(G813="","",VLOOKUP(G813,ARANCEL!$B$5:$D$121,2,FALSE))</f>
        <v>INCRUSTACION ESTETICA (ART-GLASS O CERAMICA)</v>
      </c>
      <c r="I813" s="121" t="s">
        <v>308</v>
      </c>
      <c r="J813" s="119">
        <v>1</v>
      </c>
      <c r="K813" s="122">
        <f>IF(G813="","",VLOOKUP(G813,ARANCEL!$B$5:$D$121,3,FALSE)*J813)</f>
        <v>15676</v>
      </c>
      <c r="L813" s="1229" t="s">
        <v>6905</v>
      </c>
      <c r="M813" s="1229">
        <v>4500249664</v>
      </c>
      <c r="N813" s="1229" t="s">
        <v>7114</v>
      </c>
    </row>
    <row r="814" spans="1:14" ht="18" customHeight="1" x14ac:dyDescent="0.25">
      <c r="A814" s="119" t="s">
        <v>305</v>
      </c>
      <c r="B814" s="159">
        <v>41887</v>
      </c>
      <c r="C814" s="118" t="s">
        <v>6886</v>
      </c>
      <c r="D814" s="119" t="s">
        <v>50</v>
      </c>
      <c r="E814" s="162">
        <v>10253345</v>
      </c>
      <c r="F814" s="119">
        <v>27390051</v>
      </c>
      <c r="G814" s="119">
        <v>2704005</v>
      </c>
      <c r="H814" s="120" t="str">
        <f>IF(G814="","",VLOOKUP(G814,ARANCEL!$B$5:$D$121,2,FALSE))</f>
        <v>PROVISORIO</v>
      </c>
      <c r="I814" s="121" t="s">
        <v>335</v>
      </c>
      <c r="J814" s="119">
        <v>1</v>
      </c>
      <c r="K814" s="122">
        <f>IF(G814="","",VLOOKUP(G814,ARANCEL!$B$5:$D$121,3,FALSE)*J814)</f>
        <v>3250</v>
      </c>
      <c r="L814" s="1229" t="s">
        <v>6905</v>
      </c>
      <c r="M814" s="1229">
        <v>4500251067</v>
      </c>
      <c r="N814" s="1229" t="s">
        <v>7145</v>
      </c>
    </row>
    <row r="815" spans="1:14" ht="18" customHeight="1" x14ac:dyDescent="0.25">
      <c r="A815" s="169" t="s">
        <v>305</v>
      </c>
      <c r="B815" s="159">
        <v>41912</v>
      </c>
      <c r="C815" s="118" t="s">
        <v>6886</v>
      </c>
      <c r="D815" s="119" t="s">
        <v>50</v>
      </c>
      <c r="E815" s="162">
        <v>10258786</v>
      </c>
      <c r="F815" s="119">
        <v>27390051</v>
      </c>
      <c r="G815" s="119">
        <v>2704003</v>
      </c>
      <c r="H815" s="120" t="str">
        <f>IF(G815="","",VLOOKUP(G815,ARANCEL!$B$5:$D$121,2,FALSE))</f>
        <v xml:space="preserve">CORONA PERIFERICA CON PERNO MUÑON COLADO </v>
      </c>
      <c r="I815" s="121" t="s">
        <v>633</v>
      </c>
      <c r="J815" s="119">
        <v>1</v>
      </c>
      <c r="K815" s="122">
        <f>IF(G815="","",VLOOKUP(G815,ARANCEL!$B$5:$D$121,3,FALSE)*J815)</f>
        <v>32612</v>
      </c>
      <c r="L815" s="1229" t="s">
        <v>7548</v>
      </c>
      <c r="M815" s="1229">
        <v>4500255196</v>
      </c>
      <c r="N815" s="1229" t="s">
        <v>7565</v>
      </c>
    </row>
    <row r="816" spans="1:14" ht="18" customHeight="1" x14ac:dyDescent="0.25">
      <c r="A816" s="119" t="s">
        <v>305</v>
      </c>
      <c r="B816" s="159">
        <v>41667</v>
      </c>
      <c r="C816" s="118" t="s">
        <v>713</v>
      </c>
      <c r="D816" s="119" t="s">
        <v>56</v>
      </c>
      <c r="E816" s="162">
        <v>10170338</v>
      </c>
      <c r="F816" s="119">
        <v>23612264</v>
      </c>
      <c r="G816" s="119">
        <v>2704003</v>
      </c>
      <c r="H816" s="120" t="str">
        <f>IF(G816="","",VLOOKUP(G816,ARANCEL!$B$5:$D$121,2,FALSE))</f>
        <v xml:space="preserve">CORONA PERIFERICA CON PERNO MUÑON COLADO </v>
      </c>
      <c r="I816" s="121" t="s">
        <v>791</v>
      </c>
      <c r="J816" s="119">
        <v>2</v>
      </c>
      <c r="K816" s="122">
        <f>IF(G816="","",VLOOKUP(G816,ARANCEL!$B$5:$D$121,3,FALSE)*J816)</f>
        <v>65224</v>
      </c>
      <c r="L816" s="1229" t="s">
        <v>2842</v>
      </c>
      <c r="M816" s="1229">
        <v>4500216189</v>
      </c>
      <c r="N816" s="1229">
        <v>8384</v>
      </c>
    </row>
    <row r="817" spans="1:14" ht="18" customHeight="1" x14ac:dyDescent="0.25">
      <c r="A817" s="119" t="s">
        <v>305</v>
      </c>
      <c r="B817" s="159">
        <v>41667</v>
      </c>
      <c r="C817" s="118" t="s">
        <v>713</v>
      </c>
      <c r="D817" s="119" t="s">
        <v>56</v>
      </c>
      <c r="E817" s="162">
        <v>10170338</v>
      </c>
      <c r="F817" s="119">
        <v>23612264</v>
      </c>
      <c r="G817" s="119">
        <v>2704005</v>
      </c>
      <c r="H817" s="120" t="str">
        <f>IF(G817="","",VLOOKUP(G817,ARANCEL!$B$5:$D$121,2,FALSE))</f>
        <v>PROVISORIO</v>
      </c>
      <c r="I817" s="121" t="s">
        <v>791</v>
      </c>
      <c r="J817" s="119">
        <v>2</v>
      </c>
      <c r="K817" s="122">
        <f>IF(G817="","",VLOOKUP(G817,ARANCEL!$B$5:$D$121,3,FALSE)*J817)</f>
        <v>6500</v>
      </c>
      <c r="L817" s="1229" t="s">
        <v>2842</v>
      </c>
      <c r="M817" s="1229">
        <v>4500216189</v>
      </c>
      <c r="N817" s="1229">
        <v>8384</v>
      </c>
    </row>
    <row r="818" spans="1:14" ht="18" customHeight="1" x14ac:dyDescent="0.25">
      <c r="A818" s="119" t="s">
        <v>305</v>
      </c>
      <c r="B818" s="159">
        <v>41818</v>
      </c>
      <c r="C818" s="118" t="s">
        <v>5437</v>
      </c>
      <c r="D818" s="119" t="s">
        <v>1082</v>
      </c>
      <c r="E818" s="162">
        <v>10218998</v>
      </c>
      <c r="F818" s="119">
        <v>26771469</v>
      </c>
      <c r="G818" s="119">
        <v>2708011</v>
      </c>
      <c r="H818" s="120" t="str">
        <f>IF(G818="","",VLOOKUP(G818,ARANCEL!$B$5:$D$121,2,FALSE))</f>
        <v xml:space="preserve">MODELO DE ESTUDIO </v>
      </c>
      <c r="I818" s="121" t="s">
        <v>347</v>
      </c>
      <c r="J818" s="119">
        <v>2</v>
      </c>
      <c r="K818" s="122">
        <f>IF(G818="","",VLOOKUP(G818,ARANCEL!$B$5:$D$121,3,FALSE)*J818)</f>
        <v>3014</v>
      </c>
      <c r="L818" s="1229" t="s">
        <v>5742</v>
      </c>
      <c r="M818" s="1229">
        <v>4500239314</v>
      </c>
      <c r="N818" s="1229" t="s">
        <v>5750</v>
      </c>
    </row>
    <row r="819" spans="1:14" ht="18" customHeight="1" x14ac:dyDescent="0.25">
      <c r="A819" s="119" t="s">
        <v>305</v>
      </c>
      <c r="B819" s="159">
        <v>41935</v>
      </c>
      <c r="C819" s="118" t="s">
        <v>7823</v>
      </c>
      <c r="D819" s="119" t="s">
        <v>55</v>
      </c>
      <c r="E819" s="162">
        <v>10269571</v>
      </c>
      <c r="F819" s="119">
        <v>29176957</v>
      </c>
      <c r="G819" s="119">
        <v>2705003</v>
      </c>
      <c r="H819" s="120" t="str">
        <f>IF(G819="","",VLOOKUP(G819,ARANCEL!$B$5:$D$121,2,FALSE))</f>
        <v>INCRUSTACION ESTETICA (ART-GLASS O CERAMICA)</v>
      </c>
      <c r="I819" s="121" t="s">
        <v>312</v>
      </c>
      <c r="J819" s="119">
        <v>1</v>
      </c>
      <c r="K819" s="122">
        <f>IF(G819="","",VLOOKUP(G819,ARANCEL!$B$5:$D$121,3,FALSE)*J819)</f>
        <v>15676</v>
      </c>
      <c r="L819" s="1229" t="s">
        <v>8279</v>
      </c>
      <c r="M819" s="1229">
        <v>4500259624</v>
      </c>
      <c r="N819" s="1229" t="s">
        <v>8292</v>
      </c>
    </row>
    <row r="820" spans="1:14" ht="18" customHeight="1" x14ac:dyDescent="0.25">
      <c r="A820" s="119" t="s">
        <v>313</v>
      </c>
      <c r="B820" s="164">
        <v>42032</v>
      </c>
      <c r="C820" s="118" t="s">
        <v>9826</v>
      </c>
      <c r="D820" s="119" t="s">
        <v>52</v>
      </c>
      <c r="E820" s="162">
        <v>10314585</v>
      </c>
      <c r="F820" s="119">
        <v>30738947</v>
      </c>
      <c r="G820" s="119">
        <v>2704005</v>
      </c>
      <c r="H820" s="120" t="str">
        <f>IF(G820="","",VLOOKUP(G820,ARANCEL!$B$5:$D$121,2,FALSE))</f>
        <v>PROVISORIO</v>
      </c>
      <c r="I820" s="121"/>
      <c r="J820" s="119">
        <v>1</v>
      </c>
      <c r="K820" s="122">
        <f>IF(G820="","",VLOOKUP(G820,ARANCEL!$B$5:$D$121,3,FALSE)*J820)</f>
        <v>3250</v>
      </c>
      <c r="L820" s="1235" t="str">
        <f>IF(E820="","","IMPAGO")</f>
        <v>IMPAGO</v>
      </c>
      <c r="M820" s="1235" t="str">
        <f>IF(L820="IMPAGO","SIN O.C.","")</f>
        <v>SIN O.C.</v>
      </c>
      <c r="N820" s="1235" t="str">
        <f>IF(L820="IMPAGO","SIN FACT.","")</f>
        <v>SIN FACT.</v>
      </c>
    </row>
    <row r="821" spans="1:14" ht="18" customHeight="1" x14ac:dyDescent="0.25">
      <c r="A821" s="119" t="s">
        <v>305</v>
      </c>
      <c r="B821" s="164">
        <v>41992</v>
      </c>
      <c r="C821" s="118" t="s">
        <v>9053</v>
      </c>
      <c r="D821" s="119" t="s">
        <v>50</v>
      </c>
      <c r="E821" s="162">
        <v>10299552</v>
      </c>
      <c r="F821" s="119">
        <v>29748034</v>
      </c>
      <c r="G821" s="119">
        <v>2704005</v>
      </c>
      <c r="H821" s="120" t="str">
        <f>IF(G821="","",VLOOKUP(G821,ARANCEL!$B$5:$D$121,2,FALSE))</f>
        <v>PROVISORIO</v>
      </c>
      <c r="I821" s="121" t="s">
        <v>322</v>
      </c>
      <c r="J821" s="119">
        <v>1</v>
      </c>
      <c r="K821" s="122">
        <f>IF(G821="","",VLOOKUP(G821,ARANCEL!$B$5:$D$121,3,FALSE)*J821)</f>
        <v>3250</v>
      </c>
      <c r="L821" s="1349" t="s">
        <v>9431</v>
      </c>
      <c r="M821" s="1349">
        <v>4500269103</v>
      </c>
      <c r="N821" s="1349" t="s">
        <v>9457</v>
      </c>
    </row>
    <row r="822" spans="1:14" ht="18" customHeight="1" x14ac:dyDescent="0.25">
      <c r="A822" s="119" t="s">
        <v>305</v>
      </c>
      <c r="B822" s="164">
        <v>42012</v>
      </c>
      <c r="C822" s="118" t="s">
        <v>9361</v>
      </c>
      <c r="D822" s="119" t="s">
        <v>716</v>
      </c>
      <c r="E822" s="162">
        <v>10306888</v>
      </c>
      <c r="F822" s="119">
        <v>30438637</v>
      </c>
      <c r="G822" s="119">
        <v>2708011</v>
      </c>
      <c r="H822" s="120" t="str">
        <f>IF(G822="","",VLOOKUP(G822,ARANCEL!$B$5:$D$121,2,FALSE))</f>
        <v xml:space="preserve">MODELO DE ESTUDIO </v>
      </c>
      <c r="I822" s="121" t="s">
        <v>347</v>
      </c>
      <c r="J822" s="119">
        <v>2</v>
      </c>
      <c r="K822" s="122">
        <f>IF(G822="","",VLOOKUP(G822,ARANCEL!$B$5:$D$121,3,FALSE)*J822)</f>
        <v>3014</v>
      </c>
      <c r="L822" s="1235" t="str">
        <f>IF(E822="","","IMPAGO")</f>
        <v>IMPAGO</v>
      </c>
      <c r="M822" s="1235" t="str">
        <f>IF(L822="IMPAGO","SIN O.C.","")</f>
        <v>SIN O.C.</v>
      </c>
      <c r="N822" s="1235" t="str">
        <f>IF(L822="IMPAGO","SIN FACT.","")</f>
        <v>SIN FACT.</v>
      </c>
    </row>
    <row r="823" spans="1:14" ht="18" customHeight="1" x14ac:dyDescent="0.25">
      <c r="A823" s="119" t="s">
        <v>606</v>
      </c>
      <c r="B823" s="164">
        <v>42017</v>
      </c>
      <c r="C823" s="118" t="s">
        <v>6377</v>
      </c>
      <c r="D823" s="119" t="s">
        <v>50</v>
      </c>
      <c r="E823" s="162">
        <v>10307442</v>
      </c>
      <c r="F823" s="119">
        <v>29748034</v>
      </c>
      <c r="G823" s="119">
        <v>2704003</v>
      </c>
      <c r="H823" s="120" t="str">
        <f>IF(G823="","",VLOOKUP(G823,ARANCEL!$B$5:$D$121,2,FALSE))</f>
        <v xml:space="preserve">CORONA PERIFERICA CON PERNO MUÑON COLADO </v>
      </c>
      <c r="I823" s="121" t="s">
        <v>322</v>
      </c>
      <c r="J823" s="119">
        <v>1</v>
      </c>
      <c r="K823" s="122">
        <f>IF(G823="","",VLOOKUP(G823,ARANCEL!$B$5:$D$121,3,FALSE)*J823)</f>
        <v>32612</v>
      </c>
      <c r="L823" s="1235" t="str">
        <f>IF(E823="","","IMPAGO")</f>
        <v>IMPAGO</v>
      </c>
      <c r="M823" s="1235" t="str">
        <f>IF(L823="IMPAGO","SIN O.C.","")</f>
        <v>SIN O.C.</v>
      </c>
      <c r="N823" s="1235" t="str">
        <f>IF(L823="IMPAGO","SIN FACT.","")</f>
        <v>SIN FACT.</v>
      </c>
    </row>
    <row r="824" spans="1:14" ht="18" customHeight="1" x14ac:dyDescent="0.25">
      <c r="A824" s="119" t="s">
        <v>305</v>
      </c>
      <c r="B824" s="164">
        <v>42023</v>
      </c>
      <c r="C824" s="118" t="s">
        <v>4492</v>
      </c>
      <c r="D824" s="119" t="s">
        <v>3328</v>
      </c>
      <c r="E824" s="162">
        <v>10309814</v>
      </c>
      <c r="F824" s="119">
        <v>30182489</v>
      </c>
      <c r="G824" s="119">
        <v>2707003</v>
      </c>
      <c r="H824" s="120" t="str">
        <f>IF(G824="","",VLOOKUP(G824,ARANCEL!$B$5:$D$121,2,FALSE))</f>
        <v xml:space="preserve">ESTAMPADO </v>
      </c>
      <c r="I824" s="121" t="s">
        <v>306</v>
      </c>
      <c r="J824" s="119">
        <v>1</v>
      </c>
      <c r="K824" s="122">
        <f>IF(G824="","",VLOOKUP(G824,ARANCEL!$B$5:$D$121,3,FALSE)*J824)</f>
        <v>6028</v>
      </c>
      <c r="L824" s="1235" t="str">
        <f>IF(E824="","","IMPAGO")</f>
        <v>IMPAGO</v>
      </c>
      <c r="M824" s="1235" t="str">
        <f>IF(L824="IMPAGO","SIN O.C.","")</f>
        <v>SIN O.C.</v>
      </c>
      <c r="N824" s="1235" t="str">
        <f>IF(L824="IMPAGO","SIN FACT.","")</f>
        <v>SIN FACT.</v>
      </c>
    </row>
    <row r="825" spans="1:14" ht="18" customHeight="1" x14ac:dyDescent="0.25">
      <c r="A825" s="119" t="s">
        <v>305</v>
      </c>
      <c r="B825" s="159">
        <v>41751</v>
      </c>
      <c r="C825" s="118" t="s">
        <v>4080</v>
      </c>
      <c r="D825" s="119" t="s">
        <v>804</v>
      </c>
      <c r="E825" s="162">
        <v>10190549</v>
      </c>
      <c r="F825" s="119">
        <v>26010721</v>
      </c>
      <c r="G825" s="119">
        <v>2705003</v>
      </c>
      <c r="H825" s="120" t="str">
        <f>IF(G825="","",VLOOKUP(G825,ARANCEL!$B$5:$D$121,2,FALSE))</f>
        <v>INCRUSTACION ESTETICA (ART-GLASS O CERAMICA)</v>
      </c>
      <c r="I825" s="121" t="s">
        <v>618</v>
      </c>
      <c r="J825" s="119">
        <v>1</v>
      </c>
      <c r="K825" s="122">
        <f>IF(G825="","",VLOOKUP(G825,ARANCEL!$B$5:$D$121,3,FALSE)*J825)</f>
        <v>15676</v>
      </c>
      <c r="L825" s="1229" t="s">
        <v>4612</v>
      </c>
      <c r="M825" s="1229">
        <v>4500229953</v>
      </c>
      <c r="N825" s="1229">
        <v>9175</v>
      </c>
    </row>
    <row r="826" spans="1:14" ht="18" customHeight="1" x14ac:dyDescent="0.25">
      <c r="A826" s="119" t="s">
        <v>305</v>
      </c>
      <c r="B826" s="159">
        <v>41857</v>
      </c>
      <c r="C826" s="118" t="s">
        <v>4080</v>
      </c>
      <c r="D826" s="119" t="s">
        <v>804</v>
      </c>
      <c r="E826" s="162">
        <v>10236730</v>
      </c>
      <c r="F826" s="119">
        <v>26230318</v>
      </c>
      <c r="G826" s="119">
        <v>2705003</v>
      </c>
      <c r="H826" s="120" t="str">
        <f>IF(G826="","",VLOOKUP(G826,ARANCEL!$B$5:$D$121,2,FALSE))</f>
        <v>INCRUSTACION ESTETICA (ART-GLASS O CERAMICA)</v>
      </c>
      <c r="I826" s="121" t="s">
        <v>324</v>
      </c>
      <c r="J826" s="119">
        <v>1</v>
      </c>
      <c r="K826" s="122">
        <f>IF(G826="","",VLOOKUP(G826,ARANCEL!$B$5:$D$121,3,FALSE)*J826)</f>
        <v>15676</v>
      </c>
      <c r="L826" s="1229" t="s">
        <v>6905</v>
      </c>
      <c r="M826" s="1229">
        <v>4500249664</v>
      </c>
      <c r="N826" s="1229" t="s">
        <v>7114</v>
      </c>
    </row>
    <row r="827" spans="1:14" ht="18" customHeight="1" x14ac:dyDescent="0.25">
      <c r="A827" s="119" t="s">
        <v>305</v>
      </c>
      <c r="B827" s="159">
        <v>41694</v>
      </c>
      <c r="C827" s="118" t="s">
        <v>2931</v>
      </c>
      <c r="D827" s="119" t="s">
        <v>58</v>
      </c>
      <c r="E827" s="162">
        <v>10176065</v>
      </c>
      <c r="F827" s="119">
        <v>25129860</v>
      </c>
      <c r="G827" s="119">
        <v>2705003</v>
      </c>
      <c r="H827" s="120" t="str">
        <f>IF(G827="","",VLOOKUP(G827,ARANCEL!$B$5:$D$121,2,FALSE))</f>
        <v>INCRUSTACION ESTETICA (ART-GLASS O CERAMICA)</v>
      </c>
      <c r="I827" s="121" t="s">
        <v>317</v>
      </c>
      <c r="J827" s="119">
        <v>1</v>
      </c>
      <c r="K827" s="122">
        <f>IF(G827="","",VLOOKUP(G827,ARANCEL!$B$5:$D$121,3,FALSE)*J827)</f>
        <v>15676</v>
      </c>
      <c r="L827" s="1229" t="s">
        <v>3438</v>
      </c>
      <c r="M827" s="1229">
        <v>4500220764</v>
      </c>
      <c r="N827" s="1229">
        <v>8608</v>
      </c>
    </row>
    <row r="828" spans="1:14" ht="18" customHeight="1" x14ac:dyDescent="0.25">
      <c r="A828" s="119" t="s">
        <v>305</v>
      </c>
      <c r="B828" s="159">
        <v>41740</v>
      </c>
      <c r="C828" s="118" t="s">
        <v>3876</v>
      </c>
      <c r="D828" s="119" t="s">
        <v>53</v>
      </c>
      <c r="E828" s="162">
        <v>10187504</v>
      </c>
      <c r="F828" s="119">
        <v>24587018</v>
      </c>
      <c r="G828" s="119">
        <v>2705003</v>
      </c>
      <c r="H828" s="120" t="str">
        <f>IF(G828="","",VLOOKUP(G828,ARANCEL!$B$5:$D$121,2,FALSE))</f>
        <v>INCRUSTACION ESTETICA (ART-GLASS O CERAMICA)</v>
      </c>
      <c r="I828" s="121" t="s">
        <v>309</v>
      </c>
      <c r="J828" s="119">
        <v>1</v>
      </c>
      <c r="K828" s="122">
        <f>IF(G828="","",VLOOKUP(G828,ARANCEL!$B$5:$D$121,3,FALSE)*J828)</f>
        <v>15676</v>
      </c>
      <c r="L828" s="1229" t="s">
        <v>4612</v>
      </c>
      <c r="M828" s="1229">
        <v>4500229934</v>
      </c>
      <c r="N828" s="1229">
        <v>9168</v>
      </c>
    </row>
    <row r="829" spans="1:14" ht="18" customHeight="1" x14ac:dyDescent="0.25">
      <c r="A829" s="119" t="s">
        <v>305</v>
      </c>
      <c r="B829" s="159">
        <v>41701</v>
      </c>
      <c r="C829" s="118" t="s">
        <v>3112</v>
      </c>
      <c r="D829" s="119" t="s">
        <v>57</v>
      </c>
      <c r="E829" s="162">
        <v>10178640</v>
      </c>
      <c r="F829" s="119">
        <v>25209805</v>
      </c>
      <c r="G829" s="119">
        <v>2704005</v>
      </c>
      <c r="H829" s="120" t="str">
        <f>IF(G829="","",VLOOKUP(G829,ARANCEL!$B$5:$D$121,2,FALSE))</f>
        <v>PROVISORIO</v>
      </c>
      <c r="I829" s="121" t="s">
        <v>312</v>
      </c>
      <c r="J829" s="119">
        <v>1</v>
      </c>
      <c r="K829" s="122">
        <f>IF(G829="","",VLOOKUP(G829,ARANCEL!$B$5:$D$121,3,FALSE)*J829)</f>
        <v>3250</v>
      </c>
      <c r="L829" s="1229" t="s">
        <v>3438</v>
      </c>
      <c r="M829" s="1229">
        <v>4500220768</v>
      </c>
      <c r="N829" s="1229">
        <v>8611</v>
      </c>
    </row>
    <row r="830" spans="1:14" ht="18" customHeight="1" x14ac:dyDescent="0.25">
      <c r="A830" s="119" t="s">
        <v>305</v>
      </c>
      <c r="B830" s="159">
        <v>41711</v>
      </c>
      <c r="C830" s="118" t="s">
        <v>3112</v>
      </c>
      <c r="D830" s="119" t="s">
        <v>804</v>
      </c>
      <c r="E830" s="162">
        <v>10181259</v>
      </c>
      <c r="F830" s="119">
        <v>25209805</v>
      </c>
      <c r="G830" s="119">
        <v>2704006</v>
      </c>
      <c r="H830" s="120" t="str">
        <f>IF(G830="","",VLOOKUP(G830,ARANCEL!$B$5:$D$121,2,FALSE))</f>
        <v xml:space="preserve">CERAMICA ALUMINOSA ANTERIOR O POSTERIOR </v>
      </c>
      <c r="I830" s="121" t="s">
        <v>312</v>
      </c>
      <c r="J830" s="119">
        <v>1</v>
      </c>
      <c r="K830" s="122">
        <f>IF(G830="","",VLOOKUP(G830,ARANCEL!$B$5:$D$121,3,FALSE)*J830)</f>
        <v>31487</v>
      </c>
      <c r="L830" s="1229" t="s">
        <v>3058</v>
      </c>
      <c r="M830" s="1229">
        <v>4500225621</v>
      </c>
      <c r="N830" s="1229">
        <v>8906</v>
      </c>
    </row>
    <row r="831" spans="1:14" ht="18" customHeight="1" x14ac:dyDescent="0.25">
      <c r="A831" s="119" t="s">
        <v>305</v>
      </c>
      <c r="B831" s="159">
        <v>41968</v>
      </c>
      <c r="C831" s="118" t="s">
        <v>8454</v>
      </c>
      <c r="D831" s="119" t="s">
        <v>56</v>
      </c>
      <c r="E831" s="162">
        <v>10284486</v>
      </c>
      <c r="F831" s="119">
        <v>29208510</v>
      </c>
      <c r="G831" s="119">
        <v>2704005</v>
      </c>
      <c r="H831" s="120" t="str">
        <f>IF(G831="","",VLOOKUP(G831,ARANCEL!$B$5:$D$121,2,FALSE))</f>
        <v>PROVISORIO</v>
      </c>
      <c r="I831" s="121" t="s">
        <v>632</v>
      </c>
      <c r="J831" s="119">
        <v>2</v>
      </c>
      <c r="K831" s="122">
        <f>IF(G831="","",VLOOKUP(G831,ARANCEL!$B$5:$D$121,3,FALSE)*J831)</f>
        <v>6500</v>
      </c>
      <c r="L831" s="1229" t="s">
        <v>8256</v>
      </c>
      <c r="M831" s="1229">
        <v>4500264843</v>
      </c>
      <c r="N831" s="1229" t="s">
        <v>8929</v>
      </c>
    </row>
    <row r="832" spans="1:14" ht="18" customHeight="1" x14ac:dyDescent="0.25">
      <c r="A832" s="119" t="s">
        <v>606</v>
      </c>
      <c r="B832" s="159">
        <v>41984</v>
      </c>
      <c r="C832" s="118" t="s">
        <v>8454</v>
      </c>
      <c r="D832" s="119" t="s">
        <v>8731</v>
      </c>
      <c r="E832" s="162">
        <v>10291595</v>
      </c>
      <c r="F832" s="119">
        <v>29508510</v>
      </c>
      <c r="G832" s="119">
        <v>2704003</v>
      </c>
      <c r="H832" s="120" t="str">
        <f>IF(G832="","",VLOOKUP(G832,ARANCEL!$B$5:$D$121,2,FALSE))</f>
        <v xml:space="preserve">CORONA PERIFERICA CON PERNO MUÑON COLADO </v>
      </c>
      <c r="I832" s="121" t="s">
        <v>312</v>
      </c>
      <c r="J832" s="119">
        <v>1</v>
      </c>
      <c r="K832" s="122">
        <f>IF(G832="","",VLOOKUP(G832,ARANCEL!$B$5:$D$121,3,FALSE)*J832)</f>
        <v>32612</v>
      </c>
      <c r="L832" s="1349" t="s">
        <v>9431</v>
      </c>
      <c r="M832" s="1349">
        <v>4500269103</v>
      </c>
      <c r="N832" s="1349" t="s">
        <v>9457</v>
      </c>
    </row>
    <row r="833" spans="1:15" x14ac:dyDescent="0.25">
      <c r="A833" s="119" t="s">
        <v>606</v>
      </c>
      <c r="B833" s="164">
        <v>41997</v>
      </c>
      <c r="C833" s="118" t="s">
        <v>8454</v>
      </c>
      <c r="D833" s="119" t="s">
        <v>56</v>
      </c>
      <c r="E833" s="162">
        <v>10302412</v>
      </c>
      <c r="F833" s="119">
        <v>29508510</v>
      </c>
      <c r="G833" s="119">
        <v>2704003</v>
      </c>
      <c r="H833" s="120" t="str">
        <f>IF(G833="","",VLOOKUP(G833,ARANCEL!$B$5:$D$121,2,FALSE))</f>
        <v xml:space="preserve">CORONA PERIFERICA CON PERNO MUÑON COLADO </v>
      </c>
      <c r="I833" s="121" t="s">
        <v>318</v>
      </c>
      <c r="J833" s="119">
        <v>1</v>
      </c>
      <c r="K833" s="122">
        <f>IF(G833="","",VLOOKUP(G833,ARANCEL!$B$5:$D$121,3,FALSE)*J833)</f>
        <v>32612</v>
      </c>
      <c r="L833" s="1349" t="s">
        <v>9431</v>
      </c>
      <c r="M833" s="1349">
        <v>4500269103</v>
      </c>
      <c r="N833" s="1349" t="s">
        <v>9457</v>
      </c>
      <c r="O833" s="7"/>
    </row>
    <row r="834" spans="1:15" ht="18" customHeight="1" x14ac:dyDescent="0.25">
      <c r="A834" s="119" t="s">
        <v>313</v>
      </c>
      <c r="B834" s="164">
        <v>41997</v>
      </c>
      <c r="C834" s="118" t="s">
        <v>8454</v>
      </c>
      <c r="D834" s="119" t="s">
        <v>56</v>
      </c>
      <c r="E834" s="162">
        <v>10302412</v>
      </c>
      <c r="F834" s="119">
        <v>29508510</v>
      </c>
      <c r="G834" s="119">
        <v>2704005</v>
      </c>
      <c r="H834" s="120" t="str">
        <f>IF(G834="","",VLOOKUP(G834,ARANCEL!$B$5:$D$121,2,FALSE))</f>
        <v>PROVISORIO</v>
      </c>
      <c r="I834" s="121"/>
      <c r="J834" s="119">
        <v>1</v>
      </c>
      <c r="K834" s="122">
        <f>IF(G834="","",VLOOKUP(G834,ARANCEL!$B$5:$D$121,3,FALSE)*J834)</f>
        <v>3250</v>
      </c>
      <c r="L834" s="1349" t="s">
        <v>9431</v>
      </c>
      <c r="M834" s="1349">
        <v>4500269103</v>
      </c>
      <c r="N834" s="1349" t="s">
        <v>9457</v>
      </c>
    </row>
    <row r="835" spans="1:15" ht="18" customHeight="1" x14ac:dyDescent="0.25">
      <c r="A835" s="119" t="s">
        <v>305</v>
      </c>
      <c r="B835" s="164">
        <v>42018</v>
      </c>
      <c r="C835" s="118" t="s">
        <v>9409</v>
      </c>
      <c r="D835" s="119" t="s">
        <v>52</v>
      </c>
      <c r="E835" s="162">
        <v>10307571</v>
      </c>
      <c r="F835" s="119">
        <v>30312364</v>
      </c>
      <c r="G835" s="119">
        <v>2705003</v>
      </c>
      <c r="H835" s="120" t="str">
        <f>IF(G835="","",VLOOKUP(G835,ARANCEL!$B$5:$D$121,2,FALSE))</f>
        <v>INCRUSTACION ESTETICA (ART-GLASS O CERAMICA)</v>
      </c>
      <c r="I835" s="121" t="s">
        <v>308</v>
      </c>
      <c r="J835" s="119">
        <v>1</v>
      </c>
      <c r="K835" s="122">
        <f>IF(G835="","",VLOOKUP(G835,ARANCEL!$B$5:$D$121,3,FALSE)*J835)</f>
        <v>15676</v>
      </c>
      <c r="L835" s="1235" t="str">
        <f>IF(E835="","","IMPAGO")</f>
        <v>IMPAGO</v>
      </c>
      <c r="M835" s="1235" t="str">
        <f>IF(L835="IMPAGO","SIN O.C.","")</f>
        <v>SIN O.C.</v>
      </c>
      <c r="N835" s="1235" t="str">
        <f>IF(L835="IMPAGO","SIN FACT.","")</f>
        <v>SIN FACT.</v>
      </c>
    </row>
    <row r="836" spans="1:15" ht="18" customHeight="1" x14ac:dyDescent="0.25">
      <c r="A836" s="119" t="s">
        <v>305</v>
      </c>
      <c r="B836" s="159">
        <v>41850</v>
      </c>
      <c r="C836" s="118" t="s">
        <v>6036</v>
      </c>
      <c r="D836" s="119" t="s">
        <v>86</v>
      </c>
      <c r="E836" s="162">
        <v>10232861</v>
      </c>
      <c r="F836" s="119">
        <v>26961764</v>
      </c>
      <c r="G836" s="119">
        <v>2705003</v>
      </c>
      <c r="H836" s="120" t="str">
        <f>IF(G836="","",VLOOKUP(G836,ARANCEL!$B$5:$D$121,2,FALSE))</f>
        <v>INCRUSTACION ESTETICA (ART-GLASS O CERAMICA)</v>
      </c>
      <c r="I836" s="121" t="s">
        <v>326</v>
      </c>
      <c r="J836" s="119">
        <v>1</v>
      </c>
      <c r="K836" s="122">
        <f>IF(G836="","",VLOOKUP(G836,ARANCEL!$B$5:$D$121,3,FALSE)*J836)</f>
        <v>15676</v>
      </c>
      <c r="L836" s="1229" t="s">
        <v>6017</v>
      </c>
      <c r="M836" s="1229">
        <v>4500245416</v>
      </c>
      <c r="N836" s="1229">
        <v>9805</v>
      </c>
    </row>
    <row r="837" spans="1:15" ht="18" customHeight="1" x14ac:dyDescent="0.25">
      <c r="A837" s="119" t="s">
        <v>305</v>
      </c>
      <c r="B837" s="159">
        <v>41865</v>
      </c>
      <c r="C837" s="118" t="s">
        <v>6387</v>
      </c>
      <c r="D837" s="119" t="s">
        <v>804</v>
      </c>
      <c r="E837" s="162">
        <v>10240797</v>
      </c>
      <c r="F837" s="119">
        <v>25803267</v>
      </c>
      <c r="G837" s="119">
        <v>2705003</v>
      </c>
      <c r="H837" s="120" t="str">
        <f>IF(G837="","",VLOOKUP(G837,ARANCEL!$B$5:$D$121,2,FALSE))</f>
        <v>INCRUSTACION ESTETICA (ART-GLASS O CERAMICA)</v>
      </c>
      <c r="I837" s="121" t="s">
        <v>322</v>
      </c>
      <c r="J837" s="119">
        <v>1</v>
      </c>
      <c r="K837" s="122">
        <f>IF(G837="","",VLOOKUP(G837,ARANCEL!$B$5:$D$121,3,FALSE)*J837)</f>
        <v>15676</v>
      </c>
      <c r="L837" s="1229" t="s">
        <v>6905</v>
      </c>
      <c r="M837" s="1229">
        <v>4500249664</v>
      </c>
      <c r="N837" s="1229" t="s">
        <v>7114</v>
      </c>
    </row>
    <row r="838" spans="1:15" ht="18" customHeight="1" x14ac:dyDescent="0.25">
      <c r="A838" s="119" t="s">
        <v>305</v>
      </c>
      <c r="B838" s="164">
        <v>42030</v>
      </c>
      <c r="C838" s="118" t="s">
        <v>9797</v>
      </c>
      <c r="D838" s="119" t="s">
        <v>65</v>
      </c>
      <c r="E838" s="162">
        <v>10314730</v>
      </c>
      <c r="F838" s="119">
        <v>30249522</v>
      </c>
      <c r="G838" s="119">
        <v>2708011</v>
      </c>
      <c r="H838" s="120" t="str">
        <f>IF(G838="","",VLOOKUP(G838,ARANCEL!$B$5:$D$121,2,FALSE))</f>
        <v xml:space="preserve">MODELO DE ESTUDIO </v>
      </c>
      <c r="I838" s="121" t="s">
        <v>306</v>
      </c>
      <c r="J838" s="119">
        <v>1</v>
      </c>
      <c r="K838" s="122">
        <f>IF(G838="","",VLOOKUP(G838,ARANCEL!$B$5:$D$121,3,FALSE)*J838)</f>
        <v>1507</v>
      </c>
      <c r="L838" s="1235" t="str">
        <f>IF(E838="","","IMPAGO")</f>
        <v>IMPAGO</v>
      </c>
      <c r="M838" s="1235" t="str">
        <f>IF(L838="IMPAGO","SIN O.C.","")</f>
        <v>SIN O.C.</v>
      </c>
      <c r="N838" s="1235" t="str">
        <f>IF(L838="IMPAGO","SIN FACT.","")</f>
        <v>SIN FACT.</v>
      </c>
    </row>
    <row r="839" spans="1:15" ht="18" customHeight="1" x14ac:dyDescent="0.25">
      <c r="A839" s="119" t="s">
        <v>305</v>
      </c>
      <c r="B839" s="159">
        <v>41652</v>
      </c>
      <c r="C839" s="118" t="s">
        <v>1022</v>
      </c>
      <c r="D839" s="119" t="s">
        <v>57</v>
      </c>
      <c r="E839" s="162">
        <v>10169048</v>
      </c>
      <c r="F839" s="119">
        <v>23419564</v>
      </c>
      <c r="G839" s="119">
        <v>2705003</v>
      </c>
      <c r="H839" s="120" t="str">
        <f>IF(G839="","",VLOOKUP(G839,ARANCEL!$B$5:$D$121,2,FALSE))</f>
        <v>INCRUSTACION ESTETICA (ART-GLASS O CERAMICA)</v>
      </c>
      <c r="I839" s="121" t="s">
        <v>322</v>
      </c>
      <c r="J839" s="119">
        <v>1</v>
      </c>
      <c r="K839" s="122">
        <f>IF(G839="","",VLOOKUP(G839,ARANCEL!$B$5:$D$121,3,FALSE)*J839)</f>
        <v>15676</v>
      </c>
      <c r="L839" s="1229" t="s">
        <v>2842</v>
      </c>
      <c r="M839" s="1229">
        <v>4500216185</v>
      </c>
      <c r="N839" s="1229">
        <v>8379</v>
      </c>
    </row>
    <row r="840" spans="1:15" ht="18" customHeight="1" x14ac:dyDescent="0.25">
      <c r="A840" s="119" t="s">
        <v>305</v>
      </c>
      <c r="B840" s="159">
        <v>41669</v>
      </c>
      <c r="C840" s="118" t="s">
        <v>2580</v>
      </c>
      <c r="D840" s="119" t="s">
        <v>59</v>
      </c>
      <c r="E840" s="162">
        <v>10171023</v>
      </c>
      <c r="F840" s="119">
        <v>22922907</v>
      </c>
      <c r="G840" s="119">
        <v>2705003</v>
      </c>
      <c r="H840" s="120" t="str">
        <f>IF(G840="","",VLOOKUP(G840,ARANCEL!$B$5:$D$121,2,FALSE))</f>
        <v>INCRUSTACION ESTETICA (ART-GLASS O CERAMICA)</v>
      </c>
      <c r="I840" s="121" t="s">
        <v>618</v>
      </c>
      <c r="J840" s="119">
        <v>1</v>
      </c>
      <c r="K840" s="122">
        <f>IF(G840="","",VLOOKUP(G840,ARANCEL!$B$5:$D$121,3,FALSE)*J840)</f>
        <v>15676</v>
      </c>
      <c r="L840" s="1229" t="s">
        <v>2842</v>
      </c>
      <c r="M840" s="1229">
        <v>4500216197</v>
      </c>
      <c r="N840" s="1229">
        <v>8385</v>
      </c>
    </row>
    <row r="841" spans="1:15" ht="18" customHeight="1" x14ac:dyDescent="0.25">
      <c r="A841" s="119" t="s">
        <v>305</v>
      </c>
      <c r="B841" s="159">
        <v>41731</v>
      </c>
      <c r="C841" s="118" t="s">
        <v>3829</v>
      </c>
      <c r="D841" s="119" t="s">
        <v>52</v>
      </c>
      <c r="E841" s="162">
        <v>10185245</v>
      </c>
      <c r="F841" s="119">
        <v>25280720</v>
      </c>
      <c r="G841" s="119">
        <v>2705003</v>
      </c>
      <c r="H841" s="120" t="str">
        <f>IF(G841="","",VLOOKUP(G841,ARANCEL!$B$5:$D$121,2,FALSE))</f>
        <v>INCRUSTACION ESTETICA (ART-GLASS O CERAMICA)</v>
      </c>
      <c r="I841" s="121" t="s">
        <v>317</v>
      </c>
      <c r="J841" s="119">
        <v>1</v>
      </c>
      <c r="K841" s="122">
        <f>IF(G841="","",VLOOKUP(G841,ARANCEL!$B$5:$D$121,3,FALSE)*J841)</f>
        <v>15676</v>
      </c>
      <c r="L841" s="1229" t="s">
        <v>4612</v>
      </c>
      <c r="M841" s="1229">
        <v>4500229945</v>
      </c>
      <c r="N841" s="1229">
        <v>9169</v>
      </c>
    </row>
    <row r="842" spans="1:15" ht="18" customHeight="1" x14ac:dyDescent="0.25">
      <c r="A842" s="119" t="s">
        <v>305</v>
      </c>
      <c r="B842" s="159">
        <v>41930</v>
      </c>
      <c r="C842" s="118" t="s">
        <v>7776</v>
      </c>
      <c r="D842" s="119" t="s">
        <v>63</v>
      </c>
      <c r="E842" s="162">
        <v>10268583</v>
      </c>
      <c r="F842" s="119">
        <v>28911866</v>
      </c>
      <c r="G842" s="119">
        <v>2708011</v>
      </c>
      <c r="H842" s="120" t="str">
        <f>IF(G842="","",VLOOKUP(G842,ARANCEL!$B$5:$D$121,2,FALSE))</f>
        <v xml:space="preserve">MODELO DE ESTUDIO </v>
      </c>
      <c r="I842" s="121" t="s">
        <v>306</v>
      </c>
      <c r="J842" s="119">
        <v>1</v>
      </c>
      <c r="K842" s="122">
        <f>IF(G842="","",VLOOKUP(G842,ARANCEL!$B$5:$D$121,3,FALSE)*J842)</f>
        <v>1507</v>
      </c>
      <c r="L842" s="1229" t="s">
        <v>8279</v>
      </c>
      <c r="M842" s="1229">
        <v>4500257377</v>
      </c>
      <c r="N842" s="1229" t="s">
        <v>8280</v>
      </c>
    </row>
    <row r="843" spans="1:15" ht="18" customHeight="1" x14ac:dyDescent="0.25">
      <c r="A843" s="119" t="s">
        <v>305</v>
      </c>
      <c r="B843" s="159">
        <v>41779</v>
      </c>
      <c r="C843" s="118" t="s">
        <v>4634</v>
      </c>
      <c r="D843" s="119" t="s">
        <v>58</v>
      </c>
      <c r="E843" s="162">
        <v>10199464</v>
      </c>
      <c r="F843" s="119">
        <v>25708939</v>
      </c>
      <c r="G843" s="119">
        <v>2705003</v>
      </c>
      <c r="H843" s="120" t="str">
        <f>IF(G843="","",VLOOKUP(G843,ARANCEL!$B$5:$D$121,2,FALSE))</f>
        <v>INCRUSTACION ESTETICA (ART-GLASS O CERAMICA)</v>
      </c>
      <c r="I843" s="121" t="s">
        <v>618</v>
      </c>
      <c r="J843" s="119">
        <v>1</v>
      </c>
      <c r="K843" s="122">
        <f>IF(G843="","",VLOOKUP(G843,ARANCEL!$B$5:$D$121,3,FALSE)*J843)</f>
        <v>15676</v>
      </c>
      <c r="L843" s="1229" t="s">
        <v>5292</v>
      </c>
      <c r="M843" s="1229">
        <v>4500235338</v>
      </c>
      <c r="N843" s="1229">
        <v>9393</v>
      </c>
    </row>
    <row r="844" spans="1:15" ht="18" customHeight="1" x14ac:dyDescent="0.25">
      <c r="A844" s="119" t="s">
        <v>305</v>
      </c>
      <c r="B844" s="159">
        <v>41859</v>
      </c>
      <c r="C844" s="118" t="s">
        <v>6350</v>
      </c>
      <c r="D844" s="119" t="s">
        <v>54</v>
      </c>
      <c r="E844" s="162">
        <v>10240497</v>
      </c>
      <c r="F844" s="119">
        <v>27247735</v>
      </c>
      <c r="G844" s="119">
        <v>2704005</v>
      </c>
      <c r="H844" s="120" t="str">
        <f>IF(G844="","",VLOOKUP(G844,ARANCEL!$B$5:$D$121,2,FALSE))</f>
        <v>PROVISORIO</v>
      </c>
      <c r="I844" s="121" t="s">
        <v>325</v>
      </c>
      <c r="J844" s="119">
        <v>1</v>
      </c>
      <c r="K844" s="122">
        <f>IF(G844="","",VLOOKUP(G844,ARANCEL!$B$5:$D$121,3,FALSE)*J844)</f>
        <v>3250</v>
      </c>
      <c r="L844" s="1229" t="s">
        <v>6905</v>
      </c>
      <c r="M844" s="1229">
        <v>4500249664</v>
      </c>
      <c r="N844" s="1229" t="s">
        <v>7114</v>
      </c>
    </row>
    <row r="845" spans="1:15" ht="18" customHeight="1" x14ac:dyDescent="0.25">
      <c r="A845" s="165" t="s">
        <v>606</v>
      </c>
      <c r="B845" s="164">
        <v>42018</v>
      </c>
      <c r="C845" s="118" t="s">
        <v>6350</v>
      </c>
      <c r="D845" s="119" t="s">
        <v>54</v>
      </c>
      <c r="E845" s="162">
        <v>10240497</v>
      </c>
      <c r="F845" s="119">
        <v>27247735</v>
      </c>
      <c r="G845" s="119">
        <v>2702048</v>
      </c>
      <c r="H845" s="120" t="str">
        <f>IF(G845="","",VLOOKUP(G845,ARANCEL!$B$5:$D$121,2,FALSE))</f>
        <v xml:space="preserve">SERVICIO LAB. IMPLANTE CORONA CEMENTADA/ATORNILLADA </v>
      </c>
      <c r="I845" s="121" t="s">
        <v>325</v>
      </c>
      <c r="J845" s="119">
        <v>1</v>
      </c>
      <c r="K845" s="122">
        <f>IF(G845="","",VLOOKUP(G845,ARANCEL!$B$5:$D$121,3,FALSE)*J845)</f>
        <v>43857</v>
      </c>
      <c r="L845" s="1235" t="str">
        <f>IF(E845="","","IMPAGO")</f>
        <v>IMPAGO</v>
      </c>
      <c r="M845" s="1235" t="str">
        <f>IF(L845="IMPAGO","SIN O.C.","")</f>
        <v>SIN O.C.</v>
      </c>
      <c r="N845" s="1235" t="str">
        <f>IF(L845="IMPAGO","SIN FACT.","")</f>
        <v>SIN FACT.</v>
      </c>
    </row>
    <row r="846" spans="1:15" ht="18" customHeight="1" x14ac:dyDescent="0.25">
      <c r="A846" s="119" t="s">
        <v>305</v>
      </c>
      <c r="B846" s="159">
        <v>41689</v>
      </c>
      <c r="C846" s="118" t="s">
        <v>2822</v>
      </c>
      <c r="D846" s="119" t="s">
        <v>56</v>
      </c>
      <c r="E846" s="162">
        <v>10174769</v>
      </c>
      <c r="F846" s="119">
        <v>24706176</v>
      </c>
      <c r="G846" s="119">
        <v>2704003</v>
      </c>
      <c r="H846" s="120" t="str">
        <f>IF(G846="","",VLOOKUP(G846,ARANCEL!$B$5:$D$121,2,FALSE))</f>
        <v xml:space="preserve">CORONA PERIFERICA CON PERNO MUÑON COLADO </v>
      </c>
      <c r="I846" s="121" t="s">
        <v>317</v>
      </c>
      <c r="J846" s="119">
        <v>1</v>
      </c>
      <c r="K846" s="122">
        <f>IF(G846="","",VLOOKUP(G846,ARANCEL!$B$5:$D$121,3,FALSE)*J846)</f>
        <v>32612</v>
      </c>
      <c r="L846" s="1229" t="s">
        <v>3438</v>
      </c>
      <c r="M846" s="1229">
        <v>4500220762</v>
      </c>
      <c r="N846" s="1229">
        <v>8607</v>
      </c>
    </row>
    <row r="847" spans="1:15" ht="18" customHeight="1" x14ac:dyDescent="0.25">
      <c r="A847" s="119" t="s">
        <v>305</v>
      </c>
      <c r="B847" s="159">
        <v>41668</v>
      </c>
      <c r="C847" s="118" t="s">
        <v>2552</v>
      </c>
      <c r="D847" s="119" t="s">
        <v>56</v>
      </c>
      <c r="E847" s="162">
        <v>10170726</v>
      </c>
      <c r="F847" s="119">
        <v>24706176</v>
      </c>
      <c r="G847" s="119">
        <v>2704005</v>
      </c>
      <c r="H847" s="120" t="str">
        <f>IF(G847="","",VLOOKUP(G847,ARANCEL!$B$5:$D$121,2,FALSE))</f>
        <v>PROVISORIO</v>
      </c>
      <c r="I847" s="121" t="s">
        <v>317</v>
      </c>
      <c r="J847" s="119">
        <v>1</v>
      </c>
      <c r="K847" s="122">
        <f>IF(G847="","",VLOOKUP(G847,ARANCEL!$B$5:$D$121,3,FALSE)*J847)</f>
        <v>3250</v>
      </c>
      <c r="L847" s="1229" t="s">
        <v>2842</v>
      </c>
      <c r="M847" s="1229">
        <v>4500216197</v>
      </c>
      <c r="N847" s="1229">
        <v>8385</v>
      </c>
    </row>
    <row r="848" spans="1:15" ht="18" customHeight="1" x14ac:dyDescent="0.25">
      <c r="A848" s="119" t="s">
        <v>305</v>
      </c>
      <c r="B848" s="159">
        <v>41857</v>
      </c>
      <c r="C848" s="118" t="s">
        <v>6236</v>
      </c>
      <c r="D848" s="119" t="s">
        <v>86</v>
      </c>
      <c r="E848" s="162">
        <v>10236720</v>
      </c>
      <c r="F848" s="119">
        <v>27558885</v>
      </c>
      <c r="G848" s="119">
        <v>2705003</v>
      </c>
      <c r="H848" s="120" t="str">
        <f>IF(G848="","",VLOOKUP(G848,ARANCEL!$B$5:$D$121,2,FALSE))</f>
        <v>INCRUSTACION ESTETICA (ART-GLASS O CERAMICA)</v>
      </c>
      <c r="I848" s="121" t="s">
        <v>322</v>
      </c>
      <c r="J848" s="119">
        <v>2</v>
      </c>
      <c r="K848" s="122">
        <f>IF(G848="","",VLOOKUP(G848,ARANCEL!$B$5:$D$121,3,FALSE)*J848)</f>
        <v>31352</v>
      </c>
      <c r="L848" s="1229" t="s">
        <v>6905</v>
      </c>
      <c r="M848" s="1229">
        <v>4500249664</v>
      </c>
      <c r="N848" s="1229" t="s">
        <v>7114</v>
      </c>
    </row>
    <row r="849" spans="1:14" ht="18" customHeight="1" x14ac:dyDescent="0.25">
      <c r="A849" s="119" t="s">
        <v>313</v>
      </c>
      <c r="B849" s="159">
        <v>41942</v>
      </c>
      <c r="C849" s="118" t="s">
        <v>7946</v>
      </c>
      <c r="D849" s="119" t="s">
        <v>1060</v>
      </c>
      <c r="E849" s="162">
        <v>10272017</v>
      </c>
      <c r="F849" s="119">
        <v>29147160</v>
      </c>
      <c r="G849" s="119">
        <v>2708011</v>
      </c>
      <c r="H849" s="120" t="str">
        <f>IF(G849="","",VLOOKUP(G849,ARANCEL!$B$5:$D$121,2,FALSE))</f>
        <v xml:space="preserve">MODELO DE ESTUDIO </v>
      </c>
      <c r="I849" s="121"/>
      <c r="J849" s="119">
        <v>1</v>
      </c>
      <c r="K849" s="122">
        <f>IF(G849="","",VLOOKUP(G849,ARANCEL!$B$5:$D$121,3,FALSE)*J849)</f>
        <v>1507</v>
      </c>
      <c r="L849" s="1229" t="s">
        <v>8279</v>
      </c>
      <c r="M849" s="1229">
        <v>4500259624</v>
      </c>
      <c r="N849" s="1229" t="s">
        <v>8292</v>
      </c>
    </row>
    <row r="850" spans="1:14" ht="18" customHeight="1" x14ac:dyDescent="0.25">
      <c r="A850" s="119" t="s">
        <v>305</v>
      </c>
      <c r="B850" s="159">
        <v>41942</v>
      </c>
      <c r="C850" s="118" t="s">
        <v>7946</v>
      </c>
      <c r="D850" s="119" t="s">
        <v>1060</v>
      </c>
      <c r="E850" s="162">
        <v>10272017</v>
      </c>
      <c r="F850" s="119">
        <v>29147160</v>
      </c>
      <c r="G850" s="119">
        <v>2707001</v>
      </c>
      <c r="H850" s="120" t="str">
        <f>IF(G850="","",VLOOKUP(G850,ARANCEL!$B$5:$D$121,2,FALSE))</f>
        <v xml:space="preserve">PLANO DE RELAJACION </v>
      </c>
      <c r="I850" s="121" t="s">
        <v>306</v>
      </c>
      <c r="J850" s="119">
        <v>1</v>
      </c>
      <c r="K850" s="122">
        <f>IF(G850="","",VLOOKUP(G850,ARANCEL!$B$5:$D$121,3,FALSE)*J850)</f>
        <v>9221</v>
      </c>
      <c r="L850" s="1229" t="s">
        <v>8279</v>
      </c>
      <c r="M850" s="1229">
        <v>4500259624</v>
      </c>
      <c r="N850" s="1229" t="s">
        <v>8292</v>
      </c>
    </row>
    <row r="851" spans="1:14" ht="18" customHeight="1" x14ac:dyDescent="0.25">
      <c r="A851" s="119" t="s">
        <v>305</v>
      </c>
      <c r="B851" s="159">
        <v>41922</v>
      </c>
      <c r="C851" s="118" t="s">
        <v>7605</v>
      </c>
      <c r="D851" s="119" t="s">
        <v>54</v>
      </c>
      <c r="E851" s="162">
        <v>10263743</v>
      </c>
      <c r="F851" s="119">
        <v>28451379</v>
      </c>
      <c r="G851" s="119">
        <v>2704005</v>
      </c>
      <c r="H851" s="120" t="str">
        <f>IF(G851="","",VLOOKUP(G851,ARANCEL!$B$5:$D$121,2,FALSE))</f>
        <v>PROVISORIO</v>
      </c>
      <c r="I851" s="121" t="s">
        <v>315</v>
      </c>
      <c r="J851" s="119">
        <v>1</v>
      </c>
      <c r="K851" s="122">
        <f>IF(G851="","",VLOOKUP(G851,ARANCEL!$B$5:$D$121,3,FALSE)*J851)</f>
        <v>3250</v>
      </c>
      <c r="L851" s="1229" t="s">
        <v>8279</v>
      </c>
      <c r="M851" s="1229">
        <v>4500257377</v>
      </c>
      <c r="N851" s="1229" t="s">
        <v>8280</v>
      </c>
    </row>
    <row r="852" spans="1:14" ht="18" customHeight="1" x14ac:dyDescent="0.25">
      <c r="A852" s="119" t="s">
        <v>305</v>
      </c>
      <c r="B852" s="159">
        <v>41928</v>
      </c>
      <c r="C852" s="118" t="s">
        <v>7605</v>
      </c>
      <c r="D852" s="119" t="s">
        <v>54</v>
      </c>
      <c r="E852" s="162">
        <v>10266361</v>
      </c>
      <c r="F852" s="119">
        <v>28451379</v>
      </c>
      <c r="G852" s="119">
        <v>2704003</v>
      </c>
      <c r="H852" s="120" t="str">
        <f>IF(G852="","",VLOOKUP(G852,ARANCEL!$B$5:$D$121,2,FALSE))</f>
        <v xml:space="preserve">CORONA PERIFERICA CON PERNO MUÑON COLADO </v>
      </c>
      <c r="I852" s="121" t="s">
        <v>315</v>
      </c>
      <c r="J852" s="119">
        <v>1</v>
      </c>
      <c r="K852" s="122">
        <f>IF(G852="","",VLOOKUP(G852,ARANCEL!$B$5:$D$121,3,FALSE)*J852)</f>
        <v>32612</v>
      </c>
      <c r="L852" s="1229" t="s">
        <v>8279</v>
      </c>
      <c r="M852" s="1229">
        <v>4500257377</v>
      </c>
      <c r="N852" s="1229" t="s">
        <v>8280</v>
      </c>
    </row>
    <row r="853" spans="1:14" ht="18" customHeight="1" x14ac:dyDescent="0.25">
      <c r="A853" s="119" t="s">
        <v>305</v>
      </c>
      <c r="B853" s="159">
        <v>41806</v>
      </c>
      <c r="C853" s="118" t="s">
        <v>5105</v>
      </c>
      <c r="D853" s="119" t="s">
        <v>706</v>
      </c>
      <c r="E853" s="162">
        <v>10210616</v>
      </c>
      <c r="F853" s="119">
        <v>26886217</v>
      </c>
      <c r="G853" s="119">
        <v>2708011</v>
      </c>
      <c r="H853" s="120" t="str">
        <f>IF(G853="","",VLOOKUP(G853,ARANCEL!$B$5:$D$121,2,FALSE))</f>
        <v xml:space="preserve">MODELO DE ESTUDIO </v>
      </c>
      <c r="I853" s="121" t="s">
        <v>306</v>
      </c>
      <c r="J853" s="119">
        <v>1</v>
      </c>
      <c r="K853" s="122">
        <f>IF(G853="","",VLOOKUP(G853,ARANCEL!$B$5:$D$121,3,FALSE)*J853)</f>
        <v>1507</v>
      </c>
      <c r="L853" s="1229" t="s">
        <v>5742</v>
      </c>
      <c r="M853" s="1229">
        <v>4500239309</v>
      </c>
      <c r="N853" s="1229" t="s">
        <v>5749</v>
      </c>
    </row>
    <row r="854" spans="1:14" ht="18" customHeight="1" x14ac:dyDescent="0.25">
      <c r="A854" s="119" t="s">
        <v>305</v>
      </c>
      <c r="B854" s="159">
        <v>41806</v>
      </c>
      <c r="C854" s="118" t="s">
        <v>5105</v>
      </c>
      <c r="D854" s="119" t="s">
        <v>706</v>
      </c>
      <c r="E854" s="162">
        <v>10210616</v>
      </c>
      <c r="F854" s="119">
        <v>26886217</v>
      </c>
      <c r="G854" s="119">
        <v>2707001</v>
      </c>
      <c r="H854" s="120" t="str">
        <f>IF(G854="","",VLOOKUP(G854,ARANCEL!$B$5:$D$121,2,FALSE))</f>
        <v xml:space="preserve">PLANO DE RELAJACION </v>
      </c>
      <c r="I854" s="121" t="s">
        <v>306</v>
      </c>
      <c r="J854" s="119">
        <v>1</v>
      </c>
      <c r="K854" s="122">
        <f>IF(G854="","",VLOOKUP(G854,ARANCEL!$B$5:$D$121,3,FALSE)*J854)</f>
        <v>9221</v>
      </c>
      <c r="L854" s="1229" t="s">
        <v>5742</v>
      </c>
      <c r="M854" s="1229">
        <v>4500239309</v>
      </c>
      <c r="N854" s="1229" t="s">
        <v>5749</v>
      </c>
    </row>
    <row r="855" spans="1:14" ht="18" customHeight="1" x14ac:dyDescent="0.25">
      <c r="A855" s="119" t="s">
        <v>305</v>
      </c>
      <c r="B855" s="159">
        <v>41888</v>
      </c>
      <c r="C855" s="118" t="s">
        <v>6956</v>
      </c>
      <c r="D855" s="119" t="s">
        <v>54</v>
      </c>
      <c r="E855" s="162">
        <v>10254491</v>
      </c>
      <c r="F855" s="119">
        <v>28443803</v>
      </c>
      <c r="G855" s="119">
        <v>2704005</v>
      </c>
      <c r="H855" s="120" t="str">
        <f>IF(G855="","",VLOOKUP(G855,ARANCEL!$B$5:$D$121,2,FALSE))</f>
        <v>PROVISORIO</v>
      </c>
      <c r="I855" s="121" t="s">
        <v>337</v>
      </c>
      <c r="J855" s="119">
        <v>1</v>
      </c>
      <c r="K855" s="122">
        <f>IF(G855="","",VLOOKUP(G855,ARANCEL!$B$5:$D$121,3,FALSE)*J855)</f>
        <v>3250</v>
      </c>
      <c r="L855" s="1229" t="s">
        <v>6905</v>
      </c>
      <c r="M855" s="1229">
        <v>4500251067</v>
      </c>
      <c r="N855" s="1229" t="s">
        <v>7145</v>
      </c>
    </row>
    <row r="856" spans="1:14" ht="18" customHeight="1" x14ac:dyDescent="0.25">
      <c r="A856" s="119" t="s">
        <v>305</v>
      </c>
      <c r="B856" s="159">
        <v>41894</v>
      </c>
      <c r="C856" s="118" t="s">
        <v>7023</v>
      </c>
      <c r="D856" s="119" t="s">
        <v>54</v>
      </c>
      <c r="E856" s="162">
        <v>10255800</v>
      </c>
      <c r="F856" s="119">
        <v>28443803</v>
      </c>
      <c r="G856" s="119">
        <v>2704003</v>
      </c>
      <c r="H856" s="120" t="str">
        <f>IF(G856="","",VLOOKUP(G856,ARANCEL!$B$5:$D$121,2,FALSE))</f>
        <v xml:space="preserve">CORONA PERIFERICA CON PERNO MUÑON COLADO </v>
      </c>
      <c r="I856" s="121" t="s">
        <v>337</v>
      </c>
      <c r="J856" s="119">
        <v>1</v>
      </c>
      <c r="K856" s="122">
        <f>IF(G856="","",VLOOKUP(G856,ARANCEL!$B$5:$D$121,3,FALSE)*J856)</f>
        <v>32612</v>
      </c>
      <c r="L856" s="1229" t="s">
        <v>7548</v>
      </c>
      <c r="M856" s="1229">
        <v>4500254511</v>
      </c>
      <c r="N856" s="1229" t="s">
        <v>7555</v>
      </c>
    </row>
    <row r="857" spans="1:14" ht="18" customHeight="1" x14ac:dyDescent="0.25">
      <c r="A857" s="119" t="s">
        <v>305</v>
      </c>
      <c r="B857" s="159">
        <v>41912</v>
      </c>
      <c r="C857" s="118" t="s">
        <v>7023</v>
      </c>
      <c r="D857" s="119" t="s">
        <v>54</v>
      </c>
      <c r="E857" s="162">
        <v>10259249</v>
      </c>
      <c r="F857" s="119">
        <v>28443803</v>
      </c>
      <c r="G857" s="119">
        <v>2705003</v>
      </c>
      <c r="H857" s="120" t="str">
        <f>IF(G857="","",VLOOKUP(G857,ARANCEL!$B$5:$D$121,2,FALSE))</f>
        <v>INCRUSTACION ESTETICA (ART-GLASS O CERAMICA)</v>
      </c>
      <c r="I857" s="121" t="s">
        <v>326</v>
      </c>
      <c r="J857" s="119">
        <v>1</v>
      </c>
      <c r="K857" s="122">
        <f>IF(G857="","",VLOOKUP(G857,ARANCEL!$B$5:$D$121,3,FALSE)*J857)</f>
        <v>15676</v>
      </c>
      <c r="L857" s="1229" t="s">
        <v>7548</v>
      </c>
      <c r="M857" s="1229">
        <v>4500255196</v>
      </c>
      <c r="N857" s="1229" t="s">
        <v>7565</v>
      </c>
    </row>
    <row r="858" spans="1:14" ht="18" customHeight="1" x14ac:dyDescent="0.25">
      <c r="A858" s="119" t="s">
        <v>305</v>
      </c>
      <c r="B858" s="159">
        <v>41873</v>
      </c>
      <c r="C858" s="118" t="s">
        <v>6544</v>
      </c>
      <c r="D858" s="119" t="s">
        <v>49</v>
      </c>
      <c r="E858" s="162">
        <v>10245490</v>
      </c>
      <c r="F858" s="119">
        <v>27766979</v>
      </c>
      <c r="G858" s="119">
        <v>2705003</v>
      </c>
      <c r="H858" s="120" t="str">
        <f>IF(G858="","",VLOOKUP(G858,ARANCEL!$B$5:$D$121,2,FALSE))</f>
        <v>INCRUSTACION ESTETICA (ART-GLASS O CERAMICA)</v>
      </c>
      <c r="I858" s="121" t="s">
        <v>335</v>
      </c>
      <c r="J858" s="119">
        <v>1</v>
      </c>
      <c r="K858" s="122">
        <f>IF(G858="","",VLOOKUP(G858,ARANCEL!$B$5:$D$121,3,FALSE)*J858)</f>
        <v>15676</v>
      </c>
      <c r="L858" s="1229" t="s">
        <v>6905</v>
      </c>
      <c r="M858" s="1229">
        <v>4500249664</v>
      </c>
      <c r="N858" s="1229" t="s">
        <v>7114</v>
      </c>
    </row>
    <row r="859" spans="1:14" ht="18" customHeight="1" x14ac:dyDescent="0.25">
      <c r="A859" s="119" t="s">
        <v>305</v>
      </c>
      <c r="B859" s="159">
        <v>41905</v>
      </c>
      <c r="C859" s="118" t="s">
        <v>6544</v>
      </c>
      <c r="D859" s="119" t="s">
        <v>49</v>
      </c>
      <c r="E859" s="162">
        <v>10257153</v>
      </c>
      <c r="F859" s="119">
        <v>27766979</v>
      </c>
      <c r="G859" s="119">
        <v>2705003</v>
      </c>
      <c r="H859" s="120" t="str">
        <f>IF(G859="","",VLOOKUP(G859,ARANCEL!$B$5:$D$121,2,FALSE))</f>
        <v>INCRUSTACION ESTETICA (ART-GLASS O CERAMICA)</v>
      </c>
      <c r="I859" s="121" t="s">
        <v>324</v>
      </c>
      <c r="J859" s="119">
        <v>1</v>
      </c>
      <c r="K859" s="122">
        <f>IF(G859="","",VLOOKUP(G859,ARANCEL!$B$5:$D$121,3,FALSE)*J859)</f>
        <v>15676</v>
      </c>
      <c r="L859" s="1229" t="s">
        <v>7548</v>
      </c>
      <c r="M859" s="1229">
        <v>4500254511</v>
      </c>
      <c r="N859" s="1229" t="s">
        <v>7555</v>
      </c>
    </row>
    <row r="860" spans="1:14" ht="18" customHeight="1" x14ac:dyDescent="0.25">
      <c r="A860" s="169" t="s">
        <v>313</v>
      </c>
      <c r="B860" s="159">
        <v>41789</v>
      </c>
      <c r="C860" s="118" t="s">
        <v>4792</v>
      </c>
      <c r="D860" s="119" t="s">
        <v>1060</v>
      </c>
      <c r="E860" s="162">
        <v>10202451</v>
      </c>
      <c r="F860" s="119">
        <v>26426346</v>
      </c>
      <c r="G860" s="119">
        <v>2708011</v>
      </c>
      <c r="H860" s="120" t="str">
        <f>IF(G860="","",VLOOKUP(G860,ARANCEL!$B$5:$D$121,2,FALSE))</f>
        <v xml:space="preserve">MODELO DE ESTUDIO </v>
      </c>
      <c r="I860" s="121"/>
      <c r="J860" s="119">
        <v>1</v>
      </c>
      <c r="K860" s="122">
        <f>IF(G860="","",VLOOKUP(G860,ARANCEL!$B$5:$D$121,3,FALSE)*J860)</f>
        <v>1507</v>
      </c>
      <c r="L860" s="1229" t="s">
        <v>5292</v>
      </c>
      <c r="M860" s="1229">
        <v>4500235321</v>
      </c>
      <c r="N860" s="1229">
        <v>9404</v>
      </c>
    </row>
    <row r="861" spans="1:14" ht="18" customHeight="1" x14ac:dyDescent="0.25">
      <c r="A861" s="119" t="s">
        <v>305</v>
      </c>
      <c r="B861" s="159">
        <v>41789</v>
      </c>
      <c r="C861" s="118" t="s">
        <v>4792</v>
      </c>
      <c r="D861" s="119" t="s">
        <v>1060</v>
      </c>
      <c r="E861" s="162">
        <v>10202451</v>
      </c>
      <c r="F861" s="119">
        <v>26426346</v>
      </c>
      <c r="G861" s="119">
        <v>2707001</v>
      </c>
      <c r="H861" s="120" t="str">
        <f>IF(G861="","",VLOOKUP(G861,ARANCEL!$B$5:$D$121,2,FALSE))</f>
        <v xml:space="preserve">PLANO DE RELAJACION </v>
      </c>
      <c r="I861" s="121" t="s">
        <v>306</v>
      </c>
      <c r="J861" s="119">
        <v>1</v>
      </c>
      <c r="K861" s="122">
        <f>IF(G861="","",VLOOKUP(G861,ARANCEL!$B$5:$D$121,3,FALSE)*J861)</f>
        <v>9221</v>
      </c>
      <c r="L861" s="1229" t="s">
        <v>5292</v>
      </c>
      <c r="M861" s="1229">
        <v>4500235321</v>
      </c>
      <c r="N861" s="1229">
        <v>9404</v>
      </c>
    </row>
    <row r="862" spans="1:14" ht="18" customHeight="1" x14ac:dyDescent="0.25">
      <c r="A862" s="119" t="s">
        <v>305</v>
      </c>
      <c r="B862" s="159">
        <v>41745</v>
      </c>
      <c r="C862" s="118" t="s">
        <v>900</v>
      </c>
      <c r="D862" s="119" t="s">
        <v>51</v>
      </c>
      <c r="E862" s="162">
        <v>10188753</v>
      </c>
      <c r="F862" s="119">
        <v>25851923</v>
      </c>
      <c r="G862" s="119">
        <v>2704005</v>
      </c>
      <c r="H862" s="120" t="str">
        <f>IF(G862="","",VLOOKUP(G862,ARANCEL!$B$5:$D$121,2,FALSE))</f>
        <v>PROVISORIO</v>
      </c>
      <c r="I862" s="121" t="s">
        <v>618</v>
      </c>
      <c r="J862" s="119">
        <v>1</v>
      </c>
      <c r="K862" s="122">
        <f>IF(G862="","",VLOOKUP(G862,ARANCEL!$B$5:$D$121,3,FALSE)*J862)</f>
        <v>3250</v>
      </c>
      <c r="L862" s="1229" t="s">
        <v>4612</v>
      </c>
      <c r="M862" s="1229">
        <v>4500229950</v>
      </c>
      <c r="N862" s="1229">
        <v>9173</v>
      </c>
    </row>
    <row r="863" spans="1:14" ht="18" customHeight="1" x14ac:dyDescent="0.25">
      <c r="A863" s="119" t="s">
        <v>305</v>
      </c>
      <c r="B863" s="159">
        <v>41745</v>
      </c>
      <c r="C863" s="118" t="s">
        <v>900</v>
      </c>
      <c r="D863" s="119" t="s">
        <v>51</v>
      </c>
      <c r="E863" s="162">
        <v>10188753</v>
      </c>
      <c r="F863" s="119">
        <v>25851923</v>
      </c>
      <c r="G863" s="119">
        <v>2704003</v>
      </c>
      <c r="H863" s="120" t="str">
        <f>IF(G863="","",VLOOKUP(G863,ARANCEL!$B$5:$D$121,2,FALSE))</f>
        <v xml:space="preserve">CORONA PERIFERICA CON PERNO MUÑON COLADO </v>
      </c>
      <c r="I863" s="121" t="s">
        <v>618</v>
      </c>
      <c r="J863" s="119">
        <v>1</v>
      </c>
      <c r="K863" s="122">
        <f>IF(G863="","",VLOOKUP(G863,ARANCEL!$B$5:$D$121,3,FALSE)*J863)</f>
        <v>32612</v>
      </c>
      <c r="L863" s="1229" t="s">
        <v>4612</v>
      </c>
      <c r="M863" s="1229">
        <v>4500229950</v>
      </c>
      <c r="N863" s="1229">
        <v>9173</v>
      </c>
    </row>
    <row r="864" spans="1:14" ht="18" customHeight="1" x14ac:dyDescent="0.25">
      <c r="A864" s="169" t="s">
        <v>313</v>
      </c>
      <c r="B864" s="159">
        <v>41808</v>
      </c>
      <c r="C864" s="118" t="s">
        <v>5739</v>
      </c>
      <c r="D864" s="119"/>
      <c r="E864" s="162">
        <v>10211910</v>
      </c>
      <c r="F864" s="119">
        <v>26863419</v>
      </c>
      <c r="G864" s="119">
        <v>2706001</v>
      </c>
      <c r="H864" s="120" t="str">
        <f>IF(G864="","",VLOOKUP(G864,ARANCEL!$B$5:$D$121,2,FALSE))</f>
        <v xml:space="preserve">PROTESIS TOTAL ACRILICA </v>
      </c>
      <c r="I864" s="121"/>
      <c r="J864" s="119">
        <v>1</v>
      </c>
      <c r="K864" s="122">
        <f>IF(G864="","",VLOOKUP(G864,ARANCEL!$B$5:$D$121,3,FALSE)*J864)</f>
        <v>18668</v>
      </c>
      <c r="L864" s="1229" t="s">
        <v>5742</v>
      </c>
      <c r="M864" s="1229">
        <v>4500239309</v>
      </c>
      <c r="N864" s="1229" t="s">
        <v>5749</v>
      </c>
    </row>
    <row r="865" spans="1:14" ht="18" customHeight="1" x14ac:dyDescent="0.25">
      <c r="A865" s="169" t="s">
        <v>313</v>
      </c>
      <c r="B865" s="159">
        <v>41808</v>
      </c>
      <c r="C865" s="118" t="s">
        <v>5739</v>
      </c>
      <c r="D865" s="119"/>
      <c r="E865" s="162">
        <v>10211910</v>
      </c>
      <c r="F865" s="119">
        <v>26863419</v>
      </c>
      <c r="G865" s="119">
        <v>2706008</v>
      </c>
      <c r="H865" s="120" t="str">
        <f>IF(G865="","",VLOOKUP(G865,ARANCEL!$B$5:$D$121,2,FALSE))</f>
        <v xml:space="preserve">PROTESIS METALICA TERMINADA </v>
      </c>
      <c r="I865" s="121"/>
      <c r="J865" s="119">
        <v>1</v>
      </c>
      <c r="K865" s="122">
        <f>IF(G865="","",VLOOKUP(G865,ARANCEL!$B$5:$D$121,3,FALSE)*J865)</f>
        <v>39483</v>
      </c>
      <c r="L865" s="1229" t="s">
        <v>5742</v>
      </c>
      <c r="M865" s="1229">
        <v>4500239309</v>
      </c>
      <c r="N865" s="1229" t="s">
        <v>5749</v>
      </c>
    </row>
    <row r="866" spans="1:14" ht="18" customHeight="1" x14ac:dyDescent="0.25">
      <c r="A866" s="119" t="s">
        <v>305</v>
      </c>
      <c r="B866" s="159">
        <v>41779</v>
      </c>
      <c r="C866" s="118" t="s">
        <v>4564</v>
      </c>
      <c r="D866" s="119" t="s">
        <v>53</v>
      </c>
      <c r="E866" s="162">
        <v>10198849</v>
      </c>
      <c r="F866" s="119">
        <v>25828009</v>
      </c>
      <c r="G866" s="119">
        <v>2705003</v>
      </c>
      <c r="H866" s="120" t="str">
        <f>IF(G866="","",VLOOKUP(G866,ARANCEL!$B$5:$D$121,2,FALSE))</f>
        <v>INCRUSTACION ESTETICA (ART-GLASS O CERAMICA)</v>
      </c>
      <c r="I866" s="121" t="s">
        <v>315</v>
      </c>
      <c r="J866" s="119">
        <v>2</v>
      </c>
      <c r="K866" s="122">
        <f>IF(G866="","",VLOOKUP(G866,ARANCEL!$B$5:$D$121,3,FALSE)*J866)</f>
        <v>31352</v>
      </c>
      <c r="L866" s="1229" t="s">
        <v>5292</v>
      </c>
      <c r="M866" s="1229">
        <v>4500235338</v>
      </c>
      <c r="N866" s="1229">
        <v>9393</v>
      </c>
    </row>
    <row r="867" spans="1:14" ht="18" customHeight="1" x14ac:dyDescent="0.25">
      <c r="A867" s="119" t="s">
        <v>305</v>
      </c>
      <c r="B867" s="159">
        <v>41849</v>
      </c>
      <c r="C867" s="118" t="s">
        <v>6020</v>
      </c>
      <c r="D867" s="119" t="s">
        <v>706</v>
      </c>
      <c r="E867" s="162">
        <v>10232054</v>
      </c>
      <c r="F867" s="119">
        <v>27661487</v>
      </c>
      <c r="G867" s="119">
        <v>2707001</v>
      </c>
      <c r="H867" s="120" t="str">
        <f>IF(G867="","",VLOOKUP(G867,ARANCEL!$B$5:$D$121,2,FALSE))</f>
        <v xml:space="preserve">PLANO DE RELAJACION </v>
      </c>
      <c r="I867" s="121" t="s">
        <v>306</v>
      </c>
      <c r="J867" s="119">
        <v>1</v>
      </c>
      <c r="K867" s="122">
        <f>IF(G867="","",VLOOKUP(G867,ARANCEL!$B$5:$D$121,3,FALSE)*J867)</f>
        <v>9221</v>
      </c>
      <c r="L867" s="1229" t="s">
        <v>6017</v>
      </c>
      <c r="M867" s="1229">
        <v>4500245416</v>
      </c>
      <c r="N867" s="1229">
        <v>9805</v>
      </c>
    </row>
    <row r="868" spans="1:14" ht="18" customHeight="1" x14ac:dyDescent="0.25">
      <c r="A868" s="169" t="s">
        <v>305</v>
      </c>
      <c r="B868" s="159">
        <v>41849</v>
      </c>
      <c r="C868" s="118" t="s">
        <v>6020</v>
      </c>
      <c r="D868" s="119" t="s">
        <v>706</v>
      </c>
      <c r="E868" s="162">
        <v>10232054</v>
      </c>
      <c r="F868" s="119">
        <v>27661487</v>
      </c>
      <c r="G868" s="119">
        <v>2708011</v>
      </c>
      <c r="H868" s="120" t="str">
        <f>IF(G868="","",VLOOKUP(G868,ARANCEL!$B$5:$D$121,2,FALSE))</f>
        <v xml:space="preserve">MODELO DE ESTUDIO </v>
      </c>
      <c r="I868" s="121" t="s">
        <v>306</v>
      </c>
      <c r="J868" s="119">
        <v>1</v>
      </c>
      <c r="K868" s="122">
        <f>IF(G868="","",VLOOKUP(G868,ARANCEL!$B$5:$D$121,3,FALSE)*J868)</f>
        <v>1507</v>
      </c>
      <c r="L868" s="1229" t="s">
        <v>6017</v>
      </c>
      <c r="M868" s="1229">
        <v>4500245416</v>
      </c>
      <c r="N868" s="1229">
        <v>9805</v>
      </c>
    </row>
    <row r="869" spans="1:14" ht="18" customHeight="1" x14ac:dyDescent="0.25">
      <c r="A869" s="119" t="s">
        <v>305</v>
      </c>
      <c r="B869" s="159">
        <v>41751</v>
      </c>
      <c r="C869" s="118" t="s">
        <v>899</v>
      </c>
      <c r="D869" s="119" t="s">
        <v>51</v>
      </c>
      <c r="E869" s="162">
        <v>10190896</v>
      </c>
      <c r="F869" s="119">
        <v>26031405</v>
      </c>
      <c r="G869" s="119">
        <v>2704005</v>
      </c>
      <c r="H869" s="120" t="str">
        <f>IF(G869="","",VLOOKUP(G869,ARANCEL!$B$5:$D$121,2,FALSE))</f>
        <v>PROVISORIO</v>
      </c>
      <c r="I869" s="121" t="s">
        <v>311</v>
      </c>
      <c r="J869" s="119">
        <v>1</v>
      </c>
      <c r="K869" s="122">
        <f>IF(G869="","",VLOOKUP(G869,ARANCEL!$B$5:$D$121,3,FALSE)*J869)</f>
        <v>3250</v>
      </c>
      <c r="L869" s="1229" t="s">
        <v>4612</v>
      </c>
      <c r="M869" s="1229">
        <v>4500229953</v>
      </c>
      <c r="N869" s="1229">
        <v>9175</v>
      </c>
    </row>
    <row r="870" spans="1:14" ht="18" customHeight="1" x14ac:dyDescent="0.25">
      <c r="A870" s="119" t="s">
        <v>305</v>
      </c>
      <c r="B870" s="159">
        <v>41751</v>
      </c>
      <c r="C870" s="118" t="s">
        <v>899</v>
      </c>
      <c r="D870" s="119" t="s">
        <v>51</v>
      </c>
      <c r="E870" s="162">
        <v>10190896</v>
      </c>
      <c r="F870" s="119">
        <v>26031405</v>
      </c>
      <c r="G870" s="119">
        <v>2704003</v>
      </c>
      <c r="H870" s="120" t="str">
        <f>IF(G870="","",VLOOKUP(G870,ARANCEL!$B$5:$D$121,2,FALSE))</f>
        <v xml:space="preserve">CORONA PERIFERICA CON PERNO MUÑON COLADO </v>
      </c>
      <c r="I870" s="121" t="s">
        <v>311</v>
      </c>
      <c r="J870" s="119">
        <v>1</v>
      </c>
      <c r="K870" s="122">
        <f>IF(G870="","",VLOOKUP(G870,ARANCEL!$B$5:$D$121,3,FALSE)*J870)</f>
        <v>32612</v>
      </c>
      <c r="L870" s="1229" t="s">
        <v>4612</v>
      </c>
      <c r="M870" s="1229">
        <v>4500229953</v>
      </c>
      <c r="N870" s="1229">
        <v>9175</v>
      </c>
    </row>
    <row r="871" spans="1:14" ht="18" customHeight="1" x14ac:dyDescent="0.25">
      <c r="A871" s="119" t="s">
        <v>305</v>
      </c>
      <c r="B871" s="159">
        <v>41659</v>
      </c>
      <c r="C871" s="118" t="s">
        <v>1111</v>
      </c>
      <c r="D871" s="119" t="s">
        <v>50</v>
      </c>
      <c r="E871" s="162">
        <v>10169849</v>
      </c>
      <c r="F871" s="119">
        <v>22672801</v>
      </c>
      <c r="G871" s="119">
        <v>2704005</v>
      </c>
      <c r="H871" s="120" t="str">
        <f>IF(G871="","",VLOOKUP(G871,ARANCEL!$B$5:$D$121,2,FALSE))</f>
        <v>PROVISORIO</v>
      </c>
      <c r="I871" s="121" t="s">
        <v>317</v>
      </c>
      <c r="J871" s="119">
        <v>1</v>
      </c>
      <c r="K871" s="122">
        <f>IF(G871="","",VLOOKUP(G871,ARANCEL!$B$5:$D$121,3,FALSE)*J871)</f>
        <v>3250</v>
      </c>
      <c r="L871" s="1229" t="s">
        <v>2842</v>
      </c>
      <c r="M871" s="1229">
        <v>4500216187</v>
      </c>
      <c r="N871" s="1229">
        <v>8382</v>
      </c>
    </row>
    <row r="872" spans="1:14" ht="18" customHeight="1" x14ac:dyDescent="0.25">
      <c r="A872" s="169" t="s">
        <v>305</v>
      </c>
      <c r="B872" s="159">
        <v>41831</v>
      </c>
      <c r="C872" s="118" t="s">
        <v>5710</v>
      </c>
      <c r="D872" s="119" t="s">
        <v>50</v>
      </c>
      <c r="E872" s="162">
        <v>10224994</v>
      </c>
      <c r="F872" s="119">
        <v>22672801</v>
      </c>
      <c r="G872" s="119">
        <v>2704003</v>
      </c>
      <c r="H872" s="120" t="str">
        <f>IF(G872="","",VLOOKUP(G872,ARANCEL!$B$5:$D$121,2,FALSE))</f>
        <v xml:space="preserve">CORONA PERIFERICA CON PERNO MUÑON COLADO </v>
      </c>
      <c r="I872" s="121" t="s">
        <v>317</v>
      </c>
      <c r="J872" s="119">
        <v>1</v>
      </c>
      <c r="K872" s="122">
        <f>IF(G872="","",VLOOKUP(G872,ARANCEL!$B$5:$D$121,3,FALSE)*J872)</f>
        <v>32612</v>
      </c>
      <c r="L872" s="1229" t="s">
        <v>6017</v>
      </c>
      <c r="M872" s="1229">
        <v>4500243244</v>
      </c>
      <c r="N872" s="1229">
        <v>9785</v>
      </c>
    </row>
    <row r="873" spans="1:14" ht="18" customHeight="1" x14ac:dyDescent="0.25">
      <c r="A873" s="119" t="s">
        <v>305</v>
      </c>
      <c r="B873" s="159">
        <v>41863</v>
      </c>
      <c r="C873" s="118" t="s">
        <v>6385</v>
      </c>
      <c r="D873" s="119" t="s">
        <v>706</v>
      </c>
      <c r="E873" s="162">
        <v>10240826</v>
      </c>
      <c r="F873" s="119">
        <v>26888466</v>
      </c>
      <c r="G873" s="119">
        <v>2707003</v>
      </c>
      <c r="H873" s="120" t="str">
        <f>IF(G873="","",VLOOKUP(G873,ARANCEL!$B$5:$D$121,2,FALSE))</f>
        <v xml:space="preserve">ESTAMPADO </v>
      </c>
      <c r="I873" s="121" t="s">
        <v>342</v>
      </c>
      <c r="J873" s="119">
        <v>1</v>
      </c>
      <c r="K873" s="122">
        <f>IF(G873="","",VLOOKUP(G873,ARANCEL!$B$5:$D$121,3,FALSE)*J873)</f>
        <v>6028</v>
      </c>
      <c r="L873" s="1229" t="s">
        <v>6905</v>
      </c>
      <c r="M873" s="1229">
        <v>4500249664</v>
      </c>
      <c r="N873" s="1229" t="s">
        <v>7114</v>
      </c>
    </row>
    <row r="874" spans="1:14" ht="18" customHeight="1" x14ac:dyDescent="0.25">
      <c r="A874" s="119" t="s">
        <v>305</v>
      </c>
      <c r="B874" s="159">
        <v>41921</v>
      </c>
      <c r="C874" s="118" t="s">
        <v>6385</v>
      </c>
      <c r="D874" s="119" t="s">
        <v>706</v>
      </c>
      <c r="E874" s="162">
        <v>10261248</v>
      </c>
      <c r="F874" s="119">
        <v>26888466</v>
      </c>
      <c r="G874" s="119">
        <v>2707001</v>
      </c>
      <c r="H874" s="120" t="s">
        <v>208</v>
      </c>
      <c r="I874" s="121" t="s">
        <v>306</v>
      </c>
      <c r="J874" s="119">
        <v>1</v>
      </c>
      <c r="K874" s="122">
        <v>9221</v>
      </c>
      <c r="L874" s="1229" t="s">
        <v>8279</v>
      </c>
      <c r="M874" s="1229">
        <v>4500257377</v>
      </c>
      <c r="N874" s="1229" t="s">
        <v>8280</v>
      </c>
    </row>
    <row r="875" spans="1:14" ht="18" customHeight="1" x14ac:dyDescent="0.25">
      <c r="A875" s="119" t="s">
        <v>305</v>
      </c>
      <c r="B875" s="159">
        <v>41737</v>
      </c>
      <c r="C875" s="118" t="s">
        <v>898</v>
      </c>
      <c r="D875" s="119" t="s">
        <v>58</v>
      </c>
      <c r="E875" s="162">
        <v>10186336</v>
      </c>
      <c r="F875" s="119">
        <v>24862809</v>
      </c>
      <c r="G875" s="119">
        <v>2705003</v>
      </c>
      <c r="H875" s="120" t="str">
        <f>IF(G875="","",VLOOKUP(G875,ARANCEL!$B$5:$D$121,2,FALSE))</f>
        <v>INCRUSTACION ESTETICA (ART-GLASS O CERAMICA)</v>
      </c>
      <c r="I875" s="121" t="s">
        <v>618</v>
      </c>
      <c r="J875" s="119">
        <v>1</v>
      </c>
      <c r="K875" s="122">
        <f>IF(G875="","",VLOOKUP(G875,ARANCEL!$B$5:$D$121,3,FALSE)*J875)</f>
        <v>15676</v>
      </c>
      <c r="L875" s="1229" t="s">
        <v>4612</v>
      </c>
      <c r="M875" s="1229">
        <v>4500229934</v>
      </c>
      <c r="N875" s="1229">
        <v>9168</v>
      </c>
    </row>
    <row r="876" spans="1:14" ht="18" customHeight="1" x14ac:dyDescent="0.25">
      <c r="A876" s="119" t="s">
        <v>305</v>
      </c>
      <c r="B876" s="159">
        <v>41646</v>
      </c>
      <c r="C876" s="118" t="s">
        <v>1092</v>
      </c>
      <c r="D876" s="119" t="s">
        <v>54</v>
      </c>
      <c r="E876" s="162">
        <v>10168566</v>
      </c>
      <c r="F876" s="119">
        <v>22740368</v>
      </c>
      <c r="G876" s="119">
        <v>2704005</v>
      </c>
      <c r="H876" s="120" t="str">
        <f>IF(G876="","",VLOOKUP(G876,ARANCEL!$B$5:$D$121,2,FALSE))</f>
        <v>PROVISORIO</v>
      </c>
      <c r="I876" s="121" t="s">
        <v>1091</v>
      </c>
      <c r="J876" s="119">
        <v>2</v>
      </c>
      <c r="K876" s="122">
        <f>IF(G876="","",VLOOKUP(G876,ARANCEL!$B$5:$D$121,3,FALSE)*J876)</f>
        <v>6500</v>
      </c>
      <c r="L876" s="1229" t="s">
        <v>2842</v>
      </c>
      <c r="M876" s="1229">
        <v>4500216183</v>
      </c>
      <c r="N876" s="1229">
        <v>8376</v>
      </c>
    </row>
    <row r="877" spans="1:14" ht="18" customHeight="1" x14ac:dyDescent="0.25">
      <c r="A877" s="119" t="s">
        <v>606</v>
      </c>
      <c r="B877" s="164">
        <v>42030</v>
      </c>
      <c r="C877" s="118" t="s">
        <v>1092</v>
      </c>
      <c r="D877" s="119" t="s">
        <v>54</v>
      </c>
      <c r="E877" s="162">
        <v>10313064</v>
      </c>
      <c r="F877" s="119">
        <v>22740368</v>
      </c>
      <c r="G877" s="119">
        <v>2702048</v>
      </c>
      <c r="H877" s="120" t="str">
        <f>IF(G877="","",VLOOKUP(G877,ARANCEL!$B$5:$D$121,2,FALSE))</f>
        <v xml:space="preserve">SERVICIO LAB. IMPLANTE CORONA CEMENTADA/ATORNILLADA </v>
      </c>
      <c r="I877" s="121" t="s">
        <v>1091</v>
      </c>
      <c r="J877" s="169">
        <v>2</v>
      </c>
      <c r="K877" s="122">
        <f>IF(G877="","",VLOOKUP(G877,ARANCEL!$B$5:$D$121,3,FALSE)*J877)</f>
        <v>87714</v>
      </c>
      <c r="L877" s="1235" t="str">
        <f>IF(E877="","","IMPAGO")</f>
        <v>IMPAGO</v>
      </c>
      <c r="M877" s="1235" t="str">
        <f>IF(L877="IMPAGO","SIN O.C.","")</f>
        <v>SIN O.C.</v>
      </c>
      <c r="N877" s="1235" t="str">
        <f>IF(L877="IMPAGO","SIN FACT.","")</f>
        <v>SIN FACT.</v>
      </c>
    </row>
    <row r="878" spans="1:14" ht="18" customHeight="1" x14ac:dyDescent="0.25">
      <c r="A878" s="119" t="s">
        <v>305</v>
      </c>
      <c r="B878" s="159">
        <v>41886</v>
      </c>
      <c r="C878" s="118" t="s">
        <v>6881</v>
      </c>
      <c r="D878" s="119" t="s">
        <v>52</v>
      </c>
      <c r="E878" s="162">
        <v>10253131</v>
      </c>
      <c r="F878" s="119">
        <v>27612276</v>
      </c>
      <c r="G878" s="119">
        <v>2704005</v>
      </c>
      <c r="H878" s="120" t="str">
        <f>IF(G878="","",VLOOKUP(G878,ARANCEL!$B$5:$D$121,2,FALSE))</f>
        <v>PROVISORIO</v>
      </c>
      <c r="I878" s="121" t="s">
        <v>618</v>
      </c>
      <c r="J878" s="119">
        <v>1</v>
      </c>
      <c r="K878" s="122">
        <f>IF(G878="","",VLOOKUP(G878,ARANCEL!$B$5:$D$121,3,FALSE)*J878)</f>
        <v>3250</v>
      </c>
      <c r="L878" s="1229" t="s">
        <v>6905</v>
      </c>
      <c r="M878" s="1229">
        <v>4500251067</v>
      </c>
      <c r="N878" s="1229" t="s">
        <v>7145</v>
      </c>
    </row>
    <row r="879" spans="1:14" ht="18" customHeight="1" x14ac:dyDescent="0.25">
      <c r="A879" s="119" t="s">
        <v>305</v>
      </c>
      <c r="B879" s="159">
        <v>41893</v>
      </c>
      <c r="C879" s="118" t="s">
        <v>6881</v>
      </c>
      <c r="D879" s="119" t="s">
        <v>52</v>
      </c>
      <c r="E879" s="162">
        <v>10255411</v>
      </c>
      <c r="F879" s="119">
        <v>27612276</v>
      </c>
      <c r="G879" s="119">
        <v>2704003</v>
      </c>
      <c r="H879" s="120" t="str">
        <f>IF(G879="","",VLOOKUP(G879,ARANCEL!$B$5:$D$121,2,FALSE))</f>
        <v xml:space="preserve">CORONA PERIFERICA CON PERNO MUÑON COLADO </v>
      </c>
      <c r="I879" s="121" t="s">
        <v>618</v>
      </c>
      <c r="J879" s="119">
        <v>1</v>
      </c>
      <c r="K879" s="122">
        <f>IF(G879="","",VLOOKUP(G879,ARANCEL!$B$5:$D$121,3,FALSE)*J879)</f>
        <v>32612</v>
      </c>
      <c r="L879" s="1229" t="s">
        <v>7548</v>
      </c>
      <c r="M879" s="1229">
        <v>4500254511</v>
      </c>
      <c r="N879" s="1229" t="s">
        <v>7555</v>
      </c>
    </row>
    <row r="880" spans="1:14" ht="18" customHeight="1" x14ac:dyDescent="0.25">
      <c r="A880" s="119" t="s">
        <v>305</v>
      </c>
      <c r="B880" s="159">
        <v>41642</v>
      </c>
      <c r="C880" s="118" t="s">
        <v>708</v>
      </c>
      <c r="D880" s="119" t="s">
        <v>58</v>
      </c>
      <c r="E880" s="162">
        <v>10168373</v>
      </c>
      <c r="F880" s="119">
        <v>24203839</v>
      </c>
      <c r="G880" s="119">
        <v>2704005</v>
      </c>
      <c r="H880" s="120" t="str">
        <f>IF(G880="","",VLOOKUP(G880,ARANCEL!$B$5:$D$121,2,FALSE))</f>
        <v>PROVISORIO</v>
      </c>
      <c r="I880" s="121" t="s">
        <v>324</v>
      </c>
      <c r="J880" s="119">
        <v>1</v>
      </c>
      <c r="K880" s="122">
        <f>IF(G880="","",VLOOKUP(G880,ARANCEL!$B$5:$D$121,3,FALSE)*J880)</f>
        <v>3250</v>
      </c>
      <c r="L880" s="1236" t="s">
        <v>597</v>
      </c>
      <c r="M880" s="1236">
        <v>4500211652</v>
      </c>
      <c r="N880" s="1236">
        <v>8174</v>
      </c>
    </row>
    <row r="881" spans="1:14" ht="18" customHeight="1" x14ac:dyDescent="0.25">
      <c r="A881" s="119" t="s">
        <v>305</v>
      </c>
      <c r="B881" s="159">
        <v>41659</v>
      </c>
      <c r="C881" s="118" t="s">
        <v>708</v>
      </c>
      <c r="D881" s="119" t="s">
        <v>58</v>
      </c>
      <c r="E881" s="162">
        <v>10169802</v>
      </c>
      <c r="F881" s="119">
        <v>24203839</v>
      </c>
      <c r="G881" s="119">
        <v>2705003</v>
      </c>
      <c r="H881" s="120" t="str">
        <f>IF(G881="","",VLOOKUP(G881,ARANCEL!$B$5:$D$121,2,FALSE))</f>
        <v>INCRUSTACION ESTETICA (ART-GLASS O CERAMICA)</v>
      </c>
      <c r="I881" s="121" t="s">
        <v>308</v>
      </c>
      <c r="J881" s="119">
        <v>1</v>
      </c>
      <c r="K881" s="122">
        <f>IF(G881="","",VLOOKUP(G881,ARANCEL!$B$5:$D$121,3,FALSE)*J881)</f>
        <v>15676</v>
      </c>
      <c r="L881" s="1229" t="s">
        <v>2842</v>
      </c>
      <c r="M881" s="1229">
        <v>4500216187</v>
      </c>
      <c r="N881" s="1229">
        <v>8382</v>
      </c>
    </row>
    <row r="882" spans="1:14" ht="18" customHeight="1" x14ac:dyDescent="0.25">
      <c r="A882" s="119" t="s">
        <v>305</v>
      </c>
      <c r="B882" s="159">
        <v>41666</v>
      </c>
      <c r="C882" s="118" t="s">
        <v>708</v>
      </c>
      <c r="D882" s="119" t="s">
        <v>58</v>
      </c>
      <c r="E882" s="162">
        <v>10170290</v>
      </c>
      <c r="F882" s="119">
        <v>24203839</v>
      </c>
      <c r="G882" s="119">
        <v>2704016</v>
      </c>
      <c r="H882" s="120" t="str">
        <f>IF(G882="","",VLOOKUP(G882,ARANCEL!$B$5:$D$121,2,FALSE))</f>
        <v xml:space="preserve">CORONA PROCERA </v>
      </c>
      <c r="I882" s="121" t="s">
        <v>684</v>
      </c>
      <c r="J882" s="119">
        <v>2</v>
      </c>
      <c r="K882" s="122">
        <f>IF(G882="","",VLOOKUP(G882,ARANCEL!$B$5:$D$121,3,FALSE)*J882)</f>
        <v>116954</v>
      </c>
      <c r="L882" s="1229" t="s">
        <v>2842</v>
      </c>
      <c r="M882" s="1229">
        <v>4500216189</v>
      </c>
      <c r="N882" s="1229">
        <v>8384</v>
      </c>
    </row>
    <row r="883" spans="1:14" ht="18" customHeight="1" x14ac:dyDescent="0.25">
      <c r="A883" s="119" t="s">
        <v>305</v>
      </c>
      <c r="B883" s="159">
        <v>41773</v>
      </c>
      <c r="C883" s="118" t="s">
        <v>4466</v>
      </c>
      <c r="D883" s="119" t="s">
        <v>86</v>
      </c>
      <c r="E883" s="162">
        <v>10196691</v>
      </c>
      <c r="F883" s="119">
        <v>26396202</v>
      </c>
      <c r="G883" s="119">
        <v>2705003</v>
      </c>
      <c r="H883" s="120" t="str">
        <f>IF(G883="","",VLOOKUP(G883,ARANCEL!$B$5:$D$121,2,FALSE))</f>
        <v>INCRUSTACION ESTETICA (ART-GLASS O CERAMICA)</v>
      </c>
      <c r="I883" s="121" t="s">
        <v>326</v>
      </c>
      <c r="J883" s="119">
        <v>1</v>
      </c>
      <c r="K883" s="122">
        <f>IF(G883="","",VLOOKUP(G883,ARANCEL!$B$5:$D$121,3,FALSE)*J883)</f>
        <v>15676</v>
      </c>
      <c r="L883" s="1229" t="s">
        <v>5292</v>
      </c>
      <c r="M883" s="1229">
        <v>4500235340</v>
      </c>
      <c r="N883" s="1229">
        <v>9394</v>
      </c>
    </row>
    <row r="884" spans="1:14" ht="18" customHeight="1" x14ac:dyDescent="0.25">
      <c r="A884" s="119" t="s">
        <v>305</v>
      </c>
      <c r="B884" s="159">
        <v>41849</v>
      </c>
      <c r="C884" s="118" t="s">
        <v>6088</v>
      </c>
      <c r="D884" s="119" t="s">
        <v>57</v>
      </c>
      <c r="E884" s="162">
        <v>10233182</v>
      </c>
      <c r="F884" s="119">
        <v>26372906</v>
      </c>
      <c r="G884" s="119">
        <v>2705003</v>
      </c>
      <c r="H884" s="120" t="str">
        <f>IF(G884="","",VLOOKUP(G884,ARANCEL!$B$5:$D$121,2,FALSE))</f>
        <v>INCRUSTACION ESTETICA (ART-GLASS O CERAMICA)</v>
      </c>
      <c r="I884" s="121" t="s">
        <v>312</v>
      </c>
      <c r="J884" s="119">
        <v>1</v>
      </c>
      <c r="K884" s="122">
        <f>IF(G884="","",VLOOKUP(G884,ARANCEL!$B$5:$D$121,3,FALSE)*J884)</f>
        <v>15676</v>
      </c>
      <c r="L884" s="1229" t="s">
        <v>6017</v>
      </c>
      <c r="M884" s="1229">
        <v>4500245416</v>
      </c>
      <c r="N884" s="1229">
        <v>9805</v>
      </c>
    </row>
    <row r="885" spans="1:14" ht="18" customHeight="1" x14ac:dyDescent="0.25">
      <c r="A885" s="119" t="s">
        <v>305</v>
      </c>
      <c r="B885" s="159">
        <v>41766</v>
      </c>
      <c r="C885" s="118" t="s">
        <v>4324</v>
      </c>
      <c r="D885" s="119" t="s">
        <v>804</v>
      </c>
      <c r="E885" s="162">
        <v>10194103</v>
      </c>
      <c r="F885" s="119">
        <v>26230276</v>
      </c>
      <c r="G885" s="119">
        <v>2705003</v>
      </c>
      <c r="H885" s="120" t="str">
        <f>IF(G885="","",VLOOKUP(G885,ARANCEL!$B$5:$D$121,2,FALSE))</f>
        <v>INCRUSTACION ESTETICA (ART-GLASS O CERAMICA)</v>
      </c>
      <c r="I885" s="121" t="s">
        <v>618</v>
      </c>
      <c r="J885" s="119">
        <v>1</v>
      </c>
      <c r="K885" s="122">
        <f>IF(G885="","",VLOOKUP(G885,ARANCEL!$B$5:$D$121,3,FALSE)*J885)</f>
        <v>15676</v>
      </c>
      <c r="L885" s="1229" t="s">
        <v>4612</v>
      </c>
      <c r="M885" s="1229">
        <v>4500229959</v>
      </c>
      <c r="N885" s="1229">
        <v>9177</v>
      </c>
    </row>
    <row r="886" spans="1:14" ht="18" customHeight="1" x14ac:dyDescent="0.25">
      <c r="A886" s="119" t="s">
        <v>305</v>
      </c>
      <c r="B886" s="159">
        <v>41666</v>
      </c>
      <c r="C886" s="118" t="s">
        <v>704</v>
      </c>
      <c r="D886" s="119" t="s">
        <v>52</v>
      </c>
      <c r="E886" s="162">
        <v>10170455</v>
      </c>
      <c r="F886" s="119">
        <v>24562851</v>
      </c>
      <c r="G886" s="119">
        <v>2705003</v>
      </c>
      <c r="H886" s="120" t="str">
        <f>IF(G886="","",VLOOKUP(G886,ARANCEL!$B$5:$D$121,2,FALSE))</f>
        <v>INCRUSTACION ESTETICA (ART-GLASS O CERAMICA)</v>
      </c>
      <c r="I886" s="121" t="s">
        <v>746</v>
      </c>
      <c r="J886" s="119">
        <v>2</v>
      </c>
      <c r="K886" s="122">
        <f>IF(G886="","",VLOOKUP(G886,ARANCEL!$B$5:$D$121,3,FALSE)*J886)</f>
        <v>31352</v>
      </c>
      <c r="L886" s="1229" t="s">
        <v>2842</v>
      </c>
      <c r="M886" s="1229">
        <v>4500216189</v>
      </c>
      <c r="N886" s="1229">
        <v>8384</v>
      </c>
    </row>
    <row r="887" spans="1:14" ht="18.75" customHeight="1" x14ac:dyDescent="0.25">
      <c r="A887" s="119" t="s">
        <v>305</v>
      </c>
      <c r="B887" s="159">
        <v>41869</v>
      </c>
      <c r="C887" s="118" t="s">
        <v>6473</v>
      </c>
      <c r="D887" s="119" t="s">
        <v>2193</v>
      </c>
      <c r="E887" s="162">
        <v>10244422</v>
      </c>
      <c r="F887" s="119">
        <v>27987841</v>
      </c>
      <c r="G887" s="119">
        <v>2704005</v>
      </c>
      <c r="H887" s="120" t="str">
        <f>IF(G887="","",VLOOKUP(G887,ARANCEL!$B$5:$D$121,2,FALSE))</f>
        <v>PROVISORIO</v>
      </c>
      <c r="I887" s="121" t="s">
        <v>323</v>
      </c>
      <c r="J887" s="119">
        <v>1</v>
      </c>
      <c r="K887" s="122">
        <f>IF(G887="","",VLOOKUP(G887,ARANCEL!$B$5:$D$121,3,FALSE)*J887)</f>
        <v>3250</v>
      </c>
      <c r="L887" s="1229" t="s">
        <v>6905</v>
      </c>
      <c r="M887" s="1229">
        <v>4500249664</v>
      </c>
      <c r="N887" s="1229" t="s">
        <v>7114</v>
      </c>
    </row>
    <row r="888" spans="1:14" ht="18" customHeight="1" x14ac:dyDescent="0.25">
      <c r="A888" s="119" t="s">
        <v>305</v>
      </c>
      <c r="B888" s="159">
        <v>41880</v>
      </c>
      <c r="C888" s="118" t="s">
        <v>6473</v>
      </c>
      <c r="D888" s="119" t="s">
        <v>2193</v>
      </c>
      <c r="E888" s="162">
        <v>10249366</v>
      </c>
      <c r="F888" s="119">
        <v>26321469</v>
      </c>
      <c r="G888" s="119">
        <v>2705003</v>
      </c>
      <c r="H888" s="120" t="str">
        <f>IF(G888="","",VLOOKUP(G888,ARANCEL!$B$5:$D$121,2,FALSE))</f>
        <v>INCRUSTACION ESTETICA (ART-GLASS O CERAMICA)</v>
      </c>
      <c r="I888" s="121" t="s">
        <v>308</v>
      </c>
      <c r="J888" s="119">
        <v>1</v>
      </c>
      <c r="K888" s="122">
        <f>IF(G888="","",VLOOKUP(G888,ARANCEL!$B$5:$D$121,3,FALSE)*J888)</f>
        <v>15676</v>
      </c>
      <c r="L888" s="1229" t="s">
        <v>6905</v>
      </c>
      <c r="M888" s="1229">
        <v>4500251067</v>
      </c>
      <c r="N888" s="1229" t="s">
        <v>7145</v>
      </c>
    </row>
    <row r="889" spans="1:14" ht="18" customHeight="1" x14ac:dyDescent="0.25">
      <c r="A889" s="119" t="s">
        <v>305</v>
      </c>
      <c r="B889" s="164">
        <v>41927</v>
      </c>
      <c r="C889" s="118" t="s">
        <v>6473</v>
      </c>
      <c r="D889" s="119" t="s">
        <v>2193</v>
      </c>
      <c r="E889" s="162">
        <v>10267496</v>
      </c>
      <c r="F889" s="119">
        <v>27987841</v>
      </c>
      <c r="G889" s="119">
        <v>2704016</v>
      </c>
      <c r="H889" s="120" t="str">
        <f>IF(G889="","",VLOOKUP(G889,ARANCEL!$B$5:$D$121,2,FALSE))</f>
        <v xml:space="preserve">CORONA PROCERA </v>
      </c>
      <c r="I889" s="121" t="s">
        <v>323</v>
      </c>
      <c r="J889" s="119">
        <v>1</v>
      </c>
      <c r="K889" s="122">
        <f>IF(G889="","",VLOOKUP(G889,ARANCEL!$B$5:$D$121,3,FALSE)*J889)</f>
        <v>58477</v>
      </c>
      <c r="L889" s="1229" t="s">
        <v>8279</v>
      </c>
      <c r="M889" s="1229">
        <v>4500257377</v>
      </c>
      <c r="N889" s="1229" t="s">
        <v>8280</v>
      </c>
    </row>
    <row r="890" spans="1:14" ht="18" customHeight="1" x14ac:dyDescent="0.25">
      <c r="A890" s="165" t="s">
        <v>305</v>
      </c>
      <c r="B890" s="159">
        <v>41947</v>
      </c>
      <c r="C890" s="118" t="s">
        <v>6473</v>
      </c>
      <c r="D890" s="119" t="s">
        <v>2193</v>
      </c>
      <c r="E890" s="171">
        <v>10275836</v>
      </c>
      <c r="F890" s="119">
        <v>26321469</v>
      </c>
      <c r="G890" s="119">
        <v>2705003</v>
      </c>
      <c r="H890" s="120" t="str">
        <f>IF(G890="","",VLOOKUP(G890,ARANCEL!$B$5:$D$121,2,FALSE))</f>
        <v>INCRUSTACION ESTETICA (ART-GLASS O CERAMICA)</v>
      </c>
      <c r="I890" s="121" t="s">
        <v>326</v>
      </c>
      <c r="J890" s="119">
        <v>1</v>
      </c>
      <c r="K890" s="122">
        <f>IF(G890="","",VLOOKUP(G890,ARANCEL!$B$5:$D$121,3,FALSE)*J890)</f>
        <v>15676</v>
      </c>
      <c r="L890" s="1229" t="s">
        <v>8279</v>
      </c>
      <c r="M890" s="1229">
        <v>4500260619</v>
      </c>
      <c r="N890" s="1229" t="s">
        <v>8294</v>
      </c>
    </row>
    <row r="891" spans="1:14" ht="18" customHeight="1" x14ac:dyDescent="0.25">
      <c r="A891" s="119" t="s">
        <v>305</v>
      </c>
      <c r="B891" s="159">
        <v>41648</v>
      </c>
      <c r="C891" s="118" t="s">
        <v>1020</v>
      </c>
      <c r="D891" s="119" t="s">
        <v>57</v>
      </c>
      <c r="E891" s="162">
        <v>10168628</v>
      </c>
      <c r="F891" s="119">
        <v>24528293</v>
      </c>
      <c r="G891" s="119">
        <v>2704005</v>
      </c>
      <c r="H891" s="120" t="str">
        <f>IF(G891="","",VLOOKUP(G891,ARANCEL!$B$5:$D$121,2,FALSE))</f>
        <v>PROVISORIO</v>
      </c>
      <c r="I891" s="121" t="s">
        <v>312</v>
      </c>
      <c r="J891" s="119">
        <v>1</v>
      </c>
      <c r="K891" s="122">
        <f>IF(G891="","",VLOOKUP(G891,ARANCEL!$B$5:$D$121,3,FALSE)*J891)</f>
        <v>3250</v>
      </c>
      <c r="L891" s="1229" t="s">
        <v>2842</v>
      </c>
      <c r="M891" s="1229">
        <v>4500216184</v>
      </c>
      <c r="N891" s="1229">
        <v>8378</v>
      </c>
    </row>
    <row r="892" spans="1:14" ht="18" customHeight="1" x14ac:dyDescent="0.25">
      <c r="A892" s="119" t="s">
        <v>305</v>
      </c>
      <c r="B892" s="159">
        <v>41716</v>
      </c>
      <c r="C892" s="118" t="s">
        <v>1020</v>
      </c>
      <c r="D892" s="119" t="s">
        <v>57</v>
      </c>
      <c r="E892" s="162">
        <v>10182209</v>
      </c>
      <c r="F892" s="119">
        <v>24528293</v>
      </c>
      <c r="G892" s="119">
        <v>2704006</v>
      </c>
      <c r="H892" s="120" t="str">
        <f>IF(G892="","",VLOOKUP(G892,ARANCEL!$B$5:$D$121,2,FALSE))</f>
        <v xml:space="preserve">CERAMICA ALUMINOSA ANTERIOR O POSTERIOR </v>
      </c>
      <c r="I892" s="121" t="s">
        <v>312</v>
      </c>
      <c r="J892" s="119">
        <v>1</v>
      </c>
      <c r="K892" s="122">
        <f>IF(G892="","",VLOOKUP(G892,ARANCEL!$B$5:$D$121,3,FALSE)*J892)</f>
        <v>31487</v>
      </c>
      <c r="L892" s="1229" t="s">
        <v>3058</v>
      </c>
      <c r="M892" s="1229">
        <v>4500225621</v>
      </c>
      <c r="N892" s="1229">
        <v>8906</v>
      </c>
    </row>
    <row r="893" spans="1:14" ht="18" customHeight="1" x14ac:dyDescent="0.25">
      <c r="A893" s="119" t="s">
        <v>305</v>
      </c>
      <c r="B893" s="159">
        <v>41801</v>
      </c>
      <c r="C893" s="118" t="s">
        <v>5041</v>
      </c>
      <c r="D893" s="119" t="s">
        <v>50</v>
      </c>
      <c r="E893" s="162">
        <v>10209212</v>
      </c>
      <c r="F893" s="119">
        <v>26494678</v>
      </c>
      <c r="G893" s="119">
        <v>2704005</v>
      </c>
      <c r="H893" s="120" t="str">
        <f>IF(G893="","",VLOOKUP(G893,ARANCEL!$B$5:$D$121,2,FALSE))</f>
        <v>PROVISORIO</v>
      </c>
      <c r="I893" s="121" t="s">
        <v>319</v>
      </c>
      <c r="J893" s="119">
        <v>1</v>
      </c>
      <c r="K893" s="122">
        <f>IF(G893="","",VLOOKUP(G893,ARANCEL!$B$5:$D$121,3,FALSE)*J893)</f>
        <v>3250</v>
      </c>
      <c r="L893" s="1229" t="s">
        <v>5742</v>
      </c>
      <c r="M893" s="1229">
        <v>4500239309</v>
      </c>
      <c r="N893" s="1229" t="s">
        <v>5749</v>
      </c>
    </row>
    <row r="894" spans="1:14" ht="18" customHeight="1" x14ac:dyDescent="0.25">
      <c r="A894" s="119" t="s">
        <v>305</v>
      </c>
      <c r="B894" s="159">
        <v>41848</v>
      </c>
      <c r="C894" s="118" t="s">
        <v>5041</v>
      </c>
      <c r="D894" s="119" t="s">
        <v>50</v>
      </c>
      <c r="E894" s="162">
        <v>10232867</v>
      </c>
      <c r="F894" s="119">
        <v>26494678</v>
      </c>
      <c r="G894" s="119">
        <v>2704003</v>
      </c>
      <c r="H894" s="120" t="str">
        <f>IF(G894="","",VLOOKUP(G894,ARANCEL!$B$5:$D$121,2,FALSE))</f>
        <v xml:space="preserve">CORONA PERIFERICA CON PERNO MUÑON COLADO </v>
      </c>
      <c r="I894" s="121" t="s">
        <v>319</v>
      </c>
      <c r="J894" s="119">
        <v>1</v>
      </c>
      <c r="K894" s="122">
        <f>IF(G894="","",VLOOKUP(G894,ARANCEL!$B$5:$D$121,3,FALSE)*J894)</f>
        <v>32612</v>
      </c>
      <c r="L894" s="1229" t="s">
        <v>6017</v>
      </c>
      <c r="M894" s="1229">
        <v>4500245416</v>
      </c>
      <c r="N894" s="1229">
        <v>9805</v>
      </c>
    </row>
    <row r="895" spans="1:14" ht="18" customHeight="1" x14ac:dyDescent="0.25">
      <c r="A895" s="119" t="s">
        <v>305</v>
      </c>
      <c r="B895" s="159">
        <v>41729</v>
      </c>
      <c r="C895" s="118" t="s">
        <v>3694</v>
      </c>
      <c r="D895" s="119" t="s">
        <v>63</v>
      </c>
      <c r="E895" s="162">
        <v>10185713</v>
      </c>
      <c r="F895" s="119">
        <v>25507235</v>
      </c>
      <c r="G895" s="119">
        <v>2708011</v>
      </c>
      <c r="H895" s="120" t="str">
        <f>IF(G895="","",VLOOKUP(G895,ARANCEL!$B$5:$D$121,2,FALSE))</f>
        <v xml:space="preserve">MODELO DE ESTUDIO </v>
      </c>
      <c r="I895" s="121" t="s">
        <v>702</v>
      </c>
      <c r="J895" s="119">
        <v>2</v>
      </c>
      <c r="K895" s="122">
        <f>IF(G895="","",VLOOKUP(G895,ARANCEL!$B$5:$D$121,3,FALSE)*J895)</f>
        <v>3014</v>
      </c>
      <c r="L895" s="1229" t="s">
        <v>3058</v>
      </c>
      <c r="M895" s="1229">
        <v>4500225626</v>
      </c>
      <c r="N895" s="1229">
        <v>8910</v>
      </c>
    </row>
    <row r="896" spans="1:14" ht="18" customHeight="1" x14ac:dyDescent="0.25">
      <c r="A896" s="119" t="s">
        <v>305</v>
      </c>
      <c r="B896" s="159">
        <v>41787</v>
      </c>
      <c r="C896" s="118" t="s">
        <v>4726</v>
      </c>
      <c r="D896" s="119" t="s">
        <v>54</v>
      </c>
      <c r="E896" s="162">
        <v>10201889</v>
      </c>
      <c r="F896" s="119">
        <v>26483882</v>
      </c>
      <c r="G896" s="119">
        <v>2704005</v>
      </c>
      <c r="H896" s="120" t="str">
        <f>IF(G896="","",VLOOKUP(G896,ARANCEL!$B$5:$D$121,2,FALSE))</f>
        <v>PROVISORIO</v>
      </c>
      <c r="I896" s="121" t="s">
        <v>309</v>
      </c>
      <c r="J896" s="119">
        <v>1</v>
      </c>
      <c r="K896" s="122">
        <f>IF(G896="","",VLOOKUP(G896,ARANCEL!$B$5:$D$121,3,FALSE)*J896)</f>
        <v>3250</v>
      </c>
      <c r="L896" s="1229" t="s">
        <v>5292</v>
      </c>
      <c r="M896" s="1229">
        <v>4500235330</v>
      </c>
      <c r="N896" s="1229">
        <v>9391</v>
      </c>
    </row>
    <row r="897" spans="1:14" ht="18" customHeight="1" x14ac:dyDescent="0.25">
      <c r="A897" s="119" t="s">
        <v>305</v>
      </c>
      <c r="B897" s="159">
        <v>41920</v>
      </c>
      <c r="C897" s="118" t="s">
        <v>7478</v>
      </c>
      <c r="D897" s="119" t="s">
        <v>54</v>
      </c>
      <c r="E897" s="162">
        <v>10260863</v>
      </c>
      <c r="F897" s="119">
        <v>26483882</v>
      </c>
      <c r="G897" s="119">
        <v>2702048</v>
      </c>
      <c r="H897" s="120" t="str">
        <f>IF(G897="","",VLOOKUP(G897,ARANCEL!$B$5:$D$121,2,FALSE))</f>
        <v xml:space="preserve">SERVICIO LAB. IMPLANTE CORONA CEMENTADA/ATORNILLADA </v>
      </c>
      <c r="I897" s="121" t="s">
        <v>309</v>
      </c>
      <c r="J897" s="119">
        <v>1</v>
      </c>
      <c r="K897" s="122">
        <f>IF(G897="","",VLOOKUP(G897,ARANCEL!$B$5:$D$121,3,FALSE)*J897)</f>
        <v>43857</v>
      </c>
      <c r="L897" s="1229" t="s">
        <v>8279</v>
      </c>
      <c r="M897" s="1229">
        <v>4500257377</v>
      </c>
      <c r="N897" s="1229" t="s">
        <v>8280</v>
      </c>
    </row>
    <row r="898" spans="1:14" ht="18" customHeight="1" x14ac:dyDescent="0.25">
      <c r="A898" s="119" t="s">
        <v>305</v>
      </c>
      <c r="B898" s="164">
        <v>41978</v>
      </c>
      <c r="C898" s="118" t="s">
        <v>8819</v>
      </c>
      <c r="D898" s="119" t="s">
        <v>2193</v>
      </c>
      <c r="E898" s="162">
        <v>10301639</v>
      </c>
      <c r="F898" s="119">
        <v>29067015</v>
      </c>
      <c r="G898" s="119">
        <v>2705003</v>
      </c>
      <c r="H898" s="120" t="str">
        <f>IF(G898="","",VLOOKUP(G898,ARANCEL!$B$5:$D$121,2,FALSE))</f>
        <v>INCRUSTACION ESTETICA (ART-GLASS O CERAMICA)</v>
      </c>
      <c r="I898" s="121" t="s">
        <v>318</v>
      </c>
      <c r="J898" s="119">
        <v>1</v>
      </c>
      <c r="K898" s="122">
        <f>IF(G898="","",VLOOKUP(G898,ARANCEL!$B$5:$D$121,3,FALSE)*J898)</f>
        <v>15676</v>
      </c>
      <c r="L898" s="1349" t="s">
        <v>9431</v>
      </c>
      <c r="M898" s="1349">
        <v>4500269103</v>
      </c>
      <c r="N898" s="1349" t="s">
        <v>9457</v>
      </c>
    </row>
    <row r="899" spans="1:14" ht="18" customHeight="1" x14ac:dyDescent="0.25">
      <c r="A899" s="119" t="s">
        <v>305</v>
      </c>
      <c r="B899" s="159">
        <v>41834</v>
      </c>
      <c r="C899" s="118" t="s">
        <v>5707</v>
      </c>
      <c r="D899" s="119" t="s">
        <v>51</v>
      </c>
      <c r="E899" s="162">
        <v>10224713</v>
      </c>
      <c r="F899" s="119">
        <v>24275365</v>
      </c>
      <c r="G899" s="119">
        <v>2702048</v>
      </c>
      <c r="H899" s="120" t="str">
        <f>IF(G899="","",VLOOKUP(G899,ARANCEL!$B$5:$D$121,2,FALSE))</f>
        <v xml:space="preserve">SERVICIO LAB. IMPLANTE CORONA CEMENTADA/ATORNILLADA </v>
      </c>
      <c r="I899" s="121" t="s">
        <v>312</v>
      </c>
      <c r="J899" s="119">
        <v>1</v>
      </c>
      <c r="K899" s="122">
        <f>IF(G899="","",VLOOKUP(G899,ARANCEL!$B$5:$D$121,3,FALSE)*J899)</f>
        <v>43857</v>
      </c>
      <c r="L899" s="1229" t="s">
        <v>6017</v>
      </c>
      <c r="M899" s="1229">
        <v>4500243244</v>
      </c>
      <c r="N899" s="1229">
        <v>9785</v>
      </c>
    </row>
    <row r="900" spans="1:14" ht="18" customHeight="1" x14ac:dyDescent="0.25">
      <c r="A900" s="119" t="s">
        <v>305</v>
      </c>
      <c r="B900" s="159">
        <v>41892</v>
      </c>
      <c r="C900" s="118" t="s">
        <v>6952</v>
      </c>
      <c r="D900" s="119" t="s">
        <v>51</v>
      </c>
      <c r="E900" s="162">
        <v>10254539</v>
      </c>
      <c r="F900" s="119">
        <v>24762952</v>
      </c>
      <c r="G900" s="119">
        <v>2702048</v>
      </c>
      <c r="H900" s="120" t="str">
        <f>IF(G900="","",VLOOKUP(G900,ARANCEL!$B$5:$D$121,2,FALSE))</f>
        <v xml:space="preserve">SERVICIO LAB. IMPLANTE CORONA CEMENTADA/ATORNILLADA </v>
      </c>
      <c r="I900" s="121" t="s">
        <v>745</v>
      </c>
      <c r="J900" s="119">
        <v>2</v>
      </c>
      <c r="K900" s="122">
        <f>IF(G900="","",VLOOKUP(G900,ARANCEL!$B$5:$D$121,3,FALSE)*J900)</f>
        <v>87714</v>
      </c>
      <c r="L900" s="1229" t="s">
        <v>7548</v>
      </c>
      <c r="M900" s="1229">
        <v>4500254511</v>
      </c>
      <c r="N900" s="1229" t="s">
        <v>7555</v>
      </c>
    </row>
    <row r="901" spans="1:14" ht="18" customHeight="1" x14ac:dyDescent="0.25">
      <c r="A901" s="119" t="s">
        <v>305</v>
      </c>
      <c r="B901" s="159">
        <v>41796</v>
      </c>
      <c r="C901" s="118" t="s">
        <v>4949</v>
      </c>
      <c r="D901" s="119" t="s">
        <v>58</v>
      </c>
      <c r="E901" s="162">
        <v>10206086</v>
      </c>
      <c r="F901" s="119">
        <v>26402419</v>
      </c>
      <c r="G901" s="119">
        <v>2705003</v>
      </c>
      <c r="H901" s="120" t="str">
        <f>IF(G901="","",VLOOKUP(G901,ARANCEL!$B$5:$D$121,2,FALSE))</f>
        <v>INCRUSTACION ESTETICA (ART-GLASS O CERAMICA)</v>
      </c>
      <c r="I901" s="121" t="s">
        <v>308</v>
      </c>
      <c r="J901" s="119">
        <v>1</v>
      </c>
      <c r="K901" s="122">
        <f>IF(G901="","",VLOOKUP(G901,ARANCEL!$B$5:$D$121,3,FALSE)*J901)</f>
        <v>15676</v>
      </c>
      <c r="L901" s="1229" t="s">
        <v>5742</v>
      </c>
      <c r="M901" s="1229">
        <v>4500239302</v>
      </c>
      <c r="N901" s="1229" t="s">
        <v>5748</v>
      </c>
    </row>
    <row r="902" spans="1:14" ht="18" customHeight="1" x14ac:dyDescent="0.25">
      <c r="A902" s="119" t="s">
        <v>305</v>
      </c>
      <c r="B902" s="159">
        <v>41905</v>
      </c>
      <c r="C902" s="118" t="s">
        <v>7211</v>
      </c>
      <c r="D902" s="119" t="s">
        <v>4678</v>
      </c>
      <c r="E902" s="162">
        <v>10257078</v>
      </c>
      <c r="F902" s="119">
        <v>28359839</v>
      </c>
      <c r="G902" s="119">
        <v>2704002</v>
      </c>
      <c r="H902" s="120" t="str">
        <f>IF(G902="","",VLOOKUP(G902,ARANCEL!$B$5:$D$121,2,FALSE))</f>
        <v xml:space="preserve">CORONA PERIFERICA </v>
      </c>
      <c r="I902" s="121" t="s">
        <v>316</v>
      </c>
      <c r="J902" s="119">
        <v>1</v>
      </c>
      <c r="K902" s="122">
        <f>IF(G902="","",VLOOKUP(G902,ARANCEL!$B$5:$D$121,3,FALSE)*J902)</f>
        <v>25865</v>
      </c>
      <c r="L902" s="1229" t="s">
        <v>7548</v>
      </c>
      <c r="M902" s="1229">
        <v>4500254511</v>
      </c>
      <c r="N902" s="1229" t="s">
        <v>7555</v>
      </c>
    </row>
    <row r="903" spans="1:14" ht="18" customHeight="1" x14ac:dyDescent="0.25">
      <c r="A903" s="119" t="s">
        <v>305</v>
      </c>
      <c r="B903" s="159">
        <v>41660</v>
      </c>
      <c r="C903" s="257" t="s">
        <v>896</v>
      </c>
      <c r="D903" s="255" t="s">
        <v>56</v>
      </c>
      <c r="E903" s="162">
        <v>10169546</v>
      </c>
      <c r="F903" s="255">
        <v>17886219</v>
      </c>
      <c r="G903" s="255">
        <v>2705003</v>
      </c>
      <c r="H903" s="120" t="str">
        <f>IF(G903="","",VLOOKUP(G903,ARANCEL!$B$5:$D$121,2,FALSE))</f>
        <v>INCRUSTACION ESTETICA (ART-GLASS O CERAMICA)</v>
      </c>
      <c r="I903" s="121" t="s">
        <v>317</v>
      </c>
      <c r="J903" s="119">
        <v>1</v>
      </c>
      <c r="K903" s="122">
        <f>IF(G903="","",VLOOKUP(G903,ARANCEL!$B$5:$D$121,3,FALSE)*J903)</f>
        <v>15676</v>
      </c>
      <c r="L903" s="1229" t="s">
        <v>2842</v>
      </c>
      <c r="M903" s="1229">
        <v>4500216187</v>
      </c>
      <c r="N903" s="1229">
        <v>8382</v>
      </c>
    </row>
    <row r="904" spans="1:14" ht="18" customHeight="1" x14ac:dyDescent="0.25">
      <c r="A904" s="119" t="s">
        <v>305</v>
      </c>
      <c r="B904" s="159">
        <v>41928</v>
      </c>
      <c r="C904" s="118" t="s">
        <v>7684</v>
      </c>
      <c r="D904" s="119" t="s">
        <v>58</v>
      </c>
      <c r="E904" s="162">
        <v>10266368</v>
      </c>
      <c r="F904" s="119">
        <v>28151842</v>
      </c>
      <c r="G904" s="119">
        <v>2705003</v>
      </c>
      <c r="H904" s="120" t="str">
        <f>IF(G904="","",VLOOKUP(G904,ARANCEL!$B$5:$D$121,2,FALSE))</f>
        <v>INCRUSTACION ESTETICA (ART-GLASS O CERAMICA)</v>
      </c>
      <c r="I904" s="121" t="s">
        <v>324</v>
      </c>
      <c r="J904" s="119">
        <v>1</v>
      </c>
      <c r="K904" s="122">
        <f>IF(G904="","",VLOOKUP(G904,ARANCEL!$B$5:$D$121,3,FALSE)*J904)</f>
        <v>15676</v>
      </c>
      <c r="L904" s="1229" t="s">
        <v>8279</v>
      </c>
      <c r="M904" s="1229">
        <v>4500257377</v>
      </c>
      <c r="N904" s="1229" t="s">
        <v>8280</v>
      </c>
    </row>
    <row r="905" spans="1:14" ht="18" customHeight="1" x14ac:dyDescent="0.25">
      <c r="A905" s="119" t="s">
        <v>305</v>
      </c>
      <c r="B905" s="159">
        <v>41803</v>
      </c>
      <c r="C905" s="118" t="s">
        <v>5045</v>
      </c>
      <c r="D905" s="119" t="s">
        <v>720</v>
      </c>
      <c r="E905" s="162">
        <v>10208959</v>
      </c>
      <c r="F905" s="119">
        <v>26788562</v>
      </c>
      <c r="G905" s="119">
        <v>2705003</v>
      </c>
      <c r="H905" s="120" t="str">
        <f>IF(G905="","",VLOOKUP(G905,ARANCEL!$B$5:$D$121,2,FALSE))</f>
        <v>INCRUSTACION ESTETICA (ART-GLASS O CERAMICA)</v>
      </c>
      <c r="I905" s="121" t="s">
        <v>322</v>
      </c>
      <c r="J905" s="119">
        <v>1</v>
      </c>
      <c r="K905" s="122">
        <f>IF(G905="","",VLOOKUP(G905,ARANCEL!$B$5:$D$121,3,FALSE)*J905)</f>
        <v>15676</v>
      </c>
      <c r="L905" s="1229" t="s">
        <v>5742</v>
      </c>
      <c r="M905" s="1229">
        <v>4500239302</v>
      </c>
      <c r="N905" s="1229" t="s">
        <v>5748</v>
      </c>
    </row>
    <row r="906" spans="1:14" ht="18" customHeight="1" x14ac:dyDescent="0.25">
      <c r="A906" s="119" t="s">
        <v>305</v>
      </c>
      <c r="B906" s="159">
        <v>41933</v>
      </c>
      <c r="C906" s="118" t="s">
        <v>7790</v>
      </c>
      <c r="D906" s="119" t="s">
        <v>58</v>
      </c>
      <c r="E906" s="162">
        <v>10268584</v>
      </c>
      <c r="F906" s="119">
        <v>29171971</v>
      </c>
      <c r="G906" s="119">
        <v>2704005</v>
      </c>
      <c r="H906" s="120" t="str">
        <f>IF(G906="","",VLOOKUP(G906,ARANCEL!$B$5:$D$121,2,FALSE))</f>
        <v>PROVISORIO</v>
      </c>
      <c r="I906" s="121" t="s">
        <v>322</v>
      </c>
      <c r="J906" s="119">
        <v>1</v>
      </c>
      <c r="K906" s="122">
        <f>IF(G906="","",VLOOKUP(G906,ARANCEL!$B$5:$D$121,3,FALSE)*J906)</f>
        <v>3250</v>
      </c>
      <c r="L906" s="1229" t="s">
        <v>8279</v>
      </c>
      <c r="M906" s="1229">
        <v>4500257377</v>
      </c>
      <c r="N906" s="1229" t="s">
        <v>8280</v>
      </c>
    </row>
    <row r="907" spans="1:14" ht="18" customHeight="1" x14ac:dyDescent="0.25">
      <c r="A907" s="119" t="s">
        <v>305</v>
      </c>
      <c r="B907" s="159">
        <v>41891</v>
      </c>
      <c r="C907" s="118" t="s">
        <v>6955</v>
      </c>
      <c r="D907" s="119" t="s">
        <v>804</v>
      </c>
      <c r="E907" s="162">
        <v>10254003</v>
      </c>
      <c r="F907" s="119">
        <v>27741706</v>
      </c>
      <c r="G907" s="119">
        <v>2704005</v>
      </c>
      <c r="H907" s="120" t="str">
        <f>IF(G907="","",VLOOKUP(G907,ARANCEL!$B$5:$D$121,2,FALSE))</f>
        <v>PROVISORIO</v>
      </c>
      <c r="I907" s="121" t="s">
        <v>329</v>
      </c>
      <c r="J907" s="119">
        <v>1</v>
      </c>
      <c r="K907" s="122">
        <f>IF(G907="","",VLOOKUP(G907,ARANCEL!$B$5:$D$121,3,FALSE)*J907)</f>
        <v>3250</v>
      </c>
      <c r="L907" s="1229" t="s">
        <v>6905</v>
      </c>
      <c r="M907" s="1229">
        <v>4500251067</v>
      </c>
      <c r="N907" s="1229" t="s">
        <v>7145</v>
      </c>
    </row>
    <row r="908" spans="1:14" ht="18" customHeight="1" x14ac:dyDescent="0.25">
      <c r="A908" s="255" t="s">
        <v>305</v>
      </c>
      <c r="B908" s="254">
        <v>41912</v>
      </c>
      <c r="C908" s="257" t="s">
        <v>6955</v>
      </c>
      <c r="D908" s="255" t="s">
        <v>804</v>
      </c>
      <c r="E908" s="258">
        <v>10258536</v>
      </c>
      <c r="F908" s="255">
        <v>27741706</v>
      </c>
      <c r="G908" s="255">
        <v>2704002</v>
      </c>
      <c r="H908" s="120" t="str">
        <f>IF(G908="","",VLOOKUP(G908,ARANCEL!$B$5:$D$121,2,FALSE))</f>
        <v xml:space="preserve">CORONA PERIFERICA </v>
      </c>
      <c r="I908" s="121" t="s">
        <v>329</v>
      </c>
      <c r="J908" s="119">
        <v>1</v>
      </c>
      <c r="K908" s="122">
        <f>IF(G908="","",VLOOKUP(G908,ARANCEL!$B$5:$D$121,3,FALSE)*J908)</f>
        <v>25865</v>
      </c>
      <c r="L908" s="1229" t="s">
        <v>7548</v>
      </c>
      <c r="M908" s="1229">
        <v>4500254511</v>
      </c>
      <c r="N908" s="1229" t="s">
        <v>7555</v>
      </c>
    </row>
    <row r="909" spans="1:14" ht="18" customHeight="1" x14ac:dyDescent="0.25">
      <c r="A909" s="255" t="s">
        <v>305</v>
      </c>
      <c r="B909" s="254">
        <v>41648</v>
      </c>
      <c r="C909" s="257" t="s">
        <v>1019</v>
      </c>
      <c r="D909" s="255" t="s">
        <v>86</v>
      </c>
      <c r="E909" s="258">
        <v>10168565</v>
      </c>
      <c r="F909" s="255">
        <v>23885931</v>
      </c>
      <c r="G909" s="255">
        <v>2705003</v>
      </c>
      <c r="H909" s="120" t="str">
        <f>IF(G909="","",VLOOKUP(G909,ARANCEL!$B$5:$D$121,2,FALSE))</f>
        <v>INCRUSTACION ESTETICA (ART-GLASS O CERAMICA)</v>
      </c>
      <c r="I909" s="121" t="s">
        <v>308</v>
      </c>
      <c r="J909" s="119">
        <v>1</v>
      </c>
      <c r="K909" s="122">
        <f>IF(G909="","",VLOOKUP(G909,ARANCEL!$B$5:$D$121,3,FALSE)*J909)</f>
        <v>15676</v>
      </c>
      <c r="L909" s="1229" t="s">
        <v>2842</v>
      </c>
      <c r="M909" s="1229">
        <v>4500216183</v>
      </c>
      <c r="N909" s="1229">
        <v>8376</v>
      </c>
    </row>
    <row r="910" spans="1:14" ht="18" customHeight="1" x14ac:dyDescent="0.25">
      <c r="A910" s="255" t="s">
        <v>305</v>
      </c>
      <c r="B910" s="254">
        <v>41887</v>
      </c>
      <c r="C910" s="257" t="s">
        <v>6834</v>
      </c>
      <c r="D910" s="255" t="s">
        <v>52</v>
      </c>
      <c r="E910" s="258">
        <v>10251958</v>
      </c>
      <c r="F910" s="255">
        <v>24835516</v>
      </c>
      <c r="G910" s="255">
        <v>2705003</v>
      </c>
      <c r="H910" s="120" t="str">
        <f>IF(G910="","",VLOOKUP(G910,ARANCEL!$B$5:$D$121,2,FALSE))</f>
        <v>INCRUSTACION ESTETICA (ART-GLASS O CERAMICA)</v>
      </c>
      <c r="I910" s="121" t="s">
        <v>308</v>
      </c>
      <c r="J910" s="119">
        <v>1</v>
      </c>
      <c r="K910" s="122">
        <f>IF(G910="","",VLOOKUP(G910,ARANCEL!$B$5:$D$121,3,FALSE)*J910)</f>
        <v>15676</v>
      </c>
      <c r="L910" s="1229" t="s">
        <v>6905</v>
      </c>
      <c r="M910" s="1229">
        <v>4500251067</v>
      </c>
      <c r="N910" s="1229" t="s">
        <v>7145</v>
      </c>
    </row>
    <row r="911" spans="1:14" ht="18" customHeight="1" x14ac:dyDescent="0.25">
      <c r="A911" s="412" t="s">
        <v>305</v>
      </c>
      <c r="B911" s="254">
        <v>41929</v>
      </c>
      <c r="C911" s="257" t="s">
        <v>6834</v>
      </c>
      <c r="D911" s="255" t="s">
        <v>52</v>
      </c>
      <c r="E911" s="258">
        <v>10268197</v>
      </c>
      <c r="F911" s="255">
        <v>24835516</v>
      </c>
      <c r="G911" s="255">
        <v>2705003</v>
      </c>
      <c r="H911" s="120" t="str">
        <f>IF(G911="","",VLOOKUP(G911,ARANCEL!$B$5:$D$121,2,FALSE))</f>
        <v>INCRUSTACION ESTETICA (ART-GLASS O CERAMICA)</v>
      </c>
      <c r="I911" s="121" t="s">
        <v>312</v>
      </c>
      <c r="J911" s="119">
        <v>1</v>
      </c>
      <c r="K911" s="122">
        <f>IF(G911="","",VLOOKUP(G911,ARANCEL!$B$5:$D$121,3,FALSE)*J911)</f>
        <v>15676</v>
      </c>
      <c r="L911" s="1229" t="s">
        <v>8279</v>
      </c>
      <c r="M911" s="1229">
        <v>4500257377</v>
      </c>
      <c r="N911" s="1229" t="s">
        <v>8280</v>
      </c>
    </row>
    <row r="912" spans="1:14" ht="18" customHeight="1" x14ac:dyDescent="0.25">
      <c r="A912" s="255" t="s">
        <v>305</v>
      </c>
      <c r="B912" s="254">
        <v>41680</v>
      </c>
      <c r="C912" s="257" t="s">
        <v>2754</v>
      </c>
      <c r="D912" s="255" t="s">
        <v>63</v>
      </c>
      <c r="E912" s="258">
        <v>10173634</v>
      </c>
      <c r="F912" s="255">
        <v>25008960</v>
      </c>
      <c r="G912" s="255">
        <v>2708011</v>
      </c>
      <c r="H912" s="120" t="str">
        <f>IF(G912="","",VLOOKUP(G912,ARANCEL!$B$5:$D$121,2,FALSE))</f>
        <v xml:space="preserve">MODELO DE ESTUDIO </v>
      </c>
      <c r="I912" s="121" t="s">
        <v>702</v>
      </c>
      <c r="J912" s="119">
        <v>2</v>
      </c>
      <c r="K912" s="122">
        <f>IF(G912="","",VLOOKUP(G912,ARANCEL!$B$5:$D$121,3,FALSE)*J912)</f>
        <v>3014</v>
      </c>
      <c r="L912" s="1229" t="s">
        <v>3438</v>
      </c>
      <c r="M912" s="1229">
        <v>4500220761</v>
      </c>
      <c r="N912" s="1229">
        <v>8606</v>
      </c>
    </row>
    <row r="913" spans="1:14" ht="18" customHeight="1" x14ac:dyDescent="0.25">
      <c r="A913" s="255" t="s">
        <v>305</v>
      </c>
      <c r="B913" s="254">
        <v>41858</v>
      </c>
      <c r="C913" s="257" t="s">
        <v>6264</v>
      </c>
      <c r="D913" s="255" t="s">
        <v>52</v>
      </c>
      <c r="E913" s="258">
        <v>10237852</v>
      </c>
      <c r="F913" s="255">
        <v>27728701</v>
      </c>
      <c r="G913" s="255">
        <v>2705003</v>
      </c>
      <c r="H913" s="120" t="str">
        <f>IF(G913="","",VLOOKUP(G913,ARANCEL!$B$5:$D$121,2,FALSE))</f>
        <v>INCRUSTACION ESTETICA (ART-GLASS O CERAMICA)</v>
      </c>
      <c r="I913" s="121" t="s">
        <v>643</v>
      </c>
      <c r="J913" s="119">
        <v>1</v>
      </c>
      <c r="K913" s="122">
        <f>IF(G913="","",VLOOKUP(G913,ARANCEL!$B$5:$D$121,3,FALSE)*J913)</f>
        <v>15676</v>
      </c>
      <c r="L913" s="1229" t="s">
        <v>6905</v>
      </c>
      <c r="M913" s="1229">
        <v>4500249664</v>
      </c>
      <c r="N913" s="1229" t="s">
        <v>7114</v>
      </c>
    </row>
    <row r="914" spans="1:14" ht="18" customHeight="1" x14ac:dyDescent="0.25">
      <c r="A914" s="255" t="s">
        <v>305</v>
      </c>
      <c r="B914" s="254">
        <v>41863</v>
      </c>
      <c r="C914" s="257" t="s">
        <v>6321</v>
      </c>
      <c r="D914" s="255" t="s">
        <v>52</v>
      </c>
      <c r="E914" s="258">
        <v>10239730</v>
      </c>
      <c r="F914" s="255">
        <v>26212921</v>
      </c>
      <c r="G914" s="255">
        <v>2704005</v>
      </c>
      <c r="H914" s="120" t="str">
        <f>IF(G914="","",VLOOKUP(G914,ARANCEL!$B$5:$D$121,2,FALSE))</f>
        <v>PROVISORIO</v>
      </c>
      <c r="I914" s="121" t="s">
        <v>316</v>
      </c>
      <c r="J914" s="119">
        <v>1</v>
      </c>
      <c r="K914" s="122">
        <f>IF(G914="","",VLOOKUP(G914,ARANCEL!$B$5:$D$121,3,FALSE)*J914)</f>
        <v>3250</v>
      </c>
      <c r="L914" s="1229" t="s">
        <v>6905</v>
      </c>
      <c r="M914" s="1229">
        <v>4500249664</v>
      </c>
      <c r="N914" s="1229" t="s">
        <v>7114</v>
      </c>
    </row>
    <row r="915" spans="1:14" ht="18" customHeight="1" x14ac:dyDescent="0.25">
      <c r="A915" s="255" t="s">
        <v>305</v>
      </c>
      <c r="B915" s="254">
        <v>41870</v>
      </c>
      <c r="C915" s="257" t="s">
        <v>6321</v>
      </c>
      <c r="D915" s="255" t="s">
        <v>52</v>
      </c>
      <c r="E915" s="258">
        <v>10243065</v>
      </c>
      <c r="F915" s="255">
        <v>26212921</v>
      </c>
      <c r="G915" s="255">
        <v>2704003</v>
      </c>
      <c r="H915" s="120" t="str">
        <f>IF(G915="","",VLOOKUP(G915,ARANCEL!$B$5:$D$121,2,FALSE))</f>
        <v xml:space="preserve">CORONA PERIFERICA CON PERNO MUÑON COLADO </v>
      </c>
      <c r="I915" s="121" t="s">
        <v>316</v>
      </c>
      <c r="J915" s="119">
        <v>1</v>
      </c>
      <c r="K915" s="122">
        <f>IF(G915="","",VLOOKUP(G915,ARANCEL!$B$5:$D$121,3,FALSE)*J915)</f>
        <v>32612</v>
      </c>
      <c r="L915" s="1229" t="s">
        <v>6905</v>
      </c>
      <c r="M915" s="1229">
        <v>4500249664</v>
      </c>
      <c r="N915" s="1229" t="s">
        <v>7114</v>
      </c>
    </row>
    <row r="916" spans="1:14" ht="18" customHeight="1" x14ac:dyDescent="0.25">
      <c r="A916" s="255" t="s">
        <v>305</v>
      </c>
      <c r="B916" s="254">
        <v>41873</v>
      </c>
      <c r="C916" s="257" t="s">
        <v>6631</v>
      </c>
      <c r="D916" s="255" t="s">
        <v>54</v>
      </c>
      <c r="E916" s="258">
        <v>10247801</v>
      </c>
      <c r="F916" s="255">
        <v>28168316</v>
      </c>
      <c r="G916" s="255">
        <v>2704005</v>
      </c>
      <c r="H916" s="120" t="str">
        <f>IF(G916="","",VLOOKUP(G916,ARANCEL!$B$5:$D$121,2,FALSE))</f>
        <v>PROVISORIO</v>
      </c>
      <c r="I916" s="121" t="s">
        <v>618</v>
      </c>
      <c r="J916" s="119">
        <v>1</v>
      </c>
      <c r="K916" s="122">
        <f>IF(G916="","",VLOOKUP(G916,ARANCEL!$B$5:$D$121,3,FALSE)*J916)</f>
        <v>3250</v>
      </c>
      <c r="L916" s="1229" t="s">
        <v>6905</v>
      </c>
      <c r="M916" s="1229">
        <v>4500249664</v>
      </c>
      <c r="N916" s="1229" t="s">
        <v>7114</v>
      </c>
    </row>
    <row r="917" spans="1:14" ht="18" customHeight="1" x14ac:dyDescent="0.25">
      <c r="A917" s="255" t="s">
        <v>305</v>
      </c>
      <c r="B917" s="254">
        <v>41878</v>
      </c>
      <c r="C917" s="257" t="s">
        <v>6631</v>
      </c>
      <c r="D917" s="255" t="s">
        <v>54</v>
      </c>
      <c r="E917" s="258">
        <v>10249003</v>
      </c>
      <c r="F917" s="255">
        <v>28168316</v>
      </c>
      <c r="G917" s="255">
        <v>2704003</v>
      </c>
      <c r="H917" s="120" t="str">
        <f>IF(G917="","",VLOOKUP(G917,ARANCEL!$B$5:$D$121,2,FALSE))</f>
        <v xml:space="preserve">CORONA PERIFERICA CON PERNO MUÑON COLADO </v>
      </c>
      <c r="I917" s="121" t="s">
        <v>618</v>
      </c>
      <c r="J917" s="119">
        <v>1</v>
      </c>
      <c r="K917" s="122">
        <f>IF(G917="","",VLOOKUP(G917,ARANCEL!$B$5:$D$121,3,FALSE)*J917)</f>
        <v>32612</v>
      </c>
      <c r="L917" s="1229" t="s">
        <v>6905</v>
      </c>
      <c r="M917" s="1229">
        <v>4500251067</v>
      </c>
      <c r="N917" s="1229" t="s">
        <v>7145</v>
      </c>
    </row>
    <row r="918" spans="1:14" ht="18" customHeight="1" x14ac:dyDescent="0.25">
      <c r="A918" s="255" t="s">
        <v>305</v>
      </c>
      <c r="B918" s="254">
        <v>41740</v>
      </c>
      <c r="C918" s="257" t="s">
        <v>3902</v>
      </c>
      <c r="D918" s="255" t="s">
        <v>50</v>
      </c>
      <c r="E918" s="258">
        <v>10188119</v>
      </c>
      <c r="F918" s="255">
        <v>25913595</v>
      </c>
      <c r="G918" s="255">
        <v>2704005</v>
      </c>
      <c r="H918" s="120" t="str">
        <f>IF(G918="","",VLOOKUP(G918,ARANCEL!$B$5:$D$121,2,FALSE))</f>
        <v>PROVISORIO</v>
      </c>
      <c r="I918" s="121" t="s">
        <v>760</v>
      </c>
      <c r="J918" s="119">
        <v>2</v>
      </c>
      <c r="K918" s="122">
        <f>IF(G918="","",VLOOKUP(G918,ARANCEL!$B$5:$D$121,3,FALSE)*J918)</f>
        <v>6500</v>
      </c>
      <c r="L918" s="1229" t="s">
        <v>6905</v>
      </c>
      <c r="M918" s="1229">
        <v>4500247644</v>
      </c>
      <c r="N918" s="1229" t="s">
        <v>7159</v>
      </c>
    </row>
    <row r="919" spans="1:14" ht="18" customHeight="1" x14ac:dyDescent="0.25">
      <c r="A919" s="255" t="s">
        <v>305</v>
      </c>
      <c r="B919" s="254">
        <v>41982</v>
      </c>
      <c r="C919" s="257" t="s">
        <v>8757</v>
      </c>
      <c r="D919" s="255" t="s">
        <v>49</v>
      </c>
      <c r="E919" s="258">
        <v>10292216</v>
      </c>
      <c r="F919" s="255">
        <v>28111128</v>
      </c>
      <c r="G919" s="255">
        <v>2705003</v>
      </c>
      <c r="H919" s="120" t="str">
        <f>IF(G919="","",VLOOKUP(G919,ARANCEL!$B$5:$D$121,2,FALSE))</f>
        <v>INCRUSTACION ESTETICA (ART-GLASS O CERAMICA)</v>
      </c>
      <c r="I919" s="121" t="s">
        <v>321</v>
      </c>
      <c r="J919" s="119">
        <v>1</v>
      </c>
      <c r="K919" s="122">
        <f>IF(G919="","",VLOOKUP(G919,ARANCEL!$B$5:$D$121,3,FALSE)*J919)</f>
        <v>15676</v>
      </c>
      <c r="L919" s="1349" t="s">
        <v>9431</v>
      </c>
      <c r="M919" s="1349">
        <v>4500269103</v>
      </c>
      <c r="N919" s="1349" t="s">
        <v>9457</v>
      </c>
    </row>
    <row r="920" spans="1:14" ht="18" customHeight="1" x14ac:dyDescent="0.25">
      <c r="A920" s="255" t="s">
        <v>305</v>
      </c>
      <c r="B920" s="254">
        <v>41670</v>
      </c>
      <c r="C920" s="257" t="s">
        <v>2593</v>
      </c>
      <c r="D920" s="255" t="s">
        <v>53</v>
      </c>
      <c r="E920" s="258">
        <v>10170949</v>
      </c>
      <c r="F920" s="255">
        <v>23934760</v>
      </c>
      <c r="G920" s="255">
        <v>2705003</v>
      </c>
      <c r="H920" s="120" t="str">
        <f>IF(G920="","",VLOOKUP(G920,ARANCEL!$B$5:$D$121,2,FALSE))</f>
        <v>INCRUSTACION ESTETICA (ART-GLASS O CERAMICA)</v>
      </c>
      <c r="I920" s="121" t="s">
        <v>317</v>
      </c>
      <c r="J920" s="119">
        <v>1</v>
      </c>
      <c r="K920" s="122">
        <f>IF(G920="","",VLOOKUP(G920,ARANCEL!$B$5:$D$121,3,FALSE)*J920)</f>
        <v>15676</v>
      </c>
      <c r="L920" s="1229" t="s">
        <v>2842</v>
      </c>
      <c r="M920" s="1229">
        <v>4500216197</v>
      </c>
      <c r="N920" s="1229">
        <v>8385</v>
      </c>
    </row>
    <row r="921" spans="1:14" ht="18" customHeight="1" x14ac:dyDescent="0.25">
      <c r="A921" s="255" t="s">
        <v>305</v>
      </c>
      <c r="B921" s="254">
        <v>41683</v>
      </c>
      <c r="C921" s="257" t="s">
        <v>1076</v>
      </c>
      <c r="D921" s="255" t="s">
        <v>59</v>
      </c>
      <c r="E921" s="258">
        <v>10174183</v>
      </c>
      <c r="F921" s="255">
        <v>25026219</v>
      </c>
      <c r="G921" s="255">
        <v>2704005</v>
      </c>
      <c r="H921" s="120" t="str">
        <f>IF(G921="","",VLOOKUP(G921,ARANCEL!$B$5:$D$121,2,FALSE))</f>
        <v>PROVISORIO</v>
      </c>
      <c r="I921" s="121" t="s">
        <v>319</v>
      </c>
      <c r="J921" s="119">
        <v>1</v>
      </c>
      <c r="K921" s="122">
        <f>IF(G921="","",VLOOKUP(G921,ARANCEL!$B$5:$D$121,3,FALSE)*J921)</f>
        <v>3250</v>
      </c>
      <c r="L921" s="1229" t="s">
        <v>3438</v>
      </c>
      <c r="M921" s="1229">
        <v>4500220762</v>
      </c>
      <c r="N921" s="1229">
        <v>8607</v>
      </c>
    </row>
    <row r="922" spans="1:14" ht="18" customHeight="1" x14ac:dyDescent="0.25">
      <c r="A922" s="255" t="s">
        <v>305</v>
      </c>
      <c r="B922" s="254">
        <v>41683</v>
      </c>
      <c r="C922" s="257" t="s">
        <v>1076</v>
      </c>
      <c r="D922" s="255" t="s">
        <v>59</v>
      </c>
      <c r="E922" s="258">
        <v>10174183</v>
      </c>
      <c r="F922" s="255">
        <v>25026219</v>
      </c>
      <c r="G922" s="255">
        <v>2704003</v>
      </c>
      <c r="H922" s="120" t="str">
        <f>IF(G922="","",VLOOKUP(G922,ARANCEL!$B$5:$D$121,2,FALSE))</f>
        <v xml:space="preserve">CORONA PERIFERICA CON PERNO MUÑON COLADO </v>
      </c>
      <c r="I922" s="121" t="s">
        <v>319</v>
      </c>
      <c r="J922" s="119">
        <v>1</v>
      </c>
      <c r="K922" s="122">
        <f>IF(G922="","",VLOOKUP(G922,ARANCEL!$B$5:$D$121,3,FALSE)*J922)</f>
        <v>32612</v>
      </c>
      <c r="L922" s="1229" t="s">
        <v>3438</v>
      </c>
      <c r="M922" s="1229">
        <v>4500220762</v>
      </c>
      <c r="N922" s="1229">
        <v>8607</v>
      </c>
    </row>
    <row r="923" spans="1:14" ht="18" customHeight="1" x14ac:dyDescent="0.25">
      <c r="A923" s="412" t="s">
        <v>305</v>
      </c>
      <c r="B923" s="254">
        <v>41683</v>
      </c>
      <c r="C923" s="257" t="s">
        <v>1076</v>
      </c>
      <c r="D923" s="255" t="s">
        <v>59</v>
      </c>
      <c r="E923" s="258">
        <v>10176664</v>
      </c>
      <c r="F923" s="255">
        <v>25026219</v>
      </c>
      <c r="G923" s="255">
        <v>2704005</v>
      </c>
      <c r="H923" s="120" t="str">
        <f>IF(G923="","",VLOOKUP(G923,ARANCEL!$B$5:$D$121,2,FALSE))</f>
        <v>PROVISORIO</v>
      </c>
      <c r="I923" s="121" t="s">
        <v>312</v>
      </c>
      <c r="J923" s="119">
        <v>1</v>
      </c>
      <c r="K923" s="122">
        <f>IF(G923="","",VLOOKUP(G923,ARANCEL!$B$5:$D$121,3,FALSE)*J923)</f>
        <v>3250</v>
      </c>
      <c r="L923" s="1229" t="s">
        <v>3438</v>
      </c>
      <c r="M923" s="1229">
        <v>4500220764</v>
      </c>
      <c r="N923" s="1229">
        <v>8608</v>
      </c>
    </row>
    <row r="924" spans="1:14" ht="18" customHeight="1" x14ac:dyDescent="0.25">
      <c r="A924" s="412" t="s">
        <v>305</v>
      </c>
      <c r="B924" s="254">
        <v>41683</v>
      </c>
      <c r="C924" s="257" t="s">
        <v>1076</v>
      </c>
      <c r="D924" s="255" t="s">
        <v>59</v>
      </c>
      <c r="E924" s="258">
        <v>10176664</v>
      </c>
      <c r="F924" s="255">
        <v>25026219</v>
      </c>
      <c r="G924" s="255">
        <v>2704003</v>
      </c>
      <c r="H924" s="120" t="str">
        <f>IF(G924="","",VLOOKUP(G924,ARANCEL!$B$5:$D$121,2,FALSE))</f>
        <v xml:space="preserve">CORONA PERIFERICA CON PERNO MUÑON COLADO </v>
      </c>
      <c r="I924" s="121" t="s">
        <v>312</v>
      </c>
      <c r="J924" s="119">
        <v>1</v>
      </c>
      <c r="K924" s="122">
        <f>IF(G924="","",VLOOKUP(G924,ARANCEL!$B$5:$D$121,3,FALSE)*J924)</f>
        <v>32612</v>
      </c>
      <c r="L924" s="1229" t="s">
        <v>3438</v>
      </c>
      <c r="M924" s="1229">
        <v>4500220764</v>
      </c>
      <c r="N924" s="1229">
        <v>8608</v>
      </c>
    </row>
    <row r="925" spans="1:14" ht="18" customHeight="1" x14ac:dyDescent="0.25">
      <c r="A925" s="119" t="s">
        <v>305</v>
      </c>
      <c r="B925" s="159">
        <v>41813</v>
      </c>
      <c r="C925" s="118" t="s">
        <v>1076</v>
      </c>
      <c r="D925" s="119" t="s">
        <v>1082</v>
      </c>
      <c r="E925" s="162">
        <v>10215619</v>
      </c>
      <c r="F925" s="119">
        <v>26891712</v>
      </c>
      <c r="G925" s="119">
        <v>2708011</v>
      </c>
      <c r="H925" s="120" t="str">
        <f>IF(G925="","",VLOOKUP(G925,ARANCEL!$B$5:$D$121,2,FALSE))</f>
        <v xml:space="preserve">MODELO DE ESTUDIO </v>
      </c>
      <c r="I925" s="121" t="s">
        <v>347</v>
      </c>
      <c r="J925" s="119">
        <v>2</v>
      </c>
      <c r="K925" s="122">
        <f>IF(G925="","",VLOOKUP(G925,ARANCEL!$B$5:$D$121,3,FALSE)*J925)</f>
        <v>3014</v>
      </c>
      <c r="L925" s="1229" t="s">
        <v>5742</v>
      </c>
      <c r="M925" s="1229">
        <v>4500239314</v>
      </c>
      <c r="N925" s="1229" t="s">
        <v>5750</v>
      </c>
    </row>
    <row r="926" spans="1:14" ht="18" customHeight="1" x14ac:dyDescent="0.25">
      <c r="A926" s="255" t="s">
        <v>305</v>
      </c>
      <c r="B926" s="254">
        <v>41953</v>
      </c>
      <c r="C926" s="257" t="s">
        <v>8154</v>
      </c>
      <c r="D926" s="255" t="s">
        <v>54</v>
      </c>
      <c r="E926" s="258">
        <v>10277984</v>
      </c>
      <c r="F926" s="255">
        <v>28765125</v>
      </c>
      <c r="G926" s="255">
        <v>2704005</v>
      </c>
      <c r="H926" s="120" t="str">
        <f>IF(G926="","",VLOOKUP(G926,ARANCEL!$B$5:$D$121,2,FALSE))</f>
        <v>PROVISORIO</v>
      </c>
      <c r="I926" s="121" t="s">
        <v>775</v>
      </c>
      <c r="J926" s="119">
        <v>2</v>
      </c>
      <c r="K926" s="122">
        <f>IF(G926="","",VLOOKUP(G926,ARANCEL!$B$5:$D$121,3,FALSE)*J926)</f>
        <v>6500</v>
      </c>
      <c r="L926" s="1229" t="s">
        <v>8256</v>
      </c>
      <c r="M926" s="1229">
        <v>4500264843</v>
      </c>
      <c r="N926" s="1229" t="s">
        <v>8929</v>
      </c>
    </row>
    <row r="927" spans="1:14" ht="18" customHeight="1" x14ac:dyDescent="0.25">
      <c r="A927" s="339" t="s">
        <v>313</v>
      </c>
      <c r="B927" s="254">
        <v>41774</v>
      </c>
      <c r="C927" s="257" t="s">
        <v>4465</v>
      </c>
      <c r="D927" s="255" t="s">
        <v>706</v>
      </c>
      <c r="E927" s="258">
        <v>10196696</v>
      </c>
      <c r="F927" s="255">
        <v>263994886</v>
      </c>
      <c r="G927" s="255">
        <v>2708011</v>
      </c>
      <c r="H927" s="120" t="str">
        <f>IF(G927="","",VLOOKUP(G927,ARANCEL!$B$5:$D$121,2,FALSE))</f>
        <v xml:space="preserve">MODELO DE ESTUDIO </v>
      </c>
      <c r="I927" s="121" t="s">
        <v>306</v>
      </c>
      <c r="J927" s="119">
        <v>1</v>
      </c>
      <c r="K927" s="122">
        <f>IF(G927="","",VLOOKUP(G927,ARANCEL!$B$5:$D$121,3,FALSE)*J927)</f>
        <v>1507</v>
      </c>
      <c r="L927" s="1229" t="s">
        <v>5292</v>
      </c>
      <c r="M927" s="1229">
        <v>4500235340</v>
      </c>
      <c r="N927" s="1229">
        <v>9394</v>
      </c>
    </row>
    <row r="928" spans="1:14" ht="18" customHeight="1" x14ac:dyDescent="0.25">
      <c r="A928" s="255" t="s">
        <v>305</v>
      </c>
      <c r="B928" s="254">
        <v>41774</v>
      </c>
      <c r="C928" s="257" t="s">
        <v>4465</v>
      </c>
      <c r="D928" s="255" t="s">
        <v>706</v>
      </c>
      <c r="E928" s="258">
        <v>10196696</v>
      </c>
      <c r="F928" s="255">
        <v>263994886</v>
      </c>
      <c r="G928" s="255">
        <v>2707001</v>
      </c>
      <c r="H928" s="120" t="str">
        <f>IF(G928="","",VLOOKUP(G928,ARANCEL!$B$5:$D$121,2,FALSE))</f>
        <v xml:space="preserve">PLANO DE RELAJACION </v>
      </c>
      <c r="I928" s="121" t="s">
        <v>306</v>
      </c>
      <c r="J928" s="119">
        <v>1</v>
      </c>
      <c r="K928" s="122">
        <f>IF(G928="","",VLOOKUP(G928,ARANCEL!$B$5:$D$121,3,FALSE)*J928)</f>
        <v>9221</v>
      </c>
      <c r="L928" s="1229" t="s">
        <v>5292</v>
      </c>
      <c r="M928" s="1229">
        <v>4500235340</v>
      </c>
      <c r="N928" s="1229">
        <v>9394</v>
      </c>
    </row>
    <row r="929" spans="1:14" ht="18" customHeight="1" x14ac:dyDescent="0.25">
      <c r="A929" s="255" t="s">
        <v>305</v>
      </c>
      <c r="B929" s="254">
        <v>41807</v>
      </c>
      <c r="C929" s="257" t="s">
        <v>5175</v>
      </c>
      <c r="D929" s="255" t="s">
        <v>56</v>
      </c>
      <c r="E929" s="258">
        <v>10213853</v>
      </c>
      <c r="F929" s="255">
        <v>24872716</v>
      </c>
      <c r="G929" s="255">
        <v>2705003</v>
      </c>
      <c r="H929" s="120" t="str">
        <f>IF(G929="","",VLOOKUP(G929,ARANCEL!$B$5:$D$121,2,FALSE))</f>
        <v>INCRUSTACION ESTETICA (ART-GLASS O CERAMICA)</v>
      </c>
      <c r="I929" s="121" t="s">
        <v>309</v>
      </c>
      <c r="J929" s="119">
        <v>1</v>
      </c>
      <c r="K929" s="122">
        <f>IF(G929="","",VLOOKUP(G929,ARANCEL!$B$5:$D$121,3,FALSE)*J929)</f>
        <v>15676</v>
      </c>
      <c r="L929" s="1229" t="s">
        <v>5742</v>
      </c>
      <c r="M929" s="1229">
        <v>4500239309</v>
      </c>
      <c r="N929" s="1229" t="s">
        <v>5749</v>
      </c>
    </row>
    <row r="930" spans="1:14" ht="18" customHeight="1" x14ac:dyDescent="0.25">
      <c r="A930" s="255" t="s">
        <v>305</v>
      </c>
      <c r="B930" s="256">
        <v>42025</v>
      </c>
      <c r="C930" s="257" t="s">
        <v>9719</v>
      </c>
      <c r="D930" s="255" t="s">
        <v>52</v>
      </c>
      <c r="E930" s="258">
        <v>10313067</v>
      </c>
      <c r="F930" s="255">
        <v>30628883</v>
      </c>
      <c r="G930" s="255">
        <v>2704005</v>
      </c>
      <c r="H930" s="120" t="str">
        <f>IF(G930="","",VLOOKUP(G930,ARANCEL!$B$5:$D$121,2,FALSE))</f>
        <v>PROVISORIO</v>
      </c>
      <c r="I930" s="121" t="s">
        <v>309</v>
      </c>
      <c r="J930" s="119">
        <v>1</v>
      </c>
      <c r="K930" s="122">
        <f>IF(G930="","",VLOOKUP(G930,ARANCEL!$B$5:$D$121,3,FALSE)*J930)</f>
        <v>3250</v>
      </c>
      <c r="L930" s="1235" t="str">
        <f>IF(E930="","","IMPAGO")</f>
        <v>IMPAGO</v>
      </c>
      <c r="M930" s="1235" t="str">
        <f>IF(L930="IMPAGO","SIN O.C.","")</f>
        <v>SIN O.C.</v>
      </c>
      <c r="N930" s="1235" t="str">
        <f>IF(L930="IMPAGO","SIN FACT.","")</f>
        <v>SIN FACT.</v>
      </c>
    </row>
    <row r="931" spans="1:14" ht="18" customHeight="1" x14ac:dyDescent="0.25">
      <c r="A931" s="255" t="s">
        <v>305</v>
      </c>
      <c r="B931" s="254">
        <v>41970</v>
      </c>
      <c r="C931" s="257" t="s">
        <v>8540</v>
      </c>
      <c r="D931" s="255" t="s">
        <v>54</v>
      </c>
      <c r="E931" s="258">
        <v>10286408</v>
      </c>
      <c r="F931" s="255">
        <v>28765125</v>
      </c>
      <c r="G931" s="255">
        <v>2704003</v>
      </c>
      <c r="H931" s="120" t="str">
        <f>IF(G931="","",VLOOKUP(G931,ARANCEL!$B$5:$D$121,2,FALSE))</f>
        <v xml:space="preserve">CORONA PERIFERICA CON PERNO MUÑON COLADO </v>
      </c>
      <c r="I931" s="121" t="s">
        <v>775</v>
      </c>
      <c r="J931" s="169">
        <v>2</v>
      </c>
      <c r="K931" s="122">
        <f>IF(G931="","",VLOOKUP(G931,ARANCEL!$B$5:$D$121,3,FALSE)*J931)</f>
        <v>65224</v>
      </c>
      <c r="L931" s="1229" t="s">
        <v>8256</v>
      </c>
      <c r="M931" s="1229">
        <v>4500264843</v>
      </c>
      <c r="N931" s="1229" t="s">
        <v>8929</v>
      </c>
    </row>
    <row r="932" spans="1:14" ht="18" customHeight="1" x14ac:dyDescent="0.25">
      <c r="A932" s="255" t="s">
        <v>305</v>
      </c>
      <c r="B932" s="254">
        <v>41915</v>
      </c>
      <c r="C932" s="257" t="s">
        <v>7383</v>
      </c>
      <c r="D932" s="255" t="s">
        <v>58</v>
      </c>
      <c r="E932" s="258">
        <v>10259253</v>
      </c>
      <c r="F932" s="255">
        <v>27951898</v>
      </c>
      <c r="G932" s="255">
        <v>2705003</v>
      </c>
      <c r="H932" s="120" t="str">
        <f>IF(G932="","",VLOOKUP(G932,ARANCEL!$B$5:$D$121,2,FALSE))</f>
        <v>INCRUSTACION ESTETICA (ART-GLASS O CERAMICA)</v>
      </c>
      <c r="I932" s="121" t="s">
        <v>308</v>
      </c>
      <c r="J932" s="119">
        <v>1</v>
      </c>
      <c r="K932" s="122">
        <f>IF(G932="","",VLOOKUP(G932,ARANCEL!$B$5:$D$121,3,FALSE)*J932)</f>
        <v>15676</v>
      </c>
      <c r="L932" s="1229" t="s">
        <v>7548</v>
      </c>
      <c r="M932" s="1229">
        <v>4500255196</v>
      </c>
      <c r="N932" s="1229" t="s">
        <v>7565</v>
      </c>
    </row>
    <row r="933" spans="1:14" ht="18" customHeight="1" x14ac:dyDescent="0.25">
      <c r="A933" s="255" t="s">
        <v>606</v>
      </c>
      <c r="B933" s="256">
        <v>42030</v>
      </c>
      <c r="C933" s="257" t="s">
        <v>9762</v>
      </c>
      <c r="D933" s="255" t="s">
        <v>579</v>
      </c>
      <c r="E933" s="258">
        <v>10313345</v>
      </c>
      <c r="F933" s="255">
        <v>26944984</v>
      </c>
      <c r="G933" s="255">
        <v>2702048</v>
      </c>
      <c r="H933" s="120" t="str">
        <f>IF(G933="","",VLOOKUP(G933,ARANCEL!$B$5:$D$121,2,FALSE))</f>
        <v xml:space="preserve">SERVICIO LAB. IMPLANTE CORONA CEMENTADA/ATORNILLADA </v>
      </c>
      <c r="I933" s="121" t="s">
        <v>317</v>
      </c>
      <c r="J933" s="119">
        <v>1</v>
      </c>
      <c r="K933" s="122">
        <f>IF(G933="","",VLOOKUP(G933,ARANCEL!$B$5:$D$121,3,FALSE)*J933)</f>
        <v>43857</v>
      </c>
      <c r="L933" s="1235" t="str">
        <f>IF(E933="","","IMPAGO")</f>
        <v>IMPAGO</v>
      </c>
      <c r="M933" s="1235" t="str">
        <f>IF(L933="IMPAGO","SIN O.C.","")</f>
        <v>SIN O.C.</v>
      </c>
      <c r="N933" s="1235" t="str">
        <f>IF(L933="IMPAGO","SIN FACT.","")</f>
        <v>SIN FACT.</v>
      </c>
    </row>
    <row r="934" spans="1:14" ht="18" customHeight="1" x14ac:dyDescent="0.25">
      <c r="A934" s="255" t="s">
        <v>305</v>
      </c>
      <c r="B934" s="254">
        <v>41834</v>
      </c>
      <c r="C934" s="257" t="s">
        <v>5729</v>
      </c>
      <c r="D934" s="255" t="s">
        <v>51</v>
      </c>
      <c r="E934" s="258">
        <v>10225130</v>
      </c>
      <c r="F934" s="255">
        <v>24490169</v>
      </c>
      <c r="G934" s="255">
        <v>2702048</v>
      </c>
      <c r="H934" s="120" t="str">
        <f>IF(G934="","",VLOOKUP(G934,ARANCEL!$B$5:$D$121,2,FALSE))</f>
        <v xml:space="preserve">SERVICIO LAB. IMPLANTE CORONA CEMENTADA/ATORNILLADA </v>
      </c>
      <c r="I934" s="121" t="s">
        <v>756</v>
      </c>
      <c r="J934" s="119">
        <v>2</v>
      </c>
      <c r="K934" s="122">
        <f>IF(G934="","",VLOOKUP(G934,ARANCEL!$B$5:$D$121,3,FALSE)*J934)</f>
        <v>87714</v>
      </c>
      <c r="L934" s="1229" t="s">
        <v>6017</v>
      </c>
      <c r="M934" s="1229">
        <v>4500243244</v>
      </c>
      <c r="N934" s="1229">
        <v>9785</v>
      </c>
    </row>
    <row r="935" spans="1:14" ht="18" customHeight="1" x14ac:dyDescent="0.25">
      <c r="A935" s="255" t="s">
        <v>313</v>
      </c>
      <c r="B935" s="254">
        <v>41848</v>
      </c>
      <c r="C935" s="257" t="s">
        <v>6007</v>
      </c>
      <c r="D935" s="255" t="s">
        <v>51</v>
      </c>
      <c r="E935" s="258">
        <v>10231764</v>
      </c>
      <c r="F935" s="255">
        <v>24490169</v>
      </c>
      <c r="G935" s="255">
        <v>2702048</v>
      </c>
      <c r="H935" s="120" t="str">
        <f>IF(G935="","",VLOOKUP(G935,ARANCEL!$B$5:$D$121,2,FALSE))</f>
        <v xml:space="preserve">SERVICIO LAB. IMPLANTE CORONA CEMENTADA/ATORNILLADA </v>
      </c>
      <c r="I935" s="121"/>
      <c r="J935" s="119">
        <v>1</v>
      </c>
      <c r="K935" s="122">
        <f>IF(G935="","",VLOOKUP(G935,ARANCEL!$B$5:$D$121,3,FALSE)*J935)</f>
        <v>43857</v>
      </c>
      <c r="L935" s="1235" t="str">
        <f>IF(E935="","","IMPAGO")</f>
        <v>IMPAGO</v>
      </c>
      <c r="M935" s="1235" t="str">
        <f>IF(L935="IMPAGO","SIN O.C.","")</f>
        <v>SIN O.C.</v>
      </c>
      <c r="N935" s="1235" t="str">
        <f>IF(L935="IMPAGO","SIN FACT.","")</f>
        <v>SIN FACT.</v>
      </c>
    </row>
    <row r="936" spans="1:14" ht="18" customHeight="1" x14ac:dyDescent="0.25">
      <c r="A936" s="255" t="s">
        <v>305</v>
      </c>
      <c r="B936" s="254">
        <v>41970</v>
      </c>
      <c r="C936" s="257" t="s">
        <v>7510</v>
      </c>
      <c r="D936" s="255" t="s">
        <v>58</v>
      </c>
      <c r="E936" s="258">
        <v>10288647</v>
      </c>
      <c r="F936" s="255">
        <v>27209467</v>
      </c>
      <c r="G936" s="255">
        <v>2704005</v>
      </c>
      <c r="H936" s="120" t="str">
        <f>IF(G936="","",VLOOKUP(G936,ARANCEL!$B$5:$D$121,2,FALSE))</f>
        <v>PROVISORIO</v>
      </c>
      <c r="I936" s="121" t="s">
        <v>316</v>
      </c>
      <c r="J936" s="119">
        <v>1</v>
      </c>
      <c r="K936" s="122">
        <f>IF(G936="","",VLOOKUP(G936,ARANCEL!$B$5:$D$121,3,FALSE)*J936)</f>
        <v>3250</v>
      </c>
      <c r="L936" s="1229" t="s">
        <v>8256</v>
      </c>
      <c r="M936" s="1229">
        <v>4500264843</v>
      </c>
      <c r="N936" s="1229" t="s">
        <v>8929</v>
      </c>
    </row>
    <row r="937" spans="1:14" ht="18" customHeight="1" x14ac:dyDescent="0.25">
      <c r="A937" s="255" t="s">
        <v>305</v>
      </c>
      <c r="B937" s="254">
        <v>41970</v>
      </c>
      <c r="C937" s="257" t="s">
        <v>7510</v>
      </c>
      <c r="D937" s="255" t="s">
        <v>58</v>
      </c>
      <c r="E937" s="258">
        <v>10288647</v>
      </c>
      <c r="F937" s="255">
        <v>27209467</v>
      </c>
      <c r="G937" s="255">
        <v>2704003</v>
      </c>
      <c r="H937" s="120" t="str">
        <f>IF(G937="","",VLOOKUP(G937,ARANCEL!$B$5:$D$121,2,FALSE))</f>
        <v xml:space="preserve">CORONA PERIFERICA CON PERNO MUÑON COLADO </v>
      </c>
      <c r="I937" s="121" t="s">
        <v>316</v>
      </c>
      <c r="J937" s="119">
        <v>1</v>
      </c>
      <c r="K937" s="122">
        <f>IF(G937="","",VLOOKUP(G937,ARANCEL!$B$5:$D$121,3,FALSE)*J937)</f>
        <v>32612</v>
      </c>
      <c r="L937" s="1229" t="s">
        <v>8256</v>
      </c>
      <c r="M937" s="1229">
        <v>4500264843</v>
      </c>
      <c r="N937" s="1229" t="s">
        <v>8929</v>
      </c>
    </row>
    <row r="938" spans="1:14" ht="18" customHeight="1" x14ac:dyDescent="0.25">
      <c r="A938" s="255" t="s">
        <v>305</v>
      </c>
      <c r="B938" s="254">
        <v>41803</v>
      </c>
      <c r="C938" s="257" t="s">
        <v>5141</v>
      </c>
      <c r="D938" s="255" t="s">
        <v>54</v>
      </c>
      <c r="E938" s="258">
        <v>10210873</v>
      </c>
      <c r="F938" s="255">
        <v>26566484</v>
      </c>
      <c r="G938" s="255">
        <v>2704005</v>
      </c>
      <c r="H938" s="120" t="str">
        <f>IF(G938="","",VLOOKUP(G938,ARANCEL!$B$5:$D$121,2,FALSE))</f>
        <v>PROVISORIO</v>
      </c>
      <c r="I938" s="121" t="s">
        <v>318</v>
      </c>
      <c r="J938" s="119">
        <v>1</v>
      </c>
      <c r="K938" s="122">
        <f>IF(G938="","",VLOOKUP(G938,ARANCEL!$B$5:$D$121,3,FALSE)*J938)</f>
        <v>3250</v>
      </c>
      <c r="L938" s="1229" t="s">
        <v>5742</v>
      </c>
      <c r="M938" s="1229">
        <v>4500239309</v>
      </c>
      <c r="N938" s="1229" t="s">
        <v>5749</v>
      </c>
    </row>
    <row r="939" spans="1:14" ht="18" customHeight="1" x14ac:dyDescent="0.25">
      <c r="A939" s="255" t="s">
        <v>305</v>
      </c>
      <c r="B939" s="256">
        <v>41835</v>
      </c>
      <c r="C939" s="257" t="s">
        <v>5141</v>
      </c>
      <c r="D939" s="255" t="s">
        <v>54</v>
      </c>
      <c r="E939" s="258">
        <v>10226308</v>
      </c>
      <c r="F939" s="255">
        <v>26566484</v>
      </c>
      <c r="G939" s="255">
        <v>2704003</v>
      </c>
      <c r="H939" s="120" t="str">
        <f>IF(G939="","",VLOOKUP(G939,ARANCEL!$B$5:$D$121,2,FALSE))</f>
        <v xml:space="preserve">CORONA PERIFERICA CON PERNO MUÑON COLADO </v>
      </c>
      <c r="I939" s="121" t="s">
        <v>318</v>
      </c>
      <c r="J939" s="119">
        <v>1</v>
      </c>
      <c r="K939" s="122">
        <f>IF(G939="","",VLOOKUP(G939,ARANCEL!$B$5:$D$121,3,FALSE)*J939)</f>
        <v>32612</v>
      </c>
      <c r="L939" s="1229" t="s">
        <v>6017</v>
      </c>
      <c r="M939" s="1229">
        <v>4500243244</v>
      </c>
      <c r="N939" s="1229">
        <v>9785</v>
      </c>
    </row>
    <row r="940" spans="1:14" ht="18" customHeight="1" x14ac:dyDescent="0.25">
      <c r="A940" s="255" t="s">
        <v>305</v>
      </c>
      <c r="B940" s="256">
        <v>42016</v>
      </c>
      <c r="C940" s="257" t="s">
        <v>9358</v>
      </c>
      <c r="D940" s="255" t="s">
        <v>54</v>
      </c>
      <c r="E940" s="258">
        <v>10306950</v>
      </c>
      <c r="F940" s="255">
        <v>30112799</v>
      </c>
      <c r="G940" s="255">
        <v>2704005</v>
      </c>
      <c r="H940" s="120" t="str">
        <f>IF(G940="","",VLOOKUP(G940,ARANCEL!$B$5:$D$121,2,FALSE))</f>
        <v>PROVISORIO</v>
      </c>
      <c r="I940" s="121" t="s">
        <v>325</v>
      </c>
      <c r="J940" s="119">
        <v>1</v>
      </c>
      <c r="K940" s="122">
        <f>IF(G940="","",VLOOKUP(G940,ARANCEL!$B$5:$D$121,3,FALSE)*J940)</f>
        <v>3250</v>
      </c>
      <c r="L940" s="1235" t="str">
        <f>IF(E940="","","IMPAGO")</f>
        <v>IMPAGO</v>
      </c>
      <c r="M940" s="1235" t="str">
        <f>IF(L940="IMPAGO","SIN O.C.","")</f>
        <v>SIN O.C.</v>
      </c>
      <c r="N940" s="1235" t="str">
        <f>IF(L940="IMPAGO","SIN FACT.","")</f>
        <v>SIN FACT.</v>
      </c>
    </row>
    <row r="941" spans="1:14" ht="18" customHeight="1" x14ac:dyDescent="0.25">
      <c r="A941" s="255" t="s">
        <v>305</v>
      </c>
      <c r="B941" s="254">
        <v>41885</v>
      </c>
      <c r="C941" s="257" t="s">
        <v>6811</v>
      </c>
      <c r="D941" s="255" t="s">
        <v>2193</v>
      </c>
      <c r="E941" s="258">
        <v>10251364</v>
      </c>
      <c r="F941" s="255">
        <v>28294126</v>
      </c>
      <c r="G941" s="255">
        <v>2705003</v>
      </c>
      <c r="H941" s="120" t="str">
        <f>IF(G941="","",VLOOKUP(G941,ARANCEL!$B$5:$D$121,2,FALSE))</f>
        <v>INCRUSTACION ESTETICA (ART-GLASS O CERAMICA)</v>
      </c>
      <c r="I941" s="121" t="s">
        <v>317</v>
      </c>
      <c r="J941" s="119">
        <v>1</v>
      </c>
      <c r="K941" s="122">
        <f>IF(G941="","",VLOOKUP(G941,ARANCEL!$B$5:$D$121,3,FALSE)*J941)</f>
        <v>15676</v>
      </c>
      <c r="L941" s="1229" t="s">
        <v>6905</v>
      </c>
      <c r="M941" s="1229">
        <v>4500251067</v>
      </c>
      <c r="N941" s="1229" t="s">
        <v>7145</v>
      </c>
    </row>
    <row r="942" spans="1:14" ht="18" customHeight="1" x14ac:dyDescent="0.25">
      <c r="A942" s="255" t="s">
        <v>305</v>
      </c>
      <c r="B942" s="254">
        <v>41718</v>
      </c>
      <c r="C942" s="257" t="s">
        <v>3497</v>
      </c>
      <c r="D942" s="255" t="s">
        <v>63</v>
      </c>
      <c r="E942" s="258">
        <v>10183378</v>
      </c>
      <c r="F942" s="255">
        <v>24884398</v>
      </c>
      <c r="G942" s="255">
        <v>2708011</v>
      </c>
      <c r="H942" s="120" t="str">
        <f>IF(G942="","",VLOOKUP(G942,ARANCEL!$B$5:$D$121,2,FALSE))</f>
        <v xml:space="preserve">MODELO DE ESTUDIO </v>
      </c>
      <c r="I942" s="121" t="s">
        <v>306</v>
      </c>
      <c r="J942" s="119">
        <v>1</v>
      </c>
      <c r="K942" s="122">
        <f>IF(G942="","",VLOOKUP(G942,ARANCEL!$B$5:$D$121,3,FALSE)*J942)</f>
        <v>1507</v>
      </c>
      <c r="L942" s="1229" t="s">
        <v>3058</v>
      </c>
      <c r="M942" s="1229">
        <v>4500225625</v>
      </c>
      <c r="N942" s="1229">
        <v>8909</v>
      </c>
    </row>
    <row r="943" spans="1:14" ht="18" customHeight="1" x14ac:dyDescent="0.25">
      <c r="A943" s="1403" t="s">
        <v>313</v>
      </c>
      <c r="B943" s="1404">
        <v>41640</v>
      </c>
      <c r="C943" s="1405" t="s">
        <v>1147</v>
      </c>
      <c r="D943" s="1402" t="s">
        <v>63</v>
      </c>
      <c r="E943" s="1402">
        <v>10170053</v>
      </c>
      <c r="F943" s="1402">
        <v>24453671</v>
      </c>
      <c r="G943" s="1402">
        <v>2708002</v>
      </c>
      <c r="H943" s="270" t="str">
        <f>IF(G943="","",VLOOKUP(G943,ARANCEL!$B$5:$D$121,2,FALSE))</f>
        <v xml:space="preserve">PLACA DE ORTODONCIA CON UN TORNILLO </v>
      </c>
      <c r="I943" s="271" t="s">
        <v>2739</v>
      </c>
      <c r="J943" s="210">
        <v>1</v>
      </c>
      <c r="K943" s="122">
        <v>10008</v>
      </c>
      <c r="L943" s="1229" t="s">
        <v>2842</v>
      </c>
      <c r="M943" s="1229">
        <v>4500216188</v>
      </c>
      <c r="N943" s="1229">
        <v>8383</v>
      </c>
    </row>
    <row r="944" spans="1:14" ht="18" customHeight="1" x14ac:dyDescent="0.25">
      <c r="A944" s="255" t="s">
        <v>305</v>
      </c>
      <c r="B944" s="254">
        <v>41652</v>
      </c>
      <c r="C944" s="257" t="s">
        <v>1147</v>
      </c>
      <c r="D944" s="255" t="s">
        <v>63</v>
      </c>
      <c r="E944" s="258">
        <v>10169209</v>
      </c>
      <c r="F944" s="255">
        <v>24453671</v>
      </c>
      <c r="G944" s="255">
        <v>2708011</v>
      </c>
      <c r="H944" s="120" t="str">
        <f>IF(G944="","",VLOOKUP(G944,ARANCEL!$B$5:$D$121,2,FALSE))</f>
        <v xml:space="preserve">MODELO DE ESTUDIO </v>
      </c>
      <c r="I944" s="121" t="s">
        <v>1056</v>
      </c>
      <c r="J944" s="119">
        <v>2</v>
      </c>
      <c r="K944" s="122">
        <f>IF(G944="","",VLOOKUP(G944,ARANCEL!$B$5:$D$121,3,FALSE)*J944)</f>
        <v>3014</v>
      </c>
      <c r="L944" s="1229" t="s">
        <v>2842</v>
      </c>
      <c r="M944" s="1229">
        <v>4500216186</v>
      </c>
      <c r="N944" s="1229">
        <v>8381</v>
      </c>
    </row>
    <row r="945" spans="1:14" ht="18" customHeight="1" x14ac:dyDescent="0.25">
      <c r="A945" s="255" t="s">
        <v>305</v>
      </c>
      <c r="B945" s="254">
        <v>41873</v>
      </c>
      <c r="C945" s="257" t="s">
        <v>6489</v>
      </c>
      <c r="D945" s="255" t="s">
        <v>49</v>
      </c>
      <c r="E945" s="258">
        <v>10244090</v>
      </c>
      <c r="F945" s="255">
        <v>27628779</v>
      </c>
      <c r="G945" s="255">
        <v>2705003</v>
      </c>
      <c r="H945" s="120" t="str">
        <f>IF(G945="","",VLOOKUP(G945,ARANCEL!$B$5:$D$121,2,FALSE))</f>
        <v>INCRUSTACION ESTETICA (ART-GLASS O CERAMICA)</v>
      </c>
      <c r="I945" s="121" t="s">
        <v>312</v>
      </c>
      <c r="J945" s="119">
        <v>1</v>
      </c>
      <c r="K945" s="122">
        <f>IF(G945="","",VLOOKUP(G945,ARANCEL!$B$5:$D$121,3,FALSE)*J945)</f>
        <v>15676</v>
      </c>
      <c r="L945" s="1229" t="s">
        <v>6905</v>
      </c>
      <c r="M945" s="1229">
        <v>4500249664</v>
      </c>
      <c r="N945" s="1229" t="s">
        <v>7114</v>
      </c>
    </row>
    <row r="946" spans="1:14" ht="18" customHeight="1" x14ac:dyDescent="0.25">
      <c r="A946" s="339" t="s">
        <v>305</v>
      </c>
      <c r="B946" s="254">
        <v>41712</v>
      </c>
      <c r="C946" s="257" t="s">
        <v>3282</v>
      </c>
      <c r="D946" s="255" t="s">
        <v>1060</v>
      </c>
      <c r="E946" s="258">
        <v>10180981</v>
      </c>
      <c r="F946" s="255">
        <v>25275908</v>
      </c>
      <c r="G946" s="255">
        <v>2708011</v>
      </c>
      <c r="H946" s="120" t="str">
        <f>IF(G946="","",VLOOKUP(G946,ARANCEL!$B$5:$D$121,2,FALSE))</f>
        <v xml:space="preserve">MODELO DE ESTUDIO </v>
      </c>
      <c r="I946" s="121"/>
      <c r="J946" s="119">
        <v>1</v>
      </c>
      <c r="K946" s="122">
        <f>IF(G946="","",VLOOKUP(G946,ARANCEL!$B$5:$D$121,3,FALSE)*J946)</f>
        <v>1507</v>
      </c>
      <c r="L946" s="1229" t="s">
        <v>3058</v>
      </c>
      <c r="M946" s="1229">
        <v>4500225626</v>
      </c>
      <c r="N946" s="1229">
        <v>8910</v>
      </c>
    </row>
    <row r="947" spans="1:14" ht="18" customHeight="1" x14ac:dyDescent="0.25">
      <c r="A947" s="255" t="s">
        <v>305</v>
      </c>
      <c r="B947" s="254">
        <v>41712</v>
      </c>
      <c r="C947" s="257" t="s">
        <v>3282</v>
      </c>
      <c r="D947" s="255" t="s">
        <v>1060</v>
      </c>
      <c r="E947" s="258">
        <v>10180981</v>
      </c>
      <c r="F947" s="255">
        <v>25275908</v>
      </c>
      <c r="G947" s="255">
        <v>2707001</v>
      </c>
      <c r="H947" s="120" t="str">
        <f>IF(G947="","",VLOOKUP(G947,ARANCEL!$B$5:$D$121,2,FALSE))</f>
        <v xml:space="preserve">PLANO DE RELAJACION </v>
      </c>
      <c r="I947" s="121" t="s">
        <v>306</v>
      </c>
      <c r="J947" s="119">
        <v>1</v>
      </c>
      <c r="K947" s="122">
        <f>IF(G947="","",VLOOKUP(G947,ARANCEL!$B$5:$D$121,3,FALSE)*J947)</f>
        <v>9221</v>
      </c>
      <c r="L947" s="1229" t="s">
        <v>3058</v>
      </c>
      <c r="M947" s="1229">
        <v>4500225625</v>
      </c>
      <c r="N947" s="1229">
        <v>8909</v>
      </c>
    </row>
    <row r="948" spans="1:14" ht="18" customHeight="1" x14ac:dyDescent="0.25">
      <c r="A948" s="255" t="s">
        <v>305</v>
      </c>
      <c r="B948" s="254">
        <v>41869</v>
      </c>
      <c r="C948" s="257" t="s">
        <v>6472</v>
      </c>
      <c r="D948" s="255" t="s">
        <v>944</v>
      </c>
      <c r="E948" s="258">
        <v>10243329</v>
      </c>
      <c r="F948" s="255">
        <v>27790050</v>
      </c>
      <c r="G948" s="255">
        <v>2705003</v>
      </c>
      <c r="H948" s="120" t="str">
        <f>IF(G948="","",VLOOKUP(G948,ARANCEL!$B$5:$D$121,2,FALSE))</f>
        <v>INCRUSTACION ESTETICA (ART-GLASS O CERAMICA)</v>
      </c>
      <c r="I948" s="121" t="s">
        <v>317</v>
      </c>
      <c r="J948" s="119">
        <v>1</v>
      </c>
      <c r="K948" s="122">
        <f>IF(G948="","",VLOOKUP(G948,ARANCEL!$B$5:$D$121,3,FALSE)*J948)</f>
        <v>15676</v>
      </c>
      <c r="L948" s="1229" t="s">
        <v>6905</v>
      </c>
      <c r="M948" s="1229">
        <v>4500249664</v>
      </c>
      <c r="N948" s="1229" t="s">
        <v>7114</v>
      </c>
    </row>
    <row r="949" spans="1:14" ht="18" customHeight="1" x14ac:dyDescent="0.25">
      <c r="A949" s="255" t="s">
        <v>305</v>
      </c>
      <c r="B949" s="256">
        <v>42012</v>
      </c>
      <c r="C949" s="257" t="s">
        <v>9360</v>
      </c>
      <c r="D949" s="255" t="s">
        <v>716</v>
      </c>
      <c r="E949" s="258">
        <v>10306958</v>
      </c>
      <c r="F949" s="255">
        <v>30086840</v>
      </c>
      <c r="G949" s="255">
        <v>2708011</v>
      </c>
      <c r="H949" s="120" t="str">
        <f>IF(G949="","",VLOOKUP(G949,ARANCEL!$B$5:$D$121,2,FALSE))</f>
        <v xml:space="preserve">MODELO DE ESTUDIO </v>
      </c>
      <c r="I949" s="121" t="s">
        <v>702</v>
      </c>
      <c r="J949" s="119">
        <v>2</v>
      </c>
      <c r="K949" s="122">
        <f>IF(G949="","",VLOOKUP(G949,ARANCEL!$B$5:$D$121,3,FALSE)*J949)</f>
        <v>3014</v>
      </c>
      <c r="L949" s="1235" t="str">
        <f>IF(E949="","","IMPAGO")</f>
        <v>IMPAGO</v>
      </c>
      <c r="M949" s="1235" t="str">
        <f>IF(L949="IMPAGO","SIN O.C.","")</f>
        <v>SIN O.C.</v>
      </c>
      <c r="N949" s="1235" t="str">
        <f>IF(L949="IMPAGO","SIN FACT.","")</f>
        <v>SIN FACT.</v>
      </c>
    </row>
    <row r="950" spans="1:14" ht="18" customHeight="1" x14ac:dyDescent="0.25">
      <c r="A950" s="255" t="s">
        <v>305</v>
      </c>
      <c r="B950" s="254">
        <v>41773</v>
      </c>
      <c r="C950" s="257" t="s">
        <v>4516</v>
      </c>
      <c r="D950" s="255" t="s">
        <v>1083</v>
      </c>
      <c r="E950" s="258">
        <v>10197816</v>
      </c>
      <c r="F950" s="255">
        <v>26326425</v>
      </c>
      <c r="G950" s="255">
        <v>2708011</v>
      </c>
      <c r="H950" s="120" t="str">
        <f>IF(G950="","",VLOOKUP(G950,ARANCEL!$B$5:$D$121,2,FALSE))</f>
        <v xml:space="preserve">MODELO DE ESTUDIO </v>
      </c>
      <c r="I950" s="121" t="s">
        <v>702</v>
      </c>
      <c r="J950" s="119">
        <v>2</v>
      </c>
      <c r="K950" s="122">
        <f>IF(G950="","",VLOOKUP(G950,ARANCEL!$B$5:$D$121,3,FALSE)*J950)</f>
        <v>3014</v>
      </c>
      <c r="L950" s="1229" t="s">
        <v>5292</v>
      </c>
      <c r="M950" s="1229">
        <v>4500235340</v>
      </c>
      <c r="N950" s="1229">
        <v>9394</v>
      </c>
    </row>
    <row r="951" spans="1:14" ht="18" customHeight="1" x14ac:dyDescent="0.25">
      <c r="A951" s="255" t="s">
        <v>305</v>
      </c>
      <c r="B951" s="254">
        <v>41659</v>
      </c>
      <c r="C951" s="257" t="s">
        <v>1113</v>
      </c>
      <c r="D951" s="255" t="s">
        <v>50</v>
      </c>
      <c r="E951" s="258">
        <v>10169718</v>
      </c>
      <c r="F951" s="255">
        <v>24651345</v>
      </c>
      <c r="G951" s="255">
        <v>2704005</v>
      </c>
      <c r="H951" s="120" t="str">
        <f>IF(G951="","",VLOOKUP(G951,ARANCEL!$B$5:$D$121,2,FALSE))</f>
        <v>PROVISORIO</v>
      </c>
      <c r="I951" s="121" t="s">
        <v>633</v>
      </c>
      <c r="J951" s="119">
        <v>1</v>
      </c>
      <c r="K951" s="122">
        <f>IF(G951="","",VLOOKUP(G951,ARANCEL!$B$5:$D$121,3,FALSE)*J951)</f>
        <v>3250</v>
      </c>
      <c r="L951" s="1229" t="s">
        <v>2842</v>
      </c>
      <c r="M951" s="1229">
        <v>4500216187</v>
      </c>
      <c r="N951" s="1229">
        <v>8382</v>
      </c>
    </row>
    <row r="952" spans="1:14" ht="18" customHeight="1" x14ac:dyDescent="0.25">
      <c r="A952" s="255" t="s">
        <v>305</v>
      </c>
      <c r="B952" s="254">
        <v>41668</v>
      </c>
      <c r="C952" s="257" t="s">
        <v>1113</v>
      </c>
      <c r="D952" s="255" t="s">
        <v>50</v>
      </c>
      <c r="E952" s="258">
        <v>10170794</v>
      </c>
      <c r="F952" s="255">
        <v>24651345</v>
      </c>
      <c r="G952" s="255">
        <v>2704003</v>
      </c>
      <c r="H952" s="120" t="str">
        <f>IF(G952="","",VLOOKUP(G952,ARANCEL!$B$5:$D$121,2,FALSE))</f>
        <v xml:space="preserve">CORONA PERIFERICA CON PERNO MUÑON COLADO </v>
      </c>
      <c r="I952" s="121" t="s">
        <v>633</v>
      </c>
      <c r="J952" s="119">
        <v>1</v>
      </c>
      <c r="K952" s="122">
        <f>IF(G952="","",VLOOKUP(G952,ARANCEL!$B$5:$D$121,3,FALSE)*J952)</f>
        <v>32612</v>
      </c>
      <c r="L952" s="1229" t="s">
        <v>2842</v>
      </c>
      <c r="M952" s="1229">
        <v>4500216197</v>
      </c>
      <c r="N952" s="1229">
        <v>8385</v>
      </c>
    </row>
    <row r="953" spans="1:14" ht="18" customHeight="1" x14ac:dyDescent="0.25">
      <c r="A953" s="255" t="s">
        <v>305</v>
      </c>
      <c r="B953" s="254">
        <v>41880</v>
      </c>
      <c r="C953" s="257" t="s">
        <v>6739</v>
      </c>
      <c r="D953" s="255" t="s">
        <v>54</v>
      </c>
      <c r="E953" s="258">
        <v>10249841</v>
      </c>
      <c r="F953" s="255">
        <v>28253914</v>
      </c>
      <c r="G953" s="255">
        <v>2704005</v>
      </c>
      <c r="H953" s="120" t="str">
        <f>IF(G953="","",VLOOKUP(G953,ARANCEL!$B$5:$D$121,2,FALSE))</f>
        <v>PROVISORIO</v>
      </c>
      <c r="I953" s="121" t="s">
        <v>326</v>
      </c>
      <c r="J953" s="119">
        <v>1</v>
      </c>
      <c r="K953" s="122">
        <f>IF(G953="","",VLOOKUP(G953,ARANCEL!$B$5:$D$121,3,FALSE)*J953)</f>
        <v>3250</v>
      </c>
      <c r="L953" s="1229" t="s">
        <v>6905</v>
      </c>
      <c r="M953" s="1229">
        <v>4500251067</v>
      </c>
      <c r="N953" s="1229" t="s">
        <v>7145</v>
      </c>
    </row>
    <row r="954" spans="1:14" ht="18" customHeight="1" x14ac:dyDescent="0.25">
      <c r="A954" s="255" t="s">
        <v>305</v>
      </c>
      <c r="B954" s="254">
        <v>41890</v>
      </c>
      <c r="C954" s="257" t="s">
        <v>6739</v>
      </c>
      <c r="D954" s="255" t="s">
        <v>54</v>
      </c>
      <c r="E954" s="258">
        <v>10253466</v>
      </c>
      <c r="F954" s="255">
        <v>28253914</v>
      </c>
      <c r="G954" s="255">
        <v>2704003</v>
      </c>
      <c r="H954" s="120" t="str">
        <f>IF(G954="","",VLOOKUP(G954,ARANCEL!$B$5:$D$121,2,FALSE))</f>
        <v xml:space="preserve">CORONA PERIFERICA CON PERNO MUÑON COLADO </v>
      </c>
      <c r="I954" s="121" t="s">
        <v>326</v>
      </c>
      <c r="J954" s="119">
        <v>1</v>
      </c>
      <c r="K954" s="122">
        <f>IF(G954="","",VLOOKUP(G954,ARANCEL!$B$5:$D$121,3,FALSE)*J954)</f>
        <v>32612</v>
      </c>
      <c r="L954" s="1229" t="s">
        <v>6905</v>
      </c>
      <c r="M954" s="1229">
        <v>4500251067</v>
      </c>
      <c r="N954" s="1229" t="s">
        <v>7145</v>
      </c>
    </row>
    <row r="955" spans="1:14" ht="18" customHeight="1" x14ac:dyDescent="0.25">
      <c r="A955" s="255" t="s">
        <v>305</v>
      </c>
      <c r="B955" s="254">
        <v>41751</v>
      </c>
      <c r="C955" s="257" t="s">
        <v>4050</v>
      </c>
      <c r="D955" s="255" t="s">
        <v>54</v>
      </c>
      <c r="E955" s="258">
        <v>10190086</v>
      </c>
      <c r="F955" s="255">
        <v>23073329</v>
      </c>
      <c r="G955" s="255">
        <v>2702007</v>
      </c>
      <c r="H955" s="120" t="str">
        <f>IF(G955="","",VLOOKUP(G955,ARANCEL!$B$5:$D$121,2,FALSE))</f>
        <v xml:space="preserve">MUÑON SOBRE IMPLANTE METAL NO PRECIOSO </v>
      </c>
      <c r="I955" s="121" t="s">
        <v>771</v>
      </c>
      <c r="J955" s="119">
        <v>2</v>
      </c>
      <c r="K955" s="122">
        <f>IF(G955="","",VLOOKUP(G955,ARANCEL!$B$5:$D$121,3,FALSE)*J955)</f>
        <v>42732</v>
      </c>
      <c r="L955" s="1229" t="s">
        <v>4612</v>
      </c>
      <c r="M955" s="1229">
        <v>4500229931</v>
      </c>
      <c r="N955" s="1229">
        <v>9226</v>
      </c>
    </row>
    <row r="956" spans="1:14" ht="18" customHeight="1" x14ac:dyDescent="0.25">
      <c r="A956" s="255" t="s">
        <v>305</v>
      </c>
      <c r="B956" s="254">
        <v>41751</v>
      </c>
      <c r="C956" s="257" t="s">
        <v>4050</v>
      </c>
      <c r="D956" s="119" t="s">
        <v>54</v>
      </c>
      <c r="E956" s="258">
        <v>10190086</v>
      </c>
      <c r="F956" s="255">
        <v>23073329</v>
      </c>
      <c r="G956" s="255">
        <v>2702002</v>
      </c>
      <c r="H956" s="120" t="str">
        <f>IF(G956="","",VLOOKUP(G956,ARANCEL!$B$5:$D$121,2,FALSE))</f>
        <v xml:space="preserve">LABORATORIO CORONA CEMENTADA SOBRE IMPLANTE </v>
      </c>
      <c r="I956" s="121" t="s">
        <v>771</v>
      </c>
      <c r="J956" s="119">
        <v>2</v>
      </c>
      <c r="K956" s="122">
        <f>IF(G956="","",VLOOKUP(G956,ARANCEL!$B$5:$D$121,3,FALSE)*J956)</f>
        <v>63756</v>
      </c>
      <c r="L956" s="1229" t="s">
        <v>4612</v>
      </c>
      <c r="M956" s="1229">
        <v>4500229931</v>
      </c>
      <c r="N956" s="1229">
        <v>9226</v>
      </c>
    </row>
    <row r="957" spans="1:14" ht="18" customHeight="1" x14ac:dyDescent="0.25">
      <c r="A957" s="339" t="s">
        <v>305</v>
      </c>
      <c r="B957" s="254">
        <v>41675</v>
      </c>
      <c r="C957" s="257" t="s">
        <v>750</v>
      </c>
      <c r="D957" s="119" t="s">
        <v>51</v>
      </c>
      <c r="E957" s="258">
        <v>10171704</v>
      </c>
      <c r="F957" s="255">
        <v>21774447</v>
      </c>
      <c r="G957" s="255">
        <v>2702048</v>
      </c>
      <c r="H957" s="120" t="str">
        <f>IF(G957="","",VLOOKUP(G957,ARANCEL!$B$5:$D$121,2,FALSE))</f>
        <v xml:space="preserve">SERVICIO LAB. IMPLANTE CORONA CEMENTADA/ATORNILLADA </v>
      </c>
      <c r="I957" s="121" t="s">
        <v>309</v>
      </c>
      <c r="J957" s="119">
        <v>1</v>
      </c>
      <c r="K957" s="122">
        <f>IF(G957="","",VLOOKUP(G957,ARANCEL!$B$5:$D$121,3,FALSE)*J957)</f>
        <v>43857</v>
      </c>
      <c r="L957" s="1229" t="s">
        <v>6905</v>
      </c>
      <c r="M957" s="1229">
        <v>4500247644</v>
      </c>
      <c r="N957" s="1229" t="s">
        <v>7159</v>
      </c>
    </row>
    <row r="958" spans="1:14" ht="18" customHeight="1" x14ac:dyDescent="0.25">
      <c r="A958" s="255" t="s">
        <v>305</v>
      </c>
      <c r="B958" s="254">
        <v>41772</v>
      </c>
      <c r="C958" s="257" t="s">
        <v>4470</v>
      </c>
      <c r="D958" s="119" t="s">
        <v>52</v>
      </c>
      <c r="E958" s="258">
        <v>10196669</v>
      </c>
      <c r="F958" s="255">
        <v>25791747</v>
      </c>
      <c r="G958" s="255">
        <v>2704005</v>
      </c>
      <c r="H958" s="120" t="str">
        <f>IF(G958="","",VLOOKUP(G958,ARANCEL!$B$5:$D$121,2,FALSE))</f>
        <v>PROVISORIO</v>
      </c>
      <c r="I958" s="121" t="s">
        <v>326</v>
      </c>
      <c r="J958" s="119">
        <v>1</v>
      </c>
      <c r="K958" s="122">
        <f>IF(G958="","",VLOOKUP(G958,ARANCEL!$B$5:$D$121,3,FALSE)*J958)</f>
        <v>3250</v>
      </c>
      <c r="L958" s="1229" t="s">
        <v>5292</v>
      </c>
      <c r="M958" s="1229">
        <v>4500235340</v>
      </c>
      <c r="N958" s="1229">
        <v>9394</v>
      </c>
    </row>
    <row r="959" spans="1:14" ht="18" customHeight="1" x14ac:dyDescent="0.25">
      <c r="A959" s="255" t="s">
        <v>305</v>
      </c>
      <c r="B959" s="254">
        <v>41778</v>
      </c>
      <c r="C959" s="257" t="s">
        <v>4470</v>
      </c>
      <c r="D959" s="255" t="s">
        <v>52</v>
      </c>
      <c r="E959" s="258">
        <v>10198729</v>
      </c>
      <c r="F959" s="255">
        <v>25791747</v>
      </c>
      <c r="G959" s="255">
        <v>2704003</v>
      </c>
      <c r="H959" s="120" t="str">
        <f>IF(G959="","",VLOOKUP(G959,ARANCEL!$B$5:$D$121,2,FALSE))</f>
        <v xml:space="preserve">CORONA PERIFERICA CON PERNO MUÑON COLADO </v>
      </c>
      <c r="I959" s="121" t="s">
        <v>326</v>
      </c>
      <c r="J959" s="119">
        <v>1</v>
      </c>
      <c r="K959" s="122">
        <f>IF(G959="","",VLOOKUP(G959,ARANCEL!$B$5:$D$121,3,FALSE)*J959)</f>
        <v>32612</v>
      </c>
      <c r="L959" s="1229" t="s">
        <v>5292</v>
      </c>
      <c r="M959" s="1229">
        <v>4500235338</v>
      </c>
      <c r="N959" s="1229">
        <v>9393</v>
      </c>
    </row>
    <row r="960" spans="1:14" ht="18" customHeight="1" x14ac:dyDescent="0.25">
      <c r="A960" s="255" t="s">
        <v>305</v>
      </c>
      <c r="B960" s="254">
        <v>41983</v>
      </c>
      <c r="C960" s="257" t="s">
        <v>8759</v>
      </c>
      <c r="D960" s="255" t="s">
        <v>86</v>
      </c>
      <c r="E960" s="258">
        <v>10292553</v>
      </c>
      <c r="F960" s="255">
        <v>29863491</v>
      </c>
      <c r="G960" s="255">
        <v>2705003</v>
      </c>
      <c r="H960" s="120" t="str">
        <f>IF(G960="","",VLOOKUP(G960,ARANCEL!$B$5:$D$121,2,FALSE))</f>
        <v>INCRUSTACION ESTETICA (ART-GLASS O CERAMICA)</v>
      </c>
      <c r="I960" s="121" t="s">
        <v>618</v>
      </c>
      <c r="J960" s="119">
        <v>1</v>
      </c>
      <c r="K960" s="122">
        <f>IF(G960="","",VLOOKUP(G960,ARANCEL!$B$5:$D$121,3,FALSE)*J960)</f>
        <v>15676</v>
      </c>
      <c r="L960" s="1349" t="s">
        <v>9431</v>
      </c>
      <c r="M960" s="1349">
        <v>4500269103</v>
      </c>
      <c r="N960" s="1349" t="s">
        <v>9457</v>
      </c>
    </row>
    <row r="961" spans="1:14" ht="18" customHeight="1" x14ac:dyDescent="0.25">
      <c r="A961" s="255" t="s">
        <v>305</v>
      </c>
      <c r="B961" s="254">
        <v>41731</v>
      </c>
      <c r="C961" s="257" t="s">
        <v>3662</v>
      </c>
      <c r="D961" s="255" t="s">
        <v>54</v>
      </c>
      <c r="E961" s="258">
        <v>10184929</v>
      </c>
      <c r="F961" s="255">
        <v>23217112</v>
      </c>
      <c r="G961" s="255">
        <v>2702014</v>
      </c>
      <c r="H961" s="120" t="str">
        <f>IF(G961="","",VLOOKUP(G961,ARANCEL!$B$5:$D$121,2,FALSE))</f>
        <v>PROTESIS AD-MODUM BRANEMARK</v>
      </c>
      <c r="I961" s="121" t="s">
        <v>306</v>
      </c>
      <c r="J961" s="119">
        <v>1</v>
      </c>
      <c r="K961" s="122">
        <f>IF(G961="","",VLOOKUP(G961,ARANCEL!$B$5:$D$121,3,FALSE)*J961)</f>
        <v>188924</v>
      </c>
      <c r="L961" s="1229" t="s">
        <v>4612</v>
      </c>
      <c r="M961" s="1229">
        <v>4500229931</v>
      </c>
      <c r="N961" s="1229">
        <v>9226</v>
      </c>
    </row>
    <row r="962" spans="1:14" ht="18" customHeight="1" x14ac:dyDescent="0.25">
      <c r="A962" s="255" t="s">
        <v>305</v>
      </c>
      <c r="B962" s="254">
        <v>41898</v>
      </c>
      <c r="C962" s="257" t="s">
        <v>7078</v>
      </c>
      <c r="D962" s="255" t="s">
        <v>1421</v>
      </c>
      <c r="E962" s="258">
        <v>10256584</v>
      </c>
      <c r="F962" s="255">
        <v>28179486</v>
      </c>
      <c r="G962" s="255">
        <v>2705003</v>
      </c>
      <c r="H962" s="120" t="str">
        <f>IF(G962="","",VLOOKUP(G962,ARANCEL!$B$5:$D$121,2,FALSE))</f>
        <v>INCRUSTACION ESTETICA (ART-GLASS O CERAMICA)</v>
      </c>
      <c r="I962" s="121" t="s">
        <v>318</v>
      </c>
      <c r="J962" s="119">
        <v>1</v>
      </c>
      <c r="K962" s="122">
        <f>IF(G962="","",VLOOKUP(G962,ARANCEL!$B$5:$D$121,3,FALSE)*J962)</f>
        <v>15676</v>
      </c>
      <c r="L962" s="1229" t="s">
        <v>7548</v>
      </c>
      <c r="M962" s="1229">
        <v>4500254511</v>
      </c>
      <c r="N962" s="1229" t="s">
        <v>7555</v>
      </c>
    </row>
    <row r="963" spans="1:14" ht="18" customHeight="1" x14ac:dyDescent="0.25">
      <c r="A963" s="255" t="s">
        <v>305</v>
      </c>
      <c r="B963" s="254">
        <v>41934</v>
      </c>
      <c r="C963" s="257" t="s">
        <v>7820</v>
      </c>
      <c r="D963" s="255" t="s">
        <v>2193</v>
      </c>
      <c r="E963" s="258">
        <v>10269842</v>
      </c>
      <c r="F963" s="255">
        <v>29221729</v>
      </c>
      <c r="G963" s="255">
        <v>2704005</v>
      </c>
      <c r="H963" s="120" t="str">
        <f>IF(G963="","",VLOOKUP(G963,ARANCEL!$B$5:$D$121,2,FALSE))</f>
        <v>PROVISORIO</v>
      </c>
      <c r="I963" s="121" t="s">
        <v>312</v>
      </c>
      <c r="J963" s="119">
        <v>1</v>
      </c>
      <c r="K963" s="122">
        <f>IF(G963="","",VLOOKUP(G963,ARANCEL!$B$5:$D$121,3,FALSE)*J963)</f>
        <v>3250</v>
      </c>
      <c r="L963" s="1229" t="s">
        <v>8279</v>
      </c>
      <c r="M963" s="1229">
        <v>4500259624</v>
      </c>
      <c r="N963" s="1229" t="s">
        <v>8292</v>
      </c>
    </row>
    <row r="964" spans="1:14" ht="18" customHeight="1" x14ac:dyDescent="0.25">
      <c r="A964" s="255" t="s">
        <v>305</v>
      </c>
      <c r="B964" s="254">
        <v>41934</v>
      </c>
      <c r="C964" s="257" t="s">
        <v>7819</v>
      </c>
      <c r="D964" s="255" t="s">
        <v>54</v>
      </c>
      <c r="E964" s="258">
        <v>10269655</v>
      </c>
      <c r="F964" s="255">
        <v>28857682</v>
      </c>
      <c r="G964" s="255">
        <v>2704005</v>
      </c>
      <c r="H964" s="120" t="str">
        <f>IF(G964="","",VLOOKUP(G964,ARANCEL!$B$5:$D$121,2,FALSE))</f>
        <v>PROVISORIO</v>
      </c>
      <c r="I964" s="121" t="s">
        <v>329</v>
      </c>
      <c r="J964" s="119">
        <v>1</v>
      </c>
      <c r="K964" s="122">
        <f>IF(G964="","",VLOOKUP(G964,ARANCEL!$B$5:$D$121,3,FALSE)*J964)</f>
        <v>3250</v>
      </c>
      <c r="L964" s="1229" t="s">
        <v>8279</v>
      </c>
      <c r="M964" s="1229">
        <v>4500259624</v>
      </c>
      <c r="N964" s="1229" t="s">
        <v>8292</v>
      </c>
    </row>
    <row r="965" spans="1:14" ht="18" customHeight="1" x14ac:dyDescent="0.25">
      <c r="A965" s="255" t="s">
        <v>305</v>
      </c>
      <c r="B965" s="254">
        <v>41948</v>
      </c>
      <c r="C965" s="257" t="s">
        <v>7819</v>
      </c>
      <c r="D965" s="255" t="s">
        <v>54</v>
      </c>
      <c r="E965" s="258">
        <v>10275244</v>
      </c>
      <c r="F965" s="255">
        <v>28857682</v>
      </c>
      <c r="G965" s="255">
        <v>2702002</v>
      </c>
      <c r="H965" s="120" t="str">
        <f>IF(G965="","",VLOOKUP(G965,ARANCEL!$B$5:$D$121,2,FALSE))</f>
        <v xml:space="preserve">LABORATORIO CORONA CEMENTADA SOBRE IMPLANTE </v>
      </c>
      <c r="I965" s="121" t="s">
        <v>329</v>
      </c>
      <c r="J965" s="119">
        <v>1</v>
      </c>
      <c r="K965" s="122">
        <f>IF(G965="","",VLOOKUP(G965,ARANCEL!$B$5:$D$121,3,FALSE)*J965)</f>
        <v>31878</v>
      </c>
      <c r="L965" s="1229" t="s">
        <v>8279</v>
      </c>
      <c r="M965" s="1229">
        <v>4500260619</v>
      </c>
      <c r="N965" s="1229" t="s">
        <v>8294</v>
      </c>
    </row>
    <row r="966" spans="1:14" ht="18" customHeight="1" x14ac:dyDescent="0.25">
      <c r="A966" s="255" t="s">
        <v>305</v>
      </c>
      <c r="B966" s="254">
        <v>41647</v>
      </c>
      <c r="C966" s="257" t="s">
        <v>1017</v>
      </c>
      <c r="D966" s="255" t="s">
        <v>58</v>
      </c>
      <c r="E966" s="258">
        <v>10168593</v>
      </c>
      <c r="F966" s="255">
        <v>2322096</v>
      </c>
      <c r="G966" s="255">
        <v>2705003</v>
      </c>
      <c r="H966" s="120" t="str">
        <f>IF(G966="","",VLOOKUP(G966,ARANCEL!$B$5:$D$121,2,FALSE))</f>
        <v>INCRUSTACION ESTETICA (ART-GLASS O CERAMICA)</v>
      </c>
      <c r="I966" s="121" t="s">
        <v>618</v>
      </c>
      <c r="J966" s="119">
        <v>1</v>
      </c>
      <c r="K966" s="122">
        <f>IF(G966="","",VLOOKUP(G966,ARANCEL!$B$5:$D$121,3,FALSE)*J966)</f>
        <v>15676</v>
      </c>
      <c r="L966" s="1229" t="s">
        <v>2842</v>
      </c>
      <c r="M966" s="1229">
        <v>4500216184</v>
      </c>
      <c r="N966" s="1229">
        <v>8378</v>
      </c>
    </row>
    <row r="967" spans="1:14" ht="18" customHeight="1" x14ac:dyDescent="0.25">
      <c r="A967" s="255" t="s">
        <v>305</v>
      </c>
      <c r="B967" s="254">
        <v>41641</v>
      </c>
      <c r="C967" s="257" t="s">
        <v>893</v>
      </c>
      <c r="D967" s="255" t="s">
        <v>51</v>
      </c>
      <c r="E967" s="258">
        <v>10168221</v>
      </c>
      <c r="F967" s="255">
        <v>24183545</v>
      </c>
      <c r="G967" s="255">
        <v>2704005</v>
      </c>
      <c r="H967" s="120" t="str">
        <f>IF(G967="","",VLOOKUP(G967,ARANCEL!$B$5:$D$121,2,FALSE))</f>
        <v>PROVISORIO</v>
      </c>
      <c r="I967" s="121" t="s">
        <v>312</v>
      </c>
      <c r="J967" s="119">
        <v>1</v>
      </c>
      <c r="K967" s="122">
        <f>IF(G967="","",VLOOKUP(G967,ARANCEL!$B$5:$D$121,3,FALSE)*J967)</f>
        <v>3250</v>
      </c>
      <c r="L967" s="1236" t="s">
        <v>597</v>
      </c>
      <c r="M967" s="1236">
        <v>4500211652</v>
      </c>
      <c r="N967" s="1236">
        <v>8174</v>
      </c>
    </row>
    <row r="968" spans="1:14" ht="18" customHeight="1" x14ac:dyDescent="0.25">
      <c r="A968" s="255" t="s">
        <v>305</v>
      </c>
      <c r="B968" s="254">
        <v>41641</v>
      </c>
      <c r="C968" s="257" t="s">
        <v>893</v>
      </c>
      <c r="D968" s="255" t="s">
        <v>51</v>
      </c>
      <c r="E968" s="258">
        <v>10168221</v>
      </c>
      <c r="F968" s="255">
        <v>24183545</v>
      </c>
      <c r="G968" s="255">
        <v>2704003</v>
      </c>
      <c r="H968" s="120" t="str">
        <f>IF(G968="","",VLOOKUP(G968,ARANCEL!$B$5:$D$121,2,FALSE))</f>
        <v xml:space="preserve">CORONA PERIFERICA CON PERNO MUÑON COLADO </v>
      </c>
      <c r="I968" s="121" t="s">
        <v>312</v>
      </c>
      <c r="J968" s="119">
        <v>1</v>
      </c>
      <c r="K968" s="122">
        <f>IF(G968="","",VLOOKUP(G968,ARANCEL!$B$5:$D$121,3,FALSE)*J968)</f>
        <v>32612</v>
      </c>
      <c r="L968" s="1236" t="s">
        <v>597</v>
      </c>
      <c r="M968" s="1236">
        <v>4500211652</v>
      </c>
      <c r="N968" s="1236">
        <v>8174</v>
      </c>
    </row>
    <row r="969" spans="1:14" ht="18" customHeight="1" x14ac:dyDescent="0.25">
      <c r="A969" s="255" t="s">
        <v>305</v>
      </c>
      <c r="B969" s="254">
        <v>41936</v>
      </c>
      <c r="C969" s="257" t="s">
        <v>7880</v>
      </c>
      <c r="D969" s="255" t="s">
        <v>49</v>
      </c>
      <c r="E969" s="258">
        <v>10269844</v>
      </c>
      <c r="F969" s="255">
        <v>29224161</v>
      </c>
      <c r="G969" s="255">
        <v>2707002</v>
      </c>
      <c r="H969" s="120" t="str">
        <f>IF(G969="","",VLOOKUP(G969,ARANCEL!$B$5:$D$121,2,FALSE))</f>
        <v>CUBETA DE BLANQUEAMIENTO</v>
      </c>
      <c r="I969" s="121" t="s">
        <v>306</v>
      </c>
      <c r="J969" s="119">
        <v>1</v>
      </c>
      <c r="K969" s="122">
        <f>IF(G969="","",VLOOKUP(G969,ARANCEL!$B$5:$D$121,3,FALSE)*J969)</f>
        <v>5904</v>
      </c>
      <c r="L969" s="1229" t="s">
        <v>8279</v>
      </c>
      <c r="M969" s="1229">
        <v>4500259624</v>
      </c>
      <c r="N969" s="1229" t="s">
        <v>8292</v>
      </c>
    </row>
    <row r="970" spans="1:14" ht="18" customHeight="1" x14ac:dyDescent="0.25">
      <c r="A970" s="255" t="s">
        <v>305</v>
      </c>
      <c r="B970" s="254">
        <v>41834</v>
      </c>
      <c r="C970" s="257" t="s">
        <v>5628</v>
      </c>
      <c r="D970" s="255" t="s">
        <v>3328</v>
      </c>
      <c r="E970" s="258">
        <v>10224322</v>
      </c>
      <c r="F970" s="255">
        <v>26801107</v>
      </c>
      <c r="G970" s="255">
        <v>2708011</v>
      </c>
      <c r="H970" s="120" t="str">
        <f>IF(G970="","",VLOOKUP(G970,ARANCEL!$B$5:$D$121,2,FALSE))</f>
        <v xml:space="preserve">MODELO DE ESTUDIO </v>
      </c>
      <c r="I970" s="121" t="s">
        <v>306</v>
      </c>
      <c r="J970" s="119">
        <v>1</v>
      </c>
      <c r="K970" s="122">
        <f>IF(G970="","",VLOOKUP(G970,ARANCEL!$B$5:$D$121,3,FALSE)*J970)</f>
        <v>1507</v>
      </c>
      <c r="L970" s="1229" t="s">
        <v>6017</v>
      </c>
      <c r="M970" s="1229">
        <v>4500243244</v>
      </c>
      <c r="N970" s="1229">
        <v>9785</v>
      </c>
    </row>
    <row r="971" spans="1:14" ht="18" customHeight="1" x14ac:dyDescent="0.25">
      <c r="A971" s="255" t="s">
        <v>305</v>
      </c>
      <c r="B971" s="254">
        <v>41834</v>
      </c>
      <c r="C971" s="257" t="s">
        <v>5628</v>
      </c>
      <c r="D971" s="255" t="s">
        <v>3328</v>
      </c>
      <c r="E971" s="258">
        <v>10224322</v>
      </c>
      <c r="F971" s="255">
        <v>26801107</v>
      </c>
      <c r="G971" s="255">
        <v>2707003</v>
      </c>
      <c r="H971" s="120" t="str">
        <f>IF(G971="","",VLOOKUP(G971,ARANCEL!$B$5:$D$121,2,FALSE))</f>
        <v xml:space="preserve">ESTAMPADO </v>
      </c>
      <c r="I971" s="121" t="s">
        <v>306</v>
      </c>
      <c r="J971" s="119">
        <v>1</v>
      </c>
      <c r="K971" s="122">
        <f>IF(G971="","",VLOOKUP(G971,ARANCEL!$B$5:$D$121,3,FALSE)*J971)</f>
        <v>6028</v>
      </c>
      <c r="L971" s="1229" t="s">
        <v>6017</v>
      </c>
      <c r="M971" s="1229">
        <v>4500243244</v>
      </c>
      <c r="N971" s="1229">
        <v>9785</v>
      </c>
    </row>
    <row r="972" spans="1:14" ht="18" customHeight="1" x14ac:dyDescent="0.25">
      <c r="A972" s="255" t="s">
        <v>305</v>
      </c>
      <c r="B972" s="254">
        <v>41753</v>
      </c>
      <c r="C972" s="257" t="s">
        <v>4190</v>
      </c>
      <c r="D972" s="255" t="s">
        <v>58</v>
      </c>
      <c r="E972" s="258">
        <v>10191508</v>
      </c>
      <c r="F972" s="255">
        <v>25042225</v>
      </c>
      <c r="G972" s="255">
        <v>2705003</v>
      </c>
      <c r="H972" s="120" t="str">
        <f>IF(G972="","",VLOOKUP(G972,ARANCEL!$B$5:$D$121,2,FALSE))</f>
        <v>INCRUSTACION ESTETICA (ART-GLASS O CERAMICA)</v>
      </c>
      <c r="I972" s="121" t="s">
        <v>317</v>
      </c>
      <c r="J972" s="119">
        <v>1</v>
      </c>
      <c r="K972" s="122">
        <f>IF(G972="","",VLOOKUP(G972,ARANCEL!$B$5:$D$121,3,FALSE)*J972)</f>
        <v>15676</v>
      </c>
      <c r="L972" s="1229" t="s">
        <v>4612</v>
      </c>
      <c r="M972" s="1229">
        <v>4500229945</v>
      </c>
      <c r="N972" s="1229">
        <v>9169</v>
      </c>
    </row>
    <row r="973" spans="1:14" ht="18" customHeight="1" x14ac:dyDescent="0.25">
      <c r="A973" s="255" t="s">
        <v>305</v>
      </c>
      <c r="B973" s="254">
        <v>41831</v>
      </c>
      <c r="C973" s="257" t="s">
        <v>5621</v>
      </c>
      <c r="D973" s="255" t="s">
        <v>49</v>
      </c>
      <c r="E973" s="258">
        <v>10222929</v>
      </c>
      <c r="F973" s="255">
        <v>27149373</v>
      </c>
      <c r="G973" s="255">
        <v>2705003</v>
      </c>
      <c r="H973" s="120" t="str">
        <f>IF(G973="","",VLOOKUP(G973,ARANCEL!$B$5:$D$121,2,FALSE))</f>
        <v>INCRUSTACION ESTETICA (ART-GLASS O CERAMICA)</v>
      </c>
      <c r="I973" s="121" t="s">
        <v>317</v>
      </c>
      <c r="J973" s="119">
        <v>1</v>
      </c>
      <c r="K973" s="122">
        <f>IF(G973="","",VLOOKUP(G973,ARANCEL!$B$5:$D$121,3,FALSE)*J973)</f>
        <v>15676</v>
      </c>
      <c r="L973" s="1229" t="s">
        <v>6017</v>
      </c>
      <c r="M973" s="1229">
        <v>4500243244</v>
      </c>
      <c r="N973" s="1229">
        <v>9785</v>
      </c>
    </row>
    <row r="974" spans="1:14" ht="18" customHeight="1" x14ac:dyDescent="0.25">
      <c r="A974" s="255" t="s">
        <v>305</v>
      </c>
      <c r="B974" s="254">
        <v>41935</v>
      </c>
      <c r="C974" s="257" t="s">
        <v>7777</v>
      </c>
      <c r="D974" s="255" t="s">
        <v>52</v>
      </c>
      <c r="E974" s="258">
        <v>10268581</v>
      </c>
      <c r="F974" s="255">
        <v>28335048</v>
      </c>
      <c r="G974" s="255">
        <v>2704003</v>
      </c>
      <c r="H974" s="120" t="str">
        <f>IF(G974="","",VLOOKUP(G974,ARANCEL!$B$5:$D$121,2,FALSE))</f>
        <v xml:space="preserve">CORONA PERIFERICA CON PERNO MUÑON COLADO </v>
      </c>
      <c r="I974" s="121" t="s">
        <v>317</v>
      </c>
      <c r="J974" s="119">
        <v>1</v>
      </c>
      <c r="K974" s="122">
        <f>IF(G974="","",VLOOKUP(G974,ARANCEL!$B$5:$D$121,3,FALSE)*J974)</f>
        <v>32612</v>
      </c>
      <c r="L974" s="1229" t="s">
        <v>8279</v>
      </c>
      <c r="M974" s="1229">
        <v>4500257377</v>
      </c>
      <c r="N974" s="1229" t="s">
        <v>8280</v>
      </c>
    </row>
    <row r="975" spans="1:14" ht="18" customHeight="1" x14ac:dyDescent="0.25">
      <c r="A975" s="255" t="s">
        <v>305</v>
      </c>
      <c r="B975" s="254">
        <v>41764</v>
      </c>
      <c r="C975" s="257" t="s">
        <v>4288</v>
      </c>
      <c r="D975" s="255" t="s">
        <v>804</v>
      </c>
      <c r="E975" s="258">
        <v>10193096</v>
      </c>
      <c r="F975" s="255">
        <v>25876568</v>
      </c>
      <c r="G975" s="255">
        <v>2705003</v>
      </c>
      <c r="H975" s="120" t="str">
        <f>IF(G975="","",VLOOKUP(G975,ARANCEL!$B$5:$D$121,2,FALSE))</f>
        <v>INCRUSTACION ESTETICA (ART-GLASS O CERAMICA)</v>
      </c>
      <c r="I975" s="121" t="s">
        <v>326</v>
      </c>
      <c r="J975" s="119">
        <v>1</v>
      </c>
      <c r="K975" s="122">
        <f>IF(G975="","",VLOOKUP(G975,ARANCEL!$B$5:$D$121,3,FALSE)*J975)</f>
        <v>15676</v>
      </c>
      <c r="L975" s="1229" t="s">
        <v>4612</v>
      </c>
      <c r="M975" s="1229">
        <v>4500229959</v>
      </c>
      <c r="N975" s="1229">
        <v>9177</v>
      </c>
    </row>
    <row r="976" spans="1:14" ht="18" customHeight="1" x14ac:dyDescent="0.25">
      <c r="A976" s="339" t="s">
        <v>313</v>
      </c>
      <c r="B976" s="254">
        <v>41944</v>
      </c>
      <c r="C976" s="1151" t="s">
        <v>8930</v>
      </c>
      <c r="D976" s="1151" t="s">
        <v>828</v>
      </c>
      <c r="E976" s="1156">
        <v>10281450</v>
      </c>
      <c r="F976" s="1151">
        <v>29243745</v>
      </c>
      <c r="G976" s="1151">
        <v>2706008</v>
      </c>
      <c r="H976" s="120" t="str">
        <f>IF(G976="","",VLOOKUP(G976,ARANCEL!$B$5:$D$121,2,FALSE))</f>
        <v xml:space="preserve">PROTESIS METALICA TERMINADA </v>
      </c>
      <c r="I976" s="121"/>
      <c r="J976" s="119">
        <v>1</v>
      </c>
      <c r="K976" s="122">
        <f>IF(G976="","",VLOOKUP(G976,ARANCEL!$B$5:$D$121,3,FALSE)*J976)</f>
        <v>39483</v>
      </c>
      <c r="L976" s="1229" t="s">
        <v>8256</v>
      </c>
      <c r="M976" s="1229">
        <v>4500264843</v>
      </c>
      <c r="N976" s="1229" t="s">
        <v>8929</v>
      </c>
    </row>
    <row r="977" spans="1:14" ht="18" customHeight="1" x14ac:dyDescent="0.25">
      <c r="A977" s="255" t="s">
        <v>305</v>
      </c>
      <c r="B977" s="254">
        <v>41820</v>
      </c>
      <c r="C977" s="257" t="s">
        <v>5438</v>
      </c>
      <c r="D977" s="255" t="s">
        <v>52</v>
      </c>
      <c r="E977" s="258">
        <v>10218407</v>
      </c>
      <c r="F977" s="255">
        <v>26966318</v>
      </c>
      <c r="G977" s="255">
        <v>2705003</v>
      </c>
      <c r="H977" s="120" t="str">
        <f>IF(G977="","",VLOOKUP(G977,ARANCEL!$B$5:$D$121,2,FALSE))</f>
        <v>INCRUSTACION ESTETICA (ART-GLASS O CERAMICA)</v>
      </c>
      <c r="I977" s="121" t="s">
        <v>324</v>
      </c>
      <c r="J977" s="119">
        <v>1</v>
      </c>
      <c r="K977" s="122">
        <f>IF(G977="","",VLOOKUP(G977,ARANCEL!$B$5:$D$121,3,FALSE)*J977)</f>
        <v>15676</v>
      </c>
      <c r="L977" s="1229" t="s">
        <v>5742</v>
      </c>
      <c r="M977" s="1229">
        <v>4500239314</v>
      </c>
      <c r="N977" s="1229" t="s">
        <v>5750</v>
      </c>
    </row>
    <row r="978" spans="1:14" ht="18" customHeight="1" x14ac:dyDescent="0.25">
      <c r="A978" s="255" t="s">
        <v>305</v>
      </c>
      <c r="B978" s="254">
        <v>41698</v>
      </c>
      <c r="C978" s="257" t="s">
        <v>3095</v>
      </c>
      <c r="D978" s="255" t="s">
        <v>716</v>
      </c>
      <c r="E978" s="258">
        <v>10178323</v>
      </c>
      <c r="F978" s="255">
        <v>25144487</v>
      </c>
      <c r="G978" s="255">
        <v>2708011</v>
      </c>
      <c r="H978" s="120" t="str">
        <f>IF(G978="","",VLOOKUP(G978,ARANCEL!$B$5:$D$121,2,FALSE))</f>
        <v xml:space="preserve">MODELO DE ESTUDIO </v>
      </c>
      <c r="I978" s="121" t="s">
        <v>702</v>
      </c>
      <c r="J978" s="119">
        <v>2</v>
      </c>
      <c r="K978" s="122">
        <f>IF(G978="","",VLOOKUP(G978,ARANCEL!$B$5:$D$121,3,FALSE)*J978)</f>
        <v>3014</v>
      </c>
      <c r="L978" s="1229" t="s">
        <v>3438</v>
      </c>
      <c r="M978" s="1229">
        <v>4500220767</v>
      </c>
      <c r="N978" s="1229">
        <v>8610</v>
      </c>
    </row>
    <row r="979" spans="1:14" ht="18" customHeight="1" x14ac:dyDescent="0.25">
      <c r="A979" s="255" t="s">
        <v>313</v>
      </c>
      <c r="B979" s="254">
        <v>41977</v>
      </c>
      <c r="C979" s="257" t="s">
        <v>8665</v>
      </c>
      <c r="D979" s="255" t="s">
        <v>706</v>
      </c>
      <c r="E979" s="258">
        <v>10289948</v>
      </c>
      <c r="F979" s="255">
        <v>29901921</v>
      </c>
      <c r="G979" s="255">
        <v>2708011</v>
      </c>
      <c r="H979" s="120" t="str">
        <f>IF(G979="","",VLOOKUP(G979,ARANCEL!$B$5:$D$121,2,FALSE))</f>
        <v xml:space="preserve">MODELO DE ESTUDIO </v>
      </c>
      <c r="I979" s="121"/>
      <c r="J979" s="119">
        <v>1</v>
      </c>
      <c r="K979" s="122">
        <f>IF(G979="","",VLOOKUP(G979,ARANCEL!$B$5:$D$121,3,FALSE)*J979)</f>
        <v>1507</v>
      </c>
      <c r="L979" s="1349" t="s">
        <v>9431</v>
      </c>
      <c r="M979" s="1349">
        <v>4500269103</v>
      </c>
      <c r="N979" s="1349" t="s">
        <v>9457</v>
      </c>
    </row>
    <row r="980" spans="1:14" ht="18" customHeight="1" x14ac:dyDescent="0.25">
      <c r="A980" s="255" t="s">
        <v>305</v>
      </c>
      <c r="B980" s="254">
        <v>41977</v>
      </c>
      <c r="C980" s="257" t="s">
        <v>8665</v>
      </c>
      <c r="D980" s="255" t="s">
        <v>706</v>
      </c>
      <c r="E980" s="258">
        <v>10289948</v>
      </c>
      <c r="F980" s="255">
        <v>29901921</v>
      </c>
      <c r="G980" s="255">
        <v>2707001</v>
      </c>
      <c r="H980" s="120" t="str">
        <f>IF(G980="","",VLOOKUP(G980,ARANCEL!$B$5:$D$121,2,FALSE))</f>
        <v xml:space="preserve">PLANO DE RELAJACION </v>
      </c>
      <c r="I980" s="121" t="s">
        <v>306</v>
      </c>
      <c r="J980" s="119">
        <v>1</v>
      </c>
      <c r="K980" s="122">
        <f>IF(G980="","",VLOOKUP(G980,ARANCEL!$B$5:$D$121,3,FALSE)*J980)</f>
        <v>9221</v>
      </c>
      <c r="L980" s="1349" t="s">
        <v>9431</v>
      </c>
      <c r="M980" s="1349">
        <v>4500269103</v>
      </c>
      <c r="N980" s="1349" t="s">
        <v>9457</v>
      </c>
    </row>
    <row r="981" spans="1:14" ht="18" customHeight="1" x14ac:dyDescent="0.25">
      <c r="A981" s="255" t="s">
        <v>305</v>
      </c>
      <c r="B981" s="254">
        <v>41781</v>
      </c>
      <c r="C981" s="257" t="s">
        <v>9614</v>
      </c>
      <c r="D981" s="255" t="s">
        <v>50</v>
      </c>
      <c r="E981" s="258">
        <v>10199997</v>
      </c>
      <c r="F981" s="255">
        <v>25266906</v>
      </c>
      <c r="G981" s="255">
        <v>2704003</v>
      </c>
      <c r="H981" s="120" t="str">
        <f>IF(G981="","",VLOOKUP(G981,ARANCEL!$B$5:$D$121,2,FALSE))</f>
        <v xml:space="preserve">CORONA PERIFERICA CON PERNO MUÑON COLADO </v>
      </c>
      <c r="I981" s="121" t="s">
        <v>684</v>
      </c>
      <c r="J981" s="119">
        <v>2</v>
      </c>
      <c r="K981" s="122">
        <f>IF(G981="","",VLOOKUP(G981,ARANCEL!$B$5:$D$121,3,FALSE)*J981)</f>
        <v>65224</v>
      </c>
      <c r="L981" s="1229" t="s">
        <v>5292</v>
      </c>
      <c r="M981" s="1229">
        <v>4500235335</v>
      </c>
      <c r="N981" s="1229">
        <v>9392</v>
      </c>
    </row>
    <row r="982" spans="1:14" ht="19.5" customHeight="1" x14ac:dyDescent="0.25">
      <c r="A982" s="119" t="s">
        <v>305</v>
      </c>
      <c r="B982" s="159">
        <v>41808</v>
      </c>
      <c r="C982" s="118" t="s">
        <v>5184</v>
      </c>
      <c r="D982" s="119" t="s">
        <v>54</v>
      </c>
      <c r="E982" s="162">
        <v>10212308</v>
      </c>
      <c r="F982" s="119">
        <v>26527070</v>
      </c>
      <c r="G982" s="119">
        <v>2704005</v>
      </c>
      <c r="H982" s="120" t="str">
        <f>IF(G982="","",VLOOKUP(G982,ARANCEL!$B$5:$D$121,2,FALSE))</f>
        <v>PROVISORIO</v>
      </c>
      <c r="I982" s="121" t="s">
        <v>309</v>
      </c>
      <c r="J982" s="119">
        <v>1</v>
      </c>
      <c r="K982" s="122">
        <f>IF(G982="","",VLOOKUP(G982,ARANCEL!$B$5:$D$121,3,FALSE)*J982)</f>
        <v>3250</v>
      </c>
      <c r="L982" s="1229" t="s">
        <v>5742</v>
      </c>
      <c r="M982" s="1229">
        <v>4500239309</v>
      </c>
      <c r="N982" s="1229" t="s">
        <v>5749</v>
      </c>
    </row>
    <row r="983" spans="1:14" ht="18" customHeight="1" x14ac:dyDescent="0.25">
      <c r="A983" s="255" t="s">
        <v>305</v>
      </c>
      <c r="B983" s="254">
        <v>41927</v>
      </c>
      <c r="C983" s="257" t="s">
        <v>5184</v>
      </c>
      <c r="D983" s="255" t="s">
        <v>54</v>
      </c>
      <c r="E983" s="258">
        <v>10264034</v>
      </c>
      <c r="F983" s="255">
        <v>26527070</v>
      </c>
      <c r="G983" s="255">
        <v>2702048</v>
      </c>
      <c r="H983" s="120" t="str">
        <f>IF(G983="","",VLOOKUP(G983,ARANCEL!$B$5:$D$121,2,FALSE))</f>
        <v xml:space="preserve">SERVICIO LAB. IMPLANTE CORONA CEMENTADA/ATORNILLADA </v>
      </c>
      <c r="I983" s="121" t="s">
        <v>309</v>
      </c>
      <c r="J983" s="119">
        <v>1</v>
      </c>
      <c r="K983" s="122">
        <f>IF(G983="","",VLOOKUP(G983,ARANCEL!$B$5:$D$121,3,FALSE)*J983)</f>
        <v>43857</v>
      </c>
      <c r="L983" s="1229" t="s">
        <v>8279</v>
      </c>
      <c r="M983" s="1229">
        <v>4500257377</v>
      </c>
      <c r="N983" s="1229" t="s">
        <v>8280</v>
      </c>
    </row>
    <row r="984" spans="1:14" ht="18" customHeight="1" x14ac:dyDescent="0.25">
      <c r="A984" s="255" t="s">
        <v>305</v>
      </c>
      <c r="B984" s="254">
        <v>41766</v>
      </c>
      <c r="C984" s="257" t="s">
        <v>5184</v>
      </c>
      <c r="D984" s="255" t="s">
        <v>54</v>
      </c>
      <c r="E984" s="258">
        <v>10194776</v>
      </c>
      <c r="F984" s="255">
        <v>25722478</v>
      </c>
      <c r="G984" s="255">
        <v>2704005</v>
      </c>
      <c r="H984" s="120" t="str">
        <f>IF(G984="","",VLOOKUP(G984,ARANCEL!$B$5:$D$121,2,FALSE))</f>
        <v>PROVISORIO</v>
      </c>
      <c r="I984" s="121" t="s">
        <v>1273</v>
      </c>
      <c r="J984" s="119">
        <v>3</v>
      </c>
      <c r="K984" s="122">
        <f>IF(G984="","",VLOOKUP(G984,ARANCEL!$B$5:$D$121,3,FALSE)*J984)</f>
        <v>9750</v>
      </c>
      <c r="L984" s="1229" t="s">
        <v>5292</v>
      </c>
      <c r="M984" s="1229">
        <v>4500235340</v>
      </c>
      <c r="N984" s="1229">
        <v>9394</v>
      </c>
    </row>
    <row r="985" spans="1:14" ht="18" customHeight="1" x14ac:dyDescent="0.25">
      <c r="A985" s="255" t="s">
        <v>305</v>
      </c>
      <c r="B985" s="254">
        <v>41781</v>
      </c>
      <c r="C985" s="257" t="s">
        <v>5184</v>
      </c>
      <c r="D985" s="255" t="s">
        <v>54</v>
      </c>
      <c r="E985" s="258">
        <v>10199548</v>
      </c>
      <c r="F985" s="255">
        <v>25722478</v>
      </c>
      <c r="G985" s="255">
        <v>2704003</v>
      </c>
      <c r="H985" s="120" t="str">
        <f>IF(G985="","",VLOOKUP(G985,ARANCEL!$B$5:$D$121,2,FALSE))</f>
        <v xml:space="preserve">CORONA PERIFERICA CON PERNO MUÑON COLADO </v>
      </c>
      <c r="I985" s="121" t="s">
        <v>1273</v>
      </c>
      <c r="J985" s="119">
        <v>3</v>
      </c>
      <c r="K985" s="122">
        <f>IF(G985="","",VLOOKUP(G985,ARANCEL!$B$5:$D$121,3,FALSE)*J985)</f>
        <v>97836</v>
      </c>
      <c r="L985" s="1229" t="s">
        <v>5292</v>
      </c>
      <c r="M985" s="1229">
        <v>4500235338</v>
      </c>
      <c r="N985" s="1229">
        <v>9393</v>
      </c>
    </row>
    <row r="986" spans="1:14" ht="18" customHeight="1" x14ac:dyDescent="0.25">
      <c r="A986" s="255" t="s">
        <v>305</v>
      </c>
      <c r="B986" s="256">
        <v>42019</v>
      </c>
      <c r="C986" s="257" t="s">
        <v>5184</v>
      </c>
      <c r="D986" s="255" t="s">
        <v>49</v>
      </c>
      <c r="E986" s="258">
        <v>10308849</v>
      </c>
      <c r="F986" s="255">
        <v>29282927</v>
      </c>
      <c r="G986" s="255">
        <v>2705003</v>
      </c>
      <c r="H986" s="120" t="str">
        <f>IF(G986="","",VLOOKUP(G986,ARANCEL!$B$5:$D$121,2,FALSE))</f>
        <v>INCRUSTACION ESTETICA (ART-GLASS O CERAMICA)</v>
      </c>
      <c r="I986" s="121" t="s">
        <v>312</v>
      </c>
      <c r="J986" s="119">
        <v>1</v>
      </c>
      <c r="K986" s="122">
        <f>IF(G986="","",VLOOKUP(G986,ARANCEL!$B$5:$D$121,3,FALSE)*J986)</f>
        <v>15676</v>
      </c>
      <c r="L986" s="1235" t="str">
        <f>IF(E986="","","IMPAGO")</f>
        <v>IMPAGO</v>
      </c>
      <c r="M986" s="1235" t="str">
        <f>IF(L986="IMPAGO","SIN O.C.","")</f>
        <v>SIN O.C.</v>
      </c>
      <c r="N986" s="1235" t="str">
        <f>IF(L986="IMPAGO","SIN FACT.","")</f>
        <v>SIN FACT.</v>
      </c>
    </row>
    <row r="987" spans="1:14" ht="18" customHeight="1" x14ac:dyDescent="0.25">
      <c r="A987" s="255" t="s">
        <v>305</v>
      </c>
      <c r="B987" s="254">
        <v>41667</v>
      </c>
      <c r="C987" s="257" t="s">
        <v>715</v>
      </c>
      <c r="D987" s="255" t="s">
        <v>56</v>
      </c>
      <c r="E987" s="258">
        <v>10170416</v>
      </c>
      <c r="F987" s="255">
        <v>24424775</v>
      </c>
      <c r="G987" s="255">
        <v>2705003</v>
      </c>
      <c r="H987" s="120" t="str">
        <f>IF(G987="","",VLOOKUP(G987,ARANCEL!$B$5:$D$121,2,FALSE))</f>
        <v>INCRUSTACION ESTETICA (ART-GLASS O CERAMICA)</v>
      </c>
      <c r="I987" s="121" t="s">
        <v>324</v>
      </c>
      <c r="J987" s="119">
        <v>1</v>
      </c>
      <c r="K987" s="122">
        <f>IF(G987="","",VLOOKUP(G987,ARANCEL!$B$5:$D$121,3,FALSE)*J987)</f>
        <v>15676</v>
      </c>
      <c r="L987" s="1229" t="s">
        <v>2842</v>
      </c>
      <c r="M987" s="1229">
        <v>4500216189</v>
      </c>
      <c r="N987" s="1229">
        <v>8384</v>
      </c>
    </row>
    <row r="988" spans="1:14" ht="18" customHeight="1" x14ac:dyDescent="0.25">
      <c r="A988" s="255" t="s">
        <v>305</v>
      </c>
      <c r="B988" s="254">
        <v>41660</v>
      </c>
      <c r="C988" s="257" t="s">
        <v>1109</v>
      </c>
      <c r="D988" s="255" t="s">
        <v>50</v>
      </c>
      <c r="E988" s="258">
        <v>10170105</v>
      </c>
      <c r="F988" s="255">
        <v>24734366</v>
      </c>
      <c r="G988" s="255">
        <v>2704005</v>
      </c>
      <c r="H988" s="120" t="str">
        <f>IF(G988="","",VLOOKUP(G988,ARANCEL!$B$5:$D$121,2,FALSE))</f>
        <v>PROVISORIO</v>
      </c>
      <c r="I988" s="121" t="s">
        <v>312</v>
      </c>
      <c r="J988" s="119">
        <v>1</v>
      </c>
      <c r="K988" s="122">
        <f>IF(G988="","",VLOOKUP(G988,ARANCEL!$B$5:$D$121,3,FALSE)*J988)</f>
        <v>3250</v>
      </c>
      <c r="L988" s="1229" t="s">
        <v>2842</v>
      </c>
      <c r="M988" s="1229">
        <v>4500216188</v>
      </c>
      <c r="N988" s="1229">
        <v>8383</v>
      </c>
    </row>
    <row r="989" spans="1:14" ht="18" customHeight="1" x14ac:dyDescent="0.25">
      <c r="A989" s="255" t="s">
        <v>305</v>
      </c>
      <c r="B989" s="254">
        <v>41674</v>
      </c>
      <c r="C989" s="257" t="s">
        <v>1109</v>
      </c>
      <c r="D989" s="255" t="s">
        <v>50</v>
      </c>
      <c r="E989" s="258">
        <v>10171375</v>
      </c>
      <c r="F989" s="255">
        <v>24734366</v>
      </c>
      <c r="G989" s="255">
        <v>2704003</v>
      </c>
      <c r="H989" s="120" t="str">
        <f>IF(G989="","",VLOOKUP(G989,ARANCEL!$B$5:$D$121,2,FALSE))</f>
        <v xml:space="preserve">CORONA PERIFERICA CON PERNO MUÑON COLADO </v>
      </c>
      <c r="I989" s="121" t="s">
        <v>312</v>
      </c>
      <c r="J989" s="119">
        <v>1</v>
      </c>
      <c r="K989" s="122">
        <f>IF(G989="","",VLOOKUP(G989,ARANCEL!$B$5:$D$121,3,FALSE)*J989)</f>
        <v>32612</v>
      </c>
      <c r="L989" s="1229" t="s">
        <v>2842</v>
      </c>
      <c r="M989" s="1229">
        <v>4500216198</v>
      </c>
      <c r="N989" s="1229">
        <v>8386</v>
      </c>
    </row>
    <row r="990" spans="1:14" ht="18" customHeight="1" x14ac:dyDescent="0.25">
      <c r="A990" s="255" t="s">
        <v>305</v>
      </c>
      <c r="B990" s="256">
        <v>41995</v>
      </c>
      <c r="C990" s="257" t="s">
        <v>9051</v>
      </c>
      <c r="D990" s="255" t="s">
        <v>56</v>
      </c>
      <c r="E990" s="258">
        <v>10299214</v>
      </c>
      <c r="F990" s="255">
        <v>29866666</v>
      </c>
      <c r="G990" s="255">
        <v>2706015</v>
      </c>
      <c r="H990" s="120" t="str">
        <f>IF(G990="","",VLOOKUP(G990,ARANCEL!$B$5:$D$121,2,FALSE))</f>
        <v>NCLAJE TIPO SANDRI</v>
      </c>
      <c r="I990" s="121" t="s">
        <v>317</v>
      </c>
      <c r="J990" s="119">
        <v>1</v>
      </c>
      <c r="K990" s="122">
        <f>IF(G990="","",VLOOKUP(G990,ARANCEL!$B$5:$D$121,3,FALSE)*J990)</f>
        <v>13495</v>
      </c>
      <c r="L990" s="1349" t="s">
        <v>9431</v>
      </c>
      <c r="M990" s="1349">
        <v>4500269103</v>
      </c>
      <c r="N990" s="1349" t="s">
        <v>9457</v>
      </c>
    </row>
    <row r="991" spans="1:14" ht="18.75" customHeight="1" x14ac:dyDescent="0.25">
      <c r="A991" s="119" t="s">
        <v>313</v>
      </c>
      <c r="B991" s="164">
        <v>42010</v>
      </c>
      <c r="C991" s="118" t="s">
        <v>9051</v>
      </c>
      <c r="D991" s="119" t="s">
        <v>56</v>
      </c>
      <c r="E991" s="162">
        <v>10302230</v>
      </c>
      <c r="F991" s="119">
        <v>30087344</v>
      </c>
      <c r="G991" s="119">
        <v>2706015</v>
      </c>
      <c r="H991" s="120" t="str">
        <f>IF(G991="","",VLOOKUP(G991,ARANCEL!$B$5:$D$121,2,FALSE))</f>
        <v>NCLAJE TIPO SANDRI</v>
      </c>
      <c r="I991" s="121"/>
      <c r="J991" s="119">
        <v>1</v>
      </c>
      <c r="K991" s="122">
        <f>IF(G991="","",VLOOKUP(G991,ARANCEL!$B$5:$D$121,3,FALSE)*J991)</f>
        <v>13495</v>
      </c>
      <c r="L991" s="1349" t="s">
        <v>9431</v>
      </c>
      <c r="M991" s="1349">
        <v>4500269103</v>
      </c>
      <c r="N991" s="1349" t="s">
        <v>9457</v>
      </c>
    </row>
    <row r="992" spans="1:14" ht="18" customHeight="1" x14ac:dyDescent="0.25">
      <c r="A992" s="119" t="s">
        <v>305</v>
      </c>
      <c r="B992" s="159">
        <v>41957</v>
      </c>
      <c r="C992" s="118" t="s">
        <v>8313</v>
      </c>
      <c r="D992" s="119" t="s">
        <v>54</v>
      </c>
      <c r="E992" s="162">
        <v>10281079</v>
      </c>
      <c r="F992" s="119">
        <v>290207856</v>
      </c>
      <c r="G992" s="119">
        <v>2704005</v>
      </c>
      <c r="H992" s="120" t="str">
        <f>IF(G992="","",VLOOKUP(G992,ARANCEL!$B$5:$D$121,2,FALSE))</f>
        <v>PROVISORIO</v>
      </c>
      <c r="I992" s="121" t="s">
        <v>317</v>
      </c>
      <c r="J992" s="119">
        <v>1</v>
      </c>
      <c r="K992" s="122">
        <f>IF(G992="","",VLOOKUP(G992,ARANCEL!$B$5:$D$121,3,FALSE)*J992)</f>
        <v>3250</v>
      </c>
      <c r="L992" s="1229" t="s">
        <v>8256</v>
      </c>
      <c r="M992" s="1229">
        <v>4500264843</v>
      </c>
      <c r="N992" s="1229" t="s">
        <v>8929</v>
      </c>
    </row>
    <row r="993" spans="1:15" ht="16.5" customHeight="1" x14ac:dyDescent="0.25">
      <c r="A993" s="119" t="s">
        <v>305</v>
      </c>
      <c r="B993" s="159">
        <v>41964</v>
      </c>
      <c r="C993" s="118" t="s">
        <v>8313</v>
      </c>
      <c r="D993" s="119" t="s">
        <v>54</v>
      </c>
      <c r="E993" s="162">
        <v>10283595</v>
      </c>
      <c r="F993" s="119">
        <v>29207856</v>
      </c>
      <c r="G993" s="119">
        <v>2704003</v>
      </c>
      <c r="H993" s="120" t="str">
        <f>IF(G993="","",VLOOKUP(G993,ARANCEL!$B$5:$D$121,2,FALSE))</f>
        <v xml:space="preserve">CORONA PERIFERICA CON PERNO MUÑON COLADO </v>
      </c>
      <c r="I993" s="121" t="s">
        <v>317</v>
      </c>
      <c r="J993" s="119">
        <v>1</v>
      </c>
      <c r="K993" s="122">
        <f>IF(G993="","",VLOOKUP(G993,ARANCEL!$B$5:$D$121,3,FALSE)*J993)</f>
        <v>32612</v>
      </c>
      <c r="L993" s="1229" t="s">
        <v>8256</v>
      </c>
      <c r="M993" s="1229">
        <v>4500264843</v>
      </c>
      <c r="N993" s="1229" t="s">
        <v>8929</v>
      </c>
    </row>
    <row r="994" spans="1:15" ht="18" customHeight="1" x14ac:dyDescent="0.25">
      <c r="A994" s="255" t="s">
        <v>305</v>
      </c>
      <c r="B994" s="254">
        <v>41964</v>
      </c>
      <c r="C994" s="257" t="s">
        <v>8313</v>
      </c>
      <c r="D994" s="255" t="s">
        <v>54</v>
      </c>
      <c r="E994" s="258">
        <v>10283595</v>
      </c>
      <c r="F994" s="255">
        <v>29207856</v>
      </c>
      <c r="G994" s="255">
        <v>2705003</v>
      </c>
      <c r="H994" s="120" t="str">
        <f>IF(G994="","",VLOOKUP(G994,ARANCEL!$B$5:$D$121,2,FALSE))</f>
        <v>INCRUSTACION ESTETICA (ART-GLASS O CERAMICA)</v>
      </c>
      <c r="I994" s="121" t="s">
        <v>321</v>
      </c>
      <c r="J994" s="119">
        <v>1</v>
      </c>
      <c r="K994" s="122">
        <f>IF(G994="","",VLOOKUP(G994,ARANCEL!$B$5:$D$121,3,FALSE)*J994)</f>
        <v>15676</v>
      </c>
      <c r="L994" s="1229" t="s">
        <v>8256</v>
      </c>
      <c r="M994" s="1229">
        <v>4500264843</v>
      </c>
      <c r="N994" s="1229" t="s">
        <v>8929</v>
      </c>
    </row>
    <row r="995" spans="1:15" ht="18" customHeight="1" x14ac:dyDescent="0.25">
      <c r="A995" s="255" t="s">
        <v>313</v>
      </c>
      <c r="B995" s="254">
        <v>41976</v>
      </c>
      <c r="C995" s="257" t="s">
        <v>8313</v>
      </c>
      <c r="D995" s="255" t="s">
        <v>54</v>
      </c>
      <c r="E995" s="258">
        <v>10290708</v>
      </c>
      <c r="F995" s="255">
        <v>29207856</v>
      </c>
      <c r="G995" s="255">
        <v>2704003</v>
      </c>
      <c r="H995" s="120" t="str">
        <f>IF(G995="","",VLOOKUP(G995,ARANCEL!$B$5:$D$121,2,FALSE))</f>
        <v xml:space="preserve">CORONA PERIFERICA CON PERNO MUÑON COLADO </v>
      </c>
      <c r="I995" s="121" t="s">
        <v>319</v>
      </c>
      <c r="J995" s="119">
        <v>1</v>
      </c>
      <c r="K995" s="122">
        <f>IF(G995="","",VLOOKUP(G995,ARANCEL!$B$5:$D$121,3,FALSE)*J995)</f>
        <v>32612</v>
      </c>
      <c r="L995" s="1349" t="s">
        <v>9431</v>
      </c>
      <c r="M995" s="1349">
        <v>4500269103</v>
      </c>
      <c r="N995" s="1349" t="s">
        <v>9457</v>
      </c>
    </row>
    <row r="996" spans="1:15" ht="18" customHeight="1" x14ac:dyDescent="0.25">
      <c r="A996" s="255" t="s">
        <v>305</v>
      </c>
      <c r="B996" s="254">
        <v>41690</v>
      </c>
      <c r="C996" s="257" t="s">
        <v>2953</v>
      </c>
      <c r="D996" s="255" t="s">
        <v>60</v>
      </c>
      <c r="E996" s="258">
        <v>10176341</v>
      </c>
      <c r="F996" s="255">
        <v>25154150</v>
      </c>
      <c r="G996" s="255">
        <v>2704005</v>
      </c>
      <c r="H996" s="120" t="str">
        <f>IF(G996="","",VLOOKUP(G996,ARANCEL!$B$5:$D$121,2,FALSE))</f>
        <v>PROVISORIO</v>
      </c>
      <c r="I996" s="121" t="s">
        <v>1399</v>
      </c>
      <c r="J996" s="119">
        <v>2</v>
      </c>
      <c r="K996" s="122">
        <f>IF(G996="","",VLOOKUP(G996,ARANCEL!$B$5:$D$121,3,FALSE)*J996)</f>
        <v>6500</v>
      </c>
      <c r="L996" s="1229" t="s">
        <v>3438</v>
      </c>
      <c r="M996" s="1229">
        <v>4500220764</v>
      </c>
      <c r="N996" s="1229">
        <v>8608</v>
      </c>
    </row>
    <row r="997" spans="1:15" ht="18" customHeight="1" x14ac:dyDescent="0.25">
      <c r="A997" s="255" t="s">
        <v>305</v>
      </c>
      <c r="B997" s="254">
        <v>41704</v>
      </c>
      <c r="C997" s="257" t="s">
        <v>2953</v>
      </c>
      <c r="D997" s="255" t="s">
        <v>727</v>
      </c>
      <c r="E997" s="258">
        <v>10178950</v>
      </c>
      <c r="F997" s="255">
        <v>25282913</v>
      </c>
      <c r="G997" s="255">
        <v>2704031</v>
      </c>
      <c r="H997" s="120" t="str">
        <f>IF(G997="","",VLOOKUP(G997,ARANCEL!$B$5:$D$121,2,FALSE))</f>
        <v xml:space="preserve">PERNO MUÑON METALICO </v>
      </c>
      <c r="I997" s="121" t="s">
        <v>1399</v>
      </c>
      <c r="J997" s="119">
        <v>2</v>
      </c>
      <c r="K997" s="122">
        <f>IF(G997="","",VLOOKUP(G997,ARANCEL!$B$5:$D$121,3,FALSE)*J997)</f>
        <v>24492</v>
      </c>
      <c r="L997" s="1229" t="s">
        <v>6905</v>
      </c>
      <c r="M997" s="1229">
        <v>4500247644</v>
      </c>
      <c r="N997" s="1229" t="s">
        <v>7159</v>
      </c>
    </row>
    <row r="998" spans="1:15" ht="18" customHeight="1" x14ac:dyDescent="0.25">
      <c r="A998" s="255" t="s">
        <v>606</v>
      </c>
      <c r="B998" s="254">
        <v>41722</v>
      </c>
      <c r="C998" s="257" t="s">
        <v>2953</v>
      </c>
      <c r="D998" s="255" t="s">
        <v>727</v>
      </c>
      <c r="E998" s="258">
        <v>10182740</v>
      </c>
      <c r="F998" s="255">
        <v>25282913</v>
      </c>
      <c r="G998" s="255">
        <v>2704006</v>
      </c>
      <c r="H998" s="120" t="str">
        <f>IF(G998="","",VLOOKUP(G998,ARANCEL!$B$5:$D$121,2,FALSE))</f>
        <v xml:space="preserve">CERAMICA ALUMINOSA ANTERIOR O POSTERIOR </v>
      </c>
      <c r="I998" s="121" t="s">
        <v>3605</v>
      </c>
      <c r="J998" s="119">
        <v>2</v>
      </c>
      <c r="K998" s="122">
        <f>IF(G998="","",VLOOKUP(G998,ARANCEL!$B$5:$D$121,3,FALSE)*J998)</f>
        <v>62974</v>
      </c>
      <c r="L998" s="1229" t="s">
        <v>3058</v>
      </c>
      <c r="M998" s="1229">
        <v>4500225622</v>
      </c>
      <c r="N998" s="1229">
        <v>8907</v>
      </c>
    </row>
    <row r="999" spans="1:15" ht="18" customHeight="1" x14ac:dyDescent="0.25">
      <c r="A999" s="255" t="s">
        <v>305</v>
      </c>
      <c r="B999" s="254">
        <v>41844</v>
      </c>
      <c r="C999" s="257" t="s">
        <v>2953</v>
      </c>
      <c r="D999" s="255" t="s">
        <v>727</v>
      </c>
      <c r="E999" s="258">
        <v>10232863</v>
      </c>
      <c r="F999" s="255">
        <v>26156669</v>
      </c>
      <c r="G999" s="255">
        <v>2704008</v>
      </c>
      <c r="H999" s="120" t="str">
        <f>IF(G999="","",VLOOKUP(G999,ARANCEL!$B$5:$D$121,2,FALSE))</f>
        <v>PILAR, INSERCION O PUNTO DE APOYO CON PERNO MUÑON</v>
      </c>
      <c r="I999" s="121" t="s">
        <v>342</v>
      </c>
      <c r="J999" s="119">
        <v>1</v>
      </c>
      <c r="K999" s="122">
        <f>IF(G999="","",VLOOKUP(G999,ARANCEL!$B$5:$D$121,3,FALSE)*J999)</f>
        <v>32612</v>
      </c>
      <c r="L999" s="1229" t="s">
        <v>6017</v>
      </c>
      <c r="M999" s="1229">
        <v>4500245416</v>
      </c>
      <c r="N999" s="1229">
        <v>9805</v>
      </c>
    </row>
    <row r="1000" spans="1:15" s="374" customFormat="1" ht="18" customHeight="1" x14ac:dyDescent="0.25">
      <c r="A1000" s="255" t="s">
        <v>305</v>
      </c>
      <c r="B1000" s="254">
        <v>41876</v>
      </c>
      <c r="C1000" s="257" t="s">
        <v>2953</v>
      </c>
      <c r="D1000" s="255" t="s">
        <v>727</v>
      </c>
      <c r="E1000" s="258">
        <v>10247485</v>
      </c>
      <c r="F1000" s="255">
        <v>26156669</v>
      </c>
      <c r="G1000" s="255">
        <v>2704008</v>
      </c>
      <c r="H1000" s="120" t="str">
        <f>IF(G1000="","",VLOOKUP(G1000,ARANCEL!$B$5:$D$121,2,FALSE))</f>
        <v>PILAR, INSERCION O PUNTO DE APOYO CON PERNO MUÑON</v>
      </c>
      <c r="I1000" s="121" t="s">
        <v>322</v>
      </c>
      <c r="J1000" s="119">
        <v>1</v>
      </c>
      <c r="K1000" s="122">
        <f>IF(G1000="","",VLOOKUP(G1000,ARANCEL!$B$5:$D$121,3,FALSE)*J1000)</f>
        <v>32612</v>
      </c>
      <c r="L1000" s="1229" t="s">
        <v>6905</v>
      </c>
      <c r="M1000" s="1229">
        <v>4500249664</v>
      </c>
      <c r="N1000" s="1229" t="s">
        <v>7114</v>
      </c>
      <c r="O1000" s="373"/>
    </row>
    <row r="1001" spans="1:15" s="374" customFormat="1" ht="18" customHeight="1" x14ac:dyDescent="0.25">
      <c r="A1001" s="255" t="s">
        <v>305</v>
      </c>
      <c r="B1001" s="254">
        <v>41876</v>
      </c>
      <c r="C1001" s="257" t="s">
        <v>2953</v>
      </c>
      <c r="D1001" s="255" t="s">
        <v>727</v>
      </c>
      <c r="E1001" s="258">
        <v>10247485</v>
      </c>
      <c r="F1001" s="255">
        <v>26156669</v>
      </c>
      <c r="G1001" s="255">
        <v>2704012</v>
      </c>
      <c r="H1001" s="120" t="str">
        <f>IF(G1001="","",VLOOKUP(G1001,ARANCEL!$B$5:$D$121,2,FALSE))</f>
        <v xml:space="preserve">INTERMEDIARIO O PONTICO </v>
      </c>
      <c r="I1001" s="121" t="s">
        <v>309</v>
      </c>
      <c r="J1001" s="119">
        <v>1</v>
      </c>
      <c r="K1001" s="122">
        <f>IF(G1001="","",VLOOKUP(G1001,ARANCEL!$B$5:$D$121,3,FALSE)*J1001)</f>
        <v>25122</v>
      </c>
      <c r="L1001" s="1229" t="s">
        <v>6905</v>
      </c>
      <c r="M1001" s="1229">
        <v>4500249664</v>
      </c>
      <c r="N1001" s="1229" t="s">
        <v>7114</v>
      </c>
      <c r="O1001" s="373"/>
    </row>
    <row r="1002" spans="1:15" s="374" customFormat="1" ht="18" customHeight="1" x14ac:dyDescent="0.25">
      <c r="A1002" s="412" t="s">
        <v>305</v>
      </c>
      <c r="B1002" s="254">
        <v>41877</v>
      </c>
      <c r="C1002" s="257" t="s">
        <v>6002</v>
      </c>
      <c r="D1002" s="255" t="s">
        <v>727</v>
      </c>
      <c r="E1002" s="258">
        <v>10249008</v>
      </c>
      <c r="F1002" s="255">
        <v>26156669</v>
      </c>
      <c r="G1002" s="255">
        <v>2704013</v>
      </c>
      <c r="H1002" s="120" t="str">
        <f>IF(G1002="","",VLOOKUP(G1002,ARANCEL!$B$5:$D$121,2,FALSE))</f>
        <v>PROVISORIO (POR PIEZA)</v>
      </c>
      <c r="I1002" s="121" t="s">
        <v>4921</v>
      </c>
      <c r="J1002" s="119">
        <v>3</v>
      </c>
      <c r="K1002" s="122">
        <f>IF(G1002="","",VLOOKUP(G1002,ARANCEL!$B$5:$D$121,3,FALSE)*J1002)</f>
        <v>9750</v>
      </c>
      <c r="L1002" s="1229" t="s">
        <v>6905</v>
      </c>
      <c r="M1002" s="1229">
        <v>4500251067</v>
      </c>
      <c r="N1002" s="1229" t="s">
        <v>7145</v>
      </c>
      <c r="O1002" s="373"/>
    </row>
    <row r="1003" spans="1:15" s="374" customFormat="1" ht="18" customHeight="1" x14ac:dyDescent="0.25">
      <c r="A1003" s="255" t="s">
        <v>305</v>
      </c>
      <c r="B1003" s="254">
        <v>41688</v>
      </c>
      <c r="C1003" s="257" t="s">
        <v>2906</v>
      </c>
      <c r="D1003" s="255" t="s">
        <v>50</v>
      </c>
      <c r="E1003" s="258">
        <v>10175367</v>
      </c>
      <c r="F1003" s="255">
        <v>25115326</v>
      </c>
      <c r="G1003" s="255">
        <v>2704005</v>
      </c>
      <c r="H1003" s="120" t="str">
        <f>IF(G1003="","",VLOOKUP(G1003,ARANCEL!$B$5:$D$121,2,FALSE))</f>
        <v>PROVISORIO</v>
      </c>
      <c r="I1003" s="121" t="s">
        <v>618</v>
      </c>
      <c r="J1003" s="119">
        <v>1</v>
      </c>
      <c r="K1003" s="122">
        <f>IF(G1003="","",VLOOKUP(G1003,ARANCEL!$B$5:$D$121,3,FALSE)*J1003)</f>
        <v>3250</v>
      </c>
      <c r="L1003" s="1229" t="s">
        <v>6905</v>
      </c>
      <c r="M1003" s="1229">
        <v>4500247644</v>
      </c>
      <c r="N1003" s="1229" t="s">
        <v>7159</v>
      </c>
      <c r="O1003" s="373"/>
    </row>
    <row r="1004" spans="1:15" s="374" customFormat="1" ht="18" customHeight="1" x14ac:dyDescent="0.25">
      <c r="A1004" s="255" t="s">
        <v>305</v>
      </c>
      <c r="B1004" s="254">
        <v>41703</v>
      </c>
      <c r="C1004" s="257" t="s">
        <v>2906</v>
      </c>
      <c r="D1004" s="255" t="s">
        <v>50</v>
      </c>
      <c r="E1004" s="258">
        <v>10179013</v>
      </c>
      <c r="F1004" s="255">
        <v>25115326</v>
      </c>
      <c r="G1004" s="255">
        <v>2704003</v>
      </c>
      <c r="H1004" s="120" t="str">
        <f>IF(G1004="","",VLOOKUP(G1004,ARANCEL!$B$5:$D$121,2,FALSE))</f>
        <v xml:space="preserve">CORONA PERIFERICA CON PERNO MUÑON COLADO </v>
      </c>
      <c r="I1004" s="121" t="s">
        <v>618</v>
      </c>
      <c r="J1004" s="119">
        <v>1</v>
      </c>
      <c r="K1004" s="122">
        <f>IF(G1004="","",VLOOKUP(G1004,ARANCEL!$B$5:$D$121,3,FALSE)*J1004)</f>
        <v>32612</v>
      </c>
      <c r="L1004" s="1229" t="s">
        <v>6905</v>
      </c>
      <c r="M1004" s="1229">
        <v>4500247644</v>
      </c>
      <c r="N1004" s="1229" t="s">
        <v>7159</v>
      </c>
      <c r="O1004" s="373"/>
    </row>
    <row r="1005" spans="1:15" s="374" customFormat="1" ht="18" customHeight="1" x14ac:dyDescent="0.25">
      <c r="A1005" s="255" t="s">
        <v>305</v>
      </c>
      <c r="B1005" s="256">
        <v>42016</v>
      </c>
      <c r="C1005" s="257" t="s">
        <v>9323</v>
      </c>
      <c r="D1005" s="255" t="s">
        <v>86</v>
      </c>
      <c r="E1005" s="258">
        <v>10306529</v>
      </c>
      <c r="F1005" s="255">
        <v>30356981</v>
      </c>
      <c r="G1005" s="255">
        <v>2705003</v>
      </c>
      <c r="H1005" s="120" t="str">
        <f>IF(G1005="","",VLOOKUP(G1005,ARANCEL!$B$5:$D$121,2,FALSE))</f>
        <v>INCRUSTACION ESTETICA (ART-GLASS O CERAMICA)</v>
      </c>
      <c r="I1005" s="121" t="s">
        <v>312</v>
      </c>
      <c r="J1005" s="119">
        <v>1</v>
      </c>
      <c r="K1005" s="122">
        <f>IF(G1005="","",VLOOKUP(G1005,ARANCEL!$B$5:$D$121,3,FALSE)*J1005)</f>
        <v>15676</v>
      </c>
      <c r="L1005" s="1235" t="str">
        <f>IF(E1005="","","IMPAGO")</f>
        <v>IMPAGO</v>
      </c>
      <c r="M1005" s="1235" t="str">
        <f>IF(L1005="IMPAGO","SIN O.C.","")</f>
        <v>SIN O.C.</v>
      </c>
      <c r="N1005" s="1235" t="str">
        <f>IF(L1005="IMPAGO","SIN FACT.","")</f>
        <v>SIN FACT.</v>
      </c>
      <c r="O1005" s="373"/>
    </row>
    <row r="1006" spans="1:15" ht="18" customHeight="1" x14ac:dyDescent="0.25">
      <c r="A1006" s="339" t="s">
        <v>313</v>
      </c>
      <c r="B1006" s="254">
        <v>41852</v>
      </c>
      <c r="C1006" s="257" t="s">
        <v>6116</v>
      </c>
      <c r="D1006" s="255" t="s">
        <v>1060</v>
      </c>
      <c r="E1006" s="258">
        <v>10233893</v>
      </c>
      <c r="F1006" s="255">
        <v>27628695</v>
      </c>
      <c r="G1006" s="255">
        <v>2708011</v>
      </c>
      <c r="H1006" s="120" t="str">
        <f>IF(G1006="","",VLOOKUP(G1006,ARANCEL!$B$5:$D$121,2,FALSE))</f>
        <v xml:space="preserve">MODELO DE ESTUDIO </v>
      </c>
      <c r="I1006" s="121" t="s">
        <v>306</v>
      </c>
      <c r="J1006" s="119">
        <v>1</v>
      </c>
      <c r="K1006" s="122">
        <f>IF(G1006="","",VLOOKUP(G1006,ARANCEL!$B$5:$D$121,3,FALSE)*J1006)</f>
        <v>1507</v>
      </c>
      <c r="L1006" s="1229" t="s">
        <v>6017</v>
      </c>
      <c r="M1006" s="1229">
        <v>4500245416</v>
      </c>
      <c r="N1006" s="1229">
        <v>9805</v>
      </c>
    </row>
    <row r="1007" spans="1:15" ht="18" customHeight="1" x14ac:dyDescent="0.25">
      <c r="A1007" s="255" t="s">
        <v>305</v>
      </c>
      <c r="B1007" s="254">
        <v>41852</v>
      </c>
      <c r="C1007" s="257" t="s">
        <v>6116</v>
      </c>
      <c r="D1007" s="255" t="s">
        <v>1060</v>
      </c>
      <c r="E1007" s="258">
        <v>10233893</v>
      </c>
      <c r="F1007" s="255">
        <v>27628695</v>
      </c>
      <c r="G1007" s="255">
        <v>2707001</v>
      </c>
      <c r="H1007" s="120" t="str">
        <f>IF(G1007="","",VLOOKUP(G1007,ARANCEL!$B$5:$D$121,2,FALSE))</f>
        <v xml:space="preserve">PLANO DE RELAJACION </v>
      </c>
      <c r="I1007" s="121" t="s">
        <v>306</v>
      </c>
      <c r="J1007" s="119">
        <v>1</v>
      </c>
      <c r="K1007" s="122">
        <f>IF(G1007="","",VLOOKUP(G1007,ARANCEL!$B$5:$D$121,3,FALSE)*J1007)</f>
        <v>9221</v>
      </c>
      <c r="L1007" s="1229" t="s">
        <v>6017</v>
      </c>
      <c r="M1007" s="1229">
        <v>4500245416</v>
      </c>
      <c r="N1007" s="1229">
        <v>9805</v>
      </c>
    </row>
    <row r="1008" spans="1:15" s="374" customFormat="1" ht="18" customHeight="1" x14ac:dyDescent="0.25">
      <c r="A1008" s="339" t="s">
        <v>313</v>
      </c>
      <c r="B1008" s="254">
        <v>41782</v>
      </c>
      <c r="C1008" s="257" t="s">
        <v>4682</v>
      </c>
      <c r="D1008" s="255" t="s">
        <v>1060</v>
      </c>
      <c r="E1008" s="258">
        <v>10199999</v>
      </c>
      <c r="F1008" s="255">
        <v>26300969</v>
      </c>
      <c r="G1008" s="255">
        <v>2708011</v>
      </c>
      <c r="H1008" s="120" t="str">
        <f>IF(G1008="","",VLOOKUP(G1008,ARANCEL!$B$5:$D$121,2,FALSE))</f>
        <v xml:space="preserve">MODELO DE ESTUDIO </v>
      </c>
      <c r="I1008" s="121"/>
      <c r="J1008" s="119">
        <v>1</v>
      </c>
      <c r="K1008" s="122">
        <f>IF(G1008="","",VLOOKUP(G1008,ARANCEL!$B$5:$D$121,3,FALSE)*J1008)</f>
        <v>1507</v>
      </c>
      <c r="L1008" s="1229" t="s">
        <v>5292</v>
      </c>
      <c r="M1008" s="1229">
        <v>4500235335</v>
      </c>
      <c r="N1008" s="1229">
        <v>9392</v>
      </c>
      <c r="O1008" s="373"/>
    </row>
    <row r="1009" spans="1:15" s="374" customFormat="1" x14ac:dyDescent="0.25">
      <c r="A1009" s="255" t="s">
        <v>305</v>
      </c>
      <c r="B1009" s="254">
        <v>41782</v>
      </c>
      <c r="C1009" s="257" t="s">
        <v>4682</v>
      </c>
      <c r="D1009" s="255" t="s">
        <v>1060</v>
      </c>
      <c r="E1009" s="258">
        <v>10199999</v>
      </c>
      <c r="F1009" s="255">
        <v>26300969</v>
      </c>
      <c r="G1009" s="255">
        <v>2707001</v>
      </c>
      <c r="H1009" s="120" t="str">
        <f>IF(G1009="","",VLOOKUP(G1009,ARANCEL!$B$5:$D$121,2,FALSE))</f>
        <v xml:space="preserve">PLANO DE RELAJACION </v>
      </c>
      <c r="I1009" s="121" t="s">
        <v>306</v>
      </c>
      <c r="J1009" s="119">
        <v>1</v>
      </c>
      <c r="K1009" s="122">
        <f>IF(G1009="","",VLOOKUP(G1009,ARANCEL!$B$5:$D$121,3,FALSE)*J1009)</f>
        <v>9221</v>
      </c>
      <c r="L1009" s="1229" t="s">
        <v>5292</v>
      </c>
      <c r="M1009" s="1229">
        <v>4500235335</v>
      </c>
      <c r="N1009" s="1229">
        <v>9392</v>
      </c>
    </row>
    <row r="1010" spans="1:15" s="374" customFormat="1" ht="18" customHeight="1" x14ac:dyDescent="0.25">
      <c r="A1010" s="255" t="s">
        <v>305</v>
      </c>
      <c r="B1010" s="254">
        <v>41709</v>
      </c>
      <c r="C1010" s="257" t="s">
        <v>3285</v>
      </c>
      <c r="D1010" s="255" t="s">
        <v>50</v>
      </c>
      <c r="E1010" s="258">
        <v>10180980</v>
      </c>
      <c r="F1010" s="255">
        <v>25266906</v>
      </c>
      <c r="G1010" s="255">
        <v>2704005</v>
      </c>
      <c r="H1010" s="120" t="str">
        <f>IF(G1010="","",VLOOKUP(G1010,ARANCEL!$B$5:$D$121,2,FALSE))</f>
        <v>PROVISORIO</v>
      </c>
      <c r="I1010" s="121" t="s">
        <v>684</v>
      </c>
      <c r="J1010" s="119">
        <v>2</v>
      </c>
      <c r="K1010" s="122">
        <f>IF(G1010="","",VLOOKUP(G1010,ARANCEL!$B$5:$D$121,3,FALSE)*J1010)</f>
        <v>6500</v>
      </c>
      <c r="L1010" s="1229" t="s">
        <v>3058</v>
      </c>
      <c r="M1010" s="1229">
        <v>4500225620</v>
      </c>
      <c r="N1010" s="1229">
        <v>8905</v>
      </c>
      <c r="O1010" s="373"/>
    </row>
    <row r="1011" spans="1:15" s="374" customFormat="1" ht="18" customHeight="1" x14ac:dyDescent="0.25">
      <c r="A1011" s="255" t="s">
        <v>305</v>
      </c>
      <c r="B1011" s="254">
        <v>41989</v>
      </c>
      <c r="C1011" s="257" t="s">
        <v>8886</v>
      </c>
      <c r="D1011" s="255" t="s">
        <v>56</v>
      </c>
      <c r="E1011" s="258">
        <v>10295094</v>
      </c>
      <c r="F1011" s="255">
        <v>28433864</v>
      </c>
      <c r="G1011" s="255">
        <v>2705003</v>
      </c>
      <c r="H1011" s="120" t="str">
        <f>IF(G1011="","",VLOOKUP(G1011,ARANCEL!$B$5:$D$121,2,FALSE))</f>
        <v>INCRUSTACION ESTETICA (ART-GLASS O CERAMICA)</v>
      </c>
      <c r="I1011" s="121" t="s">
        <v>316</v>
      </c>
      <c r="J1011" s="119">
        <v>1</v>
      </c>
      <c r="K1011" s="122">
        <f>IF(G1011="","",VLOOKUP(G1011,ARANCEL!$B$5:$D$121,3,FALSE)*J1011)</f>
        <v>15676</v>
      </c>
      <c r="L1011" s="1349" t="s">
        <v>9431</v>
      </c>
      <c r="M1011" s="1349">
        <v>4500269103</v>
      </c>
      <c r="N1011" s="1349" t="s">
        <v>9457</v>
      </c>
      <c r="O1011" s="373"/>
    </row>
    <row r="1012" spans="1:15" s="374" customFormat="1" ht="18" customHeight="1" x14ac:dyDescent="0.25">
      <c r="A1012" s="255" t="s">
        <v>305</v>
      </c>
      <c r="B1012" s="254">
        <v>41814</v>
      </c>
      <c r="C1012" s="257" t="s">
        <v>5332</v>
      </c>
      <c r="D1012" s="255" t="s">
        <v>52</v>
      </c>
      <c r="E1012" s="258">
        <v>10215594</v>
      </c>
      <c r="F1012" s="255">
        <v>26793489</v>
      </c>
      <c r="G1012" s="255">
        <v>2704005</v>
      </c>
      <c r="H1012" s="120" t="str">
        <f>IF(G1012="","",VLOOKUP(G1012,ARANCEL!$B$5:$D$121,2,FALSE))</f>
        <v>PROVISORIO</v>
      </c>
      <c r="I1012" s="121" t="s">
        <v>317</v>
      </c>
      <c r="J1012" s="119">
        <v>1</v>
      </c>
      <c r="K1012" s="122">
        <f>IF(G1012="","",VLOOKUP(G1012,ARANCEL!$B$5:$D$121,3,FALSE)*J1012)</f>
        <v>3250</v>
      </c>
      <c r="L1012" s="1229" t="s">
        <v>5742</v>
      </c>
      <c r="M1012" s="1229">
        <v>4500239314</v>
      </c>
      <c r="N1012" s="1229" t="s">
        <v>5750</v>
      </c>
      <c r="O1012" s="373"/>
    </row>
    <row r="1013" spans="1:15" s="374" customFormat="1" ht="18" customHeight="1" x14ac:dyDescent="0.25">
      <c r="A1013" s="255" t="s">
        <v>305</v>
      </c>
      <c r="B1013" s="254">
        <v>41823</v>
      </c>
      <c r="C1013" s="257" t="s">
        <v>5332</v>
      </c>
      <c r="D1013" s="255" t="s">
        <v>52</v>
      </c>
      <c r="E1013" s="258">
        <v>10219884</v>
      </c>
      <c r="F1013" s="255">
        <v>26793489</v>
      </c>
      <c r="G1013" s="255">
        <v>2704003</v>
      </c>
      <c r="H1013" s="120" t="str">
        <f>IF(G1013="","",VLOOKUP(G1013,ARANCEL!$B$5:$D$121,2,FALSE))</f>
        <v xml:space="preserve">CORONA PERIFERICA CON PERNO MUÑON COLADO </v>
      </c>
      <c r="I1013" s="121" t="s">
        <v>317</v>
      </c>
      <c r="J1013" s="119">
        <v>1</v>
      </c>
      <c r="K1013" s="122">
        <f>IF(G1013="","",VLOOKUP(G1013,ARANCEL!$B$5:$D$121,3,FALSE)*J1013)</f>
        <v>32612</v>
      </c>
      <c r="L1013" s="1229" t="s">
        <v>5742</v>
      </c>
      <c r="M1013" s="1229">
        <v>4500241285</v>
      </c>
      <c r="N1013" s="1229" t="s">
        <v>5763</v>
      </c>
      <c r="O1013" s="373"/>
    </row>
    <row r="1014" spans="1:15" s="374" customFormat="1" ht="18" customHeight="1" x14ac:dyDescent="0.25">
      <c r="A1014" s="255" t="s">
        <v>305</v>
      </c>
      <c r="B1014" s="254">
        <v>41925</v>
      </c>
      <c r="C1014" s="257" t="s">
        <v>7660</v>
      </c>
      <c r="D1014" s="255" t="s">
        <v>65</v>
      </c>
      <c r="E1014" s="258">
        <v>10265387</v>
      </c>
      <c r="F1014" s="255">
        <v>29062059</v>
      </c>
      <c r="G1014" s="255">
        <v>2708011</v>
      </c>
      <c r="H1014" s="120" t="str">
        <f>IF(G1014="","",VLOOKUP(G1014,ARANCEL!$B$5:$D$121,2,FALSE))</f>
        <v xml:space="preserve">MODELO DE ESTUDIO </v>
      </c>
      <c r="I1014" s="121" t="s">
        <v>347</v>
      </c>
      <c r="J1014" s="119">
        <v>2</v>
      </c>
      <c r="K1014" s="122">
        <f>IF(G1014="","",VLOOKUP(G1014,ARANCEL!$B$5:$D$121,3,FALSE)*J1014)</f>
        <v>3014</v>
      </c>
      <c r="L1014" s="1229" t="s">
        <v>8279</v>
      </c>
      <c r="M1014" s="1229">
        <v>4500257377</v>
      </c>
      <c r="N1014" s="1229" t="s">
        <v>8280</v>
      </c>
      <c r="O1014" s="373"/>
    </row>
    <row r="1015" spans="1:15" s="377" customFormat="1" ht="18" customHeight="1" x14ac:dyDescent="0.25">
      <c r="A1015" s="255" t="s">
        <v>305</v>
      </c>
      <c r="B1015" s="256">
        <v>42025</v>
      </c>
      <c r="C1015" s="257" t="s">
        <v>9599</v>
      </c>
      <c r="D1015" s="255" t="s">
        <v>58</v>
      </c>
      <c r="E1015" s="258">
        <v>10311159</v>
      </c>
      <c r="F1015" s="255">
        <v>30208152</v>
      </c>
      <c r="G1015" s="255">
        <v>2705003</v>
      </c>
      <c r="H1015" s="120" t="str">
        <f>IF(G1015="","",VLOOKUP(G1015,ARANCEL!$B$5:$D$121,2,FALSE))</f>
        <v>INCRUSTACION ESTETICA (ART-GLASS O CERAMICA)</v>
      </c>
      <c r="I1015" s="121" t="s">
        <v>335</v>
      </c>
      <c r="J1015" s="119">
        <v>1</v>
      </c>
      <c r="K1015" s="122">
        <f>IF(G1015="","",VLOOKUP(G1015,ARANCEL!$B$5:$D$121,3,FALSE)*J1015)</f>
        <v>15676</v>
      </c>
      <c r="L1015" s="1235" t="str">
        <f>IF(E1015="","","IMPAGO")</f>
        <v>IMPAGO</v>
      </c>
      <c r="M1015" s="1235" t="str">
        <f>IF(L1015="IMPAGO","SIN O.C.","")</f>
        <v>SIN O.C.</v>
      </c>
      <c r="N1015" s="1235" t="str">
        <f>IF(L1015="IMPAGO","SIN FACT.","")</f>
        <v>SIN FACT.</v>
      </c>
      <c r="O1015" s="376"/>
    </row>
    <row r="1016" spans="1:15" s="377" customFormat="1" ht="18" customHeight="1" x14ac:dyDescent="0.25">
      <c r="A1016" s="255" t="s">
        <v>305</v>
      </c>
      <c r="B1016" s="254">
        <v>41880</v>
      </c>
      <c r="C1016" s="257" t="s">
        <v>6809</v>
      </c>
      <c r="D1016" s="255" t="s">
        <v>1047</v>
      </c>
      <c r="E1016" s="258">
        <v>10251110</v>
      </c>
      <c r="F1016" s="255">
        <v>28335056</v>
      </c>
      <c r="G1016" s="255">
        <v>2708011</v>
      </c>
      <c r="H1016" s="120" t="str">
        <f>IF(G1016="","",VLOOKUP(G1016,ARANCEL!$B$5:$D$121,2,FALSE))</f>
        <v xml:space="preserve">MODELO DE ESTUDIO </v>
      </c>
      <c r="I1016" s="121" t="s">
        <v>347</v>
      </c>
      <c r="J1016" s="119">
        <v>2</v>
      </c>
      <c r="K1016" s="122">
        <f>IF(G1016="","",VLOOKUP(G1016,ARANCEL!$B$5:$D$121,3,FALSE)*J1016)</f>
        <v>3014</v>
      </c>
      <c r="L1016" s="1229" t="s">
        <v>6905</v>
      </c>
      <c r="M1016" s="1229">
        <v>4500251067</v>
      </c>
      <c r="N1016" s="1229" t="s">
        <v>7145</v>
      </c>
      <c r="O1016" s="376"/>
    </row>
    <row r="1017" spans="1:15" s="377" customFormat="1" ht="18" customHeight="1" x14ac:dyDescent="0.25">
      <c r="A1017" s="339" t="s">
        <v>313</v>
      </c>
      <c r="B1017" s="254">
        <v>41814</v>
      </c>
      <c r="C1017" s="257" t="s">
        <v>5740</v>
      </c>
      <c r="D1017" s="255"/>
      <c r="E1017" s="258">
        <v>10214644</v>
      </c>
      <c r="F1017" s="255">
        <v>27083740</v>
      </c>
      <c r="G1017" s="255">
        <v>2708001</v>
      </c>
      <c r="H1017" s="120" t="str">
        <f>IF(G1017="","",VLOOKUP(G1017,ARANCEL!$B$5:$D$121,2,FALSE))</f>
        <v xml:space="preserve">PLACA DE ORTODONCIA SIN TORNILLO </v>
      </c>
      <c r="I1017" s="121"/>
      <c r="J1017" s="119">
        <v>1</v>
      </c>
      <c r="K1017" s="122">
        <f>IF(G1017="","",VLOOKUP(G1017,ARANCEL!$B$5:$D$121,3,FALSE)*J1017)</f>
        <v>17997</v>
      </c>
      <c r="L1017" s="1229" t="s">
        <v>5742</v>
      </c>
      <c r="M1017" s="1229">
        <v>4500239309</v>
      </c>
      <c r="N1017" s="1229" t="s">
        <v>5749</v>
      </c>
      <c r="O1017" s="376"/>
    </row>
    <row r="1018" spans="1:15" s="377" customFormat="1" ht="18" customHeight="1" x14ac:dyDescent="0.25">
      <c r="A1018" s="339" t="s">
        <v>313</v>
      </c>
      <c r="B1018" s="254">
        <v>41814</v>
      </c>
      <c r="C1018" s="257" t="s">
        <v>5740</v>
      </c>
      <c r="D1018" s="255"/>
      <c r="E1018" s="258">
        <v>10214644</v>
      </c>
      <c r="F1018" s="255">
        <v>27083740</v>
      </c>
      <c r="G1018" s="255">
        <v>2708005</v>
      </c>
      <c r="H1018" s="120" t="str">
        <f>IF(G1018="","",VLOOKUP(G1018,ARANCEL!$B$5:$D$121,2,FALSE))</f>
        <v xml:space="preserve">QUAD HELIX ARCO TRANSPALATINO </v>
      </c>
      <c r="I1018" s="121"/>
      <c r="J1018" s="119">
        <v>1</v>
      </c>
      <c r="K1018" s="122">
        <f>IF(G1018="","",VLOOKUP(G1018,ARANCEL!$B$5:$D$121,3,FALSE)*J1018)</f>
        <v>21402</v>
      </c>
      <c r="L1018" s="1229" t="s">
        <v>5742</v>
      </c>
      <c r="M1018" s="1229">
        <v>4500239309</v>
      </c>
      <c r="N1018" s="1229" t="s">
        <v>5749</v>
      </c>
      <c r="O1018" s="376"/>
    </row>
    <row r="1019" spans="1:15" s="377" customFormat="1" ht="18" customHeight="1" x14ac:dyDescent="0.25">
      <c r="A1019" s="255" t="s">
        <v>305</v>
      </c>
      <c r="B1019" s="256">
        <v>42020</v>
      </c>
      <c r="C1019" s="257" t="s">
        <v>9569</v>
      </c>
      <c r="D1019" s="255" t="s">
        <v>716</v>
      </c>
      <c r="E1019" s="258">
        <v>10310193</v>
      </c>
      <c r="F1019" s="255">
        <v>30565421</v>
      </c>
      <c r="G1019" s="255">
        <v>2708011</v>
      </c>
      <c r="H1019" s="120" t="str">
        <f>IF(G1019="","",VLOOKUP(G1019,ARANCEL!$B$5:$D$121,2,FALSE))</f>
        <v xml:space="preserve">MODELO DE ESTUDIO </v>
      </c>
      <c r="I1019" s="121" t="s">
        <v>347</v>
      </c>
      <c r="J1019" s="119">
        <v>2</v>
      </c>
      <c r="K1019" s="122">
        <f>IF(G1019="","",VLOOKUP(G1019,ARANCEL!$B$5:$D$121,3,FALSE)*J1019)</f>
        <v>3014</v>
      </c>
      <c r="L1019" s="1235" t="str">
        <f>IF(E1019="","","IMPAGO")</f>
        <v>IMPAGO</v>
      </c>
      <c r="M1019" s="1235" t="str">
        <f>IF(L1019="IMPAGO","SIN O.C.","")</f>
        <v>SIN O.C.</v>
      </c>
      <c r="N1019" s="1235" t="str">
        <f>IF(L1019="IMPAGO","SIN FACT.","")</f>
        <v>SIN FACT.</v>
      </c>
      <c r="O1019" s="376"/>
    </row>
    <row r="1020" spans="1:15" s="377" customFormat="1" ht="18" customHeight="1" x14ac:dyDescent="0.25">
      <c r="A1020" s="255" t="s">
        <v>305</v>
      </c>
      <c r="B1020" s="254">
        <v>41730</v>
      </c>
      <c r="C1020" s="257" t="s">
        <v>3657</v>
      </c>
      <c r="D1020" s="255" t="s">
        <v>716</v>
      </c>
      <c r="E1020" s="258">
        <v>10185226</v>
      </c>
      <c r="F1020" s="255">
        <v>25466339</v>
      </c>
      <c r="G1020" s="255">
        <v>2707003</v>
      </c>
      <c r="H1020" s="120" t="str">
        <f>IF(G1020="","",VLOOKUP(G1020,ARANCEL!$B$5:$D$121,2,FALSE))</f>
        <v xml:space="preserve">ESTAMPADO </v>
      </c>
      <c r="I1020" s="121" t="s">
        <v>306</v>
      </c>
      <c r="J1020" s="119">
        <v>1</v>
      </c>
      <c r="K1020" s="122">
        <f>IF(G1020="","",VLOOKUP(G1020,ARANCEL!$B$5:$D$121,3,FALSE)*J1020)</f>
        <v>6028</v>
      </c>
      <c r="L1020" s="1229" t="s">
        <v>4612</v>
      </c>
      <c r="M1020" s="1229">
        <v>4500229945</v>
      </c>
      <c r="N1020" s="1229">
        <v>9169</v>
      </c>
      <c r="O1020" s="376"/>
    </row>
    <row r="1021" spans="1:15" s="380" customFormat="1" ht="18" customHeight="1" x14ac:dyDescent="0.25">
      <c r="A1021" s="339" t="s">
        <v>305</v>
      </c>
      <c r="B1021" s="254">
        <v>41971</v>
      </c>
      <c r="C1021" s="257" t="s">
        <v>8538</v>
      </c>
      <c r="D1021" s="255" t="s">
        <v>1060</v>
      </c>
      <c r="E1021" s="258">
        <v>10287017</v>
      </c>
      <c r="F1021" s="255">
        <v>29797195</v>
      </c>
      <c r="G1021" s="255">
        <v>2708011</v>
      </c>
      <c r="H1021" s="120" t="str">
        <f>IF(G1021="","",VLOOKUP(G1021,ARANCEL!$B$5:$D$121,2,FALSE))</f>
        <v xml:space="preserve">MODELO DE ESTUDIO </v>
      </c>
      <c r="I1021" s="121" t="s">
        <v>306</v>
      </c>
      <c r="J1021" s="119">
        <v>1</v>
      </c>
      <c r="K1021" s="122">
        <f>IF(G1021="","",VLOOKUP(G1021,ARANCEL!$B$5:$D$121,3,FALSE)*J1021)</f>
        <v>1507</v>
      </c>
      <c r="L1021" s="1229" t="s">
        <v>8256</v>
      </c>
      <c r="M1021" s="1229">
        <v>4500264843</v>
      </c>
      <c r="N1021" s="1229" t="s">
        <v>8929</v>
      </c>
      <c r="O1021" s="379"/>
    </row>
    <row r="1022" spans="1:15" s="380" customFormat="1" ht="18" customHeight="1" x14ac:dyDescent="0.25">
      <c r="A1022" s="255" t="s">
        <v>305</v>
      </c>
      <c r="B1022" s="254">
        <v>41971</v>
      </c>
      <c r="C1022" s="257" t="s">
        <v>8538</v>
      </c>
      <c r="D1022" s="255" t="s">
        <v>1060</v>
      </c>
      <c r="E1022" s="258">
        <v>10287017</v>
      </c>
      <c r="F1022" s="255">
        <v>29797195</v>
      </c>
      <c r="G1022" s="255">
        <v>2707001</v>
      </c>
      <c r="H1022" s="120" t="str">
        <f>IF(G1022="","",VLOOKUP(G1022,ARANCEL!$B$5:$D$121,2,FALSE))</f>
        <v xml:space="preserve">PLANO DE RELAJACION </v>
      </c>
      <c r="I1022" s="121" t="s">
        <v>306</v>
      </c>
      <c r="J1022" s="119">
        <v>1</v>
      </c>
      <c r="K1022" s="122">
        <f>IF(G1022="","",VLOOKUP(G1022,ARANCEL!$B$5:$D$121,3,FALSE)*J1022)</f>
        <v>9221</v>
      </c>
      <c r="L1022" s="1229" t="s">
        <v>8256</v>
      </c>
      <c r="M1022" s="1229">
        <v>4500264843</v>
      </c>
      <c r="N1022" s="1229" t="s">
        <v>8929</v>
      </c>
      <c r="O1022" s="379"/>
    </row>
    <row r="1023" spans="1:15" s="380" customFormat="1" ht="18" customHeight="1" x14ac:dyDescent="0.25">
      <c r="A1023" s="255" t="s">
        <v>305</v>
      </c>
      <c r="B1023" s="254">
        <v>41739</v>
      </c>
      <c r="C1023" s="257" t="s">
        <v>3930</v>
      </c>
      <c r="D1023" s="255" t="s">
        <v>63</v>
      </c>
      <c r="E1023" s="258">
        <v>10188592</v>
      </c>
      <c r="F1023" s="255">
        <v>25813469</v>
      </c>
      <c r="G1023" s="255">
        <v>2708011</v>
      </c>
      <c r="H1023" s="120" t="str">
        <f>IF(G1023="","",VLOOKUP(G1023,ARANCEL!$B$5:$D$121,2,FALSE))</f>
        <v xml:space="preserve">MODELO DE ESTUDIO </v>
      </c>
      <c r="I1023" s="121" t="s">
        <v>702</v>
      </c>
      <c r="J1023" s="119">
        <v>2</v>
      </c>
      <c r="K1023" s="122">
        <f>IF(G1023="","",VLOOKUP(G1023,ARANCEL!$B$5:$D$121,3,FALSE)*J1023)</f>
        <v>3014</v>
      </c>
      <c r="L1023" s="1229" t="s">
        <v>4612</v>
      </c>
      <c r="M1023" s="1229">
        <v>4500229950</v>
      </c>
      <c r="N1023" s="1229">
        <v>9173</v>
      </c>
      <c r="O1023" s="379"/>
    </row>
    <row r="1024" spans="1:15" s="380" customFormat="1" ht="18" customHeight="1" x14ac:dyDescent="0.25">
      <c r="A1024" s="255" t="s">
        <v>313</v>
      </c>
      <c r="B1024" s="254">
        <v>41953</v>
      </c>
      <c r="C1024" s="257" t="s">
        <v>8098</v>
      </c>
      <c r="D1024" s="255" t="s">
        <v>711</v>
      </c>
      <c r="E1024" s="258">
        <v>10276525</v>
      </c>
      <c r="F1024" s="255">
        <v>28273249</v>
      </c>
      <c r="G1024" s="255">
        <v>2708011</v>
      </c>
      <c r="H1024" s="120" t="str">
        <f>IF(G1024="","",VLOOKUP(G1024,ARANCEL!$B$5:$D$121,2,FALSE))</f>
        <v xml:space="preserve">MODELO DE ESTUDIO </v>
      </c>
      <c r="I1024" s="121" t="s">
        <v>347</v>
      </c>
      <c r="J1024" s="119">
        <v>2</v>
      </c>
      <c r="K1024" s="122">
        <f>IF(G1024="","",VLOOKUP(G1024,ARANCEL!$B$5:$D$121,3,FALSE)*J1024)</f>
        <v>3014</v>
      </c>
      <c r="L1024" s="1229" t="s">
        <v>8279</v>
      </c>
      <c r="M1024" s="1229">
        <v>4500260619</v>
      </c>
      <c r="N1024" s="1229" t="s">
        <v>8294</v>
      </c>
      <c r="O1024" s="379"/>
    </row>
    <row r="1025" spans="1:15" s="380" customFormat="1" ht="18" customHeight="1" x14ac:dyDescent="0.25">
      <c r="A1025" s="255" t="s">
        <v>305</v>
      </c>
      <c r="B1025" s="254">
        <v>41953</v>
      </c>
      <c r="C1025" s="257" t="s">
        <v>8098</v>
      </c>
      <c r="D1025" s="255" t="s">
        <v>711</v>
      </c>
      <c r="E1025" s="258">
        <v>10276525</v>
      </c>
      <c r="F1025" s="255">
        <v>28273249</v>
      </c>
      <c r="G1025" s="255">
        <v>2707003</v>
      </c>
      <c r="H1025" s="120" t="str">
        <f>IF(G1025="","",VLOOKUP(G1025,ARANCEL!$B$5:$D$121,2,FALSE))</f>
        <v xml:space="preserve">ESTAMPADO </v>
      </c>
      <c r="I1025" s="121" t="s">
        <v>347</v>
      </c>
      <c r="J1025" s="119">
        <v>2</v>
      </c>
      <c r="K1025" s="122">
        <f>IF(G1025="","",VLOOKUP(G1025,ARANCEL!$B$5:$D$121,3,FALSE)*J1025)</f>
        <v>12056</v>
      </c>
      <c r="L1025" s="1229" t="s">
        <v>8279</v>
      </c>
      <c r="M1025" s="1229">
        <v>4500260619</v>
      </c>
      <c r="N1025" s="1229" t="s">
        <v>8294</v>
      </c>
      <c r="O1025" s="379"/>
    </row>
    <row r="1026" spans="1:15" s="250" customFormat="1" ht="18" customHeight="1" x14ac:dyDescent="0.25">
      <c r="A1026" s="255" t="s">
        <v>305</v>
      </c>
      <c r="B1026" s="254">
        <v>41724</v>
      </c>
      <c r="C1026" s="257" t="s">
        <v>3611</v>
      </c>
      <c r="D1026" s="255" t="s">
        <v>54</v>
      </c>
      <c r="E1026" s="258">
        <v>10184781</v>
      </c>
      <c r="F1026" s="255">
        <v>25315043</v>
      </c>
      <c r="G1026" s="255">
        <v>2704005</v>
      </c>
      <c r="H1026" s="120" t="str">
        <f>IF(G1026="","",VLOOKUP(G1026,ARANCEL!$B$5:$D$121,2,FALSE))</f>
        <v>PROVISORIO</v>
      </c>
      <c r="I1026" s="121" t="s">
        <v>316</v>
      </c>
      <c r="J1026" s="119">
        <v>1</v>
      </c>
      <c r="K1026" s="122">
        <f>IF(G1026="","",VLOOKUP(G1026,ARANCEL!$B$5:$D$121,3,FALSE)*J1026)</f>
        <v>3250</v>
      </c>
      <c r="L1026" s="1229" t="s">
        <v>3058</v>
      </c>
      <c r="M1026" s="1229">
        <v>4500225620</v>
      </c>
      <c r="N1026" s="1229">
        <v>8905</v>
      </c>
      <c r="O1026" s="371"/>
    </row>
    <row r="1027" spans="1:15" s="250" customFormat="1" ht="18" customHeight="1" x14ac:dyDescent="0.25">
      <c r="A1027" s="119" t="s">
        <v>305</v>
      </c>
      <c r="B1027" s="159">
        <v>41733</v>
      </c>
      <c r="C1027" s="118" t="s">
        <v>3611</v>
      </c>
      <c r="D1027" s="119" t="s">
        <v>54</v>
      </c>
      <c r="E1027" s="162">
        <v>10186098</v>
      </c>
      <c r="F1027" s="119">
        <v>25315043</v>
      </c>
      <c r="G1027" s="119">
        <v>2704003</v>
      </c>
      <c r="H1027" s="120" t="str">
        <f>IF(G1027="","",VLOOKUP(G1027,ARANCEL!$B$5:$D$121,2,FALSE))</f>
        <v xml:space="preserve">CORONA PERIFERICA CON PERNO MUÑON COLADO </v>
      </c>
      <c r="I1027" s="121" t="s">
        <v>326</v>
      </c>
      <c r="J1027" s="119">
        <v>1</v>
      </c>
      <c r="K1027" s="122">
        <f>IF(G1027="","",VLOOKUP(G1027,ARANCEL!$B$5:$D$121,3,FALSE)*J1027)</f>
        <v>32612</v>
      </c>
      <c r="L1027" s="1229" t="s">
        <v>4612</v>
      </c>
      <c r="M1027" s="1229">
        <v>4500229946</v>
      </c>
      <c r="N1027" s="1229">
        <v>9170</v>
      </c>
      <c r="O1027" s="371"/>
    </row>
    <row r="1028" spans="1:15" s="380" customFormat="1" ht="18" customHeight="1" x14ac:dyDescent="0.25">
      <c r="A1028" s="255" t="s">
        <v>305</v>
      </c>
      <c r="B1028" s="254">
        <v>41744</v>
      </c>
      <c r="C1028" s="257" t="s">
        <v>3936</v>
      </c>
      <c r="D1028" s="255" t="s">
        <v>52</v>
      </c>
      <c r="E1028" s="258">
        <v>10188574</v>
      </c>
      <c r="F1028" s="255">
        <v>25734617</v>
      </c>
      <c r="G1028" s="255">
        <v>2704003</v>
      </c>
      <c r="H1028" s="120" t="str">
        <f>IF(G1028="","",VLOOKUP(G1028,ARANCEL!$B$5:$D$121,2,FALSE))</f>
        <v xml:space="preserve">CORONA PERIFERICA CON PERNO MUÑON COLADO </v>
      </c>
      <c r="I1028" s="121" t="s">
        <v>326</v>
      </c>
      <c r="J1028" s="119">
        <v>1</v>
      </c>
      <c r="K1028" s="122">
        <f>IF(G1028="","",VLOOKUP(G1028,ARANCEL!$B$5:$D$121,3,FALSE)*J1028)</f>
        <v>32612</v>
      </c>
      <c r="L1028" s="1229" t="s">
        <v>4612</v>
      </c>
      <c r="M1028" s="1229">
        <v>4500229947</v>
      </c>
      <c r="N1028" s="1229">
        <v>9171</v>
      </c>
      <c r="O1028" s="379"/>
    </row>
    <row r="1029" spans="1:15" s="382" customFormat="1" ht="18" customHeight="1" x14ac:dyDescent="0.25">
      <c r="A1029" s="255" t="s">
        <v>305</v>
      </c>
      <c r="B1029" s="254">
        <v>41732</v>
      </c>
      <c r="C1029" s="257" t="s">
        <v>3718</v>
      </c>
      <c r="D1029" s="255" t="s">
        <v>52</v>
      </c>
      <c r="E1029" s="258">
        <v>10185947</v>
      </c>
      <c r="F1029" s="255">
        <v>25734617</v>
      </c>
      <c r="G1029" s="255">
        <v>2704005</v>
      </c>
      <c r="H1029" s="120" t="str">
        <f>IF(G1029="","",VLOOKUP(G1029,ARANCEL!$B$5:$D$121,2,FALSE))</f>
        <v>PROVISORIO</v>
      </c>
      <c r="I1029" s="121" t="s">
        <v>326</v>
      </c>
      <c r="J1029" s="119">
        <v>1</v>
      </c>
      <c r="K1029" s="122">
        <f>IF(G1029="","",VLOOKUP(G1029,ARANCEL!$B$5:$D$121,3,FALSE)*J1029)</f>
        <v>3250</v>
      </c>
      <c r="L1029" s="1229" t="s">
        <v>4612</v>
      </c>
      <c r="M1029" s="1229">
        <v>4500229946</v>
      </c>
      <c r="N1029" s="1229">
        <v>9170</v>
      </c>
      <c r="O1029" s="381"/>
    </row>
    <row r="1030" spans="1:15" s="382" customFormat="1" ht="18" customHeight="1" x14ac:dyDescent="0.25">
      <c r="A1030" s="255" t="s">
        <v>305</v>
      </c>
      <c r="B1030" s="254">
        <v>41820</v>
      </c>
      <c r="C1030" s="257" t="s">
        <v>5618</v>
      </c>
      <c r="D1030" s="255" t="s">
        <v>1083</v>
      </c>
      <c r="E1030" s="258">
        <v>10219421</v>
      </c>
      <c r="F1030" s="255">
        <v>27257053</v>
      </c>
      <c r="G1030" s="255">
        <v>2708011</v>
      </c>
      <c r="H1030" s="120" t="str">
        <f>IF(G1030="","",VLOOKUP(G1030,ARANCEL!$B$5:$D$121,2,FALSE))</f>
        <v xml:space="preserve">MODELO DE ESTUDIO </v>
      </c>
      <c r="I1030" s="121" t="s">
        <v>347</v>
      </c>
      <c r="J1030" s="119">
        <v>2</v>
      </c>
      <c r="K1030" s="122">
        <f>IF(G1030="","",VLOOKUP(G1030,ARANCEL!$B$5:$D$121,3,FALSE)*J1030)</f>
        <v>3014</v>
      </c>
      <c r="L1030" s="1229" t="s">
        <v>5742</v>
      </c>
      <c r="M1030" s="1229">
        <v>4500239314</v>
      </c>
      <c r="N1030" s="1229" t="s">
        <v>5750</v>
      </c>
      <c r="O1030" s="381"/>
    </row>
    <row r="1031" spans="1:15" s="382" customFormat="1" ht="18" customHeight="1" x14ac:dyDescent="0.25">
      <c r="A1031" s="255" t="s">
        <v>305</v>
      </c>
      <c r="B1031" s="254">
        <v>41864</v>
      </c>
      <c r="C1031" s="257" t="s">
        <v>6448</v>
      </c>
      <c r="D1031" s="255" t="s">
        <v>711</v>
      </c>
      <c r="E1031" s="258">
        <v>10242387</v>
      </c>
      <c r="F1031" s="255">
        <v>27915544</v>
      </c>
      <c r="G1031" s="255">
        <v>2708011</v>
      </c>
      <c r="H1031" s="120" t="str">
        <f>IF(G1031="","",VLOOKUP(G1031,ARANCEL!$B$5:$D$121,2,FALSE))</f>
        <v xml:space="preserve">MODELO DE ESTUDIO </v>
      </c>
      <c r="I1031" s="121" t="s">
        <v>347</v>
      </c>
      <c r="J1031" s="119">
        <v>2</v>
      </c>
      <c r="K1031" s="122">
        <f>IF(G1031="","",VLOOKUP(G1031,ARANCEL!$B$5:$D$121,3,FALSE)*J1031)</f>
        <v>3014</v>
      </c>
      <c r="L1031" s="1229" t="s">
        <v>8256</v>
      </c>
      <c r="M1031" s="1229">
        <v>4500264843</v>
      </c>
      <c r="N1031" s="1229" t="s">
        <v>8929</v>
      </c>
      <c r="O1031" s="381"/>
    </row>
    <row r="1032" spans="1:15" s="382" customFormat="1" ht="18" customHeight="1" x14ac:dyDescent="0.25">
      <c r="A1032" s="255" t="s">
        <v>305</v>
      </c>
      <c r="B1032" s="256">
        <v>41991</v>
      </c>
      <c r="C1032" s="257" t="s">
        <v>8981</v>
      </c>
      <c r="D1032" s="255" t="s">
        <v>53</v>
      </c>
      <c r="E1032" s="258">
        <v>10296829</v>
      </c>
      <c r="F1032" s="255">
        <v>29206485</v>
      </c>
      <c r="G1032" s="255">
        <v>2704006</v>
      </c>
      <c r="H1032" s="120" t="str">
        <f>IF(G1032="","",VLOOKUP(G1032,ARANCEL!$B$5:$D$121,2,FALSE))</f>
        <v xml:space="preserve">CERAMICA ALUMINOSA ANTERIOR O POSTERIOR </v>
      </c>
      <c r="I1032" s="121" t="s">
        <v>311</v>
      </c>
      <c r="J1032" s="119">
        <v>1</v>
      </c>
      <c r="K1032" s="122">
        <f>IF(G1032="","",VLOOKUP(G1032,ARANCEL!$B$5:$D$121,3,FALSE)*J1032)</f>
        <v>31487</v>
      </c>
      <c r="L1032" s="1349" t="s">
        <v>9431</v>
      </c>
      <c r="M1032" s="1349">
        <v>4500269103</v>
      </c>
      <c r="N1032" s="1349" t="s">
        <v>9457</v>
      </c>
      <c r="O1032" s="381"/>
    </row>
    <row r="1033" spans="1:15" s="382" customFormat="1" ht="18" customHeight="1" x14ac:dyDescent="0.25">
      <c r="A1033" s="255" t="s">
        <v>305</v>
      </c>
      <c r="B1033" s="254">
        <v>41655</v>
      </c>
      <c r="C1033" s="257" t="s">
        <v>892</v>
      </c>
      <c r="D1033" s="255" t="s">
        <v>54</v>
      </c>
      <c r="E1033" s="258">
        <v>10169434</v>
      </c>
      <c r="F1033" s="255">
        <v>24604950</v>
      </c>
      <c r="G1033" s="255">
        <v>2704003</v>
      </c>
      <c r="H1033" s="120" t="str">
        <f>IF(G1033="","",VLOOKUP(G1033,ARANCEL!$B$5:$D$121,2,FALSE))</f>
        <v xml:space="preserve">CORONA PERIFERICA CON PERNO MUÑON COLADO </v>
      </c>
      <c r="I1033" s="121" t="s">
        <v>309</v>
      </c>
      <c r="J1033" s="119">
        <v>1</v>
      </c>
      <c r="K1033" s="122">
        <f>IF(G1033="","",VLOOKUP(G1033,ARANCEL!$B$5:$D$121,3,FALSE)*J1033)</f>
        <v>32612</v>
      </c>
      <c r="L1033" s="1229" t="s">
        <v>2842</v>
      </c>
      <c r="M1033" s="1229">
        <v>4500216187</v>
      </c>
      <c r="N1033" s="1229">
        <v>8382</v>
      </c>
      <c r="O1033" s="381"/>
    </row>
    <row r="1034" spans="1:15" s="382" customFormat="1" ht="18" customHeight="1" x14ac:dyDescent="0.25">
      <c r="A1034" s="255" t="s">
        <v>305</v>
      </c>
      <c r="B1034" s="254">
        <v>41940</v>
      </c>
      <c r="C1034" s="257" t="s">
        <v>7948</v>
      </c>
      <c r="D1034" s="255" t="s">
        <v>53</v>
      </c>
      <c r="E1034" s="258">
        <v>10272322</v>
      </c>
      <c r="F1034" s="255">
        <v>29206485</v>
      </c>
      <c r="G1034" s="255">
        <v>2704005</v>
      </c>
      <c r="H1034" s="120" t="str">
        <f>IF(G1034="","",VLOOKUP(G1034,ARANCEL!$B$5:$D$121,2,FALSE))</f>
        <v>PROVISORIO</v>
      </c>
      <c r="I1034" s="121" t="s">
        <v>311</v>
      </c>
      <c r="J1034" s="119">
        <v>1</v>
      </c>
      <c r="K1034" s="122">
        <f>IF(G1034="","",VLOOKUP(G1034,ARANCEL!$B$5:$D$121,3,FALSE)*J1034)</f>
        <v>3250</v>
      </c>
      <c r="L1034" s="1229" t="s">
        <v>8279</v>
      </c>
      <c r="M1034" s="1229">
        <v>4500259624</v>
      </c>
      <c r="N1034" s="1229" t="s">
        <v>8292</v>
      </c>
      <c r="O1034" s="381"/>
    </row>
    <row r="1035" spans="1:15" s="382" customFormat="1" ht="18" customHeight="1" x14ac:dyDescent="0.25">
      <c r="A1035" s="255" t="s">
        <v>305</v>
      </c>
      <c r="B1035" s="254">
        <v>41953</v>
      </c>
      <c r="C1035" s="257" t="s">
        <v>8126</v>
      </c>
      <c r="D1035" s="255" t="s">
        <v>54</v>
      </c>
      <c r="E1035" s="258">
        <v>10276535</v>
      </c>
      <c r="F1035" s="255">
        <v>21515297</v>
      </c>
      <c r="G1035" s="255">
        <v>2702048</v>
      </c>
      <c r="H1035" s="120" t="str">
        <f>IF(G1035="","",VLOOKUP(G1035,ARANCEL!$B$5:$D$121,2,FALSE))</f>
        <v xml:space="preserve">SERVICIO LAB. IMPLANTE CORONA CEMENTADA/ATORNILLADA </v>
      </c>
      <c r="I1035" s="121" t="s">
        <v>317</v>
      </c>
      <c r="J1035" s="119">
        <v>1</v>
      </c>
      <c r="K1035" s="122">
        <f>IF(G1035="","",VLOOKUP(G1035,ARANCEL!$B$5:$D$121,3,FALSE)*J1035)</f>
        <v>43857</v>
      </c>
      <c r="L1035" s="1229" t="s">
        <v>8279</v>
      </c>
      <c r="M1035" s="1229">
        <v>4500260619</v>
      </c>
      <c r="N1035" s="1229" t="s">
        <v>8294</v>
      </c>
      <c r="O1035" s="381"/>
    </row>
    <row r="1036" spans="1:15" s="382" customFormat="1" ht="18" customHeight="1" x14ac:dyDescent="0.25">
      <c r="A1036" s="255" t="s">
        <v>305</v>
      </c>
      <c r="B1036" s="254">
        <v>41754</v>
      </c>
      <c r="C1036" s="257" t="s">
        <v>4195</v>
      </c>
      <c r="D1036" s="255" t="s">
        <v>63</v>
      </c>
      <c r="E1036" s="258">
        <v>10191863</v>
      </c>
      <c r="F1036" s="255">
        <v>25702429</v>
      </c>
      <c r="G1036" s="255">
        <v>2708011</v>
      </c>
      <c r="H1036" s="120" t="str">
        <f>IF(G1036="","",VLOOKUP(G1036,ARANCEL!$B$5:$D$121,2,FALSE))</f>
        <v xml:space="preserve">MODELO DE ESTUDIO </v>
      </c>
      <c r="I1036" s="121" t="s">
        <v>702</v>
      </c>
      <c r="J1036" s="119">
        <v>2</v>
      </c>
      <c r="K1036" s="122">
        <f>IF(G1036="","",VLOOKUP(G1036,ARANCEL!$B$5:$D$121,3,FALSE)*J1036)</f>
        <v>3014</v>
      </c>
      <c r="L1036" s="1229" t="s">
        <v>4612</v>
      </c>
      <c r="M1036" s="1229">
        <v>4500229953</v>
      </c>
      <c r="N1036" s="1229">
        <v>9175</v>
      </c>
      <c r="O1036" s="381"/>
    </row>
    <row r="1037" spans="1:15" s="385" customFormat="1" ht="18" customHeight="1" x14ac:dyDescent="0.25">
      <c r="A1037" s="255" t="s">
        <v>305</v>
      </c>
      <c r="B1037" s="254">
        <v>41950</v>
      </c>
      <c r="C1037" s="257" t="s">
        <v>8158</v>
      </c>
      <c r="D1037" s="255" t="s">
        <v>65</v>
      </c>
      <c r="E1037" s="258">
        <v>10277987</v>
      </c>
      <c r="F1037" s="255">
        <v>28750030</v>
      </c>
      <c r="G1037" s="255">
        <v>2708011</v>
      </c>
      <c r="H1037" s="120" t="str">
        <f>IF(G1037="","",VLOOKUP(G1037,ARANCEL!$B$5:$D$121,2,FALSE))</f>
        <v xml:space="preserve">MODELO DE ESTUDIO </v>
      </c>
      <c r="I1037" s="121" t="s">
        <v>347</v>
      </c>
      <c r="J1037" s="119">
        <v>2</v>
      </c>
      <c r="K1037" s="122">
        <f>IF(G1037="","",VLOOKUP(G1037,ARANCEL!$B$5:$D$121,3,FALSE)*J1037)</f>
        <v>3014</v>
      </c>
      <c r="L1037" s="1229" t="s">
        <v>8256</v>
      </c>
      <c r="M1037" s="1229">
        <v>4500264843</v>
      </c>
      <c r="N1037" s="1229" t="s">
        <v>8929</v>
      </c>
      <c r="O1037" s="384"/>
    </row>
    <row r="1038" spans="1:15" s="385" customFormat="1" ht="18" customHeight="1" x14ac:dyDescent="0.25">
      <c r="A1038" s="255" t="s">
        <v>305</v>
      </c>
      <c r="B1038" s="254">
        <v>41738</v>
      </c>
      <c r="C1038" s="257" t="s">
        <v>3783</v>
      </c>
      <c r="D1038" s="255" t="s">
        <v>56</v>
      </c>
      <c r="E1038" s="258">
        <v>10186734</v>
      </c>
      <c r="F1038" s="255">
        <v>24886506</v>
      </c>
      <c r="G1038" s="255">
        <v>2704005</v>
      </c>
      <c r="H1038" s="120" t="str">
        <f>IF(G1038="","",VLOOKUP(G1038,ARANCEL!$B$5:$D$121,2,FALSE))</f>
        <v>PROVISORIO</v>
      </c>
      <c r="I1038" s="121" t="s">
        <v>315</v>
      </c>
      <c r="J1038" s="119">
        <v>1</v>
      </c>
      <c r="K1038" s="122">
        <f>IF(G1038="","",VLOOKUP(G1038,ARANCEL!$B$5:$D$121,3,FALSE)*J1038)</f>
        <v>3250</v>
      </c>
      <c r="L1038" s="1229" t="s">
        <v>4612</v>
      </c>
      <c r="M1038" s="1229">
        <v>4500229948</v>
      </c>
      <c r="N1038" s="1229">
        <v>9172</v>
      </c>
      <c r="O1038" s="384"/>
    </row>
    <row r="1039" spans="1:15" s="385" customFormat="1" ht="18" customHeight="1" x14ac:dyDescent="0.25">
      <c r="A1039" s="339" t="s">
        <v>305</v>
      </c>
      <c r="B1039" s="254">
        <v>41766</v>
      </c>
      <c r="C1039" s="257" t="s">
        <v>3783</v>
      </c>
      <c r="D1039" s="255" t="s">
        <v>56</v>
      </c>
      <c r="E1039" s="258">
        <v>10194064</v>
      </c>
      <c r="F1039" s="255">
        <v>24886506</v>
      </c>
      <c r="G1039" s="255">
        <v>2704003</v>
      </c>
      <c r="H1039" s="120" t="str">
        <f>IF(G1039="","",VLOOKUP(G1039,ARANCEL!$B$5:$D$121,2,FALSE))</f>
        <v xml:space="preserve">CORONA PERIFERICA CON PERNO MUÑON COLADO </v>
      </c>
      <c r="I1039" s="121" t="s">
        <v>315</v>
      </c>
      <c r="J1039" s="119">
        <v>1</v>
      </c>
      <c r="K1039" s="122">
        <f>IF(G1039="","",VLOOKUP(G1039,ARANCEL!$B$5:$D$121,3,FALSE)*J1039)</f>
        <v>32612</v>
      </c>
      <c r="L1039" s="1229" t="s">
        <v>4612</v>
      </c>
      <c r="M1039" s="1229">
        <v>4500229958</v>
      </c>
      <c r="N1039" s="1229">
        <v>9176</v>
      </c>
      <c r="O1039" s="384"/>
    </row>
    <row r="1040" spans="1:15" s="385" customFormat="1" ht="18" customHeight="1" x14ac:dyDescent="0.25">
      <c r="A1040" s="255" t="s">
        <v>305</v>
      </c>
      <c r="B1040" s="254">
        <v>41880</v>
      </c>
      <c r="C1040" s="257" t="s">
        <v>6662</v>
      </c>
      <c r="D1040" s="255" t="s">
        <v>706</v>
      </c>
      <c r="E1040" s="258">
        <v>10248140</v>
      </c>
      <c r="F1040" s="255">
        <v>28044427</v>
      </c>
      <c r="G1040" s="255">
        <v>2707001</v>
      </c>
      <c r="H1040" s="120" t="str">
        <f>IF(G1040="","",VLOOKUP(G1040,ARANCEL!$B$5:$D$121,2,FALSE))</f>
        <v xml:space="preserve">PLANO DE RELAJACION </v>
      </c>
      <c r="I1040" s="121" t="s">
        <v>306</v>
      </c>
      <c r="J1040" s="119">
        <v>1</v>
      </c>
      <c r="K1040" s="122">
        <f>IF(G1040="","",VLOOKUP(G1040,ARANCEL!$B$5:$D$121,3,FALSE)*J1040)</f>
        <v>9221</v>
      </c>
      <c r="L1040" s="1229" t="s">
        <v>6905</v>
      </c>
      <c r="M1040" s="1229">
        <v>4500249664</v>
      </c>
      <c r="N1040" s="1229" t="s">
        <v>7114</v>
      </c>
      <c r="O1040" s="384"/>
    </row>
    <row r="1041" spans="1:15" s="385" customFormat="1" ht="18" customHeight="1" x14ac:dyDescent="0.25">
      <c r="A1041" s="339" t="s">
        <v>305</v>
      </c>
      <c r="B1041" s="254">
        <v>41880</v>
      </c>
      <c r="C1041" s="257" t="s">
        <v>6662</v>
      </c>
      <c r="D1041" s="255" t="s">
        <v>706</v>
      </c>
      <c r="E1041" s="258">
        <v>10248140</v>
      </c>
      <c r="F1041" s="255">
        <v>28044427</v>
      </c>
      <c r="G1041" s="255">
        <v>2708011</v>
      </c>
      <c r="H1041" s="120" t="str">
        <f>IF(G1041="","",VLOOKUP(G1041,ARANCEL!$B$5:$D$121,2,FALSE))</f>
        <v xml:space="preserve">MODELO DE ESTUDIO </v>
      </c>
      <c r="I1041" s="121" t="s">
        <v>306</v>
      </c>
      <c r="J1041" s="119">
        <v>1</v>
      </c>
      <c r="K1041" s="122">
        <f>IF(G1041="","",VLOOKUP(G1041,ARANCEL!$B$5:$D$121,3,FALSE)*J1041)</f>
        <v>1507</v>
      </c>
      <c r="L1041" s="1229" t="s">
        <v>6905</v>
      </c>
      <c r="M1041" s="1229">
        <v>4500249664</v>
      </c>
      <c r="N1041" s="1229" t="s">
        <v>7114</v>
      </c>
      <c r="O1041" s="384"/>
    </row>
    <row r="1042" spans="1:15" s="382" customFormat="1" ht="18" customHeight="1" x14ac:dyDescent="0.25">
      <c r="A1042" s="255" t="s">
        <v>305</v>
      </c>
      <c r="B1042" s="254">
        <v>41956</v>
      </c>
      <c r="C1042" s="257" t="s">
        <v>8186</v>
      </c>
      <c r="D1042" s="255" t="s">
        <v>2193</v>
      </c>
      <c r="E1042" s="258">
        <v>10278887</v>
      </c>
      <c r="F1042" s="255">
        <v>29016997</v>
      </c>
      <c r="G1042" s="255">
        <v>2705003</v>
      </c>
      <c r="H1042" s="120" t="str">
        <f>IF(G1042="","",VLOOKUP(G1042,ARANCEL!$B$5:$D$121,2,FALSE))</f>
        <v>INCRUSTACION ESTETICA (ART-GLASS O CERAMICA)</v>
      </c>
      <c r="I1042" s="121"/>
      <c r="J1042" s="119">
        <v>1</v>
      </c>
      <c r="K1042" s="122">
        <f>IF(G1042="","",VLOOKUP(G1042,ARANCEL!$B$5:$D$121,3,FALSE)*J1042)</f>
        <v>15676</v>
      </c>
      <c r="L1042" s="1229" t="s">
        <v>8256</v>
      </c>
      <c r="M1042" s="1229">
        <v>4500264843</v>
      </c>
      <c r="N1042" s="1229" t="s">
        <v>8929</v>
      </c>
      <c r="O1042" s="381"/>
    </row>
    <row r="1043" spans="1:15" s="385" customFormat="1" ht="18" customHeight="1" x14ac:dyDescent="0.25">
      <c r="A1043" s="255" t="s">
        <v>305</v>
      </c>
      <c r="B1043" s="254">
        <v>41942</v>
      </c>
      <c r="C1043" s="257" t="s">
        <v>7971</v>
      </c>
      <c r="D1043" s="255" t="s">
        <v>2193</v>
      </c>
      <c r="E1043" s="258">
        <v>10273777</v>
      </c>
      <c r="F1043" s="255">
        <v>29016997</v>
      </c>
      <c r="G1043" s="255">
        <v>2704005</v>
      </c>
      <c r="H1043" s="120" t="str">
        <f>IF(G1043="","",VLOOKUP(G1043,ARANCEL!$B$5:$D$121,2,FALSE))</f>
        <v>PROVISORIO</v>
      </c>
      <c r="I1043" s="121" t="s">
        <v>316</v>
      </c>
      <c r="J1043" s="119">
        <v>1</v>
      </c>
      <c r="K1043" s="122">
        <f>IF(G1043="","",VLOOKUP(G1043,ARANCEL!$B$5:$D$121,3,FALSE)*J1043)</f>
        <v>3250</v>
      </c>
      <c r="L1043" s="1229" t="s">
        <v>8279</v>
      </c>
      <c r="M1043" s="1229">
        <v>4500259624</v>
      </c>
      <c r="N1043" s="1229" t="s">
        <v>8292</v>
      </c>
      <c r="O1043" s="384"/>
    </row>
    <row r="1044" spans="1:15" s="385" customFormat="1" ht="18" customHeight="1" x14ac:dyDescent="0.25">
      <c r="A1044" s="255" t="s">
        <v>305</v>
      </c>
      <c r="B1044" s="256">
        <v>42024</v>
      </c>
      <c r="C1044" s="257" t="s">
        <v>7971</v>
      </c>
      <c r="D1044" s="255" t="s">
        <v>2193</v>
      </c>
      <c r="E1044" s="258">
        <v>10311210</v>
      </c>
      <c r="F1044" s="255">
        <v>27249828</v>
      </c>
      <c r="G1044" s="255">
        <v>2705003</v>
      </c>
      <c r="H1044" s="120" t="str">
        <f>IF(G1044="","",VLOOKUP(G1044,ARANCEL!$B$5:$D$121,2,FALSE))</f>
        <v>INCRUSTACION ESTETICA (ART-GLASS O CERAMICA)</v>
      </c>
      <c r="I1044" s="121" t="s">
        <v>337</v>
      </c>
      <c r="J1044" s="119">
        <v>1</v>
      </c>
      <c r="K1044" s="122">
        <f>IF(G1044="","",VLOOKUP(G1044,ARANCEL!$B$5:$D$121,3,FALSE)*J1044)</f>
        <v>15676</v>
      </c>
      <c r="L1044" s="1235" t="str">
        <f>IF(E1044="","","IMPAGO")</f>
        <v>IMPAGO</v>
      </c>
      <c r="M1044" s="1235" t="str">
        <f>IF(L1044="IMPAGO","SIN O.C.","")</f>
        <v>SIN O.C.</v>
      </c>
      <c r="N1044" s="1235" t="str">
        <f>IF(L1044="IMPAGO","SIN FACT.","")</f>
        <v>SIN FACT.</v>
      </c>
      <c r="O1044" s="384"/>
    </row>
    <row r="1045" spans="1:15" s="385" customFormat="1" ht="18" customHeight="1" x14ac:dyDescent="0.25">
      <c r="A1045" s="339" t="s">
        <v>313</v>
      </c>
      <c r="B1045" s="1220">
        <v>41671</v>
      </c>
      <c r="C1045" s="257" t="s">
        <v>3395</v>
      </c>
      <c r="D1045" s="255" t="s">
        <v>925</v>
      </c>
      <c r="E1045" s="258">
        <v>10176603</v>
      </c>
      <c r="F1045" s="255">
        <v>24428568</v>
      </c>
      <c r="G1045" s="255">
        <v>2705003</v>
      </c>
      <c r="H1045" s="120" t="str">
        <f>IF(G1045="","",VLOOKUP(G1045,ARANCEL!$B$5:$D$121,2,FALSE))</f>
        <v>INCRUSTACION ESTETICA (ART-GLASS O CERAMICA)</v>
      </c>
      <c r="I1045" s="121"/>
      <c r="J1045" s="119">
        <v>1</v>
      </c>
      <c r="K1045" s="122">
        <f>IF(G1045="","",VLOOKUP(G1045,ARANCEL!$B$5:$D$121,3,FALSE)*J1045)</f>
        <v>15676</v>
      </c>
      <c r="L1045" s="1229" t="s">
        <v>3438</v>
      </c>
      <c r="M1045" s="1229">
        <v>4500220764</v>
      </c>
      <c r="N1045" s="1229">
        <v>8608</v>
      </c>
      <c r="O1045" s="384"/>
    </row>
    <row r="1046" spans="1:15" s="385" customFormat="1" ht="18" customHeight="1" x14ac:dyDescent="0.25">
      <c r="A1046" s="255" t="s">
        <v>305</v>
      </c>
      <c r="B1046" s="256">
        <v>42010</v>
      </c>
      <c r="C1046" s="257" t="s">
        <v>9326</v>
      </c>
      <c r="D1046" s="255" t="s">
        <v>3328</v>
      </c>
      <c r="E1046" s="258">
        <v>10306457</v>
      </c>
      <c r="F1046" s="255">
        <v>30408249</v>
      </c>
      <c r="G1046" s="255">
        <v>2708011</v>
      </c>
      <c r="H1046" s="120" t="str">
        <f>IF(G1046="","",VLOOKUP(G1046,ARANCEL!$B$5:$D$121,2,FALSE))</f>
        <v xml:space="preserve">MODELO DE ESTUDIO </v>
      </c>
      <c r="I1046" s="121" t="s">
        <v>347</v>
      </c>
      <c r="J1046" s="119">
        <v>2</v>
      </c>
      <c r="K1046" s="122">
        <f>IF(G1046="","",VLOOKUP(G1046,ARANCEL!$B$5:$D$121,3,FALSE)*J1046)</f>
        <v>3014</v>
      </c>
      <c r="L1046" s="1235" t="str">
        <f>IF(E1046="","","IMPAGO")</f>
        <v>IMPAGO</v>
      </c>
      <c r="M1046" s="1235" t="str">
        <f>IF(L1046="IMPAGO","SIN O.C.","")</f>
        <v>SIN O.C.</v>
      </c>
      <c r="N1046" s="1235" t="str">
        <f>IF(L1046="IMPAGO","SIN FACT.","")</f>
        <v>SIN FACT.</v>
      </c>
      <c r="O1046" s="384"/>
    </row>
    <row r="1047" spans="1:15" s="385" customFormat="1" ht="18" customHeight="1" x14ac:dyDescent="0.25">
      <c r="A1047" s="255" t="s">
        <v>313</v>
      </c>
      <c r="B1047" s="256">
        <v>42032</v>
      </c>
      <c r="C1047" s="257" t="s">
        <v>9326</v>
      </c>
      <c r="D1047" s="255" t="s">
        <v>804</v>
      </c>
      <c r="E1047" s="258">
        <v>10313832</v>
      </c>
      <c r="F1047" s="255">
        <v>30409270</v>
      </c>
      <c r="G1047" s="255">
        <v>2705003</v>
      </c>
      <c r="H1047" s="120" t="str">
        <f>IF(G1047="","",VLOOKUP(G1047,ARANCEL!$B$5:$D$121,2,FALSE))</f>
        <v>INCRUSTACION ESTETICA (ART-GLASS O CERAMICA)</v>
      </c>
      <c r="I1047" s="121" t="s">
        <v>316</v>
      </c>
      <c r="J1047" s="119">
        <v>1</v>
      </c>
      <c r="K1047" s="122">
        <f>IF(G1047="","",VLOOKUP(G1047,ARANCEL!$B$5:$D$121,3,FALSE)*J1047)</f>
        <v>15676</v>
      </c>
      <c r="L1047" s="1235" t="str">
        <f>IF(E1047="","","IMPAGO")</f>
        <v>IMPAGO</v>
      </c>
      <c r="M1047" s="1235" t="str">
        <f>IF(L1047="IMPAGO","SIN O.C.","")</f>
        <v>SIN O.C.</v>
      </c>
      <c r="N1047" s="1235" t="str">
        <f>IF(L1047="IMPAGO","SIN FACT.","")</f>
        <v>SIN FACT.</v>
      </c>
      <c r="O1047" s="384"/>
    </row>
    <row r="1048" spans="1:15" s="385" customFormat="1" ht="18" customHeight="1" x14ac:dyDescent="0.25">
      <c r="A1048" s="255" t="s">
        <v>305</v>
      </c>
      <c r="B1048" s="256">
        <v>42025</v>
      </c>
      <c r="C1048" s="257" t="s">
        <v>9655</v>
      </c>
      <c r="D1048" s="255" t="s">
        <v>2193</v>
      </c>
      <c r="E1048" s="258">
        <v>10312520</v>
      </c>
      <c r="F1048" s="255">
        <v>30337310</v>
      </c>
      <c r="G1048" s="255">
        <v>2704005</v>
      </c>
      <c r="H1048" s="120" t="str">
        <f>IF(G1048="","",VLOOKUP(G1048,ARANCEL!$B$5:$D$121,2,FALSE))</f>
        <v>PROVISORIO</v>
      </c>
      <c r="I1048" s="121" t="s">
        <v>318</v>
      </c>
      <c r="J1048" s="119">
        <v>1</v>
      </c>
      <c r="K1048" s="122">
        <f>IF(G1048="","",VLOOKUP(G1048,ARANCEL!$B$5:$D$121,3,FALSE)*J1048)</f>
        <v>3250</v>
      </c>
      <c r="L1048" s="1235" t="str">
        <f>IF(E1048="","","IMPAGO")</f>
        <v>IMPAGO</v>
      </c>
      <c r="M1048" s="1235" t="str">
        <f>IF(L1048="IMPAGO","SIN O.C.","")</f>
        <v>SIN O.C.</v>
      </c>
      <c r="N1048" s="1235" t="str">
        <f>IF(L1048="IMPAGO","SIN FACT.","")</f>
        <v>SIN FACT.</v>
      </c>
      <c r="O1048" s="384"/>
    </row>
    <row r="1049" spans="1:15" s="385" customFormat="1" ht="18" customHeight="1" x14ac:dyDescent="0.25">
      <c r="A1049" s="255" t="s">
        <v>305</v>
      </c>
      <c r="B1049" s="254">
        <v>41960</v>
      </c>
      <c r="C1049" s="257" t="s">
        <v>8315</v>
      </c>
      <c r="D1049" s="255" t="s">
        <v>49</v>
      </c>
      <c r="E1049" s="258">
        <v>10281073</v>
      </c>
      <c r="F1049" s="255">
        <v>29580289</v>
      </c>
      <c r="G1049" s="255">
        <v>2705003</v>
      </c>
      <c r="H1049" s="120" t="str">
        <f>IF(G1049="","",VLOOKUP(G1049,ARANCEL!$B$5:$D$121,2,FALSE))</f>
        <v>INCRUSTACION ESTETICA (ART-GLASS O CERAMICA)</v>
      </c>
      <c r="I1049" s="121" t="s">
        <v>309</v>
      </c>
      <c r="J1049" s="119">
        <v>2</v>
      </c>
      <c r="K1049" s="122">
        <f>IF(G1049="","",VLOOKUP(G1049,ARANCEL!$B$5:$D$121,3,FALSE)*J1049)</f>
        <v>31352</v>
      </c>
      <c r="L1049" s="1229" t="s">
        <v>8256</v>
      </c>
      <c r="M1049" s="1229">
        <v>4500264843</v>
      </c>
      <c r="N1049" s="1229" t="s">
        <v>8929</v>
      </c>
      <c r="O1049" s="384"/>
    </row>
    <row r="1050" spans="1:15" s="385" customFormat="1" ht="18" customHeight="1" x14ac:dyDescent="0.25">
      <c r="A1050" s="255" t="s">
        <v>305</v>
      </c>
      <c r="B1050" s="254">
        <v>41956</v>
      </c>
      <c r="C1050" s="257" t="s">
        <v>8189</v>
      </c>
      <c r="D1050" s="255" t="s">
        <v>49</v>
      </c>
      <c r="E1050" s="258">
        <v>10278725</v>
      </c>
      <c r="F1050" s="255">
        <v>29339195</v>
      </c>
      <c r="G1050" s="255">
        <v>2705003</v>
      </c>
      <c r="H1050" s="120" t="str">
        <f>IF(G1050="","",VLOOKUP(G1050,ARANCEL!$B$5:$D$121,2,FALSE))</f>
        <v>INCRUSTACION ESTETICA (ART-GLASS O CERAMICA)</v>
      </c>
      <c r="I1050" s="121" t="s">
        <v>324</v>
      </c>
      <c r="J1050" s="119">
        <v>1</v>
      </c>
      <c r="K1050" s="122">
        <f>IF(G1050="","",VLOOKUP(G1050,ARANCEL!$B$5:$D$121,3,FALSE)*J1050)</f>
        <v>15676</v>
      </c>
      <c r="L1050" s="1229" t="s">
        <v>8256</v>
      </c>
      <c r="M1050" s="1229">
        <v>4500264843</v>
      </c>
      <c r="N1050" s="1229" t="s">
        <v>8929</v>
      </c>
      <c r="O1050" s="384"/>
    </row>
    <row r="1051" spans="1:15" s="385" customFormat="1" ht="18" customHeight="1" x14ac:dyDescent="0.25">
      <c r="A1051" s="255" t="s">
        <v>305</v>
      </c>
      <c r="B1051" s="254">
        <v>41968</v>
      </c>
      <c r="C1051" s="257" t="s">
        <v>8189</v>
      </c>
      <c r="D1051" s="255" t="s">
        <v>49</v>
      </c>
      <c r="E1051" s="258">
        <v>10287577</v>
      </c>
      <c r="F1051" s="255">
        <v>29339195</v>
      </c>
      <c r="G1051" s="255">
        <v>2705003</v>
      </c>
      <c r="H1051" s="120" t="str">
        <f>IF(G1051="","",VLOOKUP(G1051,ARANCEL!$B$5:$D$121,2,FALSE))</f>
        <v>INCRUSTACION ESTETICA (ART-GLASS O CERAMICA)</v>
      </c>
      <c r="I1051" s="121" t="s">
        <v>309</v>
      </c>
      <c r="J1051" s="119">
        <v>1</v>
      </c>
      <c r="K1051" s="122">
        <f>IF(G1051="","",VLOOKUP(G1051,ARANCEL!$B$5:$D$121,3,FALSE)*J1051)</f>
        <v>15676</v>
      </c>
      <c r="L1051" s="1229" t="s">
        <v>8256</v>
      </c>
      <c r="M1051" s="1229">
        <v>4500264843</v>
      </c>
      <c r="N1051" s="1229" t="s">
        <v>8929</v>
      </c>
      <c r="O1051" s="384"/>
    </row>
    <row r="1052" spans="1:15" s="385" customFormat="1" ht="18" customHeight="1" x14ac:dyDescent="0.25">
      <c r="A1052" s="255" t="s">
        <v>305</v>
      </c>
      <c r="B1052" s="254">
        <v>41949</v>
      </c>
      <c r="C1052" s="257" t="s">
        <v>8103</v>
      </c>
      <c r="D1052" s="255" t="s">
        <v>2193</v>
      </c>
      <c r="E1052" s="258">
        <v>10276098</v>
      </c>
      <c r="F1052" s="255">
        <v>26328359</v>
      </c>
      <c r="G1052" s="255">
        <v>2705003</v>
      </c>
      <c r="H1052" s="120" t="str">
        <f>IF(G1052="","",VLOOKUP(G1052,ARANCEL!$B$5:$D$121,2,FALSE))</f>
        <v>INCRUSTACION ESTETICA (ART-GLASS O CERAMICA)</v>
      </c>
      <c r="I1052" s="121" t="s">
        <v>308</v>
      </c>
      <c r="J1052" s="119">
        <v>1</v>
      </c>
      <c r="K1052" s="122">
        <f>IF(G1052="","",VLOOKUP(G1052,ARANCEL!$B$5:$D$121,3,FALSE)*J1052)</f>
        <v>15676</v>
      </c>
      <c r="L1052" s="1229" t="s">
        <v>8279</v>
      </c>
      <c r="M1052" s="1229">
        <v>4500260619</v>
      </c>
      <c r="N1052" s="1229" t="s">
        <v>8294</v>
      </c>
      <c r="O1052" s="384"/>
    </row>
    <row r="1053" spans="1:15" s="385" customFormat="1" ht="18" customHeight="1" x14ac:dyDescent="0.25">
      <c r="A1053" s="255" t="s">
        <v>305</v>
      </c>
      <c r="B1053" s="254">
        <v>41914</v>
      </c>
      <c r="C1053" s="257" t="s">
        <v>7323</v>
      </c>
      <c r="D1053" s="255" t="s">
        <v>56</v>
      </c>
      <c r="E1053" s="258">
        <v>10258619</v>
      </c>
      <c r="F1053" s="255">
        <v>28744366</v>
      </c>
      <c r="G1053" s="255">
        <v>2704005</v>
      </c>
      <c r="H1053" s="120" t="str">
        <f>IF(G1053="","",VLOOKUP(G1053,ARANCEL!$B$5:$D$121,2,FALSE))</f>
        <v>PROVISORIO</v>
      </c>
      <c r="I1053" s="121" t="s">
        <v>324</v>
      </c>
      <c r="J1053" s="119">
        <v>1</v>
      </c>
      <c r="K1053" s="122">
        <f>IF(G1053="","",VLOOKUP(G1053,ARANCEL!$B$5:$D$121,3,FALSE)*J1053)</f>
        <v>3250</v>
      </c>
      <c r="L1053" s="1229" t="s">
        <v>7548</v>
      </c>
      <c r="M1053" s="1229">
        <v>4500254511</v>
      </c>
      <c r="N1053" s="1229" t="s">
        <v>7555</v>
      </c>
      <c r="O1053" s="384"/>
    </row>
    <row r="1054" spans="1:15" s="385" customFormat="1" ht="18" customHeight="1" x14ac:dyDescent="0.25">
      <c r="A1054" s="255" t="s">
        <v>305</v>
      </c>
      <c r="B1054" s="254">
        <v>41914</v>
      </c>
      <c r="C1054" s="257" t="s">
        <v>7323</v>
      </c>
      <c r="D1054" s="255" t="s">
        <v>56</v>
      </c>
      <c r="E1054" s="258">
        <v>10258619</v>
      </c>
      <c r="F1054" s="255">
        <v>28744366</v>
      </c>
      <c r="G1054" s="255">
        <v>2704003</v>
      </c>
      <c r="H1054" s="120" t="str">
        <f>IF(G1054="","",VLOOKUP(G1054,ARANCEL!$B$5:$D$121,2,FALSE))</f>
        <v xml:space="preserve">CORONA PERIFERICA CON PERNO MUÑON COLADO </v>
      </c>
      <c r="I1054" s="121" t="s">
        <v>324</v>
      </c>
      <c r="J1054" s="119">
        <v>1</v>
      </c>
      <c r="K1054" s="122">
        <f>IF(G1054="","",VLOOKUP(G1054,ARANCEL!$B$5:$D$121,3,FALSE)*J1054)</f>
        <v>32612</v>
      </c>
      <c r="L1054" s="1229" t="s">
        <v>7548</v>
      </c>
      <c r="M1054" s="1229">
        <v>4500254511</v>
      </c>
      <c r="N1054" s="1229" t="s">
        <v>7555</v>
      </c>
      <c r="O1054" s="384"/>
    </row>
    <row r="1055" spans="1:15" s="385" customFormat="1" ht="18" customHeight="1" x14ac:dyDescent="0.25">
      <c r="A1055" s="339" t="s">
        <v>305</v>
      </c>
      <c r="B1055" s="254">
        <v>41984</v>
      </c>
      <c r="C1055" s="257" t="s">
        <v>8831</v>
      </c>
      <c r="D1055" s="255" t="s">
        <v>706</v>
      </c>
      <c r="E1055" s="258">
        <v>10293481</v>
      </c>
      <c r="F1055" s="255">
        <v>30016059</v>
      </c>
      <c r="G1055" s="255">
        <v>2708011</v>
      </c>
      <c r="H1055" s="120" t="str">
        <f>IF(G1055="","",VLOOKUP(G1055,ARANCEL!$B$5:$D$121,2,FALSE))</f>
        <v xml:space="preserve">MODELO DE ESTUDIO </v>
      </c>
      <c r="I1055" s="121" t="s">
        <v>331</v>
      </c>
      <c r="J1055" s="119">
        <v>1</v>
      </c>
      <c r="K1055" s="122">
        <f>IF(G1055="","",VLOOKUP(G1055,ARANCEL!$B$5:$D$121,3,FALSE)*J1055)</f>
        <v>1507</v>
      </c>
      <c r="L1055" s="1349" t="s">
        <v>9431</v>
      </c>
      <c r="M1055" s="1349">
        <v>4500269103</v>
      </c>
      <c r="N1055" s="1349" t="s">
        <v>9457</v>
      </c>
      <c r="O1055" s="384"/>
    </row>
    <row r="1056" spans="1:15" s="387" customFormat="1" ht="18" customHeight="1" x14ac:dyDescent="0.25">
      <c r="A1056" s="255" t="s">
        <v>305</v>
      </c>
      <c r="B1056" s="254">
        <v>41984</v>
      </c>
      <c r="C1056" s="257" t="s">
        <v>8831</v>
      </c>
      <c r="D1056" s="255" t="s">
        <v>706</v>
      </c>
      <c r="E1056" s="258">
        <v>10293481</v>
      </c>
      <c r="F1056" s="255">
        <v>30016059</v>
      </c>
      <c r="G1056" s="255">
        <v>2707001</v>
      </c>
      <c r="H1056" s="120" t="str">
        <f>IF(G1056="","",VLOOKUP(G1056,ARANCEL!$B$5:$D$121,2,FALSE))</f>
        <v xml:space="preserve">PLANO DE RELAJACION </v>
      </c>
      <c r="I1056" s="121" t="s">
        <v>331</v>
      </c>
      <c r="J1056" s="119">
        <v>1</v>
      </c>
      <c r="K1056" s="122">
        <f>IF(G1056="","",VLOOKUP(G1056,ARANCEL!$B$5:$D$121,3,FALSE)*J1056)</f>
        <v>9221</v>
      </c>
      <c r="L1056" s="1349" t="s">
        <v>9431</v>
      </c>
      <c r="M1056" s="1349">
        <v>4500269103</v>
      </c>
      <c r="N1056" s="1349" t="s">
        <v>9457</v>
      </c>
      <c r="O1056" s="386"/>
    </row>
    <row r="1057" spans="1:15" s="387" customFormat="1" ht="18" customHeight="1" x14ac:dyDescent="0.25">
      <c r="A1057" s="255" t="s">
        <v>305</v>
      </c>
      <c r="B1057" s="254">
        <v>41864</v>
      </c>
      <c r="C1057" s="257" t="s">
        <v>6348</v>
      </c>
      <c r="D1057" s="255" t="s">
        <v>51</v>
      </c>
      <c r="E1057" s="258">
        <v>10240795</v>
      </c>
      <c r="F1057" s="255">
        <v>23896693</v>
      </c>
      <c r="G1057" s="255">
        <v>2702048</v>
      </c>
      <c r="H1057" s="120" t="str">
        <f>IF(G1057="","",VLOOKUP(G1057,ARANCEL!$B$5:$D$121,2,FALSE))</f>
        <v xml:space="preserve">SERVICIO LAB. IMPLANTE CORONA CEMENTADA/ATORNILLADA </v>
      </c>
      <c r="I1057" s="121" t="s">
        <v>329</v>
      </c>
      <c r="J1057" s="119">
        <v>1</v>
      </c>
      <c r="K1057" s="122">
        <f>IF(G1057="","",VLOOKUP(G1057,ARANCEL!$B$5:$D$121,3,FALSE)*J1057)</f>
        <v>43857</v>
      </c>
      <c r="L1057" s="1229" t="s">
        <v>6905</v>
      </c>
      <c r="M1057" s="1229">
        <v>4500249664</v>
      </c>
      <c r="N1057" s="1229" t="s">
        <v>7114</v>
      </c>
      <c r="O1057" s="386"/>
    </row>
    <row r="1058" spans="1:15" s="387" customFormat="1" ht="18" customHeight="1" x14ac:dyDescent="0.25">
      <c r="A1058" s="255" t="s">
        <v>305</v>
      </c>
      <c r="B1058" s="254">
        <v>41870</v>
      </c>
      <c r="C1058" s="257" t="s">
        <v>6487</v>
      </c>
      <c r="D1058" s="255" t="s">
        <v>57</v>
      </c>
      <c r="E1058" s="258">
        <v>10244088</v>
      </c>
      <c r="F1058" s="255">
        <v>27875694</v>
      </c>
      <c r="G1058" s="255">
        <v>2704005</v>
      </c>
      <c r="H1058" s="120" t="str">
        <f>IF(G1058="","",VLOOKUP(G1058,ARANCEL!$B$5:$D$121,2,FALSE))</f>
        <v>PROVISORIO</v>
      </c>
      <c r="I1058" s="121" t="s">
        <v>322</v>
      </c>
      <c r="J1058" s="119">
        <v>1</v>
      </c>
      <c r="K1058" s="122">
        <f>IF(G1058="","",VLOOKUP(G1058,ARANCEL!$B$5:$D$121,3,FALSE)*J1058)</f>
        <v>3250</v>
      </c>
      <c r="L1058" s="1229" t="s">
        <v>6905</v>
      </c>
      <c r="M1058" s="1229">
        <v>4500249664</v>
      </c>
      <c r="N1058" s="1229" t="s">
        <v>7114</v>
      </c>
      <c r="O1058" s="386"/>
    </row>
    <row r="1059" spans="1:15" s="387" customFormat="1" ht="18" customHeight="1" x14ac:dyDescent="0.25">
      <c r="A1059" s="255" t="s">
        <v>305</v>
      </c>
      <c r="B1059" s="254">
        <v>41893</v>
      </c>
      <c r="C1059" s="257" t="s">
        <v>6487</v>
      </c>
      <c r="D1059" s="255" t="s">
        <v>57</v>
      </c>
      <c r="E1059" s="258">
        <v>10255582</v>
      </c>
      <c r="F1059" s="255">
        <v>27875694</v>
      </c>
      <c r="G1059" s="255">
        <v>2704006</v>
      </c>
      <c r="H1059" s="120" t="str">
        <f>IF(G1059="","",VLOOKUP(G1059,ARANCEL!$B$5:$D$121,2,FALSE))</f>
        <v xml:space="preserve">CERAMICA ALUMINOSA ANTERIOR O POSTERIOR </v>
      </c>
      <c r="I1059" s="121" t="s">
        <v>322</v>
      </c>
      <c r="J1059" s="119">
        <v>1</v>
      </c>
      <c r="K1059" s="122">
        <f>IF(G1059="","",VLOOKUP(G1059,ARANCEL!$B$5:$D$121,3,FALSE)*J1059)</f>
        <v>31487</v>
      </c>
      <c r="L1059" s="1229" t="s">
        <v>7548</v>
      </c>
      <c r="M1059" s="1229">
        <v>4500254511</v>
      </c>
      <c r="N1059" s="1229" t="s">
        <v>7555</v>
      </c>
      <c r="O1059" s="386"/>
    </row>
    <row r="1060" spans="1:15" s="387" customFormat="1" ht="18" customHeight="1" x14ac:dyDescent="0.25">
      <c r="A1060" s="255" t="s">
        <v>305</v>
      </c>
      <c r="B1060" s="254">
        <v>41859</v>
      </c>
      <c r="C1060" s="257" t="s">
        <v>6269</v>
      </c>
      <c r="D1060" s="255" t="s">
        <v>4678</v>
      </c>
      <c r="E1060" s="258">
        <v>10237879</v>
      </c>
      <c r="F1060" s="255">
        <v>27528472</v>
      </c>
      <c r="G1060" s="255">
        <v>2705003</v>
      </c>
      <c r="H1060" s="120" t="str">
        <f>IF(G1060="","",VLOOKUP(G1060,ARANCEL!$B$5:$D$121,2,FALSE))</f>
        <v>INCRUSTACION ESTETICA (ART-GLASS O CERAMICA)</v>
      </c>
      <c r="I1060" s="121" t="s">
        <v>312</v>
      </c>
      <c r="J1060" s="119">
        <v>1</v>
      </c>
      <c r="K1060" s="122">
        <f>IF(G1060="","",VLOOKUP(G1060,ARANCEL!$B$5:$D$121,3,FALSE)*J1060)</f>
        <v>15676</v>
      </c>
      <c r="L1060" s="1229" t="s">
        <v>6905</v>
      </c>
      <c r="M1060" s="1229">
        <v>4500249664</v>
      </c>
      <c r="N1060" s="1229" t="s">
        <v>7114</v>
      </c>
      <c r="O1060" s="386"/>
    </row>
    <row r="1061" spans="1:15" s="387" customFormat="1" ht="18" customHeight="1" x14ac:dyDescent="0.25">
      <c r="A1061" s="339" t="s">
        <v>305</v>
      </c>
      <c r="B1061" s="254">
        <v>41963</v>
      </c>
      <c r="C1061" s="257" t="s">
        <v>8359</v>
      </c>
      <c r="D1061" s="255" t="s">
        <v>1060</v>
      </c>
      <c r="E1061" s="258">
        <v>10281835</v>
      </c>
      <c r="F1061" s="255">
        <v>29557190</v>
      </c>
      <c r="G1061" s="255">
        <v>2708011</v>
      </c>
      <c r="H1061" s="120" t="str">
        <f>IF(G1061="","",VLOOKUP(G1061,ARANCEL!$B$5:$D$121,2,FALSE))</f>
        <v xml:space="preserve">MODELO DE ESTUDIO </v>
      </c>
      <c r="I1061" s="121" t="s">
        <v>306</v>
      </c>
      <c r="J1061" s="119">
        <v>1</v>
      </c>
      <c r="K1061" s="122">
        <f>IF(G1061="","",VLOOKUP(G1061,ARANCEL!$B$5:$D$121,3,FALSE)*J1061)</f>
        <v>1507</v>
      </c>
      <c r="L1061" s="1229" t="s">
        <v>8256</v>
      </c>
      <c r="M1061" s="1229">
        <v>4500264843</v>
      </c>
      <c r="N1061" s="1229" t="s">
        <v>8929</v>
      </c>
      <c r="O1061" s="386"/>
    </row>
    <row r="1062" spans="1:15" s="374" customFormat="1" ht="18" customHeight="1" x14ac:dyDescent="0.25">
      <c r="A1062" s="255" t="s">
        <v>305</v>
      </c>
      <c r="B1062" s="254">
        <v>41963</v>
      </c>
      <c r="C1062" s="257" t="s">
        <v>8359</v>
      </c>
      <c r="D1062" s="255" t="s">
        <v>1060</v>
      </c>
      <c r="E1062" s="258">
        <v>10281835</v>
      </c>
      <c r="F1062" s="255">
        <v>29557190</v>
      </c>
      <c r="G1062" s="255">
        <v>2707001</v>
      </c>
      <c r="H1062" s="120" t="str">
        <f>IF(G1062="","",VLOOKUP(G1062,ARANCEL!$B$5:$D$121,2,FALSE))</f>
        <v xml:space="preserve">PLANO DE RELAJACION </v>
      </c>
      <c r="I1062" s="121" t="s">
        <v>306</v>
      </c>
      <c r="J1062" s="119">
        <v>1</v>
      </c>
      <c r="K1062" s="122">
        <f>IF(G1062="","",VLOOKUP(G1062,ARANCEL!$B$5:$D$121,3,FALSE)*J1062)</f>
        <v>9221</v>
      </c>
      <c r="L1062" s="1229" t="s">
        <v>8256</v>
      </c>
      <c r="M1062" s="1229">
        <v>4500264843</v>
      </c>
      <c r="N1062" s="1229" t="s">
        <v>8929</v>
      </c>
      <c r="O1062" s="373"/>
    </row>
    <row r="1063" spans="1:15" s="387" customFormat="1" ht="18" customHeight="1" x14ac:dyDescent="0.25">
      <c r="A1063" s="255" t="s">
        <v>305</v>
      </c>
      <c r="B1063" s="254">
        <v>41711</v>
      </c>
      <c r="C1063" s="257" t="s">
        <v>3271</v>
      </c>
      <c r="D1063" s="255" t="s">
        <v>52</v>
      </c>
      <c r="E1063" s="258">
        <v>10180667</v>
      </c>
      <c r="F1063" s="255">
        <v>25200515</v>
      </c>
      <c r="G1063" s="255">
        <v>2704003</v>
      </c>
      <c r="H1063" s="120" t="str">
        <f>IF(G1063="","",VLOOKUP(G1063,ARANCEL!$B$5:$D$121,2,FALSE))</f>
        <v xml:space="preserve">CORONA PERIFERICA CON PERNO MUÑON COLADO </v>
      </c>
      <c r="I1063" s="121" t="s">
        <v>316</v>
      </c>
      <c r="J1063" s="119">
        <v>1</v>
      </c>
      <c r="K1063" s="122">
        <f>IF(G1063="","",VLOOKUP(G1063,ARANCEL!$B$5:$D$121,3,FALSE)*J1063)</f>
        <v>32612</v>
      </c>
      <c r="L1063" s="1229" t="s">
        <v>3058</v>
      </c>
      <c r="M1063" s="1229">
        <v>4500225619</v>
      </c>
      <c r="N1063" s="1229">
        <v>8903</v>
      </c>
      <c r="O1063" s="386"/>
    </row>
    <row r="1064" spans="1:15" s="385" customFormat="1" ht="18" customHeight="1" x14ac:dyDescent="0.25">
      <c r="A1064" s="255" t="s">
        <v>305</v>
      </c>
      <c r="B1064" s="254">
        <v>41697</v>
      </c>
      <c r="C1064" s="257" t="s">
        <v>3036</v>
      </c>
      <c r="D1064" s="255" t="s">
        <v>57</v>
      </c>
      <c r="E1064" s="258">
        <v>10177299</v>
      </c>
      <c r="F1064" s="255">
        <v>24807891</v>
      </c>
      <c r="G1064" s="255">
        <v>2705003</v>
      </c>
      <c r="H1064" s="120" t="str">
        <f>IF(G1064="","",VLOOKUP(G1064,ARANCEL!$B$5:$D$121,2,FALSE))</f>
        <v>INCRUSTACION ESTETICA (ART-GLASS O CERAMICA)</v>
      </c>
      <c r="I1064" s="121" t="s">
        <v>315</v>
      </c>
      <c r="J1064" s="119">
        <v>1</v>
      </c>
      <c r="K1064" s="122">
        <f>IF(G1064="","",VLOOKUP(G1064,ARANCEL!$B$5:$D$121,3,FALSE)*J1064)</f>
        <v>15676</v>
      </c>
      <c r="L1064" s="1229" t="s">
        <v>3438</v>
      </c>
      <c r="M1064" s="1229">
        <v>4500220765</v>
      </c>
      <c r="N1064" s="1229">
        <v>8609</v>
      </c>
      <c r="O1064" s="384"/>
    </row>
    <row r="1065" spans="1:15" s="385" customFormat="1" ht="18" customHeight="1" x14ac:dyDescent="0.25">
      <c r="A1065" s="339" t="s">
        <v>305</v>
      </c>
      <c r="B1065" s="254">
        <v>41929</v>
      </c>
      <c r="C1065" s="257" t="s">
        <v>6127</v>
      </c>
      <c r="D1065" s="255" t="s">
        <v>1060</v>
      </c>
      <c r="E1065" s="258">
        <v>10265386</v>
      </c>
      <c r="F1065" s="255">
        <v>29013188</v>
      </c>
      <c r="G1065" s="255">
        <v>2708011</v>
      </c>
      <c r="H1065" s="120" t="str">
        <f>IF(G1065="","",VLOOKUP(G1065,ARANCEL!$B$5:$D$121,2,FALSE))</f>
        <v xml:space="preserve">MODELO DE ESTUDIO </v>
      </c>
      <c r="I1065" s="121"/>
      <c r="J1065" s="119">
        <v>1</v>
      </c>
      <c r="K1065" s="122">
        <f>IF(G1065="","",VLOOKUP(G1065,ARANCEL!$B$5:$D$121,3,FALSE)*J1065)</f>
        <v>1507</v>
      </c>
      <c r="L1065" s="1229" t="s">
        <v>8279</v>
      </c>
      <c r="M1065" s="1229">
        <v>4500257377</v>
      </c>
      <c r="N1065" s="1229" t="s">
        <v>8280</v>
      </c>
      <c r="O1065" s="384"/>
    </row>
    <row r="1066" spans="1:15" s="389" customFormat="1" ht="18" customHeight="1" x14ac:dyDescent="0.25">
      <c r="A1066" s="255" t="s">
        <v>305</v>
      </c>
      <c r="B1066" s="254">
        <v>41929</v>
      </c>
      <c r="C1066" s="257" t="s">
        <v>6127</v>
      </c>
      <c r="D1066" s="255" t="s">
        <v>1060</v>
      </c>
      <c r="E1066" s="258">
        <v>10265386</v>
      </c>
      <c r="F1066" s="255">
        <v>29013188</v>
      </c>
      <c r="G1066" s="255">
        <v>2707001</v>
      </c>
      <c r="H1066" s="120" t="str">
        <f>IF(G1066="","",VLOOKUP(G1066,ARANCEL!$B$5:$D$121,2,FALSE))</f>
        <v xml:space="preserve">PLANO DE RELAJACION </v>
      </c>
      <c r="I1066" s="121" t="s">
        <v>306</v>
      </c>
      <c r="J1066" s="119">
        <v>1</v>
      </c>
      <c r="K1066" s="122">
        <f>IF(G1066="","",VLOOKUP(G1066,ARANCEL!$B$5:$D$121,3,FALSE)*J1066)</f>
        <v>9221</v>
      </c>
      <c r="L1066" s="1229" t="s">
        <v>8279</v>
      </c>
      <c r="M1066" s="1229">
        <v>4500257377</v>
      </c>
      <c r="N1066" s="1229" t="s">
        <v>8280</v>
      </c>
      <c r="O1066" s="388"/>
    </row>
    <row r="1067" spans="1:15" s="389" customFormat="1" ht="18" customHeight="1" x14ac:dyDescent="0.25">
      <c r="A1067" s="255" t="s">
        <v>305</v>
      </c>
      <c r="B1067" s="254">
        <v>41696</v>
      </c>
      <c r="C1067" s="257" t="s">
        <v>3015</v>
      </c>
      <c r="D1067" s="255" t="s">
        <v>52</v>
      </c>
      <c r="E1067" s="258">
        <v>10177295</v>
      </c>
      <c r="F1067" s="255">
        <v>25200515</v>
      </c>
      <c r="G1067" s="255">
        <v>2704005</v>
      </c>
      <c r="H1067" s="120" t="str">
        <f>IF(G1067="","",VLOOKUP(G1067,ARANCEL!$B$5:$D$121,2,FALSE))</f>
        <v>PROVISORIO</v>
      </c>
      <c r="I1067" s="121" t="s">
        <v>316</v>
      </c>
      <c r="J1067" s="119">
        <v>1</v>
      </c>
      <c r="K1067" s="122">
        <f>IF(G1067="","",VLOOKUP(G1067,ARANCEL!$B$5:$D$121,3,FALSE)*J1067)</f>
        <v>3250</v>
      </c>
      <c r="L1067" s="1229" t="s">
        <v>3438</v>
      </c>
      <c r="M1067" s="1229">
        <v>4500220765</v>
      </c>
      <c r="N1067" s="1229">
        <v>8609</v>
      </c>
      <c r="O1067" s="388"/>
    </row>
    <row r="1068" spans="1:15" s="389" customFormat="1" ht="18" customHeight="1" x14ac:dyDescent="0.25">
      <c r="A1068" s="255" t="s">
        <v>305</v>
      </c>
      <c r="B1068" s="254">
        <v>41984</v>
      </c>
      <c r="C1068" s="257" t="s">
        <v>8829</v>
      </c>
      <c r="D1068" s="255" t="s">
        <v>2193</v>
      </c>
      <c r="E1068" s="258">
        <v>10293585</v>
      </c>
      <c r="F1068" s="255">
        <v>28932863</v>
      </c>
      <c r="G1068" s="255">
        <v>2704005</v>
      </c>
      <c r="H1068" s="120" t="str">
        <f>IF(G1068="","",VLOOKUP(G1068,ARANCEL!$B$5:$D$121,2,FALSE))</f>
        <v>PROVISORIO</v>
      </c>
      <c r="I1068" s="121" t="s">
        <v>309</v>
      </c>
      <c r="J1068" s="119">
        <v>1</v>
      </c>
      <c r="K1068" s="122">
        <f>IF(G1068="","",VLOOKUP(G1068,ARANCEL!$B$5:$D$121,3,FALSE)*J1068)</f>
        <v>3250</v>
      </c>
      <c r="L1068" s="1349" t="s">
        <v>9431</v>
      </c>
      <c r="M1068" s="1349">
        <v>4500269103</v>
      </c>
      <c r="N1068" s="1349" t="s">
        <v>9457</v>
      </c>
      <c r="O1068" s="388"/>
    </row>
    <row r="1069" spans="1:15" s="389" customFormat="1" ht="18" customHeight="1" x14ac:dyDescent="0.25">
      <c r="A1069" s="255" t="s">
        <v>313</v>
      </c>
      <c r="B1069" s="256">
        <v>42033</v>
      </c>
      <c r="C1069" s="257" t="s">
        <v>8829</v>
      </c>
      <c r="D1069" s="255" t="s">
        <v>2193</v>
      </c>
      <c r="E1069" s="258">
        <v>10314594</v>
      </c>
      <c r="F1069" s="255">
        <v>28932863</v>
      </c>
      <c r="G1069" s="255">
        <v>2705003</v>
      </c>
      <c r="H1069" s="120" t="str">
        <f>IF(G1069="","",VLOOKUP(G1069,ARANCEL!$B$5:$D$121,2,FALSE))</f>
        <v>INCRUSTACION ESTETICA (ART-GLASS O CERAMICA)</v>
      </c>
      <c r="I1069" s="121"/>
      <c r="J1069" s="119">
        <v>1</v>
      </c>
      <c r="K1069" s="122">
        <f>IF(G1069="","",VLOOKUP(G1069,ARANCEL!$B$5:$D$121,3,FALSE)*J1069)</f>
        <v>15676</v>
      </c>
      <c r="L1069" s="1235" t="str">
        <f>IF(E1069="","","IMPAGO")</f>
        <v>IMPAGO</v>
      </c>
      <c r="M1069" s="1235" t="str">
        <f>IF(L1069="IMPAGO","SIN O.C.","")</f>
        <v>SIN O.C.</v>
      </c>
      <c r="N1069" s="1235" t="str">
        <f>IF(L1069="IMPAGO","SIN FACT.","")</f>
        <v>SIN FACT.</v>
      </c>
      <c r="O1069" s="388"/>
    </row>
    <row r="1070" spans="1:15" s="389" customFormat="1" ht="18" customHeight="1" x14ac:dyDescent="0.25">
      <c r="A1070" s="255" t="s">
        <v>305</v>
      </c>
      <c r="B1070" s="254">
        <v>41753</v>
      </c>
      <c r="C1070" s="257" t="s">
        <v>4126</v>
      </c>
      <c r="D1070" s="255" t="s">
        <v>49</v>
      </c>
      <c r="E1070" s="258">
        <v>10190893</v>
      </c>
      <c r="F1070" s="255">
        <v>25713442</v>
      </c>
      <c r="G1070" s="255">
        <v>2705003</v>
      </c>
      <c r="H1070" s="120" t="str">
        <f>IF(G1070="","",VLOOKUP(G1070,ARANCEL!$B$5:$D$121,2,FALSE))</f>
        <v>INCRUSTACION ESTETICA (ART-GLASS O CERAMICA)</v>
      </c>
      <c r="I1070" s="121" t="s">
        <v>308</v>
      </c>
      <c r="J1070" s="119">
        <v>1</v>
      </c>
      <c r="K1070" s="122">
        <f>IF(G1070="","",VLOOKUP(G1070,ARANCEL!$B$5:$D$121,3,FALSE)*J1070)</f>
        <v>15676</v>
      </c>
      <c r="L1070" s="1229" t="s">
        <v>4612</v>
      </c>
      <c r="M1070" s="1229">
        <v>4500229953</v>
      </c>
      <c r="N1070" s="1229">
        <v>9175</v>
      </c>
      <c r="O1070" s="388"/>
    </row>
    <row r="1071" spans="1:15" s="389" customFormat="1" ht="18" customHeight="1" x14ac:dyDescent="0.25">
      <c r="A1071" s="339" t="s">
        <v>305</v>
      </c>
      <c r="B1071" s="254">
        <v>41758</v>
      </c>
      <c r="C1071" s="257" t="s">
        <v>4243</v>
      </c>
      <c r="D1071" s="255" t="s">
        <v>706</v>
      </c>
      <c r="E1071" s="258">
        <v>10192510</v>
      </c>
      <c r="F1071" s="255">
        <v>26189305</v>
      </c>
      <c r="G1071" s="255">
        <v>2708011</v>
      </c>
      <c r="H1071" s="120" t="str">
        <f>IF(G1071="","",VLOOKUP(G1071,ARANCEL!$B$5:$D$121,2,FALSE))</f>
        <v xml:space="preserve">MODELO DE ESTUDIO </v>
      </c>
      <c r="I1071" s="121"/>
      <c r="J1071" s="119">
        <v>1</v>
      </c>
      <c r="K1071" s="122">
        <f>IF(G1071="","",VLOOKUP(G1071,ARANCEL!$B$5:$D$121,3,FALSE)*J1071)</f>
        <v>1507</v>
      </c>
      <c r="L1071" s="1229" t="s">
        <v>4612</v>
      </c>
      <c r="M1071" s="1229">
        <v>4500229959</v>
      </c>
      <c r="N1071" s="1229">
        <v>9177</v>
      </c>
      <c r="O1071" s="388"/>
    </row>
    <row r="1072" spans="1:15" s="389" customFormat="1" ht="18" customHeight="1" x14ac:dyDescent="0.25">
      <c r="A1072" s="255" t="s">
        <v>305</v>
      </c>
      <c r="B1072" s="254">
        <v>41758</v>
      </c>
      <c r="C1072" s="257" t="s">
        <v>4243</v>
      </c>
      <c r="D1072" s="255" t="s">
        <v>706</v>
      </c>
      <c r="E1072" s="258">
        <v>10192510</v>
      </c>
      <c r="F1072" s="255">
        <v>26189305</v>
      </c>
      <c r="G1072" s="255">
        <v>2707001</v>
      </c>
      <c r="H1072" s="120" t="str">
        <f>IF(G1072="","",VLOOKUP(G1072,ARANCEL!$B$5:$D$121,2,FALSE))</f>
        <v xml:space="preserve">PLANO DE RELAJACION </v>
      </c>
      <c r="I1072" s="121" t="s">
        <v>306</v>
      </c>
      <c r="J1072" s="119">
        <v>1</v>
      </c>
      <c r="K1072" s="122">
        <f>IF(G1072="","",VLOOKUP(G1072,ARANCEL!$B$5:$D$121,3,FALSE)*J1072)</f>
        <v>9221</v>
      </c>
      <c r="L1072" s="1229" t="s">
        <v>4612</v>
      </c>
      <c r="M1072" s="1229">
        <v>4500229959</v>
      </c>
      <c r="N1072" s="1229">
        <v>9177</v>
      </c>
      <c r="O1072" s="388"/>
    </row>
    <row r="1073" spans="1:15" s="393" customFormat="1" ht="18" customHeight="1" x14ac:dyDescent="0.25">
      <c r="A1073" s="255" t="s">
        <v>305</v>
      </c>
      <c r="B1073" s="254">
        <v>41788</v>
      </c>
      <c r="C1073" s="257" t="s">
        <v>4824</v>
      </c>
      <c r="D1073" s="255" t="s">
        <v>727</v>
      </c>
      <c r="E1073" s="258">
        <v>10203239</v>
      </c>
      <c r="F1073" s="255">
        <v>26250666</v>
      </c>
      <c r="G1073" s="255">
        <v>2705003</v>
      </c>
      <c r="H1073" s="120" t="str">
        <f>IF(G1073="","",VLOOKUP(G1073,ARANCEL!$B$5:$D$121,2,FALSE))</f>
        <v>INCRUSTACION ESTETICA (ART-GLASS O CERAMICA)</v>
      </c>
      <c r="I1073" s="121" t="s">
        <v>312</v>
      </c>
      <c r="J1073" s="119">
        <v>1</v>
      </c>
      <c r="K1073" s="122">
        <f>IF(G1073="","",VLOOKUP(G1073,ARANCEL!$B$5:$D$121,3,FALSE)*J1073)</f>
        <v>15676</v>
      </c>
      <c r="L1073" s="1229" t="s">
        <v>5292</v>
      </c>
      <c r="M1073" s="1229">
        <v>4500235321</v>
      </c>
      <c r="N1073" s="1229">
        <v>9404</v>
      </c>
      <c r="O1073" s="392"/>
    </row>
    <row r="1074" spans="1:15" s="393" customFormat="1" ht="18" customHeight="1" x14ac:dyDescent="0.25">
      <c r="A1074" s="255" t="s">
        <v>305</v>
      </c>
      <c r="B1074" s="256">
        <v>42023</v>
      </c>
      <c r="C1074" s="257" t="s">
        <v>9565</v>
      </c>
      <c r="D1074" s="255" t="s">
        <v>55</v>
      </c>
      <c r="E1074" s="258">
        <v>10310157</v>
      </c>
      <c r="F1074" s="255">
        <v>28023225</v>
      </c>
      <c r="G1074" s="255">
        <v>2704005</v>
      </c>
      <c r="H1074" s="120" t="str">
        <f>IF(G1074="","",VLOOKUP(G1074,ARANCEL!$B$5:$D$121,2,FALSE))</f>
        <v>PROVISORIO</v>
      </c>
      <c r="I1074" s="121" t="s">
        <v>315</v>
      </c>
      <c r="J1074" s="119">
        <v>1</v>
      </c>
      <c r="K1074" s="122">
        <f>IF(G1074="","",VLOOKUP(G1074,ARANCEL!$B$5:$D$121,3,FALSE)*J1074)</f>
        <v>3250</v>
      </c>
      <c r="L1074" s="1235" t="str">
        <f>IF(E1074="","","IMPAGO")</f>
        <v>IMPAGO</v>
      </c>
      <c r="M1074" s="1235" t="str">
        <f>IF(L1074="IMPAGO","SIN O.C.","")</f>
        <v>SIN O.C.</v>
      </c>
      <c r="N1074" s="1235" t="str">
        <f>IF(L1074="IMPAGO","SIN FACT.","")</f>
        <v>SIN FACT.</v>
      </c>
      <c r="O1074" s="392"/>
    </row>
    <row r="1075" spans="1:15" s="393" customFormat="1" ht="18" customHeight="1" x14ac:dyDescent="0.25">
      <c r="A1075" s="255" t="s">
        <v>606</v>
      </c>
      <c r="B1075" s="256">
        <v>42023</v>
      </c>
      <c r="C1075" s="257" t="s">
        <v>9565</v>
      </c>
      <c r="D1075" s="255" t="s">
        <v>55</v>
      </c>
      <c r="E1075" s="258">
        <v>10310157</v>
      </c>
      <c r="F1075" s="255">
        <v>28023225</v>
      </c>
      <c r="G1075" s="255">
        <v>2704003</v>
      </c>
      <c r="H1075" s="120" t="str">
        <f>IF(G1075="","",VLOOKUP(G1075,ARANCEL!$B$5:$D$121,2,FALSE))</f>
        <v xml:space="preserve">CORONA PERIFERICA CON PERNO MUÑON COLADO </v>
      </c>
      <c r="I1075" s="121" t="s">
        <v>315</v>
      </c>
      <c r="J1075" s="119">
        <v>1</v>
      </c>
      <c r="K1075" s="122">
        <f>IF(G1075="","",VLOOKUP(G1075,ARANCEL!$B$5:$D$121,3,FALSE)*J1075)</f>
        <v>32612</v>
      </c>
      <c r="L1075" s="1235" t="str">
        <f>IF(E1075="","","IMPAGO")</f>
        <v>IMPAGO</v>
      </c>
      <c r="M1075" s="1235" t="str">
        <f>IF(L1075="IMPAGO","SIN O.C.","")</f>
        <v>SIN O.C.</v>
      </c>
      <c r="N1075" s="1235" t="str">
        <f>IF(L1075="IMPAGO","SIN FACT.","")</f>
        <v>SIN FACT.</v>
      </c>
      <c r="O1075" s="392"/>
    </row>
    <row r="1076" spans="1:15" s="391" customFormat="1" ht="18" customHeight="1" x14ac:dyDescent="0.25">
      <c r="A1076" s="119" t="s">
        <v>313</v>
      </c>
      <c r="B1076" s="159">
        <v>41648</v>
      </c>
      <c r="C1076" s="118" t="s">
        <v>1074</v>
      </c>
      <c r="D1076" s="119" t="s">
        <v>1060</v>
      </c>
      <c r="E1076" s="162">
        <v>10168702</v>
      </c>
      <c r="F1076" s="119">
        <v>23713981</v>
      </c>
      <c r="G1076" s="119">
        <v>2708011</v>
      </c>
      <c r="H1076" s="120" t="str">
        <f>IF(G1076="","",VLOOKUP(G1076,ARANCEL!$B$5:$D$121,2,FALSE))</f>
        <v xml:space="preserve">MODELO DE ESTUDIO </v>
      </c>
      <c r="I1076" s="121"/>
      <c r="J1076" s="119">
        <v>1</v>
      </c>
      <c r="K1076" s="122">
        <f>IF(G1076="","",VLOOKUP(G1076,ARANCEL!$B$5:$D$121,3,FALSE)*J1076)</f>
        <v>1507</v>
      </c>
      <c r="L1076" s="1229" t="s">
        <v>2842</v>
      </c>
      <c r="M1076" s="1229">
        <v>4500216185</v>
      </c>
      <c r="N1076" s="1229">
        <v>8379</v>
      </c>
      <c r="O1076" s="390"/>
    </row>
    <row r="1077" spans="1:15" s="391" customFormat="1" ht="16.5" customHeight="1" x14ac:dyDescent="0.25">
      <c r="A1077" s="119" t="s">
        <v>305</v>
      </c>
      <c r="B1077" s="159">
        <v>41648</v>
      </c>
      <c r="C1077" s="118" t="s">
        <v>1074</v>
      </c>
      <c r="D1077" s="119" t="s">
        <v>1060</v>
      </c>
      <c r="E1077" s="162">
        <v>10168702</v>
      </c>
      <c r="F1077" s="119">
        <v>23713981</v>
      </c>
      <c r="G1077" s="119">
        <v>2707001</v>
      </c>
      <c r="H1077" s="120" t="str">
        <f>IF(G1077="","",VLOOKUP(G1077,ARANCEL!$B$5:$D$121,2,FALSE))</f>
        <v xml:space="preserve">PLANO DE RELAJACION </v>
      </c>
      <c r="I1077" s="121" t="s">
        <v>306</v>
      </c>
      <c r="J1077" s="119">
        <v>1</v>
      </c>
      <c r="K1077" s="122">
        <f>IF(G1077="","",VLOOKUP(G1077,ARANCEL!$B$5:$D$121,3,FALSE)*J1077)</f>
        <v>9221</v>
      </c>
      <c r="L1077" s="1229" t="s">
        <v>2842</v>
      </c>
      <c r="M1077" s="1229">
        <v>4500216185</v>
      </c>
      <c r="N1077" s="1229">
        <v>8379</v>
      </c>
      <c r="O1077" s="390"/>
    </row>
    <row r="1078" spans="1:15" s="393" customFormat="1" ht="18" customHeight="1" x14ac:dyDescent="0.25">
      <c r="A1078" s="339" t="s">
        <v>313</v>
      </c>
      <c r="B1078" s="254">
        <v>41940</v>
      </c>
      <c r="C1078" s="257" t="s">
        <v>7986</v>
      </c>
      <c r="D1078" s="255" t="s">
        <v>56</v>
      </c>
      <c r="E1078" s="258">
        <v>10271876</v>
      </c>
      <c r="F1078" s="255">
        <v>29269421</v>
      </c>
      <c r="G1078" s="255">
        <v>2704005</v>
      </c>
      <c r="H1078" s="120" t="str">
        <f>IF(G1078="","",VLOOKUP(G1078,ARANCEL!$B$5:$D$121,2,FALSE))</f>
        <v>PROVISORIO</v>
      </c>
      <c r="I1078" s="121"/>
      <c r="J1078" s="119">
        <v>1</v>
      </c>
      <c r="K1078" s="122">
        <f>IF(G1078="","",VLOOKUP(G1078,ARANCEL!$B$5:$D$121,3,FALSE)*J1078)</f>
        <v>3250</v>
      </c>
      <c r="L1078" s="1229" t="s">
        <v>8279</v>
      </c>
      <c r="M1078" s="1229">
        <v>4500259624</v>
      </c>
      <c r="N1078" s="1229" t="s">
        <v>8292</v>
      </c>
      <c r="O1078" s="392"/>
    </row>
    <row r="1079" spans="1:15" s="395" customFormat="1" ht="18" customHeight="1" x14ac:dyDescent="0.25">
      <c r="A1079" s="255" t="s">
        <v>606</v>
      </c>
      <c r="B1079" s="254">
        <v>41940</v>
      </c>
      <c r="C1079" s="257" t="s">
        <v>7986</v>
      </c>
      <c r="D1079" s="255" t="s">
        <v>56</v>
      </c>
      <c r="E1079" s="258">
        <v>10271876</v>
      </c>
      <c r="F1079" s="255">
        <v>29269421</v>
      </c>
      <c r="G1079" s="255">
        <v>2704003</v>
      </c>
      <c r="H1079" s="120" t="str">
        <f>IF(G1079="","",VLOOKUP(G1079,ARANCEL!$B$5:$D$121,2,FALSE))</f>
        <v xml:space="preserve">CORONA PERIFERICA CON PERNO MUÑON COLADO </v>
      </c>
      <c r="I1079" s="121" t="s">
        <v>335</v>
      </c>
      <c r="J1079" s="119">
        <v>1</v>
      </c>
      <c r="K1079" s="122">
        <f>IF(G1079="","",VLOOKUP(G1079,ARANCEL!$B$5:$D$121,3,FALSE)*J1079)</f>
        <v>32612</v>
      </c>
      <c r="L1079" s="1229" t="s">
        <v>8279</v>
      </c>
      <c r="M1079" s="1229">
        <v>4500259624</v>
      </c>
      <c r="N1079" s="1229" t="s">
        <v>8292</v>
      </c>
      <c r="O1079" s="394"/>
    </row>
    <row r="1080" spans="1:15" s="395" customFormat="1" ht="18" customHeight="1" x14ac:dyDescent="0.25">
      <c r="A1080" s="412" t="s">
        <v>305</v>
      </c>
      <c r="B1080" s="254">
        <v>41948</v>
      </c>
      <c r="C1080" s="257" t="s">
        <v>7986</v>
      </c>
      <c r="D1080" s="255" t="s">
        <v>56</v>
      </c>
      <c r="E1080" s="258">
        <v>10276880</v>
      </c>
      <c r="F1080" s="255">
        <v>29269491</v>
      </c>
      <c r="G1080" s="255">
        <v>2704005</v>
      </c>
      <c r="H1080" s="120" t="str">
        <f>IF(G1080="","",VLOOKUP(G1080,ARANCEL!$B$5:$D$121,2,FALSE))</f>
        <v>PROVISORIO</v>
      </c>
      <c r="I1080" s="121" t="s">
        <v>335</v>
      </c>
      <c r="J1080" s="119">
        <v>1</v>
      </c>
      <c r="K1080" s="122">
        <f>IF(G1080="","",VLOOKUP(G1080,ARANCEL!$B$5:$D$121,3,FALSE)*J1080)</f>
        <v>3250</v>
      </c>
      <c r="L1080" s="1229" t="s">
        <v>8279</v>
      </c>
      <c r="M1080" s="1229">
        <v>4500260619</v>
      </c>
      <c r="N1080" s="1229" t="s">
        <v>8294</v>
      </c>
      <c r="O1080" s="394"/>
    </row>
    <row r="1081" spans="1:15" s="395" customFormat="1" ht="18" customHeight="1" x14ac:dyDescent="0.25">
      <c r="A1081" s="255" t="s">
        <v>305</v>
      </c>
      <c r="B1081" s="254">
        <v>41948</v>
      </c>
      <c r="C1081" s="257" t="s">
        <v>7986</v>
      </c>
      <c r="D1081" s="255" t="s">
        <v>56</v>
      </c>
      <c r="E1081" s="258">
        <v>10276880</v>
      </c>
      <c r="F1081" s="255">
        <v>29269491</v>
      </c>
      <c r="G1081" s="255">
        <v>2704003</v>
      </c>
      <c r="H1081" s="120" t="str">
        <f>IF(G1081="","",VLOOKUP(G1081,ARANCEL!$B$5:$D$121,2,FALSE))</f>
        <v xml:space="preserve">CORONA PERIFERICA CON PERNO MUÑON COLADO </v>
      </c>
      <c r="I1081" s="121" t="s">
        <v>335</v>
      </c>
      <c r="J1081" s="119">
        <v>1</v>
      </c>
      <c r="K1081" s="122">
        <f>IF(G1081="","",VLOOKUP(G1081,ARANCEL!$B$5:$D$121,3,FALSE)*J1081)</f>
        <v>32612</v>
      </c>
      <c r="L1081" s="1229" t="s">
        <v>8279</v>
      </c>
      <c r="M1081" s="1229">
        <v>4500260619</v>
      </c>
      <c r="N1081" s="1229" t="s">
        <v>8294</v>
      </c>
      <c r="O1081" s="394"/>
    </row>
    <row r="1082" spans="1:15" s="395" customFormat="1" ht="18" customHeight="1" x14ac:dyDescent="0.25">
      <c r="A1082" s="255" t="s">
        <v>305</v>
      </c>
      <c r="B1082" s="254">
        <v>41726</v>
      </c>
      <c r="C1082" s="257" t="s">
        <v>3614</v>
      </c>
      <c r="D1082" s="255" t="s">
        <v>3347</v>
      </c>
      <c r="E1082" s="258">
        <v>10184450</v>
      </c>
      <c r="F1082" s="255">
        <v>25091627</v>
      </c>
      <c r="G1082" s="255">
        <v>2704005</v>
      </c>
      <c r="H1082" s="120" t="str">
        <f>IF(G1082="","",VLOOKUP(G1082,ARANCEL!$B$5:$D$121,2,FALSE))</f>
        <v>PROVISORIO</v>
      </c>
      <c r="I1082" s="121" t="s">
        <v>308</v>
      </c>
      <c r="J1082" s="119">
        <v>1</v>
      </c>
      <c r="K1082" s="122">
        <f>IF(G1082="","",VLOOKUP(G1082,ARANCEL!$B$5:$D$121,3,FALSE)*J1082)</f>
        <v>3250</v>
      </c>
      <c r="L1082" s="1229" t="s">
        <v>3058</v>
      </c>
      <c r="M1082" s="1229">
        <v>4500225620</v>
      </c>
      <c r="N1082" s="1229">
        <v>8905</v>
      </c>
      <c r="O1082" s="394"/>
    </row>
    <row r="1083" spans="1:15" s="393" customFormat="1" ht="18" customHeight="1" x14ac:dyDescent="0.25">
      <c r="A1083" s="255" t="s">
        <v>606</v>
      </c>
      <c r="B1083" s="254">
        <v>41732</v>
      </c>
      <c r="C1083" s="257" t="s">
        <v>3614</v>
      </c>
      <c r="D1083" s="255" t="s">
        <v>804</v>
      </c>
      <c r="E1083" s="258">
        <v>10185797</v>
      </c>
      <c r="F1083" s="255">
        <v>25091627</v>
      </c>
      <c r="G1083" s="255">
        <v>2704003</v>
      </c>
      <c r="H1083" s="120" t="str">
        <f>IF(G1083="","",VLOOKUP(G1083,ARANCEL!$B$5:$D$121,2,FALSE))</f>
        <v xml:space="preserve">CORONA PERIFERICA CON PERNO MUÑON COLADO </v>
      </c>
      <c r="I1083" s="121" t="s">
        <v>308</v>
      </c>
      <c r="J1083" s="119">
        <v>1</v>
      </c>
      <c r="K1083" s="122">
        <f>IF(G1083="","",VLOOKUP(G1083,ARANCEL!$B$5:$D$121,3,FALSE)*J1083)</f>
        <v>32612</v>
      </c>
      <c r="L1083" s="1229" t="s">
        <v>4612</v>
      </c>
      <c r="M1083" s="1229">
        <v>4500229934</v>
      </c>
      <c r="N1083" s="1229">
        <v>9168</v>
      </c>
      <c r="O1083" s="392"/>
    </row>
    <row r="1084" spans="1:15" s="393" customFormat="1" ht="18" customHeight="1" x14ac:dyDescent="0.25">
      <c r="A1084" s="255" t="s">
        <v>305</v>
      </c>
      <c r="B1084" s="254">
        <v>41964</v>
      </c>
      <c r="C1084" s="257" t="s">
        <v>8474</v>
      </c>
      <c r="D1084" s="255" t="s">
        <v>52</v>
      </c>
      <c r="E1084" s="258">
        <v>10284913</v>
      </c>
      <c r="F1084" s="255">
        <v>29078472</v>
      </c>
      <c r="G1084" s="255">
        <v>2704005</v>
      </c>
      <c r="H1084" s="120" t="str">
        <f>IF(G1084="","",VLOOKUP(G1084,ARANCEL!$B$5:$D$121,2,FALSE))</f>
        <v>PROVISORIO</v>
      </c>
      <c r="I1084" s="121" t="s">
        <v>315</v>
      </c>
      <c r="J1084" s="119">
        <v>1</v>
      </c>
      <c r="K1084" s="122">
        <f>IF(G1084="","",VLOOKUP(G1084,ARANCEL!$B$5:$D$121,3,FALSE)*J1084)</f>
        <v>3250</v>
      </c>
      <c r="L1084" s="1229" t="s">
        <v>8256</v>
      </c>
      <c r="M1084" s="1229">
        <v>4500264843</v>
      </c>
      <c r="N1084" s="1229" t="s">
        <v>8929</v>
      </c>
      <c r="O1084" s="392"/>
    </row>
    <row r="1085" spans="1:15" s="393" customFormat="1" ht="18" customHeight="1" x14ac:dyDescent="0.25">
      <c r="A1085" s="255" t="s">
        <v>305</v>
      </c>
      <c r="B1085" s="254">
        <v>41974</v>
      </c>
      <c r="C1085" s="257" t="s">
        <v>8474</v>
      </c>
      <c r="D1085" s="255" t="s">
        <v>52</v>
      </c>
      <c r="E1085" s="258">
        <v>10287913</v>
      </c>
      <c r="F1085" s="255">
        <v>29078472</v>
      </c>
      <c r="G1085" s="255">
        <v>2704003</v>
      </c>
      <c r="H1085" s="120" t="str">
        <f>IF(G1085="","",VLOOKUP(G1085,ARANCEL!$B$5:$D$121,2,FALSE))</f>
        <v xml:space="preserve">CORONA PERIFERICA CON PERNO MUÑON COLADO </v>
      </c>
      <c r="I1085" s="121" t="s">
        <v>315</v>
      </c>
      <c r="J1085" s="119">
        <v>1</v>
      </c>
      <c r="K1085" s="122">
        <f>IF(G1085="","",VLOOKUP(G1085,ARANCEL!$B$5:$D$121,3,FALSE)*J1085)</f>
        <v>32612</v>
      </c>
      <c r="L1085" s="1229" t="s">
        <v>8256</v>
      </c>
      <c r="M1085" s="1229">
        <v>4500264843</v>
      </c>
      <c r="N1085" s="1229" t="s">
        <v>8929</v>
      </c>
      <c r="O1085" s="392"/>
    </row>
    <row r="1086" spans="1:15" s="395" customFormat="1" ht="18" customHeight="1" x14ac:dyDescent="0.25">
      <c r="A1086" s="255" t="s">
        <v>305</v>
      </c>
      <c r="B1086" s="254">
        <v>41923</v>
      </c>
      <c r="C1086" s="257" t="s">
        <v>7657</v>
      </c>
      <c r="D1086" s="255" t="s">
        <v>63</v>
      </c>
      <c r="E1086" s="258">
        <v>10265204</v>
      </c>
      <c r="F1086" s="255">
        <v>28903342</v>
      </c>
      <c r="G1086" s="255">
        <v>2708011</v>
      </c>
      <c r="H1086" s="120" t="str">
        <f>IF(G1086="","",VLOOKUP(G1086,ARANCEL!$B$5:$D$121,2,FALSE))</f>
        <v xml:space="preserve">MODELO DE ESTUDIO </v>
      </c>
      <c r="I1086" s="121"/>
      <c r="J1086" s="119">
        <v>2</v>
      </c>
      <c r="K1086" s="122">
        <f>IF(G1086="","",VLOOKUP(G1086,ARANCEL!$B$5:$D$121,3,FALSE)*J1086)</f>
        <v>3014</v>
      </c>
      <c r="L1086" s="1229" t="s">
        <v>8279</v>
      </c>
      <c r="M1086" s="1229">
        <v>4500259624</v>
      </c>
      <c r="N1086" s="1229" t="s">
        <v>8292</v>
      </c>
      <c r="O1086" s="394"/>
    </row>
    <row r="1087" spans="1:15" s="395" customFormat="1" ht="18" customHeight="1" x14ac:dyDescent="0.25">
      <c r="A1087" s="255" t="s">
        <v>305</v>
      </c>
      <c r="B1087" s="254">
        <v>41913</v>
      </c>
      <c r="C1087" s="257" t="s">
        <v>7341</v>
      </c>
      <c r="D1087" s="255" t="s">
        <v>58</v>
      </c>
      <c r="E1087" s="258">
        <v>10258676</v>
      </c>
      <c r="F1087" s="255">
        <v>28509836</v>
      </c>
      <c r="G1087" s="255">
        <v>2704005</v>
      </c>
      <c r="H1087" s="120" t="str">
        <f>IF(G1087="","",VLOOKUP(G1087,ARANCEL!$B$5:$D$121,2,FALSE))</f>
        <v>PROVISORIO</v>
      </c>
      <c r="I1087" s="121" t="s">
        <v>329</v>
      </c>
      <c r="J1087" s="119">
        <v>1</v>
      </c>
      <c r="K1087" s="122">
        <f>IF(G1087="","",VLOOKUP(G1087,ARANCEL!$B$5:$D$121,3,FALSE)*J1087)</f>
        <v>3250</v>
      </c>
      <c r="L1087" s="1229" t="s">
        <v>7548</v>
      </c>
      <c r="M1087" s="1229">
        <v>4500255196</v>
      </c>
      <c r="N1087" s="1229" t="s">
        <v>7565</v>
      </c>
      <c r="O1087" s="394"/>
    </row>
    <row r="1088" spans="1:15" s="395" customFormat="1" ht="18" customHeight="1" x14ac:dyDescent="0.25">
      <c r="A1088" s="255" t="s">
        <v>305</v>
      </c>
      <c r="B1088" s="254">
        <v>41914</v>
      </c>
      <c r="C1088" s="257" t="s">
        <v>7341</v>
      </c>
      <c r="D1088" s="255" t="s">
        <v>58</v>
      </c>
      <c r="E1088" s="258">
        <v>10260614</v>
      </c>
      <c r="F1088" s="255">
        <v>28509836</v>
      </c>
      <c r="G1088" s="255">
        <v>2704016</v>
      </c>
      <c r="H1088" s="120" t="str">
        <f>IF(G1088="","",VLOOKUP(G1088,ARANCEL!$B$5:$D$121,2,FALSE))</f>
        <v xml:space="preserve">CORONA PROCERA </v>
      </c>
      <c r="I1088" s="121" t="s">
        <v>329</v>
      </c>
      <c r="J1088" s="119">
        <v>1</v>
      </c>
      <c r="K1088" s="122">
        <f>IF(G1088="","",VLOOKUP(G1088,ARANCEL!$B$5:$D$121,3,FALSE)*J1088)</f>
        <v>58477</v>
      </c>
      <c r="L1088" s="1229" t="s">
        <v>8279</v>
      </c>
      <c r="M1088" s="1229">
        <v>4500257377</v>
      </c>
      <c r="N1088" s="1229" t="s">
        <v>8280</v>
      </c>
      <c r="O1088" s="394"/>
    </row>
    <row r="1089" spans="1:15" s="395" customFormat="1" ht="18" customHeight="1" x14ac:dyDescent="0.25">
      <c r="A1089" s="255" t="s">
        <v>305</v>
      </c>
      <c r="B1089" s="254">
        <v>41970</v>
      </c>
      <c r="C1089" s="257" t="s">
        <v>8499</v>
      </c>
      <c r="D1089" s="255" t="s">
        <v>804</v>
      </c>
      <c r="E1089" s="258">
        <v>10285860</v>
      </c>
      <c r="F1089" s="255">
        <v>29762537</v>
      </c>
      <c r="G1089" s="255">
        <v>2705003</v>
      </c>
      <c r="H1089" s="120" t="str">
        <f>IF(G1089="","",VLOOKUP(G1089,ARANCEL!$B$5:$D$121,2,FALSE))</f>
        <v>INCRUSTACION ESTETICA (ART-GLASS O CERAMICA)</v>
      </c>
      <c r="I1089" s="121" t="s">
        <v>316</v>
      </c>
      <c r="J1089" s="119">
        <v>1</v>
      </c>
      <c r="K1089" s="122">
        <f>IF(G1089="","",VLOOKUP(G1089,ARANCEL!$B$5:$D$121,3,FALSE)*J1089)</f>
        <v>15676</v>
      </c>
      <c r="L1089" s="1229" t="s">
        <v>8256</v>
      </c>
      <c r="M1089" s="1229">
        <v>4500264843</v>
      </c>
      <c r="N1089" s="1229" t="s">
        <v>8929</v>
      </c>
      <c r="O1089" s="394"/>
    </row>
    <row r="1090" spans="1:15" s="395" customFormat="1" ht="18" customHeight="1" x14ac:dyDescent="0.25">
      <c r="A1090" s="255" t="s">
        <v>305</v>
      </c>
      <c r="B1090" s="254">
        <v>41982</v>
      </c>
      <c r="C1090" s="257" t="s">
        <v>8797</v>
      </c>
      <c r="D1090" s="255" t="s">
        <v>58</v>
      </c>
      <c r="E1090" s="258">
        <v>10292936</v>
      </c>
      <c r="F1090" s="255"/>
      <c r="G1090" s="255">
        <v>2704005</v>
      </c>
      <c r="H1090" s="120" t="str">
        <f>IF(G1090="","",VLOOKUP(G1090,ARANCEL!$B$5:$D$121,2,FALSE))</f>
        <v>PROVISORIO</v>
      </c>
      <c r="I1090" s="121" t="s">
        <v>312</v>
      </c>
      <c r="J1090" s="119">
        <v>1</v>
      </c>
      <c r="K1090" s="122">
        <f>IF(G1090="","",VLOOKUP(G1090,ARANCEL!$B$5:$D$121,3,FALSE)*J1090)</f>
        <v>3250</v>
      </c>
      <c r="L1090" s="1349" t="s">
        <v>9431</v>
      </c>
      <c r="M1090" s="1349">
        <v>4500269103</v>
      </c>
      <c r="N1090" s="1349" t="s">
        <v>9457</v>
      </c>
      <c r="O1090" s="394"/>
    </row>
    <row r="1091" spans="1:15" s="395" customFormat="1" ht="18" customHeight="1" x14ac:dyDescent="0.25">
      <c r="A1091" s="255" t="s">
        <v>305</v>
      </c>
      <c r="B1091" s="254">
        <v>41990</v>
      </c>
      <c r="C1091" s="257" t="s">
        <v>8797</v>
      </c>
      <c r="D1091" s="255" t="s">
        <v>58</v>
      </c>
      <c r="E1091" s="258">
        <v>10295781</v>
      </c>
      <c r="F1091" s="255">
        <v>29614637</v>
      </c>
      <c r="G1091" s="255">
        <v>2704003</v>
      </c>
      <c r="H1091" s="120" t="str">
        <f>IF(G1091="","",VLOOKUP(G1091,ARANCEL!$B$5:$D$121,2,FALSE))</f>
        <v xml:space="preserve">CORONA PERIFERICA CON PERNO MUÑON COLADO </v>
      </c>
      <c r="I1091" s="121" t="s">
        <v>312</v>
      </c>
      <c r="J1091" s="119">
        <v>1</v>
      </c>
      <c r="K1091" s="122">
        <f>IF(G1091="","",VLOOKUP(G1091,ARANCEL!$B$5:$D$121,3,FALSE)*J1091)</f>
        <v>32612</v>
      </c>
      <c r="L1091" s="1349" t="s">
        <v>9431</v>
      </c>
      <c r="M1091" s="1349">
        <v>4500269103</v>
      </c>
      <c r="N1091" s="1349" t="s">
        <v>9457</v>
      </c>
      <c r="O1091" s="394"/>
    </row>
    <row r="1092" spans="1:15" s="395" customFormat="1" ht="18" customHeight="1" x14ac:dyDescent="0.25">
      <c r="A1092" s="339" t="s">
        <v>313</v>
      </c>
      <c r="B1092" s="1217">
        <v>41654.90892361111</v>
      </c>
      <c r="C1092" s="1153" t="s">
        <v>890</v>
      </c>
      <c r="D1092" s="339" t="s">
        <v>54</v>
      </c>
      <c r="E1092" s="571">
        <v>10167358</v>
      </c>
      <c r="F1092" s="339">
        <v>24086553</v>
      </c>
      <c r="G1092" s="339">
        <v>2704003</v>
      </c>
      <c r="H1092" s="191" t="str">
        <f>IF(G1092="","",VLOOKUP(G1092,ARANCEL!$B$5:$D$121,2,FALSE))</f>
        <v xml:space="preserve">CORONA PERIFERICA CON PERNO MUÑON COLADO </v>
      </c>
      <c r="I1092" s="170"/>
      <c r="J1092" s="169">
        <v>1</v>
      </c>
      <c r="K1092" s="190">
        <f>IF(G1092="","",VLOOKUP(G1092,ARANCEL!$B$5:$D$121,3,FALSE)*J1092)</f>
        <v>32612</v>
      </c>
      <c r="L1092" s="1238" t="s">
        <v>597</v>
      </c>
      <c r="M1092" s="1238">
        <v>4500211651</v>
      </c>
      <c r="N1092" s="1238">
        <v>8173</v>
      </c>
      <c r="O1092" s="394"/>
    </row>
    <row r="1093" spans="1:15" s="395" customFormat="1" ht="18" customHeight="1" x14ac:dyDescent="0.25">
      <c r="A1093" s="255" t="s">
        <v>305</v>
      </c>
      <c r="B1093" s="254">
        <v>41654</v>
      </c>
      <c r="C1093" s="257" t="s">
        <v>834</v>
      </c>
      <c r="D1093" s="255" t="s">
        <v>60</v>
      </c>
      <c r="E1093" s="258">
        <v>10169350</v>
      </c>
      <c r="F1093" s="255">
        <v>24502817</v>
      </c>
      <c r="G1093" s="255">
        <v>2704005</v>
      </c>
      <c r="H1093" s="120" t="str">
        <f>IF(G1093="","",VLOOKUP(G1093,ARANCEL!$B$5:$D$121,2,FALSE))</f>
        <v>PROVISORIO</v>
      </c>
      <c r="I1093" s="121" t="s">
        <v>308</v>
      </c>
      <c r="J1093" s="119">
        <v>1</v>
      </c>
      <c r="K1093" s="122">
        <f>IF(G1093="","",VLOOKUP(G1093,ARANCEL!$B$5:$D$121,3,FALSE)*J1093)</f>
        <v>3250</v>
      </c>
      <c r="L1093" s="1229" t="s">
        <v>2842</v>
      </c>
      <c r="M1093" s="1229">
        <v>4500216186</v>
      </c>
      <c r="N1093" s="1229">
        <v>8381</v>
      </c>
      <c r="O1093" s="394"/>
    </row>
    <row r="1094" spans="1:15" s="395" customFormat="1" ht="18" customHeight="1" x14ac:dyDescent="0.25">
      <c r="A1094" s="255" t="s">
        <v>305</v>
      </c>
      <c r="B1094" s="254">
        <v>41655</v>
      </c>
      <c r="C1094" s="257" t="s">
        <v>834</v>
      </c>
      <c r="D1094" s="255" t="s">
        <v>60</v>
      </c>
      <c r="E1094" s="258">
        <v>10169847</v>
      </c>
      <c r="F1094" s="255">
        <v>24502817</v>
      </c>
      <c r="G1094" s="255">
        <v>2704003</v>
      </c>
      <c r="H1094" s="120" t="str">
        <f>IF(G1094="","",VLOOKUP(G1094,ARANCEL!$B$5:$D$121,2,FALSE))</f>
        <v xml:space="preserve">CORONA PERIFERICA CON PERNO MUÑON COLADO </v>
      </c>
      <c r="I1094" s="121" t="s">
        <v>308</v>
      </c>
      <c r="J1094" s="119">
        <v>1</v>
      </c>
      <c r="K1094" s="122">
        <f>IF(G1094="","",VLOOKUP(G1094,ARANCEL!$B$5:$D$121,3,FALSE)*J1094)</f>
        <v>32612</v>
      </c>
      <c r="L1094" s="1229" t="s">
        <v>2842</v>
      </c>
      <c r="M1094" s="1229">
        <v>4500216187</v>
      </c>
      <c r="N1094" s="1229">
        <v>8382</v>
      </c>
      <c r="O1094" s="394"/>
    </row>
    <row r="1095" spans="1:15" s="395" customFormat="1" ht="18" customHeight="1" x14ac:dyDescent="0.25">
      <c r="A1095" s="255" t="s">
        <v>305</v>
      </c>
      <c r="B1095" s="254">
        <v>41712</v>
      </c>
      <c r="C1095" s="257" t="s">
        <v>3370</v>
      </c>
      <c r="D1095" s="255" t="s">
        <v>3347</v>
      </c>
      <c r="E1095" s="258">
        <v>10181473</v>
      </c>
      <c r="F1095" s="255">
        <v>25193936</v>
      </c>
      <c r="G1095" s="255">
        <v>2704005</v>
      </c>
      <c r="H1095" s="120" t="str">
        <f>IF(G1095="","",VLOOKUP(G1095,ARANCEL!$B$5:$D$121,2,FALSE))</f>
        <v>PROVISORIO</v>
      </c>
      <c r="I1095" s="121" t="s">
        <v>325</v>
      </c>
      <c r="J1095" s="119">
        <v>1</v>
      </c>
      <c r="K1095" s="122">
        <f>IF(G1095="","",VLOOKUP(G1095,ARANCEL!$B$5:$D$121,3,FALSE)*J1095)</f>
        <v>3250</v>
      </c>
      <c r="L1095" s="1229" t="s">
        <v>4612</v>
      </c>
      <c r="M1095" s="1229">
        <v>4500231287</v>
      </c>
      <c r="N1095" s="1229">
        <v>9262</v>
      </c>
      <c r="O1095" s="394"/>
    </row>
    <row r="1096" spans="1:15" s="395" customFormat="1" ht="18" customHeight="1" x14ac:dyDescent="0.25">
      <c r="A1096" s="255" t="s">
        <v>606</v>
      </c>
      <c r="B1096" s="254">
        <v>41718</v>
      </c>
      <c r="C1096" s="257" t="s">
        <v>3370</v>
      </c>
      <c r="D1096" s="255" t="s">
        <v>3347</v>
      </c>
      <c r="E1096" s="258">
        <v>10182454</v>
      </c>
      <c r="F1096" s="255">
        <v>25193936</v>
      </c>
      <c r="G1096" s="255">
        <v>2704003</v>
      </c>
      <c r="H1096" s="120" t="str">
        <f>IF(G1096="","",VLOOKUP(G1096,ARANCEL!$B$5:$D$121,2,FALSE))</f>
        <v xml:space="preserve">CORONA PERIFERICA CON PERNO MUÑON COLADO </v>
      </c>
      <c r="I1096" s="121" t="s">
        <v>325</v>
      </c>
      <c r="J1096" s="119">
        <v>1</v>
      </c>
      <c r="K1096" s="122">
        <f>IF(G1096="","",VLOOKUP(G1096,ARANCEL!$B$5:$D$121,3,FALSE)*J1096)</f>
        <v>32612</v>
      </c>
      <c r="L1096" s="1229" t="s">
        <v>6905</v>
      </c>
      <c r="M1096" s="1229">
        <v>4500247644</v>
      </c>
      <c r="N1096" s="1229" t="s">
        <v>7159</v>
      </c>
      <c r="O1096" s="394"/>
    </row>
    <row r="1097" spans="1:15" s="395" customFormat="1" ht="18" customHeight="1" x14ac:dyDescent="0.25">
      <c r="A1097" s="255" t="s">
        <v>305</v>
      </c>
      <c r="B1097" s="254">
        <v>41662</v>
      </c>
      <c r="C1097" s="257" t="s">
        <v>700</v>
      </c>
      <c r="D1097" s="255" t="s">
        <v>54</v>
      </c>
      <c r="E1097" s="258">
        <v>10169989</v>
      </c>
      <c r="F1097" s="255">
        <v>21903052</v>
      </c>
      <c r="G1097" s="255">
        <v>2702048</v>
      </c>
      <c r="H1097" s="120" t="str">
        <f>IF(G1097="","",VLOOKUP(G1097,ARANCEL!$B$5:$D$121,2,FALSE))</f>
        <v xml:space="preserve">SERVICIO LAB. IMPLANTE CORONA CEMENTADA/ATORNILLADA </v>
      </c>
      <c r="I1097" s="121" t="s">
        <v>719</v>
      </c>
      <c r="J1097" s="119">
        <v>2</v>
      </c>
      <c r="K1097" s="122">
        <f>IF(G1097="","",VLOOKUP(G1097,ARANCEL!$B$5:$D$121,3,FALSE)*J1097)</f>
        <v>87714</v>
      </c>
      <c r="L1097" s="1229" t="s">
        <v>6905</v>
      </c>
      <c r="M1097" s="1229">
        <v>4500247644</v>
      </c>
      <c r="N1097" s="1229" t="s">
        <v>7159</v>
      </c>
      <c r="O1097" s="394"/>
    </row>
    <row r="1098" spans="1:15" s="397" customFormat="1" ht="18" customHeight="1" x14ac:dyDescent="0.25">
      <c r="A1098" s="255" t="s">
        <v>305</v>
      </c>
      <c r="B1098" s="254">
        <v>41662</v>
      </c>
      <c r="C1098" s="257" t="s">
        <v>700</v>
      </c>
      <c r="D1098" s="255" t="s">
        <v>54</v>
      </c>
      <c r="E1098" s="258">
        <v>10169989</v>
      </c>
      <c r="F1098" s="255">
        <v>21903052</v>
      </c>
      <c r="G1098" s="255">
        <v>2702005</v>
      </c>
      <c r="H1098" s="120" t="str">
        <f>IF(G1098="","",VLOOKUP(G1098,ARANCEL!$B$5:$D$121,2,FALSE))</f>
        <v xml:space="preserve">LABORATORIO INTERMEDIARIO SOBRE IMPLANTE </v>
      </c>
      <c r="I1098" s="121" t="s">
        <v>337</v>
      </c>
      <c r="J1098" s="119">
        <v>1</v>
      </c>
      <c r="K1098" s="122">
        <f>IF(G1098="","",VLOOKUP(G1098,ARANCEL!$B$5:$D$121,3,FALSE)*J1098)</f>
        <v>31889</v>
      </c>
      <c r="L1098" s="1229" t="s">
        <v>2842</v>
      </c>
      <c r="M1098" s="1229">
        <v>4500216188</v>
      </c>
      <c r="N1098" s="1229">
        <v>8383</v>
      </c>
      <c r="O1098" s="396"/>
    </row>
    <row r="1099" spans="1:15" s="397" customFormat="1" ht="18" customHeight="1" x14ac:dyDescent="0.25">
      <c r="A1099" s="255" t="s">
        <v>313</v>
      </c>
      <c r="B1099" s="254">
        <v>41928</v>
      </c>
      <c r="C1099" s="257" t="s">
        <v>700</v>
      </c>
      <c r="D1099" s="255" t="s">
        <v>804</v>
      </c>
      <c r="E1099" s="258">
        <v>10265205</v>
      </c>
      <c r="F1099" s="255">
        <v>28894835</v>
      </c>
      <c r="G1099" s="255">
        <v>2705003</v>
      </c>
      <c r="H1099" s="120" t="str">
        <f>IF(G1099="","",VLOOKUP(G1099,ARANCEL!$B$5:$D$121,2,FALSE))</f>
        <v>INCRUSTACION ESTETICA (ART-GLASS O CERAMICA)</v>
      </c>
      <c r="I1099" s="121" t="s">
        <v>317</v>
      </c>
      <c r="J1099" s="119">
        <v>1</v>
      </c>
      <c r="K1099" s="122">
        <f>IF(G1099="","",VLOOKUP(G1099,ARANCEL!$B$5:$D$121,3,FALSE)*J1099)</f>
        <v>15676</v>
      </c>
      <c r="L1099" s="1229" t="s">
        <v>8279</v>
      </c>
      <c r="M1099" s="1229">
        <v>4500259624</v>
      </c>
      <c r="N1099" s="1229" t="s">
        <v>8292</v>
      </c>
      <c r="O1099" s="396"/>
    </row>
    <row r="1100" spans="1:15" s="399" customFormat="1" ht="18" customHeight="1" x14ac:dyDescent="0.25">
      <c r="A1100" s="255" t="s">
        <v>305</v>
      </c>
      <c r="B1100" s="254">
        <v>41716</v>
      </c>
      <c r="C1100" s="257" t="s">
        <v>3406</v>
      </c>
      <c r="D1100" s="255" t="s">
        <v>50</v>
      </c>
      <c r="E1100" s="258">
        <v>10182192</v>
      </c>
      <c r="F1100" s="255">
        <v>25366560</v>
      </c>
      <c r="G1100" s="255">
        <v>2704005</v>
      </c>
      <c r="H1100" s="120" t="str">
        <f>IF(G1100="","",VLOOKUP(G1100,ARANCEL!$B$5:$D$121,2,FALSE))</f>
        <v>PROVISORIO</v>
      </c>
      <c r="I1100" s="121" t="s">
        <v>312</v>
      </c>
      <c r="J1100" s="119">
        <v>1</v>
      </c>
      <c r="K1100" s="122">
        <f>IF(G1100="","",VLOOKUP(G1100,ARANCEL!$B$5:$D$121,3,FALSE)*J1100)</f>
        <v>3250</v>
      </c>
      <c r="L1100" s="1229" t="s">
        <v>3058</v>
      </c>
      <c r="M1100" s="1229">
        <v>4500225621</v>
      </c>
      <c r="N1100" s="1229">
        <v>8906</v>
      </c>
      <c r="O1100" s="398"/>
    </row>
    <row r="1101" spans="1:15" s="399" customFormat="1" ht="18" customHeight="1" x14ac:dyDescent="0.25">
      <c r="A1101" s="255" t="s">
        <v>305</v>
      </c>
      <c r="B1101" s="254">
        <v>41725</v>
      </c>
      <c r="C1101" s="257" t="s">
        <v>3406</v>
      </c>
      <c r="D1101" s="255" t="s">
        <v>50</v>
      </c>
      <c r="E1101" s="258">
        <v>10184376</v>
      </c>
      <c r="F1101" s="255">
        <v>25366560</v>
      </c>
      <c r="G1101" s="255">
        <v>2704003</v>
      </c>
      <c r="H1101" s="120" t="str">
        <f>IF(G1101="","",VLOOKUP(G1101,ARANCEL!$B$5:$D$121,2,FALSE))</f>
        <v xml:space="preserve">CORONA PERIFERICA CON PERNO MUÑON COLADO </v>
      </c>
      <c r="I1101" s="121" t="s">
        <v>312</v>
      </c>
      <c r="J1101" s="119">
        <v>1</v>
      </c>
      <c r="K1101" s="122">
        <f>IF(G1101="","",VLOOKUP(G1101,ARANCEL!$B$5:$D$121,3,FALSE)*J1101)</f>
        <v>32612</v>
      </c>
      <c r="L1101" s="1229" t="s">
        <v>3058</v>
      </c>
      <c r="M1101" s="1229">
        <v>4500225619</v>
      </c>
      <c r="N1101" s="1229">
        <v>8903</v>
      </c>
      <c r="O1101" s="398"/>
    </row>
    <row r="1102" spans="1:15" s="399" customFormat="1" ht="18" customHeight="1" x14ac:dyDescent="0.25">
      <c r="A1102" s="255" t="s">
        <v>305</v>
      </c>
      <c r="B1102" s="254">
        <v>41870</v>
      </c>
      <c r="C1102" s="257" t="s">
        <v>1228</v>
      </c>
      <c r="D1102" s="255" t="s">
        <v>56</v>
      </c>
      <c r="E1102" s="258">
        <v>10244704</v>
      </c>
      <c r="F1102" s="255">
        <v>27791786</v>
      </c>
      <c r="G1102" s="255">
        <v>2704005</v>
      </c>
      <c r="H1102" s="120" t="str">
        <f>IF(G1102="","",VLOOKUP(G1102,ARANCEL!$B$5:$D$121,2,FALSE))</f>
        <v>PROVISORIO</v>
      </c>
      <c r="I1102" s="121" t="s">
        <v>324</v>
      </c>
      <c r="J1102" s="119">
        <v>1</v>
      </c>
      <c r="K1102" s="122">
        <f>IF(G1102="","",VLOOKUP(G1102,ARANCEL!$B$5:$D$121,3,FALSE)*J1102)</f>
        <v>3250</v>
      </c>
      <c r="L1102" s="1229" t="s">
        <v>6905</v>
      </c>
      <c r="M1102" s="1229">
        <v>4500249664</v>
      </c>
      <c r="N1102" s="1229" t="s">
        <v>7114</v>
      </c>
      <c r="O1102" s="398"/>
    </row>
    <row r="1103" spans="1:15" s="399" customFormat="1" ht="18" customHeight="1" x14ac:dyDescent="0.25">
      <c r="A1103" s="255" t="s">
        <v>305</v>
      </c>
      <c r="B1103" s="254">
        <v>41892</v>
      </c>
      <c r="C1103" s="257" t="s">
        <v>1228</v>
      </c>
      <c r="D1103" s="255" t="s">
        <v>56</v>
      </c>
      <c r="E1103" s="258">
        <v>10253130</v>
      </c>
      <c r="F1103" s="255">
        <v>27791786</v>
      </c>
      <c r="G1103" s="255">
        <v>2704003</v>
      </c>
      <c r="H1103" s="120" t="str">
        <f>IF(G1103="","",VLOOKUP(G1103,ARANCEL!$B$5:$D$121,2,FALSE))</f>
        <v xml:space="preserve">CORONA PERIFERICA CON PERNO MUÑON COLADO </v>
      </c>
      <c r="I1103" s="121" t="s">
        <v>324</v>
      </c>
      <c r="J1103" s="119">
        <v>1</v>
      </c>
      <c r="K1103" s="122">
        <f>IF(G1103="","",VLOOKUP(G1103,ARANCEL!$B$5:$D$121,3,FALSE)*J1103)</f>
        <v>32612</v>
      </c>
      <c r="L1103" s="1229" t="s">
        <v>7548</v>
      </c>
      <c r="M1103" s="1229">
        <v>4500254511</v>
      </c>
      <c r="N1103" s="1229" t="s">
        <v>7555</v>
      </c>
      <c r="O1103" s="398"/>
    </row>
    <row r="1104" spans="1:15" s="399" customFormat="1" ht="18" customHeight="1" x14ac:dyDescent="0.25">
      <c r="A1104" s="255" t="s">
        <v>305</v>
      </c>
      <c r="B1104" s="256">
        <v>42023</v>
      </c>
      <c r="C1104" s="257" t="s">
        <v>9592</v>
      </c>
      <c r="D1104" s="255" t="s">
        <v>54</v>
      </c>
      <c r="E1104" s="258">
        <v>10311150</v>
      </c>
      <c r="F1104" s="255">
        <v>30427655</v>
      </c>
      <c r="G1104" s="255">
        <v>2704005</v>
      </c>
      <c r="H1104" s="120" t="str">
        <f>IF(G1104="","",VLOOKUP(G1104,ARANCEL!$B$5:$D$121,2,FALSE))</f>
        <v>PROVISORIO</v>
      </c>
      <c r="I1104" s="121" t="s">
        <v>308</v>
      </c>
      <c r="J1104" s="119">
        <v>1</v>
      </c>
      <c r="K1104" s="122">
        <f>IF(G1104="","",VLOOKUP(G1104,ARANCEL!$B$5:$D$121,3,FALSE)*J1104)</f>
        <v>3250</v>
      </c>
      <c r="L1104" s="1235" t="str">
        <f>IF(E1104="","","IMPAGO")</f>
        <v>IMPAGO</v>
      </c>
      <c r="M1104" s="1235" t="str">
        <f>IF(L1104="IMPAGO","SIN O.C.","")</f>
        <v>SIN O.C.</v>
      </c>
      <c r="N1104" s="1235" t="str">
        <f>IF(L1104="IMPAGO","SIN FACT.","")</f>
        <v>SIN FACT.</v>
      </c>
      <c r="O1104" s="398"/>
    </row>
    <row r="1105" spans="1:15" s="399" customFormat="1" ht="18" customHeight="1" x14ac:dyDescent="0.25">
      <c r="A1105" s="255" t="s">
        <v>305</v>
      </c>
      <c r="B1105" s="256">
        <v>41876</v>
      </c>
      <c r="C1105" s="257" t="s">
        <v>6605</v>
      </c>
      <c r="D1105" s="255" t="s">
        <v>720</v>
      </c>
      <c r="E1105" s="258">
        <v>10247021</v>
      </c>
      <c r="F1105" s="255">
        <v>28015675</v>
      </c>
      <c r="G1105" s="255">
        <v>2705003</v>
      </c>
      <c r="H1105" s="120" t="str">
        <f>IF(G1105="","",VLOOKUP(G1105,ARANCEL!$B$5:$D$121,2,FALSE))</f>
        <v>INCRUSTACION ESTETICA (ART-GLASS O CERAMICA)</v>
      </c>
      <c r="I1105" s="121" t="s">
        <v>320</v>
      </c>
      <c r="J1105" s="119">
        <v>2</v>
      </c>
      <c r="K1105" s="122">
        <f>IF(G1105="","",VLOOKUP(G1105,ARANCEL!$B$5:$D$121,3,FALSE)*J1105)</f>
        <v>31352</v>
      </c>
      <c r="L1105" s="1229" t="s">
        <v>6905</v>
      </c>
      <c r="M1105" s="1229">
        <v>4500249664</v>
      </c>
      <c r="N1105" s="1229" t="s">
        <v>7114</v>
      </c>
      <c r="O1105" s="398"/>
    </row>
    <row r="1106" spans="1:15" s="399" customFormat="1" ht="18" customHeight="1" x14ac:dyDescent="0.25">
      <c r="A1106" s="255" t="s">
        <v>305</v>
      </c>
      <c r="B1106" s="254">
        <v>41834</v>
      </c>
      <c r="C1106" s="257" t="s">
        <v>5792</v>
      </c>
      <c r="D1106" s="255" t="s">
        <v>50</v>
      </c>
      <c r="E1106" s="258">
        <v>10226109</v>
      </c>
      <c r="F1106" s="255">
        <v>27473037</v>
      </c>
      <c r="G1106" s="255">
        <v>2704005</v>
      </c>
      <c r="H1106" s="120" t="str">
        <f>IF(G1106="","",VLOOKUP(G1106,ARANCEL!$B$5:$D$121,2,FALSE))</f>
        <v>PROVISORIO</v>
      </c>
      <c r="I1106" s="121" t="s">
        <v>315</v>
      </c>
      <c r="J1106" s="119">
        <v>1</v>
      </c>
      <c r="K1106" s="122">
        <f>IF(G1106="","",VLOOKUP(G1106,ARANCEL!$B$5:$D$121,3,FALSE)*J1106)</f>
        <v>3250</v>
      </c>
      <c r="L1106" s="1229" t="s">
        <v>6017</v>
      </c>
      <c r="M1106" s="1229">
        <v>4500243244</v>
      </c>
      <c r="N1106" s="1229">
        <v>9785</v>
      </c>
      <c r="O1106" s="398"/>
    </row>
    <row r="1107" spans="1:15" s="399" customFormat="1" ht="18" customHeight="1" x14ac:dyDescent="0.25">
      <c r="A1107" s="255" t="s">
        <v>305</v>
      </c>
      <c r="B1107" s="254">
        <v>41859</v>
      </c>
      <c r="C1107" s="257" t="s">
        <v>5792</v>
      </c>
      <c r="D1107" s="255" t="s">
        <v>50</v>
      </c>
      <c r="E1107" s="258">
        <v>10237851</v>
      </c>
      <c r="F1107" s="255">
        <v>27473037</v>
      </c>
      <c r="G1107" s="255">
        <v>2704003</v>
      </c>
      <c r="H1107" s="120" t="str">
        <f>IF(G1107="","",VLOOKUP(G1107,ARANCEL!$B$5:$D$121,2,FALSE))</f>
        <v xml:space="preserve">CORONA PERIFERICA CON PERNO MUÑON COLADO </v>
      </c>
      <c r="I1107" s="121" t="s">
        <v>315</v>
      </c>
      <c r="J1107" s="119">
        <v>1</v>
      </c>
      <c r="K1107" s="122">
        <f>IF(G1107="","",VLOOKUP(G1107,ARANCEL!$B$5:$D$121,3,FALSE)*J1107)</f>
        <v>32612</v>
      </c>
      <c r="L1107" s="1229" t="s">
        <v>6905</v>
      </c>
      <c r="M1107" s="1229">
        <v>4500249664</v>
      </c>
      <c r="N1107" s="1229" t="s">
        <v>7114</v>
      </c>
      <c r="O1107" s="398"/>
    </row>
    <row r="1108" spans="1:15" s="399" customFormat="1" ht="18" customHeight="1" x14ac:dyDescent="0.25">
      <c r="A1108" s="255" t="s">
        <v>606</v>
      </c>
      <c r="B1108" s="256">
        <v>42030</v>
      </c>
      <c r="C1108" s="257" t="s">
        <v>9166</v>
      </c>
      <c r="D1108" s="255" t="s">
        <v>54</v>
      </c>
      <c r="E1108" s="258">
        <v>10313074</v>
      </c>
      <c r="F1108" s="255">
        <v>30427655</v>
      </c>
      <c r="G1108" s="255">
        <v>2704003</v>
      </c>
      <c r="H1108" s="120" t="str">
        <f>IF(G1108="","",VLOOKUP(G1108,ARANCEL!$B$5:$D$121,2,FALSE))</f>
        <v xml:space="preserve">CORONA PERIFERICA CON PERNO MUÑON COLADO </v>
      </c>
      <c r="I1108" s="121" t="s">
        <v>308</v>
      </c>
      <c r="J1108" s="119">
        <v>1</v>
      </c>
      <c r="K1108" s="122">
        <f>IF(G1108="","",VLOOKUP(G1108,ARANCEL!$B$5:$D$121,3,FALSE)*J1108)</f>
        <v>32612</v>
      </c>
      <c r="L1108" s="1235" t="str">
        <f>IF(E1108="","","IMPAGO")</f>
        <v>IMPAGO</v>
      </c>
      <c r="M1108" s="1235" t="str">
        <f>IF(L1108="IMPAGO","SIN O.C.","")</f>
        <v>SIN O.C.</v>
      </c>
      <c r="N1108" s="1235" t="str">
        <f>IF(L1108="IMPAGO","SIN FACT.","")</f>
        <v>SIN FACT.</v>
      </c>
      <c r="O1108" s="398"/>
    </row>
    <row r="1109" spans="1:15" s="399" customFormat="1" ht="18" customHeight="1" x14ac:dyDescent="0.25">
      <c r="A1109" s="255" t="s">
        <v>305</v>
      </c>
      <c r="B1109" s="254">
        <v>41802</v>
      </c>
      <c r="C1109" s="257" t="s">
        <v>5038</v>
      </c>
      <c r="D1109" s="255" t="s">
        <v>60</v>
      </c>
      <c r="E1109" s="258">
        <v>10208892</v>
      </c>
      <c r="F1109" s="255">
        <v>26136075</v>
      </c>
      <c r="G1109" s="255">
        <v>2704005</v>
      </c>
      <c r="H1109" s="120" t="str">
        <f>IF(G1109="","",VLOOKUP(G1109,ARANCEL!$B$5:$D$121,2,FALSE))</f>
        <v>PROVISORIO</v>
      </c>
      <c r="I1109" s="121" t="s">
        <v>326</v>
      </c>
      <c r="J1109" s="119">
        <v>1</v>
      </c>
      <c r="K1109" s="122">
        <f>IF(G1109="","",VLOOKUP(G1109,ARANCEL!$B$5:$D$121,3,FALSE)*J1109)</f>
        <v>3250</v>
      </c>
      <c r="L1109" s="1229" t="s">
        <v>5742</v>
      </c>
      <c r="M1109" s="1229">
        <v>4500239302</v>
      </c>
      <c r="N1109" s="1229" t="s">
        <v>5748</v>
      </c>
      <c r="O1109" s="398"/>
    </row>
    <row r="1110" spans="1:15" s="399" customFormat="1" ht="18" customHeight="1" x14ac:dyDescent="0.25">
      <c r="A1110" s="255" t="s">
        <v>305</v>
      </c>
      <c r="B1110" s="254">
        <v>41813</v>
      </c>
      <c r="C1110" s="257" t="s">
        <v>5038</v>
      </c>
      <c r="D1110" s="255" t="s">
        <v>60</v>
      </c>
      <c r="E1110" s="258">
        <v>10214332</v>
      </c>
      <c r="F1110" s="255">
        <v>26136075</v>
      </c>
      <c r="G1110" s="255">
        <v>2704003</v>
      </c>
      <c r="H1110" s="120" t="str">
        <f>IF(G1110="","",VLOOKUP(G1110,ARANCEL!$B$5:$D$121,2,FALSE))</f>
        <v xml:space="preserve">CORONA PERIFERICA CON PERNO MUÑON COLADO </v>
      </c>
      <c r="I1110" s="121" t="s">
        <v>326</v>
      </c>
      <c r="J1110" s="119">
        <v>1</v>
      </c>
      <c r="K1110" s="122">
        <f>IF(G1110="","",VLOOKUP(G1110,ARANCEL!$B$5:$D$121,3,FALSE)*J1110)</f>
        <v>32612</v>
      </c>
      <c r="L1110" s="1229" t="s">
        <v>5742</v>
      </c>
      <c r="M1110" s="1229">
        <v>4500239309</v>
      </c>
      <c r="N1110" s="1229" t="s">
        <v>5749</v>
      </c>
      <c r="O1110" s="398"/>
    </row>
    <row r="1111" spans="1:15" s="399" customFormat="1" ht="18" customHeight="1" x14ac:dyDescent="0.25">
      <c r="A1111" s="255" t="s">
        <v>305</v>
      </c>
      <c r="B1111" s="254">
        <v>41912</v>
      </c>
      <c r="C1111" s="257" t="s">
        <v>7320</v>
      </c>
      <c r="D1111" s="255" t="s">
        <v>1060</v>
      </c>
      <c r="E1111" s="258">
        <v>10258591</v>
      </c>
      <c r="F1111" s="255">
        <v>28748978</v>
      </c>
      <c r="G1111" s="255">
        <v>2707001</v>
      </c>
      <c r="H1111" s="120" t="str">
        <f>IF(G1111="","",VLOOKUP(G1111,ARANCEL!$B$5:$D$121,2,FALSE))</f>
        <v xml:space="preserve">PLANO DE RELAJACION </v>
      </c>
      <c r="I1111" s="121" t="s">
        <v>306</v>
      </c>
      <c r="J1111" s="119">
        <v>1</v>
      </c>
      <c r="K1111" s="122">
        <f>IF(G1111="","",VLOOKUP(G1111,ARANCEL!$B$5:$D$121,3,FALSE)*J1111)</f>
        <v>9221</v>
      </c>
      <c r="L1111" s="1229" t="s">
        <v>7548</v>
      </c>
      <c r="M1111" s="1229">
        <v>4500254511</v>
      </c>
      <c r="N1111" s="1229" t="s">
        <v>7555</v>
      </c>
      <c r="O1111" s="398"/>
    </row>
    <row r="1112" spans="1:15" s="397" customFormat="1" ht="18" customHeight="1" x14ac:dyDescent="0.25">
      <c r="A1112" s="339" t="s">
        <v>305</v>
      </c>
      <c r="B1112" s="254">
        <v>41912</v>
      </c>
      <c r="C1112" s="257" t="s">
        <v>7320</v>
      </c>
      <c r="D1112" s="255" t="s">
        <v>1060</v>
      </c>
      <c r="E1112" s="258">
        <v>10258591</v>
      </c>
      <c r="F1112" s="255">
        <v>28748978</v>
      </c>
      <c r="G1112" s="255">
        <v>2708011</v>
      </c>
      <c r="H1112" s="120" t="str">
        <f>IF(G1112="","",VLOOKUP(G1112,ARANCEL!$B$5:$D$121,2,FALSE))</f>
        <v xml:space="preserve">MODELO DE ESTUDIO </v>
      </c>
      <c r="I1112" s="121" t="s">
        <v>306</v>
      </c>
      <c r="J1112" s="119">
        <v>1</v>
      </c>
      <c r="K1112" s="122">
        <f>IF(G1112="","",VLOOKUP(G1112,ARANCEL!$B$5:$D$121,3,FALSE)*J1112)</f>
        <v>1507</v>
      </c>
      <c r="L1112" s="1229" t="s">
        <v>7548</v>
      </c>
      <c r="M1112" s="1229">
        <v>4500254511</v>
      </c>
      <c r="N1112" s="1229" t="s">
        <v>7555</v>
      </c>
      <c r="O1112" s="396"/>
    </row>
    <row r="1113" spans="1:15" s="397" customFormat="1" ht="18" customHeight="1" x14ac:dyDescent="0.25">
      <c r="A1113" s="255" t="s">
        <v>305</v>
      </c>
      <c r="B1113" s="254">
        <v>41803</v>
      </c>
      <c r="C1113" s="257" t="s">
        <v>5044</v>
      </c>
      <c r="D1113" s="255" t="s">
        <v>804</v>
      </c>
      <c r="E1113" s="258">
        <v>10209211</v>
      </c>
      <c r="F1113" s="255">
        <v>26767381</v>
      </c>
      <c r="G1113" s="255">
        <v>2705003</v>
      </c>
      <c r="H1113" s="120" t="str">
        <f>IF(G1113="","",VLOOKUP(G1113,ARANCEL!$B$5:$D$121,2,FALSE))</f>
        <v>INCRUSTACION ESTETICA (ART-GLASS O CERAMICA)</v>
      </c>
      <c r="I1113" s="121" t="s">
        <v>337</v>
      </c>
      <c r="J1113" s="119">
        <v>1</v>
      </c>
      <c r="K1113" s="122">
        <f>IF(G1113="","",VLOOKUP(G1113,ARANCEL!$B$5:$D$121,3,FALSE)*J1113)</f>
        <v>15676</v>
      </c>
      <c r="L1113" s="1229" t="s">
        <v>5742</v>
      </c>
      <c r="M1113" s="1229">
        <v>4500239309</v>
      </c>
      <c r="N1113" s="1229" t="s">
        <v>5749</v>
      </c>
      <c r="O1113" s="396"/>
    </row>
    <row r="1114" spans="1:15" s="397" customFormat="1" ht="18" customHeight="1" x14ac:dyDescent="0.25">
      <c r="A1114" s="255" t="s">
        <v>305</v>
      </c>
      <c r="B1114" s="254">
        <v>41797</v>
      </c>
      <c r="C1114" s="257" t="s">
        <v>5042</v>
      </c>
      <c r="D1114" s="255" t="s">
        <v>63</v>
      </c>
      <c r="E1114" s="258">
        <v>10209210</v>
      </c>
      <c r="F1114" s="255">
        <v>26013676</v>
      </c>
      <c r="G1114" s="255">
        <v>2708011</v>
      </c>
      <c r="H1114" s="120" t="str">
        <f>IF(G1114="","",VLOOKUP(G1114,ARANCEL!$B$5:$D$121,2,FALSE))</f>
        <v xml:space="preserve">MODELO DE ESTUDIO </v>
      </c>
      <c r="I1114" s="121" t="s">
        <v>347</v>
      </c>
      <c r="J1114" s="119">
        <v>2</v>
      </c>
      <c r="K1114" s="122">
        <f>IF(G1114="","",VLOOKUP(G1114,ARANCEL!$B$5:$D$121,3,FALSE)*J1114)</f>
        <v>3014</v>
      </c>
      <c r="L1114" s="1229" t="s">
        <v>5742</v>
      </c>
      <c r="M1114" s="1229">
        <v>4500239309</v>
      </c>
      <c r="N1114" s="1229" t="s">
        <v>5749</v>
      </c>
      <c r="O1114" s="396"/>
    </row>
    <row r="1115" spans="1:15" s="402" customFormat="1" ht="18" customHeight="1" x14ac:dyDescent="0.25">
      <c r="A1115" s="255" t="s">
        <v>305</v>
      </c>
      <c r="B1115" s="254">
        <v>41859</v>
      </c>
      <c r="C1115" s="257" t="s">
        <v>6294</v>
      </c>
      <c r="D1115" s="255" t="s">
        <v>804</v>
      </c>
      <c r="E1115" s="258">
        <v>10238521</v>
      </c>
      <c r="F1115" s="255">
        <v>27902496</v>
      </c>
      <c r="G1115" s="255">
        <v>2704005</v>
      </c>
      <c r="H1115" s="120" t="str">
        <f>IF(G1115="","",VLOOKUP(G1115,ARANCEL!$B$5:$D$121,2,FALSE))</f>
        <v>PROVISORIO</v>
      </c>
      <c r="I1115" s="121" t="s">
        <v>326</v>
      </c>
      <c r="J1115" s="119">
        <v>1</v>
      </c>
      <c r="K1115" s="122">
        <f>IF(G1115="","",VLOOKUP(G1115,ARANCEL!$B$5:$D$121,3,FALSE)*J1115)</f>
        <v>3250</v>
      </c>
      <c r="L1115" s="1229" t="s">
        <v>6905</v>
      </c>
      <c r="M1115" s="1229">
        <v>4500249664</v>
      </c>
      <c r="N1115" s="1229" t="s">
        <v>7114</v>
      </c>
      <c r="O1115" s="401"/>
    </row>
    <row r="1116" spans="1:15" s="402" customFormat="1" ht="18" customHeight="1" x14ac:dyDescent="0.25">
      <c r="A1116" s="255" t="s">
        <v>305</v>
      </c>
      <c r="B1116" s="254">
        <v>41880</v>
      </c>
      <c r="C1116" s="257" t="s">
        <v>6294</v>
      </c>
      <c r="D1116" s="255" t="s">
        <v>804</v>
      </c>
      <c r="E1116" s="258">
        <v>10248652</v>
      </c>
      <c r="F1116" s="255">
        <v>27902496</v>
      </c>
      <c r="G1116" s="255">
        <v>2704003</v>
      </c>
      <c r="H1116" s="120" t="str">
        <f>IF(G1116="","",VLOOKUP(G1116,ARANCEL!$B$5:$D$121,2,FALSE))</f>
        <v xml:space="preserve">CORONA PERIFERICA CON PERNO MUÑON COLADO </v>
      </c>
      <c r="I1116" s="121" t="s">
        <v>326</v>
      </c>
      <c r="J1116" s="119">
        <v>1</v>
      </c>
      <c r="K1116" s="122">
        <f>IF(G1116="","",VLOOKUP(G1116,ARANCEL!$B$5:$D$121,3,FALSE)*J1116)</f>
        <v>32612</v>
      </c>
      <c r="L1116" s="1229" t="s">
        <v>6905</v>
      </c>
      <c r="M1116" s="1229">
        <v>4500249664</v>
      </c>
      <c r="N1116" s="1229" t="s">
        <v>7114</v>
      </c>
      <c r="O1116" s="401"/>
    </row>
    <row r="1117" spans="1:15" s="402" customFormat="1" ht="18" customHeight="1" x14ac:dyDescent="0.25">
      <c r="A1117" s="255" t="s">
        <v>305</v>
      </c>
      <c r="B1117" s="254">
        <v>41729</v>
      </c>
      <c r="C1117" s="257" t="s">
        <v>2057</v>
      </c>
      <c r="D1117" s="255" t="s">
        <v>944</v>
      </c>
      <c r="E1117" s="258">
        <v>10184751</v>
      </c>
      <c r="F1117" s="255">
        <v>25238410</v>
      </c>
      <c r="G1117" s="255">
        <v>2705003</v>
      </c>
      <c r="H1117" s="120" t="str">
        <f>IF(G1117="","",VLOOKUP(G1117,ARANCEL!$B$5:$D$121,2,FALSE))</f>
        <v>INCRUSTACION ESTETICA (ART-GLASS O CERAMICA)</v>
      </c>
      <c r="I1117" s="121" t="s">
        <v>316</v>
      </c>
      <c r="J1117" s="119">
        <v>1</v>
      </c>
      <c r="K1117" s="122">
        <f>IF(G1117="","",VLOOKUP(G1117,ARANCEL!$B$5:$D$121,3,FALSE)*J1117)</f>
        <v>15676</v>
      </c>
      <c r="L1117" s="1229" t="s">
        <v>3058</v>
      </c>
      <c r="M1117" s="1229">
        <v>4500225623</v>
      </c>
      <c r="N1117" s="1229">
        <v>8908</v>
      </c>
      <c r="O1117" s="401"/>
    </row>
    <row r="1118" spans="1:15" s="402" customFormat="1" ht="18" customHeight="1" x14ac:dyDescent="0.25">
      <c r="A1118" s="255" t="s">
        <v>305</v>
      </c>
      <c r="B1118" s="254">
        <v>41754</v>
      </c>
      <c r="C1118" s="257" t="s">
        <v>4175</v>
      </c>
      <c r="D1118" s="255" t="s">
        <v>52</v>
      </c>
      <c r="E1118" s="258">
        <v>10191502</v>
      </c>
      <c r="F1118" s="255">
        <v>25866588</v>
      </c>
      <c r="G1118" s="255">
        <v>2704005</v>
      </c>
      <c r="H1118" s="120" t="str">
        <f>IF(G1118="","",VLOOKUP(G1118,ARANCEL!$B$5:$D$121,2,FALSE))</f>
        <v>PROVISORIO</v>
      </c>
      <c r="I1118" s="121" t="s">
        <v>760</v>
      </c>
      <c r="J1118" s="119">
        <v>2</v>
      </c>
      <c r="K1118" s="122">
        <f>IF(G1118="","",VLOOKUP(G1118,ARANCEL!$B$5:$D$121,3,FALSE)*J1118)</f>
        <v>6500</v>
      </c>
      <c r="L1118" s="1229" t="s">
        <v>4612</v>
      </c>
      <c r="M1118" s="1229">
        <v>4500229953</v>
      </c>
      <c r="N1118" s="1229">
        <v>9175</v>
      </c>
      <c r="O1118" s="401"/>
    </row>
    <row r="1119" spans="1:15" s="402" customFormat="1" ht="18" customHeight="1" x14ac:dyDescent="0.25">
      <c r="A1119" s="255" t="s">
        <v>305</v>
      </c>
      <c r="B1119" s="254">
        <v>41789</v>
      </c>
      <c r="C1119" s="257" t="s">
        <v>4175</v>
      </c>
      <c r="D1119" s="255" t="s">
        <v>52</v>
      </c>
      <c r="E1119" s="258">
        <v>10202797</v>
      </c>
      <c r="F1119" s="255">
        <v>25886588</v>
      </c>
      <c r="G1119" s="255">
        <v>2704003</v>
      </c>
      <c r="H1119" s="120" t="str">
        <f>IF(G1119="","",VLOOKUP(G1119,ARANCEL!$B$5:$D$121,2,FALSE))</f>
        <v xml:space="preserve">CORONA PERIFERICA CON PERNO MUÑON COLADO </v>
      </c>
      <c r="I1119" s="121" t="s">
        <v>760</v>
      </c>
      <c r="J1119" s="119">
        <v>2</v>
      </c>
      <c r="K1119" s="122">
        <f>IF(G1119="","",VLOOKUP(G1119,ARANCEL!$B$5:$D$121,3,FALSE)*J1119)</f>
        <v>65224</v>
      </c>
      <c r="L1119" s="1229" t="s">
        <v>5292</v>
      </c>
      <c r="M1119" s="1229">
        <v>4500235321</v>
      </c>
      <c r="N1119" s="1229">
        <v>9404</v>
      </c>
      <c r="O1119" s="401"/>
    </row>
    <row r="1120" spans="1:15" s="397" customFormat="1" ht="18" customHeight="1" x14ac:dyDescent="0.25">
      <c r="A1120" s="255" t="s">
        <v>305</v>
      </c>
      <c r="B1120" s="254">
        <v>41653</v>
      </c>
      <c r="C1120" s="257" t="s">
        <v>1016</v>
      </c>
      <c r="D1120" s="255" t="s">
        <v>49</v>
      </c>
      <c r="E1120" s="258">
        <v>10169310</v>
      </c>
      <c r="F1120" s="255">
        <v>24468305</v>
      </c>
      <c r="G1120" s="255">
        <v>2705003</v>
      </c>
      <c r="H1120" s="120" t="str">
        <f>IF(G1120="","",VLOOKUP(G1120,ARANCEL!$B$5:$D$121,2,FALSE))</f>
        <v>INCRUSTACION ESTETICA (ART-GLASS O CERAMICA)</v>
      </c>
      <c r="I1120" s="121" t="s">
        <v>308</v>
      </c>
      <c r="J1120" s="119">
        <v>1</v>
      </c>
      <c r="K1120" s="122">
        <f>IF(G1120="","",VLOOKUP(G1120,ARANCEL!$B$5:$D$121,3,FALSE)*J1120)</f>
        <v>15676</v>
      </c>
      <c r="L1120" s="1229" t="s">
        <v>2842</v>
      </c>
      <c r="M1120" s="1229">
        <v>4500216186</v>
      </c>
      <c r="N1120" s="1229">
        <v>8381</v>
      </c>
      <c r="O1120" s="396"/>
    </row>
    <row r="1121" spans="1:15" ht="18" customHeight="1" x14ac:dyDescent="0.25">
      <c r="A1121" s="255" t="s">
        <v>305</v>
      </c>
      <c r="B1121" s="254">
        <v>41653</v>
      </c>
      <c r="C1121" s="257" t="s">
        <v>1016</v>
      </c>
      <c r="D1121" s="255" t="s">
        <v>49</v>
      </c>
      <c r="E1121" s="258">
        <v>10169259</v>
      </c>
      <c r="F1121" s="255">
        <v>24468305</v>
      </c>
      <c r="G1121" s="255">
        <v>2705003</v>
      </c>
      <c r="H1121" s="120" t="str">
        <f>IF(G1121="","",VLOOKUP(G1121,ARANCEL!$B$5:$D$121,2,FALSE))</f>
        <v>INCRUSTACION ESTETICA (ART-GLASS O CERAMICA)</v>
      </c>
      <c r="I1121" s="121" t="s">
        <v>726</v>
      </c>
      <c r="J1121" s="119">
        <v>1</v>
      </c>
      <c r="K1121" s="122">
        <f>IF(G1121="","",VLOOKUP(G1121,ARANCEL!$B$5:$D$121,3,FALSE)*J1121)</f>
        <v>15676</v>
      </c>
      <c r="L1121" s="1229" t="s">
        <v>2842</v>
      </c>
      <c r="M1121" s="1229">
        <v>4500216186</v>
      </c>
      <c r="N1121" s="1229">
        <v>8381</v>
      </c>
    </row>
    <row r="1122" spans="1:15" s="402" customFormat="1" ht="18" customHeight="1" x14ac:dyDescent="0.25">
      <c r="A1122" s="255" t="s">
        <v>305</v>
      </c>
      <c r="B1122" s="254">
        <v>41716</v>
      </c>
      <c r="C1122" s="257" t="s">
        <v>3449</v>
      </c>
      <c r="D1122" s="255" t="s">
        <v>50</v>
      </c>
      <c r="E1122" s="258">
        <v>10182220</v>
      </c>
      <c r="F1122" s="255">
        <v>25526494</v>
      </c>
      <c r="G1122" s="255">
        <v>2704005</v>
      </c>
      <c r="H1122" s="120" t="str">
        <f>IF(G1122="","",VLOOKUP(G1122,ARANCEL!$B$5:$D$121,2,FALSE))</f>
        <v>PROVISORIO</v>
      </c>
      <c r="I1122" s="121" t="s">
        <v>618</v>
      </c>
      <c r="J1122" s="119">
        <v>1</v>
      </c>
      <c r="K1122" s="122">
        <f>IF(G1122="","",VLOOKUP(G1122,ARANCEL!$B$5:$D$121,3,FALSE)*J1122)</f>
        <v>3250</v>
      </c>
      <c r="L1122" s="1229" t="s">
        <v>3058</v>
      </c>
      <c r="M1122" s="1229">
        <v>4500225621</v>
      </c>
      <c r="N1122" s="1229">
        <v>8906</v>
      </c>
      <c r="O1122" s="401"/>
    </row>
    <row r="1123" spans="1:15" s="402" customFormat="1" ht="18" customHeight="1" x14ac:dyDescent="0.25">
      <c r="A1123" s="339" t="s">
        <v>313</v>
      </c>
      <c r="B1123" s="256">
        <v>41944</v>
      </c>
      <c r="C1123" s="1151" t="s">
        <v>8932</v>
      </c>
      <c r="D1123" s="1151" t="s">
        <v>65</v>
      </c>
      <c r="E1123" s="1156">
        <v>10289005</v>
      </c>
      <c r="F1123" s="1151">
        <v>29867819</v>
      </c>
      <c r="G1123" s="1151">
        <v>2708011</v>
      </c>
      <c r="H1123" s="120" t="str">
        <f>IF(G1123="","",VLOOKUP(G1123,ARANCEL!$B$5:$D$121,2,FALSE))</f>
        <v xml:space="preserve">MODELO DE ESTUDIO </v>
      </c>
      <c r="I1123" s="121"/>
      <c r="J1123" s="119">
        <v>2</v>
      </c>
      <c r="K1123" s="122">
        <f>IF(G1123="","",VLOOKUP(G1123,ARANCEL!$B$5:$D$121,3,FALSE)*J1123)</f>
        <v>3014</v>
      </c>
      <c r="L1123" s="1229" t="s">
        <v>8256</v>
      </c>
      <c r="M1123" s="1229">
        <v>4500264843</v>
      </c>
      <c r="N1123" s="1229" t="s">
        <v>8929</v>
      </c>
      <c r="O1123" s="401"/>
    </row>
    <row r="1124" spans="1:15" s="402" customFormat="1" ht="18" customHeight="1" x14ac:dyDescent="0.25">
      <c r="A1124" s="255" t="s">
        <v>305</v>
      </c>
      <c r="B1124" s="254">
        <v>41822</v>
      </c>
      <c r="C1124" s="257" t="s">
        <v>5505</v>
      </c>
      <c r="D1124" s="255" t="s">
        <v>1083</v>
      </c>
      <c r="E1124" s="258">
        <v>10220694</v>
      </c>
      <c r="F1124" s="255">
        <v>27170458</v>
      </c>
      <c r="G1124" s="255">
        <v>2708011</v>
      </c>
      <c r="H1124" s="120" t="str">
        <f>IF(G1124="","",VLOOKUP(G1124,ARANCEL!$B$5:$D$121,2,FALSE))</f>
        <v xml:space="preserve">MODELO DE ESTUDIO </v>
      </c>
      <c r="I1124" s="121" t="s">
        <v>347</v>
      </c>
      <c r="J1124" s="119">
        <v>2</v>
      </c>
      <c r="K1124" s="122">
        <f>IF(G1124="","",VLOOKUP(G1124,ARANCEL!$B$5:$D$121,3,FALSE)*J1124)</f>
        <v>3014</v>
      </c>
      <c r="L1124" s="1229" t="s">
        <v>5742</v>
      </c>
      <c r="M1124" s="1229">
        <v>4500241285</v>
      </c>
      <c r="N1124" s="1229" t="s">
        <v>5763</v>
      </c>
      <c r="O1124" s="401"/>
    </row>
    <row r="1125" spans="1:15" s="402" customFormat="1" ht="18" customHeight="1" x14ac:dyDescent="0.25">
      <c r="A1125" s="255" t="s">
        <v>305</v>
      </c>
      <c r="B1125" s="256">
        <v>42017</v>
      </c>
      <c r="C1125" s="257" t="s">
        <v>9408</v>
      </c>
      <c r="D1125" s="255" t="s">
        <v>52</v>
      </c>
      <c r="E1125" s="258">
        <v>10307572</v>
      </c>
      <c r="F1125" s="255">
        <v>30373356</v>
      </c>
      <c r="G1125" s="255">
        <v>2704005</v>
      </c>
      <c r="H1125" s="120" t="str">
        <f>IF(G1125="","",VLOOKUP(G1125,ARANCEL!$B$5:$D$121,2,FALSE))</f>
        <v>PROVISORIO</v>
      </c>
      <c r="I1125" s="121" t="s">
        <v>322</v>
      </c>
      <c r="J1125" s="119">
        <v>1</v>
      </c>
      <c r="K1125" s="122">
        <f>IF(G1125="","",VLOOKUP(G1125,ARANCEL!$B$5:$D$121,3,FALSE)*J1125)</f>
        <v>3250</v>
      </c>
      <c r="L1125" s="1235" t="str">
        <f>IF(E1125="","","IMPAGO")</f>
        <v>IMPAGO</v>
      </c>
      <c r="M1125" s="1235" t="str">
        <f>IF(L1125="IMPAGO","SIN O.C.","")</f>
        <v>SIN O.C.</v>
      </c>
      <c r="N1125" s="1235" t="str">
        <f>IF(L1125="IMPAGO","SIN FACT.","")</f>
        <v>SIN FACT.</v>
      </c>
      <c r="O1125" s="401"/>
    </row>
    <row r="1126" spans="1:15" s="402" customFormat="1" ht="18" customHeight="1" x14ac:dyDescent="0.25">
      <c r="A1126" s="255" t="s">
        <v>305</v>
      </c>
      <c r="B1126" s="254">
        <v>41956</v>
      </c>
      <c r="C1126" s="257" t="s">
        <v>8190</v>
      </c>
      <c r="D1126" s="255" t="s">
        <v>804</v>
      </c>
      <c r="E1126" s="258">
        <v>10278728</v>
      </c>
      <c r="F1126" s="255">
        <v>29298208</v>
      </c>
      <c r="G1126" s="255">
        <v>2705003</v>
      </c>
      <c r="H1126" s="120" t="str">
        <f>IF(G1126="","",VLOOKUP(G1126,ARANCEL!$B$5:$D$121,2,FALSE))</f>
        <v>INCRUSTACION ESTETICA (ART-GLASS O CERAMICA)</v>
      </c>
      <c r="I1126" s="121" t="s">
        <v>322</v>
      </c>
      <c r="J1126" s="119">
        <v>1</v>
      </c>
      <c r="K1126" s="122">
        <f>IF(G1126="","",VLOOKUP(G1126,ARANCEL!$B$5:$D$121,3,FALSE)*J1126)</f>
        <v>15676</v>
      </c>
      <c r="L1126" s="1229" t="s">
        <v>8256</v>
      </c>
      <c r="M1126" s="1229">
        <v>4500264843</v>
      </c>
      <c r="N1126" s="1229" t="s">
        <v>8929</v>
      </c>
      <c r="O1126" s="401"/>
    </row>
    <row r="1127" spans="1:15" s="404" customFormat="1" ht="18" customHeight="1" x14ac:dyDescent="0.25">
      <c r="A1127" s="255" t="s">
        <v>305</v>
      </c>
      <c r="B1127" s="254">
        <v>41851</v>
      </c>
      <c r="C1127" s="257" t="s">
        <v>6157</v>
      </c>
      <c r="D1127" s="255" t="s">
        <v>52</v>
      </c>
      <c r="E1127" s="258">
        <v>10235392</v>
      </c>
      <c r="F1127" s="255">
        <v>27789751</v>
      </c>
      <c r="G1127" s="255">
        <v>2704005</v>
      </c>
      <c r="H1127" s="120" t="str">
        <f>IF(G1127="","",VLOOKUP(G1127,ARANCEL!$B$5:$D$121,2,FALSE))</f>
        <v>PROVISORIO</v>
      </c>
      <c r="I1127" s="121" t="s">
        <v>322</v>
      </c>
      <c r="J1127" s="119">
        <v>1</v>
      </c>
      <c r="K1127" s="122">
        <f>IF(G1127="","",VLOOKUP(G1127,ARANCEL!$B$5:$D$121,3,FALSE)*J1127)</f>
        <v>3250</v>
      </c>
      <c r="L1127" s="1229" t="s">
        <v>6017</v>
      </c>
      <c r="M1127" s="1229">
        <v>4500245416</v>
      </c>
      <c r="N1127" s="1229">
        <v>9805</v>
      </c>
      <c r="O1127" s="403"/>
    </row>
    <row r="1128" spans="1:15" s="404" customFormat="1" ht="18" customHeight="1" x14ac:dyDescent="0.25">
      <c r="A1128" s="255" t="s">
        <v>305</v>
      </c>
      <c r="B1128" s="254">
        <v>41857</v>
      </c>
      <c r="C1128" s="257" t="s">
        <v>6157</v>
      </c>
      <c r="D1128" s="255" t="s">
        <v>52</v>
      </c>
      <c r="E1128" s="258">
        <v>10237192</v>
      </c>
      <c r="F1128" s="255">
        <v>27789751</v>
      </c>
      <c r="G1128" s="255">
        <v>2704003</v>
      </c>
      <c r="H1128" s="120" t="str">
        <f>IF(G1128="","",VLOOKUP(G1128,ARANCEL!$B$5:$D$121,2,FALSE))</f>
        <v xml:space="preserve">CORONA PERIFERICA CON PERNO MUÑON COLADO </v>
      </c>
      <c r="I1128" s="121" t="s">
        <v>322</v>
      </c>
      <c r="J1128" s="119">
        <v>1</v>
      </c>
      <c r="K1128" s="122">
        <f>IF(G1128="","",VLOOKUP(G1128,ARANCEL!$B$5:$D$121,3,FALSE)*J1128)</f>
        <v>32612</v>
      </c>
      <c r="L1128" s="1229" t="s">
        <v>6905</v>
      </c>
      <c r="M1128" s="1229">
        <v>4500249664</v>
      </c>
      <c r="N1128" s="1229" t="s">
        <v>7114</v>
      </c>
      <c r="O1128" s="403"/>
    </row>
    <row r="1129" spans="1:15" s="404" customFormat="1" ht="18" customHeight="1" x14ac:dyDescent="0.25">
      <c r="A1129" s="255" t="s">
        <v>305</v>
      </c>
      <c r="B1129" s="254">
        <v>41890</v>
      </c>
      <c r="C1129" s="257" t="s">
        <v>6917</v>
      </c>
      <c r="D1129" s="255" t="s">
        <v>55</v>
      </c>
      <c r="E1129" s="258">
        <v>10253905</v>
      </c>
      <c r="F1129" s="255">
        <v>28280023</v>
      </c>
      <c r="G1129" s="255">
        <v>2704005</v>
      </c>
      <c r="H1129" s="120" t="str">
        <f>IF(G1129="","",VLOOKUP(G1129,ARANCEL!$B$5:$D$121,2,FALSE))</f>
        <v>PROVISORIO</v>
      </c>
      <c r="I1129" s="121" t="s">
        <v>309</v>
      </c>
      <c r="J1129" s="119">
        <v>1</v>
      </c>
      <c r="K1129" s="122">
        <f>IF(G1129="","",VLOOKUP(G1129,ARANCEL!$B$5:$D$121,3,FALSE)*J1129)</f>
        <v>3250</v>
      </c>
      <c r="L1129" s="1229" t="s">
        <v>7548</v>
      </c>
      <c r="M1129" s="1229">
        <v>4500254511</v>
      </c>
      <c r="N1129" s="1229" t="s">
        <v>7555</v>
      </c>
      <c r="O1129" s="403"/>
    </row>
    <row r="1130" spans="1:15" s="404" customFormat="1" ht="18" customHeight="1" x14ac:dyDescent="0.25">
      <c r="A1130" s="255" t="s">
        <v>305</v>
      </c>
      <c r="B1130" s="254">
        <v>41890</v>
      </c>
      <c r="C1130" s="257" t="s">
        <v>6917</v>
      </c>
      <c r="D1130" s="255" t="s">
        <v>55</v>
      </c>
      <c r="E1130" s="258">
        <v>10253905</v>
      </c>
      <c r="F1130" s="255">
        <v>28280023</v>
      </c>
      <c r="G1130" s="255">
        <v>2704002</v>
      </c>
      <c r="H1130" s="120" t="str">
        <f>IF(G1130="","",VLOOKUP(G1130,ARANCEL!$B$5:$D$121,2,FALSE))</f>
        <v xml:space="preserve">CORONA PERIFERICA </v>
      </c>
      <c r="I1130" s="121" t="s">
        <v>309</v>
      </c>
      <c r="J1130" s="119">
        <v>1</v>
      </c>
      <c r="K1130" s="122">
        <f>IF(G1130="","",VLOOKUP(G1130,ARANCEL!$B$5:$D$121,3,FALSE)*J1130)</f>
        <v>25865</v>
      </c>
      <c r="L1130" s="1229" t="s">
        <v>7548</v>
      </c>
      <c r="M1130" s="1229">
        <v>4500254511</v>
      </c>
      <c r="N1130" s="1229" t="s">
        <v>7555</v>
      </c>
      <c r="O1130" s="403"/>
    </row>
    <row r="1131" spans="1:15" s="404" customFormat="1" ht="18" customHeight="1" x14ac:dyDescent="0.25">
      <c r="A1131" s="255" t="s">
        <v>305</v>
      </c>
      <c r="B1131" s="254">
        <v>41830</v>
      </c>
      <c r="C1131" s="257" t="s">
        <v>1153</v>
      </c>
      <c r="D1131" s="255" t="s">
        <v>58</v>
      </c>
      <c r="E1131" s="258">
        <v>10224716</v>
      </c>
      <c r="F1131" s="255">
        <v>27167615</v>
      </c>
      <c r="G1131" s="255">
        <v>2704005</v>
      </c>
      <c r="H1131" s="120" t="str">
        <f>IF(G1131="","",VLOOKUP(G1131,ARANCEL!$B$5:$D$121,2,FALSE))</f>
        <v>PROVISORIO</v>
      </c>
      <c r="I1131" s="121" t="s">
        <v>329</v>
      </c>
      <c r="J1131" s="119">
        <v>1</v>
      </c>
      <c r="K1131" s="122">
        <f>IF(G1131="","",VLOOKUP(G1131,ARANCEL!$B$5:$D$121,3,FALSE)*J1131)</f>
        <v>3250</v>
      </c>
      <c r="L1131" s="1229" t="s">
        <v>6017</v>
      </c>
      <c r="M1131" s="1229">
        <v>4500243244</v>
      </c>
      <c r="N1131" s="1229">
        <v>9785</v>
      </c>
      <c r="O1131" s="403"/>
    </row>
    <row r="1132" spans="1:15" s="404" customFormat="1" ht="18" customHeight="1" x14ac:dyDescent="0.25">
      <c r="A1132" s="255" t="s">
        <v>305</v>
      </c>
      <c r="B1132" s="254">
        <v>41883</v>
      </c>
      <c r="C1132" s="257" t="s">
        <v>1153</v>
      </c>
      <c r="D1132" s="255" t="s">
        <v>58</v>
      </c>
      <c r="E1132" s="258">
        <v>10249360</v>
      </c>
      <c r="F1132" s="255">
        <v>28145243</v>
      </c>
      <c r="G1132" s="255">
        <v>2704016</v>
      </c>
      <c r="H1132" s="120" t="str">
        <f>IF(G1132="","",VLOOKUP(G1132,ARANCEL!$B$5:$D$121,2,FALSE))</f>
        <v xml:space="preserve">CORONA PROCERA </v>
      </c>
      <c r="I1132" s="121" t="s">
        <v>329</v>
      </c>
      <c r="J1132" s="119">
        <v>1</v>
      </c>
      <c r="K1132" s="122">
        <f>IF(G1132="","",VLOOKUP(G1132,ARANCEL!$B$5:$D$121,3,FALSE)*J1132)</f>
        <v>58477</v>
      </c>
      <c r="L1132" s="1229" t="s">
        <v>6905</v>
      </c>
      <c r="M1132" s="1229">
        <v>4500251067</v>
      </c>
      <c r="N1132" s="1229" t="s">
        <v>7145</v>
      </c>
      <c r="O1132" s="403"/>
    </row>
    <row r="1133" spans="1:15" s="404" customFormat="1" ht="18" customHeight="1" x14ac:dyDescent="0.25">
      <c r="A1133" s="255" t="s">
        <v>305</v>
      </c>
      <c r="B1133" s="254">
        <v>41896</v>
      </c>
      <c r="C1133" s="257" t="s">
        <v>1153</v>
      </c>
      <c r="D1133" s="255" t="s">
        <v>3328</v>
      </c>
      <c r="E1133" s="258">
        <v>10252574</v>
      </c>
      <c r="F1133" s="255">
        <v>28284235</v>
      </c>
      <c r="G1133" s="255">
        <v>2707003</v>
      </c>
      <c r="H1133" s="120" t="str">
        <f>IF(G1133="","",VLOOKUP(G1133,ARANCEL!$B$5:$D$121,2,FALSE))</f>
        <v xml:space="preserve">ESTAMPADO </v>
      </c>
      <c r="I1133" s="121" t="s">
        <v>306</v>
      </c>
      <c r="J1133" s="119">
        <v>1</v>
      </c>
      <c r="K1133" s="122">
        <f>IF(G1133="","",VLOOKUP(G1133,ARANCEL!$B$5:$D$121,3,FALSE)*J1133)</f>
        <v>6028</v>
      </c>
      <c r="L1133" s="1229" t="s">
        <v>7548</v>
      </c>
      <c r="M1133" s="1229">
        <v>4500254511</v>
      </c>
      <c r="N1133" s="1229" t="s">
        <v>7555</v>
      </c>
      <c r="O1133" s="403"/>
    </row>
    <row r="1134" spans="1:15" s="404" customFormat="1" ht="18" customHeight="1" x14ac:dyDescent="0.25">
      <c r="A1134" s="255" t="s">
        <v>305</v>
      </c>
      <c r="B1134" s="256">
        <v>41992</v>
      </c>
      <c r="C1134" s="257" t="s">
        <v>8961</v>
      </c>
      <c r="D1134" s="255" t="s">
        <v>52</v>
      </c>
      <c r="E1134" s="258">
        <v>10296950</v>
      </c>
      <c r="F1134" s="255">
        <v>30124213</v>
      </c>
      <c r="G1134" s="255">
        <v>2704005</v>
      </c>
      <c r="H1134" s="120" t="str">
        <f>IF(G1134="","",VLOOKUP(G1134,ARANCEL!$B$5:$D$121,2,FALSE))</f>
        <v>PROVISORIO</v>
      </c>
      <c r="I1134" s="121" t="s">
        <v>325</v>
      </c>
      <c r="J1134" s="119">
        <v>1</v>
      </c>
      <c r="K1134" s="122">
        <f>IF(G1134="","",VLOOKUP(G1134,ARANCEL!$B$5:$D$121,3,FALSE)*J1134)</f>
        <v>3250</v>
      </c>
      <c r="L1134" s="1349" t="s">
        <v>9431</v>
      </c>
      <c r="M1134" s="1349">
        <v>4500269103</v>
      </c>
      <c r="N1134" s="1349" t="s">
        <v>9457</v>
      </c>
      <c r="O1134" s="403"/>
    </row>
    <row r="1135" spans="1:15" s="404" customFormat="1" ht="18" customHeight="1" x14ac:dyDescent="0.25">
      <c r="A1135" s="255" t="s">
        <v>305</v>
      </c>
      <c r="B1135" s="254">
        <v>41961</v>
      </c>
      <c r="C1135" s="257" t="s">
        <v>8361</v>
      </c>
      <c r="D1135" s="255" t="s">
        <v>54</v>
      </c>
      <c r="E1135" s="258">
        <v>10282070</v>
      </c>
      <c r="F1135" s="255">
        <v>28657315</v>
      </c>
      <c r="G1135" s="255">
        <v>2704005</v>
      </c>
      <c r="H1135" s="120" t="str">
        <f>IF(G1135="","",VLOOKUP(G1135,ARANCEL!$B$5:$D$121,2,FALSE))</f>
        <v>PROVISORIO</v>
      </c>
      <c r="I1135" s="121" t="s">
        <v>317</v>
      </c>
      <c r="J1135" s="119">
        <v>1</v>
      </c>
      <c r="K1135" s="122">
        <f>IF(G1135="","",VLOOKUP(G1135,ARANCEL!$B$5:$D$121,3,FALSE)*J1135)</f>
        <v>3250</v>
      </c>
      <c r="L1135" s="1229" t="s">
        <v>8256</v>
      </c>
      <c r="M1135" s="1229">
        <v>4500264843</v>
      </c>
      <c r="N1135" s="1229" t="s">
        <v>8929</v>
      </c>
      <c r="O1135" s="403"/>
    </row>
    <row r="1136" spans="1:15" s="391" customFormat="1" ht="18" customHeight="1" x14ac:dyDescent="0.25">
      <c r="A1136" s="255" t="s">
        <v>305</v>
      </c>
      <c r="B1136" s="254">
        <v>41969</v>
      </c>
      <c r="C1136" s="257" t="s">
        <v>8361</v>
      </c>
      <c r="D1136" s="255" t="s">
        <v>54</v>
      </c>
      <c r="E1136" s="258">
        <v>10285625</v>
      </c>
      <c r="F1136" s="255">
        <v>28657315</v>
      </c>
      <c r="G1136" s="255">
        <v>2704003</v>
      </c>
      <c r="H1136" s="120" t="str">
        <f>IF(G1136="","",VLOOKUP(G1136,ARANCEL!$B$5:$D$121,2,FALSE))</f>
        <v xml:space="preserve">CORONA PERIFERICA CON PERNO MUÑON COLADO </v>
      </c>
      <c r="I1136" s="121" t="s">
        <v>317</v>
      </c>
      <c r="J1136" s="119">
        <v>1</v>
      </c>
      <c r="K1136" s="122">
        <f>IF(G1136="","",VLOOKUP(G1136,ARANCEL!$B$5:$D$121,3,FALSE)*J1136)</f>
        <v>32612</v>
      </c>
      <c r="L1136" s="1229" t="s">
        <v>8256</v>
      </c>
      <c r="M1136" s="1229">
        <v>4500264843</v>
      </c>
      <c r="N1136" s="1229" t="s">
        <v>8929</v>
      </c>
      <c r="O1136" s="390"/>
    </row>
    <row r="1137" spans="1:15" s="404" customFormat="1" ht="18" customHeight="1" x14ac:dyDescent="0.25">
      <c r="A1137" s="255" t="s">
        <v>305</v>
      </c>
      <c r="B1137" s="256">
        <v>42023</v>
      </c>
      <c r="C1137" s="257" t="s">
        <v>9571</v>
      </c>
      <c r="D1137" s="255" t="s">
        <v>52</v>
      </c>
      <c r="E1137" s="258">
        <v>10310140</v>
      </c>
      <c r="F1137" s="255">
        <v>30373356</v>
      </c>
      <c r="G1137" s="255">
        <v>2704003</v>
      </c>
      <c r="H1137" s="120" t="str">
        <f>IF(G1137="","",VLOOKUP(G1137,ARANCEL!$B$5:$D$121,2,FALSE))</f>
        <v xml:space="preserve">CORONA PERIFERICA CON PERNO MUÑON COLADO </v>
      </c>
      <c r="I1137" s="121" t="s">
        <v>322</v>
      </c>
      <c r="J1137" s="119">
        <v>1</v>
      </c>
      <c r="K1137" s="122">
        <f>IF(G1137="","",VLOOKUP(G1137,ARANCEL!$B$5:$D$121,3,FALSE)*J1137)</f>
        <v>32612</v>
      </c>
      <c r="L1137" s="1235" t="str">
        <f>IF(E1137="","","IMPAGO")</f>
        <v>IMPAGO</v>
      </c>
      <c r="M1137" s="1235" t="str">
        <f>IF(L1137="IMPAGO","SIN O.C.","")</f>
        <v>SIN O.C.</v>
      </c>
      <c r="N1137" s="1235" t="str">
        <f>IF(L1137="IMPAGO","SIN FACT.","")</f>
        <v>SIN FACT.</v>
      </c>
      <c r="O1137" s="403"/>
    </row>
    <row r="1138" spans="1:15" s="411" customFormat="1" ht="18" customHeight="1" x14ac:dyDescent="0.25">
      <c r="A1138" s="339" t="s">
        <v>305</v>
      </c>
      <c r="B1138" s="254">
        <v>41890</v>
      </c>
      <c r="C1138" s="257" t="s">
        <v>6883</v>
      </c>
      <c r="D1138" s="255" t="s">
        <v>706</v>
      </c>
      <c r="E1138" s="258">
        <v>10253141</v>
      </c>
      <c r="F1138" s="255">
        <v>28279573</v>
      </c>
      <c r="G1138" s="255">
        <v>2708011</v>
      </c>
      <c r="H1138" s="120" t="str">
        <f>IF(G1138="","",VLOOKUP(G1138,ARANCEL!$B$5:$D$121,2,FALSE))</f>
        <v xml:space="preserve">MODELO DE ESTUDIO </v>
      </c>
      <c r="I1138" s="121" t="s">
        <v>306</v>
      </c>
      <c r="J1138" s="119">
        <v>1</v>
      </c>
      <c r="K1138" s="122">
        <f>IF(G1138="","",VLOOKUP(G1138,ARANCEL!$B$5:$D$121,3,FALSE)*J1138)</f>
        <v>1507</v>
      </c>
      <c r="L1138" s="1229" t="s">
        <v>6905</v>
      </c>
      <c r="M1138" s="1229">
        <v>4500251067</v>
      </c>
      <c r="N1138" s="1229" t="s">
        <v>7145</v>
      </c>
      <c r="O1138" s="410"/>
    </row>
    <row r="1139" spans="1:15" s="411" customFormat="1" ht="18" customHeight="1" x14ac:dyDescent="0.25">
      <c r="A1139" s="255" t="s">
        <v>305</v>
      </c>
      <c r="B1139" s="254">
        <v>41890</v>
      </c>
      <c r="C1139" s="257" t="s">
        <v>6883</v>
      </c>
      <c r="D1139" s="255" t="s">
        <v>706</v>
      </c>
      <c r="E1139" s="258">
        <v>10253141</v>
      </c>
      <c r="F1139" s="255">
        <v>28279573</v>
      </c>
      <c r="G1139" s="255">
        <v>2707001</v>
      </c>
      <c r="H1139" s="120" t="str">
        <f>IF(G1139="","",VLOOKUP(G1139,ARANCEL!$B$5:$D$121,2,FALSE))</f>
        <v xml:space="preserve">PLANO DE RELAJACION </v>
      </c>
      <c r="I1139" s="121" t="s">
        <v>306</v>
      </c>
      <c r="J1139" s="119">
        <v>1</v>
      </c>
      <c r="K1139" s="122">
        <f>IF(G1139="","",VLOOKUP(G1139,ARANCEL!$B$5:$D$121,3,FALSE)*J1139)</f>
        <v>9221</v>
      </c>
      <c r="L1139" s="1229" t="s">
        <v>6905</v>
      </c>
      <c r="M1139" s="1229">
        <v>4500251067</v>
      </c>
      <c r="N1139" s="1229" t="s">
        <v>7145</v>
      </c>
      <c r="O1139" s="410"/>
    </row>
    <row r="1140" spans="1:15" s="411" customFormat="1" ht="18" customHeight="1" x14ac:dyDescent="0.25">
      <c r="A1140" s="255" t="s">
        <v>305</v>
      </c>
      <c r="B1140" s="254">
        <v>41837</v>
      </c>
      <c r="C1140" s="257" t="s">
        <v>2457</v>
      </c>
      <c r="D1140" s="255" t="s">
        <v>727</v>
      </c>
      <c r="E1140" s="258">
        <v>10229151</v>
      </c>
      <c r="F1140" s="255">
        <v>27451253</v>
      </c>
      <c r="G1140" s="255">
        <v>2704006</v>
      </c>
      <c r="H1140" s="120" t="str">
        <f>IF(G1140="","",VLOOKUP(G1140,ARANCEL!$B$5:$D$121,2,FALSE))</f>
        <v xml:space="preserve">CERAMICA ALUMINOSA ANTERIOR O POSTERIOR </v>
      </c>
      <c r="I1140" s="121" t="s">
        <v>340</v>
      </c>
      <c r="J1140" s="119">
        <v>1</v>
      </c>
      <c r="K1140" s="122">
        <f>IF(G1140="","",VLOOKUP(G1140,ARANCEL!$B$5:$D$121,3,FALSE)*J1140)</f>
        <v>31487</v>
      </c>
      <c r="L1140" s="1229" t="s">
        <v>6017</v>
      </c>
      <c r="M1140" s="1229">
        <v>4500245416</v>
      </c>
      <c r="N1140" s="1229">
        <v>9805</v>
      </c>
      <c r="O1140" s="410"/>
    </row>
    <row r="1141" spans="1:15" s="402" customFormat="1" ht="18" customHeight="1" x14ac:dyDescent="0.25">
      <c r="A1141" s="255" t="s">
        <v>305</v>
      </c>
      <c r="B1141" s="254">
        <v>41845</v>
      </c>
      <c r="C1141" s="257" t="s">
        <v>2457</v>
      </c>
      <c r="D1141" s="255" t="s">
        <v>727</v>
      </c>
      <c r="E1141" s="258">
        <v>10233155</v>
      </c>
      <c r="F1141" s="255">
        <v>27451253</v>
      </c>
      <c r="G1141" s="255">
        <v>2704005</v>
      </c>
      <c r="H1141" s="120" t="str">
        <f>IF(G1141="","",VLOOKUP(G1141,ARANCEL!$B$5:$D$121,2,FALSE))</f>
        <v>PROVISORIO</v>
      </c>
      <c r="I1141" s="121" t="s">
        <v>340</v>
      </c>
      <c r="J1141" s="119">
        <v>1</v>
      </c>
      <c r="K1141" s="122">
        <f>IF(G1141="","",VLOOKUP(G1141,ARANCEL!$B$5:$D$121,3,FALSE)*J1141)</f>
        <v>3250</v>
      </c>
      <c r="L1141" s="1229" t="s">
        <v>6017</v>
      </c>
      <c r="M1141" s="1229">
        <v>4500245416</v>
      </c>
      <c r="N1141" s="1229">
        <v>9805</v>
      </c>
      <c r="O1141" s="401"/>
    </row>
    <row r="1142" spans="1:15" s="411" customFormat="1" ht="18" customHeight="1" x14ac:dyDescent="0.25">
      <c r="A1142" s="255" t="s">
        <v>313</v>
      </c>
      <c r="B1142" s="254">
        <v>41666</v>
      </c>
      <c r="C1142" s="257" t="s">
        <v>712</v>
      </c>
      <c r="D1142" s="255" t="s">
        <v>711</v>
      </c>
      <c r="E1142" s="258">
        <v>10170417</v>
      </c>
      <c r="F1142" s="255">
        <v>24244666</v>
      </c>
      <c r="G1142" s="255">
        <v>2708011</v>
      </c>
      <c r="H1142" s="120" t="str">
        <f>IF(G1142="","",VLOOKUP(G1142,ARANCEL!$B$5:$D$121,2,FALSE))</f>
        <v xml:space="preserve">MODELO DE ESTUDIO </v>
      </c>
      <c r="I1142" s="121"/>
      <c r="J1142" s="119">
        <v>1</v>
      </c>
      <c r="K1142" s="122">
        <f>IF(G1142="","",VLOOKUP(G1142,ARANCEL!$B$5:$D$121,3,FALSE)*J1142)</f>
        <v>1507</v>
      </c>
      <c r="L1142" s="1229" t="s">
        <v>2842</v>
      </c>
      <c r="M1142" s="1229">
        <v>4500216189</v>
      </c>
      <c r="N1142" s="1229">
        <v>8384</v>
      </c>
      <c r="O1142" s="410"/>
    </row>
    <row r="1143" spans="1:15" s="411" customFormat="1" ht="18" customHeight="1" x14ac:dyDescent="0.25">
      <c r="A1143" s="255" t="s">
        <v>305</v>
      </c>
      <c r="B1143" s="254">
        <v>41666</v>
      </c>
      <c r="C1143" s="257" t="s">
        <v>712</v>
      </c>
      <c r="D1143" s="255" t="s">
        <v>711</v>
      </c>
      <c r="E1143" s="258">
        <v>10170417</v>
      </c>
      <c r="F1143" s="255">
        <v>24244666</v>
      </c>
      <c r="G1143" s="255">
        <v>2707003</v>
      </c>
      <c r="H1143" s="120" t="str">
        <f>IF(G1143="","",VLOOKUP(G1143,ARANCEL!$B$5:$D$121,2,FALSE))</f>
        <v xml:space="preserve">ESTAMPADO </v>
      </c>
      <c r="I1143" s="121" t="s">
        <v>306</v>
      </c>
      <c r="J1143" s="119">
        <v>1</v>
      </c>
      <c r="K1143" s="122">
        <f>IF(G1143="","",VLOOKUP(G1143,ARANCEL!$B$5:$D$121,3,FALSE)*J1143)</f>
        <v>6028</v>
      </c>
      <c r="L1143" s="1229" t="s">
        <v>2842</v>
      </c>
      <c r="M1143" s="1229">
        <v>4500216189</v>
      </c>
      <c r="N1143" s="1229">
        <v>8384</v>
      </c>
      <c r="O1143" s="410"/>
    </row>
    <row r="1144" spans="1:15" s="411" customFormat="1" ht="18" customHeight="1" x14ac:dyDescent="0.25">
      <c r="A1144" s="255" t="s">
        <v>305</v>
      </c>
      <c r="B1144" s="254">
        <v>41786</v>
      </c>
      <c r="C1144" s="257" t="s">
        <v>712</v>
      </c>
      <c r="D1144" s="255" t="s">
        <v>3328</v>
      </c>
      <c r="E1144" s="258">
        <v>10203633</v>
      </c>
      <c r="F1144" s="255">
        <v>26586269</v>
      </c>
      <c r="G1144" s="255">
        <v>2707003</v>
      </c>
      <c r="H1144" s="120" t="str">
        <f>IF(G1144="","",VLOOKUP(G1144,ARANCEL!$B$5:$D$121,2,FALSE))</f>
        <v xml:space="preserve">ESTAMPADO </v>
      </c>
      <c r="I1144" s="121" t="s">
        <v>306</v>
      </c>
      <c r="J1144" s="119">
        <v>1</v>
      </c>
      <c r="K1144" s="122">
        <f>IF(G1144="","",VLOOKUP(G1144,ARANCEL!$B$5:$D$121,3,FALSE)*J1144)</f>
        <v>6028</v>
      </c>
      <c r="L1144" s="1229" t="s">
        <v>5292</v>
      </c>
      <c r="M1144" s="1229">
        <v>4500235321</v>
      </c>
      <c r="N1144" s="1229">
        <v>9404</v>
      </c>
      <c r="O1144" s="410"/>
    </row>
    <row r="1145" spans="1:15" s="411" customFormat="1" ht="18" customHeight="1" x14ac:dyDescent="0.25">
      <c r="A1145" s="255" t="s">
        <v>305</v>
      </c>
      <c r="B1145" s="254">
        <v>41792</v>
      </c>
      <c r="C1145" s="257" t="s">
        <v>712</v>
      </c>
      <c r="D1145" s="255" t="s">
        <v>3328</v>
      </c>
      <c r="E1145" s="258">
        <v>10203633</v>
      </c>
      <c r="F1145" s="255">
        <v>26586269</v>
      </c>
      <c r="G1145" s="255">
        <v>2708011</v>
      </c>
      <c r="H1145" s="120" t="str">
        <f>IF(G1145="","",VLOOKUP(G1145,ARANCEL!$B$5:$D$121,2,FALSE))</f>
        <v xml:space="preserve">MODELO DE ESTUDIO </v>
      </c>
      <c r="I1145" s="121" t="s">
        <v>306</v>
      </c>
      <c r="J1145" s="119">
        <v>1</v>
      </c>
      <c r="K1145" s="122">
        <f>IF(G1145="","",VLOOKUP(G1145,ARANCEL!$B$5:$D$121,3,FALSE)*J1145)</f>
        <v>1507</v>
      </c>
      <c r="L1145" s="1235" t="str">
        <f>IF(E1145="","","IMPAGO")</f>
        <v>IMPAGO</v>
      </c>
      <c r="M1145" s="1235" t="str">
        <f>IF(L1145="IMPAGO","SIN O.C.","")</f>
        <v>SIN O.C.</v>
      </c>
      <c r="N1145" s="1235" t="str">
        <f>IF(L1145="IMPAGO","SIN FACT.","")</f>
        <v>SIN FACT.</v>
      </c>
      <c r="O1145" s="410"/>
    </row>
    <row r="1146" spans="1:15" s="411" customFormat="1" ht="18" customHeight="1" x14ac:dyDescent="0.25">
      <c r="A1146" s="255" t="s">
        <v>305</v>
      </c>
      <c r="B1146" s="254">
        <v>41865</v>
      </c>
      <c r="C1146" s="257" t="s">
        <v>6475</v>
      </c>
      <c r="D1146" s="255" t="s">
        <v>716</v>
      </c>
      <c r="E1146" s="258">
        <v>10244030</v>
      </c>
      <c r="F1146" s="255">
        <v>27344546</v>
      </c>
      <c r="G1146" s="255">
        <v>2708011</v>
      </c>
      <c r="H1146" s="120" t="str">
        <f>IF(G1146="","",VLOOKUP(G1146,ARANCEL!$B$5:$D$121,2,FALSE))</f>
        <v xml:space="preserve">MODELO DE ESTUDIO </v>
      </c>
      <c r="I1146" s="121" t="s">
        <v>347</v>
      </c>
      <c r="J1146" s="119">
        <v>2</v>
      </c>
      <c r="K1146" s="122">
        <f>IF(G1146="","",VLOOKUP(G1146,ARANCEL!$B$5:$D$121,3,FALSE)*J1146)</f>
        <v>3014</v>
      </c>
      <c r="L1146" s="1229" t="s">
        <v>6905</v>
      </c>
      <c r="M1146" s="1229">
        <v>4500249664</v>
      </c>
      <c r="N1146" s="1229" t="s">
        <v>7114</v>
      </c>
      <c r="O1146" s="410"/>
    </row>
    <row r="1147" spans="1:15" s="411" customFormat="1" ht="18" customHeight="1" x14ac:dyDescent="0.25">
      <c r="A1147" s="255" t="s">
        <v>606</v>
      </c>
      <c r="B1147" s="254">
        <v>41977</v>
      </c>
      <c r="C1147" s="257" t="s">
        <v>8664</v>
      </c>
      <c r="D1147" s="255" t="s">
        <v>53</v>
      </c>
      <c r="E1147" s="258">
        <v>10289947</v>
      </c>
      <c r="F1147" s="255">
        <v>29434993</v>
      </c>
      <c r="G1147" s="255">
        <v>2705003</v>
      </c>
      <c r="H1147" s="120" t="str">
        <f>IF(G1147="","",VLOOKUP(G1147,ARANCEL!$B$5:$D$121,2,FALSE))</f>
        <v>INCRUSTACION ESTETICA (ART-GLASS O CERAMICA)</v>
      </c>
      <c r="I1147" s="121" t="s">
        <v>319</v>
      </c>
      <c r="J1147" s="119">
        <v>1</v>
      </c>
      <c r="K1147" s="122">
        <f>IF(G1147="","",VLOOKUP(G1147,ARANCEL!$B$5:$D$121,3,FALSE)*J1147)</f>
        <v>15676</v>
      </c>
      <c r="L1147" s="1349" t="s">
        <v>9431</v>
      </c>
      <c r="M1147" s="1349">
        <v>4500269103</v>
      </c>
      <c r="N1147" s="1349" t="s">
        <v>9457</v>
      </c>
      <c r="O1147" s="410"/>
    </row>
    <row r="1148" spans="1:15" s="415" customFormat="1" ht="18" customHeight="1" x14ac:dyDescent="0.25">
      <c r="A1148" s="255" t="s">
        <v>305</v>
      </c>
      <c r="B1148" s="256">
        <v>41641</v>
      </c>
      <c r="C1148" s="257" t="s">
        <v>2056</v>
      </c>
      <c r="D1148" s="255" t="s">
        <v>2193</v>
      </c>
      <c r="E1148" s="258">
        <v>10303846</v>
      </c>
      <c r="F1148" s="255">
        <v>28880711</v>
      </c>
      <c r="G1148" s="255">
        <v>2705003</v>
      </c>
      <c r="H1148" s="120" t="str">
        <f>IF(G1148="","",VLOOKUP(G1148,ARANCEL!$B$5:$D$121,2,FALSE))</f>
        <v>INCRUSTACION ESTETICA (ART-GLASS O CERAMICA)</v>
      </c>
      <c r="I1148" s="121" t="s">
        <v>309</v>
      </c>
      <c r="J1148" s="119">
        <v>1</v>
      </c>
      <c r="K1148" s="122">
        <f>IF(G1148="","",VLOOKUP(G1148,ARANCEL!$B$5:$D$121,3,FALSE)*J1148)</f>
        <v>15676</v>
      </c>
      <c r="L1148" s="1349" t="s">
        <v>9431</v>
      </c>
      <c r="M1148" s="1349">
        <v>4500269103</v>
      </c>
      <c r="N1148" s="1349" t="s">
        <v>9457</v>
      </c>
      <c r="O1148" s="414"/>
    </row>
    <row r="1149" spans="1:15" s="415" customFormat="1" ht="18" customHeight="1" x14ac:dyDescent="0.25">
      <c r="A1149" s="255" t="s">
        <v>305</v>
      </c>
      <c r="B1149" s="254">
        <v>41983</v>
      </c>
      <c r="C1149" s="257" t="s">
        <v>8796</v>
      </c>
      <c r="D1149" s="255" t="s">
        <v>995</v>
      </c>
      <c r="E1149" s="258">
        <v>10292937</v>
      </c>
      <c r="F1149" s="255">
        <v>39339483</v>
      </c>
      <c r="G1149" s="255">
        <v>2705003</v>
      </c>
      <c r="H1149" s="120" t="str">
        <f>IF(G1149="","",VLOOKUP(G1149,ARANCEL!$B$5:$D$121,2,FALSE))</f>
        <v>INCRUSTACION ESTETICA (ART-GLASS O CERAMICA)</v>
      </c>
      <c r="I1149" s="121" t="s">
        <v>618</v>
      </c>
      <c r="J1149" s="119">
        <v>1</v>
      </c>
      <c r="K1149" s="122">
        <f>IF(G1149="","",VLOOKUP(G1149,ARANCEL!$B$5:$D$121,3,FALSE)*J1149)</f>
        <v>15676</v>
      </c>
      <c r="L1149" s="1349" t="s">
        <v>9431</v>
      </c>
      <c r="M1149" s="1349">
        <v>4500269103</v>
      </c>
      <c r="N1149" s="1349" t="s">
        <v>9457</v>
      </c>
      <c r="O1149" s="414"/>
    </row>
    <row r="1150" spans="1:15" s="415" customFormat="1" ht="18" customHeight="1" x14ac:dyDescent="0.25">
      <c r="A1150" s="255" t="s">
        <v>305</v>
      </c>
      <c r="B1150" s="254">
        <v>41779</v>
      </c>
      <c r="C1150" s="257" t="s">
        <v>4563</v>
      </c>
      <c r="D1150" s="255" t="s">
        <v>54</v>
      </c>
      <c r="E1150" s="258">
        <v>10198791</v>
      </c>
      <c r="F1150" s="255">
        <v>26361225</v>
      </c>
      <c r="G1150" s="255">
        <v>2704005</v>
      </c>
      <c r="H1150" s="120" t="str">
        <f>IF(G1150="","",VLOOKUP(G1150,ARANCEL!$B$5:$D$121,2,FALSE))</f>
        <v>PROVISORIO</v>
      </c>
      <c r="I1150" s="121" t="s">
        <v>315</v>
      </c>
      <c r="J1150" s="119">
        <v>1</v>
      </c>
      <c r="K1150" s="122">
        <f>IF(G1150="","",VLOOKUP(G1150,ARANCEL!$B$5:$D$121,3,FALSE)*J1150)</f>
        <v>3250</v>
      </c>
      <c r="L1150" s="1229" t="s">
        <v>5292</v>
      </c>
      <c r="M1150" s="1229">
        <v>4500235338</v>
      </c>
      <c r="N1150" s="1229">
        <v>9393</v>
      </c>
      <c r="O1150" s="414"/>
    </row>
    <row r="1151" spans="1:15" s="415" customFormat="1" ht="18" customHeight="1" x14ac:dyDescent="0.25">
      <c r="A1151" s="255" t="s">
        <v>305</v>
      </c>
      <c r="B1151" s="254">
        <v>41787</v>
      </c>
      <c r="C1151" s="257" t="s">
        <v>4563</v>
      </c>
      <c r="D1151" s="255" t="s">
        <v>54</v>
      </c>
      <c r="E1151" s="258">
        <v>10201715</v>
      </c>
      <c r="F1151" s="255">
        <v>26361225</v>
      </c>
      <c r="G1151" s="255">
        <v>2704003</v>
      </c>
      <c r="H1151" s="120" t="str">
        <f>IF(G1151="","",VLOOKUP(G1151,ARANCEL!$B$5:$D$121,2,FALSE))</f>
        <v xml:space="preserve">CORONA PERIFERICA CON PERNO MUÑON COLADO </v>
      </c>
      <c r="I1151" s="121" t="s">
        <v>315</v>
      </c>
      <c r="J1151" s="119">
        <v>1</v>
      </c>
      <c r="K1151" s="122">
        <f>IF(G1151="","",VLOOKUP(G1151,ARANCEL!$B$5:$D$121,3,FALSE)*J1151)</f>
        <v>32612</v>
      </c>
      <c r="L1151" s="1229" t="s">
        <v>5292</v>
      </c>
      <c r="M1151" s="1229">
        <v>4500235330</v>
      </c>
      <c r="N1151" s="1229">
        <v>9391</v>
      </c>
      <c r="O1151" s="414"/>
    </row>
    <row r="1152" spans="1:15" s="415" customFormat="1" ht="18" customHeight="1" x14ac:dyDescent="0.25">
      <c r="A1152" s="255" t="s">
        <v>305</v>
      </c>
      <c r="B1152" s="254">
        <v>41757</v>
      </c>
      <c r="C1152" s="257" t="s">
        <v>4228</v>
      </c>
      <c r="D1152" s="255" t="s">
        <v>54</v>
      </c>
      <c r="E1152" s="258">
        <v>10192222</v>
      </c>
      <c r="F1152" s="255">
        <v>25291195</v>
      </c>
      <c r="G1152" s="255">
        <v>2704005</v>
      </c>
      <c r="H1152" s="120" t="str">
        <f>IF(G1152="","",VLOOKUP(G1152,ARANCEL!$B$5:$D$121,2,FALSE))</f>
        <v>PROVISORIO</v>
      </c>
      <c r="I1152" s="121" t="s">
        <v>326</v>
      </c>
      <c r="J1152" s="119">
        <v>1</v>
      </c>
      <c r="K1152" s="122">
        <f>IF(G1152="","",VLOOKUP(G1152,ARANCEL!$B$5:$D$121,3,FALSE)*J1152)</f>
        <v>3250</v>
      </c>
      <c r="L1152" s="1229" t="s">
        <v>4612</v>
      </c>
      <c r="M1152" s="1229">
        <v>4500229948</v>
      </c>
      <c r="N1152" s="1229">
        <v>9172</v>
      </c>
      <c r="O1152" s="414"/>
    </row>
    <row r="1153" spans="1:15" s="415" customFormat="1" ht="18" customHeight="1" x14ac:dyDescent="0.25">
      <c r="A1153" s="255" t="s">
        <v>305</v>
      </c>
      <c r="B1153" s="254">
        <v>41773</v>
      </c>
      <c r="C1153" s="257" t="s">
        <v>4228</v>
      </c>
      <c r="D1153" s="255" t="s">
        <v>54</v>
      </c>
      <c r="E1153" s="258">
        <v>10197787</v>
      </c>
      <c r="F1153" s="255">
        <v>25291195</v>
      </c>
      <c r="G1153" s="255">
        <v>2704003</v>
      </c>
      <c r="H1153" s="120" t="str">
        <f>IF(G1153="","",VLOOKUP(G1153,ARANCEL!$B$5:$D$121,2,FALSE))</f>
        <v xml:space="preserve">CORONA PERIFERICA CON PERNO MUÑON COLADO </v>
      </c>
      <c r="I1153" s="121" t="s">
        <v>326</v>
      </c>
      <c r="J1153" s="119">
        <v>1</v>
      </c>
      <c r="K1153" s="122">
        <f>IF(G1153="","",VLOOKUP(G1153,ARANCEL!$B$5:$D$121,3,FALSE)*J1153)</f>
        <v>32612</v>
      </c>
      <c r="L1153" s="1229" t="s">
        <v>5292</v>
      </c>
      <c r="M1153" s="1229">
        <v>4500235340</v>
      </c>
      <c r="N1153" s="1229">
        <v>9394</v>
      </c>
      <c r="O1153" s="414"/>
    </row>
    <row r="1154" spans="1:15" s="404" customFormat="1" ht="17.25" customHeight="1" x14ac:dyDescent="0.25">
      <c r="A1154" s="119" t="s">
        <v>305</v>
      </c>
      <c r="B1154" s="164">
        <v>42031</v>
      </c>
      <c r="C1154" s="118" t="s">
        <v>9786</v>
      </c>
      <c r="D1154" s="119" t="s">
        <v>1082</v>
      </c>
      <c r="E1154" s="162">
        <v>10313834</v>
      </c>
      <c r="F1154" s="119">
        <v>30589673</v>
      </c>
      <c r="G1154" s="119">
        <v>2708011</v>
      </c>
      <c r="H1154" s="120" t="str">
        <f>IF(G1154="","",VLOOKUP(G1154,ARANCEL!$B$5:$D$121,2,FALSE))</f>
        <v xml:space="preserve">MODELO DE ESTUDIO </v>
      </c>
      <c r="I1154" s="121" t="s">
        <v>347</v>
      </c>
      <c r="J1154" s="119">
        <v>2</v>
      </c>
      <c r="K1154" s="122">
        <f>IF(G1154="","",VLOOKUP(G1154,ARANCEL!$B$5:$D$121,3,FALSE)*J1154)</f>
        <v>3014</v>
      </c>
      <c r="L1154" s="1235" t="str">
        <f>IF(E1154="","","IMPAGO")</f>
        <v>IMPAGO</v>
      </c>
      <c r="M1154" s="1235" t="str">
        <f>IF(L1154="IMPAGO","SIN O.C.","")</f>
        <v>SIN O.C.</v>
      </c>
      <c r="N1154" s="1235" t="str">
        <f>IF(L1154="IMPAGO","SIN FACT.","")</f>
        <v>SIN FACT.</v>
      </c>
      <c r="O1154" s="403"/>
    </row>
    <row r="1155" spans="1:15" s="415" customFormat="1" ht="18" customHeight="1" x14ac:dyDescent="0.25">
      <c r="A1155" s="255" t="s">
        <v>305</v>
      </c>
      <c r="B1155" s="256">
        <v>41872</v>
      </c>
      <c r="C1155" s="257" t="s">
        <v>6608</v>
      </c>
      <c r="D1155" s="255" t="s">
        <v>63</v>
      </c>
      <c r="E1155" s="258">
        <v>10246975</v>
      </c>
      <c r="F1155" s="255">
        <v>27047081</v>
      </c>
      <c r="G1155" s="255">
        <v>2708011</v>
      </c>
      <c r="H1155" s="120" t="str">
        <f>IF(G1155="","",VLOOKUP(G1155,ARANCEL!$B$5:$D$121,2,FALSE))</f>
        <v xml:space="preserve">MODELO DE ESTUDIO </v>
      </c>
      <c r="I1155" s="121" t="s">
        <v>347</v>
      </c>
      <c r="J1155" s="119">
        <v>2</v>
      </c>
      <c r="K1155" s="122">
        <f>IF(G1155="","",VLOOKUP(G1155,ARANCEL!$B$5:$D$121,3,FALSE)*J1155)</f>
        <v>3014</v>
      </c>
      <c r="L1155" s="1229" t="s">
        <v>6905</v>
      </c>
      <c r="M1155" s="1229">
        <v>4500249664</v>
      </c>
      <c r="N1155" s="1229" t="s">
        <v>7114</v>
      </c>
      <c r="O1155" s="414"/>
    </row>
    <row r="1156" spans="1:15" s="415" customFormat="1" ht="18" customHeight="1" x14ac:dyDescent="0.25">
      <c r="A1156" s="255" t="s">
        <v>305</v>
      </c>
      <c r="B1156" s="254">
        <v>41858</v>
      </c>
      <c r="C1156" s="257" t="s">
        <v>6320</v>
      </c>
      <c r="D1156" s="255" t="s">
        <v>716</v>
      </c>
      <c r="E1156" s="258">
        <v>10240050</v>
      </c>
      <c r="F1156" s="255">
        <v>26851833</v>
      </c>
      <c r="G1156" s="255">
        <v>2708011</v>
      </c>
      <c r="H1156" s="120" t="str">
        <f>IF(G1156="","",VLOOKUP(G1156,ARANCEL!$B$5:$D$121,2,FALSE))</f>
        <v xml:space="preserve">MODELO DE ESTUDIO </v>
      </c>
      <c r="I1156" s="121" t="s">
        <v>347</v>
      </c>
      <c r="J1156" s="119">
        <v>2</v>
      </c>
      <c r="K1156" s="122">
        <f>IF(G1156="","",VLOOKUP(G1156,ARANCEL!$B$5:$D$121,3,FALSE)*J1156)</f>
        <v>3014</v>
      </c>
      <c r="L1156" s="1229" t="s">
        <v>6905</v>
      </c>
      <c r="M1156" s="1229">
        <v>4500249664</v>
      </c>
      <c r="N1156" s="1229" t="s">
        <v>7114</v>
      </c>
      <c r="O1156" s="414"/>
    </row>
    <row r="1157" spans="1:15" s="415" customFormat="1" ht="18" customHeight="1" x14ac:dyDescent="0.25">
      <c r="A1157" s="339" t="s">
        <v>313</v>
      </c>
      <c r="B1157" s="254">
        <v>41849</v>
      </c>
      <c r="C1157" s="257" t="s">
        <v>6258</v>
      </c>
      <c r="D1157" s="255" t="s">
        <v>716</v>
      </c>
      <c r="E1157" s="258">
        <v>10231439</v>
      </c>
      <c r="F1157" s="255">
        <v>27669060</v>
      </c>
      <c r="G1157" s="255">
        <v>2708001</v>
      </c>
      <c r="H1157" s="120" t="str">
        <f>IF(G1157="","",VLOOKUP(G1157,ARANCEL!$B$5:$D$121,2,FALSE))</f>
        <v xml:space="preserve">PLACA DE ORTODONCIA SIN TORNILLO </v>
      </c>
      <c r="I1157" s="121"/>
      <c r="J1157" s="119">
        <v>1</v>
      </c>
      <c r="K1157" s="122">
        <f>IF(G1157="","",VLOOKUP(G1157,ARANCEL!$B$5:$D$121,3,FALSE)*J1157)</f>
        <v>17997</v>
      </c>
      <c r="L1157" s="1229" t="s">
        <v>6017</v>
      </c>
      <c r="M1157" s="1229">
        <v>4500245416</v>
      </c>
      <c r="N1157" s="1229">
        <v>9805</v>
      </c>
      <c r="O1157" s="414"/>
    </row>
    <row r="1158" spans="1:15" s="415" customFormat="1" ht="18" customHeight="1" x14ac:dyDescent="0.25">
      <c r="A1158" s="339" t="s">
        <v>313</v>
      </c>
      <c r="B1158" s="254">
        <v>41849</v>
      </c>
      <c r="C1158" s="257" t="s">
        <v>6258</v>
      </c>
      <c r="D1158" s="255" t="s">
        <v>716</v>
      </c>
      <c r="E1158" s="258">
        <v>10231439</v>
      </c>
      <c r="F1158" s="255">
        <v>27669060</v>
      </c>
      <c r="G1158" s="255">
        <v>2708011</v>
      </c>
      <c r="H1158" s="120" t="str">
        <f>IF(G1158="","",VLOOKUP(G1158,ARANCEL!$B$5:$D$121,2,FALSE))</f>
        <v xml:space="preserve">MODELO DE ESTUDIO </v>
      </c>
      <c r="I1158" s="121"/>
      <c r="J1158" s="119">
        <v>1</v>
      </c>
      <c r="K1158" s="122">
        <f>IF(G1158="","",VLOOKUP(G1158,ARANCEL!$B$5:$D$121,3,FALSE)*J1158)</f>
        <v>1507</v>
      </c>
      <c r="L1158" s="1229" t="s">
        <v>6017</v>
      </c>
      <c r="M1158" s="1229">
        <v>4500245416</v>
      </c>
      <c r="N1158" s="1229">
        <v>9805</v>
      </c>
      <c r="O1158" s="414"/>
    </row>
    <row r="1159" spans="1:15" s="415" customFormat="1" ht="18" customHeight="1" x14ac:dyDescent="0.25">
      <c r="A1159" s="255" t="s">
        <v>305</v>
      </c>
      <c r="B1159" s="254">
        <v>41864</v>
      </c>
      <c r="C1159" s="257" t="s">
        <v>6409</v>
      </c>
      <c r="D1159" s="255" t="s">
        <v>4678</v>
      </c>
      <c r="E1159" s="258">
        <v>10241778</v>
      </c>
      <c r="F1159" s="255">
        <v>27285694</v>
      </c>
      <c r="G1159" s="255">
        <v>2704005</v>
      </c>
      <c r="H1159" s="120" t="str">
        <f>IF(G1159="","",VLOOKUP(G1159,ARANCEL!$B$5:$D$121,2,FALSE))</f>
        <v>PROVISORIO</v>
      </c>
      <c r="I1159" s="121" t="s">
        <v>322</v>
      </c>
      <c r="J1159" s="119">
        <v>1</v>
      </c>
      <c r="K1159" s="122">
        <f>IF(G1159="","",VLOOKUP(G1159,ARANCEL!$B$5:$D$121,3,FALSE)*J1159)</f>
        <v>3250</v>
      </c>
      <c r="L1159" s="1229" t="s">
        <v>6905</v>
      </c>
      <c r="M1159" s="1229">
        <v>4500249664</v>
      </c>
      <c r="N1159" s="1229" t="s">
        <v>7114</v>
      </c>
      <c r="O1159" s="414"/>
    </row>
    <row r="1160" spans="1:15" s="415" customFormat="1" ht="18" customHeight="1" x14ac:dyDescent="0.25">
      <c r="A1160" s="255" t="s">
        <v>305</v>
      </c>
      <c r="B1160" s="254">
        <v>41874</v>
      </c>
      <c r="C1160" s="257" t="s">
        <v>6409</v>
      </c>
      <c r="D1160" s="255" t="s">
        <v>4678</v>
      </c>
      <c r="E1160" s="258">
        <v>10245830</v>
      </c>
      <c r="F1160" s="255">
        <v>27285694</v>
      </c>
      <c r="G1160" s="255">
        <v>2704003</v>
      </c>
      <c r="H1160" s="120" t="str">
        <f>IF(G1160="","",VLOOKUP(G1160,ARANCEL!$B$5:$D$121,2,FALSE))</f>
        <v xml:space="preserve">CORONA PERIFERICA CON PERNO MUÑON COLADO </v>
      </c>
      <c r="I1160" s="121" t="s">
        <v>322</v>
      </c>
      <c r="J1160" s="119">
        <v>1</v>
      </c>
      <c r="K1160" s="122">
        <f>IF(G1160="","",VLOOKUP(G1160,ARANCEL!$B$5:$D$121,3,FALSE)*J1160)</f>
        <v>32612</v>
      </c>
      <c r="L1160" s="1229" t="s">
        <v>6905</v>
      </c>
      <c r="M1160" s="1229">
        <v>4500249664</v>
      </c>
      <c r="N1160" s="1229" t="s">
        <v>7114</v>
      </c>
      <c r="O1160" s="414"/>
    </row>
    <row r="1161" spans="1:15" s="415" customFormat="1" ht="18" customHeight="1" x14ac:dyDescent="0.25">
      <c r="A1161" s="255" t="s">
        <v>305</v>
      </c>
      <c r="B1161" s="254">
        <v>41934</v>
      </c>
      <c r="C1161" s="257" t="s">
        <v>7826</v>
      </c>
      <c r="D1161" s="255" t="s">
        <v>2193</v>
      </c>
      <c r="E1161" s="258">
        <v>10269643</v>
      </c>
      <c r="F1161" s="255">
        <v>28733480</v>
      </c>
      <c r="G1161" s="255">
        <v>2704005</v>
      </c>
      <c r="H1161" s="120" t="str">
        <f>IF(G1161="","",VLOOKUP(G1161,ARANCEL!$B$5:$D$121,2,FALSE))</f>
        <v>PROVISORIO</v>
      </c>
      <c r="I1161" s="121" t="s">
        <v>312</v>
      </c>
      <c r="J1161" s="119">
        <v>1</v>
      </c>
      <c r="K1161" s="122">
        <f>IF(G1161="","",VLOOKUP(G1161,ARANCEL!$B$5:$D$121,3,FALSE)*J1161)</f>
        <v>3250</v>
      </c>
      <c r="L1161" s="1229" t="s">
        <v>8279</v>
      </c>
      <c r="M1161" s="1229">
        <v>4500259624</v>
      </c>
      <c r="N1161" s="1229" t="s">
        <v>8292</v>
      </c>
      <c r="O1161" s="414"/>
    </row>
    <row r="1162" spans="1:15" s="415" customFormat="1" ht="18" customHeight="1" x14ac:dyDescent="0.25">
      <c r="A1162" s="255" t="s">
        <v>305</v>
      </c>
      <c r="B1162" s="254">
        <v>41964</v>
      </c>
      <c r="C1162" s="257" t="s">
        <v>7826</v>
      </c>
      <c r="D1162" s="255" t="s">
        <v>2193</v>
      </c>
      <c r="E1162" s="258">
        <v>10284231</v>
      </c>
      <c r="F1162" s="255">
        <v>28733480</v>
      </c>
      <c r="G1162" s="255">
        <v>2704003</v>
      </c>
      <c r="H1162" s="120" t="str">
        <f>IF(G1162="","",VLOOKUP(G1162,ARANCEL!$B$5:$D$121,2,FALSE))</f>
        <v xml:space="preserve">CORONA PERIFERICA CON PERNO MUÑON COLADO </v>
      </c>
      <c r="I1162" s="121" t="s">
        <v>312</v>
      </c>
      <c r="J1162" s="119">
        <v>1</v>
      </c>
      <c r="K1162" s="122">
        <f>IF(G1162="","",VLOOKUP(G1162,ARANCEL!$B$5:$D$121,3,FALSE)*J1162)</f>
        <v>32612</v>
      </c>
      <c r="L1162" s="1229" t="s">
        <v>8256</v>
      </c>
      <c r="M1162" s="1229">
        <v>4500264843</v>
      </c>
      <c r="N1162" s="1229" t="s">
        <v>8929</v>
      </c>
      <c r="O1162" s="414"/>
    </row>
    <row r="1163" spans="1:15" s="415" customFormat="1" ht="18" customHeight="1" x14ac:dyDescent="0.25">
      <c r="A1163" s="255" t="s">
        <v>305</v>
      </c>
      <c r="B1163" s="254">
        <v>41697</v>
      </c>
      <c r="C1163" s="257" t="s">
        <v>889</v>
      </c>
      <c r="D1163" s="255" t="s">
        <v>52</v>
      </c>
      <c r="E1163" s="258">
        <v>10177363</v>
      </c>
      <c r="F1163" s="255">
        <v>25209113</v>
      </c>
      <c r="G1163" s="255">
        <v>2704005</v>
      </c>
      <c r="H1163" s="120" t="str">
        <f>IF(G1163="","",VLOOKUP(G1163,ARANCEL!$B$5:$D$121,2,FALSE))</f>
        <v>PROVISORIO</v>
      </c>
      <c r="I1163" s="121" t="s">
        <v>326</v>
      </c>
      <c r="J1163" s="119">
        <v>1</v>
      </c>
      <c r="K1163" s="122">
        <f>IF(G1163="","",VLOOKUP(G1163,ARANCEL!$B$5:$D$121,3,FALSE)*J1163)</f>
        <v>3250</v>
      </c>
      <c r="L1163" s="1229" t="s">
        <v>3438</v>
      </c>
      <c r="M1163" s="1229">
        <v>4500220765</v>
      </c>
      <c r="N1163" s="1229">
        <v>8609</v>
      </c>
      <c r="O1163" s="414"/>
    </row>
    <row r="1164" spans="1:15" s="415" customFormat="1" ht="18" customHeight="1" x14ac:dyDescent="0.25">
      <c r="A1164" s="255" t="s">
        <v>305</v>
      </c>
      <c r="B1164" s="254">
        <v>41711</v>
      </c>
      <c r="C1164" s="257" t="s">
        <v>889</v>
      </c>
      <c r="D1164" s="255" t="s">
        <v>52</v>
      </c>
      <c r="E1164" s="258">
        <v>10180668</v>
      </c>
      <c r="F1164" s="255">
        <v>25209113</v>
      </c>
      <c r="G1164" s="255">
        <v>2704003</v>
      </c>
      <c r="H1164" s="120" t="str">
        <f>IF(G1164="","",VLOOKUP(G1164,ARANCEL!$B$5:$D$121,2,FALSE))</f>
        <v xml:space="preserve">CORONA PERIFERICA CON PERNO MUÑON COLADO </v>
      </c>
      <c r="I1164" s="121" t="s">
        <v>322</v>
      </c>
      <c r="J1164" s="119">
        <v>1</v>
      </c>
      <c r="K1164" s="122">
        <f>IF(G1164="","",VLOOKUP(G1164,ARANCEL!$B$5:$D$121,3,FALSE)*J1164)</f>
        <v>32612</v>
      </c>
      <c r="L1164" s="1229" t="s">
        <v>3058</v>
      </c>
      <c r="M1164" s="1229">
        <v>4500225619</v>
      </c>
      <c r="N1164" s="1229">
        <v>8903</v>
      </c>
      <c r="O1164" s="414"/>
    </row>
    <row r="1165" spans="1:15" s="421" customFormat="1" ht="18" customHeight="1" x14ac:dyDescent="0.25">
      <c r="A1165" s="255" t="s">
        <v>305</v>
      </c>
      <c r="B1165" s="254">
        <v>41887</v>
      </c>
      <c r="C1165" s="257" t="s">
        <v>6836</v>
      </c>
      <c r="D1165" s="255" t="s">
        <v>53</v>
      </c>
      <c r="E1165" s="258">
        <v>10252748</v>
      </c>
      <c r="F1165" s="255">
        <v>28185520</v>
      </c>
      <c r="G1165" s="255">
        <v>2705003</v>
      </c>
      <c r="H1165" s="120" t="str">
        <f>IF(G1165="","",VLOOKUP(G1165,ARANCEL!$B$5:$D$121,2,FALSE))</f>
        <v>INCRUSTACION ESTETICA (ART-GLASS O CERAMICA)</v>
      </c>
      <c r="I1165" s="121" t="s">
        <v>622</v>
      </c>
      <c r="J1165" s="119">
        <v>2</v>
      </c>
      <c r="K1165" s="122">
        <f>IF(G1165="","",VLOOKUP(G1165,ARANCEL!$B$5:$D$121,3,FALSE)*J1165)</f>
        <v>31352</v>
      </c>
      <c r="L1165" s="1229" t="s">
        <v>6905</v>
      </c>
      <c r="M1165" s="1229">
        <v>4500251067</v>
      </c>
      <c r="N1165" s="1229" t="s">
        <v>7145</v>
      </c>
      <c r="O1165" s="420"/>
    </row>
    <row r="1166" spans="1:15" s="421" customFormat="1" ht="18" customHeight="1" x14ac:dyDescent="0.25">
      <c r="A1166" s="339" t="s">
        <v>313</v>
      </c>
      <c r="B1166" s="254">
        <v>41912</v>
      </c>
      <c r="C1166" s="257" t="s">
        <v>8248</v>
      </c>
      <c r="D1166" s="255" t="s">
        <v>8249</v>
      </c>
      <c r="E1166" s="258">
        <v>10261607</v>
      </c>
      <c r="F1166" s="255">
        <v>28730179</v>
      </c>
      <c r="G1166" s="255">
        <v>2704005</v>
      </c>
      <c r="H1166" s="120" t="str">
        <f>IF(G1166="","",VLOOKUP(G1166,ARANCEL!$B$5:$D$121,2,FALSE))</f>
        <v>PROVISORIO</v>
      </c>
      <c r="I1166" s="121"/>
      <c r="J1166" s="119">
        <v>1</v>
      </c>
      <c r="K1166" s="122">
        <f>IF(G1166="","",VLOOKUP(G1166,ARANCEL!$B$5:$D$121,3,FALSE)*J1166)</f>
        <v>3250</v>
      </c>
      <c r="L1166" s="1229" t="s">
        <v>8279</v>
      </c>
      <c r="M1166" s="1229">
        <v>4500257377</v>
      </c>
      <c r="N1166" s="1229" t="s">
        <v>8280</v>
      </c>
      <c r="O1166" s="420"/>
    </row>
    <row r="1167" spans="1:15" s="421" customFormat="1" ht="18" customHeight="1" x14ac:dyDescent="0.25">
      <c r="A1167" s="255" t="s">
        <v>305</v>
      </c>
      <c r="B1167" s="254">
        <v>41731</v>
      </c>
      <c r="C1167" s="257" t="s">
        <v>3659</v>
      </c>
      <c r="D1167" s="255" t="s">
        <v>56</v>
      </c>
      <c r="E1167" s="258">
        <v>10185278</v>
      </c>
      <c r="F1167" s="255">
        <v>25166755</v>
      </c>
      <c r="G1167" s="255">
        <v>2704005</v>
      </c>
      <c r="H1167" s="120" t="str">
        <f>IF(G1167="","",VLOOKUP(G1167,ARANCEL!$B$5:$D$121,2,FALSE))</f>
        <v>PROVISORIO</v>
      </c>
      <c r="I1167" s="121" t="s">
        <v>315</v>
      </c>
      <c r="J1167" s="119">
        <v>1</v>
      </c>
      <c r="K1167" s="122">
        <f>IF(G1167="","",VLOOKUP(G1167,ARANCEL!$B$5:$D$121,3,FALSE)*J1167)</f>
        <v>3250</v>
      </c>
      <c r="L1167" s="1229" t="s">
        <v>4612</v>
      </c>
      <c r="M1167" s="1229">
        <v>4500229945</v>
      </c>
      <c r="N1167" s="1229">
        <v>9169</v>
      </c>
      <c r="O1167" s="420"/>
    </row>
    <row r="1168" spans="1:15" s="421" customFormat="1" ht="18" customHeight="1" x14ac:dyDescent="0.25">
      <c r="A1168" s="255" t="s">
        <v>305</v>
      </c>
      <c r="B1168" s="254">
        <v>41739</v>
      </c>
      <c r="C1168" s="257" t="s">
        <v>3659</v>
      </c>
      <c r="D1168" s="255" t="s">
        <v>56</v>
      </c>
      <c r="E1168" s="258">
        <v>10187123</v>
      </c>
      <c r="F1168" s="255">
        <v>25166755</v>
      </c>
      <c r="G1168" s="255">
        <v>2704003</v>
      </c>
      <c r="H1168" s="120" t="str">
        <f>IF(G1168="","",VLOOKUP(G1168,ARANCEL!$B$5:$D$121,2,FALSE))</f>
        <v xml:space="preserve">CORONA PERIFERICA CON PERNO MUÑON COLADO </v>
      </c>
      <c r="I1168" s="121" t="s">
        <v>315</v>
      </c>
      <c r="J1168" s="119">
        <v>1</v>
      </c>
      <c r="K1168" s="122">
        <f>IF(G1168="","",VLOOKUP(G1168,ARANCEL!$B$5:$D$121,3,FALSE)*J1168)</f>
        <v>32612</v>
      </c>
      <c r="L1168" s="1229" t="s">
        <v>4612</v>
      </c>
      <c r="M1168" s="1229">
        <v>4500229947</v>
      </c>
      <c r="N1168" s="1229">
        <v>9171</v>
      </c>
      <c r="O1168" s="420"/>
    </row>
    <row r="1169" spans="1:15" s="427" customFormat="1" ht="18" customHeight="1" x14ac:dyDescent="0.25">
      <c r="A1169" s="255" t="s">
        <v>305</v>
      </c>
      <c r="B1169" s="254">
        <v>41787</v>
      </c>
      <c r="C1169" s="257" t="s">
        <v>3659</v>
      </c>
      <c r="D1169" s="255" t="s">
        <v>56</v>
      </c>
      <c r="E1169" s="258">
        <v>10201886</v>
      </c>
      <c r="F1169" s="255">
        <v>25166755</v>
      </c>
      <c r="G1169" s="255">
        <v>2704005</v>
      </c>
      <c r="H1169" s="120" t="str">
        <f>IF(G1169="","",VLOOKUP(G1169,ARANCEL!$B$5:$D$121,2,FALSE))</f>
        <v>PROVISORIO</v>
      </c>
      <c r="I1169" s="121" t="s">
        <v>312</v>
      </c>
      <c r="J1169" s="119">
        <v>1</v>
      </c>
      <c r="K1169" s="122">
        <f>IF(G1169="","",VLOOKUP(G1169,ARANCEL!$B$5:$D$121,3,FALSE)*J1169)</f>
        <v>3250</v>
      </c>
      <c r="L1169" s="1229" t="s">
        <v>5292</v>
      </c>
      <c r="M1169" s="1229">
        <v>4500235330</v>
      </c>
      <c r="N1169" s="1229">
        <v>9391</v>
      </c>
      <c r="O1169" s="426"/>
    </row>
    <row r="1170" spans="1:15" s="427" customFormat="1" ht="18" customHeight="1" x14ac:dyDescent="0.25">
      <c r="A1170" s="339" t="s">
        <v>305</v>
      </c>
      <c r="B1170" s="254">
        <v>41787</v>
      </c>
      <c r="C1170" s="257" t="s">
        <v>3659</v>
      </c>
      <c r="D1170" s="255" t="s">
        <v>56</v>
      </c>
      <c r="E1170" s="258">
        <v>10201886</v>
      </c>
      <c r="F1170" s="255">
        <v>25166755</v>
      </c>
      <c r="G1170" s="255">
        <v>2704003</v>
      </c>
      <c r="H1170" s="120" t="str">
        <f>IF(G1170="","",VLOOKUP(G1170,ARANCEL!$B$5:$D$121,2,FALSE))</f>
        <v xml:space="preserve">CORONA PERIFERICA CON PERNO MUÑON COLADO </v>
      </c>
      <c r="I1170" s="121" t="s">
        <v>318</v>
      </c>
      <c r="J1170" s="119">
        <v>1</v>
      </c>
      <c r="K1170" s="122">
        <f>IF(G1170="","",VLOOKUP(G1170,ARANCEL!$B$5:$D$121,3,FALSE)*J1170)</f>
        <v>32612</v>
      </c>
      <c r="L1170" s="1229" t="s">
        <v>5292</v>
      </c>
      <c r="M1170" s="1229">
        <v>4500235330</v>
      </c>
      <c r="N1170" s="1229">
        <v>9391</v>
      </c>
      <c r="O1170" s="426"/>
    </row>
    <row r="1171" spans="1:15" s="427" customFormat="1" ht="18" customHeight="1" x14ac:dyDescent="0.25">
      <c r="A1171" s="255" t="s">
        <v>313</v>
      </c>
      <c r="B1171" s="256">
        <v>42032</v>
      </c>
      <c r="C1171" s="257" t="s">
        <v>9798</v>
      </c>
      <c r="D1171" s="255" t="s">
        <v>51</v>
      </c>
      <c r="E1171" s="258">
        <v>10313843</v>
      </c>
      <c r="F1171" s="255">
        <v>26595859</v>
      </c>
      <c r="G1171" s="255">
        <v>2702048</v>
      </c>
      <c r="H1171" s="120" t="str">
        <f>IF(G1171="","",VLOOKUP(G1171,ARANCEL!$B$5:$D$121,2,FALSE))</f>
        <v xml:space="preserve">SERVICIO LAB. IMPLANTE CORONA CEMENTADA/ATORNILLADA </v>
      </c>
      <c r="I1171" s="121"/>
      <c r="J1171" s="119">
        <v>1</v>
      </c>
      <c r="K1171" s="122">
        <f>IF(G1171="","",VLOOKUP(G1171,ARANCEL!$B$5:$D$121,3,FALSE)*J1171)</f>
        <v>43857</v>
      </c>
      <c r="L1171" s="1235" t="str">
        <f>IF(E1171="","","IMPAGO")</f>
        <v>IMPAGO</v>
      </c>
      <c r="M1171" s="1235" t="str">
        <f>IF(L1171="IMPAGO","SIN O.C.","")</f>
        <v>SIN O.C.</v>
      </c>
      <c r="N1171" s="1235" t="str">
        <f>IF(L1171="IMPAGO","SIN FACT.","")</f>
        <v>SIN FACT.</v>
      </c>
      <c r="O1171" s="426"/>
    </row>
    <row r="1172" spans="1:15" s="427" customFormat="1" ht="18" customHeight="1" x14ac:dyDescent="0.25">
      <c r="A1172" s="255" t="s">
        <v>305</v>
      </c>
      <c r="B1172" s="254">
        <v>41752</v>
      </c>
      <c r="C1172" s="257" t="s">
        <v>4037</v>
      </c>
      <c r="D1172" s="255" t="s">
        <v>56</v>
      </c>
      <c r="E1172" s="258">
        <v>10190066</v>
      </c>
      <c r="F1172" s="255">
        <v>25932229</v>
      </c>
      <c r="G1172" s="255">
        <v>2704005</v>
      </c>
      <c r="H1172" s="120" t="str">
        <f>IF(G1172="","",VLOOKUP(G1172,ARANCEL!$B$5:$D$121,2,FALSE))</f>
        <v>PROVISORIO</v>
      </c>
      <c r="I1172" s="121" t="s">
        <v>317</v>
      </c>
      <c r="J1172" s="119">
        <v>1</v>
      </c>
      <c r="K1172" s="122">
        <f>IF(G1172="","",VLOOKUP(G1172,ARANCEL!$B$5:$D$121,3,FALSE)*J1172)</f>
        <v>3250</v>
      </c>
      <c r="L1172" s="1229" t="s">
        <v>4612</v>
      </c>
      <c r="M1172" s="1229">
        <v>4500229951</v>
      </c>
      <c r="N1172" s="1229">
        <v>9174</v>
      </c>
      <c r="O1172" s="426"/>
    </row>
    <row r="1173" spans="1:15" s="427" customFormat="1" ht="18" customHeight="1" x14ac:dyDescent="0.25">
      <c r="A1173" s="255" t="s">
        <v>305</v>
      </c>
      <c r="B1173" s="254">
        <v>41764</v>
      </c>
      <c r="C1173" s="257" t="s">
        <v>4037</v>
      </c>
      <c r="D1173" s="255" t="s">
        <v>56</v>
      </c>
      <c r="E1173" s="258">
        <v>10191913</v>
      </c>
      <c r="F1173" s="255">
        <v>25932229</v>
      </c>
      <c r="G1173" s="255">
        <v>2704003</v>
      </c>
      <c r="H1173" s="120" t="str">
        <f>IF(G1173="","",VLOOKUP(G1173,ARANCEL!$B$5:$D$121,2,FALSE))</f>
        <v xml:space="preserve">CORONA PERIFERICA CON PERNO MUÑON COLADO </v>
      </c>
      <c r="I1173" s="121" t="s">
        <v>317</v>
      </c>
      <c r="J1173" s="119">
        <v>1</v>
      </c>
      <c r="K1173" s="122">
        <f>IF(G1173="","",VLOOKUP(G1173,ARANCEL!$B$5:$D$121,3,FALSE)*J1173)</f>
        <v>32612</v>
      </c>
      <c r="L1173" s="1229" t="s">
        <v>4612</v>
      </c>
      <c r="M1173" s="1229">
        <v>4500229953</v>
      </c>
      <c r="N1173" s="1229">
        <v>9175</v>
      </c>
      <c r="O1173" s="426"/>
    </row>
    <row r="1174" spans="1:15" s="421" customFormat="1" ht="18" customHeight="1" x14ac:dyDescent="0.25">
      <c r="A1174" s="255" t="s">
        <v>305</v>
      </c>
      <c r="B1174" s="254">
        <v>41823</v>
      </c>
      <c r="C1174" s="257" t="s">
        <v>5531</v>
      </c>
      <c r="D1174" s="255" t="s">
        <v>50</v>
      </c>
      <c r="E1174" s="258">
        <v>10221336</v>
      </c>
      <c r="F1174" s="255">
        <v>27319652</v>
      </c>
      <c r="G1174" s="255">
        <v>2704005</v>
      </c>
      <c r="H1174" s="120" t="str">
        <f>IF(G1174="","",VLOOKUP(G1174,ARANCEL!$B$5:$D$121,2,FALSE))</f>
        <v>PROVISORIO</v>
      </c>
      <c r="I1174" s="121" t="s">
        <v>618</v>
      </c>
      <c r="J1174" s="119">
        <v>1</v>
      </c>
      <c r="K1174" s="122">
        <f>IF(G1174="","",VLOOKUP(G1174,ARANCEL!$B$5:$D$121,3,FALSE)*J1174)</f>
        <v>3250</v>
      </c>
      <c r="L1174" s="1229" t="s">
        <v>6017</v>
      </c>
      <c r="M1174" s="1229">
        <v>4500243244</v>
      </c>
      <c r="N1174" s="1229">
        <v>9785</v>
      </c>
      <c r="O1174" s="420"/>
    </row>
    <row r="1175" spans="1:15" s="427" customFormat="1" ht="18" customHeight="1" x14ac:dyDescent="0.25">
      <c r="A1175" s="339" t="s">
        <v>305</v>
      </c>
      <c r="B1175" s="254">
        <v>41838</v>
      </c>
      <c r="C1175" s="257" t="s">
        <v>5531</v>
      </c>
      <c r="D1175" s="255" t="s">
        <v>50</v>
      </c>
      <c r="E1175" s="258">
        <v>10228410</v>
      </c>
      <c r="F1175" s="255">
        <v>27319652</v>
      </c>
      <c r="G1175" s="255">
        <v>2704003</v>
      </c>
      <c r="H1175" s="120" t="str">
        <f>IF(G1175="","",VLOOKUP(G1175,ARANCEL!$B$5:$D$121,2,FALSE))</f>
        <v xml:space="preserve">CORONA PERIFERICA CON PERNO MUÑON COLADO </v>
      </c>
      <c r="I1175" s="121" t="s">
        <v>618</v>
      </c>
      <c r="J1175" s="119">
        <v>1</v>
      </c>
      <c r="K1175" s="122">
        <f>IF(G1175="","",VLOOKUP(G1175,ARANCEL!$B$5:$D$121,3,FALSE)*J1175)</f>
        <v>32612</v>
      </c>
      <c r="L1175" s="1229" t="s">
        <v>6017</v>
      </c>
      <c r="M1175" s="1229" t="s">
        <v>6769</v>
      </c>
      <c r="N1175" s="1229">
        <v>9805</v>
      </c>
      <c r="O1175" s="426"/>
    </row>
    <row r="1176" spans="1:15" s="427" customFormat="1" ht="18" customHeight="1" x14ac:dyDescent="0.25">
      <c r="A1176" s="255" t="s">
        <v>305</v>
      </c>
      <c r="B1176" s="254">
        <v>41716</v>
      </c>
      <c r="C1176" s="257" t="s">
        <v>3169</v>
      </c>
      <c r="D1176" s="255" t="s">
        <v>52</v>
      </c>
      <c r="E1176" s="258">
        <v>10181358</v>
      </c>
      <c r="F1176" s="255">
        <v>25210798</v>
      </c>
      <c r="G1176" s="255">
        <v>2704003</v>
      </c>
      <c r="H1176" s="120" t="str">
        <f>IF(G1176="","",VLOOKUP(G1176,ARANCEL!$B$5:$D$121,2,FALSE))</f>
        <v xml:space="preserve">CORONA PERIFERICA CON PERNO MUÑON COLADO </v>
      </c>
      <c r="I1176" s="121" t="s">
        <v>318</v>
      </c>
      <c r="J1176" s="119">
        <v>1</v>
      </c>
      <c r="K1176" s="122">
        <f>IF(G1176="","",VLOOKUP(G1176,ARANCEL!$B$5:$D$121,3,FALSE)*J1176)</f>
        <v>32612</v>
      </c>
      <c r="L1176" s="1229" t="s">
        <v>3058</v>
      </c>
      <c r="M1176" s="1229">
        <v>4500225619</v>
      </c>
      <c r="N1176" s="1229">
        <v>8903</v>
      </c>
      <c r="O1176" s="426"/>
    </row>
    <row r="1177" spans="1:15" s="427" customFormat="1" ht="18" customHeight="1" x14ac:dyDescent="0.25">
      <c r="A1177" s="255" t="s">
        <v>305</v>
      </c>
      <c r="B1177" s="254">
        <v>41729</v>
      </c>
      <c r="C1177" s="257" t="s">
        <v>3169</v>
      </c>
      <c r="D1177" s="255" t="s">
        <v>52</v>
      </c>
      <c r="E1177" s="258">
        <v>10185745</v>
      </c>
      <c r="F1177" s="255">
        <v>25210798</v>
      </c>
      <c r="G1177" s="255">
        <v>2704005</v>
      </c>
      <c r="H1177" s="120" t="str">
        <f>IF(G1177="","",VLOOKUP(G1177,ARANCEL!$B$5:$D$121,2,FALSE))</f>
        <v>PROVISORIO</v>
      </c>
      <c r="I1177" s="121" t="s">
        <v>318</v>
      </c>
      <c r="J1177" s="119">
        <v>1</v>
      </c>
      <c r="K1177" s="122">
        <f>IF(G1177="","",VLOOKUP(G1177,ARANCEL!$B$5:$D$121,3,FALSE)*J1177)</f>
        <v>3250</v>
      </c>
      <c r="L1177" s="1229" t="s">
        <v>3058</v>
      </c>
      <c r="M1177" s="1229">
        <v>4500225620</v>
      </c>
      <c r="N1177" s="1229">
        <v>8905</v>
      </c>
      <c r="O1177" s="426"/>
    </row>
    <row r="1178" spans="1:15" s="427" customFormat="1" ht="18" customHeight="1" x14ac:dyDescent="0.25">
      <c r="A1178" s="255" t="s">
        <v>305</v>
      </c>
      <c r="B1178" s="256">
        <v>41995</v>
      </c>
      <c r="C1178" s="257" t="s">
        <v>9052</v>
      </c>
      <c r="D1178" s="255" t="s">
        <v>56</v>
      </c>
      <c r="E1178" s="258">
        <v>10299210</v>
      </c>
      <c r="F1178" s="255">
        <v>29952891</v>
      </c>
      <c r="G1178" s="255">
        <v>2705003</v>
      </c>
      <c r="H1178" s="120" t="str">
        <f>IF(G1178="","",VLOOKUP(G1178,ARANCEL!$B$5:$D$121,2,FALSE))</f>
        <v>INCRUSTACION ESTETICA (ART-GLASS O CERAMICA)</v>
      </c>
      <c r="I1178" s="121" t="s">
        <v>308</v>
      </c>
      <c r="J1178" s="119">
        <v>1</v>
      </c>
      <c r="K1178" s="122">
        <f>IF(G1178="","",VLOOKUP(G1178,ARANCEL!$B$5:$D$121,3,FALSE)*J1178)</f>
        <v>15676</v>
      </c>
      <c r="L1178" s="1349" t="s">
        <v>9431</v>
      </c>
      <c r="M1178" s="1349">
        <v>4500269103</v>
      </c>
      <c r="N1178" s="1349" t="s">
        <v>9457</v>
      </c>
      <c r="O1178" s="426"/>
    </row>
    <row r="1179" spans="1:15" s="427" customFormat="1" ht="18" customHeight="1" x14ac:dyDescent="0.25">
      <c r="A1179" s="255" t="s">
        <v>305</v>
      </c>
      <c r="B1179" s="254">
        <v>41849</v>
      </c>
      <c r="C1179" s="257" t="s">
        <v>6086</v>
      </c>
      <c r="D1179" s="255" t="s">
        <v>50</v>
      </c>
      <c r="E1179" s="258">
        <v>10233599</v>
      </c>
      <c r="F1179" s="255">
        <v>20805293</v>
      </c>
      <c r="G1179" s="255">
        <v>2704005</v>
      </c>
      <c r="H1179" s="120" t="str">
        <f>IF(G1179="","",VLOOKUP(G1179,ARANCEL!$B$5:$D$121,2,FALSE))</f>
        <v>PROVISORIO</v>
      </c>
      <c r="I1179" s="121" t="s">
        <v>312</v>
      </c>
      <c r="J1179" s="119">
        <v>1</v>
      </c>
      <c r="K1179" s="122">
        <f>IF(G1179="","",VLOOKUP(G1179,ARANCEL!$B$5:$D$121,3,FALSE)*J1179)</f>
        <v>3250</v>
      </c>
      <c r="L1179" s="1229" t="s">
        <v>6017</v>
      </c>
      <c r="M1179" s="1229">
        <v>4500245416</v>
      </c>
      <c r="N1179" s="1229">
        <v>9805</v>
      </c>
      <c r="O1179" s="426"/>
    </row>
    <row r="1180" spans="1:15" s="427" customFormat="1" ht="18" customHeight="1" x14ac:dyDescent="0.25">
      <c r="A1180" s="339" t="s">
        <v>305</v>
      </c>
      <c r="B1180" s="254">
        <v>41877</v>
      </c>
      <c r="C1180" s="257" t="s">
        <v>6086</v>
      </c>
      <c r="D1180" s="255" t="s">
        <v>50</v>
      </c>
      <c r="E1180" s="258">
        <v>10247736</v>
      </c>
      <c r="F1180" s="255">
        <v>20805293</v>
      </c>
      <c r="G1180" s="255">
        <v>2704003</v>
      </c>
      <c r="H1180" s="120" t="str">
        <f>IF(G1180="","",VLOOKUP(G1180,ARANCEL!$B$5:$D$121,2,FALSE))</f>
        <v xml:space="preserve">CORONA PERIFERICA CON PERNO MUÑON COLADO </v>
      </c>
      <c r="I1180" s="121" t="s">
        <v>312</v>
      </c>
      <c r="J1180" s="119">
        <v>1</v>
      </c>
      <c r="K1180" s="122">
        <f>IF(G1180="","",VLOOKUP(G1180,ARANCEL!$B$5:$D$121,3,FALSE)*J1180)</f>
        <v>32612</v>
      </c>
      <c r="L1180" s="1229" t="s">
        <v>6905</v>
      </c>
      <c r="M1180" s="1229">
        <v>4500249664</v>
      </c>
      <c r="N1180" s="1229" t="s">
        <v>7114</v>
      </c>
      <c r="O1180" s="426"/>
    </row>
    <row r="1181" spans="1:15" s="427" customFormat="1" ht="18" customHeight="1" x14ac:dyDescent="0.25">
      <c r="A1181" s="255" t="s">
        <v>305</v>
      </c>
      <c r="B1181" s="254">
        <v>41824</v>
      </c>
      <c r="C1181" s="257" t="s">
        <v>5504</v>
      </c>
      <c r="D1181" s="255" t="s">
        <v>49</v>
      </c>
      <c r="E1181" s="258">
        <v>10220692</v>
      </c>
      <c r="F1181" s="255">
        <v>27032693</v>
      </c>
      <c r="G1181" s="255">
        <v>2705003</v>
      </c>
      <c r="H1181" s="120" t="str">
        <f>IF(G1181="","",VLOOKUP(G1181,ARANCEL!$B$5:$D$121,2,FALSE))</f>
        <v>INCRUSTACION ESTETICA (ART-GLASS O CERAMICA)</v>
      </c>
      <c r="I1181" s="121" t="s">
        <v>326</v>
      </c>
      <c r="J1181" s="119">
        <v>1</v>
      </c>
      <c r="K1181" s="122">
        <f>IF(G1181="","",VLOOKUP(G1181,ARANCEL!$B$5:$D$121,3,FALSE)*J1181)</f>
        <v>15676</v>
      </c>
      <c r="L1181" s="1229" t="s">
        <v>5742</v>
      </c>
      <c r="M1181" s="1229">
        <v>4500241285</v>
      </c>
      <c r="N1181" s="1229" t="s">
        <v>5763</v>
      </c>
      <c r="O1181" s="426"/>
    </row>
    <row r="1182" spans="1:15" s="421" customFormat="1" ht="18" customHeight="1" x14ac:dyDescent="0.25">
      <c r="A1182" s="255" t="s">
        <v>305</v>
      </c>
      <c r="B1182" s="254">
        <v>41955</v>
      </c>
      <c r="C1182" s="257" t="s">
        <v>1015</v>
      </c>
      <c r="D1182" s="255" t="s">
        <v>51</v>
      </c>
      <c r="E1182" s="258">
        <v>10278410</v>
      </c>
      <c r="F1182" s="255">
        <v>23477181</v>
      </c>
      <c r="G1182" s="255">
        <v>2702048</v>
      </c>
      <c r="H1182" s="120" t="str">
        <f>IF(G1182="","",VLOOKUP(G1182,ARANCEL!$B$5:$D$121,2,FALSE))</f>
        <v xml:space="preserve">SERVICIO LAB. IMPLANTE CORONA CEMENTADA/ATORNILLADA </v>
      </c>
      <c r="I1182" s="121" t="s">
        <v>337</v>
      </c>
      <c r="J1182" s="119">
        <v>1</v>
      </c>
      <c r="K1182" s="122">
        <f>IF(G1182="","",VLOOKUP(G1182,ARANCEL!$B$5:$D$121,3,FALSE)*J1182)</f>
        <v>43857</v>
      </c>
      <c r="L1182" s="1229" t="s">
        <v>8256</v>
      </c>
      <c r="M1182" s="1229">
        <v>4500264843</v>
      </c>
      <c r="N1182" s="1229" t="s">
        <v>8929</v>
      </c>
      <c r="O1182" s="420"/>
    </row>
    <row r="1183" spans="1:15" s="427" customFormat="1" ht="18" customHeight="1" x14ac:dyDescent="0.25">
      <c r="A1183" s="412" t="s">
        <v>305</v>
      </c>
      <c r="B1183" s="256">
        <v>42019</v>
      </c>
      <c r="C1183" s="257" t="s">
        <v>9539</v>
      </c>
      <c r="D1183" s="255" t="s">
        <v>54</v>
      </c>
      <c r="E1183" s="258">
        <v>10309616</v>
      </c>
      <c r="F1183" s="255">
        <v>30535474</v>
      </c>
      <c r="G1183" s="255">
        <v>2704005</v>
      </c>
      <c r="H1183" s="120" t="str">
        <f>IF(G1183="","",VLOOKUP(G1183,ARANCEL!$B$5:$D$121,2,FALSE))</f>
        <v>PROVISORIO</v>
      </c>
      <c r="I1183" s="121" t="s">
        <v>335</v>
      </c>
      <c r="J1183" s="119">
        <v>1</v>
      </c>
      <c r="K1183" s="122">
        <f>IF(G1183="","",VLOOKUP(G1183,ARANCEL!$B$5:$D$121,3,FALSE)*J1183)</f>
        <v>3250</v>
      </c>
      <c r="L1183" s="1235" t="str">
        <f>IF(E1183="","","IMPAGO")</f>
        <v>IMPAGO</v>
      </c>
      <c r="M1183" s="1235" t="str">
        <f>IF(L1183="IMPAGO","SIN O.C.","")</f>
        <v>SIN O.C.</v>
      </c>
      <c r="N1183" s="1235" t="str">
        <f>IF(L1183="IMPAGO","SIN FACT.","")</f>
        <v>SIN FACT.</v>
      </c>
      <c r="O1183" s="426"/>
    </row>
    <row r="1184" spans="1:15" s="427" customFormat="1" ht="18" customHeight="1" x14ac:dyDescent="0.25">
      <c r="A1184" s="255" t="s">
        <v>305</v>
      </c>
      <c r="B1184" s="256">
        <v>42024</v>
      </c>
      <c r="C1184" s="257" t="s">
        <v>9539</v>
      </c>
      <c r="D1184" s="255" t="s">
        <v>54</v>
      </c>
      <c r="E1184" s="258">
        <v>10312638</v>
      </c>
      <c r="F1184" s="255">
        <v>30535474</v>
      </c>
      <c r="G1184" s="255">
        <v>2704005</v>
      </c>
      <c r="H1184" s="120" t="str">
        <f>IF(G1184="","",VLOOKUP(G1184,ARANCEL!$B$5:$D$121,2,FALSE))</f>
        <v>PROVISORIO</v>
      </c>
      <c r="I1184" s="121" t="s">
        <v>322</v>
      </c>
      <c r="J1184" s="119">
        <v>1</v>
      </c>
      <c r="K1184" s="122">
        <f>IF(G1184="","",VLOOKUP(G1184,ARANCEL!$B$5:$D$121,3,FALSE)*J1184)</f>
        <v>3250</v>
      </c>
      <c r="L1184" s="1235" t="str">
        <f>IF(E1184="","","IMPAGO")</f>
        <v>IMPAGO</v>
      </c>
      <c r="M1184" s="1235" t="str">
        <f>IF(L1184="IMPAGO","SIN O.C.","")</f>
        <v>SIN O.C.</v>
      </c>
      <c r="N1184" s="1235" t="str">
        <f>IF(L1184="IMPAGO","SIN FACT.","")</f>
        <v>SIN FACT.</v>
      </c>
      <c r="O1184" s="426"/>
    </row>
    <row r="1185" spans="1:15" s="427" customFormat="1" ht="18" customHeight="1" x14ac:dyDescent="0.25">
      <c r="A1185" s="255" t="s">
        <v>313</v>
      </c>
      <c r="B1185" s="256">
        <v>42032</v>
      </c>
      <c r="C1185" s="257" t="s">
        <v>9539</v>
      </c>
      <c r="D1185" s="255" t="s">
        <v>54</v>
      </c>
      <c r="E1185" s="258">
        <v>10313576</v>
      </c>
      <c r="F1185" s="255">
        <v>30535474</v>
      </c>
      <c r="G1185" s="255">
        <v>2704003</v>
      </c>
      <c r="H1185" s="120" t="str">
        <f>IF(G1185="","",VLOOKUP(G1185,ARANCEL!$B$5:$D$121,2,FALSE))</f>
        <v xml:space="preserve">CORONA PERIFERICA CON PERNO MUÑON COLADO </v>
      </c>
      <c r="I1185" s="121" t="s">
        <v>2706</v>
      </c>
      <c r="J1185" s="119">
        <v>2</v>
      </c>
      <c r="K1185" s="122">
        <f>IF(G1185="","",VLOOKUP(G1185,ARANCEL!$B$5:$D$121,3,FALSE)*J1185)</f>
        <v>65224</v>
      </c>
      <c r="L1185" s="1235" t="str">
        <f>IF(E1185="","","IMPAGO")</f>
        <v>IMPAGO</v>
      </c>
      <c r="M1185" s="1235" t="str">
        <f>IF(L1185="IMPAGO","SIN O.C.","")</f>
        <v>SIN O.C.</v>
      </c>
      <c r="N1185" s="1235" t="str">
        <f>IF(L1185="IMPAGO","SIN FACT.","")</f>
        <v>SIN FACT.</v>
      </c>
      <c r="O1185" s="426"/>
    </row>
    <row r="1186" spans="1:15" s="427" customFormat="1" ht="18" customHeight="1" x14ac:dyDescent="0.25">
      <c r="A1186" s="255" t="s">
        <v>305</v>
      </c>
      <c r="B1186" s="254">
        <v>41988</v>
      </c>
      <c r="C1186" s="257" t="s">
        <v>8864</v>
      </c>
      <c r="D1186" s="255" t="s">
        <v>579</v>
      </c>
      <c r="E1186" s="258">
        <v>10294458</v>
      </c>
      <c r="F1186" s="255">
        <v>25788471</v>
      </c>
      <c r="G1186" s="255">
        <v>2702048</v>
      </c>
      <c r="H1186" s="120" t="str">
        <f>IF(G1186="","",VLOOKUP(G1186,ARANCEL!$B$5:$D$121,2,FALSE))</f>
        <v xml:space="preserve">SERVICIO LAB. IMPLANTE CORONA CEMENTADA/ATORNILLADA </v>
      </c>
      <c r="I1186" s="121" t="s">
        <v>329</v>
      </c>
      <c r="J1186" s="119">
        <v>1</v>
      </c>
      <c r="K1186" s="122">
        <f>IF(G1186="","",VLOOKUP(G1186,ARANCEL!$B$5:$D$121,3,FALSE)*J1186)</f>
        <v>43857</v>
      </c>
      <c r="L1186" s="1349" t="s">
        <v>9431</v>
      </c>
      <c r="M1186" s="1349">
        <v>4500269103</v>
      </c>
      <c r="N1186" s="1349" t="s">
        <v>9457</v>
      </c>
      <c r="O1186" s="426"/>
    </row>
    <row r="1187" spans="1:15" s="430" customFormat="1" ht="18" customHeight="1" x14ac:dyDescent="0.25">
      <c r="A1187" s="255" t="s">
        <v>305</v>
      </c>
      <c r="B1187" s="254">
        <v>41897</v>
      </c>
      <c r="C1187" s="257" t="s">
        <v>7162</v>
      </c>
      <c r="D1187" s="255" t="s">
        <v>56</v>
      </c>
      <c r="E1187" s="258">
        <v>10256707</v>
      </c>
      <c r="F1187" s="255">
        <v>27914942</v>
      </c>
      <c r="G1187" s="255">
        <v>2704005</v>
      </c>
      <c r="H1187" s="120" t="str">
        <f>IF(G1187="","",VLOOKUP(G1187,ARANCEL!$B$5:$D$121,2,FALSE))</f>
        <v>PROVISORIO</v>
      </c>
      <c r="I1187" s="121" t="s">
        <v>664</v>
      </c>
      <c r="J1187" s="119">
        <v>2</v>
      </c>
      <c r="K1187" s="122">
        <f>IF(G1187="","",VLOOKUP(G1187,ARANCEL!$B$5:$D$121,3,FALSE)*J1187)</f>
        <v>6500</v>
      </c>
      <c r="L1187" s="1229" t="s">
        <v>7548</v>
      </c>
      <c r="M1187" s="1229">
        <v>4500254511</v>
      </c>
      <c r="N1187" s="1229" t="s">
        <v>7555</v>
      </c>
      <c r="O1187" s="429"/>
    </row>
    <row r="1188" spans="1:15" s="430" customFormat="1" ht="18" customHeight="1" x14ac:dyDescent="0.25">
      <c r="A1188" s="255" t="s">
        <v>305</v>
      </c>
      <c r="B1188" s="254">
        <v>41906</v>
      </c>
      <c r="C1188" s="257" t="s">
        <v>7162</v>
      </c>
      <c r="D1188" s="255" t="s">
        <v>56</v>
      </c>
      <c r="E1188" s="258">
        <v>10257335</v>
      </c>
      <c r="F1188" s="255">
        <v>27914942</v>
      </c>
      <c r="G1188" s="255">
        <v>2705003</v>
      </c>
      <c r="H1188" s="120" t="str">
        <f>IF(G1188="","",VLOOKUP(G1188,ARANCEL!$B$5:$D$121,2,FALSE))</f>
        <v>INCRUSTACION ESTETICA (ART-GLASS O CERAMICA)</v>
      </c>
      <c r="I1188" s="121" t="s">
        <v>318</v>
      </c>
      <c r="J1188" s="119">
        <v>1</v>
      </c>
      <c r="K1188" s="122">
        <f>IF(G1188="","",VLOOKUP(G1188,ARANCEL!$B$5:$D$121,3,FALSE)*J1188)</f>
        <v>15676</v>
      </c>
      <c r="L1188" s="1229" t="s">
        <v>8279</v>
      </c>
      <c r="M1188" s="1229">
        <v>4500260619</v>
      </c>
      <c r="N1188" s="1229" t="s">
        <v>8294</v>
      </c>
      <c r="O1188" s="429"/>
    </row>
    <row r="1189" spans="1:15" s="430" customFormat="1" ht="18" customHeight="1" x14ac:dyDescent="0.25">
      <c r="A1189" s="255" t="s">
        <v>305</v>
      </c>
      <c r="B1189" s="254">
        <v>41920</v>
      </c>
      <c r="C1189" s="257" t="s">
        <v>7162</v>
      </c>
      <c r="D1189" s="255" t="s">
        <v>56</v>
      </c>
      <c r="E1189" s="258">
        <v>10260373</v>
      </c>
      <c r="F1189" s="255">
        <v>27914942</v>
      </c>
      <c r="G1189" s="255">
        <v>2704031</v>
      </c>
      <c r="H1189" s="120" t="str">
        <f>IF(G1189="","",VLOOKUP(G1189,ARANCEL!$B$5:$D$121,2,FALSE))</f>
        <v xml:space="preserve">PERNO MUÑON METALICO </v>
      </c>
      <c r="I1189" s="121" t="s">
        <v>664</v>
      </c>
      <c r="J1189" s="119">
        <v>2</v>
      </c>
      <c r="K1189" s="122">
        <f>IF(G1189="","",VLOOKUP(G1189,ARANCEL!$B$5:$D$121,3,FALSE)*J1189)</f>
        <v>24492</v>
      </c>
      <c r="L1189" s="1229" t="s">
        <v>8279</v>
      </c>
      <c r="M1189" s="1229">
        <v>4500257377</v>
      </c>
      <c r="N1189" s="1229" t="s">
        <v>8280</v>
      </c>
      <c r="O1189" s="429"/>
    </row>
    <row r="1190" spans="1:15" s="430" customFormat="1" ht="18" customHeight="1" x14ac:dyDescent="0.25">
      <c r="A1190" s="255" t="s">
        <v>305</v>
      </c>
      <c r="B1190" s="254">
        <v>41920</v>
      </c>
      <c r="C1190" s="257" t="s">
        <v>7162</v>
      </c>
      <c r="D1190" s="255" t="s">
        <v>56</v>
      </c>
      <c r="E1190" s="258">
        <v>10260373</v>
      </c>
      <c r="F1190" s="255">
        <v>27914942</v>
      </c>
      <c r="G1190" s="255">
        <v>2704015</v>
      </c>
      <c r="H1190" s="120" t="str">
        <f>IF(G1190="","",VLOOKUP(G1190,ARANCEL!$B$5:$D$121,2,FALSE))</f>
        <v xml:space="preserve">CORONA IN CERAM </v>
      </c>
      <c r="I1190" s="121" t="s">
        <v>664</v>
      </c>
      <c r="J1190" s="119">
        <v>2</v>
      </c>
      <c r="K1190" s="122">
        <f>IF(G1190="","",VLOOKUP(G1190,ARANCEL!$B$5:$D$121,3,FALSE)*J1190)</f>
        <v>85466</v>
      </c>
      <c r="L1190" s="1229" t="s">
        <v>8279</v>
      </c>
      <c r="M1190" s="1229">
        <v>4500257377</v>
      </c>
      <c r="N1190" s="1229" t="s">
        <v>8280</v>
      </c>
      <c r="O1190" s="429"/>
    </row>
    <row r="1191" spans="1:15" s="427" customFormat="1" ht="18" customHeight="1" x14ac:dyDescent="0.25">
      <c r="A1191" s="255" t="s">
        <v>305</v>
      </c>
      <c r="B1191" s="1207">
        <v>41822</v>
      </c>
      <c r="C1191" s="257" t="s">
        <v>5474</v>
      </c>
      <c r="D1191" s="255" t="s">
        <v>720</v>
      </c>
      <c r="E1191" s="258">
        <v>10219886</v>
      </c>
      <c r="F1191" s="255">
        <v>26479750</v>
      </c>
      <c r="G1191" s="255">
        <v>2705003</v>
      </c>
      <c r="H1191" s="120" t="str">
        <f>IF(G1191="","",VLOOKUP(G1191,ARANCEL!$B$5:$D$121,2,FALSE))</f>
        <v>INCRUSTACION ESTETICA (ART-GLASS O CERAMICA)</v>
      </c>
      <c r="I1191" s="121" t="s">
        <v>312</v>
      </c>
      <c r="J1191" s="119">
        <v>1</v>
      </c>
      <c r="K1191" s="122">
        <f>IF(G1191="","",VLOOKUP(G1191,ARANCEL!$B$5:$D$121,3,FALSE)*J1191)</f>
        <v>15676</v>
      </c>
      <c r="L1191" s="1229" t="s">
        <v>6017</v>
      </c>
      <c r="M1191" s="1229">
        <v>4500243244</v>
      </c>
      <c r="N1191" s="1229">
        <v>9785</v>
      </c>
      <c r="O1191" s="426"/>
    </row>
    <row r="1192" spans="1:15" s="427" customFormat="1" ht="18" customHeight="1" x14ac:dyDescent="0.25">
      <c r="A1192" s="255" t="s">
        <v>305</v>
      </c>
      <c r="B1192" s="254">
        <v>41730</v>
      </c>
      <c r="C1192" s="257" t="s">
        <v>4701</v>
      </c>
      <c r="D1192" s="255" t="s">
        <v>51</v>
      </c>
      <c r="E1192" s="258">
        <v>10185277</v>
      </c>
      <c r="F1192" s="255">
        <v>25286207</v>
      </c>
      <c r="G1192" s="255">
        <v>2704005</v>
      </c>
      <c r="H1192" s="120" t="str">
        <f>IF(G1192="","",VLOOKUP(G1192,ARANCEL!$B$5:$D$121,2,FALSE))</f>
        <v>PROVISORIO</v>
      </c>
      <c r="I1192" s="121" t="s">
        <v>322</v>
      </c>
      <c r="J1192" s="119">
        <v>1</v>
      </c>
      <c r="K1192" s="122">
        <f>IF(G1192="","",VLOOKUP(G1192,ARANCEL!$B$5:$D$121,3,FALSE)*J1192)</f>
        <v>3250</v>
      </c>
      <c r="L1192" s="1229" t="s">
        <v>4612</v>
      </c>
      <c r="M1192" s="1229">
        <v>4500229945</v>
      </c>
      <c r="N1192" s="1229">
        <v>9169</v>
      </c>
      <c r="O1192" s="426"/>
    </row>
    <row r="1193" spans="1:15" s="430" customFormat="1" ht="18" customHeight="1" x14ac:dyDescent="0.25">
      <c r="A1193" s="255" t="s">
        <v>305</v>
      </c>
      <c r="B1193" s="254">
        <v>41751</v>
      </c>
      <c r="C1193" s="257" t="s">
        <v>4701</v>
      </c>
      <c r="D1193" s="255" t="s">
        <v>51</v>
      </c>
      <c r="E1193" s="258">
        <v>10190296</v>
      </c>
      <c r="F1193" s="119">
        <v>25286207</v>
      </c>
      <c r="G1193" s="119">
        <v>2704003</v>
      </c>
      <c r="H1193" s="120" t="str">
        <f>IF(G1193="","",VLOOKUP(G1193,ARANCEL!$B$5:$D$121,2,FALSE))</f>
        <v xml:space="preserve">CORONA PERIFERICA CON PERNO MUÑON COLADO </v>
      </c>
      <c r="I1193" s="121" t="s">
        <v>322</v>
      </c>
      <c r="J1193" s="119">
        <v>1</v>
      </c>
      <c r="K1193" s="122">
        <f>IF(G1193="","",VLOOKUP(G1193,ARANCEL!$B$5:$D$121,3,FALSE)*J1193)</f>
        <v>32612</v>
      </c>
      <c r="L1193" s="1229" t="s">
        <v>4612</v>
      </c>
      <c r="M1193" s="1229">
        <v>4500229948</v>
      </c>
      <c r="N1193" s="1229">
        <v>9172</v>
      </c>
      <c r="O1193" s="429"/>
    </row>
    <row r="1194" spans="1:15" s="425" customFormat="1" ht="18" customHeight="1" x14ac:dyDescent="0.25">
      <c r="A1194" s="119" t="s">
        <v>313</v>
      </c>
      <c r="B1194" s="159">
        <v>41785</v>
      </c>
      <c r="C1194" s="118" t="s">
        <v>4701</v>
      </c>
      <c r="D1194" s="119" t="s">
        <v>51</v>
      </c>
      <c r="E1194" s="162">
        <v>10201389</v>
      </c>
      <c r="F1194" s="119">
        <v>25286207</v>
      </c>
      <c r="G1194" s="119">
        <v>2704003</v>
      </c>
      <c r="H1194" s="120" t="str">
        <f>IF(G1194="","",VLOOKUP(G1194,ARANCEL!$B$5:$D$121,2,FALSE))</f>
        <v xml:space="preserve">CORONA PERIFERICA CON PERNO MUÑON COLADO </v>
      </c>
      <c r="I1194" s="121"/>
      <c r="J1194" s="119">
        <v>1</v>
      </c>
      <c r="K1194" s="122">
        <f>IF(G1194="","",VLOOKUP(G1194,ARANCEL!$B$5:$D$121,3,FALSE)*J1194)</f>
        <v>32612</v>
      </c>
      <c r="L1194" s="1229" t="s">
        <v>5292</v>
      </c>
      <c r="M1194" s="1229">
        <v>4500235335</v>
      </c>
      <c r="N1194" s="1229">
        <v>9392</v>
      </c>
      <c r="O1194" s="424"/>
    </row>
    <row r="1195" spans="1:15" s="430" customFormat="1" x14ac:dyDescent="0.25">
      <c r="A1195" s="255" t="s">
        <v>305</v>
      </c>
      <c r="B1195" s="254">
        <v>41960</v>
      </c>
      <c r="C1195" s="257" t="s">
        <v>8230</v>
      </c>
      <c r="D1195" s="255" t="s">
        <v>63</v>
      </c>
      <c r="E1195" s="258">
        <v>10280074</v>
      </c>
      <c r="F1195" s="255">
        <v>29540454</v>
      </c>
      <c r="G1195" s="255">
        <v>2708011</v>
      </c>
      <c r="H1195" s="120" t="str">
        <f>IF(G1195="","",VLOOKUP(G1195,ARANCEL!$B$5:$D$121,2,FALSE))</f>
        <v xml:space="preserve">MODELO DE ESTUDIO </v>
      </c>
      <c r="I1195" s="121" t="s">
        <v>347</v>
      </c>
      <c r="J1195" s="119">
        <v>2</v>
      </c>
      <c r="K1195" s="122">
        <f>IF(G1195="","",VLOOKUP(G1195,ARANCEL!$B$5:$D$121,3,FALSE)*J1195)</f>
        <v>3014</v>
      </c>
      <c r="L1195" s="1229" t="s">
        <v>8256</v>
      </c>
      <c r="M1195" s="1229">
        <v>4500264843</v>
      </c>
      <c r="N1195" s="1229" t="s">
        <v>8929</v>
      </c>
    </row>
    <row r="1196" spans="1:15" s="430" customFormat="1" ht="18" customHeight="1" x14ac:dyDescent="0.25">
      <c r="A1196" s="255" t="s">
        <v>305</v>
      </c>
      <c r="B1196" s="254">
        <v>41960</v>
      </c>
      <c r="C1196" s="257" t="s">
        <v>8230</v>
      </c>
      <c r="D1196" s="255" t="s">
        <v>63</v>
      </c>
      <c r="E1196" s="258">
        <v>10280074</v>
      </c>
      <c r="F1196" s="255">
        <v>29540454</v>
      </c>
      <c r="G1196" s="255">
        <v>2707003</v>
      </c>
      <c r="H1196" s="120" t="str">
        <f>IF(G1196="","",VLOOKUP(G1196,ARANCEL!$B$5:$D$121,2,FALSE))</f>
        <v xml:space="preserve">ESTAMPADO </v>
      </c>
      <c r="I1196" s="121" t="s">
        <v>347</v>
      </c>
      <c r="J1196" s="119">
        <v>2</v>
      </c>
      <c r="K1196" s="122">
        <f>IF(G1196="","",VLOOKUP(G1196,ARANCEL!$B$5:$D$121,3,FALSE)*J1196)</f>
        <v>12056</v>
      </c>
      <c r="L1196" s="1229" t="s">
        <v>8256</v>
      </c>
      <c r="M1196" s="1229">
        <v>4500264843</v>
      </c>
      <c r="N1196" s="1229" t="s">
        <v>8929</v>
      </c>
      <c r="O1196" s="429"/>
    </row>
    <row r="1197" spans="1:15" s="430" customFormat="1" ht="18" customHeight="1" x14ac:dyDescent="0.25">
      <c r="A1197" s="255" t="s">
        <v>305</v>
      </c>
      <c r="B1197" s="254">
        <v>41668</v>
      </c>
      <c r="C1197" s="257" t="s">
        <v>781</v>
      </c>
      <c r="D1197" s="255" t="s">
        <v>50</v>
      </c>
      <c r="E1197" s="258">
        <v>10171022</v>
      </c>
      <c r="F1197" s="255">
        <v>24852615</v>
      </c>
      <c r="G1197" s="255">
        <v>2704005</v>
      </c>
      <c r="H1197" s="120" t="str">
        <f>IF(G1197="","",VLOOKUP(G1197,ARANCEL!$B$5:$D$121,2,FALSE))</f>
        <v>PROVISORIO</v>
      </c>
      <c r="I1197" s="121" t="s">
        <v>340</v>
      </c>
      <c r="J1197" s="119">
        <v>1</v>
      </c>
      <c r="K1197" s="122">
        <f>IF(G1197="","",VLOOKUP(G1197,ARANCEL!$B$5:$D$121,3,FALSE)*J1197)</f>
        <v>3250</v>
      </c>
      <c r="L1197" s="1229" t="s">
        <v>2842</v>
      </c>
      <c r="M1197" s="1229">
        <v>4500216197</v>
      </c>
      <c r="N1197" s="1229">
        <v>8385</v>
      </c>
      <c r="O1197" s="429"/>
    </row>
    <row r="1198" spans="1:15" s="430" customFormat="1" ht="18" customHeight="1" x14ac:dyDescent="0.25">
      <c r="A1198" s="255" t="s">
        <v>305</v>
      </c>
      <c r="B1198" s="254">
        <v>41680</v>
      </c>
      <c r="C1198" s="257" t="s">
        <v>781</v>
      </c>
      <c r="D1198" s="255" t="s">
        <v>50</v>
      </c>
      <c r="E1198" s="258">
        <v>10172802</v>
      </c>
      <c r="F1198" s="255">
        <v>24852615</v>
      </c>
      <c r="G1198" s="255">
        <v>2704003</v>
      </c>
      <c r="H1198" s="120" t="str">
        <f>IF(G1198="","",VLOOKUP(G1198,ARANCEL!$B$5:$D$121,2,FALSE))</f>
        <v xml:space="preserve">CORONA PERIFERICA CON PERNO MUÑON COLADO </v>
      </c>
      <c r="I1198" s="121" t="s">
        <v>340</v>
      </c>
      <c r="J1198" s="119">
        <v>1</v>
      </c>
      <c r="K1198" s="122">
        <f>IF(G1198="","",VLOOKUP(G1198,ARANCEL!$B$5:$D$121,3,FALSE)*J1198)</f>
        <v>32612</v>
      </c>
      <c r="L1198" s="1229" t="s">
        <v>3438</v>
      </c>
      <c r="M1198" s="1229">
        <v>4500220760</v>
      </c>
      <c r="N1198" s="1229">
        <v>8605</v>
      </c>
      <c r="O1198" s="429"/>
    </row>
    <row r="1199" spans="1:15" s="430" customFormat="1" ht="18" customHeight="1" x14ac:dyDescent="0.25">
      <c r="A1199" s="255" t="s">
        <v>305</v>
      </c>
      <c r="B1199" s="254">
        <v>41655</v>
      </c>
      <c r="C1199" s="257" t="s">
        <v>962</v>
      </c>
      <c r="D1199" s="255" t="s">
        <v>716</v>
      </c>
      <c r="E1199" s="258">
        <v>10169719</v>
      </c>
      <c r="F1199" s="255">
        <v>24590986</v>
      </c>
      <c r="G1199" s="255">
        <v>2708011</v>
      </c>
      <c r="H1199" s="120" t="str">
        <f>IF(G1199="","",VLOOKUP(G1199,ARANCEL!$B$5:$D$121,2,FALSE))</f>
        <v xml:space="preserve">MODELO DE ESTUDIO </v>
      </c>
      <c r="I1199" s="121" t="s">
        <v>702</v>
      </c>
      <c r="J1199" s="119">
        <v>2</v>
      </c>
      <c r="K1199" s="122">
        <f>IF(G1199="","",VLOOKUP(G1199,ARANCEL!$B$5:$D$121,3,FALSE)*J1199)</f>
        <v>3014</v>
      </c>
      <c r="L1199" s="1229" t="s">
        <v>3438</v>
      </c>
      <c r="M1199" s="1229">
        <v>4500220760</v>
      </c>
      <c r="N1199" s="1229">
        <v>8605</v>
      </c>
      <c r="O1199" s="429"/>
    </row>
    <row r="1200" spans="1:15" s="430" customFormat="1" ht="18" customHeight="1" x14ac:dyDescent="0.25">
      <c r="A1200" s="255" t="s">
        <v>305</v>
      </c>
      <c r="B1200" s="254">
        <v>41815</v>
      </c>
      <c r="C1200" s="257" t="s">
        <v>962</v>
      </c>
      <c r="D1200" s="255" t="s">
        <v>716</v>
      </c>
      <c r="E1200" s="258">
        <v>10217554</v>
      </c>
      <c r="F1200" s="255">
        <v>26970982</v>
      </c>
      <c r="G1200" s="255">
        <v>2708011</v>
      </c>
      <c r="H1200" s="120" t="str">
        <f>IF(G1200="","",VLOOKUP(G1200,ARANCEL!$B$5:$D$121,2,FALSE))</f>
        <v xml:space="preserve">MODELO DE ESTUDIO </v>
      </c>
      <c r="I1200" s="121" t="s">
        <v>347</v>
      </c>
      <c r="J1200" s="119">
        <v>2</v>
      </c>
      <c r="K1200" s="122">
        <f>IF(G1200="","",VLOOKUP(G1200,ARANCEL!$B$5:$D$121,3,FALSE)*J1200)</f>
        <v>3014</v>
      </c>
      <c r="L1200" s="1229" t="s">
        <v>5742</v>
      </c>
      <c r="M1200" s="1229">
        <v>4500239314</v>
      </c>
      <c r="N1200" s="1229" t="s">
        <v>5750</v>
      </c>
      <c r="O1200" s="429"/>
    </row>
    <row r="1201" spans="1:15" s="430" customFormat="1" ht="18" customHeight="1" x14ac:dyDescent="0.25">
      <c r="A1201" s="255" t="s">
        <v>305</v>
      </c>
      <c r="B1201" s="254">
        <v>41977</v>
      </c>
      <c r="C1201" s="257" t="s">
        <v>962</v>
      </c>
      <c r="D1201" s="255" t="s">
        <v>716</v>
      </c>
      <c r="E1201" s="258">
        <v>10292552</v>
      </c>
      <c r="F1201" s="255">
        <v>29868632</v>
      </c>
      <c r="G1201" s="255">
        <v>2708011</v>
      </c>
      <c r="H1201" s="120" t="str">
        <f>IF(G1201="","",VLOOKUP(G1201,ARANCEL!$B$5:$D$121,2,FALSE))</f>
        <v xml:space="preserve">MODELO DE ESTUDIO </v>
      </c>
      <c r="I1201" s="121" t="s">
        <v>347</v>
      </c>
      <c r="J1201" s="119">
        <v>2</v>
      </c>
      <c r="K1201" s="122">
        <f>IF(G1201="","",VLOOKUP(G1201,ARANCEL!$B$5:$D$121,3,FALSE)*J1201)</f>
        <v>3014</v>
      </c>
      <c r="L1201" s="1349" t="s">
        <v>9431</v>
      </c>
      <c r="M1201" s="1349">
        <v>4500269103</v>
      </c>
      <c r="N1201" s="1349" t="s">
        <v>9457</v>
      </c>
      <c r="O1201" s="429"/>
    </row>
    <row r="1202" spans="1:15" s="433" customFormat="1" ht="18" customHeight="1" x14ac:dyDescent="0.25">
      <c r="A1202" s="255" t="s">
        <v>305</v>
      </c>
      <c r="B1202" s="254">
        <v>41782</v>
      </c>
      <c r="C1202" s="257" t="s">
        <v>4674</v>
      </c>
      <c r="D1202" s="255" t="s">
        <v>54</v>
      </c>
      <c r="E1202" s="258">
        <v>10200025</v>
      </c>
      <c r="F1202" s="255" t="s">
        <v>4675</v>
      </c>
      <c r="G1202" s="255">
        <v>2704003</v>
      </c>
      <c r="H1202" s="120" t="str">
        <f>IF(G1202="","",VLOOKUP(G1202,ARANCEL!$B$5:$D$121,2,FALSE))</f>
        <v xml:space="preserve">CORONA PERIFERICA CON PERNO MUÑON COLADO </v>
      </c>
      <c r="I1202" s="121" t="s">
        <v>749</v>
      </c>
      <c r="J1202" s="119">
        <v>2</v>
      </c>
      <c r="K1202" s="122">
        <f>IF(G1202="","",VLOOKUP(G1202,ARANCEL!$B$5:$D$121,3,FALSE)*J1202)</f>
        <v>65224</v>
      </c>
      <c r="L1202" s="1229" t="s">
        <v>5292</v>
      </c>
      <c r="M1202" s="1229">
        <v>4500235335</v>
      </c>
      <c r="N1202" s="1229">
        <v>9392</v>
      </c>
      <c r="O1202" s="432"/>
    </row>
    <row r="1203" spans="1:15" s="433" customFormat="1" ht="18" customHeight="1" x14ac:dyDescent="0.25">
      <c r="A1203" s="255" t="s">
        <v>305</v>
      </c>
      <c r="B1203" s="254">
        <v>41782</v>
      </c>
      <c r="C1203" s="257" t="s">
        <v>4674</v>
      </c>
      <c r="D1203" s="255" t="s">
        <v>54</v>
      </c>
      <c r="E1203" s="258">
        <v>10200025</v>
      </c>
      <c r="F1203" s="255" t="s">
        <v>4675</v>
      </c>
      <c r="G1203" s="255">
        <v>2704003</v>
      </c>
      <c r="H1203" s="120" t="str">
        <f>IF(G1203="","",VLOOKUP(G1203,ARANCEL!$B$5:$D$121,2,FALSE))</f>
        <v xml:space="preserve">CORONA PERIFERICA CON PERNO MUÑON COLADO </v>
      </c>
      <c r="I1203" s="121" t="s">
        <v>342</v>
      </c>
      <c r="J1203" s="119">
        <v>1</v>
      </c>
      <c r="K1203" s="122">
        <f>IF(G1203="","",VLOOKUP(G1203,ARANCEL!$B$5:$D$121,3,FALSE)*J1203)</f>
        <v>32612</v>
      </c>
      <c r="L1203" s="1229" t="s">
        <v>5292</v>
      </c>
      <c r="M1203" s="1229">
        <v>4500235335</v>
      </c>
      <c r="N1203" s="1229">
        <v>9392</v>
      </c>
      <c r="O1203" s="432"/>
    </row>
    <row r="1204" spans="1:15" s="435" customFormat="1" ht="18" customHeight="1" x14ac:dyDescent="0.25">
      <c r="A1204" s="255" t="s">
        <v>305</v>
      </c>
      <c r="B1204" s="254">
        <v>41795</v>
      </c>
      <c r="C1204" s="257" t="s">
        <v>888</v>
      </c>
      <c r="D1204" s="255" t="s">
        <v>52</v>
      </c>
      <c r="E1204" s="258">
        <v>10206826</v>
      </c>
      <c r="F1204" s="255">
        <v>26817373</v>
      </c>
      <c r="G1204" s="255">
        <v>2706007</v>
      </c>
      <c r="H1204" s="120" t="str">
        <f>IF(G1204="","",VLOOKUP(G1204,ARANCEL!$B$5:$D$121,2,FALSE))</f>
        <v>REPARACION COMPLEJA MAS DE 2 PIEZAS</v>
      </c>
      <c r="I1204" s="121" t="s">
        <v>331</v>
      </c>
      <c r="J1204" s="119">
        <v>1</v>
      </c>
      <c r="K1204" s="122">
        <f>IF(G1204="","",VLOOKUP(G1204,ARANCEL!$B$5:$D$121,3,FALSE)*J1204)</f>
        <v>8906</v>
      </c>
      <c r="L1204" s="1229" t="s">
        <v>5742</v>
      </c>
      <c r="M1204" s="1229">
        <v>4500239302</v>
      </c>
      <c r="N1204" s="1229" t="s">
        <v>5748</v>
      </c>
      <c r="O1204" s="434"/>
    </row>
    <row r="1205" spans="1:15" s="435" customFormat="1" ht="18" customHeight="1" x14ac:dyDescent="0.25">
      <c r="A1205" s="255" t="s">
        <v>305</v>
      </c>
      <c r="B1205" s="254">
        <v>41871</v>
      </c>
      <c r="C1205" s="257" t="s">
        <v>6488</v>
      </c>
      <c r="D1205" s="255" t="s">
        <v>58</v>
      </c>
      <c r="E1205" s="258">
        <v>10244421</v>
      </c>
      <c r="F1205" s="255">
        <v>27832225</v>
      </c>
      <c r="G1205" s="255">
        <v>2704003</v>
      </c>
      <c r="H1205" s="120" t="str">
        <f>IF(G1205="","",VLOOKUP(G1205,ARANCEL!$B$5:$D$121,2,FALSE))</f>
        <v xml:space="preserve">CORONA PERIFERICA CON PERNO MUÑON COLADO </v>
      </c>
      <c r="I1205" s="121" t="s">
        <v>322</v>
      </c>
      <c r="J1205" s="119">
        <v>1</v>
      </c>
      <c r="K1205" s="122">
        <f>IF(G1205="","",VLOOKUP(G1205,ARANCEL!$B$5:$D$121,3,FALSE)*J1205)</f>
        <v>32612</v>
      </c>
      <c r="L1205" s="1229" t="s">
        <v>6905</v>
      </c>
      <c r="M1205" s="1229">
        <v>4500249664</v>
      </c>
      <c r="N1205" s="1229" t="s">
        <v>7114</v>
      </c>
      <c r="O1205" s="434"/>
    </row>
    <row r="1206" spans="1:15" s="435" customFormat="1" ht="18" customHeight="1" x14ac:dyDescent="0.25">
      <c r="A1206" s="255" t="s">
        <v>305</v>
      </c>
      <c r="B1206" s="254">
        <v>41862</v>
      </c>
      <c r="C1206" s="257" t="s">
        <v>6346</v>
      </c>
      <c r="D1206" s="255" t="s">
        <v>58</v>
      </c>
      <c r="E1206" s="258">
        <v>10240409</v>
      </c>
      <c r="F1206" s="255">
        <v>27832225</v>
      </c>
      <c r="G1206" s="255">
        <v>2704005</v>
      </c>
      <c r="H1206" s="120" t="str">
        <f>IF(G1206="","",VLOOKUP(G1206,ARANCEL!$B$5:$D$121,2,FALSE))</f>
        <v>PROVISORIO</v>
      </c>
      <c r="I1206" s="121" t="s">
        <v>322</v>
      </c>
      <c r="J1206" s="119">
        <v>1</v>
      </c>
      <c r="K1206" s="122">
        <f>IF(G1206="","",VLOOKUP(G1206,ARANCEL!$B$5:$D$121,3,FALSE)*J1206)</f>
        <v>3250</v>
      </c>
      <c r="L1206" s="1229" t="s">
        <v>6905</v>
      </c>
      <c r="M1206" s="1229">
        <v>4500249664</v>
      </c>
      <c r="N1206" s="1229" t="s">
        <v>7114</v>
      </c>
      <c r="O1206" s="434"/>
    </row>
    <row r="1207" spans="1:15" s="435" customFormat="1" ht="18" customHeight="1" x14ac:dyDescent="0.25">
      <c r="A1207" s="339" t="s">
        <v>313</v>
      </c>
      <c r="B1207" s="254">
        <v>41764</v>
      </c>
      <c r="C1207" s="257" t="s">
        <v>4305</v>
      </c>
      <c r="D1207" s="255" t="s">
        <v>706</v>
      </c>
      <c r="E1207" s="258">
        <v>10193538</v>
      </c>
      <c r="F1207" s="255">
        <v>26240277</v>
      </c>
      <c r="G1207" s="255">
        <v>2708011</v>
      </c>
      <c r="H1207" s="120" t="str">
        <f>IF(G1207="","",VLOOKUP(G1207,ARANCEL!$B$5:$D$121,2,FALSE))</f>
        <v xml:space="preserve">MODELO DE ESTUDIO </v>
      </c>
      <c r="I1207" s="121"/>
      <c r="J1207" s="119">
        <v>1</v>
      </c>
      <c r="K1207" s="122">
        <f>IF(G1207="","",VLOOKUP(G1207,ARANCEL!$B$5:$D$121,3,FALSE)*J1207)</f>
        <v>1507</v>
      </c>
      <c r="L1207" s="1229" t="s">
        <v>4612</v>
      </c>
      <c r="M1207" s="1229">
        <v>4500229959</v>
      </c>
      <c r="N1207" s="1229">
        <v>9177</v>
      </c>
      <c r="O1207" s="434"/>
    </row>
    <row r="1208" spans="1:15" s="433" customFormat="1" ht="18" customHeight="1" x14ac:dyDescent="0.25">
      <c r="A1208" s="255" t="s">
        <v>305</v>
      </c>
      <c r="B1208" s="254">
        <v>41764</v>
      </c>
      <c r="C1208" s="257" t="s">
        <v>4305</v>
      </c>
      <c r="D1208" s="255" t="s">
        <v>706</v>
      </c>
      <c r="E1208" s="258">
        <v>10193538</v>
      </c>
      <c r="F1208" s="255">
        <v>26240277</v>
      </c>
      <c r="G1208" s="255">
        <v>2707001</v>
      </c>
      <c r="H1208" s="120" t="str">
        <f>IF(G1208="","",VLOOKUP(G1208,ARANCEL!$B$5:$D$121,2,FALSE))</f>
        <v xml:space="preserve">PLANO DE RELAJACION </v>
      </c>
      <c r="I1208" s="121" t="s">
        <v>306</v>
      </c>
      <c r="J1208" s="119">
        <v>1</v>
      </c>
      <c r="K1208" s="122">
        <f>IF(G1208="","",VLOOKUP(G1208,ARANCEL!$B$5:$D$121,3,FALSE)*J1208)</f>
        <v>9221</v>
      </c>
      <c r="L1208" s="1229" t="s">
        <v>4612</v>
      </c>
      <c r="M1208" s="1229">
        <v>4500229959</v>
      </c>
      <c r="N1208" s="1229">
        <v>9177</v>
      </c>
      <c r="O1208" s="432"/>
    </row>
    <row r="1209" spans="1:15" s="433" customFormat="1" ht="18" customHeight="1" x14ac:dyDescent="0.25">
      <c r="A1209" s="255" t="s">
        <v>305</v>
      </c>
      <c r="B1209" s="256">
        <v>42009</v>
      </c>
      <c r="C1209" s="257" t="s">
        <v>9252</v>
      </c>
      <c r="D1209" s="255" t="s">
        <v>52</v>
      </c>
      <c r="E1209" s="258">
        <v>10304324</v>
      </c>
      <c r="F1209" s="255">
        <v>30349431</v>
      </c>
      <c r="G1209" s="255">
        <v>2704005</v>
      </c>
      <c r="H1209" s="120" t="str">
        <f>IF(G1209="","",VLOOKUP(G1209,ARANCEL!$B$5:$D$121,2,FALSE))</f>
        <v>PROVISORIO</v>
      </c>
      <c r="I1209" s="121" t="s">
        <v>622</v>
      </c>
      <c r="J1209" s="119">
        <v>2</v>
      </c>
      <c r="K1209" s="122">
        <f>IF(G1209="","",VLOOKUP(G1209,ARANCEL!$B$5:$D$121,3,FALSE)*J1209)</f>
        <v>6500</v>
      </c>
      <c r="L1209" s="1349" t="s">
        <v>9431</v>
      </c>
      <c r="M1209" s="1349">
        <v>4500269103</v>
      </c>
      <c r="N1209" s="1349" t="s">
        <v>9457</v>
      </c>
      <c r="O1209" s="432"/>
    </row>
    <row r="1210" spans="1:15" s="439" customFormat="1" ht="18" customHeight="1" x14ac:dyDescent="0.25">
      <c r="A1210" s="255" t="s">
        <v>305</v>
      </c>
      <c r="B1210" s="256">
        <v>42020</v>
      </c>
      <c r="C1210" s="257" t="s">
        <v>9252</v>
      </c>
      <c r="D1210" s="255" t="s">
        <v>52</v>
      </c>
      <c r="E1210" s="258">
        <v>10308848</v>
      </c>
      <c r="F1210" s="255">
        <v>30349431</v>
      </c>
      <c r="G1210" s="255">
        <v>2704008</v>
      </c>
      <c r="H1210" s="120" t="str">
        <f>IF(G1210="","",VLOOKUP(G1210,ARANCEL!$B$5:$D$121,2,FALSE))</f>
        <v>PILAR, INSERCION O PUNTO DE APOYO CON PERNO MUÑON</v>
      </c>
      <c r="I1210" s="121" t="s">
        <v>618</v>
      </c>
      <c r="J1210" s="119">
        <v>1</v>
      </c>
      <c r="K1210" s="122">
        <f>IF(G1210="","",VLOOKUP(G1210,ARANCEL!$B$5:$D$121,3,FALSE)*J1210)</f>
        <v>32612</v>
      </c>
      <c r="L1210" s="1235" t="str">
        <f>IF(E1210="","","IMPAGO")</f>
        <v>IMPAGO</v>
      </c>
      <c r="M1210" s="1235" t="str">
        <f>IF(L1210="IMPAGO","SIN O.C.","")</f>
        <v>SIN O.C.</v>
      </c>
      <c r="N1210" s="1235" t="str">
        <f>IF(L1210="IMPAGO","SIN FACT.","")</f>
        <v>SIN FACT.</v>
      </c>
      <c r="O1210" s="438"/>
    </row>
    <row r="1211" spans="1:15" s="439" customFormat="1" ht="18" customHeight="1" x14ac:dyDescent="0.25">
      <c r="A1211" s="255" t="s">
        <v>305</v>
      </c>
      <c r="B1211" s="256">
        <v>42020</v>
      </c>
      <c r="C1211" s="257" t="s">
        <v>9252</v>
      </c>
      <c r="D1211" s="255" t="s">
        <v>52</v>
      </c>
      <c r="E1211" s="258">
        <v>10308848</v>
      </c>
      <c r="F1211" s="255">
        <v>30349431</v>
      </c>
      <c r="G1211" s="255">
        <v>2704010</v>
      </c>
      <c r="H1211" s="120" t="str">
        <f>IF(G1211="","",VLOOKUP(G1211,ARANCEL!$B$5:$D$121,2,FALSE))</f>
        <v xml:space="preserve">PILAR, INSERCION O PUNTO DE APOYO CON INCRUSTACION </v>
      </c>
      <c r="I1211" s="121" t="s">
        <v>335</v>
      </c>
      <c r="J1211" s="119">
        <v>1</v>
      </c>
      <c r="K1211" s="122">
        <f>IF(G1211="","",VLOOKUP(G1211,ARANCEL!$B$5:$D$121,3,FALSE)*J1211)</f>
        <v>15181</v>
      </c>
      <c r="L1211" s="1235" t="str">
        <f>IF(E1211="","","IMPAGO")</f>
        <v>IMPAGO</v>
      </c>
      <c r="M1211" s="1235" t="str">
        <f>IF(L1211="IMPAGO","SIN O.C.","")</f>
        <v>SIN O.C.</v>
      </c>
      <c r="N1211" s="1235" t="str">
        <f>IF(L1211="IMPAGO","SIN FACT.","")</f>
        <v>SIN FACT.</v>
      </c>
      <c r="O1211" s="438"/>
    </row>
    <row r="1212" spans="1:15" s="439" customFormat="1" ht="18" customHeight="1" x14ac:dyDescent="0.25">
      <c r="A1212" s="255" t="s">
        <v>305</v>
      </c>
      <c r="B1212" s="256">
        <v>42020</v>
      </c>
      <c r="C1212" s="257" t="s">
        <v>9252</v>
      </c>
      <c r="D1212" s="255" t="s">
        <v>52</v>
      </c>
      <c r="E1212" s="258">
        <v>10308848</v>
      </c>
      <c r="F1212" s="255">
        <v>30349431</v>
      </c>
      <c r="G1212" s="255">
        <v>2704012</v>
      </c>
      <c r="H1212" s="120" t="str">
        <f>IF(G1212="","",VLOOKUP(G1212,ARANCEL!$B$5:$D$121,2,FALSE))</f>
        <v xml:space="preserve">INTERMEDIARIO O PONTICO </v>
      </c>
      <c r="I1212" s="121" t="s">
        <v>308</v>
      </c>
      <c r="J1212" s="119">
        <v>1</v>
      </c>
      <c r="K1212" s="122">
        <f>IF(G1212="","",VLOOKUP(G1212,ARANCEL!$B$5:$D$121,3,FALSE)*J1212)</f>
        <v>25122</v>
      </c>
      <c r="L1212" s="1235" t="str">
        <f>IF(E1212="","","IMPAGO")</f>
        <v>IMPAGO</v>
      </c>
      <c r="M1212" s="1235" t="str">
        <f>IF(L1212="IMPAGO","SIN O.C.","")</f>
        <v>SIN O.C.</v>
      </c>
      <c r="N1212" s="1235" t="str">
        <f>IF(L1212="IMPAGO","SIN FACT.","")</f>
        <v>SIN FACT.</v>
      </c>
      <c r="O1212" s="438"/>
    </row>
    <row r="1213" spans="1:15" s="439" customFormat="1" ht="18" customHeight="1" x14ac:dyDescent="0.25">
      <c r="A1213" s="255" t="s">
        <v>305</v>
      </c>
      <c r="B1213" s="254">
        <v>41708</v>
      </c>
      <c r="C1213" s="257" t="s">
        <v>3251</v>
      </c>
      <c r="D1213" s="255" t="s">
        <v>55</v>
      </c>
      <c r="E1213" s="258">
        <v>10179988</v>
      </c>
      <c r="F1213" s="255">
        <v>25319535</v>
      </c>
      <c r="G1213" s="255">
        <v>2704003</v>
      </c>
      <c r="H1213" s="120" t="str">
        <f>IF(G1213="","",VLOOKUP(G1213,ARANCEL!$B$5:$D$121,2,FALSE))</f>
        <v xml:space="preserve">CORONA PERIFERICA CON PERNO MUÑON COLADO </v>
      </c>
      <c r="I1213" s="121" t="s">
        <v>322</v>
      </c>
      <c r="J1213" s="119">
        <v>1</v>
      </c>
      <c r="K1213" s="122">
        <f>IF(G1213="","",VLOOKUP(G1213,ARANCEL!$B$5:$D$121,3,FALSE)*J1213)</f>
        <v>32612</v>
      </c>
      <c r="L1213" s="1229" t="s">
        <v>3058</v>
      </c>
      <c r="M1213" s="1229">
        <v>4500225619</v>
      </c>
      <c r="N1213" s="1229">
        <v>8903</v>
      </c>
      <c r="O1213" s="438"/>
    </row>
    <row r="1214" spans="1:15" s="439" customFormat="1" ht="18" customHeight="1" x14ac:dyDescent="0.25">
      <c r="A1214" s="255" t="s">
        <v>313</v>
      </c>
      <c r="B1214" s="254">
        <v>41710</v>
      </c>
      <c r="C1214" s="257" t="s">
        <v>3251</v>
      </c>
      <c r="D1214" s="255" t="s">
        <v>55</v>
      </c>
      <c r="E1214" s="258">
        <v>10180595</v>
      </c>
      <c r="F1214" s="255">
        <v>25319535</v>
      </c>
      <c r="G1214" s="255">
        <v>2704005</v>
      </c>
      <c r="H1214" s="120" t="str">
        <f>IF(G1214="","",VLOOKUP(G1214,ARANCEL!$B$5:$D$121,2,FALSE))</f>
        <v>PROVISORIO</v>
      </c>
      <c r="I1214" s="121"/>
      <c r="J1214" s="119">
        <v>1</v>
      </c>
      <c r="K1214" s="122">
        <f>IF(G1214="","",VLOOKUP(G1214,ARANCEL!$B$5:$D$121,3,FALSE)*J1214)</f>
        <v>3250</v>
      </c>
      <c r="L1214" s="1229" t="s">
        <v>3058</v>
      </c>
      <c r="M1214" s="1229">
        <v>4500225620</v>
      </c>
      <c r="N1214" s="1229">
        <v>8905</v>
      </c>
      <c r="O1214" s="438"/>
    </row>
    <row r="1215" spans="1:15" s="439" customFormat="1" ht="18" customHeight="1" x14ac:dyDescent="0.25">
      <c r="A1215" s="255" t="s">
        <v>313</v>
      </c>
      <c r="B1215" s="254">
        <v>41710</v>
      </c>
      <c r="C1215" s="257" t="s">
        <v>3251</v>
      </c>
      <c r="D1215" s="255" t="s">
        <v>55</v>
      </c>
      <c r="E1215" s="258">
        <v>10180595</v>
      </c>
      <c r="F1215" s="255">
        <v>25319535</v>
      </c>
      <c r="G1215" s="255">
        <v>2704003</v>
      </c>
      <c r="H1215" s="120" t="str">
        <f>IF(G1215="","",VLOOKUP(G1215,ARANCEL!$B$5:$D$121,2,FALSE))</f>
        <v xml:space="preserve">CORONA PERIFERICA CON PERNO MUÑON COLADO </v>
      </c>
      <c r="I1215" s="121"/>
      <c r="J1215" s="169">
        <v>1</v>
      </c>
      <c r="K1215" s="122">
        <f>IF(G1215="","",VLOOKUP(G1215,ARANCEL!$B$5:$D$121,3,FALSE)*J1215)</f>
        <v>32612</v>
      </c>
      <c r="L1215" s="1235" t="str">
        <f>IF(E1215="","","IMPAGO")</f>
        <v>IMPAGO</v>
      </c>
      <c r="M1215" s="1235" t="str">
        <f>IF(L1215="IMPAGO","SIN O.C.","")</f>
        <v>SIN O.C.</v>
      </c>
      <c r="N1215" s="1235" t="str">
        <f>IF(L1215="IMPAGO","SIN FACT.","")</f>
        <v>SIN FACT.</v>
      </c>
      <c r="O1215" s="438"/>
    </row>
    <row r="1216" spans="1:15" s="439" customFormat="1" ht="18" customHeight="1" x14ac:dyDescent="0.25">
      <c r="A1216" s="255" t="s">
        <v>305</v>
      </c>
      <c r="B1216" s="254">
        <v>41743</v>
      </c>
      <c r="C1216" s="257" t="s">
        <v>3251</v>
      </c>
      <c r="D1216" s="255" t="s">
        <v>55</v>
      </c>
      <c r="E1216" s="258">
        <v>10188575</v>
      </c>
      <c r="F1216" s="255">
        <v>24865379</v>
      </c>
      <c r="G1216" s="255">
        <v>2705003</v>
      </c>
      <c r="H1216" s="120" t="str">
        <f>IF(G1216="","",VLOOKUP(G1216,ARANCEL!$B$5:$D$121,2,FALSE))</f>
        <v>INCRUSTACION ESTETICA (ART-GLASS O CERAMICA)</v>
      </c>
      <c r="I1216" s="121" t="s">
        <v>326</v>
      </c>
      <c r="J1216" s="119">
        <v>1</v>
      </c>
      <c r="K1216" s="122">
        <f>IF(G1216="","",VLOOKUP(G1216,ARANCEL!$B$5:$D$121,3,FALSE)*J1216)</f>
        <v>15676</v>
      </c>
      <c r="L1216" s="1229" t="s">
        <v>4612</v>
      </c>
      <c r="M1216" s="1229">
        <v>4500229950</v>
      </c>
      <c r="N1216" s="1229">
        <v>9173</v>
      </c>
      <c r="O1216" s="438"/>
    </row>
    <row r="1217" spans="1:15" s="439" customFormat="1" ht="18" customHeight="1" x14ac:dyDescent="0.25">
      <c r="A1217" s="255" t="s">
        <v>305</v>
      </c>
      <c r="B1217" s="254">
        <v>41823</v>
      </c>
      <c r="C1217" s="257" t="s">
        <v>5507</v>
      </c>
      <c r="D1217" s="255" t="s">
        <v>52</v>
      </c>
      <c r="E1217" s="258">
        <v>10220724</v>
      </c>
      <c r="F1217" s="255">
        <v>27304221</v>
      </c>
      <c r="G1217" s="255">
        <v>2704005</v>
      </c>
      <c r="H1217" s="120" t="str">
        <f>IF(G1217="","",VLOOKUP(G1217,ARANCEL!$B$5:$D$121,2,FALSE))</f>
        <v>PROVISORIO</v>
      </c>
      <c r="I1217" s="121" t="s">
        <v>335</v>
      </c>
      <c r="J1217" s="119">
        <v>1</v>
      </c>
      <c r="K1217" s="122">
        <f>IF(G1217="","",VLOOKUP(G1217,ARANCEL!$B$5:$D$121,3,FALSE)*J1217)</f>
        <v>3250</v>
      </c>
      <c r="L1217" s="1229" t="s">
        <v>6017</v>
      </c>
      <c r="M1217" s="1229">
        <v>4500243244</v>
      </c>
      <c r="N1217" s="1229">
        <v>9785</v>
      </c>
      <c r="O1217" s="438"/>
    </row>
    <row r="1218" spans="1:15" s="439" customFormat="1" ht="18" customHeight="1" x14ac:dyDescent="0.25">
      <c r="A1218" s="255" t="s">
        <v>305</v>
      </c>
      <c r="B1218" s="254">
        <v>41845</v>
      </c>
      <c r="C1218" s="257" t="s">
        <v>5507</v>
      </c>
      <c r="D1218" s="255" t="s">
        <v>52</v>
      </c>
      <c r="E1218" s="258">
        <v>10230726</v>
      </c>
      <c r="F1218" s="255">
        <v>27304221</v>
      </c>
      <c r="G1218" s="255">
        <v>2704003</v>
      </c>
      <c r="H1218" s="120" t="str">
        <f>IF(G1218="","",VLOOKUP(G1218,ARANCEL!$B$5:$D$121,2,FALSE))</f>
        <v xml:space="preserve">CORONA PERIFERICA CON PERNO MUÑON COLADO </v>
      </c>
      <c r="I1218" s="121" t="s">
        <v>335</v>
      </c>
      <c r="J1218" s="119">
        <v>1</v>
      </c>
      <c r="K1218" s="122">
        <f>IF(G1218="","",VLOOKUP(G1218,ARANCEL!$B$5:$D$121,3,FALSE)*J1218)</f>
        <v>32612</v>
      </c>
      <c r="L1218" s="1229" t="s">
        <v>6017</v>
      </c>
      <c r="M1218" s="1229">
        <v>4500245416</v>
      </c>
      <c r="N1218" s="1229">
        <v>9805</v>
      </c>
      <c r="O1218" s="438"/>
    </row>
    <row r="1219" spans="1:15" s="433" customFormat="1" ht="18" customHeight="1" x14ac:dyDescent="0.25">
      <c r="A1219" s="255" t="s">
        <v>305</v>
      </c>
      <c r="B1219" s="254">
        <v>41788</v>
      </c>
      <c r="C1219" s="257" t="s">
        <v>4794</v>
      </c>
      <c r="D1219" s="255" t="s">
        <v>811</v>
      </c>
      <c r="E1219" s="258">
        <v>10202367</v>
      </c>
      <c r="F1219" s="255">
        <v>22655081</v>
      </c>
      <c r="G1219" s="255">
        <v>2705003</v>
      </c>
      <c r="H1219" s="120" t="str">
        <f>IF(G1219="","",VLOOKUP(G1219,ARANCEL!$B$5:$D$121,2,FALSE))</f>
        <v>INCRUSTACION ESTETICA (ART-GLASS O CERAMICA)</v>
      </c>
      <c r="I1219" s="121" t="s">
        <v>308</v>
      </c>
      <c r="J1219" s="119">
        <v>1</v>
      </c>
      <c r="K1219" s="122">
        <f>IF(G1219="","",VLOOKUP(G1219,ARANCEL!$B$5:$D$121,3,FALSE)*J1219)</f>
        <v>15676</v>
      </c>
      <c r="L1219" s="1229" t="s">
        <v>5292</v>
      </c>
      <c r="M1219" s="1229">
        <v>4500235321</v>
      </c>
      <c r="N1219" s="1229">
        <v>9404</v>
      </c>
      <c r="O1219" s="432"/>
    </row>
    <row r="1220" spans="1:15" s="439" customFormat="1" ht="18" customHeight="1" x14ac:dyDescent="0.25">
      <c r="A1220" s="255" t="s">
        <v>305</v>
      </c>
      <c r="B1220" s="254">
        <v>41772</v>
      </c>
      <c r="C1220" s="257" t="s">
        <v>4541</v>
      </c>
      <c r="D1220" s="255" t="s">
        <v>63</v>
      </c>
      <c r="E1220" s="258">
        <v>10198001</v>
      </c>
      <c r="F1220" s="255">
        <v>25744287</v>
      </c>
      <c r="G1220" s="255">
        <v>2708011</v>
      </c>
      <c r="H1220" s="120" t="str">
        <f>IF(G1220="","",VLOOKUP(G1220,ARANCEL!$B$5:$D$121,2,FALSE))</f>
        <v xml:space="preserve">MODELO DE ESTUDIO </v>
      </c>
      <c r="I1220" s="121" t="s">
        <v>347</v>
      </c>
      <c r="J1220" s="119">
        <v>2</v>
      </c>
      <c r="K1220" s="122">
        <f>IF(G1220="","",VLOOKUP(G1220,ARANCEL!$B$5:$D$121,3,FALSE)*J1220)</f>
        <v>3014</v>
      </c>
      <c r="L1220" s="1229" t="s">
        <v>5292</v>
      </c>
      <c r="M1220" s="1229">
        <v>4500235338</v>
      </c>
      <c r="N1220" s="1229">
        <v>9393</v>
      </c>
      <c r="O1220" s="438"/>
    </row>
    <row r="1221" spans="1:15" s="439" customFormat="1" ht="18" customHeight="1" x14ac:dyDescent="0.25">
      <c r="A1221" s="255" t="s">
        <v>305</v>
      </c>
      <c r="B1221" s="254">
        <v>41795</v>
      </c>
      <c r="C1221" s="257" t="s">
        <v>4916</v>
      </c>
      <c r="D1221" s="255" t="s">
        <v>52</v>
      </c>
      <c r="E1221" s="258">
        <v>10205225</v>
      </c>
      <c r="F1221" s="255">
        <v>26756993</v>
      </c>
      <c r="G1221" s="255">
        <v>2705003</v>
      </c>
      <c r="H1221" s="120" t="str">
        <f>IF(G1221="","",VLOOKUP(G1221,ARANCEL!$B$5:$D$121,2,FALSE))</f>
        <v>INCRUSTACION ESTETICA (ART-GLASS O CERAMICA)</v>
      </c>
      <c r="I1221" s="121" t="s">
        <v>326</v>
      </c>
      <c r="J1221" s="119">
        <v>1</v>
      </c>
      <c r="K1221" s="122">
        <f>IF(G1221="","",VLOOKUP(G1221,ARANCEL!$B$5:$D$121,3,FALSE)*J1221)</f>
        <v>15676</v>
      </c>
      <c r="L1221" s="1229" t="s">
        <v>5292</v>
      </c>
      <c r="M1221" s="1229">
        <v>4500236749</v>
      </c>
      <c r="N1221" s="1229">
        <v>9459</v>
      </c>
      <c r="O1221" s="438"/>
    </row>
    <row r="1222" spans="1:15" s="439" customFormat="1" ht="18" customHeight="1" x14ac:dyDescent="0.25">
      <c r="A1222" s="255" t="s">
        <v>305</v>
      </c>
      <c r="B1222" s="254">
        <v>41914</v>
      </c>
      <c r="C1222" s="257" t="s">
        <v>886</v>
      </c>
      <c r="D1222" s="255" t="s">
        <v>49</v>
      </c>
      <c r="E1222" s="258">
        <v>10258675</v>
      </c>
      <c r="F1222" s="255">
        <v>28608648</v>
      </c>
      <c r="G1222" s="255">
        <v>2705003</v>
      </c>
      <c r="H1222" s="120" t="str">
        <f>IF(G1222="","",VLOOKUP(G1222,ARANCEL!$B$5:$D$121,2,FALSE))</f>
        <v>INCRUSTACION ESTETICA (ART-GLASS O CERAMICA)</v>
      </c>
      <c r="I1222" s="121" t="s">
        <v>322</v>
      </c>
      <c r="J1222" s="119">
        <v>1</v>
      </c>
      <c r="K1222" s="122">
        <f>IF(G1222="","",VLOOKUP(G1222,ARANCEL!$B$5:$D$121,3,FALSE)*J1222)</f>
        <v>15676</v>
      </c>
      <c r="L1222" s="1229" t="s">
        <v>7548</v>
      </c>
      <c r="M1222" s="1229">
        <v>4500255196</v>
      </c>
      <c r="N1222" s="1229" t="s">
        <v>7565</v>
      </c>
      <c r="O1222" s="438"/>
    </row>
    <row r="1223" spans="1:15" s="439" customFormat="1" ht="18" customHeight="1" x14ac:dyDescent="0.25">
      <c r="A1223" s="255" t="s">
        <v>305</v>
      </c>
      <c r="B1223" s="254">
        <v>41872</v>
      </c>
      <c r="C1223" s="257" t="s">
        <v>6574</v>
      </c>
      <c r="D1223" s="255" t="s">
        <v>3328</v>
      </c>
      <c r="E1223" s="258">
        <v>10246624</v>
      </c>
      <c r="F1223" s="255">
        <v>27293122</v>
      </c>
      <c r="G1223" s="255">
        <v>2708011</v>
      </c>
      <c r="H1223" s="120" t="str">
        <f>IF(G1223="","",VLOOKUP(G1223,ARANCEL!$B$5:$D$121,2,FALSE))</f>
        <v xml:space="preserve">MODELO DE ESTUDIO </v>
      </c>
      <c r="I1223" s="121" t="s">
        <v>347</v>
      </c>
      <c r="J1223" s="119">
        <v>2</v>
      </c>
      <c r="K1223" s="122">
        <f>IF(G1223="","",VLOOKUP(G1223,ARANCEL!$B$5:$D$121,3,FALSE)*J1223)</f>
        <v>3014</v>
      </c>
      <c r="L1223" s="1229" t="s">
        <v>6905</v>
      </c>
      <c r="M1223" s="1229">
        <v>4500249664</v>
      </c>
      <c r="N1223" s="1229" t="s">
        <v>7114</v>
      </c>
      <c r="O1223" s="438"/>
    </row>
    <row r="1224" spans="1:15" s="439" customFormat="1" ht="18" customHeight="1" x14ac:dyDescent="0.25">
      <c r="A1224" s="255" t="s">
        <v>606</v>
      </c>
      <c r="B1224" s="254">
        <v>41628</v>
      </c>
      <c r="C1224" s="257" t="s">
        <v>958</v>
      </c>
      <c r="D1224" s="255" t="s">
        <v>54</v>
      </c>
      <c r="E1224" s="258">
        <v>10167011</v>
      </c>
      <c r="F1224" s="255">
        <v>2400788</v>
      </c>
      <c r="G1224" s="255">
        <v>2704002</v>
      </c>
      <c r="H1224" s="120" t="str">
        <f>IF(G1224="","",VLOOKUP(G1224,ARANCEL!$B$5:$D$121,2,FALSE))</f>
        <v xml:space="preserve">CORONA PERIFERICA </v>
      </c>
      <c r="I1224" s="121" t="s">
        <v>318</v>
      </c>
      <c r="J1224" s="119">
        <v>1</v>
      </c>
      <c r="K1224" s="122">
        <f>IF(G1224="","",VLOOKUP(G1224,ARANCEL!$B$5:$D$121,3,FALSE)*J1224)</f>
        <v>25865</v>
      </c>
      <c r="L1224" s="1235" t="str">
        <f>IF(E1224="","","IMPAGO")</f>
        <v>IMPAGO</v>
      </c>
      <c r="M1224" s="1235" t="str">
        <f>IF(L1224="IMPAGO","SIN O.C.","")</f>
        <v>SIN O.C.</v>
      </c>
      <c r="N1224" s="1235" t="str">
        <f>IF(L1224="IMPAGO","SIN FACT.","")</f>
        <v>SIN FACT.</v>
      </c>
      <c r="O1224" s="438"/>
    </row>
    <row r="1225" spans="1:15" s="439" customFormat="1" ht="18" customHeight="1" x14ac:dyDescent="0.25">
      <c r="A1225" s="255" t="s">
        <v>305</v>
      </c>
      <c r="B1225" s="254">
        <v>41841</v>
      </c>
      <c r="C1225" s="257" t="s">
        <v>5862</v>
      </c>
      <c r="D1225" s="255" t="s">
        <v>55</v>
      </c>
      <c r="E1225" s="258">
        <v>10228418</v>
      </c>
      <c r="F1225" s="255">
        <v>27565882</v>
      </c>
      <c r="G1225" s="255">
        <v>2705003</v>
      </c>
      <c r="H1225" s="120" t="str">
        <f>IF(G1225="","",VLOOKUP(G1225,ARANCEL!$B$5:$D$121,2,FALSE))</f>
        <v>INCRUSTACION ESTETICA (ART-GLASS O CERAMICA)</v>
      </c>
      <c r="I1225" s="121" t="s">
        <v>312</v>
      </c>
      <c r="J1225" s="119">
        <v>1</v>
      </c>
      <c r="K1225" s="122">
        <f>IF(G1225="","",VLOOKUP(G1225,ARANCEL!$B$5:$D$121,3,FALSE)*J1225)</f>
        <v>15676</v>
      </c>
      <c r="L1225" s="1229" t="s">
        <v>6017</v>
      </c>
      <c r="M1225" s="1229">
        <v>4500245416</v>
      </c>
      <c r="N1225" s="1229">
        <v>9805</v>
      </c>
      <c r="O1225" s="438"/>
    </row>
    <row r="1226" spans="1:15" s="439" customFormat="1" ht="18" customHeight="1" x14ac:dyDescent="0.25">
      <c r="A1226" s="255" t="s">
        <v>305</v>
      </c>
      <c r="B1226" s="254">
        <v>41914</v>
      </c>
      <c r="C1226" s="257" t="s">
        <v>7469</v>
      </c>
      <c r="D1226" s="255" t="s">
        <v>56</v>
      </c>
      <c r="E1226" s="258">
        <v>10260861</v>
      </c>
      <c r="F1226" s="255">
        <v>28894286</v>
      </c>
      <c r="G1226" s="255">
        <v>2704005</v>
      </c>
      <c r="H1226" s="120" t="str">
        <f>IF(G1226="","",VLOOKUP(G1226,ARANCEL!$B$5:$D$121,2,FALSE))</f>
        <v>PROVISORIO</v>
      </c>
      <c r="I1226" s="121" t="s">
        <v>324</v>
      </c>
      <c r="J1226" s="119">
        <v>1</v>
      </c>
      <c r="K1226" s="122">
        <f>IF(G1226="","",VLOOKUP(G1226,ARANCEL!$B$5:$D$121,3,FALSE)*J1226)</f>
        <v>3250</v>
      </c>
      <c r="L1226" s="1229" t="s">
        <v>8279</v>
      </c>
      <c r="M1226" s="1229">
        <v>4500257377</v>
      </c>
      <c r="N1226" s="1229" t="s">
        <v>8280</v>
      </c>
      <c r="O1226" s="438"/>
    </row>
    <row r="1227" spans="1:15" s="439" customFormat="1" ht="18" customHeight="1" x14ac:dyDescent="0.25">
      <c r="A1227" s="255" t="s">
        <v>305</v>
      </c>
      <c r="B1227" s="254">
        <v>41927</v>
      </c>
      <c r="C1227" s="257" t="s">
        <v>7469</v>
      </c>
      <c r="D1227" s="255" t="s">
        <v>56</v>
      </c>
      <c r="E1227" s="258">
        <v>10264731</v>
      </c>
      <c r="F1227" s="255">
        <v>28894286</v>
      </c>
      <c r="G1227" s="255">
        <v>2704003</v>
      </c>
      <c r="H1227" s="120" t="str">
        <f>IF(G1227="","",VLOOKUP(G1227,ARANCEL!$B$5:$D$121,2,FALSE))</f>
        <v xml:space="preserve">CORONA PERIFERICA CON PERNO MUÑON COLADO </v>
      </c>
      <c r="I1227" s="121" t="s">
        <v>324</v>
      </c>
      <c r="J1227" s="119">
        <v>1</v>
      </c>
      <c r="K1227" s="122">
        <f>IF(G1227="","",VLOOKUP(G1227,ARANCEL!$B$5:$D$121,3,FALSE)*J1227)</f>
        <v>32612</v>
      </c>
      <c r="L1227" s="1229" t="s">
        <v>8279</v>
      </c>
      <c r="M1227" s="1229">
        <v>4500259624</v>
      </c>
      <c r="N1227" s="1229" t="s">
        <v>8292</v>
      </c>
      <c r="O1227" s="438"/>
    </row>
    <row r="1228" spans="1:15" s="441" customFormat="1" ht="18" customHeight="1" x14ac:dyDescent="0.25">
      <c r="A1228" s="255" t="s">
        <v>305</v>
      </c>
      <c r="B1228" s="256">
        <v>41990</v>
      </c>
      <c r="C1228" s="257" t="s">
        <v>9090</v>
      </c>
      <c r="D1228" s="255" t="s">
        <v>49</v>
      </c>
      <c r="E1228" s="258">
        <v>10302417</v>
      </c>
      <c r="F1228" s="255">
        <v>29505262</v>
      </c>
      <c r="G1228" s="255">
        <v>2705003</v>
      </c>
      <c r="H1228" s="120" t="str">
        <f>IF(G1228="","",VLOOKUP(G1228,ARANCEL!$B$5:$D$121,2,FALSE))</f>
        <v>INCRUSTACION ESTETICA (ART-GLASS O CERAMICA)</v>
      </c>
      <c r="I1228" s="121" t="s">
        <v>316</v>
      </c>
      <c r="J1228" s="119">
        <v>1</v>
      </c>
      <c r="K1228" s="122">
        <f>IF(G1228="","",VLOOKUP(G1228,ARANCEL!$B$5:$D$121,3,FALSE)*J1228)</f>
        <v>15676</v>
      </c>
      <c r="L1228" s="1349" t="s">
        <v>9431</v>
      </c>
      <c r="M1228" s="1349">
        <v>4500269103</v>
      </c>
      <c r="N1228" s="1349" t="s">
        <v>9457</v>
      </c>
      <c r="O1228" s="440"/>
    </row>
    <row r="1229" spans="1:15" s="441" customFormat="1" ht="18" customHeight="1" x14ac:dyDescent="0.25">
      <c r="A1229" s="255" t="s">
        <v>305</v>
      </c>
      <c r="B1229" s="254">
        <v>41704</v>
      </c>
      <c r="C1229" s="257" t="s">
        <v>3155</v>
      </c>
      <c r="D1229" s="255" t="s">
        <v>59</v>
      </c>
      <c r="E1229" s="258">
        <v>10178679</v>
      </c>
      <c r="F1229" s="255">
        <v>25300834</v>
      </c>
      <c r="G1229" s="255">
        <v>2705003</v>
      </c>
      <c r="H1229" s="120" t="str">
        <f>IF(G1229="","",VLOOKUP(G1229,ARANCEL!$B$5:$D$121,2,FALSE))</f>
        <v>INCRUSTACION ESTETICA (ART-GLASS O CERAMICA)</v>
      </c>
      <c r="I1229" s="121" t="s">
        <v>618</v>
      </c>
      <c r="J1229" s="119">
        <v>1</v>
      </c>
      <c r="K1229" s="122">
        <f>IF(G1229="","",VLOOKUP(G1229,ARANCEL!$B$5:$D$121,3,FALSE)*J1229)</f>
        <v>15676</v>
      </c>
      <c r="L1229" s="1229" t="s">
        <v>3438</v>
      </c>
      <c r="M1229" s="1229">
        <v>4500220768</v>
      </c>
      <c r="N1229" s="1229">
        <v>8611</v>
      </c>
      <c r="O1229" s="440"/>
    </row>
    <row r="1230" spans="1:15" s="444" customFormat="1" ht="18" customHeight="1" x14ac:dyDescent="0.25">
      <c r="A1230" s="412" t="s">
        <v>305</v>
      </c>
      <c r="B1230" s="254">
        <v>41682</v>
      </c>
      <c r="C1230" s="257" t="s">
        <v>2767</v>
      </c>
      <c r="D1230" s="255" t="s">
        <v>58</v>
      </c>
      <c r="E1230" s="258">
        <v>10173635</v>
      </c>
      <c r="F1230" s="255">
        <v>24899784</v>
      </c>
      <c r="G1230" s="255">
        <v>2705003</v>
      </c>
      <c r="H1230" s="120" t="str">
        <f>IF(G1230="","",VLOOKUP(G1230,ARANCEL!$B$5:$D$121,2,FALSE))</f>
        <v>INCRUSTACION ESTETICA (ART-GLASS O CERAMICA)</v>
      </c>
      <c r="I1230" s="121" t="s">
        <v>326</v>
      </c>
      <c r="J1230" s="119">
        <v>1</v>
      </c>
      <c r="K1230" s="122">
        <f>IF(G1230="","",VLOOKUP(G1230,ARANCEL!$B$5:$D$121,3,FALSE)*J1230)</f>
        <v>15676</v>
      </c>
      <c r="L1230" s="1229" t="s">
        <v>3438</v>
      </c>
      <c r="M1230" s="1229">
        <v>4500220761</v>
      </c>
      <c r="N1230" s="1229">
        <v>8606</v>
      </c>
      <c r="O1230" s="443"/>
    </row>
    <row r="1231" spans="1:15" s="444" customFormat="1" ht="18" customHeight="1" x14ac:dyDescent="0.25">
      <c r="A1231" s="255" t="s">
        <v>305</v>
      </c>
      <c r="B1231" s="254">
        <v>41976</v>
      </c>
      <c r="C1231" s="257" t="s">
        <v>8655</v>
      </c>
      <c r="D1231" s="255" t="s">
        <v>86</v>
      </c>
      <c r="E1231" s="258">
        <v>10289500</v>
      </c>
      <c r="F1231" s="255">
        <v>29869181</v>
      </c>
      <c r="G1231" s="255">
        <v>2705003</v>
      </c>
      <c r="H1231" s="120" t="str">
        <f>IF(G1231="","",VLOOKUP(G1231,ARANCEL!$B$5:$D$121,2,FALSE))</f>
        <v>INCRUSTACION ESTETICA (ART-GLASS O CERAMICA)</v>
      </c>
      <c r="I1231" s="121" t="s">
        <v>309</v>
      </c>
      <c r="J1231" s="119">
        <v>1</v>
      </c>
      <c r="K1231" s="122">
        <f>IF(G1231="","",VLOOKUP(G1231,ARANCEL!$B$5:$D$121,3,FALSE)*J1231)</f>
        <v>15676</v>
      </c>
      <c r="L1231" s="1349" t="s">
        <v>9431</v>
      </c>
      <c r="M1231" s="1349">
        <v>4500269103</v>
      </c>
      <c r="N1231" s="1349" t="s">
        <v>9457</v>
      </c>
      <c r="O1231" s="443"/>
    </row>
    <row r="1232" spans="1:15" s="444" customFormat="1" ht="18" customHeight="1" x14ac:dyDescent="0.25">
      <c r="A1232" s="339" t="s">
        <v>313</v>
      </c>
      <c r="B1232" s="256">
        <v>41944</v>
      </c>
      <c r="C1232" s="1151" t="s">
        <v>8931</v>
      </c>
      <c r="D1232" s="1151" t="s">
        <v>2525</v>
      </c>
      <c r="E1232" s="1156">
        <v>10287318</v>
      </c>
      <c r="F1232" s="1151">
        <v>24522995</v>
      </c>
      <c r="G1232" s="1151">
        <v>2702002</v>
      </c>
      <c r="H1232" s="120" t="str">
        <f>IF(G1232="","",VLOOKUP(G1232,ARANCEL!$B$5:$D$121,2,FALSE))</f>
        <v xml:space="preserve">LABORATORIO CORONA CEMENTADA SOBRE IMPLANTE </v>
      </c>
      <c r="I1232" s="121"/>
      <c r="J1232" s="119">
        <v>1</v>
      </c>
      <c r="K1232" s="122">
        <f>IF(G1232="","",VLOOKUP(G1232,ARANCEL!$B$5:$D$121,3,FALSE)*J1232)</f>
        <v>31878</v>
      </c>
      <c r="L1232" s="1229" t="s">
        <v>8256</v>
      </c>
      <c r="M1232" s="1229">
        <v>4500264843</v>
      </c>
      <c r="N1232" s="1229" t="s">
        <v>8929</v>
      </c>
      <c r="O1232" s="443"/>
    </row>
    <row r="1233" spans="1:15" s="444" customFormat="1" ht="18" customHeight="1" x14ac:dyDescent="0.25">
      <c r="A1233" s="255" t="s">
        <v>305</v>
      </c>
      <c r="B1233" s="254">
        <v>41710</v>
      </c>
      <c r="C1233" s="257" t="s">
        <v>815</v>
      </c>
      <c r="D1233" s="255" t="s">
        <v>54</v>
      </c>
      <c r="E1233" s="258">
        <v>10180262</v>
      </c>
      <c r="F1233" s="255">
        <v>23315804</v>
      </c>
      <c r="G1233" s="255">
        <v>2702048</v>
      </c>
      <c r="H1233" s="120" t="str">
        <f>IF(G1233="","",VLOOKUP(G1233,ARANCEL!$B$5:$D$121,2,FALSE))</f>
        <v xml:space="preserve">SERVICIO LAB. IMPLANTE CORONA CEMENTADA/ATORNILLADA </v>
      </c>
      <c r="I1233" s="121" t="s">
        <v>337</v>
      </c>
      <c r="J1233" s="119">
        <v>1</v>
      </c>
      <c r="K1233" s="122">
        <f>IF(G1233="","",VLOOKUP(G1233,ARANCEL!$B$5:$D$121,3,FALSE)*J1233)</f>
        <v>43857</v>
      </c>
      <c r="L1233" s="1229" t="s">
        <v>6905</v>
      </c>
      <c r="M1233" s="1229">
        <v>4500247644</v>
      </c>
      <c r="N1233" s="1229" t="s">
        <v>7159</v>
      </c>
      <c r="O1233" s="443"/>
    </row>
    <row r="1234" spans="1:15" s="444" customFormat="1" ht="18" customHeight="1" x14ac:dyDescent="0.25">
      <c r="A1234" s="255" t="s">
        <v>305</v>
      </c>
      <c r="B1234" s="254">
        <v>41827</v>
      </c>
      <c r="C1234" s="257" t="s">
        <v>5530</v>
      </c>
      <c r="D1234" s="255" t="s">
        <v>86</v>
      </c>
      <c r="E1234" s="258">
        <v>10221337</v>
      </c>
      <c r="F1234" s="255">
        <v>27076479</v>
      </c>
      <c r="G1234" s="255">
        <v>2705003</v>
      </c>
      <c r="H1234" s="120" t="str">
        <f>IF(G1234="","",VLOOKUP(G1234,ARANCEL!$B$5:$D$121,2,FALSE))</f>
        <v>INCRUSTACION ESTETICA (ART-GLASS O CERAMICA)</v>
      </c>
      <c r="I1234" s="121" t="s">
        <v>324</v>
      </c>
      <c r="J1234" s="119">
        <v>1</v>
      </c>
      <c r="K1234" s="122">
        <f>IF(G1234="","",VLOOKUP(G1234,ARANCEL!$B$5:$D$121,3,FALSE)*J1234)</f>
        <v>15676</v>
      </c>
      <c r="L1234" s="1229" t="s">
        <v>6017</v>
      </c>
      <c r="M1234" s="1229">
        <v>4500243244</v>
      </c>
      <c r="N1234" s="1229">
        <v>9785</v>
      </c>
      <c r="O1234" s="443"/>
    </row>
    <row r="1235" spans="1:15" s="441" customFormat="1" ht="18" customHeight="1" x14ac:dyDescent="0.25">
      <c r="A1235" s="339" t="s">
        <v>305</v>
      </c>
      <c r="B1235" s="254">
        <v>41939</v>
      </c>
      <c r="C1235" s="257" t="s">
        <v>7947</v>
      </c>
      <c r="D1235" s="255" t="s">
        <v>706</v>
      </c>
      <c r="E1235" s="258">
        <v>10272342</v>
      </c>
      <c r="F1235" s="255">
        <v>29301414</v>
      </c>
      <c r="G1235" s="255">
        <v>2708011</v>
      </c>
      <c r="H1235" s="120" t="str">
        <f>IF(G1235="","",VLOOKUP(G1235,ARANCEL!$B$5:$D$121,2,FALSE))</f>
        <v xml:space="preserve">MODELO DE ESTUDIO </v>
      </c>
      <c r="I1235" s="121" t="s">
        <v>306</v>
      </c>
      <c r="J1235" s="119">
        <v>1</v>
      </c>
      <c r="K1235" s="122">
        <f>IF(G1235="","",VLOOKUP(G1235,ARANCEL!$B$5:$D$121,3,FALSE)*J1235)</f>
        <v>1507</v>
      </c>
      <c r="L1235" s="1229" t="s">
        <v>8279</v>
      </c>
      <c r="M1235" s="1229">
        <v>4500259624</v>
      </c>
      <c r="N1235" s="1229" t="s">
        <v>8292</v>
      </c>
      <c r="O1235" s="440"/>
    </row>
    <row r="1236" spans="1:15" s="439" customFormat="1" ht="18" customHeight="1" x14ac:dyDescent="0.25">
      <c r="A1236" s="255" t="s">
        <v>305</v>
      </c>
      <c r="B1236" s="254">
        <v>41939</v>
      </c>
      <c r="C1236" s="257" t="s">
        <v>7947</v>
      </c>
      <c r="D1236" s="255" t="s">
        <v>706</v>
      </c>
      <c r="E1236" s="258">
        <v>10272342</v>
      </c>
      <c r="F1236" s="255">
        <v>29301414</v>
      </c>
      <c r="G1236" s="255">
        <v>2707001</v>
      </c>
      <c r="H1236" s="120" t="str">
        <f>IF(G1236="","",VLOOKUP(G1236,ARANCEL!$B$5:$D$121,2,FALSE))</f>
        <v xml:space="preserve">PLANO DE RELAJACION </v>
      </c>
      <c r="I1236" s="121" t="s">
        <v>306</v>
      </c>
      <c r="J1236" s="119">
        <v>1</v>
      </c>
      <c r="K1236" s="122">
        <f>IF(G1236="","",VLOOKUP(G1236,ARANCEL!$B$5:$D$121,3,FALSE)*J1236)</f>
        <v>9221</v>
      </c>
      <c r="L1236" s="1229" t="s">
        <v>8279</v>
      </c>
      <c r="M1236" s="1229">
        <v>4500259624</v>
      </c>
      <c r="N1236" s="1229" t="s">
        <v>8292</v>
      </c>
      <c r="O1236" s="438"/>
    </row>
    <row r="1237" spans="1:15" s="449" customFormat="1" ht="18" customHeight="1" x14ac:dyDescent="0.25">
      <c r="A1237" s="339" t="s">
        <v>305</v>
      </c>
      <c r="B1237" s="254">
        <v>41921</v>
      </c>
      <c r="C1237" s="257" t="s">
        <v>7591</v>
      </c>
      <c r="D1237" s="255" t="s">
        <v>706</v>
      </c>
      <c r="E1237" s="258">
        <v>10261263</v>
      </c>
      <c r="F1237" s="255">
        <v>28780113</v>
      </c>
      <c r="G1237" s="255">
        <v>2708011</v>
      </c>
      <c r="H1237" s="120" t="str">
        <f>IF(G1237="","",VLOOKUP(G1237,ARANCEL!$B$5:$D$121,2,FALSE))</f>
        <v xml:space="preserve">MODELO DE ESTUDIO </v>
      </c>
      <c r="I1237" s="121" t="s">
        <v>306</v>
      </c>
      <c r="J1237" s="119">
        <v>1</v>
      </c>
      <c r="K1237" s="122">
        <f>IF(G1237="","",VLOOKUP(G1237,ARANCEL!$B$5:$D$121,3,FALSE)*J1237)</f>
        <v>1507</v>
      </c>
      <c r="L1237" s="1229" t="s">
        <v>8279</v>
      </c>
      <c r="M1237" s="1229">
        <v>4500257377</v>
      </c>
      <c r="N1237" s="1229" t="s">
        <v>8280</v>
      </c>
      <c r="O1237" s="448"/>
    </row>
    <row r="1238" spans="1:15" s="449" customFormat="1" ht="18" customHeight="1" x14ac:dyDescent="0.25">
      <c r="A1238" s="255" t="s">
        <v>305</v>
      </c>
      <c r="B1238" s="254">
        <v>41921</v>
      </c>
      <c r="C1238" s="257" t="s">
        <v>7591</v>
      </c>
      <c r="D1238" s="255" t="s">
        <v>706</v>
      </c>
      <c r="E1238" s="258">
        <v>10261263</v>
      </c>
      <c r="F1238" s="255">
        <v>28780113</v>
      </c>
      <c r="G1238" s="255">
        <v>2707001</v>
      </c>
      <c r="H1238" s="120" t="str">
        <f>IF(G1238="","",VLOOKUP(G1238,ARANCEL!$B$5:$D$121,2,FALSE))</f>
        <v xml:space="preserve">PLANO DE RELAJACION </v>
      </c>
      <c r="I1238" s="121" t="s">
        <v>306</v>
      </c>
      <c r="J1238" s="119">
        <v>1</v>
      </c>
      <c r="K1238" s="122">
        <f>IF(G1238="","",VLOOKUP(G1238,ARANCEL!$B$5:$D$121,3,FALSE)*J1238)</f>
        <v>9221</v>
      </c>
      <c r="L1238" s="1229" t="s">
        <v>8279</v>
      </c>
      <c r="M1238" s="1229">
        <v>4500257377</v>
      </c>
      <c r="N1238" s="1229" t="s">
        <v>8280</v>
      </c>
      <c r="O1238" s="448"/>
    </row>
    <row r="1239" spans="1:15" s="449" customFormat="1" ht="18" customHeight="1" x14ac:dyDescent="0.25">
      <c r="A1239" s="255" t="s">
        <v>305</v>
      </c>
      <c r="B1239" s="254">
        <v>41711</v>
      </c>
      <c r="C1239" s="257" t="s">
        <v>3371</v>
      </c>
      <c r="D1239" s="255" t="s">
        <v>716</v>
      </c>
      <c r="E1239" s="258">
        <v>10181470</v>
      </c>
      <c r="F1239" s="255">
        <v>25476247</v>
      </c>
      <c r="G1239" s="255">
        <v>2708011</v>
      </c>
      <c r="H1239" s="120" t="str">
        <f>IF(G1239="","",VLOOKUP(G1239,ARANCEL!$B$5:$D$121,2,FALSE))</f>
        <v xml:space="preserve">MODELO DE ESTUDIO </v>
      </c>
      <c r="I1239" s="121" t="s">
        <v>347</v>
      </c>
      <c r="J1239" s="119">
        <v>2</v>
      </c>
      <c r="K1239" s="122">
        <f>IF(G1239="","",VLOOKUP(G1239,ARANCEL!$B$5:$D$121,3,FALSE)*J1239)</f>
        <v>3014</v>
      </c>
      <c r="L1239" s="1229" t="s">
        <v>3058</v>
      </c>
      <c r="M1239" s="1229">
        <v>4500225626</v>
      </c>
      <c r="N1239" s="1229">
        <v>8910</v>
      </c>
      <c r="O1239" s="448"/>
    </row>
    <row r="1240" spans="1:15" s="449" customFormat="1" ht="18" customHeight="1" x14ac:dyDescent="0.25">
      <c r="A1240" s="255" t="s">
        <v>305</v>
      </c>
      <c r="B1240" s="254">
        <v>41668</v>
      </c>
      <c r="C1240" s="257" t="s">
        <v>1128</v>
      </c>
      <c r="D1240" s="255" t="s">
        <v>60</v>
      </c>
      <c r="E1240" s="258">
        <v>10170654</v>
      </c>
      <c r="F1240" s="255">
        <v>24208035</v>
      </c>
      <c r="G1240" s="255">
        <v>2704003</v>
      </c>
      <c r="H1240" s="120" t="str">
        <f>IF(G1240="","",VLOOKUP(G1240,ARANCEL!$B$5:$D$121,2,FALSE))</f>
        <v xml:space="preserve">CORONA PERIFERICA CON PERNO MUÑON COLADO </v>
      </c>
      <c r="I1240" s="121" t="s">
        <v>322</v>
      </c>
      <c r="J1240" s="119">
        <v>1</v>
      </c>
      <c r="K1240" s="122">
        <f>IF(G1240="","",VLOOKUP(G1240,ARANCEL!$B$5:$D$121,3,FALSE)*J1240)</f>
        <v>32612</v>
      </c>
      <c r="L1240" s="1229" t="s">
        <v>2842</v>
      </c>
      <c r="M1240" s="1229">
        <v>4500216197</v>
      </c>
      <c r="N1240" s="1229">
        <v>8385</v>
      </c>
      <c r="O1240" s="448"/>
    </row>
    <row r="1241" spans="1:15" s="449" customFormat="1" ht="18" customHeight="1" x14ac:dyDescent="0.25">
      <c r="A1241" s="339" t="s">
        <v>305</v>
      </c>
      <c r="B1241" s="254">
        <v>41648</v>
      </c>
      <c r="C1241" s="257" t="s">
        <v>1073</v>
      </c>
      <c r="D1241" s="255" t="s">
        <v>706</v>
      </c>
      <c r="E1241" s="258">
        <v>10168600</v>
      </c>
      <c r="F1241" s="255">
        <v>24473009</v>
      </c>
      <c r="G1241" s="255">
        <v>2708011</v>
      </c>
      <c r="H1241" s="120" t="str">
        <f>IF(G1241="","",VLOOKUP(G1241,ARANCEL!$B$5:$D$121,2,FALSE))</f>
        <v xml:space="preserve">MODELO DE ESTUDIO </v>
      </c>
      <c r="I1241" s="121"/>
      <c r="J1241" s="119">
        <v>1</v>
      </c>
      <c r="K1241" s="122">
        <f>IF(G1241="","",VLOOKUP(G1241,ARANCEL!$B$5:$D$121,3,FALSE)*J1241)</f>
        <v>1507</v>
      </c>
      <c r="L1241" s="1229" t="s">
        <v>2842</v>
      </c>
      <c r="M1241" s="1229">
        <v>4500216184</v>
      </c>
      <c r="N1241" s="1229">
        <v>8378</v>
      </c>
      <c r="O1241" s="448"/>
    </row>
    <row r="1242" spans="1:15" s="391" customFormat="1" ht="23.25" customHeight="1" x14ac:dyDescent="0.25">
      <c r="A1242" s="119" t="s">
        <v>305</v>
      </c>
      <c r="B1242" s="159">
        <v>41648</v>
      </c>
      <c r="C1242" s="118" t="s">
        <v>1073</v>
      </c>
      <c r="D1242" s="119" t="s">
        <v>706</v>
      </c>
      <c r="E1242" s="162">
        <v>10168600</v>
      </c>
      <c r="F1242" s="119">
        <v>24473009</v>
      </c>
      <c r="G1242" s="119">
        <v>2707001</v>
      </c>
      <c r="H1242" s="120" t="str">
        <f>IF(G1242="","",VLOOKUP(G1242,ARANCEL!$B$5:$D$121,2,FALSE))</f>
        <v xml:space="preserve">PLANO DE RELAJACION </v>
      </c>
      <c r="I1242" s="121" t="s">
        <v>306</v>
      </c>
      <c r="J1242" s="119">
        <v>1</v>
      </c>
      <c r="K1242" s="122">
        <f>IF(G1242="","",VLOOKUP(G1242,ARANCEL!$B$5:$D$121,3,FALSE)*J1242)</f>
        <v>9221</v>
      </c>
      <c r="L1242" s="1229" t="s">
        <v>2842</v>
      </c>
      <c r="M1242" s="1229">
        <v>4500216184</v>
      </c>
      <c r="N1242" s="1229">
        <v>8378</v>
      </c>
      <c r="O1242" s="390"/>
    </row>
    <row r="1243" spans="1:15" s="449" customFormat="1" ht="18" customHeight="1" x14ac:dyDescent="0.25">
      <c r="A1243" s="255" t="s">
        <v>305</v>
      </c>
      <c r="B1243" s="254">
        <v>41810</v>
      </c>
      <c r="C1243" s="257" t="s">
        <v>5269</v>
      </c>
      <c r="D1243" s="255" t="s">
        <v>720</v>
      </c>
      <c r="E1243" s="258">
        <v>10214980</v>
      </c>
      <c r="F1243" s="255">
        <v>24828045</v>
      </c>
      <c r="G1243" s="255">
        <v>2704005</v>
      </c>
      <c r="H1243" s="120" t="str">
        <f>IF(G1243="","",VLOOKUP(G1243,ARANCEL!$B$5:$D$121,2,FALSE))</f>
        <v>PROVISORIO</v>
      </c>
      <c r="I1243" s="121" t="s">
        <v>319</v>
      </c>
      <c r="J1243" s="119">
        <v>1</v>
      </c>
      <c r="K1243" s="122">
        <f>IF(G1243="","",VLOOKUP(G1243,ARANCEL!$B$5:$D$121,3,FALSE)*J1243)</f>
        <v>3250</v>
      </c>
      <c r="L1243" s="1229" t="s">
        <v>5742</v>
      </c>
      <c r="M1243" s="1229">
        <v>4500239314</v>
      </c>
      <c r="N1243" s="1229" t="s">
        <v>5750</v>
      </c>
      <c r="O1243" s="448"/>
    </row>
    <row r="1244" spans="1:15" s="449" customFormat="1" ht="18" customHeight="1" x14ac:dyDescent="0.25">
      <c r="A1244" s="255" t="s">
        <v>305</v>
      </c>
      <c r="B1244" s="254">
        <v>41893</v>
      </c>
      <c r="C1244" s="257" t="s">
        <v>6916</v>
      </c>
      <c r="D1244" s="255" t="s">
        <v>56</v>
      </c>
      <c r="E1244" s="258">
        <v>10253904</v>
      </c>
      <c r="F1244" s="255">
        <v>28332343</v>
      </c>
      <c r="G1244" s="255">
        <v>2705003</v>
      </c>
      <c r="H1244" s="120" t="str">
        <f>IF(G1244="","",VLOOKUP(G1244,ARANCEL!$B$5:$D$121,2,FALSE))</f>
        <v>INCRUSTACION ESTETICA (ART-GLASS O CERAMICA)</v>
      </c>
      <c r="I1244" s="121" t="s">
        <v>319</v>
      </c>
      <c r="J1244" s="119">
        <v>1</v>
      </c>
      <c r="K1244" s="122">
        <f>IF(G1244="","",VLOOKUP(G1244,ARANCEL!$B$5:$D$121,3,FALSE)*J1244)</f>
        <v>15676</v>
      </c>
      <c r="L1244" s="1229" t="s">
        <v>7548</v>
      </c>
      <c r="M1244" s="1229">
        <v>4500254511</v>
      </c>
      <c r="N1244" s="1229" t="s">
        <v>7555</v>
      </c>
      <c r="O1244" s="448"/>
    </row>
    <row r="1245" spans="1:15" s="454" customFormat="1" ht="18" customHeight="1" x14ac:dyDescent="0.25">
      <c r="A1245" s="255" t="s">
        <v>305</v>
      </c>
      <c r="B1245" s="254">
        <v>41681</v>
      </c>
      <c r="C1245" s="257" t="s">
        <v>2724</v>
      </c>
      <c r="D1245" s="255" t="s">
        <v>59</v>
      </c>
      <c r="E1245" s="258">
        <v>10173378</v>
      </c>
      <c r="F1245" s="255">
        <v>22855318</v>
      </c>
      <c r="G1245" s="255">
        <v>2705003</v>
      </c>
      <c r="H1245" s="120" t="str">
        <f>IF(G1245="","",VLOOKUP(G1245,ARANCEL!$B$5:$D$121,2,FALSE))</f>
        <v>INCRUSTACION ESTETICA (ART-GLASS O CERAMICA)</v>
      </c>
      <c r="I1245" s="121" t="s">
        <v>326</v>
      </c>
      <c r="J1245" s="119">
        <v>1</v>
      </c>
      <c r="K1245" s="122">
        <f>IF(G1245="","",VLOOKUP(G1245,ARANCEL!$B$5:$D$121,3,FALSE)*J1245)</f>
        <v>15676</v>
      </c>
      <c r="L1245" s="1229" t="s">
        <v>3438</v>
      </c>
      <c r="M1245" s="1229">
        <v>4500220761</v>
      </c>
      <c r="N1245" s="1229">
        <v>8606</v>
      </c>
      <c r="O1245" s="453"/>
    </row>
    <row r="1246" spans="1:15" s="454" customFormat="1" ht="18" customHeight="1" x14ac:dyDescent="0.25">
      <c r="A1246" s="255" t="s">
        <v>305</v>
      </c>
      <c r="B1246" s="254">
        <v>41690</v>
      </c>
      <c r="C1246" s="257" t="s">
        <v>2929</v>
      </c>
      <c r="D1246" s="255" t="s">
        <v>59</v>
      </c>
      <c r="E1246" s="258">
        <v>10176235</v>
      </c>
      <c r="F1246" s="255">
        <v>25001190</v>
      </c>
      <c r="G1246" s="255">
        <v>2705003</v>
      </c>
      <c r="H1246" s="120" t="str">
        <f>IF(G1246="","",VLOOKUP(G1246,ARANCEL!$B$5:$D$121,2,FALSE))</f>
        <v>INCRUSTACION ESTETICA (ART-GLASS O CERAMICA)</v>
      </c>
      <c r="I1246" s="121" t="s">
        <v>308</v>
      </c>
      <c r="J1246" s="119">
        <v>1</v>
      </c>
      <c r="K1246" s="122">
        <f>IF(G1246="","",VLOOKUP(G1246,ARANCEL!$B$5:$D$121,3,FALSE)*J1246)</f>
        <v>15676</v>
      </c>
      <c r="L1246" s="1229" t="s">
        <v>3438</v>
      </c>
      <c r="M1246" s="1229">
        <v>4500220764</v>
      </c>
      <c r="N1246" s="1229">
        <v>8608</v>
      </c>
      <c r="O1246" s="453"/>
    </row>
    <row r="1247" spans="1:15" s="454" customFormat="1" ht="18" customHeight="1" x14ac:dyDescent="0.25">
      <c r="A1247" s="255" t="s">
        <v>305</v>
      </c>
      <c r="B1247" s="254">
        <v>41670</v>
      </c>
      <c r="C1247" s="257" t="s">
        <v>2540</v>
      </c>
      <c r="D1247" s="255" t="s">
        <v>54</v>
      </c>
      <c r="E1247" s="258">
        <v>10170737</v>
      </c>
      <c r="F1247" s="255">
        <v>24809782</v>
      </c>
      <c r="G1247" s="255">
        <v>2704005</v>
      </c>
      <c r="H1247" s="120" t="str">
        <f>IF(G1247="","",VLOOKUP(G1247,ARANCEL!$B$5:$D$121,2,FALSE))</f>
        <v>PROVISORIO</v>
      </c>
      <c r="I1247" s="121" t="s">
        <v>317</v>
      </c>
      <c r="J1247" s="119">
        <v>1</v>
      </c>
      <c r="K1247" s="122">
        <f>IF(G1247="","",VLOOKUP(G1247,ARANCEL!$B$5:$D$121,3,FALSE)*J1247)</f>
        <v>3250</v>
      </c>
      <c r="L1247" s="1229" t="s">
        <v>2842</v>
      </c>
      <c r="M1247" s="1229">
        <v>4500216197</v>
      </c>
      <c r="N1247" s="1229">
        <v>8385</v>
      </c>
      <c r="O1247" s="453"/>
    </row>
    <row r="1248" spans="1:15" s="454" customFormat="1" ht="18" customHeight="1" x14ac:dyDescent="0.25">
      <c r="A1248" s="255" t="s">
        <v>305</v>
      </c>
      <c r="B1248" s="254">
        <v>41708</v>
      </c>
      <c r="C1248" s="257" t="s">
        <v>2540</v>
      </c>
      <c r="D1248" s="255" t="s">
        <v>54</v>
      </c>
      <c r="E1248" s="258">
        <v>10179656</v>
      </c>
      <c r="F1248" s="255">
        <v>24809782</v>
      </c>
      <c r="G1248" s="255">
        <v>2704003</v>
      </c>
      <c r="H1248" s="120" t="str">
        <f>IF(G1248="","",VLOOKUP(G1248,ARANCEL!$B$5:$D$121,2,FALSE))</f>
        <v xml:space="preserve">CORONA PERIFERICA CON PERNO MUÑON COLADO </v>
      </c>
      <c r="I1248" s="121" t="s">
        <v>317</v>
      </c>
      <c r="J1248" s="119">
        <v>1</v>
      </c>
      <c r="K1248" s="122">
        <f>IF(G1248="","",VLOOKUP(G1248,ARANCEL!$B$5:$D$121,3,FALSE)*J1248)</f>
        <v>32612</v>
      </c>
      <c r="L1248" s="1229" t="s">
        <v>3058</v>
      </c>
      <c r="M1248" s="1229">
        <v>4500225618</v>
      </c>
      <c r="N1248" s="1229">
        <v>8902</v>
      </c>
      <c r="O1248" s="453"/>
    </row>
    <row r="1249" spans="1:15" s="454" customFormat="1" ht="18" customHeight="1" x14ac:dyDescent="0.25">
      <c r="A1249" s="255" t="s">
        <v>606</v>
      </c>
      <c r="B1249" s="254">
        <v>41715</v>
      </c>
      <c r="C1249" s="257" t="s">
        <v>2540</v>
      </c>
      <c r="D1249" s="255" t="s">
        <v>54</v>
      </c>
      <c r="E1249" s="258">
        <v>10181256</v>
      </c>
      <c r="F1249" s="255">
        <v>24809782</v>
      </c>
      <c r="G1249" s="255">
        <v>2704003</v>
      </c>
      <c r="H1249" s="120" t="str">
        <f>IF(G1249="","",VLOOKUP(G1249,ARANCEL!$B$5:$D$121,2,FALSE))</f>
        <v xml:space="preserve">CORONA PERIFERICA CON PERNO MUÑON COLADO </v>
      </c>
      <c r="I1249" s="121" t="s">
        <v>317</v>
      </c>
      <c r="J1249" s="119">
        <v>1</v>
      </c>
      <c r="K1249" s="122">
        <f>IF(G1249="","",VLOOKUP(G1249,ARANCEL!$B$5:$D$121,3,FALSE)*J1249)</f>
        <v>32612</v>
      </c>
      <c r="L1249" s="1235" t="str">
        <f>IF(E1249="","","IMPAGO")</f>
        <v>IMPAGO</v>
      </c>
      <c r="M1249" s="1235" t="str">
        <f>IF(L1249="IMPAGO","SIN O.C.","")</f>
        <v>SIN O.C.</v>
      </c>
      <c r="N1249" s="1235" t="str">
        <f>IF(L1249="IMPAGO","SIN FACT.","")</f>
        <v>SIN FACT.</v>
      </c>
      <c r="O1249" s="453"/>
    </row>
    <row r="1250" spans="1:15" s="454" customFormat="1" ht="18" customHeight="1" x14ac:dyDescent="0.25">
      <c r="A1250" s="255" t="s">
        <v>606</v>
      </c>
      <c r="B1250" s="254">
        <v>41886</v>
      </c>
      <c r="C1250" s="257" t="s">
        <v>6835</v>
      </c>
      <c r="D1250" s="255" t="s">
        <v>727</v>
      </c>
      <c r="E1250" s="258">
        <v>10252506</v>
      </c>
      <c r="F1250" s="255">
        <v>28159887</v>
      </c>
      <c r="G1250" s="255">
        <v>2704003</v>
      </c>
      <c r="H1250" s="120" t="str">
        <f>IF(G1250="","",VLOOKUP(G1250,ARANCEL!$B$5:$D$121,2,FALSE))</f>
        <v xml:space="preserve">CORONA PERIFERICA CON PERNO MUÑON COLADO </v>
      </c>
      <c r="I1250" s="121" t="s">
        <v>326</v>
      </c>
      <c r="J1250" s="119">
        <v>1</v>
      </c>
      <c r="K1250" s="122">
        <f>IF(G1250="","",VLOOKUP(G1250,ARANCEL!$B$5:$D$121,3,FALSE)*J1250)</f>
        <v>32612</v>
      </c>
      <c r="L1250" s="1229" t="s">
        <v>6905</v>
      </c>
      <c r="M1250" s="1229">
        <v>4500251067</v>
      </c>
      <c r="N1250" s="1229" t="s">
        <v>7145</v>
      </c>
      <c r="O1250" s="453"/>
    </row>
    <row r="1251" spans="1:15" s="454" customFormat="1" ht="18" customHeight="1" x14ac:dyDescent="0.25">
      <c r="A1251" s="412" t="s">
        <v>305</v>
      </c>
      <c r="B1251" s="254">
        <v>41905</v>
      </c>
      <c r="C1251" s="257" t="s">
        <v>6835</v>
      </c>
      <c r="D1251" s="255" t="s">
        <v>727</v>
      </c>
      <c r="E1251" s="258">
        <v>10258148</v>
      </c>
      <c r="F1251" s="255">
        <v>28159887</v>
      </c>
      <c r="G1251" s="255">
        <v>2704005</v>
      </c>
      <c r="H1251" s="120" t="str">
        <f>IF(G1251="","",VLOOKUP(G1251,ARANCEL!$B$5:$D$121,2,FALSE))</f>
        <v>PROVISORIO</v>
      </c>
      <c r="I1251" s="121" t="s">
        <v>326</v>
      </c>
      <c r="J1251" s="119">
        <v>1</v>
      </c>
      <c r="K1251" s="122">
        <f>IF(G1251="","",VLOOKUP(G1251,ARANCEL!$B$5:$D$121,3,FALSE)*J1251)</f>
        <v>3250</v>
      </c>
      <c r="L1251" s="1229" t="s">
        <v>7548</v>
      </c>
      <c r="M1251" s="1229">
        <v>4500254511</v>
      </c>
      <c r="N1251" s="1229" t="s">
        <v>7555</v>
      </c>
      <c r="O1251" s="453"/>
    </row>
    <row r="1252" spans="1:15" s="454" customFormat="1" ht="18" customHeight="1" x14ac:dyDescent="0.25">
      <c r="A1252" s="255" t="s">
        <v>305</v>
      </c>
      <c r="B1252" s="254">
        <v>41974</v>
      </c>
      <c r="C1252" s="257" t="s">
        <v>6835</v>
      </c>
      <c r="D1252" s="255" t="s">
        <v>727</v>
      </c>
      <c r="E1252" s="258">
        <v>10287575</v>
      </c>
      <c r="F1252" s="255">
        <v>28159897</v>
      </c>
      <c r="G1252" s="255">
        <v>2704003</v>
      </c>
      <c r="H1252" s="120" t="str">
        <f>IF(G1252="","",VLOOKUP(G1252,ARANCEL!$B$5:$D$121,2,FALSE))</f>
        <v xml:space="preserve">CORONA PERIFERICA CON PERNO MUÑON COLADO </v>
      </c>
      <c r="I1252" s="121" t="s">
        <v>326</v>
      </c>
      <c r="J1252" s="119">
        <v>1</v>
      </c>
      <c r="K1252" s="122">
        <f>IF(G1252="","",VLOOKUP(G1252,ARANCEL!$B$5:$D$121,3,FALSE)*J1252)</f>
        <v>32612</v>
      </c>
      <c r="L1252" s="1229" t="s">
        <v>8256</v>
      </c>
      <c r="M1252" s="1229">
        <v>4500264843</v>
      </c>
      <c r="N1252" s="1229" t="s">
        <v>8929</v>
      </c>
      <c r="O1252" s="453"/>
    </row>
    <row r="1253" spans="1:15" s="454" customFormat="1" ht="18" customHeight="1" x14ac:dyDescent="0.25">
      <c r="A1253" s="255" t="s">
        <v>305</v>
      </c>
      <c r="B1253" s="254">
        <v>41676</v>
      </c>
      <c r="C1253" s="257" t="s">
        <v>2685</v>
      </c>
      <c r="D1253" s="255" t="s">
        <v>59</v>
      </c>
      <c r="E1253" s="258">
        <v>10172506</v>
      </c>
      <c r="F1253" s="255">
        <v>24501617</v>
      </c>
      <c r="G1253" s="255">
        <v>2705003</v>
      </c>
      <c r="H1253" s="120" t="str">
        <f>IF(G1253="","",VLOOKUP(G1253,ARANCEL!$B$5:$D$121,2,FALSE))</f>
        <v>INCRUSTACION ESTETICA (ART-GLASS O CERAMICA)</v>
      </c>
      <c r="I1253" s="121" t="s">
        <v>319</v>
      </c>
      <c r="J1253" s="119">
        <v>1</v>
      </c>
      <c r="K1253" s="122">
        <f>IF(G1253="","",VLOOKUP(G1253,ARANCEL!$B$5:$D$121,3,FALSE)*J1253)</f>
        <v>15676</v>
      </c>
      <c r="L1253" s="1229" t="s">
        <v>3438</v>
      </c>
      <c r="M1253" s="1229">
        <v>4500220760</v>
      </c>
      <c r="N1253" s="1229">
        <v>8605</v>
      </c>
      <c r="O1253" s="453"/>
    </row>
    <row r="1254" spans="1:15" s="454" customFormat="1" ht="18" customHeight="1" x14ac:dyDescent="0.25">
      <c r="A1254" s="255" t="s">
        <v>305</v>
      </c>
      <c r="B1254" s="256">
        <v>41992</v>
      </c>
      <c r="C1254" s="257" t="s">
        <v>2685</v>
      </c>
      <c r="D1254" s="255" t="s">
        <v>727</v>
      </c>
      <c r="E1254" s="258">
        <v>10302500</v>
      </c>
      <c r="F1254" s="255">
        <v>30284380</v>
      </c>
      <c r="G1254" s="255">
        <v>2704005</v>
      </c>
      <c r="H1254" s="120" t="str">
        <f>IF(G1254="","",VLOOKUP(G1254,ARANCEL!$B$5:$D$121,2,FALSE))</f>
        <v>PROVISORIO</v>
      </c>
      <c r="I1254" s="121" t="s">
        <v>317</v>
      </c>
      <c r="J1254" s="119">
        <v>1</v>
      </c>
      <c r="K1254" s="122">
        <f>IF(G1254="","",VLOOKUP(G1254,ARANCEL!$B$5:$D$121,3,FALSE)*J1254)</f>
        <v>3250</v>
      </c>
      <c r="L1254" s="1349" t="s">
        <v>9431</v>
      </c>
      <c r="M1254" s="1349">
        <v>4500269103</v>
      </c>
      <c r="N1254" s="1349" t="s">
        <v>9457</v>
      </c>
      <c r="O1254" s="453"/>
    </row>
    <row r="1255" spans="1:15" s="454" customFormat="1" ht="18" customHeight="1" x14ac:dyDescent="0.25">
      <c r="A1255" s="255" t="s">
        <v>305</v>
      </c>
      <c r="B1255" s="256">
        <v>42009</v>
      </c>
      <c r="C1255" s="257" t="s">
        <v>2685</v>
      </c>
      <c r="D1255" s="255" t="s">
        <v>727</v>
      </c>
      <c r="E1255" s="258">
        <v>10303847</v>
      </c>
      <c r="F1255" s="255">
        <v>30284380</v>
      </c>
      <c r="G1255" s="255">
        <v>2704003</v>
      </c>
      <c r="H1255" s="120" t="str">
        <f>IF(G1255="","",VLOOKUP(G1255,ARANCEL!$B$5:$D$121,2,FALSE))</f>
        <v xml:space="preserve">CORONA PERIFERICA CON PERNO MUÑON COLADO </v>
      </c>
      <c r="I1255" s="121" t="s">
        <v>317</v>
      </c>
      <c r="J1255" s="119">
        <v>1</v>
      </c>
      <c r="K1255" s="122">
        <f>IF(G1255="","",VLOOKUP(G1255,ARANCEL!$B$5:$D$121,3,FALSE)*J1255)</f>
        <v>32612</v>
      </c>
      <c r="L1255" s="1349" t="s">
        <v>9431</v>
      </c>
      <c r="M1255" s="1349">
        <v>4500269103</v>
      </c>
      <c r="N1255" s="1349" t="s">
        <v>9457</v>
      </c>
      <c r="O1255" s="453"/>
    </row>
    <row r="1256" spans="1:15" s="454" customFormat="1" ht="18" customHeight="1" x14ac:dyDescent="0.25">
      <c r="A1256" s="255" t="s">
        <v>305</v>
      </c>
      <c r="B1256" s="254">
        <v>41766</v>
      </c>
      <c r="C1256" s="257" t="s">
        <v>4353</v>
      </c>
      <c r="D1256" s="255" t="s">
        <v>804</v>
      </c>
      <c r="E1256" s="258">
        <v>10194358</v>
      </c>
      <c r="F1256" s="255">
        <v>26289769</v>
      </c>
      <c r="G1256" s="255">
        <v>2704005</v>
      </c>
      <c r="H1256" s="120" t="str">
        <f>IF(G1256="","",VLOOKUP(G1256,ARANCEL!$B$5:$D$121,2,FALSE))</f>
        <v>PROVISORIO</v>
      </c>
      <c r="I1256" s="121" t="s">
        <v>326</v>
      </c>
      <c r="J1256" s="119">
        <v>1</v>
      </c>
      <c r="K1256" s="122">
        <f>IF(G1256="","",VLOOKUP(G1256,ARANCEL!$B$5:$D$121,3,FALSE)*J1256)</f>
        <v>3250</v>
      </c>
      <c r="L1256" s="1229" t="s">
        <v>5292</v>
      </c>
      <c r="M1256" s="1229">
        <v>4500235340</v>
      </c>
      <c r="N1256" s="1229">
        <v>9394</v>
      </c>
      <c r="O1256" s="453"/>
    </row>
    <row r="1257" spans="1:15" s="454" customFormat="1" ht="18" customHeight="1" x14ac:dyDescent="0.25">
      <c r="A1257" s="255" t="s">
        <v>305</v>
      </c>
      <c r="B1257" s="254">
        <v>41849</v>
      </c>
      <c r="C1257" s="257" t="s">
        <v>6085</v>
      </c>
      <c r="D1257" s="255" t="s">
        <v>1083</v>
      </c>
      <c r="E1257" s="258">
        <v>10233595</v>
      </c>
      <c r="F1257" s="255">
        <v>27742367</v>
      </c>
      <c r="G1257" s="255">
        <v>2708011</v>
      </c>
      <c r="H1257" s="120" t="str">
        <f>IF(G1257="","",VLOOKUP(G1257,ARANCEL!$B$5:$D$121,2,FALSE))</f>
        <v xml:space="preserve">MODELO DE ESTUDIO </v>
      </c>
      <c r="I1257" s="121" t="s">
        <v>347</v>
      </c>
      <c r="J1257" s="119">
        <v>2</v>
      </c>
      <c r="K1257" s="122">
        <f>IF(G1257="","",VLOOKUP(G1257,ARANCEL!$B$5:$D$121,3,FALSE)*J1257)</f>
        <v>3014</v>
      </c>
      <c r="L1257" s="1229" t="s">
        <v>6017</v>
      </c>
      <c r="M1257" s="1229">
        <v>4500245416</v>
      </c>
      <c r="N1257" s="1229">
        <v>9805</v>
      </c>
      <c r="O1257" s="453"/>
    </row>
    <row r="1258" spans="1:15" s="454" customFormat="1" ht="18" customHeight="1" x14ac:dyDescent="0.25">
      <c r="A1258" s="255" t="s">
        <v>305</v>
      </c>
      <c r="B1258" s="254">
        <v>41736</v>
      </c>
      <c r="C1258" s="257" t="s">
        <v>3764</v>
      </c>
      <c r="D1258" s="255" t="s">
        <v>49</v>
      </c>
      <c r="E1258" s="258">
        <v>10186061</v>
      </c>
      <c r="F1258" s="255">
        <v>25634698</v>
      </c>
      <c r="G1258" s="255">
        <v>2705003</v>
      </c>
      <c r="H1258" s="120" t="str">
        <f>IF(G1258="","",VLOOKUP(G1258,ARANCEL!$B$5:$D$121,2,FALSE))</f>
        <v>INCRUSTACION ESTETICA (ART-GLASS O CERAMICA)</v>
      </c>
      <c r="I1258" s="121" t="s">
        <v>308</v>
      </c>
      <c r="J1258" s="119">
        <v>1</v>
      </c>
      <c r="K1258" s="122">
        <f>IF(G1258="","",VLOOKUP(G1258,ARANCEL!$B$5:$D$121,3,FALSE)*J1258)</f>
        <v>15676</v>
      </c>
      <c r="L1258" s="1229" t="s">
        <v>4612</v>
      </c>
      <c r="M1258" s="1229">
        <v>4500229946</v>
      </c>
      <c r="N1258" s="1229">
        <v>9170</v>
      </c>
      <c r="O1258" s="453"/>
    </row>
    <row r="1259" spans="1:15" s="454" customFormat="1" ht="18" customHeight="1" x14ac:dyDescent="0.25">
      <c r="A1259" s="255" t="s">
        <v>305</v>
      </c>
      <c r="B1259" s="254">
        <v>41655</v>
      </c>
      <c r="C1259" s="257" t="s">
        <v>794</v>
      </c>
      <c r="D1259" s="255" t="s">
        <v>57</v>
      </c>
      <c r="E1259" s="258">
        <v>10169371</v>
      </c>
      <c r="F1259" s="255">
        <v>24021320</v>
      </c>
      <c r="G1259" s="255">
        <v>2704006</v>
      </c>
      <c r="H1259" s="120" t="str">
        <f>IF(G1259="","",VLOOKUP(G1259,ARANCEL!$B$5:$D$121,2,FALSE))</f>
        <v xml:space="preserve">CERAMICA ALUMINOSA ANTERIOR O POSTERIOR </v>
      </c>
      <c r="I1259" s="121" t="s">
        <v>793</v>
      </c>
      <c r="J1259" s="119">
        <v>2</v>
      </c>
      <c r="K1259" s="122">
        <f>IF(G1259="","",VLOOKUP(G1259,ARANCEL!$B$5:$D$121,3,FALSE)*J1259)</f>
        <v>62974</v>
      </c>
      <c r="L1259" s="1229" t="s">
        <v>2842</v>
      </c>
      <c r="M1259" s="1229">
        <v>4500216186</v>
      </c>
      <c r="N1259" s="1229">
        <v>8381</v>
      </c>
      <c r="O1259" s="453"/>
    </row>
    <row r="1260" spans="1:15" s="454" customFormat="1" ht="18" customHeight="1" x14ac:dyDescent="0.25">
      <c r="A1260" s="255" t="s">
        <v>305</v>
      </c>
      <c r="B1260" s="254">
        <v>41824</v>
      </c>
      <c r="C1260" s="257" t="s">
        <v>794</v>
      </c>
      <c r="D1260" s="255" t="s">
        <v>57</v>
      </c>
      <c r="E1260" s="258">
        <v>10222570</v>
      </c>
      <c r="F1260" s="255">
        <v>24021320</v>
      </c>
      <c r="G1260" s="255">
        <v>2704006</v>
      </c>
      <c r="H1260" s="120" t="str">
        <f>IF(G1260="","",VLOOKUP(G1260,ARANCEL!$B$5:$D$121,2,FALSE))</f>
        <v xml:space="preserve">CERAMICA ALUMINOSA ANTERIOR O POSTERIOR </v>
      </c>
      <c r="I1260" s="121" t="s">
        <v>309</v>
      </c>
      <c r="J1260" s="119">
        <v>1</v>
      </c>
      <c r="K1260" s="122">
        <f>IF(G1260="","",VLOOKUP(G1260,ARANCEL!$B$5:$D$121,3,FALSE)*J1260)</f>
        <v>31487</v>
      </c>
      <c r="L1260" s="1229" t="s">
        <v>6017</v>
      </c>
      <c r="M1260" s="1229">
        <v>4500243244</v>
      </c>
      <c r="N1260" s="1229">
        <v>9785</v>
      </c>
      <c r="O1260" s="453"/>
    </row>
    <row r="1261" spans="1:15" s="454" customFormat="1" ht="18" customHeight="1" x14ac:dyDescent="0.25">
      <c r="A1261" s="255" t="s">
        <v>305</v>
      </c>
      <c r="B1261" s="254">
        <v>41733</v>
      </c>
      <c r="C1261" s="257" t="s">
        <v>3717</v>
      </c>
      <c r="D1261" s="255" t="s">
        <v>49</v>
      </c>
      <c r="E1261" s="258">
        <v>10185728</v>
      </c>
      <c r="F1261" s="255">
        <v>25226683</v>
      </c>
      <c r="G1261" s="255">
        <v>2705003</v>
      </c>
      <c r="H1261" s="120" t="str">
        <f>IF(G1261="","",VLOOKUP(G1261,ARANCEL!$B$5:$D$121,2,FALSE))</f>
        <v>INCRUSTACION ESTETICA (ART-GLASS O CERAMICA)</v>
      </c>
      <c r="I1261" s="121" t="s">
        <v>322</v>
      </c>
      <c r="J1261" s="119">
        <v>1</v>
      </c>
      <c r="K1261" s="122">
        <f>IF(G1261="","",VLOOKUP(G1261,ARANCEL!$B$5:$D$121,3,FALSE)*J1261)</f>
        <v>15676</v>
      </c>
      <c r="L1261" s="1229" t="s">
        <v>4612</v>
      </c>
      <c r="M1261" s="1229">
        <v>4500229934</v>
      </c>
      <c r="N1261" s="1229">
        <v>9168</v>
      </c>
      <c r="O1261" s="453"/>
    </row>
    <row r="1262" spans="1:15" s="454" customFormat="1" ht="18" customHeight="1" x14ac:dyDescent="0.25">
      <c r="A1262" s="255" t="s">
        <v>305</v>
      </c>
      <c r="B1262" s="254">
        <v>41958</v>
      </c>
      <c r="C1262" s="257" t="s">
        <v>8312</v>
      </c>
      <c r="D1262" s="255" t="s">
        <v>54</v>
      </c>
      <c r="E1262" s="258">
        <v>10281101</v>
      </c>
      <c r="F1262" s="255">
        <v>29431213</v>
      </c>
      <c r="G1262" s="255">
        <v>2704005</v>
      </c>
      <c r="H1262" s="120" t="str">
        <f>IF(G1262="","",VLOOKUP(G1262,ARANCEL!$B$5:$D$121,2,FALSE))</f>
        <v>PROVISORIO</v>
      </c>
      <c r="I1262" s="121" t="s">
        <v>312</v>
      </c>
      <c r="J1262" s="119">
        <v>1</v>
      </c>
      <c r="K1262" s="122">
        <f>IF(G1262="","",VLOOKUP(G1262,ARANCEL!$B$5:$D$121,3,FALSE)*J1262)</f>
        <v>3250</v>
      </c>
      <c r="L1262" s="1229" t="s">
        <v>8256</v>
      </c>
      <c r="M1262" s="1229">
        <v>4500264843</v>
      </c>
      <c r="N1262" s="1229" t="s">
        <v>8929</v>
      </c>
      <c r="O1262" s="453"/>
    </row>
    <row r="1263" spans="1:15" s="454" customFormat="1" ht="18" customHeight="1" x14ac:dyDescent="0.25">
      <c r="A1263" s="255" t="s">
        <v>305</v>
      </c>
      <c r="B1263" s="254">
        <v>41953</v>
      </c>
      <c r="C1263" s="257" t="s">
        <v>8073</v>
      </c>
      <c r="D1263" s="255" t="s">
        <v>58</v>
      </c>
      <c r="E1263" s="258">
        <v>10276095</v>
      </c>
      <c r="F1263" s="255">
        <v>27654855</v>
      </c>
      <c r="G1263" s="255">
        <v>2705003</v>
      </c>
      <c r="H1263" s="120" t="str">
        <f>IF(G1263="","",VLOOKUP(G1263,ARANCEL!$B$5:$D$121,2,FALSE))</f>
        <v>INCRUSTACION ESTETICA (ART-GLASS O CERAMICA)</v>
      </c>
      <c r="I1263" s="121" t="s">
        <v>318</v>
      </c>
      <c r="J1263" s="119">
        <v>1</v>
      </c>
      <c r="K1263" s="122">
        <f>IF(G1263="","",VLOOKUP(G1263,ARANCEL!$B$5:$D$121,3,FALSE)*J1263)</f>
        <v>15676</v>
      </c>
      <c r="L1263" s="1229" t="s">
        <v>8279</v>
      </c>
      <c r="M1263" s="1229">
        <v>4500260619</v>
      </c>
      <c r="N1263" s="1229" t="s">
        <v>8294</v>
      </c>
      <c r="O1263" s="453"/>
    </row>
    <row r="1264" spans="1:15" s="461" customFormat="1" ht="18" customHeight="1" x14ac:dyDescent="0.25">
      <c r="A1264" s="339" t="s">
        <v>313</v>
      </c>
      <c r="B1264" s="1217">
        <v>41654.908993055556</v>
      </c>
      <c r="C1264" s="1153" t="s">
        <v>885</v>
      </c>
      <c r="D1264" s="339" t="s">
        <v>55</v>
      </c>
      <c r="E1264" s="571">
        <v>10167598</v>
      </c>
      <c r="F1264" s="339">
        <v>24065832</v>
      </c>
      <c r="G1264" s="339">
        <v>2704005</v>
      </c>
      <c r="H1264" s="191" t="str">
        <f>IF(G1264="","",VLOOKUP(G1264,ARANCEL!$B$5:$D$121,2,FALSE))</f>
        <v>PROVISORIO</v>
      </c>
      <c r="I1264" s="170"/>
      <c r="J1264" s="169">
        <v>1</v>
      </c>
      <c r="K1264" s="190">
        <f>IF(G1264="","",VLOOKUP(G1264,ARANCEL!$B$5:$D$121,3,FALSE)*J1264)</f>
        <v>3250</v>
      </c>
      <c r="L1264" s="1238" t="s">
        <v>597</v>
      </c>
      <c r="M1264" s="1238">
        <v>4500211651</v>
      </c>
      <c r="N1264" s="1238">
        <v>8173</v>
      </c>
      <c r="O1264" s="460"/>
    </row>
    <row r="1265" spans="1:15" s="461" customFormat="1" ht="18" customHeight="1" x14ac:dyDescent="0.25">
      <c r="A1265" s="255" t="s">
        <v>305</v>
      </c>
      <c r="B1265" s="254">
        <v>41852</v>
      </c>
      <c r="C1265" s="257" t="s">
        <v>6155</v>
      </c>
      <c r="D1265" s="255" t="s">
        <v>53</v>
      </c>
      <c r="E1265" s="258">
        <v>10235376</v>
      </c>
      <c r="F1265" s="255">
        <v>26928611</v>
      </c>
      <c r="G1265" s="255">
        <v>2704005</v>
      </c>
      <c r="H1265" s="120" t="str">
        <f>IF(G1265="","",VLOOKUP(G1265,ARANCEL!$B$5:$D$121,2,FALSE))</f>
        <v>PROVISORIO</v>
      </c>
      <c r="I1265" s="121" t="s">
        <v>618</v>
      </c>
      <c r="J1265" s="119">
        <v>1</v>
      </c>
      <c r="K1265" s="122">
        <f>IF(G1265="","",VLOOKUP(G1265,ARANCEL!$B$5:$D$121,3,FALSE)*J1265)</f>
        <v>3250</v>
      </c>
      <c r="L1265" s="1229" t="s">
        <v>6905</v>
      </c>
      <c r="M1265" s="1229">
        <v>4500251067</v>
      </c>
      <c r="N1265" s="1229" t="s">
        <v>7145</v>
      </c>
      <c r="O1265" s="460"/>
    </row>
    <row r="1266" spans="1:15" s="461" customFormat="1" ht="18" customHeight="1" x14ac:dyDescent="0.25">
      <c r="A1266" s="255" t="s">
        <v>305</v>
      </c>
      <c r="B1266" s="254">
        <v>41855</v>
      </c>
      <c r="C1266" s="257" t="s">
        <v>6155</v>
      </c>
      <c r="D1266" s="255" t="s">
        <v>53</v>
      </c>
      <c r="E1266" s="258">
        <v>10238109</v>
      </c>
      <c r="F1266" s="255">
        <v>26928611</v>
      </c>
      <c r="G1266" s="255">
        <v>2704016</v>
      </c>
      <c r="H1266" s="120" t="str">
        <f>IF(G1266="","",VLOOKUP(G1266,ARANCEL!$B$5:$D$121,2,FALSE))</f>
        <v xml:space="preserve">CORONA PROCERA </v>
      </c>
      <c r="I1266" s="121" t="s">
        <v>618</v>
      </c>
      <c r="J1266" s="119">
        <v>1</v>
      </c>
      <c r="K1266" s="122">
        <f>IF(G1266="","",VLOOKUP(G1266,ARANCEL!$B$5:$D$121,3,FALSE)*J1266)</f>
        <v>58477</v>
      </c>
      <c r="L1266" s="1229" t="s">
        <v>6905</v>
      </c>
      <c r="M1266" s="1229">
        <v>4500249664</v>
      </c>
      <c r="N1266" s="1229" t="s">
        <v>7114</v>
      </c>
      <c r="O1266" s="460"/>
    </row>
    <row r="1267" spans="1:15" s="454" customFormat="1" ht="18" customHeight="1" x14ac:dyDescent="0.25">
      <c r="A1267" s="255" t="s">
        <v>305</v>
      </c>
      <c r="B1267" s="256">
        <v>42013</v>
      </c>
      <c r="C1267" s="257" t="s">
        <v>9407</v>
      </c>
      <c r="D1267" s="255" t="s">
        <v>1047</v>
      </c>
      <c r="E1267" s="258">
        <v>10307539</v>
      </c>
      <c r="F1267" s="255">
        <v>30009446</v>
      </c>
      <c r="G1267" s="255">
        <v>2708011</v>
      </c>
      <c r="H1267" s="120" t="str">
        <f>IF(G1267="","",VLOOKUP(G1267,ARANCEL!$B$5:$D$121,2,FALSE))</f>
        <v xml:space="preserve">MODELO DE ESTUDIO </v>
      </c>
      <c r="I1267" s="121" t="s">
        <v>347</v>
      </c>
      <c r="J1267" s="119">
        <v>2</v>
      </c>
      <c r="K1267" s="122">
        <f>IF(G1267="","",VLOOKUP(G1267,ARANCEL!$B$5:$D$121,3,FALSE)*J1267)</f>
        <v>3014</v>
      </c>
      <c r="L1267" s="1235" t="str">
        <f>IF(E1267="","","IMPAGO")</f>
        <v>IMPAGO</v>
      </c>
      <c r="M1267" s="1235" t="str">
        <f>IF(L1267="IMPAGO","SIN O.C.","")</f>
        <v>SIN O.C.</v>
      </c>
      <c r="N1267" s="1235" t="str">
        <f>IF(L1267="IMPAGO","SIN FACT.","")</f>
        <v>SIN FACT.</v>
      </c>
      <c r="O1267" s="453"/>
    </row>
    <row r="1268" spans="1:15" s="454" customFormat="1" ht="18" customHeight="1" x14ac:dyDescent="0.25">
      <c r="A1268" s="255" t="s">
        <v>313</v>
      </c>
      <c r="B1268" s="256">
        <v>42037</v>
      </c>
      <c r="C1268" s="257" t="s">
        <v>9828</v>
      </c>
      <c r="D1268" s="255" t="s">
        <v>804</v>
      </c>
      <c r="E1268" s="258">
        <v>10315401</v>
      </c>
      <c r="F1268" s="255">
        <v>30522036</v>
      </c>
      <c r="G1268" s="255">
        <v>2705003</v>
      </c>
      <c r="H1268" s="120" t="str">
        <f>IF(G1268="","",VLOOKUP(G1268,ARANCEL!$B$5:$D$121,2,FALSE))</f>
        <v>INCRUSTACION ESTETICA (ART-GLASS O CERAMICA)</v>
      </c>
      <c r="I1268" s="121"/>
      <c r="J1268" s="119">
        <v>1</v>
      </c>
      <c r="K1268" s="122">
        <f>IF(G1268="","",VLOOKUP(G1268,ARANCEL!$B$5:$D$121,3,FALSE)*J1268)</f>
        <v>15676</v>
      </c>
      <c r="L1268" s="1235" t="str">
        <f>IF(E1268="","","IMPAGO")</f>
        <v>IMPAGO</v>
      </c>
      <c r="M1268" s="1235" t="str">
        <f>IF(L1268="IMPAGO","SIN O.C.","")</f>
        <v>SIN O.C.</v>
      </c>
      <c r="N1268" s="1235" t="str">
        <f>IF(L1268="IMPAGO","SIN FACT.","")</f>
        <v>SIN FACT.</v>
      </c>
      <c r="O1268" s="453"/>
    </row>
    <row r="1269" spans="1:15" s="461" customFormat="1" ht="18" customHeight="1" x14ac:dyDescent="0.25">
      <c r="A1269" s="255" t="s">
        <v>305</v>
      </c>
      <c r="B1269" s="254">
        <v>41821</v>
      </c>
      <c r="C1269" s="257" t="s">
        <v>5486</v>
      </c>
      <c r="D1269" s="255" t="s">
        <v>3328</v>
      </c>
      <c r="E1269" s="258">
        <v>10220691</v>
      </c>
      <c r="F1269" s="255">
        <v>26039636</v>
      </c>
      <c r="G1269" s="255">
        <v>2708011</v>
      </c>
      <c r="H1269" s="120" t="str">
        <f>IF(G1269="","",VLOOKUP(G1269,ARANCEL!$B$5:$D$121,2,FALSE))</f>
        <v xml:space="preserve">MODELO DE ESTUDIO </v>
      </c>
      <c r="I1269" s="121" t="s">
        <v>347</v>
      </c>
      <c r="J1269" s="119">
        <v>2</v>
      </c>
      <c r="K1269" s="122">
        <f>IF(G1269="","",VLOOKUP(G1269,ARANCEL!$B$5:$D$121,3,FALSE)*J1269)</f>
        <v>3014</v>
      </c>
      <c r="L1269" s="1229" t="s">
        <v>5742</v>
      </c>
      <c r="M1269" s="1229">
        <v>4500241285</v>
      </c>
      <c r="N1269" s="1229" t="s">
        <v>5763</v>
      </c>
      <c r="O1269" s="460"/>
    </row>
    <row r="1270" spans="1:15" s="461" customFormat="1" ht="18" customHeight="1" x14ac:dyDescent="0.25">
      <c r="A1270" s="255" t="s">
        <v>305</v>
      </c>
      <c r="B1270" s="254">
        <v>41654</v>
      </c>
      <c r="C1270" s="257" t="s">
        <v>884</v>
      </c>
      <c r="D1270" s="255" t="s">
        <v>52</v>
      </c>
      <c r="E1270" s="258">
        <v>10169255</v>
      </c>
      <c r="F1270" s="255">
        <v>24505085</v>
      </c>
      <c r="G1270" s="255">
        <v>2704003</v>
      </c>
      <c r="H1270" s="120" t="str">
        <f>IF(G1270="","",VLOOKUP(G1270,ARANCEL!$B$5:$D$121,2,FALSE))</f>
        <v xml:space="preserve">CORONA PERIFERICA CON PERNO MUÑON COLADO </v>
      </c>
      <c r="I1270" s="121" t="s">
        <v>319</v>
      </c>
      <c r="J1270" s="119">
        <v>1</v>
      </c>
      <c r="K1270" s="122">
        <f>IF(G1270="","",VLOOKUP(G1270,ARANCEL!$B$5:$D$121,3,FALSE)*J1270)</f>
        <v>32612</v>
      </c>
      <c r="L1270" s="1229" t="s">
        <v>2842</v>
      </c>
      <c r="M1270" s="1229">
        <v>4500216186</v>
      </c>
      <c r="N1270" s="1229">
        <v>8381</v>
      </c>
      <c r="O1270" s="460"/>
    </row>
    <row r="1271" spans="1:15" s="461" customFormat="1" ht="18" customHeight="1" x14ac:dyDescent="0.25">
      <c r="A1271" s="255" t="s">
        <v>305</v>
      </c>
      <c r="B1271" s="254">
        <v>41645</v>
      </c>
      <c r="C1271" s="257" t="s">
        <v>1127</v>
      </c>
      <c r="D1271" s="255" t="s">
        <v>52</v>
      </c>
      <c r="E1271" s="258">
        <v>10168564</v>
      </c>
      <c r="F1271" s="255">
        <v>24505085</v>
      </c>
      <c r="G1271" s="255">
        <v>2704005</v>
      </c>
      <c r="H1271" s="120" t="str">
        <f>IF(G1271="","",VLOOKUP(G1271,ARANCEL!$B$5:$D$121,2,FALSE))</f>
        <v>PROVISORIO</v>
      </c>
      <c r="I1271" s="121" t="s">
        <v>319</v>
      </c>
      <c r="J1271" s="119">
        <v>1</v>
      </c>
      <c r="K1271" s="122">
        <f>IF(G1271="","",VLOOKUP(G1271,ARANCEL!$B$5:$D$121,3,FALSE)*J1271)</f>
        <v>3250</v>
      </c>
      <c r="L1271" s="1229" t="s">
        <v>2842</v>
      </c>
      <c r="M1271" s="1229">
        <v>4500216183</v>
      </c>
      <c r="N1271" s="1229">
        <v>8376</v>
      </c>
      <c r="O1271" s="460"/>
    </row>
    <row r="1272" spans="1:15" s="461" customFormat="1" ht="18" customHeight="1" x14ac:dyDescent="0.25">
      <c r="A1272" s="255" t="s">
        <v>305</v>
      </c>
      <c r="B1272" s="254">
        <v>41967</v>
      </c>
      <c r="C1272" s="257" t="s">
        <v>8473</v>
      </c>
      <c r="D1272" s="255" t="s">
        <v>2193</v>
      </c>
      <c r="E1272" s="258">
        <v>10284912</v>
      </c>
      <c r="F1272" s="255">
        <v>29551994</v>
      </c>
      <c r="G1272" s="255">
        <v>2705003</v>
      </c>
      <c r="H1272" s="120" t="str">
        <f>IF(G1272="","",VLOOKUP(G1272,ARANCEL!$B$5:$D$121,2,FALSE))</f>
        <v>INCRUSTACION ESTETICA (ART-GLASS O CERAMICA)</v>
      </c>
      <c r="I1272" s="121" t="s">
        <v>326</v>
      </c>
      <c r="J1272" s="119">
        <v>1</v>
      </c>
      <c r="K1272" s="122">
        <f>IF(G1272="","",VLOOKUP(G1272,ARANCEL!$B$5:$D$121,3,FALSE)*J1272)</f>
        <v>15676</v>
      </c>
      <c r="L1272" s="1229" t="s">
        <v>8256</v>
      </c>
      <c r="M1272" s="1229">
        <v>4500264843</v>
      </c>
      <c r="N1272" s="1229" t="s">
        <v>8929</v>
      </c>
      <c r="O1272" s="460"/>
    </row>
    <row r="1273" spans="1:15" s="461" customFormat="1" ht="18" customHeight="1" x14ac:dyDescent="0.25">
      <c r="A1273" s="255" t="s">
        <v>305</v>
      </c>
      <c r="B1273" s="254">
        <v>41990</v>
      </c>
      <c r="C1273" s="257" t="s">
        <v>8913</v>
      </c>
      <c r="D1273" s="255" t="s">
        <v>579</v>
      </c>
      <c r="E1273" s="258">
        <v>10295775</v>
      </c>
      <c r="F1273" s="255">
        <v>26242794</v>
      </c>
      <c r="G1273" s="255">
        <v>2702048</v>
      </c>
      <c r="H1273" s="120" t="str">
        <f>IF(G1273="","",VLOOKUP(G1273,ARANCEL!$B$5:$D$121,2,FALSE))</f>
        <v xml:space="preserve">SERVICIO LAB. IMPLANTE CORONA CEMENTADA/ATORNILLADA </v>
      </c>
      <c r="I1273" s="121" t="s">
        <v>340</v>
      </c>
      <c r="J1273" s="119">
        <v>1</v>
      </c>
      <c r="K1273" s="122">
        <f>IF(G1273="","",VLOOKUP(G1273,ARANCEL!$B$5:$D$121,3,FALSE)*J1273)</f>
        <v>43857</v>
      </c>
      <c r="L1273" s="1349" t="s">
        <v>9431</v>
      </c>
      <c r="M1273" s="1349">
        <v>4500269103</v>
      </c>
      <c r="N1273" s="1349" t="s">
        <v>9457</v>
      </c>
      <c r="O1273" s="460"/>
    </row>
    <row r="1274" spans="1:15" s="461" customFormat="1" ht="18" customHeight="1" x14ac:dyDescent="0.25">
      <c r="A1274" s="255" t="s">
        <v>305</v>
      </c>
      <c r="B1274" s="254">
        <v>41886</v>
      </c>
      <c r="C1274" s="257" t="s">
        <v>6885</v>
      </c>
      <c r="D1274" s="255" t="s">
        <v>54</v>
      </c>
      <c r="E1274" s="258">
        <v>10253492</v>
      </c>
      <c r="F1274" s="255">
        <v>27838340</v>
      </c>
      <c r="G1274" s="255">
        <v>2704005</v>
      </c>
      <c r="H1274" s="120" t="str">
        <f>IF(G1274="","",VLOOKUP(G1274,ARANCEL!$B$5:$D$121,2,FALSE))</f>
        <v>PROVISORIO</v>
      </c>
      <c r="I1274" s="121" t="s">
        <v>312</v>
      </c>
      <c r="J1274" s="119">
        <v>1</v>
      </c>
      <c r="K1274" s="122">
        <f>IF(G1274="","",VLOOKUP(G1274,ARANCEL!$B$5:$D$121,3,FALSE)*J1274)</f>
        <v>3250</v>
      </c>
      <c r="L1274" s="1229" t="s">
        <v>7548</v>
      </c>
      <c r="M1274" s="1229">
        <v>4500254511</v>
      </c>
      <c r="N1274" s="1229" t="s">
        <v>7555</v>
      </c>
      <c r="O1274" s="460"/>
    </row>
    <row r="1275" spans="1:15" s="461" customFormat="1" ht="18" customHeight="1" x14ac:dyDescent="0.25">
      <c r="A1275" s="255" t="s">
        <v>305</v>
      </c>
      <c r="B1275" s="254">
        <v>41893</v>
      </c>
      <c r="C1275" s="257" t="s">
        <v>6885</v>
      </c>
      <c r="D1275" s="255" t="s">
        <v>54</v>
      </c>
      <c r="E1275" s="258">
        <v>10255103</v>
      </c>
      <c r="F1275" s="255">
        <v>27838340</v>
      </c>
      <c r="G1275" s="255">
        <v>2704003</v>
      </c>
      <c r="H1275" s="120" t="str">
        <f>IF(G1275="","",VLOOKUP(G1275,ARANCEL!$B$5:$D$121,2,FALSE))</f>
        <v xml:space="preserve">CORONA PERIFERICA CON PERNO MUÑON COLADO </v>
      </c>
      <c r="I1275" s="121" t="s">
        <v>312</v>
      </c>
      <c r="J1275" s="119">
        <v>1</v>
      </c>
      <c r="K1275" s="122">
        <f>IF(G1275="","",VLOOKUP(G1275,ARANCEL!$B$5:$D$121,3,FALSE)*J1275)</f>
        <v>32612</v>
      </c>
      <c r="L1275" s="1229" t="s">
        <v>7548</v>
      </c>
      <c r="M1275" s="1229">
        <v>4500254511</v>
      </c>
      <c r="N1275" s="1229" t="s">
        <v>7555</v>
      </c>
      <c r="O1275" s="460"/>
    </row>
    <row r="1276" spans="1:15" s="461" customFormat="1" ht="18" customHeight="1" x14ac:dyDescent="0.25">
      <c r="A1276" s="255" t="s">
        <v>305</v>
      </c>
      <c r="B1276" s="254">
        <v>41953</v>
      </c>
      <c r="C1276" s="257" t="s">
        <v>8125</v>
      </c>
      <c r="D1276" s="255" t="s">
        <v>58</v>
      </c>
      <c r="E1276" s="258">
        <v>10277710</v>
      </c>
      <c r="F1276" s="255">
        <v>28708266</v>
      </c>
      <c r="G1276" s="255">
        <v>2704005</v>
      </c>
      <c r="H1276" s="120" t="str">
        <f>IF(G1276="","",VLOOKUP(G1276,ARANCEL!$B$5:$D$121,2,FALSE))</f>
        <v>PROVISORIO</v>
      </c>
      <c r="I1276" s="121" t="s">
        <v>325</v>
      </c>
      <c r="J1276" s="119">
        <v>1</v>
      </c>
      <c r="K1276" s="122">
        <f>IF(G1276="","",VLOOKUP(G1276,ARANCEL!$B$5:$D$121,3,FALSE)*J1276)</f>
        <v>3250</v>
      </c>
      <c r="L1276" s="1229" t="s">
        <v>8256</v>
      </c>
      <c r="M1276" s="1229">
        <v>4500264843</v>
      </c>
      <c r="N1276" s="1229" t="s">
        <v>8929</v>
      </c>
      <c r="O1276" s="460"/>
    </row>
    <row r="1277" spans="1:15" s="464" customFormat="1" ht="18" customHeight="1" x14ac:dyDescent="0.25">
      <c r="A1277" s="255" t="s">
        <v>305</v>
      </c>
      <c r="B1277" s="254">
        <v>41960</v>
      </c>
      <c r="C1277" s="257" t="s">
        <v>8125</v>
      </c>
      <c r="D1277" s="255" t="s">
        <v>58</v>
      </c>
      <c r="E1277" s="258">
        <v>10281456</v>
      </c>
      <c r="F1277" s="255">
        <v>28708266</v>
      </c>
      <c r="G1277" s="255">
        <v>2704003</v>
      </c>
      <c r="H1277" s="120" t="str">
        <f>IF(G1277="","",VLOOKUP(G1277,ARANCEL!$B$5:$D$121,2,FALSE))</f>
        <v xml:space="preserve">CORONA PERIFERICA CON PERNO MUÑON COLADO </v>
      </c>
      <c r="I1277" s="121" t="s">
        <v>325</v>
      </c>
      <c r="J1277" s="119">
        <v>1</v>
      </c>
      <c r="K1277" s="122">
        <f>IF(G1277="","",VLOOKUP(G1277,ARANCEL!$B$5:$D$121,3,FALSE)*J1277)</f>
        <v>32612</v>
      </c>
      <c r="L1277" s="1229" t="s">
        <v>8256</v>
      </c>
      <c r="M1277" s="1229">
        <v>4500264843</v>
      </c>
      <c r="N1277" s="1229" t="s">
        <v>8929</v>
      </c>
      <c r="O1277" s="463"/>
    </row>
    <row r="1278" spans="1:15" s="464" customFormat="1" ht="18" customHeight="1" x14ac:dyDescent="0.25">
      <c r="A1278" s="255" t="s">
        <v>305</v>
      </c>
      <c r="B1278" s="254">
        <v>41766</v>
      </c>
      <c r="C1278" s="257" t="s">
        <v>4325</v>
      </c>
      <c r="D1278" s="255" t="s">
        <v>86</v>
      </c>
      <c r="E1278" s="258">
        <v>10193648</v>
      </c>
      <c r="F1278" s="255">
        <v>26144409</v>
      </c>
      <c r="G1278" s="255">
        <v>2705003</v>
      </c>
      <c r="H1278" s="120" t="str">
        <f>IF(G1278="","",VLOOKUP(G1278,ARANCEL!$B$5:$D$121,2,FALSE))</f>
        <v>INCRUSTACION ESTETICA (ART-GLASS O CERAMICA)</v>
      </c>
      <c r="I1278" s="121" t="s">
        <v>309</v>
      </c>
      <c r="J1278" s="119">
        <v>1</v>
      </c>
      <c r="K1278" s="122">
        <f>IF(G1278="","",VLOOKUP(G1278,ARANCEL!$B$5:$D$121,3,FALSE)*J1278)</f>
        <v>15676</v>
      </c>
      <c r="L1278" s="1229" t="s">
        <v>4612</v>
      </c>
      <c r="M1278" s="1229">
        <v>4500229959</v>
      </c>
      <c r="N1278" s="1229">
        <v>9177</v>
      </c>
      <c r="O1278" s="463"/>
    </row>
    <row r="1279" spans="1:15" s="464" customFormat="1" ht="18" customHeight="1" x14ac:dyDescent="0.25">
      <c r="A1279" s="255" t="s">
        <v>305</v>
      </c>
      <c r="B1279" s="254">
        <v>41880</v>
      </c>
      <c r="C1279" s="257" t="s">
        <v>6658</v>
      </c>
      <c r="D1279" s="255" t="s">
        <v>57</v>
      </c>
      <c r="E1279" s="258">
        <v>10248368</v>
      </c>
      <c r="F1279" s="255">
        <v>27810846</v>
      </c>
      <c r="G1279" s="255">
        <v>2704005</v>
      </c>
      <c r="H1279" s="120" t="str">
        <f>IF(G1279="","",VLOOKUP(G1279,ARANCEL!$B$5:$D$121,2,FALSE))</f>
        <v>PROVISORIO</v>
      </c>
      <c r="I1279" s="121" t="s">
        <v>326</v>
      </c>
      <c r="J1279" s="119">
        <v>1</v>
      </c>
      <c r="K1279" s="122">
        <f>IF(G1279="","",VLOOKUP(G1279,ARANCEL!$B$5:$D$121,3,FALSE)*J1279)</f>
        <v>3250</v>
      </c>
      <c r="L1279" s="1229" t="s">
        <v>6905</v>
      </c>
      <c r="M1279" s="1229">
        <v>4500249664</v>
      </c>
      <c r="N1279" s="1229" t="s">
        <v>7114</v>
      </c>
      <c r="O1279" s="463"/>
    </row>
    <row r="1280" spans="1:15" s="464" customFormat="1" ht="18" customHeight="1" x14ac:dyDescent="0.25">
      <c r="A1280" s="255" t="s">
        <v>305</v>
      </c>
      <c r="B1280" s="254">
        <v>41934</v>
      </c>
      <c r="C1280" s="257" t="s">
        <v>6658</v>
      </c>
      <c r="D1280" s="255" t="s">
        <v>57</v>
      </c>
      <c r="E1280" s="258">
        <v>10268837</v>
      </c>
      <c r="F1280" s="255">
        <v>27810846</v>
      </c>
      <c r="G1280" s="255">
        <v>2704006</v>
      </c>
      <c r="H1280" s="120" t="str">
        <f>IF(G1280="","",VLOOKUP(G1280,ARANCEL!$B$5:$D$121,2,FALSE))</f>
        <v xml:space="preserve">CERAMICA ALUMINOSA ANTERIOR O POSTERIOR </v>
      </c>
      <c r="I1280" s="121" t="s">
        <v>326</v>
      </c>
      <c r="J1280" s="119">
        <v>1</v>
      </c>
      <c r="K1280" s="122">
        <f>IF(G1280="","",VLOOKUP(G1280,ARANCEL!$B$5:$D$121,3,FALSE)*J1280)</f>
        <v>31487</v>
      </c>
      <c r="L1280" s="1229" t="s">
        <v>8279</v>
      </c>
      <c r="M1280" s="1229">
        <v>4500259624</v>
      </c>
      <c r="N1280" s="1229" t="s">
        <v>8292</v>
      </c>
      <c r="O1280" s="463"/>
    </row>
    <row r="1281" spans="1:15" s="464" customFormat="1" ht="18" customHeight="1" x14ac:dyDescent="0.25">
      <c r="A1281" s="255" t="s">
        <v>305</v>
      </c>
      <c r="B1281" s="254">
        <v>41654</v>
      </c>
      <c r="C1281" s="257" t="s">
        <v>1012</v>
      </c>
      <c r="D1281" s="255" t="s">
        <v>49</v>
      </c>
      <c r="E1281" s="258">
        <v>10169536</v>
      </c>
      <c r="F1281" s="255">
        <v>24630932</v>
      </c>
      <c r="G1281" s="255">
        <v>2705003</v>
      </c>
      <c r="H1281" s="120" t="str">
        <f>IF(G1281="","",VLOOKUP(G1281,ARANCEL!$B$5:$D$121,2,FALSE))</f>
        <v>INCRUSTACION ESTETICA (ART-GLASS O CERAMICA)</v>
      </c>
      <c r="I1281" s="121" t="s">
        <v>618</v>
      </c>
      <c r="J1281" s="119">
        <v>1</v>
      </c>
      <c r="K1281" s="122">
        <f>IF(G1281="","",VLOOKUP(G1281,ARANCEL!$B$5:$D$121,3,FALSE)*J1281)</f>
        <v>15676</v>
      </c>
      <c r="L1281" s="1229" t="s">
        <v>2842</v>
      </c>
      <c r="M1281" s="1229">
        <v>4500216187</v>
      </c>
      <c r="N1281" s="1229">
        <v>8382</v>
      </c>
      <c r="O1281" s="463"/>
    </row>
    <row r="1282" spans="1:15" s="464" customFormat="1" ht="18" customHeight="1" x14ac:dyDescent="0.25">
      <c r="A1282" s="255" t="s">
        <v>305</v>
      </c>
      <c r="B1282" s="254">
        <v>41921</v>
      </c>
      <c r="C1282" s="257" t="s">
        <v>7495</v>
      </c>
      <c r="D1282" s="255" t="s">
        <v>52</v>
      </c>
      <c r="E1282" s="258">
        <v>10261590</v>
      </c>
      <c r="F1282" s="255">
        <v>28490980</v>
      </c>
      <c r="G1282" s="255">
        <v>2705003</v>
      </c>
      <c r="H1282" s="120" t="s">
        <v>184</v>
      </c>
      <c r="I1282" s="121" t="s">
        <v>318</v>
      </c>
      <c r="J1282" s="119">
        <v>1</v>
      </c>
      <c r="K1282" s="122">
        <v>15676</v>
      </c>
      <c r="L1282" s="1229" t="s">
        <v>8279</v>
      </c>
      <c r="M1282" s="1229">
        <v>4500257377</v>
      </c>
      <c r="N1282" s="1229" t="s">
        <v>8280</v>
      </c>
      <c r="O1282" s="463"/>
    </row>
    <row r="1283" spans="1:15" s="466" customFormat="1" ht="18" customHeight="1" x14ac:dyDescent="0.25">
      <c r="A1283" s="255" t="s">
        <v>305</v>
      </c>
      <c r="B1283" s="254">
        <v>41646</v>
      </c>
      <c r="C1283" s="257" t="s">
        <v>883</v>
      </c>
      <c r="D1283" s="255" t="s">
        <v>59</v>
      </c>
      <c r="E1283" s="258">
        <v>10168497</v>
      </c>
      <c r="F1283" s="255">
        <v>245024247</v>
      </c>
      <c r="G1283" s="255">
        <v>2705003</v>
      </c>
      <c r="H1283" s="120" t="str">
        <f>IF(G1283="","",VLOOKUP(G1283,ARANCEL!$B$5:$D$121,2,FALSE))</f>
        <v>INCRUSTACION ESTETICA (ART-GLASS O CERAMICA)</v>
      </c>
      <c r="I1283" s="121" t="s">
        <v>324</v>
      </c>
      <c r="J1283" s="119">
        <v>1</v>
      </c>
      <c r="K1283" s="122">
        <f>IF(G1283="","",VLOOKUP(G1283,ARANCEL!$B$5:$D$121,3,FALSE)*J1283)</f>
        <v>15676</v>
      </c>
      <c r="L1283" s="1229" t="s">
        <v>2842</v>
      </c>
      <c r="M1283" s="1229">
        <v>4500216183</v>
      </c>
      <c r="N1283" s="1229">
        <v>8376</v>
      </c>
      <c r="O1283" s="465"/>
    </row>
    <row r="1284" spans="1:15" s="466" customFormat="1" ht="18" customHeight="1" x14ac:dyDescent="0.25">
      <c r="A1284" s="255" t="s">
        <v>305</v>
      </c>
      <c r="B1284" s="254">
        <v>41647</v>
      </c>
      <c r="C1284" s="257" t="s">
        <v>883</v>
      </c>
      <c r="D1284" s="255" t="s">
        <v>59</v>
      </c>
      <c r="E1284" s="258">
        <v>10168669</v>
      </c>
      <c r="F1284" s="255">
        <v>24502447</v>
      </c>
      <c r="G1284" s="255">
        <v>2704005</v>
      </c>
      <c r="H1284" s="120" t="str">
        <f>IF(G1284="","",VLOOKUP(G1284,ARANCEL!$B$5:$D$121,2,FALSE))</f>
        <v>PROVISORIO</v>
      </c>
      <c r="I1284" s="121" t="s">
        <v>308</v>
      </c>
      <c r="J1284" s="119">
        <v>1</v>
      </c>
      <c r="K1284" s="122">
        <f>IF(G1284="","",VLOOKUP(G1284,ARANCEL!$B$5:$D$121,3,FALSE)*J1284)</f>
        <v>3250</v>
      </c>
      <c r="L1284" s="1229" t="s">
        <v>2842</v>
      </c>
      <c r="M1284" s="1229">
        <v>4500216184</v>
      </c>
      <c r="N1284" s="1229">
        <v>8378</v>
      </c>
      <c r="O1284" s="465"/>
    </row>
    <row r="1285" spans="1:15" s="462" customFormat="1" x14ac:dyDescent="0.25">
      <c r="A1285" s="255" t="s">
        <v>305</v>
      </c>
      <c r="B1285" s="254">
        <v>41647</v>
      </c>
      <c r="C1285" s="257" t="s">
        <v>883</v>
      </c>
      <c r="D1285" s="255" t="s">
        <v>59</v>
      </c>
      <c r="E1285" s="258">
        <v>10168669</v>
      </c>
      <c r="F1285" s="255">
        <v>24502447</v>
      </c>
      <c r="G1285" s="255">
        <v>2704003</v>
      </c>
      <c r="H1285" s="120" t="str">
        <f>IF(G1285="","",VLOOKUP(G1285,ARANCEL!$B$5:$D$121,2,FALSE))</f>
        <v xml:space="preserve">CORONA PERIFERICA CON PERNO MUÑON COLADO </v>
      </c>
      <c r="I1285" s="121" t="s">
        <v>308</v>
      </c>
      <c r="J1285" s="119">
        <v>1</v>
      </c>
      <c r="K1285" s="122">
        <f>IF(G1285="","",VLOOKUP(G1285,ARANCEL!$B$5:$D$121,3,FALSE)*J1285)</f>
        <v>32612</v>
      </c>
      <c r="L1285" s="1229" t="s">
        <v>2842</v>
      </c>
      <c r="M1285" s="1229">
        <v>4500216184</v>
      </c>
      <c r="N1285" s="1229">
        <v>8378</v>
      </c>
    </row>
    <row r="1286" spans="1:15" s="472" customFormat="1" x14ac:dyDescent="0.25">
      <c r="A1286" s="255" t="s">
        <v>313</v>
      </c>
      <c r="B1286" s="254">
        <v>41647</v>
      </c>
      <c r="C1286" s="257" t="s">
        <v>882</v>
      </c>
      <c r="D1286" s="255" t="s">
        <v>52</v>
      </c>
      <c r="E1286" s="258">
        <v>10168561</v>
      </c>
      <c r="F1286" s="255">
        <v>24414214</v>
      </c>
      <c r="G1286" s="255">
        <v>2704005</v>
      </c>
      <c r="H1286" s="120" t="str">
        <f>IF(G1286="","",VLOOKUP(G1286,ARANCEL!$B$5:$D$121,2,FALSE))</f>
        <v>PROVISORIO</v>
      </c>
      <c r="I1286" s="121"/>
      <c r="J1286" s="119">
        <v>1</v>
      </c>
      <c r="K1286" s="122">
        <f>IF(G1286="","",VLOOKUP(G1286,ARANCEL!$B$5:$D$121,3,FALSE)*J1286)</f>
        <v>3250</v>
      </c>
      <c r="L1286" s="1229" t="s">
        <v>2842</v>
      </c>
      <c r="M1286" s="1229">
        <v>4500216183</v>
      </c>
      <c r="N1286" s="1229">
        <v>8376</v>
      </c>
    </row>
    <row r="1287" spans="1:15" s="466" customFormat="1" ht="18" customHeight="1" x14ac:dyDescent="0.25">
      <c r="A1287" s="255" t="s">
        <v>305</v>
      </c>
      <c r="B1287" s="254">
        <v>41647</v>
      </c>
      <c r="C1287" s="257" t="s">
        <v>882</v>
      </c>
      <c r="D1287" s="255" t="s">
        <v>52</v>
      </c>
      <c r="E1287" s="258">
        <v>10168561</v>
      </c>
      <c r="F1287" s="255">
        <v>24414214</v>
      </c>
      <c r="G1287" s="255">
        <v>2704003</v>
      </c>
      <c r="H1287" s="120" t="str">
        <f>IF(G1287="","",VLOOKUP(G1287,ARANCEL!$B$5:$D$121,2,FALSE))</f>
        <v xml:space="preserve">CORONA PERIFERICA CON PERNO MUÑON COLADO </v>
      </c>
      <c r="I1287" s="121" t="s">
        <v>618</v>
      </c>
      <c r="J1287" s="119">
        <v>1</v>
      </c>
      <c r="K1287" s="122">
        <f>IF(G1287="","",VLOOKUP(G1287,ARANCEL!$B$5:$D$121,3,FALSE)*J1287)</f>
        <v>32612</v>
      </c>
      <c r="L1287" s="1229" t="s">
        <v>2842</v>
      </c>
      <c r="M1287" s="1229">
        <v>4500216183</v>
      </c>
      <c r="N1287" s="1229">
        <v>8376</v>
      </c>
      <c r="O1287" s="465"/>
    </row>
    <row r="1288" spans="1:15" s="468" customFormat="1" ht="18" customHeight="1" x14ac:dyDescent="0.25">
      <c r="A1288" s="255" t="s">
        <v>305</v>
      </c>
      <c r="B1288" s="254">
        <v>41743</v>
      </c>
      <c r="C1288" s="257" t="s">
        <v>4017</v>
      </c>
      <c r="D1288" s="255" t="s">
        <v>63</v>
      </c>
      <c r="E1288" s="258">
        <v>10189105</v>
      </c>
      <c r="F1288" s="255">
        <v>25632332</v>
      </c>
      <c r="G1288" s="255">
        <v>2708011</v>
      </c>
      <c r="H1288" s="120" t="str">
        <f>IF(G1288="","",VLOOKUP(G1288,ARANCEL!$B$5:$D$121,2,FALSE))</f>
        <v xml:space="preserve">MODELO DE ESTUDIO </v>
      </c>
      <c r="I1288" s="121" t="s">
        <v>702</v>
      </c>
      <c r="J1288" s="119">
        <v>2</v>
      </c>
      <c r="K1288" s="122">
        <f>IF(G1288="","",VLOOKUP(G1288,ARANCEL!$B$5:$D$121,3,FALSE)*J1288)</f>
        <v>3014</v>
      </c>
      <c r="L1288" s="1229" t="s">
        <v>4612</v>
      </c>
      <c r="M1288" s="1229">
        <v>4500229951</v>
      </c>
      <c r="N1288" s="1229">
        <v>9174</v>
      </c>
      <c r="O1288" s="467"/>
    </row>
    <row r="1289" spans="1:15" s="466" customFormat="1" ht="18" customHeight="1" x14ac:dyDescent="0.25">
      <c r="A1289" s="339" t="s">
        <v>305</v>
      </c>
      <c r="B1289" s="254">
        <v>41927</v>
      </c>
      <c r="C1289" s="257" t="s">
        <v>7626</v>
      </c>
      <c r="D1289" s="255" t="s">
        <v>1060</v>
      </c>
      <c r="E1289" s="258">
        <v>10264494</v>
      </c>
      <c r="F1289" s="255">
        <v>28928181</v>
      </c>
      <c r="G1289" s="255">
        <v>2708011</v>
      </c>
      <c r="H1289" s="120" t="str">
        <f>IF(G1289="","",VLOOKUP(G1289,ARANCEL!$B$5:$D$121,2,FALSE))</f>
        <v xml:space="preserve">MODELO DE ESTUDIO </v>
      </c>
      <c r="I1289" s="121"/>
      <c r="J1289" s="119">
        <v>1</v>
      </c>
      <c r="K1289" s="122">
        <f>IF(G1289="","",VLOOKUP(G1289,ARANCEL!$B$5:$D$121,3,FALSE)*J1289)</f>
        <v>1507</v>
      </c>
      <c r="L1289" s="1229" t="s">
        <v>8279</v>
      </c>
      <c r="M1289" s="1229">
        <v>4500259624</v>
      </c>
      <c r="N1289" s="1229" t="s">
        <v>8292</v>
      </c>
      <c r="O1289" s="465"/>
    </row>
    <row r="1290" spans="1:15" s="466" customFormat="1" ht="18" customHeight="1" x14ac:dyDescent="0.25">
      <c r="A1290" s="255" t="s">
        <v>305</v>
      </c>
      <c r="B1290" s="254">
        <v>41927</v>
      </c>
      <c r="C1290" s="257" t="s">
        <v>7626</v>
      </c>
      <c r="D1290" s="255" t="s">
        <v>1060</v>
      </c>
      <c r="E1290" s="258">
        <v>10264494</v>
      </c>
      <c r="F1290" s="255">
        <v>28928181</v>
      </c>
      <c r="G1290" s="255">
        <v>2707001</v>
      </c>
      <c r="H1290" s="120" t="str">
        <f>IF(G1290="","",VLOOKUP(G1290,ARANCEL!$B$5:$D$121,2,FALSE))</f>
        <v xml:space="preserve">PLANO DE RELAJACION </v>
      </c>
      <c r="I1290" s="121" t="s">
        <v>306</v>
      </c>
      <c r="J1290" s="119">
        <v>1</v>
      </c>
      <c r="K1290" s="122">
        <f>IF(G1290="","",VLOOKUP(G1290,ARANCEL!$B$5:$D$121,3,FALSE)*J1290)</f>
        <v>9221</v>
      </c>
      <c r="L1290" s="1229" t="s">
        <v>8279</v>
      </c>
      <c r="M1290" s="1229">
        <v>4500259624</v>
      </c>
      <c r="N1290" s="1229" t="s">
        <v>8292</v>
      </c>
      <c r="O1290" s="465"/>
    </row>
    <row r="1291" spans="1:15" s="466" customFormat="1" ht="18" customHeight="1" x14ac:dyDescent="0.25">
      <c r="A1291" s="255" t="s">
        <v>305</v>
      </c>
      <c r="B1291" s="254">
        <v>41885</v>
      </c>
      <c r="C1291" s="257" t="s">
        <v>6785</v>
      </c>
      <c r="D1291" s="255" t="s">
        <v>804</v>
      </c>
      <c r="E1291" s="258">
        <v>10250389</v>
      </c>
      <c r="F1291" s="255">
        <v>27473440</v>
      </c>
      <c r="G1291" s="255">
        <v>2705003</v>
      </c>
      <c r="H1291" s="120" t="str">
        <f>IF(G1291="","",VLOOKUP(G1291,ARANCEL!$B$5:$D$121,2,FALSE))</f>
        <v>INCRUSTACION ESTETICA (ART-GLASS O CERAMICA)</v>
      </c>
      <c r="I1291" s="121" t="s">
        <v>315</v>
      </c>
      <c r="J1291" s="119">
        <v>1</v>
      </c>
      <c r="K1291" s="122">
        <f>IF(G1291="","",VLOOKUP(G1291,ARANCEL!$B$5:$D$121,3,FALSE)*J1291)</f>
        <v>15676</v>
      </c>
      <c r="L1291" s="1229" t="s">
        <v>6905</v>
      </c>
      <c r="M1291" s="1229">
        <v>4500251067</v>
      </c>
      <c r="N1291" s="1229" t="s">
        <v>7145</v>
      </c>
      <c r="O1291" s="465"/>
    </row>
    <row r="1292" spans="1:15" s="466" customFormat="1" ht="18" customHeight="1" x14ac:dyDescent="0.25">
      <c r="A1292" s="412" t="s">
        <v>305</v>
      </c>
      <c r="B1292" s="254">
        <v>41905</v>
      </c>
      <c r="C1292" s="257" t="s">
        <v>6785</v>
      </c>
      <c r="D1292" s="255" t="s">
        <v>804</v>
      </c>
      <c r="E1292" s="258">
        <v>10258163</v>
      </c>
      <c r="F1292" s="255">
        <v>27473440</v>
      </c>
      <c r="G1292" s="255">
        <v>2705003</v>
      </c>
      <c r="H1292" s="120" t="str">
        <f>IF(G1292="","",VLOOKUP(G1292,ARANCEL!$B$5:$D$121,2,FALSE))</f>
        <v>INCRUSTACION ESTETICA (ART-GLASS O CERAMICA)</v>
      </c>
      <c r="I1292" s="121" t="s">
        <v>322</v>
      </c>
      <c r="J1292" s="119">
        <v>1</v>
      </c>
      <c r="K1292" s="122">
        <f>IF(G1292="","",VLOOKUP(G1292,ARANCEL!$B$5:$D$121,3,FALSE)*J1292)</f>
        <v>15676</v>
      </c>
      <c r="L1292" s="1229" t="s">
        <v>7548</v>
      </c>
      <c r="M1292" s="1229">
        <v>4500254511</v>
      </c>
      <c r="N1292" s="1229" t="s">
        <v>7555</v>
      </c>
      <c r="O1292" s="465"/>
    </row>
    <row r="1293" spans="1:15" s="466" customFormat="1" ht="18" customHeight="1" x14ac:dyDescent="0.25">
      <c r="A1293" s="255" t="s">
        <v>305</v>
      </c>
      <c r="B1293" s="254">
        <v>41717</v>
      </c>
      <c r="C1293" s="257" t="s">
        <v>3407</v>
      </c>
      <c r="D1293" s="255" t="s">
        <v>49</v>
      </c>
      <c r="E1293" s="258">
        <v>10181928</v>
      </c>
      <c r="F1293" s="255">
        <v>25130594</v>
      </c>
      <c r="G1293" s="255">
        <v>2705003</v>
      </c>
      <c r="H1293" s="120" t="str">
        <f>IF(G1293="","",VLOOKUP(G1293,ARANCEL!$B$5:$D$121,2,FALSE))</f>
        <v>INCRUSTACION ESTETICA (ART-GLASS O CERAMICA)</v>
      </c>
      <c r="I1293" s="121" t="s">
        <v>324</v>
      </c>
      <c r="J1293" s="119">
        <v>1</v>
      </c>
      <c r="K1293" s="122">
        <f>IF(G1293="","",VLOOKUP(G1293,ARANCEL!$B$5:$D$121,3,FALSE)*J1293)</f>
        <v>15676</v>
      </c>
      <c r="L1293" s="1229" t="s">
        <v>3058</v>
      </c>
      <c r="M1293" s="1229">
        <v>4500225623</v>
      </c>
      <c r="N1293" s="1229">
        <v>8908</v>
      </c>
      <c r="O1293" s="465"/>
    </row>
    <row r="1294" spans="1:15" s="466" customFormat="1" ht="18" customHeight="1" x14ac:dyDescent="0.25">
      <c r="A1294" s="255" t="s">
        <v>305</v>
      </c>
      <c r="B1294" s="254">
        <v>41761</v>
      </c>
      <c r="C1294" s="257" t="s">
        <v>4888</v>
      </c>
      <c r="D1294" s="255" t="s">
        <v>58</v>
      </c>
      <c r="E1294" s="258">
        <v>10204861</v>
      </c>
      <c r="F1294" s="255">
        <v>25132858</v>
      </c>
      <c r="G1294" s="255">
        <v>2704005</v>
      </c>
      <c r="H1294" s="120" t="str">
        <f>IF(G1294="","",VLOOKUP(G1294,ARANCEL!$B$5:$D$121,2,FALSE))</f>
        <v>PROVISORIO</v>
      </c>
      <c r="I1294" s="121" t="s">
        <v>322</v>
      </c>
      <c r="J1294" s="119">
        <v>1</v>
      </c>
      <c r="K1294" s="122">
        <f>IF(G1294="","",VLOOKUP(G1294,ARANCEL!$B$5:$D$121,3,FALSE)*J1294)</f>
        <v>3250</v>
      </c>
      <c r="L1294" s="1229" t="s">
        <v>5292</v>
      </c>
      <c r="M1294" s="1229">
        <v>4500235321</v>
      </c>
      <c r="N1294" s="1229">
        <v>9404</v>
      </c>
      <c r="O1294" s="465"/>
    </row>
    <row r="1295" spans="1:15" s="472" customFormat="1" ht="18" customHeight="1" x14ac:dyDescent="0.25">
      <c r="A1295" s="255" t="s">
        <v>305</v>
      </c>
      <c r="B1295" s="254">
        <v>41814</v>
      </c>
      <c r="C1295" s="257" t="s">
        <v>4888</v>
      </c>
      <c r="D1295" s="255" t="s">
        <v>58</v>
      </c>
      <c r="E1295" s="258">
        <v>10214648</v>
      </c>
      <c r="F1295" s="255">
        <v>25132858</v>
      </c>
      <c r="G1295" s="255">
        <v>2704003</v>
      </c>
      <c r="H1295" s="120" t="str">
        <f>IF(G1295="","",VLOOKUP(G1295,ARANCEL!$B$5:$D$121,2,FALSE))</f>
        <v xml:space="preserve">CORONA PERIFERICA CON PERNO MUÑON COLADO </v>
      </c>
      <c r="I1295" s="121" t="s">
        <v>322</v>
      </c>
      <c r="J1295" s="119">
        <v>1</v>
      </c>
      <c r="K1295" s="122">
        <f>IF(G1295="","",VLOOKUP(G1295,ARANCEL!$B$5:$D$121,3,FALSE)*J1295)</f>
        <v>32612</v>
      </c>
      <c r="L1295" s="1229" t="s">
        <v>5742</v>
      </c>
      <c r="M1295" s="1229">
        <v>4500239309</v>
      </c>
      <c r="N1295" s="1229" t="s">
        <v>5749</v>
      </c>
      <c r="O1295" s="471"/>
    </row>
    <row r="1296" spans="1:15" s="472" customFormat="1" ht="18" customHeight="1" x14ac:dyDescent="0.25">
      <c r="A1296" s="255" t="s">
        <v>305</v>
      </c>
      <c r="B1296" s="254">
        <v>41654</v>
      </c>
      <c r="C1296" s="257" t="s">
        <v>797</v>
      </c>
      <c r="D1296" s="255" t="s">
        <v>58</v>
      </c>
      <c r="E1296" s="258">
        <v>10168843</v>
      </c>
      <c r="F1296" s="255">
        <v>24266449</v>
      </c>
      <c r="G1296" s="255">
        <v>2704020</v>
      </c>
      <c r="H1296" s="120" t="str">
        <f>IF(G1296="","",VLOOKUP(G1296,ARANCEL!$B$5:$D$121,2,FALSE))</f>
        <v xml:space="preserve">PERNO MUÑON DE FIBRA CEROMEROS </v>
      </c>
      <c r="I1296" s="121" t="s">
        <v>329</v>
      </c>
      <c r="J1296" s="119">
        <v>1</v>
      </c>
      <c r="K1296" s="122">
        <f>IF(G1296="","",VLOOKUP(G1296,ARANCEL!$B$5:$D$121,3,FALSE)*J1296)</f>
        <v>18892</v>
      </c>
      <c r="L1296" s="1229" t="s">
        <v>2842</v>
      </c>
      <c r="M1296" s="1229">
        <v>4500216185</v>
      </c>
      <c r="N1296" s="1229">
        <v>8379</v>
      </c>
      <c r="O1296" s="471"/>
    </row>
    <row r="1297" spans="1:15" s="472" customFormat="1" ht="18" customHeight="1" x14ac:dyDescent="0.25">
      <c r="A1297" s="255" t="s">
        <v>305</v>
      </c>
      <c r="B1297" s="254">
        <v>41661</v>
      </c>
      <c r="C1297" s="257" t="s">
        <v>797</v>
      </c>
      <c r="D1297" s="255" t="s">
        <v>58</v>
      </c>
      <c r="E1297" s="258">
        <v>10169848</v>
      </c>
      <c r="F1297" s="255">
        <v>24266449</v>
      </c>
      <c r="G1297" s="255">
        <v>2704016</v>
      </c>
      <c r="H1297" s="120" t="str">
        <f>IF(G1297="","",VLOOKUP(G1297,ARANCEL!$B$5:$D$121,2,FALSE))</f>
        <v xml:space="preserve">CORONA PROCERA </v>
      </c>
      <c r="I1297" s="121" t="s">
        <v>329</v>
      </c>
      <c r="J1297" s="119">
        <v>1</v>
      </c>
      <c r="K1297" s="122">
        <f>IF(G1297="","",VLOOKUP(G1297,ARANCEL!$B$5:$D$121,3,FALSE)*J1297)</f>
        <v>58477</v>
      </c>
      <c r="L1297" s="1229" t="s">
        <v>2842</v>
      </c>
      <c r="M1297" s="1229">
        <v>4500216187</v>
      </c>
      <c r="N1297" s="1229">
        <v>8382</v>
      </c>
      <c r="O1297" s="471"/>
    </row>
    <row r="1298" spans="1:15" s="472" customFormat="1" ht="18" customHeight="1" x14ac:dyDescent="0.25">
      <c r="A1298" s="255" t="s">
        <v>305</v>
      </c>
      <c r="B1298" s="254">
        <v>41647</v>
      </c>
      <c r="C1298" s="257" t="s">
        <v>814</v>
      </c>
      <c r="D1298" s="255" t="s">
        <v>54</v>
      </c>
      <c r="E1298" s="258">
        <v>10168419</v>
      </c>
      <c r="F1298" s="255">
        <v>22748182</v>
      </c>
      <c r="G1298" s="255">
        <v>2704003</v>
      </c>
      <c r="H1298" s="120" t="str">
        <f>IF(G1298="","",VLOOKUP(G1298,ARANCEL!$B$5:$D$121,2,FALSE))</f>
        <v xml:space="preserve">CORONA PERIFERICA CON PERNO MUÑON COLADO </v>
      </c>
      <c r="I1298" s="121" t="s">
        <v>340</v>
      </c>
      <c r="J1298" s="119">
        <v>1</v>
      </c>
      <c r="K1298" s="122">
        <f>IF(G1298="","",VLOOKUP(G1298,ARANCEL!$B$5:$D$121,3,FALSE)*J1298)</f>
        <v>32612</v>
      </c>
      <c r="L1298" s="1229" t="s">
        <v>2842</v>
      </c>
      <c r="M1298" s="1229">
        <v>4500216183</v>
      </c>
      <c r="N1298" s="1229">
        <v>8376</v>
      </c>
      <c r="O1298" s="471"/>
    </row>
    <row r="1299" spans="1:15" s="472" customFormat="1" ht="18" customHeight="1" x14ac:dyDescent="0.25">
      <c r="A1299" s="339" t="s">
        <v>305</v>
      </c>
      <c r="B1299" s="254">
        <v>41654</v>
      </c>
      <c r="C1299" s="257" t="s">
        <v>814</v>
      </c>
      <c r="D1299" s="255" t="s">
        <v>54</v>
      </c>
      <c r="E1299" s="258">
        <v>10169099</v>
      </c>
      <c r="F1299" s="255">
        <v>22748182</v>
      </c>
      <c r="G1299" s="255">
        <v>2702048</v>
      </c>
      <c r="H1299" s="120" t="str">
        <f>IF(G1299="","",VLOOKUP(G1299,ARANCEL!$B$5:$D$121,2,FALSE))</f>
        <v xml:space="preserve">SERVICIO LAB. IMPLANTE CORONA CEMENTADA/ATORNILLADA </v>
      </c>
      <c r="I1299" s="121" t="s">
        <v>337</v>
      </c>
      <c r="J1299" s="119">
        <v>1</v>
      </c>
      <c r="K1299" s="122">
        <f>IF(G1299="","",VLOOKUP(G1299,ARANCEL!$B$5:$D$121,3,FALSE)*J1299)</f>
        <v>43857</v>
      </c>
      <c r="L1299" s="1229" t="s">
        <v>6905</v>
      </c>
      <c r="M1299" s="1229">
        <v>4500247644</v>
      </c>
      <c r="N1299" s="1229" t="s">
        <v>7159</v>
      </c>
      <c r="O1299" s="471"/>
    </row>
    <row r="1300" spans="1:15" s="472" customFormat="1" ht="18" customHeight="1" x14ac:dyDescent="0.25">
      <c r="A1300" s="255" t="s">
        <v>305</v>
      </c>
      <c r="B1300" s="254">
        <v>41757</v>
      </c>
      <c r="C1300" s="257" t="s">
        <v>4230</v>
      </c>
      <c r="D1300" s="255" t="s">
        <v>804</v>
      </c>
      <c r="E1300" s="258">
        <v>10191885</v>
      </c>
      <c r="F1300" s="255">
        <v>26059213</v>
      </c>
      <c r="G1300" s="255">
        <v>2705003</v>
      </c>
      <c r="H1300" s="120" t="str">
        <f>IF(G1300="","",VLOOKUP(G1300,ARANCEL!$B$5:$D$121,2,FALSE))</f>
        <v>INCRUSTACION ESTETICA (ART-GLASS O CERAMICA)</v>
      </c>
      <c r="I1300" s="121" t="s">
        <v>312</v>
      </c>
      <c r="J1300" s="119">
        <v>1</v>
      </c>
      <c r="K1300" s="122">
        <f>IF(G1300="","",VLOOKUP(G1300,ARANCEL!$B$5:$D$121,3,FALSE)*J1300)</f>
        <v>15676</v>
      </c>
      <c r="L1300" s="1229" t="s">
        <v>4612</v>
      </c>
      <c r="M1300" s="1229">
        <v>4500229953</v>
      </c>
      <c r="N1300" s="1229">
        <v>9175</v>
      </c>
      <c r="O1300" s="471"/>
    </row>
    <row r="1301" spans="1:15" s="472" customFormat="1" ht="18" customHeight="1" x14ac:dyDescent="0.25">
      <c r="A1301" s="255" t="s">
        <v>305</v>
      </c>
      <c r="B1301" s="254">
        <v>41750</v>
      </c>
      <c r="C1301" s="257" t="s">
        <v>4084</v>
      </c>
      <c r="D1301" s="255" t="s">
        <v>727</v>
      </c>
      <c r="E1301" s="258">
        <v>10190293</v>
      </c>
      <c r="F1301" s="255">
        <v>25784719</v>
      </c>
      <c r="G1301" s="255">
        <v>2704005</v>
      </c>
      <c r="H1301" s="120" t="str">
        <f>IF(G1301="","",VLOOKUP(G1301,ARANCEL!$B$5:$D$121,2,FALSE))</f>
        <v>PROVISORIO</v>
      </c>
      <c r="I1301" s="121" t="s">
        <v>340</v>
      </c>
      <c r="J1301" s="119">
        <v>1</v>
      </c>
      <c r="K1301" s="122">
        <f>IF(G1301="","",VLOOKUP(G1301,ARANCEL!$B$5:$D$121,3,FALSE)*J1301)</f>
        <v>3250</v>
      </c>
      <c r="L1301" s="1229" t="s">
        <v>4612</v>
      </c>
      <c r="M1301" s="1229">
        <v>4500229951</v>
      </c>
      <c r="N1301" s="1229">
        <v>9174</v>
      </c>
      <c r="O1301" s="471"/>
    </row>
    <row r="1302" spans="1:15" s="472" customFormat="1" ht="18" customHeight="1" x14ac:dyDescent="0.25">
      <c r="A1302" s="255" t="s">
        <v>305</v>
      </c>
      <c r="B1302" s="254">
        <v>41759</v>
      </c>
      <c r="C1302" s="257" t="s">
        <v>4084</v>
      </c>
      <c r="D1302" s="255" t="s">
        <v>727</v>
      </c>
      <c r="E1302" s="258">
        <v>10191918</v>
      </c>
      <c r="F1302" s="255">
        <v>25784719</v>
      </c>
      <c r="G1302" s="255">
        <v>2704003</v>
      </c>
      <c r="H1302" s="120" t="str">
        <f>IF(G1302="","",VLOOKUP(G1302,ARANCEL!$B$5:$D$121,2,FALSE))</f>
        <v xml:space="preserve">CORONA PERIFERICA CON PERNO MUÑON COLADO </v>
      </c>
      <c r="I1302" s="121" t="s">
        <v>340</v>
      </c>
      <c r="J1302" s="119">
        <v>1</v>
      </c>
      <c r="K1302" s="122">
        <f>IF(G1302="","",VLOOKUP(G1302,ARANCEL!$B$5:$D$121,3,FALSE)*J1302)</f>
        <v>32612</v>
      </c>
      <c r="L1302" s="1229" t="s">
        <v>4612</v>
      </c>
      <c r="M1302" s="1229">
        <v>4500229958</v>
      </c>
      <c r="N1302" s="1229">
        <v>9176</v>
      </c>
      <c r="O1302" s="471"/>
    </row>
    <row r="1303" spans="1:15" s="472" customFormat="1" ht="18" customHeight="1" x14ac:dyDescent="0.25">
      <c r="A1303" s="255" t="s">
        <v>305</v>
      </c>
      <c r="B1303" s="254">
        <v>41793</v>
      </c>
      <c r="C1303" s="257" t="s">
        <v>4887</v>
      </c>
      <c r="D1303" s="255" t="s">
        <v>727</v>
      </c>
      <c r="E1303" s="258">
        <v>10204866</v>
      </c>
      <c r="F1303" s="255">
        <v>26038858</v>
      </c>
      <c r="G1303" s="255">
        <v>2705003</v>
      </c>
      <c r="H1303" s="120" t="str">
        <f>IF(G1303="","",VLOOKUP(G1303,ARANCEL!$B$5:$D$121,2,FALSE))</f>
        <v>INCRUSTACION ESTETICA (ART-GLASS O CERAMICA)</v>
      </c>
      <c r="I1303" s="121" t="s">
        <v>326</v>
      </c>
      <c r="J1303" s="119">
        <v>1</v>
      </c>
      <c r="K1303" s="122">
        <f>IF(G1303="","",VLOOKUP(G1303,ARANCEL!$B$5:$D$121,3,FALSE)*J1303)</f>
        <v>15676</v>
      </c>
      <c r="L1303" s="1229" t="s">
        <v>5292</v>
      </c>
      <c r="M1303" s="1229">
        <v>4500236749</v>
      </c>
      <c r="N1303" s="1229">
        <v>9459</v>
      </c>
      <c r="O1303" s="471"/>
    </row>
    <row r="1304" spans="1:15" s="472" customFormat="1" ht="18" customHeight="1" x14ac:dyDescent="0.25">
      <c r="A1304" s="255" t="s">
        <v>305</v>
      </c>
      <c r="B1304" s="254">
        <v>41761</v>
      </c>
      <c r="C1304" s="257" t="s">
        <v>1917</v>
      </c>
      <c r="D1304" s="255" t="s">
        <v>52</v>
      </c>
      <c r="E1304" s="258">
        <v>10193533</v>
      </c>
      <c r="F1304" s="255">
        <v>24229194</v>
      </c>
      <c r="G1304" s="255">
        <v>2704005</v>
      </c>
      <c r="H1304" s="120" t="str">
        <f>IF(G1304="","",VLOOKUP(G1304,ARANCEL!$B$5:$D$121,2,FALSE))</f>
        <v>PROVISORIO</v>
      </c>
      <c r="I1304" s="121" t="s">
        <v>342</v>
      </c>
      <c r="J1304" s="119">
        <v>1</v>
      </c>
      <c r="K1304" s="122">
        <f>IF(G1304="","",VLOOKUP(G1304,ARANCEL!$B$5:$D$121,3,FALSE)*J1304)</f>
        <v>3250</v>
      </c>
      <c r="L1304" s="1229" t="s">
        <v>4612</v>
      </c>
      <c r="M1304" s="1229">
        <v>4500229934</v>
      </c>
      <c r="N1304" s="1229">
        <v>9168</v>
      </c>
      <c r="O1304" s="471"/>
    </row>
    <row r="1305" spans="1:15" s="472" customFormat="1" ht="18" customHeight="1" x14ac:dyDescent="0.25">
      <c r="A1305" s="412" t="s">
        <v>305</v>
      </c>
      <c r="B1305" s="254">
        <v>41771</v>
      </c>
      <c r="C1305" s="257" t="s">
        <v>1917</v>
      </c>
      <c r="D1305" s="255" t="s">
        <v>52</v>
      </c>
      <c r="E1305" s="258">
        <v>10196906</v>
      </c>
      <c r="F1305" s="255">
        <v>26214151</v>
      </c>
      <c r="G1305" s="255">
        <v>2704005</v>
      </c>
      <c r="H1305" s="120" t="str">
        <f>IF(G1305="","",VLOOKUP(G1305,ARANCEL!$B$5:$D$121,2,FALSE))</f>
        <v>PROVISORIO</v>
      </c>
      <c r="I1305" s="121" t="s">
        <v>337</v>
      </c>
      <c r="J1305" s="119">
        <v>1</v>
      </c>
      <c r="K1305" s="122">
        <f>IF(G1305="","",VLOOKUP(G1305,ARANCEL!$B$5:$D$121,3,FALSE)*J1305)</f>
        <v>3250</v>
      </c>
      <c r="L1305" s="1229" t="s">
        <v>5292</v>
      </c>
      <c r="M1305" s="1229">
        <v>4500235340</v>
      </c>
      <c r="N1305" s="1229">
        <v>9394</v>
      </c>
      <c r="O1305" s="471"/>
    </row>
    <row r="1306" spans="1:15" s="472" customFormat="1" ht="18" customHeight="1" x14ac:dyDescent="0.25">
      <c r="A1306" s="255" t="s">
        <v>305</v>
      </c>
      <c r="B1306" s="254">
        <v>41781</v>
      </c>
      <c r="C1306" s="257" t="s">
        <v>1917</v>
      </c>
      <c r="D1306" s="255" t="s">
        <v>52</v>
      </c>
      <c r="E1306" s="258">
        <v>10199990</v>
      </c>
      <c r="F1306" s="255">
        <v>26214151</v>
      </c>
      <c r="G1306" s="255">
        <v>2704003</v>
      </c>
      <c r="H1306" s="120" t="str">
        <f>IF(G1306="","",VLOOKUP(G1306,ARANCEL!$B$5:$D$121,2,FALSE))</f>
        <v xml:space="preserve">CORONA PERIFERICA CON PERNO MUÑON COLADO </v>
      </c>
      <c r="I1306" s="121" t="s">
        <v>342</v>
      </c>
      <c r="J1306" s="119">
        <v>1</v>
      </c>
      <c r="K1306" s="122">
        <f>IF(G1306="","",VLOOKUP(G1306,ARANCEL!$B$5:$D$121,3,FALSE)*J1306)</f>
        <v>32612</v>
      </c>
      <c r="L1306" s="1229" t="s">
        <v>5292</v>
      </c>
      <c r="M1306" s="1229">
        <v>4500235335</v>
      </c>
      <c r="N1306" s="1229">
        <v>9392</v>
      </c>
      <c r="O1306" s="471"/>
    </row>
    <row r="1307" spans="1:15" s="472" customFormat="1" ht="18" customHeight="1" x14ac:dyDescent="0.25">
      <c r="A1307" s="255" t="s">
        <v>305</v>
      </c>
      <c r="B1307" s="254">
        <v>41793</v>
      </c>
      <c r="C1307" s="257" t="s">
        <v>1917</v>
      </c>
      <c r="D1307" s="255" t="s">
        <v>52</v>
      </c>
      <c r="E1307" s="258">
        <v>10203947</v>
      </c>
      <c r="F1307" s="255">
        <v>24229194</v>
      </c>
      <c r="G1307" s="255">
        <v>2704003</v>
      </c>
      <c r="H1307" s="120" t="str">
        <f>IF(G1307="","",VLOOKUP(G1307,ARANCEL!$B$5:$D$121,2,FALSE))</f>
        <v xml:space="preserve">CORONA PERIFERICA CON PERNO MUÑON COLADO </v>
      </c>
      <c r="I1307" s="121" t="s">
        <v>337</v>
      </c>
      <c r="J1307" s="119">
        <v>1</v>
      </c>
      <c r="K1307" s="122">
        <f>IF(G1307="","",VLOOKUP(G1307,ARANCEL!$B$5:$D$121,3,FALSE)*J1307)</f>
        <v>32612</v>
      </c>
      <c r="L1307" s="1229" t="s">
        <v>5292</v>
      </c>
      <c r="M1307" s="1229">
        <v>4500236749</v>
      </c>
      <c r="N1307" s="1229">
        <v>9459</v>
      </c>
      <c r="O1307" s="471"/>
    </row>
    <row r="1308" spans="1:15" s="475" customFormat="1" ht="18" customHeight="1" x14ac:dyDescent="0.25">
      <c r="A1308" s="255" t="s">
        <v>305</v>
      </c>
      <c r="B1308" s="254">
        <v>41817</v>
      </c>
      <c r="C1308" s="257" t="s">
        <v>1917</v>
      </c>
      <c r="D1308" s="255" t="s">
        <v>52</v>
      </c>
      <c r="E1308" s="258">
        <v>10217552</v>
      </c>
      <c r="F1308" s="255">
        <v>27009829</v>
      </c>
      <c r="G1308" s="255">
        <v>2704005</v>
      </c>
      <c r="H1308" s="120" t="str">
        <f>IF(G1308="","",VLOOKUP(G1308,ARANCEL!$B$5:$D$121,2,FALSE))</f>
        <v>PROVISORIO</v>
      </c>
      <c r="I1308" s="121" t="s">
        <v>312</v>
      </c>
      <c r="J1308" s="119">
        <v>1</v>
      </c>
      <c r="K1308" s="122">
        <f>IF(G1308="","",VLOOKUP(G1308,ARANCEL!$B$5:$D$121,3,FALSE)*J1308)</f>
        <v>3250</v>
      </c>
      <c r="L1308" s="1229" t="s">
        <v>5742</v>
      </c>
      <c r="M1308" s="1229">
        <v>4500239314</v>
      </c>
      <c r="N1308" s="1229" t="s">
        <v>5750</v>
      </c>
      <c r="O1308" s="474"/>
    </row>
    <row r="1309" spans="1:15" s="475" customFormat="1" ht="18" customHeight="1" x14ac:dyDescent="0.25">
      <c r="A1309" s="255" t="s">
        <v>305</v>
      </c>
      <c r="B1309" s="254">
        <v>41831</v>
      </c>
      <c r="C1309" s="257" t="s">
        <v>1917</v>
      </c>
      <c r="D1309" s="255" t="s">
        <v>52</v>
      </c>
      <c r="E1309" s="258">
        <v>10223869</v>
      </c>
      <c r="F1309" s="255">
        <v>27009829</v>
      </c>
      <c r="G1309" s="255">
        <v>2704003</v>
      </c>
      <c r="H1309" s="120" t="str">
        <f>IF(G1309="","",VLOOKUP(G1309,ARANCEL!$B$5:$D$121,2,FALSE))</f>
        <v xml:space="preserve">CORONA PERIFERICA CON PERNO MUÑON COLADO </v>
      </c>
      <c r="I1309" s="121" t="s">
        <v>312</v>
      </c>
      <c r="J1309" s="119">
        <v>1</v>
      </c>
      <c r="K1309" s="122">
        <f>IF(G1309="","",VLOOKUP(G1309,ARANCEL!$B$5:$D$121,3,FALSE)*J1309)</f>
        <v>32612</v>
      </c>
      <c r="L1309" s="1229" t="s">
        <v>6017</v>
      </c>
      <c r="M1309" s="1229">
        <v>4500243244</v>
      </c>
      <c r="N1309" s="1229">
        <v>9785</v>
      </c>
      <c r="O1309" s="474"/>
    </row>
    <row r="1310" spans="1:15" s="475" customFormat="1" ht="18" customHeight="1" x14ac:dyDescent="0.25">
      <c r="A1310" s="255" t="s">
        <v>305</v>
      </c>
      <c r="B1310" s="254">
        <v>41956</v>
      </c>
      <c r="C1310" s="257" t="s">
        <v>1216</v>
      </c>
      <c r="D1310" s="255" t="s">
        <v>54</v>
      </c>
      <c r="E1310" s="258">
        <v>10278411</v>
      </c>
      <c r="F1310" s="255">
        <v>25692349</v>
      </c>
      <c r="G1310" s="255">
        <v>2702048</v>
      </c>
      <c r="H1310" s="120" t="str">
        <f>IF(G1310="","",VLOOKUP(G1310,ARANCEL!$B$5:$D$121,2,FALSE))</f>
        <v xml:space="preserve">SERVICIO LAB. IMPLANTE CORONA CEMENTADA/ATORNILLADA </v>
      </c>
      <c r="I1310" s="121" t="s">
        <v>308</v>
      </c>
      <c r="J1310" s="119">
        <v>1</v>
      </c>
      <c r="K1310" s="122">
        <f>IF(G1310="","",VLOOKUP(G1310,ARANCEL!$B$5:$D$121,3,FALSE)*J1310)</f>
        <v>43857</v>
      </c>
      <c r="L1310" s="1229" t="s">
        <v>8256</v>
      </c>
      <c r="M1310" s="1229">
        <v>4500264843</v>
      </c>
      <c r="N1310" s="1229" t="s">
        <v>8929</v>
      </c>
      <c r="O1310" s="474"/>
    </row>
    <row r="1311" spans="1:15" s="475" customFormat="1" ht="18" customHeight="1" x14ac:dyDescent="0.25">
      <c r="A1311" s="255" t="s">
        <v>305</v>
      </c>
      <c r="B1311" s="254">
        <v>41666</v>
      </c>
      <c r="C1311" s="257" t="s">
        <v>718</v>
      </c>
      <c r="D1311" s="255" t="s">
        <v>706</v>
      </c>
      <c r="E1311" s="258">
        <v>10170389</v>
      </c>
      <c r="F1311" s="255">
        <v>24762372</v>
      </c>
      <c r="G1311" s="255">
        <v>2707001</v>
      </c>
      <c r="H1311" s="120" t="str">
        <f>IF(G1311="","",VLOOKUP(G1311,ARANCEL!$B$5:$D$121,2,FALSE))</f>
        <v xml:space="preserve">PLANO DE RELAJACION </v>
      </c>
      <c r="I1311" s="121" t="s">
        <v>306</v>
      </c>
      <c r="J1311" s="119">
        <v>1</v>
      </c>
      <c r="K1311" s="122">
        <f>IF(G1311="","",VLOOKUP(G1311,ARANCEL!$B$5:$D$121,3,FALSE)*J1311)</f>
        <v>9221</v>
      </c>
      <c r="L1311" s="1229" t="s">
        <v>6905</v>
      </c>
      <c r="M1311" s="1229">
        <v>4500247644</v>
      </c>
      <c r="N1311" s="1229" t="s">
        <v>7159</v>
      </c>
      <c r="O1311" s="474"/>
    </row>
    <row r="1312" spans="1:15" s="487" customFormat="1" ht="18" customHeight="1" x14ac:dyDescent="0.25">
      <c r="A1312" s="339" t="s">
        <v>305</v>
      </c>
      <c r="B1312" s="254">
        <v>41666</v>
      </c>
      <c r="C1312" s="257" t="s">
        <v>718</v>
      </c>
      <c r="D1312" s="255" t="s">
        <v>706</v>
      </c>
      <c r="E1312" s="258">
        <v>10170389</v>
      </c>
      <c r="F1312" s="255">
        <v>24762372</v>
      </c>
      <c r="G1312" s="255">
        <v>2708011</v>
      </c>
      <c r="H1312" s="120" t="str">
        <f>IF(G1312="","",VLOOKUP(G1312,ARANCEL!$B$5:$D$121,2,FALSE))</f>
        <v xml:space="preserve">MODELO DE ESTUDIO </v>
      </c>
      <c r="I1312" s="121"/>
      <c r="J1312" s="119">
        <v>1</v>
      </c>
      <c r="K1312" s="122">
        <f>IF(G1312="","",VLOOKUP(G1312,ARANCEL!$B$5:$D$121,3,FALSE)*J1312)</f>
        <v>1507</v>
      </c>
      <c r="L1312" s="1229" t="s">
        <v>2842</v>
      </c>
      <c r="M1312" s="1229">
        <v>4500216189</v>
      </c>
      <c r="N1312" s="1229">
        <v>8384</v>
      </c>
      <c r="O1312" s="486"/>
    </row>
    <row r="1313" spans="1:15" s="487" customFormat="1" ht="18" customHeight="1" x14ac:dyDescent="0.25">
      <c r="A1313" s="255" t="s">
        <v>305</v>
      </c>
      <c r="B1313" s="254">
        <v>41702</v>
      </c>
      <c r="C1313" s="257" t="s">
        <v>3114</v>
      </c>
      <c r="D1313" s="255" t="s">
        <v>57</v>
      </c>
      <c r="E1313" s="258">
        <v>10178326</v>
      </c>
      <c r="F1313" s="255">
        <v>23650631</v>
      </c>
      <c r="G1313" s="255">
        <v>2705003</v>
      </c>
      <c r="H1313" s="120" t="str">
        <f>IF(G1313="","",VLOOKUP(G1313,ARANCEL!$B$5:$D$121,2,FALSE))</f>
        <v>INCRUSTACION ESTETICA (ART-GLASS O CERAMICA)</v>
      </c>
      <c r="I1313" s="121" t="s">
        <v>326</v>
      </c>
      <c r="J1313" s="119">
        <v>1</v>
      </c>
      <c r="K1313" s="122">
        <f>IF(G1313="","",VLOOKUP(G1313,ARANCEL!$B$5:$D$121,3,FALSE)*J1313)</f>
        <v>15676</v>
      </c>
      <c r="L1313" s="1229" t="s">
        <v>3438</v>
      </c>
      <c r="M1313" s="1229">
        <v>4500220767</v>
      </c>
      <c r="N1313" s="1229">
        <v>8610</v>
      </c>
      <c r="O1313" s="486"/>
    </row>
    <row r="1314" spans="1:15" s="487" customFormat="1" ht="18" customHeight="1" x14ac:dyDescent="0.25">
      <c r="A1314" s="255" t="s">
        <v>305</v>
      </c>
      <c r="B1314" s="254">
        <v>41914</v>
      </c>
      <c r="C1314" s="257" t="s">
        <v>7384</v>
      </c>
      <c r="D1314" s="255" t="s">
        <v>4678</v>
      </c>
      <c r="E1314" s="258">
        <v>10259234</v>
      </c>
      <c r="F1314" s="255">
        <v>28755073</v>
      </c>
      <c r="G1314" s="255">
        <v>2704005</v>
      </c>
      <c r="H1314" s="120" t="str">
        <f>IF(G1314="","",VLOOKUP(G1314,ARANCEL!$B$5:$D$121,2,FALSE))</f>
        <v>PROVISORIO</v>
      </c>
      <c r="I1314" s="121" t="s">
        <v>335</v>
      </c>
      <c r="J1314" s="119">
        <v>1</v>
      </c>
      <c r="K1314" s="122">
        <f>IF(G1314="","",VLOOKUP(G1314,ARANCEL!$B$5:$D$121,3,FALSE)*J1314)</f>
        <v>3250</v>
      </c>
      <c r="L1314" s="1229" t="s">
        <v>7548</v>
      </c>
      <c r="M1314" s="1229">
        <v>4500255196</v>
      </c>
      <c r="N1314" s="1229" t="s">
        <v>7565</v>
      </c>
      <c r="O1314" s="486"/>
    </row>
    <row r="1315" spans="1:15" s="475" customFormat="1" ht="18" customHeight="1" x14ac:dyDescent="0.25">
      <c r="A1315" s="255" t="s">
        <v>606</v>
      </c>
      <c r="B1315" s="254">
        <v>41914</v>
      </c>
      <c r="C1315" s="257" t="s">
        <v>7384</v>
      </c>
      <c r="D1315" s="255" t="s">
        <v>4678</v>
      </c>
      <c r="E1315" s="258">
        <v>10260651</v>
      </c>
      <c r="F1315" s="255">
        <v>28755073</v>
      </c>
      <c r="G1315" s="255">
        <v>2704003</v>
      </c>
      <c r="H1315" s="120" t="str">
        <f>IF(G1315="","",VLOOKUP(G1315,ARANCEL!$B$5:$D$121,2,FALSE))</f>
        <v xml:space="preserve">CORONA PERIFERICA CON PERNO MUÑON COLADO </v>
      </c>
      <c r="I1315" s="121" t="s">
        <v>335</v>
      </c>
      <c r="J1315" s="119">
        <v>1</v>
      </c>
      <c r="K1315" s="122">
        <f>IF(G1315="","",VLOOKUP(G1315,ARANCEL!$B$5:$D$121,3,FALSE)*J1315)</f>
        <v>32612</v>
      </c>
      <c r="L1315" s="1229" t="s">
        <v>8279</v>
      </c>
      <c r="M1315" s="1229">
        <v>4500257377</v>
      </c>
      <c r="N1315" s="1229" t="s">
        <v>8280</v>
      </c>
      <c r="O1315" s="474"/>
    </row>
    <row r="1316" spans="1:15" s="487" customFormat="1" ht="18" customHeight="1" x14ac:dyDescent="0.25">
      <c r="A1316" s="255" t="s">
        <v>305</v>
      </c>
      <c r="B1316" s="254">
        <v>41717</v>
      </c>
      <c r="C1316" s="257" t="s">
        <v>3405</v>
      </c>
      <c r="D1316" s="255" t="s">
        <v>51</v>
      </c>
      <c r="E1316" s="258">
        <v>10181715</v>
      </c>
      <c r="F1316" s="255">
        <v>25455730</v>
      </c>
      <c r="G1316" s="255">
        <v>2704005</v>
      </c>
      <c r="H1316" s="120" t="str">
        <f>IF(G1316="","",VLOOKUP(G1316,ARANCEL!$B$5:$D$121,2,FALSE))</f>
        <v>PROVISORIO</v>
      </c>
      <c r="I1316" s="121" t="s">
        <v>319</v>
      </c>
      <c r="J1316" s="119">
        <v>1</v>
      </c>
      <c r="K1316" s="122">
        <f>IF(G1316="","",VLOOKUP(G1316,ARANCEL!$B$5:$D$121,3,FALSE)*J1316)</f>
        <v>3250</v>
      </c>
      <c r="L1316" s="1229" t="s">
        <v>3058</v>
      </c>
      <c r="M1316" s="1229">
        <v>4500225621</v>
      </c>
      <c r="N1316" s="1229">
        <v>8906</v>
      </c>
      <c r="O1316" s="486"/>
    </row>
    <row r="1317" spans="1:15" s="487" customFormat="1" ht="18" customHeight="1" x14ac:dyDescent="0.25">
      <c r="A1317" s="255" t="s">
        <v>305</v>
      </c>
      <c r="B1317" s="254">
        <v>41717</v>
      </c>
      <c r="C1317" s="257" t="s">
        <v>3405</v>
      </c>
      <c r="D1317" s="255" t="s">
        <v>51</v>
      </c>
      <c r="E1317" s="258">
        <v>10181715</v>
      </c>
      <c r="F1317" s="255">
        <v>25455730</v>
      </c>
      <c r="G1317" s="255">
        <v>2704003</v>
      </c>
      <c r="H1317" s="120" t="str">
        <f>IF(G1317="","",VLOOKUP(G1317,ARANCEL!$B$5:$D$121,2,FALSE))</f>
        <v xml:space="preserve">CORONA PERIFERICA CON PERNO MUÑON COLADO </v>
      </c>
      <c r="I1317" s="121" t="s">
        <v>319</v>
      </c>
      <c r="J1317" s="119">
        <v>1</v>
      </c>
      <c r="K1317" s="122">
        <f>IF(G1317="","",VLOOKUP(G1317,ARANCEL!$B$5:$D$121,3,FALSE)*J1317)</f>
        <v>32612</v>
      </c>
      <c r="L1317" s="1229" t="s">
        <v>3058</v>
      </c>
      <c r="M1317" s="1229">
        <v>4500225619</v>
      </c>
      <c r="N1317" s="1229">
        <v>8903</v>
      </c>
      <c r="O1317" s="486"/>
    </row>
    <row r="1318" spans="1:15" s="487" customFormat="1" ht="18" customHeight="1" x14ac:dyDescent="0.25">
      <c r="A1318" s="255" t="s">
        <v>305</v>
      </c>
      <c r="B1318" s="254">
        <v>41712</v>
      </c>
      <c r="C1318" s="257" t="s">
        <v>3350</v>
      </c>
      <c r="D1318" s="255" t="s">
        <v>727</v>
      </c>
      <c r="E1318" s="258">
        <v>10181247</v>
      </c>
      <c r="F1318" s="255">
        <v>24139848</v>
      </c>
      <c r="G1318" s="255">
        <v>2704005</v>
      </c>
      <c r="H1318" s="120" t="str">
        <f>IF(G1318="","",VLOOKUP(G1318,ARANCEL!$B$5:$D$121,2,FALSE))</f>
        <v>PROVISORIO</v>
      </c>
      <c r="I1318" s="121" t="s">
        <v>308</v>
      </c>
      <c r="J1318" s="119">
        <v>1</v>
      </c>
      <c r="K1318" s="122">
        <f>IF(G1318="","",VLOOKUP(G1318,ARANCEL!$B$5:$D$121,3,FALSE)*J1318)</f>
        <v>3250</v>
      </c>
      <c r="L1318" s="1229" t="s">
        <v>3058</v>
      </c>
      <c r="M1318" s="1229">
        <v>4500225619</v>
      </c>
      <c r="N1318" s="1229">
        <v>8903</v>
      </c>
      <c r="O1318" s="486"/>
    </row>
    <row r="1319" spans="1:15" s="487" customFormat="1" ht="18" customHeight="1" x14ac:dyDescent="0.25">
      <c r="A1319" s="255" t="s">
        <v>305</v>
      </c>
      <c r="B1319" s="256">
        <v>41722</v>
      </c>
      <c r="C1319" s="257" t="s">
        <v>3350</v>
      </c>
      <c r="D1319" s="255" t="s">
        <v>727</v>
      </c>
      <c r="E1319" s="258">
        <v>10183108</v>
      </c>
      <c r="F1319" s="255">
        <v>24139848</v>
      </c>
      <c r="G1319" s="255">
        <v>2704003</v>
      </c>
      <c r="H1319" s="120" t="str">
        <f>IF(G1319="","",VLOOKUP(G1319,ARANCEL!$B$5:$D$121,2,FALSE))</f>
        <v xml:space="preserve">CORONA PERIFERICA CON PERNO MUÑON COLADO </v>
      </c>
      <c r="I1319" s="121" t="s">
        <v>308</v>
      </c>
      <c r="J1319" s="119">
        <v>1</v>
      </c>
      <c r="K1319" s="122">
        <f>IF(G1319="","",VLOOKUP(G1319,ARANCEL!$B$5:$D$121,3,FALSE)*J1319)</f>
        <v>32612</v>
      </c>
      <c r="L1319" s="1229" t="s">
        <v>3058</v>
      </c>
      <c r="M1319" s="1229">
        <v>4500225618</v>
      </c>
      <c r="N1319" s="1229">
        <v>8902</v>
      </c>
      <c r="O1319" s="486"/>
    </row>
    <row r="1320" spans="1:15" s="494" customFormat="1" ht="18" customHeight="1" x14ac:dyDescent="0.25">
      <c r="A1320" s="255" t="s">
        <v>305</v>
      </c>
      <c r="B1320" s="254">
        <v>41744</v>
      </c>
      <c r="C1320" s="257" t="s">
        <v>3992</v>
      </c>
      <c r="D1320" s="255" t="s">
        <v>52</v>
      </c>
      <c r="E1320" s="258">
        <v>10188744</v>
      </c>
      <c r="F1320" s="255">
        <v>22705003</v>
      </c>
      <c r="G1320" s="255">
        <v>2705003</v>
      </c>
      <c r="H1320" s="120" t="str">
        <f>IF(G1320="","",VLOOKUP(G1320,ARANCEL!$B$5:$D$121,2,FALSE))</f>
        <v>INCRUSTACION ESTETICA (ART-GLASS O CERAMICA)</v>
      </c>
      <c r="I1320" s="121" t="s">
        <v>308</v>
      </c>
      <c r="J1320" s="119">
        <v>1</v>
      </c>
      <c r="K1320" s="122">
        <f>IF(G1320="","",VLOOKUP(G1320,ARANCEL!$B$5:$D$121,3,FALSE)*J1320)</f>
        <v>15676</v>
      </c>
      <c r="L1320" s="1229" t="s">
        <v>4612</v>
      </c>
      <c r="M1320" s="1229">
        <v>4500229950</v>
      </c>
      <c r="N1320" s="1229">
        <v>9173</v>
      </c>
      <c r="O1320" s="493"/>
    </row>
    <row r="1321" spans="1:15" s="494" customFormat="1" ht="18" customHeight="1" x14ac:dyDescent="0.25">
      <c r="A1321" s="255" t="s">
        <v>305</v>
      </c>
      <c r="B1321" s="256">
        <v>42019</v>
      </c>
      <c r="C1321" s="257" t="s">
        <v>3992</v>
      </c>
      <c r="D1321" s="255" t="s">
        <v>52</v>
      </c>
      <c r="E1321" s="258">
        <v>10307577</v>
      </c>
      <c r="F1321" s="255">
        <v>30373349</v>
      </c>
      <c r="G1321" s="255">
        <v>2705003</v>
      </c>
      <c r="H1321" s="120" t="str">
        <f>IF(G1321="","",VLOOKUP(G1321,ARANCEL!$B$5:$D$121,2,FALSE))</f>
        <v>INCRUSTACION ESTETICA (ART-GLASS O CERAMICA)</v>
      </c>
      <c r="I1321" s="121" t="s">
        <v>318</v>
      </c>
      <c r="J1321" s="119">
        <v>1</v>
      </c>
      <c r="K1321" s="122">
        <f>IF(G1321="","",VLOOKUP(G1321,ARANCEL!$B$5:$D$121,3,FALSE)*J1321)</f>
        <v>15676</v>
      </c>
      <c r="L1321" s="1235" t="str">
        <f>IF(E1321="","","IMPAGO")</f>
        <v>IMPAGO</v>
      </c>
      <c r="M1321" s="1235" t="str">
        <f>IF(L1321="IMPAGO","SIN O.C.","")</f>
        <v>SIN O.C.</v>
      </c>
      <c r="N1321" s="1235" t="str">
        <f>IF(L1321="IMPAGO","SIN FACT.","")</f>
        <v>SIN FACT.</v>
      </c>
      <c r="O1321" s="493"/>
    </row>
    <row r="1322" spans="1:15" s="494" customFormat="1" ht="18" customHeight="1" x14ac:dyDescent="0.25">
      <c r="A1322" s="255" t="s">
        <v>305</v>
      </c>
      <c r="B1322" s="254">
        <v>41647</v>
      </c>
      <c r="C1322" s="257" t="s">
        <v>881</v>
      </c>
      <c r="D1322" s="255" t="s">
        <v>59</v>
      </c>
      <c r="E1322" s="258">
        <v>10168562</v>
      </c>
      <c r="F1322" s="255">
        <v>24482266</v>
      </c>
      <c r="G1322" s="255">
        <v>2704005</v>
      </c>
      <c r="H1322" s="120" t="str">
        <f>IF(G1322="","",VLOOKUP(G1322,ARANCEL!$B$5:$D$121,2,FALSE))</f>
        <v>PROVISORIO</v>
      </c>
      <c r="I1322" s="121" t="s">
        <v>326</v>
      </c>
      <c r="J1322" s="119">
        <v>1</v>
      </c>
      <c r="K1322" s="122">
        <f>IF(G1322="","",VLOOKUP(G1322,ARANCEL!$B$5:$D$121,3,FALSE)*J1322)</f>
        <v>3250</v>
      </c>
      <c r="L1322" s="1229" t="s">
        <v>2842</v>
      </c>
      <c r="M1322" s="1229">
        <v>4500216183</v>
      </c>
      <c r="N1322" s="1229">
        <v>8376</v>
      </c>
      <c r="O1322" s="493"/>
    </row>
    <row r="1323" spans="1:15" s="499" customFormat="1" ht="18" customHeight="1" x14ac:dyDescent="0.25">
      <c r="A1323" s="339" t="s">
        <v>305</v>
      </c>
      <c r="B1323" s="254">
        <v>41647</v>
      </c>
      <c r="C1323" s="257" t="s">
        <v>881</v>
      </c>
      <c r="D1323" s="255" t="s">
        <v>59</v>
      </c>
      <c r="E1323" s="258">
        <v>10168562</v>
      </c>
      <c r="F1323" s="255">
        <v>24482266</v>
      </c>
      <c r="G1323" s="255">
        <v>2704003</v>
      </c>
      <c r="H1323" s="120" t="str">
        <f>IF(G1323="","",VLOOKUP(G1323,ARANCEL!$B$5:$D$121,2,FALSE))</f>
        <v xml:space="preserve">CORONA PERIFERICA CON PERNO MUÑON COLADO </v>
      </c>
      <c r="I1323" s="121" t="s">
        <v>326</v>
      </c>
      <c r="J1323" s="119">
        <v>1</v>
      </c>
      <c r="K1323" s="122">
        <f>IF(G1323="","",VLOOKUP(G1323,ARANCEL!$B$5:$D$121,3,FALSE)*J1323)</f>
        <v>32612</v>
      </c>
      <c r="L1323" s="1229" t="s">
        <v>2842</v>
      </c>
      <c r="M1323" s="1229">
        <v>4500216183</v>
      </c>
      <c r="N1323" s="1229">
        <v>8376</v>
      </c>
      <c r="O1323" s="498"/>
    </row>
    <row r="1324" spans="1:15" s="499" customFormat="1" ht="18" customHeight="1" x14ac:dyDescent="0.25">
      <c r="A1324" s="255" t="s">
        <v>305</v>
      </c>
      <c r="B1324" s="254">
        <v>41936</v>
      </c>
      <c r="C1324" s="257" t="s">
        <v>7824</v>
      </c>
      <c r="D1324" s="255" t="s">
        <v>55</v>
      </c>
      <c r="E1324" s="258">
        <v>10269614</v>
      </c>
      <c r="F1324" s="255">
        <v>28911882</v>
      </c>
      <c r="G1324" s="255">
        <v>2704005</v>
      </c>
      <c r="H1324" s="120" t="str">
        <f>IF(G1324="","",VLOOKUP(G1324,ARANCEL!$B$5:$D$121,2,FALSE))</f>
        <v>PROVISORIO</v>
      </c>
      <c r="I1324" s="121" t="s">
        <v>312</v>
      </c>
      <c r="J1324" s="119">
        <v>1</v>
      </c>
      <c r="K1324" s="122">
        <f>IF(G1324="","",VLOOKUP(G1324,ARANCEL!$B$5:$D$121,3,FALSE)*J1324)</f>
        <v>3250</v>
      </c>
      <c r="L1324" s="1229" t="s">
        <v>8279</v>
      </c>
      <c r="M1324" s="1229">
        <v>4500259624</v>
      </c>
      <c r="N1324" s="1229" t="s">
        <v>8292</v>
      </c>
      <c r="O1324" s="498"/>
    </row>
    <row r="1325" spans="1:15" s="499" customFormat="1" ht="18" customHeight="1" x14ac:dyDescent="0.25">
      <c r="A1325" s="255" t="s">
        <v>305</v>
      </c>
      <c r="B1325" s="254">
        <v>41936</v>
      </c>
      <c r="C1325" s="257" t="s">
        <v>7824</v>
      </c>
      <c r="D1325" s="255" t="s">
        <v>55</v>
      </c>
      <c r="E1325" s="258">
        <v>10269614</v>
      </c>
      <c r="F1325" s="255">
        <v>28911882</v>
      </c>
      <c r="G1325" s="255">
        <v>2704003</v>
      </c>
      <c r="H1325" s="120" t="str">
        <f>IF(G1325="","",VLOOKUP(G1325,ARANCEL!$B$5:$D$121,2,FALSE))</f>
        <v xml:space="preserve">CORONA PERIFERICA CON PERNO MUÑON COLADO </v>
      </c>
      <c r="I1325" s="121" t="s">
        <v>312</v>
      </c>
      <c r="J1325" s="119">
        <v>1</v>
      </c>
      <c r="K1325" s="122">
        <f>IF(G1325="","",VLOOKUP(G1325,ARANCEL!$B$5:$D$121,3,FALSE)*J1325)</f>
        <v>32612</v>
      </c>
      <c r="L1325" s="1229" t="s">
        <v>8279</v>
      </c>
      <c r="M1325" s="1229">
        <v>4500259624</v>
      </c>
      <c r="N1325" s="1229" t="s">
        <v>8292</v>
      </c>
      <c r="O1325" s="498"/>
    </row>
    <row r="1326" spans="1:15" s="499" customFormat="1" ht="18" customHeight="1" x14ac:dyDescent="0.25">
      <c r="A1326" s="255" t="s">
        <v>305</v>
      </c>
      <c r="B1326" s="254">
        <v>41658</v>
      </c>
      <c r="C1326" s="257" t="s">
        <v>705</v>
      </c>
      <c r="D1326" s="255" t="s">
        <v>49</v>
      </c>
      <c r="E1326" s="258">
        <v>10169505</v>
      </c>
      <c r="F1326" s="255">
        <v>24327865</v>
      </c>
      <c r="G1326" s="255">
        <v>2705003</v>
      </c>
      <c r="H1326" s="120" t="str">
        <f>IF(G1326="","",VLOOKUP(G1326,ARANCEL!$B$5:$D$121,2,FALSE))</f>
        <v>INCRUSTACION ESTETICA (ART-GLASS O CERAMICA)</v>
      </c>
      <c r="I1326" s="121" t="s">
        <v>326</v>
      </c>
      <c r="J1326" s="119">
        <v>1</v>
      </c>
      <c r="K1326" s="122">
        <f>IF(G1326="","",VLOOKUP(G1326,ARANCEL!$B$5:$D$121,3,FALSE)*J1326)</f>
        <v>15676</v>
      </c>
      <c r="L1326" s="1229" t="s">
        <v>8279</v>
      </c>
      <c r="M1326" s="1241">
        <v>4500257377</v>
      </c>
      <c r="N1326" s="1241" t="s">
        <v>8280</v>
      </c>
      <c r="O1326" s="498"/>
    </row>
    <row r="1327" spans="1:15" s="494" customFormat="1" ht="18" customHeight="1" x14ac:dyDescent="0.25">
      <c r="A1327" s="255" t="s">
        <v>305</v>
      </c>
      <c r="B1327" s="254">
        <v>41663</v>
      </c>
      <c r="C1327" s="257" t="s">
        <v>705</v>
      </c>
      <c r="D1327" s="255" t="s">
        <v>49</v>
      </c>
      <c r="E1327" s="258">
        <v>10170291</v>
      </c>
      <c r="F1327" s="255">
        <v>24327865</v>
      </c>
      <c r="G1327" s="255">
        <v>2705003</v>
      </c>
      <c r="H1327" s="120" t="str">
        <f>IF(G1327="","",VLOOKUP(G1327,ARANCEL!$B$5:$D$121,2,FALSE))</f>
        <v>INCRUSTACION ESTETICA (ART-GLASS O CERAMICA)</v>
      </c>
      <c r="I1327" s="121" t="s">
        <v>326</v>
      </c>
      <c r="J1327" s="119">
        <v>1</v>
      </c>
      <c r="K1327" s="122">
        <f>IF(G1327="","",VLOOKUP(G1327,ARANCEL!$B$5:$D$121,3,FALSE)*J1327)</f>
        <v>15676</v>
      </c>
      <c r="L1327" s="1229" t="s">
        <v>2842</v>
      </c>
      <c r="M1327" s="1229">
        <v>4500216189</v>
      </c>
      <c r="N1327" s="1229">
        <v>8384</v>
      </c>
      <c r="O1327" s="493"/>
    </row>
    <row r="1328" spans="1:15" s="494" customFormat="1" ht="18" customHeight="1" x14ac:dyDescent="0.25">
      <c r="A1328" s="255" t="s">
        <v>305</v>
      </c>
      <c r="B1328" s="254">
        <v>41956</v>
      </c>
      <c r="C1328" s="257" t="s">
        <v>8222</v>
      </c>
      <c r="D1328" s="255" t="s">
        <v>54</v>
      </c>
      <c r="E1328" s="258">
        <v>10279841</v>
      </c>
      <c r="F1328" s="255">
        <v>29560839</v>
      </c>
      <c r="G1328" s="255">
        <v>2704005</v>
      </c>
      <c r="H1328" s="120" t="str">
        <f>IF(G1328="","",VLOOKUP(G1328,ARANCEL!$B$5:$D$121,2,FALSE))</f>
        <v>PROVISORIO</v>
      </c>
      <c r="I1328" s="121" t="s">
        <v>315</v>
      </c>
      <c r="J1328" s="119">
        <v>1</v>
      </c>
      <c r="K1328" s="122">
        <f>IF(G1328="","",VLOOKUP(G1328,ARANCEL!$B$5:$D$121,3,FALSE)*J1328)</f>
        <v>3250</v>
      </c>
      <c r="L1328" s="1229" t="s">
        <v>8256</v>
      </c>
      <c r="M1328" s="1229">
        <v>4500264843</v>
      </c>
      <c r="N1328" s="1229" t="s">
        <v>8929</v>
      </c>
      <c r="O1328" s="493"/>
    </row>
    <row r="1329" spans="1:15" s="472" customFormat="1" ht="18" customHeight="1" x14ac:dyDescent="0.25">
      <c r="A1329" s="255" t="s">
        <v>305</v>
      </c>
      <c r="B1329" s="254">
        <v>41963</v>
      </c>
      <c r="C1329" s="257" t="s">
        <v>8384</v>
      </c>
      <c r="D1329" s="255" t="s">
        <v>54</v>
      </c>
      <c r="E1329" s="258">
        <v>10282500</v>
      </c>
      <c r="F1329" s="255">
        <v>29560839</v>
      </c>
      <c r="G1329" s="255">
        <v>2704003</v>
      </c>
      <c r="H1329" s="120" t="str">
        <f>IF(G1329="","",VLOOKUP(G1329,ARANCEL!$B$5:$D$121,2,FALSE))</f>
        <v xml:space="preserve">CORONA PERIFERICA CON PERNO MUÑON COLADO </v>
      </c>
      <c r="I1329" s="121" t="s">
        <v>315</v>
      </c>
      <c r="J1329" s="119">
        <v>1</v>
      </c>
      <c r="K1329" s="122">
        <f>IF(G1329="","",VLOOKUP(G1329,ARANCEL!$B$5:$D$121,3,FALSE)*J1329)</f>
        <v>32612</v>
      </c>
      <c r="L1329" s="1229" t="s">
        <v>8256</v>
      </c>
      <c r="M1329" s="1229">
        <v>4500264843</v>
      </c>
      <c r="N1329" s="1229" t="s">
        <v>8929</v>
      </c>
      <c r="O1329" s="471"/>
    </row>
    <row r="1330" spans="1:15" s="499" customFormat="1" ht="18" customHeight="1" x14ac:dyDescent="0.25">
      <c r="A1330" s="255" t="s">
        <v>305</v>
      </c>
      <c r="B1330" s="256">
        <v>42016</v>
      </c>
      <c r="C1330" s="257" t="s">
        <v>9331</v>
      </c>
      <c r="D1330" s="255" t="s">
        <v>54</v>
      </c>
      <c r="E1330" s="258">
        <v>10306277</v>
      </c>
      <c r="F1330" s="255">
        <v>29808026</v>
      </c>
      <c r="G1330" s="255">
        <v>2704003</v>
      </c>
      <c r="H1330" s="120" t="str">
        <f>IF(G1330="","",VLOOKUP(G1330,ARANCEL!$B$5:$D$121,2,FALSE))</f>
        <v xml:space="preserve">CORONA PERIFERICA CON PERNO MUÑON COLADO </v>
      </c>
      <c r="I1330" s="121" t="s">
        <v>633</v>
      </c>
      <c r="J1330" s="119">
        <v>1</v>
      </c>
      <c r="K1330" s="122">
        <f>IF(G1330="","",VLOOKUP(G1330,ARANCEL!$B$5:$D$121,3,FALSE)*J1330)</f>
        <v>32612</v>
      </c>
      <c r="L1330" s="1235" t="str">
        <f>IF(E1330="","","IMPAGO")</f>
        <v>IMPAGO</v>
      </c>
      <c r="M1330" s="1235" t="str">
        <f>IF(L1330="IMPAGO","SIN O.C.","")</f>
        <v>SIN O.C.</v>
      </c>
      <c r="N1330" s="1235" t="str">
        <f>IF(L1330="IMPAGO","SIN FACT.","")</f>
        <v>SIN FACT.</v>
      </c>
      <c r="O1330" s="498"/>
    </row>
    <row r="1331" spans="1:15" s="542" customFormat="1" ht="18" customHeight="1" x14ac:dyDescent="0.25">
      <c r="A1331" s="255" t="s">
        <v>305</v>
      </c>
      <c r="B1331" s="254">
        <v>41974</v>
      </c>
      <c r="C1331" s="257" t="s">
        <v>8637</v>
      </c>
      <c r="D1331" s="255" t="s">
        <v>54</v>
      </c>
      <c r="E1331" s="258">
        <v>10288967</v>
      </c>
      <c r="F1331" s="255">
        <v>29808026</v>
      </c>
      <c r="G1331" s="255">
        <v>2704005</v>
      </c>
      <c r="H1331" s="120" t="str">
        <f>IF(G1331="","",VLOOKUP(G1331,ARANCEL!$B$5:$D$121,2,FALSE))</f>
        <v>PROVISORIO</v>
      </c>
      <c r="I1331" s="121" t="s">
        <v>633</v>
      </c>
      <c r="J1331" s="119">
        <v>1</v>
      </c>
      <c r="K1331" s="122">
        <f>IF(G1331="","",VLOOKUP(G1331,ARANCEL!$B$5:$D$121,3,FALSE)*J1331)</f>
        <v>3250</v>
      </c>
      <c r="L1331" s="1229" t="s">
        <v>8256</v>
      </c>
      <c r="M1331" s="1229">
        <v>4500264843</v>
      </c>
      <c r="N1331" s="1229" t="s">
        <v>8929</v>
      </c>
      <c r="O1331" s="541"/>
    </row>
    <row r="1332" spans="1:15" s="542" customFormat="1" ht="18" customHeight="1" x14ac:dyDescent="0.25">
      <c r="A1332" s="255" t="s">
        <v>305</v>
      </c>
      <c r="B1332" s="254">
        <v>41740</v>
      </c>
      <c r="C1332" s="257" t="s">
        <v>3934</v>
      </c>
      <c r="D1332" s="255" t="s">
        <v>65</v>
      </c>
      <c r="E1332" s="258">
        <v>10188654</v>
      </c>
      <c r="F1332" s="255">
        <v>25207534</v>
      </c>
      <c r="G1332" s="255">
        <v>2708011</v>
      </c>
      <c r="H1332" s="120" t="str">
        <f>IF(G1332="","",VLOOKUP(G1332,ARANCEL!$B$5:$D$121,2,FALSE))</f>
        <v xml:space="preserve">MODELO DE ESTUDIO </v>
      </c>
      <c r="I1332" s="121" t="s">
        <v>702</v>
      </c>
      <c r="J1332" s="119">
        <v>2</v>
      </c>
      <c r="K1332" s="122">
        <f>IF(G1332="","",VLOOKUP(G1332,ARANCEL!$B$5:$D$121,3,FALSE)*J1332)</f>
        <v>3014</v>
      </c>
      <c r="L1332" s="1229" t="s">
        <v>4612</v>
      </c>
      <c r="M1332" s="1229">
        <v>4500229950</v>
      </c>
      <c r="N1332" s="1229">
        <v>9173</v>
      </c>
      <c r="O1332" s="541"/>
    </row>
    <row r="1333" spans="1:15" s="542" customFormat="1" ht="18" customHeight="1" x14ac:dyDescent="0.25">
      <c r="A1333" s="255" t="s">
        <v>305</v>
      </c>
      <c r="B1333" s="254">
        <v>41835</v>
      </c>
      <c r="C1333" s="257" t="s">
        <v>5789</v>
      </c>
      <c r="D1333" s="255" t="s">
        <v>54</v>
      </c>
      <c r="E1333" s="258">
        <v>10226108</v>
      </c>
      <c r="F1333" s="255">
        <v>27478272</v>
      </c>
      <c r="G1333" s="255">
        <v>2704005</v>
      </c>
      <c r="H1333" s="120" t="str">
        <f>IF(G1333="","",VLOOKUP(G1333,ARANCEL!$B$5:$D$121,2,FALSE))</f>
        <v>PROVISORIO</v>
      </c>
      <c r="I1333" s="121" t="s">
        <v>326</v>
      </c>
      <c r="J1333" s="119">
        <v>1</v>
      </c>
      <c r="K1333" s="122">
        <f>IF(G1333="","",VLOOKUP(G1333,ARANCEL!$B$5:$D$121,3,FALSE)*J1333)</f>
        <v>3250</v>
      </c>
      <c r="L1333" s="1229" t="s">
        <v>6017</v>
      </c>
      <c r="M1333" s="1229">
        <v>4500243244</v>
      </c>
      <c r="N1333" s="1229">
        <v>9785</v>
      </c>
      <c r="O1333" s="541"/>
    </row>
    <row r="1334" spans="1:15" s="499" customFormat="1" ht="18" customHeight="1" x14ac:dyDescent="0.25">
      <c r="A1334" s="255" t="s">
        <v>305</v>
      </c>
      <c r="B1334" s="254">
        <v>41848</v>
      </c>
      <c r="C1334" s="257" t="s">
        <v>5789</v>
      </c>
      <c r="D1334" s="255" t="s">
        <v>54</v>
      </c>
      <c r="E1334" s="258">
        <v>10231711</v>
      </c>
      <c r="F1334" s="255">
        <v>27478272</v>
      </c>
      <c r="G1334" s="255">
        <v>2704003</v>
      </c>
      <c r="H1334" s="120" t="str">
        <f>IF(G1334="","",VLOOKUP(G1334,ARANCEL!$B$5:$D$121,2,FALSE))</f>
        <v xml:space="preserve">CORONA PERIFERICA CON PERNO MUÑON COLADO </v>
      </c>
      <c r="I1334" s="121" t="s">
        <v>326</v>
      </c>
      <c r="J1334" s="119">
        <v>1</v>
      </c>
      <c r="K1334" s="122">
        <f>IF(G1334="","",VLOOKUP(G1334,ARANCEL!$B$5:$D$121,3,FALSE)*J1334)</f>
        <v>32612</v>
      </c>
      <c r="L1334" s="1229" t="s">
        <v>6017</v>
      </c>
      <c r="M1334" s="1229">
        <v>4500245416</v>
      </c>
      <c r="N1334" s="1229">
        <v>9805</v>
      </c>
      <c r="O1334" s="498"/>
    </row>
    <row r="1335" spans="1:15" s="499" customFormat="1" ht="18" customHeight="1" x14ac:dyDescent="0.25">
      <c r="A1335" s="255" t="s">
        <v>305</v>
      </c>
      <c r="B1335" s="254">
        <v>41737</v>
      </c>
      <c r="C1335" s="257" t="s">
        <v>780</v>
      </c>
      <c r="D1335" s="255" t="s">
        <v>50</v>
      </c>
      <c r="E1335" s="258">
        <v>10186737</v>
      </c>
      <c r="F1335" s="255">
        <v>25823033</v>
      </c>
      <c r="G1335" s="255">
        <v>2704005</v>
      </c>
      <c r="H1335" s="120" t="str">
        <f>IF(G1335="","",VLOOKUP(G1335,ARANCEL!$B$5:$D$121,2,FALSE))</f>
        <v>PROVISORIO</v>
      </c>
      <c r="I1335" s="121" t="s">
        <v>769</v>
      </c>
      <c r="J1335" s="119">
        <v>2</v>
      </c>
      <c r="K1335" s="122">
        <f>IF(G1335="","",VLOOKUP(G1335,ARANCEL!$B$5:$D$121,3,FALSE)*J1335)</f>
        <v>6500</v>
      </c>
      <c r="L1335" s="1229" t="s">
        <v>4612</v>
      </c>
      <c r="M1335" s="1229">
        <v>4500229948</v>
      </c>
      <c r="N1335" s="1229">
        <v>9172</v>
      </c>
      <c r="O1335" s="498"/>
    </row>
    <row r="1336" spans="1:15" s="542" customFormat="1" ht="18" customHeight="1" x14ac:dyDescent="0.25">
      <c r="A1336" s="255" t="s">
        <v>305</v>
      </c>
      <c r="B1336" s="254">
        <v>41778</v>
      </c>
      <c r="C1336" s="257" t="s">
        <v>780</v>
      </c>
      <c r="D1336" s="255" t="s">
        <v>50</v>
      </c>
      <c r="E1336" s="258">
        <v>10198845</v>
      </c>
      <c r="F1336" s="255">
        <v>25823033</v>
      </c>
      <c r="G1336" s="255">
        <v>2704003</v>
      </c>
      <c r="H1336" s="120" t="str">
        <f>IF(G1336="","",VLOOKUP(G1336,ARANCEL!$B$5:$D$121,2,FALSE))</f>
        <v xml:space="preserve">CORONA PERIFERICA CON PERNO MUÑON COLADO </v>
      </c>
      <c r="I1336" s="121" t="s">
        <v>319</v>
      </c>
      <c r="J1336" s="119">
        <v>1</v>
      </c>
      <c r="K1336" s="122">
        <f>IF(G1336="","",VLOOKUP(G1336,ARANCEL!$B$5:$D$121,3,FALSE)*J1336)</f>
        <v>32612</v>
      </c>
      <c r="L1336" s="1229" t="s">
        <v>5292</v>
      </c>
      <c r="M1336" s="1229">
        <v>4500235338</v>
      </c>
      <c r="N1336" s="1229">
        <v>9393</v>
      </c>
      <c r="O1336" s="541"/>
    </row>
    <row r="1337" spans="1:15" s="542" customFormat="1" ht="18" customHeight="1" x14ac:dyDescent="0.25">
      <c r="A1337" s="255" t="s">
        <v>305</v>
      </c>
      <c r="B1337" s="254">
        <v>41792</v>
      </c>
      <c r="C1337" s="257" t="s">
        <v>780</v>
      </c>
      <c r="D1337" s="255" t="s">
        <v>50</v>
      </c>
      <c r="E1337" s="258">
        <v>10204240</v>
      </c>
      <c r="F1337" s="255">
        <v>25823033</v>
      </c>
      <c r="G1337" s="255">
        <v>2704003</v>
      </c>
      <c r="H1337" s="120" t="str">
        <f>IF(G1337="","",VLOOKUP(G1337,ARANCEL!$B$5:$D$121,2,FALSE))</f>
        <v xml:space="preserve">CORONA PERIFERICA CON PERNO MUÑON COLADO </v>
      </c>
      <c r="I1337" s="121" t="s">
        <v>318</v>
      </c>
      <c r="J1337" s="119">
        <v>1</v>
      </c>
      <c r="K1337" s="122">
        <f>IF(G1337="","",VLOOKUP(G1337,ARANCEL!$B$5:$D$121,3,FALSE)*J1337)</f>
        <v>32612</v>
      </c>
      <c r="L1337" s="1229" t="s">
        <v>5292</v>
      </c>
      <c r="M1337" s="1229">
        <v>4500236749</v>
      </c>
      <c r="N1337" s="1229">
        <v>9459</v>
      </c>
      <c r="O1337" s="541"/>
    </row>
    <row r="1338" spans="1:15" s="542" customFormat="1" ht="18" customHeight="1" x14ac:dyDescent="0.25">
      <c r="A1338" s="255" t="s">
        <v>305</v>
      </c>
      <c r="B1338" s="254">
        <v>41659</v>
      </c>
      <c r="C1338" s="257" t="s">
        <v>880</v>
      </c>
      <c r="D1338" s="255" t="s">
        <v>54</v>
      </c>
      <c r="E1338" s="258">
        <v>10169558</v>
      </c>
      <c r="F1338" s="255">
        <v>24614959</v>
      </c>
      <c r="G1338" s="255">
        <v>2704003</v>
      </c>
      <c r="H1338" s="120" t="str">
        <f>IF(G1338="","",VLOOKUP(G1338,ARANCEL!$B$5:$D$121,2,FALSE))</f>
        <v xml:space="preserve">CORONA PERIFERICA CON PERNO MUÑON COLADO </v>
      </c>
      <c r="I1338" s="121" t="s">
        <v>329</v>
      </c>
      <c r="J1338" s="119">
        <v>1</v>
      </c>
      <c r="K1338" s="122">
        <f>IF(G1338="","",VLOOKUP(G1338,ARANCEL!$B$5:$D$121,3,FALSE)*J1338)</f>
        <v>32612</v>
      </c>
      <c r="L1338" s="1229" t="s">
        <v>2842</v>
      </c>
      <c r="M1338" s="1229">
        <v>4500216187</v>
      </c>
      <c r="N1338" s="1229">
        <v>8382</v>
      </c>
      <c r="O1338" s="541"/>
    </row>
    <row r="1339" spans="1:15" s="542" customFormat="1" ht="18" customHeight="1" x14ac:dyDescent="0.25">
      <c r="A1339" s="255" t="s">
        <v>305</v>
      </c>
      <c r="B1339" s="254">
        <v>41654</v>
      </c>
      <c r="C1339" s="257" t="s">
        <v>833</v>
      </c>
      <c r="D1339" s="255" t="s">
        <v>727</v>
      </c>
      <c r="E1339" s="258">
        <v>10169485</v>
      </c>
      <c r="F1339" s="255">
        <v>24651066</v>
      </c>
      <c r="G1339" s="255">
        <v>2704005</v>
      </c>
      <c r="H1339" s="120" t="str">
        <f>IF(G1339="","",VLOOKUP(G1339,ARANCEL!$B$5:$D$121,2,FALSE))</f>
        <v>PROVISORIO</v>
      </c>
      <c r="I1339" s="121" t="s">
        <v>618</v>
      </c>
      <c r="J1339" s="119">
        <v>1</v>
      </c>
      <c r="K1339" s="122">
        <f>IF(G1339="","",VLOOKUP(G1339,ARANCEL!$B$5:$D$121,3,FALSE)*J1339)</f>
        <v>3250</v>
      </c>
      <c r="L1339" s="1229" t="s">
        <v>2842</v>
      </c>
      <c r="M1339" s="1229">
        <v>4500216187</v>
      </c>
      <c r="N1339" s="1229">
        <v>8382</v>
      </c>
      <c r="O1339" s="541"/>
    </row>
    <row r="1340" spans="1:15" s="542" customFormat="1" ht="18" customHeight="1" x14ac:dyDescent="0.25">
      <c r="A1340" s="255" t="s">
        <v>305</v>
      </c>
      <c r="B1340" s="254">
        <v>41659</v>
      </c>
      <c r="C1340" s="257" t="s">
        <v>833</v>
      </c>
      <c r="D1340" s="255" t="s">
        <v>727</v>
      </c>
      <c r="E1340" s="258">
        <v>10169801</v>
      </c>
      <c r="F1340" s="255">
        <v>24651066</v>
      </c>
      <c r="G1340" s="255">
        <v>2704003</v>
      </c>
      <c r="H1340" s="120" t="str">
        <f>IF(G1340="","",VLOOKUP(G1340,ARANCEL!$B$5:$D$121,2,FALSE))</f>
        <v xml:space="preserve">CORONA PERIFERICA CON PERNO MUÑON COLADO </v>
      </c>
      <c r="I1340" s="121" t="s">
        <v>618</v>
      </c>
      <c r="J1340" s="119">
        <v>1</v>
      </c>
      <c r="K1340" s="122">
        <f>IF(G1340="","",VLOOKUP(G1340,ARANCEL!$B$5:$D$121,3,FALSE)*J1340)</f>
        <v>32612</v>
      </c>
      <c r="L1340" s="1235" t="str">
        <f>IF(E1340="","","IMPAGO")</f>
        <v>IMPAGO</v>
      </c>
      <c r="M1340" s="1235" t="str">
        <f>IF(L1340="IMPAGO","SIN O.C.","")</f>
        <v>SIN O.C.</v>
      </c>
      <c r="N1340" s="1235" t="str">
        <f>IF(L1340="IMPAGO","SIN FACT.","")</f>
        <v>SIN FACT.</v>
      </c>
      <c r="O1340" s="541"/>
    </row>
    <row r="1341" spans="1:15" s="542" customFormat="1" ht="18" customHeight="1" x14ac:dyDescent="0.25">
      <c r="A1341" s="255" t="s">
        <v>305</v>
      </c>
      <c r="B1341" s="254">
        <v>41709</v>
      </c>
      <c r="C1341" s="257" t="s">
        <v>879</v>
      </c>
      <c r="D1341" s="255" t="s">
        <v>60</v>
      </c>
      <c r="E1341" s="258">
        <v>10180663</v>
      </c>
      <c r="F1341" s="255">
        <v>25281296</v>
      </c>
      <c r="G1341" s="255">
        <v>2704005</v>
      </c>
      <c r="H1341" s="120" t="str">
        <f>IF(G1341="","",VLOOKUP(G1341,ARANCEL!$B$5:$D$121,2,FALSE))</f>
        <v>PROVISORIO</v>
      </c>
      <c r="I1341" s="121" t="s">
        <v>844</v>
      </c>
      <c r="J1341" s="119">
        <v>1</v>
      </c>
      <c r="K1341" s="122">
        <f>IF(G1341="","",VLOOKUP(G1341,ARANCEL!$B$5:$D$121,3,FALSE)*J1341)</f>
        <v>3250</v>
      </c>
      <c r="L1341" s="1229" t="s">
        <v>3058</v>
      </c>
      <c r="M1341" s="1229">
        <v>4500225620</v>
      </c>
      <c r="N1341" s="1229">
        <v>8905</v>
      </c>
      <c r="O1341" s="541"/>
    </row>
    <row r="1342" spans="1:15" s="542" customFormat="1" ht="18" customHeight="1" x14ac:dyDescent="0.25">
      <c r="A1342" s="255" t="s">
        <v>305</v>
      </c>
      <c r="B1342" s="254">
        <v>41717</v>
      </c>
      <c r="C1342" s="257" t="s">
        <v>879</v>
      </c>
      <c r="D1342" s="255" t="s">
        <v>60</v>
      </c>
      <c r="E1342" s="258">
        <v>10181676</v>
      </c>
      <c r="F1342" s="255">
        <v>25281296</v>
      </c>
      <c r="G1342" s="255">
        <v>2704003</v>
      </c>
      <c r="H1342" s="120" t="str">
        <f>IF(G1342="","",VLOOKUP(G1342,ARANCEL!$B$5:$D$121,2,FALSE))</f>
        <v xml:space="preserve">CORONA PERIFERICA CON PERNO MUÑON COLADO </v>
      </c>
      <c r="I1342" s="121" t="s">
        <v>844</v>
      </c>
      <c r="J1342" s="119">
        <v>1</v>
      </c>
      <c r="K1342" s="122">
        <f>IF(G1342="","",VLOOKUP(G1342,ARANCEL!$B$5:$D$121,3,FALSE)*J1342)</f>
        <v>32612</v>
      </c>
      <c r="L1342" s="1229" t="s">
        <v>3058</v>
      </c>
      <c r="M1342" s="1229">
        <v>4500225619</v>
      </c>
      <c r="N1342" s="1229">
        <v>8903</v>
      </c>
      <c r="O1342" s="541"/>
    </row>
    <row r="1343" spans="1:15" s="542" customFormat="1" ht="18" customHeight="1" x14ac:dyDescent="0.25">
      <c r="A1343" s="255" t="s">
        <v>305</v>
      </c>
      <c r="B1343" s="254">
        <v>41852</v>
      </c>
      <c r="C1343" s="257" t="s">
        <v>6184</v>
      </c>
      <c r="D1343" s="255" t="s">
        <v>55</v>
      </c>
      <c r="E1343" s="258">
        <v>10235956</v>
      </c>
      <c r="F1343" s="255">
        <v>27054695</v>
      </c>
      <c r="G1343" s="255">
        <v>2704003</v>
      </c>
      <c r="H1343" s="120" t="str">
        <f>IF(G1343="","",VLOOKUP(G1343,ARANCEL!$B$5:$D$121,2,FALSE))</f>
        <v xml:space="preserve">CORONA PERIFERICA CON PERNO MUÑON COLADO </v>
      </c>
      <c r="I1343" s="121" t="s">
        <v>337</v>
      </c>
      <c r="J1343" s="119">
        <v>1</v>
      </c>
      <c r="K1343" s="122">
        <f>IF(G1343="","",VLOOKUP(G1343,ARANCEL!$B$5:$D$121,3,FALSE)*J1343)</f>
        <v>32612</v>
      </c>
      <c r="L1343" s="1229" t="s">
        <v>6905</v>
      </c>
      <c r="M1343" s="1229">
        <v>4500249664</v>
      </c>
      <c r="N1343" s="1229" t="s">
        <v>7114</v>
      </c>
      <c r="O1343" s="541"/>
    </row>
    <row r="1344" spans="1:15" s="547" customFormat="1" ht="18" customHeight="1" x14ac:dyDescent="0.25">
      <c r="A1344" s="339" t="s">
        <v>313</v>
      </c>
      <c r="B1344" s="254">
        <v>41852</v>
      </c>
      <c r="C1344" s="257" t="s">
        <v>6184</v>
      </c>
      <c r="D1344" s="255" t="s">
        <v>55</v>
      </c>
      <c r="E1344" s="1166">
        <v>10242306</v>
      </c>
      <c r="F1344" s="1166">
        <v>27054695</v>
      </c>
      <c r="G1344" s="1166">
        <v>2704005</v>
      </c>
      <c r="H1344" s="120" t="str">
        <f>IF(G1344="","",VLOOKUP(G1344,ARANCEL!$B$5:$D$121,2,FALSE))</f>
        <v>PROVISORIO</v>
      </c>
      <c r="I1344" s="121"/>
      <c r="J1344" s="119">
        <v>1</v>
      </c>
      <c r="K1344" s="122">
        <f>IF(G1344="","",VLOOKUP(G1344,ARANCEL!$B$5:$D$121,3,FALSE)*J1344)</f>
        <v>3250</v>
      </c>
      <c r="L1344" s="1229" t="s">
        <v>6905</v>
      </c>
      <c r="M1344" s="1229">
        <v>4500249664</v>
      </c>
      <c r="N1344" s="1229" t="s">
        <v>7114</v>
      </c>
      <c r="O1344" s="546"/>
    </row>
    <row r="1345" spans="1:15" s="547" customFormat="1" ht="18" customHeight="1" x14ac:dyDescent="0.25">
      <c r="A1345" s="255" t="s">
        <v>305</v>
      </c>
      <c r="B1345" s="254">
        <v>41676</v>
      </c>
      <c r="C1345" s="257" t="s">
        <v>1011</v>
      </c>
      <c r="D1345" s="255" t="s">
        <v>53</v>
      </c>
      <c r="E1345" s="258">
        <v>10172055</v>
      </c>
      <c r="F1345" s="255">
        <v>24791061</v>
      </c>
      <c r="G1345" s="255">
        <v>2704005</v>
      </c>
      <c r="H1345" s="120" t="str">
        <f>IF(G1345="","",VLOOKUP(G1345,ARANCEL!$B$5:$D$121,2,FALSE))</f>
        <v>PROVISORIO</v>
      </c>
      <c r="I1345" s="121" t="s">
        <v>318</v>
      </c>
      <c r="J1345" s="119">
        <v>1</v>
      </c>
      <c r="K1345" s="122">
        <f>IF(G1345="","",VLOOKUP(G1345,ARANCEL!$B$5:$D$121,3,FALSE)*J1345)</f>
        <v>3250</v>
      </c>
      <c r="L1345" s="1229" t="s">
        <v>2842</v>
      </c>
      <c r="M1345" s="1229">
        <v>4500216198</v>
      </c>
      <c r="N1345" s="1229">
        <v>8386</v>
      </c>
      <c r="O1345" s="546"/>
    </row>
    <row r="1346" spans="1:15" s="547" customFormat="1" ht="18" customHeight="1" x14ac:dyDescent="0.25">
      <c r="A1346" s="255" t="s">
        <v>305</v>
      </c>
      <c r="B1346" s="254">
        <v>41862</v>
      </c>
      <c r="C1346" s="257" t="s">
        <v>1011</v>
      </c>
      <c r="D1346" s="255" t="s">
        <v>53</v>
      </c>
      <c r="E1346" s="258">
        <v>10236212</v>
      </c>
      <c r="F1346" s="255">
        <v>24791061</v>
      </c>
      <c r="G1346" s="255">
        <v>2704002</v>
      </c>
      <c r="H1346" s="120" t="str">
        <f>IF(G1346="","",VLOOKUP(G1346,ARANCEL!$B$5:$D$121,2,FALSE))</f>
        <v xml:space="preserve">CORONA PERIFERICA </v>
      </c>
      <c r="I1346" s="121" t="s">
        <v>318</v>
      </c>
      <c r="J1346" s="119">
        <v>1</v>
      </c>
      <c r="K1346" s="122">
        <f>IF(G1346="","",VLOOKUP(G1346,ARANCEL!$B$5:$D$121,3,FALSE)*J1346)</f>
        <v>25865</v>
      </c>
      <c r="L1346" s="1229" t="s">
        <v>6905</v>
      </c>
      <c r="M1346" s="1229">
        <v>4500249664</v>
      </c>
      <c r="N1346" s="1229" t="s">
        <v>7114</v>
      </c>
      <c r="O1346" s="546"/>
    </row>
    <row r="1347" spans="1:15" s="547" customFormat="1" ht="18" customHeight="1" x14ac:dyDescent="0.25">
      <c r="A1347" s="255" t="s">
        <v>305</v>
      </c>
      <c r="B1347" s="254">
        <v>41683</v>
      </c>
      <c r="C1347" s="257" t="s">
        <v>1126</v>
      </c>
      <c r="D1347" s="255" t="s">
        <v>57</v>
      </c>
      <c r="E1347" s="258">
        <v>10173676</v>
      </c>
      <c r="F1347" s="255">
        <v>23102276</v>
      </c>
      <c r="G1347" s="255">
        <v>2704006</v>
      </c>
      <c r="H1347" s="120" t="str">
        <f>IF(G1347="","",VLOOKUP(G1347,ARANCEL!$B$5:$D$121,2,FALSE))</f>
        <v xml:space="preserve">CERAMICA ALUMINOSA ANTERIOR O POSTERIOR </v>
      </c>
      <c r="I1347" s="121" t="s">
        <v>312</v>
      </c>
      <c r="J1347" s="119">
        <v>1</v>
      </c>
      <c r="K1347" s="122">
        <f>IF(G1347="","",VLOOKUP(G1347,ARANCEL!$B$5:$D$121,3,FALSE)*J1347)</f>
        <v>31487</v>
      </c>
      <c r="L1347" s="1229" t="s">
        <v>3438</v>
      </c>
      <c r="M1347" s="1229">
        <v>4500220761</v>
      </c>
      <c r="N1347" s="1229">
        <v>8606</v>
      </c>
      <c r="O1347" s="546"/>
    </row>
    <row r="1348" spans="1:15" s="547" customFormat="1" ht="18" customHeight="1" x14ac:dyDescent="0.25">
      <c r="A1348" s="255" t="s">
        <v>305</v>
      </c>
      <c r="B1348" s="254">
        <v>41692</v>
      </c>
      <c r="C1348" s="257" t="s">
        <v>2930</v>
      </c>
      <c r="D1348" s="255" t="s">
        <v>86</v>
      </c>
      <c r="E1348" s="258">
        <v>10175796</v>
      </c>
      <c r="F1348" s="255">
        <v>24659525</v>
      </c>
      <c r="G1348" s="255">
        <v>2705003</v>
      </c>
      <c r="H1348" s="120" t="str">
        <f>IF(G1348="","",VLOOKUP(G1348,ARANCEL!$B$5:$D$121,2,FALSE))</f>
        <v>INCRUSTACION ESTETICA (ART-GLASS O CERAMICA)</v>
      </c>
      <c r="I1348" s="121" t="s">
        <v>312</v>
      </c>
      <c r="J1348" s="119">
        <v>1</v>
      </c>
      <c r="K1348" s="122">
        <f>IF(G1348="","",VLOOKUP(G1348,ARANCEL!$B$5:$D$121,3,FALSE)*J1348)</f>
        <v>15676</v>
      </c>
      <c r="L1348" s="1229" t="s">
        <v>3438</v>
      </c>
      <c r="M1348" s="1229">
        <v>4500220762</v>
      </c>
      <c r="N1348" s="1229">
        <v>8607</v>
      </c>
      <c r="O1348" s="546"/>
    </row>
    <row r="1349" spans="1:15" s="549" customFormat="1" ht="18" customHeight="1" x14ac:dyDescent="0.25">
      <c r="A1349" s="255" t="s">
        <v>305</v>
      </c>
      <c r="B1349" s="254">
        <v>41765</v>
      </c>
      <c r="C1349" s="257" t="s">
        <v>4354</v>
      </c>
      <c r="D1349" s="255" t="s">
        <v>720</v>
      </c>
      <c r="E1349" s="258">
        <v>10194412</v>
      </c>
      <c r="F1349" s="255">
        <v>25986716</v>
      </c>
      <c r="G1349" s="255">
        <v>2704005</v>
      </c>
      <c r="H1349" s="120" t="str">
        <f>IF(G1349="","",VLOOKUP(G1349,ARANCEL!$B$5:$D$121,2,FALSE))</f>
        <v>PROVISORIO</v>
      </c>
      <c r="I1349" s="121" t="s">
        <v>324</v>
      </c>
      <c r="J1349" s="119">
        <v>1</v>
      </c>
      <c r="K1349" s="122">
        <f>IF(G1349="","",VLOOKUP(G1349,ARANCEL!$B$5:$D$121,3,FALSE)*J1349)</f>
        <v>3250</v>
      </c>
      <c r="L1349" s="1229" t="s">
        <v>5292</v>
      </c>
      <c r="M1349" s="1229">
        <v>4500235340</v>
      </c>
      <c r="N1349" s="1229">
        <v>9394</v>
      </c>
      <c r="O1349" s="548"/>
    </row>
    <row r="1350" spans="1:15" s="549" customFormat="1" ht="18" customHeight="1" x14ac:dyDescent="0.25">
      <c r="A1350" s="255" t="s">
        <v>305</v>
      </c>
      <c r="B1350" s="254">
        <v>41816</v>
      </c>
      <c r="C1350" s="257" t="s">
        <v>4354</v>
      </c>
      <c r="D1350" s="255" t="s">
        <v>720</v>
      </c>
      <c r="E1350" s="258">
        <v>10216182</v>
      </c>
      <c r="F1350" s="255">
        <v>25986716</v>
      </c>
      <c r="G1350" s="255">
        <v>2704006</v>
      </c>
      <c r="H1350" s="120" t="str">
        <f>IF(G1350="","",VLOOKUP(G1350,ARANCEL!$B$5:$D$121,2,FALSE))</f>
        <v xml:space="preserve">CERAMICA ALUMINOSA ANTERIOR O POSTERIOR </v>
      </c>
      <c r="I1350" s="121" t="s">
        <v>324</v>
      </c>
      <c r="J1350" s="119">
        <v>1</v>
      </c>
      <c r="K1350" s="122">
        <f>IF(G1350="","",VLOOKUP(G1350,ARANCEL!$B$5:$D$121,3,FALSE)*J1350)</f>
        <v>31487</v>
      </c>
      <c r="L1350" s="1229" t="s">
        <v>5742</v>
      </c>
      <c r="M1350" s="1229">
        <v>4500239314</v>
      </c>
      <c r="N1350" s="1229" t="s">
        <v>5750</v>
      </c>
      <c r="O1350" s="548"/>
    </row>
    <row r="1351" spans="1:15" s="549" customFormat="1" ht="18" customHeight="1" x14ac:dyDescent="0.25">
      <c r="A1351" s="255" t="s">
        <v>305</v>
      </c>
      <c r="B1351" s="254">
        <v>41655</v>
      </c>
      <c r="C1351" s="257" t="s">
        <v>729</v>
      </c>
      <c r="D1351" s="255" t="s">
        <v>54</v>
      </c>
      <c r="E1351" s="258">
        <v>10169559</v>
      </c>
      <c r="F1351" s="255">
        <v>24643453</v>
      </c>
      <c r="G1351" s="255">
        <v>2704005</v>
      </c>
      <c r="H1351" s="120" t="str">
        <f>IF(G1351="","",VLOOKUP(G1351,ARANCEL!$B$5:$D$121,2,FALSE))</f>
        <v>PROVISORIO</v>
      </c>
      <c r="I1351" s="121" t="s">
        <v>318</v>
      </c>
      <c r="J1351" s="119">
        <v>1</v>
      </c>
      <c r="K1351" s="122">
        <f>IF(G1351="","",VLOOKUP(G1351,ARANCEL!$B$5:$D$121,3,FALSE)*J1351)</f>
        <v>3250</v>
      </c>
      <c r="L1351" s="1229" t="s">
        <v>2842</v>
      </c>
      <c r="M1351" s="1229">
        <v>4500216187</v>
      </c>
      <c r="N1351" s="1229">
        <v>8382</v>
      </c>
      <c r="O1351" s="548"/>
    </row>
    <row r="1352" spans="1:15" s="551" customFormat="1" ht="18" customHeight="1" x14ac:dyDescent="0.25">
      <c r="A1352" s="555" t="s">
        <v>305</v>
      </c>
      <c r="B1352" s="559">
        <v>41662</v>
      </c>
      <c r="C1352" s="557" t="s">
        <v>729</v>
      </c>
      <c r="D1352" s="555" t="s">
        <v>54</v>
      </c>
      <c r="E1352" s="558">
        <v>10170224</v>
      </c>
      <c r="F1352" s="555">
        <v>24643453</v>
      </c>
      <c r="G1352" s="555">
        <v>2704003</v>
      </c>
      <c r="H1352" s="120" t="str">
        <f>IF(G1352="","",VLOOKUP(G1352,ARANCEL!$B$5:$D$121,2,FALSE))</f>
        <v xml:space="preserve">CORONA PERIFERICA CON PERNO MUÑON COLADO </v>
      </c>
      <c r="I1352" s="121" t="s">
        <v>318</v>
      </c>
      <c r="J1352" s="119">
        <v>1</v>
      </c>
      <c r="K1352" s="122">
        <f>IF(G1352="","",VLOOKUP(G1352,ARANCEL!$B$5:$D$121,3,FALSE)*J1352)</f>
        <v>32612</v>
      </c>
      <c r="L1352" s="1229" t="s">
        <v>2842</v>
      </c>
      <c r="M1352" s="1229">
        <v>4500216189</v>
      </c>
      <c r="N1352" s="1229">
        <v>8384</v>
      </c>
      <c r="O1352" s="550"/>
    </row>
    <row r="1353" spans="1:15" s="551" customFormat="1" ht="18" customHeight="1" x14ac:dyDescent="0.25">
      <c r="A1353" s="555" t="s">
        <v>305</v>
      </c>
      <c r="B1353" s="559">
        <v>41905</v>
      </c>
      <c r="C1353" s="557" t="s">
        <v>7268</v>
      </c>
      <c r="D1353" s="555" t="s">
        <v>3328</v>
      </c>
      <c r="E1353" s="558">
        <v>10258312</v>
      </c>
      <c r="F1353" s="555">
        <v>21247092</v>
      </c>
      <c r="G1353" s="555">
        <v>2708011</v>
      </c>
      <c r="H1353" s="120" t="str">
        <f>IF(G1353="","",VLOOKUP(G1353,ARANCEL!$B$5:$D$121,2,FALSE))</f>
        <v xml:space="preserve">MODELO DE ESTUDIO </v>
      </c>
      <c r="I1353" s="121" t="s">
        <v>306</v>
      </c>
      <c r="J1353" s="119">
        <v>1</v>
      </c>
      <c r="K1353" s="122">
        <f>IF(G1353="","",VLOOKUP(G1353,ARANCEL!$B$5:$D$121,3,FALSE)*J1353)</f>
        <v>1507</v>
      </c>
      <c r="L1353" s="1235" t="str">
        <f>IF(E1353="","","IMPAGO")</f>
        <v>IMPAGO</v>
      </c>
      <c r="M1353" s="1235" t="str">
        <f>IF(L1353="IMPAGO","SIN O.C.","")</f>
        <v>SIN O.C.</v>
      </c>
      <c r="N1353" s="1235" t="str">
        <f>IF(L1353="IMPAGO","SIN FACT.","")</f>
        <v>SIN FACT.</v>
      </c>
      <c r="O1353" s="550"/>
    </row>
    <row r="1354" spans="1:15" s="551" customFormat="1" ht="18" customHeight="1" x14ac:dyDescent="0.25">
      <c r="A1354" s="555" t="s">
        <v>305</v>
      </c>
      <c r="B1354" s="559">
        <v>41905</v>
      </c>
      <c r="C1354" s="557" t="s">
        <v>7268</v>
      </c>
      <c r="D1354" s="555" t="s">
        <v>3328</v>
      </c>
      <c r="E1354" s="558">
        <v>10258312</v>
      </c>
      <c r="F1354" s="555">
        <v>21247092</v>
      </c>
      <c r="G1354" s="555">
        <v>2707003</v>
      </c>
      <c r="H1354" s="120" t="str">
        <f>IF(G1354="","",VLOOKUP(G1354,ARANCEL!$B$5:$D$121,2,FALSE))</f>
        <v xml:space="preserve">ESTAMPADO </v>
      </c>
      <c r="I1354" s="121" t="s">
        <v>306</v>
      </c>
      <c r="J1354" s="119">
        <v>1</v>
      </c>
      <c r="K1354" s="122">
        <f>IF(G1354="","",VLOOKUP(G1354,ARANCEL!$B$5:$D$121,3,FALSE)*J1354)</f>
        <v>6028</v>
      </c>
      <c r="L1354" s="1235" t="str">
        <f>IF(E1354="","","IMPAGO")</f>
        <v>IMPAGO</v>
      </c>
      <c r="M1354" s="1235" t="str">
        <f>IF(L1354="IMPAGO","SIN O.C.","")</f>
        <v>SIN O.C.</v>
      </c>
      <c r="N1354" s="1235" t="str">
        <f>IF(L1354="IMPAGO","SIN FACT.","")</f>
        <v>SIN FACT.</v>
      </c>
      <c r="O1354" s="550"/>
    </row>
    <row r="1355" spans="1:15" s="551" customFormat="1" ht="18" customHeight="1" x14ac:dyDescent="0.25">
      <c r="A1355" s="555" t="s">
        <v>313</v>
      </c>
      <c r="B1355" s="1472">
        <v>41911</v>
      </c>
      <c r="C1355" s="557" t="s">
        <v>7268</v>
      </c>
      <c r="D1355" s="555" t="s">
        <v>3328</v>
      </c>
      <c r="E1355" s="558">
        <v>10262257</v>
      </c>
      <c r="F1355" s="555">
        <v>28247092</v>
      </c>
      <c r="G1355" s="555">
        <v>2708011</v>
      </c>
      <c r="H1355" s="120" t="str">
        <f>IF(G1355="","",VLOOKUP(G1355,ARANCEL!$B$5:$D$121,2,FALSE))</f>
        <v xml:space="preserve">MODELO DE ESTUDIO </v>
      </c>
      <c r="I1355" s="121"/>
      <c r="J1355" s="119">
        <v>1</v>
      </c>
      <c r="K1355" s="122">
        <f>IF(G1355="","",VLOOKUP(G1355,ARANCEL!$B$5:$D$121,3,FALSE)*J1355)</f>
        <v>1507</v>
      </c>
      <c r="L1355" s="1229" t="s">
        <v>8279</v>
      </c>
      <c r="M1355" s="1229">
        <v>4500257377</v>
      </c>
      <c r="N1355" s="1229" t="s">
        <v>8280</v>
      </c>
      <c r="O1355" s="550"/>
    </row>
    <row r="1356" spans="1:15" s="551" customFormat="1" ht="18" customHeight="1" x14ac:dyDescent="0.25">
      <c r="A1356" s="555" t="s">
        <v>313</v>
      </c>
      <c r="B1356" s="1472">
        <v>41911</v>
      </c>
      <c r="C1356" s="557" t="s">
        <v>7268</v>
      </c>
      <c r="D1356" s="555" t="s">
        <v>3328</v>
      </c>
      <c r="E1356" s="558">
        <v>10262257</v>
      </c>
      <c r="F1356" s="555">
        <v>28247092</v>
      </c>
      <c r="G1356" s="555">
        <v>2707003</v>
      </c>
      <c r="H1356" s="120" t="str">
        <f>IF(G1356="","",VLOOKUP(G1356,ARANCEL!$B$5:$D$121,2,FALSE))</f>
        <v xml:space="preserve">ESTAMPADO </v>
      </c>
      <c r="I1356" s="121"/>
      <c r="J1356" s="119">
        <v>1</v>
      </c>
      <c r="K1356" s="122">
        <f>IF(G1356="","",VLOOKUP(G1356,ARANCEL!$B$5:$D$121,3,FALSE)*J1356)</f>
        <v>6028</v>
      </c>
      <c r="L1356" s="1229" t="s">
        <v>8279</v>
      </c>
      <c r="M1356" s="1229">
        <v>4500257377</v>
      </c>
      <c r="N1356" s="1229" t="s">
        <v>8280</v>
      </c>
      <c r="O1356" s="550"/>
    </row>
    <row r="1357" spans="1:15" s="551" customFormat="1" ht="18" customHeight="1" x14ac:dyDescent="0.25">
      <c r="A1357" s="555" t="s">
        <v>305</v>
      </c>
      <c r="B1357" s="559">
        <v>41669</v>
      </c>
      <c r="C1357" s="557" t="s">
        <v>878</v>
      </c>
      <c r="D1357" s="555" t="s">
        <v>51</v>
      </c>
      <c r="E1357" s="558">
        <v>10170735</v>
      </c>
      <c r="F1357" s="555">
        <v>22156933</v>
      </c>
      <c r="G1357" s="555">
        <v>2702048</v>
      </c>
      <c r="H1357" s="120" t="str">
        <f>IF(G1357="","",VLOOKUP(G1357,ARANCEL!$B$5:$D$121,2,FALSE))</f>
        <v xml:space="preserve">SERVICIO LAB. IMPLANTE CORONA CEMENTADA/ATORNILLADA </v>
      </c>
      <c r="I1357" s="121" t="s">
        <v>647</v>
      </c>
      <c r="J1357" s="119">
        <v>3</v>
      </c>
      <c r="K1357" s="122">
        <f>IF(G1357="","",VLOOKUP(G1357,ARANCEL!$B$5:$D$121,3,FALSE)*J1357)</f>
        <v>131571</v>
      </c>
      <c r="L1357" s="1229" t="s">
        <v>6905</v>
      </c>
      <c r="M1357" s="1229">
        <v>4500247644</v>
      </c>
      <c r="N1357" s="1229" t="s">
        <v>7159</v>
      </c>
      <c r="O1357" s="550"/>
    </row>
    <row r="1358" spans="1:15" s="551" customFormat="1" ht="18" customHeight="1" x14ac:dyDescent="0.25">
      <c r="A1358" s="555" t="s">
        <v>305</v>
      </c>
      <c r="B1358" s="559">
        <v>41710</v>
      </c>
      <c r="C1358" s="557" t="s">
        <v>878</v>
      </c>
      <c r="D1358" s="555" t="s">
        <v>51</v>
      </c>
      <c r="E1358" s="558">
        <v>10180819</v>
      </c>
      <c r="F1358" s="555">
        <v>22156933</v>
      </c>
      <c r="G1358" s="555">
        <v>2702048</v>
      </c>
      <c r="H1358" s="120" t="str">
        <f>IF(G1358="","",VLOOKUP(G1358,ARANCEL!$B$5:$D$121,2,FALSE))</f>
        <v xml:space="preserve">SERVICIO LAB. IMPLANTE CORONA CEMENTADA/ATORNILLADA </v>
      </c>
      <c r="I1358" s="121" t="s">
        <v>324</v>
      </c>
      <c r="J1358" s="119">
        <v>1</v>
      </c>
      <c r="K1358" s="122">
        <f>IF(G1358="","",VLOOKUP(G1358,ARANCEL!$B$5:$D$121,3,FALSE)*J1358)</f>
        <v>43857</v>
      </c>
      <c r="L1358" s="1229" t="s">
        <v>6905</v>
      </c>
      <c r="M1358" s="1229">
        <v>4500247644</v>
      </c>
      <c r="N1358" s="1229" t="s">
        <v>7159</v>
      </c>
      <c r="O1358" s="550"/>
    </row>
    <row r="1359" spans="1:15" s="551" customFormat="1" ht="18" customHeight="1" x14ac:dyDescent="0.25">
      <c r="A1359" s="567" t="s">
        <v>305</v>
      </c>
      <c r="B1359" s="559">
        <v>41715</v>
      </c>
      <c r="C1359" s="557" t="s">
        <v>878</v>
      </c>
      <c r="D1359" s="555" t="s">
        <v>51</v>
      </c>
      <c r="E1359" s="558">
        <v>10184828</v>
      </c>
      <c r="F1359" s="555">
        <v>22156933</v>
      </c>
      <c r="G1359" s="555">
        <v>2702048</v>
      </c>
      <c r="H1359" s="120" t="str">
        <f>IF(G1359="","",VLOOKUP(G1359,ARANCEL!$B$5:$D$121,2,FALSE))</f>
        <v xml:space="preserve">SERVICIO LAB. IMPLANTE CORONA CEMENTADA/ATORNILLADA </v>
      </c>
      <c r="I1359" s="121" t="s">
        <v>309</v>
      </c>
      <c r="J1359" s="119">
        <v>1</v>
      </c>
      <c r="K1359" s="122">
        <f>IF(G1359="","",VLOOKUP(G1359,ARANCEL!$B$5:$D$121,3,FALSE)*J1359)</f>
        <v>43857</v>
      </c>
      <c r="L1359" s="1229" t="s">
        <v>6905</v>
      </c>
      <c r="M1359" s="1229">
        <v>4500247644</v>
      </c>
      <c r="N1359" s="1229" t="s">
        <v>7159</v>
      </c>
      <c r="O1359" s="550"/>
    </row>
    <row r="1360" spans="1:15" s="551" customFormat="1" ht="18" customHeight="1" x14ac:dyDescent="0.25">
      <c r="A1360" s="555" t="s">
        <v>305</v>
      </c>
      <c r="B1360" s="559">
        <v>41872</v>
      </c>
      <c r="C1360" s="557" t="s">
        <v>878</v>
      </c>
      <c r="D1360" s="555" t="s">
        <v>52</v>
      </c>
      <c r="E1360" s="558">
        <v>10244900</v>
      </c>
      <c r="F1360" s="555">
        <v>27173533</v>
      </c>
      <c r="G1360" s="555">
        <v>2705003</v>
      </c>
      <c r="H1360" s="120" t="str">
        <f>IF(G1360="","",VLOOKUP(G1360,ARANCEL!$B$5:$D$121,2,FALSE))</f>
        <v>INCRUSTACION ESTETICA (ART-GLASS O CERAMICA)</v>
      </c>
      <c r="I1360" s="121" t="s">
        <v>312</v>
      </c>
      <c r="J1360" s="119">
        <v>1</v>
      </c>
      <c r="K1360" s="122">
        <f>IF(G1360="","",VLOOKUP(G1360,ARANCEL!$B$5:$D$121,3,FALSE)*J1360)</f>
        <v>15676</v>
      </c>
      <c r="L1360" s="1229" t="s">
        <v>6905</v>
      </c>
      <c r="M1360" s="1229">
        <v>4500249664</v>
      </c>
      <c r="N1360" s="1229" t="s">
        <v>7114</v>
      </c>
      <c r="O1360" s="550"/>
    </row>
    <row r="1361" spans="1:15" s="551" customFormat="1" ht="18" customHeight="1" x14ac:dyDescent="0.25">
      <c r="A1361" s="555" t="s">
        <v>606</v>
      </c>
      <c r="B1361" s="556">
        <v>42026</v>
      </c>
      <c r="C1361" s="557" t="s">
        <v>878</v>
      </c>
      <c r="D1361" s="555" t="s">
        <v>51</v>
      </c>
      <c r="E1361" s="558">
        <v>10313031</v>
      </c>
      <c r="F1361" s="555">
        <v>30349376</v>
      </c>
      <c r="G1361" s="555">
        <v>2704003</v>
      </c>
      <c r="H1361" s="120" t="str">
        <f>IF(G1361="","",VLOOKUP(G1361,ARANCEL!$B$5:$D$121,2,FALSE))</f>
        <v xml:space="preserve">CORONA PERIFERICA CON PERNO MUÑON COLADO </v>
      </c>
      <c r="I1361" s="121" t="s">
        <v>308</v>
      </c>
      <c r="J1361" s="119">
        <v>1</v>
      </c>
      <c r="K1361" s="122">
        <f>IF(G1361="","",VLOOKUP(G1361,ARANCEL!$B$5:$D$121,3,FALSE)*J1361)</f>
        <v>32612</v>
      </c>
      <c r="L1361" s="1235" t="str">
        <f>IF(E1361="","","IMPAGO")</f>
        <v>IMPAGO</v>
      </c>
      <c r="M1361" s="1235" t="str">
        <f>IF(L1361="IMPAGO","SIN O.C.","")</f>
        <v>SIN O.C.</v>
      </c>
      <c r="N1361" s="1235" t="str">
        <f>IF(L1361="IMPAGO","SIN FACT.","")</f>
        <v>SIN FACT.</v>
      </c>
      <c r="O1361" s="550"/>
    </row>
    <row r="1362" spans="1:15" s="551" customFormat="1" ht="18" customHeight="1" x14ac:dyDescent="0.25">
      <c r="A1362" s="555" t="s">
        <v>305</v>
      </c>
      <c r="B1362" s="556">
        <v>42025</v>
      </c>
      <c r="C1362" s="557" t="s">
        <v>8132</v>
      </c>
      <c r="D1362" s="555" t="s">
        <v>86</v>
      </c>
      <c r="E1362" s="558">
        <v>10311247</v>
      </c>
      <c r="F1362" s="555">
        <v>30586435</v>
      </c>
      <c r="G1362" s="555">
        <v>2705003</v>
      </c>
      <c r="H1362" s="120" t="str">
        <f>IF(G1362="","",VLOOKUP(G1362,ARANCEL!$B$5:$D$121,2,FALSE))</f>
        <v>INCRUSTACION ESTETICA (ART-GLASS O CERAMICA)</v>
      </c>
      <c r="I1362" s="121" t="s">
        <v>326</v>
      </c>
      <c r="J1362" s="119">
        <v>1</v>
      </c>
      <c r="K1362" s="122">
        <f>IF(G1362="","",VLOOKUP(G1362,ARANCEL!$B$5:$D$121,3,FALSE)*J1362)</f>
        <v>15676</v>
      </c>
      <c r="L1362" s="1235" t="str">
        <f>IF(E1362="","","IMPAGO")</f>
        <v>IMPAGO</v>
      </c>
      <c r="M1362" s="1235" t="str">
        <f>IF(L1362="IMPAGO","SIN O.C.","")</f>
        <v>SIN O.C.</v>
      </c>
      <c r="N1362" s="1235" t="str">
        <f>IF(L1362="IMPAGO","SIN FACT.","")</f>
        <v>SIN FACT.</v>
      </c>
      <c r="O1362" s="550"/>
    </row>
    <row r="1363" spans="1:15" s="554" customFormat="1" ht="18" customHeight="1" x14ac:dyDescent="0.25">
      <c r="A1363" s="555" t="s">
        <v>305</v>
      </c>
      <c r="B1363" s="559">
        <v>41738</v>
      </c>
      <c r="C1363" s="557" t="s">
        <v>3811</v>
      </c>
      <c r="D1363" s="555" t="s">
        <v>58</v>
      </c>
      <c r="E1363" s="558">
        <v>10187073</v>
      </c>
      <c r="F1363" s="555">
        <v>24751558</v>
      </c>
      <c r="G1363" s="555">
        <v>2705003</v>
      </c>
      <c r="H1363" s="120" t="str">
        <f>IF(G1363="","",VLOOKUP(G1363,ARANCEL!$B$5:$D$121,2,FALSE))</f>
        <v>INCRUSTACION ESTETICA (ART-GLASS O CERAMICA)</v>
      </c>
      <c r="I1363" s="121" t="s">
        <v>315</v>
      </c>
      <c r="J1363" s="119">
        <v>1</v>
      </c>
      <c r="K1363" s="122">
        <f>IF(G1363="","",VLOOKUP(G1363,ARANCEL!$B$5:$D$121,3,FALSE)*J1363)</f>
        <v>15676</v>
      </c>
      <c r="L1363" s="1229" t="s">
        <v>4612</v>
      </c>
      <c r="M1363" s="1229">
        <v>4500229948</v>
      </c>
      <c r="N1363" s="1229">
        <v>9172</v>
      </c>
      <c r="O1363" s="553"/>
    </row>
    <row r="1364" spans="1:15" s="487" customFormat="1" ht="16.5" customHeight="1" x14ac:dyDescent="0.25">
      <c r="A1364" s="119" t="s">
        <v>305</v>
      </c>
      <c r="B1364" s="159">
        <v>41781</v>
      </c>
      <c r="C1364" s="118" t="s">
        <v>4764</v>
      </c>
      <c r="D1364" s="119" t="s">
        <v>804</v>
      </c>
      <c r="E1364" s="162">
        <v>10201800</v>
      </c>
      <c r="F1364" s="119">
        <v>25997438</v>
      </c>
      <c r="G1364" s="119">
        <v>2705003</v>
      </c>
      <c r="H1364" s="120" t="str">
        <f>IF(G1364="","",VLOOKUP(G1364,ARANCEL!$B$5:$D$121,2,FALSE))</f>
        <v>INCRUSTACION ESTETICA (ART-GLASS O CERAMICA)</v>
      </c>
      <c r="I1364" s="121" t="s">
        <v>322</v>
      </c>
      <c r="J1364" s="119">
        <v>1</v>
      </c>
      <c r="K1364" s="122">
        <f>IF(G1364="","",VLOOKUP(G1364,ARANCEL!$B$5:$D$121,3,FALSE)*J1364)</f>
        <v>15676</v>
      </c>
      <c r="L1364" s="1229" t="s">
        <v>5292</v>
      </c>
      <c r="M1364" s="1229">
        <v>4500235330</v>
      </c>
      <c r="N1364" s="1229">
        <v>9391</v>
      </c>
      <c r="O1364" s="486"/>
    </row>
    <row r="1365" spans="1:15" s="437" customFormat="1" ht="18.75" customHeight="1" x14ac:dyDescent="0.25">
      <c r="A1365" s="119" t="s">
        <v>305</v>
      </c>
      <c r="B1365" s="254">
        <v>41801</v>
      </c>
      <c r="C1365" s="257" t="s">
        <v>5048</v>
      </c>
      <c r="D1365" s="255" t="s">
        <v>51</v>
      </c>
      <c r="E1365" s="258">
        <v>10208890</v>
      </c>
      <c r="F1365" s="255">
        <v>24440501</v>
      </c>
      <c r="G1365" s="255">
        <v>2702048</v>
      </c>
      <c r="H1365" s="120" t="str">
        <f>IF(G1365="","",VLOOKUP(G1365,ARANCEL!$B$5:$D$121,2,FALSE))</f>
        <v xml:space="preserve">SERVICIO LAB. IMPLANTE CORONA CEMENTADA/ATORNILLADA </v>
      </c>
      <c r="I1365" s="121" t="s">
        <v>312</v>
      </c>
      <c r="J1365" s="119">
        <v>1</v>
      </c>
      <c r="K1365" s="122">
        <f>IF(G1365="","",VLOOKUP(G1365,ARANCEL!$B$5:$D$121,3,FALSE)*J1365)</f>
        <v>43857</v>
      </c>
      <c r="L1365" s="1229" t="s">
        <v>5742</v>
      </c>
      <c r="M1365" s="1229">
        <v>4500239302</v>
      </c>
      <c r="N1365" s="1229" t="s">
        <v>5748</v>
      </c>
      <c r="O1365" s="436"/>
    </row>
    <row r="1366" spans="1:15" s="437" customFormat="1" ht="18" customHeight="1" x14ac:dyDescent="0.25">
      <c r="A1366" s="255" t="s">
        <v>305</v>
      </c>
      <c r="B1366" s="254">
        <v>41821</v>
      </c>
      <c r="C1366" s="118" t="s">
        <v>5048</v>
      </c>
      <c r="D1366" s="119" t="s">
        <v>51</v>
      </c>
      <c r="E1366" s="162">
        <v>10218357</v>
      </c>
      <c r="F1366" s="119">
        <v>24440501</v>
      </c>
      <c r="G1366" s="119">
        <v>2702048</v>
      </c>
      <c r="H1366" s="120" t="str">
        <f>IF(G1366="","",VLOOKUP(G1366,ARANCEL!$B$5:$D$121,2,FALSE))</f>
        <v xml:space="preserve">SERVICIO LAB. IMPLANTE CORONA CEMENTADA/ATORNILLADA </v>
      </c>
      <c r="I1366" s="121" t="s">
        <v>309</v>
      </c>
      <c r="J1366" s="119">
        <v>1</v>
      </c>
      <c r="K1366" s="122">
        <f>IF(G1366="","",VLOOKUP(G1366,ARANCEL!$B$5:$D$121,3,FALSE)*J1366)</f>
        <v>43857</v>
      </c>
      <c r="L1366" s="1229" t="s">
        <v>5742</v>
      </c>
      <c r="M1366" s="1229">
        <v>4500241285</v>
      </c>
      <c r="N1366" s="1229" t="s">
        <v>5763</v>
      </c>
      <c r="O1366" s="436"/>
    </row>
    <row r="1367" spans="1:15" s="487" customFormat="1" ht="18" customHeight="1" x14ac:dyDescent="0.25">
      <c r="A1367" s="255" t="s">
        <v>305</v>
      </c>
      <c r="B1367" s="254">
        <v>41885</v>
      </c>
      <c r="C1367" s="257" t="s">
        <v>6831</v>
      </c>
      <c r="D1367" s="255" t="s">
        <v>52</v>
      </c>
      <c r="E1367" s="258">
        <v>10251618</v>
      </c>
      <c r="F1367" s="255">
        <v>28363980</v>
      </c>
      <c r="G1367" s="255">
        <v>2704005</v>
      </c>
      <c r="H1367" s="120" t="str">
        <f>IF(G1367="","",VLOOKUP(G1367,ARANCEL!$B$5:$D$121,2,FALSE))</f>
        <v>PROVISORIO</v>
      </c>
      <c r="I1367" s="121" t="s">
        <v>317</v>
      </c>
      <c r="J1367" s="119">
        <v>1</v>
      </c>
      <c r="K1367" s="122">
        <f>IF(G1367="","",VLOOKUP(G1367,ARANCEL!$B$5:$D$121,3,FALSE)*J1367)</f>
        <v>3250</v>
      </c>
      <c r="L1367" s="1229" t="s">
        <v>6905</v>
      </c>
      <c r="M1367" s="1229">
        <v>4500251067</v>
      </c>
      <c r="N1367" s="1229" t="s">
        <v>7145</v>
      </c>
      <c r="O1367" s="486"/>
    </row>
    <row r="1368" spans="1:15" s="496" customFormat="1" ht="17.25" customHeight="1" x14ac:dyDescent="0.25">
      <c r="A1368" s="119" t="s">
        <v>305</v>
      </c>
      <c r="B1368" s="159">
        <v>41892</v>
      </c>
      <c r="C1368" s="118" t="s">
        <v>6831</v>
      </c>
      <c r="D1368" s="119" t="s">
        <v>52</v>
      </c>
      <c r="E1368" s="162">
        <v>10254534</v>
      </c>
      <c r="F1368" s="119">
        <v>28363980</v>
      </c>
      <c r="G1368" s="119">
        <v>2704003</v>
      </c>
      <c r="H1368" s="120" t="str">
        <f>IF(G1368="","",VLOOKUP(G1368,ARANCEL!$B$5:$D$121,2,FALSE))</f>
        <v xml:space="preserve">CORONA PERIFERICA CON PERNO MUÑON COLADO </v>
      </c>
      <c r="I1368" s="121" t="s">
        <v>317</v>
      </c>
      <c r="J1368" s="119">
        <v>1</v>
      </c>
      <c r="K1368" s="122">
        <f>IF(G1368="","",VLOOKUP(G1368,ARANCEL!$B$5:$D$121,3,FALSE)*J1368)</f>
        <v>32612</v>
      </c>
      <c r="L1368" s="1229" t="s">
        <v>7548</v>
      </c>
      <c r="M1368" s="1229">
        <v>4500254511</v>
      </c>
      <c r="N1368" s="1229" t="s">
        <v>7555</v>
      </c>
      <c r="O1368" s="495"/>
    </row>
    <row r="1369" spans="1:15" s="554" customFormat="1" ht="18" customHeight="1" x14ac:dyDescent="0.25">
      <c r="A1369" s="555" t="s">
        <v>305</v>
      </c>
      <c r="B1369" s="559">
        <v>41921</v>
      </c>
      <c r="C1369" s="557" t="s">
        <v>6831</v>
      </c>
      <c r="D1369" s="555" t="s">
        <v>52</v>
      </c>
      <c r="E1369" s="558">
        <v>10261591</v>
      </c>
      <c r="F1369" s="555">
        <v>28363980</v>
      </c>
      <c r="G1369" s="555">
        <v>2705003</v>
      </c>
      <c r="H1369" s="120" t="s">
        <v>184</v>
      </c>
      <c r="I1369" s="121" t="s">
        <v>318</v>
      </c>
      <c r="J1369" s="119">
        <v>1</v>
      </c>
      <c r="K1369" s="122">
        <v>15676</v>
      </c>
      <c r="L1369" s="1229" t="s">
        <v>8279</v>
      </c>
      <c r="M1369" s="1229">
        <v>4500257377</v>
      </c>
      <c r="N1369" s="1229" t="s">
        <v>8280</v>
      </c>
      <c r="O1369" s="553"/>
    </row>
    <row r="1370" spans="1:15" s="565" customFormat="1" ht="18" customHeight="1" x14ac:dyDescent="0.25">
      <c r="A1370" s="555" t="s">
        <v>305</v>
      </c>
      <c r="B1370" s="559">
        <v>41925</v>
      </c>
      <c r="C1370" s="557" t="s">
        <v>7579</v>
      </c>
      <c r="D1370" s="555" t="s">
        <v>51</v>
      </c>
      <c r="E1370" s="558">
        <v>10263354</v>
      </c>
      <c r="F1370" s="555">
        <v>22349210</v>
      </c>
      <c r="G1370" s="555">
        <v>2702048</v>
      </c>
      <c r="H1370" s="120" t="str">
        <f>IF(G1370="","",VLOOKUP(G1370,ARANCEL!$B$5:$D$121,2,FALSE))</f>
        <v xml:space="preserve">SERVICIO LAB. IMPLANTE CORONA CEMENTADA/ATORNILLADA </v>
      </c>
      <c r="I1370" s="121" t="s">
        <v>309</v>
      </c>
      <c r="J1370" s="119">
        <v>1</v>
      </c>
      <c r="K1370" s="122">
        <f>IF(G1370="","",VLOOKUP(G1370,ARANCEL!$B$5:$D$121,3,FALSE)*J1370)</f>
        <v>43857</v>
      </c>
      <c r="L1370" s="1229" t="s">
        <v>8279</v>
      </c>
      <c r="M1370" s="1229">
        <v>4500257377</v>
      </c>
      <c r="N1370" s="1229" t="s">
        <v>8280</v>
      </c>
      <c r="O1370" s="564"/>
    </row>
    <row r="1371" spans="1:15" s="565" customFormat="1" ht="18" customHeight="1" x14ac:dyDescent="0.25">
      <c r="A1371" s="555" t="s">
        <v>305</v>
      </c>
      <c r="B1371" s="559">
        <v>41680</v>
      </c>
      <c r="C1371" s="557" t="s">
        <v>2725</v>
      </c>
      <c r="D1371" s="555" t="s">
        <v>57</v>
      </c>
      <c r="E1371" s="558">
        <v>10173155</v>
      </c>
      <c r="F1371" s="555">
        <v>24621402</v>
      </c>
      <c r="G1371" s="555">
        <v>2704005</v>
      </c>
      <c r="H1371" s="120" t="str">
        <f>IF(G1371="","",VLOOKUP(G1371,ARANCEL!$B$5:$D$121,2,FALSE))</f>
        <v>PROVISORIO</v>
      </c>
      <c r="I1371" s="121" t="s">
        <v>318</v>
      </c>
      <c r="J1371" s="119">
        <v>1</v>
      </c>
      <c r="K1371" s="122">
        <f>IF(G1371="","",VLOOKUP(G1371,ARANCEL!$B$5:$D$121,3,FALSE)*J1371)</f>
        <v>3250</v>
      </c>
      <c r="L1371" s="1229" t="s">
        <v>3438</v>
      </c>
      <c r="M1371" s="1229">
        <v>4500220761</v>
      </c>
      <c r="N1371" s="1229">
        <v>8606</v>
      </c>
      <c r="O1371" s="564"/>
    </row>
    <row r="1372" spans="1:15" s="565" customFormat="1" ht="18" customHeight="1" x14ac:dyDescent="0.25">
      <c r="A1372" s="555" t="s">
        <v>305</v>
      </c>
      <c r="B1372" s="559">
        <v>41703</v>
      </c>
      <c r="C1372" s="557" t="s">
        <v>2725</v>
      </c>
      <c r="D1372" s="555" t="s">
        <v>57</v>
      </c>
      <c r="E1372" s="558">
        <v>10178658</v>
      </c>
      <c r="F1372" s="555">
        <v>24621402</v>
      </c>
      <c r="G1372" s="555">
        <v>2704006</v>
      </c>
      <c r="H1372" s="120" t="str">
        <f>IF(G1372="","",VLOOKUP(G1372,ARANCEL!$B$5:$D$121,2,FALSE))</f>
        <v xml:space="preserve">CERAMICA ALUMINOSA ANTERIOR O POSTERIOR </v>
      </c>
      <c r="I1372" s="121" t="s">
        <v>318</v>
      </c>
      <c r="J1372" s="119">
        <v>1</v>
      </c>
      <c r="K1372" s="122">
        <f>IF(G1372="","",VLOOKUP(G1372,ARANCEL!$B$5:$D$121,3,FALSE)*J1372)</f>
        <v>31487</v>
      </c>
      <c r="L1372" s="1229" t="s">
        <v>3438</v>
      </c>
      <c r="M1372" s="1229">
        <v>4500220768</v>
      </c>
      <c r="N1372" s="1229">
        <v>8611</v>
      </c>
      <c r="O1372" s="564"/>
    </row>
    <row r="1373" spans="1:15" s="565" customFormat="1" ht="18" customHeight="1" x14ac:dyDescent="0.25">
      <c r="A1373" s="555" t="s">
        <v>305</v>
      </c>
      <c r="B1373" s="559">
        <v>41646</v>
      </c>
      <c r="C1373" s="557" t="s">
        <v>877</v>
      </c>
      <c r="D1373" s="555" t="s">
        <v>51</v>
      </c>
      <c r="E1373" s="558">
        <v>10168483</v>
      </c>
      <c r="F1373" s="555">
        <v>23613655</v>
      </c>
      <c r="G1373" s="555">
        <v>2704003</v>
      </c>
      <c r="H1373" s="120" t="str">
        <f>IF(G1373="","",VLOOKUP(G1373,ARANCEL!$B$5:$D$121,2,FALSE))</f>
        <v xml:space="preserve">CORONA PERIFERICA CON PERNO MUÑON COLADO </v>
      </c>
      <c r="I1373" s="121" t="s">
        <v>337</v>
      </c>
      <c r="J1373" s="119">
        <v>1</v>
      </c>
      <c r="K1373" s="122">
        <f>IF(G1373="","",VLOOKUP(G1373,ARANCEL!$B$5:$D$121,3,FALSE)*J1373)</f>
        <v>32612</v>
      </c>
      <c r="L1373" s="1229" t="s">
        <v>2842</v>
      </c>
      <c r="M1373" s="1229">
        <v>4500216183</v>
      </c>
      <c r="N1373" s="1229">
        <v>8376</v>
      </c>
      <c r="O1373" s="564"/>
    </row>
    <row r="1374" spans="1:15" s="565" customFormat="1" ht="18" customHeight="1" x14ac:dyDescent="0.25">
      <c r="A1374" s="555" t="s">
        <v>305</v>
      </c>
      <c r="B1374" s="559">
        <v>41646</v>
      </c>
      <c r="C1374" s="557" t="s">
        <v>877</v>
      </c>
      <c r="D1374" s="555" t="s">
        <v>51</v>
      </c>
      <c r="E1374" s="558">
        <v>10168483</v>
      </c>
      <c r="F1374" s="555">
        <v>23613655</v>
      </c>
      <c r="G1374" s="555">
        <v>2704005</v>
      </c>
      <c r="H1374" s="120" t="str">
        <f>IF(G1374="","",VLOOKUP(G1374,ARANCEL!$B$5:$D$121,2,FALSE))</f>
        <v>PROVISORIO</v>
      </c>
      <c r="I1374" s="121" t="s">
        <v>337</v>
      </c>
      <c r="J1374" s="119">
        <v>1</v>
      </c>
      <c r="K1374" s="122">
        <f>IF(G1374="","",VLOOKUP(G1374,ARANCEL!$B$5:$D$121,3,FALSE)*J1374)</f>
        <v>3250</v>
      </c>
      <c r="L1374" s="1229" t="s">
        <v>4612</v>
      </c>
      <c r="M1374" s="1229">
        <v>4500229931</v>
      </c>
      <c r="N1374" s="1229">
        <v>9226</v>
      </c>
      <c r="O1374" s="564"/>
    </row>
    <row r="1375" spans="1:15" s="565" customFormat="1" ht="18" customHeight="1" x14ac:dyDescent="0.25">
      <c r="A1375" s="567" t="s">
        <v>305</v>
      </c>
      <c r="B1375" s="559">
        <v>41911</v>
      </c>
      <c r="C1375" s="557" t="s">
        <v>7288</v>
      </c>
      <c r="D1375" s="555" t="s">
        <v>2193</v>
      </c>
      <c r="E1375" s="558">
        <v>10258793</v>
      </c>
      <c r="F1375" s="555">
        <v>28273069</v>
      </c>
      <c r="G1375" s="555">
        <v>2704005</v>
      </c>
      <c r="H1375" s="120" t="str">
        <f>IF(G1375="","",VLOOKUP(G1375,ARANCEL!$B$5:$D$121,2,FALSE))</f>
        <v>PROVISORIO</v>
      </c>
      <c r="I1375" s="121" t="s">
        <v>317</v>
      </c>
      <c r="J1375" s="119">
        <v>1</v>
      </c>
      <c r="K1375" s="122">
        <f>IF(G1375="","",VLOOKUP(G1375,ARANCEL!$B$5:$D$121,3,FALSE)*J1375)</f>
        <v>3250</v>
      </c>
      <c r="L1375" s="1229" t="s">
        <v>7548</v>
      </c>
      <c r="M1375" s="1229">
        <v>4500255196</v>
      </c>
      <c r="N1375" s="1229" t="s">
        <v>7565</v>
      </c>
      <c r="O1375" s="564"/>
    </row>
    <row r="1376" spans="1:15" s="565" customFormat="1" ht="18" customHeight="1" x14ac:dyDescent="0.25">
      <c r="A1376" s="555" t="s">
        <v>305</v>
      </c>
      <c r="B1376" s="559">
        <v>41914</v>
      </c>
      <c r="C1376" s="557" t="s">
        <v>7288</v>
      </c>
      <c r="D1376" s="555" t="s">
        <v>2193</v>
      </c>
      <c r="E1376" s="558">
        <v>10259231</v>
      </c>
      <c r="F1376" s="555">
        <v>28273069</v>
      </c>
      <c r="G1376" s="555">
        <v>2704002</v>
      </c>
      <c r="H1376" s="120" t="str">
        <f>IF(G1376="","",VLOOKUP(G1376,ARANCEL!$B$5:$D$121,2,FALSE))</f>
        <v xml:space="preserve">CORONA PERIFERICA </v>
      </c>
      <c r="I1376" s="121" t="s">
        <v>317</v>
      </c>
      <c r="J1376" s="119">
        <v>1</v>
      </c>
      <c r="K1376" s="122">
        <f>IF(G1376="","",VLOOKUP(G1376,ARANCEL!$B$5:$D$121,3,FALSE)*J1376)</f>
        <v>25865</v>
      </c>
      <c r="L1376" s="1229" t="s">
        <v>7548</v>
      </c>
      <c r="M1376" s="1229">
        <v>4500255196</v>
      </c>
      <c r="N1376" s="1229" t="s">
        <v>7565</v>
      </c>
      <c r="O1376" s="564"/>
    </row>
    <row r="1377" spans="1:15" s="569" customFormat="1" ht="19.5" customHeight="1" x14ac:dyDescent="0.25">
      <c r="A1377" s="555" t="s">
        <v>305</v>
      </c>
      <c r="B1377" s="559">
        <v>41772</v>
      </c>
      <c r="C1377" s="118" t="s">
        <v>4471</v>
      </c>
      <c r="D1377" s="119" t="s">
        <v>727</v>
      </c>
      <c r="E1377" s="162">
        <v>10196690</v>
      </c>
      <c r="F1377" s="119">
        <v>25712840</v>
      </c>
      <c r="G1377" s="119">
        <v>2705003</v>
      </c>
      <c r="H1377" s="120" t="str">
        <f>IF(G1377="","",VLOOKUP(G1377,ARANCEL!$B$5:$D$121,2,FALSE))</f>
        <v>INCRUSTACION ESTETICA (ART-GLASS O CERAMICA)</v>
      </c>
      <c r="I1377" s="121" t="s">
        <v>322</v>
      </c>
      <c r="J1377" s="119">
        <v>1</v>
      </c>
      <c r="K1377" s="122">
        <f>IF(G1377="","",VLOOKUP(G1377,ARANCEL!$B$5:$D$121,3,FALSE)*J1377)</f>
        <v>15676</v>
      </c>
      <c r="L1377" s="1229" t="s">
        <v>5292</v>
      </c>
      <c r="M1377" s="1229">
        <v>4500235340</v>
      </c>
      <c r="N1377" s="1229">
        <v>9394</v>
      </c>
      <c r="O1377" s="568"/>
    </row>
    <row r="1378" spans="1:15" s="569" customFormat="1" ht="18" customHeight="1" x14ac:dyDescent="0.25">
      <c r="A1378" s="555" t="s">
        <v>305</v>
      </c>
      <c r="B1378" s="559">
        <v>41926</v>
      </c>
      <c r="C1378" s="118" t="s">
        <v>7702</v>
      </c>
      <c r="D1378" s="555" t="s">
        <v>3328</v>
      </c>
      <c r="E1378" s="558">
        <v>10266363</v>
      </c>
      <c r="F1378" s="555">
        <v>28850602</v>
      </c>
      <c r="G1378" s="555">
        <v>2708011</v>
      </c>
      <c r="H1378" s="120" t="str">
        <f>IF(G1378="","",VLOOKUP(G1378,ARANCEL!$B$5:$D$121,2,FALSE))</f>
        <v xml:space="preserve">MODELO DE ESTUDIO </v>
      </c>
      <c r="I1378" s="121" t="s">
        <v>347</v>
      </c>
      <c r="J1378" s="119">
        <v>2</v>
      </c>
      <c r="K1378" s="122">
        <f>IF(G1378="","",VLOOKUP(G1378,ARANCEL!$B$5:$D$121,3,FALSE)*J1378)</f>
        <v>3014</v>
      </c>
      <c r="L1378" s="1229" t="s">
        <v>8279</v>
      </c>
      <c r="M1378" s="1229">
        <v>4500257377</v>
      </c>
      <c r="N1378" s="1229" t="s">
        <v>8280</v>
      </c>
      <c r="O1378" s="568"/>
    </row>
    <row r="1379" spans="1:15" s="569" customFormat="1" ht="18" customHeight="1" x14ac:dyDescent="0.25">
      <c r="A1379" s="555" t="s">
        <v>305</v>
      </c>
      <c r="B1379" s="559">
        <v>41674</v>
      </c>
      <c r="C1379" s="118" t="s">
        <v>938</v>
      </c>
      <c r="D1379" s="555" t="s">
        <v>57</v>
      </c>
      <c r="E1379" s="558">
        <v>10172138</v>
      </c>
      <c r="F1379" s="555">
        <v>22602983</v>
      </c>
      <c r="G1379" s="555">
        <v>2704006</v>
      </c>
      <c r="H1379" s="120" t="str">
        <f>IF(G1379="","",VLOOKUP(G1379,ARANCEL!$B$5:$D$121,2,FALSE))</f>
        <v xml:space="preserve">CERAMICA ALUMINOSA ANTERIOR O POSTERIOR </v>
      </c>
      <c r="I1379" s="121" t="s">
        <v>316</v>
      </c>
      <c r="J1379" s="119">
        <v>1</v>
      </c>
      <c r="K1379" s="122">
        <f>IF(G1379="","",VLOOKUP(G1379,ARANCEL!$B$5:$D$121,3,FALSE)*J1379)</f>
        <v>31487</v>
      </c>
      <c r="L1379" s="1229" t="s">
        <v>4612</v>
      </c>
      <c r="M1379" s="1229">
        <v>4500229931</v>
      </c>
      <c r="N1379" s="1229">
        <v>9226</v>
      </c>
      <c r="O1379" s="568"/>
    </row>
    <row r="1380" spans="1:15" s="472" customFormat="1" ht="20.25" customHeight="1" x14ac:dyDescent="0.25">
      <c r="A1380" s="119" t="s">
        <v>305</v>
      </c>
      <c r="B1380" s="159">
        <v>41674</v>
      </c>
      <c r="C1380" s="118" t="s">
        <v>2638</v>
      </c>
      <c r="D1380" s="119" t="s">
        <v>51</v>
      </c>
      <c r="E1380" s="162">
        <v>10171109</v>
      </c>
      <c r="F1380" s="119">
        <v>23266744</v>
      </c>
      <c r="G1380" s="119">
        <v>2704003</v>
      </c>
      <c r="H1380" s="120" t="str">
        <f>IF(G1380="","",VLOOKUP(G1380,ARANCEL!$B$5:$D$121,2,FALSE))</f>
        <v xml:space="preserve">CORONA PERIFERICA CON PERNO MUÑON COLADO </v>
      </c>
      <c r="I1380" s="121" t="s">
        <v>308</v>
      </c>
      <c r="J1380" s="119">
        <v>1</v>
      </c>
      <c r="K1380" s="122">
        <f>IF(G1380="","",VLOOKUP(G1380,ARANCEL!$B$5:$D$121,3,FALSE)*J1380)</f>
        <v>32612</v>
      </c>
      <c r="L1380" s="1229" t="s">
        <v>2842</v>
      </c>
      <c r="M1380" s="1229">
        <v>4500216197</v>
      </c>
      <c r="N1380" s="1229">
        <v>8385</v>
      </c>
      <c r="O1380" s="471"/>
    </row>
    <row r="1381" spans="1:15" s="542" customFormat="1" ht="21.75" customHeight="1" x14ac:dyDescent="0.25">
      <c r="A1381" s="255" t="s">
        <v>305</v>
      </c>
      <c r="B1381" s="254">
        <v>41750</v>
      </c>
      <c r="C1381" s="257" t="s">
        <v>4075</v>
      </c>
      <c r="D1381" s="255" t="s">
        <v>52</v>
      </c>
      <c r="E1381" s="258">
        <v>10190517</v>
      </c>
      <c r="F1381" s="255">
        <v>25934660</v>
      </c>
      <c r="G1381" s="255">
        <v>2704005</v>
      </c>
      <c r="H1381" s="120" t="str">
        <f>IF(G1381="","",VLOOKUP(G1381,ARANCEL!$B$5:$D$121,2,FALSE))</f>
        <v>PROVISORIO</v>
      </c>
      <c r="I1381" s="121" t="s">
        <v>308</v>
      </c>
      <c r="J1381" s="119">
        <v>1</v>
      </c>
      <c r="K1381" s="122">
        <f>IF(G1381="","",VLOOKUP(G1381,ARANCEL!$B$5:$D$121,3,FALSE)*J1381)</f>
        <v>3250</v>
      </c>
      <c r="L1381" s="1229" t="s">
        <v>4612</v>
      </c>
      <c r="M1381" s="1229">
        <v>4500229951</v>
      </c>
      <c r="N1381" s="1229">
        <v>9174</v>
      </c>
      <c r="O1381" s="541"/>
    </row>
    <row r="1382" spans="1:15" s="542" customFormat="1" ht="18" customHeight="1" x14ac:dyDescent="0.25">
      <c r="A1382" s="255" t="s">
        <v>305</v>
      </c>
      <c r="B1382" s="254">
        <v>41757</v>
      </c>
      <c r="C1382" s="257" t="s">
        <v>4075</v>
      </c>
      <c r="D1382" s="255" t="s">
        <v>52</v>
      </c>
      <c r="E1382" s="258">
        <v>10191505</v>
      </c>
      <c r="F1382" s="255">
        <v>25934660</v>
      </c>
      <c r="G1382" s="255">
        <v>2704003</v>
      </c>
      <c r="H1382" s="120" t="str">
        <f>IF(G1382="","",VLOOKUP(G1382,ARANCEL!$B$5:$D$121,2,FALSE))</f>
        <v xml:space="preserve">CORONA PERIFERICA CON PERNO MUÑON COLADO </v>
      </c>
      <c r="I1382" s="121" t="s">
        <v>308</v>
      </c>
      <c r="J1382" s="119">
        <v>1</v>
      </c>
      <c r="K1382" s="122">
        <f>IF(G1382="","",VLOOKUP(G1382,ARANCEL!$B$5:$D$121,3,FALSE)*J1382)</f>
        <v>32612</v>
      </c>
      <c r="L1382" s="1229" t="s">
        <v>4612</v>
      </c>
      <c r="M1382" s="1229">
        <v>4500229953</v>
      </c>
      <c r="N1382" s="1229">
        <v>9175</v>
      </c>
      <c r="O1382" s="541"/>
    </row>
    <row r="1383" spans="1:15" s="569" customFormat="1" ht="18" customHeight="1" x14ac:dyDescent="0.25">
      <c r="A1383" s="555" t="s">
        <v>305</v>
      </c>
      <c r="B1383" s="559">
        <v>41699</v>
      </c>
      <c r="C1383" s="557" t="s">
        <v>3113</v>
      </c>
      <c r="D1383" s="555" t="s">
        <v>54</v>
      </c>
      <c r="E1383" s="558">
        <v>10178595</v>
      </c>
      <c r="F1383" s="555">
        <v>25241642</v>
      </c>
      <c r="G1383" s="555">
        <v>2704005</v>
      </c>
      <c r="H1383" s="120" t="str">
        <f>IF(G1383="","",VLOOKUP(G1383,ARANCEL!$B$5:$D$121,2,FALSE))</f>
        <v>PROVISORIO</v>
      </c>
      <c r="I1383" s="121" t="s">
        <v>322</v>
      </c>
      <c r="J1383" s="119">
        <v>1</v>
      </c>
      <c r="K1383" s="122">
        <f>IF(G1383="","",VLOOKUP(G1383,ARANCEL!$B$5:$D$121,3,FALSE)*J1383)</f>
        <v>3250</v>
      </c>
      <c r="L1383" s="1229" t="s">
        <v>3438</v>
      </c>
      <c r="M1383" s="1229">
        <v>4500220768</v>
      </c>
      <c r="N1383" s="1229">
        <v>8611</v>
      </c>
      <c r="O1383" s="568"/>
    </row>
    <row r="1384" spans="1:15" s="569" customFormat="1" ht="18" customHeight="1" x14ac:dyDescent="0.25">
      <c r="A1384" s="555" t="s">
        <v>305</v>
      </c>
      <c r="B1384" s="559">
        <v>41717</v>
      </c>
      <c r="C1384" s="557" t="s">
        <v>3113</v>
      </c>
      <c r="D1384" s="555" t="s">
        <v>54</v>
      </c>
      <c r="E1384" s="558">
        <v>10181438</v>
      </c>
      <c r="F1384" s="555">
        <v>25241642</v>
      </c>
      <c r="G1384" s="555">
        <v>2704003</v>
      </c>
      <c r="H1384" s="120" t="str">
        <f>IF(G1384="","",VLOOKUP(G1384,ARANCEL!$B$5:$D$121,2,FALSE))</f>
        <v xml:space="preserve">CORONA PERIFERICA CON PERNO MUÑON COLADO </v>
      </c>
      <c r="I1384" s="121" t="s">
        <v>322</v>
      </c>
      <c r="J1384" s="119">
        <v>1</v>
      </c>
      <c r="K1384" s="122">
        <f>IF(G1384="","",VLOOKUP(G1384,ARANCEL!$B$5:$D$121,3,FALSE)*J1384)</f>
        <v>32612</v>
      </c>
      <c r="L1384" s="1229" t="s">
        <v>3058</v>
      </c>
      <c r="M1384" s="1229">
        <v>4500225619</v>
      </c>
      <c r="N1384" s="1229">
        <v>8903</v>
      </c>
      <c r="O1384" s="568"/>
    </row>
    <row r="1385" spans="1:15" s="569" customFormat="1" ht="18" customHeight="1" x14ac:dyDescent="0.25">
      <c r="A1385" s="555" t="s">
        <v>305</v>
      </c>
      <c r="B1385" s="559">
        <v>41715</v>
      </c>
      <c r="C1385" s="557" t="s">
        <v>3373</v>
      </c>
      <c r="D1385" s="555" t="s">
        <v>50</v>
      </c>
      <c r="E1385" s="558">
        <v>10181472</v>
      </c>
      <c r="F1385" s="555">
        <v>19691271</v>
      </c>
      <c r="G1385" s="555">
        <v>2704005</v>
      </c>
      <c r="H1385" s="120" t="str">
        <f>IF(G1385="","",VLOOKUP(G1385,ARANCEL!$B$5:$D$121,2,FALSE))</f>
        <v>PROVISORIO</v>
      </c>
      <c r="I1385" s="121" t="s">
        <v>324</v>
      </c>
      <c r="J1385" s="119">
        <v>1</v>
      </c>
      <c r="K1385" s="122">
        <f>IF(G1385="","",VLOOKUP(G1385,ARANCEL!$B$5:$D$121,3,FALSE)*J1385)</f>
        <v>3250</v>
      </c>
      <c r="L1385" s="1229" t="s">
        <v>3058</v>
      </c>
      <c r="M1385" s="1229">
        <v>4500225619</v>
      </c>
      <c r="N1385" s="1229">
        <v>8903</v>
      </c>
      <c r="O1385" s="568"/>
    </row>
    <row r="1386" spans="1:15" s="569" customFormat="1" ht="18" customHeight="1" x14ac:dyDescent="0.25">
      <c r="A1386" s="555" t="s">
        <v>305</v>
      </c>
      <c r="B1386" s="559">
        <v>41831</v>
      </c>
      <c r="C1386" s="557" t="s">
        <v>5786</v>
      </c>
      <c r="D1386" s="555" t="s">
        <v>63</v>
      </c>
      <c r="E1386" s="558">
        <v>10226792</v>
      </c>
      <c r="F1386" s="555">
        <v>27378918</v>
      </c>
      <c r="G1386" s="555">
        <v>2708011</v>
      </c>
      <c r="H1386" s="120" t="str">
        <f>IF(G1386="","",VLOOKUP(G1386,ARANCEL!$B$5:$D$121,2,FALSE))</f>
        <v xml:space="preserve">MODELO DE ESTUDIO </v>
      </c>
      <c r="I1386" s="121" t="s">
        <v>347</v>
      </c>
      <c r="J1386" s="119">
        <v>2</v>
      </c>
      <c r="K1386" s="122">
        <f>IF(G1386="","",VLOOKUP(G1386,ARANCEL!$B$5:$D$121,3,FALSE)*J1386)</f>
        <v>3014</v>
      </c>
      <c r="L1386" s="1229" t="s">
        <v>6017</v>
      </c>
      <c r="M1386" s="1229">
        <v>4500243244</v>
      </c>
      <c r="N1386" s="1229">
        <v>9785</v>
      </c>
      <c r="O1386" s="568"/>
    </row>
    <row r="1387" spans="1:15" s="569" customFormat="1" ht="18" customHeight="1" x14ac:dyDescent="0.25">
      <c r="A1387" s="555" t="s">
        <v>305</v>
      </c>
      <c r="B1387" s="559">
        <v>41785</v>
      </c>
      <c r="C1387" s="557" t="s">
        <v>4702</v>
      </c>
      <c r="D1387" s="555" t="s">
        <v>54</v>
      </c>
      <c r="E1387" s="558">
        <v>10201412</v>
      </c>
      <c r="F1387" s="555">
        <v>26515828</v>
      </c>
      <c r="G1387" s="555">
        <v>2704005</v>
      </c>
      <c r="H1387" s="120" t="str">
        <f>IF(G1387="","",VLOOKUP(G1387,ARANCEL!$B$5:$D$121,2,FALSE))</f>
        <v>PROVISORIO</v>
      </c>
      <c r="I1387" s="121" t="s">
        <v>738</v>
      </c>
      <c r="J1387" s="119">
        <v>3</v>
      </c>
      <c r="K1387" s="122">
        <f>IF(G1387="","",VLOOKUP(G1387,ARANCEL!$B$5:$D$121,3,FALSE)*J1387)</f>
        <v>9750</v>
      </c>
      <c r="L1387" s="1229" t="s">
        <v>5292</v>
      </c>
      <c r="M1387" s="1229">
        <v>4500235335</v>
      </c>
      <c r="N1387" s="1229">
        <v>9392</v>
      </c>
      <c r="O1387" s="568"/>
    </row>
    <row r="1388" spans="1:15" s="499" customFormat="1" ht="18" customHeight="1" x14ac:dyDescent="0.25">
      <c r="A1388" s="255" t="s">
        <v>305</v>
      </c>
      <c r="B1388" s="254">
        <v>41813</v>
      </c>
      <c r="C1388" s="257" t="s">
        <v>4702</v>
      </c>
      <c r="D1388" s="255" t="s">
        <v>54</v>
      </c>
      <c r="E1388" s="258">
        <v>10214294</v>
      </c>
      <c r="F1388" s="255">
        <v>26515828</v>
      </c>
      <c r="G1388" s="255">
        <v>2704009</v>
      </c>
      <c r="H1388" s="120" t="str">
        <f>IF(G1388="","",VLOOKUP(G1388,ARANCEL!$B$5:$D$121,2,FALSE))</f>
        <v>PILAR, INSERCION O PUNTO DE APOYO CON PERNO MUÑON PLATA-PALADIO</v>
      </c>
      <c r="I1388" s="121" t="s">
        <v>784</v>
      </c>
      <c r="J1388" s="119">
        <v>2</v>
      </c>
      <c r="K1388" s="122">
        <f>IF(G1388="","",VLOOKUP(G1388,ARANCEL!$B$5:$D$121,3,FALSE)*J1388)</f>
        <v>85466</v>
      </c>
      <c r="L1388" s="1229" t="s">
        <v>5742</v>
      </c>
      <c r="M1388" s="1229">
        <v>4500239309</v>
      </c>
      <c r="N1388" s="1229" t="s">
        <v>5749</v>
      </c>
      <c r="O1388" s="498"/>
    </row>
    <row r="1389" spans="1:15" s="569" customFormat="1" ht="18" customHeight="1" x14ac:dyDescent="0.25">
      <c r="A1389" s="555" t="s">
        <v>305</v>
      </c>
      <c r="B1389" s="559">
        <v>41813</v>
      </c>
      <c r="C1389" s="557" t="s">
        <v>4702</v>
      </c>
      <c r="D1389" s="555" t="s">
        <v>54</v>
      </c>
      <c r="E1389" s="558">
        <v>10214294</v>
      </c>
      <c r="F1389" s="555">
        <v>26515828</v>
      </c>
      <c r="G1389" s="555">
        <v>2704012</v>
      </c>
      <c r="H1389" s="120" t="str">
        <f>IF(G1389="","",VLOOKUP(G1389,ARANCEL!$B$5:$D$121,2,FALSE))</f>
        <v xml:space="preserve">INTERMEDIARIO O PONTICO </v>
      </c>
      <c r="I1389" s="121" t="s">
        <v>311</v>
      </c>
      <c r="J1389" s="119">
        <v>1</v>
      </c>
      <c r="K1389" s="122">
        <f>IF(G1389="","",VLOOKUP(G1389,ARANCEL!$B$5:$D$121,3,FALSE)*J1389)</f>
        <v>25122</v>
      </c>
      <c r="L1389" s="1229" t="s">
        <v>5742</v>
      </c>
      <c r="M1389" s="1229">
        <v>4500239309</v>
      </c>
      <c r="N1389" s="1229" t="s">
        <v>5749</v>
      </c>
      <c r="O1389" s="568"/>
    </row>
    <row r="1390" spans="1:15" s="569" customFormat="1" ht="18" customHeight="1" x14ac:dyDescent="0.25">
      <c r="A1390" s="588" t="s">
        <v>305</v>
      </c>
      <c r="B1390" s="559">
        <v>41929</v>
      </c>
      <c r="C1390" s="557" t="s">
        <v>7683</v>
      </c>
      <c r="D1390" s="555" t="s">
        <v>50</v>
      </c>
      <c r="E1390" s="558">
        <v>10266390</v>
      </c>
      <c r="F1390" s="555">
        <v>19691271</v>
      </c>
      <c r="G1390" s="555">
        <v>2704003</v>
      </c>
      <c r="H1390" s="120" t="str">
        <f>IF(G1390="","",VLOOKUP(G1390,ARANCEL!$B$5:$D$121,2,FALSE))</f>
        <v xml:space="preserve">CORONA PERIFERICA CON PERNO MUÑON COLADO </v>
      </c>
      <c r="I1390" s="121" t="s">
        <v>324</v>
      </c>
      <c r="J1390" s="119">
        <v>1</v>
      </c>
      <c r="K1390" s="122">
        <f>IF(G1390="","",VLOOKUP(G1390,ARANCEL!$B$5:$D$121,3,FALSE)*J1390)</f>
        <v>32612</v>
      </c>
      <c r="L1390" s="1229" t="s">
        <v>8279</v>
      </c>
      <c r="M1390" s="1229">
        <v>4500257377</v>
      </c>
      <c r="N1390" s="1229" t="s">
        <v>8280</v>
      </c>
      <c r="O1390" s="568"/>
    </row>
    <row r="1391" spans="1:15" s="569" customFormat="1" ht="18" customHeight="1" x14ac:dyDescent="0.25">
      <c r="A1391" s="555" t="s">
        <v>313</v>
      </c>
      <c r="B1391" s="559">
        <v>41946</v>
      </c>
      <c r="C1391" s="557" t="s">
        <v>7999</v>
      </c>
      <c r="D1391" s="555" t="s">
        <v>706</v>
      </c>
      <c r="E1391" s="558">
        <v>10274129</v>
      </c>
      <c r="F1391" s="555">
        <v>29304522</v>
      </c>
      <c r="G1391" s="555">
        <v>2708011</v>
      </c>
      <c r="H1391" s="120" t="str">
        <f>IF(G1391="","",VLOOKUP(G1391,ARANCEL!$B$5:$D$121,2,FALSE))</f>
        <v xml:space="preserve">MODELO DE ESTUDIO </v>
      </c>
      <c r="I1391" s="121"/>
      <c r="J1391" s="119">
        <v>1</v>
      </c>
      <c r="K1391" s="122">
        <f>IF(G1391="","",VLOOKUP(G1391,ARANCEL!$B$5:$D$121,3,FALSE)*J1391)</f>
        <v>1507</v>
      </c>
      <c r="L1391" s="1229" t="s">
        <v>8279</v>
      </c>
      <c r="M1391" s="1229">
        <v>4500259624</v>
      </c>
      <c r="N1391" s="1229" t="s">
        <v>8292</v>
      </c>
      <c r="O1391" s="568"/>
    </row>
    <row r="1392" spans="1:15" s="569" customFormat="1" ht="18" customHeight="1" x14ac:dyDescent="0.25">
      <c r="A1392" s="555" t="s">
        <v>305</v>
      </c>
      <c r="B1392" s="559">
        <v>41946</v>
      </c>
      <c r="C1392" s="557" t="s">
        <v>7999</v>
      </c>
      <c r="D1392" s="555" t="s">
        <v>706</v>
      </c>
      <c r="E1392" s="558">
        <v>10274129</v>
      </c>
      <c r="F1392" s="555">
        <v>29304522</v>
      </c>
      <c r="G1392" s="555">
        <v>2707001</v>
      </c>
      <c r="H1392" s="120" t="str">
        <f>IF(G1392="","",VLOOKUP(G1392,ARANCEL!$B$5:$D$121,2,FALSE))</f>
        <v xml:space="preserve">PLANO DE RELAJACION </v>
      </c>
      <c r="I1392" s="121" t="s">
        <v>306</v>
      </c>
      <c r="J1392" s="119">
        <v>1</v>
      </c>
      <c r="K1392" s="122">
        <f>IF(G1392="","",VLOOKUP(G1392,ARANCEL!$B$5:$D$121,3,FALSE)*J1392)</f>
        <v>9221</v>
      </c>
      <c r="L1392" s="1229" t="s">
        <v>8279</v>
      </c>
      <c r="M1392" s="1229">
        <v>4500259624</v>
      </c>
      <c r="N1392" s="1229" t="s">
        <v>8292</v>
      </c>
      <c r="O1392" s="568"/>
    </row>
    <row r="1393" spans="1:15" s="569" customFormat="1" ht="18" customHeight="1" x14ac:dyDescent="0.25">
      <c r="A1393" s="588" t="s">
        <v>313</v>
      </c>
      <c r="B1393" s="559">
        <v>41654.908553240741</v>
      </c>
      <c r="C1393" s="1381" t="s">
        <v>1106</v>
      </c>
      <c r="D1393" s="588" t="s">
        <v>53</v>
      </c>
      <c r="E1393" s="1386">
        <v>10165903</v>
      </c>
      <c r="F1393" s="588">
        <v>21483511</v>
      </c>
      <c r="G1393" s="588">
        <v>2707002</v>
      </c>
      <c r="H1393" s="191" t="str">
        <f>IF(G1393="","",VLOOKUP(G1393,ARANCEL!$B$5:$D$121,2,FALSE))</f>
        <v>CUBETA DE BLANQUEAMIENTO</v>
      </c>
      <c r="I1393" s="170"/>
      <c r="J1393" s="169">
        <v>1</v>
      </c>
      <c r="K1393" s="190">
        <f>IF(G1393="","",VLOOKUP(G1393,ARANCEL!$B$5:$D$121,3,FALSE)*J1393)</f>
        <v>5904</v>
      </c>
      <c r="L1393" s="1238" t="s">
        <v>597</v>
      </c>
      <c r="M1393" s="1238">
        <v>4500211648</v>
      </c>
      <c r="N1393" s="1238">
        <v>8170</v>
      </c>
      <c r="O1393" s="568"/>
    </row>
    <row r="1394" spans="1:15" s="569" customFormat="1" ht="18" customHeight="1" x14ac:dyDescent="0.25">
      <c r="A1394" s="555" t="s">
        <v>305</v>
      </c>
      <c r="B1394" s="559">
        <v>41810</v>
      </c>
      <c r="C1394" s="557" t="s">
        <v>5219</v>
      </c>
      <c r="D1394" s="555" t="s">
        <v>720</v>
      </c>
      <c r="E1394" s="558">
        <v>10213644</v>
      </c>
      <c r="F1394" s="555">
        <v>26544837</v>
      </c>
      <c r="G1394" s="555">
        <v>2705003</v>
      </c>
      <c r="H1394" s="120" t="str">
        <f>IF(G1394="","",VLOOKUP(G1394,ARANCEL!$B$5:$D$121,2,FALSE))</f>
        <v>INCRUSTACION ESTETICA (ART-GLASS O CERAMICA)</v>
      </c>
      <c r="I1394" s="121" t="s">
        <v>355</v>
      </c>
      <c r="J1394" s="119">
        <v>2</v>
      </c>
      <c r="K1394" s="122">
        <f>IF(G1394="","",VLOOKUP(G1394,ARANCEL!$B$5:$D$121,3,FALSE)*J1394)</f>
        <v>31352</v>
      </c>
      <c r="L1394" s="1229" t="s">
        <v>5742</v>
      </c>
      <c r="M1394" s="1229">
        <v>4500239309</v>
      </c>
      <c r="N1394" s="1229" t="s">
        <v>5749</v>
      </c>
      <c r="O1394" s="568"/>
    </row>
    <row r="1395" spans="1:15" s="569" customFormat="1" ht="18" customHeight="1" x14ac:dyDescent="0.25">
      <c r="A1395" s="555" t="s">
        <v>305</v>
      </c>
      <c r="B1395" s="559">
        <v>41955</v>
      </c>
      <c r="C1395" s="557" t="s">
        <v>8159</v>
      </c>
      <c r="D1395" s="555" t="s">
        <v>51</v>
      </c>
      <c r="E1395" s="558">
        <v>10278969</v>
      </c>
      <c r="F1395" s="555">
        <v>25850045</v>
      </c>
      <c r="G1395" s="555">
        <v>2702048</v>
      </c>
      <c r="H1395" s="120" t="str">
        <f>IF(G1395="","",VLOOKUP(G1395,ARANCEL!$B$5:$D$121,2,FALSE))</f>
        <v xml:space="preserve">SERVICIO LAB. IMPLANTE CORONA CEMENTADA/ATORNILLADA </v>
      </c>
      <c r="I1395" s="121" t="s">
        <v>342</v>
      </c>
      <c r="J1395" s="119">
        <v>1</v>
      </c>
      <c r="K1395" s="122">
        <f>IF(G1395="","",VLOOKUP(G1395,ARANCEL!$B$5:$D$121,3,FALSE)*J1395)</f>
        <v>43857</v>
      </c>
      <c r="L1395" s="1235" t="str">
        <f>IF(E1395="","","IMPAGO")</f>
        <v>IMPAGO</v>
      </c>
      <c r="M1395" s="1235" t="str">
        <f>IF(L1395="IMPAGO","SIN O.C.","")</f>
        <v>SIN O.C.</v>
      </c>
      <c r="N1395" s="1235" t="str">
        <f>IF(L1395="IMPAGO","SIN FACT.","")</f>
        <v>SIN FACT.</v>
      </c>
      <c r="O1395" s="568"/>
    </row>
    <row r="1396" spans="1:15" s="569" customFormat="1" ht="18" customHeight="1" x14ac:dyDescent="0.25">
      <c r="A1396" s="555" t="s">
        <v>305</v>
      </c>
      <c r="B1396" s="559">
        <v>41759</v>
      </c>
      <c r="C1396" s="557" t="s">
        <v>4387</v>
      </c>
      <c r="D1396" s="555" t="s">
        <v>54</v>
      </c>
      <c r="E1396" s="558">
        <v>10192511</v>
      </c>
      <c r="F1396" s="555">
        <v>25282316</v>
      </c>
      <c r="G1396" s="555">
        <v>2704005</v>
      </c>
      <c r="H1396" s="120" t="str">
        <f>IF(G1396="","",VLOOKUP(G1396,ARANCEL!$B$5:$D$121,2,FALSE))</f>
        <v>PROVISORIO</v>
      </c>
      <c r="I1396" s="121" t="s">
        <v>366</v>
      </c>
      <c r="J1396" s="119">
        <v>1</v>
      </c>
      <c r="K1396" s="122">
        <f>IF(G1396="","",VLOOKUP(G1396,ARANCEL!$B$5:$D$121,3,FALSE)*J1396)</f>
        <v>3250</v>
      </c>
      <c r="L1396" s="1229" t="s">
        <v>4612</v>
      </c>
      <c r="M1396" s="1229">
        <v>4500229958</v>
      </c>
      <c r="N1396" s="1229">
        <v>9176</v>
      </c>
      <c r="O1396" s="568"/>
    </row>
    <row r="1397" spans="1:15" s="569" customFormat="1" ht="18" customHeight="1" x14ac:dyDescent="0.25">
      <c r="A1397" s="555" t="s">
        <v>305</v>
      </c>
      <c r="B1397" s="559">
        <v>41768</v>
      </c>
      <c r="C1397" s="557" t="s">
        <v>4387</v>
      </c>
      <c r="D1397" s="555" t="s">
        <v>54</v>
      </c>
      <c r="E1397" s="558">
        <v>10194779</v>
      </c>
      <c r="F1397" s="555">
        <v>25282316</v>
      </c>
      <c r="G1397" s="555">
        <v>2704003</v>
      </c>
      <c r="H1397" s="120" t="str">
        <f>IF(G1397="","",VLOOKUP(G1397,ARANCEL!$B$5:$D$121,2,FALSE))</f>
        <v xml:space="preserve">CORONA PERIFERICA CON PERNO MUÑON COLADO </v>
      </c>
      <c r="I1397" s="121" t="s">
        <v>366</v>
      </c>
      <c r="J1397" s="119">
        <v>1</v>
      </c>
      <c r="K1397" s="122">
        <f>IF(G1397="","",VLOOKUP(G1397,ARANCEL!$B$5:$D$121,3,FALSE)*J1397)</f>
        <v>32612</v>
      </c>
      <c r="L1397" s="1229" t="s">
        <v>5292</v>
      </c>
      <c r="M1397" s="1229">
        <v>4500235340</v>
      </c>
      <c r="N1397" s="1229">
        <v>9394</v>
      </c>
      <c r="O1397" s="568"/>
    </row>
    <row r="1398" spans="1:15" s="591" customFormat="1" ht="18" customHeight="1" x14ac:dyDescent="0.25">
      <c r="A1398" s="555" t="s">
        <v>305</v>
      </c>
      <c r="B1398" s="559">
        <v>41698</v>
      </c>
      <c r="C1398" s="557" t="s">
        <v>1125</v>
      </c>
      <c r="D1398" s="555" t="s">
        <v>50</v>
      </c>
      <c r="E1398" s="558">
        <v>10178009</v>
      </c>
      <c r="F1398" s="555">
        <v>23298172</v>
      </c>
      <c r="G1398" s="555">
        <v>2704003</v>
      </c>
      <c r="H1398" s="120" t="str">
        <f>IF(G1398="","",VLOOKUP(G1398,ARANCEL!$B$5:$D$121,2,FALSE))</f>
        <v xml:space="preserve">CORONA PERIFERICA CON PERNO MUÑON COLADO </v>
      </c>
      <c r="I1398" s="121" t="s">
        <v>324</v>
      </c>
      <c r="J1398" s="119">
        <v>1</v>
      </c>
      <c r="K1398" s="122">
        <f>IF(G1398="","",VLOOKUP(G1398,ARANCEL!$B$5:$D$121,3,FALSE)*J1398)</f>
        <v>32612</v>
      </c>
      <c r="L1398" s="1229" t="s">
        <v>3438</v>
      </c>
      <c r="M1398" s="1229">
        <v>4500220767</v>
      </c>
      <c r="N1398" s="1229">
        <v>8610</v>
      </c>
      <c r="O1398" s="590"/>
    </row>
    <row r="1399" spans="1:15" s="591" customFormat="1" ht="18" customHeight="1" x14ac:dyDescent="0.25">
      <c r="A1399" s="555" t="s">
        <v>305</v>
      </c>
      <c r="B1399" s="559">
        <v>41690</v>
      </c>
      <c r="C1399" s="557" t="s">
        <v>2918</v>
      </c>
      <c r="D1399" s="555" t="s">
        <v>59</v>
      </c>
      <c r="E1399" s="558">
        <v>10176057</v>
      </c>
      <c r="F1399" s="555">
        <v>23146341</v>
      </c>
      <c r="G1399" s="555">
        <v>2704005</v>
      </c>
      <c r="H1399" s="120" t="str">
        <f>IF(G1399="","",VLOOKUP(G1399,ARANCEL!$B$5:$D$121,2,FALSE))</f>
        <v>PROVISORIO</v>
      </c>
      <c r="I1399" s="121" t="s">
        <v>335</v>
      </c>
      <c r="J1399" s="119">
        <v>1</v>
      </c>
      <c r="K1399" s="122">
        <f>IF(G1399="","",VLOOKUP(G1399,ARANCEL!$B$5:$D$121,3,FALSE)*J1399)</f>
        <v>3250</v>
      </c>
      <c r="L1399" s="1229" t="s">
        <v>3438</v>
      </c>
      <c r="M1399" s="1229">
        <v>4500220764</v>
      </c>
      <c r="N1399" s="1229">
        <v>8608</v>
      </c>
      <c r="O1399" s="590"/>
    </row>
    <row r="1400" spans="1:15" s="591" customFormat="1" ht="18" customHeight="1" x14ac:dyDescent="0.25">
      <c r="A1400" s="555" t="s">
        <v>305</v>
      </c>
      <c r="B1400" s="559">
        <v>41690</v>
      </c>
      <c r="C1400" s="557" t="s">
        <v>2918</v>
      </c>
      <c r="D1400" s="555" t="s">
        <v>59</v>
      </c>
      <c r="E1400" s="558">
        <v>10176057</v>
      </c>
      <c r="F1400" s="555">
        <v>23146341</v>
      </c>
      <c r="G1400" s="555">
        <v>2704003</v>
      </c>
      <c r="H1400" s="120" t="str">
        <f>IF(G1400="","",VLOOKUP(G1400,ARANCEL!$B$5:$D$121,2,FALSE))</f>
        <v xml:space="preserve">CORONA PERIFERICA CON PERNO MUÑON COLADO </v>
      </c>
      <c r="I1400" s="121" t="s">
        <v>335</v>
      </c>
      <c r="J1400" s="119">
        <v>1</v>
      </c>
      <c r="K1400" s="122">
        <f>IF(G1400="","",VLOOKUP(G1400,ARANCEL!$B$5:$D$121,3,FALSE)*J1400)</f>
        <v>32612</v>
      </c>
      <c r="L1400" s="1229" t="s">
        <v>3438</v>
      </c>
      <c r="M1400" s="1229">
        <v>4500220764</v>
      </c>
      <c r="N1400" s="1229">
        <v>8608</v>
      </c>
      <c r="O1400" s="590"/>
    </row>
    <row r="1401" spans="1:15" s="569" customFormat="1" ht="18" customHeight="1" x14ac:dyDescent="0.25">
      <c r="A1401" s="555" t="s">
        <v>305</v>
      </c>
      <c r="B1401" s="556">
        <v>42030</v>
      </c>
      <c r="C1401" s="557" t="s">
        <v>9698</v>
      </c>
      <c r="D1401" s="555" t="s">
        <v>706</v>
      </c>
      <c r="E1401" s="558">
        <v>10312649</v>
      </c>
      <c r="F1401" s="555">
        <v>34542542</v>
      </c>
      <c r="G1401" s="555">
        <v>2707001</v>
      </c>
      <c r="H1401" s="120" t="str">
        <f>IF(G1401="","",VLOOKUP(G1401,ARANCEL!$B$5:$D$121,2,FALSE))</f>
        <v xml:space="preserve">PLANO DE RELAJACION </v>
      </c>
      <c r="I1401" s="121" t="s">
        <v>331</v>
      </c>
      <c r="J1401" s="119">
        <v>1</v>
      </c>
      <c r="K1401" s="122">
        <f>IF(G1401="","",VLOOKUP(G1401,ARANCEL!$B$5:$D$121,3,FALSE)*J1401)</f>
        <v>9221</v>
      </c>
      <c r="L1401" s="1235" t="str">
        <f>IF(E1401="","","IMPAGO")</f>
        <v>IMPAGO</v>
      </c>
      <c r="M1401" s="1235" t="str">
        <f>IF(L1401="IMPAGO","SIN O.C.","")</f>
        <v>SIN O.C.</v>
      </c>
      <c r="N1401" s="1235" t="str">
        <f>IF(L1401="IMPAGO","SIN FACT.","")</f>
        <v>SIN FACT.</v>
      </c>
      <c r="O1401" s="568"/>
    </row>
    <row r="1402" spans="1:15" s="594" customFormat="1" ht="18" customHeight="1" x14ac:dyDescent="0.25">
      <c r="A1402" s="555" t="s">
        <v>305</v>
      </c>
      <c r="B1402" s="556">
        <v>42030</v>
      </c>
      <c r="C1402" s="557" t="s">
        <v>9698</v>
      </c>
      <c r="D1402" s="555" t="s">
        <v>706</v>
      </c>
      <c r="E1402" s="558">
        <v>10312649</v>
      </c>
      <c r="F1402" s="555">
        <v>34542542</v>
      </c>
      <c r="G1402" s="555">
        <v>2708011</v>
      </c>
      <c r="H1402" s="120" t="str">
        <f>IF(G1402="","",VLOOKUP(G1402,ARANCEL!$B$5:$D$121,2,FALSE))</f>
        <v xml:space="preserve">MODELO DE ESTUDIO </v>
      </c>
      <c r="I1402" s="121" t="s">
        <v>331</v>
      </c>
      <c r="J1402" s="119">
        <v>1</v>
      </c>
      <c r="K1402" s="122">
        <f>IF(G1402="","",VLOOKUP(G1402,ARANCEL!$B$5:$D$121,3,FALSE)*J1402)</f>
        <v>1507</v>
      </c>
      <c r="L1402" s="1235" t="str">
        <f>IF(E1402="","","IMPAGO")</f>
        <v>IMPAGO</v>
      </c>
      <c r="M1402" s="1235" t="str">
        <f>IF(L1402="IMPAGO","SIN O.C.","")</f>
        <v>SIN O.C.</v>
      </c>
      <c r="N1402" s="1235" t="str">
        <f>IF(L1402="IMPAGO","SIN FACT.","")</f>
        <v>SIN FACT.</v>
      </c>
      <c r="O1402" s="593"/>
    </row>
    <row r="1403" spans="1:15" s="594" customFormat="1" ht="18" customHeight="1" x14ac:dyDescent="0.25">
      <c r="A1403" s="555" t="s">
        <v>305</v>
      </c>
      <c r="B1403" s="559">
        <v>41814</v>
      </c>
      <c r="C1403" s="557" t="s">
        <v>5329</v>
      </c>
      <c r="D1403" s="555" t="s">
        <v>57</v>
      </c>
      <c r="E1403" s="558">
        <v>10215939</v>
      </c>
      <c r="F1403" s="555">
        <v>26900868</v>
      </c>
      <c r="G1403" s="555">
        <v>2704005</v>
      </c>
      <c r="H1403" s="120" t="str">
        <f>IF(G1403="","",VLOOKUP(G1403,ARANCEL!$B$5:$D$121,2,FALSE))</f>
        <v>PROVISORIO</v>
      </c>
      <c r="I1403" s="121" t="s">
        <v>618</v>
      </c>
      <c r="J1403" s="119">
        <v>1</v>
      </c>
      <c r="K1403" s="122">
        <f>IF(G1403="","",VLOOKUP(G1403,ARANCEL!$B$5:$D$121,3,FALSE)*J1403)</f>
        <v>3250</v>
      </c>
      <c r="L1403" s="1235" t="str">
        <f>IF(E1403="","","IMPAGO")</f>
        <v>IMPAGO</v>
      </c>
      <c r="M1403" s="1235" t="str">
        <f>IF(L1403="IMPAGO","SIN O.C.","")</f>
        <v>SIN O.C.</v>
      </c>
      <c r="N1403" s="1235" t="str">
        <f>IF(L1403="IMPAGO","SIN FACT.","")</f>
        <v>SIN FACT.</v>
      </c>
      <c r="O1403" s="593"/>
    </row>
    <row r="1404" spans="1:15" s="594" customFormat="1" ht="18" customHeight="1" x14ac:dyDescent="0.25">
      <c r="A1404" s="588" t="s">
        <v>313</v>
      </c>
      <c r="B1404" s="559">
        <v>41814</v>
      </c>
      <c r="C1404" s="557" t="s">
        <v>5329</v>
      </c>
      <c r="D1404" s="555"/>
      <c r="E1404" s="558">
        <v>10216183</v>
      </c>
      <c r="F1404" s="555">
        <v>26900868</v>
      </c>
      <c r="G1404" s="555">
        <v>2704005</v>
      </c>
      <c r="H1404" s="120" t="str">
        <f>IF(G1404="","",VLOOKUP(G1404,ARANCEL!$B$5:$D$121,2,FALSE))</f>
        <v>PROVISORIO</v>
      </c>
      <c r="I1404" s="121"/>
      <c r="J1404" s="119">
        <v>1</v>
      </c>
      <c r="K1404" s="122">
        <f>IF(G1404="","",VLOOKUP(G1404,ARANCEL!$B$5:$D$121,3,FALSE)*J1404)</f>
        <v>3250</v>
      </c>
      <c r="L1404" s="1229" t="s">
        <v>5742</v>
      </c>
      <c r="M1404" s="1229">
        <v>4500239314</v>
      </c>
      <c r="N1404" s="1229" t="s">
        <v>5750</v>
      </c>
      <c r="O1404" s="593"/>
    </row>
    <row r="1405" spans="1:15" s="569" customFormat="1" ht="18" customHeight="1" x14ac:dyDescent="0.25">
      <c r="A1405" s="555" t="s">
        <v>305</v>
      </c>
      <c r="B1405" s="559">
        <v>41849</v>
      </c>
      <c r="C1405" s="557" t="s">
        <v>5329</v>
      </c>
      <c r="D1405" s="555" t="s">
        <v>57</v>
      </c>
      <c r="E1405" s="558">
        <v>10232871</v>
      </c>
      <c r="F1405" s="555">
        <v>26900868</v>
      </c>
      <c r="G1405" s="555">
        <v>2704006</v>
      </c>
      <c r="H1405" s="120" t="str">
        <f>IF(G1405="","",VLOOKUP(G1405,ARANCEL!$B$5:$D$121,2,FALSE))</f>
        <v xml:space="preserve">CERAMICA ALUMINOSA ANTERIOR O POSTERIOR </v>
      </c>
      <c r="I1405" s="121" t="s">
        <v>618</v>
      </c>
      <c r="J1405" s="119">
        <v>1</v>
      </c>
      <c r="K1405" s="122">
        <f>IF(G1405="","",VLOOKUP(G1405,ARANCEL!$B$5:$D$121,3,FALSE)*J1405)</f>
        <v>31487</v>
      </c>
      <c r="L1405" s="1229" t="s">
        <v>6017</v>
      </c>
      <c r="M1405" s="1229">
        <v>4500245416</v>
      </c>
      <c r="N1405" s="1229">
        <v>9805</v>
      </c>
      <c r="O1405" s="568"/>
    </row>
    <row r="1406" spans="1:15" s="569" customFormat="1" ht="18" customHeight="1" x14ac:dyDescent="0.25">
      <c r="A1406" s="555" t="s">
        <v>305</v>
      </c>
      <c r="B1406" s="559">
        <v>41752</v>
      </c>
      <c r="C1406" s="557" t="s">
        <v>4138</v>
      </c>
      <c r="D1406" s="555" t="s">
        <v>57</v>
      </c>
      <c r="E1406" s="558">
        <v>10190897</v>
      </c>
      <c r="F1406" s="555">
        <v>26082352</v>
      </c>
      <c r="G1406" s="555">
        <v>2704005</v>
      </c>
      <c r="H1406" s="120" t="str">
        <f>IF(G1406="","",VLOOKUP(G1406,ARANCEL!$B$5:$D$121,2,FALSE))</f>
        <v>PROVISORIO</v>
      </c>
      <c r="I1406" s="121" t="s">
        <v>324</v>
      </c>
      <c r="J1406" s="119">
        <v>1</v>
      </c>
      <c r="K1406" s="122">
        <f>IF(G1406="","",VLOOKUP(G1406,ARANCEL!$B$5:$D$121,3,FALSE)*J1406)</f>
        <v>3250</v>
      </c>
      <c r="L1406" s="1229" t="s">
        <v>4612</v>
      </c>
      <c r="M1406" s="1229">
        <v>4500229953</v>
      </c>
      <c r="N1406" s="1229">
        <v>9175</v>
      </c>
      <c r="O1406" s="568"/>
    </row>
    <row r="1407" spans="1:15" s="569" customFormat="1" ht="18" customHeight="1" x14ac:dyDescent="0.25">
      <c r="A1407" s="555" t="s">
        <v>305</v>
      </c>
      <c r="B1407" s="559">
        <v>41786</v>
      </c>
      <c r="C1407" s="557" t="s">
        <v>4138</v>
      </c>
      <c r="D1407" s="555" t="s">
        <v>57</v>
      </c>
      <c r="E1407" s="558">
        <v>10201901</v>
      </c>
      <c r="F1407" s="555">
        <v>26082352</v>
      </c>
      <c r="G1407" s="555">
        <v>2704006</v>
      </c>
      <c r="H1407" s="120" t="str">
        <f>IF(G1407="","",VLOOKUP(G1407,ARANCEL!$B$5:$D$121,2,FALSE))</f>
        <v xml:space="preserve">CERAMICA ALUMINOSA ANTERIOR O POSTERIOR </v>
      </c>
      <c r="I1407" s="121" t="s">
        <v>324</v>
      </c>
      <c r="J1407" s="119">
        <v>1</v>
      </c>
      <c r="K1407" s="122">
        <f>IF(G1407="","",VLOOKUP(G1407,ARANCEL!$B$5:$D$121,3,FALSE)*J1407)</f>
        <v>31487</v>
      </c>
      <c r="L1407" s="1229" t="s">
        <v>5292</v>
      </c>
      <c r="M1407" s="1229">
        <v>4500235330</v>
      </c>
      <c r="N1407" s="1229">
        <v>9391</v>
      </c>
      <c r="O1407" s="568"/>
    </row>
    <row r="1408" spans="1:15" s="594" customFormat="1" ht="18" customHeight="1" x14ac:dyDescent="0.25">
      <c r="A1408" s="588" t="s">
        <v>305</v>
      </c>
      <c r="B1408" s="559">
        <v>41808</v>
      </c>
      <c r="C1408" s="557" t="s">
        <v>5159</v>
      </c>
      <c r="D1408" s="555" t="s">
        <v>1060</v>
      </c>
      <c r="E1408" s="558">
        <v>10211911</v>
      </c>
      <c r="F1408" s="555">
        <v>26986608</v>
      </c>
      <c r="G1408" s="555">
        <v>2708011</v>
      </c>
      <c r="H1408" s="120" t="str">
        <f>IF(G1408="","",VLOOKUP(G1408,ARANCEL!$B$5:$D$121,2,FALSE))</f>
        <v xml:space="preserve">MODELO DE ESTUDIO </v>
      </c>
      <c r="I1408" s="121" t="s">
        <v>306</v>
      </c>
      <c r="J1408" s="119">
        <v>1</v>
      </c>
      <c r="K1408" s="122">
        <f>IF(G1408="","",VLOOKUP(G1408,ARANCEL!$B$5:$D$121,3,FALSE)*J1408)</f>
        <v>1507</v>
      </c>
      <c r="L1408" s="1229" t="s">
        <v>5742</v>
      </c>
      <c r="M1408" s="1229">
        <v>4500239309</v>
      </c>
      <c r="N1408" s="1229" t="s">
        <v>5749</v>
      </c>
      <c r="O1408" s="593"/>
    </row>
    <row r="1409" spans="1:15" s="594" customFormat="1" ht="18" customHeight="1" x14ac:dyDescent="0.25">
      <c r="A1409" s="555" t="s">
        <v>305</v>
      </c>
      <c r="B1409" s="559">
        <v>41808</v>
      </c>
      <c r="C1409" s="557" t="s">
        <v>5159</v>
      </c>
      <c r="D1409" s="555" t="s">
        <v>1060</v>
      </c>
      <c r="E1409" s="558">
        <v>10211911</v>
      </c>
      <c r="F1409" s="555">
        <v>26986608</v>
      </c>
      <c r="G1409" s="555">
        <v>2707001</v>
      </c>
      <c r="H1409" s="120" t="str">
        <f>IF(G1409="","",VLOOKUP(G1409,ARANCEL!$B$5:$D$121,2,FALSE))</f>
        <v xml:space="preserve">PLANO DE RELAJACION </v>
      </c>
      <c r="I1409" s="121" t="s">
        <v>306</v>
      </c>
      <c r="J1409" s="119">
        <v>1</v>
      </c>
      <c r="K1409" s="122">
        <f>IF(G1409="","",VLOOKUP(G1409,ARANCEL!$B$5:$D$121,3,FALSE)*J1409)</f>
        <v>9221</v>
      </c>
      <c r="L1409" s="1229" t="s">
        <v>5742</v>
      </c>
      <c r="M1409" s="1229">
        <v>4500239309</v>
      </c>
      <c r="N1409" s="1229" t="s">
        <v>5749</v>
      </c>
      <c r="O1409" s="593"/>
    </row>
    <row r="1410" spans="1:15" s="594" customFormat="1" ht="18" customHeight="1" x14ac:dyDescent="0.25">
      <c r="A1410" s="588" t="s">
        <v>305</v>
      </c>
      <c r="B1410" s="559">
        <v>41905</v>
      </c>
      <c r="C1410" s="557" t="s">
        <v>1143</v>
      </c>
      <c r="D1410" s="555" t="s">
        <v>1060</v>
      </c>
      <c r="E1410" s="558">
        <v>10256595</v>
      </c>
      <c r="F1410" s="555">
        <v>28568953</v>
      </c>
      <c r="G1410" s="555">
        <v>2708011</v>
      </c>
      <c r="H1410" s="120" t="str">
        <f>IF(G1410="","",VLOOKUP(G1410,ARANCEL!$B$5:$D$121,2,FALSE))</f>
        <v xml:space="preserve">MODELO DE ESTUDIO </v>
      </c>
      <c r="I1410" s="121" t="s">
        <v>306</v>
      </c>
      <c r="J1410" s="119">
        <v>1</v>
      </c>
      <c r="K1410" s="122">
        <f>IF(G1410="","",VLOOKUP(G1410,ARANCEL!$B$5:$D$121,3,FALSE)*J1410)</f>
        <v>1507</v>
      </c>
      <c r="L1410" s="1229" t="s">
        <v>7548</v>
      </c>
      <c r="M1410" s="1229">
        <v>4500254511</v>
      </c>
      <c r="N1410" s="1229" t="s">
        <v>7555</v>
      </c>
      <c r="O1410" s="593"/>
    </row>
    <row r="1411" spans="1:15" s="594" customFormat="1" ht="18" customHeight="1" x14ac:dyDescent="0.25">
      <c r="A1411" s="555" t="s">
        <v>305</v>
      </c>
      <c r="B1411" s="559">
        <v>41905</v>
      </c>
      <c r="C1411" s="557" t="s">
        <v>1143</v>
      </c>
      <c r="D1411" s="555" t="s">
        <v>1060</v>
      </c>
      <c r="E1411" s="558">
        <v>10256595</v>
      </c>
      <c r="F1411" s="555">
        <v>28568953</v>
      </c>
      <c r="G1411" s="555">
        <v>2707001</v>
      </c>
      <c r="H1411" s="120" t="str">
        <f>IF(G1411="","",VLOOKUP(G1411,ARANCEL!$B$5:$D$121,2,FALSE))</f>
        <v xml:space="preserve">PLANO DE RELAJACION </v>
      </c>
      <c r="I1411" s="121" t="s">
        <v>306</v>
      </c>
      <c r="J1411" s="119">
        <v>1</v>
      </c>
      <c r="K1411" s="122">
        <f>IF(G1411="","",VLOOKUP(G1411,ARANCEL!$B$5:$D$121,3,FALSE)*J1411)</f>
        <v>9221</v>
      </c>
      <c r="L1411" s="1229" t="s">
        <v>7548</v>
      </c>
      <c r="M1411" s="1229">
        <v>4500254511</v>
      </c>
      <c r="N1411" s="1229" t="s">
        <v>7555</v>
      </c>
      <c r="O1411" s="593"/>
    </row>
    <row r="1412" spans="1:15" s="569" customFormat="1" ht="17.25" customHeight="1" x14ac:dyDescent="0.2">
      <c r="A1412" s="169" t="s">
        <v>313</v>
      </c>
      <c r="B1412" s="164">
        <v>41974</v>
      </c>
      <c r="C1412" s="609" t="s">
        <v>1143</v>
      </c>
      <c r="D1412" s="609" t="s">
        <v>1047</v>
      </c>
      <c r="E1412" s="609">
        <v>10289346</v>
      </c>
      <c r="F1412" s="609">
        <v>29885568</v>
      </c>
      <c r="G1412" s="609">
        <v>2708011</v>
      </c>
      <c r="H1412" s="120" t="str">
        <f>IF(G1412="","",VLOOKUP(G1412,ARANCEL!$B$5:$D$121,2,FALSE))</f>
        <v xml:space="preserve">MODELO DE ESTUDIO </v>
      </c>
      <c r="I1412" s="121"/>
      <c r="J1412" s="119">
        <v>2</v>
      </c>
      <c r="K1412" s="122">
        <f>IF(G1412="","",VLOOKUP(G1412,ARANCEL!$B$5:$D$121,3,FALSE)*J1412)</f>
        <v>3014</v>
      </c>
      <c r="L1412" s="1349" t="s">
        <v>9431</v>
      </c>
      <c r="M1412" s="1349">
        <v>4500269103</v>
      </c>
      <c r="N1412" s="1349" t="s">
        <v>9457</v>
      </c>
      <c r="O1412" s="568"/>
    </row>
    <row r="1413" spans="1:15" s="542" customFormat="1" ht="13.5" customHeight="1" x14ac:dyDescent="0.2">
      <c r="A1413" s="339" t="s">
        <v>313</v>
      </c>
      <c r="B1413" s="256">
        <v>42339</v>
      </c>
      <c r="C1413" s="609" t="s">
        <v>1143</v>
      </c>
      <c r="D1413" s="609" t="s">
        <v>1047</v>
      </c>
      <c r="E1413" s="609">
        <v>10289346</v>
      </c>
      <c r="F1413" s="609">
        <v>29885568</v>
      </c>
      <c r="G1413" s="609">
        <v>2708001</v>
      </c>
      <c r="H1413" s="120" t="str">
        <f>IF(G1413="","",VLOOKUP(G1413,ARANCEL!$B$5:$D$121,2,FALSE))</f>
        <v xml:space="preserve">PLACA DE ORTODONCIA SIN TORNILLO </v>
      </c>
      <c r="I1413" s="121"/>
      <c r="J1413" s="119">
        <v>1</v>
      </c>
      <c r="K1413" s="122">
        <f>IF(G1413="","",VLOOKUP(G1413,ARANCEL!$B$5:$D$121,3,FALSE)*J1413)</f>
        <v>17997</v>
      </c>
      <c r="L1413" s="1349" t="s">
        <v>9431</v>
      </c>
      <c r="M1413" s="1349">
        <v>4500269103</v>
      </c>
      <c r="N1413" s="1349" t="s">
        <v>9457</v>
      </c>
      <c r="O1413" s="541"/>
    </row>
    <row r="1414" spans="1:15" s="569" customFormat="1" ht="18" customHeight="1" x14ac:dyDescent="0.2">
      <c r="A1414" s="339" t="s">
        <v>313</v>
      </c>
      <c r="B1414" s="256">
        <v>42339</v>
      </c>
      <c r="C1414" s="960" t="s">
        <v>1143</v>
      </c>
      <c r="D1414" s="960" t="s">
        <v>1047</v>
      </c>
      <c r="E1414" s="960">
        <v>10289346</v>
      </c>
      <c r="F1414" s="960">
        <v>29885568</v>
      </c>
      <c r="G1414" s="960">
        <v>2708005</v>
      </c>
      <c r="H1414" s="120" t="str">
        <f>IF(G1414="","",VLOOKUP(G1414,ARANCEL!$B$5:$D$121,2,FALSE))</f>
        <v xml:space="preserve">QUAD HELIX ARCO TRANSPALATINO </v>
      </c>
      <c r="I1414" s="121"/>
      <c r="J1414" s="119">
        <v>1</v>
      </c>
      <c r="K1414" s="122">
        <f>IF(G1414="","",VLOOKUP(G1414,ARANCEL!$B$5:$D$121,3,FALSE)*J1414)</f>
        <v>21402</v>
      </c>
      <c r="L1414" s="1349" t="s">
        <v>9431</v>
      </c>
      <c r="M1414" s="1349">
        <v>4500269103</v>
      </c>
      <c r="N1414" s="1349" t="s">
        <v>9457</v>
      </c>
      <c r="O1414" s="568"/>
    </row>
    <row r="1415" spans="1:15" s="569" customFormat="1" ht="18" customHeight="1" x14ac:dyDescent="0.25">
      <c r="A1415" s="555" t="s">
        <v>305</v>
      </c>
      <c r="B1415" s="559">
        <v>41988</v>
      </c>
      <c r="C1415" s="118" t="s">
        <v>8863</v>
      </c>
      <c r="D1415" s="119" t="s">
        <v>995</v>
      </c>
      <c r="E1415" s="162">
        <v>10294714</v>
      </c>
      <c r="F1415" s="119">
        <v>28390034</v>
      </c>
      <c r="G1415" s="555">
        <v>2704003</v>
      </c>
      <c r="H1415" s="120" t="str">
        <f>IF(G1415="","",VLOOKUP(G1415,ARANCEL!$B$5:$D$121,2,FALSE))</f>
        <v xml:space="preserve">CORONA PERIFERICA CON PERNO MUÑON COLADO </v>
      </c>
      <c r="I1415" s="121" t="s">
        <v>318</v>
      </c>
      <c r="J1415" s="119">
        <v>1</v>
      </c>
      <c r="K1415" s="122">
        <f>IF(G1415="","",VLOOKUP(G1415,ARANCEL!$B$5:$D$121,3,FALSE)*J1415)</f>
        <v>32612</v>
      </c>
      <c r="L1415" s="1349" t="s">
        <v>9431</v>
      </c>
      <c r="M1415" s="1349">
        <v>4500269103</v>
      </c>
      <c r="N1415" s="1349" t="s">
        <v>9457</v>
      </c>
      <c r="O1415" s="568"/>
    </row>
    <row r="1416" spans="1:15" s="594" customFormat="1" ht="18" customHeight="1" x14ac:dyDescent="0.25">
      <c r="A1416" s="555" t="s">
        <v>305</v>
      </c>
      <c r="B1416" s="556">
        <v>41990</v>
      </c>
      <c r="C1416" s="557" t="s">
        <v>1404</v>
      </c>
      <c r="D1416" s="555" t="s">
        <v>995</v>
      </c>
      <c r="E1416" s="558">
        <v>10296327</v>
      </c>
      <c r="F1416" s="555">
        <v>27360594</v>
      </c>
      <c r="G1416" s="555">
        <v>2705003</v>
      </c>
      <c r="H1416" s="120" t="str">
        <f>IF(G1416="","",VLOOKUP(G1416,ARANCEL!$B$5:$D$121,2,FALSE))</f>
        <v>INCRUSTACION ESTETICA (ART-GLASS O CERAMICA)</v>
      </c>
      <c r="I1416" s="121" t="s">
        <v>618</v>
      </c>
      <c r="J1416" s="119">
        <v>1</v>
      </c>
      <c r="K1416" s="122">
        <f>IF(G1416="","",VLOOKUP(G1416,ARANCEL!$B$5:$D$121,3,FALSE)*J1416)</f>
        <v>15676</v>
      </c>
      <c r="L1416" s="1349" t="s">
        <v>9431</v>
      </c>
      <c r="M1416" s="1349">
        <v>4500269103</v>
      </c>
      <c r="N1416" s="1349" t="s">
        <v>9457</v>
      </c>
      <c r="O1416" s="593"/>
    </row>
    <row r="1417" spans="1:15" s="599" customFormat="1" ht="18" customHeight="1" x14ac:dyDescent="0.25">
      <c r="A1417" s="555" t="s">
        <v>313</v>
      </c>
      <c r="B1417" s="559">
        <v>41965</v>
      </c>
      <c r="C1417" s="557" t="s">
        <v>8498</v>
      </c>
      <c r="D1417" s="555" t="s">
        <v>54</v>
      </c>
      <c r="E1417" s="558">
        <v>10285862</v>
      </c>
      <c r="F1417" s="555">
        <v>29766967</v>
      </c>
      <c r="G1417" s="555">
        <v>2704005</v>
      </c>
      <c r="H1417" s="120" t="str">
        <f>IF(G1417="","",VLOOKUP(G1417,ARANCEL!$B$5:$D$121,2,FALSE))</f>
        <v>PROVISORIO</v>
      </c>
      <c r="I1417" s="121"/>
      <c r="J1417" s="119">
        <v>1</v>
      </c>
      <c r="K1417" s="122">
        <f>IF(G1417="","",VLOOKUP(G1417,ARANCEL!$B$5:$D$121,3,FALSE)*J1417)</f>
        <v>3250</v>
      </c>
      <c r="L1417" s="1229" t="s">
        <v>8256</v>
      </c>
      <c r="M1417" s="1229">
        <v>4500264843</v>
      </c>
      <c r="N1417" s="1229" t="s">
        <v>8929</v>
      </c>
      <c r="O1417" s="598"/>
    </row>
    <row r="1418" spans="1:15" s="599" customFormat="1" ht="18" customHeight="1" x14ac:dyDescent="0.25">
      <c r="A1418" s="555" t="s">
        <v>305</v>
      </c>
      <c r="B1418" s="559">
        <v>41971</v>
      </c>
      <c r="C1418" s="557" t="s">
        <v>8498</v>
      </c>
      <c r="D1418" s="555" t="s">
        <v>54</v>
      </c>
      <c r="E1418" s="558">
        <v>10287279</v>
      </c>
      <c r="F1418" s="555">
        <v>29766967</v>
      </c>
      <c r="G1418" s="555">
        <v>2704003</v>
      </c>
      <c r="H1418" s="120" t="str">
        <f>IF(G1418="","",VLOOKUP(G1418,ARANCEL!$B$5:$D$121,2,FALSE))</f>
        <v xml:space="preserve">CORONA PERIFERICA CON PERNO MUÑON COLADO </v>
      </c>
      <c r="I1418" s="121" t="s">
        <v>324</v>
      </c>
      <c r="J1418" s="119">
        <v>1</v>
      </c>
      <c r="K1418" s="122">
        <f>IF(G1418="","",VLOOKUP(G1418,ARANCEL!$B$5:$D$121,3,FALSE)*J1418)</f>
        <v>32612</v>
      </c>
      <c r="L1418" s="1229" t="s">
        <v>8256</v>
      </c>
      <c r="M1418" s="1229">
        <v>4500264843</v>
      </c>
      <c r="N1418" s="1229" t="s">
        <v>8929</v>
      </c>
      <c r="O1418" s="598"/>
    </row>
    <row r="1419" spans="1:15" s="599" customFormat="1" ht="18" customHeight="1" x14ac:dyDescent="0.25">
      <c r="A1419" s="588" t="s">
        <v>305</v>
      </c>
      <c r="B1419" s="559">
        <v>41918</v>
      </c>
      <c r="C1419" s="557" t="s">
        <v>7407</v>
      </c>
      <c r="D1419" s="555" t="s">
        <v>711</v>
      </c>
      <c r="E1419" s="558">
        <v>10259527</v>
      </c>
      <c r="F1419" s="555">
        <v>28260427</v>
      </c>
      <c r="G1419" s="555">
        <v>2708011</v>
      </c>
      <c r="H1419" s="120" t="str">
        <f>IF(G1419="","",VLOOKUP(G1419,ARANCEL!$B$5:$D$121,2,FALSE))</f>
        <v xml:space="preserve">MODELO DE ESTUDIO </v>
      </c>
      <c r="I1419" s="121" t="s">
        <v>306</v>
      </c>
      <c r="J1419" s="119">
        <v>1</v>
      </c>
      <c r="K1419" s="122">
        <f>IF(G1419="","",VLOOKUP(G1419,ARANCEL!$B$5:$D$121,3,FALSE)*J1419)</f>
        <v>1507</v>
      </c>
      <c r="L1419" s="1229" t="s">
        <v>7548</v>
      </c>
      <c r="M1419" s="1229">
        <v>4500255815</v>
      </c>
      <c r="N1419" s="1229">
        <v>10271</v>
      </c>
      <c r="O1419" s="598"/>
    </row>
    <row r="1420" spans="1:15" s="599" customFormat="1" ht="18" customHeight="1" x14ac:dyDescent="0.25">
      <c r="A1420" s="555" t="s">
        <v>305</v>
      </c>
      <c r="B1420" s="559">
        <v>41918</v>
      </c>
      <c r="C1420" s="557" t="s">
        <v>7407</v>
      </c>
      <c r="D1420" s="555" t="s">
        <v>711</v>
      </c>
      <c r="E1420" s="558">
        <v>10259527</v>
      </c>
      <c r="F1420" s="555">
        <v>28260427</v>
      </c>
      <c r="G1420" s="555">
        <v>2707003</v>
      </c>
      <c r="H1420" s="120" t="str">
        <f>IF(G1420="","",VLOOKUP(G1420,ARANCEL!$B$5:$D$121,2,FALSE))</f>
        <v xml:space="preserve">ESTAMPADO </v>
      </c>
      <c r="I1420" s="121" t="s">
        <v>306</v>
      </c>
      <c r="J1420" s="119">
        <v>1</v>
      </c>
      <c r="K1420" s="122">
        <f>IF(G1420="","",VLOOKUP(G1420,ARANCEL!$B$5:$D$121,3,FALSE)*J1420)</f>
        <v>6028</v>
      </c>
      <c r="L1420" s="1229" t="s">
        <v>7548</v>
      </c>
      <c r="M1420" s="1229">
        <v>4500255815</v>
      </c>
      <c r="N1420" s="1229">
        <v>10271</v>
      </c>
      <c r="O1420" s="598"/>
    </row>
    <row r="1421" spans="1:15" s="569" customFormat="1" ht="18" customHeight="1" x14ac:dyDescent="0.25">
      <c r="A1421" s="555" t="s">
        <v>305</v>
      </c>
      <c r="B1421" s="559">
        <v>41782</v>
      </c>
      <c r="C1421" s="557" t="s">
        <v>4628</v>
      </c>
      <c r="D1421" s="555" t="s">
        <v>52</v>
      </c>
      <c r="E1421" s="558">
        <v>10199992</v>
      </c>
      <c r="F1421" s="555">
        <v>26442114</v>
      </c>
      <c r="G1421" s="555">
        <v>2705003</v>
      </c>
      <c r="H1421" s="120" t="str">
        <f>IF(G1421="","",VLOOKUP(G1421,ARANCEL!$B$5:$D$121,2,FALSE))</f>
        <v>INCRUSTACION ESTETICA (ART-GLASS O CERAMICA)</v>
      </c>
      <c r="I1421" s="121" t="s">
        <v>308</v>
      </c>
      <c r="J1421" s="119">
        <v>1</v>
      </c>
      <c r="K1421" s="122">
        <f>IF(G1421="","",VLOOKUP(G1421,ARANCEL!$B$5:$D$121,3,FALSE)*J1421)</f>
        <v>15676</v>
      </c>
      <c r="L1421" s="1229" t="s">
        <v>5292</v>
      </c>
      <c r="M1421" s="1229">
        <v>4500235335</v>
      </c>
      <c r="N1421" s="1229">
        <v>9392</v>
      </c>
      <c r="O1421" s="568"/>
    </row>
    <row r="1422" spans="1:15" s="599" customFormat="1" ht="18" customHeight="1" x14ac:dyDescent="0.25">
      <c r="A1422" s="555" t="s">
        <v>305</v>
      </c>
      <c r="B1422" s="559">
        <v>41673</v>
      </c>
      <c r="C1422" s="557" t="s">
        <v>2665</v>
      </c>
      <c r="D1422" s="555" t="s">
        <v>65</v>
      </c>
      <c r="E1422" s="558">
        <v>10172172</v>
      </c>
      <c r="F1422" s="555">
        <v>24896392</v>
      </c>
      <c r="G1422" s="555">
        <v>2708011</v>
      </c>
      <c r="H1422" s="120" t="str">
        <f>IF(G1422="","",VLOOKUP(G1422,ARANCEL!$B$5:$D$121,2,FALSE))</f>
        <v xml:space="preserve">MODELO DE ESTUDIO </v>
      </c>
      <c r="I1422" s="121" t="s">
        <v>702</v>
      </c>
      <c r="J1422" s="119">
        <v>2</v>
      </c>
      <c r="K1422" s="122">
        <f>IF(G1422="","",VLOOKUP(G1422,ARANCEL!$B$5:$D$121,3,FALSE)*J1422)</f>
        <v>3014</v>
      </c>
      <c r="L1422" s="1229" t="s">
        <v>3438</v>
      </c>
      <c r="M1422" s="1229">
        <v>4500220760</v>
      </c>
      <c r="N1422" s="1229">
        <v>8605</v>
      </c>
      <c r="O1422" s="598"/>
    </row>
    <row r="1423" spans="1:15" s="599" customFormat="1" ht="18" customHeight="1" x14ac:dyDescent="0.25">
      <c r="A1423" s="588" t="s">
        <v>305</v>
      </c>
      <c r="B1423" s="559">
        <v>41859</v>
      </c>
      <c r="C1423" s="557" t="s">
        <v>6266</v>
      </c>
      <c r="D1423" s="555" t="s">
        <v>1060</v>
      </c>
      <c r="E1423" s="558">
        <v>10237438</v>
      </c>
      <c r="F1423" s="555">
        <v>27876264</v>
      </c>
      <c r="G1423" s="555">
        <v>2708011</v>
      </c>
      <c r="H1423" s="120" t="str">
        <f>IF(G1423="","",VLOOKUP(G1423,ARANCEL!$B$5:$D$121,2,FALSE))</f>
        <v xml:space="preserve">MODELO DE ESTUDIO </v>
      </c>
      <c r="I1423" s="121" t="s">
        <v>306</v>
      </c>
      <c r="J1423" s="119">
        <v>1</v>
      </c>
      <c r="K1423" s="122">
        <f>IF(G1423="","",VLOOKUP(G1423,ARANCEL!$B$5:$D$121,3,FALSE)*J1423)</f>
        <v>1507</v>
      </c>
      <c r="L1423" s="1229" t="s">
        <v>6905</v>
      </c>
      <c r="M1423" s="1229">
        <v>4500249664</v>
      </c>
      <c r="N1423" s="1229" t="s">
        <v>7114</v>
      </c>
      <c r="O1423" s="598"/>
    </row>
    <row r="1424" spans="1:15" s="599" customFormat="1" ht="18" customHeight="1" x14ac:dyDescent="0.25">
      <c r="A1424" s="555" t="s">
        <v>305</v>
      </c>
      <c r="B1424" s="559">
        <v>41859</v>
      </c>
      <c r="C1424" s="557" t="s">
        <v>6266</v>
      </c>
      <c r="D1424" s="555" t="s">
        <v>1060</v>
      </c>
      <c r="E1424" s="558">
        <v>10237438</v>
      </c>
      <c r="F1424" s="555">
        <v>27876264</v>
      </c>
      <c r="G1424" s="555">
        <v>2707001</v>
      </c>
      <c r="H1424" s="120" t="str">
        <f>IF(G1424="","",VLOOKUP(G1424,ARANCEL!$B$5:$D$121,2,FALSE))</f>
        <v xml:space="preserve">PLANO DE RELAJACION </v>
      </c>
      <c r="I1424" s="121" t="s">
        <v>306</v>
      </c>
      <c r="J1424" s="119">
        <v>1</v>
      </c>
      <c r="K1424" s="122">
        <f>IF(G1424="","",VLOOKUP(G1424,ARANCEL!$B$5:$D$121,3,FALSE)*J1424)</f>
        <v>9221</v>
      </c>
      <c r="L1424" s="1229" t="s">
        <v>6905</v>
      </c>
      <c r="M1424" s="1229">
        <v>4500249664</v>
      </c>
      <c r="N1424" s="1229" t="s">
        <v>7114</v>
      </c>
      <c r="O1424" s="598"/>
    </row>
    <row r="1425" spans="1:15" s="599" customFormat="1" ht="18" customHeight="1" x14ac:dyDescent="0.25">
      <c r="A1425" s="555" t="s">
        <v>305</v>
      </c>
      <c r="B1425" s="556">
        <v>42026</v>
      </c>
      <c r="C1425" s="557" t="s">
        <v>9654</v>
      </c>
      <c r="D1425" s="555" t="s">
        <v>49</v>
      </c>
      <c r="E1425" s="558">
        <v>10312354</v>
      </c>
      <c r="F1425" s="555">
        <v>30261574</v>
      </c>
      <c r="G1425" s="555">
        <v>2705003</v>
      </c>
      <c r="H1425" s="120" t="str">
        <f>IF(G1425="","",VLOOKUP(G1425,ARANCEL!$B$5:$D$121,2,FALSE))</f>
        <v>INCRUSTACION ESTETICA (ART-GLASS O CERAMICA)</v>
      </c>
      <c r="I1425" s="121" t="s">
        <v>309</v>
      </c>
      <c r="J1425" s="119">
        <v>1</v>
      </c>
      <c r="K1425" s="122">
        <f>IF(G1425="","",VLOOKUP(G1425,ARANCEL!$B$5:$D$121,3,FALSE)*J1425)</f>
        <v>15676</v>
      </c>
      <c r="L1425" s="1235" t="str">
        <f>IF(E1425="","","IMPAGO")</f>
        <v>IMPAGO</v>
      </c>
      <c r="M1425" s="1235" t="str">
        <f>IF(L1425="IMPAGO","SIN O.C.","")</f>
        <v>SIN O.C.</v>
      </c>
      <c r="N1425" s="1235" t="str">
        <f>IF(L1425="IMPAGO","SIN FACT.","")</f>
        <v>SIN FACT.</v>
      </c>
      <c r="O1425" s="598"/>
    </row>
    <row r="1426" spans="1:15" s="599" customFormat="1" ht="18" customHeight="1" x14ac:dyDescent="0.25">
      <c r="A1426" s="555" t="s">
        <v>305</v>
      </c>
      <c r="B1426" s="559">
        <v>41737</v>
      </c>
      <c r="C1426" s="557" t="s">
        <v>1010</v>
      </c>
      <c r="D1426" s="555" t="s">
        <v>56</v>
      </c>
      <c r="E1426" s="558">
        <v>10186415</v>
      </c>
      <c r="F1426" s="555">
        <v>22575258</v>
      </c>
      <c r="G1426" s="555">
        <v>2704005</v>
      </c>
      <c r="H1426" s="120" t="str">
        <f>IF(G1426="","",VLOOKUP(G1426,ARANCEL!$B$5:$D$121,2,FALSE))</f>
        <v>PROVISORIO</v>
      </c>
      <c r="I1426" s="121" t="s">
        <v>322</v>
      </c>
      <c r="J1426" s="119">
        <v>1</v>
      </c>
      <c r="K1426" s="122">
        <f>IF(G1426="","",VLOOKUP(G1426,ARANCEL!$B$5:$D$121,3,FALSE)*J1426)</f>
        <v>3250</v>
      </c>
      <c r="L1426" s="1229" t="s">
        <v>4612</v>
      </c>
      <c r="M1426" s="1229">
        <v>4500229946</v>
      </c>
      <c r="N1426" s="1229">
        <v>9170</v>
      </c>
      <c r="O1426" s="598"/>
    </row>
    <row r="1427" spans="1:15" s="599" customFormat="1" ht="18" customHeight="1" x14ac:dyDescent="0.25">
      <c r="A1427" s="555" t="s">
        <v>305</v>
      </c>
      <c r="B1427" s="559">
        <v>41737</v>
      </c>
      <c r="C1427" s="557" t="s">
        <v>1010</v>
      </c>
      <c r="D1427" s="555" t="s">
        <v>56</v>
      </c>
      <c r="E1427" s="558">
        <v>10186415</v>
      </c>
      <c r="F1427" s="555">
        <v>22575258</v>
      </c>
      <c r="G1427" s="555">
        <v>2705003</v>
      </c>
      <c r="H1427" s="120" t="str">
        <f>IF(G1427="","",VLOOKUP(G1427,ARANCEL!$B$5:$D$121,2,FALSE))</f>
        <v>INCRUSTACION ESTETICA (ART-GLASS O CERAMICA)</v>
      </c>
      <c r="I1427" s="121" t="s">
        <v>622</v>
      </c>
      <c r="J1427" s="119">
        <v>2</v>
      </c>
      <c r="K1427" s="122">
        <f>IF(G1427="","",VLOOKUP(G1427,ARANCEL!$B$5:$D$121,3,FALSE)*J1427)</f>
        <v>31352</v>
      </c>
      <c r="L1427" s="1229" t="s">
        <v>4612</v>
      </c>
      <c r="M1427" s="1229">
        <v>4500229946</v>
      </c>
      <c r="N1427" s="1229">
        <v>9170</v>
      </c>
      <c r="O1427" s="598"/>
    </row>
    <row r="1428" spans="1:15" s="599" customFormat="1" ht="18" customHeight="1" x14ac:dyDescent="0.25">
      <c r="A1428" s="588" t="s">
        <v>305</v>
      </c>
      <c r="B1428" s="559">
        <v>41763</v>
      </c>
      <c r="C1428" s="557" t="s">
        <v>1010</v>
      </c>
      <c r="D1428" s="555" t="s">
        <v>56</v>
      </c>
      <c r="E1428" s="558">
        <v>10191912</v>
      </c>
      <c r="F1428" s="555">
        <v>22575258</v>
      </c>
      <c r="G1428" s="555">
        <v>2704003</v>
      </c>
      <c r="H1428" s="120" t="str">
        <f>IF(G1428="","",VLOOKUP(G1428,ARANCEL!$B$5:$D$121,2,FALSE))</f>
        <v xml:space="preserve">CORONA PERIFERICA CON PERNO MUÑON COLADO </v>
      </c>
      <c r="I1428" s="121" t="s">
        <v>322</v>
      </c>
      <c r="J1428" s="119">
        <v>1</v>
      </c>
      <c r="K1428" s="122">
        <f>IF(G1428="","",VLOOKUP(G1428,ARANCEL!$B$5:$D$121,3,FALSE)*J1428)</f>
        <v>32612</v>
      </c>
      <c r="L1428" s="1229" t="s">
        <v>4612</v>
      </c>
      <c r="M1428" s="1229">
        <v>4500229948</v>
      </c>
      <c r="N1428" s="1229">
        <v>9172</v>
      </c>
      <c r="O1428" s="598"/>
    </row>
    <row r="1429" spans="1:15" s="599" customFormat="1" ht="18" customHeight="1" x14ac:dyDescent="0.25">
      <c r="A1429" s="555" t="s">
        <v>305</v>
      </c>
      <c r="B1429" s="559">
        <v>41885</v>
      </c>
      <c r="C1429" s="557" t="s">
        <v>1010</v>
      </c>
      <c r="D1429" s="555" t="s">
        <v>56</v>
      </c>
      <c r="E1429" s="558">
        <v>10251108</v>
      </c>
      <c r="F1429" s="555">
        <v>22575258</v>
      </c>
      <c r="G1429" s="555">
        <v>2705003</v>
      </c>
      <c r="H1429" s="120" t="str">
        <f>IF(G1429="","",VLOOKUP(G1429,ARANCEL!$B$5:$D$121,2,FALSE))</f>
        <v>INCRUSTACION ESTETICA (ART-GLASS O CERAMICA)</v>
      </c>
      <c r="I1429" s="121" t="s">
        <v>317</v>
      </c>
      <c r="J1429" s="119">
        <v>1</v>
      </c>
      <c r="K1429" s="122">
        <f>IF(G1429="","",VLOOKUP(G1429,ARANCEL!$B$5:$D$121,3,FALSE)*J1429)</f>
        <v>15676</v>
      </c>
      <c r="L1429" s="1229" t="s">
        <v>6905</v>
      </c>
      <c r="M1429" s="1229">
        <v>4500251067</v>
      </c>
      <c r="N1429" s="1229" t="s">
        <v>7145</v>
      </c>
      <c r="O1429" s="598"/>
    </row>
    <row r="1430" spans="1:15" s="599" customFormat="1" ht="18" customHeight="1" x14ac:dyDescent="0.25">
      <c r="A1430" s="555" t="s">
        <v>305</v>
      </c>
      <c r="B1430" s="559">
        <v>41674</v>
      </c>
      <c r="C1430" s="557" t="s">
        <v>2619</v>
      </c>
      <c r="D1430" s="555" t="s">
        <v>49</v>
      </c>
      <c r="E1430" s="558">
        <v>10171358</v>
      </c>
      <c r="F1430" s="555">
        <v>23781813</v>
      </c>
      <c r="G1430" s="555">
        <v>2704003</v>
      </c>
      <c r="H1430" s="120" t="str">
        <f>IF(G1430="","",VLOOKUP(G1430,ARANCEL!$B$5:$D$121,2,FALSE))</f>
        <v xml:space="preserve">CORONA PERIFERICA CON PERNO MUÑON COLADO </v>
      </c>
      <c r="I1430" s="121" t="s">
        <v>317</v>
      </c>
      <c r="J1430" s="119">
        <v>1</v>
      </c>
      <c r="K1430" s="122">
        <f>IF(G1430="","",VLOOKUP(G1430,ARANCEL!$B$5:$D$121,3,FALSE)*J1430)</f>
        <v>32612</v>
      </c>
      <c r="L1430" s="1229" t="s">
        <v>2842</v>
      </c>
      <c r="M1430" s="1229">
        <v>4500216198</v>
      </c>
      <c r="N1430" s="1229">
        <v>8386</v>
      </c>
      <c r="O1430" s="598"/>
    </row>
    <row r="1431" spans="1:15" s="599" customFormat="1" ht="18" customHeight="1" x14ac:dyDescent="0.25">
      <c r="A1431" s="555" t="s">
        <v>305</v>
      </c>
      <c r="B1431" s="559">
        <v>41769</v>
      </c>
      <c r="C1431" s="557" t="s">
        <v>2619</v>
      </c>
      <c r="D1431" s="555" t="s">
        <v>49</v>
      </c>
      <c r="E1431" s="558">
        <v>10195313</v>
      </c>
      <c r="F1431" s="555">
        <v>2633675</v>
      </c>
      <c r="G1431" s="555">
        <v>2704005</v>
      </c>
      <c r="H1431" s="120" t="str">
        <f>IF(G1431="","",VLOOKUP(G1431,ARANCEL!$B$5:$D$121,2,FALSE))</f>
        <v>PROVISORIO</v>
      </c>
      <c r="I1431" s="121" t="s">
        <v>317</v>
      </c>
      <c r="J1431" s="119">
        <v>1</v>
      </c>
      <c r="K1431" s="122">
        <f>IF(G1431="","",VLOOKUP(G1431,ARANCEL!$B$5:$D$121,3,FALSE)*J1431)</f>
        <v>3250</v>
      </c>
      <c r="L1431" s="1229" t="s">
        <v>5292</v>
      </c>
      <c r="M1431" s="1229">
        <v>4500235340</v>
      </c>
      <c r="N1431" s="1229">
        <v>9394</v>
      </c>
      <c r="O1431" s="598"/>
    </row>
    <row r="1432" spans="1:15" s="599" customFormat="1" ht="18" customHeight="1" x14ac:dyDescent="0.25">
      <c r="A1432" s="555" t="s">
        <v>305</v>
      </c>
      <c r="B1432" s="559">
        <v>41905</v>
      </c>
      <c r="C1432" s="557" t="s">
        <v>2619</v>
      </c>
      <c r="D1432" s="555" t="s">
        <v>49</v>
      </c>
      <c r="E1432" s="558">
        <v>10257171</v>
      </c>
      <c r="F1432" s="555">
        <v>28628460</v>
      </c>
      <c r="G1432" s="555">
        <v>2704003</v>
      </c>
      <c r="H1432" s="120" t="str">
        <f>IF(G1432="","",VLOOKUP(G1432,ARANCEL!$B$5:$D$121,2,FALSE))</f>
        <v xml:space="preserve">CORONA PERIFERICA CON PERNO MUÑON COLADO </v>
      </c>
      <c r="I1432" s="121" t="s">
        <v>618</v>
      </c>
      <c r="J1432" s="119">
        <v>1</v>
      </c>
      <c r="K1432" s="122">
        <f>IF(G1432="","",VLOOKUP(G1432,ARANCEL!$B$5:$D$121,3,FALSE)*J1432)</f>
        <v>32612</v>
      </c>
      <c r="L1432" s="1229" t="s">
        <v>7548</v>
      </c>
      <c r="M1432" s="1229">
        <v>4500254511</v>
      </c>
      <c r="N1432" s="1229" t="s">
        <v>7555</v>
      </c>
      <c r="O1432" s="598"/>
    </row>
    <row r="1433" spans="1:15" s="601" customFormat="1" ht="18" customHeight="1" x14ac:dyDescent="0.25">
      <c r="A1433" s="555" t="s">
        <v>305</v>
      </c>
      <c r="B1433" s="556">
        <v>42028</v>
      </c>
      <c r="C1433" s="557" t="s">
        <v>2619</v>
      </c>
      <c r="D1433" s="555" t="s">
        <v>49</v>
      </c>
      <c r="E1433" s="558">
        <v>10312524</v>
      </c>
      <c r="F1433" s="555">
        <v>30631062</v>
      </c>
      <c r="G1433" s="555">
        <v>2704005</v>
      </c>
      <c r="H1433" s="120" t="str">
        <f>IF(G1433="","",VLOOKUP(G1433,ARANCEL!$B$5:$D$121,2,FALSE))</f>
        <v>PROVISORIO</v>
      </c>
      <c r="I1433" s="121" t="s">
        <v>324</v>
      </c>
      <c r="J1433" s="119">
        <v>1</v>
      </c>
      <c r="K1433" s="122">
        <f>IF(G1433="","",VLOOKUP(G1433,ARANCEL!$B$5:$D$121,3,FALSE)*J1433)</f>
        <v>3250</v>
      </c>
      <c r="L1433" s="1235" t="str">
        <f>IF(E1433="","","IMPAGO")</f>
        <v>IMPAGO</v>
      </c>
      <c r="M1433" s="1235" t="str">
        <f>IF(L1433="IMPAGO","SIN O.C.","")</f>
        <v>SIN O.C.</v>
      </c>
      <c r="N1433" s="1235" t="str">
        <f>IF(L1433="IMPAGO","SIN FACT.","")</f>
        <v>SIN FACT.</v>
      </c>
      <c r="O1433" s="600"/>
    </row>
    <row r="1434" spans="1:15" s="601" customFormat="1" ht="18" customHeight="1" x14ac:dyDescent="0.25">
      <c r="A1434" s="555" t="s">
        <v>305</v>
      </c>
      <c r="B1434" s="559">
        <v>41670</v>
      </c>
      <c r="C1434" s="557" t="s">
        <v>1009</v>
      </c>
      <c r="D1434" s="555" t="s">
        <v>57</v>
      </c>
      <c r="E1434" s="558">
        <v>10171262</v>
      </c>
      <c r="F1434" s="555">
        <v>24878611</v>
      </c>
      <c r="G1434" s="555">
        <v>2704005</v>
      </c>
      <c r="H1434" s="120" t="str">
        <f>IF(G1434="","",VLOOKUP(G1434,ARANCEL!$B$5:$D$121,2,FALSE))</f>
        <v>PROVISORIO</v>
      </c>
      <c r="I1434" s="121" t="s">
        <v>311</v>
      </c>
      <c r="J1434" s="119">
        <v>1</v>
      </c>
      <c r="K1434" s="122">
        <f>IF(G1434="","",VLOOKUP(G1434,ARANCEL!$B$5:$D$121,3,FALSE)*J1434)</f>
        <v>3250</v>
      </c>
      <c r="L1434" s="1229" t="s">
        <v>2842</v>
      </c>
      <c r="M1434" s="1229">
        <v>4500216197</v>
      </c>
      <c r="N1434" s="1229">
        <v>8385</v>
      </c>
      <c r="O1434" s="600"/>
    </row>
    <row r="1435" spans="1:15" s="601" customFormat="1" ht="18" customHeight="1" x14ac:dyDescent="0.25">
      <c r="A1435" s="555" t="s">
        <v>305</v>
      </c>
      <c r="B1435" s="559">
        <v>41680</v>
      </c>
      <c r="C1435" s="557" t="s">
        <v>1009</v>
      </c>
      <c r="D1435" s="555" t="s">
        <v>57</v>
      </c>
      <c r="E1435" s="558">
        <v>10173110</v>
      </c>
      <c r="F1435" s="555">
        <v>24878611</v>
      </c>
      <c r="G1435" s="555">
        <v>2704006</v>
      </c>
      <c r="H1435" s="120" t="str">
        <f>IF(G1435="","",VLOOKUP(G1435,ARANCEL!$B$5:$D$121,2,FALSE))</f>
        <v xml:space="preserve">CERAMICA ALUMINOSA ANTERIOR O POSTERIOR </v>
      </c>
      <c r="I1435" s="121" t="s">
        <v>311</v>
      </c>
      <c r="J1435" s="119">
        <v>1</v>
      </c>
      <c r="K1435" s="122">
        <f>IF(G1435="","",VLOOKUP(G1435,ARANCEL!$B$5:$D$121,3,FALSE)*J1435)</f>
        <v>31487</v>
      </c>
      <c r="L1435" s="1229" t="s">
        <v>3438</v>
      </c>
      <c r="M1435" s="1229">
        <v>4500220760</v>
      </c>
      <c r="N1435" s="1229">
        <v>8605</v>
      </c>
      <c r="O1435" s="600"/>
    </row>
    <row r="1436" spans="1:15" s="601" customFormat="1" ht="18" customHeight="1" x14ac:dyDescent="0.25">
      <c r="A1436" s="555" t="s">
        <v>305</v>
      </c>
      <c r="B1436" s="559">
        <v>41730</v>
      </c>
      <c r="C1436" s="557" t="s">
        <v>3661</v>
      </c>
      <c r="D1436" s="555" t="s">
        <v>50</v>
      </c>
      <c r="E1436" s="558">
        <v>10185223</v>
      </c>
      <c r="F1436" s="555">
        <v>25677077</v>
      </c>
      <c r="G1436" s="555">
        <v>2704005</v>
      </c>
      <c r="H1436" s="120" t="str">
        <f>IF(G1436="","",VLOOKUP(G1436,ARANCEL!$B$5:$D$121,2,FALSE))</f>
        <v>PROVISORIO</v>
      </c>
      <c r="I1436" s="121" t="s">
        <v>2456</v>
      </c>
      <c r="J1436" s="119">
        <v>6</v>
      </c>
      <c r="K1436" s="122">
        <f>IF(G1436="","",VLOOKUP(G1436,ARANCEL!$B$5:$D$121,3,FALSE)*J1436)</f>
        <v>19500</v>
      </c>
      <c r="L1436" s="1229" t="s">
        <v>4612</v>
      </c>
      <c r="M1436" s="1229">
        <v>4500229945</v>
      </c>
      <c r="N1436" s="1229">
        <v>9169</v>
      </c>
      <c r="O1436" s="600"/>
    </row>
    <row r="1437" spans="1:15" s="601" customFormat="1" ht="18" customHeight="1" x14ac:dyDescent="0.25">
      <c r="A1437" s="555" t="s">
        <v>606</v>
      </c>
      <c r="B1437" s="559">
        <v>41793</v>
      </c>
      <c r="C1437" s="557" t="s">
        <v>3661</v>
      </c>
      <c r="D1437" s="555" t="s">
        <v>50</v>
      </c>
      <c r="E1437" s="558">
        <v>10204651</v>
      </c>
      <c r="F1437" s="555">
        <v>25677077</v>
      </c>
      <c r="G1437" s="555">
        <v>2704008</v>
      </c>
      <c r="H1437" s="120" t="str">
        <f>IF(G1437="","",VLOOKUP(G1437,ARANCEL!$B$5:$D$121,2,FALSE))</f>
        <v>PILAR, INSERCION O PUNTO DE APOYO CON PERNO MUÑON</v>
      </c>
      <c r="I1437" s="121" t="s">
        <v>340</v>
      </c>
      <c r="J1437" s="119">
        <v>1</v>
      </c>
      <c r="K1437" s="122">
        <f>IF(G1437="","",VLOOKUP(G1437,ARANCEL!$B$5:$D$121,3,FALSE)*J1437)</f>
        <v>32612</v>
      </c>
      <c r="L1437" s="1229" t="s">
        <v>5292</v>
      </c>
      <c r="M1437" s="1229">
        <v>4500236749</v>
      </c>
      <c r="N1437" s="1229">
        <v>9459</v>
      </c>
      <c r="O1437" s="600"/>
    </row>
    <row r="1438" spans="1:15" s="601" customFormat="1" ht="18" customHeight="1" x14ac:dyDescent="0.25">
      <c r="A1438" s="567" t="s">
        <v>305</v>
      </c>
      <c r="B1438" s="559">
        <v>41845</v>
      </c>
      <c r="C1438" s="557" t="s">
        <v>3661</v>
      </c>
      <c r="D1438" s="555" t="s">
        <v>50</v>
      </c>
      <c r="E1438" s="558">
        <v>10233159</v>
      </c>
      <c r="F1438" s="555">
        <v>25677077</v>
      </c>
      <c r="G1438" s="555">
        <v>2704008</v>
      </c>
      <c r="H1438" s="120" t="str">
        <f>IF(G1438="","",VLOOKUP(G1438,ARANCEL!$B$5:$D$121,2,FALSE))</f>
        <v>PILAR, INSERCION O PUNTO DE APOYO CON PERNO MUÑON</v>
      </c>
      <c r="I1438" s="121" t="s">
        <v>325</v>
      </c>
      <c r="J1438" s="119">
        <v>1</v>
      </c>
      <c r="K1438" s="122">
        <f>IF(G1438="","",VLOOKUP(G1438,ARANCEL!$B$5:$D$121,3,FALSE)*J1438)</f>
        <v>32612</v>
      </c>
      <c r="L1438" s="1229" t="s">
        <v>6017</v>
      </c>
      <c r="M1438" s="1229">
        <v>4500245416</v>
      </c>
      <c r="N1438" s="1229">
        <v>9805</v>
      </c>
      <c r="O1438" s="600"/>
    </row>
    <row r="1439" spans="1:15" s="599" customFormat="1" ht="18" customHeight="1" x14ac:dyDescent="0.25">
      <c r="A1439" s="555" t="s">
        <v>313</v>
      </c>
      <c r="B1439" s="559">
        <v>41877</v>
      </c>
      <c r="C1439" s="557" t="s">
        <v>3661</v>
      </c>
      <c r="D1439" s="555" t="s">
        <v>50</v>
      </c>
      <c r="E1439" s="558">
        <v>10249364</v>
      </c>
      <c r="F1439" s="555">
        <v>25677077</v>
      </c>
      <c r="G1439" s="555">
        <v>2704008</v>
      </c>
      <c r="H1439" s="120" t="str">
        <f>IF(G1439="","",VLOOKUP(G1439,ARANCEL!$B$5:$D$121,2,FALSE))</f>
        <v>PILAR, INSERCION O PUNTO DE APOYO CON PERNO MUÑON</v>
      </c>
      <c r="I1439" s="121"/>
      <c r="J1439" s="119">
        <v>1</v>
      </c>
      <c r="K1439" s="122">
        <f>IF(G1439="","",VLOOKUP(G1439,ARANCEL!$B$5:$D$121,3,FALSE)*J1439)</f>
        <v>32612</v>
      </c>
      <c r="L1439" s="1229" t="s">
        <v>6905</v>
      </c>
      <c r="M1439" s="1229">
        <v>4500251067</v>
      </c>
      <c r="N1439" s="1229" t="s">
        <v>7145</v>
      </c>
      <c r="O1439" s="598"/>
    </row>
    <row r="1440" spans="1:15" s="601" customFormat="1" ht="18" customHeight="1" x14ac:dyDescent="0.25">
      <c r="A1440" s="555" t="s">
        <v>305</v>
      </c>
      <c r="B1440" s="559">
        <v>41859</v>
      </c>
      <c r="C1440" s="557" t="s">
        <v>6335</v>
      </c>
      <c r="D1440" s="555" t="s">
        <v>50</v>
      </c>
      <c r="E1440" s="558">
        <v>10239736</v>
      </c>
      <c r="F1440" s="555">
        <v>25677077</v>
      </c>
      <c r="G1440" s="555">
        <v>2704008</v>
      </c>
      <c r="H1440" s="120" t="str">
        <f>IF(G1440="","",VLOOKUP(G1440,ARANCEL!$B$5:$D$121,2,FALSE))</f>
        <v>PILAR, INSERCION O PUNTO DE APOYO CON PERNO MUÑON</v>
      </c>
      <c r="I1440" s="121" t="s">
        <v>323</v>
      </c>
      <c r="J1440" s="119">
        <v>1</v>
      </c>
      <c r="K1440" s="122">
        <f>IF(G1440="","",VLOOKUP(G1440,ARANCEL!$B$5:$D$121,3,FALSE)*J1440)</f>
        <v>32612</v>
      </c>
      <c r="L1440" s="1229" t="s">
        <v>6905</v>
      </c>
      <c r="M1440" s="1229">
        <v>4500249664</v>
      </c>
      <c r="N1440" s="1229" t="s">
        <v>7114</v>
      </c>
      <c r="O1440" s="600"/>
    </row>
    <row r="1441" spans="1:15" s="601" customFormat="1" ht="18" customHeight="1" x14ac:dyDescent="0.25">
      <c r="A1441" s="588" t="s">
        <v>305</v>
      </c>
      <c r="B1441" s="559">
        <v>41862</v>
      </c>
      <c r="C1441" s="557" t="s">
        <v>6293</v>
      </c>
      <c r="D1441" s="555" t="s">
        <v>706</v>
      </c>
      <c r="E1441" s="558">
        <v>10238858</v>
      </c>
      <c r="F1441" s="555">
        <v>27921591</v>
      </c>
      <c r="G1441" s="555">
        <v>2708011</v>
      </c>
      <c r="H1441" s="120" t="str">
        <f>IF(G1441="","",VLOOKUP(G1441,ARANCEL!$B$5:$D$121,2,FALSE))</f>
        <v xml:space="preserve">MODELO DE ESTUDIO </v>
      </c>
      <c r="I1441" s="121" t="s">
        <v>306</v>
      </c>
      <c r="J1441" s="119">
        <v>1</v>
      </c>
      <c r="K1441" s="122">
        <f>IF(G1441="","",VLOOKUP(G1441,ARANCEL!$B$5:$D$121,3,FALSE)*J1441)</f>
        <v>1507</v>
      </c>
      <c r="L1441" s="1229" t="s">
        <v>6905</v>
      </c>
      <c r="M1441" s="1229">
        <v>4500249664</v>
      </c>
      <c r="N1441" s="1229" t="s">
        <v>7114</v>
      </c>
      <c r="O1441" s="600"/>
    </row>
    <row r="1442" spans="1:15" s="601" customFormat="1" ht="18" customHeight="1" x14ac:dyDescent="0.25">
      <c r="A1442" s="555" t="s">
        <v>305</v>
      </c>
      <c r="B1442" s="559">
        <v>41862</v>
      </c>
      <c r="C1442" s="557" t="s">
        <v>6293</v>
      </c>
      <c r="D1442" s="555" t="s">
        <v>706</v>
      </c>
      <c r="E1442" s="558">
        <v>10238858</v>
      </c>
      <c r="F1442" s="555">
        <v>27921591</v>
      </c>
      <c r="G1442" s="555">
        <v>2707001</v>
      </c>
      <c r="H1442" s="120" t="str">
        <f>IF(G1442="","",VLOOKUP(G1442,ARANCEL!$B$5:$D$121,2,FALSE))</f>
        <v xml:space="preserve">PLANO DE RELAJACION </v>
      </c>
      <c r="I1442" s="121" t="s">
        <v>306</v>
      </c>
      <c r="J1442" s="119">
        <v>1</v>
      </c>
      <c r="K1442" s="122">
        <f>IF(G1442="","",VLOOKUP(G1442,ARANCEL!$B$5:$D$121,3,FALSE)*J1442)</f>
        <v>9221</v>
      </c>
      <c r="L1442" s="1229" t="s">
        <v>6905</v>
      </c>
      <c r="M1442" s="1229">
        <v>4500249664</v>
      </c>
      <c r="N1442" s="1229" t="s">
        <v>7114</v>
      </c>
      <c r="O1442" s="600"/>
    </row>
    <row r="1443" spans="1:15" s="601" customFormat="1" ht="18" customHeight="1" x14ac:dyDescent="0.25">
      <c r="A1443" s="555" t="s">
        <v>305</v>
      </c>
      <c r="B1443" s="559">
        <v>41915</v>
      </c>
      <c r="C1443" s="557" t="s">
        <v>7387</v>
      </c>
      <c r="D1443" s="555" t="s">
        <v>727</v>
      </c>
      <c r="E1443" s="558">
        <v>10259233</v>
      </c>
      <c r="F1443" s="555">
        <v>28409910</v>
      </c>
      <c r="G1443" s="555">
        <v>2705003</v>
      </c>
      <c r="H1443" s="120" t="str">
        <f>IF(G1443="","",VLOOKUP(G1443,ARANCEL!$B$5:$D$121,2,FALSE))</f>
        <v>INCRUSTACION ESTETICA (ART-GLASS O CERAMICA)</v>
      </c>
      <c r="I1443" s="121" t="s">
        <v>335</v>
      </c>
      <c r="J1443" s="119">
        <v>1</v>
      </c>
      <c r="K1443" s="122">
        <f>IF(G1443="","",VLOOKUP(G1443,ARANCEL!$B$5:$D$121,3,FALSE)*J1443)</f>
        <v>15676</v>
      </c>
      <c r="L1443" s="1229" t="s">
        <v>7548</v>
      </c>
      <c r="M1443" s="1229">
        <v>4500255196</v>
      </c>
      <c r="N1443" s="1229" t="s">
        <v>7565</v>
      </c>
      <c r="O1443" s="600"/>
    </row>
    <row r="1444" spans="1:15" s="601" customFormat="1" ht="18" customHeight="1" x14ac:dyDescent="0.25">
      <c r="A1444" s="555" t="s">
        <v>305</v>
      </c>
      <c r="B1444" s="559">
        <v>41785</v>
      </c>
      <c r="C1444" s="557" t="s">
        <v>4699</v>
      </c>
      <c r="D1444" s="555" t="s">
        <v>55</v>
      </c>
      <c r="E1444" s="558">
        <v>10201410</v>
      </c>
      <c r="F1444" s="555">
        <v>25540852</v>
      </c>
      <c r="G1444" s="555">
        <v>2704003</v>
      </c>
      <c r="H1444" s="120" t="str">
        <f>IF(G1444="","",VLOOKUP(G1444,ARANCEL!$B$5:$D$121,2,FALSE))</f>
        <v xml:space="preserve">CORONA PERIFERICA CON PERNO MUÑON COLADO </v>
      </c>
      <c r="I1444" s="121" t="s">
        <v>671</v>
      </c>
      <c r="J1444" s="119">
        <v>1</v>
      </c>
      <c r="K1444" s="122">
        <f>IF(G1444="","",VLOOKUP(G1444,ARANCEL!$B$5:$D$121,3,FALSE)*J1444)</f>
        <v>32612</v>
      </c>
      <c r="L1444" s="1229" t="s">
        <v>5292</v>
      </c>
      <c r="M1444" s="1229">
        <v>4500235335</v>
      </c>
      <c r="N1444" s="1229">
        <v>9392</v>
      </c>
      <c r="O1444" s="600"/>
    </row>
    <row r="1445" spans="1:15" s="542" customFormat="1" ht="18" customHeight="1" x14ac:dyDescent="0.25">
      <c r="A1445" s="255" t="s">
        <v>305</v>
      </c>
      <c r="B1445" s="254">
        <v>41976</v>
      </c>
      <c r="C1445" s="257" t="s">
        <v>8643</v>
      </c>
      <c r="D1445" s="255" t="s">
        <v>1082</v>
      </c>
      <c r="E1445" s="258">
        <v>10289349</v>
      </c>
      <c r="F1445" s="255">
        <v>29185784</v>
      </c>
      <c r="G1445" s="255">
        <v>2708011</v>
      </c>
      <c r="H1445" s="120" t="str">
        <f>IF(G1445="","",VLOOKUP(G1445,ARANCEL!$B$5:$D$121,2,FALSE))</f>
        <v xml:space="preserve">MODELO DE ESTUDIO </v>
      </c>
      <c r="I1445" s="121" t="s">
        <v>347</v>
      </c>
      <c r="J1445" s="119">
        <v>1</v>
      </c>
      <c r="K1445" s="122">
        <f>IF(G1445="","",VLOOKUP(G1445,ARANCEL!$B$5:$D$121,3,FALSE)*J1445)</f>
        <v>1507</v>
      </c>
      <c r="L1445" s="1349" t="s">
        <v>9431</v>
      </c>
      <c r="M1445" s="1349">
        <v>4500269103</v>
      </c>
      <c r="N1445" s="1349" t="s">
        <v>9457</v>
      </c>
      <c r="O1445" s="541"/>
    </row>
    <row r="1446" spans="1:15" s="542" customFormat="1" ht="18" customHeight="1" x14ac:dyDescent="0.25">
      <c r="A1446" s="255" t="s">
        <v>305</v>
      </c>
      <c r="B1446" s="254">
        <v>41654</v>
      </c>
      <c r="C1446" s="257" t="s">
        <v>1008</v>
      </c>
      <c r="D1446" s="255" t="s">
        <v>49</v>
      </c>
      <c r="E1446" s="258">
        <v>10169334</v>
      </c>
      <c r="F1446" s="255">
        <v>23732248</v>
      </c>
      <c r="G1446" s="255">
        <v>2705003</v>
      </c>
      <c r="H1446" s="120" t="str">
        <f>IF(G1446="","",VLOOKUP(G1446,ARANCEL!$B$5:$D$121,2,FALSE))</f>
        <v>INCRUSTACION ESTETICA (ART-GLASS O CERAMICA)</v>
      </c>
      <c r="I1446" s="121" t="s">
        <v>318</v>
      </c>
      <c r="J1446" s="119">
        <v>1</v>
      </c>
      <c r="K1446" s="122">
        <f>IF(G1446="","",VLOOKUP(G1446,ARANCEL!$B$5:$D$121,3,FALSE)*J1446)</f>
        <v>15676</v>
      </c>
      <c r="L1446" s="1229" t="s">
        <v>2842</v>
      </c>
      <c r="M1446" s="1229">
        <v>4500216186</v>
      </c>
      <c r="N1446" s="1229">
        <v>8381</v>
      </c>
      <c r="O1446" s="541"/>
    </row>
    <row r="1447" spans="1:15" s="565" customFormat="1" ht="16.5" customHeight="1" x14ac:dyDescent="0.25">
      <c r="A1447" s="555" t="s">
        <v>305</v>
      </c>
      <c r="B1447" s="559">
        <v>41667</v>
      </c>
      <c r="C1447" s="118" t="s">
        <v>1008</v>
      </c>
      <c r="D1447" s="119" t="s">
        <v>50</v>
      </c>
      <c r="E1447" s="162">
        <v>10170871</v>
      </c>
      <c r="F1447" s="119">
        <v>24828770</v>
      </c>
      <c r="G1447" s="555">
        <v>2704005</v>
      </c>
      <c r="H1447" s="120" t="str">
        <f>IF(G1447="","",VLOOKUP(G1447,ARANCEL!$B$5:$D$121,2,FALSE))</f>
        <v>PROVISORIO</v>
      </c>
      <c r="I1447" s="121" t="s">
        <v>643</v>
      </c>
      <c r="J1447" s="119">
        <v>1</v>
      </c>
      <c r="K1447" s="122">
        <f>IF(G1447="","",VLOOKUP(G1447,ARANCEL!$B$5:$D$121,3,FALSE)*J1447)</f>
        <v>3250</v>
      </c>
      <c r="L1447" s="1229" t="s">
        <v>2842</v>
      </c>
      <c r="M1447" s="1229">
        <v>4500216197</v>
      </c>
      <c r="N1447" s="1229">
        <v>8385</v>
      </c>
      <c r="O1447" s="564"/>
    </row>
    <row r="1448" spans="1:15" s="569" customFormat="1" ht="21" customHeight="1" x14ac:dyDescent="0.25">
      <c r="A1448" s="555" t="s">
        <v>305</v>
      </c>
      <c r="B1448" s="559">
        <v>41705</v>
      </c>
      <c r="C1448" s="118" t="s">
        <v>1008</v>
      </c>
      <c r="D1448" s="119" t="s">
        <v>50</v>
      </c>
      <c r="E1448" s="162">
        <v>10180661</v>
      </c>
      <c r="F1448" s="119">
        <v>24828770</v>
      </c>
      <c r="G1448" s="555">
        <v>2704003</v>
      </c>
      <c r="H1448" s="120" t="str">
        <f>IF(G1448="","",VLOOKUP(G1448,ARANCEL!$B$5:$D$121,2,FALSE))</f>
        <v xml:space="preserve">CORONA PERIFERICA CON PERNO MUÑON COLADO </v>
      </c>
      <c r="I1448" s="121" t="s">
        <v>643</v>
      </c>
      <c r="J1448" s="119">
        <v>1</v>
      </c>
      <c r="K1448" s="122">
        <f>IF(G1448="","",VLOOKUP(G1448,ARANCEL!$B$5:$D$121,3,FALSE)*J1448)</f>
        <v>32612</v>
      </c>
      <c r="L1448" s="1229" t="s">
        <v>3058</v>
      </c>
      <c r="M1448" s="1229">
        <v>4500225618</v>
      </c>
      <c r="N1448" s="1229">
        <v>8902</v>
      </c>
      <c r="O1448" s="568"/>
    </row>
    <row r="1449" spans="1:15" s="601" customFormat="1" ht="18" customHeight="1" x14ac:dyDescent="0.25">
      <c r="A1449" s="555" t="s">
        <v>606</v>
      </c>
      <c r="B1449" s="556">
        <v>42025</v>
      </c>
      <c r="C1449" s="557" t="s">
        <v>9627</v>
      </c>
      <c r="D1449" s="555" t="s">
        <v>52</v>
      </c>
      <c r="E1449" s="558">
        <v>10312036</v>
      </c>
      <c r="F1449" s="555">
        <v>30481595</v>
      </c>
      <c r="G1449" s="555">
        <v>2704003</v>
      </c>
      <c r="H1449" s="120" t="str">
        <f>IF(G1449="","",VLOOKUP(G1449,ARANCEL!$B$5:$D$121,2,FALSE))</f>
        <v xml:space="preserve">CORONA PERIFERICA CON PERNO MUÑON COLADO </v>
      </c>
      <c r="I1449" s="121" t="s">
        <v>317</v>
      </c>
      <c r="J1449" s="119">
        <v>1</v>
      </c>
      <c r="K1449" s="122">
        <f>IF(G1449="","",VLOOKUP(G1449,ARANCEL!$B$5:$D$121,3,FALSE)*J1449)</f>
        <v>32612</v>
      </c>
      <c r="L1449" s="1235" t="str">
        <f>IF(E1449="","","IMPAGO")</f>
        <v>IMPAGO</v>
      </c>
      <c r="M1449" s="1235" t="str">
        <f>IF(L1449="IMPAGO","SIN O.C.","")</f>
        <v>SIN O.C.</v>
      </c>
      <c r="N1449" s="1235" t="str">
        <f>IF(L1449="IMPAGO","SIN FACT.","")</f>
        <v>SIN FACT.</v>
      </c>
      <c r="O1449" s="600"/>
    </row>
    <row r="1450" spans="1:15" s="604" customFormat="1" ht="18" customHeight="1" x14ac:dyDescent="0.25">
      <c r="A1450" s="555" t="s">
        <v>305</v>
      </c>
      <c r="B1450" s="559">
        <v>41767</v>
      </c>
      <c r="C1450" s="557" t="s">
        <v>4382</v>
      </c>
      <c r="D1450" s="555" t="s">
        <v>50</v>
      </c>
      <c r="E1450" s="558">
        <v>10194831</v>
      </c>
      <c r="F1450" s="555">
        <v>26377438</v>
      </c>
      <c r="G1450" s="555">
        <v>2704005</v>
      </c>
      <c r="H1450" s="120" t="str">
        <f>IF(G1450="","",VLOOKUP(G1450,ARANCEL!$B$5:$D$121,2,FALSE))</f>
        <v>PROVISORIO</v>
      </c>
      <c r="I1450" s="121" t="s">
        <v>337</v>
      </c>
      <c r="J1450" s="119">
        <v>1</v>
      </c>
      <c r="K1450" s="122">
        <f>IF(G1450="","",VLOOKUP(G1450,ARANCEL!$B$5:$D$121,3,FALSE)*J1450)</f>
        <v>3250</v>
      </c>
      <c r="L1450" s="1229" t="s">
        <v>5292</v>
      </c>
      <c r="M1450" s="1229">
        <v>4500235340</v>
      </c>
      <c r="N1450" s="1229">
        <v>9394</v>
      </c>
      <c r="O1450" s="603"/>
    </row>
    <row r="1451" spans="1:15" s="604" customFormat="1" ht="18" customHeight="1" x14ac:dyDescent="0.25">
      <c r="A1451" s="588" t="s">
        <v>305</v>
      </c>
      <c r="B1451" s="559">
        <v>41794</v>
      </c>
      <c r="C1451" s="557" t="s">
        <v>4382</v>
      </c>
      <c r="D1451" s="555" t="s">
        <v>50</v>
      </c>
      <c r="E1451" s="558">
        <v>10205458</v>
      </c>
      <c r="F1451" s="555">
        <v>26327438</v>
      </c>
      <c r="G1451" s="555">
        <v>2704003</v>
      </c>
      <c r="H1451" s="120" t="str">
        <f>IF(G1451="","",VLOOKUP(G1451,ARANCEL!$B$5:$D$121,2,FALSE))</f>
        <v xml:space="preserve">CORONA PERIFERICA CON PERNO MUÑON COLADO </v>
      </c>
      <c r="I1451" s="121" t="s">
        <v>337</v>
      </c>
      <c r="J1451" s="119">
        <v>1</v>
      </c>
      <c r="K1451" s="122">
        <f>IF(G1451="","",VLOOKUP(G1451,ARANCEL!$B$5:$D$121,3,FALSE)*J1451)</f>
        <v>32612</v>
      </c>
      <c r="L1451" s="1229" t="s">
        <v>5292</v>
      </c>
      <c r="M1451" s="1229">
        <v>4500236749</v>
      </c>
      <c r="N1451" s="1229">
        <v>9459</v>
      </c>
      <c r="O1451" s="603"/>
    </row>
    <row r="1452" spans="1:15" s="604" customFormat="1" ht="18" customHeight="1" x14ac:dyDescent="0.25">
      <c r="A1452" s="555" t="s">
        <v>305</v>
      </c>
      <c r="B1452" s="559">
        <v>41911</v>
      </c>
      <c r="C1452" s="557" t="s">
        <v>9301</v>
      </c>
      <c r="D1452" s="555" t="s">
        <v>2193</v>
      </c>
      <c r="E1452" s="558">
        <v>10258430</v>
      </c>
      <c r="F1452" s="555">
        <v>28646794</v>
      </c>
      <c r="G1452" s="555">
        <v>2705003</v>
      </c>
      <c r="H1452" s="120" t="str">
        <f>IF(G1452="","",VLOOKUP(G1452,ARANCEL!$B$5:$D$121,2,FALSE))</f>
        <v>INCRUSTACION ESTETICA (ART-GLASS O CERAMICA)</v>
      </c>
      <c r="I1452" s="121" t="s">
        <v>312</v>
      </c>
      <c r="J1452" s="119">
        <v>1</v>
      </c>
      <c r="K1452" s="122">
        <f>IF(G1452="","",VLOOKUP(G1452,ARANCEL!$B$5:$D$121,3,FALSE)*J1452)</f>
        <v>15676</v>
      </c>
      <c r="L1452" s="1235" t="str">
        <f>IF(E1452="","","IMPAGO")</f>
        <v>IMPAGO</v>
      </c>
      <c r="M1452" s="1235" t="str">
        <f>IF(L1452="IMPAGO","SIN O.C.","")</f>
        <v>SIN O.C.</v>
      </c>
      <c r="N1452" s="1235" t="str">
        <f>IF(L1452="IMPAGO","SIN FACT.","")</f>
        <v>SIN FACT.</v>
      </c>
      <c r="O1452" s="603"/>
    </row>
    <row r="1453" spans="1:15" s="604" customFormat="1" ht="18" customHeight="1" x14ac:dyDescent="0.25">
      <c r="A1453" s="555" t="s">
        <v>305</v>
      </c>
      <c r="B1453" s="559">
        <v>41712</v>
      </c>
      <c r="C1453" s="557" t="s">
        <v>3337</v>
      </c>
      <c r="D1453" s="555" t="s">
        <v>53</v>
      </c>
      <c r="E1453" s="558">
        <v>10181059</v>
      </c>
      <c r="F1453" s="555">
        <v>25292231</v>
      </c>
      <c r="G1453" s="555">
        <v>2704005</v>
      </c>
      <c r="H1453" s="120" t="str">
        <f>IF(G1453="","",VLOOKUP(G1453,ARANCEL!$B$5:$D$121,2,FALSE))</f>
        <v>PROVISORIO</v>
      </c>
      <c r="I1453" s="121" t="s">
        <v>754</v>
      </c>
      <c r="J1453" s="119">
        <v>2</v>
      </c>
      <c r="K1453" s="122">
        <f>IF(G1453="","",VLOOKUP(G1453,ARANCEL!$B$5:$D$121,3,FALSE)*J1453)</f>
        <v>6500</v>
      </c>
      <c r="L1453" s="1229" t="s">
        <v>3058</v>
      </c>
      <c r="M1453" s="1229">
        <v>4500225620</v>
      </c>
      <c r="N1453" s="1229">
        <v>8905</v>
      </c>
      <c r="O1453" s="603"/>
    </row>
    <row r="1454" spans="1:15" s="604" customFormat="1" ht="18" customHeight="1" x14ac:dyDescent="0.25">
      <c r="A1454" s="555" t="s">
        <v>305</v>
      </c>
      <c r="B1454" s="559">
        <v>41712</v>
      </c>
      <c r="C1454" s="557" t="s">
        <v>3337</v>
      </c>
      <c r="D1454" s="555" t="s">
        <v>53</v>
      </c>
      <c r="E1454" s="558">
        <v>10181059</v>
      </c>
      <c r="F1454" s="555">
        <v>25292990</v>
      </c>
      <c r="G1454" s="555">
        <v>2704013</v>
      </c>
      <c r="H1454" s="120" t="str">
        <f>IF(G1454="","",VLOOKUP(G1454,ARANCEL!$B$5:$D$121,2,FALSE))</f>
        <v>PROVISORIO (POR PIEZA)</v>
      </c>
      <c r="I1454" s="121" t="s">
        <v>3443</v>
      </c>
      <c r="J1454" s="119">
        <v>3</v>
      </c>
      <c r="K1454" s="122">
        <f>IF(G1454="","",VLOOKUP(G1454,ARANCEL!$B$5:$D$121,3,FALSE)*J1454)</f>
        <v>9750</v>
      </c>
      <c r="L1454" s="1229" t="s">
        <v>3058</v>
      </c>
      <c r="M1454" s="1229">
        <v>4500225622</v>
      </c>
      <c r="N1454" s="1229">
        <v>8907</v>
      </c>
      <c r="O1454" s="603"/>
    </row>
    <row r="1455" spans="1:15" s="604" customFormat="1" ht="18" customHeight="1" x14ac:dyDescent="0.25">
      <c r="A1455" s="555" t="s">
        <v>305</v>
      </c>
      <c r="B1455" s="559">
        <v>41743</v>
      </c>
      <c r="C1455" s="557" t="s">
        <v>3337</v>
      </c>
      <c r="D1455" s="555" t="s">
        <v>53</v>
      </c>
      <c r="E1455" s="558">
        <v>10187839</v>
      </c>
      <c r="F1455" s="555">
        <v>25292231</v>
      </c>
      <c r="G1455" s="555">
        <v>2704006</v>
      </c>
      <c r="H1455" s="120" t="str">
        <f>IF(G1455="","",VLOOKUP(G1455,ARANCEL!$B$5:$D$121,2,FALSE))</f>
        <v xml:space="preserve">CERAMICA ALUMINOSA ANTERIOR O POSTERIOR </v>
      </c>
      <c r="I1455" s="121" t="s">
        <v>613</v>
      </c>
      <c r="J1455" s="119">
        <v>2</v>
      </c>
      <c r="K1455" s="122">
        <f>IF(G1455="","",VLOOKUP(G1455,ARANCEL!$B$5:$D$121,3,FALSE)*J1455)</f>
        <v>62974</v>
      </c>
      <c r="L1455" s="1229" t="s">
        <v>4612</v>
      </c>
      <c r="M1455" s="1229">
        <v>4500229947</v>
      </c>
      <c r="N1455" s="1229">
        <v>9171</v>
      </c>
      <c r="O1455" s="603"/>
    </row>
    <row r="1456" spans="1:15" s="601" customFormat="1" ht="18" customHeight="1" x14ac:dyDescent="0.25">
      <c r="A1456" s="555" t="s">
        <v>305</v>
      </c>
      <c r="B1456" s="559">
        <v>41821</v>
      </c>
      <c r="C1456" s="557" t="s">
        <v>5439</v>
      </c>
      <c r="D1456" s="555" t="s">
        <v>2193</v>
      </c>
      <c r="E1456" s="558">
        <v>10218727</v>
      </c>
      <c r="F1456" s="555">
        <v>27079381</v>
      </c>
      <c r="G1456" s="555">
        <v>2704005</v>
      </c>
      <c r="H1456" s="120" t="str">
        <f>IF(G1456="","",VLOOKUP(G1456,ARANCEL!$B$5:$D$121,2,FALSE))</f>
        <v>PROVISORIO</v>
      </c>
      <c r="I1456" s="121" t="s">
        <v>752</v>
      </c>
      <c r="J1456" s="119">
        <v>2</v>
      </c>
      <c r="K1456" s="122">
        <f>IF(G1456="","",VLOOKUP(G1456,ARANCEL!$B$5:$D$121,3,FALSE)*J1456)</f>
        <v>6500</v>
      </c>
      <c r="L1456" s="1229" t="s">
        <v>5742</v>
      </c>
      <c r="M1456" s="1229">
        <v>4500241285</v>
      </c>
      <c r="N1456" s="1229" t="s">
        <v>5763</v>
      </c>
      <c r="O1456" s="600"/>
    </row>
    <row r="1457" spans="1:15" s="601" customFormat="1" ht="18" customHeight="1" x14ac:dyDescent="0.25">
      <c r="A1457" s="555" t="s">
        <v>606</v>
      </c>
      <c r="B1457" s="559">
        <v>41855</v>
      </c>
      <c r="C1457" s="557" t="s">
        <v>5439</v>
      </c>
      <c r="D1457" s="555" t="s">
        <v>2193</v>
      </c>
      <c r="E1457" s="558">
        <v>10237434</v>
      </c>
      <c r="F1457" s="555">
        <v>27079381</v>
      </c>
      <c r="G1457" s="555">
        <v>2704003</v>
      </c>
      <c r="H1457" s="120" t="str">
        <f>IF(G1457="","",VLOOKUP(G1457,ARANCEL!$B$5:$D$121,2,FALSE))</f>
        <v xml:space="preserve">CORONA PERIFERICA CON PERNO MUÑON COLADO </v>
      </c>
      <c r="I1457" s="121" t="s">
        <v>5856</v>
      </c>
      <c r="J1457" s="119">
        <v>2</v>
      </c>
      <c r="K1457" s="122">
        <f>IF(G1457="","",VLOOKUP(G1457,ARANCEL!$B$5:$D$121,3,FALSE)*J1457)</f>
        <v>65224</v>
      </c>
      <c r="L1457" s="1229" t="s">
        <v>6905</v>
      </c>
      <c r="M1457" s="1229">
        <v>4500249664</v>
      </c>
      <c r="N1457" s="1229" t="s">
        <v>7114</v>
      </c>
      <c r="O1457" s="600"/>
    </row>
    <row r="1458" spans="1:15" s="601" customFormat="1" ht="18" customHeight="1" x14ac:dyDescent="0.25">
      <c r="A1458" s="555" t="s">
        <v>305</v>
      </c>
      <c r="B1458" s="559">
        <v>41802</v>
      </c>
      <c r="C1458" s="557" t="s">
        <v>5103</v>
      </c>
      <c r="D1458" s="555" t="s">
        <v>58</v>
      </c>
      <c r="E1458" s="558">
        <v>10210218</v>
      </c>
      <c r="F1458" s="555">
        <v>26928565</v>
      </c>
      <c r="G1458" s="555">
        <v>2704005</v>
      </c>
      <c r="H1458" s="120" t="str">
        <f>IF(G1458="","",VLOOKUP(G1458,ARANCEL!$B$5:$D$121,2,FALSE))</f>
        <v>PROVISORIO</v>
      </c>
      <c r="I1458" s="121" t="s">
        <v>337</v>
      </c>
      <c r="J1458" s="119">
        <v>1</v>
      </c>
      <c r="K1458" s="122">
        <f>IF(G1458="","",VLOOKUP(G1458,ARANCEL!$B$5:$D$121,3,FALSE)*J1458)</f>
        <v>3250</v>
      </c>
      <c r="L1458" s="1229" t="s">
        <v>5742</v>
      </c>
      <c r="M1458" s="1229">
        <v>4500239309</v>
      </c>
      <c r="N1458" s="1229" t="s">
        <v>5749</v>
      </c>
      <c r="O1458" s="600"/>
    </row>
    <row r="1459" spans="1:15" s="601" customFormat="1" ht="18" customHeight="1" x14ac:dyDescent="0.25">
      <c r="A1459" s="555" t="s">
        <v>305</v>
      </c>
      <c r="B1459" s="559">
        <v>41808</v>
      </c>
      <c r="C1459" s="557" t="s">
        <v>5103</v>
      </c>
      <c r="D1459" s="555" t="s">
        <v>58</v>
      </c>
      <c r="E1459" s="558">
        <v>10212307</v>
      </c>
      <c r="F1459" s="555">
        <v>26928565</v>
      </c>
      <c r="G1459" s="555">
        <v>2704003</v>
      </c>
      <c r="H1459" s="120" t="str">
        <f>IF(G1459="","",VLOOKUP(G1459,ARANCEL!$B$5:$D$121,2,FALSE))</f>
        <v xml:space="preserve">CORONA PERIFERICA CON PERNO MUÑON COLADO </v>
      </c>
      <c r="I1459" s="121" t="s">
        <v>337</v>
      </c>
      <c r="J1459" s="119">
        <v>1</v>
      </c>
      <c r="K1459" s="122">
        <f>IF(G1459="","",VLOOKUP(G1459,ARANCEL!$B$5:$D$121,3,FALSE)*J1459)</f>
        <v>32612</v>
      </c>
      <c r="L1459" s="1229" t="s">
        <v>5742</v>
      </c>
      <c r="M1459" s="1229">
        <v>4500239309</v>
      </c>
      <c r="N1459" s="1229" t="s">
        <v>5749</v>
      </c>
      <c r="O1459" s="600"/>
    </row>
    <row r="1460" spans="1:15" s="601" customFormat="1" ht="18" customHeight="1" x14ac:dyDescent="0.25">
      <c r="A1460" s="555" t="s">
        <v>305</v>
      </c>
      <c r="B1460" s="559">
        <v>41738</v>
      </c>
      <c r="C1460" s="557" t="s">
        <v>874</v>
      </c>
      <c r="D1460" s="555" t="s">
        <v>54</v>
      </c>
      <c r="E1460" s="558">
        <v>10187127</v>
      </c>
      <c r="F1460" s="555">
        <v>25734587</v>
      </c>
      <c r="G1460" s="555">
        <v>2704005</v>
      </c>
      <c r="H1460" s="120" t="str">
        <f>IF(G1460="","",VLOOKUP(G1460,ARANCEL!$B$5:$D$121,2,FALSE))</f>
        <v>PROVISORIO</v>
      </c>
      <c r="I1460" s="121" t="s">
        <v>2411</v>
      </c>
      <c r="J1460" s="119">
        <v>4</v>
      </c>
      <c r="K1460" s="122">
        <f>IF(G1460="","",VLOOKUP(G1460,ARANCEL!$B$5:$D$121,3,FALSE)*J1460)</f>
        <v>13000</v>
      </c>
      <c r="L1460" s="1229" t="s">
        <v>4612</v>
      </c>
      <c r="M1460" s="1229">
        <v>4500229947</v>
      </c>
      <c r="N1460" s="1229">
        <v>9171</v>
      </c>
      <c r="O1460" s="600"/>
    </row>
    <row r="1461" spans="1:15" s="601" customFormat="1" ht="18" customHeight="1" x14ac:dyDescent="0.25">
      <c r="A1461" s="555" t="s">
        <v>305</v>
      </c>
      <c r="B1461" s="559">
        <v>41786</v>
      </c>
      <c r="C1461" s="557" t="s">
        <v>874</v>
      </c>
      <c r="D1461" s="555" t="s">
        <v>54</v>
      </c>
      <c r="E1461" s="558">
        <v>10201411</v>
      </c>
      <c r="F1461" s="555">
        <v>25734587</v>
      </c>
      <c r="G1461" s="555">
        <v>2704009</v>
      </c>
      <c r="H1461" s="120" t="str">
        <f>IF(G1461="","",VLOOKUP(G1461,ARANCEL!$B$5:$D$121,2,FALSE))</f>
        <v>PILAR, INSERCION O PUNTO DE APOYO CON PERNO MUÑON PLATA-PALADIO</v>
      </c>
      <c r="I1461" s="121" t="s">
        <v>3860</v>
      </c>
      <c r="J1461" s="119">
        <v>2</v>
      </c>
      <c r="K1461" s="122">
        <f>IF(G1461="","",VLOOKUP(G1461,ARANCEL!$B$5:$D$121,3,FALSE)*J1461)</f>
        <v>85466</v>
      </c>
      <c r="L1461" s="1229" t="s">
        <v>5292</v>
      </c>
      <c r="M1461" s="1229">
        <v>4500235335</v>
      </c>
      <c r="N1461" s="1229">
        <v>9392</v>
      </c>
      <c r="O1461" s="600"/>
    </row>
    <row r="1462" spans="1:15" s="604" customFormat="1" ht="18" customHeight="1" x14ac:dyDescent="0.25">
      <c r="A1462" s="555" t="s">
        <v>305</v>
      </c>
      <c r="B1462" s="559">
        <v>41786</v>
      </c>
      <c r="C1462" s="557" t="s">
        <v>874</v>
      </c>
      <c r="D1462" s="555" t="s">
        <v>54</v>
      </c>
      <c r="E1462" s="558">
        <v>10201411</v>
      </c>
      <c r="F1462" s="555">
        <v>25734587</v>
      </c>
      <c r="G1462" s="555">
        <v>2704012</v>
      </c>
      <c r="H1462" s="120" t="str">
        <f>IF(G1462="","",VLOOKUP(G1462,ARANCEL!$B$5:$D$121,2,FALSE))</f>
        <v xml:space="preserve">INTERMEDIARIO O PONTICO </v>
      </c>
      <c r="I1462" s="121" t="s">
        <v>756</v>
      </c>
      <c r="J1462" s="119">
        <v>2</v>
      </c>
      <c r="K1462" s="122">
        <f>IF(G1462="","",VLOOKUP(G1462,ARANCEL!$B$5:$D$121,3,FALSE)*J1462)</f>
        <v>50244</v>
      </c>
      <c r="L1462" s="1229" t="s">
        <v>5292</v>
      </c>
      <c r="M1462" s="1229">
        <v>4500235335</v>
      </c>
      <c r="N1462" s="1229">
        <v>9392</v>
      </c>
      <c r="O1462" s="603"/>
    </row>
    <row r="1463" spans="1:15" s="611" customFormat="1" ht="18" customHeight="1" x14ac:dyDescent="0.25">
      <c r="A1463" s="555" t="s">
        <v>305</v>
      </c>
      <c r="B1463" s="559">
        <v>41824</v>
      </c>
      <c r="C1463" s="557" t="s">
        <v>874</v>
      </c>
      <c r="D1463" s="555" t="s">
        <v>54</v>
      </c>
      <c r="E1463" s="558">
        <v>10221528</v>
      </c>
      <c r="F1463" s="555">
        <v>27316638</v>
      </c>
      <c r="G1463" s="606">
        <v>2704005</v>
      </c>
      <c r="H1463" s="120" t="str">
        <f>IF(G1463="","",VLOOKUP(G1463,ARANCEL!$B$5:$D$121,2,FALSE))</f>
        <v>PROVISORIO</v>
      </c>
      <c r="I1463" s="121" t="s">
        <v>661</v>
      </c>
      <c r="J1463" s="119">
        <v>1</v>
      </c>
      <c r="K1463" s="122">
        <f>IF(G1463="","",VLOOKUP(G1463,ARANCEL!$B$5:$D$121,3,FALSE)*J1463)</f>
        <v>3250</v>
      </c>
      <c r="L1463" s="1229" t="s">
        <v>6017</v>
      </c>
      <c r="M1463" s="1229">
        <v>4500243244</v>
      </c>
      <c r="N1463" s="1229">
        <v>9785</v>
      </c>
      <c r="O1463" s="610"/>
    </row>
    <row r="1464" spans="1:15" s="611" customFormat="1" ht="18" customHeight="1" x14ac:dyDescent="0.25">
      <c r="A1464" s="606" t="s">
        <v>305</v>
      </c>
      <c r="B1464" s="614">
        <v>41837</v>
      </c>
      <c r="C1464" s="607" t="s">
        <v>874</v>
      </c>
      <c r="D1464" s="606" t="s">
        <v>54</v>
      </c>
      <c r="E1464" s="608">
        <v>10226306</v>
      </c>
      <c r="F1464" s="606">
        <v>27316638</v>
      </c>
      <c r="G1464" s="606">
        <v>2704003</v>
      </c>
      <c r="H1464" s="120" t="str">
        <f>IF(G1464="","",VLOOKUP(G1464,ARANCEL!$B$5:$D$121,2,FALSE))</f>
        <v xml:space="preserve">CORONA PERIFERICA CON PERNO MUÑON COLADO </v>
      </c>
      <c r="I1464" s="121" t="s">
        <v>661</v>
      </c>
      <c r="J1464" s="119">
        <v>1</v>
      </c>
      <c r="K1464" s="122">
        <f>IF(G1464="","",VLOOKUP(G1464,ARANCEL!$B$5:$D$121,3,FALSE)*J1464)</f>
        <v>32612</v>
      </c>
      <c r="L1464" s="1229" t="s">
        <v>6017</v>
      </c>
      <c r="M1464" s="1229">
        <v>4500243244</v>
      </c>
      <c r="N1464" s="1229">
        <v>9785</v>
      </c>
      <c r="O1464" s="610"/>
    </row>
    <row r="1465" spans="1:15" s="611" customFormat="1" ht="18" customHeight="1" x14ac:dyDescent="0.25">
      <c r="A1465" s="606" t="s">
        <v>305</v>
      </c>
      <c r="B1465" s="614">
        <v>41865</v>
      </c>
      <c r="C1465" s="607" t="s">
        <v>6383</v>
      </c>
      <c r="D1465" s="606" t="s">
        <v>995</v>
      </c>
      <c r="E1465" s="608">
        <v>10241770</v>
      </c>
      <c r="F1465" s="606">
        <v>27909893</v>
      </c>
      <c r="G1465" s="606">
        <v>2704005</v>
      </c>
      <c r="H1465" s="120" t="str">
        <f>IF(G1465="","",VLOOKUP(G1465,ARANCEL!$B$5:$D$121,2,FALSE))</f>
        <v>PROVISORIO</v>
      </c>
      <c r="I1465" s="121" t="s">
        <v>324</v>
      </c>
      <c r="J1465" s="119">
        <v>1</v>
      </c>
      <c r="K1465" s="122">
        <f>IF(G1465="","",VLOOKUP(G1465,ARANCEL!$B$5:$D$121,3,FALSE)*J1465)</f>
        <v>3250</v>
      </c>
      <c r="L1465" s="1229" t="s">
        <v>6905</v>
      </c>
      <c r="M1465" s="1229">
        <v>4500249664</v>
      </c>
      <c r="N1465" s="1229" t="s">
        <v>7114</v>
      </c>
      <c r="O1465" s="610"/>
    </row>
    <row r="1466" spans="1:15" s="611" customFormat="1" ht="18" customHeight="1" x14ac:dyDescent="0.25">
      <c r="A1466" s="606" t="s">
        <v>305</v>
      </c>
      <c r="B1466" s="614">
        <v>41873</v>
      </c>
      <c r="C1466" s="607" t="s">
        <v>6383</v>
      </c>
      <c r="D1466" s="606" t="s">
        <v>995</v>
      </c>
      <c r="E1466" s="608">
        <v>10245419</v>
      </c>
      <c r="F1466" s="606">
        <v>27909893</v>
      </c>
      <c r="G1466" s="606">
        <v>2704003</v>
      </c>
      <c r="H1466" s="120" t="str">
        <f>IF(G1466="","",VLOOKUP(G1466,ARANCEL!$B$5:$D$121,2,FALSE))</f>
        <v xml:space="preserve">CORONA PERIFERICA CON PERNO MUÑON COLADO </v>
      </c>
      <c r="I1466" s="121" t="s">
        <v>324</v>
      </c>
      <c r="J1466" s="119">
        <v>1</v>
      </c>
      <c r="K1466" s="122">
        <f>IF(G1466="","",VLOOKUP(G1466,ARANCEL!$B$5:$D$121,3,FALSE)*J1466)</f>
        <v>32612</v>
      </c>
      <c r="L1466" s="1229" t="s">
        <v>6905</v>
      </c>
      <c r="M1466" s="1229">
        <v>4500249664</v>
      </c>
      <c r="N1466" s="1229" t="s">
        <v>7114</v>
      </c>
      <c r="O1466" s="610"/>
    </row>
    <row r="1467" spans="1:15" s="604" customFormat="1" ht="18" customHeight="1" x14ac:dyDescent="0.25">
      <c r="A1467" s="606" t="s">
        <v>305</v>
      </c>
      <c r="B1467" s="614">
        <v>41978</v>
      </c>
      <c r="C1467" s="607" t="s">
        <v>6383</v>
      </c>
      <c r="D1467" s="606" t="s">
        <v>5102</v>
      </c>
      <c r="E1467" s="608">
        <v>10291193</v>
      </c>
      <c r="F1467" s="606">
        <v>29821060</v>
      </c>
      <c r="G1467" s="555">
        <v>2704003</v>
      </c>
      <c r="H1467" s="120" t="str">
        <f>IF(G1467="","",VLOOKUP(G1467,ARANCEL!$B$5:$D$121,2,FALSE))</f>
        <v xml:space="preserve">CORONA PERIFERICA CON PERNO MUÑON COLADO </v>
      </c>
      <c r="I1467" s="121" t="s">
        <v>326</v>
      </c>
      <c r="J1467" s="119">
        <v>1</v>
      </c>
      <c r="K1467" s="122">
        <f>IF(G1467="","",VLOOKUP(G1467,ARANCEL!$B$5:$D$121,3,FALSE)*J1467)</f>
        <v>32612</v>
      </c>
      <c r="L1467" s="1349" t="s">
        <v>9431</v>
      </c>
      <c r="M1467" s="1349">
        <v>4500269103</v>
      </c>
      <c r="N1467" s="1349" t="s">
        <v>9457</v>
      </c>
      <c r="O1467" s="603"/>
    </row>
    <row r="1468" spans="1:15" s="604" customFormat="1" ht="18" customHeight="1" x14ac:dyDescent="0.25">
      <c r="A1468" s="555" t="s">
        <v>305</v>
      </c>
      <c r="B1468" s="559">
        <v>41782</v>
      </c>
      <c r="C1468" s="557" t="s">
        <v>4676</v>
      </c>
      <c r="D1468" s="555" t="s">
        <v>55</v>
      </c>
      <c r="E1468" s="558">
        <v>10200630</v>
      </c>
      <c r="F1468" s="555">
        <v>26529731</v>
      </c>
      <c r="G1468" s="555">
        <v>2705003</v>
      </c>
      <c r="H1468" s="120" t="str">
        <f>IF(G1468="","",VLOOKUP(G1468,ARANCEL!$B$5:$D$121,2,FALSE))</f>
        <v>INCRUSTACION ESTETICA (ART-GLASS O CERAMICA)</v>
      </c>
      <c r="I1468" s="121" t="s">
        <v>316</v>
      </c>
      <c r="J1468" s="119">
        <v>1</v>
      </c>
      <c r="K1468" s="122">
        <f>IF(G1468="","",VLOOKUP(G1468,ARANCEL!$B$5:$D$121,3,FALSE)*J1468)</f>
        <v>15676</v>
      </c>
      <c r="L1468" s="1229" t="s">
        <v>5292</v>
      </c>
      <c r="M1468" s="1229">
        <v>4500235335</v>
      </c>
      <c r="N1468" s="1229">
        <v>9392</v>
      </c>
      <c r="O1468" s="603"/>
    </row>
    <row r="1469" spans="1:15" s="611" customFormat="1" ht="18" customHeight="1" x14ac:dyDescent="0.25">
      <c r="A1469" s="606" t="s">
        <v>305</v>
      </c>
      <c r="B1469" s="614">
        <v>41772</v>
      </c>
      <c r="C1469" s="607" t="s">
        <v>2045</v>
      </c>
      <c r="D1469" s="606" t="s">
        <v>804</v>
      </c>
      <c r="E1469" s="608">
        <v>10195315</v>
      </c>
      <c r="F1469" s="606">
        <v>26343029</v>
      </c>
      <c r="G1469" s="606">
        <v>2705003</v>
      </c>
      <c r="H1469" s="120" t="str">
        <f>IF(G1469="","",VLOOKUP(G1469,ARANCEL!$B$5:$D$121,2,FALSE))</f>
        <v>INCRUSTACION ESTETICA (ART-GLASS O CERAMICA)</v>
      </c>
      <c r="I1469" s="121" t="s">
        <v>618</v>
      </c>
      <c r="J1469" s="119">
        <v>1</v>
      </c>
      <c r="K1469" s="122">
        <f>IF(G1469="","",VLOOKUP(G1469,ARANCEL!$B$5:$D$121,3,FALSE)*J1469)</f>
        <v>15676</v>
      </c>
      <c r="L1469" s="1229" t="s">
        <v>5292</v>
      </c>
      <c r="M1469" s="1229">
        <v>4500235340</v>
      </c>
      <c r="N1469" s="1229">
        <v>9394</v>
      </c>
      <c r="O1469" s="610"/>
    </row>
    <row r="1470" spans="1:15" s="611" customFormat="1" ht="18" customHeight="1" x14ac:dyDescent="0.25">
      <c r="A1470" s="606" t="s">
        <v>305</v>
      </c>
      <c r="B1470" s="614">
        <v>41696</v>
      </c>
      <c r="C1470" s="607" t="s">
        <v>3042</v>
      </c>
      <c r="D1470" s="606" t="s">
        <v>54</v>
      </c>
      <c r="E1470" s="608">
        <v>10177591</v>
      </c>
      <c r="F1470" s="606">
        <v>25178325</v>
      </c>
      <c r="G1470" s="606">
        <v>2704005</v>
      </c>
      <c r="H1470" s="120" t="str">
        <f>IF(G1470="","",VLOOKUP(G1470,ARANCEL!$B$5:$D$121,2,FALSE))</f>
        <v>PROVISORIO</v>
      </c>
      <c r="I1470" s="121" t="s">
        <v>323</v>
      </c>
      <c r="J1470" s="119">
        <v>1</v>
      </c>
      <c r="K1470" s="122">
        <f>IF(G1470="","",VLOOKUP(G1470,ARANCEL!$B$5:$D$121,3,FALSE)*J1470)</f>
        <v>3250</v>
      </c>
      <c r="L1470" s="1229" t="s">
        <v>3438</v>
      </c>
      <c r="M1470" s="1229">
        <v>4500220765</v>
      </c>
      <c r="N1470" s="1229">
        <v>8609</v>
      </c>
      <c r="O1470" s="610"/>
    </row>
    <row r="1471" spans="1:15" s="611" customFormat="1" ht="18" customHeight="1" x14ac:dyDescent="0.25">
      <c r="A1471" s="606" t="s">
        <v>305</v>
      </c>
      <c r="B1471" s="614">
        <v>41955</v>
      </c>
      <c r="C1471" s="607" t="s">
        <v>8185</v>
      </c>
      <c r="D1471" s="606" t="s">
        <v>4678</v>
      </c>
      <c r="E1471" s="608">
        <v>10278889</v>
      </c>
      <c r="F1471" s="606">
        <v>29324606</v>
      </c>
      <c r="G1471" s="606">
        <v>2704003</v>
      </c>
      <c r="H1471" s="120" t="str">
        <f>IF(G1471="","",VLOOKUP(G1471,ARANCEL!$B$5:$D$121,2,FALSE))</f>
        <v xml:space="preserve">CORONA PERIFERICA CON PERNO MUÑON COLADO </v>
      </c>
      <c r="I1471" s="121" t="s">
        <v>317</v>
      </c>
      <c r="J1471" s="119">
        <v>1</v>
      </c>
      <c r="K1471" s="122">
        <f>IF(G1471="","",VLOOKUP(G1471,ARANCEL!$B$5:$D$121,3,FALSE)*J1471)</f>
        <v>32612</v>
      </c>
      <c r="L1471" s="1229" t="s">
        <v>8256</v>
      </c>
      <c r="M1471" s="1229">
        <v>4500264843</v>
      </c>
      <c r="N1471" s="1229" t="s">
        <v>8929</v>
      </c>
      <c r="O1471" s="610"/>
    </row>
    <row r="1472" spans="1:15" s="613" customFormat="1" ht="18" customHeight="1" x14ac:dyDescent="0.25">
      <c r="A1472" s="606" t="s">
        <v>305</v>
      </c>
      <c r="B1472" s="614">
        <v>41962</v>
      </c>
      <c r="C1472" s="607" t="s">
        <v>8185</v>
      </c>
      <c r="D1472" s="606" t="s">
        <v>4678</v>
      </c>
      <c r="E1472" s="608">
        <v>10281837</v>
      </c>
      <c r="F1472" s="606">
        <v>29324606</v>
      </c>
      <c r="G1472" s="606">
        <v>2704003</v>
      </c>
      <c r="H1472" s="120" t="str">
        <f>IF(G1472="","",VLOOKUP(G1472,ARANCEL!$B$5:$D$121,2,FALSE))</f>
        <v xml:space="preserve">CORONA PERIFERICA CON PERNO MUÑON COLADO </v>
      </c>
      <c r="I1472" s="121" t="s">
        <v>317</v>
      </c>
      <c r="J1472" s="119">
        <v>1</v>
      </c>
      <c r="K1472" s="122">
        <f>IF(G1472="","",VLOOKUP(G1472,ARANCEL!$B$5:$D$121,3,FALSE)*J1472)</f>
        <v>32612</v>
      </c>
      <c r="L1472" s="1229" t="s">
        <v>8256</v>
      </c>
      <c r="M1472" s="1229">
        <v>4500264843</v>
      </c>
      <c r="N1472" s="1229" t="s">
        <v>8929</v>
      </c>
      <c r="O1472" s="612"/>
    </row>
    <row r="1473" spans="1:15" s="611" customFormat="1" ht="18" customHeight="1" x14ac:dyDescent="0.25">
      <c r="A1473" s="606" t="s">
        <v>305</v>
      </c>
      <c r="B1473" s="614">
        <v>41976</v>
      </c>
      <c r="C1473" s="607" t="s">
        <v>8185</v>
      </c>
      <c r="D1473" s="606" t="s">
        <v>4678</v>
      </c>
      <c r="E1473" s="608">
        <v>10288965</v>
      </c>
      <c r="F1473" s="606">
        <v>29324606</v>
      </c>
      <c r="G1473" s="606">
        <v>2704003</v>
      </c>
      <c r="H1473" s="120" t="str">
        <f>IF(G1473="","",VLOOKUP(G1473,ARANCEL!$B$5:$D$121,2,FALSE))</f>
        <v xml:space="preserve">CORONA PERIFERICA CON PERNO MUÑON COLADO </v>
      </c>
      <c r="I1473" s="121" t="s">
        <v>311</v>
      </c>
      <c r="J1473" s="119">
        <v>1</v>
      </c>
      <c r="K1473" s="122">
        <f>IF(G1473="","",VLOOKUP(G1473,ARANCEL!$B$5:$D$121,3,FALSE)*J1473)</f>
        <v>32612</v>
      </c>
      <c r="L1473" s="1349" t="s">
        <v>9431</v>
      </c>
      <c r="M1473" s="1349">
        <v>4500269103</v>
      </c>
      <c r="N1473" s="1349" t="s">
        <v>9457</v>
      </c>
      <c r="O1473" s="610"/>
    </row>
    <row r="1474" spans="1:15" s="611" customFormat="1" ht="18" customHeight="1" x14ac:dyDescent="0.25">
      <c r="A1474" s="606" t="s">
        <v>305</v>
      </c>
      <c r="B1474" s="614">
        <v>41906</v>
      </c>
      <c r="C1474" s="607" t="s">
        <v>7230</v>
      </c>
      <c r="D1474" s="606" t="s">
        <v>54</v>
      </c>
      <c r="E1474" s="608">
        <v>10257393</v>
      </c>
      <c r="F1474" s="606">
        <v>26794639</v>
      </c>
      <c r="G1474" s="606">
        <v>2704005</v>
      </c>
      <c r="H1474" s="120" t="str">
        <f>IF(G1474="","",VLOOKUP(G1474,ARANCEL!$B$5:$D$121,2,FALSE))</f>
        <v>PROVISORIO</v>
      </c>
      <c r="I1474" s="121" t="s">
        <v>315</v>
      </c>
      <c r="J1474" s="119">
        <v>1</v>
      </c>
      <c r="K1474" s="122">
        <f>IF(G1474="","",VLOOKUP(G1474,ARANCEL!$B$5:$D$121,3,FALSE)*J1474)</f>
        <v>3250</v>
      </c>
      <c r="L1474" s="1229" t="s">
        <v>7548</v>
      </c>
      <c r="M1474" s="1243">
        <v>4500254511</v>
      </c>
      <c r="N1474" s="1243" t="s">
        <v>7555</v>
      </c>
      <c r="O1474" s="610"/>
    </row>
    <row r="1475" spans="1:15" s="611" customFormat="1" ht="18" customHeight="1" x14ac:dyDescent="0.25">
      <c r="A1475" s="627" t="s">
        <v>305</v>
      </c>
      <c r="B1475" s="614">
        <v>41912</v>
      </c>
      <c r="C1475" s="607" t="s">
        <v>7230</v>
      </c>
      <c r="D1475" s="606" t="s">
        <v>54</v>
      </c>
      <c r="E1475" s="608">
        <v>10259280</v>
      </c>
      <c r="F1475" s="606">
        <v>26794639</v>
      </c>
      <c r="G1475" s="606">
        <v>2704005</v>
      </c>
      <c r="H1475" s="120" t="str">
        <f>IF(G1475="","",VLOOKUP(G1475,ARANCEL!$B$5:$D$121,2,FALSE))</f>
        <v>PROVISORIO</v>
      </c>
      <c r="I1475" s="121" t="s">
        <v>309</v>
      </c>
      <c r="J1475" s="119">
        <v>1</v>
      </c>
      <c r="K1475" s="122">
        <f>IF(G1475="","",VLOOKUP(G1475,ARANCEL!$B$5:$D$121,3,FALSE)*J1475)</f>
        <v>3250</v>
      </c>
      <c r="L1475" s="1229" t="s">
        <v>7548</v>
      </c>
      <c r="M1475" s="1243">
        <v>4500255196</v>
      </c>
      <c r="N1475" s="1243" t="s">
        <v>7565</v>
      </c>
      <c r="O1475" s="610"/>
    </row>
    <row r="1476" spans="1:15" s="611" customFormat="1" ht="18" customHeight="1" x14ac:dyDescent="0.25">
      <c r="A1476" s="606" t="s">
        <v>305</v>
      </c>
      <c r="B1476" s="614">
        <v>41991</v>
      </c>
      <c r="C1476" s="607" t="s">
        <v>7230</v>
      </c>
      <c r="D1476" s="606" t="s">
        <v>54</v>
      </c>
      <c r="E1476" s="608">
        <v>10295772</v>
      </c>
      <c r="F1476" s="606">
        <v>30089483</v>
      </c>
      <c r="G1476" s="606">
        <v>2704005</v>
      </c>
      <c r="H1476" s="120" t="str">
        <f>IF(G1476="","",VLOOKUP(G1476,ARANCEL!$B$5:$D$121,2,FALSE))</f>
        <v>PROVISORIO</v>
      </c>
      <c r="I1476" s="121" t="s">
        <v>322</v>
      </c>
      <c r="J1476" s="119">
        <v>1</v>
      </c>
      <c r="K1476" s="122">
        <f>IF(G1476="","",VLOOKUP(G1476,ARANCEL!$B$5:$D$121,3,FALSE)*J1476)</f>
        <v>3250</v>
      </c>
      <c r="L1476" s="1349" t="s">
        <v>9431</v>
      </c>
      <c r="M1476" s="1349">
        <v>4500269103</v>
      </c>
      <c r="N1476" s="1349" t="s">
        <v>9457</v>
      </c>
      <c r="O1476" s="610"/>
    </row>
    <row r="1477" spans="1:15" s="613" customFormat="1" ht="18" customHeight="1" x14ac:dyDescent="0.25">
      <c r="A1477" s="627" t="s">
        <v>305</v>
      </c>
      <c r="B1477" s="614">
        <v>41991</v>
      </c>
      <c r="C1477" s="607" t="s">
        <v>7230</v>
      </c>
      <c r="D1477" s="606" t="s">
        <v>54</v>
      </c>
      <c r="E1477" s="608">
        <v>10302413</v>
      </c>
      <c r="F1477" s="606">
        <v>30089483</v>
      </c>
      <c r="G1477" s="606">
        <v>2704005</v>
      </c>
      <c r="H1477" s="120" t="str">
        <f>IF(G1477="","",VLOOKUP(G1477,ARANCEL!$B$5:$D$121,2,FALSE))</f>
        <v>PROVISORIO</v>
      </c>
      <c r="I1477" s="121" t="s">
        <v>324</v>
      </c>
      <c r="J1477" s="119">
        <v>1</v>
      </c>
      <c r="K1477" s="122">
        <f>IF(G1477="","",VLOOKUP(G1477,ARANCEL!$B$5:$D$121,3,FALSE)*J1477)</f>
        <v>3250</v>
      </c>
      <c r="L1477" s="1235" t="str">
        <f>IF(E1477="","","IMPAGO")</f>
        <v>IMPAGO</v>
      </c>
      <c r="M1477" s="1235" t="str">
        <f>IF(L1477="IMPAGO","SIN O.C.","")</f>
        <v>SIN O.C.</v>
      </c>
      <c r="N1477" s="1235" t="str">
        <f>IF(L1477="IMPAGO","SIN FACT.","")</f>
        <v>SIN FACT.</v>
      </c>
      <c r="O1477" s="612"/>
    </row>
    <row r="1478" spans="1:15" s="613" customFormat="1" ht="18" customHeight="1" x14ac:dyDescent="0.25">
      <c r="A1478" s="606" t="s">
        <v>305</v>
      </c>
      <c r="B1478" s="614">
        <v>41960</v>
      </c>
      <c r="C1478" s="607" t="s">
        <v>8362</v>
      </c>
      <c r="D1478" s="606" t="s">
        <v>54</v>
      </c>
      <c r="E1478" s="608">
        <v>10281831</v>
      </c>
      <c r="F1478" s="606">
        <v>26794639</v>
      </c>
      <c r="G1478" s="606">
        <v>2704003</v>
      </c>
      <c r="H1478" s="120" t="str">
        <f>IF(G1478="","",VLOOKUP(G1478,ARANCEL!$B$5:$D$121,2,FALSE))</f>
        <v xml:space="preserve">CORONA PERIFERICA CON PERNO MUÑON COLADO </v>
      </c>
      <c r="I1478" s="121" t="s">
        <v>1551</v>
      </c>
      <c r="J1478" s="119">
        <v>2</v>
      </c>
      <c r="K1478" s="122">
        <f>IF(G1478="","",VLOOKUP(G1478,ARANCEL!$B$5:$D$121,3,FALSE)*J1478)</f>
        <v>65224</v>
      </c>
      <c r="L1478" s="1229" t="s">
        <v>8256</v>
      </c>
      <c r="M1478" s="1229">
        <v>4500264843</v>
      </c>
      <c r="N1478" s="1229" t="s">
        <v>8929</v>
      </c>
      <c r="O1478" s="612"/>
    </row>
    <row r="1479" spans="1:15" s="613" customFormat="1" ht="18" customHeight="1" x14ac:dyDescent="0.25">
      <c r="A1479" s="606" t="s">
        <v>305</v>
      </c>
      <c r="B1479" s="614">
        <v>41835</v>
      </c>
      <c r="C1479" s="607" t="s">
        <v>5834</v>
      </c>
      <c r="D1479" s="606" t="s">
        <v>50</v>
      </c>
      <c r="E1479" s="608">
        <v>10227052</v>
      </c>
      <c r="F1479" s="606">
        <v>27527085</v>
      </c>
      <c r="G1479" s="606">
        <v>2704005</v>
      </c>
      <c r="H1479" s="120" t="str">
        <f>IF(G1479="","",VLOOKUP(G1479,ARANCEL!$B$5:$D$121,2,FALSE))</f>
        <v>PROVISORIO</v>
      </c>
      <c r="I1479" s="121" t="s">
        <v>316</v>
      </c>
      <c r="J1479" s="119">
        <v>1</v>
      </c>
      <c r="K1479" s="122">
        <f>IF(G1479="","",VLOOKUP(G1479,ARANCEL!$B$5:$D$121,3,FALSE)*J1479)</f>
        <v>3250</v>
      </c>
      <c r="L1479" s="1229" t="s">
        <v>6017</v>
      </c>
      <c r="M1479" s="1229">
        <v>4500243244</v>
      </c>
      <c r="N1479" s="1229">
        <v>9785</v>
      </c>
      <c r="O1479" s="612"/>
    </row>
    <row r="1480" spans="1:15" s="613" customFormat="1" ht="18" customHeight="1" x14ac:dyDescent="0.25">
      <c r="A1480" s="606" t="s">
        <v>606</v>
      </c>
      <c r="B1480" s="614">
        <v>41873</v>
      </c>
      <c r="C1480" s="607" t="s">
        <v>5834</v>
      </c>
      <c r="D1480" s="606" t="s">
        <v>50</v>
      </c>
      <c r="E1480" s="608">
        <v>10246588</v>
      </c>
      <c r="F1480" s="606">
        <v>27527085</v>
      </c>
      <c r="G1480" s="606">
        <v>2704003</v>
      </c>
      <c r="H1480" s="120" t="str">
        <f>IF(G1480="","",VLOOKUP(G1480,ARANCEL!$B$5:$D$121,2,FALSE))</f>
        <v xml:space="preserve">CORONA PERIFERICA CON PERNO MUÑON COLADO </v>
      </c>
      <c r="I1480" s="121" t="s">
        <v>316</v>
      </c>
      <c r="J1480" s="119">
        <v>1</v>
      </c>
      <c r="K1480" s="122">
        <f>IF(G1480="","",VLOOKUP(G1480,ARANCEL!$B$5:$D$121,3,FALSE)*J1480)</f>
        <v>32612</v>
      </c>
      <c r="L1480" s="1229" t="s">
        <v>6905</v>
      </c>
      <c r="M1480" s="1229">
        <v>4500249664</v>
      </c>
      <c r="N1480" s="1229" t="s">
        <v>7114</v>
      </c>
      <c r="O1480" s="612"/>
    </row>
    <row r="1481" spans="1:15" s="613" customFormat="1" ht="18" customHeight="1" x14ac:dyDescent="0.25">
      <c r="A1481" s="606" t="s">
        <v>305</v>
      </c>
      <c r="B1481" s="614">
        <v>41911</v>
      </c>
      <c r="C1481" s="607" t="s">
        <v>7267</v>
      </c>
      <c r="D1481" s="606" t="s">
        <v>54</v>
      </c>
      <c r="E1481" s="608">
        <v>10258310</v>
      </c>
      <c r="F1481" s="606">
        <v>28216100</v>
      </c>
      <c r="G1481" s="606">
        <v>2704005</v>
      </c>
      <c r="H1481" s="120" t="str">
        <f>IF(G1481="","",VLOOKUP(G1481,ARANCEL!$B$5:$D$121,2,FALSE))</f>
        <v>PROVISORIO</v>
      </c>
      <c r="I1481" s="121" t="s">
        <v>326</v>
      </c>
      <c r="J1481" s="119">
        <v>1</v>
      </c>
      <c r="K1481" s="122">
        <f>IF(G1481="","",VLOOKUP(G1481,ARANCEL!$B$5:$D$121,3,FALSE)*J1481)</f>
        <v>3250</v>
      </c>
      <c r="L1481" s="1235" t="str">
        <f>IF(E1481="","","IMPAGO")</f>
        <v>IMPAGO</v>
      </c>
      <c r="M1481" s="1235" t="str">
        <f>IF(L1481="IMPAGO","SIN O.C.","")</f>
        <v>SIN O.C.</v>
      </c>
      <c r="N1481" s="1235" t="str">
        <f>IF(L1481="IMPAGO","SIN FACT.","")</f>
        <v>SIN FACT.</v>
      </c>
      <c r="O1481" s="612"/>
    </row>
    <row r="1482" spans="1:15" s="618" customFormat="1" ht="18" customHeight="1" x14ac:dyDescent="0.25">
      <c r="A1482" s="606" t="s">
        <v>313</v>
      </c>
      <c r="B1482" s="1454">
        <v>41912</v>
      </c>
      <c r="C1482" s="607" t="s">
        <v>7267</v>
      </c>
      <c r="D1482" s="606" t="s">
        <v>54</v>
      </c>
      <c r="E1482" s="608">
        <v>10262281</v>
      </c>
      <c r="F1482" s="606">
        <v>28216100</v>
      </c>
      <c r="G1482" s="606">
        <v>2704005</v>
      </c>
      <c r="H1482" s="120" t="str">
        <f>IF(G1482="","",VLOOKUP(G1482,ARANCEL!$B$5:$D$121,2,FALSE))</f>
        <v>PROVISORIO</v>
      </c>
      <c r="I1482" s="121"/>
      <c r="J1482" s="119">
        <v>1</v>
      </c>
      <c r="K1482" s="122">
        <f>IF(G1482="","",VLOOKUP(G1482,ARANCEL!$B$5:$D$121,3,FALSE)*J1482)</f>
        <v>3250</v>
      </c>
      <c r="L1482" s="1229" t="s">
        <v>8279</v>
      </c>
      <c r="M1482" s="1229">
        <v>4500257377</v>
      </c>
      <c r="N1482" s="1229" t="s">
        <v>8280</v>
      </c>
      <c r="O1482" s="617"/>
    </row>
    <row r="1483" spans="1:15" s="618" customFormat="1" ht="18" customHeight="1" x14ac:dyDescent="0.25">
      <c r="A1483" s="606" t="s">
        <v>305</v>
      </c>
      <c r="B1483" s="614">
        <v>41918</v>
      </c>
      <c r="C1483" s="607" t="s">
        <v>7267</v>
      </c>
      <c r="D1483" s="606" t="s">
        <v>54</v>
      </c>
      <c r="E1483" s="608">
        <v>10259796</v>
      </c>
      <c r="F1483" s="606">
        <v>28216100</v>
      </c>
      <c r="G1483" s="606">
        <v>2704003</v>
      </c>
      <c r="H1483" s="120" t="str">
        <f>IF(G1483="","",VLOOKUP(G1483,ARANCEL!$B$5:$D$121,2,FALSE))</f>
        <v xml:space="preserve">CORONA PERIFERICA CON PERNO MUÑON COLADO </v>
      </c>
      <c r="I1483" s="121" t="s">
        <v>326</v>
      </c>
      <c r="J1483" s="119">
        <v>1</v>
      </c>
      <c r="K1483" s="122">
        <f>IF(G1483="","",VLOOKUP(G1483,ARANCEL!$B$5:$D$121,3,FALSE)*J1483)</f>
        <v>32612</v>
      </c>
      <c r="L1483" s="1229" t="s">
        <v>7548</v>
      </c>
      <c r="M1483" s="1229">
        <v>4500255815</v>
      </c>
      <c r="N1483" s="1229">
        <v>10271</v>
      </c>
      <c r="O1483" s="617"/>
    </row>
    <row r="1484" spans="1:15" s="618" customFormat="1" ht="18" customHeight="1" x14ac:dyDescent="0.25">
      <c r="A1484" s="606" t="s">
        <v>305</v>
      </c>
      <c r="B1484" s="614">
        <v>41955</v>
      </c>
      <c r="C1484" s="607" t="s">
        <v>8188</v>
      </c>
      <c r="D1484" s="606" t="s">
        <v>52</v>
      </c>
      <c r="E1484" s="608">
        <v>10278677</v>
      </c>
      <c r="F1484" s="606">
        <v>29528751</v>
      </c>
      <c r="G1484" s="606">
        <v>2705003</v>
      </c>
      <c r="H1484" s="120" t="str">
        <f>IF(G1484="","",VLOOKUP(G1484,ARANCEL!$B$5:$D$121,2,FALSE))</f>
        <v>INCRUSTACION ESTETICA (ART-GLASS O CERAMICA)</v>
      </c>
      <c r="I1484" s="121" t="s">
        <v>308</v>
      </c>
      <c r="J1484" s="119">
        <v>1</v>
      </c>
      <c r="K1484" s="122">
        <f>IF(G1484="","",VLOOKUP(G1484,ARANCEL!$B$5:$D$121,3,FALSE)*J1484)</f>
        <v>15676</v>
      </c>
      <c r="L1484" s="1229" t="s">
        <v>8256</v>
      </c>
      <c r="M1484" s="1229">
        <v>4500264843</v>
      </c>
      <c r="N1484" s="1229" t="s">
        <v>8929</v>
      </c>
      <c r="O1484" s="617"/>
    </row>
    <row r="1485" spans="1:15" s="613" customFormat="1" ht="18" customHeight="1" x14ac:dyDescent="0.25">
      <c r="A1485" s="606" t="s">
        <v>305</v>
      </c>
      <c r="B1485" s="614">
        <v>41864</v>
      </c>
      <c r="C1485" s="607" t="s">
        <v>6345</v>
      </c>
      <c r="D1485" s="606" t="s">
        <v>49</v>
      </c>
      <c r="E1485" s="608">
        <v>10240496</v>
      </c>
      <c r="F1485" s="606">
        <v>27646772</v>
      </c>
      <c r="G1485" s="606">
        <v>2705003</v>
      </c>
      <c r="H1485" s="120" t="str">
        <f>IF(G1485="","",VLOOKUP(G1485,ARANCEL!$B$5:$D$121,2,FALSE))</f>
        <v>INCRUSTACION ESTETICA (ART-GLASS O CERAMICA)</v>
      </c>
      <c r="I1485" s="121" t="s">
        <v>317</v>
      </c>
      <c r="J1485" s="119">
        <v>1</v>
      </c>
      <c r="K1485" s="122">
        <f>IF(G1485="","",VLOOKUP(G1485,ARANCEL!$B$5:$D$121,3,FALSE)*J1485)</f>
        <v>15676</v>
      </c>
      <c r="L1485" s="1229" t="s">
        <v>6905</v>
      </c>
      <c r="M1485" s="1229">
        <v>4500249664</v>
      </c>
      <c r="N1485" s="1229" t="s">
        <v>7114</v>
      </c>
      <c r="O1485" s="612"/>
    </row>
    <row r="1486" spans="1:15" s="613" customFormat="1" ht="18" customHeight="1" x14ac:dyDescent="0.25">
      <c r="A1486" s="606" t="s">
        <v>305</v>
      </c>
      <c r="B1486" s="614">
        <v>41904</v>
      </c>
      <c r="C1486" s="607" t="s">
        <v>7212</v>
      </c>
      <c r="D1486" s="606" t="s">
        <v>50</v>
      </c>
      <c r="E1486" s="608">
        <v>10257261</v>
      </c>
      <c r="F1486" s="606">
        <v>27924115</v>
      </c>
      <c r="G1486" s="606">
        <v>2704005</v>
      </c>
      <c r="H1486" s="120" t="str">
        <f>IF(G1486="","",VLOOKUP(G1486,ARANCEL!$B$5:$D$121,2,FALSE))</f>
        <v>PROVISORIO</v>
      </c>
      <c r="I1486" s="121" t="s">
        <v>312</v>
      </c>
      <c r="J1486" s="119">
        <v>1</v>
      </c>
      <c r="K1486" s="122">
        <f>IF(G1486="","",VLOOKUP(G1486,ARANCEL!$B$5:$D$121,3,FALSE)*J1486)</f>
        <v>3250</v>
      </c>
      <c r="L1486" s="1229" t="s">
        <v>7548</v>
      </c>
      <c r="M1486" s="1229">
        <v>4500254511</v>
      </c>
      <c r="N1486" s="1229" t="s">
        <v>7555</v>
      </c>
      <c r="O1486" s="612"/>
    </row>
    <row r="1487" spans="1:15" s="613" customFormat="1" ht="18" customHeight="1" x14ac:dyDescent="0.25">
      <c r="A1487" s="606" t="s">
        <v>305</v>
      </c>
      <c r="B1487" s="614">
        <v>41942</v>
      </c>
      <c r="C1487" s="607" t="s">
        <v>7212</v>
      </c>
      <c r="D1487" s="606" t="s">
        <v>50</v>
      </c>
      <c r="E1487" s="608">
        <v>10273509</v>
      </c>
      <c r="F1487" s="606">
        <v>27924115</v>
      </c>
      <c r="G1487" s="606">
        <v>2704003</v>
      </c>
      <c r="H1487" s="120" t="str">
        <f>IF(G1487="","",VLOOKUP(G1487,ARANCEL!$B$5:$D$121,2,FALSE))</f>
        <v xml:space="preserve">CORONA PERIFERICA CON PERNO MUÑON COLADO </v>
      </c>
      <c r="I1487" s="121" t="s">
        <v>312</v>
      </c>
      <c r="J1487" s="119">
        <v>1</v>
      </c>
      <c r="K1487" s="122">
        <f>IF(G1487="","",VLOOKUP(G1487,ARANCEL!$B$5:$D$121,3,FALSE)*J1487)</f>
        <v>32612</v>
      </c>
      <c r="L1487" s="1229" t="s">
        <v>8279</v>
      </c>
      <c r="M1487" s="1229">
        <v>4500259624</v>
      </c>
      <c r="N1487" s="1229" t="s">
        <v>8292</v>
      </c>
      <c r="O1487" s="612"/>
    </row>
    <row r="1488" spans="1:15" s="613" customFormat="1" ht="18" customHeight="1" x14ac:dyDescent="0.25">
      <c r="A1488" s="606" t="s">
        <v>305</v>
      </c>
      <c r="B1488" s="615">
        <v>42027</v>
      </c>
      <c r="C1488" s="607" t="s">
        <v>9669</v>
      </c>
      <c r="D1488" s="606" t="s">
        <v>52</v>
      </c>
      <c r="E1488" s="608">
        <v>10312424</v>
      </c>
      <c r="F1488" s="606">
        <v>30116890</v>
      </c>
      <c r="G1488" s="606">
        <v>2704005</v>
      </c>
      <c r="H1488" s="120" t="str">
        <f>IF(G1488="","",VLOOKUP(G1488,ARANCEL!$B$5:$D$121,2,FALSE))</f>
        <v>PROVISORIO</v>
      </c>
      <c r="I1488" s="121" t="s">
        <v>318</v>
      </c>
      <c r="J1488" s="119">
        <v>1</v>
      </c>
      <c r="K1488" s="122">
        <f>IF(G1488="","",VLOOKUP(G1488,ARANCEL!$B$5:$D$121,3,FALSE)*J1488)</f>
        <v>3250</v>
      </c>
      <c r="L1488" s="1235" t="str">
        <f>IF(E1488="","","IMPAGO")</f>
        <v>IMPAGO</v>
      </c>
      <c r="M1488" s="1235" t="str">
        <f>IF(L1488="IMPAGO","SIN O.C.","")</f>
        <v>SIN O.C.</v>
      </c>
      <c r="N1488" s="1235" t="str">
        <f>IF(L1488="IMPAGO","SIN FACT.","")</f>
        <v>SIN FACT.</v>
      </c>
      <c r="O1488" s="612"/>
    </row>
    <row r="1489" spans="1:15" s="618" customFormat="1" ht="18" customHeight="1" x14ac:dyDescent="0.25">
      <c r="A1489" s="606" t="s">
        <v>305</v>
      </c>
      <c r="B1489" s="614">
        <v>41712</v>
      </c>
      <c r="C1489" s="607" t="s">
        <v>3286</v>
      </c>
      <c r="D1489" s="606" t="s">
        <v>52</v>
      </c>
      <c r="E1489" s="608">
        <v>10180993</v>
      </c>
      <c r="F1489" s="606">
        <v>25296179</v>
      </c>
      <c r="G1489" s="606">
        <v>2705003</v>
      </c>
      <c r="H1489" s="120" t="str">
        <f>IF(G1489="","",VLOOKUP(G1489,ARANCEL!$B$5:$D$121,2,FALSE))</f>
        <v>INCRUSTACION ESTETICA (ART-GLASS O CERAMICA)</v>
      </c>
      <c r="I1489" s="121" t="s">
        <v>618</v>
      </c>
      <c r="J1489" s="119">
        <v>1</v>
      </c>
      <c r="K1489" s="122">
        <f>IF(G1489="","",VLOOKUP(G1489,ARANCEL!$B$5:$D$121,3,FALSE)*J1489)</f>
        <v>15676</v>
      </c>
      <c r="L1489" s="1229" t="s">
        <v>3058</v>
      </c>
      <c r="M1489" s="1229">
        <v>4500225623</v>
      </c>
      <c r="N1489" s="1229">
        <v>8908</v>
      </c>
      <c r="O1489" s="617"/>
    </row>
    <row r="1490" spans="1:15" s="618" customFormat="1" ht="18" customHeight="1" x14ac:dyDescent="0.25">
      <c r="A1490" s="606" t="s">
        <v>305</v>
      </c>
      <c r="B1490" s="614">
        <v>41682</v>
      </c>
      <c r="C1490" s="607" t="s">
        <v>1071</v>
      </c>
      <c r="D1490" s="606" t="s">
        <v>49</v>
      </c>
      <c r="E1490" s="608">
        <v>10173112</v>
      </c>
      <c r="F1490" s="606">
        <v>24932739</v>
      </c>
      <c r="G1490" s="606">
        <v>2705003</v>
      </c>
      <c r="H1490" s="120" t="str">
        <f>IF(G1490="","",VLOOKUP(G1490,ARANCEL!$B$5:$D$121,2,FALSE))</f>
        <v>INCRUSTACION ESTETICA (ART-GLASS O CERAMICA)</v>
      </c>
      <c r="I1490" s="121" t="s">
        <v>308</v>
      </c>
      <c r="J1490" s="119">
        <v>1</v>
      </c>
      <c r="K1490" s="122">
        <f>IF(G1490="","",VLOOKUP(G1490,ARANCEL!$B$5:$D$121,3,FALSE)*J1490)</f>
        <v>15676</v>
      </c>
      <c r="L1490" s="1229" t="s">
        <v>3438</v>
      </c>
      <c r="M1490" s="1229">
        <v>4500220760</v>
      </c>
      <c r="N1490" s="1229">
        <v>8605</v>
      </c>
      <c r="O1490" s="617"/>
    </row>
    <row r="1491" spans="1:15" s="618" customFormat="1" ht="18" customHeight="1" x14ac:dyDescent="0.25">
      <c r="A1491" s="606" t="s">
        <v>313</v>
      </c>
      <c r="B1491" s="614">
        <v>41983</v>
      </c>
      <c r="C1491" s="607" t="s">
        <v>8707</v>
      </c>
      <c r="D1491" s="606" t="s">
        <v>1060</v>
      </c>
      <c r="E1491" s="608">
        <v>10290910</v>
      </c>
      <c r="F1491" s="606">
        <v>29918122</v>
      </c>
      <c r="G1491" s="606">
        <v>2708011</v>
      </c>
      <c r="H1491" s="120" t="str">
        <f>IF(G1491="","",VLOOKUP(G1491,ARANCEL!$B$5:$D$121,2,FALSE))</f>
        <v xml:space="preserve">MODELO DE ESTUDIO </v>
      </c>
      <c r="I1491" s="121"/>
      <c r="J1491" s="119">
        <v>1</v>
      </c>
      <c r="K1491" s="122">
        <f>IF(G1491="","",VLOOKUP(G1491,ARANCEL!$B$5:$D$121,3,FALSE)*J1491)</f>
        <v>1507</v>
      </c>
      <c r="L1491" s="1235" t="str">
        <f>IF(E1491="","","IMPAGO")</f>
        <v>IMPAGO</v>
      </c>
      <c r="M1491" s="1235" t="str">
        <f>IF(L1491="IMPAGO","SIN O.C.","")</f>
        <v>SIN O.C.</v>
      </c>
      <c r="N1491" s="1235" t="str">
        <f>IF(L1491="IMPAGO","SIN FACT.","")</f>
        <v>SIN FACT.</v>
      </c>
      <c r="O1491" s="617"/>
    </row>
    <row r="1492" spans="1:15" s="618" customFormat="1" ht="18" customHeight="1" x14ac:dyDescent="0.25">
      <c r="A1492" s="606" t="s">
        <v>305</v>
      </c>
      <c r="B1492" s="614">
        <v>41983</v>
      </c>
      <c r="C1492" s="607" t="s">
        <v>8707</v>
      </c>
      <c r="D1492" s="606" t="s">
        <v>1060</v>
      </c>
      <c r="E1492" s="608">
        <v>10290910</v>
      </c>
      <c r="F1492" s="606">
        <v>29918122</v>
      </c>
      <c r="G1492" s="606">
        <v>2707001</v>
      </c>
      <c r="H1492" s="120" t="str">
        <f>IF(G1492="","",VLOOKUP(G1492,ARANCEL!$B$5:$D$121,2,FALSE))</f>
        <v xml:space="preserve">PLANO DE RELAJACION </v>
      </c>
      <c r="I1492" s="121"/>
      <c r="J1492" s="119">
        <v>1</v>
      </c>
      <c r="K1492" s="122">
        <f>IF(G1492="","",VLOOKUP(G1492,ARANCEL!$B$5:$D$121,3,FALSE)*J1492)</f>
        <v>9221</v>
      </c>
      <c r="L1492" s="1349" t="s">
        <v>9431</v>
      </c>
      <c r="M1492" s="1349">
        <v>4500269103</v>
      </c>
      <c r="N1492" s="1349" t="s">
        <v>9457</v>
      </c>
      <c r="O1492" s="617"/>
    </row>
    <row r="1493" spans="1:15" s="620" customFormat="1" ht="18" customHeight="1" x14ac:dyDescent="0.25">
      <c r="A1493" s="606" t="s">
        <v>305</v>
      </c>
      <c r="B1493" s="615">
        <v>42018</v>
      </c>
      <c r="C1493" s="607" t="s">
        <v>9500</v>
      </c>
      <c r="D1493" s="606" t="s">
        <v>50</v>
      </c>
      <c r="E1493" s="608">
        <v>10308983</v>
      </c>
      <c r="F1493" s="606">
        <v>30521290</v>
      </c>
      <c r="G1493" s="606">
        <v>2704005</v>
      </c>
      <c r="H1493" s="120" t="str">
        <f>IF(G1493="","",VLOOKUP(G1493,ARANCEL!$B$5:$D$121,2,FALSE))</f>
        <v>PROVISORIO</v>
      </c>
      <c r="I1493" s="121" t="s">
        <v>315</v>
      </c>
      <c r="J1493" s="119">
        <v>1</v>
      </c>
      <c r="K1493" s="122">
        <f>IF(G1493="","",VLOOKUP(G1493,ARANCEL!$B$5:$D$121,3,FALSE)*J1493)</f>
        <v>3250</v>
      </c>
      <c r="L1493" s="1235" t="str">
        <f>IF(E1493="","","IMPAGO")</f>
        <v>IMPAGO</v>
      </c>
      <c r="M1493" s="1235" t="str">
        <f>IF(L1493="IMPAGO","SIN O.C.","")</f>
        <v>SIN O.C.</v>
      </c>
      <c r="N1493" s="1235" t="str">
        <f>IF(L1493="IMPAGO","SIN FACT.","")</f>
        <v>SIN FACT.</v>
      </c>
      <c r="O1493" s="619"/>
    </row>
    <row r="1494" spans="1:15" s="620" customFormat="1" ht="18" customHeight="1" x14ac:dyDescent="0.25">
      <c r="A1494" s="606" t="s">
        <v>305</v>
      </c>
      <c r="B1494" s="614">
        <v>41886</v>
      </c>
      <c r="C1494" s="607" t="s">
        <v>7188</v>
      </c>
      <c r="D1494" s="606" t="s">
        <v>804</v>
      </c>
      <c r="E1494" s="608">
        <v>10251959</v>
      </c>
      <c r="F1494" s="606">
        <v>27214040</v>
      </c>
      <c r="G1494" s="606">
        <v>2704005</v>
      </c>
      <c r="H1494" s="120" t="str">
        <f>IF(G1494="","",VLOOKUP(G1494,ARANCEL!$B$5:$D$121,2,FALSE))</f>
        <v>PROVISORIO</v>
      </c>
      <c r="I1494" s="121" t="s">
        <v>326</v>
      </c>
      <c r="J1494" s="119">
        <v>1</v>
      </c>
      <c r="K1494" s="122">
        <f>IF(G1494="","",VLOOKUP(G1494,ARANCEL!$B$5:$D$121,3,FALSE)*J1494)</f>
        <v>3250</v>
      </c>
      <c r="L1494" s="1229" t="s">
        <v>6905</v>
      </c>
      <c r="M1494" s="1229">
        <v>4500251067</v>
      </c>
      <c r="N1494" s="1229" t="s">
        <v>7145</v>
      </c>
      <c r="O1494" s="619"/>
    </row>
    <row r="1495" spans="1:15" s="620" customFormat="1" ht="18" customHeight="1" x14ac:dyDescent="0.25">
      <c r="A1495" s="606" t="s">
        <v>305</v>
      </c>
      <c r="B1495" s="614">
        <v>41899</v>
      </c>
      <c r="C1495" s="607" t="s">
        <v>7188</v>
      </c>
      <c r="D1495" s="606" t="s">
        <v>804</v>
      </c>
      <c r="E1495" s="608">
        <v>10256774</v>
      </c>
      <c r="F1495" s="606">
        <v>27214040</v>
      </c>
      <c r="G1495" s="606">
        <v>2704003</v>
      </c>
      <c r="H1495" s="120" t="str">
        <f>IF(G1495="","",VLOOKUP(G1495,ARANCEL!$B$5:$D$121,2,FALSE))</f>
        <v xml:space="preserve">CORONA PERIFERICA CON PERNO MUÑON COLADO </v>
      </c>
      <c r="I1495" s="121" t="s">
        <v>326</v>
      </c>
      <c r="J1495" s="119">
        <v>1</v>
      </c>
      <c r="K1495" s="122">
        <f>IF(G1495="","",VLOOKUP(G1495,ARANCEL!$B$5:$D$121,3,FALSE)*J1495)</f>
        <v>32612</v>
      </c>
      <c r="L1495" s="1229" t="s">
        <v>7548</v>
      </c>
      <c r="M1495" s="1229">
        <v>4500254511</v>
      </c>
      <c r="N1495" s="1229" t="s">
        <v>7555</v>
      </c>
      <c r="O1495" s="619"/>
    </row>
    <row r="1496" spans="1:15" s="620" customFormat="1" ht="18" customHeight="1" x14ac:dyDescent="0.25">
      <c r="A1496" s="606" t="s">
        <v>305</v>
      </c>
      <c r="B1496" s="614">
        <v>41878</v>
      </c>
      <c r="C1496" s="607" t="s">
        <v>6655</v>
      </c>
      <c r="D1496" s="606" t="s">
        <v>50</v>
      </c>
      <c r="E1496" s="608">
        <v>10248144</v>
      </c>
      <c r="F1496" s="606">
        <v>27665236</v>
      </c>
      <c r="G1496" s="606">
        <v>2704003</v>
      </c>
      <c r="H1496" s="120" t="str">
        <f>IF(G1496="","",VLOOKUP(G1496,ARANCEL!$B$5:$D$121,2,FALSE))</f>
        <v xml:space="preserve">CORONA PERIFERICA CON PERNO MUÑON COLADO </v>
      </c>
      <c r="I1496" s="121" t="s">
        <v>308</v>
      </c>
      <c r="J1496" s="119">
        <v>1</v>
      </c>
      <c r="K1496" s="122">
        <f>IF(G1496="","",VLOOKUP(G1496,ARANCEL!$B$5:$D$121,3,FALSE)*J1496)</f>
        <v>32612</v>
      </c>
      <c r="L1496" s="1229" t="s">
        <v>6905</v>
      </c>
      <c r="M1496" s="1229">
        <v>4500249664</v>
      </c>
      <c r="N1496" s="1229" t="s">
        <v>7114</v>
      </c>
      <c r="O1496" s="619"/>
    </row>
    <row r="1497" spans="1:15" s="620" customFormat="1" ht="18" customHeight="1" x14ac:dyDescent="0.25">
      <c r="A1497" s="606" t="s">
        <v>305</v>
      </c>
      <c r="B1497" s="614">
        <v>41851</v>
      </c>
      <c r="C1497" s="607" t="s">
        <v>6153</v>
      </c>
      <c r="D1497" s="606" t="s">
        <v>50</v>
      </c>
      <c r="E1497" s="608">
        <v>10235382</v>
      </c>
      <c r="F1497" s="606">
        <v>27665236</v>
      </c>
      <c r="G1497" s="606">
        <v>2704005</v>
      </c>
      <c r="H1497" s="120" t="str">
        <f>IF(G1497="","",VLOOKUP(G1497,ARANCEL!$B$5:$D$121,2,FALSE))</f>
        <v>PROVISORIO</v>
      </c>
      <c r="I1497" s="121" t="s">
        <v>308</v>
      </c>
      <c r="J1497" s="119">
        <v>1</v>
      </c>
      <c r="K1497" s="122">
        <f>IF(G1497="","",VLOOKUP(G1497,ARANCEL!$B$5:$D$121,3,FALSE)*J1497)</f>
        <v>3250</v>
      </c>
      <c r="L1497" s="1229" t="s">
        <v>6017</v>
      </c>
      <c r="M1497" s="1229">
        <v>4500245416</v>
      </c>
      <c r="N1497" s="1229">
        <v>9805</v>
      </c>
      <c r="O1497" s="619"/>
    </row>
    <row r="1498" spans="1:15" s="620" customFormat="1" ht="18" customHeight="1" x14ac:dyDescent="0.25">
      <c r="A1498" s="606" t="s">
        <v>305</v>
      </c>
      <c r="B1498" s="614">
        <v>41855</v>
      </c>
      <c r="C1498" s="607" t="s">
        <v>5973</v>
      </c>
      <c r="D1498" s="606" t="s">
        <v>804</v>
      </c>
      <c r="E1498" s="608">
        <v>10237435</v>
      </c>
      <c r="F1498" s="606">
        <v>27067068</v>
      </c>
      <c r="G1498" s="606">
        <v>2704031</v>
      </c>
      <c r="H1498" s="120" t="str">
        <f>IF(G1498="","",VLOOKUP(G1498,ARANCEL!$B$5:$D$121,2,FALSE))</f>
        <v xml:space="preserve">PERNO MUÑON METALICO </v>
      </c>
      <c r="I1498" s="121" t="s">
        <v>668</v>
      </c>
      <c r="J1498" s="119">
        <v>1</v>
      </c>
      <c r="K1498" s="122">
        <f>IF(G1498="","",VLOOKUP(G1498,ARANCEL!$B$5:$D$121,3,FALSE)*J1498)</f>
        <v>12246</v>
      </c>
      <c r="L1498" s="1229" t="s">
        <v>6905</v>
      </c>
      <c r="M1498" s="1229">
        <v>4500249664</v>
      </c>
      <c r="N1498" s="1229" t="s">
        <v>7114</v>
      </c>
      <c r="O1498" s="619"/>
    </row>
    <row r="1499" spans="1:15" s="620" customFormat="1" ht="18" customHeight="1" x14ac:dyDescent="0.25">
      <c r="A1499" s="606" t="s">
        <v>305</v>
      </c>
      <c r="B1499" s="614">
        <v>41641</v>
      </c>
      <c r="C1499" s="607" t="s">
        <v>873</v>
      </c>
      <c r="D1499" s="606" t="s">
        <v>60</v>
      </c>
      <c r="E1499" s="608">
        <v>10168113</v>
      </c>
      <c r="F1499" s="606">
        <v>23414270</v>
      </c>
      <c r="G1499" s="606">
        <v>2704003</v>
      </c>
      <c r="H1499" s="120" t="str">
        <f>IF(G1499="","",VLOOKUP(G1499,ARANCEL!$B$5:$D$121,2,FALSE))</f>
        <v xml:space="preserve">CORONA PERIFERICA CON PERNO MUÑON COLADO </v>
      </c>
      <c r="I1499" s="121" t="s">
        <v>317</v>
      </c>
      <c r="J1499" s="119">
        <v>1</v>
      </c>
      <c r="K1499" s="122">
        <f>IF(G1499="","",VLOOKUP(G1499,ARANCEL!$B$5:$D$121,3,FALSE)*J1499)</f>
        <v>32612</v>
      </c>
      <c r="L1499" s="1236" t="s">
        <v>597</v>
      </c>
      <c r="M1499" s="1236">
        <v>4500211652</v>
      </c>
      <c r="N1499" s="1236">
        <v>8174</v>
      </c>
      <c r="O1499" s="619"/>
    </row>
    <row r="1500" spans="1:15" s="620" customFormat="1" ht="18" customHeight="1" x14ac:dyDescent="0.25">
      <c r="A1500" s="606" t="s">
        <v>305</v>
      </c>
      <c r="B1500" s="614">
        <v>41701</v>
      </c>
      <c r="C1500" s="607" t="s">
        <v>873</v>
      </c>
      <c r="D1500" s="606" t="s">
        <v>60</v>
      </c>
      <c r="E1500" s="608">
        <v>10178003</v>
      </c>
      <c r="F1500" s="606">
        <v>25180725</v>
      </c>
      <c r="G1500" s="606">
        <v>2704005</v>
      </c>
      <c r="H1500" s="120" t="str">
        <f>IF(G1500="","",VLOOKUP(G1500,ARANCEL!$B$5:$D$121,2,FALSE))</f>
        <v>PROVISORIO</v>
      </c>
      <c r="I1500" s="121" t="s">
        <v>312</v>
      </c>
      <c r="J1500" s="119">
        <v>1</v>
      </c>
      <c r="K1500" s="122">
        <f>IF(G1500="","",VLOOKUP(G1500,ARANCEL!$B$5:$D$121,3,FALSE)*J1500)</f>
        <v>3250</v>
      </c>
      <c r="L1500" s="1229" t="s">
        <v>3438</v>
      </c>
      <c r="M1500" s="1229">
        <v>4500220767</v>
      </c>
      <c r="N1500" s="1229">
        <v>8610</v>
      </c>
      <c r="O1500" s="619"/>
    </row>
    <row r="1501" spans="1:15" s="620" customFormat="1" ht="18" customHeight="1" x14ac:dyDescent="0.25">
      <c r="A1501" s="606" t="s">
        <v>305</v>
      </c>
      <c r="B1501" s="614">
        <v>41710</v>
      </c>
      <c r="C1501" s="607" t="s">
        <v>873</v>
      </c>
      <c r="D1501" s="606" t="s">
        <v>60</v>
      </c>
      <c r="E1501" s="608">
        <v>10180329</v>
      </c>
      <c r="F1501" s="606">
        <v>25180725</v>
      </c>
      <c r="G1501" s="606">
        <v>2704003</v>
      </c>
      <c r="H1501" s="120" t="str">
        <f>IF(G1501="","",VLOOKUP(G1501,ARANCEL!$B$5:$D$121,2,FALSE))</f>
        <v xml:space="preserve">CORONA PERIFERICA CON PERNO MUÑON COLADO </v>
      </c>
      <c r="I1501" s="121" t="s">
        <v>312</v>
      </c>
      <c r="J1501" s="119">
        <v>1</v>
      </c>
      <c r="K1501" s="122">
        <f>IF(G1501="","",VLOOKUP(G1501,ARANCEL!$B$5:$D$121,3,FALSE)*J1501)</f>
        <v>32612</v>
      </c>
      <c r="L1501" s="1229" t="s">
        <v>3058</v>
      </c>
      <c r="M1501" s="1229">
        <v>4500225618</v>
      </c>
      <c r="N1501" s="1229">
        <v>8902</v>
      </c>
      <c r="O1501" s="619"/>
    </row>
    <row r="1502" spans="1:15" s="620" customFormat="1" ht="18" customHeight="1" x14ac:dyDescent="0.25">
      <c r="A1502" s="606" t="s">
        <v>305</v>
      </c>
      <c r="B1502" s="614">
        <v>41834</v>
      </c>
      <c r="C1502" s="607" t="s">
        <v>873</v>
      </c>
      <c r="D1502" s="606" t="s">
        <v>58</v>
      </c>
      <c r="E1502" s="608">
        <v>10226300</v>
      </c>
      <c r="F1502" s="606">
        <v>27228787</v>
      </c>
      <c r="G1502" s="606">
        <v>2704005</v>
      </c>
      <c r="H1502" s="120" t="str">
        <f>IF(G1502="","",VLOOKUP(G1502,ARANCEL!$B$5:$D$121,2,FALSE))</f>
        <v>PROVISORIO</v>
      </c>
      <c r="I1502" s="121" t="s">
        <v>316</v>
      </c>
      <c r="J1502" s="119">
        <v>1</v>
      </c>
      <c r="K1502" s="122">
        <f>IF(G1502="","",VLOOKUP(G1502,ARANCEL!$B$5:$D$121,3,FALSE)*J1502)</f>
        <v>3250</v>
      </c>
      <c r="L1502" s="1229" t="s">
        <v>6017</v>
      </c>
      <c r="M1502" s="1229">
        <v>4500243244</v>
      </c>
      <c r="N1502" s="1229">
        <v>9785</v>
      </c>
      <c r="O1502" s="619"/>
    </row>
    <row r="1503" spans="1:15" s="620" customFormat="1" ht="18" customHeight="1" x14ac:dyDescent="0.25">
      <c r="A1503" s="606" t="s">
        <v>305</v>
      </c>
      <c r="B1503" s="614">
        <v>41850</v>
      </c>
      <c r="C1503" s="607" t="s">
        <v>873</v>
      </c>
      <c r="D1503" s="606" t="s">
        <v>58</v>
      </c>
      <c r="E1503" s="608">
        <v>10233566</v>
      </c>
      <c r="F1503" s="606">
        <v>27228787</v>
      </c>
      <c r="G1503" s="606">
        <v>2704003</v>
      </c>
      <c r="H1503" s="120" t="str">
        <f>IF(G1503="","",VLOOKUP(G1503,ARANCEL!$B$5:$D$121,2,FALSE))</f>
        <v xml:space="preserve">CORONA PERIFERICA CON PERNO MUÑON COLADO </v>
      </c>
      <c r="I1503" s="121" t="s">
        <v>316</v>
      </c>
      <c r="J1503" s="119">
        <v>1</v>
      </c>
      <c r="K1503" s="122">
        <f>IF(G1503="","",VLOOKUP(G1503,ARANCEL!$B$5:$D$121,3,FALSE)*J1503)</f>
        <v>32612</v>
      </c>
      <c r="L1503" s="1229" t="s">
        <v>6017</v>
      </c>
      <c r="M1503" s="1229">
        <v>4500245416</v>
      </c>
      <c r="N1503" s="1229">
        <v>9805</v>
      </c>
      <c r="O1503" s="619"/>
    </row>
    <row r="1504" spans="1:15" s="620" customFormat="1" ht="18" customHeight="1" x14ac:dyDescent="0.25">
      <c r="A1504" s="606" t="s">
        <v>305</v>
      </c>
      <c r="B1504" s="614">
        <v>41939</v>
      </c>
      <c r="C1504" s="607" t="s">
        <v>1089</v>
      </c>
      <c r="D1504" s="606" t="s">
        <v>2193</v>
      </c>
      <c r="E1504" s="608">
        <v>10271817</v>
      </c>
      <c r="F1504" s="606">
        <v>29283598</v>
      </c>
      <c r="G1504" s="606">
        <v>2704005</v>
      </c>
      <c r="H1504" s="120" t="str">
        <f>IF(G1504="","",VLOOKUP(G1504,ARANCEL!$B$5:$D$121,2,FALSE))</f>
        <v>PROVISORIO</v>
      </c>
      <c r="I1504" s="121" t="s">
        <v>318</v>
      </c>
      <c r="J1504" s="119">
        <v>1</v>
      </c>
      <c r="K1504" s="122">
        <f>IF(G1504="","",VLOOKUP(G1504,ARANCEL!$B$5:$D$121,3,FALSE)*J1504)</f>
        <v>3250</v>
      </c>
      <c r="L1504" s="1229" t="s">
        <v>8279</v>
      </c>
      <c r="M1504" s="1229">
        <v>4500259624</v>
      </c>
      <c r="N1504" s="1229" t="s">
        <v>8292</v>
      </c>
      <c r="O1504" s="619"/>
    </row>
    <row r="1505" spans="1:15" s="620" customFormat="1" ht="18" customHeight="1" x14ac:dyDescent="0.25">
      <c r="A1505" s="606" t="s">
        <v>305</v>
      </c>
      <c r="B1505" s="614">
        <v>41820</v>
      </c>
      <c r="C1505" s="607" t="s">
        <v>5401</v>
      </c>
      <c r="D1505" s="606" t="s">
        <v>49</v>
      </c>
      <c r="E1505" s="608">
        <v>10217553</v>
      </c>
      <c r="F1505" s="606">
        <v>27054709</v>
      </c>
      <c r="G1505" s="606">
        <v>2705003</v>
      </c>
      <c r="H1505" s="120" t="str">
        <f>IF(G1505="","",VLOOKUP(G1505,ARANCEL!$B$5:$D$121,2,FALSE))</f>
        <v>INCRUSTACION ESTETICA (ART-GLASS O CERAMICA)</v>
      </c>
      <c r="I1505" s="121" t="s">
        <v>1428</v>
      </c>
      <c r="J1505" s="119">
        <v>2</v>
      </c>
      <c r="K1505" s="122">
        <f>IF(G1505="","",VLOOKUP(G1505,ARANCEL!$B$5:$D$121,3,FALSE)*J1505)</f>
        <v>31352</v>
      </c>
      <c r="L1505" s="1229" t="s">
        <v>5742</v>
      </c>
      <c r="M1505" s="1229">
        <v>4500239314</v>
      </c>
      <c r="N1505" s="1229" t="s">
        <v>5750</v>
      </c>
      <c r="O1505" s="619"/>
    </row>
    <row r="1506" spans="1:15" s="569" customFormat="1" ht="18" customHeight="1" x14ac:dyDescent="0.25">
      <c r="A1506" s="567" t="s">
        <v>305</v>
      </c>
      <c r="B1506" s="559">
        <v>41848</v>
      </c>
      <c r="C1506" s="557" t="s">
        <v>5401</v>
      </c>
      <c r="D1506" s="555" t="s">
        <v>49</v>
      </c>
      <c r="E1506" s="558">
        <v>10233908</v>
      </c>
      <c r="F1506" s="555">
        <v>27054709</v>
      </c>
      <c r="G1506" s="555">
        <v>2705003</v>
      </c>
      <c r="H1506" s="120" t="str">
        <f>IF(G1506="","",VLOOKUP(G1506,ARANCEL!$B$5:$D$121,2,FALSE))</f>
        <v>INCRUSTACION ESTETICA (ART-GLASS O CERAMICA)</v>
      </c>
      <c r="I1506" s="121" t="s">
        <v>309</v>
      </c>
      <c r="J1506" s="119">
        <v>1</v>
      </c>
      <c r="K1506" s="122">
        <f>IF(G1506="","",VLOOKUP(G1506,ARANCEL!$B$5:$D$121,3,FALSE)*J1506)</f>
        <v>15676</v>
      </c>
      <c r="L1506" s="1229" t="s">
        <v>6017</v>
      </c>
      <c r="M1506" s="1229">
        <v>4500245416</v>
      </c>
      <c r="N1506" s="1229">
        <v>9805</v>
      </c>
      <c r="O1506" s="568"/>
    </row>
    <row r="1507" spans="1:15" s="620" customFormat="1" ht="18" customHeight="1" x14ac:dyDescent="0.25">
      <c r="A1507" s="606" t="s">
        <v>305</v>
      </c>
      <c r="B1507" s="615">
        <v>41978</v>
      </c>
      <c r="C1507" s="557" t="s">
        <v>8820</v>
      </c>
      <c r="D1507" s="555" t="s">
        <v>49</v>
      </c>
      <c r="E1507" s="608">
        <v>10301940</v>
      </c>
      <c r="F1507" s="606">
        <v>29194578</v>
      </c>
      <c r="G1507" s="606">
        <v>2705003</v>
      </c>
      <c r="H1507" s="120" t="str">
        <f>IF(G1507="","",VLOOKUP(G1507,ARANCEL!$B$5:$D$121,2,FALSE))</f>
        <v>INCRUSTACION ESTETICA (ART-GLASS O CERAMICA)</v>
      </c>
      <c r="I1507" s="121" t="s">
        <v>322</v>
      </c>
      <c r="J1507" s="119">
        <v>1</v>
      </c>
      <c r="K1507" s="122">
        <f>IF(G1507="","",VLOOKUP(G1507,ARANCEL!$B$5:$D$121,3,FALSE)*J1507)</f>
        <v>15676</v>
      </c>
      <c r="L1507" s="1349" t="s">
        <v>9431</v>
      </c>
      <c r="M1507" s="1349">
        <v>4500269103</v>
      </c>
      <c r="N1507" s="1349" t="s">
        <v>9457</v>
      </c>
      <c r="O1507" s="619"/>
    </row>
    <row r="1508" spans="1:15" s="569" customFormat="1" ht="16.5" customHeight="1" x14ac:dyDescent="0.25">
      <c r="A1508" s="119" t="s">
        <v>305</v>
      </c>
      <c r="B1508" s="159">
        <v>41698</v>
      </c>
      <c r="C1508" s="118" t="s">
        <v>3115</v>
      </c>
      <c r="D1508" s="119" t="s">
        <v>50</v>
      </c>
      <c r="E1508" s="162">
        <v>10178327</v>
      </c>
      <c r="F1508" s="119">
        <v>25227141</v>
      </c>
      <c r="G1508" s="119">
        <v>2704005</v>
      </c>
      <c r="H1508" s="120" t="str">
        <f>IF(G1508="","",VLOOKUP(G1508,ARANCEL!$B$5:$D$121,2,FALSE))</f>
        <v>PROVISORIO</v>
      </c>
      <c r="I1508" s="121" t="s">
        <v>326</v>
      </c>
      <c r="J1508" s="119">
        <v>1</v>
      </c>
      <c r="K1508" s="122">
        <f>IF(G1508="","",VLOOKUP(G1508,ARANCEL!$B$5:$D$121,3,FALSE)*J1508)</f>
        <v>3250</v>
      </c>
      <c r="L1508" s="1229" t="s">
        <v>3438</v>
      </c>
      <c r="M1508" s="1229">
        <v>4500220767</v>
      </c>
      <c r="N1508" s="1229">
        <v>8610</v>
      </c>
      <c r="O1508" s="568"/>
    </row>
    <row r="1509" spans="1:15" s="611" customFormat="1" ht="18" customHeight="1" x14ac:dyDescent="0.25">
      <c r="A1509" s="119" t="s">
        <v>305</v>
      </c>
      <c r="B1509" s="159">
        <v>41781</v>
      </c>
      <c r="C1509" s="118" t="s">
        <v>3115</v>
      </c>
      <c r="D1509" s="119" t="s">
        <v>50</v>
      </c>
      <c r="E1509" s="162">
        <v>10199906</v>
      </c>
      <c r="F1509" s="119">
        <v>25227141</v>
      </c>
      <c r="G1509" s="119">
        <v>2704003</v>
      </c>
      <c r="H1509" s="120" t="str">
        <f>IF(G1509="","",VLOOKUP(G1509,ARANCEL!$B$5:$D$121,2,FALSE))</f>
        <v xml:space="preserve">CORONA PERIFERICA CON PERNO MUÑON COLADO </v>
      </c>
      <c r="I1509" s="121" t="s">
        <v>326</v>
      </c>
      <c r="J1509" s="119">
        <v>1</v>
      </c>
      <c r="K1509" s="122">
        <f>IF(G1509="","",VLOOKUP(G1509,ARANCEL!$B$5:$D$121,3,FALSE)*J1509)</f>
        <v>32612</v>
      </c>
      <c r="L1509" s="1229" t="s">
        <v>5292</v>
      </c>
      <c r="M1509" s="1229">
        <v>4500235338</v>
      </c>
      <c r="N1509" s="1229">
        <v>9393</v>
      </c>
      <c r="O1509" s="610"/>
    </row>
    <row r="1510" spans="1:15" s="620" customFormat="1" ht="18" customHeight="1" x14ac:dyDescent="0.25">
      <c r="A1510" s="606" t="s">
        <v>305</v>
      </c>
      <c r="B1510" s="614">
        <v>41834</v>
      </c>
      <c r="C1510" s="607" t="s">
        <v>5784</v>
      </c>
      <c r="D1510" s="606" t="s">
        <v>58</v>
      </c>
      <c r="E1510" s="608">
        <v>10226791</v>
      </c>
      <c r="F1510" s="606">
        <v>27500867</v>
      </c>
      <c r="G1510" s="606">
        <v>2704005</v>
      </c>
      <c r="H1510" s="120" t="str">
        <f>IF(G1510="","",VLOOKUP(G1510,ARANCEL!$B$5:$D$121,2,FALSE))</f>
        <v>PROVISORIO</v>
      </c>
      <c r="I1510" s="121" t="s">
        <v>322</v>
      </c>
      <c r="J1510" s="119">
        <v>1</v>
      </c>
      <c r="K1510" s="122">
        <f>IF(G1510="","",VLOOKUP(G1510,ARANCEL!$B$5:$D$121,3,FALSE)*J1510)</f>
        <v>3250</v>
      </c>
      <c r="L1510" s="1229" t="s">
        <v>6017</v>
      </c>
      <c r="M1510" s="1229">
        <v>4500243244</v>
      </c>
      <c r="N1510" s="1229">
        <v>9785</v>
      </c>
      <c r="O1510" s="619"/>
    </row>
    <row r="1511" spans="1:15" s="620" customFormat="1" ht="18" customHeight="1" x14ac:dyDescent="0.25">
      <c r="A1511" s="606" t="s">
        <v>305</v>
      </c>
      <c r="B1511" s="614">
        <v>41851</v>
      </c>
      <c r="C1511" s="607" t="s">
        <v>6113</v>
      </c>
      <c r="D1511" s="606" t="s">
        <v>58</v>
      </c>
      <c r="E1511" s="608">
        <v>10233553</v>
      </c>
      <c r="F1511" s="606">
        <v>27500867</v>
      </c>
      <c r="G1511" s="606">
        <v>2704003</v>
      </c>
      <c r="H1511" s="120" t="str">
        <f>IF(G1511="","",VLOOKUP(G1511,ARANCEL!$B$5:$D$121,2,FALSE))</f>
        <v xml:space="preserve">CORONA PERIFERICA CON PERNO MUÑON COLADO </v>
      </c>
      <c r="I1511" s="121" t="s">
        <v>322</v>
      </c>
      <c r="J1511" s="119">
        <v>1</v>
      </c>
      <c r="K1511" s="122">
        <f>IF(G1511="","",VLOOKUP(G1511,ARANCEL!$B$5:$D$121,3,FALSE)*J1511)</f>
        <v>32612</v>
      </c>
      <c r="L1511" s="1229" t="s">
        <v>6017</v>
      </c>
      <c r="M1511" s="1229">
        <v>4500245416</v>
      </c>
      <c r="N1511" s="1229">
        <v>9805</v>
      </c>
      <c r="O1511" s="619"/>
    </row>
    <row r="1512" spans="1:15" s="620" customFormat="1" ht="18" customHeight="1" x14ac:dyDescent="0.25">
      <c r="A1512" s="606" t="s">
        <v>305</v>
      </c>
      <c r="B1512" s="614">
        <v>41652</v>
      </c>
      <c r="C1512" s="607" t="s">
        <v>759</v>
      </c>
      <c r="D1512" s="606" t="s">
        <v>54</v>
      </c>
      <c r="E1512" s="608">
        <v>10169336</v>
      </c>
      <c r="F1512" s="606">
        <v>23409891</v>
      </c>
      <c r="G1512" s="606">
        <v>2704012</v>
      </c>
      <c r="H1512" s="120" t="str">
        <f>IF(G1512="","",VLOOKUP(G1512,ARANCEL!$B$5:$D$121,2,FALSE))</f>
        <v xml:space="preserve">INTERMEDIARIO O PONTICO </v>
      </c>
      <c r="I1512" s="121" t="s">
        <v>329</v>
      </c>
      <c r="J1512" s="119">
        <v>1</v>
      </c>
      <c r="K1512" s="122">
        <f>IF(G1512="","",VLOOKUP(G1512,ARANCEL!$B$5:$D$121,3,FALSE)*J1512)</f>
        <v>25122</v>
      </c>
      <c r="L1512" s="1229" t="s">
        <v>2842</v>
      </c>
      <c r="M1512" s="1229">
        <v>4500216186</v>
      </c>
      <c r="N1512" s="1229">
        <v>8381</v>
      </c>
      <c r="O1512" s="619"/>
    </row>
    <row r="1513" spans="1:15" s="620" customFormat="1" ht="18" customHeight="1" x14ac:dyDescent="0.25">
      <c r="A1513" s="606" t="s">
        <v>305</v>
      </c>
      <c r="B1513" s="614">
        <v>41652</v>
      </c>
      <c r="C1513" s="607" t="s">
        <v>759</v>
      </c>
      <c r="D1513" s="606" t="s">
        <v>54</v>
      </c>
      <c r="E1513" s="608">
        <v>10169336</v>
      </c>
      <c r="F1513" s="606">
        <v>23409891</v>
      </c>
      <c r="G1513" s="606">
        <v>2704009</v>
      </c>
      <c r="H1513" s="120" t="str">
        <f>IF(G1513="","",VLOOKUP(G1513,ARANCEL!$B$5:$D$121,2,FALSE))</f>
        <v>PILAR, INSERCION O PUNTO DE APOYO CON PERNO MUÑON PLATA-PALADIO</v>
      </c>
      <c r="I1513" s="121" t="s">
        <v>765</v>
      </c>
      <c r="J1513" s="119">
        <v>2</v>
      </c>
      <c r="K1513" s="122">
        <f>IF(G1513="","",VLOOKUP(G1513,ARANCEL!$B$5:$D$121,3,FALSE)*J1513)</f>
        <v>85466</v>
      </c>
      <c r="L1513" s="1229" t="s">
        <v>2842</v>
      </c>
      <c r="M1513" s="1229">
        <v>4500216186</v>
      </c>
      <c r="N1513" s="1229">
        <v>8381</v>
      </c>
      <c r="O1513" s="619"/>
    </row>
    <row r="1514" spans="1:15" s="620" customFormat="1" ht="18" customHeight="1" x14ac:dyDescent="0.25">
      <c r="A1514" s="606" t="s">
        <v>305</v>
      </c>
      <c r="B1514" s="615">
        <v>41997</v>
      </c>
      <c r="C1514" s="607" t="s">
        <v>9078</v>
      </c>
      <c r="D1514" s="606" t="s">
        <v>804</v>
      </c>
      <c r="E1514" s="608">
        <v>10299970</v>
      </c>
      <c r="F1514" s="606">
        <v>30114765</v>
      </c>
      <c r="G1514" s="606">
        <v>2705003</v>
      </c>
      <c r="H1514" s="120" t="str">
        <f>IF(G1514="","",VLOOKUP(G1514,ARANCEL!$B$5:$D$121,2,FALSE))</f>
        <v>INCRUSTACION ESTETICA (ART-GLASS O CERAMICA)</v>
      </c>
      <c r="I1514" s="121" t="s">
        <v>326</v>
      </c>
      <c r="J1514" s="119">
        <v>1</v>
      </c>
      <c r="K1514" s="122">
        <f>IF(G1514="","",VLOOKUP(G1514,ARANCEL!$B$5:$D$121,3,FALSE)*J1514)</f>
        <v>15676</v>
      </c>
      <c r="L1514" s="1349" t="s">
        <v>9431</v>
      </c>
      <c r="M1514" s="1349">
        <v>4500269103</v>
      </c>
      <c r="N1514" s="1349" t="s">
        <v>9457</v>
      </c>
      <c r="O1514" s="619"/>
    </row>
    <row r="1515" spans="1:15" s="620" customFormat="1" ht="18" customHeight="1" x14ac:dyDescent="0.25">
      <c r="A1515" s="606" t="s">
        <v>305</v>
      </c>
      <c r="B1515" s="614">
        <v>41738</v>
      </c>
      <c r="C1515" s="607" t="s">
        <v>1124</v>
      </c>
      <c r="D1515" s="606" t="s">
        <v>58</v>
      </c>
      <c r="E1515" s="608">
        <v>10186779</v>
      </c>
      <c r="F1515" s="606">
        <v>24372193</v>
      </c>
      <c r="G1515" s="606">
        <v>2704002</v>
      </c>
      <c r="H1515" s="120" t="str">
        <f>IF(G1515="","",VLOOKUP(G1515,ARANCEL!$B$5:$D$121,2,FALSE))</f>
        <v xml:space="preserve">CORONA PERIFERICA </v>
      </c>
      <c r="I1515" s="121" t="s">
        <v>326</v>
      </c>
      <c r="J1515" s="119">
        <v>1</v>
      </c>
      <c r="K1515" s="122">
        <f>IF(G1515="","",VLOOKUP(G1515,ARANCEL!$B$5:$D$121,3,FALSE)*J1515)</f>
        <v>25865</v>
      </c>
      <c r="L1515" s="1229" t="s">
        <v>4612</v>
      </c>
      <c r="M1515" s="1229">
        <v>4500229931</v>
      </c>
      <c r="N1515" s="1229">
        <v>9226</v>
      </c>
      <c r="O1515" s="619"/>
    </row>
    <row r="1516" spans="1:15" s="620" customFormat="1" ht="18" customHeight="1" x14ac:dyDescent="0.25">
      <c r="A1516" s="606" t="s">
        <v>305</v>
      </c>
      <c r="B1516" s="614">
        <v>41939</v>
      </c>
      <c r="C1516" s="607" t="s">
        <v>1124</v>
      </c>
      <c r="D1516" s="606" t="s">
        <v>58</v>
      </c>
      <c r="E1516" s="608">
        <v>10271275</v>
      </c>
      <c r="F1516" s="606">
        <v>27125927</v>
      </c>
      <c r="G1516" s="606">
        <v>2705003</v>
      </c>
      <c r="H1516" s="120" t="str">
        <f>IF(G1516="","",VLOOKUP(G1516,ARANCEL!$B$5:$D$121,2,FALSE))</f>
        <v>INCRUSTACION ESTETICA (ART-GLASS O CERAMICA)</v>
      </c>
      <c r="I1516" s="121" t="s">
        <v>335</v>
      </c>
      <c r="J1516" s="119">
        <v>1</v>
      </c>
      <c r="K1516" s="122">
        <f>IF(G1516="","",VLOOKUP(G1516,ARANCEL!$B$5:$D$121,3,FALSE)*J1516)</f>
        <v>15676</v>
      </c>
      <c r="L1516" s="1229" t="s">
        <v>8279</v>
      </c>
      <c r="M1516" s="1229">
        <v>4500259624</v>
      </c>
      <c r="N1516" s="1229" t="s">
        <v>8292</v>
      </c>
      <c r="O1516" s="619"/>
    </row>
    <row r="1517" spans="1:15" s="618" customFormat="1" ht="18" customHeight="1" x14ac:dyDescent="0.25">
      <c r="A1517" s="606" t="s">
        <v>305</v>
      </c>
      <c r="B1517" s="614">
        <v>41774</v>
      </c>
      <c r="C1517" s="607" t="s">
        <v>4630</v>
      </c>
      <c r="D1517" s="606" t="s">
        <v>58</v>
      </c>
      <c r="E1517" s="608">
        <v>10197796</v>
      </c>
      <c r="F1517" s="606">
        <v>26441995</v>
      </c>
      <c r="G1517" s="606">
        <v>2704005</v>
      </c>
      <c r="H1517" s="120" t="str">
        <f>IF(G1517="","",VLOOKUP(G1517,ARANCEL!$B$5:$D$121,2,FALSE))</f>
        <v>PROVISORIO</v>
      </c>
      <c r="I1517" s="121" t="s">
        <v>308</v>
      </c>
      <c r="J1517" s="119">
        <v>1</v>
      </c>
      <c r="K1517" s="122">
        <f>IF(G1517="","",VLOOKUP(G1517,ARANCEL!$B$5:$D$121,3,FALSE)*J1517)</f>
        <v>3250</v>
      </c>
      <c r="L1517" s="1237" t="s">
        <v>5292</v>
      </c>
      <c r="M1517" s="1237">
        <v>4500236200</v>
      </c>
      <c r="N1517" s="1237">
        <v>9456</v>
      </c>
      <c r="O1517" s="617"/>
    </row>
    <row r="1518" spans="1:15" s="626" customFormat="1" ht="18" customHeight="1" x14ac:dyDescent="0.25">
      <c r="A1518" s="606" t="s">
        <v>305</v>
      </c>
      <c r="B1518" s="614">
        <v>41813</v>
      </c>
      <c r="C1518" s="607" t="s">
        <v>4630</v>
      </c>
      <c r="D1518" s="606" t="s">
        <v>58</v>
      </c>
      <c r="E1518" s="608">
        <v>10213854</v>
      </c>
      <c r="F1518" s="606">
        <v>26441995</v>
      </c>
      <c r="G1518" s="606">
        <v>2704003</v>
      </c>
      <c r="H1518" s="120" t="str">
        <f>IF(G1518="","",VLOOKUP(G1518,ARANCEL!$B$5:$D$121,2,FALSE))</f>
        <v xml:space="preserve">CORONA PERIFERICA CON PERNO MUÑON COLADO </v>
      </c>
      <c r="I1518" s="121" t="s">
        <v>308</v>
      </c>
      <c r="J1518" s="119">
        <v>1</v>
      </c>
      <c r="K1518" s="122">
        <f>IF(G1518="","",VLOOKUP(G1518,ARANCEL!$B$5:$D$121,3,FALSE)*J1518)</f>
        <v>32612</v>
      </c>
      <c r="L1518" s="1229" t="s">
        <v>5742</v>
      </c>
      <c r="M1518" s="1229">
        <v>4500239309</v>
      </c>
      <c r="N1518" s="1229" t="s">
        <v>5749</v>
      </c>
      <c r="O1518" s="625"/>
    </row>
    <row r="1519" spans="1:15" s="626" customFormat="1" ht="18" customHeight="1" x14ac:dyDescent="0.25">
      <c r="A1519" s="606" t="s">
        <v>305</v>
      </c>
      <c r="B1519" s="614">
        <v>41892</v>
      </c>
      <c r="C1519" s="607" t="s">
        <v>6995</v>
      </c>
      <c r="D1519" s="606" t="s">
        <v>57</v>
      </c>
      <c r="E1519" s="608">
        <v>10255583</v>
      </c>
      <c r="F1519" s="606">
        <v>28236987</v>
      </c>
      <c r="G1519" s="606">
        <v>2705003</v>
      </c>
      <c r="H1519" s="120" t="str">
        <f>IF(G1519="","",VLOOKUP(G1519,ARANCEL!$B$5:$D$121,2,FALSE))</f>
        <v>INCRUSTACION ESTETICA (ART-GLASS O CERAMICA)</v>
      </c>
      <c r="I1519" s="121" t="s">
        <v>317</v>
      </c>
      <c r="J1519" s="119">
        <v>1</v>
      </c>
      <c r="K1519" s="122">
        <f>IF(G1519="","",VLOOKUP(G1519,ARANCEL!$B$5:$D$121,3,FALSE)*J1519)</f>
        <v>15676</v>
      </c>
      <c r="L1519" s="1229" t="s">
        <v>7548</v>
      </c>
      <c r="M1519" s="1229">
        <v>4500254511</v>
      </c>
      <c r="N1519" s="1229" t="s">
        <v>7555</v>
      </c>
      <c r="O1519" s="625"/>
    </row>
    <row r="1520" spans="1:15" s="626" customFormat="1" ht="18" customHeight="1" x14ac:dyDescent="0.25">
      <c r="A1520" s="606" t="s">
        <v>606</v>
      </c>
      <c r="B1520" s="614">
        <v>41855</v>
      </c>
      <c r="C1520" s="607" t="s">
        <v>6316</v>
      </c>
      <c r="D1520" s="606" t="s">
        <v>53</v>
      </c>
      <c r="E1520" s="608">
        <v>10251391</v>
      </c>
      <c r="F1520" s="606">
        <v>27278755</v>
      </c>
      <c r="G1520" s="606">
        <v>2704002</v>
      </c>
      <c r="H1520" s="120" t="str">
        <f>IF(G1520="","",VLOOKUP(G1520,ARANCEL!$B$5:$D$121,2,FALSE))</f>
        <v xml:space="preserve">CORONA PERIFERICA </v>
      </c>
      <c r="I1520" s="121" t="s">
        <v>618</v>
      </c>
      <c r="J1520" s="119">
        <v>1</v>
      </c>
      <c r="K1520" s="122">
        <f>IF(G1520="","",VLOOKUP(G1520,ARANCEL!$B$5:$D$121,3,FALSE)*J1520)</f>
        <v>25865</v>
      </c>
      <c r="L1520" s="1229" t="s">
        <v>6905</v>
      </c>
      <c r="M1520" s="1229">
        <v>4500251067</v>
      </c>
      <c r="N1520" s="1229" t="s">
        <v>7145</v>
      </c>
      <c r="O1520" s="625"/>
    </row>
    <row r="1521" spans="1:15" s="626" customFormat="1" ht="18" customHeight="1" x14ac:dyDescent="0.25">
      <c r="A1521" s="606" t="s">
        <v>305</v>
      </c>
      <c r="B1521" s="614">
        <v>41863</v>
      </c>
      <c r="C1521" s="607" t="s">
        <v>6316</v>
      </c>
      <c r="D1521" s="606" t="s">
        <v>53</v>
      </c>
      <c r="E1521" s="608">
        <v>10240055</v>
      </c>
      <c r="F1521" s="606">
        <v>27278755</v>
      </c>
      <c r="G1521" s="606">
        <v>2704005</v>
      </c>
      <c r="H1521" s="120" t="str">
        <f>IF(G1521="","",VLOOKUP(G1521,ARANCEL!$B$5:$D$121,2,FALSE))</f>
        <v>PROVISORIO</v>
      </c>
      <c r="I1521" s="121" t="s">
        <v>618</v>
      </c>
      <c r="J1521" s="119">
        <v>1</v>
      </c>
      <c r="K1521" s="122">
        <f>IF(G1521="","",VLOOKUP(G1521,ARANCEL!$B$5:$D$121,3,FALSE)*J1521)</f>
        <v>3250</v>
      </c>
      <c r="L1521" s="1229" t="s">
        <v>6905</v>
      </c>
      <c r="M1521" s="1229">
        <v>4500249664</v>
      </c>
      <c r="N1521" s="1229" t="s">
        <v>7114</v>
      </c>
      <c r="O1521" s="625"/>
    </row>
    <row r="1522" spans="1:15" s="626" customFormat="1" ht="18" customHeight="1" x14ac:dyDescent="0.25">
      <c r="A1522" s="606" t="s">
        <v>305</v>
      </c>
      <c r="B1522" s="614">
        <v>41862</v>
      </c>
      <c r="C1522" s="607" t="s">
        <v>1070</v>
      </c>
      <c r="D1522" s="606" t="s">
        <v>63</v>
      </c>
      <c r="E1522" s="608">
        <v>10241402</v>
      </c>
      <c r="F1522" s="606">
        <v>27799484</v>
      </c>
      <c r="G1522" s="606">
        <v>2708011</v>
      </c>
      <c r="H1522" s="120" t="str">
        <f>IF(G1522="","",VLOOKUP(G1522,ARANCEL!$B$5:$D$121,2,FALSE))</f>
        <v xml:space="preserve">MODELO DE ESTUDIO </v>
      </c>
      <c r="I1522" s="121" t="s">
        <v>347</v>
      </c>
      <c r="J1522" s="119">
        <v>2</v>
      </c>
      <c r="K1522" s="122">
        <f>IF(G1522="","",VLOOKUP(G1522,ARANCEL!$B$5:$D$121,3,FALSE)*J1522)</f>
        <v>3014</v>
      </c>
      <c r="L1522" s="1229" t="s">
        <v>6905</v>
      </c>
      <c r="M1522" s="1229">
        <v>4500249664</v>
      </c>
      <c r="N1522" s="1229" t="s">
        <v>7114</v>
      </c>
      <c r="O1522" s="625"/>
    </row>
    <row r="1523" spans="1:15" s="626" customFormat="1" ht="18" customHeight="1" x14ac:dyDescent="0.25">
      <c r="A1523" s="628" t="s">
        <v>305</v>
      </c>
      <c r="B1523" s="614">
        <v>41733</v>
      </c>
      <c r="C1523" s="607" t="s">
        <v>3722</v>
      </c>
      <c r="D1523" s="606" t="s">
        <v>1060</v>
      </c>
      <c r="E1523" s="608">
        <v>10185747</v>
      </c>
      <c r="F1523" s="606">
        <v>25755924</v>
      </c>
      <c r="G1523" s="606">
        <v>2708011</v>
      </c>
      <c r="H1523" s="120" t="str">
        <f>IF(G1523="","",VLOOKUP(G1523,ARANCEL!$B$5:$D$121,2,FALSE))</f>
        <v xml:space="preserve">MODELO DE ESTUDIO </v>
      </c>
      <c r="I1523" s="121"/>
      <c r="J1523" s="119">
        <v>1</v>
      </c>
      <c r="K1523" s="122">
        <f>IF(G1523="","",VLOOKUP(G1523,ARANCEL!$B$5:$D$121,3,FALSE)*J1523)</f>
        <v>1507</v>
      </c>
      <c r="L1523" s="1229" t="s">
        <v>4612</v>
      </c>
      <c r="M1523" s="1229">
        <v>4500229945</v>
      </c>
      <c r="N1523" s="1229">
        <v>9169</v>
      </c>
      <c r="O1523" s="625"/>
    </row>
    <row r="1524" spans="1:15" s="626" customFormat="1" ht="18" customHeight="1" x14ac:dyDescent="0.25">
      <c r="A1524" s="606" t="s">
        <v>305</v>
      </c>
      <c r="B1524" s="614">
        <v>41733</v>
      </c>
      <c r="C1524" s="607" t="s">
        <v>3722</v>
      </c>
      <c r="D1524" s="606" t="s">
        <v>1060</v>
      </c>
      <c r="E1524" s="608">
        <v>10185747</v>
      </c>
      <c r="F1524" s="606">
        <v>25755924</v>
      </c>
      <c r="G1524" s="606">
        <v>2707001</v>
      </c>
      <c r="H1524" s="120" t="str">
        <f>IF(G1524="","",VLOOKUP(G1524,ARANCEL!$B$5:$D$121,2,FALSE))</f>
        <v xml:space="preserve">PLANO DE RELAJACION </v>
      </c>
      <c r="I1524" s="121" t="s">
        <v>306</v>
      </c>
      <c r="J1524" s="119">
        <v>1</v>
      </c>
      <c r="K1524" s="122">
        <f>IF(G1524="","",VLOOKUP(G1524,ARANCEL!$B$5:$D$121,3,FALSE)*J1524)</f>
        <v>9221</v>
      </c>
      <c r="L1524" s="1229" t="s">
        <v>4612</v>
      </c>
      <c r="M1524" s="1229">
        <v>4500229946</v>
      </c>
      <c r="N1524" s="1229">
        <v>9170</v>
      </c>
      <c r="O1524" s="625"/>
    </row>
    <row r="1525" spans="1:15" s="626" customFormat="1" ht="18" customHeight="1" x14ac:dyDescent="0.25">
      <c r="A1525" s="606" t="s">
        <v>305</v>
      </c>
      <c r="B1525" s="614">
        <v>41848</v>
      </c>
      <c r="C1525" s="607" t="s">
        <v>6630</v>
      </c>
      <c r="D1525" s="606" t="s">
        <v>50</v>
      </c>
      <c r="E1525" s="608">
        <v>10232868</v>
      </c>
      <c r="F1525" s="606">
        <v>27711481</v>
      </c>
      <c r="G1525" s="606">
        <v>2704005</v>
      </c>
      <c r="H1525" s="120" t="str">
        <f>IF(G1525="","",VLOOKUP(G1525,ARANCEL!$B$5:$D$121,2,FALSE))</f>
        <v>PROVISORIO</v>
      </c>
      <c r="I1525" s="121" t="s">
        <v>618</v>
      </c>
      <c r="J1525" s="119">
        <v>1</v>
      </c>
      <c r="K1525" s="122">
        <f>IF(G1525="","",VLOOKUP(G1525,ARANCEL!$B$5:$D$121,3,FALSE)*J1525)</f>
        <v>3250</v>
      </c>
      <c r="L1525" s="1229" t="s">
        <v>6017</v>
      </c>
      <c r="M1525" s="1229">
        <v>4500245416</v>
      </c>
      <c r="N1525" s="1229">
        <v>9805</v>
      </c>
      <c r="O1525" s="625"/>
    </row>
    <row r="1526" spans="1:15" s="626" customFormat="1" ht="18" customHeight="1" x14ac:dyDescent="0.25">
      <c r="A1526" s="628" t="s">
        <v>305</v>
      </c>
      <c r="B1526" s="614">
        <v>41877</v>
      </c>
      <c r="C1526" s="607" t="s">
        <v>6630</v>
      </c>
      <c r="D1526" s="606" t="s">
        <v>50</v>
      </c>
      <c r="E1526" s="608">
        <v>10247734</v>
      </c>
      <c r="F1526" s="606">
        <v>27711481</v>
      </c>
      <c r="G1526" s="606">
        <v>2704003</v>
      </c>
      <c r="H1526" s="120" t="str">
        <f>IF(G1526="","",VLOOKUP(G1526,ARANCEL!$B$5:$D$121,2,FALSE))</f>
        <v xml:space="preserve">CORONA PERIFERICA CON PERNO MUÑON COLADO </v>
      </c>
      <c r="I1526" s="121" t="s">
        <v>618</v>
      </c>
      <c r="J1526" s="119">
        <v>1</v>
      </c>
      <c r="K1526" s="122">
        <f>IF(G1526="","",VLOOKUP(G1526,ARANCEL!$B$5:$D$121,3,FALSE)*J1526)</f>
        <v>32612</v>
      </c>
      <c r="L1526" s="1229" t="s">
        <v>6905</v>
      </c>
      <c r="M1526" s="1229">
        <v>4500249664</v>
      </c>
      <c r="N1526" s="1229" t="s">
        <v>7114</v>
      </c>
      <c r="O1526" s="625"/>
    </row>
    <row r="1527" spans="1:15" s="635" customFormat="1" ht="18" customHeight="1" x14ac:dyDescent="0.25">
      <c r="A1527" s="606" t="s">
        <v>305</v>
      </c>
      <c r="B1527" s="614">
        <v>41890</v>
      </c>
      <c r="C1527" s="607" t="s">
        <v>3772</v>
      </c>
      <c r="D1527" s="606" t="s">
        <v>53</v>
      </c>
      <c r="E1527" s="1136">
        <v>10252770</v>
      </c>
      <c r="F1527" s="1136">
        <v>28185411</v>
      </c>
      <c r="G1527" s="1136">
        <v>2705003</v>
      </c>
      <c r="H1527" s="120" t="str">
        <f>IF(G1527="","",VLOOKUP(G1527,ARANCEL!$B$5:$D$121,2,FALSE))</f>
        <v>INCRUSTACION ESTETICA (ART-GLASS O CERAMICA)</v>
      </c>
      <c r="I1527" s="121" t="s">
        <v>308</v>
      </c>
      <c r="J1527" s="119">
        <v>1</v>
      </c>
      <c r="K1527" s="122">
        <f>IF(G1527="","",VLOOKUP(G1527,ARANCEL!$B$5:$D$121,3,FALSE)*J1527)</f>
        <v>15676</v>
      </c>
      <c r="L1527" s="1229" t="s">
        <v>6905</v>
      </c>
      <c r="M1527" s="1229">
        <v>4500251067</v>
      </c>
      <c r="N1527" s="1229" t="s">
        <v>7145</v>
      </c>
      <c r="O1527" s="634"/>
    </row>
    <row r="1528" spans="1:15" s="635" customFormat="1" ht="18" customHeight="1" x14ac:dyDescent="0.25">
      <c r="A1528" s="606" t="s">
        <v>305</v>
      </c>
      <c r="B1528" s="614">
        <v>41950</v>
      </c>
      <c r="C1528" s="607" t="s">
        <v>8129</v>
      </c>
      <c r="D1528" s="606" t="s">
        <v>2193</v>
      </c>
      <c r="E1528" s="608">
        <v>10277144</v>
      </c>
      <c r="F1528" s="606">
        <v>29392012</v>
      </c>
      <c r="G1528" s="606">
        <v>2704005</v>
      </c>
      <c r="H1528" s="120" t="str">
        <f>IF(G1528="","",VLOOKUP(G1528,ARANCEL!$B$5:$D$121,2,FALSE))</f>
        <v>PROVISORIO</v>
      </c>
      <c r="I1528" s="121" t="s">
        <v>633</v>
      </c>
      <c r="J1528" s="119">
        <v>1</v>
      </c>
      <c r="K1528" s="122">
        <f>IF(G1528="","",VLOOKUP(G1528,ARANCEL!$B$5:$D$121,3,FALSE)*J1528)</f>
        <v>3250</v>
      </c>
      <c r="L1528" s="1229" t="s">
        <v>8256</v>
      </c>
      <c r="M1528" s="1229">
        <v>4500264843</v>
      </c>
      <c r="N1528" s="1229" t="s">
        <v>8929</v>
      </c>
      <c r="O1528" s="634"/>
    </row>
    <row r="1529" spans="1:15" s="635" customFormat="1" ht="18" customHeight="1" x14ac:dyDescent="0.25">
      <c r="A1529" s="606" t="s">
        <v>305</v>
      </c>
      <c r="B1529" s="614">
        <v>41808</v>
      </c>
      <c r="C1529" s="607" t="s">
        <v>5183</v>
      </c>
      <c r="D1529" s="606" t="s">
        <v>54</v>
      </c>
      <c r="E1529" s="608">
        <v>10212309</v>
      </c>
      <c r="F1529" s="606">
        <v>26916691</v>
      </c>
      <c r="G1529" s="606">
        <v>2704005</v>
      </c>
      <c r="H1529" s="120" t="str">
        <f>IF(G1529="","",VLOOKUP(G1529,ARANCEL!$B$5:$D$121,2,FALSE))</f>
        <v>PROVISORIO</v>
      </c>
      <c r="I1529" s="121" t="s">
        <v>311</v>
      </c>
      <c r="J1529" s="119">
        <v>1</v>
      </c>
      <c r="K1529" s="122">
        <f>IF(G1529="","",VLOOKUP(G1529,ARANCEL!$B$5:$D$121,3,FALSE)*J1529)</f>
        <v>3250</v>
      </c>
      <c r="L1529" s="1229" t="s">
        <v>5742</v>
      </c>
      <c r="M1529" s="1229">
        <v>4500239309</v>
      </c>
      <c r="N1529" s="1229" t="s">
        <v>5749</v>
      </c>
      <c r="O1529" s="634"/>
    </row>
    <row r="1530" spans="1:15" s="635" customFormat="1" ht="18" customHeight="1" x14ac:dyDescent="0.25">
      <c r="A1530" s="606" t="s">
        <v>305</v>
      </c>
      <c r="B1530" s="614">
        <v>41962</v>
      </c>
      <c r="C1530" s="607" t="s">
        <v>9199</v>
      </c>
      <c r="D1530" s="606" t="s">
        <v>804</v>
      </c>
      <c r="E1530" s="608">
        <v>10280075</v>
      </c>
      <c r="F1530" s="606">
        <v>29545822</v>
      </c>
      <c r="G1530" s="606">
        <v>2704005</v>
      </c>
      <c r="H1530" s="120" t="str">
        <f>IF(G1530="","",VLOOKUP(G1530,ARANCEL!$B$5:$D$121,2,FALSE))</f>
        <v>PROVISORIO</v>
      </c>
      <c r="I1530" s="121" t="s">
        <v>8410</v>
      </c>
      <c r="J1530" s="119">
        <v>7</v>
      </c>
      <c r="K1530" s="122">
        <f>IF(G1530="","",VLOOKUP(G1530,ARANCEL!$B$5:$D$121,3,FALSE)*J1530)</f>
        <v>22750</v>
      </c>
      <c r="L1530" s="1229" t="s">
        <v>8256</v>
      </c>
      <c r="M1530" s="1229">
        <v>4500264843</v>
      </c>
      <c r="N1530" s="1229" t="s">
        <v>8929</v>
      </c>
      <c r="O1530" s="634"/>
    </row>
    <row r="1531" spans="1:15" s="635" customFormat="1" ht="18" customHeight="1" x14ac:dyDescent="0.25">
      <c r="A1531" s="606" t="s">
        <v>305</v>
      </c>
      <c r="B1531" s="614">
        <v>41984</v>
      </c>
      <c r="C1531" s="607" t="s">
        <v>9199</v>
      </c>
      <c r="D1531" s="606" t="s">
        <v>804</v>
      </c>
      <c r="E1531" s="608">
        <v>10293569</v>
      </c>
      <c r="F1531" s="606">
        <v>29545822</v>
      </c>
      <c r="G1531" s="606">
        <v>2704008</v>
      </c>
      <c r="H1531" s="120" t="str">
        <f>IF(G1531="","",VLOOKUP(G1531,ARANCEL!$B$5:$D$121,2,FALSE))</f>
        <v>PILAR, INSERCION O PUNTO DE APOYO CON PERNO MUÑON</v>
      </c>
      <c r="I1531" s="121" t="s">
        <v>1349</v>
      </c>
      <c r="J1531" s="169">
        <v>2</v>
      </c>
      <c r="K1531" s="122">
        <f>IF(G1531="","",VLOOKUP(G1531,ARANCEL!$B$5:$D$121,3,FALSE)*J1531)</f>
        <v>65224</v>
      </c>
      <c r="L1531" s="1349" t="s">
        <v>9431</v>
      </c>
      <c r="M1531" s="1349">
        <v>4500269103</v>
      </c>
      <c r="N1531" s="1349" t="s">
        <v>9457</v>
      </c>
      <c r="O1531" s="634"/>
    </row>
    <row r="1532" spans="1:15" s="635" customFormat="1" ht="18" customHeight="1" x14ac:dyDescent="0.25">
      <c r="A1532" s="606" t="s">
        <v>305</v>
      </c>
      <c r="B1532" s="615">
        <v>42009</v>
      </c>
      <c r="C1532" s="607" t="s">
        <v>9199</v>
      </c>
      <c r="D1532" s="606" t="s">
        <v>804</v>
      </c>
      <c r="E1532" s="608">
        <v>10303273</v>
      </c>
      <c r="F1532" s="606" t="s">
        <v>9200</v>
      </c>
      <c r="G1532" s="606">
        <v>2704008</v>
      </c>
      <c r="H1532" s="120" t="str">
        <f>IF(G1532="","",VLOOKUP(G1532,ARANCEL!$B$5:$D$121,2,FALSE))</f>
        <v>PILAR, INSERCION O PUNTO DE APOYO CON PERNO MUÑON</v>
      </c>
      <c r="I1532" s="121" t="s">
        <v>748</v>
      </c>
      <c r="J1532" s="119">
        <v>2</v>
      </c>
      <c r="K1532" s="122">
        <f>IF(G1532="","",VLOOKUP(G1532,ARANCEL!$B$5:$D$121,3,FALSE)*J1532)</f>
        <v>65224</v>
      </c>
      <c r="L1532" s="1349" t="s">
        <v>9431</v>
      </c>
      <c r="M1532" s="1349">
        <v>4500269103</v>
      </c>
      <c r="N1532" s="1349" t="s">
        <v>9457</v>
      </c>
      <c r="O1532" s="634"/>
    </row>
    <row r="1533" spans="1:15" s="635" customFormat="1" ht="18" customHeight="1" x14ac:dyDescent="0.25">
      <c r="A1533" s="606" t="s">
        <v>305</v>
      </c>
      <c r="B1533" s="615">
        <v>42009</v>
      </c>
      <c r="C1533" s="607" t="s">
        <v>9199</v>
      </c>
      <c r="D1533" s="606" t="s">
        <v>804</v>
      </c>
      <c r="E1533" s="608">
        <v>10303273</v>
      </c>
      <c r="F1533" s="606" t="s">
        <v>9200</v>
      </c>
      <c r="G1533" s="606">
        <v>2704007</v>
      </c>
      <c r="H1533" s="120" t="str">
        <f>IF(G1533="","",VLOOKUP(G1533,ARANCEL!$B$5:$D$121,2,FALSE))</f>
        <v>PILAR, INSERCION O PUNTO DE APOYO PERIFERICO</v>
      </c>
      <c r="I1533" s="121" t="s">
        <v>4697</v>
      </c>
      <c r="J1533" s="119">
        <v>2</v>
      </c>
      <c r="K1533" s="122">
        <f>IF(G1533="","",VLOOKUP(G1533,ARANCEL!$B$5:$D$121,3,FALSE)*J1533)</f>
        <v>51730</v>
      </c>
      <c r="L1533" s="1349" t="s">
        <v>9431</v>
      </c>
      <c r="M1533" s="1349">
        <v>4500269103</v>
      </c>
      <c r="N1533" s="1349" t="s">
        <v>9457</v>
      </c>
      <c r="O1533" s="634"/>
    </row>
    <row r="1534" spans="1:15" s="626" customFormat="1" ht="18" customHeight="1" x14ac:dyDescent="0.25">
      <c r="A1534" s="606" t="s">
        <v>305</v>
      </c>
      <c r="B1534" s="615">
        <v>42009</v>
      </c>
      <c r="C1534" s="607" t="s">
        <v>9199</v>
      </c>
      <c r="D1534" s="606" t="s">
        <v>804</v>
      </c>
      <c r="E1534" s="608">
        <v>10303273</v>
      </c>
      <c r="F1534" s="606" t="s">
        <v>9200</v>
      </c>
      <c r="G1534" s="606">
        <v>2704012</v>
      </c>
      <c r="H1534" s="120" t="str">
        <f>IF(G1534="","",VLOOKUP(G1534,ARANCEL!$B$5:$D$121,2,FALSE))</f>
        <v xml:space="preserve">INTERMEDIARIO O PONTICO </v>
      </c>
      <c r="I1534" s="121" t="s">
        <v>8081</v>
      </c>
      <c r="J1534" s="119">
        <v>3</v>
      </c>
      <c r="K1534" s="122">
        <f>IF(G1534="","",VLOOKUP(G1534,ARANCEL!$B$5:$D$121,3,FALSE)*J1534)</f>
        <v>75366</v>
      </c>
      <c r="L1534" s="1349" t="s">
        <v>9431</v>
      </c>
      <c r="M1534" s="1349">
        <v>4500269103</v>
      </c>
      <c r="N1534" s="1349" t="s">
        <v>9457</v>
      </c>
      <c r="O1534" s="625"/>
    </row>
    <row r="1535" spans="1:15" s="635" customFormat="1" ht="18" customHeight="1" x14ac:dyDescent="0.25">
      <c r="A1535" s="606" t="s">
        <v>305</v>
      </c>
      <c r="B1535" s="614">
        <v>41641</v>
      </c>
      <c r="C1535" s="607" t="s">
        <v>872</v>
      </c>
      <c r="D1535" s="606" t="s">
        <v>52</v>
      </c>
      <c r="E1535" s="608">
        <v>10168314</v>
      </c>
      <c r="F1535" s="606">
        <v>24445926</v>
      </c>
      <c r="G1535" s="606">
        <v>2704005</v>
      </c>
      <c r="H1535" s="120" t="str">
        <f>IF(G1535="","",VLOOKUP(G1535,ARANCEL!$B$5:$D$121,2,FALSE))</f>
        <v>PROVISORIO</v>
      </c>
      <c r="I1535" s="121" t="s">
        <v>311</v>
      </c>
      <c r="J1535" s="119">
        <v>1</v>
      </c>
      <c r="K1535" s="122">
        <f>IF(G1535="","",VLOOKUP(G1535,ARANCEL!$B$5:$D$121,3,FALSE)*J1535)</f>
        <v>3250</v>
      </c>
      <c r="L1535" s="1236" t="s">
        <v>597</v>
      </c>
      <c r="M1535" s="1236">
        <v>4500211652</v>
      </c>
      <c r="N1535" s="1236">
        <v>8174</v>
      </c>
      <c r="O1535" s="634"/>
    </row>
    <row r="1536" spans="1:15" s="635" customFormat="1" ht="18" customHeight="1" x14ac:dyDescent="0.25">
      <c r="A1536" s="606" t="s">
        <v>305</v>
      </c>
      <c r="B1536" s="614">
        <v>41647</v>
      </c>
      <c r="C1536" s="607" t="s">
        <v>872</v>
      </c>
      <c r="D1536" s="606" t="s">
        <v>52</v>
      </c>
      <c r="E1536" s="608">
        <v>10168581</v>
      </c>
      <c r="F1536" s="606">
        <v>24445926</v>
      </c>
      <c r="G1536" s="606">
        <v>2704003</v>
      </c>
      <c r="H1536" s="120" t="str">
        <f>IF(G1536="","",VLOOKUP(G1536,ARANCEL!$B$5:$D$121,2,FALSE))</f>
        <v xml:space="preserve">CORONA PERIFERICA CON PERNO MUÑON COLADO </v>
      </c>
      <c r="I1536" s="121" t="s">
        <v>311</v>
      </c>
      <c r="J1536" s="119">
        <v>1</v>
      </c>
      <c r="K1536" s="122">
        <f>IF(G1536="","",VLOOKUP(G1536,ARANCEL!$B$5:$D$121,3,FALSE)*J1536)</f>
        <v>32612</v>
      </c>
      <c r="L1536" s="1229" t="s">
        <v>2842</v>
      </c>
      <c r="M1536" s="1229">
        <v>4500216184</v>
      </c>
      <c r="N1536" s="1229">
        <v>8378</v>
      </c>
      <c r="O1536" s="634"/>
    </row>
    <row r="1537" spans="1:15" s="635" customFormat="1" ht="18" customHeight="1" x14ac:dyDescent="0.25">
      <c r="A1537" s="606" t="s">
        <v>305</v>
      </c>
      <c r="B1537" s="614">
        <v>41799</v>
      </c>
      <c r="C1537" s="607" t="s">
        <v>4966</v>
      </c>
      <c r="D1537" s="606" t="s">
        <v>716</v>
      </c>
      <c r="E1537" s="608">
        <v>10206829</v>
      </c>
      <c r="F1537" s="606">
        <v>23014305</v>
      </c>
      <c r="G1537" s="606">
        <v>2705003</v>
      </c>
      <c r="H1537" s="120" t="str">
        <f>IF(G1537="","",VLOOKUP(G1537,ARANCEL!$B$5:$D$121,2,FALSE))</f>
        <v>INCRUSTACION ESTETICA (ART-GLASS O CERAMICA)</v>
      </c>
      <c r="I1537" s="121" t="s">
        <v>322</v>
      </c>
      <c r="J1537" s="119">
        <v>1</v>
      </c>
      <c r="K1537" s="122">
        <f>IF(G1537="","",VLOOKUP(G1537,ARANCEL!$B$5:$D$121,3,FALSE)*J1537)</f>
        <v>15676</v>
      </c>
      <c r="L1537" s="1229" t="s">
        <v>5742</v>
      </c>
      <c r="M1537" s="1229">
        <v>4500239302</v>
      </c>
      <c r="N1537" s="1229" t="s">
        <v>5748</v>
      </c>
      <c r="O1537" s="634"/>
    </row>
    <row r="1538" spans="1:15" s="635" customFormat="1" ht="18" customHeight="1" x14ac:dyDescent="0.25">
      <c r="A1538" s="606" t="s">
        <v>305</v>
      </c>
      <c r="B1538" s="614">
        <v>41672</v>
      </c>
      <c r="C1538" s="607" t="s">
        <v>2635</v>
      </c>
      <c r="D1538" s="606" t="s">
        <v>57</v>
      </c>
      <c r="E1538" s="608">
        <v>10171705</v>
      </c>
      <c r="F1538" s="606">
        <v>24688082</v>
      </c>
      <c r="G1538" s="606">
        <v>2704005</v>
      </c>
      <c r="H1538" s="120" t="str">
        <f>IF(G1538="","",VLOOKUP(G1538,ARANCEL!$B$5:$D$121,2,FALSE))</f>
        <v>PROVISORIO</v>
      </c>
      <c r="I1538" s="121" t="s">
        <v>322</v>
      </c>
      <c r="J1538" s="119">
        <v>1</v>
      </c>
      <c r="K1538" s="122">
        <f>IF(G1538="","",VLOOKUP(G1538,ARANCEL!$B$5:$D$121,3,FALSE)*J1538)</f>
        <v>3250</v>
      </c>
      <c r="L1538" s="1229" t="s">
        <v>2842</v>
      </c>
      <c r="M1538" s="1229">
        <v>4500216198</v>
      </c>
      <c r="N1538" s="1229">
        <v>8386</v>
      </c>
      <c r="O1538" s="634"/>
    </row>
    <row r="1539" spans="1:15" s="635" customFormat="1" ht="18" customHeight="1" x14ac:dyDescent="0.25">
      <c r="A1539" s="606" t="s">
        <v>305</v>
      </c>
      <c r="B1539" s="614">
        <v>41716</v>
      </c>
      <c r="C1539" s="607" t="s">
        <v>2635</v>
      </c>
      <c r="D1539" s="606" t="s">
        <v>57</v>
      </c>
      <c r="E1539" s="608">
        <v>10181359</v>
      </c>
      <c r="F1539" s="606">
        <v>24688082</v>
      </c>
      <c r="G1539" s="606">
        <v>2704006</v>
      </c>
      <c r="H1539" s="120" t="str">
        <f>IF(G1539="","",VLOOKUP(G1539,ARANCEL!$B$5:$D$121,2,FALSE))</f>
        <v xml:space="preserve">CERAMICA ALUMINOSA ANTERIOR O POSTERIOR </v>
      </c>
      <c r="I1539" s="121" t="s">
        <v>322</v>
      </c>
      <c r="J1539" s="119">
        <v>1</v>
      </c>
      <c r="K1539" s="122">
        <f>IF(G1539="","",VLOOKUP(G1539,ARANCEL!$B$5:$D$121,3,FALSE)*J1539)</f>
        <v>31487</v>
      </c>
      <c r="L1539" s="1229" t="s">
        <v>3058</v>
      </c>
      <c r="M1539" s="1229">
        <v>4500225621</v>
      </c>
      <c r="N1539" s="1229">
        <v>8906</v>
      </c>
      <c r="O1539" s="634"/>
    </row>
    <row r="1540" spans="1:15" s="635" customFormat="1" ht="18" customHeight="1" x14ac:dyDescent="0.25">
      <c r="A1540" s="606" t="s">
        <v>305</v>
      </c>
      <c r="B1540" s="614">
        <v>41712</v>
      </c>
      <c r="C1540" s="607" t="s">
        <v>3255</v>
      </c>
      <c r="D1540" s="606" t="s">
        <v>60</v>
      </c>
      <c r="E1540" s="608">
        <v>10180596</v>
      </c>
      <c r="F1540" s="606">
        <v>25154230</v>
      </c>
      <c r="G1540" s="606">
        <v>2704003</v>
      </c>
      <c r="H1540" s="120" t="str">
        <f>IF(G1540="","",VLOOKUP(G1540,ARANCEL!$B$5:$D$121,2,FALSE))</f>
        <v xml:space="preserve">CORONA PERIFERICA CON PERNO MUÑON COLADO </v>
      </c>
      <c r="I1540" s="121" t="s">
        <v>618</v>
      </c>
      <c r="J1540" s="119">
        <v>1</v>
      </c>
      <c r="K1540" s="122">
        <f>IF(G1540="","",VLOOKUP(G1540,ARANCEL!$B$5:$D$121,3,FALSE)*J1540)</f>
        <v>32612</v>
      </c>
      <c r="L1540" s="1229" t="s">
        <v>3058</v>
      </c>
      <c r="M1540" s="1229">
        <v>4500225618</v>
      </c>
      <c r="N1540" s="1229">
        <v>8902</v>
      </c>
      <c r="O1540" s="634"/>
    </row>
    <row r="1541" spans="1:15" s="635" customFormat="1" ht="18" customHeight="1" x14ac:dyDescent="0.25">
      <c r="A1541" s="606" t="s">
        <v>305</v>
      </c>
      <c r="B1541" s="614">
        <v>41704</v>
      </c>
      <c r="C1541" s="607" t="s">
        <v>3111</v>
      </c>
      <c r="D1541" s="606" t="s">
        <v>60</v>
      </c>
      <c r="E1541" s="608">
        <v>10178654</v>
      </c>
      <c r="F1541" s="606">
        <v>25154230</v>
      </c>
      <c r="G1541" s="606">
        <v>2704005</v>
      </c>
      <c r="H1541" s="120" t="str">
        <f>IF(G1541="","",VLOOKUP(G1541,ARANCEL!$B$5:$D$121,2,FALSE))</f>
        <v>PROVISORIO</v>
      </c>
      <c r="I1541" s="121" t="s">
        <v>618</v>
      </c>
      <c r="J1541" s="119">
        <v>1</v>
      </c>
      <c r="K1541" s="122">
        <f>IF(G1541="","",VLOOKUP(G1541,ARANCEL!$B$5:$D$121,3,FALSE)*J1541)</f>
        <v>3250</v>
      </c>
      <c r="L1541" s="1229" t="s">
        <v>3438</v>
      </c>
      <c r="M1541" s="1229">
        <v>4500220768</v>
      </c>
      <c r="N1541" s="1229">
        <v>8611</v>
      </c>
      <c r="O1541" s="634"/>
    </row>
    <row r="1542" spans="1:15" s="635" customFormat="1" ht="18" customHeight="1" x14ac:dyDescent="0.25">
      <c r="A1542" s="606" t="s">
        <v>305</v>
      </c>
      <c r="B1542" s="614">
        <v>41800</v>
      </c>
      <c r="C1542" s="607" t="s">
        <v>5008</v>
      </c>
      <c r="D1542" s="606" t="s">
        <v>60</v>
      </c>
      <c r="E1542" s="608">
        <v>10208234</v>
      </c>
      <c r="F1542" s="606">
        <v>26473126</v>
      </c>
      <c r="G1542" s="606">
        <v>2704005</v>
      </c>
      <c r="H1542" s="120" t="str">
        <f>IF(G1542="","",VLOOKUP(G1542,ARANCEL!$B$5:$D$121,2,FALSE))</f>
        <v>PROVISORIO</v>
      </c>
      <c r="I1542" s="121" t="s">
        <v>312</v>
      </c>
      <c r="J1542" s="119">
        <v>1</v>
      </c>
      <c r="K1542" s="122">
        <f>IF(G1542="","",VLOOKUP(G1542,ARANCEL!$B$5:$D$121,3,FALSE)*J1542)</f>
        <v>3250</v>
      </c>
      <c r="L1542" s="1229" t="s">
        <v>5742</v>
      </c>
      <c r="M1542" s="1229">
        <v>4500239302</v>
      </c>
      <c r="N1542" s="1229" t="s">
        <v>5748</v>
      </c>
      <c r="O1542" s="634"/>
    </row>
    <row r="1543" spans="1:15" s="635" customFormat="1" ht="18" customHeight="1" x14ac:dyDescent="0.25">
      <c r="A1543" s="606" t="s">
        <v>305</v>
      </c>
      <c r="B1543" s="614">
        <v>41808</v>
      </c>
      <c r="C1543" s="607" t="s">
        <v>5008</v>
      </c>
      <c r="D1543" s="606" t="s">
        <v>60</v>
      </c>
      <c r="E1543" s="608">
        <v>10211569</v>
      </c>
      <c r="F1543" s="606">
        <v>26473126</v>
      </c>
      <c r="G1543" s="606">
        <v>2704003</v>
      </c>
      <c r="H1543" s="120" t="str">
        <f>IF(G1543="","",VLOOKUP(G1543,ARANCEL!$B$5:$D$121,2,FALSE))</f>
        <v xml:space="preserve">CORONA PERIFERICA CON PERNO MUÑON COLADO </v>
      </c>
      <c r="I1543" s="121" t="s">
        <v>312</v>
      </c>
      <c r="J1543" s="119">
        <v>1</v>
      </c>
      <c r="K1543" s="122">
        <f>IF(G1543="","",VLOOKUP(G1543,ARANCEL!$B$5:$D$121,3,FALSE)*J1543)</f>
        <v>32612</v>
      </c>
      <c r="L1543" s="1229" t="s">
        <v>5742</v>
      </c>
      <c r="M1543" s="1229">
        <v>4500239309</v>
      </c>
      <c r="N1543" s="1229" t="s">
        <v>5749</v>
      </c>
      <c r="O1543" s="634"/>
    </row>
    <row r="1544" spans="1:15" s="635" customFormat="1" ht="18" customHeight="1" x14ac:dyDescent="0.25">
      <c r="A1544" s="606" t="s">
        <v>305</v>
      </c>
      <c r="B1544" s="614">
        <v>41681</v>
      </c>
      <c r="C1544" s="607" t="s">
        <v>2723</v>
      </c>
      <c r="D1544" s="606" t="s">
        <v>49</v>
      </c>
      <c r="E1544" s="608">
        <v>10173111</v>
      </c>
      <c r="F1544" s="606">
        <v>24901823</v>
      </c>
      <c r="G1544" s="606">
        <v>2705003</v>
      </c>
      <c r="H1544" s="120" t="str">
        <f>IF(G1544="","",VLOOKUP(G1544,ARANCEL!$B$5:$D$121,2,FALSE))</f>
        <v>INCRUSTACION ESTETICA (ART-GLASS O CERAMICA)</v>
      </c>
      <c r="I1544" s="121" t="s">
        <v>317</v>
      </c>
      <c r="J1544" s="119">
        <v>1</v>
      </c>
      <c r="K1544" s="122">
        <f>IF(G1544="","",VLOOKUP(G1544,ARANCEL!$B$5:$D$121,3,FALSE)*J1544)</f>
        <v>15676</v>
      </c>
      <c r="L1544" s="1229" t="s">
        <v>3438</v>
      </c>
      <c r="M1544" s="1229">
        <v>4500220760</v>
      </c>
      <c r="N1544" s="1229">
        <v>8605</v>
      </c>
      <c r="O1544" s="634"/>
    </row>
    <row r="1545" spans="1:15" s="635" customFormat="1" ht="18" customHeight="1" x14ac:dyDescent="0.25">
      <c r="A1545" s="628" t="s">
        <v>305</v>
      </c>
      <c r="B1545" s="614">
        <v>41750</v>
      </c>
      <c r="C1545" s="607" t="s">
        <v>1721</v>
      </c>
      <c r="D1545" s="606" t="s">
        <v>706</v>
      </c>
      <c r="E1545" s="608">
        <v>10190063</v>
      </c>
      <c r="F1545" s="606">
        <v>26029301</v>
      </c>
      <c r="G1545" s="606">
        <v>2708011</v>
      </c>
      <c r="H1545" s="120" t="str">
        <f>IF(G1545="","",VLOOKUP(G1545,ARANCEL!$B$5:$D$121,2,FALSE))</f>
        <v xml:space="preserve">MODELO DE ESTUDIO </v>
      </c>
      <c r="I1545" s="121"/>
      <c r="J1545" s="119">
        <v>1</v>
      </c>
      <c r="K1545" s="122">
        <f>IF(G1545="","",VLOOKUP(G1545,ARANCEL!$B$5:$D$121,3,FALSE)*J1545)</f>
        <v>1507</v>
      </c>
      <c r="L1545" s="1229" t="s">
        <v>4612</v>
      </c>
      <c r="M1545" s="1229">
        <v>4500229951</v>
      </c>
      <c r="N1545" s="1229">
        <v>9174</v>
      </c>
      <c r="O1545" s="634"/>
    </row>
    <row r="1546" spans="1:15" s="635" customFormat="1" ht="18" customHeight="1" x14ac:dyDescent="0.25">
      <c r="A1546" s="606" t="s">
        <v>305</v>
      </c>
      <c r="B1546" s="614">
        <v>41750</v>
      </c>
      <c r="C1546" s="607" t="s">
        <v>1721</v>
      </c>
      <c r="D1546" s="606" t="s">
        <v>706</v>
      </c>
      <c r="E1546" s="608">
        <v>10190063</v>
      </c>
      <c r="F1546" s="606">
        <v>26029301</v>
      </c>
      <c r="G1546" s="606">
        <v>2707001</v>
      </c>
      <c r="H1546" s="120" t="str">
        <f>IF(G1546="","",VLOOKUP(G1546,ARANCEL!$B$5:$D$121,2,FALSE))</f>
        <v xml:space="preserve">PLANO DE RELAJACION </v>
      </c>
      <c r="I1546" s="121" t="s">
        <v>306</v>
      </c>
      <c r="J1546" s="119">
        <v>1</v>
      </c>
      <c r="K1546" s="122">
        <f>IF(G1546="","",VLOOKUP(G1546,ARANCEL!$B$5:$D$121,3,FALSE)*J1546)</f>
        <v>9221</v>
      </c>
      <c r="L1546" s="1229" t="s">
        <v>4612</v>
      </c>
      <c r="M1546" s="1229">
        <v>4500229951</v>
      </c>
      <c r="N1546" s="1229">
        <v>9174</v>
      </c>
      <c r="O1546" s="634"/>
    </row>
    <row r="1547" spans="1:15" s="639" customFormat="1" ht="18" customHeight="1" x14ac:dyDescent="0.25">
      <c r="A1547" s="606" t="s">
        <v>305</v>
      </c>
      <c r="B1547" s="615">
        <v>41988</v>
      </c>
      <c r="C1547" s="607" t="s">
        <v>8960</v>
      </c>
      <c r="D1547" s="606" t="s">
        <v>579</v>
      </c>
      <c r="E1547" s="608">
        <v>10296160</v>
      </c>
      <c r="F1547" s="606">
        <v>29600071</v>
      </c>
      <c r="G1547" s="606">
        <v>2704003</v>
      </c>
      <c r="H1547" s="120" t="str">
        <f>IF(G1547="","",VLOOKUP(G1547,ARANCEL!$B$5:$D$121,2,FALSE))</f>
        <v xml:space="preserve">CORONA PERIFERICA CON PERNO MUÑON COLADO </v>
      </c>
      <c r="I1547" s="121" t="s">
        <v>317</v>
      </c>
      <c r="J1547" s="119">
        <v>1</v>
      </c>
      <c r="K1547" s="122">
        <f>IF(G1547="","",VLOOKUP(G1547,ARANCEL!$B$5:$D$121,3,FALSE)*J1547)</f>
        <v>32612</v>
      </c>
      <c r="L1547" s="1349" t="s">
        <v>9431</v>
      </c>
      <c r="M1547" s="1349">
        <v>4500269103</v>
      </c>
      <c r="N1547" s="1349" t="s">
        <v>9457</v>
      </c>
      <c r="O1547" s="638"/>
    </row>
    <row r="1548" spans="1:15" s="639" customFormat="1" ht="18" customHeight="1" x14ac:dyDescent="0.25">
      <c r="A1548" s="628" t="s">
        <v>305</v>
      </c>
      <c r="B1548" s="614">
        <v>41947</v>
      </c>
      <c r="C1548" s="607" t="s">
        <v>8416</v>
      </c>
      <c r="D1548" s="606" t="s">
        <v>8037</v>
      </c>
      <c r="E1548" s="608">
        <v>10274980</v>
      </c>
      <c r="F1548" s="606">
        <v>29396571</v>
      </c>
      <c r="G1548" s="606">
        <v>2708011</v>
      </c>
      <c r="H1548" s="120" t="str">
        <f>IF(G1548="","",VLOOKUP(G1548,ARANCEL!$B$5:$D$121,2,FALSE))</f>
        <v xml:space="preserve">MODELO DE ESTUDIO </v>
      </c>
      <c r="I1548" s="121" t="s">
        <v>306</v>
      </c>
      <c r="J1548" s="119">
        <v>1</v>
      </c>
      <c r="K1548" s="122">
        <f>IF(G1548="","",VLOOKUP(G1548,ARANCEL!$B$5:$D$121,3,FALSE)*J1548)</f>
        <v>1507</v>
      </c>
      <c r="L1548" s="1229" t="s">
        <v>8279</v>
      </c>
      <c r="M1548" s="1229">
        <v>4500260619</v>
      </c>
      <c r="N1548" s="1229" t="s">
        <v>8294</v>
      </c>
      <c r="O1548" s="638"/>
    </row>
    <row r="1549" spans="1:15" s="639" customFormat="1" ht="18" customHeight="1" x14ac:dyDescent="0.25">
      <c r="A1549" s="606" t="s">
        <v>305</v>
      </c>
      <c r="B1549" s="614">
        <v>41947</v>
      </c>
      <c r="C1549" s="607" t="s">
        <v>8416</v>
      </c>
      <c r="D1549" s="606" t="s">
        <v>8037</v>
      </c>
      <c r="E1549" s="608">
        <v>10274980</v>
      </c>
      <c r="F1549" s="606">
        <v>29396571</v>
      </c>
      <c r="G1549" s="606">
        <v>2707003</v>
      </c>
      <c r="H1549" s="120" t="str">
        <f>IF(G1549="","",VLOOKUP(G1549,ARANCEL!$B$5:$D$121,2,FALSE))</f>
        <v xml:space="preserve">ESTAMPADO </v>
      </c>
      <c r="I1549" s="121" t="s">
        <v>306</v>
      </c>
      <c r="J1549" s="119">
        <v>1</v>
      </c>
      <c r="K1549" s="122">
        <f>IF(G1549="","",VLOOKUP(G1549,ARANCEL!$B$5:$D$121,3,FALSE)*J1549)</f>
        <v>6028</v>
      </c>
      <c r="L1549" s="1229" t="s">
        <v>8279</v>
      </c>
      <c r="M1549" s="1229">
        <v>4500260619</v>
      </c>
      <c r="N1549" s="1229" t="s">
        <v>8294</v>
      </c>
      <c r="O1549" s="638"/>
    </row>
    <row r="1550" spans="1:15" s="639" customFormat="1" ht="18" customHeight="1" x14ac:dyDescent="0.25">
      <c r="A1550" s="628" t="s">
        <v>305</v>
      </c>
      <c r="B1550" s="614">
        <v>41827</v>
      </c>
      <c r="C1550" s="607" t="s">
        <v>5501</v>
      </c>
      <c r="D1550" s="606" t="s">
        <v>706</v>
      </c>
      <c r="E1550" s="608">
        <v>10220726</v>
      </c>
      <c r="F1550" s="606">
        <v>27173130</v>
      </c>
      <c r="G1550" s="606">
        <v>2708011</v>
      </c>
      <c r="H1550" s="120" t="str">
        <f>IF(G1550="","",VLOOKUP(G1550,ARANCEL!$B$5:$D$121,2,FALSE))</f>
        <v xml:space="preserve">MODELO DE ESTUDIO </v>
      </c>
      <c r="I1550" s="121" t="s">
        <v>306</v>
      </c>
      <c r="J1550" s="119">
        <v>1</v>
      </c>
      <c r="K1550" s="122">
        <f>IF(G1550="","",VLOOKUP(G1550,ARANCEL!$B$5:$D$121,3,FALSE)*J1550)</f>
        <v>1507</v>
      </c>
      <c r="L1550" s="1229" t="s">
        <v>6017</v>
      </c>
      <c r="M1550" s="1229">
        <v>4500243244</v>
      </c>
      <c r="N1550" s="1229">
        <v>9785</v>
      </c>
      <c r="O1550" s="638"/>
    </row>
    <row r="1551" spans="1:15" s="639" customFormat="1" ht="18" customHeight="1" x14ac:dyDescent="0.25">
      <c r="A1551" s="628" t="s">
        <v>305</v>
      </c>
      <c r="B1551" s="614">
        <v>41827</v>
      </c>
      <c r="C1551" s="607" t="s">
        <v>5501</v>
      </c>
      <c r="D1551" s="606" t="s">
        <v>706</v>
      </c>
      <c r="E1551" s="608">
        <v>10220726</v>
      </c>
      <c r="F1551" s="606">
        <v>27173130</v>
      </c>
      <c r="G1551" s="606">
        <v>2707001</v>
      </c>
      <c r="H1551" s="120" t="str">
        <f>IF(G1551="","",VLOOKUP(G1551,ARANCEL!$B$5:$D$121,2,FALSE))</f>
        <v xml:space="preserve">PLANO DE RELAJACION </v>
      </c>
      <c r="I1551" s="121" t="s">
        <v>306</v>
      </c>
      <c r="J1551" s="119">
        <v>1</v>
      </c>
      <c r="K1551" s="122">
        <f>IF(G1551="","",VLOOKUP(G1551,ARANCEL!$B$5:$D$121,3,FALSE)*J1551)</f>
        <v>9221</v>
      </c>
      <c r="L1551" s="1229" t="s">
        <v>6017</v>
      </c>
      <c r="M1551" s="1229">
        <v>4500243244</v>
      </c>
      <c r="N1551" s="1229">
        <v>9785</v>
      </c>
      <c r="O1551" s="638"/>
    </row>
    <row r="1552" spans="1:15" s="639" customFormat="1" ht="18" customHeight="1" x14ac:dyDescent="0.25">
      <c r="A1552" s="606" t="s">
        <v>606</v>
      </c>
      <c r="B1552" s="615">
        <v>41996</v>
      </c>
      <c r="C1552" s="607" t="s">
        <v>9079</v>
      </c>
      <c r="D1552" s="606" t="s">
        <v>804</v>
      </c>
      <c r="E1552" s="608">
        <v>10299550</v>
      </c>
      <c r="F1552" s="606">
        <v>29575317</v>
      </c>
      <c r="G1552" s="606">
        <v>2704016</v>
      </c>
      <c r="H1552" s="120" t="str">
        <f>IF(G1552="","",VLOOKUP(G1552,ARANCEL!$B$5:$D$121,2,FALSE))</f>
        <v xml:space="preserve">CORONA PROCERA </v>
      </c>
      <c r="I1552" s="121" t="s">
        <v>308</v>
      </c>
      <c r="J1552" s="119">
        <v>1</v>
      </c>
      <c r="K1552" s="122">
        <f>IF(G1552="","",VLOOKUP(G1552,ARANCEL!$B$5:$D$121,3,FALSE)*J1552)</f>
        <v>58477</v>
      </c>
      <c r="L1552" s="1349" t="s">
        <v>9431</v>
      </c>
      <c r="M1552" s="1349">
        <v>4500269103</v>
      </c>
      <c r="N1552" s="1349" t="s">
        <v>9457</v>
      </c>
      <c r="O1552" s="638"/>
    </row>
    <row r="1553" spans="1:15" s="639" customFormat="1" ht="18" customHeight="1" x14ac:dyDescent="0.25">
      <c r="A1553" s="606" t="s">
        <v>305</v>
      </c>
      <c r="B1553" s="614">
        <v>41718</v>
      </c>
      <c r="C1553" s="607" t="s">
        <v>3374</v>
      </c>
      <c r="D1553" s="606" t="s">
        <v>86</v>
      </c>
      <c r="E1553" s="608">
        <v>10181647</v>
      </c>
      <c r="F1553" s="606">
        <v>24189258</v>
      </c>
      <c r="G1553" s="606">
        <v>2705003</v>
      </c>
      <c r="H1553" s="120" t="str">
        <f>IF(G1553="","",VLOOKUP(G1553,ARANCEL!$B$5:$D$121,2,FALSE))</f>
        <v>INCRUSTACION ESTETICA (ART-GLASS O CERAMICA)</v>
      </c>
      <c r="I1553" s="121" t="s">
        <v>326</v>
      </c>
      <c r="J1553" s="119">
        <v>1</v>
      </c>
      <c r="K1553" s="122">
        <f>IF(G1553="","",VLOOKUP(G1553,ARANCEL!$B$5:$D$121,3,FALSE)*J1553)</f>
        <v>15676</v>
      </c>
      <c r="L1553" s="1229" t="s">
        <v>3058</v>
      </c>
      <c r="M1553" s="1229">
        <v>4500225622</v>
      </c>
      <c r="N1553" s="1229">
        <v>8907</v>
      </c>
      <c r="O1553" s="638"/>
    </row>
    <row r="1554" spans="1:15" s="639" customFormat="1" ht="18" customHeight="1" x14ac:dyDescent="0.25">
      <c r="A1554" s="628" t="s">
        <v>305</v>
      </c>
      <c r="B1554" s="614">
        <v>41971</v>
      </c>
      <c r="C1554" s="607" t="s">
        <v>8537</v>
      </c>
      <c r="D1554" s="606" t="s">
        <v>1060</v>
      </c>
      <c r="E1554" s="608">
        <v>10287011</v>
      </c>
      <c r="F1554" s="606">
        <v>29793845</v>
      </c>
      <c r="G1554" s="606">
        <v>2708011</v>
      </c>
      <c r="H1554" s="120" t="str">
        <f>IF(G1554="","",VLOOKUP(G1554,ARANCEL!$B$5:$D$121,2,FALSE))</f>
        <v xml:space="preserve">MODELO DE ESTUDIO </v>
      </c>
      <c r="I1554" s="121" t="s">
        <v>306</v>
      </c>
      <c r="J1554" s="119">
        <v>1</v>
      </c>
      <c r="K1554" s="122">
        <f>IF(G1554="","",VLOOKUP(G1554,ARANCEL!$B$5:$D$121,3,FALSE)*J1554)</f>
        <v>1507</v>
      </c>
      <c r="L1554" s="1229" t="s">
        <v>8256</v>
      </c>
      <c r="M1554" s="1229">
        <v>4500264843</v>
      </c>
      <c r="N1554" s="1229" t="s">
        <v>8929</v>
      </c>
      <c r="O1554" s="638"/>
    </row>
    <row r="1555" spans="1:15" s="639" customFormat="1" ht="18" customHeight="1" x14ac:dyDescent="0.25">
      <c r="A1555" s="606" t="s">
        <v>305</v>
      </c>
      <c r="B1555" s="614">
        <v>41971</v>
      </c>
      <c r="C1555" s="607" t="s">
        <v>8537</v>
      </c>
      <c r="D1555" s="606" t="s">
        <v>1060</v>
      </c>
      <c r="E1555" s="608">
        <v>10287011</v>
      </c>
      <c r="F1555" s="606">
        <v>29793845</v>
      </c>
      <c r="G1555" s="606">
        <v>2707001</v>
      </c>
      <c r="H1555" s="120" t="str">
        <f>IF(G1555="","",VLOOKUP(G1555,ARANCEL!$B$5:$D$121,2,FALSE))</f>
        <v xml:space="preserve">PLANO DE RELAJACION </v>
      </c>
      <c r="I1555" s="121" t="s">
        <v>306</v>
      </c>
      <c r="J1555" s="119">
        <v>1</v>
      </c>
      <c r="K1555" s="122">
        <f>IF(G1555="","",VLOOKUP(G1555,ARANCEL!$B$5:$D$121,3,FALSE)*J1555)</f>
        <v>9221</v>
      </c>
      <c r="L1555" s="1229" t="s">
        <v>8256</v>
      </c>
      <c r="M1555" s="1229">
        <v>4500264843</v>
      </c>
      <c r="N1555" s="1229" t="s">
        <v>8929</v>
      </c>
      <c r="O1555" s="638"/>
    </row>
    <row r="1556" spans="1:15" s="639" customFormat="1" ht="18" customHeight="1" x14ac:dyDescent="0.25">
      <c r="A1556" s="606" t="s">
        <v>305</v>
      </c>
      <c r="B1556" s="614">
        <v>41787</v>
      </c>
      <c r="C1556" s="607" t="s">
        <v>4707</v>
      </c>
      <c r="D1556" s="606" t="s">
        <v>60</v>
      </c>
      <c r="E1556" s="608">
        <v>10201387</v>
      </c>
      <c r="F1556" s="606">
        <v>25271763</v>
      </c>
      <c r="G1556" s="606">
        <v>2705003</v>
      </c>
      <c r="H1556" s="120" t="str">
        <f>IF(G1556="","",VLOOKUP(G1556,ARANCEL!$B$5:$D$121,2,FALSE))</f>
        <v>INCRUSTACION ESTETICA (ART-GLASS O CERAMICA)</v>
      </c>
      <c r="I1556" s="121" t="s">
        <v>618</v>
      </c>
      <c r="J1556" s="119">
        <v>1</v>
      </c>
      <c r="K1556" s="122">
        <f>IF(G1556="","",VLOOKUP(G1556,ARANCEL!$B$5:$D$121,3,FALSE)*J1556)</f>
        <v>15676</v>
      </c>
      <c r="L1556" s="1229" t="s">
        <v>5292</v>
      </c>
      <c r="M1556" s="1229">
        <v>4500235335</v>
      </c>
      <c r="N1556" s="1229">
        <v>9392</v>
      </c>
      <c r="O1556" s="638"/>
    </row>
    <row r="1557" spans="1:15" s="639" customFormat="1" ht="18" customHeight="1" x14ac:dyDescent="0.25">
      <c r="A1557" s="606" t="s">
        <v>305</v>
      </c>
      <c r="B1557" s="614">
        <v>41883</v>
      </c>
      <c r="C1557" s="607" t="s">
        <v>6953</v>
      </c>
      <c r="D1557" s="606" t="s">
        <v>51</v>
      </c>
      <c r="E1557" s="608">
        <v>10254800</v>
      </c>
      <c r="F1557" s="606">
        <v>27576086</v>
      </c>
      <c r="G1557" s="606">
        <v>2704003</v>
      </c>
      <c r="H1557" s="120" t="str">
        <f>IF(G1557="","",VLOOKUP(G1557,ARANCEL!$B$5:$D$121,2,FALSE))</f>
        <v xml:space="preserve">CORONA PERIFERICA CON PERNO MUÑON COLADO </v>
      </c>
      <c r="I1557" s="121" t="s">
        <v>337</v>
      </c>
      <c r="J1557" s="119">
        <v>1</v>
      </c>
      <c r="K1557" s="122">
        <f>IF(G1557="","",VLOOKUP(G1557,ARANCEL!$B$5:$D$121,3,FALSE)*J1557)</f>
        <v>32612</v>
      </c>
      <c r="L1557" s="1229" t="s">
        <v>7548</v>
      </c>
      <c r="M1557" s="1229">
        <v>4500254511</v>
      </c>
      <c r="N1557" s="1229" t="s">
        <v>7555</v>
      </c>
      <c r="O1557" s="638"/>
    </row>
    <row r="1558" spans="1:15" s="639" customFormat="1" ht="18" customHeight="1" x14ac:dyDescent="0.25">
      <c r="A1558" s="606" t="s">
        <v>313</v>
      </c>
      <c r="B1558" s="614">
        <v>41925</v>
      </c>
      <c r="C1558" s="607" t="s">
        <v>6953</v>
      </c>
      <c r="D1558" s="606" t="s">
        <v>51</v>
      </c>
      <c r="E1558" s="608">
        <v>10263351</v>
      </c>
      <c r="F1558" s="606">
        <v>27576086</v>
      </c>
      <c r="G1558" s="606">
        <v>2704005</v>
      </c>
      <c r="H1558" s="120" t="str">
        <f>IF(G1558="","",VLOOKUP(G1558,ARANCEL!$B$5:$D$121,2,FALSE))</f>
        <v>PROVISORIO</v>
      </c>
      <c r="I1558" s="121"/>
      <c r="J1558" s="119">
        <v>1</v>
      </c>
      <c r="K1558" s="122">
        <f>IF(G1558="","",VLOOKUP(G1558,ARANCEL!$B$5:$D$121,3,FALSE)*J1558)</f>
        <v>3250</v>
      </c>
      <c r="L1558" s="1229" t="s">
        <v>8279</v>
      </c>
      <c r="M1558" s="1229">
        <v>4500257377</v>
      </c>
      <c r="N1558" s="1229" t="s">
        <v>8280</v>
      </c>
      <c r="O1558" s="638"/>
    </row>
    <row r="1559" spans="1:15" s="639" customFormat="1" ht="18" customHeight="1" x14ac:dyDescent="0.25">
      <c r="A1559" s="606" t="s">
        <v>313</v>
      </c>
      <c r="B1559" s="614">
        <v>41955</v>
      </c>
      <c r="C1559" s="607" t="s">
        <v>6953</v>
      </c>
      <c r="D1559" s="606" t="s">
        <v>579</v>
      </c>
      <c r="E1559" s="608">
        <v>10278369</v>
      </c>
      <c r="F1559" s="606">
        <v>27576086</v>
      </c>
      <c r="G1559" s="606">
        <v>2702048</v>
      </c>
      <c r="H1559" s="120" t="str">
        <f>IF(G1559="","",VLOOKUP(G1559,ARANCEL!$B$5:$D$121,2,FALSE))</f>
        <v xml:space="preserve">SERVICIO LAB. IMPLANTE CORONA CEMENTADA/ATORNILLADA </v>
      </c>
      <c r="I1559" s="121" t="s">
        <v>342</v>
      </c>
      <c r="J1559" s="119">
        <v>1</v>
      </c>
      <c r="K1559" s="122">
        <f>IF(G1559="","",VLOOKUP(G1559,ARANCEL!$B$5:$D$121,3,FALSE)*J1559)</f>
        <v>43857</v>
      </c>
      <c r="L1559" s="1229" t="s">
        <v>8256</v>
      </c>
      <c r="M1559" s="1229">
        <v>4500264843</v>
      </c>
      <c r="N1559" s="1229" t="s">
        <v>8929</v>
      </c>
      <c r="O1559" s="638"/>
    </row>
    <row r="1560" spans="1:15" s="642" customFormat="1" ht="18" customHeight="1" x14ac:dyDescent="0.25">
      <c r="A1560" s="606" t="s">
        <v>305</v>
      </c>
      <c r="B1560" s="614">
        <v>41852</v>
      </c>
      <c r="C1560" s="607" t="s">
        <v>6154</v>
      </c>
      <c r="D1560" s="606" t="s">
        <v>49</v>
      </c>
      <c r="E1560" s="608">
        <v>10235016</v>
      </c>
      <c r="F1560" s="606">
        <v>27049620</v>
      </c>
      <c r="G1560" s="606">
        <v>2705003</v>
      </c>
      <c r="H1560" s="120" t="str">
        <f>IF(G1560="","",VLOOKUP(G1560,ARANCEL!$B$5:$D$121,2,FALSE))</f>
        <v>INCRUSTACION ESTETICA (ART-GLASS O CERAMICA)</v>
      </c>
      <c r="I1560" s="121" t="s">
        <v>312</v>
      </c>
      <c r="J1560" s="119">
        <v>1</v>
      </c>
      <c r="K1560" s="122">
        <f>IF(G1560="","",VLOOKUP(G1560,ARANCEL!$B$5:$D$121,3,FALSE)*J1560)</f>
        <v>15676</v>
      </c>
      <c r="L1560" s="1229" t="s">
        <v>6017</v>
      </c>
      <c r="M1560" s="1229">
        <v>4500245416</v>
      </c>
      <c r="N1560" s="1229">
        <v>9805</v>
      </c>
      <c r="O1560" s="641"/>
    </row>
    <row r="1561" spans="1:15" s="642" customFormat="1" ht="18" customHeight="1" x14ac:dyDescent="0.25">
      <c r="A1561" s="606" t="s">
        <v>305</v>
      </c>
      <c r="B1561" s="614">
        <v>41982</v>
      </c>
      <c r="C1561" s="607" t="s">
        <v>8755</v>
      </c>
      <c r="D1561" s="606" t="s">
        <v>720</v>
      </c>
      <c r="E1561" s="608">
        <v>10292214</v>
      </c>
      <c r="F1561" s="606">
        <v>29930982</v>
      </c>
      <c r="G1561" s="606">
        <v>2705003</v>
      </c>
      <c r="H1561" s="120" t="str">
        <f>IF(G1561="","",VLOOKUP(G1561,ARANCEL!$B$5:$D$121,2,FALSE))</f>
        <v>INCRUSTACION ESTETICA (ART-GLASS O CERAMICA)</v>
      </c>
      <c r="I1561" s="121" t="s">
        <v>312</v>
      </c>
      <c r="J1561" s="119">
        <v>1</v>
      </c>
      <c r="K1561" s="122">
        <f>IF(G1561="","",VLOOKUP(G1561,ARANCEL!$B$5:$D$121,3,FALSE)*J1561)</f>
        <v>15676</v>
      </c>
      <c r="L1561" s="1349" t="s">
        <v>9431</v>
      </c>
      <c r="M1561" s="1349">
        <v>4500269103</v>
      </c>
      <c r="N1561" s="1349" t="s">
        <v>9457</v>
      </c>
      <c r="O1561" s="641"/>
    </row>
    <row r="1562" spans="1:15" s="642" customFormat="1" ht="18" customHeight="1" x14ac:dyDescent="0.25">
      <c r="A1562" s="606" t="s">
        <v>305</v>
      </c>
      <c r="B1562" s="614">
        <v>41880</v>
      </c>
      <c r="C1562" s="607" t="s">
        <v>6688</v>
      </c>
      <c r="D1562" s="606" t="s">
        <v>57</v>
      </c>
      <c r="E1562" s="608">
        <v>10248654</v>
      </c>
      <c r="F1562" s="606">
        <v>28009196</v>
      </c>
      <c r="G1562" s="606">
        <v>2704005</v>
      </c>
      <c r="H1562" s="120" t="str">
        <f>IF(G1562="","",VLOOKUP(G1562,ARANCEL!$B$5:$D$121,2,FALSE))</f>
        <v>PROVISORIO</v>
      </c>
      <c r="I1562" s="121" t="s">
        <v>618</v>
      </c>
      <c r="J1562" s="119">
        <v>1</v>
      </c>
      <c r="K1562" s="122">
        <f>IF(G1562="","",VLOOKUP(G1562,ARANCEL!$B$5:$D$121,3,FALSE)*J1562)</f>
        <v>3250</v>
      </c>
      <c r="L1562" s="1229" t="s">
        <v>6905</v>
      </c>
      <c r="M1562" s="1229">
        <v>4500249664</v>
      </c>
      <c r="N1562" s="1229" t="s">
        <v>7114</v>
      </c>
      <c r="O1562" s="641"/>
    </row>
    <row r="1563" spans="1:15" s="642" customFormat="1" ht="18" customHeight="1" x14ac:dyDescent="0.25">
      <c r="A1563" s="606" t="s">
        <v>305</v>
      </c>
      <c r="B1563" s="615">
        <v>41645</v>
      </c>
      <c r="C1563" s="607" t="s">
        <v>9253</v>
      </c>
      <c r="D1563" s="606" t="s">
        <v>2193</v>
      </c>
      <c r="E1563" s="608">
        <v>10303998</v>
      </c>
      <c r="F1563" s="606">
        <v>29392012</v>
      </c>
      <c r="G1563" s="606">
        <v>2704003</v>
      </c>
      <c r="H1563" s="120" t="str">
        <f>IF(G1563="","",VLOOKUP(G1563,ARANCEL!$B$5:$D$121,2,FALSE))</f>
        <v xml:space="preserve">CORONA PERIFERICA CON PERNO MUÑON COLADO </v>
      </c>
      <c r="I1563" s="121" t="s">
        <v>633</v>
      </c>
      <c r="J1563" s="119">
        <v>1</v>
      </c>
      <c r="K1563" s="122">
        <f>IF(G1563="","",VLOOKUP(G1563,ARANCEL!$B$5:$D$121,3,FALSE)*J1563)</f>
        <v>32612</v>
      </c>
      <c r="L1563" s="1349" t="s">
        <v>9431</v>
      </c>
      <c r="M1563" s="1349">
        <v>4500269103</v>
      </c>
      <c r="N1563" s="1349" t="s">
        <v>9457</v>
      </c>
      <c r="O1563" s="641"/>
    </row>
    <row r="1564" spans="1:15" s="642" customFormat="1" ht="18" customHeight="1" x14ac:dyDescent="0.25">
      <c r="A1564" s="606" t="s">
        <v>305</v>
      </c>
      <c r="B1564" s="614">
        <v>41829</v>
      </c>
      <c r="C1564" s="607" t="s">
        <v>5590</v>
      </c>
      <c r="D1564" s="606" t="s">
        <v>53</v>
      </c>
      <c r="E1564" s="608">
        <v>10222566</v>
      </c>
      <c r="F1564" s="606">
        <v>27372184</v>
      </c>
      <c r="G1564" s="606">
        <v>2705003</v>
      </c>
      <c r="H1564" s="120" t="str">
        <f>IF(G1564="","",VLOOKUP(G1564,ARANCEL!$B$5:$D$121,2,FALSE))</f>
        <v>INCRUSTACION ESTETICA (ART-GLASS O CERAMICA)</v>
      </c>
      <c r="I1564" s="121" t="s">
        <v>322</v>
      </c>
      <c r="J1564" s="119">
        <v>1</v>
      </c>
      <c r="K1564" s="122">
        <f>IF(G1564="","",VLOOKUP(G1564,ARANCEL!$B$5:$D$121,3,FALSE)*J1564)</f>
        <v>15676</v>
      </c>
      <c r="L1564" s="1229" t="s">
        <v>6017</v>
      </c>
      <c r="M1564" s="1229">
        <v>4500243244</v>
      </c>
      <c r="N1564" s="1229">
        <v>9785</v>
      </c>
      <c r="O1564" s="641"/>
    </row>
    <row r="1565" spans="1:15" s="642" customFormat="1" ht="18" customHeight="1" x14ac:dyDescent="0.25">
      <c r="A1565" s="606" t="s">
        <v>305</v>
      </c>
      <c r="B1565" s="614">
        <v>41682</v>
      </c>
      <c r="C1565" s="607" t="s">
        <v>1122</v>
      </c>
      <c r="D1565" s="606" t="s">
        <v>57</v>
      </c>
      <c r="E1565" s="608">
        <v>10173658</v>
      </c>
      <c r="F1565" s="606">
        <v>23700443</v>
      </c>
      <c r="G1565" s="606">
        <v>2704006</v>
      </c>
      <c r="H1565" s="120" t="str">
        <f>IF(G1565="","",VLOOKUP(G1565,ARANCEL!$B$5:$D$121,2,FALSE))</f>
        <v xml:space="preserve">CERAMICA ALUMINOSA ANTERIOR O POSTERIOR </v>
      </c>
      <c r="I1565" s="121" t="s">
        <v>316</v>
      </c>
      <c r="J1565" s="119">
        <v>1</v>
      </c>
      <c r="K1565" s="122">
        <f>IF(G1565="","",VLOOKUP(G1565,ARANCEL!$B$5:$D$121,3,FALSE)*J1565)</f>
        <v>31487</v>
      </c>
      <c r="L1565" s="1229" t="s">
        <v>3438</v>
      </c>
      <c r="M1565" s="1229">
        <v>4500220761</v>
      </c>
      <c r="N1565" s="1229">
        <v>8606</v>
      </c>
      <c r="O1565" s="641"/>
    </row>
    <row r="1566" spans="1:15" s="642" customFormat="1" ht="18" customHeight="1" x14ac:dyDescent="0.25">
      <c r="A1566" s="606" t="s">
        <v>305</v>
      </c>
      <c r="B1566" s="614">
        <v>41893</v>
      </c>
      <c r="C1566" s="607" t="s">
        <v>7079</v>
      </c>
      <c r="D1566" s="606" t="s">
        <v>63</v>
      </c>
      <c r="E1566" s="608">
        <v>10256536</v>
      </c>
      <c r="F1566" s="606">
        <v>27867554</v>
      </c>
      <c r="G1566" s="606">
        <v>2708011</v>
      </c>
      <c r="H1566" s="120" t="str">
        <f>IF(G1566="","",VLOOKUP(G1566,ARANCEL!$B$5:$D$121,2,FALSE))</f>
        <v xml:space="preserve">MODELO DE ESTUDIO </v>
      </c>
      <c r="I1566" s="121" t="s">
        <v>347</v>
      </c>
      <c r="J1566" s="119">
        <v>2</v>
      </c>
      <c r="K1566" s="122">
        <f>IF(G1566="","",VLOOKUP(G1566,ARANCEL!$B$5:$D$121,3,FALSE)*J1566)</f>
        <v>3014</v>
      </c>
      <c r="L1566" s="1229" t="s">
        <v>7548</v>
      </c>
      <c r="M1566" s="1229">
        <v>4500254511</v>
      </c>
      <c r="N1566" s="1229" t="s">
        <v>7555</v>
      </c>
      <c r="O1566" s="641"/>
    </row>
    <row r="1567" spans="1:15" s="642" customFormat="1" ht="18" customHeight="1" x14ac:dyDescent="0.25">
      <c r="A1567" s="606" t="s">
        <v>305</v>
      </c>
      <c r="B1567" s="614">
        <v>41809</v>
      </c>
      <c r="C1567" s="607" t="s">
        <v>5946</v>
      </c>
      <c r="D1567" s="606" t="s">
        <v>52</v>
      </c>
      <c r="E1567" s="608">
        <v>10213348</v>
      </c>
      <c r="F1567" s="606">
        <v>25658692</v>
      </c>
      <c r="G1567" s="606">
        <v>2704005</v>
      </c>
      <c r="H1567" s="120" t="str">
        <f>IF(G1567="","",VLOOKUP(G1567,ARANCEL!$B$5:$D$121,2,FALSE))</f>
        <v>PROVISORIO</v>
      </c>
      <c r="I1567" s="121" t="s">
        <v>654</v>
      </c>
      <c r="J1567" s="119">
        <v>3</v>
      </c>
      <c r="K1567" s="122">
        <f>IF(G1567="","",VLOOKUP(G1567,ARANCEL!$B$5:$D$121,3,FALSE)*J1567)</f>
        <v>9750</v>
      </c>
      <c r="L1567" s="1229" t="s">
        <v>5742</v>
      </c>
      <c r="M1567" s="1229">
        <v>4500239309</v>
      </c>
      <c r="N1567" s="1229" t="s">
        <v>5749</v>
      </c>
      <c r="O1567" s="641"/>
    </row>
    <row r="1568" spans="1:15" s="642" customFormat="1" ht="18" customHeight="1" x14ac:dyDescent="0.25">
      <c r="A1568" s="606" t="s">
        <v>305</v>
      </c>
      <c r="B1568" s="614">
        <v>41831</v>
      </c>
      <c r="C1568" s="607" t="s">
        <v>5946</v>
      </c>
      <c r="D1568" s="606" t="s">
        <v>52</v>
      </c>
      <c r="E1568" s="608">
        <v>10223891</v>
      </c>
      <c r="F1568" s="606">
        <v>25658692</v>
      </c>
      <c r="G1568" s="606">
        <v>2704012</v>
      </c>
      <c r="H1568" s="120" t="str">
        <f>IF(G1568="","",VLOOKUP(G1568,ARANCEL!$B$5:$D$121,2,FALSE))</f>
        <v xml:space="preserve">INTERMEDIARIO O PONTICO </v>
      </c>
      <c r="I1568" s="121" t="s">
        <v>309</v>
      </c>
      <c r="J1568" s="119">
        <v>1</v>
      </c>
      <c r="K1568" s="122">
        <f>IF(G1568="","",VLOOKUP(G1568,ARANCEL!$B$5:$D$121,3,FALSE)*J1568)</f>
        <v>25122</v>
      </c>
      <c r="L1568" s="1229" t="s">
        <v>6017</v>
      </c>
      <c r="M1568" s="1229">
        <v>4500243244</v>
      </c>
      <c r="N1568" s="1229">
        <v>9785</v>
      </c>
      <c r="O1568" s="641"/>
    </row>
    <row r="1569" spans="1:15" s="642" customFormat="1" x14ac:dyDescent="0.25">
      <c r="A1569" s="606" t="s">
        <v>305</v>
      </c>
      <c r="B1569" s="614">
        <v>41831</v>
      </c>
      <c r="C1569" s="607" t="s">
        <v>5946</v>
      </c>
      <c r="D1569" s="606" t="s">
        <v>52</v>
      </c>
      <c r="E1569" s="608">
        <v>10223891</v>
      </c>
      <c r="F1569" s="606">
        <v>25658692</v>
      </c>
      <c r="G1569" s="606">
        <v>2704008</v>
      </c>
      <c r="H1569" s="120" t="str">
        <f>IF(G1569="","",VLOOKUP(G1569,ARANCEL!$B$5:$D$121,2,FALSE))</f>
        <v>PILAR, INSERCION O PUNTO DE APOYO CON PERNO MUÑON</v>
      </c>
      <c r="I1569" s="121" t="s">
        <v>767</v>
      </c>
      <c r="J1569" s="119">
        <v>2</v>
      </c>
      <c r="K1569" s="122">
        <f>IF(G1569="","",VLOOKUP(G1569,ARANCEL!$B$5:$D$121,3,FALSE)*J1569)</f>
        <v>65224</v>
      </c>
      <c r="L1569" s="1229" t="s">
        <v>6017</v>
      </c>
      <c r="M1569" s="1229">
        <v>4500243244</v>
      </c>
      <c r="N1569" s="1229">
        <v>9785</v>
      </c>
    </row>
    <row r="1570" spans="1:15" s="642" customFormat="1" x14ac:dyDescent="0.25">
      <c r="A1570" s="606" t="s">
        <v>305</v>
      </c>
      <c r="B1570" s="614">
        <v>41978</v>
      </c>
      <c r="C1570" s="607" t="s">
        <v>8709</v>
      </c>
      <c r="D1570" s="606" t="s">
        <v>2193</v>
      </c>
      <c r="E1570" s="608">
        <v>10290912</v>
      </c>
      <c r="F1570" s="606">
        <v>29924390</v>
      </c>
      <c r="G1570" s="606">
        <v>2704005</v>
      </c>
      <c r="H1570" s="120" t="str">
        <f>IF(G1570="","",VLOOKUP(G1570,ARANCEL!$B$5:$D$121,2,FALSE))</f>
        <v>PROVISORIO</v>
      </c>
      <c r="I1570" s="121" t="s">
        <v>321</v>
      </c>
      <c r="J1570" s="119">
        <v>1</v>
      </c>
      <c r="K1570" s="122">
        <f>IF(G1570="","",VLOOKUP(G1570,ARANCEL!$B$5:$D$121,3,FALSE)*J1570)</f>
        <v>3250</v>
      </c>
      <c r="L1570" s="1349" t="s">
        <v>9431</v>
      </c>
      <c r="M1570" s="1349">
        <v>4500269103</v>
      </c>
      <c r="N1570" s="1349" t="s">
        <v>9457</v>
      </c>
    </row>
    <row r="1571" spans="1:15" s="642" customFormat="1" x14ac:dyDescent="0.25">
      <c r="A1571" s="627" t="s">
        <v>305</v>
      </c>
      <c r="B1571" s="614">
        <v>41708</v>
      </c>
      <c r="C1571" s="607" t="s">
        <v>3221</v>
      </c>
      <c r="D1571" s="606" t="s">
        <v>60</v>
      </c>
      <c r="E1571" s="608">
        <v>10180817</v>
      </c>
      <c r="F1571" s="606">
        <v>25343744</v>
      </c>
      <c r="G1571" s="606">
        <v>2704005</v>
      </c>
      <c r="H1571" s="120" t="str">
        <f>IF(G1571="","",VLOOKUP(G1571,ARANCEL!$B$5:$D$121,2,FALSE))</f>
        <v>PROVISORIO</v>
      </c>
      <c r="I1571" s="121" t="s">
        <v>337</v>
      </c>
      <c r="J1571" s="119">
        <v>1</v>
      </c>
      <c r="K1571" s="122">
        <f>IF(G1571="","",VLOOKUP(G1571,ARANCEL!$B$5:$D$121,3,FALSE)*J1571)</f>
        <v>3250</v>
      </c>
      <c r="L1571" s="1229" t="s">
        <v>3058</v>
      </c>
      <c r="M1571" s="1229">
        <v>4500225620</v>
      </c>
      <c r="N1571" s="1229">
        <v>8905</v>
      </c>
    </row>
    <row r="1572" spans="1:15" s="642" customFormat="1" x14ac:dyDescent="0.25">
      <c r="A1572" s="606" t="s">
        <v>305</v>
      </c>
      <c r="B1572" s="614">
        <v>41880</v>
      </c>
      <c r="C1572" s="607" t="s">
        <v>6656</v>
      </c>
      <c r="D1572" s="606" t="s">
        <v>720</v>
      </c>
      <c r="E1572" s="608">
        <v>10248365</v>
      </c>
      <c r="F1572" s="606">
        <v>27815647</v>
      </c>
      <c r="G1572" s="606">
        <v>2705004</v>
      </c>
      <c r="H1572" s="120" t="str">
        <f>IF(G1572="","",VLOOKUP(G1572,ARANCEL!$B$5:$D$121,2,FALSE))</f>
        <v>CARILLA ESTETICA (ART-GLASS O CERAMICA)</v>
      </c>
      <c r="I1572" s="121" t="s">
        <v>681</v>
      </c>
      <c r="J1572" s="119">
        <v>4</v>
      </c>
      <c r="K1572" s="122">
        <f>IF(G1572="","",VLOOKUP(G1572,ARANCEL!$B$5:$D$121,3,FALSE)*J1572)</f>
        <v>107012</v>
      </c>
      <c r="L1572" s="1229" t="s">
        <v>6905</v>
      </c>
      <c r="M1572" s="1229">
        <v>4500249664</v>
      </c>
      <c r="N1572" s="1229" t="s">
        <v>7114</v>
      </c>
    </row>
    <row r="1573" spans="1:15" s="642" customFormat="1" ht="18" customHeight="1" x14ac:dyDescent="0.25">
      <c r="A1573" s="606" t="s">
        <v>305</v>
      </c>
      <c r="B1573" s="614">
        <v>41827</v>
      </c>
      <c r="C1573" s="607" t="s">
        <v>5506</v>
      </c>
      <c r="D1573" s="606" t="s">
        <v>60</v>
      </c>
      <c r="E1573" s="608">
        <v>10221132</v>
      </c>
      <c r="F1573" s="606">
        <v>27221982</v>
      </c>
      <c r="G1573" s="606">
        <v>2704016</v>
      </c>
      <c r="H1573" s="120" t="str">
        <f>IF(G1573="","",VLOOKUP(G1573,ARANCEL!$B$5:$D$121,2,FALSE))</f>
        <v xml:space="preserve">CORONA PROCERA </v>
      </c>
      <c r="I1573" s="121" t="s">
        <v>337</v>
      </c>
      <c r="J1573" s="119">
        <v>1</v>
      </c>
      <c r="K1573" s="122">
        <f>IF(G1573="","",VLOOKUP(G1573,ARANCEL!$B$5:$D$121,3,FALSE)*J1573)</f>
        <v>58477</v>
      </c>
      <c r="L1573" s="1229" t="s">
        <v>6017</v>
      </c>
      <c r="M1573" s="1229">
        <v>4500243244</v>
      </c>
      <c r="N1573" s="1229">
        <v>9785</v>
      </c>
      <c r="O1573" s="641"/>
    </row>
    <row r="1574" spans="1:15" s="642" customFormat="1" ht="18" customHeight="1" x14ac:dyDescent="0.25">
      <c r="A1574" s="606" t="s">
        <v>305</v>
      </c>
      <c r="B1574" s="614">
        <v>41978</v>
      </c>
      <c r="C1574" s="607" t="s">
        <v>8758</v>
      </c>
      <c r="D1574" s="606" t="s">
        <v>716</v>
      </c>
      <c r="E1574" s="608">
        <v>10292215</v>
      </c>
      <c r="F1574" s="606">
        <v>29975766</v>
      </c>
      <c r="G1574" s="606">
        <v>2708011</v>
      </c>
      <c r="H1574" s="120" t="str">
        <f>IF(G1574="","",VLOOKUP(G1574,ARANCEL!$B$5:$D$121,2,FALSE))</f>
        <v xml:space="preserve">MODELO DE ESTUDIO </v>
      </c>
      <c r="I1574" s="121" t="s">
        <v>347</v>
      </c>
      <c r="J1574" s="119">
        <v>2</v>
      </c>
      <c r="K1574" s="122">
        <f>IF(G1574="","",VLOOKUP(G1574,ARANCEL!$B$5:$D$121,3,FALSE)*J1574)</f>
        <v>3014</v>
      </c>
      <c r="L1574" s="1349" t="s">
        <v>9431</v>
      </c>
      <c r="M1574" s="1349">
        <v>4500269103</v>
      </c>
      <c r="N1574" s="1349" t="s">
        <v>9457</v>
      </c>
      <c r="O1574" s="641"/>
    </row>
    <row r="1575" spans="1:15" s="642" customFormat="1" ht="18" customHeight="1" x14ac:dyDescent="0.25">
      <c r="A1575" s="606" t="s">
        <v>305</v>
      </c>
      <c r="B1575" s="614">
        <v>41648</v>
      </c>
      <c r="C1575" s="607" t="s">
        <v>937</v>
      </c>
      <c r="D1575" s="606" t="s">
        <v>57</v>
      </c>
      <c r="E1575" s="608">
        <v>10169201</v>
      </c>
      <c r="F1575" s="606">
        <v>23392188</v>
      </c>
      <c r="G1575" s="606">
        <v>2704006</v>
      </c>
      <c r="H1575" s="120" t="str">
        <f>IF(G1575="","",VLOOKUP(G1575,ARANCEL!$B$5:$D$121,2,FALSE))</f>
        <v xml:space="preserve">CERAMICA ALUMINOSA ANTERIOR O POSTERIOR </v>
      </c>
      <c r="I1575" s="121" t="s">
        <v>322</v>
      </c>
      <c r="J1575" s="119">
        <v>1</v>
      </c>
      <c r="K1575" s="122">
        <f>IF(G1575="","",VLOOKUP(G1575,ARANCEL!$B$5:$D$121,3,FALSE)*J1575)</f>
        <v>31487</v>
      </c>
      <c r="L1575" s="1229" t="s">
        <v>2842</v>
      </c>
      <c r="M1575" s="1229">
        <v>4500216186</v>
      </c>
      <c r="N1575" s="1229">
        <v>8381</v>
      </c>
      <c r="O1575" s="641"/>
    </row>
    <row r="1576" spans="1:15" s="642" customFormat="1" ht="18" customHeight="1" x14ac:dyDescent="0.25">
      <c r="A1576" s="606" t="s">
        <v>305</v>
      </c>
      <c r="B1576" s="614">
        <v>41880</v>
      </c>
      <c r="C1576" s="607" t="s">
        <v>6810</v>
      </c>
      <c r="D1576" s="606" t="s">
        <v>1047</v>
      </c>
      <c r="E1576" s="608">
        <v>10251111</v>
      </c>
      <c r="F1576" s="606">
        <v>28332725</v>
      </c>
      <c r="G1576" s="606">
        <v>2708011</v>
      </c>
      <c r="H1576" s="120" t="str">
        <f>IF(G1576="","",VLOOKUP(G1576,ARANCEL!$B$5:$D$121,2,FALSE))</f>
        <v xml:space="preserve">MODELO DE ESTUDIO </v>
      </c>
      <c r="I1576" s="121" t="s">
        <v>347</v>
      </c>
      <c r="J1576" s="119">
        <v>2</v>
      </c>
      <c r="K1576" s="122">
        <f>IF(G1576="","",VLOOKUP(G1576,ARANCEL!$B$5:$D$121,3,FALSE)*J1576)</f>
        <v>3014</v>
      </c>
      <c r="L1576" s="1229" t="s">
        <v>6905</v>
      </c>
      <c r="M1576" s="1229">
        <v>4500251067</v>
      </c>
      <c r="N1576" s="1229" t="s">
        <v>7145</v>
      </c>
      <c r="O1576" s="641"/>
    </row>
    <row r="1577" spans="1:15" s="642" customFormat="1" ht="18" customHeight="1" x14ac:dyDescent="0.25">
      <c r="A1577" s="606" t="s">
        <v>305</v>
      </c>
      <c r="B1577" s="614">
        <v>41806</v>
      </c>
      <c r="C1577" s="607" t="s">
        <v>5139</v>
      </c>
      <c r="D1577" s="606" t="s">
        <v>86</v>
      </c>
      <c r="E1577" s="608">
        <v>10211303</v>
      </c>
      <c r="F1577" s="606">
        <v>26970392</v>
      </c>
      <c r="G1577" s="606">
        <v>2704005</v>
      </c>
      <c r="H1577" s="120" t="str">
        <f>IF(G1577="","",VLOOKUP(G1577,ARANCEL!$B$5:$D$121,2,FALSE))</f>
        <v>PROVISORIO</v>
      </c>
      <c r="I1577" s="121" t="s">
        <v>726</v>
      </c>
      <c r="J1577" s="119">
        <v>1</v>
      </c>
      <c r="K1577" s="122">
        <f>IF(G1577="","",VLOOKUP(G1577,ARANCEL!$B$5:$D$121,3,FALSE)*J1577)</f>
        <v>3250</v>
      </c>
      <c r="L1577" s="1229" t="s">
        <v>5742</v>
      </c>
      <c r="M1577" s="1229">
        <v>4500239309</v>
      </c>
      <c r="N1577" s="1229" t="s">
        <v>5749</v>
      </c>
      <c r="O1577" s="641"/>
    </row>
    <row r="1578" spans="1:15" s="642" customFormat="1" ht="18" customHeight="1" x14ac:dyDescent="0.25">
      <c r="A1578" s="606" t="s">
        <v>305</v>
      </c>
      <c r="B1578" s="614">
        <v>41759</v>
      </c>
      <c r="C1578" s="607" t="s">
        <v>813</v>
      </c>
      <c r="D1578" s="606" t="s">
        <v>57</v>
      </c>
      <c r="E1578" s="608">
        <v>10192849</v>
      </c>
      <c r="F1578" s="606">
        <v>10606795</v>
      </c>
      <c r="G1578" s="606">
        <v>2704006</v>
      </c>
      <c r="H1578" s="120" t="str">
        <f>IF(G1578="","",VLOOKUP(G1578,ARANCEL!$B$5:$D$121,2,FALSE))</f>
        <v xml:space="preserve">CERAMICA ALUMINOSA ANTERIOR O POSTERIOR </v>
      </c>
      <c r="I1578" s="121" t="s">
        <v>317</v>
      </c>
      <c r="J1578" s="119">
        <v>1</v>
      </c>
      <c r="K1578" s="122">
        <f>IF(G1578="","",VLOOKUP(G1578,ARANCEL!$B$5:$D$121,3,FALSE)*J1578)</f>
        <v>31487</v>
      </c>
      <c r="L1578" s="1229" t="s">
        <v>6905</v>
      </c>
      <c r="M1578" s="1229">
        <v>4500247644</v>
      </c>
      <c r="N1578" s="1229" t="s">
        <v>7159</v>
      </c>
      <c r="O1578" s="641"/>
    </row>
    <row r="1579" spans="1:15" s="642" customFormat="1" ht="18" customHeight="1" x14ac:dyDescent="0.25">
      <c r="A1579" s="606" t="s">
        <v>305</v>
      </c>
      <c r="B1579" s="614">
        <v>41738</v>
      </c>
      <c r="C1579" s="607" t="s">
        <v>66</v>
      </c>
      <c r="D1579" s="606" t="s">
        <v>54</v>
      </c>
      <c r="E1579" s="608">
        <v>10187070</v>
      </c>
      <c r="F1579" s="606">
        <v>25742376</v>
      </c>
      <c r="G1579" s="606">
        <v>2704005</v>
      </c>
      <c r="H1579" s="120" t="str">
        <f>IF(G1579="","",VLOOKUP(G1579,ARANCEL!$B$5:$D$121,2,FALSE))</f>
        <v>PROVISORIO</v>
      </c>
      <c r="I1579" s="121" t="s">
        <v>3924</v>
      </c>
      <c r="J1579" s="119">
        <v>2</v>
      </c>
      <c r="K1579" s="122">
        <f>IF(G1579="","",VLOOKUP(G1579,ARANCEL!$B$5:$D$121,3,FALSE)*J1579)</f>
        <v>6500</v>
      </c>
      <c r="L1579" s="1229" t="s">
        <v>4612</v>
      </c>
      <c r="M1579" s="1229">
        <v>4500229946</v>
      </c>
      <c r="N1579" s="1229">
        <v>9170</v>
      </c>
      <c r="O1579" s="641"/>
    </row>
    <row r="1580" spans="1:15" s="642" customFormat="1" ht="18" customHeight="1" x14ac:dyDescent="0.25">
      <c r="A1580" s="606" t="s">
        <v>305</v>
      </c>
      <c r="B1580" s="614">
        <v>41754</v>
      </c>
      <c r="C1580" s="607" t="s">
        <v>66</v>
      </c>
      <c r="D1580" s="606" t="s">
        <v>54</v>
      </c>
      <c r="E1580" s="608">
        <v>10191237</v>
      </c>
      <c r="F1580" s="606">
        <v>25742376</v>
      </c>
      <c r="G1580" s="606">
        <v>2704003</v>
      </c>
      <c r="H1580" s="120" t="str">
        <f>IF(G1580="","",VLOOKUP(G1580,ARANCEL!$B$5:$D$121,2,FALSE))</f>
        <v xml:space="preserve">CORONA PERIFERICA CON PERNO MUÑON COLADO </v>
      </c>
      <c r="I1580" s="121" t="s">
        <v>3924</v>
      </c>
      <c r="J1580" s="119">
        <v>2</v>
      </c>
      <c r="K1580" s="122">
        <f>IF(G1580="","",VLOOKUP(G1580,ARANCEL!$B$5:$D$121,3,FALSE)*J1580)</f>
        <v>65224</v>
      </c>
      <c r="L1580" s="1229" t="s">
        <v>4612</v>
      </c>
      <c r="M1580" s="1229">
        <v>4500229948</v>
      </c>
      <c r="N1580" s="1229">
        <v>9172</v>
      </c>
      <c r="O1580" s="641"/>
    </row>
    <row r="1581" spans="1:15" s="639" customFormat="1" ht="18" customHeight="1" x14ac:dyDescent="0.25">
      <c r="A1581" s="606" t="s">
        <v>305</v>
      </c>
      <c r="B1581" s="614">
        <v>41914</v>
      </c>
      <c r="C1581" s="607" t="s">
        <v>7381</v>
      </c>
      <c r="D1581" s="606" t="s">
        <v>720</v>
      </c>
      <c r="E1581" s="608">
        <v>10259022</v>
      </c>
      <c r="F1581" s="606">
        <v>28376250</v>
      </c>
      <c r="G1581" s="606">
        <v>2704005</v>
      </c>
      <c r="H1581" s="120" t="str">
        <f>IF(G1581="","",VLOOKUP(G1581,ARANCEL!$B$5:$D$121,2,FALSE))</f>
        <v>PROVISORIO</v>
      </c>
      <c r="I1581" s="121" t="s">
        <v>326</v>
      </c>
      <c r="J1581" s="119">
        <v>1</v>
      </c>
      <c r="K1581" s="122">
        <f>IF(G1581="","",VLOOKUP(G1581,ARANCEL!$B$5:$D$121,3,FALSE)*J1581)</f>
        <v>3250</v>
      </c>
      <c r="L1581" s="1229" t="s">
        <v>7548</v>
      </c>
      <c r="M1581" s="1229">
        <v>4500255196</v>
      </c>
      <c r="N1581" s="1229" t="s">
        <v>7565</v>
      </c>
      <c r="O1581" s="638"/>
    </row>
    <row r="1582" spans="1:15" s="648" customFormat="1" ht="18" customHeight="1" x14ac:dyDescent="0.25">
      <c r="A1582" s="606" t="s">
        <v>305</v>
      </c>
      <c r="B1582" s="614">
        <v>41929</v>
      </c>
      <c r="C1582" s="607" t="s">
        <v>7381</v>
      </c>
      <c r="D1582" s="606" t="s">
        <v>720</v>
      </c>
      <c r="E1582" s="608">
        <v>10266364</v>
      </c>
      <c r="F1582" s="606">
        <v>28376250</v>
      </c>
      <c r="G1582" s="606">
        <v>2704003</v>
      </c>
      <c r="H1582" s="120" t="str">
        <f>IF(G1582="","",VLOOKUP(G1582,ARANCEL!$B$5:$D$121,2,FALSE))</f>
        <v xml:space="preserve">CORONA PERIFERICA CON PERNO MUÑON COLADO </v>
      </c>
      <c r="I1582" s="121" t="s">
        <v>326</v>
      </c>
      <c r="J1582" s="119">
        <v>1</v>
      </c>
      <c r="K1582" s="122">
        <f>IF(G1582="","",VLOOKUP(G1582,ARANCEL!$B$5:$D$121,3,FALSE)*J1582)</f>
        <v>32612</v>
      </c>
      <c r="L1582" s="1229" t="s">
        <v>8279</v>
      </c>
      <c r="M1582" s="1229">
        <v>4500257377</v>
      </c>
      <c r="N1582" s="1229" t="s">
        <v>8280</v>
      </c>
      <c r="O1582" s="647"/>
    </row>
    <row r="1583" spans="1:15" s="648" customFormat="1" ht="18" customHeight="1" x14ac:dyDescent="0.25">
      <c r="A1583" s="606" t="s">
        <v>305</v>
      </c>
      <c r="B1583" s="614">
        <v>41961</v>
      </c>
      <c r="C1583" s="607" t="s">
        <v>8306</v>
      </c>
      <c r="D1583" s="606" t="s">
        <v>56</v>
      </c>
      <c r="E1583" s="608">
        <v>10280461</v>
      </c>
      <c r="F1583" s="606">
        <v>28405563</v>
      </c>
      <c r="G1583" s="606">
        <v>2704005</v>
      </c>
      <c r="H1583" s="120" t="str">
        <f>IF(G1583="","",VLOOKUP(G1583,ARANCEL!$B$5:$D$121,2,FALSE))</f>
        <v>PROVISORIO</v>
      </c>
      <c r="I1583" s="121" t="s">
        <v>308</v>
      </c>
      <c r="J1583" s="119">
        <v>1</v>
      </c>
      <c r="K1583" s="122">
        <f>IF(G1583="","",VLOOKUP(G1583,ARANCEL!$B$5:$D$121,3,FALSE)*J1583)</f>
        <v>3250</v>
      </c>
      <c r="L1583" s="1229" t="s">
        <v>8256</v>
      </c>
      <c r="M1583" s="1229">
        <v>4500264843</v>
      </c>
      <c r="N1583" s="1229" t="s">
        <v>8929</v>
      </c>
      <c r="O1583" s="647"/>
    </row>
    <row r="1584" spans="1:15" s="648" customFormat="1" ht="18" customHeight="1" x14ac:dyDescent="0.25">
      <c r="A1584" s="606" t="s">
        <v>305</v>
      </c>
      <c r="B1584" s="614">
        <v>41961</v>
      </c>
      <c r="C1584" s="607" t="s">
        <v>8306</v>
      </c>
      <c r="D1584" s="606" t="s">
        <v>56</v>
      </c>
      <c r="E1584" s="608">
        <v>10280461</v>
      </c>
      <c r="F1584" s="606">
        <v>28405563</v>
      </c>
      <c r="G1584" s="606">
        <v>2704003</v>
      </c>
      <c r="H1584" s="120" t="str">
        <f>IF(G1584="","",VLOOKUP(G1584,ARANCEL!$B$5:$D$121,2,FALSE))</f>
        <v xml:space="preserve">CORONA PERIFERICA CON PERNO MUÑON COLADO </v>
      </c>
      <c r="I1584" s="121" t="s">
        <v>308</v>
      </c>
      <c r="J1584" s="119">
        <v>1</v>
      </c>
      <c r="K1584" s="122">
        <f>IF(G1584="","",VLOOKUP(G1584,ARANCEL!$B$5:$D$121,3,FALSE)*J1584)</f>
        <v>32612</v>
      </c>
      <c r="L1584" s="1229" t="s">
        <v>8256</v>
      </c>
      <c r="M1584" s="1229">
        <v>4500264843</v>
      </c>
      <c r="N1584" s="1229" t="s">
        <v>8929</v>
      </c>
      <c r="O1584" s="647"/>
    </row>
    <row r="1585" spans="1:15" s="648" customFormat="1" ht="18" customHeight="1" x14ac:dyDescent="0.25">
      <c r="A1585" s="606" t="s">
        <v>305</v>
      </c>
      <c r="B1585" s="615">
        <v>41982</v>
      </c>
      <c r="C1585" s="607" t="s">
        <v>8962</v>
      </c>
      <c r="D1585" s="606" t="s">
        <v>727</v>
      </c>
      <c r="E1585" s="608">
        <v>10301941</v>
      </c>
      <c r="F1585" s="606">
        <v>29845992</v>
      </c>
      <c r="G1585" s="606">
        <v>2705003</v>
      </c>
      <c r="H1585" s="120" t="str">
        <f>IF(G1585="","",VLOOKUP(G1585,ARANCEL!$B$5:$D$121,2,FALSE))</f>
        <v>INCRUSTACION ESTETICA (ART-GLASS O CERAMICA)</v>
      </c>
      <c r="I1585" s="121" t="s">
        <v>312</v>
      </c>
      <c r="J1585" s="119">
        <v>1</v>
      </c>
      <c r="K1585" s="122">
        <f>IF(G1585="","",VLOOKUP(G1585,ARANCEL!$B$5:$D$121,3,FALSE)*J1585)</f>
        <v>15676</v>
      </c>
      <c r="L1585" s="1349" t="s">
        <v>9431</v>
      </c>
      <c r="M1585" s="1349">
        <v>4500269103</v>
      </c>
      <c r="N1585" s="1349" t="s">
        <v>9457</v>
      </c>
      <c r="O1585" s="647"/>
    </row>
    <row r="1586" spans="1:15" s="648" customFormat="1" ht="18" customHeight="1" x14ac:dyDescent="0.25">
      <c r="A1586" s="606" t="s">
        <v>305</v>
      </c>
      <c r="B1586" s="615">
        <v>41968</v>
      </c>
      <c r="C1586" s="607" t="s">
        <v>8530</v>
      </c>
      <c r="D1586" s="606" t="s">
        <v>727</v>
      </c>
      <c r="E1586" s="608">
        <v>10287651</v>
      </c>
      <c r="F1586" s="606">
        <v>29575317</v>
      </c>
      <c r="G1586" s="606">
        <v>2704005</v>
      </c>
      <c r="H1586" s="120" t="str">
        <f>IF(G1586="","",VLOOKUP(G1586,ARANCEL!$B$5:$D$121,2,FALSE))</f>
        <v>PROVISORIO</v>
      </c>
      <c r="I1586" s="121" t="s">
        <v>308</v>
      </c>
      <c r="J1586" s="119">
        <v>1</v>
      </c>
      <c r="K1586" s="122">
        <f>IF(G1586="","",VLOOKUP(G1586,ARANCEL!$B$5:$D$121,3,FALSE)*J1586)</f>
        <v>3250</v>
      </c>
      <c r="L1586" s="1229" t="s">
        <v>8256</v>
      </c>
      <c r="M1586" s="1229">
        <v>4500264843</v>
      </c>
      <c r="N1586" s="1229" t="s">
        <v>8929</v>
      </c>
      <c r="O1586" s="647"/>
    </row>
    <row r="1587" spans="1:15" s="648" customFormat="1" ht="18" customHeight="1" x14ac:dyDescent="0.25">
      <c r="A1587" s="606" t="s">
        <v>305</v>
      </c>
      <c r="B1587" s="615">
        <v>42030</v>
      </c>
      <c r="C1587" s="607" t="s">
        <v>9696</v>
      </c>
      <c r="D1587" s="606" t="s">
        <v>711</v>
      </c>
      <c r="E1587" s="608">
        <v>10312796</v>
      </c>
      <c r="F1587" s="606">
        <v>30155235</v>
      </c>
      <c r="G1587" s="606">
        <v>2708011</v>
      </c>
      <c r="H1587" s="120" t="str">
        <f>IF(G1587="","",VLOOKUP(G1587,ARANCEL!$B$5:$D$121,2,FALSE))</f>
        <v xml:space="preserve">MODELO DE ESTUDIO </v>
      </c>
      <c r="I1587" s="121" t="s">
        <v>306</v>
      </c>
      <c r="J1587" s="119">
        <v>1</v>
      </c>
      <c r="K1587" s="122">
        <f>IF(G1587="","",VLOOKUP(G1587,ARANCEL!$B$5:$D$121,3,FALSE)*J1587)</f>
        <v>1507</v>
      </c>
      <c r="L1587" s="1235" t="str">
        <f>IF(E1587="","","IMPAGO")</f>
        <v>IMPAGO</v>
      </c>
      <c r="M1587" s="1235" t="str">
        <f>IF(L1587="IMPAGO","SIN O.C.","")</f>
        <v>SIN O.C.</v>
      </c>
      <c r="N1587" s="1235" t="str">
        <f>IF(L1587="IMPAGO","SIN FACT.","")</f>
        <v>SIN FACT.</v>
      </c>
      <c r="O1587" s="647"/>
    </row>
    <row r="1588" spans="1:15" s="648" customFormat="1" ht="18" customHeight="1" x14ac:dyDescent="0.25">
      <c r="A1588" s="606" t="s">
        <v>305</v>
      </c>
      <c r="B1588" s="615">
        <v>42030</v>
      </c>
      <c r="C1588" s="607" t="s">
        <v>9696</v>
      </c>
      <c r="D1588" s="606" t="s">
        <v>711</v>
      </c>
      <c r="E1588" s="608">
        <v>10312796</v>
      </c>
      <c r="F1588" s="606">
        <v>30155235</v>
      </c>
      <c r="G1588" s="606">
        <v>2707003</v>
      </c>
      <c r="H1588" s="120" t="str">
        <f>IF(G1588="","",VLOOKUP(G1588,ARANCEL!$B$5:$D$121,2,FALSE))</f>
        <v xml:space="preserve">ESTAMPADO </v>
      </c>
      <c r="I1588" s="121" t="s">
        <v>306</v>
      </c>
      <c r="J1588" s="119">
        <v>1</v>
      </c>
      <c r="K1588" s="122">
        <f>IF(G1588="","",VLOOKUP(G1588,ARANCEL!$B$5:$D$121,3,FALSE)*J1588)</f>
        <v>6028</v>
      </c>
      <c r="L1588" s="1235" t="str">
        <f>IF(E1588="","","IMPAGO")</f>
        <v>IMPAGO</v>
      </c>
      <c r="M1588" s="1235" t="str">
        <f>IF(L1588="IMPAGO","SIN O.C.","")</f>
        <v>SIN O.C.</v>
      </c>
      <c r="N1588" s="1235" t="str">
        <f>IF(L1588="IMPAGO","SIN FACT.","")</f>
        <v>SIN FACT.</v>
      </c>
      <c r="O1588" s="647"/>
    </row>
    <row r="1589" spans="1:15" s="648" customFormat="1" ht="18" customHeight="1" x14ac:dyDescent="0.25">
      <c r="A1589" s="606" t="s">
        <v>305</v>
      </c>
      <c r="B1589" s="615">
        <v>42023</v>
      </c>
      <c r="C1589" s="607" t="s">
        <v>9542</v>
      </c>
      <c r="D1589" s="606" t="s">
        <v>56</v>
      </c>
      <c r="E1589" s="608">
        <v>10309820</v>
      </c>
      <c r="F1589" s="606">
        <v>30107134</v>
      </c>
      <c r="G1589" s="606">
        <v>2705003</v>
      </c>
      <c r="H1589" s="120" t="str">
        <f>IF(G1589="","",VLOOKUP(G1589,ARANCEL!$B$5:$D$121,2,FALSE))</f>
        <v>INCRUSTACION ESTETICA (ART-GLASS O CERAMICA)</v>
      </c>
      <c r="I1589" s="121" t="s">
        <v>324</v>
      </c>
      <c r="J1589" s="119">
        <v>1</v>
      </c>
      <c r="K1589" s="122">
        <f>IF(G1589="","",VLOOKUP(G1589,ARANCEL!$B$5:$D$121,3,FALSE)*J1589)</f>
        <v>15676</v>
      </c>
      <c r="L1589" s="1235" t="str">
        <f>IF(E1589="","","IMPAGO")</f>
        <v>IMPAGO</v>
      </c>
      <c r="M1589" s="1235" t="str">
        <f>IF(L1589="IMPAGO","SIN O.C.","")</f>
        <v>SIN O.C.</v>
      </c>
      <c r="N1589" s="1235" t="str">
        <f>IF(L1589="IMPAGO","SIN FACT.","")</f>
        <v>SIN FACT.</v>
      </c>
      <c r="O1589" s="647"/>
    </row>
    <row r="1590" spans="1:15" s="639" customFormat="1" ht="18" customHeight="1" x14ac:dyDescent="0.25">
      <c r="A1590" s="606" t="s">
        <v>305</v>
      </c>
      <c r="B1590" s="615">
        <v>41992</v>
      </c>
      <c r="C1590" s="607" t="s">
        <v>9091</v>
      </c>
      <c r="D1590" s="606" t="s">
        <v>55</v>
      </c>
      <c r="E1590" s="608">
        <v>10296826</v>
      </c>
      <c r="F1590" s="606">
        <v>29734347</v>
      </c>
      <c r="G1590" s="606">
        <v>2705003</v>
      </c>
      <c r="H1590" s="120" t="str">
        <f>IF(G1590="","",VLOOKUP(G1590,ARANCEL!$B$5:$D$121,2,FALSE))</f>
        <v>INCRUSTACION ESTETICA (ART-GLASS O CERAMICA)</v>
      </c>
      <c r="I1590" s="121" t="s">
        <v>337</v>
      </c>
      <c r="J1590" s="119">
        <v>1</v>
      </c>
      <c r="K1590" s="122">
        <f>IF(G1590="","",VLOOKUP(G1590,ARANCEL!$B$5:$D$121,3,FALSE)*J1590)</f>
        <v>15676</v>
      </c>
      <c r="L1590" s="1349" t="s">
        <v>9431</v>
      </c>
      <c r="M1590" s="1349">
        <v>4500269103</v>
      </c>
      <c r="N1590" s="1349" t="s">
        <v>9457</v>
      </c>
      <c r="O1590" s="638"/>
    </row>
    <row r="1591" spans="1:15" s="648" customFormat="1" ht="18" customHeight="1" x14ac:dyDescent="0.25">
      <c r="A1591" s="628" t="s">
        <v>305</v>
      </c>
      <c r="B1591" s="614">
        <v>41782</v>
      </c>
      <c r="C1591" s="607" t="s">
        <v>4684</v>
      </c>
      <c r="D1591" s="606" t="s">
        <v>1060</v>
      </c>
      <c r="E1591" s="608">
        <v>10200340</v>
      </c>
      <c r="F1591" s="606">
        <v>25371911</v>
      </c>
      <c r="G1591" s="606">
        <v>2708011</v>
      </c>
      <c r="H1591" s="120" t="str">
        <f>IF(G1591="","",VLOOKUP(G1591,ARANCEL!$B$5:$D$121,2,FALSE))</f>
        <v xml:space="preserve">MODELO DE ESTUDIO </v>
      </c>
      <c r="I1591" s="121"/>
      <c r="J1591" s="119">
        <v>1</v>
      </c>
      <c r="K1591" s="122">
        <f>IF(G1591="","",VLOOKUP(G1591,ARANCEL!$B$5:$D$121,3,FALSE)*J1591)</f>
        <v>1507</v>
      </c>
      <c r="L1591" s="1229" t="s">
        <v>5292</v>
      </c>
      <c r="M1591" s="1229">
        <v>4500235335</v>
      </c>
      <c r="N1591" s="1229">
        <v>9392</v>
      </c>
      <c r="O1591" s="647"/>
    </row>
    <row r="1592" spans="1:15" s="648" customFormat="1" ht="18" customHeight="1" x14ac:dyDescent="0.25">
      <c r="A1592" s="606" t="s">
        <v>305</v>
      </c>
      <c r="B1592" s="614">
        <v>41782</v>
      </c>
      <c r="C1592" s="607" t="s">
        <v>4684</v>
      </c>
      <c r="D1592" s="606" t="s">
        <v>1060</v>
      </c>
      <c r="E1592" s="608">
        <v>10200340</v>
      </c>
      <c r="F1592" s="606">
        <v>25371911</v>
      </c>
      <c r="G1592" s="606">
        <v>2707001</v>
      </c>
      <c r="H1592" s="120" t="str">
        <f>IF(G1592="","",VLOOKUP(G1592,ARANCEL!$B$5:$D$121,2,FALSE))</f>
        <v xml:space="preserve">PLANO DE RELAJACION </v>
      </c>
      <c r="I1592" s="121" t="s">
        <v>306</v>
      </c>
      <c r="J1592" s="119">
        <v>1</v>
      </c>
      <c r="K1592" s="122">
        <f>IF(G1592="","",VLOOKUP(G1592,ARANCEL!$B$5:$D$121,3,FALSE)*J1592)</f>
        <v>9221</v>
      </c>
      <c r="L1592" s="1229" t="s">
        <v>5292</v>
      </c>
      <c r="M1592" s="1229">
        <v>4500235335</v>
      </c>
      <c r="N1592" s="1229">
        <v>9392</v>
      </c>
      <c r="O1592" s="647"/>
    </row>
    <row r="1593" spans="1:15" s="648" customFormat="1" ht="18" customHeight="1" x14ac:dyDescent="0.25">
      <c r="A1593" s="606" t="s">
        <v>305</v>
      </c>
      <c r="B1593" s="614">
        <v>41814</v>
      </c>
      <c r="C1593" s="607" t="s">
        <v>5331</v>
      </c>
      <c r="D1593" s="606" t="s">
        <v>54</v>
      </c>
      <c r="E1593" s="608">
        <v>10215597</v>
      </c>
      <c r="F1593" s="606">
        <v>26735155</v>
      </c>
      <c r="G1593" s="606">
        <v>2704005</v>
      </c>
      <c r="H1593" s="120" t="str">
        <f>IF(G1593="","",VLOOKUP(G1593,ARANCEL!$B$5:$D$121,2,FALSE))</f>
        <v>PROVISORIO</v>
      </c>
      <c r="I1593" s="121" t="s">
        <v>324</v>
      </c>
      <c r="J1593" s="119">
        <v>1</v>
      </c>
      <c r="K1593" s="122">
        <f>IF(G1593="","",VLOOKUP(G1593,ARANCEL!$B$5:$D$121,3,FALSE)*J1593)</f>
        <v>3250</v>
      </c>
      <c r="L1593" s="1229" t="s">
        <v>5742</v>
      </c>
      <c r="M1593" s="1229">
        <v>4500239314</v>
      </c>
      <c r="N1593" s="1229" t="s">
        <v>5750</v>
      </c>
      <c r="O1593" s="647"/>
    </row>
    <row r="1594" spans="1:15" s="648" customFormat="1" ht="18" customHeight="1" x14ac:dyDescent="0.25">
      <c r="A1594" s="628" t="s">
        <v>313</v>
      </c>
      <c r="B1594" s="614">
        <v>41814</v>
      </c>
      <c r="C1594" s="607" t="s">
        <v>5331</v>
      </c>
      <c r="D1594" s="606"/>
      <c r="E1594" s="608">
        <v>10214653</v>
      </c>
      <c r="F1594" s="606">
        <v>26731613</v>
      </c>
      <c r="G1594" s="606">
        <v>2704003</v>
      </c>
      <c r="H1594" s="120" t="str">
        <f>IF(G1594="","",VLOOKUP(G1594,ARANCEL!$B$5:$D$121,2,FALSE))</f>
        <v xml:space="preserve">CORONA PERIFERICA CON PERNO MUÑON COLADO </v>
      </c>
      <c r="I1594" s="121"/>
      <c r="J1594" s="119">
        <v>1</v>
      </c>
      <c r="K1594" s="122">
        <f>IF(G1594="","",VLOOKUP(G1594,ARANCEL!$B$5:$D$121,3,FALSE)*J1594)</f>
        <v>32612</v>
      </c>
      <c r="L1594" s="1229" t="s">
        <v>5742</v>
      </c>
      <c r="M1594" s="1229">
        <v>4500239309</v>
      </c>
      <c r="N1594" s="1229" t="s">
        <v>5749</v>
      </c>
      <c r="O1594" s="647"/>
    </row>
    <row r="1595" spans="1:15" s="648" customFormat="1" ht="18" customHeight="1" x14ac:dyDescent="0.25">
      <c r="A1595" s="606" t="s">
        <v>305</v>
      </c>
      <c r="B1595" s="614">
        <v>41829</v>
      </c>
      <c r="C1595" s="607" t="s">
        <v>5331</v>
      </c>
      <c r="D1595" s="606" t="s">
        <v>54</v>
      </c>
      <c r="E1595" s="608">
        <v>10221939</v>
      </c>
      <c r="F1595" s="606">
        <v>26735155</v>
      </c>
      <c r="G1595" s="606">
        <v>2704003</v>
      </c>
      <c r="H1595" s="120" t="str">
        <f>IF(G1595="","",VLOOKUP(G1595,ARANCEL!$B$5:$D$121,2,FALSE))</f>
        <v xml:space="preserve">CORONA PERIFERICA CON PERNO MUÑON COLADO </v>
      </c>
      <c r="I1595" s="121" t="s">
        <v>324</v>
      </c>
      <c r="J1595" s="119">
        <v>1</v>
      </c>
      <c r="K1595" s="122">
        <f>IF(G1595="","",VLOOKUP(G1595,ARANCEL!$B$5:$D$121,3,FALSE)*J1595)</f>
        <v>32612</v>
      </c>
      <c r="L1595" s="1229" t="s">
        <v>6017</v>
      </c>
      <c r="M1595" s="1229">
        <v>4500243244</v>
      </c>
      <c r="N1595" s="1229">
        <v>9785</v>
      </c>
      <c r="O1595" s="647"/>
    </row>
    <row r="1596" spans="1:15" s="648" customFormat="1" ht="18" customHeight="1" x14ac:dyDescent="0.25">
      <c r="A1596" s="606" t="s">
        <v>305</v>
      </c>
      <c r="B1596" s="614">
        <v>41775</v>
      </c>
      <c r="C1596" s="607" t="s">
        <v>4512</v>
      </c>
      <c r="D1596" s="606" t="s">
        <v>49</v>
      </c>
      <c r="E1596" s="608">
        <v>10197813</v>
      </c>
      <c r="F1596" s="606">
        <v>25884509</v>
      </c>
      <c r="G1596" s="606">
        <v>2705003</v>
      </c>
      <c r="H1596" s="120" t="str">
        <f>IF(G1596="","",VLOOKUP(G1596,ARANCEL!$B$5:$D$121,2,FALSE))</f>
        <v>INCRUSTACION ESTETICA (ART-GLASS O CERAMICA)</v>
      </c>
      <c r="I1596" s="121" t="s">
        <v>312</v>
      </c>
      <c r="J1596" s="119">
        <v>1</v>
      </c>
      <c r="K1596" s="122">
        <f>IF(G1596="","",VLOOKUP(G1596,ARANCEL!$B$5:$D$121,3,FALSE)*J1596)</f>
        <v>15676</v>
      </c>
      <c r="L1596" s="1229" t="s">
        <v>5292</v>
      </c>
      <c r="M1596" s="1229">
        <v>4500235340</v>
      </c>
      <c r="N1596" s="1229">
        <v>9394</v>
      </c>
      <c r="O1596" s="647"/>
    </row>
    <row r="1597" spans="1:15" s="648" customFormat="1" ht="18" customHeight="1" x14ac:dyDescent="0.25">
      <c r="A1597" s="606" t="s">
        <v>305</v>
      </c>
      <c r="B1597" s="614">
        <v>41649</v>
      </c>
      <c r="C1597" s="607" t="s">
        <v>762</v>
      </c>
      <c r="D1597" s="606" t="s">
        <v>63</v>
      </c>
      <c r="E1597" s="608">
        <v>10169321</v>
      </c>
      <c r="F1597" s="606">
        <v>24391105</v>
      </c>
      <c r="G1597" s="606">
        <v>2704005</v>
      </c>
      <c r="H1597" s="120" t="str">
        <f>IF(G1597="","",VLOOKUP(G1597,ARANCEL!$B$5:$D$121,2,FALSE))</f>
        <v>PROVISORIO</v>
      </c>
      <c r="I1597" s="121" t="s">
        <v>1088</v>
      </c>
      <c r="J1597" s="119">
        <v>2</v>
      </c>
      <c r="K1597" s="122">
        <f>IF(G1597="","",VLOOKUP(G1597,ARANCEL!$B$5:$D$121,3,FALSE)*J1597)</f>
        <v>6500</v>
      </c>
      <c r="L1597" s="1229" t="s">
        <v>6905</v>
      </c>
      <c r="M1597" s="1229">
        <v>4500247644</v>
      </c>
      <c r="N1597" s="1229" t="s">
        <v>7159</v>
      </c>
      <c r="O1597" s="647"/>
    </row>
    <row r="1598" spans="1:15" s="648" customFormat="1" ht="18" customHeight="1" x14ac:dyDescent="0.25">
      <c r="A1598" s="606" t="s">
        <v>305</v>
      </c>
      <c r="B1598" s="614">
        <v>41659</v>
      </c>
      <c r="C1598" s="607" t="s">
        <v>762</v>
      </c>
      <c r="D1598" s="606" t="s">
        <v>52</v>
      </c>
      <c r="E1598" s="608">
        <v>10169618</v>
      </c>
      <c r="F1598" s="606">
        <v>24391105</v>
      </c>
      <c r="G1598" s="606">
        <v>2704003</v>
      </c>
      <c r="H1598" s="120" t="str">
        <f>IF(G1598="","",VLOOKUP(G1598,ARANCEL!$B$5:$D$121,2,FALSE))</f>
        <v xml:space="preserve">CORONA PERIFERICA CON PERNO MUÑON COLADO </v>
      </c>
      <c r="I1598" s="121" t="s">
        <v>761</v>
      </c>
      <c r="J1598" s="119">
        <v>2</v>
      </c>
      <c r="K1598" s="122">
        <f>IF(G1598="","",VLOOKUP(G1598,ARANCEL!$B$5:$D$121,3,FALSE)*J1598)</f>
        <v>65224</v>
      </c>
      <c r="L1598" s="1229" t="s">
        <v>6905</v>
      </c>
      <c r="M1598" s="1229">
        <v>4500247644</v>
      </c>
      <c r="N1598" s="1229" t="s">
        <v>7159</v>
      </c>
      <c r="O1598" s="647"/>
    </row>
    <row r="1599" spans="1:15" s="648" customFormat="1" ht="18" customHeight="1" x14ac:dyDescent="0.25">
      <c r="A1599" s="606" t="s">
        <v>305</v>
      </c>
      <c r="B1599" s="614">
        <v>41947</v>
      </c>
      <c r="C1599" s="607" t="s">
        <v>7970</v>
      </c>
      <c r="D1599" s="606" t="s">
        <v>720</v>
      </c>
      <c r="E1599" s="608">
        <v>10273508</v>
      </c>
      <c r="F1599" s="606">
        <v>28625243</v>
      </c>
      <c r="G1599" s="606">
        <v>2705003</v>
      </c>
      <c r="H1599" s="120" t="str">
        <f>IF(G1599="","",VLOOKUP(G1599,ARANCEL!$B$5:$D$121,2,FALSE))</f>
        <v>INCRUSTACION ESTETICA (ART-GLASS O CERAMICA)</v>
      </c>
      <c r="I1599" s="121" t="s">
        <v>308</v>
      </c>
      <c r="J1599" s="119">
        <v>1</v>
      </c>
      <c r="K1599" s="122">
        <f>IF(G1599="","",VLOOKUP(G1599,ARANCEL!$B$5:$D$121,3,FALSE)*J1599)</f>
        <v>15676</v>
      </c>
      <c r="L1599" s="1229" t="s">
        <v>8279</v>
      </c>
      <c r="M1599" s="1229">
        <v>4500259624</v>
      </c>
      <c r="N1599" s="1229" t="s">
        <v>8292</v>
      </c>
      <c r="O1599" s="647"/>
    </row>
    <row r="1600" spans="1:15" s="648" customFormat="1" ht="18" customHeight="1" x14ac:dyDescent="0.25">
      <c r="A1600" s="606" t="s">
        <v>305</v>
      </c>
      <c r="B1600" s="614">
        <v>41787</v>
      </c>
      <c r="C1600" s="607" t="s">
        <v>4791</v>
      </c>
      <c r="D1600" s="606" t="s">
        <v>63</v>
      </c>
      <c r="E1600" s="608">
        <v>10203236</v>
      </c>
      <c r="F1600" s="606">
        <v>25971914</v>
      </c>
      <c r="G1600" s="606">
        <v>2708011</v>
      </c>
      <c r="H1600" s="120" t="str">
        <f>IF(G1600="","",VLOOKUP(G1600,ARANCEL!$B$5:$D$121,2,FALSE))</f>
        <v xml:space="preserve">MODELO DE ESTUDIO </v>
      </c>
      <c r="I1600" s="121" t="s">
        <v>347</v>
      </c>
      <c r="J1600" s="119">
        <v>2</v>
      </c>
      <c r="K1600" s="122">
        <f>IF(G1600="","",VLOOKUP(G1600,ARANCEL!$B$5:$D$121,3,FALSE)*J1600)</f>
        <v>3014</v>
      </c>
      <c r="L1600" s="1229" t="s">
        <v>5292</v>
      </c>
      <c r="M1600" s="1229">
        <v>4500235321</v>
      </c>
      <c r="N1600" s="1229">
        <v>9404</v>
      </c>
      <c r="O1600" s="647"/>
    </row>
    <row r="1601" spans="1:15" s="648" customFormat="1" ht="18" customHeight="1" x14ac:dyDescent="0.25">
      <c r="A1601" s="606" t="s">
        <v>305</v>
      </c>
      <c r="B1601" s="614">
        <v>41656</v>
      </c>
      <c r="C1601" s="607" t="s">
        <v>722</v>
      </c>
      <c r="D1601" s="606" t="s">
        <v>52</v>
      </c>
      <c r="E1601" s="608">
        <v>10169914</v>
      </c>
      <c r="F1601" s="606">
        <v>24414970</v>
      </c>
      <c r="G1601" s="606">
        <v>2704005</v>
      </c>
      <c r="H1601" s="120" t="str">
        <f>IF(G1601="","",VLOOKUP(G1601,ARANCEL!$B$5:$D$121,2,FALSE))</f>
        <v>PROVISORIO</v>
      </c>
      <c r="I1601" s="121" t="s">
        <v>315</v>
      </c>
      <c r="J1601" s="119">
        <v>1</v>
      </c>
      <c r="K1601" s="122">
        <f>IF(G1601="","",VLOOKUP(G1601,ARANCEL!$B$5:$D$121,3,FALSE)*J1601)</f>
        <v>3250</v>
      </c>
      <c r="L1601" s="1229" t="s">
        <v>2842</v>
      </c>
      <c r="M1601" s="1229">
        <v>4500216188</v>
      </c>
      <c r="N1601" s="1229">
        <v>8383</v>
      </c>
      <c r="O1601" s="647"/>
    </row>
    <row r="1602" spans="1:15" s="651" customFormat="1" ht="18" customHeight="1" x14ac:dyDescent="0.25">
      <c r="A1602" s="606" t="s">
        <v>305</v>
      </c>
      <c r="B1602" s="614">
        <v>41663</v>
      </c>
      <c r="C1602" s="607" t="s">
        <v>722</v>
      </c>
      <c r="D1602" s="606" t="s">
        <v>52</v>
      </c>
      <c r="E1602" s="608">
        <v>10170198</v>
      </c>
      <c r="F1602" s="606">
        <v>24414970</v>
      </c>
      <c r="G1602" s="606">
        <v>2704003</v>
      </c>
      <c r="H1602" s="120" t="str">
        <f>IF(G1602="","",VLOOKUP(G1602,ARANCEL!$B$5:$D$121,2,FALSE))</f>
        <v xml:space="preserve">CORONA PERIFERICA CON PERNO MUÑON COLADO </v>
      </c>
      <c r="I1602" s="121" t="s">
        <v>315</v>
      </c>
      <c r="J1602" s="119">
        <v>1</v>
      </c>
      <c r="K1602" s="122">
        <f>IF(G1602="","",VLOOKUP(G1602,ARANCEL!$B$5:$D$121,3,FALSE)*J1602)</f>
        <v>32612</v>
      </c>
      <c r="L1602" s="1229" t="s">
        <v>2842</v>
      </c>
      <c r="M1602" s="1229">
        <v>4500216188</v>
      </c>
      <c r="N1602" s="1229">
        <v>8383</v>
      </c>
      <c r="O1602" s="650"/>
    </row>
    <row r="1603" spans="1:15" s="651" customFormat="1" ht="18" customHeight="1" x14ac:dyDescent="0.25">
      <c r="A1603" s="606" t="s">
        <v>305</v>
      </c>
      <c r="B1603" s="614">
        <v>41970</v>
      </c>
      <c r="C1603" s="607" t="s">
        <v>8568</v>
      </c>
      <c r="D1603" s="606" t="s">
        <v>2193</v>
      </c>
      <c r="E1603" s="608">
        <v>10287375</v>
      </c>
      <c r="F1603" s="606">
        <v>29807243</v>
      </c>
      <c r="G1603" s="606">
        <v>2704005</v>
      </c>
      <c r="H1603" s="120" t="str">
        <f>IF(G1603="","",VLOOKUP(G1603,ARANCEL!$B$5:$D$121,2,FALSE))</f>
        <v>PROVISORIO</v>
      </c>
      <c r="I1603" s="121" t="s">
        <v>317</v>
      </c>
      <c r="J1603" s="119">
        <v>1</v>
      </c>
      <c r="K1603" s="122">
        <f>IF(G1603="","",VLOOKUP(G1603,ARANCEL!$B$5:$D$121,3,FALSE)*J1603)</f>
        <v>3250</v>
      </c>
      <c r="L1603" s="1229" t="s">
        <v>8256</v>
      </c>
      <c r="M1603" s="1229">
        <v>4500264843</v>
      </c>
      <c r="N1603" s="1229" t="s">
        <v>8929</v>
      </c>
      <c r="O1603" s="650"/>
    </row>
    <row r="1604" spans="1:15" s="651" customFormat="1" ht="18" customHeight="1" x14ac:dyDescent="0.25">
      <c r="A1604" s="606" t="s">
        <v>606</v>
      </c>
      <c r="B1604" s="615">
        <v>42020</v>
      </c>
      <c r="C1604" s="607" t="s">
        <v>8568</v>
      </c>
      <c r="D1604" s="606" t="s">
        <v>2193</v>
      </c>
      <c r="E1604" s="608">
        <v>10309518</v>
      </c>
      <c r="F1604" s="606">
        <v>29807243</v>
      </c>
      <c r="G1604" s="606">
        <v>2704003</v>
      </c>
      <c r="H1604" s="120" t="str">
        <f>IF(G1604="","",VLOOKUP(G1604,ARANCEL!$B$5:$D$121,2,FALSE))</f>
        <v xml:space="preserve">CORONA PERIFERICA CON PERNO MUÑON COLADO </v>
      </c>
      <c r="I1604" s="121" t="s">
        <v>317</v>
      </c>
      <c r="J1604" s="119">
        <v>1</v>
      </c>
      <c r="K1604" s="122">
        <f>IF(G1604="","",VLOOKUP(G1604,ARANCEL!$B$5:$D$121,3,FALSE)*J1604)</f>
        <v>32612</v>
      </c>
      <c r="L1604" s="1235" t="str">
        <f>IF(E1604="","","IMPAGO")</f>
        <v>IMPAGO</v>
      </c>
      <c r="M1604" s="1235" t="str">
        <f>IF(L1604="IMPAGO","SIN O.C.","")</f>
        <v>SIN O.C.</v>
      </c>
      <c r="N1604" s="1235" t="str">
        <f>IF(L1604="IMPAGO","SIN FACT.","")</f>
        <v>SIN FACT.</v>
      </c>
      <c r="O1604" s="650"/>
    </row>
    <row r="1605" spans="1:15" s="542" customFormat="1" ht="20.25" customHeight="1" x14ac:dyDescent="0.25">
      <c r="A1605" s="255" t="s">
        <v>305</v>
      </c>
      <c r="B1605" s="256">
        <v>42012</v>
      </c>
      <c r="C1605" s="257" t="s">
        <v>9291</v>
      </c>
      <c r="D1605" s="255" t="s">
        <v>49</v>
      </c>
      <c r="E1605" s="258">
        <v>10305382</v>
      </c>
      <c r="F1605" s="255">
        <v>27748832</v>
      </c>
      <c r="G1605" s="255">
        <v>2705003</v>
      </c>
      <c r="H1605" s="120" t="str">
        <f>IF(G1605="","",VLOOKUP(G1605,ARANCEL!$B$5:$D$121,2,FALSE))</f>
        <v>INCRUSTACION ESTETICA (ART-GLASS O CERAMICA)</v>
      </c>
      <c r="I1605" s="121" t="s">
        <v>760</v>
      </c>
      <c r="J1605" s="169">
        <v>2</v>
      </c>
      <c r="K1605" s="122">
        <f>IF(G1605="","",VLOOKUP(G1605,ARANCEL!$B$5:$D$121,3,FALSE)*J1605)</f>
        <v>31352</v>
      </c>
      <c r="L1605" s="1235" t="str">
        <f>IF(E1605="","","IMPAGO")</f>
        <v>IMPAGO</v>
      </c>
      <c r="M1605" s="1235" t="str">
        <f>IF(L1605="IMPAGO","SIN O.C.","")</f>
        <v>SIN O.C.</v>
      </c>
      <c r="N1605" s="1235" t="str">
        <f>IF(L1605="IMPAGO","SIN FACT.","")</f>
        <v>SIN FACT.</v>
      </c>
      <c r="O1605" s="541"/>
    </row>
    <row r="1606" spans="1:15" s="651" customFormat="1" ht="18" customHeight="1" x14ac:dyDescent="0.25">
      <c r="A1606" s="606" t="s">
        <v>305</v>
      </c>
      <c r="B1606" s="614">
        <v>41727</v>
      </c>
      <c r="C1606" s="607" t="s">
        <v>3617</v>
      </c>
      <c r="D1606" s="606" t="s">
        <v>52</v>
      </c>
      <c r="E1606" s="608">
        <v>10184721</v>
      </c>
      <c r="F1606" s="606">
        <v>25493549</v>
      </c>
      <c r="G1606" s="606">
        <v>2705003</v>
      </c>
      <c r="H1606" s="120" t="str">
        <f>IF(G1606="","",VLOOKUP(G1606,ARANCEL!$B$5:$D$121,2,FALSE))</f>
        <v>INCRUSTACION ESTETICA (ART-GLASS O CERAMICA)</v>
      </c>
      <c r="I1606" s="121" t="s">
        <v>308</v>
      </c>
      <c r="J1606" s="119">
        <v>1</v>
      </c>
      <c r="K1606" s="122">
        <f>IF(G1606="","",VLOOKUP(G1606,ARANCEL!$B$5:$D$121,3,FALSE)*J1606)</f>
        <v>15676</v>
      </c>
      <c r="L1606" s="1229" t="s">
        <v>3058</v>
      </c>
      <c r="M1606" s="1229">
        <v>4500225623</v>
      </c>
      <c r="N1606" s="1229">
        <v>8908</v>
      </c>
      <c r="O1606" s="650"/>
    </row>
    <row r="1607" spans="1:15" s="653" customFormat="1" ht="18" customHeight="1" x14ac:dyDescent="0.25">
      <c r="A1607" s="606" t="s">
        <v>305</v>
      </c>
      <c r="B1607" s="614">
        <v>41951</v>
      </c>
      <c r="C1607" s="607" t="s">
        <v>8156</v>
      </c>
      <c r="D1607" s="606" t="s">
        <v>2193</v>
      </c>
      <c r="E1607" s="608">
        <v>10277986</v>
      </c>
      <c r="F1607" s="606">
        <v>29508743</v>
      </c>
      <c r="G1607" s="606">
        <v>2704005</v>
      </c>
      <c r="H1607" s="120" t="str">
        <f>IF(G1607="","",VLOOKUP(G1607,ARANCEL!$B$5:$D$121,2,FALSE))</f>
        <v>PROVISORIO</v>
      </c>
      <c r="I1607" s="121" t="s">
        <v>309</v>
      </c>
      <c r="J1607" s="119">
        <v>1</v>
      </c>
      <c r="K1607" s="122">
        <f>IF(G1607="","",VLOOKUP(G1607,ARANCEL!$B$5:$D$121,3,FALSE)*J1607)</f>
        <v>3250</v>
      </c>
      <c r="L1607" s="1229" t="s">
        <v>8256</v>
      </c>
      <c r="M1607" s="1229">
        <v>4500264843</v>
      </c>
      <c r="N1607" s="1229" t="s">
        <v>8929</v>
      </c>
      <c r="O1607" s="652"/>
    </row>
    <row r="1608" spans="1:15" s="653" customFormat="1" ht="18" customHeight="1" x14ac:dyDescent="0.25">
      <c r="A1608" s="606" t="s">
        <v>305</v>
      </c>
      <c r="B1608" s="614">
        <v>41880</v>
      </c>
      <c r="C1608" s="607" t="s">
        <v>6699</v>
      </c>
      <c r="D1608" s="606" t="s">
        <v>811</v>
      </c>
      <c r="E1608" s="608">
        <v>10248655</v>
      </c>
      <c r="F1608" s="606">
        <v>27268115</v>
      </c>
      <c r="G1608" s="606">
        <v>2705003</v>
      </c>
      <c r="H1608" s="120" t="str">
        <f>IF(G1608="","",VLOOKUP(G1608,ARANCEL!$B$5:$D$121,2,FALSE))</f>
        <v>INCRUSTACION ESTETICA (ART-GLASS O CERAMICA)</v>
      </c>
      <c r="I1608" s="121" t="s">
        <v>315</v>
      </c>
      <c r="J1608" s="119">
        <v>1</v>
      </c>
      <c r="K1608" s="122">
        <f>IF(G1608="","",VLOOKUP(G1608,ARANCEL!$B$5:$D$121,3,FALSE)*J1608)</f>
        <v>15676</v>
      </c>
      <c r="L1608" s="1229" t="s">
        <v>6905</v>
      </c>
      <c r="M1608" s="1229">
        <v>4500249664</v>
      </c>
      <c r="N1608" s="1229" t="s">
        <v>7114</v>
      </c>
      <c r="O1608" s="652"/>
    </row>
    <row r="1609" spans="1:15" s="653" customFormat="1" ht="18" customHeight="1" x14ac:dyDescent="0.25">
      <c r="A1609" s="606" t="s">
        <v>305</v>
      </c>
      <c r="B1609" s="614">
        <v>41761</v>
      </c>
      <c r="C1609" s="607" t="s">
        <v>4267</v>
      </c>
      <c r="D1609" s="606" t="s">
        <v>54</v>
      </c>
      <c r="E1609" s="608">
        <v>10192844</v>
      </c>
      <c r="F1609" s="606">
        <v>26159208</v>
      </c>
      <c r="G1609" s="606">
        <v>2704005</v>
      </c>
      <c r="H1609" s="120" t="str">
        <f>IF(G1609="","",VLOOKUP(G1609,ARANCEL!$B$5:$D$121,2,FALSE))</f>
        <v>PROVISORIO</v>
      </c>
      <c r="I1609" s="121" t="s">
        <v>311</v>
      </c>
      <c r="J1609" s="119">
        <v>1</v>
      </c>
      <c r="K1609" s="122">
        <f>IF(G1609="","",VLOOKUP(G1609,ARANCEL!$B$5:$D$121,3,FALSE)*J1609)</f>
        <v>3250</v>
      </c>
      <c r="L1609" s="1229" t="s">
        <v>4612</v>
      </c>
      <c r="M1609" s="1229">
        <v>4500229958</v>
      </c>
      <c r="N1609" s="1229">
        <v>9176</v>
      </c>
      <c r="O1609" s="652"/>
    </row>
    <row r="1610" spans="1:15" s="653" customFormat="1" ht="18" customHeight="1" x14ac:dyDescent="0.25">
      <c r="A1610" s="606" t="s">
        <v>305</v>
      </c>
      <c r="B1610" s="614">
        <v>41761</v>
      </c>
      <c r="C1610" s="607" t="s">
        <v>4267</v>
      </c>
      <c r="D1610" s="606" t="s">
        <v>54</v>
      </c>
      <c r="E1610" s="608">
        <v>10192844</v>
      </c>
      <c r="F1610" s="606">
        <v>25957830</v>
      </c>
      <c r="G1610" s="606">
        <v>2704005</v>
      </c>
      <c r="H1610" s="120" t="str">
        <f>IF(G1610="","",VLOOKUP(G1610,ARANCEL!$B$5:$D$121,2,FALSE))</f>
        <v>PROVISORIO</v>
      </c>
      <c r="I1610" s="121" t="s">
        <v>308</v>
      </c>
      <c r="J1610" s="119">
        <v>1</v>
      </c>
      <c r="K1610" s="122">
        <f>IF(G1610="","",VLOOKUP(G1610,ARANCEL!$B$5:$D$121,3,FALSE)*J1610)</f>
        <v>3250</v>
      </c>
      <c r="L1610" s="1229" t="s">
        <v>4612</v>
      </c>
      <c r="M1610" s="1229">
        <v>4500229958</v>
      </c>
      <c r="N1610" s="1229">
        <v>9176</v>
      </c>
      <c r="O1610" s="652"/>
    </row>
    <row r="1611" spans="1:15" s="653" customFormat="1" ht="18" customHeight="1" x14ac:dyDescent="0.25">
      <c r="A1611" s="606" t="s">
        <v>305</v>
      </c>
      <c r="B1611" s="614">
        <v>41774</v>
      </c>
      <c r="C1611" s="607" t="s">
        <v>4267</v>
      </c>
      <c r="D1611" s="606" t="s">
        <v>54</v>
      </c>
      <c r="E1611" s="608">
        <v>10197783</v>
      </c>
      <c r="F1611" s="606">
        <v>26159208</v>
      </c>
      <c r="G1611" s="606">
        <v>2704003</v>
      </c>
      <c r="H1611" s="120" t="str">
        <f>IF(G1611="","",VLOOKUP(G1611,ARANCEL!$B$5:$D$121,2,FALSE))</f>
        <v xml:space="preserve">CORONA PERIFERICA CON PERNO MUÑON COLADO </v>
      </c>
      <c r="I1611" s="121" t="s">
        <v>3642</v>
      </c>
      <c r="J1611" s="119">
        <v>2</v>
      </c>
      <c r="K1611" s="122">
        <f>IF(G1611="","",VLOOKUP(G1611,ARANCEL!$B$5:$D$121,3,FALSE)*J1611)</f>
        <v>65224</v>
      </c>
      <c r="L1611" s="1229" t="s">
        <v>5292</v>
      </c>
      <c r="M1611" s="1229">
        <v>4500235340</v>
      </c>
      <c r="N1611" s="1229">
        <v>9394</v>
      </c>
      <c r="O1611" s="652"/>
    </row>
    <row r="1612" spans="1:15" s="653" customFormat="1" ht="18" customHeight="1" x14ac:dyDescent="0.25">
      <c r="A1612" s="606" t="s">
        <v>305</v>
      </c>
      <c r="B1612" s="614">
        <v>41774</v>
      </c>
      <c r="C1612" s="607" t="s">
        <v>4267</v>
      </c>
      <c r="D1612" s="606" t="s">
        <v>54</v>
      </c>
      <c r="E1612" s="608">
        <v>10197783</v>
      </c>
      <c r="F1612" s="606">
        <v>25957830</v>
      </c>
      <c r="G1612" s="606">
        <v>2704015</v>
      </c>
      <c r="H1612" s="120" t="str">
        <f>IF(G1612="","",VLOOKUP(G1612,ARANCEL!$B$5:$D$121,2,FALSE))</f>
        <v xml:space="preserve">CORONA IN CERAM </v>
      </c>
      <c r="I1612" s="121" t="s">
        <v>311</v>
      </c>
      <c r="J1612" s="119">
        <v>1</v>
      </c>
      <c r="K1612" s="122">
        <f>IF(G1612="","",VLOOKUP(G1612,ARANCEL!$B$5:$D$121,3,FALSE)*J1612)</f>
        <v>42733</v>
      </c>
      <c r="L1612" s="1229" t="s">
        <v>5292</v>
      </c>
      <c r="M1612" s="1229">
        <v>4500235340</v>
      </c>
      <c r="N1612" s="1229">
        <v>9394</v>
      </c>
      <c r="O1612" s="652"/>
    </row>
    <row r="1613" spans="1:15" s="653" customFormat="1" ht="18" customHeight="1" x14ac:dyDescent="0.25">
      <c r="A1613" s="627" t="s">
        <v>305</v>
      </c>
      <c r="B1613" s="614">
        <v>41775</v>
      </c>
      <c r="C1613" s="607" t="s">
        <v>4267</v>
      </c>
      <c r="D1613" s="606" t="s">
        <v>54</v>
      </c>
      <c r="E1613" s="608">
        <v>10199519</v>
      </c>
      <c r="F1613" s="606">
        <v>25957830</v>
      </c>
      <c r="G1613" s="606">
        <v>2704005</v>
      </c>
      <c r="H1613" s="120" t="str">
        <f>IF(G1613="","",VLOOKUP(G1613,ARANCEL!$B$5:$D$121,2,FALSE))</f>
        <v>PROVISORIO</v>
      </c>
      <c r="I1613" s="121" t="s">
        <v>633</v>
      </c>
      <c r="J1613" s="119">
        <v>1</v>
      </c>
      <c r="K1613" s="122">
        <f>IF(G1613="","",VLOOKUP(G1613,ARANCEL!$B$5:$D$121,3,FALSE)*J1613)</f>
        <v>3250</v>
      </c>
      <c r="L1613" s="1229" t="s">
        <v>5292</v>
      </c>
      <c r="M1613" s="1229">
        <v>4500235338</v>
      </c>
      <c r="N1613" s="1229">
        <v>9393</v>
      </c>
      <c r="O1613" s="652"/>
    </row>
    <row r="1614" spans="1:15" s="653" customFormat="1" ht="18" customHeight="1" x14ac:dyDescent="0.25">
      <c r="A1614" s="606" t="s">
        <v>305</v>
      </c>
      <c r="B1614" s="614">
        <v>41715</v>
      </c>
      <c r="C1614" s="607" t="s">
        <v>3331</v>
      </c>
      <c r="D1614" s="606" t="s">
        <v>51</v>
      </c>
      <c r="E1614" s="608">
        <v>10181265</v>
      </c>
      <c r="F1614" s="606">
        <v>22381913</v>
      </c>
      <c r="G1614" s="606">
        <v>2702048</v>
      </c>
      <c r="H1614" s="120" t="str">
        <f>IF(G1614="","",VLOOKUP(G1614,ARANCEL!$B$5:$D$121,2,FALSE))</f>
        <v xml:space="preserve">SERVICIO LAB. IMPLANTE CORONA CEMENTADA/ATORNILLADA </v>
      </c>
      <c r="I1614" s="121" t="s">
        <v>324</v>
      </c>
      <c r="J1614" s="119">
        <v>1</v>
      </c>
      <c r="K1614" s="122">
        <f>IF(G1614="","",VLOOKUP(G1614,ARANCEL!$B$5:$D$121,3,FALSE)*J1614)</f>
        <v>43857</v>
      </c>
      <c r="L1614" s="1229" t="s">
        <v>6905</v>
      </c>
      <c r="M1614" s="1229">
        <v>4500247644</v>
      </c>
      <c r="N1614" s="1229" t="s">
        <v>7159</v>
      </c>
      <c r="O1614" s="652"/>
    </row>
    <row r="1615" spans="1:15" s="653" customFormat="1" ht="18" customHeight="1" x14ac:dyDescent="0.25">
      <c r="A1615" s="606" t="s">
        <v>305</v>
      </c>
      <c r="B1615" s="614">
        <v>41869</v>
      </c>
      <c r="C1615" s="607" t="s">
        <v>6386</v>
      </c>
      <c r="D1615" s="606" t="s">
        <v>804</v>
      </c>
      <c r="E1615" s="608">
        <v>10241771</v>
      </c>
      <c r="F1615" s="606">
        <v>26656243</v>
      </c>
      <c r="G1615" s="606">
        <v>2705003</v>
      </c>
      <c r="H1615" s="120" t="str">
        <f>IF(G1615="","",VLOOKUP(G1615,ARANCEL!$B$5:$D$121,2,FALSE))</f>
        <v>INCRUSTACION ESTETICA (ART-GLASS O CERAMICA)</v>
      </c>
      <c r="I1615" s="121" t="s">
        <v>618</v>
      </c>
      <c r="J1615" s="119">
        <v>1</v>
      </c>
      <c r="K1615" s="122">
        <f>IF(G1615="","",VLOOKUP(G1615,ARANCEL!$B$5:$D$121,3,FALSE)*J1615)</f>
        <v>15676</v>
      </c>
      <c r="L1615" s="1229" t="s">
        <v>6905</v>
      </c>
      <c r="M1615" s="1229">
        <v>4500249664</v>
      </c>
      <c r="N1615" s="1229" t="s">
        <v>7114</v>
      </c>
      <c r="O1615" s="652"/>
    </row>
    <row r="1616" spans="1:15" s="653" customFormat="1" ht="18" customHeight="1" x14ac:dyDescent="0.25">
      <c r="A1616" s="606" t="s">
        <v>305</v>
      </c>
      <c r="B1616" s="614">
        <v>41709</v>
      </c>
      <c r="C1616" s="607" t="s">
        <v>3185</v>
      </c>
      <c r="D1616" s="606" t="s">
        <v>51</v>
      </c>
      <c r="E1616" s="608">
        <v>10179555</v>
      </c>
      <c r="F1616" s="606">
        <v>23889513</v>
      </c>
      <c r="G1616" s="606">
        <v>2704003</v>
      </c>
      <c r="H1616" s="120" t="str">
        <f>IF(G1616="","",VLOOKUP(G1616,ARANCEL!$B$5:$D$121,2,FALSE))</f>
        <v xml:space="preserve">CORONA PERIFERICA CON PERNO MUÑON COLADO </v>
      </c>
      <c r="I1616" s="121" t="s">
        <v>312</v>
      </c>
      <c r="J1616" s="119">
        <v>1</v>
      </c>
      <c r="K1616" s="122">
        <f>IF(G1616="","",VLOOKUP(G1616,ARANCEL!$B$5:$D$121,3,FALSE)*J1616)</f>
        <v>32612</v>
      </c>
      <c r="L1616" s="1229" t="s">
        <v>3058</v>
      </c>
      <c r="M1616" s="1229">
        <v>4500225618</v>
      </c>
      <c r="N1616" s="1229">
        <v>8902</v>
      </c>
      <c r="O1616" s="652"/>
    </row>
    <row r="1617" spans="1:15" s="653" customFormat="1" ht="18" customHeight="1" x14ac:dyDescent="0.25">
      <c r="A1617" s="606" t="s">
        <v>305</v>
      </c>
      <c r="B1617" s="614">
        <v>41929</v>
      </c>
      <c r="C1617" s="607" t="s">
        <v>7655</v>
      </c>
      <c r="D1617" s="606" t="s">
        <v>52</v>
      </c>
      <c r="E1617" s="608">
        <v>10265388</v>
      </c>
      <c r="F1617" s="606">
        <v>28926959</v>
      </c>
      <c r="G1617" s="606">
        <v>2705003</v>
      </c>
      <c r="H1617" s="120" t="str">
        <f>IF(G1617="","",VLOOKUP(G1617,ARANCEL!$B$5:$D$121,2,FALSE))</f>
        <v>INCRUSTACION ESTETICA (ART-GLASS O CERAMICA)</v>
      </c>
      <c r="I1617" s="121" t="s">
        <v>312</v>
      </c>
      <c r="J1617" s="119">
        <v>1</v>
      </c>
      <c r="K1617" s="122">
        <f>IF(G1617="","",VLOOKUP(G1617,ARANCEL!$B$5:$D$121,3,FALSE)*J1617)</f>
        <v>15676</v>
      </c>
      <c r="L1617" s="1229" t="s">
        <v>8279</v>
      </c>
      <c r="M1617" s="1229">
        <v>4500257377</v>
      </c>
      <c r="N1617" s="1229" t="s">
        <v>8280</v>
      </c>
      <c r="O1617" s="652"/>
    </row>
    <row r="1618" spans="1:15" s="653" customFormat="1" ht="18" customHeight="1" x14ac:dyDescent="0.25">
      <c r="A1618" s="606" t="s">
        <v>305</v>
      </c>
      <c r="B1618" s="614">
        <v>41932</v>
      </c>
      <c r="C1618" s="607" t="s">
        <v>7759</v>
      </c>
      <c r="D1618" s="606" t="s">
        <v>52</v>
      </c>
      <c r="E1618" s="608">
        <v>10268195</v>
      </c>
      <c r="F1618" s="606">
        <v>28277829</v>
      </c>
      <c r="G1618" s="606">
        <v>2704005</v>
      </c>
      <c r="H1618" s="120" t="str">
        <f>IF(G1618="","",VLOOKUP(G1618,ARANCEL!$B$5:$D$121,2,FALSE))</f>
        <v>PROVISORIO</v>
      </c>
      <c r="I1618" s="121" t="s">
        <v>312</v>
      </c>
      <c r="J1618" s="119">
        <v>1</v>
      </c>
      <c r="K1618" s="122">
        <f>IF(G1618="","",VLOOKUP(G1618,ARANCEL!$B$5:$D$121,3,FALSE)*J1618)</f>
        <v>3250</v>
      </c>
      <c r="L1618" s="1229" t="s">
        <v>8279</v>
      </c>
      <c r="M1618" s="1229">
        <v>4500257377</v>
      </c>
      <c r="N1618" s="1229" t="s">
        <v>8280</v>
      </c>
      <c r="O1618" s="652"/>
    </row>
    <row r="1619" spans="1:15" s="653" customFormat="1" ht="18" customHeight="1" x14ac:dyDescent="0.25">
      <c r="A1619" s="606" t="s">
        <v>305</v>
      </c>
      <c r="B1619" s="614">
        <v>41947</v>
      </c>
      <c r="C1619" s="607" t="s">
        <v>7759</v>
      </c>
      <c r="D1619" s="606" t="s">
        <v>52</v>
      </c>
      <c r="E1619" s="608">
        <v>10274771</v>
      </c>
      <c r="F1619" s="606">
        <v>28277829</v>
      </c>
      <c r="G1619" s="606">
        <v>2704003</v>
      </c>
      <c r="H1619" s="120" t="str">
        <f>IF(G1619="","",VLOOKUP(G1619,ARANCEL!$B$5:$D$121,2,FALSE))</f>
        <v xml:space="preserve">CORONA PERIFERICA CON PERNO MUÑON COLADO </v>
      </c>
      <c r="I1619" s="121" t="s">
        <v>312</v>
      </c>
      <c r="J1619" s="119">
        <v>1</v>
      </c>
      <c r="K1619" s="122">
        <f>IF(G1619="","",VLOOKUP(G1619,ARANCEL!$B$5:$D$121,3,FALSE)*J1619)</f>
        <v>32612</v>
      </c>
      <c r="L1619" s="1229" t="s">
        <v>8279</v>
      </c>
      <c r="M1619" s="1229">
        <v>4500260619</v>
      </c>
      <c r="N1619" s="1229" t="s">
        <v>8294</v>
      </c>
      <c r="O1619" s="652"/>
    </row>
    <row r="1620" spans="1:15" s="653" customFormat="1" ht="18" customHeight="1" x14ac:dyDescent="0.25">
      <c r="A1620" s="606" t="s">
        <v>305</v>
      </c>
      <c r="B1620" s="615">
        <v>41988</v>
      </c>
      <c r="C1620" s="607" t="s">
        <v>7759</v>
      </c>
      <c r="D1620" s="606" t="s">
        <v>52</v>
      </c>
      <c r="E1620" s="608">
        <v>10302416</v>
      </c>
      <c r="F1620" s="606">
        <v>28277829</v>
      </c>
      <c r="G1620" s="606">
        <v>2705003</v>
      </c>
      <c r="H1620" s="120" t="str">
        <f>IF(G1620="","",VLOOKUP(G1620,ARANCEL!$B$5:$D$121,2,FALSE))</f>
        <v>INCRUSTACION ESTETICA (ART-GLASS O CERAMICA)</v>
      </c>
      <c r="I1620" s="121" t="s">
        <v>319</v>
      </c>
      <c r="J1620" s="119">
        <v>1</v>
      </c>
      <c r="K1620" s="122">
        <f>IF(G1620="","",VLOOKUP(G1620,ARANCEL!$B$5:$D$121,3,FALSE)*J1620)</f>
        <v>15676</v>
      </c>
      <c r="L1620" s="1349" t="s">
        <v>9431</v>
      </c>
      <c r="M1620" s="1349">
        <v>4500269103</v>
      </c>
      <c r="N1620" s="1349" t="s">
        <v>9457</v>
      </c>
      <c r="O1620" s="652"/>
    </row>
    <row r="1621" spans="1:15" s="653" customFormat="1" ht="18" customHeight="1" x14ac:dyDescent="0.25">
      <c r="A1621" s="606" t="s">
        <v>305</v>
      </c>
      <c r="B1621" s="614">
        <v>41841</v>
      </c>
      <c r="C1621" s="607" t="s">
        <v>5788</v>
      </c>
      <c r="D1621" s="606" t="s">
        <v>56</v>
      </c>
      <c r="E1621" s="608">
        <v>10226453</v>
      </c>
      <c r="F1621" s="606">
        <v>26594554</v>
      </c>
      <c r="G1621" s="606">
        <v>2705003</v>
      </c>
      <c r="H1621" s="120" t="str">
        <f>IF(G1621="","",VLOOKUP(G1621,ARANCEL!$B$5:$D$121,2,FALSE))</f>
        <v>INCRUSTACION ESTETICA (ART-GLASS O CERAMICA)</v>
      </c>
      <c r="I1621" s="121" t="s">
        <v>326</v>
      </c>
      <c r="J1621" s="119">
        <v>1</v>
      </c>
      <c r="K1621" s="122">
        <f>IF(G1621="","",VLOOKUP(G1621,ARANCEL!$B$5:$D$121,3,FALSE)*J1621)</f>
        <v>15676</v>
      </c>
      <c r="L1621" s="1229" t="s">
        <v>6017</v>
      </c>
      <c r="M1621" s="1229">
        <v>4500243244</v>
      </c>
      <c r="N1621" s="1229">
        <v>9785</v>
      </c>
      <c r="O1621" s="652"/>
    </row>
    <row r="1622" spans="1:15" s="648" customFormat="1" ht="18" customHeight="1" x14ac:dyDescent="0.25">
      <c r="A1622" s="606" t="s">
        <v>305</v>
      </c>
      <c r="B1622" s="614">
        <v>41828</v>
      </c>
      <c r="C1622" s="607" t="s">
        <v>1398</v>
      </c>
      <c r="D1622" s="606" t="s">
        <v>49</v>
      </c>
      <c r="E1622" s="608">
        <v>10221931</v>
      </c>
      <c r="F1622" s="606">
        <v>27340360</v>
      </c>
      <c r="G1622" s="606">
        <v>2705003</v>
      </c>
      <c r="H1622" s="120" t="str">
        <f>IF(G1622="","",VLOOKUP(G1622,ARANCEL!$B$5:$D$121,2,FALSE))</f>
        <v>INCRUSTACION ESTETICA (ART-GLASS O CERAMICA)</v>
      </c>
      <c r="I1622" s="121" t="s">
        <v>308</v>
      </c>
      <c r="J1622" s="119">
        <v>1</v>
      </c>
      <c r="K1622" s="122">
        <f>IF(G1622="","",VLOOKUP(G1622,ARANCEL!$B$5:$D$121,3,FALSE)*J1622)</f>
        <v>15676</v>
      </c>
      <c r="L1622" s="1229" t="s">
        <v>6017</v>
      </c>
      <c r="M1622" s="1229">
        <v>4500243244</v>
      </c>
      <c r="N1622" s="1229">
        <v>9785</v>
      </c>
      <c r="O1622" s="647"/>
    </row>
    <row r="1623" spans="1:15" s="658" customFormat="1" ht="18" customHeight="1" x14ac:dyDescent="0.25">
      <c r="A1623" s="606" t="s">
        <v>305</v>
      </c>
      <c r="B1623" s="614">
        <v>41946</v>
      </c>
      <c r="C1623" s="607" t="s">
        <v>7508</v>
      </c>
      <c r="D1623" s="606" t="s">
        <v>51</v>
      </c>
      <c r="E1623" s="608">
        <v>10274168</v>
      </c>
      <c r="F1623" s="606">
        <v>29154202</v>
      </c>
      <c r="G1623" s="606">
        <v>2704003</v>
      </c>
      <c r="H1623" s="120" t="str">
        <f>IF(G1623="","",VLOOKUP(G1623,ARANCEL!$B$5:$D$121,2,FALSE))</f>
        <v xml:space="preserve">CORONA PERIFERICA CON PERNO MUÑON COLADO </v>
      </c>
      <c r="I1623" s="121" t="s">
        <v>308</v>
      </c>
      <c r="J1623" s="119">
        <v>1</v>
      </c>
      <c r="K1623" s="122">
        <f>IF(G1623="","",VLOOKUP(G1623,ARANCEL!$B$5:$D$121,3,FALSE)*J1623)</f>
        <v>32612</v>
      </c>
      <c r="L1623" s="1229" t="s">
        <v>8279</v>
      </c>
      <c r="M1623" s="1229">
        <v>4500260619</v>
      </c>
      <c r="N1623" s="1229" t="s">
        <v>8294</v>
      </c>
      <c r="O1623" s="657"/>
    </row>
    <row r="1624" spans="1:15" s="658" customFormat="1" ht="18" customHeight="1" x14ac:dyDescent="0.25">
      <c r="A1624" s="606" t="s">
        <v>606</v>
      </c>
      <c r="B1624" s="614">
        <v>41956</v>
      </c>
      <c r="C1624" s="607" t="s">
        <v>7508</v>
      </c>
      <c r="D1624" s="606" t="s">
        <v>51</v>
      </c>
      <c r="E1624" s="608">
        <v>10281459</v>
      </c>
      <c r="F1624" s="606">
        <v>29154202</v>
      </c>
      <c r="G1624" s="606">
        <v>2704003</v>
      </c>
      <c r="H1624" s="120" t="str">
        <f>IF(G1624="","",VLOOKUP(G1624,ARANCEL!$B$5:$D$121,2,FALSE))</f>
        <v xml:space="preserve">CORONA PERIFERICA CON PERNO MUÑON COLADO </v>
      </c>
      <c r="I1624" s="121" t="s">
        <v>318</v>
      </c>
      <c r="J1624" s="119">
        <v>1</v>
      </c>
      <c r="K1624" s="122">
        <f>IF(G1624="","",VLOOKUP(G1624,ARANCEL!$B$5:$D$121,3,FALSE)*J1624)</f>
        <v>32612</v>
      </c>
      <c r="L1624" s="1229" t="s">
        <v>8256</v>
      </c>
      <c r="M1624" s="1229">
        <v>4500264843</v>
      </c>
      <c r="N1624" s="1229" t="s">
        <v>8929</v>
      </c>
      <c r="O1624" s="657"/>
    </row>
    <row r="1625" spans="1:15" s="658" customFormat="1" ht="18" customHeight="1" x14ac:dyDescent="0.25">
      <c r="A1625" s="606" t="s">
        <v>305</v>
      </c>
      <c r="B1625" s="614">
        <v>41750</v>
      </c>
      <c r="C1625" s="607" t="s">
        <v>4384</v>
      </c>
      <c r="D1625" s="606" t="s">
        <v>54</v>
      </c>
      <c r="E1625" s="608">
        <v>10190087</v>
      </c>
      <c r="F1625" s="606">
        <v>25951142</v>
      </c>
      <c r="G1625" s="606">
        <v>2704005</v>
      </c>
      <c r="H1625" s="120" t="str">
        <f>IF(G1625="","",VLOOKUP(G1625,ARANCEL!$B$5:$D$121,2,FALSE))</f>
        <v>PROVISORIO</v>
      </c>
      <c r="I1625" s="121" t="s">
        <v>322</v>
      </c>
      <c r="J1625" s="119">
        <v>1</v>
      </c>
      <c r="K1625" s="122">
        <f>IF(G1625="","",VLOOKUP(G1625,ARANCEL!$B$5:$D$121,3,FALSE)*J1625)</f>
        <v>3250</v>
      </c>
      <c r="L1625" s="1229" t="s">
        <v>4612</v>
      </c>
      <c r="M1625" s="1229">
        <v>4500229951</v>
      </c>
      <c r="N1625" s="1229">
        <v>9174</v>
      </c>
      <c r="O1625" s="657"/>
    </row>
    <row r="1626" spans="1:15" s="658" customFormat="1" ht="18" customHeight="1" x14ac:dyDescent="0.25">
      <c r="A1626" s="606" t="s">
        <v>305</v>
      </c>
      <c r="B1626" s="614">
        <v>41771</v>
      </c>
      <c r="C1626" s="607" t="s">
        <v>4384</v>
      </c>
      <c r="D1626" s="606" t="s">
        <v>54</v>
      </c>
      <c r="E1626" s="608">
        <v>10195314</v>
      </c>
      <c r="F1626" s="606">
        <v>25951142</v>
      </c>
      <c r="G1626" s="606">
        <v>2704003</v>
      </c>
      <c r="H1626" s="120" t="str">
        <f>IF(G1626="","",VLOOKUP(G1626,ARANCEL!$B$5:$D$121,2,FALSE))</f>
        <v xml:space="preserve">CORONA PERIFERICA CON PERNO MUÑON COLADO </v>
      </c>
      <c r="I1626" s="121" t="s">
        <v>322</v>
      </c>
      <c r="J1626" s="119">
        <v>1</v>
      </c>
      <c r="K1626" s="122">
        <f>IF(G1626="","",VLOOKUP(G1626,ARANCEL!$B$5:$D$121,3,FALSE)*J1626)</f>
        <v>32612</v>
      </c>
      <c r="L1626" s="1229" t="s">
        <v>5292</v>
      </c>
      <c r="M1626" s="1229">
        <v>4500235340</v>
      </c>
      <c r="N1626" s="1229">
        <v>9394</v>
      </c>
      <c r="O1626" s="657"/>
    </row>
    <row r="1627" spans="1:15" s="658" customFormat="1" ht="18" customHeight="1" x14ac:dyDescent="0.25">
      <c r="A1627" s="606" t="s">
        <v>305</v>
      </c>
      <c r="B1627" s="615">
        <v>42021</v>
      </c>
      <c r="C1627" s="607" t="s">
        <v>9564</v>
      </c>
      <c r="D1627" s="606" t="s">
        <v>57</v>
      </c>
      <c r="E1627" s="608">
        <v>10310197</v>
      </c>
      <c r="F1627" s="606">
        <v>29314288</v>
      </c>
      <c r="G1627" s="606">
        <v>2708011</v>
      </c>
      <c r="H1627" s="120" t="str">
        <f>IF(G1627="","",VLOOKUP(G1627,ARANCEL!$B$5:$D$121,2,FALSE))</f>
        <v xml:space="preserve">MODELO DE ESTUDIO </v>
      </c>
      <c r="I1627" s="121" t="s">
        <v>347</v>
      </c>
      <c r="J1627" s="119">
        <v>2</v>
      </c>
      <c r="K1627" s="122">
        <f>IF(G1627="","",VLOOKUP(G1627,ARANCEL!$B$5:$D$121,3,FALSE)*J1627)</f>
        <v>3014</v>
      </c>
      <c r="L1627" s="1235" t="str">
        <f>IF(E1627="","","IMPAGO")</f>
        <v>IMPAGO</v>
      </c>
      <c r="M1627" s="1235" t="str">
        <f>IF(L1627="IMPAGO","SIN O.C.","")</f>
        <v>SIN O.C.</v>
      </c>
      <c r="N1627" s="1235" t="str">
        <f>IF(L1627="IMPAGO","SIN FACT.","")</f>
        <v>SIN FACT.</v>
      </c>
      <c r="O1627" s="657"/>
    </row>
    <row r="1628" spans="1:15" s="658" customFormat="1" ht="18" customHeight="1" x14ac:dyDescent="0.25">
      <c r="A1628" s="606" t="s">
        <v>305</v>
      </c>
      <c r="B1628" s="614">
        <v>41677</v>
      </c>
      <c r="C1628" s="607" t="s">
        <v>2711</v>
      </c>
      <c r="D1628" s="606" t="s">
        <v>60</v>
      </c>
      <c r="E1628" s="608">
        <v>10173135</v>
      </c>
      <c r="F1628" s="606">
        <v>24871889</v>
      </c>
      <c r="G1628" s="606">
        <v>2704005</v>
      </c>
      <c r="H1628" s="120" t="str">
        <f>IF(G1628="","",VLOOKUP(G1628,ARANCEL!$B$5:$D$121,2,FALSE))</f>
        <v>PROVISORIO</v>
      </c>
      <c r="I1628" s="121" t="s">
        <v>317</v>
      </c>
      <c r="J1628" s="119">
        <v>1</v>
      </c>
      <c r="K1628" s="122">
        <f>IF(G1628="","",VLOOKUP(G1628,ARANCEL!$B$5:$D$121,3,FALSE)*J1628)</f>
        <v>3250</v>
      </c>
      <c r="L1628" s="1229" t="s">
        <v>3438</v>
      </c>
      <c r="M1628" s="1229">
        <v>4500220761</v>
      </c>
      <c r="N1628" s="1229">
        <v>8606</v>
      </c>
      <c r="O1628" s="657"/>
    </row>
    <row r="1629" spans="1:15" s="658" customFormat="1" ht="18" customHeight="1" x14ac:dyDescent="0.25">
      <c r="A1629" s="606" t="s">
        <v>305</v>
      </c>
      <c r="B1629" s="614">
        <v>41694</v>
      </c>
      <c r="C1629" s="607" t="s">
        <v>2711</v>
      </c>
      <c r="D1629" s="606" t="s">
        <v>60</v>
      </c>
      <c r="E1629" s="608">
        <v>10176331</v>
      </c>
      <c r="F1629" s="606">
        <v>24871889</v>
      </c>
      <c r="G1629" s="606">
        <v>2704003</v>
      </c>
      <c r="H1629" s="120" t="str">
        <f>IF(G1629="","",VLOOKUP(G1629,ARANCEL!$B$5:$D$121,2,FALSE))</f>
        <v xml:space="preserve">CORONA PERIFERICA CON PERNO MUÑON COLADO </v>
      </c>
      <c r="I1629" s="121" t="s">
        <v>317</v>
      </c>
      <c r="J1629" s="119">
        <v>1</v>
      </c>
      <c r="K1629" s="122">
        <f>IF(G1629="","",VLOOKUP(G1629,ARANCEL!$B$5:$D$121,3,FALSE)*J1629)</f>
        <v>32612</v>
      </c>
      <c r="L1629" s="1229" t="s">
        <v>3438</v>
      </c>
      <c r="M1629" s="1229">
        <v>4500220764</v>
      </c>
      <c r="N1629" s="1229">
        <v>8608</v>
      </c>
      <c r="O1629" s="657"/>
    </row>
    <row r="1630" spans="1:15" s="658" customFormat="1" ht="18" customHeight="1" x14ac:dyDescent="0.25">
      <c r="A1630" s="628" t="s">
        <v>313</v>
      </c>
      <c r="B1630" s="1448">
        <v>41671</v>
      </c>
      <c r="C1630" s="607" t="s">
        <v>2769</v>
      </c>
      <c r="D1630" s="606" t="s">
        <v>1060</v>
      </c>
      <c r="E1630" s="608">
        <v>10173656</v>
      </c>
      <c r="F1630" s="606">
        <v>24528311</v>
      </c>
      <c r="G1630" s="606">
        <v>2708011</v>
      </c>
      <c r="H1630" s="120" t="str">
        <f>IF(G1630="","",VLOOKUP(G1630,ARANCEL!$B$5:$D$121,2,FALSE))</f>
        <v xml:space="preserve">MODELO DE ESTUDIO </v>
      </c>
      <c r="I1630" s="121"/>
      <c r="J1630" s="119">
        <v>1</v>
      </c>
      <c r="K1630" s="122">
        <f>IF(G1630="","",VLOOKUP(G1630,ARANCEL!$B$5:$D$121,3,FALSE)*J1630)</f>
        <v>1507</v>
      </c>
      <c r="L1630" s="1229" t="s">
        <v>3438</v>
      </c>
      <c r="M1630" s="1229">
        <v>4500220761</v>
      </c>
      <c r="N1630" s="1229">
        <v>8606</v>
      </c>
      <c r="O1630" s="657"/>
    </row>
    <row r="1631" spans="1:15" s="658" customFormat="1" ht="18" customHeight="1" x14ac:dyDescent="0.25">
      <c r="A1631" s="606" t="s">
        <v>305</v>
      </c>
      <c r="B1631" s="614">
        <v>41683</v>
      </c>
      <c r="C1631" s="607" t="s">
        <v>2769</v>
      </c>
      <c r="D1631" s="606" t="s">
        <v>1060</v>
      </c>
      <c r="E1631" s="608">
        <v>10173656</v>
      </c>
      <c r="F1631" s="606">
        <v>24528311</v>
      </c>
      <c r="G1631" s="606">
        <v>2707001</v>
      </c>
      <c r="H1631" s="120" t="str">
        <f>IF(G1631="","",VLOOKUP(G1631,ARANCEL!$B$5:$D$121,2,FALSE))</f>
        <v xml:space="preserve">PLANO DE RELAJACION </v>
      </c>
      <c r="I1631" s="121" t="s">
        <v>306</v>
      </c>
      <c r="J1631" s="119">
        <v>1</v>
      </c>
      <c r="K1631" s="122">
        <f>IF(G1631="","",VLOOKUP(G1631,ARANCEL!$B$5:$D$121,3,FALSE)*J1631)</f>
        <v>9221</v>
      </c>
      <c r="L1631" s="1229" t="s">
        <v>3438</v>
      </c>
      <c r="M1631" s="1229">
        <v>4500220761</v>
      </c>
      <c r="N1631" s="1229">
        <v>8606</v>
      </c>
      <c r="O1631" s="657"/>
    </row>
    <row r="1632" spans="1:15" s="660" customFormat="1" ht="18" customHeight="1" x14ac:dyDescent="0.25">
      <c r="A1632" s="606" t="s">
        <v>305</v>
      </c>
      <c r="B1632" s="614">
        <v>41641</v>
      </c>
      <c r="C1632" s="607" t="s">
        <v>868</v>
      </c>
      <c r="D1632" s="606" t="s">
        <v>59</v>
      </c>
      <c r="E1632" s="608">
        <v>10168200</v>
      </c>
      <c r="F1632" s="606">
        <v>23785155</v>
      </c>
      <c r="G1632" s="606">
        <v>2705003</v>
      </c>
      <c r="H1632" s="120" t="str">
        <f>IF(G1632="","",VLOOKUP(G1632,ARANCEL!$B$5:$D$121,2,FALSE))</f>
        <v>INCRUSTACION ESTETICA (ART-GLASS O CERAMICA)</v>
      </c>
      <c r="I1632" s="121" t="s">
        <v>316</v>
      </c>
      <c r="J1632" s="119">
        <v>1</v>
      </c>
      <c r="K1632" s="122">
        <f>IF(G1632="","",VLOOKUP(G1632,ARANCEL!$B$5:$D$121,3,FALSE)*J1632)</f>
        <v>15676</v>
      </c>
      <c r="L1632" s="1229" t="s">
        <v>2842</v>
      </c>
      <c r="M1632" s="1229">
        <v>4500216183</v>
      </c>
      <c r="N1632" s="1229">
        <v>8376</v>
      </c>
      <c r="O1632" s="659"/>
    </row>
    <row r="1633" spans="1:15" s="660" customFormat="1" ht="18" customHeight="1" x14ac:dyDescent="0.25">
      <c r="A1633" s="606" t="s">
        <v>305</v>
      </c>
      <c r="B1633" s="614">
        <v>41977</v>
      </c>
      <c r="C1633" s="607" t="s">
        <v>8666</v>
      </c>
      <c r="D1633" s="606" t="s">
        <v>53</v>
      </c>
      <c r="E1633" s="608">
        <v>10289949</v>
      </c>
      <c r="F1633" s="606">
        <v>28080352</v>
      </c>
      <c r="G1633" s="606">
        <v>2704005</v>
      </c>
      <c r="H1633" s="120" t="str">
        <f>IF(G1633="","",VLOOKUP(G1633,ARANCEL!$B$5:$D$121,2,FALSE))</f>
        <v>PROVISORIO</v>
      </c>
      <c r="I1633" s="121" t="s">
        <v>311</v>
      </c>
      <c r="J1633" s="119">
        <v>1</v>
      </c>
      <c r="K1633" s="122">
        <f>IF(G1633="","",VLOOKUP(G1633,ARANCEL!$B$5:$D$121,3,FALSE)*J1633)</f>
        <v>3250</v>
      </c>
      <c r="L1633" s="1349" t="s">
        <v>9431</v>
      </c>
      <c r="M1633" s="1349">
        <v>4500269103</v>
      </c>
      <c r="N1633" s="1349" t="s">
        <v>9457</v>
      </c>
      <c r="O1633" s="659"/>
    </row>
    <row r="1634" spans="1:15" s="660" customFormat="1" ht="18" customHeight="1" x14ac:dyDescent="0.25">
      <c r="A1634" s="627" t="s">
        <v>305</v>
      </c>
      <c r="B1634" s="614">
        <v>41977</v>
      </c>
      <c r="C1634" s="607" t="s">
        <v>8666</v>
      </c>
      <c r="D1634" s="606" t="s">
        <v>53</v>
      </c>
      <c r="E1634" s="608">
        <v>10301637</v>
      </c>
      <c r="F1634" s="606">
        <v>28080352</v>
      </c>
      <c r="G1634" s="606">
        <v>2704005</v>
      </c>
      <c r="H1634" s="120" t="str">
        <f>IF(G1634="","",VLOOKUP(G1634,ARANCEL!$B$5:$D$121,2,FALSE))</f>
        <v>PROVISORIO</v>
      </c>
      <c r="I1634" s="121" t="s">
        <v>618</v>
      </c>
      <c r="J1634" s="119">
        <v>1</v>
      </c>
      <c r="K1634" s="122">
        <f>IF(G1634="","",VLOOKUP(G1634,ARANCEL!$B$5:$D$121,3,FALSE)*J1634)</f>
        <v>3250</v>
      </c>
      <c r="L1634" s="1349" t="s">
        <v>9431</v>
      </c>
      <c r="M1634" s="1349">
        <v>4500269103</v>
      </c>
      <c r="N1634" s="1349" t="s">
        <v>9457</v>
      </c>
      <c r="O1634" s="659"/>
    </row>
    <row r="1635" spans="1:15" s="660" customFormat="1" ht="18" customHeight="1" x14ac:dyDescent="0.25">
      <c r="A1635" s="606" t="s">
        <v>606</v>
      </c>
      <c r="B1635" s="615">
        <v>42020</v>
      </c>
      <c r="C1635" s="607" t="s">
        <v>8666</v>
      </c>
      <c r="D1635" s="606" t="s">
        <v>53</v>
      </c>
      <c r="E1635" s="608">
        <v>10311757</v>
      </c>
      <c r="F1635" s="606">
        <v>28080352</v>
      </c>
      <c r="G1635" s="606">
        <v>2704015</v>
      </c>
      <c r="H1635" s="120" t="str">
        <f>IF(G1635="","",VLOOKUP(G1635,ARANCEL!$B$5:$D$121,2,FALSE))</f>
        <v xml:space="preserve">CORONA IN CERAM </v>
      </c>
      <c r="I1635" s="121" t="s">
        <v>311</v>
      </c>
      <c r="J1635" s="119">
        <v>1</v>
      </c>
      <c r="K1635" s="122">
        <f>IF(G1635="","",VLOOKUP(G1635,ARANCEL!$B$5:$D$121,3,FALSE)*J1635)</f>
        <v>42733</v>
      </c>
      <c r="L1635" s="1235" t="str">
        <f>IF(E1635="","","IMPAGO")</f>
        <v>IMPAGO</v>
      </c>
      <c r="M1635" s="1235" t="str">
        <f>IF(L1635="IMPAGO","SIN O.C.","")</f>
        <v>SIN O.C.</v>
      </c>
      <c r="N1635" s="1235" t="str">
        <f>IF(L1635="IMPAGO","SIN FACT.","")</f>
        <v>SIN FACT.</v>
      </c>
      <c r="O1635" s="659"/>
    </row>
    <row r="1636" spans="1:15" s="658" customFormat="1" ht="18" customHeight="1" x14ac:dyDescent="0.25">
      <c r="A1636" s="606" t="s">
        <v>305</v>
      </c>
      <c r="B1636" s="614">
        <v>41663</v>
      </c>
      <c r="C1636" s="607" t="s">
        <v>966</v>
      </c>
      <c r="D1636" s="606" t="s">
        <v>49</v>
      </c>
      <c r="E1636" s="608">
        <v>10170106</v>
      </c>
      <c r="F1636" s="606">
        <v>24635132</v>
      </c>
      <c r="G1636" s="606">
        <v>2705003</v>
      </c>
      <c r="H1636" s="120" t="str">
        <f>IF(G1636="","",VLOOKUP(G1636,ARANCEL!$B$5:$D$121,2,FALSE))</f>
        <v>INCRUSTACION ESTETICA (ART-GLASS O CERAMICA)</v>
      </c>
      <c r="I1636" s="121" t="s">
        <v>317</v>
      </c>
      <c r="J1636" s="119">
        <v>1</v>
      </c>
      <c r="K1636" s="122">
        <f>IF(G1636="","",VLOOKUP(G1636,ARANCEL!$B$5:$D$121,3,FALSE)*J1636)</f>
        <v>15676</v>
      </c>
      <c r="L1636" s="1229" t="s">
        <v>2842</v>
      </c>
      <c r="M1636" s="1229">
        <v>4500216188</v>
      </c>
      <c r="N1636" s="1229">
        <v>8383</v>
      </c>
      <c r="O1636" s="657"/>
    </row>
    <row r="1637" spans="1:15" s="664" customFormat="1" ht="18" customHeight="1" x14ac:dyDescent="0.25">
      <c r="A1637" s="606" t="s">
        <v>305</v>
      </c>
      <c r="B1637" s="614">
        <v>41731</v>
      </c>
      <c r="C1637" s="607" t="s">
        <v>1005</v>
      </c>
      <c r="D1637" s="606" t="s">
        <v>54</v>
      </c>
      <c r="E1637" s="608">
        <v>10185225</v>
      </c>
      <c r="F1637" s="606">
        <v>23167450</v>
      </c>
      <c r="G1637" s="606">
        <v>2702048</v>
      </c>
      <c r="H1637" s="120" t="str">
        <f>IF(G1637="","",VLOOKUP(G1637,ARANCEL!$B$5:$D$121,2,FALSE))</f>
        <v xml:space="preserve">SERVICIO LAB. IMPLANTE CORONA CEMENTADA/ATORNILLADA </v>
      </c>
      <c r="I1637" s="121" t="s">
        <v>337</v>
      </c>
      <c r="J1637" s="119">
        <v>1</v>
      </c>
      <c r="K1637" s="122">
        <f>IF(G1637="","",VLOOKUP(G1637,ARANCEL!$B$5:$D$121,3,FALSE)*J1637)</f>
        <v>43857</v>
      </c>
      <c r="L1637" s="1229" t="s">
        <v>6905</v>
      </c>
      <c r="M1637" s="1229">
        <v>4500247644</v>
      </c>
      <c r="N1637" s="1229" t="s">
        <v>7159</v>
      </c>
      <c r="O1637" s="663"/>
    </row>
    <row r="1638" spans="1:15" s="664" customFormat="1" ht="18" customHeight="1" x14ac:dyDescent="0.25">
      <c r="A1638" s="606" t="s">
        <v>305</v>
      </c>
      <c r="B1638" s="614">
        <v>41942</v>
      </c>
      <c r="C1638" s="607" t="s">
        <v>803</v>
      </c>
      <c r="D1638" s="606" t="s">
        <v>53</v>
      </c>
      <c r="E1638" s="608">
        <v>10273507</v>
      </c>
      <c r="F1638" s="606">
        <v>29262256</v>
      </c>
      <c r="G1638" s="606">
        <v>2704005</v>
      </c>
      <c r="H1638" s="120" t="str">
        <f>IF(G1638="","",VLOOKUP(G1638,ARANCEL!$B$5:$D$121,2,FALSE))</f>
        <v>PROVISORIO</v>
      </c>
      <c r="I1638" s="121" t="s">
        <v>326</v>
      </c>
      <c r="J1638" s="119">
        <v>1</v>
      </c>
      <c r="K1638" s="122">
        <f>IF(G1638="","",VLOOKUP(G1638,ARANCEL!$B$5:$D$121,3,FALSE)*J1638)</f>
        <v>3250</v>
      </c>
      <c r="L1638" s="1229" t="s">
        <v>8279</v>
      </c>
      <c r="M1638" s="1229">
        <v>4500259624</v>
      </c>
      <c r="N1638" s="1229" t="s">
        <v>8292</v>
      </c>
      <c r="O1638" s="663"/>
    </row>
    <row r="1639" spans="1:15" s="664" customFormat="1" ht="18" customHeight="1" x14ac:dyDescent="0.25">
      <c r="A1639" s="606" t="s">
        <v>305</v>
      </c>
      <c r="B1639" s="614">
        <v>41960</v>
      </c>
      <c r="C1639" s="607" t="s">
        <v>803</v>
      </c>
      <c r="D1639" s="606" t="s">
        <v>53</v>
      </c>
      <c r="E1639" s="608">
        <v>10278675</v>
      </c>
      <c r="F1639" s="606">
        <v>29262256</v>
      </c>
      <c r="G1639" s="606">
        <v>2704002</v>
      </c>
      <c r="H1639" s="120" t="str">
        <f>IF(G1639="","",VLOOKUP(G1639,ARANCEL!$B$5:$D$121,2,FALSE))</f>
        <v xml:space="preserve">CORONA PERIFERICA </v>
      </c>
      <c r="I1639" s="121" t="s">
        <v>326</v>
      </c>
      <c r="J1639" s="119">
        <v>1</v>
      </c>
      <c r="K1639" s="122">
        <f>IF(G1639="","",VLOOKUP(G1639,ARANCEL!$B$5:$D$121,3,FALSE)*J1639)</f>
        <v>25865</v>
      </c>
      <c r="L1639" s="1229" t="s">
        <v>8256</v>
      </c>
      <c r="M1639" s="1229">
        <v>4500264843</v>
      </c>
      <c r="N1639" s="1229" t="s">
        <v>8929</v>
      </c>
      <c r="O1639" s="663"/>
    </row>
    <row r="1640" spans="1:15" s="664" customFormat="1" ht="18" customHeight="1" x14ac:dyDescent="0.25">
      <c r="A1640" s="1211" t="s">
        <v>313</v>
      </c>
      <c r="B1640" s="1214">
        <v>41640</v>
      </c>
      <c r="C1640" s="1222" t="s">
        <v>1207</v>
      </c>
      <c r="D1640" s="1226" t="s">
        <v>828</v>
      </c>
      <c r="E1640" s="1226">
        <v>10170605</v>
      </c>
      <c r="F1640" s="1226">
        <v>24669074</v>
      </c>
      <c r="G1640" s="1226">
        <v>2706001</v>
      </c>
      <c r="H1640" s="270" t="str">
        <f>IF(G1640="","",VLOOKUP(G1640,ARANCEL!$B$5:$D$121,2,FALSE))</f>
        <v xml:space="preserve">PROTESIS TOTAL ACRILICA </v>
      </c>
      <c r="I1640" s="271" t="s">
        <v>2739</v>
      </c>
      <c r="J1640" s="210">
        <v>1</v>
      </c>
      <c r="K1640" s="122">
        <f>IF(G1640="","",VLOOKUP(G1640,ARANCEL!$B$5:$D$121,3,FALSE)*J1640)</f>
        <v>18668</v>
      </c>
      <c r="L1640" s="1229" t="s">
        <v>2842</v>
      </c>
      <c r="M1640" s="1229">
        <v>4500216197</v>
      </c>
      <c r="N1640" s="1229">
        <v>8385</v>
      </c>
      <c r="O1640" s="663"/>
    </row>
    <row r="1641" spans="1:15" s="664" customFormat="1" ht="18" customHeight="1" x14ac:dyDescent="0.25">
      <c r="A1641" s="628" t="s">
        <v>313</v>
      </c>
      <c r="B1641" s="614">
        <v>41944</v>
      </c>
      <c r="C1641" s="1225" t="s">
        <v>1207</v>
      </c>
      <c r="D1641" s="1225" t="s">
        <v>54</v>
      </c>
      <c r="E1641" s="1228">
        <v>10281075</v>
      </c>
      <c r="F1641" s="1225">
        <v>29532054</v>
      </c>
      <c r="G1641" s="1225">
        <v>2706008</v>
      </c>
      <c r="H1641" s="120" t="str">
        <f>IF(G1641="","",VLOOKUP(G1641,ARANCEL!$B$5:$D$121,2,FALSE))</f>
        <v xml:space="preserve">PROTESIS METALICA TERMINADA </v>
      </c>
      <c r="I1641" s="121"/>
      <c r="J1641" s="119">
        <v>1</v>
      </c>
      <c r="K1641" s="122">
        <f>IF(G1641="","",VLOOKUP(G1641,ARANCEL!$B$5:$D$121,3,FALSE)*J1641)</f>
        <v>39483</v>
      </c>
      <c r="L1641" s="1229" t="s">
        <v>8256</v>
      </c>
      <c r="M1641" s="1229">
        <v>4500264843</v>
      </c>
      <c r="N1641" s="1229" t="s">
        <v>8929</v>
      </c>
      <c r="O1641" s="663"/>
    </row>
    <row r="1642" spans="1:15" s="664" customFormat="1" ht="18" customHeight="1" x14ac:dyDescent="0.25">
      <c r="A1642" s="606" t="s">
        <v>305</v>
      </c>
      <c r="B1642" s="614">
        <v>41981</v>
      </c>
      <c r="C1642" s="607" t="s">
        <v>741</v>
      </c>
      <c r="D1642" s="606" t="s">
        <v>49</v>
      </c>
      <c r="E1642" s="608">
        <v>10292437</v>
      </c>
      <c r="F1642" s="606">
        <v>29447587</v>
      </c>
      <c r="G1642" s="606">
        <v>2705003</v>
      </c>
      <c r="H1642" s="120" t="str">
        <f>IF(G1642="","",VLOOKUP(G1642,ARANCEL!$B$5:$D$121,2,FALSE))</f>
        <v>INCRUSTACION ESTETICA (ART-GLASS O CERAMICA)</v>
      </c>
      <c r="I1642" s="121" t="s">
        <v>308</v>
      </c>
      <c r="J1642" s="119">
        <v>1</v>
      </c>
      <c r="K1642" s="122">
        <f>IF(G1642="","",VLOOKUP(G1642,ARANCEL!$B$5:$D$121,3,FALSE)*J1642)</f>
        <v>15676</v>
      </c>
      <c r="L1642" s="1349" t="s">
        <v>9431</v>
      </c>
      <c r="M1642" s="1349">
        <v>4500269103</v>
      </c>
      <c r="N1642" s="1349" t="s">
        <v>9457</v>
      </c>
      <c r="O1642" s="663"/>
    </row>
    <row r="1643" spans="1:15" s="664" customFormat="1" ht="18" customHeight="1" x14ac:dyDescent="0.25">
      <c r="A1643" s="606" t="s">
        <v>305</v>
      </c>
      <c r="B1643" s="614">
        <v>41936</v>
      </c>
      <c r="C1643" s="607" t="s">
        <v>7852</v>
      </c>
      <c r="D1643" s="606" t="s">
        <v>52</v>
      </c>
      <c r="E1643" s="608">
        <v>10270333</v>
      </c>
      <c r="F1643" s="606">
        <v>29236378</v>
      </c>
      <c r="G1643" s="606">
        <v>2704005</v>
      </c>
      <c r="H1643" s="120" t="str">
        <f>IF(G1643="","",VLOOKUP(G1643,ARANCEL!$B$5:$D$121,2,FALSE))</f>
        <v>PROVISORIO</v>
      </c>
      <c r="I1643" s="121" t="s">
        <v>329</v>
      </c>
      <c r="J1643" s="119">
        <v>1</v>
      </c>
      <c r="K1643" s="122">
        <f>IF(G1643="","",VLOOKUP(G1643,ARANCEL!$B$5:$D$121,3,FALSE)*J1643)</f>
        <v>3250</v>
      </c>
      <c r="L1643" s="1229" t="s">
        <v>8279</v>
      </c>
      <c r="M1643" s="1229">
        <v>4500259624</v>
      </c>
      <c r="N1643" s="1229" t="s">
        <v>8292</v>
      </c>
      <c r="O1643" s="663"/>
    </row>
    <row r="1644" spans="1:15" s="664" customFormat="1" ht="18" customHeight="1" x14ac:dyDescent="0.25">
      <c r="A1644" s="606" t="s">
        <v>305</v>
      </c>
      <c r="B1644" s="614">
        <v>41961</v>
      </c>
      <c r="C1644" s="607" t="s">
        <v>7852</v>
      </c>
      <c r="D1644" s="606" t="s">
        <v>52</v>
      </c>
      <c r="E1644" s="608">
        <v>10282171</v>
      </c>
      <c r="F1644" s="606">
        <v>29236378</v>
      </c>
      <c r="G1644" s="606">
        <v>2704003</v>
      </c>
      <c r="H1644" s="120" t="str">
        <f>IF(G1644="","",VLOOKUP(G1644,ARANCEL!$B$5:$D$121,2,FALSE))</f>
        <v xml:space="preserve">CORONA PERIFERICA CON PERNO MUÑON COLADO </v>
      </c>
      <c r="I1644" s="121" t="s">
        <v>329</v>
      </c>
      <c r="J1644" s="119">
        <v>1</v>
      </c>
      <c r="K1644" s="122">
        <f>IF(G1644="","",VLOOKUP(G1644,ARANCEL!$B$5:$D$121,3,FALSE)*J1644)</f>
        <v>32612</v>
      </c>
      <c r="L1644" s="1229" t="s">
        <v>8256</v>
      </c>
      <c r="M1644" s="1229">
        <v>4500264843</v>
      </c>
      <c r="N1644" s="1229" t="s">
        <v>8929</v>
      </c>
      <c r="O1644" s="663"/>
    </row>
    <row r="1645" spans="1:15" s="664" customFormat="1" ht="18" customHeight="1" x14ac:dyDescent="0.25">
      <c r="A1645" s="606" t="s">
        <v>305</v>
      </c>
      <c r="B1645" s="614">
        <v>41863</v>
      </c>
      <c r="C1645" s="607" t="s">
        <v>6347</v>
      </c>
      <c r="D1645" s="606" t="s">
        <v>52</v>
      </c>
      <c r="E1645" s="608">
        <v>10240798</v>
      </c>
      <c r="F1645" s="606">
        <v>27808867</v>
      </c>
      <c r="G1645" s="606">
        <v>2704005</v>
      </c>
      <c r="H1645" s="120" t="str">
        <f>IF(G1645="","",VLOOKUP(G1645,ARANCEL!$B$5:$D$121,2,FALSE))</f>
        <v>PROVISORIO</v>
      </c>
      <c r="I1645" s="121" t="s">
        <v>337</v>
      </c>
      <c r="J1645" s="119">
        <v>1</v>
      </c>
      <c r="K1645" s="122">
        <f>IF(G1645="","",VLOOKUP(G1645,ARANCEL!$B$5:$D$121,3,FALSE)*J1645)</f>
        <v>3250</v>
      </c>
      <c r="L1645" s="1229" t="s">
        <v>6905</v>
      </c>
      <c r="M1645" s="1229">
        <v>4500249664</v>
      </c>
      <c r="N1645" s="1229" t="s">
        <v>7114</v>
      </c>
      <c r="O1645" s="663"/>
    </row>
    <row r="1646" spans="1:15" s="664" customFormat="1" ht="18" customHeight="1" x14ac:dyDescent="0.25">
      <c r="A1646" s="606" t="s">
        <v>305</v>
      </c>
      <c r="B1646" s="614">
        <v>41871</v>
      </c>
      <c r="C1646" s="607" t="s">
        <v>6347</v>
      </c>
      <c r="D1646" s="606" t="s">
        <v>52</v>
      </c>
      <c r="E1646" s="608">
        <v>10244720</v>
      </c>
      <c r="F1646" s="606">
        <v>27808867</v>
      </c>
      <c r="G1646" s="606">
        <v>2704003</v>
      </c>
      <c r="H1646" s="120" t="str">
        <f>IF(G1646="","",VLOOKUP(G1646,ARANCEL!$B$5:$D$121,2,FALSE))</f>
        <v xml:space="preserve">CORONA PERIFERICA CON PERNO MUÑON COLADO </v>
      </c>
      <c r="I1646" s="121" t="s">
        <v>337</v>
      </c>
      <c r="J1646" s="119">
        <v>1</v>
      </c>
      <c r="K1646" s="122">
        <f>IF(G1646="","",VLOOKUP(G1646,ARANCEL!$B$5:$D$121,3,FALSE)*J1646)</f>
        <v>32612</v>
      </c>
      <c r="L1646" s="1229" t="s">
        <v>6905</v>
      </c>
      <c r="M1646" s="1229">
        <v>4500249664</v>
      </c>
      <c r="N1646" s="1229" t="s">
        <v>7114</v>
      </c>
      <c r="O1646" s="663"/>
    </row>
    <row r="1647" spans="1:15" s="664" customFormat="1" ht="18" customHeight="1" x14ac:dyDescent="0.25">
      <c r="A1647" s="606" t="s">
        <v>305</v>
      </c>
      <c r="B1647" s="614">
        <v>41703</v>
      </c>
      <c r="C1647" s="607" t="s">
        <v>3141</v>
      </c>
      <c r="D1647" s="606" t="s">
        <v>52</v>
      </c>
      <c r="E1647" s="608">
        <v>10178690</v>
      </c>
      <c r="F1647" s="606">
        <v>24677793</v>
      </c>
      <c r="G1647" s="606">
        <v>2705003</v>
      </c>
      <c r="H1647" s="120" t="str">
        <f>IF(G1647="","",VLOOKUP(G1647,ARANCEL!$B$5:$D$121,2,FALSE))</f>
        <v>INCRUSTACION ESTETICA (ART-GLASS O CERAMICA)</v>
      </c>
      <c r="I1647" s="121" t="s">
        <v>335</v>
      </c>
      <c r="J1647" s="119">
        <v>1</v>
      </c>
      <c r="K1647" s="122">
        <f>IF(G1647="","",VLOOKUP(G1647,ARANCEL!$B$5:$D$121,3,FALSE)*J1647)</f>
        <v>15676</v>
      </c>
      <c r="L1647" s="1229" t="s">
        <v>3438</v>
      </c>
      <c r="M1647" s="1229">
        <v>4500220768</v>
      </c>
      <c r="N1647" s="1229">
        <v>8611</v>
      </c>
      <c r="O1647" s="663"/>
    </row>
    <row r="1648" spans="1:15" s="664" customFormat="1" ht="18" customHeight="1" x14ac:dyDescent="0.25">
      <c r="A1648" s="606" t="s">
        <v>606</v>
      </c>
      <c r="B1648" s="614">
        <v>41988</v>
      </c>
      <c r="C1648" s="607" t="s">
        <v>8885</v>
      </c>
      <c r="D1648" s="606" t="s">
        <v>51</v>
      </c>
      <c r="E1648" s="608">
        <v>10294459</v>
      </c>
      <c r="F1648" s="606">
        <v>24665993</v>
      </c>
      <c r="G1648" s="606">
        <v>2702014</v>
      </c>
      <c r="H1648" s="120" t="str">
        <f>IF(G1648="","",VLOOKUP(G1648,ARANCEL!$B$5:$D$121,2,FALSE))</f>
        <v>PROTESIS AD-MODUM BRANEMARK</v>
      </c>
      <c r="I1648" s="121" t="s">
        <v>331</v>
      </c>
      <c r="J1648" s="119">
        <v>1</v>
      </c>
      <c r="K1648" s="122">
        <f>IF(G1648="","",VLOOKUP(G1648,ARANCEL!$B$5:$D$121,3,FALSE)*J1648)</f>
        <v>188924</v>
      </c>
      <c r="L1648" s="1349" t="s">
        <v>9431</v>
      </c>
      <c r="M1648" s="1349">
        <v>4500269103</v>
      </c>
      <c r="N1648" s="1349" t="s">
        <v>9457</v>
      </c>
      <c r="O1648" s="663"/>
    </row>
    <row r="1649" spans="1:15" s="664" customFormat="1" ht="18" customHeight="1" x14ac:dyDescent="0.25">
      <c r="A1649" s="606" t="s">
        <v>313</v>
      </c>
      <c r="B1649" s="615">
        <v>42009</v>
      </c>
      <c r="C1649" s="607" t="s">
        <v>8885</v>
      </c>
      <c r="D1649" s="606" t="s">
        <v>51</v>
      </c>
      <c r="E1649" s="608">
        <v>10304325</v>
      </c>
      <c r="F1649" s="606">
        <v>24665993</v>
      </c>
      <c r="G1649" s="606">
        <v>2702014</v>
      </c>
      <c r="H1649" s="120" t="str">
        <f>IF(G1649="","",VLOOKUP(G1649,ARANCEL!$B$5:$D$121,2,FALSE))</f>
        <v>PROTESIS AD-MODUM BRANEMARK</v>
      </c>
      <c r="I1649" s="121" t="s">
        <v>331</v>
      </c>
      <c r="J1649" s="119">
        <v>1</v>
      </c>
      <c r="K1649" s="122">
        <f>IF(G1649="","",VLOOKUP(G1649,ARANCEL!$B$5:$D$121,3,FALSE)*J1649)</f>
        <v>188924</v>
      </c>
      <c r="L1649" s="1349" t="s">
        <v>9431</v>
      </c>
      <c r="M1649" s="1349">
        <v>4500269103</v>
      </c>
      <c r="N1649" s="1349" t="s">
        <v>9457</v>
      </c>
      <c r="O1649" s="663"/>
    </row>
    <row r="1650" spans="1:15" s="666" customFormat="1" ht="18" customHeight="1" x14ac:dyDescent="0.25">
      <c r="A1650" s="606" t="s">
        <v>305</v>
      </c>
      <c r="B1650" s="614">
        <v>41675</v>
      </c>
      <c r="C1650" s="607" t="s">
        <v>2655</v>
      </c>
      <c r="D1650" s="606" t="s">
        <v>51</v>
      </c>
      <c r="E1650" s="608">
        <v>10171796</v>
      </c>
      <c r="F1650" s="606">
        <v>16175535</v>
      </c>
      <c r="G1650" s="606">
        <v>2702048</v>
      </c>
      <c r="H1650" s="120" t="str">
        <f>IF(G1650="","",VLOOKUP(G1650,ARANCEL!$B$5:$D$121,2,FALSE))</f>
        <v xml:space="preserve">SERVICIO LAB. IMPLANTE CORONA CEMENTADA/ATORNILLADA </v>
      </c>
      <c r="I1650" s="121" t="s">
        <v>325</v>
      </c>
      <c r="J1650" s="119">
        <v>1</v>
      </c>
      <c r="K1650" s="122">
        <f>IF(G1650="","",VLOOKUP(G1650,ARANCEL!$B$5:$D$121,3,FALSE)*J1650)</f>
        <v>43857</v>
      </c>
      <c r="L1650" s="1229" t="s">
        <v>2842</v>
      </c>
      <c r="M1650" s="1229">
        <v>4500216198</v>
      </c>
      <c r="N1650" s="1229">
        <v>8386</v>
      </c>
      <c r="O1650" s="665"/>
    </row>
    <row r="1651" spans="1:15" s="666" customFormat="1" ht="18" customHeight="1" x14ac:dyDescent="0.25">
      <c r="A1651" s="606" t="s">
        <v>305</v>
      </c>
      <c r="B1651" s="615">
        <v>42011</v>
      </c>
      <c r="C1651" s="607" t="s">
        <v>9251</v>
      </c>
      <c r="D1651" s="606" t="s">
        <v>86</v>
      </c>
      <c r="E1651" s="608">
        <v>10304600</v>
      </c>
      <c r="F1651" s="606">
        <v>30086998</v>
      </c>
      <c r="G1651" s="606">
        <v>2705003</v>
      </c>
      <c r="H1651" s="120" t="str">
        <f>IF(G1651="","",VLOOKUP(G1651,ARANCEL!$B$5:$D$121,2,FALSE))</f>
        <v>INCRUSTACION ESTETICA (ART-GLASS O CERAMICA)</v>
      </c>
      <c r="I1651" s="121" t="s">
        <v>312</v>
      </c>
      <c r="J1651" s="119">
        <v>1</v>
      </c>
      <c r="K1651" s="122">
        <f>IF(G1651="","",VLOOKUP(G1651,ARANCEL!$B$5:$D$121,3,FALSE)*J1651)</f>
        <v>15676</v>
      </c>
      <c r="L1651" s="1235" t="str">
        <f>IF(E1651="","","IMPAGO")</f>
        <v>IMPAGO</v>
      </c>
      <c r="M1651" s="1235" t="str">
        <f>IF(L1651="IMPAGO","SIN O.C.","")</f>
        <v>SIN O.C.</v>
      </c>
      <c r="N1651" s="1235" t="str">
        <f>IF(L1651="IMPAGO","SIN FACT.","")</f>
        <v>SIN FACT.</v>
      </c>
      <c r="O1651" s="665"/>
    </row>
    <row r="1652" spans="1:15" s="666" customFormat="1" ht="18" customHeight="1" x14ac:dyDescent="0.25">
      <c r="A1652" s="606" t="s">
        <v>305</v>
      </c>
      <c r="B1652" s="615">
        <v>42011</v>
      </c>
      <c r="C1652" s="607" t="s">
        <v>9251</v>
      </c>
      <c r="D1652" s="606" t="s">
        <v>86</v>
      </c>
      <c r="E1652" s="608">
        <v>10304600</v>
      </c>
      <c r="F1652" s="606">
        <v>30086998</v>
      </c>
      <c r="G1652" s="606">
        <v>2705003</v>
      </c>
      <c r="H1652" s="120" t="str">
        <f>IF(G1652="","",VLOOKUP(G1652,ARANCEL!$B$5:$D$121,2,FALSE))</f>
        <v>INCRUSTACION ESTETICA (ART-GLASS O CERAMICA)</v>
      </c>
      <c r="I1652" s="121" t="s">
        <v>318</v>
      </c>
      <c r="J1652" s="119">
        <v>1</v>
      </c>
      <c r="K1652" s="122">
        <f>IF(G1652="","",VLOOKUP(G1652,ARANCEL!$B$5:$D$121,3,FALSE)*J1652)</f>
        <v>15676</v>
      </c>
      <c r="L1652" s="1235" t="str">
        <f>IF(E1652="","","IMPAGO")</f>
        <v>IMPAGO</v>
      </c>
      <c r="M1652" s="1235" t="str">
        <f>IF(L1652="IMPAGO","SIN O.C.","")</f>
        <v>SIN O.C.</v>
      </c>
      <c r="N1652" s="1235" t="str">
        <f>IF(L1652="IMPAGO","SIN FACT.","")</f>
        <v>SIN FACT.</v>
      </c>
      <c r="O1652" s="665"/>
    </row>
    <row r="1653" spans="1:15" s="666" customFormat="1" ht="18" customHeight="1" x14ac:dyDescent="0.25">
      <c r="A1653" s="606" t="s">
        <v>305</v>
      </c>
      <c r="B1653" s="615">
        <v>42003</v>
      </c>
      <c r="C1653" s="607" t="s">
        <v>9159</v>
      </c>
      <c r="D1653" s="606" t="s">
        <v>53</v>
      </c>
      <c r="E1653" s="608">
        <v>10301854</v>
      </c>
      <c r="F1653" s="606">
        <v>28080352</v>
      </c>
      <c r="G1653" s="606">
        <v>2704002</v>
      </c>
      <c r="H1653" s="120" t="str">
        <f>IF(G1653="","",VLOOKUP(G1653,ARANCEL!$B$5:$D$121,2,FALSE))</f>
        <v xml:space="preserve">CORONA PERIFERICA </v>
      </c>
      <c r="I1653" s="121" t="s">
        <v>318</v>
      </c>
      <c r="J1653" s="119">
        <v>1</v>
      </c>
      <c r="K1653" s="122">
        <f>IF(G1653="","",VLOOKUP(G1653,ARANCEL!$B$5:$D$121,3,FALSE)*J1653)</f>
        <v>25865</v>
      </c>
      <c r="L1653" s="1349" t="s">
        <v>9431</v>
      </c>
      <c r="M1653" s="1349">
        <v>4500269103</v>
      </c>
      <c r="N1653" s="1349" t="s">
        <v>9457</v>
      </c>
      <c r="O1653" s="665"/>
    </row>
    <row r="1654" spans="1:15" s="666" customFormat="1" ht="18" customHeight="1" x14ac:dyDescent="0.25">
      <c r="A1654" s="628" t="s">
        <v>313</v>
      </c>
      <c r="B1654" s="1219">
        <v>41654.908692129633</v>
      </c>
      <c r="C1654" s="1176" t="s">
        <v>867</v>
      </c>
      <c r="D1654" s="628" t="s">
        <v>56</v>
      </c>
      <c r="E1654" s="1177">
        <v>10166311</v>
      </c>
      <c r="F1654" s="628">
        <v>23048511</v>
      </c>
      <c r="G1654" s="628">
        <v>2704003</v>
      </c>
      <c r="H1654" s="191" t="str">
        <f>IF(G1654="","",VLOOKUP(G1654,ARANCEL!$B$5:$D$121,2,FALSE))</f>
        <v xml:space="preserve">CORONA PERIFERICA CON PERNO MUÑON COLADO </v>
      </c>
      <c r="I1654" s="170"/>
      <c r="J1654" s="169">
        <v>1</v>
      </c>
      <c r="K1654" s="190">
        <f>IF(G1654="","",VLOOKUP(G1654,ARANCEL!$B$5:$D$121,3,FALSE)*J1654)</f>
        <v>32612</v>
      </c>
      <c r="L1654" s="1238" t="s">
        <v>597</v>
      </c>
      <c r="M1654" s="1238">
        <v>4500211649</v>
      </c>
      <c r="N1654" s="1238">
        <v>8171</v>
      </c>
      <c r="O1654" s="665"/>
    </row>
    <row r="1655" spans="1:15" s="666" customFormat="1" ht="18" customHeight="1" x14ac:dyDescent="0.25">
      <c r="A1655" s="606" t="s">
        <v>305</v>
      </c>
      <c r="B1655" s="614">
        <v>41848</v>
      </c>
      <c r="C1655" s="607" t="s">
        <v>5977</v>
      </c>
      <c r="D1655" s="606" t="s">
        <v>54</v>
      </c>
      <c r="E1655" s="608">
        <v>10233910</v>
      </c>
      <c r="F1655" s="606">
        <v>24773575</v>
      </c>
      <c r="G1655" s="606">
        <v>2702048</v>
      </c>
      <c r="H1655" s="120" t="str">
        <f>IF(G1655="","",VLOOKUP(G1655,ARANCEL!$B$5:$D$121,2,FALSE))</f>
        <v xml:space="preserve">SERVICIO LAB. IMPLANTE CORONA CEMENTADA/ATORNILLADA </v>
      </c>
      <c r="I1655" s="121" t="s">
        <v>337</v>
      </c>
      <c r="J1655" s="119">
        <v>1</v>
      </c>
      <c r="K1655" s="122">
        <f>IF(G1655="","",VLOOKUP(G1655,ARANCEL!$B$5:$D$121,3,FALSE)*J1655)</f>
        <v>43857</v>
      </c>
      <c r="L1655" s="1229" t="s">
        <v>6017</v>
      </c>
      <c r="M1655" s="1229">
        <v>4500245416</v>
      </c>
      <c r="N1655" s="1229">
        <v>9805</v>
      </c>
      <c r="O1655" s="665"/>
    </row>
    <row r="1656" spans="1:15" s="668" customFormat="1" ht="18" customHeight="1" x14ac:dyDescent="0.25">
      <c r="A1656" s="606" t="s">
        <v>305</v>
      </c>
      <c r="B1656" s="614">
        <v>41898</v>
      </c>
      <c r="C1656" s="607" t="s">
        <v>7081</v>
      </c>
      <c r="D1656" s="606" t="s">
        <v>57</v>
      </c>
      <c r="E1656" s="608">
        <v>10256239</v>
      </c>
      <c r="F1656" s="606">
        <v>28063030</v>
      </c>
      <c r="G1656" s="606">
        <v>2704005</v>
      </c>
      <c r="H1656" s="120" t="str">
        <f>IF(G1656="","",VLOOKUP(G1656,ARANCEL!$B$5:$D$121,2,FALSE))</f>
        <v>PROVISORIO</v>
      </c>
      <c r="I1656" s="121" t="s">
        <v>308</v>
      </c>
      <c r="J1656" s="119">
        <v>1</v>
      </c>
      <c r="K1656" s="122">
        <f>IF(G1656="","",VLOOKUP(G1656,ARANCEL!$B$5:$D$121,3,FALSE)*J1656)</f>
        <v>3250</v>
      </c>
      <c r="L1656" s="1229" t="s">
        <v>7548</v>
      </c>
      <c r="M1656" s="1229">
        <v>4500254511</v>
      </c>
      <c r="N1656" s="1229" t="s">
        <v>7555</v>
      </c>
      <c r="O1656" s="667"/>
    </row>
    <row r="1657" spans="1:15" s="668" customFormat="1" ht="18" customHeight="1" x14ac:dyDescent="0.25">
      <c r="A1657" s="606" t="s">
        <v>305</v>
      </c>
      <c r="B1657" s="614">
        <v>41933</v>
      </c>
      <c r="C1657" s="607" t="s">
        <v>7081</v>
      </c>
      <c r="D1657" s="606" t="s">
        <v>57</v>
      </c>
      <c r="E1657" s="608">
        <v>10268826</v>
      </c>
      <c r="F1657" s="606">
        <v>28063030</v>
      </c>
      <c r="G1657" s="606">
        <v>2704006</v>
      </c>
      <c r="H1657" s="120" t="str">
        <f>IF(G1657="","",VLOOKUP(G1657,ARANCEL!$B$5:$D$121,2,FALSE))</f>
        <v xml:space="preserve">CERAMICA ALUMINOSA ANTERIOR O POSTERIOR </v>
      </c>
      <c r="I1657" s="121" t="s">
        <v>308</v>
      </c>
      <c r="J1657" s="119">
        <v>1</v>
      </c>
      <c r="K1657" s="122">
        <f>IF(G1657="","",VLOOKUP(G1657,ARANCEL!$B$5:$D$121,3,FALSE)*J1657)</f>
        <v>31487</v>
      </c>
      <c r="L1657" s="1229" t="s">
        <v>8279</v>
      </c>
      <c r="M1657" s="1229">
        <v>4500259624</v>
      </c>
      <c r="N1657" s="1229" t="s">
        <v>8292</v>
      </c>
      <c r="O1657" s="667"/>
    </row>
    <row r="1658" spans="1:15" s="668" customFormat="1" ht="18" customHeight="1" x14ac:dyDescent="0.25">
      <c r="A1658" s="606" t="s">
        <v>305</v>
      </c>
      <c r="B1658" s="614">
        <v>41767</v>
      </c>
      <c r="C1658" s="607" t="s">
        <v>4386</v>
      </c>
      <c r="D1658" s="606" t="s">
        <v>54</v>
      </c>
      <c r="E1658" s="608">
        <v>10194774</v>
      </c>
      <c r="F1658" s="606">
        <v>26166285</v>
      </c>
      <c r="G1658" s="606">
        <v>2702048</v>
      </c>
      <c r="H1658" s="120" t="str">
        <f>IF(G1658="","",VLOOKUP(G1658,ARANCEL!$B$5:$D$121,2,FALSE))</f>
        <v xml:space="preserve">SERVICIO LAB. IMPLANTE CORONA CEMENTADA/ATORNILLADA </v>
      </c>
      <c r="I1658" s="121" t="s">
        <v>312</v>
      </c>
      <c r="J1658" s="119">
        <v>1</v>
      </c>
      <c r="K1658" s="122">
        <f>IF(G1658="","",VLOOKUP(G1658,ARANCEL!$B$5:$D$121,3,FALSE)*J1658)</f>
        <v>43857</v>
      </c>
      <c r="L1658" s="1229" t="s">
        <v>5292</v>
      </c>
      <c r="M1658" s="1229">
        <v>4500235340</v>
      </c>
      <c r="N1658" s="1229">
        <v>9394</v>
      </c>
      <c r="O1658" s="667"/>
    </row>
    <row r="1659" spans="1:15" s="668" customFormat="1" ht="18" customHeight="1" x14ac:dyDescent="0.25">
      <c r="A1659" s="606" t="s">
        <v>305</v>
      </c>
      <c r="B1659" s="614">
        <v>41865</v>
      </c>
      <c r="C1659" s="607" t="s">
        <v>6446</v>
      </c>
      <c r="D1659" s="606" t="s">
        <v>50</v>
      </c>
      <c r="E1659" s="608">
        <v>10242627</v>
      </c>
      <c r="F1659" s="606">
        <v>28031814</v>
      </c>
      <c r="G1659" s="606">
        <v>2704005</v>
      </c>
      <c r="H1659" s="120" t="str">
        <f>IF(G1659="","",VLOOKUP(G1659,ARANCEL!$B$5:$D$121,2,FALSE))</f>
        <v>PROVISORIO</v>
      </c>
      <c r="I1659" s="121" t="s">
        <v>322</v>
      </c>
      <c r="J1659" s="119">
        <v>1</v>
      </c>
      <c r="K1659" s="122">
        <f>IF(G1659="","",VLOOKUP(G1659,ARANCEL!$B$5:$D$121,3,FALSE)*J1659)</f>
        <v>3250</v>
      </c>
      <c r="L1659" s="1229" t="s">
        <v>6905</v>
      </c>
      <c r="M1659" s="1229">
        <v>4500249664</v>
      </c>
      <c r="N1659" s="1229" t="s">
        <v>7114</v>
      </c>
      <c r="O1659" s="667"/>
    </row>
    <row r="1660" spans="1:15" s="668" customFormat="1" ht="18" customHeight="1" x14ac:dyDescent="0.25">
      <c r="A1660" s="628" t="s">
        <v>305</v>
      </c>
      <c r="B1660" s="614">
        <v>41879</v>
      </c>
      <c r="C1660" s="607" t="s">
        <v>6446</v>
      </c>
      <c r="D1660" s="606" t="s">
        <v>50</v>
      </c>
      <c r="E1660" s="608">
        <v>10249365</v>
      </c>
      <c r="F1660" s="606">
        <v>28031814</v>
      </c>
      <c r="G1660" s="606">
        <v>2704003</v>
      </c>
      <c r="H1660" s="120" t="str">
        <f>IF(G1660="","",VLOOKUP(G1660,ARANCEL!$B$5:$D$121,2,FALSE))</f>
        <v xml:space="preserve">CORONA PERIFERICA CON PERNO MUÑON COLADO </v>
      </c>
      <c r="I1660" s="121" t="s">
        <v>322</v>
      </c>
      <c r="J1660" s="119">
        <v>1</v>
      </c>
      <c r="K1660" s="122">
        <f>IF(G1660="","",VLOOKUP(G1660,ARANCEL!$B$5:$D$121,3,FALSE)*J1660)</f>
        <v>32612</v>
      </c>
      <c r="L1660" s="1229" t="s">
        <v>6905</v>
      </c>
      <c r="M1660" s="1229">
        <v>4500251067</v>
      </c>
      <c r="N1660" s="1229" t="s">
        <v>7145</v>
      </c>
      <c r="O1660" s="667"/>
    </row>
    <row r="1661" spans="1:15" s="671" customFormat="1" ht="18" customHeight="1" x14ac:dyDescent="0.25">
      <c r="A1661" s="673" t="s">
        <v>305</v>
      </c>
      <c r="B1661" s="677">
        <v>41999</v>
      </c>
      <c r="C1661" s="675" t="s">
        <v>9132</v>
      </c>
      <c r="D1661" s="673" t="s">
        <v>995</v>
      </c>
      <c r="E1661" s="676">
        <v>10301850</v>
      </c>
      <c r="F1661" s="673">
        <v>29822117</v>
      </c>
      <c r="G1661" s="673">
        <v>2704005</v>
      </c>
      <c r="H1661" s="120" t="str">
        <f>IF(G1661="","",VLOOKUP(G1661,ARANCEL!$B$5:$D$121,2,FALSE))</f>
        <v>PROVISORIO</v>
      </c>
      <c r="I1661" s="121" t="s">
        <v>318</v>
      </c>
      <c r="J1661" s="119">
        <v>1</v>
      </c>
      <c r="K1661" s="122">
        <f>IF(G1661="","",VLOOKUP(G1661,ARANCEL!$B$5:$D$121,3,FALSE)*J1661)</f>
        <v>3250</v>
      </c>
      <c r="L1661" s="1349" t="s">
        <v>9431</v>
      </c>
      <c r="M1661" s="1349">
        <v>4500269103</v>
      </c>
      <c r="N1661" s="1349" t="s">
        <v>9457</v>
      </c>
      <c r="O1661" s="670"/>
    </row>
    <row r="1662" spans="1:15" s="671" customFormat="1" ht="18" customHeight="1" x14ac:dyDescent="0.25">
      <c r="A1662" s="673" t="s">
        <v>606</v>
      </c>
      <c r="B1662" s="677">
        <v>41999</v>
      </c>
      <c r="C1662" s="675" t="s">
        <v>9132</v>
      </c>
      <c r="D1662" s="673" t="s">
        <v>995</v>
      </c>
      <c r="E1662" s="676">
        <v>10301850</v>
      </c>
      <c r="F1662" s="673">
        <v>29822117</v>
      </c>
      <c r="G1662" s="673">
        <v>2704003</v>
      </c>
      <c r="H1662" s="120" t="str">
        <f>IF(G1662="","",VLOOKUP(G1662,ARANCEL!$B$5:$D$121,2,FALSE))</f>
        <v xml:space="preserve">CORONA PERIFERICA CON PERNO MUÑON COLADO </v>
      </c>
      <c r="I1662" s="121" t="s">
        <v>318</v>
      </c>
      <c r="J1662" s="119">
        <v>1</v>
      </c>
      <c r="K1662" s="122">
        <f>IF(G1662="","",VLOOKUP(G1662,ARANCEL!$B$5:$D$121,3,FALSE)*J1662)</f>
        <v>32612</v>
      </c>
      <c r="L1662" s="1349" t="s">
        <v>9431</v>
      </c>
      <c r="M1662" s="1349">
        <v>4500269103</v>
      </c>
      <c r="N1662" s="1349" t="s">
        <v>9457</v>
      </c>
      <c r="O1662" s="670"/>
    </row>
    <row r="1663" spans="1:15" s="671" customFormat="1" ht="18" customHeight="1" x14ac:dyDescent="0.25">
      <c r="A1663" s="673" t="s">
        <v>305</v>
      </c>
      <c r="B1663" s="677">
        <v>42003</v>
      </c>
      <c r="C1663" s="675" t="s">
        <v>9197</v>
      </c>
      <c r="D1663" s="673" t="s">
        <v>716</v>
      </c>
      <c r="E1663" s="676">
        <v>10303023</v>
      </c>
      <c r="F1663" s="673">
        <v>29542664</v>
      </c>
      <c r="G1663" s="673">
        <v>2704005</v>
      </c>
      <c r="H1663" s="120" t="str">
        <f>IF(G1663="","",VLOOKUP(G1663,ARANCEL!$B$5:$D$121,2,FALSE))</f>
        <v>PROVISORIO</v>
      </c>
      <c r="I1663" s="121" t="s">
        <v>317</v>
      </c>
      <c r="J1663" s="119">
        <v>1</v>
      </c>
      <c r="K1663" s="122">
        <f>IF(G1663="","",VLOOKUP(G1663,ARANCEL!$B$5:$D$121,3,FALSE)*J1663)</f>
        <v>3250</v>
      </c>
      <c r="L1663" s="1349" t="s">
        <v>9431</v>
      </c>
      <c r="M1663" s="1349">
        <v>4500269103</v>
      </c>
      <c r="N1663" s="1349" t="s">
        <v>9457</v>
      </c>
      <c r="O1663" s="670"/>
    </row>
    <row r="1664" spans="1:15" s="671" customFormat="1" ht="18" customHeight="1" x14ac:dyDescent="0.25">
      <c r="A1664" s="673" t="s">
        <v>305</v>
      </c>
      <c r="B1664" s="677">
        <v>42010</v>
      </c>
      <c r="C1664" s="675" t="s">
        <v>9197</v>
      </c>
      <c r="D1664" s="673" t="s">
        <v>52</v>
      </c>
      <c r="E1664" s="676">
        <v>10304732</v>
      </c>
      <c r="F1664" s="673">
        <v>29542664</v>
      </c>
      <c r="G1664" s="673">
        <v>2704003</v>
      </c>
      <c r="H1664" s="120" t="str">
        <f>IF(G1664="","",VLOOKUP(G1664,ARANCEL!$B$5:$D$121,2,FALSE))</f>
        <v xml:space="preserve">CORONA PERIFERICA CON PERNO MUÑON COLADO </v>
      </c>
      <c r="I1664" s="121" t="s">
        <v>317</v>
      </c>
      <c r="J1664" s="119">
        <v>1</v>
      </c>
      <c r="K1664" s="122">
        <f>IF(G1664="","",VLOOKUP(G1664,ARANCEL!$B$5:$D$121,3,FALSE)*J1664)</f>
        <v>32612</v>
      </c>
      <c r="L1664" s="1235" t="str">
        <f>IF(E1664="","","IMPAGO")</f>
        <v>IMPAGO</v>
      </c>
      <c r="M1664" s="1235" t="str">
        <f>IF(L1664="IMPAGO","SIN O.C.","")</f>
        <v>SIN O.C.</v>
      </c>
      <c r="N1664" s="1235" t="str">
        <f>IF(L1664="IMPAGO","SIN FACT.","")</f>
        <v>SIN FACT.</v>
      </c>
      <c r="O1664" s="670"/>
    </row>
    <row r="1665" spans="1:15" s="671" customFormat="1" ht="18" customHeight="1" x14ac:dyDescent="0.25">
      <c r="A1665" s="680" t="s">
        <v>305</v>
      </c>
      <c r="B1665" s="674">
        <v>41800</v>
      </c>
      <c r="C1665" s="675" t="s">
        <v>5039</v>
      </c>
      <c r="D1665" s="673" t="s">
        <v>706</v>
      </c>
      <c r="E1665" s="676">
        <v>10208891</v>
      </c>
      <c r="F1665" s="673">
        <v>26822084</v>
      </c>
      <c r="G1665" s="673">
        <v>2708011</v>
      </c>
      <c r="H1665" s="120" t="str">
        <f>IF(G1665="","",VLOOKUP(G1665,ARANCEL!$B$5:$D$121,2,FALSE))</f>
        <v xml:space="preserve">MODELO DE ESTUDIO </v>
      </c>
      <c r="I1665" s="121" t="s">
        <v>306</v>
      </c>
      <c r="J1665" s="119">
        <v>1</v>
      </c>
      <c r="K1665" s="122">
        <f>IF(G1665="","",VLOOKUP(G1665,ARANCEL!$B$5:$D$121,3,FALSE)*J1665)</f>
        <v>1507</v>
      </c>
      <c r="L1665" s="1229" t="s">
        <v>5742</v>
      </c>
      <c r="M1665" s="1229">
        <v>4500239302</v>
      </c>
      <c r="N1665" s="1229" t="s">
        <v>5748</v>
      </c>
      <c r="O1665" s="670"/>
    </row>
    <row r="1666" spans="1:15" s="671" customFormat="1" ht="18" customHeight="1" x14ac:dyDescent="0.25">
      <c r="A1666" s="680" t="s">
        <v>305</v>
      </c>
      <c r="B1666" s="674">
        <v>41800</v>
      </c>
      <c r="C1666" s="675" t="s">
        <v>5039</v>
      </c>
      <c r="D1666" s="673" t="s">
        <v>706</v>
      </c>
      <c r="E1666" s="676">
        <v>10208891</v>
      </c>
      <c r="F1666" s="673">
        <v>26822084</v>
      </c>
      <c r="G1666" s="673">
        <v>2707001</v>
      </c>
      <c r="H1666" s="120" t="str">
        <f>IF(G1666="","",VLOOKUP(G1666,ARANCEL!$B$5:$D$121,2,FALSE))</f>
        <v xml:space="preserve">PLANO DE RELAJACION </v>
      </c>
      <c r="I1666" s="121" t="s">
        <v>306</v>
      </c>
      <c r="J1666" s="119">
        <v>1</v>
      </c>
      <c r="K1666" s="122">
        <f>IF(G1666="","",VLOOKUP(G1666,ARANCEL!$B$5:$D$121,3,FALSE)*J1666)</f>
        <v>9221</v>
      </c>
      <c r="L1666" s="1229" t="s">
        <v>5742</v>
      </c>
      <c r="M1666" s="1229">
        <v>4500239302</v>
      </c>
      <c r="N1666" s="1229" t="s">
        <v>5748</v>
      </c>
      <c r="O1666" s="670"/>
    </row>
    <row r="1667" spans="1:15" s="671" customFormat="1" ht="18" customHeight="1" x14ac:dyDescent="0.25">
      <c r="A1667" s="680" t="s">
        <v>305</v>
      </c>
      <c r="B1667" s="674">
        <v>41653</v>
      </c>
      <c r="C1667" s="675" t="s">
        <v>1068</v>
      </c>
      <c r="D1667" s="673" t="s">
        <v>706</v>
      </c>
      <c r="E1667" s="676">
        <v>10169314</v>
      </c>
      <c r="F1667" s="673">
        <v>24518219</v>
      </c>
      <c r="G1667" s="673">
        <v>2708011</v>
      </c>
      <c r="H1667" s="120" t="str">
        <f>IF(G1667="","",VLOOKUP(G1667,ARANCEL!$B$5:$D$121,2,FALSE))</f>
        <v xml:space="preserve">MODELO DE ESTUDIO </v>
      </c>
      <c r="I1667" s="121"/>
      <c r="J1667" s="119">
        <v>1</v>
      </c>
      <c r="K1667" s="122">
        <f>IF(G1667="","",VLOOKUP(G1667,ARANCEL!$B$5:$D$121,3,FALSE)*J1667)</f>
        <v>1507</v>
      </c>
      <c r="L1667" s="1229" t="s">
        <v>2842</v>
      </c>
      <c r="M1667" s="1229">
        <v>4500216186</v>
      </c>
      <c r="N1667" s="1229">
        <v>8381</v>
      </c>
      <c r="O1667" s="670"/>
    </row>
    <row r="1668" spans="1:15" s="679" customFormat="1" ht="18" customHeight="1" x14ac:dyDescent="0.25">
      <c r="A1668" s="673" t="s">
        <v>305</v>
      </c>
      <c r="B1668" s="674">
        <v>41653</v>
      </c>
      <c r="C1668" s="675" t="s">
        <v>1068</v>
      </c>
      <c r="D1668" s="673" t="s">
        <v>706</v>
      </c>
      <c r="E1668" s="676">
        <v>10169314</v>
      </c>
      <c r="F1668" s="673">
        <v>24518219</v>
      </c>
      <c r="G1668" s="673">
        <v>2707001</v>
      </c>
      <c r="H1668" s="120" t="str">
        <f>IF(G1668="","",VLOOKUP(G1668,ARANCEL!$B$5:$D$121,2,FALSE))</f>
        <v xml:space="preserve">PLANO DE RELAJACION </v>
      </c>
      <c r="I1668" s="121" t="s">
        <v>306</v>
      </c>
      <c r="J1668" s="119">
        <v>1</v>
      </c>
      <c r="K1668" s="122">
        <f>IF(G1668="","",VLOOKUP(G1668,ARANCEL!$B$5:$D$121,3,FALSE)*J1668)</f>
        <v>9221</v>
      </c>
      <c r="L1668" s="1229" t="s">
        <v>2842</v>
      </c>
      <c r="M1668" s="1229">
        <v>4500216186</v>
      </c>
      <c r="N1668" s="1229">
        <v>8381</v>
      </c>
      <c r="O1668" s="678"/>
    </row>
    <row r="1669" spans="1:15" s="679" customFormat="1" ht="18" customHeight="1" x14ac:dyDescent="0.25">
      <c r="A1669" s="673" t="s">
        <v>305</v>
      </c>
      <c r="B1669" s="677">
        <v>41971</v>
      </c>
      <c r="C1669" s="675" t="s">
        <v>8531</v>
      </c>
      <c r="D1669" s="673" t="s">
        <v>52</v>
      </c>
      <c r="E1669" s="676">
        <v>10287013</v>
      </c>
      <c r="F1669" s="673">
        <v>29553418</v>
      </c>
      <c r="G1669" s="673">
        <v>2704003</v>
      </c>
      <c r="H1669" s="120" t="str">
        <f>IF(G1669="","",VLOOKUP(G1669,ARANCEL!$B$5:$D$121,2,FALSE))</f>
        <v xml:space="preserve">CORONA PERIFERICA CON PERNO MUÑON COLADO </v>
      </c>
      <c r="I1669" s="121" t="s">
        <v>618</v>
      </c>
      <c r="J1669" s="119">
        <v>1</v>
      </c>
      <c r="K1669" s="122">
        <f>IF(G1669="","",VLOOKUP(G1669,ARANCEL!$B$5:$D$121,3,FALSE)*J1669)</f>
        <v>32612</v>
      </c>
      <c r="L1669" s="1229" t="s">
        <v>8256</v>
      </c>
      <c r="M1669" s="1229">
        <v>4500264843</v>
      </c>
      <c r="N1669" s="1229" t="s">
        <v>8929</v>
      </c>
      <c r="O1669" s="678"/>
    </row>
    <row r="1670" spans="1:15" s="679" customFormat="1" ht="18" customHeight="1" x14ac:dyDescent="0.25">
      <c r="A1670" s="673" t="s">
        <v>305</v>
      </c>
      <c r="B1670" s="674">
        <v>41793</v>
      </c>
      <c r="C1670" s="675" t="s">
        <v>1120</v>
      </c>
      <c r="D1670" s="673" t="s">
        <v>57</v>
      </c>
      <c r="E1670" s="676">
        <v>10203948</v>
      </c>
      <c r="F1670" s="673">
        <v>23547069</v>
      </c>
      <c r="G1670" s="673">
        <v>2704006</v>
      </c>
      <c r="H1670" s="120" t="str">
        <f>IF(G1670="","",VLOOKUP(G1670,ARANCEL!$B$5:$D$121,2,FALSE))</f>
        <v xml:space="preserve">CERAMICA ALUMINOSA ANTERIOR O POSTERIOR </v>
      </c>
      <c r="I1670" s="121" t="s">
        <v>308</v>
      </c>
      <c r="J1670" s="119">
        <v>1</v>
      </c>
      <c r="K1670" s="122">
        <f>IF(G1670="","",VLOOKUP(G1670,ARANCEL!$B$5:$D$121,3,FALSE)*J1670)</f>
        <v>31487</v>
      </c>
      <c r="L1670" s="1229" t="s">
        <v>5292</v>
      </c>
      <c r="M1670" s="1229">
        <v>4500236749</v>
      </c>
      <c r="N1670" s="1229">
        <v>9459</v>
      </c>
      <c r="O1670" s="678"/>
    </row>
    <row r="1671" spans="1:15" s="679" customFormat="1" ht="18" customHeight="1" x14ac:dyDescent="0.25">
      <c r="A1671" s="673" t="s">
        <v>313</v>
      </c>
      <c r="B1671" s="677">
        <v>42034</v>
      </c>
      <c r="C1671" s="675" t="s">
        <v>9827</v>
      </c>
      <c r="D1671" s="673" t="s">
        <v>2193</v>
      </c>
      <c r="E1671" s="676">
        <v>10315400</v>
      </c>
      <c r="F1671" s="673">
        <v>29924390</v>
      </c>
      <c r="G1671" s="673">
        <v>2704003</v>
      </c>
      <c r="H1671" s="120" t="str">
        <f>IF(G1671="","",VLOOKUP(G1671,ARANCEL!$B$5:$D$121,2,FALSE))</f>
        <v xml:space="preserve">CORONA PERIFERICA CON PERNO MUÑON COLADO </v>
      </c>
      <c r="I1671" s="121"/>
      <c r="J1671" s="119">
        <v>1</v>
      </c>
      <c r="K1671" s="122">
        <f>IF(G1671="","",VLOOKUP(G1671,ARANCEL!$B$5:$D$121,3,FALSE)*J1671)</f>
        <v>32612</v>
      </c>
      <c r="L1671" s="1235" t="str">
        <f>IF(E1671="","","IMPAGO")</f>
        <v>IMPAGO</v>
      </c>
      <c r="M1671" s="1235" t="str">
        <f>IF(L1671="IMPAGO","SIN O.C.","")</f>
        <v>SIN O.C.</v>
      </c>
      <c r="N1671" s="1235" t="str">
        <f>IF(L1671="IMPAGO","SIN FACT.","")</f>
        <v>SIN FACT.</v>
      </c>
      <c r="O1671" s="678"/>
    </row>
    <row r="1672" spans="1:15" s="679" customFormat="1" ht="18" customHeight="1" x14ac:dyDescent="0.25">
      <c r="A1672" s="673" t="s">
        <v>305</v>
      </c>
      <c r="B1672" s="674">
        <v>41851</v>
      </c>
      <c r="C1672" s="675" t="s">
        <v>5976</v>
      </c>
      <c r="D1672" s="673" t="s">
        <v>50</v>
      </c>
      <c r="E1672" s="676">
        <v>10236004</v>
      </c>
      <c r="F1672" s="673">
        <v>27628933</v>
      </c>
      <c r="G1672" s="673">
        <v>2704005</v>
      </c>
      <c r="H1672" s="120" t="str">
        <f>IF(G1672="","",VLOOKUP(G1672,ARANCEL!$B$5:$D$121,2,FALSE))</f>
        <v>PROVISORIO</v>
      </c>
      <c r="I1672" s="121" t="s">
        <v>311</v>
      </c>
      <c r="J1672" s="119">
        <v>1</v>
      </c>
      <c r="K1672" s="122">
        <f>IF(G1672="","",VLOOKUP(G1672,ARANCEL!$B$5:$D$121,3,FALSE)*J1672)</f>
        <v>3250</v>
      </c>
      <c r="L1672" s="1229" t="s">
        <v>6905</v>
      </c>
      <c r="M1672" s="1229">
        <v>4500247644</v>
      </c>
      <c r="N1672" s="1229" t="s">
        <v>7159</v>
      </c>
      <c r="O1672" s="678"/>
    </row>
    <row r="1673" spans="1:15" s="679" customFormat="1" ht="18" customHeight="1" x14ac:dyDescent="0.25">
      <c r="A1673" s="673" t="s">
        <v>305</v>
      </c>
      <c r="B1673" s="674">
        <v>41863</v>
      </c>
      <c r="C1673" s="675" t="s">
        <v>5976</v>
      </c>
      <c r="D1673" s="673" t="s">
        <v>50</v>
      </c>
      <c r="E1673" s="676">
        <v>10240470</v>
      </c>
      <c r="F1673" s="673">
        <v>27628933</v>
      </c>
      <c r="G1673" s="673">
        <v>2704003</v>
      </c>
      <c r="H1673" s="120" t="str">
        <f>IF(G1673="","",VLOOKUP(G1673,ARANCEL!$B$5:$D$121,2,FALSE))</f>
        <v xml:space="preserve">CORONA PERIFERICA CON PERNO MUÑON COLADO </v>
      </c>
      <c r="I1673" s="121" t="s">
        <v>311</v>
      </c>
      <c r="J1673" s="119">
        <v>1</v>
      </c>
      <c r="K1673" s="122">
        <f>IF(G1673="","",VLOOKUP(G1673,ARANCEL!$B$5:$D$121,3,FALSE)*J1673)</f>
        <v>32612</v>
      </c>
      <c r="L1673" s="1229" t="s">
        <v>6905</v>
      </c>
      <c r="M1673" s="1229">
        <v>4500249664</v>
      </c>
      <c r="N1673" s="1229" t="s">
        <v>7114</v>
      </c>
      <c r="O1673" s="678"/>
    </row>
    <row r="1674" spans="1:15" s="679" customFormat="1" ht="18" customHeight="1" x14ac:dyDescent="0.25">
      <c r="A1674" s="673" t="s">
        <v>305</v>
      </c>
      <c r="B1674" s="674">
        <v>41933</v>
      </c>
      <c r="C1674" s="675" t="s">
        <v>5976</v>
      </c>
      <c r="D1674" s="673" t="s">
        <v>50</v>
      </c>
      <c r="E1674" s="676">
        <v>10268587</v>
      </c>
      <c r="F1674" s="673">
        <v>29182003</v>
      </c>
      <c r="G1674" s="673">
        <v>2704005</v>
      </c>
      <c r="H1674" s="120" t="str">
        <f>IF(G1674="","",VLOOKUP(G1674,ARANCEL!$B$5:$D$121,2,FALSE))</f>
        <v>PROVISORIO</v>
      </c>
      <c r="I1674" s="121" t="s">
        <v>319</v>
      </c>
      <c r="J1674" s="119">
        <v>1</v>
      </c>
      <c r="K1674" s="122">
        <f>IF(G1674="","",VLOOKUP(G1674,ARANCEL!$B$5:$D$121,3,FALSE)*J1674)</f>
        <v>3250</v>
      </c>
      <c r="L1674" s="1229" t="s">
        <v>8279</v>
      </c>
      <c r="M1674" s="1229">
        <v>4500257377</v>
      </c>
      <c r="N1674" s="1229" t="s">
        <v>8280</v>
      </c>
      <c r="O1674" s="678"/>
    </row>
    <row r="1675" spans="1:15" s="679" customFormat="1" ht="18" customHeight="1" x14ac:dyDescent="0.25">
      <c r="A1675" s="673" t="s">
        <v>305</v>
      </c>
      <c r="B1675" s="674">
        <v>41936</v>
      </c>
      <c r="C1675" s="675" t="s">
        <v>5976</v>
      </c>
      <c r="D1675" s="673" t="s">
        <v>50</v>
      </c>
      <c r="E1675" s="676">
        <v>10270657</v>
      </c>
      <c r="F1675" s="673">
        <v>29182003</v>
      </c>
      <c r="G1675" s="673">
        <v>2704003</v>
      </c>
      <c r="H1675" s="120" t="str">
        <f>IF(G1675="","",VLOOKUP(G1675,ARANCEL!$B$5:$D$121,2,FALSE))</f>
        <v xml:space="preserve">CORONA PERIFERICA CON PERNO MUÑON COLADO </v>
      </c>
      <c r="I1675" s="121" t="s">
        <v>319</v>
      </c>
      <c r="J1675" s="119">
        <v>1</v>
      </c>
      <c r="K1675" s="122">
        <f>IF(G1675="","",VLOOKUP(G1675,ARANCEL!$B$5:$D$121,3,FALSE)*J1675)</f>
        <v>32612</v>
      </c>
      <c r="L1675" s="1229" t="s">
        <v>8279</v>
      </c>
      <c r="M1675" s="1229">
        <v>4500259624</v>
      </c>
      <c r="N1675" s="1229" t="s">
        <v>8292</v>
      </c>
      <c r="O1675" s="678"/>
    </row>
    <row r="1676" spans="1:15" s="679" customFormat="1" ht="18" customHeight="1" x14ac:dyDescent="0.25">
      <c r="A1676" s="673" t="s">
        <v>305</v>
      </c>
      <c r="B1676" s="674">
        <v>41963</v>
      </c>
      <c r="C1676" s="675" t="s">
        <v>8449</v>
      </c>
      <c r="D1676" s="673" t="s">
        <v>52</v>
      </c>
      <c r="E1676" s="676">
        <v>10283888</v>
      </c>
      <c r="F1676" s="673">
        <v>29606337</v>
      </c>
      <c r="G1676" s="673">
        <v>2704005</v>
      </c>
      <c r="H1676" s="120" t="str">
        <f>IF(G1676="","",VLOOKUP(G1676,ARANCEL!$B$5:$D$121,2,FALSE))</f>
        <v>PROVISORIO</v>
      </c>
      <c r="I1676" s="121" t="s">
        <v>337</v>
      </c>
      <c r="J1676" s="119">
        <v>1</v>
      </c>
      <c r="K1676" s="122">
        <f>IF(G1676="","",VLOOKUP(G1676,ARANCEL!$B$5:$D$121,3,FALSE)*J1676)</f>
        <v>3250</v>
      </c>
      <c r="L1676" s="1229" t="s">
        <v>8256</v>
      </c>
      <c r="M1676" s="1229">
        <v>4500264843</v>
      </c>
      <c r="N1676" s="1229" t="s">
        <v>8929</v>
      </c>
      <c r="O1676" s="678"/>
    </row>
    <row r="1677" spans="1:15" s="679" customFormat="1" ht="18" customHeight="1" x14ac:dyDescent="0.25">
      <c r="A1677" s="673" t="s">
        <v>305</v>
      </c>
      <c r="B1677" s="674">
        <v>41969</v>
      </c>
      <c r="C1677" s="675" t="s">
        <v>8449</v>
      </c>
      <c r="D1677" s="673" t="s">
        <v>52</v>
      </c>
      <c r="E1677" s="676">
        <v>10285864</v>
      </c>
      <c r="F1677" s="673">
        <v>29606337</v>
      </c>
      <c r="G1677" s="673">
        <v>2704003</v>
      </c>
      <c r="H1677" s="120" t="str">
        <f>IF(G1677="","",VLOOKUP(G1677,ARANCEL!$B$5:$D$121,2,FALSE))</f>
        <v xml:space="preserve">CORONA PERIFERICA CON PERNO MUÑON COLADO </v>
      </c>
      <c r="I1677" s="121" t="s">
        <v>337</v>
      </c>
      <c r="J1677" s="119">
        <v>1</v>
      </c>
      <c r="K1677" s="122">
        <f>IF(G1677="","",VLOOKUP(G1677,ARANCEL!$B$5:$D$121,3,FALSE)*J1677)</f>
        <v>32612</v>
      </c>
      <c r="L1677" s="1229" t="s">
        <v>8256</v>
      </c>
      <c r="M1677" s="1229">
        <v>4500264843</v>
      </c>
      <c r="N1677" s="1229" t="s">
        <v>8929</v>
      </c>
      <c r="O1677" s="678"/>
    </row>
    <row r="1678" spans="1:15" s="684" customFormat="1" ht="18" customHeight="1" x14ac:dyDescent="0.25">
      <c r="A1678" s="673" t="s">
        <v>305</v>
      </c>
      <c r="B1678" s="674">
        <v>41990</v>
      </c>
      <c r="C1678" s="675" t="s">
        <v>8908</v>
      </c>
      <c r="D1678" s="673" t="s">
        <v>51</v>
      </c>
      <c r="E1678" s="676">
        <v>10296162</v>
      </c>
      <c r="F1678" s="673">
        <v>29723883</v>
      </c>
      <c r="G1678" s="673">
        <v>2704003</v>
      </c>
      <c r="H1678" s="120" t="str">
        <f>IF(G1678="","",VLOOKUP(G1678,ARANCEL!$B$5:$D$121,2,FALSE))</f>
        <v xml:space="preserve">CORONA PERIFERICA CON PERNO MUÑON COLADO </v>
      </c>
      <c r="I1678" s="121" t="s">
        <v>317</v>
      </c>
      <c r="J1678" s="119">
        <v>1</v>
      </c>
      <c r="K1678" s="122">
        <f>IF(G1678="","",VLOOKUP(G1678,ARANCEL!$B$5:$D$121,3,FALSE)*J1678)</f>
        <v>32612</v>
      </c>
      <c r="L1678" s="1349" t="s">
        <v>9431</v>
      </c>
      <c r="M1678" s="1349">
        <v>4500269103</v>
      </c>
      <c r="N1678" s="1349" t="s">
        <v>9457</v>
      </c>
      <c r="O1678" s="683"/>
    </row>
    <row r="1679" spans="1:15" s="684" customFormat="1" ht="18" customHeight="1" x14ac:dyDescent="0.25">
      <c r="A1679" s="680" t="s">
        <v>305</v>
      </c>
      <c r="B1679" s="674">
        <v>41851</v>
      </c>
      <c r="C1679" s="675" t="s">
        <v>6087</v>
      </c>
      <c r="D1679" s="673" t="s">
        <v>706</v>
      </c>
      <c r="E1679" s="676">
        <v>10233554</v>
      </c>
      <c r="F1679" s="673">
        <v>27730679</v>
      </c>
      <c r="G1679" s="673">
        <v>2708011</v>
      </c>
      <c r="H1679" s="120" t="str">
        <f>IF(G1679="","",VLOOKUP(G1679,ARANCEL!$B$5:$D$121,2,FALSE))</f>
        <v xml:space="preserve">MODELO DE ESTUDIO </v>
      </c>
      <c r="I1679" s="121" t="s">
        <v>306</v>
      </c>
      <c r="J1679" s="119">
        <v>1</v>
      </c>
      <c r="K1679" s="122">
        <f>IF(G1679="","",VLOOKUP(G1679,ARANCEL!$B$5:$D$121,3,FALSE)*J1679)</f>
        <v>1507</v>
      </c>
      <c r="L1679" s="1229" t="s">
        <v>6017</v>
      </c>
      <c r="M1679" s="1229">
        <v>4500245416</v>
      </c>
      <c r="N1679" s="1229">
        <v>9805</v>
      </c>
      <c r="O1679" s="683"/>
    </row>
    <row r="1680" spans="1:15" s="684" customFormat="1" ht="18" customHeight="1" x14ac:dyDescent="0.25">
      <c r="A1680" s="673" t="s">
        <v>305</v>
      </c>
      <c r="B1680" s="674">
        <v>41851</v>
      </c>
      <c r="C1680" s="675" t="s">
        <v>6087</v>
      </c>
      <c r="D1680" s="673" t="s">
        <v>706</v>
      </c>
      <c r="E1680" s="676">
        <v>10233554</v>
      </c>
      <c r="F1680" s="673">
        <v>27730679</v>
      </c>
      <c r="G1680" s="673">
        <v>2707001</v>
      </c>
      <c r="H1680" s="120" t="str">
        <f>IF(G1680="","",VLOOKUP(G1680,ARANCEL!$B$5:$D$121,2,FALSE))</f>
        <v xml:space="preserve">PLANO DE RELAJACION </v>
      </c>
      <c r="I1680" s="121" t="s">
        <v>306</v>
      </c>
      <c r="J1680" s="119">
        <v>1</v>
      </c>
      <c r="K1680" s="122">
        <f>IF(G1680="","",VLOOKUP(G1680,ARANCEL!$B$5:$D$121,3,FALSE)*J1680)</f>
        <v>9221</v>
      </c>
      <c r="L1680" s="1229" t="s">
        <v>6017</v>
      </c>
      <c r="M1680" s="1229">
        <v>4500245416</v>
      </c>
      <c r="N1680" s="1229">
        <v>9805</v>
      </c>
      <c r="O1680" s="683"/>
    </row>
    <row r="1681" spans="1:15" s="684" customFormat="1" ht="18" customHeight="1" x14ac:dyDescent="0.25">
      <c r="A1681" s="673" t="s">
        <v>305</v>
      </c>
      <c r="B1681" s="674">
        <v>41858</v>
      </c>
      <c r="C1681" s="675" t="s">
        <v>6087</v>
      </c>
      <c r="D1681" s="673" t="s">
        <v>706</v>
      </c>
      <c r="E1681" s="676">
        <v>10237190</v>
      </c>
      <c r="F1681" s="673">
        <v>27730679</v>
      </c>
      <c r="G1681" s="673">
        <v>2707001</v>
      </c>
      <c r="H1681" s="120" t="str">
        <f>IF(G1681="","",VLOOKUP(G1681,ARANCEL!$B$5:$D$121,2,FALSE))</f>
        <v xml:space="preserve">PLANO DE RELAJACION </v>
      </c>
      <c r="I1681" s="121" t="s">
        <v>306</v>
      </c>
      <c r="J1681" s="119">
        <v>1</v>
      </c>
      <c r="K1681" s="122">
        <f>IF(G1681="","",VLOOKUP(G1681,ARANCEL!$B$5:$D$121,3,FALSE)*J1681)</f>
        <v>9221</v>
      </c>
      <c r="L1681" s="1229" t="s">
        <v>6905</v>
      </c>
      <c r="M1681" s="1229">
        <v>4500249664</v>
      </c>
      <c r="N1681" s="1229" t="s">
        <v>7114</v>
      </c>
      <c r="O1681" s="683"/>
    </row>
    <row r="1682" spans="1:15" s="684" customFormat="1" ht="18" customHeight="1" x14ac:dyDescent="0.25">
      <c r="A1682" s="680" t="s">
        <v>305</v>
      </c>
      <c r="B1682" s="674">
        <v>41858</v>
      </c>
      <c r="C1682" s="675" t="s">
        <v>6087</v>
      </c>
      <c r="D1682" s="673" t="s">
        <v>706</v>
      </c>
      <c r="E1682" s="676">
        <v>10237190</v>
      </c>
      <c r="F1682" s="673">
        <v>27730679</v>
      </c>
      <c r="G1682" s="673">
        <v>2708011</v>
      </c>
      <c r="H1682" s="120" t="str">
        <f>IF(G1682="","",VLOOKUP(G1682,ARANCEL!$B$5:$D$121,2,FALSE))</f>
        <v xml:space="preserve">MODELO DE ESTUDIO </v>
      </c>
      <c r="I1682" s="121" t="s">
        <v>306</v>
      </c>
      <c r="J1682" s="119">
        <v>1</v>
      </c>
      <c r="K1682" s="122">
        <f>IF(G1682="","",VLOOKUP(G1682,ARANCEL!$B$5:$D$121,3,FALSE)*J1682)</f>
        <v>1507</v>
      </c>
      <c r="L1682" s="1229" t="s">
        <v>6905</v>
      </c>
      <c r="M1682" s="1229">
        <v>4500249664</v>
      </c>
      <c r="N1682" s="1229" t="s">
        <v>7114</v>
      </c>
      <c r="O1682" s="683"/>
    </row>
    <row r="1683" spans="1:15" s="679" customFormat="1" ht="18" customHeight="1" x14ac:dyDescent="0.25">
      <c r="A1683" s="673" t="s">
        <v>305</v>
      </c>
      <c r="B1683" s="677">
        <v>42016</v>
      </c>
      <c r="C1683" s="675" t="s">
        <v>9469</v>
      </c>
      <c r="D1683" s="673" t="s">
        <v>52</v>
      </c>
      <c r="E1683" s="676">
        <v>10307578</v>
      </c>
      <c r="F1683" s="673">
        <v>30481595</v>
      </c>
      <c r="G1683" s="673">
        <v>2704005</v>
      </c>
      <c r="H1683" s="120" t="str">
        <f>IF(G1683="","",VLOOKUP(G1683,ARANCEL!$B$5:$D$121,2,FALSE))</f>
        <v>PROVISORIO</v>
      </c>
      <c r="I1683" s="121" t="s">
        <v>326</v>
      </c>
      <c r="J1683" s="119">
        <v>1</v>
      </c>
      <c r="K1683" s="122">
        <f>IF(G1683="","",VLOOKUP(G1683,ARANCEL!$B$5:$D$121,3,FALSE)*J1683)</f>
        <v>3250</v>
      </c>
      <c r="L1683" s="1235" t="str">
        <f>IF(E1683="","","IMPAGO")</f>
        <v>IMPAGO</v>
      </c>
      <c r="M1683" s="1235" t="str">
        <f>IF(L1683="IMPAGO","SIN O.C.","")</f>
        <v>SIN O.C.</v>
      </c>
      <c r="N1683" s="1235" t="str">
        <f>IF(L1683="IMPAGO","SIN FACT.","")</f>
        <v>SIN FACT.</v>
      </c>
      <c r="O1683" s="678"/>
    </row>
    <row r="1684" spans="1:15" s="664" customFormat="1" ht="18" customHeight="1" x14ac:dyDescent="0.25">
      <c r="A1684" s="606" t="s">
        <v>305</v>
      </c>
      <c r="B1684" s="614">
        <v>41852</v>
      </c>
      <c r="C1684" s="607" t="s">
        <v>6110</v>
      </c>
      <c r="D1684" s="606" t="s">
        <v>4678</v>
      </c>
      <c r="E1684" s="608">
        <v>10234181</v>
      </c>
      <c r="F1684" s="606">
        <v>26425408</v>
      </c>
      <c r="G1684" s="606">
        <v>2705001</v>
      </c>
      <c r="H1684" s="120" t="str">
        <f>IF(G1684="","",VLOOKUP(G1684,ARANCEL!$B$5:$D$121,2,FALSE))</f>
        <v xml:space="preserve">EN METAL NO NOBLE </v>
      </c>
      <c r="I1684" s="121" t="s">
        <v>318</v>
      </c>
      <c r="J1684" s="119">
        <v>1</v>
      </c>
      <c r="K1684" s="122">
        <f>IF(G1684="","",VLOOKUP(G1684,ARANCEL!$B$5:$D$121,3,FALSE)*J1684)</f>
        <v>15744</v>
      </c>
      <c r="L1684" s="1229" t="s">
        <v>6017</v>
      </c>
      <c r="M1684" s="1229">
        <v>4500245416</v>
      </c>
      <c r="N1684" s="1229">
        <v>9805</v>
      </c>
      <c r="O1684" s="663"/>
    </row>
    <row r="1685" spans="1:15" s="684" customFormat="1" ht="18" customHeight="1" x14ac:dyDescent="0.25">
      <c r="A1685" s="680" t="s">
        <v>305</v>
      </c>
      <c r="B1685" s="674">
        <v>41677</v>
      </c>
      <c r="C1685" s="675" t="s">
        <v>866</v>
      </c>
      <c r="D1685" s="673" t="s">
        <v>1060</v>
      </c>
      <c r="E1685" s="676">
        <v>10172153</v>
      </c>
      <c r="F1685" s="673">
        <v>24930488</v>
      </c>
      <c r="G1685" s="673">
        <v>2708011</v>
      </c>
      <c r="H1685" s="120" t="str">
        <f>IF(G1685="","",VLOOKUP(G1685,ARANCEL!$B$5:$D$121,2,FALSE))</f>
        <v xml:space="preserve">MODELO DE ESTUDIO </v>
      </c>
      <c r="I1685" s="121"/>
      <c r="J1685" s="119">
        <v>1</v>
      </c>
      <c r="K1685" s="122">
        <f>IF(G1685="","",VLOOKUP(G1685,ARANCEL!$B$5:$D$121,3,FALSE)*J1685)</f>
        <v>1507</v>
      </c>
      <c r="L1685" s="1229" t="s">
        <v>3438</v>
      </c>
      <c r="M1685" s="1229">
        <v>4500220760</v>
      </c>
      <c r="N1685" s="1229">
        <v>8605</v>
      </c>
      <c r="O1685" s="683"/>
    </row>
    <row r="1686" spans="1:15" s="684" customFormat="1" ht="18" customHeight="1" x14ac:dyDescent="0.25">
      <c r="A1686" s="673" t="s">
        <v>305</v>
      </c>
      <c r="B1686" s="674">
        <v>41677</v>
      </c>
      <c r="C1686" s="675" t="s">
        <v>866</v>
      </c>
      <c r="D1686" s="673" t="s">
        <v>1060</v>
      </c>
      <c r="E1686" s="676">
        <v>10172153</v>
      </c>
      <c r="F1686" s="673">
        <v>24930488</v>
      </c>
      <c r="G1686" s="673">
        <v>2707001</v>
      </c>
      <c r="H1686" s="120" t="str">
        <f>IF(G1686="","",VLOOKUP(G1686,ARANCEL!$B$5:$D$121,2,FALSE))</f>
        <v xml:space="preserve">PLANO DE RELAJACION </v>
      </c>
      <c r="I1686" s="121" t="s">
        <v>306</v>
      </c>
      <c r="J1686" s="119">
        <v>1</v>
      </c>
      <c r="K1686" s="122">
        <f>IF(G1686="","",VLOOKUP(G1686,ARANCEL!$B$5:$D$121,3,FALSE)*J1686)</f>
        <v>9221</v>
      </c>
      <c r="L1686" s="1229" t="s">
        <v>3438</v>
      </c>
      <c r="M1686" s="1229">
        <v>4500220760</v>
      </c>
      <c r="N1686" s="1229">
        <v>8605</v>
      </c>
      <c r="O1686" s="683"/>
    </row>
    <row r="1687" spans="1:15" s="684" customFormat="1" ht="18" customHeight="1" x14ac:dyDescent="0.25">
      <c r="A1687" s="673" t="s">
        <v>305</v>
      </c>
      <c r="B1687" s="674">
        <v>41855</v>
      </c>
      <c r="C1687" s="675" t="s">
        <v>6211</v>
      </c>
      <c r="D1687" s="673" t="s">
        <v>49</v>
      </c>
      <c r="E1687" s="676">
        <v>10236218</v>
      </c>
      <c r="F1687" s="673">
        <v>25771668</v>
      </c>
      <c r="G1687" s="673">
        <v>2705003</v>
      </c>
      <c r="H1687" s="120" t="str">
        <f>IF(G1687="","",VLOOKUP(G1687,ARANCEL!$B$5:$D$121,2,FALSE))</f>
        <v>INCRUSTACION ESTETICA (ART-GLASS O CERAMICA)</v>
      </c>
      <c r="I1687" s="121" t="s">
        <v>326</v>
      </c>
      <c r="J1687" s="119">
        <v>1</v>
      </c>
      <c r="K1687" s="122">
        <f>IF(G1687="","",VLOOKUP(G1687,ARANCEL!$B$5:$D$121,3,FALSE)*J1687)</f>
        <v>15676</v>
      </c>
      <c r="L1687" s="1229" t="s">
        <v>6905</v>
      </c>
      <c r="M1687" s="1229">
        <v>4500249664</v>
      </c>
      <c r="N1687" s="1229" t="s">
        <v>7114</v>
      </c>
      <c r="O1687" s="683"/>
    </row>
    <row r="1688" spans="1:15" s="684" customFormat="1" ht="18" customHeight="1" x14ac:dyDescent="0.25">
      <c r="A1688" s="673" t="s">
        <v>305</v>
      </c>
      <c r="B1688" s="674">
        <v>41891</v>
      </c>
      <c r="C1688" s="675" t="s">
        <v>6211</v>
      </c>
      <c r="D1688" s="673" t="s">
        <v>49</v>
      </c>
      <c r="E1688" s="676">
        <v>10255407</v>
      </c>
      <c r="F1688" s="673">
        <v>25771668</v>
      </c>
      <c r="G1688" s="673">
        <v>2705003</v>
      </c>
      <c r="H1688" s="120" t="str">
        <f>IF(G1688="","",VLOOKUP(G1688,ARANCEL!$B$5:$D$121,2,FALSE))</f>
        <v>INCRUSTACION ESTETICA (ART-GLASS O CERAMICA)</v>
      </c>
      <c r="I1688" s="121" t="s">
        <v>322</v>
      </c>
      <c r="J1688" s="119">
        <v>1</v>
      </c>
      <c r="K1688" s="122">
        <f>IF(G1688="","",VLOOKUP(G1688,ARANCEL!$B$5:$D$121,3,FALSE)*J1688)</f>
        <v>15676</v>
      </c>
      <c r="L1688" s="1229" t="s">
        <v>7548</v>
      </c>
      <c r="M1688" s="1229">
        <v>4500254511</v>
      </c>
      <c r="N1688" s="1229" t="s">
        <v>7555</v>
      </c>
      <c r="O1688" s="683"/>
    </row>
    <row r="1689" spans="1:15" s="684" customFormat="1" ht="18" customHeight="1" x14ac:dyDescent="0.25">
      <c r="A1689" s="673" t="s">
        <v>305</v>
      </c>
      <c r="B1689" s="677">
        <v>42368</v>
      </c>
      <c r="C1689" s="675" t="s">
        <v>9277</v>
      </c>
      <c r="D1689" s="673" t="s">
        <v>52</v>
      </c>
      <c r="E1689" s="676">
        <v>10305384</v>
      </c>
      <c r="F1689" s="673">
        <v>29672142</v>
      </c>
      <c r="G1689" s="673">
        <v>2704005</v>
      </c>
      <c r="H1689" s="120" t="str">
        <f>IF(G1689="","",VLOOKUP(G1689,ARANCEL!$B$5:$D$121,2,FALSE))</f>
        <v>PROVISORIO</v>
      </c>
      <c r="I1689" s="121" t="s">
        <v>316</v>
      </c>
      <c r="J1689" s="119">
        <v>1</v>
      </c>
      <c r="K1689" s="122">
        <f>IF(G1689="","",VLOOKUP(G1689,ARANCEL!$B$5:$D$121,3,FALSE)*J1689)</f>
        <v>3250</v>
      </c>
      <c r="L1689" s="1235" t="str">
        <f>IF(E1689="","","IMPAGO")</f>
        <v>IMPAGO</v>
      </c>
      <c r="M1689" s="1235" t="str">
        <f>IF(L1689="IMPAGO","SIN O.C.","")</f>
        <v>SIN O.C.</v>
      </c>
      <c r="N1689" s="1235" t="str">
        <f>IF(L1689="IMPAGO","SIN FACT.","")</f>
        <v>SIN FACT.</v>
      </c>
      <c r="O1689" s="683"/>
    </row>
    <row r="1690" spans="1:15" s="684" customFormat="1" ht="18" customHeight="1" x14ac:dyDescent="0.25">
      <c r="A1690" s="673" t="s">
        <v>305</v>
      </c>
      <c r="B1690" s="677">
        <v>42339</v>
      </c>
      <c r="C1690" s="675" t="s">
        <v>9277</v>
      </c>
      <c r="D1690" s="673" t="s">
        <v>52</v>
      </c>
      <c r="E1690" s="676">
        <v>10304322</v>
      </c>
      <c r="F1690" s="673">
        <v>29672142</v>
      </c>
      <c r="G1690" s="673">
        <v>2704003</v>
      </c>
      <c r="H1690" s="120" t="str">
        <f>IF(G1690="","",VLOOKUP(G1690,ARANCEL!$B$5:$D$121,2,FALSE))</f>
        <v xml:space="preserve">CORONA PERIFERICA CON PERNO MUÑON COLADO </v>
      </c>
      <c r="I1690" s="121" t="s">
        <v>316</v>
      </c>
      <c r="J1690" s="119">
        <v>1</v>
      </c>
      <c r="K1690" s="122">
        <f>IF(G1690="","",VLOOKUP(G1690,ARANCEL!$B$5:$D$121,3,FALSE)*J1690)</f>
        <v>32612</v>
      </c>
      <c r="L1690" s="1349" t="s">
        <v>9431</v>
      </c>
      <c r="M1690" s="1349">
        <v>4500269103</v>
      </c>
      <c r="N1690" s="1349" t="s">
        <v>9457</v>
      </c>
      <c r="O1690" s="683"/>
    </row>
    <row r="1691" spans="1:15" s="684" customFormat="1" ht="18" customHeight="1" x14ac:dyDescent="0.25">
      <c r="A1691" s="673" t="s">
        <v>305</v>
      </c>
      <c r="B1691" s="674">
        <v>41813</v>
      </c>
      <c r="C1691" s="675" t="s">
        <v>5309</v>
      </c>
      <c r="D1691" s="673" t="s">
        <v>58</v>
      </c>
      <c r="E1691" s="676">
        <v>10214983</v>
      </c>
      <c r="F1691" s="673">
        <v>27010173</v>
      </c>
      <c r="G1691" s="673">
        <v>2704005</v>
      </c>
      <c r="H1691" s="120" t="str">
        <f>IF(G1691="","",VLOOKUP(G1691,ARANCEL!$B$5:$D$121,2,FALSE))</f>
        <v>PROVISORIO</v>
      </c>
      <c r="I1691" s="121" t="s">
        <v>317</v>
      </c>
      <c r="J1691" s="119">
        <v>1</v>
      </c>
      <c r="K1691" s="122">
        <f>IF(G1691="","",VLOOKUP(G1691,ARANCEL!$B$5:$D$121,3,FALSE)*J1691)</f>
        <v>3250</v>
      </c>
      <c r="L1691" s="1229" t="s">
        <v>5742</v>
      </c>
      <c r="M1691" s="1229">
        <v>4500239314</v>
      </c>
      <c r="N1691" s="1229" t="s">
        <v>5750</v>
      </c>
      <c r="O1691" s="683"/>
    </row>
    <row r="1692" spans="1:15" s="624" customFormat="1" ht="18" customHeight="1" x14ac:dyDescent="0.25">
      <c r="A1692" s="606" t="s">
        <v>305</v>
      </c>
      <c r="B1692" s="614">
        <v>41820</v>
      </c>
      <c r="C1692" s="607" t="s">
        <v>5309</v>
      </c>
      <c r="D1692" s="606" t="s">
        <v>58</v>
      </c>
      <c r="E1692" s="608">
        <v>10217160</v>
      </c>
      <c r="F1692" s="606">
        <v>27010173</v>
      </c>
      <c r="G1692" s="606">
        <v>2704003</v>
      </c>
      <c r="H1692" s="120" t="str">
        <f>IF(G1692="","",VLOOKUP(G1692,ARANCEL!$B$5:$D$121,2,FALSE))</f>
        <v xml:space="preserve">CORONA PERIFERICA CON PERNO MUÑON COLADO </v>
      </c>
      <c r="I1692" s="121" t="s">
        <v>317</v>
      </c>
      <c r="J1692" s="119">
        <v>1</v>
      </c>
      <c r="K1692" s="122">
        <f>IF(G1692="","",VLOOKUP(G1692,ARANCEL!$B$5:$D$121,3,FALSE)*J1692)</f>
        <v>32612</v>
      </c>
      <c r="L1692" s="1229" t="s">
        <v>5742</v>
      </c>
      <c r="M1692" s="1229">
        <v>4500239314</v>
      </c>
      <c r="N1692" s="1229" t="s">
        <v>5750</v>
      </c>
      <c r="O1692" s="623"/>
    </row>
    <row r="1693" spans="1:15" s="691" customFormat="1" ht="18" customHeight="1" x14ac:dyDescent="0.25">
      <c r="A1693" s="673" t="s">
        <v>305</v>
      </c>
      <c r="B1693" s="674">
        <v>41670</v>
      </c>
      <c r="C1693" s="675" t="s">
        <v>2579</v>
      </c>
      <c r="D1693" s="673" t="s">
        <v>59</v>
      </c>
      <c r="E1693" s="676">
        <v>10170948</v>
      </c>
      <c r="F1693" s="673">
        <v>24849073</v>
      </c>
      <c r="G1693" s="673">
        <v>2705003</v>
      </c>
      <c r="H1693" s="120" t="str">
        <f>IF(G1693="","",VLOOKUP(G1693,ARANCEL!$B$5:$D$121,2,FALSE))</f>
        <v>INCRUSTACION ESTETICA (ART-GLASS O CERAMICA)</v>
      </c>
      <c r="I1693" s="121" t="s">
        <v>760</v>
      </c>
      <c r="J1693" s="119">
        <v>2</v>
      </c>
      <c r="K1693" s="122">
        <f>IF(G1693="","",VLOOKUP(G1693,ARANCEL!$B$5:$D$121,3,FALSE)*J1693)</f>
        <v>31352</v>
      </c>
      <c r="L1693" s="1229" t="s">
        <v>2842</v>
      </c>
      <c r="M1693" s="1229">
        <v>4500216197</v>
      </c>
      <c r="N1693" s="1229">
        <v>8385</v>
      </c>
      <c r="O1693" s="690"/>
    </row>
    <row r="1694" spans="1:15" s="691" customFormat="1" ht="18" customHeight="1" x14ac:dyDescent="0.25">
      <c r="A1694" s="673" t="s">
        <v>305</v>
      </c>
      <c r="B1694" s="674">
        <v>41674</v>
      </c>
      <c r="C1694" s="675" t="s">
        <v>2617</v>
      </c>
      <c r="D1694" s="673" t="s">
        <v>53</v>
      </c>
      <c r="E1694" s="676">
        <v>10171396</v>
      </c>
      <c r="F1694" s="673">
        <v>24647136</v>
      </c>
      <c r="G1694" s="673">
        <v>2705003</v>
      </c>
      <c r="H1694" s="120" t="str">
        <f>IF(G1694="","",VLOOKUP(G1694,ARANCEL!$B$5:$D$121,2,FALSE))</f>
        <v>INCRUSTACION ESTETICA (ART-GLASS O CERAMICA)</v>
      </c>
      <c r="I1694" s="121" t="s">
        <v>322</v>
      </c>
      <c r="J1694" s="119">
        <v>1</v>
      </c>
      <c r="K1694" s="122">
        <f>IF(G1694="","",VLOOKUP(G1694,ARANCEL!$B$5:$D$121,3,FALSE)*J1694)</f>
        <v>15676</v>
      </c>
      <c r="L1694" s="1229" t="s">
        <v>2842</v>
      </c>
      <c r="M1694" s="1229">
        <v>4500216198</v>
      </c>
      <c r="N1694" s="1229">
        <v>8386</v>
      </c>
      <c r="O1694" s="690"/>
    </row>
    <row r="1695" spans="1:15" s="691" customFormat="1" ht="18" customHeight="1" x14ac:dyDescent="0.25">
      <c r="A1695" s="673" t="s">
        <v>305</v>
      </c>
      <c r="B1695" s="674">
        <v>41731</v>
      </c>
      <c r="C1695" s="675" t="s">
        <v>3660</v>
      </c>
      <c r="D1695" s="673" t="s">
        <v>51</v>
      </c>
      <c r="E1695" s="676">
        <v>10185275</v>
      </c>
      <c r="F1695" s="673">
        <v>24382812</v>
      </c>
      <c r="G1695" s="673">
        <v>2704005</v>
      </c>
      <c r="H1695" s="120" t="str">
        <f>IF(G1695="","",VLOOKUP(G1695,ARANCEL!$B$5:$D$121,2,FALSE))</f>
        <v>PROVISORIO</v>
      </c>
      <c r="I1695" s="121" t="s">
        <v>326</v>
      </c>
      <c r="J1695" s="119">
        <v>1</v>
      </c>
      <c r="K1695" s="122">
        <f>IF(G1695="","",VLOOKUP(G1695,ARANCEL!$B$5:$D$121,3,FALSE)*J1695)</f>
        <v>3250</v>
      </c>
      <c r="L1695" s="1229" t="s">
        <v>4612</v>
      </c>
      <c r="M1695" s="1229">
        <v>4500229931</v>
      </c>
      <c r="N1695" s="1229">
        <v>9226</v>
      </c>
      <c r="O1695" s="690"/>
    </row>
    <row r="1696" spans="1:15" s="691" customFormat="1" ht="18" customHeight="1" x14ac:dyDescent="0.25">
      <c r="A1696" s="673" t="s">
        <v>305</v>
      </c>
      <c r="B1696" s="674">
        <v>41731</v>
      </c>
      <c r="C1696" s="675" t="s">
        <v>3660</v>
      </c>
      <c r="D1696" s="673" t="s">
        <v>51</v>
      </c>
      <c r="E1696" s="676">
        <v>10185275</v>
      </c>
      <c r="F1696" s="673">
        <v>24382812</v>
      </c>
      <c r="G1696" s="673">
        <v>2704003</v>
      </c>
      <c r="H1696" s="120" t="str">
        <f>IF(G1696="","",VLOOKUP(G1696,ARANCEL!$B$5:$D$121,2,FALSE))</f>
        <v xml:space="preserve">CORONA PERIFERICA CON PERNO MUÑON COLADO </v>
      </c>
      <c r="I1696" s="121" t="s">
        <v>326</v>
      </c>
      <c r="J1696" s="119">
        <v>1</v>
      </c>
      <c r="K1696" s="122">
        <f>IF(G1696="","",VLOOKUP(G1696,ARANCEL!$B$5:$D$121,3,FALSE)*J1696)</f>
        <v>32612</v>
      </c>
      <c r="L1696" s="1229" t="s">
        <v>4612</v>
      </c>
      <c r="M1696" s="1229">
        <v>4500229931</v>
      </c>
      <c r="N1696" s="1229">
        <v>9226</v>
      </c>
      <c r="O1696" s="690"/>
    </row>
    <row r="1697" spans="1:15" s="688" customFormat="1" ht="18" customHeight="1" x14ac:dyDescent="0.25">
      <c r="A1697" s="673" t="s">
        <v>305</v>
      </c>
      <c r="B1697" s="674">
        <v>41859</v>
      </c>
      <c r="C1697" s="675" t="s">
        <v>3660</v>
      </c>
      <c r="D1697" s="673" t="s">
        <v>579</v>
      </c>
      <c r="E1697" s="676">
        <v>10236588</v>
      </c>
      <c r="F1697" s="673">
        <v>24380933</v>
      </c>
      <c r="G1697" s="673">
        <v>2702048</v>
      </c>
      <c r="H1697" s="120" t="str">
        <f>IF(G1697="","",VLOOKUP(G1697,ARANCEL!$B$5:$D$121,2,FALSE))</f>
        <v xml:space="preserve">SERVICIO LAB. IMPLANTE CORONA CEMENTADA/ATORNILLADA </v>
      </c>
      <c r="I1697" s="121" t="s">
        <v>756</v>
      </c>
      <c r="J1697" s="119">
        <v>2</v>
      </c>
      <c r="K1697" s="122">
        <f>IF(G1697="","",VLOOKUP(G1697,ARANCEL!$B$5:$D$121,3,FALSE)*J1697)</f>
        <v>87714</v>
      </c>
      <c r="L1697" s="1229" t="s">
        <v>6905</v>
      </c>
      <c r="M1697" s="1229">
        <v>4500249664</v>
      </c>
      <c r="N1697" s="1229" t="s">
        <v>7114</v>
      </c>
      <c r="O1697" s="687"/>
    </row>
    <row r="1698" spans="1:15" s="684" customFormat="1" ht="18" customHeight="1" x14ac:dyDescent="0.25">
      <c r="A1698" s="673" t="s">
        <v>305</v>
      </c>
      <c r="B1698" s="674">
        <v>41785</v>
      </c>
      <c r="C1698" s="675" t="s">
        <v>4703</v>
      </c>
      <c r="D1698" s="673" t="s">
        <v>727</v>
      </c>
      <c r="E1698" s="676">
        <v>10201415</v>
      </c>
      <c r="F1698" s="673">
        <v>25719764</v>
      </c>
      <c r="G1698" s="673">
        <v>2705003</v>
      </c>
      <c r="H1698" s="120" t="str">
        <f>IF(G1698="","",VLOOKUP(G1698,ARANCEL!$B$5:$D$121,2,FALSE))</f>
        <v>INCRUSTACION ESTETICA (ART-GLASS O CERAMICA)</v>
      </c>
      <c r="I1698" s="121" t="s">
        <v>746</v>
      </c>
      <c r="J1698" s="119">
        <v>2</v>
      </c>
      <c r="K1698" s="122">
        <f>IF(G1698="","",VLOOKUP(G1698,ARANCEL!$B$5:$D$121,3,FALSE)*J1698)</f>
        <v>31352</v>
      </c>
      <c r="L1698" s="1229" t="s">
        <v>5292</v>
      </c>
      <c r="M1698" s="1229">
        <v>4500235330</v>
      </c>
      <c r="N1698" s="1229">
        <v>9391</v>
      </c>
      <c r="O1698" s="683"/>
    </row>
    <row r="1699" spans="1:15" s="695" customFormat="1" x14ac:dyDescent="0.25">
      <c r="A1699" s="673" t="s">
        <v>305</v>
      </c>
      <c r="B1699" s="674">
        <v>41786</v>
      </c>
      <c r="C1699" s="675" t="s">
        <v>4703</v>
      </c>
      <c r="D1699" s="673" t="s">
        <v>727</v>
      </c>
      <c r="E1699" s="676">
        <v>10201883</v>
      </c>
      <c r="F1699" s="673">
        <v>25719764</v>
      </c>
      <c r="G1699" s="673">
        <v>2704005</v>
      </c>
      <c r="H1699" s="120" t="str">
        <f>IF(G1699="","",VLOOKUP(G1699,ARANCEL!$B$5:$D$121,2,FALSE))</f>
        <v>PROVISORIO</v>
      </c>
      <c r="I1699" s="121" t="s">
        <v>337</v>
      </c>
      <c r="J1699" s="119">
        <v>1</v>
      </c>
      <c r="K1699" s="122">
        <f>IF(G1699="","",VLOOKUP(G1699,ARANCEL!$B$5:$D$121,3,FALSE)*J1699)</f>
        <v>3250</v>
      </c>
      <c r="L1699" s="1229" t="s">
        <v>5292</v>
      </c>
      <c r="M1699" s="1229">
        <v>4500235330</v>
      </c>
      <c r="N1699" s="1229">
        <v>9391</v>
      </c>
    </row>
    <row r="1700" spans="1:15" s="693" customFormat="1" ht="18" customHeight="1" x14ac:dyDescent="0.25">
      <c r="A1700" s="673" t="s">
        <v>305</v>
      </c>
      <c r="B1700" s="674">
        <v>41809</v>
      </c>
      <c r="C1700" s="675" t="s">
        <v>4703</v>
      </c>
      <c r="D1700" s="673" t="s">
        <v>727</v>
      </c>
      <c r="E1700" s="676">
        <v>10213827</v>
      </c>
      <c r="F1700" s="673">
        <v>25719764</v>
      </c>
      <c r="G1700" s="673">
        <v>2704003</v>
      </c>
      <c r="H1700" s="120" t="str">
        <f>IF(G1700="","",VLOOKUP(G1700,ARANCEL!$B$5:$D$121,2,FALSE))</f>
        <v xml:space="preserve">CORONA PERIFERICA CON PERNO MUÑON COLADO </v>
      </c>
      <c r="I1700" s="121" t="s">
        <v>337</v>
      </c>
      <c r="J1700" s="119">
        <v>1</v>
      </c>
      <c r="K1700" s="122">
        <f>IF(G1700="","",VLOOKUP(G1700,ARANCEL!$B$5:$D$121,3,FALSE)*J1700)</f>
        <v>32612</v>
      </c>
      <c r="L1700" s="1229" t="s">
        <v>5742</v>
      </c>
      <c r="M1700" s="1229">
        <v>4500239309</v>
      </c>
      <c r="N1700" s="1229" t="s">
        <v>5749</v>
      </c>
      <c r="O1700" s="692"/>
    </row>
    <row r="1701" spans="1:15" s="693" customFormat="1" ht="18" customHeight="1" x14ac:dyDescent="0.25">
      <c r="A1701" s="673" t="s">
        <v>305</v>
      </c>
      <c r="B1701" s="674">
        <v>41982</v>
      </c>
      <c r="C1701" s="675" t="s">
        <v>4703</v>
      </c>
      <c r="D1701" s="673" t="s">
        <v>727</v>
      </c>
      <c r="E1701" s="676">
        <v>10291910</v>
      </c>
      <c r="F1701" s="673">
        <v>29814994</v>
      </c>
      <c r="G1701" s="673">
        <v>2705003</v>
      </c>
      <c r="H1701" s="120" t="str">
        <f>IF(G1701="","",VLOOKUP(G1701,ARANCEL!$B$5:$D$121,2,FALSE))</f>
        <v>INCRUSTACION ESTETICA (ART-GLASS O CERAMICA)</v>
      </c>
      <c r="I1701" s="121" t="s">
        <v>322</v>
      </c>
      <c r="J1701" s="119">
        <v>1</v>
      </c>
      <c r="K1701" s="122">
        <f>IF(G1701="","",VLOOKUP(G1701,ARANCEL!$B$5:$D$121,3,FALSE)*J1701)</f>
        <v>15676</v>
      </c>
      <c r="L1701" s="1349" t="s">
        <v>9431</v>
      </c>
      <c r="M1701" s="1349">
        <v>4500269103</v>
      </c>
      <c r="N1701" s="1349" t="s">
        <v>9457</v>
      </c>
      <c r="O1701" s="692"/>
    </row>
    <row r="1702" spans="1:15" s="693" customFormat="1" ht="18" customHeight="1" x14ac:dyDescent="0.25">
      <c r="A1702" s="673" t="s">
        <v>305</v>
      </c>
      <c r="B1702" s="674">
        <v>41865</v>
      </c>
      <c r="C1702" s="675" t="s">
        <v>6477</v>
      </c>
      <c r="D1702" s="673" t="s">
        <v>716</v>
      </c>
      <c r="E1702" s="676">
        <v>10244031</v>
      </c>
      <c r="F1702" s="673">
        <v>27809928</v>
      </c>
      <c r="G1702" s="673">
        <v>2708011</v>
      </c>
      <c r="H1702" s="120" t="str">
        <f>IF(G1702="","",VLOOKUP(G1702,ARANCEL!$B$5:$D$121,2,FALSE))</f>
        <v xml:space="preserve">MODELO DE ESTUDIO </v>
      </c>
      <c r="I1702" s="121" t="s">
        <v>347</v>
      </c>
      <c r="J1702" s="119">
        <v>2</v>
      </c>
      <c r="K1702" s="122">
        <f>IF(G1702="","",VLOOKUP(G1702,ARANCEL!$B$5:$D$121,3,FALSE)*J1702)</f>
        <v>3014</v>
      </c>
      <c r="L1702" s="1229" t="s">
        <v>6905</v>
      </c>
      <c r="M1702" s="1229">
        <v>4500249664</v>
      </c>
      <c r="N1702" s="1229" t="s">
        <v>7114</v>
      </c>
      <c r="O1702" s="692"/>
    </row>
    <row r="1703" spans="1:15" s="693" customFormat="1" ht="18" customHeight="1" x14ac:dyDescent="0.25">
      <c r="A1703" s="673" t="s">
        <v>305</v>
      </c>
      <c r="B1703" s="674">
        <v>41837</v>
      </c>
      <c r="C1703" s="675" t="s">
        <v>5785</v>
      </c>
      <c r="D1703" s="673" t="s">
        <v>53</v>
      </c>
      <c r="E1703" s="676">
        <v>10226793</v>
      </c>
      <c r="F1703" s="673">
        <v>26718654</v>
      </c>
      <c r="G1703" s="673">
        <v>2705003</v>
      </c>
      <c r="H1703" s="120" t="str">
        <f>IF(G1703="","",VLOOKUP(G1703,ARANCEL!$B$5:$D$121,2,FALSE))</f>
        <v>INCRUSTACION ESTETICA (ART-GLASS O CERAMICA)</v>
      </c>
      <c r="I1703" s="121" t="s">
        <v>312</v>
      </c>
      <c r="J1703" s="119">
        <v>1</v>
      </c>
      <c r="K1703" s="122">
        <f>IF(G1703="","",VLOOKUP(G1703,ARANCEL!$B$5:$D$121,3,FALSE)*J1703)</f>
        <v>15676</v>
      </c>
      <c r="L1703" s="1229" t="s">
        <v>6017</v>
      </c>
      <c r="M1703" s="1229">
        <v>4500243244</v>
      </c>
      <c r="N1703" s="1229">
        <v>9785</v>
      </c>
      <c r="O1703" s="692"/>
    </row>
    <row r="1704" spans="1:15" s="693" customFormat="1" ht="18" customHeight="1" x14ac:dyDescent="0.25">
      <c r="A1704" s="673" t="s">
        <v>305</v>
      </c>
      <c r="B1704" s="674">
        <v>41849</v>
      </c>
      <c r="C1704" s="675" t="s">
        <v>5785</v>
      </c>
      <c r="D1704" s="673" t="s">
        <v>53</v>
      </c>
      <c r="E1704" s="676">
        <v>10234582</v>
      </c>
      <c r="F1704" s="673">
        <v>26718654</v>
      </c>
      <c r="G1704" s="673">
        <v>2705003</v>
      </c>
      <c r="H1704" s="120" t="str">
        <f>IF(G1704="","",VLOOKUP(G1704,ARANCEL!$B$5:$D$121,2,FALSE))</f>
        <v>INCRUSTACION ESTETICA (ART-GLASS O CERAMICA)</v>
      </c>
      <c r="I1704" s="121" t="s">
        <v>618</v>
      </c>
      <c r="J1704" s="119">
        <v>1</v>
      </c>
      <c r="K1704" s="122">
        <f>IF(G1704="","",VLOOKUP(G1704,ARANCEL!$B$5:$D$121,3,FALSE)*J1704)</f>
        <v>15676</v>
      </c>
      <c r="L1704" s="1229" t="s">
        <v>6017</v>
      </c>
      <c r="M1704" s="1229">
        <v>4500245416</v>
      </c>
      <c r="N1704" s="1229">
        <v>9805</v>
      </c>
      <c r="O1704" s="692"/>
    </row>
    <row r="1705" spans="1:15" s="693" customFormat="1" ht="18" customHeight="1" x14ac:dyDescent="0.25">
      <c r="A1705" s="673" t="s">
        <v>305</v>
      </c>
      <c r="B1705" s="674">
        <v>41662</v>
      </c>
      <c r="C1705" s="675" t="s">
        <v>1108</v>
      </c>
      <c r="D1705" s="673" t="s">
        <v>52</v>
      </c>
      <c r="E1705" s="676">
        <v>10170222</v>
      </c>
      <c r="F1705" s="673">
        <v>24398557</v>
      </c>
      <c r="G1705" s="673">
        <v>2704005</v>
      </c>
      <c r="H1705" s="120" t="str">
        <f>IF(G1705="","",VLOOKUP(G1705,ARANCEL!$B$5:$D$121,2,FALSE))</f>
        <v>PROVISORIO</v>
      </c>
      <c r="I1705" s="121" t="s">
        <v>312</v>
      </c>
      <c r="J1705" s="119">
        <v>1</v>
      </c>
      <c r="K1705" s="122">
        <f>IF(G1705="","",VLOOKUP(G1705,ARANCEL!$B$5:$D$121,3,FALSE)*J1705)</f>
        <v>3250</v>
      </c>
      <c r="L1705" s="1229" t="s">
        <v>2842</v>
      </c>
      <c r="M1705" s="1229">
        <v>4500216189</v>
      </c>
      <c r="N1705" s="1229">
        <v>8384</v>
      </c>
      <c r="O1705" s="692"/>
    </row>
    <row r="1706" spans="1:15" s="697" customFormat="1" ht="18" customHeight="1" x14ac:dyDescent="0.25">
      <c r="A1706" s="673" t="s">
        <v>305</v>
      </c>
      <c r="B1706" s="674">
        <v>41669</v>
      </c>
      <c r="C1706" s="675" t="s">
        <v>1108</v>
      </c>
      <c r="D1706" s="673" t="s">
        <v>52</v>
      </c>
      <c r="E1706" s="676">
        <v>10170788</v>
      </c>
      <c r="F1706" s="673">
        <v>24398557</v>
      </c>
      <c r="G1706" s="673">
        <v>2704003</v>
      </c>
      <c r="H1706" s="120" t="str">
        <f>IF(G1706="","",VLOOKUP(G1706,ARANCEL!$B$5:$D$121,2,FALSE))</f>
        <v xml:space="preserve">CORONA PERIFERICA CON PERNO MUÑON COLADO </v>
      </c>
      <c r="I1706" s="121" t="s">
        <v>312</v>
      </c>
      <c r="J1706" s="119">
        <v>1</v>
      </c>
      <c r="K1706" s="122">
        <f>IF(G1706="","",VLOOKUP(G1706,ARANCEL!$B$5:$D$121,3,FALSE)*J1706)</f>
        <v>32612</v>
      </c>
      <c r="L1706" s="1229" t="s">
        <v>2842</v>
      </c>
      <c r="M1706" s="1229">
        <v>4500216197</v>
      </c>
      <c r="N1706" s="1229">
        <v>8385</v>
      </c>
      <c r="O1706" s="696"/>
    </row>
    <row r="1707" spans="1:15" s="693" customFormat="1" ht="18" customHeight="1" x14ac:dyDescent="0.25">
      <c r="A1707" s="673" t="s">
        <v>305</v>
      </c>
      <c r="B1707" s="674">
        <v>41864</v>
      </c>
      <c r="C1707" s="702" t="s">
        <v>6319</v>
      </c>
      <c r="D1707" s="703" t="s">
        <v>86</v>
      </c>
      <c r="E1707" s="704">
        <v>10239778</v>
      </c>
      <c r="F1707" s="703">
        <v>27490101</v>
      </c>
      <c r="G1707" s="703">
        <v>2705003</v>
      </c>
      <c r="H1707" s="120" t="str">
        <f>IF(G1707="","",VLOOKUP(G1707,ARANCEL!$B$5:$D$121,2,FALSE))</f>
        <v>INCRUSTACION ESTETICA (ART-GLASS O CERAMICA)</v>
      </c>
      <c r="I1707" s="121" t="s">
        <v>326</v>
      </c>
      <c r="J1707" s="119">
        <v>1</v>
      </c>
      <c r="K1707" s="122">
        <f>IF(G1707="","",VLOOKUP(G1707,ARANCEL!$B$5:$D$121,3,FALSE)*J1707)</f>
        <v>15676</v>
      </c>
      <c r="L1707" s="1229" t="s">
        <v>6905</v>
      </c>
      <c r="M1707" s="1229">
        <v>4500249664</v>
      </c>
      <c r="N1707" s="1229" t="s">
        <v>7114</v>
      </c>
      <c r="O1707" s="692"/>
    </row>
    <row r="1708" spans="1:15" s="697" customFormat="1" ht="18" customHeight="1" x14ac:dyDescent="0.25">
      <c r="A1708" s="673" t="s">
        <v>305</v>
      </c>
      <c r="B1708" s="674">
        <v>41731</v>
      </c>
      <c r="C1708" s="702" t="s">
        <v>3782</v>
      </c>
      <c r="D1708" s="703" t="s">
        <v>54</v>
      </c>
      <c r="E1708" s="704">
        <v>10185224</v>
      </c>
      <c r="F1708" s="703">
        <v>25493230</v>
      </c>
      <c r="G1708" s="703">
        <v>2702002</v>
      </c>
      <c r="H1708" s="120" t="str">
        <f>IF(G1708="","",VLOOKUP(G1708,ARANCEL!$B$5:$D$121,2,FALSE))</f>
        <v xml:space="preserve">LABORATORIO CORONA CEMENTADA SOBRE IMPLANTE </v>
      </c>
      <c r="I1708" s="121" t="s">
        <v>329</v>
      </c>
      <c r="J1708" s="119">
        <v>1</v>
      </c>
      <c r="K1708" s="122">
        <f>IF(G1708="","",VLOOKUP(G1708,ARANCEL!$B$5:$D$121,3,FALSE)*J1708)</f>
        <v>31878</v>
      </c>
      <c r="L1708" s="1229" t="s">
        <v>4612</v>
      </c>
      <c r="M1708" s="1229">
        <v>4500229945</v>
      </c>
      <c r="N1708" s="1229">
        <v>9169</v>
      </c>
      <c r="O1708" s="696"/>
    </row>
    <row r="1709" spans="1:15" s="697" customFormat="1" ht="18" customHeight="1" x14ac:dyDescent="0.25">
      <c r="A1709" s="673" t="s">
        <v>305</v>
      </c>
      <c r="B1709" s="674">
        <v>41911</v>
      </c>
      <c r="C1709" s="702" t="s">
        <v>7292</v>
      </c>
      <c r="D1709" s="703" t="s">
        <v>51</v>
      </c>
      <c r="E1709" s="715">
        <v>10258792</v>
      </c>
      <c r="F1709" s="712">
        <v>24771107</v>
      </c>
      <c r="G1709" s="712">
        <v>2702048</v>
      </c>
      <c r="H1709" s="120" t="str">
        <f>IF(G1709="","",VLOOKUP(G1709,ARANCEL!$B$5:$D$121,2,FALSE))</f>
        <v xml:space="preserve">SERVICIO LAB. IMPLANTE CORONA CEMENTADA/ATORNILLADA </v>
      </c>
      <c r="I1709" s="121" t="s">
        <v>317</v>
      </c>
      <c r="J1709" s="119">
        <v>1</v>
      </c>
      <c r="K1709" s="122">
        <f>IF(G1709="","",VLOOKUP(G1709,ARANCEL!$B$5:$D$121,3,FALSE)*J1709)</f>
        <v>43857</v>
      </c>
      <c r="L1709" s="1229" t="s">
        <v>7548</v>
      </c>
      <c r="M1709" s="1229">
        <v>4500255815</v>
      </c>
      <c r="N1709" s="1229">
        <v>10271</v>
      </c>
      <c r="O1709" s="696"/>
    </row>
    <row r="1710" spans="1:15" s="697" customFormat="1" ht="18" customHeight="1" x14ac:dyDescent="0.25">
      <c r="A1710" s="673" t="s">
        <v>305</v>
      </c>
      <c r="B1710" s="674">
        <v>41891</v>
      </c>
      <c r="C1710" s="702" t="s">
        <v>6993</v>
      </c>
      <c r="D1710" s="703" t="s">
        <v>54</v>
      </c>
      <c r="E1710" s="715">
        <v>10255016</v>
      </c>
      <c r="F1710" s="712">
        <v>28158035</v>
      </c>
      <c r="G1710" s="712">
        <v>2704005</v>
      </c>
      <c r="H1710" s="120" t="str">
        <f>IF(G1710="","",VLOOKUP(G1710,ARANCEL!$B$5:$D$121,2,FALSE))</f>
        <v>PROVISORIO</v>
      </c>
      <c r="I1710" s="121" t="s">
        <v>316</v>
      </c>
      <c r="J1710" s="119">
        <v>1</v>
      </c>
      <c r="K1710" s="122">
        <f>IF(G1710="","",VLOOKUP(G1710,ARANCEL!$B$5:$D$121,3,FALSE)*J1710)</f>
        <v>3250</v>
      </c>
      <c r="L1710" s="1229" t="s">
        <v>7548</v>
      </c>
      <c r="M1710" s="1229">
        <v>4500254511</v>
      </c>
      <c r="N1710" s="1229" t="s">
        <v>7555</v>
      </c>
      <c r="O1710" s="696"/>
    </row>
    <row r="1711" spans="1:15" s="697" customFormat="1" ht="18" customHeight="1" x14ac:dyDescent="0.25">
      <c r="A1711" s="673" t="s">
        <v>305</v>
      </c>
      <c r="B1711" s="674">
        <v>41899</v>
      </c>
      <c r="C1711" s="702" t="s">
        <v>6993</v>
      </c>
      <c r="D1711" s="703" t="s">
        <v>54</v>
      </c>
      <c r="E1711" s="715">
        <v>10256779</v>
      </c>
      <c r="F1711" s="712">
        <v>28158035</v>
      </c>
      <c r="G1711" s="712">
        <v>2704003</v>
      </c>
      <c r="H1711" s="120" t="str">
        <f>IF(G1711="","",VLOOKUP(G1711,ARANCEL!$B$5:$D$121,2,FALSE))</f>
        <v xml:space="preserve">CORONA PERIFERICA CON PERNO MUÑON COLADO </v>
      </c>
      <c r="I1711" s="121" t="s">
        <v>316</v>
      </c>
      <c r="J1711" s="119">
        <v>1</v>
      </c>
      <c r="K1711" s="122">
        <f>IF(G1711="","",VLOOKUP(G1711,ARANCEL!$B$5:$D$121,3,FALSE)*J1711)</f>
        <v>32612</v>
      </c>
      <c r="L1711" s="1229" t="s">
        <v>7548</v>
      </c>
      <c r="M1711" s="1229">
        <v>4500254511</v>
      </c>
      <c r="N1711" s="1229" t="s">
        <v>7555</v>
      </c>
      <c r="O1711" s="696"/>
    </row>
    <row r="1712" spans="1:15" s="697" customFormat="1" ht="18" customHeight="1" x14ac:dyDescent="0.25">
      <c r="A1712" s="673" t="s">
        <v>305</v>
      </c>
      <c r="B1712" s="677">
        <v>42004</v>
      </c>
      <c r="C1712" s="702" t="s">
        <v>9180</v>
      </c>
      <c r="D1712" s="703" t="s">
        <v>56</v>
      </c>
      <c r="E1712" s="715">
        <v>10302752</v>
      </c>
      <c r="F1712" s="712">
        <v>29888415</v>
      </c>
      <c r="G1712" s="712">
        <v>2705003</v>
      </c>
      <c r="H1712" s="120" t="str">
        <f>IF(G1712="","",VLOOKUP(G1712,ARANCEL!$B$5:$D$121,2,FALSE))</f>
        <v>INCRUSTACION ESTETICA (ART-GLASS O CERAMICA)</v>
      </c>
      <c r="I1712" s="121" t="s">
        <v>618</v>
      </c>
      <c r="J1712" s="119">
        <v>1</v>
      </c>
      <c r="K1712" s="122">
        <f>IF(G1712="","",VLOOKUP(G1712,ARANCEL!$B$5:$D$121,3,FALSE)*J1712)</f>
        <v>15676</v>
      </c>
      <c r="L1712" s="1349" t="s">
        <v>9431</v>
      </c>
      <c r="M1712" s="1349">
        <v>4500269103</v>
      </c>
      <c r="N1712" s="1349" t="s">
        <v>9457</v>
      </c>
      <c r="O1712" s="696"/>
    </row>
    <row r="1713" spans="1:15" s="697" customFormat="1" ht="18" customHeight="1" x14ac:dyDescent="0.25">
      <c r="A1713" s="673" t="s">
        <v>305</v>
      </c>
      <c r="B1713" s="674">
        <v>41948</v>
      </c>
      <c r="C1713" s="702" t="s">
        <v>8000</v>
      </c>
      <c r="D1713" s="703" t="s">
        <v>58</v>
      </c>
      <c r="E1713" s="715">
        <v>10273639</v>
      </c>
      <c r="F1713" s="712">
        <v>28044990</v>
      </c>
      <c r="G1713" s="712">
        <v>2705003</v>
      </c>
      <c r="H1713" s="120" t="str">
        <f>IF(G1713="","",VLOOKUP(G1713,ARANCEL!$B$5:$D$121,2,FALSE))</f>
        <v>INCRUSTACION ESTETICA (ART-GLASS O CERAMICA)</v>
      </c>
      <c r="I1713" s="121" t="s">
        <v>312</v>
      </c>
      <c r="J1713" s="119">
        <v>1</v>
      </c>
      <c r="K1713" s="122">
        <f>IF(G1713="","",VLOOKUP(G1713,ARANCEL!$B$5:$D$121,3,FALSE)*J1713)</f>
        <v>15676</v>
      </c>
      <c r="L1713" s="1229" t="s">
        <v>8279</v>
      </c>
      <c r="M1713" s="1229">
        <v>4500259624</v>
      </c>
      <c r="N1713" s="1229" t="s">
        <v>8292</v>
      </c>
      <c r="O1713" s="696"/>
    </row>
    <row r="1714" spans="1:15" s="697" customFormat="1" ht="18" customHeight="1" x14ac:dyDescent="0.25">
      <c r="A1714" s="680" t="s">
        <v>305</v>
      </c>
      <c r="B1714" s="674">
        <v>41939</v>
      </c>
      <c r="C1714" s="702" t="s">
        <v>7850</v>
      </c>
      <c r="D1714" s="703" t="s">
        <v>711</v>
      </c>
      <c r="E1714" s="676">
        <v>10270335</v>
      </c>
      <c r="F1714" s="673">
        <v>29218810</v>
      </c>
      <c r="G1714" s="673">
        <v>2708011</v>
      </c>
      <c r="H1714" s="120" t="str">
        <f>IF(G1714="","",VLOOKUP(G1714,ARANCEL!$B$5:$D$121,2,FALSE))</f>
        <v xml:space="preserve">MODELO DE ESTUDIO </v>
      </c>
      <c r="I1714" s="121" t="s">
        <v>347</v>
      </c>
      <c r="J1714" s="119">
        <v>2</v>
      </c>
      <c r="K1714" s="122">
        <f>IF(G1714="","",VLOOKUP(G1714,ARANCEL!$B$5:$D$121,3,FALSE)*J1714)</f>
        <v>3014</v>
      </c>
      <c r="L1714" s="1229" t="s">
        <v>8279</v>
      </c>
      <c r="M1714" s="1229">
        <v>4500259624</v>
      </c>
      <c r="N1714" s="1229" t="s">
        <v>8292</v>
      </c>
      <c r="O1714" s="696"/>
    </row>
    <row r="1715" spans="1:15" s="699" customFormat="1" ht="18" customHeight="1" x14ac:dyDescent="0.25">
      <c r="A1715" s="673" t="s">
        <v>305</v>
      </c>
      <c r="B1715" s="674">
        <v>41939</v>
      </c>
      <c r="C1715" s="702" t="s">
        <v>7850</v>
      </c>
      <c r="D1715" s="703" t="s">
        <v>711</v>
      </c>
      <c r="E1715" s="676">
        <v>10270335</v>
      </c>
      <c r="F1715" s="673">
        <v>29218810</v>
      </c>
      <c r="G1715" s="703">
        <v>2707003</v>
      </c>
      <c r="H1715" s="120" t="str">
        <f>IF(G1715="","",VLOOKUP(G1715,ARANCEL!$B$5:$D$121,2,FALSE))</f>
        <v xml:space="preserve">ESTAMPADO </v>
      </c>
      <c r="I1715" s="121" t="s">
        <v>347</v>
      </c>
      <c r="J1715" s="119">
        <v>2</v>
      </c>
      <c r="K1715" s="122">
        <f>IF(G1715="","",VLOOKUP(G1715,ARANCEL!$B$5:$D$121,3,FALSE)*J1715)</f>
        <v>12056</v>
      </c>
      <c r="L1715" s="1229" t="s">
        <v>8279</v>
      </c>
      <c r="M1715" s="1229">
        <v>4500259624</v>
      </c>
      <c r="N1715" s="1229" t="s">
        <v>8292</v>
      </c>
      <c r="O1715" s="698"/>
    </row>
    <row r="1716" spans="1:15" s="699" customFormat="1" ht="18" customHeight="1" x14ac:dyDescent="0.25">
      <c r="A1716" s="703" t="s">
        <v>305</v>
      </c>
      <c r="B1716" s="709">
        <v>41675</v>
      </c>
      <c r="C1716" s="702" t="s">
        <v>2613</v>
      </c>
      <c r="D1716" s="703" t="s">
        <v>49</v>
      </c>
      <c r="E1716" s="704">
        <v>10171351</v>
      </c>
      <c r="F1716" s="703">
        <v>24589604</v>
      </c>
      <c r="G1716" s="703">
        <v>2705003</v>
      </c>
      <c r="H1716" s="120" t="str">
        <f>IF(G1716="","",VLOOKUP(G1716,ARANCEL!$B$5:$D$121,2,FALSE))</f>
        <v>INCRUSTACION ESTETICA (ART-GLASS O CERAMICA)</v>
      </c>
      <c r="I1716" s="121" t="s">
        <v>312</v>
      </c>
      <c r="J1716" s="119">
        <v>1</v>
      </c>
      <c r="K1716" s="122">
        <f>IF(G1716="","",VLOOKUP(G1716,ARANCEL!$B$5:$D$121,3,FALSE)*J1716)</f>
        <v>15676</v>
      </c>
      <c r="L1716" s="1229" t="s">
        <v>2842</v>
      </c>
      <c r="M1716" s="1229">
        <v>4500216198</v>
      </c>
      <c r="N1716" s="1229">
        <v>8386</v>
      </c>
      <c r="O1716" s="698"/>
    </row>
    <row r="1717" spans="1:15" s="699" customFormat="1" ht="18" customHeight="1" x14ac:dyDescent="0.25">
      <c r="A1717" s="703" t="s">
        <v>305</v>
      </c>
      <c r="B1717" s="709">
        <v>41956</v>
      </c>
      <c r="C1717" s="702" t="s">
        <v>8317</v>
      </c>
      <c r="D1717" s="703" t="s">
        <v>51</v>
      </c>
      <c r="E1717" s="704">
        <v>10281457</v>
      </c>
      <c r="F1717" s="703">
        <v>23590486</v>
      </c>
      <c r="G1717" s="703">
        <v>2702048</v>
      </c>
      <c r="H1717" s="120" t="str">
        <f>IF(G1717="","",VLOOKUP(G1717,ARANCEL!$B$5:$D$121,2,FALSE))</f>
        <v xml:space="preserve">SERVICIO LAB. IMPLANTE CORONA CEMENTADA/ATORNILLADA </v>
      </c>
      <c r="I1717" s="121" t="s">
        <v>337</v>
      </c>
      <c r="J1717" s="119">
        <v>1</v>
      </c>
      <c r="K1717" s="122">
        <f>IF(G1717="","",VLOOKUP(G1717,ARANCEL!$B$5:$D$121,3,FALSE)*J1717)</f>
        <v>43857</v>
      </c>
      <c r="L1717" s="1229" t="s">
        <v>8256</v>
      </c>
      <c r="M1717" s="1229">
        <v>4500264843</v>
      </c>
      <c r="N1717" s="1229" t="s">
        <v>8929</v>
      </c>
      <c r="O1717" s="698"/>
    </row>
    <row r="1718" spans="1:15" s="699" customFormat="1" ht="18" customHeight="1" x14ac:dyDescent="0.25">
      <c r="A1718" s="1360" t="s">
        <v>305</v>
      </c>
      <c r="B1718" s="709">
        <v>41956</v>
      </c>
      <c r="C1718" s="702" t="s">
        <v>8317</v>
      </c>
      <c r="D1718" s="703" t="s">
        <v>579</v>
      </c>
      <c r="E1718" s="704">
        <v>10281457</v>
      </c>
      <c r="F1718" s="703">
        <v>23590486</v>
      </c>
      <c r="G1718" s="703">
        <v>2702048</v>
      </c>
      <c r="H1718" s="120" t="str">
        <f>IF(G1718="","",VLOOKUP(G1718,ARANCEL!$B$5:$D$121,2,FALSE))</f>
        <v xml:space="preserve">SERVICIO LAB. IMPLANTE CORONA CEMENTADA/ATORNILLADA </v>
      </c>
      <c r="I1718" s="121" t="s">
        <v>323</v>
      </c>
      <c r="J1718" s="119">
        <v>1</v>
      </c>
      <c r="K1718" s="122">
        <f>IF(G1718="","",VLOOKUP(G1718,ARANCEL!$B$5:$D$121,3,FALSE)*J1718)</f>
        <v>43857</v>
      </c>
      <c r="L1718" s="1235" t="str">
        <f>IF(E1718="","","IMPAGO")</f>
        <v>IMPAGO</v>
      </c>
      <c r="M1718" s="1235" t="str">
        <f>IF(L1718="IMPAGO","SIN O.C.","")</f>
        <v>SIN O.C.</v>
      </c>
      <c r="N1718" s="1235" t="str">
        <f>IF(L1718="IMPAGO","SIN FACT.","")</f>
        <v>SIN FACT.</v>
      </c>
      <c r="O1718" s="698"/>
    </row>
    <row r="1719" spans="1:15" s="697" customFormat="1" ht="18" customHeight="1" x14ac:dyDescent="0.25">
      <c r="A1719" s="673" t="s">
        <v>313</v>
      </c>
      <c r="B1719" s="674">
        <v>41970</v>
      </c>
      <c r="C1719" s="675" t="s">
        <v>8317</v>
      </c>
      <c r="D1719" s="673" t="s">
        <v>579</v>
      </c>
      <c r="E1719" s="676">
        <v>10289009</v>
      </c>
      <c r="F1719" s="673">
        <v>23590486</v>
      </c>
      <c r="G1719" s="673">
        <v>2702048</v>
      </c>
      <c r="H1719" s="120" t="str">
        <f>IF(G1719="","",VLOOKUP(G1719,ARANCEL!$B$5:$D$121,2,FALSE))</f>
        <v xml:space="preserve">SERVICIO LAB. IMPLANTE CORONA CEMENTADA/ATORNILLADA </v>
      </c>
      <c r="I1719" s="121"/>
      <c r="J1719" s="119">
        <v>1</v>
      </c>
      <c r="K1719" s="122">
        <f>IF(G1719="","",VLOOKUP(G1719,ARANCEL!$B$5:$D$121,3,FALSE)*J1719)</f>
        <v>43857</v>
      </c>
      <c r="L1719" s="1229" t="s">
        <v>8256</v>
      </c>
      <c r="M1719" s="1229">
        <v>4500264843</v>
      </c>
      <c r="N1719" s="1229" t="s">
        <v>8929</v>
      </c>
      <c r="O1719" s="696"/>
    </row>
    <row r="1720" spans="1:15" s="697" customFormat="1" ht="18" customHeight="1" x14ac:dyDescent="0.25">
      <c r="A1720" s="673" t="s">
        <v>305</v>
      </c>
      <c r="B1720" s="674">
        <v>41795</v>
      </c>
      <c r="C1720" s="675" t="s">
        <v>4982</v>
      </c>
      <c r="D1720" s="673" t="s">
        <v>716</v>
      </c>
      <c r="E1720" s="676">
        <v>10207128</v>
      </c>
      <c r="F1720" s="673">
        <v>26490154</v>
      </c>
      <c r="G1720" s="673">
        <v>2708011</v>
      </c>
      <c r="H1720" s="120" t="str">
        <f>IF(G1720="","",VLOOKUP(G1720,ARANCEL!$B$5:$D$121,2,FALSE))</f>
        <v xml:space="preserve">MODELO DE ESTUDIO </v>
      </c>
      <c r="I1720" s="121" t="s">
        <v>347</v>
      </c>
      <c r="J1720" s="119">
        <v>2</v>
      </c>
      <c r="K1720" s="122">
        <f>IF(G1720="","",VLOOKUP(G1720,ARANCEL!$B$5:$D$121,3,FALSE)*J1720)</f>
        <v>3014</v>
      </c>
      <c r="L1720" s="1229" t="s">
        <v>5742</v>
      </c>
      <c r="M1720" s="1229">
        <v>4500239302</v>
      </c>
      <c r="N1720" s="1229" t="s">
        <v>5748</v>
      </c>
      <c r="O1720" s="696"/>
    </row>
    <row r="1721" spans="1:15" s="699" customFormat="1" ht="18" customHeight="1" x14ac:dyDescent="0.25">
      <c r="A1721" s="703" t="s">
        <v>305</v>
      </c>
      <c r="B1721" s="709">
        <v>41851</v>
      </c>
      <c r="C1721" s="702" t="s">
        <v>5975</v>
      </c>
      <c r="D1721" s="703" t="s">
        <v>63</v>
      </c>
      <c r="E1721" s="704">
        <v>10236180</v>
      </c>
      <c r="F1721" s="703">
        <v>27286717</v>
      </c>
      <c r="G1721" s="703">
        <v>2708011</v>
      </c>
      <c r="H1721" s="120" t="str">
        <f>IF(G1721="","",VLOOKUP(G1721,ARANCEL!$B$5:$D$121,2,FALSE))</f>
        <v xml:space="preserve">MODELO DE ESTUDIO </v>
      </c>
      <c r="I1721" s="121" t="s">
        <v>347</v>
      </c>
      <c r="J1721" s="119">
        <v>2</v>
      </c>
      <c r="K1721" s="122">
        <f>IF(G1721="","",VLOOKUP(G1721,ARANCEL!$B$5:$D$121,3,FALSE)*J1721)</f>
        <v>3014</v>
      </c>
      <c r="L1721" s="1229" t="s">
        <v>6905</v>
      </c>
      <c r="M1721" s="1229">
        <v>4500247644</v>
      </c>
      <c r="N1721" s="1229" t="s">
        <v>7159</v>
      </c>
      <c r="O1721" s="698"/>
    </row>
    <row r="1722" spans="1:15" s="701" customFormat="1" ht="18" customHeight="1" x14ac:dyDescent="0.25">
      <c r="A1722" s="712" t="s">
        <v>305</v>
      </c>
      <c r="B1722" s="713">
        <v>41800</v>
      </c>
      <c r="C1722" s="714" t="s">
        <v>5047</v>
      </c>
      <c r="D1722" s="712" t="s">
        <v>804</v>
      </c>
      <c r="E1722" s="715">
        <v>10209214</v>
      </c>
      <c r="F1722" s="712">
        <v>25504757</v>
      </c>
      <c r="G1722" s="712">
        <v>2704005</v>
      </c>
      <c r="H1722" s="120" t="str">
        <f>IF(G1722="","",VLOOKUP(G1722,ARANCEL!$B$5:$D$121,2,FALSE))</f>
        <v>PROVISORIO</v>
      </c>
      <c r="I1722" s="121" t="s">
        <v>337</v>
      </c>
      <c r="J1722" s="119">
        <v>1</v>
      </c>
      <c r="K1722" s="122">
        <f>IF(G1722="","",VLOOKUP(G1722,ARANCEL!$B$5:$D$121,3,FALSE)*J1722)</f>
        <v>3250</v>
      </c>
      <c r="L1722" s="1229" t="s">
        <v>5742</v>
      </c>
      <c r="M1722" s="1229">
        <v>4500239309</v>
      </c>
      <c r="N1722" s="1229" t="s">
        <v>5749</v>
      </c>
      <c r="O1722" s="700"/>
    </row>
    <row r="1723" spans="1:15" s="699" customFormat="1" ht="18" customHeight="1" x14ac:dyDescent="0.25">
      <c r="A1723" s="767" t="s">
        <v>305</v>
      </c>
      <c r="B1723" s="709">
        <v>41809</v>
      </c>
      <c r="C1723" s="702" t="s">
        <v>5047</v>
      </c>
      <c r="D1723" s="703" t="s">
        <v>804</v>
      </c>
      <c r="E1723" s="704">
        <v>10211737</v>
      </c>
      <c r="F1723" s="703">
        <v>25504757</v>
      </c>
      <c r="G1723" s="703">
        <v>2704003</v>
      </c>
      <c r="H1723" s="120" t="str">
        <f>IF(G1723="","",VLOOKUP(G1723,ARANCEL!$B$5:$D$121,2,FALSE))</f>
        <v xml:space="preserve">CORONA PERIFERICA CON PERNO MUÑON COLADO </v>
      </c>
      <c r="I1723" s="121" t="s">
        <v>337</v>
      </c>
      <c r="J1723" s="119">
        <v>1</v>
      </c>
      <c r="K1723" s="122">
        <f>IF(G1723="","",VLOOKUP(G1723,ARANCEL!$B$5:$D$121,3,FALSE)*J1723)</f>
        <v>32612</v>
      </c>
      <c r="L1723" s="1229" t="s">
        <v>5742</v>
      </c>
      <c r="M1723" s="1229">
        <v>4500239309</v>
      </c>
      <c r="N1723" s="1229" t="s">
        <v>5749</v>
      </c>
      <c r="O1723" s="698"/>
    </row>
    <row r="1724" spans="1:15" s="699" customFormat="1" ht="18" customHeight="1" x14ac:dyDescent="0.25">
      <c r="A1724" s="703" t="s">
        <v>305</v>
      </c>
      <c r="B1724" s="705">
        <v>42030</v>
      </c>
      <c r="C1724" s="702" t="s">
        <v>9697</v>
      </c>
      <c r="D1724" s="703" t="s">
        <v>711</v>
      </c>
      <c r="E1724" s="704">
        <v>10312741</v>
      </c>
      <c r="F1724" s="703">
        <v>30352603</v>
      </c>
      <c r="G1724" s="703">
        <v>2708011</v>
      </c>
      <c r="H1724" s="120" t="str">
        <f>IF(G1724="","",VLOOKUP(G1724,ARANCEL!$B$5:$D$121,2,FALSE))</f>
        <v xml:space="preserve">MODELO DE ESTUDIO </v>
      </c>
      <c r="I1724" s="121" t="s">
        <v>306</v>
      </c>
      <c r="J1724" s="119">
        <v>1</v>
      </c>
      <c r="K1724" s="122">
        <f>IF(G1724="","",VLOOKUP(G1724,ARANCEL!$B$5:$D$121,3,FALSE)*J1724)</f>
        <v>1507</v>
      </c>
      <c r="L1724" s="1235" t="str">
        <f>IF(E1724="","","IMPAGO")</f>
        <v>IMPAGO</v>
      </c>
      <c r="M1724" s="1235" t="str">
        <f>IF(L1724="IMPAGO","SIN O.C.","")</f>
        <v>SIN O.C.</v>
      </c>
      <c r="N1724" s="1235" t="str">
        <f>IF(L1724="IMPAGO","SIN FACT.","")</f>
        <v>SIN FACT.</v>
      </c>
      <c r="O1724" s="698"/>
    </row>
    <row r="1725" spans="1:15" s="691" customFormat="1" ht="18" customHeight="1" x14ac:dyDescent="0.25">
      <c r="A1725" s="673" t="s">
        <v>305</v>
      </c>
      <c r="B1725" s="677">
        <v>42030</v>
      </c>
      <c r="C1725" s="675" t="s">
        <v>9697</v>
      </c>
      <c r="D1725" s="673" t="s">
        <v>711</v>
      </c>
      <c r="E1725" s="676">
        <v>10312741</v>
      </c>
      <c r="F1725" s="673">
        <v>30352603</v>
      </c>
      <c r="G1725" s="673">
        <v>2707003</v>
      </c>
      <c r="H1725" s="120" t="str">
        <f>IF(G1725="","",VLOOKUP(G1725,ARANCEL!$B$5:$D$121,2,FALSE))</f>
        <v xml:space="preserve">ESTAMPADO </v>
      </c>
      <c r="I1725" s="121" t="s">
        <v>306</v>
      </c>
      <c r="J1725" s="119">
        <v>1</v>
      </c>
      <c r="K1725" s="122">
        <f>IF(G1725="","",VLOOKUP(G1725,ARANCEL!$B$5:$D$121,3,FALSE)*J1725)</f>
        <v>6028</v>
      </c>
      <c r="L1725" s="1235" t="str">
        <f>IF(E1725="","","IMPAGO")</f>
        <v>IMPAGO</v>
      </c>
      <c r="M1725" s="1235" t="str">
        <f>IF(L1725="IMPAGO","SIN O.C.","")</f>
        <v>SIN O.C.</v>
      </c>
      <c r="N1725" s="1235" t="str">
        <f>IF(L1725="IMPAGO","SIN FACT.","")</f>
        <v>SIN FACT.</v>
      </c>
      <c r="O1725" s="690"/>
    </row>
    <row r="1726" spans="1:15" s="699" customFormat="1" ht="18" customHeight="1" x14ac:dyDescent="0.25">
      <c r="A1726" s="767" t="s">
        <v>305</v>
      </c>
      <c r="B1726" s="709">
        <v>41717</v>
      </c>
      <c r="C1726" s="702" t="s">
        <v>3376</v>
      </c>
      <c r="D1726" s="703" t="s">
        <v>1060</v>
      </c>
      <c r="E1726" s="704">
        <v>10181644</v>
      </c>
      <c r="F1726" s="703">
        <v>25275390</v>
      </c>
      <c r="G1726" s="703">
        <v>2708011</v>
      </c>
      <c r="H1726" s="120" t="str">
        <f>IF(G1726="","",VLOOKUP(G1726,ARANCEL!$B$5:$D$121,2,FALSE))</f>
        <v xml:space="preserve">MODELO DE ESTUDIO </v>
      </c>
      <c r="I1726" s="121"/>
      <c r="J1726" s="119">
        <v>1</v>
      </c>
      <c r="K1726" s="122">
        <f>IF(G1726="","",VLOOKUP(G1726,ARANCEL!$B$5:$D$121,3,FALSE)*J1726)</f>
        <v>1507</v>
      </c>
      <c r="L1726" s="1229" t="s">
        <v>3058</v>
      </c>
      <c r="M1726" s="1229">
        <v>4500225626</v>
      </c>
      <c r="N1726" s="1229">
        <v>8910</v>
      </c>
      <c r="O1726" s="698"/>
    </row>
    <row r="1727" spans="1:15" s="711" customFormat="1" ht="18" customHeight="1" x14ac:dyDescent="0.25">
      <c r="A1727" s="712" t="s">
        <v>305</v>
      </c>
      <c r="B1727" s="713">
        <v>41717</v>
      </c>
      <c r="C1727" s="714" t="s">
        <v>3376</v>
      </c>
      <c r="D1727" s="712" t="s">
        <v>1060</v>
      </c>
      <c r="E1727" s="715">
        <v>10181644</v>
      </c>
      <c r="F1727" s="712">
        <v>25275390</v>
      </c>
      <c r="G1727" s="712">
        <v>2707001</v>
      </c>
      <c r="H1727" s="120" t="str">
        <f>IF(G1727="","",VLOOKUP(G1727,ARANCEL!$B$5:$D$121,2,FALSE))</f>
        <v xml:space="preserve">PLANO DE RELAJACION </v>
      </c>
      <c r="I1727" s="121" t="s">
        <v>306</v>
      </c>
      <c r="J1727" s="119">
        <v>1</v>
      </c>
      <c r="K1727" s="122">
        <f>IF(G1727="","",VLOOKUP(G1727,ARANCEL!$B$5:$D$121,3,FALSE)*J1727)</f>
        <v>9221</v>
      </c>
      <c r="L1727" s="1229" t="s">
        <v>3058</v>
      </c>
      <c r="M1727" s="1229">
        <v>4500225625</v>
      </c>
      <c r="N1727" s="1229">
        <v>8909</v>
      </c>
      <c r="O1727" s="710"/>
    </row>
    <row r="1728" spans="1:15" s="711" customFormat="1" ht="18" customHeight="1" x14ac:dyDescent="0.25">
      <c r="A1728" s="728" t="s">
        <v>313</v>
      </c>
      <c r="B1728" s="713">
        <v>41773</v>
      </c>
      <c r="C1728" s="714" t="s">
        <v>4462</v>
      </c>
      <c r="D1728" s="712" t="s">
        <v>1060</v>
      </c>
      <c r="E1728" s="715">
        <v>10196285</v>
      </c>
      <c r="F1728" s="712">
        <v>26377413</v>
      </c>
      <c r="G1728" s="712">
        <v>2708011</v>
      </c>
      <c r="H1728" s="120" t="str">
        <f>IF(G1728="","",VLOOKUP(G1728,ARANCEL!$B$5:$D$121,2,FALSE))</f>
        <v xml:space="preserve">MODELO DE ESTUDIO </v>
      </c>
      <c r="I1728" s="121"/>
      <c r="J1728" s="119">
        <v>1</v>
      </c>
      <c r="K1728" s="122">
        <f>IF(G1728="","",VLOOKUP(G1728,ARANCEL!$B$5:$D$121,3,FALSE)*J1728)</f>
        <v>1507</v>
      </c>
      <c r="L1728" s="1229" t="s">
        <v>5292</v>
      </c>
      <c r="M1728" s="1229">
        <v>4500235340</v>
      </c>
      <c r="N1728" s="1229">
        <v>9394</v>
      </c>
      <c r="O1728" s="710"/>
    </row>
    <row r="1729" spans="1:15" s="711" customFormat="1" ht="18" customHeight="1" x14ac:dyDescent="0.25">
      <c r="A1729" s="712" t="s">
        <v>305</v>
      </c>
      <c r="B1729" s="713">
        <v>41773</v>
      </c>
      <c r="C1729" s="714" t="s">
        <v>4462</v>
      </c>
      <c r="D1729" s="712" t="s">
        <v>1060</v>
      </c>
      <c r="E1729" s="715">
        <v>10196285</v>
      </c>
      <c r="F1729" s="712">
        <v>26377413</v>
      </c>
      <c r="G1729" s="712">
        <v>2707001</v>
      </c>
      <c r="H1729" s="120" t="str">
        <f>IF(G1729="","",VLOOKUP(G1729,ARANCEL!$B$5:$D$121,2,FALSE))</f>
        <v xml:space="preserve">PLANO DE RELAJACION </v>
      </c>
      <c r="I1729" s="121" t="s">
        <v>306</v>
      </c>
      <c r="J1729" s="119">
        <v>1</v>
      </c>
      <c r="K1729" s="122">
        <f>IF(G1729="","",VLOOKUP(G1729,ARANCEL!$B$5:$D$121,3,FALSE)*J1729)</f>
        <v>9221</v>
      </c>
      <c r="L1729" s="1229" t="s">
        <v>5292</v>
      </c>
      <c r="M1729" s="1229">
        <v>4500235340</v>
      </c>
      <c r="N1729" s="1229">
        <v>9394</v>
      </c>
      <c r="O1729" s="710"/>
    </row>
    <row r="1730" spans="1:15" s="699" customFormat="1" ht="18" customHeight="1" x14ac:dyDescent="0.25">
      <c r="A1730" s="703" t="s">
        <v>305</v>
      </c>
      <c r="B1730" s="709">
        <v>41649</v>
      </c>
      <c r="C1730" s="702" t="s">
        <v>865</v>
      </c>
      <c r="D1730" s="703" t="s">
        <v>52</v>
      </c>
      <c r="E1730" s="704">
        <v>10168700</v>
      </c>
      <c r="F1730" s="703">
        <v>24160076</v>
      </c>
      <c r="G1730" s="703">
        <v>2704005</v>
      </c>
      <c r="H1730" s="120" t="str">
        <f>IF(G1730="","",VLOOKUP(G1730,ARANCEL!$B$5:$D$121,2,FALSE))</f>
        <v>PROVISORIO</v>
      </c>
      <c r="I1730" s="121" t="s">
        <v>954</v>
      </c>
      <c r="J1730" s="119">
        <v>2</v>
      </c>
      <c r="K1730" s="122">
        <f>IF(G1730="","",VLOOKUP(G1730,ARANCEL!$B$5:$D$121,3,FALSE)*J1730)</f>
        <v>6500</v>
      </c>
      <c r="L1730" s="1229" t="s">
        <v>2842</v>
      </c>
      <c r="M1730" s="1229">
        <v>4500216184</v>
      </c>
      <c r="N1730" s="1229">
        <v>8378</v>
      </c>
      <c r="O1730" s="698"/>
    </row>
    <row r="1731" spans="1:15" s="699" customFormat="1" ht="18" customHeight="1" x14ac:dyDescent="0.25">
      <c r="A1731" s="703" t="s">
        <v>305</v>
      </c>
      <c r="B1731" s="709">
        <v>41656</v>
      </c>
      <c r="C1731" s="702" t="s">
        <v>865</v>
      </c>
      <c r="D1731" s="703" t="s">
        <v>52</v>
      </c>
      <c r="E1731" s="704">
        <v>10169372</v>
      </c>
      <c r="F1731" s="703">
        <v>24160076</v>
      </c>
      <c r="G1731" s="703">
        <v>2704003</v>
      </c>
      <c r="H1731" s="120" t="str">
        <f>IF(G1731="","",VLOOKUP(G1731,ARANCEL!$B$5:$D$121,2,FALSE))</f>
        <v xml:space="preserve">CORONA PERIFERICA CON PERNO MUÑON COLADO </v>
      </c>
      <c r="I1731" s="121" t="s">
        <v>312</v>
      </c>
      <c r="J1731" s="119">
        <v>1</v>
      </c>
      <c r="K1731" s="122">
        <f>IF(G1731="","",VLOOKUP(G1731,ARANCEL!$B$5:$D$121,3,FALSE)*J1731)</f>
        <v>32612</v>
      </c>
      <c r="L1731" s="1229" t="s">
        <v>2842</v>
      </c>
      <c r="M1731" s="1229">
        <v>4500216186</v>
      </c>
      <c r="N1731" s="1229">
        <v>8381</v>
      </c>
      <c r="O1731" s="698"/>
    </row>
    <row r="1732" spans="1:15" s="699" customFormat="1" ht="18" customHeight="1" x14ac:dyDescent="0.25">
      <c r="A1732" s="703" t="s">
        <v>305</v>
      </c>
      <c r="B1732" s="709">
        <v>41696</v>
      </c>
      <c r="C1732" s="702" t="s">
        <v>3001</v>
      </c>
      <c r="D1732" s="703" t="s">
        <v>52</v>
      </c>
      <c r="E1732" s="704">
        <v>10177004</v>
      </c>
      <c r="F1732" s="703">
        <v>24160076</v>
      </c>
      <c r="G1732" s="703">
        <v>2704003</v>
      </c>
      <c r="H1732" s="120" t="str">
        <f>IF(G1732="","",VLOOKUP(G1732,ARANCEL!$B$5:$D$121,2,FALSE))</f>
        <v xml:space="preserve">CORONA PERIFERICA CON PERNO MUÑON COLADO </v>
      </c>
      <c r="I1732" s="121" t="s">
        <v>308</v>
      </c>
      <c r="J1732" s="119">
        <v>1</v>
      </c>
      <c r="K1732" s="122">
        <f>IF(G1732="","",VLOOKUP(G1732,ARANCEL!$B$5:$D$121,3,FALSE)*J1732)</f>
        <v>32612</v>
      </c>
      <c r="L1732" s="1229" t="s">
        <v>3438</v>
      </c>
      <c r="M1732" s="1229">
        <v>4500220765</v>
      </c>
      <c r="N1732" s="1229">
        <v>8609</v>
      </c>
      <c r="O1732" s="698"/>
    </row>
    <row r="1733" spans="1:15" s="699" customFormat="1" ht="18" customHeight="1" x14ac:dyDescent="0.25">
      <c r="A1733" s="703" t="s">
        <v>305</v>
      </c>
      <c r="B1733" s="709">
        <v>41983</v>
      </c>
      <c r="C1733" s="702" t="s">
        <v>1067</v>
      </c>
      <c r="D1733" s="703" t="s">
        <v>49</v>
      </c>
      <c r="E1733" s="704">
        <v>10292213</v>
      </c>
      <c r="F1733" s="703">
        <v>28856408</v>
      </c>
      <c r="G1733" s="703">
        <v>2705003</v>
      </c>
      <c r="H1733" s="120" t="str">
        <f>IF(G1733="","",VLOOKUP(G1733,ARANCEL!$B$5:$D$121,2,FALSE))</f>
        <v>INCRUSTACION ESTETICA (ART-GLASS O CERAMICA)</v>
      </c>
      <c r="I1733" s="121" t="s">
        <v>779</v>
      </c>
      <c r="J1733" s="119">
        <v>2</v>
      </c>
      <c r="K1733" s="122">
        <f>IF(G1733="","",VLOOKUP(G1733,ARANCEL!$B$5:$D$121,3,FALSE)*J1733)</f>
        <v>31352</v>
      </c>
      <c r="L1733" s="1349" t="s">
        <v>9431</v>
      </c>
      <c r="M1733" s="1349">
        <v>4500269103</v>
      </c>
      <c r="N1733" s="1349" t="s">
        <v>9457</v>
      </c>
      <c r="O1733" s="698"/>
    </row>
    <row r="1734" spans="1:15" s="750" customFormat="1" ht="18" customHeight="1" x14ac:dyDescent="0.25">
      <c r="A1734" s="712" t="s">
        <v>305</v>
      </c>
      <c r="B1734" s="713">
        <v>41827</v>
      </c>
      <c r="C1734" s="714" t="s">
        <v>5502</v>
      </c>
      <c r="D1734" s="712" t="s">
        <v>3328</v>
      </c>
      <c r="E1734" s="715">
        <v>10220725</v>
      </c>
      <c r="F1734" s="712">
        <v>27181166</v>
      </c>
      <c r="G1734" s="712">
        <v>2708011</v>
      </c>
      <c r="H1734" s="120" t="str">
        <f>IF(G1734="","",VLOOKUP(G1734,ARANCEL!$B$5:$D$121,2,FALSE))</f>
        <v xml:space="preserve">MODELO DE ESTUDIO </v>
      </c>
      <c r="I1734" s="121" t="s">
        <v>306</v>
      </c>
      <c r="J1734" s="119">
        <v>1</v>
      </c>
      <c r="K1734" s="122">
        <f>IF(G1734="","",VLOOKUP(G1734,ARANCEL!$B$5:$D$121,3,FALSE)*J1734)</f>
        <v>1507</v>
      </c>
      <c r="L1734" s="1229" t="s">
        <v>6017</v>
      </c>
      <c r="M1734" s="1229">
        <v>4500243244</v>
      </c>
      <c r="N1734" s="1229">
        <v>9785</v>
      </c>
      <c r="O1734" s="749"/>
    </row>
    <row r="1735" spans="1:15" s="750" customFormat="1" ht="18" customHeight="1" x14ac:dyDescent="0.25">
      <c r="A1735" s="712" t="s">
        <v>305</v>
      </c>
      <c r="B1735" s="713">
        <v>41827</v>
      </c>
      <c r="C1735" s="714" t="s">
        <v>5502</v>
      </c>
      <c r="D1735" s="712" t="s">
        <v>3328</v>
      </c>
      <c r="E1735" s="715">
        <v>10220725</v>
      </c>
      <c r="F1735" s="712">
        <v>27181166</v>
      </c>
      <c r="G1735" s="712">
        <v>2707003</v>
      </c>
      <c r="H1735" s="120" t="str">
        <f>IF(G1735="","",VLOOKUP(G1735,ARANCEL!$B$5:$D$121,2,FALSE))</f>
        <v xml:space="preserve">ESTAMPADO </v>
      </c>
      <c r="I1735" s="121" t="s">
        <v>306</v>
      </c>
      <c r="J1735" s="119">
        <v>1</v>
      </c>
      <c r="K1735" s="122">
        <f>IF(G1735="","",VLOOKUP(G1735,ARANCEL!$B$5:$D$121,3,FALSE)*J1735)</f>
        <v>6028</v>
      </c>
      <c r="L1735" s="1229" t="s">
        <v>6017</v>
      </c>
      <c r="M1735" s="1229">
        <v>4500243244</v>
      </c>
      <c r="N1735" s="1229">
        <v>9785</v>
      </c>
      <c r="O1735" s="749"/>
    </row>
    <row r="1736" spans="1:15" s="750" customFormat="1" ht="18" customHeight="1" x14ac:dyDescent="0.25">
      <c r="A1736" s="712" t="s">
        <v>305</v>
      </c>
      <c r="B1736" s="713">
        <v>41790</v>
      </c>
      <c r="C1736" s="714" t="s">
        <v>4936</v>
      </c>
      <c r="D1736" s="712" t="s">
        <v>63</v>
      </c>
      <c r="E1736" s="715">
        <v>10205446</v>
      </c>
      <c r="F1736" s="712">
        <v>25986682</v>
      </c>
      <c r="G1736" s="712">
        <v>2708011</v>
      </c>
      <c r="H1736" s="120" t="str">
        <f>IF(G1736="","",VLOOKUP(G1736,ARANCEL!$B$5:$D$121,2,FALSE))</f>
        <v xml:space="preserve">MODELO DE ESTUDIO </v>
      </c>
      <c r="I1736" s="121" t="s">
        <v>347</v>
      </c>
      <c r="J1736" s="119">
        <v>2</v>
      </c>
      <c r="K1736" s="122">
        <f>IF(G1736="","",VLOOKUP(G1736,ARANCEL!$B$5:$D$121,3,FALSE)*J1736)</f>
        <v>3014</v>
      </c>
      <c r="L1736" s="1229" t="s">
        <v>5292</v>
      </c>
      <c r="M1736" s="1229">
        <v>4500235321</v>
      </c>
      <c r="N1736" s="1229">
        <v>9404</v>
      </c>
      <c r="O1736" s="749"/>
    </row>
    <row r="1737" spans="1:15" s="750" customFormat="1" ht="18" customHeight="1" x14ac:dyDescent="0.25">
      <c r="A1737" s="712" t="s">
        <v>305</v>
      </c>
      <c r="B1737" s="713">
        <v>41842</v>
      </c>
      <c r="C1737" s="714" t="s">
        <v>5948</v>
      </c>
      <c r="D1737" s="712" t="s">
        <v>63</v>
      </c>
      <c r="E1737" s="715">
        <v>10230794</v>
      </c>
      <c r="F1737" s="712">
        <v>24198901</v>
      </c>
      <c r="G1737" s="712">
        <v>2708011</v>
      </c>
      <c r="H1737" s="120" t="str">
        <f>IF(G1737="","",VLOOKUP(G1737,ARANCEL!$B$5:$D$121,2,FALSE))</f>
        <v xml:space="preserve">MODELO DE ESTUDIO </v>
      </c>
      <c r="I1737" s="121" t="s">
        <v>331</v>
      </c>
      <c r="J1737" s="119">
        <v>1</v>
      </c>
      <c r="K1737" s="122">
        <f>IF(G1737="","",VLOOKUP(G1737,ARANCEL!$B$5:$D$121,3,FALSE)*J1737)</f>
        <v>1507</v>
      </c>
      <c r="L1737" s="1229" t="s">
        <v>6017</v>
      </c>
      <c r="M1737" s="1229">
        <v>4500245416</v>
      </c>
      <c r="N1737" s="1229">
        <v>9805</v>
      </c>
      <c r="O1737" s="749"/>
    </row>
    <row r="1738" spans="1:15" s="750" customFormat="1" ht="18" customHeight="1" x14ac:dyDescent="0.25">
      <c r="A1738" s="712" t="s">
        <v>313</v>
      </c>
      <c r="B1738" s="713">
        <v>41857</v>
      </c>
      <c r="C1738" s="714" t="s">
        <v>6212</v>
      </c>
      <c r="D1738" s="712" t="s">
        <v>56</v>
      </c>
      <c r="E1738" s="715">
        <v>10236219</v>
      </c>
      <c r="F1738" s="712">
        <v>27566141</v>
      </c>
      <c r="G1738" s="712">
        <v>2704020</v>
      </c>
      <c r="H1738" s="120" t="str">
        <f>IF(G1738="","",VLOOKUP(G1738,ARANCEL!$B$5:$D$121,2,FALSE))</f>
        <v xml:space="preserve">PERNO MUÑON DE FIBRA CEROMEROS </v>
      </c>
      <c r="I1738" s="121"/>
      <c r="J1738" s="119">
        <v>1</v>
      </c>
      <c r="K1738" s="122">
        <f>IF(G1738="","",VLOOKUP(G1738,ARANCEL!$B$5:$D$121,3,FALSE)*J1738)</f>
        <v>18892</v>
      </c>
      <c r="L1738" s="1229" t="s">
        <v>6905</v>
      </c>
      <c r="M1738" s="1229">
        <v>4500249664</v>
      </c>
      <c r="N1738" s="1229" t="s">
        <v>7114</v>
      </c>
      <c r="O1738" s="749"/>
    </row>
    <row r="1739" spans="1:15" s="750" customFormat="1" ht="18" customHeight="1" x14ac:dyDescent="0.25">
      <c r="A1739" s="712" t="s">
        <v>305</v>
      </c>
      <c r="B1739" s="713">
        <v>41857</v>
      </c>
      <c r="C1739" s="714" t="s">
        <v>6212</v>
      </c>
      <c r="D1739" s="712" t="s">
        <v>56</v>
      </c>
      <c r="E1739" s="715">
        <v>10236219</v>
      </c>
      <c r="F1739" s="712">
        <v>27566141</v>
      </c>
      <c r="G1739" s="712">
        <v>2705003</v>
      </c>
      <c r="H1739" s="120" t="str">
        <f>IF(G1739="","",VLOOKUP(G1739,ARANCEL!$B$5:$D$121,2,FALSE))</f>
        <v>INCRUSTACION ESTETICA (ART-GLASS O CERAMICA)</v>
      </c>
      <c r="I1739" s="121" t="s">
        <v>312</v>
      </c>
      <c r="J1739" s="119">
        <v>1</v>
      </c>
      <c r="K1739" s="122">
        <f>IF(G1739="","",VLOOKUP(G1739,ARANCEL!$B$5:$D$121,3,FALSE)*J1739)</f>
        <v>15676</v>
      </c>
      <c r="L1739" s="1229" t="s">
        <v>6905</v>
      </c>
      <c r="M1739" s="1229">
        <v>4500249664</v>
      </c>
      <c r="N1739" s="1229" t="s">
        <v>7114</v>
      </c>
      <c r="O1739" s="749"/>
    </row>
    <row r="1740" spans="1:15" s="750" customFormat="1" ht="18" customHeight="1" x14ac:dyDescent="0.25">
      <c r="A1740" s="712" t="s">
        <v>305</v>
      </c>
      <c r="B1740" s="713">
        <v>41830</v>
      </c>
      <c r="C1740" s="714" t="s">
        <v>5708</v>
      </c>
      <c r="D1740" s="712" t="s">
        <v>3328</v>
      </c>
      <c r="E1740" s="715">
        <v>10225006</v>
      </c>
      <c r="F1740" s="712">
        <v>26803213</v>
      </c>
      <c r="G1740" s="712">
        <v>2708011</v>
      </c>
      <c r="H1740" s="120" t="str">
        <f>IF(G1740="","",VLOOKUP(G1740,ARANCEL!$B$5:$D$121,2,FALSE))</f>
        <v xml:space="preserve">MODELO DE ESTUDIO </v>
      </c>
      <c r="I1740" s="121" t="s">
        <v>347</v>
      </c>
      <c r="J1740" s="119">
        <v>2</v>
      </c>
      <c r="K1740" s="122">
        <f>IF(G1740="","",VLOOKUP(G1740,ARANCEL!$B$5:$D$121,3,FALSE)*J1740)</f>
        <v>3014</v>
      </c>
      <c r="L1740" s="1229" t="s">
        <v>6017</v>
      </c>
      <c r="M1740" s="1229">
        <v>4500243244</v>
      </c>
      <c r="N1740" s="1229">
        <v>9785</v>
      </c>
      <c r="O1740" s="749"/>
    </row>
    <row r="1741" spans="1:15" s="750" customFormat="1" ht="18" customHeight="1" x14ac:dyDescent="0.25">
      <c r="A1741" s="712" t="s">
        <v>305</v>
      </c>
      <c r="B1741" s="713">
        <v>41893</v>
      </c>
      <c r="C1741" s="714" t="s">
        <v>7077</v>
      </c>
      <c r="D1741" s="712" t="s">
        <v>63</v>
      </c>
      <c r="E1741" s="715">
        <v>10256535</v>
      </c>
      <c r="F1741" s="712">
        <v>28553549</v>
      </c>
      <c r="G1741" s="712">
        <v>2708011</v>
      </c>
      <c r="H1741" s="120" t="str">
        <f>IF(G1741="","",VLOOKUP(G1741,ARANCEL!$B$5:$D$121,2,FALSE))</f>
        <v xml:space="preserve">MODELO DE ESTUDIO </v>
      </c>
      <c r="I1741" s="121" t="s">
        <v>347</v>
      </c>
      <c r="J1741" s="119">
        <v>2</v>
      </c>
      <c r="K1741" s="122">
        <f>IF(G1741="","",VLOOKUP(G1741,ARANCEL!$B$5:$D$121,3,FALSE)*J1741)</f>
        <v>3014</v>
      </c>
      <c r="L1741" s="1229" t="s">
        <v>7548</v>
      </c>
      <c r="M1741" s="1229">
        <v>4500254511</v>
      </c>
      <c r="N1741" s="1229" t="s">
        <v>7555</v>
      </c>
      <c r="O1741" s="749"/>
    </row>
    <row r="1742" spans="1:15" s="750" customFormat="1" ht="18" customHeight="1" x14ac:dyDescent="0.25">
      <c r="A1742" s="712" t="s">
        <v>305</v>
      </c>
      <c r="B1742" s="713">
        <v>41772</v>
      </c>
      <c r="C1742" s="714" t="s">
        <v>4421</v>
      </c>
      <c r="D1742" s="712" t="s">
        <v>56</v>
      </c>
      <c r="E1742" s="715">
        <v>10195318</v>
      </c>
      <c r="F1742" s="712">
        <v>25572619</v>
      </c>
      <c r="G1742" s="712">
        <v>2705003</v>
      </c>
      <c r="H1742" s="120" t="str">
        <f>IF(G1742="","",VLOOKUP(G1742,ARANCEL!$B$5:$D$121,2,FALSE))</f>
        <v>INCRUSTACION ESTETICA (ART-GLASS O CERAMICA)</v>
      </c>
      <c r="I1742" s="121" t="s">
        <v>312</v>
      </c>
      <c r="J1742" s="119">
        <v>1</v>
      </c>
      <c r="K1742" s="122">
        <f>IF(G1742="","",VLOOKUP(G1742,ARANCEL!$B$5:$D$121,3,FALSE)*J1742)</f>
        <v>15676</v>
      </c>
      <c r="L1742" s="1229" t="s">
        <v>5292</v>
      </c>
      <c r="M1742" s="1229">
        <v>4500235340</v>
      </c>
      <c r="N1742" s="1229">
        <v>9394</v>
      </c>
      <c r="O1742" s="749"/>
    </row>
    <row r="1743" spans="1:15" s="756" customFormat="1" ht="18" customHeight="1" x14ac:dyDescent="0.25">
      <c r="A1743" s="712" t="s">
        <v>305</v>
      </c>
      <c r="B1743" s="713">
        <v>41831</v>
      </c>
      <c r="C1743" s="714" t="s">
        <v>5712</v>
      </c>
      <c r="D1743" s="712" t="s">
        <v>55</v>
      </c>
      <c r="E1743" s="715">
        <v>10224715</v>
      </c>
      <c r="F1743" s="712">
        <v>27172942</v>
      </c>
      <c r="G1743" s="712">
        <v>2704003</v>
      </c>
      <c r="H1743" s="120" t="str">
        <f>IF(G1743="","",VLOOKUP(G1743,ARANCEL!$B$5:$D$121,2,FALSE))</f>
        <v xml:space="preserve">CORONA PERIFERICA CON PERNO MUÑON COLADO </v>
      </c>
      <c r="I1743" s="121" t="s">
        <v>309</v>
      </c>
      <c r="J1743" s="119">
        <v>1</v>
      </c>
      <c r="K1743" s="122">
        <f>IF(G1743="","",VLOOKUP(G1743,ARANCEL!$B$5:$D$121,3,FALSE)*J1743)</f>
        <v>32612</v>
      </c>
      <c r="L1743" s="1229" t="s">
        <v>6017</v>
      </c>
      <c r="M1743" s="1229">
        <v>4500243244</v>
      </c>
      <c r="N1743" s="1229">
        <v>9785</v>
      </c>
      <c r="O1743" s="755"/>
    </row>
    <row r="1744" spans="1:15" s="671" customFormat="1" ht="15" customHeight="1" x14ac:dyDescent="0.25">
      <c r="A1744" s="119" t="s">
        <v>305</v>
      </c>
      <c r="B1744" s="159">
        <v>41864</v>
      </c>
      <c r="C1744" s="118" t="s">
        <v>3946</v>
      </c>
      <c r="D1744" s="119" t="s">
        <v>51</v>
      </c>
      <c r="E1744" s="162">
        <v>10240408</v>
      </c>
      <c r="F1744" s="119">
        <v>27794634</v>
      </c>
      <c r="G1744" s="119">
        <v>2705003</v>
      </c>
      <c r="H1744" s="120" t="str">
        <f>IF(G1744="","",VLOOKUP(G1744,ARANCEL!$B$5:$D$121,2,FALSE))</f>
        <v>INCRUSTACION ESTETICA (ART-GLASS O CERAMICA)</v>
      </c>
      <c r="I1744" s="121" t="s">
        <v>308</v>
      </c>
      <c r="J1744" s="119">
        <v>1</v>
      </c>
      <c r="K1744" s="122">
        <f>IF(G1744="","",VLOOKUP(G1744,ARANCEL!$B$5:$D$121,3,FALSE)*J1744)</f>
        <v>15676</v>
      </c>
      <c r="L1744" s="1229" t="s">
        <v>6905</v>
      </c>
      <c r="M1744" s="1229">
        <v>4500249664</v>
      </c>
      <c r="N1744" s="1229" t="s">
        <v>7114</v>
      </c>
      <c r="O1744" s="670"/>
    </row>
    <row r="1745" spans="1:15" s="624" customFormat="1" ht="15.75" customHeight="1" x14ac:dyDescent="0.25">
      <c r="A1745" s="606" t="s">
        <v>305</v>
      </c>
      <c r="B1745" s="614">
        <v>41796</v>
      </c>
      <c r="C1745" s="118" t="s">
        <v>5004</v>
      </c>
      <c r="D1745" s="119" t="s">
        <v>54</v>
      </c>
      <c r="E1745" s="162">
        <v>10207814</v>
      </c>
      <c r="F1745" s="119">
        <v>26480035</v>
      </c>
      <c r="G1745" s="606">
        <v>2704005</v>
      </c>
      <c r="H1745" s="120" t="str">
        <f>IF(G1745="","",VLOOKUP(G1745,ARANCEL!$B$5:$D$121,2,FALSE))</f>
        <v>PROVISORIO</v>
      </c>
      <c r="I1745" s="121" t="s">
        <v>316</v>
      </c>
      <c r="J1745" s="119">
        <v>1</v>
      </c>
      <c r="K1745" s="122">
        <f>IF(G1745="","",VLOOKUP(G1745,ARANCEL!$B$5:$D$121,3,FALSE)*J1745)</f>
        <v>3250</v>
      </c>
      <c r="L1745" s="1229" t="s">
        <v>5742</v>
      </c>
      <c r="M1745" s="1229">
        <v>4500239302</v>
      </c>
      <c r="N1745" s="1229" t="s">
        <v>5748</v>
      </c>
      <c r="O1745" s="623"/>
    </row>
    <row r="1746" spans="1:15" s="671" customFormat="1" ht="15.75" customHeight="1" x14ac:dyDescent="0.25">
      <c r="A1746" s="119" t="s">
        <v>305</v>
      </c>
      <c r="B1746" s="159">
        <v>41805</v>
      </c>
      <c r="C1746" s="118" t="s">
        <v>5004</v>
      </c>
      <c r="D1746" s="119" t="s">
        <v>54</v>
      </c>
      <c r="E1746" s="162">
        <v>10209224</v>
      </c>
      <c r="F1746" s="119">
        <v>26480035</v>
      </c>
      <c r="G1746" s="119">
        <v>2704003</v>
      </c>
      <c r="H1746" s="120" t="str">
        <f>IF(G1746="","",VLOOKUP(G1746,ARANCEL!$B$5:$D$121,2,FALSE))</f>
        <v xml:space="preserve">CORONA PERIFERICA CON PERNO MUÑON COLADO </v>
      </c>
      <c r="I1746" s="121" t="s">
        <v>316</v>
      </c>
      <c r="J1746" s="119">
        <v>1</v>
      </c>
      <c r="K1746" s="122">
        <f>IF(G1746="","",VLOOKUP(G1746,ARANCEL!$B$5:$D$121,3,FALSE)*J1746)</f>
        <v>32612</v>
      </c>
      <c r="L1746" s="1229" t="s">
        <v>5742</v>
      </c>
      <c r="M1746" s="1229">
        <v>4500239309</v>
      </c>
      <c r="N1746" s="1229" t="s">
        <v>5749</v>
      </c>
      <c r="O1746" s="670"/>
    </row>
    <row r="1747" spans="1:15" s="686" customFormat="1" ht="18" customHeight="1" x14ac:dyDescent="0.25">
      <c r="A1747" s="119" t="s">
        <v>305</v>
      </c>
      <c r="B1747" s="159">
        <v>41876</v>
      </c>
      <c r="C1747" s="118" t="s">
        <v>6483</v>
      </c>
      <c r="D1747" s="119" t="s">
        <v>56</v>
      </c>
      <c r="E1747" s="162">
        <v>10244418</v>
      </c>
      <c r="F1747" s="119">
        <v>27709557</v>
      </c>
      <c r="G1747" s="119">
        <v>2705003</v>
      </c>
      <c r="H1747" s="120" t="str">
        <f>IF(G1747="","",VLOOKUP(G1747,ARANCEL!$B$5:$D$121,2,FALSE))</f>
        <v>INCRUSTACION ESTETICA (ART-GLASS O CERAMICA)</v>
      </c>
      <c r="I1747" s="121" t="s">
        <v>312</v>
      </c>
      <c r="J1747" s="119">
        <v>1</v>
      </c>
      <c r="K1747" s="122">
        <f>IF(G1747="","",VLOOKUP(G1747,ARANCEL!$B$5:$D$121,3,FALSE)*J1747)</f>
        <v>15676</v>
      </c>
      <c r="L1747" s="1229" t="s">
        <v>6905</v>
      </c>
      <c r="M1747" s="1229">
        <v>4500249664</v>
      </c>
      <c r="N1747" s="1229" t="s">
        <v>7114</v>
      </c>
      <c r="O1747" s="685"/>
    </row>
    <row r="1748" spans="1:15" s="756" customFormat="1" ht="18" customHeight="1" x14ac:dyDescent="0.25">
      <c r="A1748" s="712" t="s">
        <v>305</v>
      </c>
      <c r="B1748" s="713">
        <v>41730</v>
      </c>
      <c r="C1748" s="714" t="s">
        <v>3739</v>
      </c>
      <c r="D1748" s="712" t="s">
        <v>63</v>
      </c>
      <c r="E1748" s="715">
        <v>10186082</v>
      </c>
      <c r="F1748" s="712">
        <v>25018668</v>
      </c>
      <c r="G1748" s="712">
        <v>2708011</v>
      </c>
      <c r="H1748" s="120" t="str">
        <f>IF(G1748="","",VLOOKUP(G1748,ARANCEL!$B$5:$D$121,2,FALSE))</f>
        <v xml:space="preserve">MODELO DE ESTUDIO </v>
      </c>
      <c r="I1748" s="121" t="s">
        <v>702</v>
      </c>
      <c r="J1748" s="119">
        <v>2</v>
      </c>
      <c r="K1748" s="122">
        <f>IF(G1748="","",VLOOKUP(G1748,ARANCEL!$B$5:$D$121,3,FALSE)*J1748)</f>
        <v>3014</v>
      </c>
      <c r="L1748" s="1229" t="s">
        <v>4612</v>
      </c>
      <c r="M1748" s="1229">
        <v>4500229946</v>
      </c>
      <c r="N1748" s="1229">
        <v>9170</v>
      </c>
      <c r="O1748" s="755"/>
    </row>
    <row r="1749" spans="1:15" s="756" customFormat="1" ht="18" customHeight="1" x14ac:dyDescent="0.25">
      <c r="A1749" s="712" t="s">
        <v>305</v>
      </c>
      <c r="B1749" s="713">
        <v>41675</v>
      </c>
      <c r="C1749" s="714" t="s">
        <v>2616</v>
      </c>
      <c r="D1749" s="712" t="s">
        <v>53</v>
      </c>
      <c r="E1749" s="715">
        <v>10171352</v>
      </c>
      <c r="F1749" s="712">
        <v>24688976</v>
      </c>
      <c r="G1749" s="712">
        <v>2705003</v>
      </c>
      <c r="H1749" s="120" t="str">
        <f>IF(G1749="","",VLOOKUP(G1749,ARANCEL!$B$5:$D$121,2,FALSE))</f>
        <v>INCRUSTACION ESTETICA (ART-GLASS O CERAMICA)</v>
      </c>
      <c r="I1749" s="121" t="s">
        <v>312</v>
      </c>
      <c r="J1749" s="119">
        <v>1</v>
      </c>
      <c r="K1749" s="122">
        <f>IF(G1749="","",VLOOKUP(G1749,ARANCEL!$B$5:$D$121,3,FALSE)*J1749)</f>
        <v>15676</v>
      </c>
      <c r="L1749" s="1229" t="s">
        <v>2842</v>
      </c>
      <c r="M1749" s="1229">
        <v>4500216198</v>
      </c>
      <c r="N1749" s="1229">
        <v>8386</v>
      </c>
      <c r="O1749" s="755"/>
    </row>
    <row r="1750" spans="1:15" s="756" customFormat="1" ht="18" customHeight="1" x14ac:dyDescent="0.25">
      <c r="A1750" s="712" t="s">
        <v>305</v>
      </c>
      <c r="B1750" s="713">
        <v>41781</v>
      </c>
      <c r="C1750" s="714" t="s">
        <v>4625</v>
      </c>
      <c r="D1750" s="712" t="s">
        <v>54</v>
      </c>
      <c r="E1750" s="715">
        <v>10199547</v>
      </c>
      <c r="F1750" s="712">
        <v>26184232</v>
      </c>
      <c r="G1750" s="712">
        <v>2704005</v>
      </c>
      <c r="H1750" s="120" t="str">
        <f>IF(G1750="","",VLOOKUP(G1750,ARANCEL!$B$5:$D$121,2,FALSE))</f>
        <v>PROVISORIO</v>
      </c>
      <c r="I1750" s="121" t="s">
        <v>312</v>
      </c>
      <c r="J1750" s="119">
        <v>1</v>
      </c>
      <c r="K1750" s="122">
        <f>IF(G1750="","",VLOOKUP(G1750,ARANCEL!$B$5:$D$121,3,FALSE)*J1750)</f>
        <v>3250</v>
      </c>
      <c r="L1750" s="1229" t="s">
        <v>5292</v>
      </c>
      <c r="M1750" s="1229">
        <v>4500235338</v>
      </c>
      <c r="N1750" s="1229">
        <v>9393</v>
      </c>
      <c r="O1750" s="755"/>
    </row>
    <row r="1751" spans="1:15" s="756" customFormat="1" ht="18" customHeight="1" x14ac:dyDescent="0.25">
      <c r="A1751" s="712" t="s">
        <v>305</v>
      </c>
      <c r="B1751" s="713">
        <v>41792</v>
      </c>
      <c r="C1751" s="714" t="s">
        <v>4625</v>
      </c>
      <c r="D1751" s="712" t="s">
        <v>54</v>
      </c>
      <c r="E1751" s="715">
        <v>10203907</v>
      </c>
      <c r="F1751" s="712">
        <v>26184232</v>
      </c>
      <c r="G1751" s="712">
        <v>2704003</v>
      </c>
      <c r="H1751" s="120" t="str">
        <f>IF(G1751="","",VLOOKUP(G1751,ARANCEL!$B$5:$D$121,2,FALSE))</f>
        <v xml:space="preserve">CORONA PERIFERICA CON PERNO MUÑON COLADO </v>
      </c>
      <c r="I1751" s="121" t="s">
        <v>312</v>
      </c>
      <c r="J1751" s="119">
        <v>1</v>
      </c>
      <c r="K1751" s="122">
        <f>IF(G1751="","",VLOOKUP(G1751,ARANCEL!$B$5:$D$121,3,FALSE)*J1751)</f>
        <v>32612</v>
      </c>
      <c r="L1751" s="1229" t="s">
        <v>5292</v>
      </c>
      <c r="M1751" s="1229">
        <v>4500236749</v>
      </c>
      <c r="N1751" s="1229">
        <v>9459</v>
      </c>
      <c r="O1751" s="755"/>
    </row>
    <row r="1752" spans="1:15" s="756" customFormat="1" ht="18" customHeight="1" x14ac:dyDescent="0.25">
      <c r="A1752" s="712" t="s">
        <v>305</v>
      </c>
      <c r="B1752" s="713">
        <v>41832</v>
      </c>
      <c r="C1752" s="714" t="s">
        <v>5787</v>
      </c>
      <c r="D1752" s="712" t="s">
        <v>63</v>
      </c>
      <c r="E1752" s="715">
        <v>10227035</v>
      </c>
      <c r="F1752" s="712">
        <v>27247509</v>
      </c>
      <c r="G1752" s="712">
        <v>2708011</v>
      </c>
      <c r="H1752" s="120" t="str">
        <f>IF(G1752="","",VLOOKUP(G1752,ARANCEL!$B$5:$D$121,2,FALSE))</f>
        <v xml:space="preserve">MODELO DE ESTUDIO </v>
      </c>
      <c r="I1752" s="121" t="s">
        <v>347</v>
      </c>
      <c r="J1752" s="119">
        <v>2</v>
      </c>
      <c r="K1752" s="122">
        <f>IF(G1752="","",VLOOKUP(G1752,ARANCEL!$B$5:$D$121,3,FALSE)*J1752)</f>
        <v>3014</v>
      </c>
      <c r="L1752" s="1229" t="s">
        <v>6017</v>
      </c>
      <c r="M1752" s="1229">
        <v>4500243244</v>
      </c>
      <c r="N1752" s="1229">
        <v>9785</v>
      </c>
      <c r="O1752" s="755"/>
    </row>
    <row r="1753" spans="1:15" s="756" customFormat="1" ht="18" customHeight="1" x14ac:dyDescent="0.25">
      <c r="A1753" s="712" t="s">
        <v>305</v>
      </c>
      <c r="B1753" s="713">
        <v>41891</v>
      </c>
      <c r="C1753" s="714" t="s">
        <v>6954</v>
      </c>
      <c r="D1753" s="712" t="s">
        <v>57</v>
      </c>
      <c r="E1753" s="715">
        <v>10254536</v>
      </c>
      <c r="F1753" s="712">
        <v>28067219</v>
      </c>
      <c r="G1753" s="712">
        <v>2704005</v>
      </c>
      <c r="H1753" s="120" t="str">
        <f>IF(G1753="","",VLOOKUP(G1753,ARANCEL!$B$5:$D$121,2,FALSE))</f>
        <v>PROVISORIO</v>
      </c>
      <c r="I1753" s="121" t="s">
        <v>326</v>
      </c>
      <c r="J1753" s="119">
        <v>1</v>
      </c>
      <c r="K1753" s="122">
        <f>IF(G1753="","",VLOOKUP(G1753,ARANCEL!$B$5:$D$121,3,FALSE)*J1753)</f>
        <v>3250</v>
      </c>
      <c r="L1753" s="1229" t="s">
        <v>7548</v>
      </c>
      <c r="M1753" s="1229">
        <v>4500254511</v>
      </c>
      <c r="N1753" s="1229" t="s">
        <v>7555</v>
      </c>
      <c r="O1753" s="755"/>
    </row>
    <row r="1754" spans="1:15" s="756" customFormat="1" ht="18" customHeight="1" x14ac:dyDescent="0.25">
      <c r="A1754" s="712" t="s">
        <v>305</v>
      </c>
      <c r="B1754" s="713">
        <v>41968</v>
      </c>
      <c r="C1754" s="714" t="s">
        <v>6954</v>
      </c>
      <c r="D1754" s="712" t="s">
        <v>56</v>
      </c>
      <c r="E1754" s="715">
        <v>10285033</v>
      </c>
      <c r="F1754" s="712">
        <v>28067219</v>
      </c>
      <c r="G1754" s="712">
        <v>2704006</v>
      </c>
      <c r="H1754" s="120" t="str">
        <f>IF(G1754="","",VLOOKUP(G1754,ARANCEL!$B$5:$D$121,2,FALSE))</f>
        <v xml:space="preserve">CERAMICA ALUMINOSA ANTERIOR O POSTERIOR </v>
      </c>
      <c r="I1754" s="121" t="s">
        <v>326</v>
      </c>
      <c r="J1754" s="119">
        <v>1</v>
      </c>
      <c r="K1754" s="122">
        <f>IF(G1754="","",VLOOKUP(G1754,ARANCEL!$B$5:$D$121,3,FALSE)*J1754)</f>
        <v>31487</v>
      </c>
      <c r="L1754" s="1229" t="s">
        <v>8256</v>
      </c>
      <c r="M1754" s="1229">
        <v>4500264843</v>
      </c>
      <c r="N1754" s="1229" t="s">
        <v>8929</v>
      </c>
      <c r="O1754" s="755"/>
    </row>
    <row r="1755" spans="1:15" s="756" customFormat="1" ht="18" customHeight="1" x14ac:dyDescent="0.25">
      <c r="A1755" s="712" t="s">
        <v>305</v>
      </c>
      <c r="B1755" s="713">
        <v>41956</v>
      </c>
      <c r="C1755" s="714" t="s">
        <v>8175</v>
      </c>
      <c r="D1755" s="712" t="s">
        <v>706</v>
      </c>
      <c r="E1755" s="715">
        <v>10278678</v>
      </c>
      <c r="F1755" s="712">
        <v>29308190</v>
      </c>
      <c r="G1755" s="712">
        <v>2708011</v>
      </c>
      <c r="H1755" s="120" t="str">
        <f>IF(G1755="","",VLOOKUP(G1755,ARANCEL!$B$5:$D$121,2,FALSE))</f>
        <v xml:space="preserve">MODELO DE ESTUDIO </v>
      </c>
      <c r="I1755" s="121" t="s">
        <v>306</v>
      </c>
      <c r="J1755" s="119">
        <v>1</v>
      </c>
      <c r="K1755" s="122">
        <f>IF(G1755="","",VLOOKUP(G1755,ARANCEL!$B$5:$D$121,3,FALSE)*J1755)</f>
        <v>1507</v>
      </c>
      <c r="L1755" s="1229" t="s">
        <v>8256</v>
      </c>
      <c r="M1755" s="1229">
        <v>4500264843</v>
      </c>
      <c r="N1755" s="1229" t="s">
        <v>8929</v>
      </c>
      <c r="O1755" s="755"/>
    </row>
    <row r="1756" spans="1:15" s="756" customFormat="1" ht="18" customHeight="1" x14ac:dyDescent="0.25">
      <c r="A1756" s="712" t="s">
        <v>305</v>
      </c>
      <c r="B1756" s="713">
        <v>41956</v>
      </c>
      <c r="C1756" s="714" t="s">
        <v>8175</v>
      </c>
      <c r="D1756" s="712" t="s">
        <v>706</v>
      </c>
      <c r="E1756" s="715">
        <v>10278678</v>
      </c>
      <c r="F1756" s="712">
        <v>29308190</v>
      </c>
      <c r="G1756" s="712">
        <v>2707001</v>
      </c>
      <c r="H1756" s="120" t="str">
        <f>IF(G1756="","",VLOOKUP(G1756,ARANCEL!$B$5:$D$121,2,FALSE))</f>
        <v xml:space="preserve">PLANO DE RELAJACION </v>
      </c>
      <c r="I1756" s="121" t="s">
        <v>306</v>
      </c>
      <c r="J1756" s="119">
        <v>1</v>
      </c>
      <c r="K1756" s="122">
        <f>IF(G1756="","",VLOOKUP(G1756,ARANCEL!$B$5:$D$121,3,FALSE)*J1756)</f>
        <v>9221</v>
      </c>
      <c r="L1756" s="1229" t="s">
        <v>8256</v>
      </c>
      <c r="M1756" s="1229">
        <v>4500264843</v>
      </c>
      <c r="N1756" s="1229" t="s">
        <v>8929</v>
      </c>
      <c r="O1756" s="755"/>
    </row>
    <row r="1757" spans="1:15" s="762" customFormat="1" ht="18" customHeight="1" x14ac:dyDescent="0.25">
      <c r="A1757" s="712" t="s">
        <v>305</v>
      </c>
      <c r="B1757" s="713">
        <v>41642</v>
      </c>
      <c r="C1757" s="714" t="s">
        <v>1119</v>
      </c>
      <c r="D1757" s="712" t="s">
        <v>52</v>
      </c>
      <c r="E1757" s="715">
        <v>10168482</v>
      </c>
      <c r="F1757" s="712">
        <v>21242630</v>
      </c>
      <c r="G1757" s="712">
        <v>2704005</v>
      </c>
      <c r="H1757" s="120" t="str">
        <f>IF(G1757="","",VLOOKUP(G1757,ARANCEL!$B$5:$D$121,2,FALSE))</f>
        <v>PROVISORIO</v>
      </c>
      <c r="I1757" s="121" t="s">
        <v>322</v>
      </c>
      <c r="J1757" s="119">
        <v>1</v>
      </c>
      <c r="K1757" s="122">
        <f>IF(G1757="","",VLOOKUP(G1757,ARANCEL!$B$5:$D$121,3,FALSE)*J1757)</f>
        <v>3250</v>
      </c>
      <c r="L1757" s="1229" t="s">
        <v>2842</v>
      </c>
      <c r="M1757" s="1229">
        <v>4500216183</v>
      </c>
      <c r="N1757" s="1229">
        <v>8376</v>
      </c>
      <c r="O1757" s="761"/>
    </row>
    <row r="1758" spans="1:15" s="762" customFormat="1" ht="18" customHeight="1" x14ac:dyDescent="0.25">
      <c r="A1758" s="712" t="s">
        <v>305</v>
      </c>
      <c r="B1758" s="713">
        <v>41684</v>
      </c>
      <c r="C1758" s="714" t="s">
        <v>2799</v>
      </c>
      <c r="D1758" s="712" t="s">
        <v>58</v>
      </c>
      <c r="E1758" s="715">
        <v>10174182</v>
      </c>
      <c r="F1758" s="712">
        <v>24366274</v>
      </c>
      <c r="G1758" s="712">
        <v>2705003</v>
      </c>
      <c r="H1758" s="120" t="str">
        <f>IF(G1758="","",VLOOKUP(G1758,ARANCEL!$B$5:$D$121,2,FALSE))</f>
        <v>INCRUSTACION ESTETICA (ART-GLASS O CERAMICA)</v>
      </c>
      <c r="I1758" s="121" t="s">
        <v>326</v>
      </c>
      <c r="J1758" s="119">
        <v>1</v>
      </c>
      <c r="K1758" s="122">
        <f>IF(G1758="","",VLOOKUP(G1758,ARANCEL!$B$5:$D$121,3,FALSE)*J1758)</f>
        <v>15676</v>
      </c>
      <c r="L1758" s="1229" t="s">
        <v>3438</v>
      </c>
      <c r="M1758" s="1229">
        <v>4500220761</v>
      </c>
      <c r="N1758" s="1229">
        <v>8606</v>
      </c>
      <c r="O1758" s="761"/>
    </row>
    <row r="1759" spans="1:15" s="762" customFormat="1" ht="18" customHeight="1" x14ac:dyDescent="0.25">
      <c r="A1759" s="712" t="s">
        <v>305</v>
      </c>
      <c r="B1759" s="713">
        <v>41817</v>
      </c>
      <c r="C1759" s="714" t="s">
        <v>5399</v>
      </c>
      <c r="D1759" s="712" t="s">
        <v>58</v>
      </c>
      <c r="E1759" s="715">
        <v>10216979</v>
      </c>
      <c r="F1759" s="712">
        <v>25170194</v>
      </c>
      <c r="G1759" s="712">
        <v>2705003</v>
      </c>
      <c r="H1759" s="120" t="str">
        <f>IF(G1759="","",VLOOKUP(G1759,ARANCEL!$B$5:$D$121,2,FALSE))</f>
        <v>INCRUSTACION ESTETICA (ART-GLASS O CERAMICA)</v>
      </c>
      <c r="I1759" s="121" t="s">
        <v>1395</v>
      </c>
      <c r="J1759" s="119">
        <v>2</v>
      </c>
      <c r="K1759" s="122">
        <f>IF(G1759="","",VLOOKUP(G1759,ARANCEL!$B$5:$D$121,3,FALSE)*J1759)</f>
        <v>31352</v>
      </c>
      <c r="L1759" s="1229" t="s">
        <v>5742</v>
      </c>
      <c r="M1759" s="1229">
        <v>4500239314</v>
      </c>
      <c r="N1759" s="1229" t="s">
        <v>5750</v>
      </c>
      <c r="O1759" s="761"/>
    </row>
    <row r="1760" spans="1:15" s="762" customFormat="1" ht="18" customHeight="1" x14ac:dyDescent="0.25">
      <c r="A1760" s="712" t="s">
        <v>305</v>
      </c>
      <c r="B1760" s="713">
        <v>41661</v>
      </c>
      <c r="C1760" s="714" t="s">
        <v>831</v>
      </c>
      <c r="D1760" s="712" t="s">
        <v>52</v>
      </c>
      <c r="E1760" s="715">
        <v>10170134</v>
      </c>
      <c r="F1760" s="712">
        <v>21242630</v>
      </c>
      <c r="G1760" s="712">
        <v>2704003</v>
      </c>
      <c r="H1760" s="120" t="str">
        <f>IF(G1760="","",VLOOKUP(G1760,ARANCEL!$B$5:$D$121,2,FALSE))</f>
        <v xml:space="preserve">CORONA PERIFERICA CON PERNO MUÑON COLADO </v>
      </c>
      <c r="I1760" s="121" t="s">
        <v>322</v>
      </c>
      <c r="J1760" s="119">
        <v>1</v>
      </c>
      <c r="K1760" s="122">
        <f>IF(G1760="","",VLOOKUP(G1760,ARANCEL!$B$5:$D$121,3,FALSE)*J1760)</f>
        <v>32612</v>
      </c>
      <c r="L1760" s="1229" t="s">
        <v>2842</v>
      </c>
      <c r="M1760" s="1229">
        <v>4500216188</v>
      </c>
      <c r="N1760" s="1229">
        <v>8383</v>
      </c>
      <c r="O1760" s="761"/>
    </row>
    <row r="1761" spans="1:15" s="762" customFormat="1" ht="18" customHeight="1" x14ac:dyDescent="0.25">
      <c r="A1761" s="712" t="s">
        <v>305</v>
      </c>
      <c r="B1761" s="713">
        <v>41725</v>
      </c>
      <c r="C1761" s="714" t="s">
        <v>3548</v>
      </c>
      <c r="D1761" s="712" t="s">
        <v>59</v>
      </c>
      <c r="E1761" s="715">
        <v>10184114</v>
      </c>
      <c r="F1761" s="712">
        <v>25541851</v>
      </c>
      <c r="G1761" s="712">
        <v>2704005</v>
      </c>
      <c r="H1761" s="120" t="str">
        <f>IF(G1761="","",VLOOKUP(G1761,ARANCEL!$B$5:$D$121,2,FALSE))</f>
        <v>PROVISORIO</v>
      </c>
      <c r="I1761" s="121" t="s">
        <v>618</v>
      </c>
      <c r="J1761" s="119">
        <v>1</v>
      </c>
      <c r="K1761" s="122">
        <f>IF(G1761="","",VLOOKUP(G1761,ARANCEL!$B$5:$D$121,3,FALSE)*J1761)</f>
        <v>3250</v>
      </c>
      <c r="L1761" s="1229" t="s">
        <v>3058</v>
      </c>
      <c r="M1761" s="1229">
        <v>4500225621</v>
      </c>
      <c r="N1761" s="1229">
        <v>8906</v>
      </c>
      <c r="O1761" s="761"/>
    </row>
    <row r="1762" spans="1:15" s="762" customFormat="1" ht="18" customHeight="1" x14ac:dyDescent="0.25">
      <c r="A1762" s="712" t="s">
        <v>305</v>
      </c>
      <c r="B1762" s="713">
        <v>41725</v>
      </c>
      <c r="C1762" s="714" t="s">
        <v>3548</v>
      </c>
      <c r="D1762" s="712" t="s">
        <v>59</v>
      </c>
      <c r="E1762" s="715">
        <v>10184114</v>
      </c>
      <c r="F1762" s="712">
        <v>25541851</v>
      </c>
      <c r="G1762" s="712">
        <v>2704003</v>
      </c>
      <c r="H1762" s="120" t="str">
        <f>IF(G1762="","",VLOOKUP(G1762,ARANCEL!$B$5:$D$121,2,FALSE))</f>
        <v xml:space="preserve">CORONA PERIFERICA CON PERNO MUÑON COLADO </v>
      </c>
      <c r="I1762" s="121" t="s">
        <v>618</v>
      </c>
      <c r="J1762" s="119">
        <v>1</v>
      </c>
      <c r="K1762" s="122">
        <f>IF(G1762="","",VLOOKUP(G1762,ARANCEL!$B$5:$D$121,3,FALSE)*J1762)</f>
        <v>32612</v>
      </c>
      <c r="L1762" s="1229" t="s">
        <v>3058</v>
      </c>
      <c r="M1762" s="1229">
        <v>4500225619</v>
      </c>
      <c r="N1762" s="1229">
        <v>8903</v>
      </c>
      <c r="O1762" s="761"/>
    </row>
    <row r="1763" spans="1:15" s="762" customFormat="1" ht="18" customHeight="1" x14ac:dyDescent="0.25">
      <c r="A1763" s="712" t="s">
        <v>305</v>
      </c>
      <c r="B1763" s="713">
        <v>41753</v>
      </c>
      <c r="C1763" s="714" t="s">
        <v>4189</v>
      </c>
      <c r="D1763" s="712" t="s">
        <v>55</v>
      </c>
      <c r="E1763" s="715">
        <v>10191509</v>
      </c>
      <c r="F1763" s="712">
        <v>26009722</v>
      </c>
      <c r="G1763" s="712">
        <v>2704005</v>
      </c>
      <c r="H1763" s="120" t="str">
        <f>IF(G1763="","",VLOOKUP(G1763,ARANCEL!$B$5:$D$121,2,FALSE))</f>
        <v>PROVISORIO</v>
      </c>
      <c r="I1763" s="121" t="s">
        <v>318</v>
      </c>
      <c r="J1763" s="119">
        <v>1</v>
      </c>
      <c r="K1763" s="122">
        <f>IF(G1763="","",VLOOKUP(G1763,ARANCEL!$B$5:$D$121,3,FALSE)*J1763)</f>
        <v>3250</v>
      </c>
      <c r="L1763" s="1229" t="s">
        <v>4612</v>
      </c>
      <c r="M1763" s="1229">
        <v>4500229953</v>
      </c>
      <c r="N1763" s="1229">
        <v>9175</v>
      </c>
      <c r="O1763" s="761"/>
    </row>
    <row r="1764" spans="1:15" s="762" customFormat="1" ht="18" customHeight="1" x14ac:dyDescent="0.25">
      <c r="A1764" s="712" t="s">
        <v>305</v>
      </c>
      <c r="B1764" s="713">
        <v>41753</v>
      </c>
      <c r="C1764" s="714" t="s">
        <v>4189</v>
      </c>
      <c r="D1764" s="712" t="s">
        <v>55</v>
      </c>
      <c r="E1764" s="715">
        <v>10191509</v>
      </c>
      <c r="F1764" s="712">
        <v>26009722</v>
      </c>
      <c r="G1764" s="712">
        <v>2704003</v>
      </c>
      <c r="H1764" s="120" t="str">
        <f>IF(G1764="","",VLOOKUP(G1764,ARANCEL!$B$5:$D$121,2,FALSE))</f>
        <v xml:space="preserve">CORONA PERIFERICA CON PERNO MUÑON COLADO </v>
      </c>
      <c r="I1764" s="121" t="s">
        <v>318</v>
      </c>
      <c r="J1764" s="119">
        <v>1</v>
      </c>
      <c r="K1764" s="122">
        <f>IF(G1764="","",VLOOKUP(G1764,ARANCEL!$B$5:$D$121,3,FALSE)*J1764)</f>
        <v>32612</v>
      </c>
      <c r="L1764" s="1229" t="s">
        <v>4612</v>
      </c>
      <c r="M1764" s="1229">
        <v>4500229953</v>
      </c>
      <c r="N1764" s="1229">
        <v>9175</v>
      </c>
      <c r="O1764" s="761"/>
    </row>
    <row r="1765" spans="1:15" s="766" customFormat="1" ht="18" customHeight="1" x14ac:dyDescent="0.25">
      <c r="A1765" s="712" t="s">
        <v>305</v>
      </c>
      <c r="B1765" s="713">
        <v>41781</v>
      </c>
      <c r="C1765" s="714" t="s">
        <v>4189</v>
      </c>
      <c r="D1765" s="712" t="s">
        <v>55</v>
      </c>
      <c r="E1765" s="715">
        <v>10199546</v>
      </c>
      <c r="F1765" s="712">
        <v>24764863</v>
      </c>
      <c r="G1765" s="712">
        <v>2705003</v>
      </c>
      <c r="H1765" s="120" t="str">
        <f>IF(G1765="","",VLOOKUP(G1765,ARANCEL!$B$5:$D$121,2,FALSE))</f>
        <v>INCRUSTACION ESTETICA (ART-GLASS O CERAMICA)</v>
      </c>
      <c r="I1765" s="121" t="s">
        <v>308</v>
      </c>
      <c r="J1765" s="119">
        <v>1</v>
      </c>
      <c r="K1765" s="122">
        <f>IF(G1765="","",VLOOKUP(G1765,ARANCEL!$B$5:$D$121,3,FALSE)*J1765)</f>
        <v>15676</v>
      </c>
      <c r="L1765" s="1229" t="s">
        <v>5292</v>
      </c>
      <c r="M1765" s="1229">
        <v>4500235338</v>
      </c>
      <c r="N1765" s="1229">
        <v>9393</v>
      </c>
      <c r="O1765" s="765"/>
    </row>
    <row r="1766" spans="1:15" s="766" customFormat="1" ht="18" customHeight="1" x14ac:dyDescent="0.25">
      <c r="A1766" s="712" t="s">
        <v>305</v>
      </c>
      <c r="B1766" s="713">
        <v>41916</v>
      </c>
      <c r="C1766" s="714" t="s">
        <v>7385</v>
      </c>
      <c r="D1766" s="712" t="s">
        <v>804</v>
      </c>
      <c r="E1766" s="715">
        <v>10259272</v>
      </c>
      <c r="F1766" s="712">
        <v>28788793</v>
      </c>
      <c r="G1766" s="712">
        <v>2705003</v>
      </c>
      <c r="H1766" s="120" t="str">
        <f>IF(G1766="","",VLOOKUP(G1766,ARANCEL!$B$5:$D$121,2,FALSE))</f>
        <v>INCRUSTACION ESTETICA (ART-GLASS O CERAMICA)</v>
      </c>
      <c r="I1766" s="121" t="s">
        <v>318</v>
      </c>
      <c r="J1766" s="119">
        <v>1</v>
      </c>
      <c r="K1766" s="122">
        <f>IF(G1766="","",VLOOKUP(G1766,ARANCEL!$B$5:$D$121,3,FALSE)*J1766)</f>
        <v>15676</v>
      </c>
      <c r="L1766" s="1229" t="s">
        <v>7548</v>
      </c>
      <c r="M1766" s="1229">
        <v>4500255196</v>
      </c>
      <c r="N1766" s="1229" t="s">
        <v>7565</v>
      </c>
      <c r="O1766" s="765"/>
    </row>
    <row r="1767" spans="1:15" s="766" customFormat="1" ht="18" customHeight="1" x14ac:dyDescent="0.25">
      <c r="A1767" s="712" t="s">
        <v>305</v>
      </c>
      <c r="B1767" s="713">
        <v>41929</v>
      </c>
      <c r="C1767" s="714" t="s">
        <v>7727</v>
      </c>
      <c r="D1767" s="712" t="s">
        <v>54</v>
      </c>
      <c r="E1767" s="715">
        <v>10267492</v>
      </c>
      <c r="F1767" s="712">
        <v>28567508</v>
      </c>
      <c r="G1767" s="712">
        <v>2704005</v>
      </c>
      <c r="H1767" s="120" t="str">
        <f>IF(G1767="","",VLOOKUP(G1767,ARANCEL!$B$5:$D$121,2,FALSE))</f>
        <v>PROVISORIO</v>
      </c>
      <c r="I1767" s="121" t="s">
        <v>326</v>
      </c>
      <c r="J1767" s="119">
        <v>1</v>
      </c>
      <c r="K1767" s="122">
        <f>IF(G1767="","",VLOOKUP(G1767,ARANCEL!$B$5:$D$121,3,FALSE)*J1767)</f>
        <v>3250</v>
      </c>
      <c r="L1767" s="1229" t="s">
        <v>8279</v>
      </c>
      <c r="M1767" s="1229">
        <v>4500257377</v>
      </c>
      <c r="N1767" s="1229" t="s">
        <v>8280</v>
      </c>
      <c r="O1767" s="765"/>
    </row>
    <row r="1768" spans="1:15" s="766" customFormat="1" ht="18" customHeight="1" x14ac:dyDescent="0.25">
      <c r="A1768" s="712" t="s">
        <v>606</v>
      </c>
      <c r="B1768" s="713">
        <v>41936</v>
      </c>
      <c r="C1768" s="714" t="s">
        <v>7727</v>
      </c>
      <c r="D1768" s="712" t="s">
        <v>54</v>
      </c>
      <c r="E1768" s="715">
        <v>10269288</v>
      </c>
      <c r="F1768" s="712"/>
      <c r="G1768" s="712">
        <v>2704003</v>
      </c>
      <c r="H1768" s="120" t="str">
        <f>IF(G1768="","",VLOOKUP(G1768,ARANCEL!$B$5:$D$121,2,FALSE))</f>
        <v xml:space="preserve">CORONA PERIFERICA CON PERNO MUÑON COLADO </v>
      </c>
      <c r="I1768" s="121"/>
      <c r="J1768" s="119">
        <v>1</v>
      </c>
      <c r="K1768" s="122">
        <f>IF(G1768="","",VLOOKUP(G1768,ARANCEL!$B$5:$D$121,3,FALSE)*J1768)</f>
        <v>32612</v>
      </c>
      <c r="L1768" s="1229" t="s">
        <v>8279</v>
      </c>
      <c r="M1768" s="1229">
        <v>4500259624</v>
      </c>
      <c r="N1768" s="1229" t="s">
        <v>8292</v>
      </c>
      <c r="O1768" s="765"/>
    </row>
    <row r="1769" spans="1:15" s="766" customFormat="1" ht="18" customHeight="1" x14ac:dyDescent="0.25">
      <c r="A1769" s="712" t="s">
        <v>305</v>
      </c>
      <c r="B1769" s="713">
        <v>41979</v>
      </c>
      <c r="C1769" s="714" t="s">
        <v>8826</v>
      </c>
      <c r="D1769" s="712" t="s">
        <v>50</v>
      </c>
      <c r="E1769" s="715">
        <v>10293586</v>
      </c>
      <c r="F1769" s="712">
        <v>30036782</v>
      </c>
      <c r="G1769" s="712">
        <v>2704005</v>
      </c>
      <c r="H1769" s="120" t="str">
        <f>IF(G1769="","",VLOOKUP(G1769,ARANCEL!$B$5:$D$121,2,FALSE))</f>
        <v>PROVISORIO</v>
      </c>
      <c r="I1769" s="121" t="s">
        <v>322</v>
      </c>
      <c r="J1769" s="119">
        <v>1</v>
      </c>
      <c r="K1769" s="122">
        <f>IF(G1769="","",VLOOKUP(G1769,ARANCEL!$B$5:$D$121,3,FALSE)*J1769)</f>
        <v>3250</v>
      </c>
      <c r="L1769" s="1349" t="s">
        <v>9431</v>
      </c>
      <c r="M1769" s="1349">
        <v>4500269103</v>
      </c>
      <c r="N1769" s="1349" t="s">
        <v>9457</v>
      </c>
      <c r="O1769" s="765"/>
    </row>
    <row r="1770" spans="1:15" s="766" customFormat="1" ht="18" customHeight="1" x14ac:dyDescent="0.25">
      <c r="A1770" s="712" t="s">
        <v>606</v>
      </c>
      <c r="B1770" s="719">
        <v>42019</v>
      </c>
      <c r="C1770" s="714" t="s">
        <v>8826</v>
      </c>
      <c r="D1770" s="712" t="s">
        <v>50</v>
      </c>
      <c r="E1770" s="715">
        <v>10308935</v>
      </c>
      <c r="F1770" s="712">
        <v>30036762</v>
      </c>
      <c r="G1770" s="712">
        <v>2704003</v>
      </c>
      <c r="H1770" s="120" t="str">
        <f>IF(G1770="","",VLOOKUP(G1770,ARANCEL!$B$5:$D$121,2,FALSE))</f>
        <v xml:space="preserve">CORONA PERIFERICA CON PERNO MUÑON COLADO </v>
      </c>
      <c r="I1770" s="121" t="s">
        <v>322</v>
      </c>
      <c r="J1770" s="119">
        <v>1</v>
      </c>
      <c r="K1770" s="122">
        <f>IF(G1770="","",VLOOKUP(G1770,ARANCEL!$B$5:$D$121,3,FALSE)*J1770)</f>
        <v>32612</v>
      </c>
      <c r="L1770" s="1235" t="str">
        <f>IF(E1770="","","IMPAGO")</f>
        <v>IMPAGO</v>
      </c>
      <c r="M1770" s="1235" t="str">
        <f>IF(L1770="IMPAGO","SIN O.C.","")</f>
        <v>SIN O.C.</v>
      </c>
      <c r="N1770" s="1235" t="str">
        <f>IF(L1770="IMPAGO","SIN FACT.","")</f>
        <v>SIN FACT.</v>
      </c>
      <c r="O1770" s="765"/>
    </row>
    <row r="1771" spans="1:15" s="766" customFormat="1" ht="18" customHeight="1" x14ac:dyDescent="0.25">
      <c r="A1771" s="712" t="s">
        <v>305</v>
      </c>
      <c r="B1771" s="713">
        <v>41647</v>
      </c>
      <c r="C1771" s="714" t="s">
        <v>931</v>
      </c>
      <c r="D1771" s="712" t="s">
        <v>720</v>
      </c>
      <c r="E1771" s="715">
        <v>10168688</v>
      </c>
      <c r="F1771" s="712">
        <v>24999967</v>
      </c>
      <c r="G1771" s="712">
        <v>2704005</v>
      </c>
      <c r="H1771" s="120" t="str">
        <f>IF(G1771="","",VLOOKUP(G1771,ARANCEL!$B$5:$D$121,2,FALSE))</f>
        <v>PROVISORIO</v>
      </c>
      <c r="I1771" s="121" t="s">
        <v>309</v>
      </c>
      <c r="J1771" s="119">
        <v>1</v>
      </c>
      <c r="K1771" s="122">
        <f>IF(G1771="","",VLOOKUP(G1771,ARANCEL!$B$5:$D$121,3,FALSE)*J1771)</f>
        <v>3250</v>
      </c>
      <c r="L1771" s="1229" t="s">
        <v>2842</v>
      </c>
      <c r="M1771" s="1229">
        <v>4500216184</v>
      </c>
      <c r="N1771" s="1229">
        <v>8378</v>
      </c>
      <c r="O1771" s="765"/>
    </row>
    <row r="1772" spans="1:15" s="766" customFormat="1" ht="18" customHeight="1" x14ac:dyDescent="0.25">
      <c r="A1772" s="712" t="s">
        <v>305</v>
      </c>
      <c r="B1772" s="713">
        <v>41662</v>
      </c>
      <c r="C1772" s="714" t="s">
        <v>931</v>
      </c>
      <c r="D1772" s="712" t="s">
        <v>720</v>
      </c>
      <c r="E1772" s="715">
        <v>10170139</v>
      </c>
      <c r="F1772" s="712">
        <v>24399967</v>
      </c>
      <c r="G1772" s="712">
        <v>2704006</v>
      </c>
      <c r="H1772" s="120" t="str">
        <f>IF(G1772="","",VLOOKUP(G1772,ARANCEL!$B$5:$D$121,2,FALSE))</f>
        <v xml:space="preserve">CERAMICA ALUMINOSA ANTERIOR O POSTERIOR </v>
      </c>
      <c r="I1772" s="121" t="s">
        <v>324</v>
      </c>
      <c r="J1772" s="119">
        <v>1</v>
      </c>
      <c r="K1772" s="122">
        <f>IF(G1772="","",VLOOKUP(G1772,ARANCEL!$B$5:$D$121,3,FALSE)*J1772)</f>
        <v>31487</v>
      </c>
      <c r="L1772" s="1229" t="s">
        <v>2842</v>
      </c>
      <c r="M1772" s="1229">
        <v>4500216188</v>
      </c>
      <c r="N1772" s="1229">
        <v>8383</v>
      </c>
      <c r="O1772" s="765"/>
    </row>
    <row r="1773" spans="1:15" s="766" customFormat="1" ht="18" customHeight="1" x14ac:dyDescent="0.25">
      <c r="A1773" s="712" t="s">
        <v>305</v>
      </c>
      <c r="B1773" s="713">
        <v>41743</v>
      </c>
      <c r="C1773" s="714" t="s">
        <v>3940</v>
      </c>
      <c r="D1773" s="712" t="s">
        <v>52</v>
      </c>
      <c r="E1773" s="715">
        <v>10188756</v>
      </c>
      <c r="F1773" s="712">
        <v>25848611</v>
      </c>
      <c r="G1773" s="712">
        <v>2704005</v>
      </c>
      <c r="H1773" s="120" t="str">
        <f>IF(G1773="","",VLOOKUP(G1773,ARANCEL!$B$5:$D$121,2,FALSE))</f>
        <v>PROVISORIO</v>
      </c>
      <c r="I1773" s="121" t="s">
        <v>309</v>
      </c>
      <c r="J1773" s="119">
        <v>1</v>
      </c>
      <c r="K1773" s="122">
        <f>IF(G1773="","",VLOOKUP(G1773,ARANCEL!$B$5:$D$121,3,FALSE)*J1773)</f>
        <v>3250</v>
      </c>
      <c r="L1773" s="1229" t="s">
        <v>4612</v>
      </c>
      <c r="M1773" s="1229">
        <v>4500229950</v>
      </c>
      <c r="N1773" s="1229">
        <v>9173</v>
      </c>
      <c r="O1773" s="765"/>
    </row>
    <row r="1774" spans="1:15" s="766" customFormat="1" ht="18" customHeight="1" x14ac:dyDescent="0.25">
      <c r="A1774" s="712" t="s">
        <v>305</v>
      </c>
      <c r="B1774" s="719">
        <v>41767</v>
      </c>
      <c r="C1774" s="714" t="s">
        <v>3940</v>
      </c>
      <c r="D1774" s="712" t="s">
        <v>52</v>
      </c>
      <c r="E1774" s="715">
        <v>10194368</v>
      </c>
      <c r="F1774" s="712">
        <v>25848611</v>
      </c>
      <c r="G1774" s="712">
        <v>2704003</v>
      </c>
      <c r="H1774" s="120" t="str">
        <f>IF(G1774="","",VLOOKUP(G1774,ARANCEL!$B$5:$D$121,2,FALSE))</f>
        <v xml:space="preserve">CORONA PERIFERICA CON PERNO MUÑON COLADO </v>
      </c>
      <c r="I1774" s="121" t="s">
        <v>309</v>
      </c>
      <c r="J1774" s="119">
        <v>1</v>
      </c>
      <c r="K1774" s="122">
        <f>IF(G1774="","",VLOOKUP(G1774,ARANCEL!$B$5:$D$121,3,FALSE)*J1774)</f>
        <v>32612</v>
      </c>
      <c r="L1774" s="1229" t="s">
        <v>5292</v>
      </c>
      <c r="M1774" s="1229">
        <v>4500235340</v>
      </c>
      <c r="N1774" s="1229">
        <v>9394</v>
      </c>
      <c r="O1774" s="765"/>
    </row>
    <row r="1775" spans="1:15" s="691" customFormat="1" ht="21" customHeight="1" x14ac:dyDescent="0.25">
      <c r="A1775" s="673" t="s">
        <v>305</v>
      </c>
      <c r="B1775" s="674">
        <v>41688</v>
      </c>
      <c r="C1775" s="675" t="s">
        <v>2806</v>
      </c>
      <c r="D1775" s="673" t="s">
        <v>56</v>
      </c>
      <c r="E1775" s="676">
        <v>10174423</v>
      </c>
      <c r="F1775" s="673">
        <v>23948243</v>
      </c>
      <c r="G1775" s="673">
        <v>2705003</v>
      </c>
      <c r="H1775" s="120" t="str">
        <f>IF(G1775="","",VLOOKUP(G1775,ARANCEL!$B$5:$D$121,2,FALSE))</f>
        <v>INCRUSTACION ESTETICA (ART-GLASS O CERAMICA)</v>
      </c>
      <c r="I1775" s="121" t="s">
        <v>312</v>
      </c>
      <c r="J1775" s="119">
        <v>1</v>
      </c>
      <c r="K1775" s="122">
        <f>IF(G1775="","",VLOOKUP(G1775,ARANCEL!$B$5:$D$121,3,FALSE)*J1775)</f>
        <v>15676</v>
      </c>
      <c r="L1775" s="1229" t="s">
        <v>3438</v>
      </c>
      <c r="M1775" s="1229">
        <v>4500220762</v>
      </c>
      <c r="N1775" s="1229">
        <v>8607</v>
      </c>
      <c r="O1775" s="690"/>
    </row>
    <row r="1776" spans="1:15" s="772" customFormat="1" ht="18" customHeight="1" x14ac:dyDescent="0.25">
      <c r="A1776" s="712" t="s">
        <v>305</v>
      </c>
      <c r="B1776" s="713">
        <v>41751</v>
      </c>
      <c r="C1776" s="714" t="s">
        <v>4077</v>
      </c>
      <c r="D1776" s="712" t="s">
        <v>720</v>
      </c>
      <c r="E1776" s="715">
        <v>10190515</v>
      </c>
      <c r="F1776" s="712">
        <v>25633332</v>
      </c>
      <c r="G1776" s="712">
        <v>2704005</v>
      </c>
      <c r="H1776" s="120" t="str">
        <f>IF(G1776="","",VLOOKUP(G1776,ARANCEL!$B$5:$D$121,2,FALSE))</f>
        <v>PROVISORIO</v>
      </c>
      <c r="I1776" s="121" t="s">
        <v>325</v>
      </c>
      <c r="J1776" s="119">
        <v>1</v>
      </c>
      <c r="K1776" s="122">
        <f>IF(G1776="","",VLOOKUP(G1776,ARANCEL!$B$5:$D$121,3,FALSE)*J1776)</f>
        <v>3250</v>
      </c>
      <c r="L1776" s="1229" t="s">
        <v>4612</v>
      </c>
      <c r="M1776" s="1229">
        <v>4500229948</v>
      </c>
      <c r="N1776" s="1229">
        <v>9172</v>
      </c>
      <c r="O1776" s="771"/>
    </row>
    <row r="1777" spans="1:15" s="772" customFormat="1" ht="18" customHeight="1" x14ac:dyDescent="0.25">
      <c r="A1777" s="712" t="s">
        <v>305</v>
      </c>
      <c r="B1777" s="713">
        <v>41774</v>
      </c>
      <c r="C1777" s="714" t="s">
        <v>4463</v>
      </c>
      <c r="D1777" s="712" t="s">
        <v>720</v>
      </c>
      <c r="E1777" s="715">
        <v>10196903</v>
      </c>
      <c r="F1777" s="712">
        <v>25633332</v>
      </c>
      <c r="G1777" s="712">
        <v>2704016</v>
      </c>
      <c r="H1777" s="120" t="str">
        <f>IF(G1777="","",VLOOKUP(G1777,ARANCEL!$B$5:$D$121,2,FALSE))</f>
        <v xml:space="preserve">CORONA PROCERA </v>
      </c>
      <c r="I1777" s="121" t="s">
        <v>325</v>
      </c>
      <c r="J1777" s="119">
        <v>1</v>
      </c>
      <c r="K1777" s="122">
        <f>IF(G1777="","",VLOOKUP(G1777,ARANCEL!$B$5:$D$121,3,FALSE)*J1777)</f>
        <v>58477</v>
      </c>
      <c r="L1777" s="1229" t="s">
        <v>5292</v>
      </c>
      <c r="M1777" s="1229">
        <v>4500235340</v>
      </c>
      <c r="N1777" s="1229">
        <v>9394</v>
      </c>
      <c r="O1777" s="771"/>
    </row>
    <row r="1778" spans="1:15" s="774" customFormat="1" ht="18" customHeight="1" x14ac:dyDescent="0.25">
      <c r="A1778" s="712" t="s">
        <v>305</v>
      </c>
      <c r="B1778" s="713">
        <v>41809</v>
      </c>
      <c r="C1778" s="714" t="s">
        <v>5218</v>
      </c>
      <c r="D1778" s="712" t="s">
        <v>53</v>
      </c>
      <c r="E1778" s="715">
        <v>10213829</v>
      </c>
      <c r="F1778" s="712">
        <v>26800290</v>
      </c>
      <c r="G1778" s="712">
        <v>2704005</v>
      </c>
      <c r="H1778" s="120" t="str">
        <f>IF(G1778="","",VLOOKUP(G1778,ARANCEL!$B$5:$D$121,2,FALSE))</f>
        <v>PROVISORIO</v>
      </c>
      <c r="I1778" s="121" t="s">
        <v>319</v>
      </c>
      <c r="J1778" s="119">
        <v>1</v>
      </c>
      <c r="K1778" s="122">
        <f>IF(G1778="","",VLOOKUP(G1778,ARANCEL!$B$5:$D$121,3,FALSE)*J1778)</f>
        <v>3250</v>
      </c>
      <c r="L1778" s="1229" t="s">
        <v>5742</v>
      </c>
      <c r="M1778" s="1229">
        <v>4500239309</v>
      </c>
      <c r="N1778" s="1229" t="s">
        <v>5749</v>
      </c>
      <c r="O1778" s="773"/>
    </row>
    <row r="1779" spans="1:15" s="774" customFormat="1" ht="18" customHeight="1" x14ac:dyDescent="0.25">
      <c r="A1779" s="712" t="s">
        <v>305</v>
      </c>
      <c r="B1779" s="713">
        <v>41817</v>
      </c>
      <c r="C1779" s="714" t="s">
        <v>5218</v>
      </c>
      <c r="D1779" s="712" t="s">
        <v>53</v>
      </c>
      <c r="E1779" s="715">
        <v>10215596</v>
      </c>
      <c r="F1779" s="712">
        <v>26800290</v>
      </c>
      <c r="G1779" s="712">
        <v>2705003</v>
      </c>
      <c r="H1779" s="120" t="str">
        <f>IF(G1779="","",VLOOKUP(G1779,ARANCEL!$B$5:$D$121,2,FALSE))</f>
        <v>INCRUSTACION ESTETICA (ART-GLASS O CERAMICA)</v>
      </c>
      <c r="I1779" s="121" t="s">
        <v>321</v>
      </c>
      <c r="J1779" s="119">
        <v>1</v>
      </c>
      <c r="K1779" s="122">
        <f>IF(G1779="","",VLOOKUP(G1779,ARANCEL!$B$5:$D$121,3,FALSE)*J1779)</f>
        <v>15676</v>
      </c>
      <c r="L1779" s="1229" t="s">
        <v>5742</v>
      </c>
      <c r="M1779" s="1229">
        <v>4500239314</v>
      </c>
      <c r="N1779" s="1229" t="s">
        <v>5750</v>
      </c>
      <c r="O1779" s="773"/>
    </row>
    <row r="1780" spans="1:15" s="774" customFormat="1" ht="18" customHeight="1" x14ac:dyDescent="0.25">
      <c r="A1780" s="712" t="s">
        <v>305</v>
      </c>
      <c r="B1780" s="713">
        <v>41817</v>
      </c>
      <c r="C1780" s="714" t="s">
        <v>5218</v>
      </c>
      <c r="D1780" s="712" t="s">
        <v>53</v>
      </c>
      <c r="E1780" s="715">
        <v>10215596</v>
      </c>
      <c r="F1780" s="712">
        <v>26800290</v>
      </c>
      <c r="G1780" s="712">
        <v>2704002</v>
      </c>
      <c r="H1780" s="120" t="str">
        <f>IF(G1780="","",VLOOKUP(G1780,ARANCEL!$B$5:$D$121,2,FALSE))</f>
        <v xml:space="preserve">CORONA PERIFERICA </v>
      </c>
      <c r="I1780" s="121" t="s">
        <v>319</v>
      </c>
      <c r="J1780" s="119">
        <v>1</v>
      </c>
      <c r="K1780" s="122">
        <f>IF(G1780="","",VLOOKUP(G1780,ARANCEL!$B$5:$D$121,3,FALSE)*J1780)</f>
        <v>25865</v>
      </c>
      <c r="L1780" s="1229" t="s">
        <v>5742</v>
      </c>
      <c r="M1780" s="1229">
        <v>4500239314</v>
      </c>
      <c r="N1780" s="1229" t="s">
        <v>5750</v>
      </c>
      <c r="O1780" s="773"/>
    </row>
    <row r="1781" spans="1:15" s="774" customFormat="1" ht="18" customHeight="1" x14ac:dyDescent="0.25">
      <c r="A1781" s="712" t="s">
        <v>313</v>
      </c>
      <c r="B1781" s="713">
        <v>41845</v>
      </c>
      <c r="C1781" s="714" t="s">
        <v>5218</v>
      </c>
      <c r="D1781" s="712" t="s">
        <v>53</v>
      </c>
      <c r="E1781" s="715">
        <v>10229771</v>
      </c>
      <c r="F1781" s="712">
        <v>26800290</v>
      </c>
      <c r="G1781" s="712">
        <v>2704002</v>
      </c>
      <c r="H1781" s="120" t="str">
        <f>IF(G1781="","",VLOOKUP(G1781,ARANCEL!$B$5:$D$121,2,FALSE))</f>
        <v xml:space="preserve">CORONA PERIFERICA </v>
      </c>
      <c r="I1781" s="121"/>
      <c r="J1781" s="119">
        <v>1</v>
      </c>
      <c r="K1781" s="122">
        <f>IF(G1781="","",VLOOKUP(G1781,ARANCEL!$B$5:$D$121,3,FALSE)*J1781)</f>
        <v>25865</v>
      </c>
      <c r="L1781" s="1235" t="str">
        <f>IF(E1781="","","IMPAGO")</f>
        <v>IMPAGO</v>
      </c>
      <c r="M1781" s="1235" t="str">
        <f>IF(L1781="IMPAGO","SIN O.C.","")</f>
        <v>SIN O.C.</v>
      </c>
      <c r="N1781" s="1235" t="str">
        <f>IF(L1781="IMPAGO","SIN FACT.","")</f>
        <v>SIN FACT.</v>
      </c>
      <c r="O1781" s="773"/>
    </row>
    <row r="1782" spans="1:15" s="774" customFormat="1" ht="18" customHeight="1" x14ac:dyDescent="0.25">
      <c r="A1782" s="712" t="s">
        <v>305</v>
      </c>
      <c r="B1782" s="713">
        <v>41961</v>
      </c>
      <c r="C1782" s="714" t="s">
        <v>8363</v>
      </c>
      <c r="D1782" s="712" t="s">
        <v>54</v>
      </c>
      <c r="E1782" s="715">
        <v>10281813</v>
      </c>
      <c r="F1782" s="712">
        <v>29373849</v>
      </c>
      <c r="G1782" s="712">
        <v>2704005</v>
      </c>
      <c r="H1782" s="120" t="str">
        <f>IF(G1782="","",VLOOKUP(G1782,ARANCEL!$B$5:$D$121,2,FALSE))</f>
        <v>PROVISORIO</v>
      </c>
      <c r="I1782" s="121" t="s">
        <v>323</v>
      </c>
      <c r="J1782" s="119">
        <v>1</v>
      </c>
      <c r="K1782" s="122">
        <f>IF(G1782="","",VLOOKUP(G1782,ARANCEL!$B$5:$D$121,3,FALSE)*J1782)</f>
        <v>3250</v>
      </c>
      <c r="L1782" s="1229" t="s">
        <v>8256</v>
      </c>
      <c r="M1782" s="1229">
        <v>4500264843</v>
      </c>
      <c r="N1782" s="1229" t="s">
        <v>8929</v>
      </c>
      <c r="O1782" s="773"/>
    </row>
    <row r="1783" spans="1:15" s="774" customFormat="1" ht="18" customHeight="1" x14ac:dyDescent="0.25">
      <c r="A1783" s="712" t="s">
        <v>305</v>
      </c>
      <c r="B1783" s="713">
        <v>41703</v>
      </c>
      <c r="C1783" s="714" t="s">
        <v>1118</v>
      </c>
      <c r="D1783" s="712" t="s">
        <v>51</v>
      </c>
      <c r="E1783" s="715">
        <v>10178053</v>
      </c>
      <c r="F1783" s="712">
        <v>22093819</v>
      </c>
      <c r="G1783" s="712">
        <v>2702048</v>
      </c>
      <c r="H1783" s="120" t="str">
        <f>IF(G1783="","",VLOOKUP(G1783,ARANCEL!$B$5:$D$121,2,FALSE))</f>
        <v xml:space="preserve">SERVICIO LAB. IMPLANTE CORONA CEMENTADA/ATORNILLADA </v>
      </c>
      <c r="I1783" s="121" t="s">
        <v>309</v>
      </c>
      <c r="J1783" s="119">
        <v>1</v>
      </c>
      <c r="K1783" s="122">
        <f>IF(G1783="","",VLOOKUP(G1783,ARANCEL!$B$5:$D$121,3,FALSE)*J1783)</f>
        <v>43857</v>
      </c>
      <c r="L1783" s="1229" t="s">
        <v>6905</v>
      </c>
      <c r="M1783" s="1229">
        <v>4500247644</v>
      </c>
      <c r="N1783" s="1229" t="s">
        <v>7159</v>
      </c>
      <c r="O1783" s="773"/>
    </row>
    <row r="1784" spans="1:15" s="774" customFormat="1" ht="18" customHeight="1" x14ac:dyDescent="0.25">
      <c r="A1784" s="712" t="s">
        <v>305</v>
      </c>
      <c r="B1784" s="713">
        <v>41647</v>
      </c>
      <c r="C1784" s="714" t="s">
        <v>863</v>
      </c>
      <c r="D1784" s="712" t="s">
        <v>59</v>
      </c>
      <c r="E1784" s="715">
        <v>10168690</v>
      </c>
      <c r="F1784" s="712">
        <v>24526044</v>
      </c>
      <c r="G1784" s="712">
        <v>2704005</v>
      </c>
      <c r="H1784" s="120" t="str">
        <f>IF(G1784="","",VLOOKUP(G1784,ARANCEL!$B$5:$D$121,2,FALSE))</f>
        <v>PROVISORIO</v>
      </c>
      <c r="I1784" s="121" t="s">
        <v>329</v>
      </c>
      <c r="J1784" s="119">
        <v>1</v>
      </c>
      <c r="K1784" s="122">
        <f>IF(G1784="","",VLOOKUP(G1784,ARANCEL!$B$5:$D$121,3,FALSE)*J1784)</f>
        <v>3250</v>
      </c>
      <c r="L1784" s="1229" t="s">
        <v>2842</v>
      </c>
      <c r="M1784" s="1229">
        <v>4500216184</v>
      </c>
      <c r="N1784" s="1229">
        <v>8378</v>
      </c>
      <c r="O1784" s="773"/>
    </row>
    <row r="1785" spans="1:15" s="772" customFormat="1" ht="18" customHeight="1" x14ac:dyDescent="0.25">
      <c r="A1785" s="712" t="s">
        <v>305</v>
      </c>
      <c r="B1785" s="713">
        <v>41647</v>
      </c>
      <c r="C1785" s="714" t="s">
        <v>863</v>
      </c>
      <c r="D1785" s="712" t="s">
        <v>59</v>
      </c>
      <c r="E1785" s="715">
        <v>10168690</v>
      </c>
      <c r="F1785" s="712">
        <v>24526044</v>
      </c>
      <c r="G1785" s="712">
        <v>2704003</v>
      </c>
      <c r="H1785" s="120" t="str">
        <f>IF(G1785="","",VLOOKUP(G1785,ARANCEL!$B$5:$D$121,2,FALSE))</f>
        <v xml:space="preserve">CORONA PERIFERICA CON PERNO MUÑON COLADO </v>
      </c>
      <c r="I1785" s="121" t="s">
        <v>308</v>
      </c>
      <c r="J1785" s="119">
        <v>1</v>
      </c>
      <c r="K1785" s="122">
        <f>IF(G1785="","",VLOOKUP(G1785,ARANCEL!$B$5:$D$121,3,FALSE)*J1785)</f>
        <v>32612</v>
      </c>
      <c r="L1785" s="1229" t="s">
        <v>2842</v>
      </c>
      <c r="M1785" s="1229">
        <v>4500216184</v>
      </c>
      <c r="N1785" s="1229">
        <v>8378</v>
      </c>
      <c r="O1785" s="771"/>
    </row>
    <row r="1786" spans="1:15" s="772" customFormat="1" ht="18" customHeight="1" x14ac:dyDescent="0.25">
      <c r="A1786" s="712" t="s">
        <v>305</v>
      </c>
      <c r="B1786" s="713">
        <v>41660</v>
      </c>
      <c r="C1786" s="714" t="s">
        <v>969</v>
      </c>
      <c r="D1786" s="712" t="s">
        <v>53</v>
      </c>
      <c r="E1786" s="715">
        <v>10169803</v>
      </c>
      <c r="F1786" s="712">
        <v>24258218</v>
      </c>
      <c r="G1786" s="712">
        <v>2705003</v>
      </c>
      <c r="H1786" s="120" t="str">
        <f>IF(G1786="","",VLOOKUP(G1786,ARANCEL!$B$5:$D$121,2,FALSE))</f>
        <v>INCRUSTACION ESTETICA (ART-GLASS O CERAMICA)</v>
      </c>
      <c r="I1786" s="121" t="s">
        <v>326</v>
      </c>
      <c r="J1786" s="119">
        <v>1</v>
      </c>
      <c r="K1786" s="122">
        <f>IF(G1786="","",VLOOKUP(G1786,ARANCEL!$B$5:$D$121,3,FALSE)*J1786)</f>
        <v>15676</v>
      </c>
      <c r="L1786" s="1229" t="s">
        <v>2842</v>
      </c>
      <c r="M1786" s="1229">
        <v>4500216187</v>
      </c>
      <c r="N1786" s="1229">
        <v>8382</v>
      </c>
      <c r="O1786" s="771"/>
    </row>
    <row r="1787" spans="1:15" s="772" customFormat="1" ht="18" customHeight="1" x14ac:dyDescent="0.25">
      <c r="A1787" s="712" t="s">
        <v>305</v>
      </c>
      <c r="B1787" s="713">
        <v>41710</v>
      </c>
      <c r="C1787" s="714" t="s">
        <v>3283</v>
      </c>
      <c r="D1787" s="712" t="s">
        <v>52</v>
      </c>
      <c r="E1787" s="715">
        <v>10180996</v>
      </c>
      <c r="F1787" s="712">
        <v>25157745</v>
      </c>
      <c r="G1787" s="712">
        <v>2704005</v>
      </c>
      <c r="H1787" s="120" t="str">
        <f>IF(G1787="","",VLOOKUP(G1787,ARANCEL!$B$5:$D$121,2,FALSE))</f>
        <v>PROVISORIO</v>
      </c>
      <c r="I1787" s="121" t="s">
        <v>317</v>
      </c>
      <c r="J1787" s="119">
        <v>1</v>
      </c>
      <c r="K1787" s="122">
        <f>IF(G1787="","",VLOOKUP(G1787,ARANCEL!$B$5:$D$121,3,FALSE)*J1787)</f>
        <v>3250</v>
      </c>
      <c r="L1787" s="1229" t="s">
        <v>3058</v>
      </c>
      <c r="M1787" s="1229">
        <v>4500225620</v>
      </c>
      <c r="N1787" s="1229">
        <v>8905</v>
      </c>
      <c r="O1787" s="771"/>
    </row>
    <row r="1788" spans="1:15" s="756" customFormat="1" ht="18" customHeight="1" x14ac:dyDescent="0.25">
      <c r="A1788" s="712" t="s">
        <v>305</v>
      </c>
      <c r="B1788" s="713">
        <v>41716</v>
      </c>
      <c r="C1788" s="714" t="s">
        <v>3283</v>
      </c>
      <c r="D1788" s="712" t="s">
        <v>52</v>
      </c>
      <c r="E1788" s="715">
        <v>10181680</v>
      </c>
      <c r="F1788" s="712">
        <v>25157745</v>
      </c>
      <c r="G1788" s="712">
        <v>2704003</v>
      </c>
      <c r="H1788" s="120" t="str">
        <f>IF(G1788="","",VLOOKUP(G1788,ARANCEL!$B$5:$D$121,2,FALSE))</f>
        <v xml:space="preserve">CORONA PERIFERICA CON PERNO MUÑON COLADO </v>
      </c>
      <c r="I1788" s="121" t="s">
        <v>317</v>
      </c>
      <c r="J1788" s="119">
        <v>1</v>
      </c>
      <c r="K1788" s="122">
        <f>IF(G1788="","",VLOOKUP(G1788,ARANCEL!$B$5:$D$121,3,FALSE)*J1788)</f>
        <v>32612</v>
      </c>
      <c r="L1788" s="1229" t="s">
        <v>3058</v>
      </c>
      <c r="M1788" s="1229">
        <v>4500225618</v>
      </c>
      <c r="N1788" s="1229">
        <v>8902</v>
      </c>
      <c r="O1788" s="755"/>
    </row>
    <row r="1789" spans="1:15" s="774" customFormat="1" ht="18" customHeight="1" x14ac:dyDescent="0.25">
      <c r="A1789" s="712" t="s">
        <v>305</v>
      </c>
      <c r="B1789" s="713">
        <v>41723</v>
      </c>
      <c r="C1789" s="714" t="s">
        <v>3592</v>
      </c>
      <c r="D1789" s="712" t="s">
        <v>720</v>
      </c>
      <c r="E1789" s="715">
        <v>10184129</v>
      </c>
      <c r="F1789" s="712">
        <v>25422869</v>
      </c>
      <c r="G1789" s="712">
        <v>2704005</v>
      </c>
      <c r="H1789" s="120" t="str">
        <f>IF(G1789="","",VLOOKUP(G1789,ARANCEL!$B$5:$D$121,2,FALSE))</f>
        <v>PROVISORIO</v>
      </c>
      <c r="I1789" s="121" t="s">
        <v>326</v>
      </c>
      <c r="J1789" s="119">
        <v>1</v>
      </c>
      <c r="K1789" s="122">
        <f>IF(G1789="","",VLOOKUP(G1789,ARANCEL!$B$5:$D$121,3,FALSE)*J1789)</f>
        <v>3250</v>
      </c>
      <c r="L1789" s="1229" t="s">
        <v>3058</v>
      </c>
      <c r="M1789" s="1229">
        <v>4500225621</v>
      </c>
      <c r="N1789" s="1229">
        <v>8906</v>
      </c>
      <c r="O1789" s="773"/>
    </row>
    <row r="1790" spans="1:15" s="752" customFormat="1" ht="18" customHeight="1" x14ac:dyDescent="0.25">
      <c r="A1790" s="119" t="s">
        <v>305</v>
      </c>
      <c r="B1790" s="159">
        <v>41751</v>
      </c>
      <c r="C1790" s="118" t="s">
        <v>3592</v>
      </c>
      <c r="D1790" s="119" t="s">
        <v>720</v>
      </c>
      <c r="E1790" s="162">
        <v>10190514</v>
      </c>
      <c r="F1790" s="119">
        <v>25422869</v>
      </c>
      <c r="G1790" s="119">
        <v>2704003</v>
      </c>
      <c r="H1790" s="120" t="str">
        <f>IF(G1790="","",VLOOKUP(G1790,ARANCEL!$B$5:$D$121,2,FALSE))</f>
        <v xml:space="preserve">CORONA PERIFERICA CON PERNO MUÑON COLADO </v>
      </c>
      <c r="I1790" s="121" t="s">
        <v>326</v>
      </c>
      <c r="J1790" s="119">
        <v>1</v>
      </c>
      <c r="K1790" s="122">
        <f>IF(G1790="","",VLOOKUP(G1790,ARANCEL!$B$5:$D$121,3,FALSE)*J1790)</f>
        <v>32612</v>
      </c>
      <c r="L1790" s="1229" t="s">
        <v>4612</v>
      </c>
      <c r="M1790" s="1229">
        <v>4500229948</v>
      </c>
      <c r="N1790" s="1229">
        <v>9172</v>
      </c>
      <c r="O1790" s="751"/>
    </row>
    <row r="1791" spans="1:15" s="760" customFormat="1" ht="17.25" customHeight="1" x14ac:dyDescent="0.25">
      <c r="A1791" s="119" t="s">
        <v>305</v>
      </c>
      <c r="B1791" s="159">
        <v>41653</v>
      </c>
      <c r="C1791" s="118" t="s">
        <v>964</v>
      </c>
      <c r="D1791" s="119" t="s">
        <v>50</v>
      </c>
      <c r="E1791" s="162">
        <v>10169373</v>
      </c>
      <c r="F1791" s="119">
        <v>24632058</v>
      </c>
      <c r="G1791" s="119">
        <v>2704005</v>
      </c>
      <c r="H1791" s="120" t="str">
        <f>IF(G1791="","",VLOOKUP(G1791,ARANCEL!$B$5:$D$121,2,FALSE))</f>
        <v>PROVISORIO</v>
      </c>
      <c r="I1791" s="121" t="s">
        <v>1312</v>
      </c>
      <c r="J1791" s="119">
        <v>5</v>
      </c>
      <c r="K1791" s="122">
        <f>IF(G1791="","",VLOOKUP(G1791,ARANCEL!$B$5:$D$121,3,FALSE)*J1791)</f>
        <v>16250</v>
      </c>
      <c r="L1791" s="1229" t="s">
        <v>2842</v>
      </c>
      <c r="M1791" s="1229">
        <v>4500216187</v>
      </c>
      <c r="N1791" s="1229">
        <v>8382</v>
      </c>
      <c r="O1791" s="759"/>
    </row>
    <row r="1792" spans="1:15" s="752" customFormat="1" ht="17.25" customHeight="1" x14ac:dyDescent="0.25">
      <c r="A1792" s="119" t="s">
        <v>305</v>
      </c>
      <c r="B1792" s="159">
        <v>41677</v>
      </c>
      <c r="C1792" s="118" t="s">
        <v>2708</v>
      </c>
      <c r="D1792" s="119" t="s">
        <v>50</v>
      </c>
      <c r="E1792" s="162">
        <v>10173133</v>
      </c>
      <c r="F1792" s="119">
        <v>24632058</v>
      </c>
      <c r="G1792" s="119">
        <v>2704012</v>
      </c>
      <c r="H1792" s="120" t="str">
        <f>IF(G1792="","",VLOOKUP(G1792,ARANCEL!$B$5:$D$121,2,FALSE))</f>
        <v xml:space="preserve">INTERMEDIARIO O PONTICO </v>
      </c>
      <c r="I1792" s="121" t="s">
        <v>754</v>
      </c>
      <c r="J1792" s="119">
        <v>2</v>
      </c>
      <c r="K1792" s="122">
        <f>IF(G1792="","",VLOOKUP(G1792,ARANCEL!$B$5:$D$121,3,FALSE)*J1792)</f>
        <v>50244</v>
      </c>
      <c r="L1792" s="1229" t="s">
        <v>3438</v>
      </c>
      <c r="M1792" s="1229">
        <v>4500220761</v>
      </c>
      <c r="N1792" s="1229">
        <v>8606</v>
      </c>
      <c r="O1792" s="751"/>
    </row>
    <row r="1793" spans="1:15" s="774" customFormat="1" ht="18" customHeight="1" x14ac:dyDescent="0.25">
      <c r="A1793" s="712" t="s">
        <v>305</v>
      </c>
      <c r="B1793" s="713">
        <v>41677</v>
      </c>
      <c r="C1793" s="714" t="s">
        <v>2708</v>
      </c>
      <c r="D1793" s="712" t="s">
        <v>50</v>
      </c>
      <c r="E1793" s="715">
        <v>10173133</v>
      </c>
      <c r="F1793" s="712">
        <v>24632058</v>
      </c>
      <c r="G1793" s="712">
        <v>2704008</v>
      </c>
      <c r="H1793" s="120" t="str">
        <f>IF(G1793="","",VLOOKUP(G1793,ARANCEL!$B$5:$D$121,2,FALSE))</f>
        <v>PILAR, INSERCION O PUNTO DE APOYO CON PERNO MUÑON</v>
      </c>
      <c r="I1793" s="121" t="s">
        <v>1442</v>
      </c>
      <c r="J1793" s="119">
        <v>3</v>
      </c>
      <c r="K1793" s="122">
        <f>IF(G1793="","",VLOOKUP(G1793,ARANCEL!$B$5:$D$121,3,FALSE)*J1793)</f>
        <v>97836</v>
      </c>
      <c r="L1793" s="1229" t="s">
        <v>3438</v>
      </c>
      <c r="M1793" s="1229">
        <v>4500220761</v>
      </c>
      <c r="N1793" s="1229">
        <v>8606</v>
      </c>
      <c r="O1793" s="773"/>
    </row>
    <row r="1794" spans="1:15" s="774" customFormat="1" ht="18" customHeight="1" x14ac:dyDescent="0.25">
      <c r="A1794" s="712" t="s">
        <v>305</v>
      </c>
      <c r="B1794" s="713">
        <v>41647</v>
      </c>
      <c r="C1794" s="714" t="s">
        <v>1002</v>
      </c>
      <c r="D1794" s="712" t="s">
        <v>53</v>
      </c>
      <c r="E1794" s="715">
        <v>10168992</v>
      </c>
      <c r="F1794" s="712">
        <v>22395162</v>
      </c>
      <c r="G1794" s="712">
        <v>2705003</v>
      </c>
      <c r="H1794" s="120" t="str">
        <f>IF(G1794="","",VLOOKUP(G1794,ARANCEL!$B$5:$D$121,2,FALSE))</f>
        <v>INCRUSTACION ESTETICA (ART-GLASS O CERAMICA)</v>
      </c>
      <c r="I1794" s="121" t="s">
        <v>316</v>
      </c>
      <c r="J1794" s="119">
        <v>1</v>
      </c>
      <c r="K1794" s="122">
        <f>IF(G1794="","",VLOOKUP(G1794,ARANCEL!$B$5:$D$121,3,FALSE)*J1794)</f>
        <v>15676</v>
      </c>
      <c r="L1794" s="1229" t="s">
        <v>2842</v>
      </c>
      <c r="M1794" s="1229">
        <v>4500216185</v>
      </c>
      <c r="N1794" s="1229">
        <v>8379</v>
      </c>
      <c r="O1794" s="773"/>
    </row>
    <row r="1795" spans="1:15" s="774" customFormat="1" ht="18" customHeight="1" x14ac:dyDescent="0.25">
      <c r="A1795" s="712" t="s">
        <v>305</v>
      </c>
      <c r="B1795" s="713">
        <v>41673</v>
      </c>
      <c r="C1795" s="714" t="s">
        <v>1066</v>
      </c>
      <c r="D1795" s="712" t="s">
        <v>58</v>
      </c>
      <c r="E1795" s="715">
        <v>10171378</v>
      </c>
      <c r="F1795" s="712">
        <v>24861396</v>
      </c>
      <c r="G1795" s="712">
        <v>2705003</v>
      </c>
      <c r="H1795" s="120" t="str">
        <f>IF(G1795="","",VLOOKUP(G1795,ARANCEL!$B$5:$D$121,2,FALSE))</f>
        <v>INCRUSTACION ESTETICA (ART-GLASS O CERAMICA)</v>
      </c>
      <c r="I1795" s="121" t="s">
        <v>335</v>
      </c>
      <c r="J1795" s="119">
        <v>1</v>
      </c>
      <c r="K1795" s="122">
        <f>IF(G1795="","",VLOOKUP(G1795,ARANCEL!$B$5:$D$121,3,FALSE)*J1795)</f>
        <v>15676</v>
      </c>
      <c r="L1795" s="1229" t="s">
        <v>2842</v>
      </c>
      <c r="M1795" s="1229">
        <v>4500216198</v>
      </c>
      <c r="N1795" s="1229">
        <v>8386</v>
      </c>
      <c r="O1795" s="773"/>
    </row>
    <row r="1796" spans="1:15" s="774" customFormat="1" ht="18" customHeight="1" x14ac:dyDescent="0.25">
      <c r="A1796" s="712" t="s">
        <v>313</v>
      </c>
      <c r="B1796" s="719">
        <v>42030</v>
      </c>
      <c r="C1796" s="714" t="s">
        <v>1066</v>
      </c>
      <c r="D1796" s="712" t="s">
        <v>54</v>
      </c>
      <c r="E1796" s="715">
        <v>10313073</v>
      </c>
      <c r="F1796" s="712">
        <v>30561798</v>
      </c>
      <c r="G1796" s="712">
        <v>2704005</v>
      </c>
      <c r="H1796" s="120" t="str">
        <f>IF(G1796="","",VLOOKUP(G1796,ARANCEL!$B$5:$D$121,2,FALSE))</f>
        <v>PROVISORIO</v>
      </c>
      <c r="I1796" s="121"/>
      <c r="J1796" s="169">
        <v>5</v>
      </c>
      <c r="K1796" s="122">
        <f>IF(G1796="","",VLOOKUP(G1796,ARANCEL!$B$5:$D$121,3,FALSE)*J1796)</f>
        <v>16250</v>
      </c>
      <c r="L1796" s="1235" t="str">
        <f>IF(E1796="","","IMPAGO")</f>
        <v>IMPAGO</v>
      </c>
      <c r="M1796" s="1235" t="str">
        <f>IF(L1796="IMPAGO","SIN O.C.","")</f>
        <v>SIN O.C.</v>
      </c>
      <c r="N1796" s="1235" t="str">
        <f>IF(L1796="IMPAGO","SIN FACT.","")</f>
        <v>SIN FACT.</v>
      </c>
      <c r="O1796" s="773"/>
    </row>
    <row r="1797" spans="1:15" s="774" customFormat="1" ht="18" customHeight="1" x14ac:dyDescent="0.25">
      <c r="A1797" s="712" t="s">
        <v>305</v>
      </c>
      <c r="B1797" s="713">
        <v>41803</v>
      </c>
      <c r="C1797" s="714" t="s">
        <v>1689</v>
      </c>
      <c r="D1797" s="712" t="s">
        <v>55</v>
      </c>
      <c r="E1797" s="715">
        <v>10210663</v>
      </c>
      <c r="F1797" s="712">
        <v>26813874</v>
      </c>
      <c r="G1797" s="712">
        <v>2705003</v>
      </c>
      <c r="H1797" s="120" t="str">
        <f>IF(G1797="","",VLOOKUP(G1797,ARANCEL!$B$5:$D$121,2,FALSE))</f>
        <v>INCRUSTACION ESTETICA (ART-GLASS O CERAMICA)</v>
      </c>
      <c r="I1797" s="121" t="s">
        <v>312</v>
      </c>
      <c r="J1797" s="119">
        <v>1</v>
      </c>
      <c r="K1797" s="122">
        <f>IF(G1797="","",VLOOKUP(G1797,ARANCEL!$B$5:$D$121,3,FALSE)*J1797)</f>
        <v>15676</v>
      </c>
      <c r="L1797" s="1229" t="s">
        <v>5742</v>
      </c>
      <c r="M1797" s="1229">
        <v>4500239309</v>
      </c>
      <c r="N1797" s="1229" t="s">
        <v>5749</v>
      </c>
      <c r="O1797" s="773"/>
    </row>
    <row r="1798" spans="1:15" s="774" customFormat="1" ht="18" customHeight="1" x14ac:dyDescent="0.25">
      <c r="A1798" s="712" t="s">
        <v>305</v>
      </c>
      <c r="B1798" s="713">
        <v>41862</v>
      </c>
      <c r="C1798" s="714" t="s">
        <v>1689</v>
      </c>
      <c r="D1798" s="712" t="s">
        <v>55</v>
      </c>
      <c r="E1798" s="715">
        <v>10239733</v>
      </c>
      <c r="F1798" s="712">
        <v>27011417</v>
      </c>
      <c r="G1798" s="712">
        <v>2705003</v>
      </c>
      <c r="H1798" s="120" t="str">
        <f>IF(G1798="","",VLOOKUP(G1798,ARANCEL!$B$5:$D$121,2,FALSE))</f>
        <v>INCRUSTACION ESTETICA (ART-GLASS O CERAMICA)</v>
      </c>
      <c r="I1798" s="121" t="s">
        <v>308</v>
      </c>
      <c r="J1798" s="119">
        <v>1</v>
      </c>
      <c r="K1798" s="122">
        <f>IF(G1798="","",VLOOKUP(G1798,ARANCEL!$B$5:$D$121,3,FALSE)*J1798)</f>
        <v>15676</v>
      </c>
      <c r="L1798" s="1229" t="s">
        <v>6905</v>
      </c>
      <c r="M1798" s="1229">
        <v>4500249664</v>
      </c>
      <c r="N1798" s="1229" t="s">
        <v>7114</v>
      </c>
      <c r="O1798" s="773"/>
    </row>
    <row r="1799" spans="1:15" s="774" customFormat="1" ht="18" customHeight="1" x14ac:dyDescent="0.25">
      <c r="A1799" s="712" t="s">
        <v>305</v>
      </c>
      <c r="B1799" s="713">
        <v>41845</v>
      </c>
      <c r="C1799" s="714" t="s">
        <v>6019</v>
      </c>
      <c r="D1799" s="712" t="s">
        <v>54</v>
      </c>
      <c r="E1799" s="715">
        <v>10232873</v>
      </c>
      <c r="F1799" s="712">
        <v>25865708</v>
      </c>
      <c r="G1799" s="712">
        <v>2708011</v>
      </c>
      <c r="H1799" s="120" t="str">
        <f>IF(G1799="","",VLOOKUP(G1799,ARANCEL!$B$5:$D$121,2,FALSE))</f>
        <v xml:space="preserve">MODELO DE ESTUDIO </v>
      </c>
      <c r="I1799" s="121" t="s">
        <v>347</v>
      </c>
      <c r="J1799" s="119">
        <v>2</v>
      </c>
      <c r="K1799" s="122">
        <f>IF(G1799="","",VLOOKUP(G1799,ARANCEL!$B$5:$D$121,3,FALSE)*J1799)</f>
        <v>3014</v>
      </c>
      <c r="L1799" s="1229" t="s">
        <v>6017</v>
      </c>
      <c r="M1799" s="1229">
        <v>4500245416</v>
      </c>
      <c r="N1799" s="1229">
        <v>9805</v>
      </c>
      <c r="O1799" s="773"/>
    </row>
    <row r="1800" spans="1:15" s="781" customFormat="1" ht="18" customHeight="1" x14ac:dyDescent="0.25">
      <c r="A1800" s="712" t="s">
        <v>305</v>
      </c>
      <c r="B1800" s="713">
        <v>41941</v>
      </c>
      <c r="C1800" s="714" t="s">
        <v>7920</v>
      </c>
      <c r="D1800" s="712" t="s">
        <v>54</v>
      </c>
      <c r="E1800" s="715">
        <v>10271878</v>
      </c>
      <c r="F1800" s="712">
        <v>26475294</v>
      </c>
      <c r="G1800" s="712">
        <v>2702048</v>
      </c>
      <c r="H1800" s="120" t="str">
        <f>IF(G1800="","",VLOOKUP(G1800,ARANCEL!$B$5:$D$121,2,FALSE))</f>
        <v xml:space="preserve">SERVICIO LAB. IMPLANTE CORONA CEMENTADA/ATORNILLADA </v>
      </c>
      <c r="I1800" s="121" t="s">
        <v>317</v>
      </c>
      <c r="J1800" s="119">
        <v>1</v>
      </c>
      <c r="K1800" s="122">
        <f>IF(G1800="","",VLOOKUP(G1800,ARANCEL!$B$5:$D$121,3,FALSE)*J1800)</f>
        <v>43857</v>
      </c>
      <c r="L1800" s="1229" t="s">
        <v>8279</v>
      </c>
      <c r="M1800" s="1229">
        <v>4500259624</v>
      </c>
      <c r="N1800" s="1229" t="s">
        <v>8292</v>
      </c>
      <c r="O1800" s="780"/>
    </row>
    <row r="1801" spans="1:15" s="781" customFormat="1" ht="18" customHeight="1" x14ac:dyDescent="0.25">
      <c r="A1801" s="712" t="s">
        <v>305</v>
      </c>
      <c r="B1801" s="713">
        <v>41745</v>
      </c>
      <c r="C1801" s="714" t="s">
        <v>862</v>
      </c>
      <c r="D1801" s="712" t="s">
        <v>54</v>
      </c>
      <c r="E1801" s="715">
        <v>10188792</v>
      </c>
      <c r="F1801" s="712">
        <v>24195264</v>
      </c>
      <c r="G1801" s="712">
        <v>2702048</v>
      </c>
      <c r="H1801" s="120" t="str">
        <f>IF(G1801="","",VLOOKUP(G1801,ARANCEL!$B$5:$D$121,2,FALSE))</f>
        <v xml:space="preserve">SERVICIO LAB. IMPLANTE CORONA CEMENTADA/ATORNILLADA </v>
      </c>
      <c r="I1801" s="121" t="s">
        <v>309</v>
      </c>
      <c r="J1801" s="119">
        <v>1</v>
      </c>
      <c r="K1801" s="122">
        <f>IF(G1801="","",VLOOKUP(G1801,ARANCEL!$B$5:$D$121,3,FALSE)*J1801)</f>
        <v>43857</v>
      </c>
      <c r="L1801" s="1229" t="s">
        <v>6905</v>
      </c>
      <c r="M1801" s="1229">
        <v>4500247644</v>
      </c>
      <c r="N1801" s="1229" t="s">
        <v>7159</v>
      </c>
      <c r="O1801" s="780"/>
    </row>
    <row r="1802" spans="1:15" s="781" customFormat="1" ht="18" customHeight="1" x14ac:dyDescent="0.25">
      <c r="A1802" s="712" t="s">
        <v>305</v>
      </c>
      <c r="B1802" s="713">
        <v>41785</v>
      </c>
      <c r="C1802" s="714" t="s">
        <v>862</v>
      </c>
      <c r="D1802" s="712" t="s">
        <v>54</v>
      </c>
      <c r="E1802" s="715">
        <v>10201920</v>
      </c>
      <c r="F1802" s="712">
        <v>26475294</v>
      </c>
      <c r="G1802" s="712">
        <v>2704005</v>
      </c>
      <c r="H1802" s="120" t="str">
        <f>IF(G1802="","",VLOOKUP(G1802,ARANCEL!$B$5:$D$121,2,FALSE))</f>
        <v>PROVISORIO</v>
      </c>
      <c r="I1802" s="121" t="s">
        <v>317</v>
      </c>
      <c r="J1802" s="119">
        <v>1</v>
      </c>
      <c r="K1802" s="122">
        <f>IF(G1802="","",VLOOKUP(G1802,ARANCEL!$B$5:$D$121,3,FALSE)*J1802)</f>
        <v>3250</v>
      </c>
      <c r="L1802" s="1229" t="s">
        <v>5292</v>
      </c>
      <c r="M1802" s="1229">
        <v>4500235330</v>
      </c>
      <c r="N1802" s="1229">
        <v>9391</v>
      </c>
      <c r="O1802" s="780"/>
    </row>
    <row r="1803" spans="1:15" s="781" customFormat="1" ht="18" customHeight="1" x14ac:dyDescent="0.25">
      <c r="A1803" s="712" t="s">
        <v>305</v>
      </c>
      <c r="B1803" s="713">
        <v>41796</v>
      </c>
      <c r="C1803" s="714" t="s">
        <v>4981</v>
      </c>
      <c r="D1803" s="712" t="s">
        <v>65</v>
      </c>
      <c r="E1803" s="715">
        <v>10207578</v>
      </c>
      <c r="F1803" s="712">
        <v>26738416</v>
      </c>
      <c r="G1803" s="712">
        <v>2708011</v>
      </c>
      <c r="H1803" s="120" t="str">
        <f>IF(G1803="","",VLOOKUP(G1803,ARANCEL!$B$5:$D$121,2,FALSE))</f>
        <v xml:space="preserve">MODELO DE ESTUDIO </v>
      </c>
      <c r="I1803" s="121" t="s">
        <v>347</v>
      </c>
      <c r="J1803" s="119">
        <v>2</v>
      </c>
      <c r="K1803" s="122">
        <f>IF(G1803="","",VLOOKUP(G1803,ARANCEL!$B$5:$D$121,3,FALSE)*J1803)</f>
        <v>3014</v>
      </c>
      <c r="L1803" s="1229" t="s">
        <v>5742</v>
      </c>
      <c r="M1803" s="1229">
        <v>4500239302</v>
      </c>
      <c r="N1803" s="1229" t="s">
        <v>5748</v>
      </c>
      <c r="O1803" s="780"/>
    </row>
    <row r="1804" spans="1:15" s="781" customFormat="1" ht="18" customHeight="1" x14ac:dyDescent="0.25">
      <c r="A1804" s="712" t="s">
        <v>305</v>
      </c>
      <c r="B1804" s="713">
        <v>41646</v>
      </c>
      <c r="C1804" s="714" t="s">
        <v>861</v>
      </c>
      <c r="D1804" s="712" t="s">
        <v>58</v>
      </c>
      <c r="E1804" s="715">
        <v>10168665</v>
      </c>
      <c r="F1804" s="712">
        <v>24497383</v>
      </c>
      <c r="G1804" s="712">
        <v>2705003</v>
      </c>
      <c r="H1804" s="120" t="str">
        <f>IF(G1804="","",VLOOKUP(G1804,ARANCEL!$B$5:$D$121,2,FALSE))</f>
        <v>INCRUSTACION ESTETICA (ART-GLASS O CERAMICA)</v>
      </c>
      <c r="I1804" s="121" t="s">
        <v>308</v>
      </c>
      <c r="J1804" s="119">
        <v>1</v>
      </c>
      <c r="K1804" s="122">
        <f>IF(G1804="","",VLOOKUP(G1804,ARANCEL!$B$5:$D$121,3,FALSE)*J1804)</f>
        <v>15676</v>
      </c>
      <c r="L1804" s="1229" t="s">
        <v>2842</v>
      </c>
      <c r="M1804" s="1229">
        <v>4500216184</v>
      </c>
      <c r="N1804" s="1229">
        <v>8378</v>
      </c>
      <c r="O1804" s="780"/>
    </row>
    <row r="1805" spans="1:15" s="790" customFormat="1" ht="18" customHeight="1" x14ac:dyDescent="0.25">
      <c r="A1805" s="712" t="s">
        <v>305</v>
      </c>
      <c r="B1805" s="713">
        <v>41918</v>
      </c>
      <c r="C1805" s="714" t="s">
        <v>7435</v>
      </c>
      <c r="D1805" s="712" t="s">
        <v>804</v>
      </c>
      <c r="E1805" s="715">
        <v>10260374</v>
      </c>
      <c r="F1805" s="712">
        <v>28441975</v>
      </c>
      <c r="G1805" s="712">
        <v>2705003</v>
      </c>
      <c r="H1805" s="120" t="str">
        <f>IF(G1805="","",VLOOKUP(G1805,ARANCEL!$B$5:$D$121,2,FALSE))</f>
        <v>INCRUSTACION ESTETICA (ART-GLASS O CERAMICA)</v>
      </c>
      <c r="I1805" s="121" t="s">
        <v>324</v>
      </c>
      <c r="J1805" s="119">
        <v>1</v>
      </c>
      <c r="K1805" s="122">
        <f>IF(G1805="","",VLOOKUP(G1805,ARANCEL!$B$5:$D$121,3,FALSE)*J1805)</f>
        <v>15676</v>
      </c>
      <c r="L1805" s="1229" t="s">
        <v>8279</v>
      </c>
      <c r="M1805" s="1229">
        <v>4500257377</v>
      </c>
      <c r="N1805" s="1229" t="s">
        <v>8280</v>
      </c>
      <c r="O1805" s="789"/>
    </row>
    <row r="1806" spans="1:15" s="790" customFormat="1" ht="18" customHeight="1" x14ac:dyDescent="0.25">
      <c r="A1806" s="712" t="s">
        <v>305</v>
      </c>
      <c r="B1806" s="713">
        <v>41936</v>
      </c>
      <c r="C1806" s="714" t="s">
        <v>7435</v>
      </c>
      <c r="D1806" s="712" t="s">
        <v>804</v>
      </c>
      <c r="E1806" s="715">
        <v>10269615</v>
      </c>
      <c r="F1806" s="712">
        <v>28441975</v>
      </c>
      <c r="G1806" s="712">
        <v>2705003</v>
      </c>
      <c r="H1806" s="120" t="str">
        <f>IF(G1806="","",VLOOKUP(G1806,ARANCEL!$B$5:$D$121,2,FALSE))</f>
        <v>INCRUSTACION ESTETICA (ART-GLASS O CERAMICA)</v>
      </c>
      <c r="I1806" s="121" t="s">
        <v>324</v>
      </c>
      <c r="J1806" s="119">
        <v>1</v>
      </c>
      <c r="K1806" s="122">
        <f>IF(G1806="","",VLOOKUP(G1806,ARANCEL!$B$5:$D$121,3,FALSE)*J1806)</f>
        <v>15676</v>
      </c>
      <c r="L1806" s="1229" t="s">
        <v>8279</v>
      </c>
      <c r="M1806" s="1229">
        <v>4500259624</v>
      </c>
      <c r="N1806" s="1229" t="s">
        <v>8292</v>
      </c>
      <c r="O1806" s="789"/>
    </row>
    <row r="1807" spans="1:15" s="781" customFormat="1" ht="18" customHeight="1" x14ac:dyDescent="0.25">
      <c r="A1807" s="712" t="s">
        <v>305</v>
      </c>
      <c r="B1807" s="713">
        <v>41977</v>
      </c>
      <c r="C1807" s="714" t="s">
        <v>8705</v>
      </c>
      <c r="D1807" s="712" t="s">
        <v>727</v>
      </c>
      <c r="E1807" s="715">
        <v>10291196</v>
      </c>
      <c r="F1807" s="712">
        <v>29847136</v>
      </c>
      <c r="G1807" s="712">
        <v>2705003</v>
      </c>
      <c r="H1807" s="120" t="str">
        <f>IF(G1807="","",VLOOKUP(G1807,ARANCEL!$B$5:$D$121,2,FALSE))</f>
        <v>INCRUSTACION ESTETICA (ART-GLASS O CERAMICA)</v>
      </c>
      <c r="I1807" s="121" t="s">
        <v>308</v>
      </c>
      <c r="J1807" s="119">
        <v>1</v>
      </c>
      <c r="K1807" s="122">
        <f>IF(G1807="","",VLOOKUP(G1807,ARANCEL!$B$5:$D$121,3,FALSE)*J1807)</f>
        <v>15676</v>
      </c>
      <c r="L1807" s="1349" t="s">
        <v>9431</v>
      </c>
      <c r="M1807" s="1349">
        <v>4500269103</v>
      </c>
      <c r="N1807" s="1349" t="s">
        <v>9457</v>
      </c>
      <c r="O1807" s="780"/>
    </row>
    <row r="1808" spans="1:15" s="790" customFormat="1" ht="18" customHeight="1" x14ac:dyDescent="0.25">
      <c r="A1808" s="606" t="s">
        <v>313</v>
      </c>
      <c r="B1808" s="615">
        <v>42032</v>
      </c>
      <c r="C1808" s="607" t="s">
        <v>9764</v>
      </c>
      <c r="D1808" s="606" t="s">
        <v>804</v>
      </c>
      <c r="E1808" s="608">
        <v>10313579</v>
      </c>
      <c r="F1808" s="606">
        <v>30452510</v>
      </c>
      <c r="G1808" s="606">
        <v>2705003</v>
      </c>
      <c r="H1808" s="120" t="str">
        <f>IF(G1808="","",VLOOKUP(G1808,ARANCEL!$B$5:$D$121,2,FALSE))</f>
        <v>INCRUSTACION ESTETICA (ART-GLASS O CERAMICA)</v>
      </c>
      <c r="I1808" s="121" t="s">
        <v>318</v>
      </c>
      <c r="J1808" s="119">
        <v>1</v>
      </c>
      <c r="K1808" s="122">
        <f>IF(G1808="","",VLOOKUP(G1808,ARANCEL!$B$5:$D$121,3,FALSE)*J1808)</f>
        <v>15676</v>
      </c>
      <c r="L1808" s="1235" t="str">
        <f>IF(E1808="","","IMPAGO")</f>
        <v>IMPAGO</v>
      </c>
      <c r="M1808" s="1235" t="str">
        <f>IF(L1808="IMPAGO","SIN O.C.","")</f>
        <v>SIN O.C.</v>
      </c>
      <c r="N1808" s="1235" t="str">
        <f>IF(L1808="IMPAGO","SIN FACT.","")</f>
        <v>SIN FACT.</v>
      </c>
      <c r="O1808" s="789"/>
    </row>
    <row r="1809" spans="1:15" s="790" customFormat="1" ht="18" customHeight="1" x14ac:dyDescent="0.25">
      <c r="A1809" s="712" t="s">
        <v>305</v>
      </c>
      <c r="B1809" s="713">
        <v>41657</v>
      </c>
      <c r="C1809" s="714" t="s">
        <v>725</v>
      </c>
      <c r="D1809" s="712" t="s">
        <v>54</v>
      </c>
      <c r="E1809" s="715">
        <v>10169913</v>
      </c>
      <c r="F1809" s="712">
        <v>24642780</v>
      </c>
      <c r="G1809" s="712">
        <v>2704005</v>
      </c>
      <c r="H1809" s="120" t="str">
        <f>IF(G1809="","",VLOOKUP(G1809,ARANCEL!$B$5:$D$121,2,FALSE))</f>
        <v>PROVISORIO</v>
      </c>
      <c r="I1809" s="121" t="s">
        <v>326</v>
      </c>
      <c r="J1809" s="119">
        <v>1</v>
      </c>
      <c r="K1809" s="122">
        <f>IF(G1809="","",VLOOKUP(G1809,ARANCEL!$B$5:$D$121,3,FALSE)*J1809)</f>
        <v>3250</v>
      </c>
      <c r="L1809" s="1229" t="s">
        <v>2842</v>
      </c>
      <c r="M1809" s="1229">
        <v>4500216188</v>
      </c>
      <c r="N1809" s="1229">
        <v>8383</v>
      </c>
      <c r="O1809" s="789"/>
    </row>
    <row r="1810" spans="1:15" s="790" customFormat="1" ht="18" customHeight="1" x14ac:dyDescent="0.25">
      <c r="A1810" s="712" t="s">
        <v>305</v>
      </c>
      <c r="B1810" s="1221">
        <v>41662</v>
      </c>
      <c r="C1810" s="714" t="s">
        <v>725</v>
      </c>
      <c r="D1810" s="712" t="s">
        <v>54</v>
      </c>
      <c r="E1810" s="715">
        <v>10170223</v>
      </c>
      <c r="F1810" s="712">
        <v>24642780</v>
      </c>
      <c r="G1810" s="712">
        <v>2704003</v>
      </c>
      <c r="H1810" s="120" t="str">
        <f>IF(G1810="","",VLOOKUP(G1810,ARANCEL!$B$5:$D$121,2,FALSE))</f>
        <v xml:space="preserve">CORONA PERIFERICA CON PERNO MUÑON COLADO </v>
      </c>
      <c r="I1810" s="121" t="s">
        <v>326</v>
      </c>
      <c r="J1810" s="119">
        <v>1</v>
      </c>
      <c r="K1810" s="122">
        <f>IF(G1810="","",VLOOKUP(G1810,ARANCEL!$B$5:$D$121,3,FALSE)*J1810)</f>
        <v>32612</v>
      </c>
      <c r="L1810" s="1229" t="s">
        <v>2842</v>
      </c>
      <c r="M1810" s="1229">
        <v>4500216189</v>
      </c>
      <c r="N1810" s="1229">
        <v>8384</v>
      </c>
      <c r="O1810" s="789"/>
    </row>
    <row r="1811" spans="1:15" s="790" customFormat="1" ht="18" customHeight="1" x14ac:dyDescent="0.25">
      <c r="A1811" s="712" t="s">
        <v>305</v>
      </c>
      <c r="B1811" s="713">
        <v>41880</v>
      </c>
      <c r="C1811" s="714" t="s">
        <v>6734</v>
      </c>
      <c r="D1811" s="712" t="s">
        <v>995</v>
      </c>
      <c r="E1811" s="715">
        <v>10249401</v>
      </c>
      <c r="F1811" s="712">
        <v>28113806</v>
      </c>
      <c r="G1811" s="712">
        <v>2704005</v>
      </c>
      <c r="H1811" s="120" t="str">
        <f>IF(G1811="","",VLOOKUP(G1811,ARANCEL!$B$5:$D$121,2,FALSE))</f>
        <v>PROVISORIO</v>
      </c>
      <c r="I1811" s="121" t="s">
        <v>809</v>
      </c>
      <c r="J1811" s="119">
        <v>1</v>
      </c>
      <c r="K1811" s="122">
        <f>IF(G1811="","",VLOOKUP(G1811,ARANCEL!$B$5:$D$121,3,FALSE)*J1811)</f>
        <v>3250</v>
      </c>
      <c r="L1811" s="1229" t="s">
        <v>6905</v>
      </c>
      <c r="M1811" s="1229">
        <v>4500251067</v>
      </c>
      <c r="N1811" s="1229" t="s">
        <v>7145</v>
      </c>
      <c r="O1811" s="789"/>
    </row>
    <row r="1812" spans="1:15" s="790" customFormat="1" ht="18" customHeight="1" x14ac:dyDescent="0.25">
      <c r="A1812" s="712" t="s">
        <v>313</v>
      </c>
      <c r="B1812" s="713">
        <v>41894</v>
      </c>
      <c r="C1812" s="714" t="s">
        <v>6734</v>
      </c>
      <c r="D1812" s="712" t="s">
        <v>995</v>
      </c>
      <c r="E1812" s="715">
        <v>10255584</v>
      </c>
      <c r="F1812" s="712">
        <v>28113806</v>
      </c>
      <c r="G1812" s="712">
        <v>2704003</v>
      </c>
      <c r="H1812" s="120" t="str">
        <f>IF(G1812="","",VLOOKUP(G1812,ARANCEL!$B$5:$D$121,2,FALSE))</f>
        <v xml:space="preserve">CORONA PERIFERICA CON PERNO MUÑON COLADO </v>
      </c>
      <c r="I1812" s="121"/>
      <c r="J1812" s="119">
        <v>1</v>
      </c>
      <c r="K1812" s="122">
        <f>IF(G1812="","",VLOOKUP(G1812,ARANCEL!$B$5:$D$121,3,FALSE)*J1812)</f>
        <v>32612</v>
      </c>
      <c r="L1812" s="1235" t="str">
        <f>IF(E1812="","","IMPAGO")</f>
        <v>IMPAGO</v>
      </c>
      <c r="M1812" s="1235" t="str">
        <f>IF(L1812="IMPAGO","SIN O.C.","")</f>
        <v>SIN O.C.</v>
      </c>
      <c r="N1812" s="1235" t="str">
        <f>IF(L1812="IMPAGO","SIN FACT.","")</f>
        <v>SIN FACT.</v>
      </c>
      <c r="O1812" s="789"/>
    </row>
    <row r="1813" spans="1:15" s="790" customFormat="1" ht="18" customHeight="1" x14ac:dyDescent="0.25">
      <c r="A1813" s="712" t="s">
        <v>305</v>
      </c>
      <c r="B1813" s="713">
        <v>41880</v>
      </c>
      <c r="C1813" s="714" t="s">
        <v>6737</v>
      </c>
      <c r="D1813" s="712" t="s">
        <v>54</v>
      </c>
      <c r="E1813" s="715">
        <v>10249881</v>
      </c>
      <c r="F1813" s="712">
        <v>28166076</v>
      </c>
      <c r="G1813" s="712">
        <v>2704005</v>
      </c>
      <c r="H1813" s="120" t="str">
        <f>IF(G1813="","",VLOOKUP(G1813,ARANCEL!$B$5:$D$121,2,FALSE))</f>
        <v>PROVISORIO</v>
      </c>
      <c r="I1813" s="121" t="s">
        <v>329</v>
      </c>
      <c r="J1813" s="119">
        <v>1</v>
      </c>
      <c r="K1813" s="122">
        <f>IF(G1813="","",VLOOKUP(G1813,ARANCEL!$B$5:$D$121,3,FALSE)*J1813)</f>
        <v>3250</v>
      </c>
      <c r="L1813" s="1229" t="s">
        <v>6905</v>
      </c>
      <c r="M1813" s="1229">
        <v>4500251067</v>
      </c>
      <c r="N1813" s="1229" t="s">
        <v>7145</v>
      </c>
      <c r="O1813" s="789"/>
    </row>
    <row r="1814" spans="1:15" s="790" customFormat="1" ht="18" customHeight="1" x14ac:dyDescent="0.25">
      <c r="A1814" s="712" t="s">
        <v>305</v>
      </c>
      <c r="B1814" s="713">
        <v>41906</v>
      </c>
      <c r="C1814" s="714" t="s">
        <v>6737</v>
      </c>
      <c r="D1814" s="712" t="s">
        <v>54</v>
      </c>
      <c r="E1814" s="715">
        <v>10257406</v>
      </c>
      <c r="F1814" s="712">
        <v>28166076</v>
      </c>
      <c r="G1814" s="712">
        <v>2704003</v>
      </c>
      <c r="H1814" s="120" t="str">
        <f>IF(G1814="","",VLOOKUP(G1814,ARANCEL!$B$5:$D$121,2,FALSE))</f>
        <v xml:space="preserve">CORONA PERIFERICA CON PERNO MUÑON COLADO </v>
      </c>
      <c r="I1814" s="121" t="s">
        <v>329</v>
      </c>
      <c r="J1814" s="119">
        <v>1</v>
      </c>
      <c r="K1814" s="122">
        <f>IF(G1814="","",VLOOKUP(G1814,ARANCEL!$B$5:$D$121,3,FALSE)*J1814)</f>
        <v>32612</v>
      </c>
      <c r="L1814" s="1229" t="s">
        <v>7548</v>
      </c>
      <c r="M1814" s="1229">
        <v>4500254511</v>
      </c>
      <c r="N1814" s="1229" t="s">
        <v>7555</v>
      </c>
      <c r="O1814" s="789"/>
    </row>
    <row r="1815" spans="1:15" s="793" customFormat="1" ht="18" customHeight="1" x14ac:dyDescent="0.25">
      <c r="A1815" s="712" t="s">
        <v>305</v>
      </c>
      <c r="B1815" s="713">
        <v>41767</v>
      </c>
      <c r="C1815" s="714" t="s">
        <v>1199</v>
      </c>
      <c r="D1815" s="712" t="s">
        <v>52</v>
      </c>
      <c r="E1815" s="715">
        <v>10194778</v>
      </c>
      <c r="F1815" s="712">
        <v>26218022</v>
      </c>
      <c r="G1815" s="712">
        <v>2705003</v>
      </c>
      <c r="H1815" s="120" t="str">
        <f>IF(G1815="","",VLOOKUP(G1815,ARANCEL!$B$5:$D$121,2,FALSE))</f>
        <v>INCRUSTACION ESTETICA (ART-GLASS O CERAMICA)</v>
      </c>
      <c r="I1815" s="121" t="s">
        <v>319</v>
      </c>
      <c r="J1815" s="119">
        <v>1</v>
      </c>
      <c r="K1815" s="122">
        <f>IF(G1815="","",VLOOKUP(G1815,ARANCEL!$B$5:$D$121,3,FALSE)*J1815)</f>
        <v>15676</v>
      </c>
      <c r="L1815" s="1229" t="s">
        <v>5292</v>
      </c>
      <c r="M1815" s="1229">
        <v>4500235340</v>
      </c>
      <c r="N1815" s="1229">
        <v>9394</v>
      </c>
      <c r="O1815" s="792"/>
    </row>
    <row r="1816" spans="1:15" s="793" customFormat="1" ht="18" customHeight="1" x14ac:dyDescent="0.25">
      <c r="A1816" s="712" t="s">
        <v>305</v>
      </c>
      <c r="B1816" s="713">
        <v>41883</v>
      </c>
      <c r="C1816" s="714" t="s">
        <v>6701</v>
      </c>
      <c r="D1816" s="712" t="s">
        <v>49</v>
      </c>
      <c r="E1816" s="715">
        <v>10249007</v>
      </c>
      <c r="F1816" s="712">
        <v>27510263</v>
      </c>
      <c r="G1816" s="712">
        <v>2705003</v>
      </c>
      <c r="H1816" s="120" t="str">
        <f>IF(G1816="","",VLOOKUP(G1816,ARANCEL!$B$5:$D$121,2,FALSE))</f>
        <v>INCRUSTACION ESTETICA (ART-GLASS O CERAMICA)</v>
      </c>
      <c r="I1816" s="121" t="s">
        <v>308</v>
      </c>
      <c r="J1816" s="119">
        <v>1</v>
      </c>
      <c r="K1816" s="122">
        <f>IF(G1816="","",VLOOKUP(G1816,ARANCEL!$B$5:$D$121,3,FALSE)*J1816)</f>
        <v>15676</v>
      </c>
      <c r="L1816" s="1229" t="s">
        <v>6905</v>
      </c>
      <c r="M1816" s="1229">
        <v>4500251067</v>
      </c>
      <c r="N1816" s="1229" t="s">
        <v>7145</v>
      </c>
      <c r="O1816" s="792"/>
    </row>
    <row r="1817" spans="1:15" s="793" customFormat="1" ht="18" customHeight="1" x14ac:dyDescent="0.25">
      <c r="A1817" s="712" t="s">
        <v>305</v>
      </c>
      <c r="B1817" s="713">
        <v>41794</v>
      </c>
      <c r="C1817" s="714" t="s">
        <v>4856</v>
      </c>
      <c r="D1817" s="712" t="s">
        <v>804</v>
      </c>
      <c r="E1817" s="715">
        <v>10204225</v>
      </c>
      <c r="F1817" s="712">
        <v>25822382</v>
      </c>
      <c r="G1817" s="712">
        <v>2705003</v>
      </c>
      <c r="H1817" s="120" t="str">
        <f>IF(G1817="","",VLOOKUP(G1817,ARANCEL!$B$5:$D$121,2,FALSE))</f>
        <v>INCRUSTACION ESTETICA (ART-GLASS O CERAMICA)</v>
      </c>
      <c r="I1817" s="121" t="s">
        <v>312</v>
      </c>
      <c r="J1817" s="119">
        <v>1</v>
      </c>
      <c r="K1817" s="122">
        <f>IF(G1817="","",VLOOKUP(G1817,ARANCEL!$B$5:$D$121,3,FALSE)*J1817)</f>
        <v>15676</v>
      </c>
      <c r="L1817" s="1229" t="s">
        <v>5292</v>
      </c>
      <c r="M1817" s="1229">
        <v>4500236749</v>
      </c>
      <c r="N1817" s="1229">
        <v>9459</v>
      </c>
      <c r="O1817" s="792"/>
    </row>
    <row r="1818" spans="1:15" s="793" customFormat="1" ht="18" customHeight="1" x14ac:dyDescent="0.25">
      <c r="A1818" s="712" t="s">
        <v>305</v>
      </c>
      <c r="B1818" s="713">
        <v>41772</v>
      </c>
      <c r="C1818" s="714" t="s">
        <v>4464</v>
      </c>
      <c r="D1818" s="712" t="s">
        <v>2193</v>
      </c>
      <c r="E1818" s="715">
        <v>10196279</v>
      </c>
      <c r="F1818" s="712">
        <v>26382778</v>
      </c>
      <c r="G1818" s="712">
        <v>2704005</v>
      </c>
      <c r="H1818" s="120" t="str">
        <f>IF(G1818="","",VLOOKUP(G1818,ARANCEL!$B$5:$D$121,2,FALSE))</f>
        <v>PROVISORIO</v>
      </c>
      <c r="I1818" s="121" t="s">
        <v>319</v>
      </c>
      <c r="J1818" s="119">
        <v>1</v>
      </c>
      <c r="K1818" s="122">
        <f>IF(G1818="","",VLOOKUP(G1818,ARANCEL!$B$5:$D$121,3,FALSE)*J1818)</f>
        <v>3250</v>
      </c>
      <c r="L1818" s="1229" t="s">
        <v>5292</v>
      </c>
      <c r="M1818" s="1229">
        <v>4500235340</v>
      </c>
      <c r="N1818" s="1229">
        <v>9394</v>
      </c>
      <c r="O1818" s="792"/>
    </row>
    <row r="1819" spans="1:15" s="793" customFormat="1" ht="18" customHeight="1" x14ac:dyDescent="0.25">
      <c r="A1819" s="712" t="s">
        <v>305</v>
      </c>
      <c r="B1819" s="713">
        <v>41800</v>
      </c>
      <c r="C1819" s="714" t="s">
        <v>4464</v>
      </c>
      <c r="D1819" s="712" t="s">
        <v>2193</v>
      </c>
      <c r="E1819" s="715">
        <v>10208235</v>
      </c>
      <c r="F1819" s="712">
        <v>26382778</v>
      </c>
      <c r="G1819" s="712">
        <v>2704003</v>
      </c>
      <c r="H1819" s="120" t="str">
        <f>IF(G1819="","",VLOOKUP(G1819,ARANCEL!$B$5:$D$121,2,FALSE))</f>
        <v xml:space="preserve">CORONA PERIFERICA CON PERNO MUÑON COLADO </v>
      </c>
      <c r="I1819" s="121" t="s">
        <v>321</v>
      </c>
      <c r="J1819" s="119">
        <v>1</v>
      </c>
      <c r="K1819" s="122">
        <f>IF(G1819="","",VLOOKUP(G1819,ARANCEL!$B$5:$D$121,3,FALSE)*J1819)</f>
        <v>32612</v>
      </c>
      <c r="L1819" s="1229" t="s">
        <v>5742</v>
      </c>
      <c r="M1819" s="1229">
        <v>4500239302</v>
      </c>
      <c r="N1819" s="1229" t="s">
        <v>5748</v>
      </c>
      <c r="O1819" s="792"/>
    </row>
    <row r="1820" spans="1:15" s="795" customFormat="1" ht="18" customHeight="1" x14ac:dyDescent="0.25">
      <c r="A1820" s="712" t="s">
        <v>305</v>
      </c>
      <c r="B1820" s="713">
        <v>41954</v>
      </c>
      <c r="C1820" s="714" t="s">
        <v>8099</v>
      </c>
      <c r="D1820" s="712" t="s">
        <v>58</v>
      </c>
      <c r="E1820" s="715">
        <v>10276116</v>
      </c>
      <c r="F1820" s="712">
        <v>28565214</v>
      </c>
      <c r="G1820" s="712">
        <v>2704018</v>
      </c>
      <c r="H1820" s="120" t="str">
        <f>IF(G1820="","",VLOOKUP(G1820,ARANCEL!$B$5:$D$121,2,FALSE))</f>
        <v>INLAY-ONLAY EMPRESS</v>
      </c>
      <c r="I1820" s="121" t="s">
        <v>312</v>
      </c>
      <c r="J1820" s="119">
        <v>1</v>
      </c>
      <c r="K1820" s="122">
        <f>IF(G1820="","",VLOOKUP(G1820,ARANCEL!$B$5:$D$121,3,FALSE)*J1820)</f>
        <v>43857</v>
      </c>
      <c r="L1820" s="1229" t="s">
        <v>8279</v>
      </c>
      <c r="M1820" s="1229">
        <v>4500260619</v>
      </c>
      <c r="N1820" s="1229" t="s">
        <v>8294</v>
      </c>
      <c r="O1820" s="794"/>
    </row>
    <row r="1821" spans="1:15" s="795" customFormat="1" ht="18" customHeight="1" x14ac:dyDescent="0.25">
      <c r="A1821" s="712" t="s">
        <v>305</v>
      </c>
      <c r="B1821" s="713">
        <v>41983</v>
      </c>
      <c r="C1821" s="714" t="s">
        <v>8099</v>
      </c>
      <c r="D1821" s="712" t="s">
        <v>58</v>
      </c>
      <c r="E1821" s="715">
        <v>10292208</v>
      </c>
      <c r="F1821" s="712">
        <v>28565214</v>
      </c>
      <c r="G1821" s="712">
        <v>2704018</v>
      </c>
      <c r="H1821" s="120" t="str">
        <f>IF(G1821="","",VLOOKUP(G1821,ARANCEL!$B$5:$D$121,2,FALSE))</f>
        <v>INLAY-ONLAY EMPRESS</v>
      </c>
      <c r="I1821" s="121" t="s">
        <v>326</v>
      </c>
      <c r="J1821" s="119">
        <v>1</v>
      </c>
      <c r="K1821" s="122">
        <f>IF(G1821="","",VLOOKUP(G1821,ARANCEL!$B$5:$D$121,3,FALSE)*J1821)</f>
        <v>43857</v>
      </c>
      <c r="L1821" s="1349" t="s">
        <v>9431</v>
      </c>
      <c r="M1821" s="1349">
        <v>4500269103</v>
      </c>
      <c r="N1821" s="1349" t="s">
        <v>9457</v>
      </c>
      <c r="O1821" s="794"/>
    </row>
    <row r="1822" spans="1:15" s="795" customFormat="1" ht="18" customHeight="1" x14ac:dyDescent="0.25">
      <c r="A1822" s="712" t="s">
        <v>305</v>
      </c>
      <c r="B1822" s="713">
        <v>41648</v>
      </c>
      <c r="C1822" s="714" t="s">
        <v>1000</v>
      </c>
      <c r="D1822" s="712" t="s">
        <v>73</v>
      </c>
      <c r="E1822" s="715">
        <v>10169192</v>
      </c>
      <c r="F1822" s="712">
        <v>24553124</v>
      </c>
      <c r="G1822" s="712">
        <v>2705003</v>
      </c>
      <c r="H1822" s="120" t="str">
        <f>IF(G1822="","",VLOOKUP(G1822,ARANCEL!$B$5:$D$121,2,FALSE))</f>
        <v>INCRUSTACION ESTETICA (ART-GLASS O CERAMICA)</v>
      </c>
      <c r="I1822" s="121" t="s">
        <v>318</v>
      </c>
      <c r="J1822" s="119">
        <v>1</v>
      </c>
      <c r="K1822" s="122">
        <f>IF(G1822="","",VLOOKUP(G1822,ARANCEL!$B$5:$D$121,3,FALSE)*J1822)</f>
        <v>15676</v>
      </c>
      <c r="L1822" s="1229" t="s">
        <v>2842</v>
      </c>
      <c r="M1822" s="1229">
        <v>4500216253</v>
      </c>
      <c r="N1822" s="1229">
        <v>8417</v>
      </c>
      <c r="O1822" s="794"/>
    </row>
    <row r="1823" spans="1:15" s="795" customFormat="1" ht="18" customHeight="1" x14ac:dyDescent="0.25">
      <c r="A1823" s="712" t="s">
        <v>305</v>
      </c>
      <c r="B1823" s="713">
        <v>41939</v>
      </c>
      <c r="C1823" s="714" t="s">
        <v>7851</v>
      </c>
      <c r="D1823" s="712" t="s">
        <v>86</v>
      </c>
      <c r="E1823" s="715">
        <v>10270331</v>
      </c>
      <c r="F1823" s="712">
        <v>28999321</v>
      </c>
      <c r="G1823" s="712">
        <v>2705003</v>
      </c>
      <c r="H1823" s="120" t="str">
        <f>IF(G1823="","",VLOOKUP(G1823,ARANCEL!$B$5:$D$121,2,FALSE))</f>
        <v>INCRUSTACION ESTETICA (ART-GLASS O CERAMICA)</v>
      </c>
      <c r="I1823" s="121" t="s">
        <v>324</v>
      </c>
      <c r="J1823" s="119">
        <v>1</v>
      </c>
      <c r="K1823" s="122">
        <f>IF(G1823="","",VLOOKUP(G1823,ARANCEL!$B$5:$D$121,3,FALSE)*J1823)</f>
        <v>15676</v>
      </c>
      <c r="L1823" s="1229" t="s">
        <v>8279</v>
      </c>
      <c r="M1823" s="1229">
        <v>4500259624</v>
      </c>
      <c r="N1823" s="1229" t="s">
        <v>8292</v>
      </c>
      <c r="O1823" s="794"/>
    </row>
    <row r="1824" spans="1:15" s="797" customFormat="1" ht="18" customHeight="1" x14ac:dyDescent="0.25">
      <c r="A1824" s="712" t="s">
        <v>305</v>
      </c>
      <c r="B1824" s="713">
        <v>41726</v>
      </c>
      <c r="C1824" s="714" t="s">
        <v>3613</v>
      </c>
      <c r="D1824" s="712" t="s">
        <v>944</v>
      </c>
      <c r="E1824" s="715">
        <v>10184453</v>
      </c>
      <c r="F1824" s="712">
        <v>24855847</v>
      </c>
      <c r="G1824" s="712">
        <v>2705003</v>
      </c>
      <c r="H1824" s="716" t="str">
        <f>IF(G1824="","",VLOOKUP(G1824,ARANCEL!$B$5:$D$121,2,FALSE))</f>
        <v>INCRUSTACION ESTETICA (ART-GLASS O CERAMICA)</v>
      </c>
      <c r="I1824" s="717" t="s">
        <v>316</v>
      </c>
      <c r="J1824" s="712">
        <v>1</v>
      </c>
      <c r="K1824" s="718">
        <f>IF(G1824="","",VLOOKUP(G1824,ARANCEL!$B$5:$D$121,3,FALSE)*J1824)</f>
        <v>15676</v>
      </c>
      <c r="L1824" s="1243" t="s">
        <v>3058</v>
      </c>
      <c r="M1824" s="1243">
        <v>4500225622</v>
      </c>
      <c r="N1824" s="1243">
        <v>8907</v>
      </c>
      <c r="O1824" s="796"/>
    </row>
    <row r="1825" spans="1:15" s="797" customFormat="1" ht="18" customHeight="1" x14ac:dyDescent="0.25">
      <c r="A1825" s="712" t="s">
        <v>305</v>
      </c>
      <c r="B1825" s="713">
        <v>41926</v>
      </c>
      <c r="C1825" s="714" t="s">
        <v>7606</v>
      </c>
      <c r="D1825" s="712" t="s">
        <v>58</v>
      </c>
      <c r="E1825" s="715">
        <v>10263804</v>
      </c>
      <c r="F1825" s="712">
        <v>28444627</v>
      </c>
      <c r="G1825" s="712">
        <v>2705003</v>
      </c>
      <c r="H1825" s="716" t="str">
        <f>IF(G1825="","",VLOOKUP(G1825,ARANCEL!$B$5:$D$121,2,FALSE))</f>
        <v>INCRUSTACION ESTETICA (ART-GLASS O CERAMICA)</v>
      </c>
      <c r="I1825" s="717" t="s">
        <v>322</v>
      </c>
      <c r="J1825" s="712">
        <v>1</v>
      </c>
      <c r="K1825" s="718">
        <f>IF(G1825="","",VLOOKUP(G1825,ARANCEL!$B$5:$D$121,3,FALSE)*J1825)</f>
        <v>15676</v>
      </c>
      <c r="L1825" s="1243" t="s">
        <v>8279</v>
      </c>
      <c r="M1825" s="1243">
        <v>4500257377</v>
      </c>
      <c r="N1825" s="1243" t="s">
        <v>8280</v>
      </c>
      <c r="O1825" s="796"/>
    </row>
    <row r="1826" spans="1:15" s="797" customFormat="1" ht="18" customHeight="1" x14ac:dyDescent="0.25">
      <c r="A1826" s="712" t="s">
        <v>305</v>
      </c>
      <c r="B1826" s="713">
        <v>41697</v>
      </c>
      <c r="C1826" s="714" t="s">
        <v>3044</v>
      </c>
      <c r="D1826" s="712" t="s">
        <v>723</v>
      </c>
      <c r="E1826" s="715">
        <v>10177671</v>
      </c>
      <c r="F1826" s="712">
        <v>25217706</v>
      </c>
      <c r="G1826" s="712">
        <v>2708011</v>
      </c>
      <c r="H1826" s="716" t="str">
        <f>IF(G1826="","",VLOOKUP(G1826,ARANCEL!$B$5:$D$121,2,FALSE))</f>
        <v xml:space="preserve">MODELO DE ESTUDIO </v>
      </c>
      <c r="I1826" s="717" t="s">
        <v>702</v>
      </c>
      <c r="J1826" s="712">
        <v>2</v>
      </c>
      <c r="K1826" s="718">
        <f>IF(G1826="","",VLOOKUP(G1826,ARANCEL!$B$5:$D$121,3,FALSE)*J1826)</f>
        <v>3014</v>
      </c>
      <c r="L1826" s="1243" t="s">
        <v>3438</v>
      </c>
      <c r="M1826" s="1243">
        <v>4500220767</v>
      </c>
      <c r="N1826" s="1243">
        <v>8610</v>
      </c>
      <c r="O1826" s="796"/>
    </row>
    <row r="1827" spans="1:15" s="797" customFormat="1" ht="18" customHeight="1" x14ac:dyDescent="0.25">
      <c r="A1827" s="712" t="s">
        <v>305</v>
      </c>
      <c r="B1827" s="713">
        <v>41816</v>
      </c>
      <c r="C1827" s="714" t="s">
        <v>5402</v>
      </c>
      <c r="D1827" s="712" t="s">
        <v>53</v>
      </c>
      <c r="E1827" s="715">
        <v>10216978</v>
      </c>
      <c r="F1827" s="712">
        <v>26809008</v>
      </c>
      <c r="G1827" s="712">
        <v>2704005</v>
      </c>
      <c r="H1827" s="716" t="str">
        <f>IF(G1827="","",VLOOKUP(G1827,ARANCEL!$B$5:$D$121,2,FALSE))</f>
        <v>PROVISORIO</v>
      </c>
      <c r="I1827" s="717" t="s">
        <v>324</v>
      </c>
      <c r="J1827" s="712">
        <v>1</v>
      </c>
      <c r="K1827" s="718">
        <f>IF(G1827="","",VLOOKUP(G1827,ARANCEL!$B$5:$D$121,3,FALSE)*J1827)</f>
        <v>3250</v>
      </c>
      <c r="L1827" s="1243" t="s">
        <v>5742</v>
      </c>
      <c r="M1827" s="1243">
        <v>4500239314</v>
      </c>
      <c r="N1827" s="1243" t="s">
        <v>5750</v>
      </c>
      <c r="O1827" s="796"/>
    </row>
    <row r="1828" spans="1:15" s="797" customFormat="1" ht="18" customHeight="1" x14ac:dyDescent="0.25">
      <c r="A1828" s="712" t="s">
        <v>606</v>
      </c>
      <c r="B1828" s="713">
        <v>41939</v>
      </c>
      <c r="C1828" s="714" t="s">
        <v>5402</v>
      </c>
      <c r="D1828" s="712" t="s">
        <v>53</v>
      </c>
      <c r="E1828" s="715">
        <v>10272376</v>
      </c>
      <c r="F1828" s="712">
        <v>26809008</v>
      </c>
      <c r="G1828" s="712">
        <v>2704015</v>
      </c>
      <c r="H1828" s="716" t="str">
        <f>IF(G1828="","",VLOOKUP(G1828,ARANCEL!$B$5:$D$121,2,FALSE))</f>
        <v xml:space="preserve">CORONA IN CERAM </v>
      </c>
      <c r="I1828" s="717" t="s">
        <v>324</v>
      </c>
      <c r="J1828" s="712">
        <v>1</v>
      </c>
      <c r="K1828" s="718">
        <f>IF(G1828="","",VLOOKUP(G1828,ARANCEL!$B$5:$D$121,3,FALSE)*J1828)</f>
        <v>42733</v>
      </c>
      <c r="L1828" s="1243" t="s">
        <v>8279</v>
      </c>
      <c r="M1828" s="1243">
        <v>4500259624</v>
      </c>
      <c r="N1828" s="1243" t="s">
        <v>8292</v>
      </c>
      <c r="O1828" s="796"/>
    </row>
    <row r="1829" spans="1:15" s="797" customFormat="1" ht="18" customHeight="1" x14ac:dyDescent="0.25">
      <c r="A1829" s="712" t="s">
        <v>305</v>
      </c>
      <c r="B1829" s="713">
        <v>41935</v>
      </c>
      <c r="C1829" s="714" t="s">
        <v>7789</v>
      </c>
      <c r="D1829" s="712" t="s">
        <v>49</v>
      </c>
      <c r="E1829" s="715">
        <v>10268825</v>
      </c>
      <c r="F1829" s="712">
        <v>29090022</v>
      </c>
      <c r="G1829" s="712">
        <v>2705003</v>
      </c>
      <c r="H1829" s="716" t="str">
        <f>IF(G1829="","",VLOOKUP(G1829,ARANCEL!$B$5:$D$121,2,FALSE))</f>
        <v>INCRUSTACION ESTETICA (ART-GLASS O CERAMICA)</v>
      </c>
      <c r="I1829" s="717" t="s">
        <v>308</v>
      </c>
      <c r="J1829" s="712">
        <v>1</v>
      </c>
      <c r="K1829" s="718">
        <f>IF(G1829="","",VLOOKUP(G1829,ARANCEL!$B$5:$D$121,3,FALSE)*J1829)</f>
        <v>15676</v>
      </c>
      <c r="L1829" s="1243" t="s">
        <v>8279</v>
      </c>
      <c r="M1829" s="1243">
        <v>4500259624</v>
      </c>
      <c r="N1829" s="1243" t="s">
        <v>8292</v>
      </c>
      <c r="O1829" s="796"/>
    </row>
    <row r="1830" spans="1:15" s="691" customFormat="1" ht="19.5" customHeight="1" x14ac:dyDescent="0.25">
      <c r="A1830" s="606" t="s">
        <v>305</v>
      </c>
      <c r="B1830" s="614">
        <v>41641</v>
      </c>
      <c r="C1830" s="118" t="s">
        <v>802</v>
      </c>
      <c r="D1830" s="119" t="s">
        <v>59</v>
      </c>
      <c r="E1830" s="162">
        <v>10168222</v>
      </c>
      <c r="F1830" s="119">
        <v>23906734</v>
      </c>
      <c r="G1830" s="119">
        <v>2704005</v>
      </c>
      <c r="H1830" s="120" t="str">
        <f>IF(G1830="","",VLOOKUP(G1830,ARANCEL!$B$5:$D$121,2,FALSE))</f>
        <v>PROVISORIO</v>
      </c>
      <c r="I1830" s="121" t="s">
        <v>309</v>
      </c>
      <c r="J1830" s="119">
        <v>1</v>
      </c>
      <c r="K1830" s="122">
        <f>IF(G1830="","",VLOOKUP(G1830,ARANCEL!$B$5:$D$121,3,FALSE)*J1830)</f>
        <v>3250</v>
      </c>
      <c r="L1830" s="1236" t="s">
        <v>597</v>
      </c>
      <c r="M1830" s="1236">
        <v>4500211652</v>
      </c>
      <c r="N1830" s="1236">
        <v>8174</v>
      </c>
      <c r="O1830" s="690"/>
    </row>
    <row r="1831" spans="1:15" s="795" customFormat="1" ht="18" customHeight="1" x14ac:dyDescent="0.25">
      <c r="A1831" s="712" t="s">
        <v>305</v>
      </c>
      <c r="B1831" s="713">
        <v>41641</v>
      </c>
      <c r="C1831" s="714" t="s">
        <v>802</v>
      </c>
      <c r="D1831" s="712" t="s">
        <v>59</v>
      </c>
      <c r="E1831" s="715">
        <v>10168222</v>
      </c>
      <c r="F1831" s="712">
        <v>23906734</v>
      </c>
      <c r="G1831" s="712">
        <v>2704015</v>
      </c>
      <c r="H1831" s="120" t="str">
        <f>IF(G1831="","",VLOOKUP(G1831,ARANCEL!$B$5:$D$121,2,FALSE))</f>
        <v xml:space="preserve">CORONA IN CERAM </v>
      </c>
      <c r="I1831" s="121" t="s">
        <v>309</v>
      </c>
      <c r="J1831" s="119">
        <v>1</v>
      </c>
      <c r="K1831" s="122">
        <f>IF(G1831="","",VLOOKUP(G1831,ARANCEL!$B$5:$D$121,3,FALSE)*J1831)</f>
        <v>42733</v>
      </c>
      <c r="L1831" s="1236" t="s">
        <v>597</v>
      </c>
      <c r="M1831" s="1236">
        <v>4500211652</v>
      </c>
      <c r="N1831" s="1236">
        <v>8174</v>
      </c>
      <c r="O1831" s="794"/>
    </row>
    <row r="1832" spans="1:15" s="795" customFormat="1" ht="18" customHeight="1" x14ac:dyDescent="0.25">
      <c r="A1832" s="712" t="s">
        <v>305</v>
      </c>
      <c r="B1832" s="713">
        <v>41934</v>
      </c>
      <c r="C1832" s="714" t="s">
        <v>7821</v>
      </c>
      <c r="D1832" s="712" t="s">
        <v>57</v>
      </c>
      <c r="E1832" s="715">
        <v>10269111</v>
      </c>
      <c r="F1832" s="712">
        <v>27819269</v>
      </c>
      <c r="G1832" s="712">
        <v>2705003</v>
      </c>
      <c r="H1832" s="120" t="str">
        <f>IF(G1832="","",VLOOKUP(G1832,ARANCEL!$B$5:$D$121,2,FALSE))</f>
        <v>INCRUSTACION ESTETICA (ART-GLASS O CERAMICA)</v>
      </c>
      <c r="I1832" s="121" t="s">
        <v>308</v>
      </c>
      <c r="J1832" s="119">
        <v>1</v>
      </c>
      <c r="K1832" s="122">
        <f>IF(G1832="","",VLOOKUP(G1832,ARANCEL!$B$5:$D$121,3,FALSE)*J1832)</f>
        <v>15676</v>
      </c>
      <c r="L1832" s="1229" t="s">
        <v>8279</v>
      </c>
      <c r="M1832" s="1229">
        <v>4500259624</v>
      </c>
      <c r="N1832" s="1229" t="s">
        <v>8292</v>
      </c>
      <c r="O1832" s="794"/>
    </row>
    <row r="1833" spans="1:15" s="795" customFormat="1" ht="18" customHeight="1" x14ac:dyDescent="0.25">
      <c r="A1833" s="712" t="s">
        <v>305</v>
      </c>
      <c r="B1833" s="713">
        <v>41712</v>
      </c>
      <c r="C1833" s="714" t="s">
        <v>3369</v>
      </c>
      <c r="D1833" s="712" t="s">
        <v>3347</v>
      </c>
      <c r="E1833" s="715">
        <v>10181474</v>
      </c>
      <c r="F1833" s="712">
        <v>25301742</v>
      </c>
      <c r="G1833" s="712">
        <v>2705003</v>
      </c>
      <c r="H1833" s="120" t="str">
        <f>IF(G1833="","",VLOOKUP(G1833,ARANCEL!$B$5:$D$121,2,FALSE))</f>
        <v>INCRUSTACION ESTETICA (ART-GLASS O CERAMICA)</v>
      </c>
      <c r="I1833" s="121" t="s">
        <v>312</v>
      </c>
      <c r="J1833" s="119">
        <v>1</v>
      </c>
      <c r="K1833" s="122">
        <f>IF(G1833="","",VLOOKUP(G1833,ARANCEL!$B$5:$D$121,3,FALSE)*J1833)</f>
        <v>15676</v>
      </c>
      <c r="L1833" s="1229" t="s">
        <v>4612</v>
      </c>
      <c r="M1833" s="1229">
        <v>4500231287</v>
      </c>
      <c r="N1833" s="1229">
        <v>9262</v>
      </c>
      <c r="O1833" s="794"/>
    </row>
    <row r="1834" spans="1:15" s="795" customFormat="1" ht="18" customHeight="1" x14ac:dyDescent="0.25">
      <c r="A1834" s="712" t="s">
        <v>305</v>
      </c>
      <c r="B1834" s="713">
        <v>41962</v>
      </c>
      <c r="C1834" s="714" t="s">
        <v>8385</v>
      </c>
      <c r="D1834" s="712" t="s">
        <v>50</v>
      </c>
      <c r="E1834" s="715">
        <v>10282739</v>
      </c>
      <c r="F1834" s="712">
        <v>2704005</v>
      </c>
      <c r="G1834" s="712">
        <v>2704005</v>
      </c>
      <c r="H1834" s="120" t="str">
        <f>IF(G1834="","",VLOOKUP(G1834,ARANCEL!$B$5:$D$121,2,FALSE))</f>
        <v>PROVISORIO</v>
      </c>
      <c r="I1834" s="121" t="s">
        <v>326</v>
      </c>
      <c r="J1834" s="119">
        <v>1</v>
      </c>
      <c r="K1834" s="122">
        <f>IF(G1834="","",VLOOKUP(G1834,ARANCEL!$B$5:$D$121,3,FALSE)*J1834)</f>
        <v>3250</v>
      </c>
      <c r="L1834" s="1229" t="s">
        <v>8256</v>
      </c>
      <c r="M1834" s="1229">
        <v>4500264843</v>
      </c>
      <c r="N1834" s="1229" t="s">
        <v>8929</v>
      </c>
      <c r="O1834" s="794"/>
    </row>
    <row r="1835" spans="1:15" s="691" customFormat="1" ht="17.25" customHeight="1" x14ac:dyDescent="0.25">
      <c r="A1835" s="255" t="s">
        <v>305</v>
      </c>
      <c r="B1835" s="254">
        <v>41676</v>
      </c>
      <c r="C1835" s="257" t="s">
        <v>2693</v>
      </c>
      <c r="D1835" s="255" t="s">
        <v>50</v>
      </c>
      <c r="E1835" s="258">
        <v>10172509</v>
      </c>
      <c r="F1835" s="255">
        <v>24954340</v>
      </c>
      <c r="G1835" s="255">
        <v>2704005</v>
      </c>
      <c r="H1835" s="120" t="str">
        <f>IF(G1835="","",VLOOKUP(G1835,ARANCEL!$B$5:$D$121,2,FALSE))</f>
        <v>PROVISORIO</v>
      </c>
      <c r="I1835" s="121" t="s">
        <v>1488</v>
      </c>
      <c r="J1835" s="119">
        <v>2</v>
      </c>
      <c r="K1835" s="122">
        <f>IF(G1835="","",VLOOKUP(G1835,ARANCEL!$B$5:$D$121,3,FALSE)*J1835)</f>
        <v>6500</v>
      </c>
      <c r="L1835" s="1235" t="str">
        <f>IF(E1835="","","IMPAGO")</f>
        <v>IMPAGO</v>
      </c>
      <c r="M1835" s="1235" t="str">
        <f>IF(L1835="IMPAGO","SIN O.C.","")</f>
        <v>SIN O.C.</v>
      </c>
      <c r="N1835" s="1235" t="str">
        <f>IF(L1835="IMPAGO","SIN FACT.","")</f>
        <v>SIN FACT.</v>
      </c>
      <c r="O1835" s="690"/>
    </row>
    <row r="1836" spans="1:15" s="800" customFormat="1" ht="18" customHeight="1" x14ac:dyDescent="0.25">
      <c r="A1836" s="712" t="s">
        <v>305</v>
      </c>
      <c r="B1836" s="713">
        <v>41794</v>
      </c>
      <c r="C1836" s="714" t="s">
        <v>2693</v>
      </c>
      <c r="D1836" s="712" t="s">
        <v>50</v>
      </c>
      <c r="E1836" s="715">
        <v>10205463</v>
      </c>
      <c r="F1836" s="712">
        <v>24954340</v>
      </c>
      <c r="G1836" s="712">
        <v>2704003</v>
      </c>
      <c r="H1836" s="120" t="str">
        <f>IF(G1836="","",VLOOKUP(G1836,ARANCEL!$B$5:$D$121,2,FALSE))</f>
        <v xml:space="preserve">CORONA PERIFERICA CON PERNO MUÑON COLADO </v>
      </c>
      <c r="I1836" s="121" t="s">
        <v>1488</v>
      </c>
      <c r="J1836" s="119">
        <v>2</v>
      </c>
      <c r="K1836" s="122">
        <f>IF(G1836="","",VLOOKUP(G1836,ARANCEL!$B$5:$D$121,3,FALSE)*J1836)</f>
        <v>65224</v>
      </c>
      <c r="L1836" s="1229" t="s">
        <v>5292</v>
      </c>
      <c r="M1836" s="1229">
        <v>4500236749</v>
      </c>
      <c r="N1836" s="1229">
        <v>9459</v>
      </c>
      <c r="O1836" s="799"/>
    </row>
    <row r="1837" spans="1:15" s="800" customFormat="1" ht="18" customHeight="1" x14ac:dyDescent="0.25">
      <c r="A1837" s="712" t="s">
        <v>305</v>
      </c>
      <c r="B1837" s="713">
        <v>41746</v>
      </c>
      <c r="C1837" s="714" t="s">
        <v>4048</v>
      </c>
      <c r="D1837" s="712" t="s">
        <v>944</v>
      </c>
      <c r="E1837" s="715">
        <v>10190583</v>
      </c>
      <c r="F1837" s="712">
        <v>25432340</v>
      </c>
      <c r="G1837" s="712">
        <v>2705003</v>
      </c>
      <c r="H1837" s="120" t="str">
        <f>IF(G1837="","",VLOOKUP(G1837,ARANCEL!$B$5:$D$121,2,FALSE))</f>
        <v>INCRUSTACION ESTETICA (ART-GLASS O CERAMICA)</v>
      </c>
      <c r="I1837" s="121" t="s">
        <v>318</v>
      </c>
      <c r="J1837" s="119">
        <v>1</v>
      </c>
      <c r="K1837" s="122">
        <f>IF(G1837="","",VLOOKUP(G1837,ARANCEL!$B$5:$D$121,3,FALSE)*J1837)</f>
        <v>15676</v>
      </c>
      <c r="L1837" s="1229" t="s">
        <v>4612</v>
      </c>
      <c r="M1837" s="1229">
        <v>4500229948</v>
      </c>
      <c r="N1837" s="1229">
        <v>9172</v>
      </c>
      <c r="O1837" s="799"/>
    </row>
    <row r="1838" spans="1:15" s="800" customFormat="1" ht="18" customHeight="1" x14ac:dyDescent="0.25">
      <c r="A1838" s="728" t="s">
        <v>313</v>
      </c>
      <c r="B1838" s="713">
        <v>41730</v>
      </c>
      <c r="C1838" s="714" t="s">
        <v>4592</v>
      </c>
      <c r="D1838" s="712" t="s">
        <v>944</v>
      </c>
      <c r="E1838" s="715">
        <v>10186443</v>
      </c>
      <c r="F1838" s="712">
        <v>25432340</v>
      </c>
      <c r="G1838" s="712">
        <v>2705003</v>
      </c>
      <c r="H1838" s="120" t="str">
        <f>IF(G1838="","",VLOOKUP(G1838,ARANCEL!$B$5:$D$121,2,FALSE))</f>
        <v>INCRUSTACION ESTETICA (ART-GLASS O CERAMICA)</v>
      </c>
      <c r="I1838" s="121"/>
      <c r="J1838" s="119">
        <v>1</v>
      </c>
      <c r="K1838" s="122">
        <f>IF(G1838="","",VLOOKUP(G1838,ARANCEL!$B$5:$D$121,3,FALSE)*J1838)</f>
        <v>15676</v>
      </c>
      <c r="L1838" s="1229" t="s">
        <v>4612</v>
      </c>
      <c r="M1838" s="1229">
        <v>4500229946</v>
      </c>
      <c r="N1838" s="1229">
        <v>9170</v>
      </c>
      <c r="O1838" s="799"/>
    </row>
    <row r="1839" spans="1:15" s="800" customFormat="1" ht="18" customHeight="1" x14ac:dyDescent="0.25">
      <c r="A1839" s="712" t="s">
        <v>305</v>
      </c>
      <c r="B1839" s="713">
        <v>41730</v>
      </c>
      <c r="C1839" s="714" t="s">
        <v>1117</v>
      </c>
      <c r="D1839" s="712" t="s">
        <v>50</v>
      </c>
      <c r="E1839" s="715">
        <v>10184937</v>
      </c>
      <c r="F1839" s="712">
        <v>24042476</v>
      </c>
      <c r="G1839" s="712">
        <v>2704003</v>
      </c>
      <c r="H1839" s="120" t="str">
        <f>IF(G1839="","",VLOOKUP(G1839,ARANCEL!$B$5:$D$121,2,FALSE))</f>
        <v xml:space="preserve">CORONA PERIFERICA CON PERNO MUÑON COLADO </v>
      </c>
      <c r="I1839" s="121" t="s">
        <v>326</v>
      </c>
      <c r="J1839" s="119">
        <v>1</v>
      </c>
      <c r="K1839" s="122">
        <f>IF(G1839="","",VLOOKUP(G1839,ARANCEL!$B$5:$D$121,3,FALSE)*J1839)</f>
        <v>32612</v>
      </c>
      <c r="L1839" s="1229" t="s">
        <v>4612</v>
      </c>
      <c r="M1839" s="1229">
        <v>4500229931</v>
      </c>
      <c r="N1839" s="1229">
        <v>9226</v>
      </c>
      <c r="O1839" s="799"/>
    </row>
    <row r="1840" spans="1:15" s="800" customFormat="1" ht="18" customHeight="1" x14ac:dyDescent="0.25">
      <c r="A1840" s="728" t="s">
        <v>305</v>
      </c>
      <c r="B1840" s="713">
        <v>41862</v>
      </c>
      <c r="C1840" s="714" t="s">
        <v>6291</v>
      </c>
      <c r="D1840" s="712" t="s">
        <v>706</v>
      </c>
      <c r="E1840" s="715">
        <v>10238856</v>
      </c>
      <c r="F1840" s="712">
        <v>27787542</v>
      </c>
      <c r="G1840" s="712">
        <v>2708011</v>
      </c>
      <c r="H1840" s="120" t="str">
        <f>IF(G1840="","",VLOOKUP(G1840,ARANCEL!$B$5:$D$121,2,FALSE))</f>
        <v xml:space="preserve">MODELO DE ESTUDIO </v>
      </c>
      <c r="I1840" s="121" t="s">
        <v>306</v>
      </c>
      <c r="J1840" s="119">
        <v>1</v>
      </c>
      <c r="K1840" s="122">
        <f>IF(G1840="","",VLOOKUP(G1840,ARANCEL!$B$5:$D$121,3,FALSE)*J1840)</f>
        <v>1507</v>
      </c>
      <c r="L1840" s="1229" t="s">
        <v>6905</v>
      </c>
      <c r="M1840" s="1229">
        <v>4500249664</v>
      </c>
      <c r="N1840" s="1229" t="s">
        <v>7114</v>
      </c>
      <c r="O1840" s="799"/>
    </row>
    <row r="1841" spans="1:15" s="800" customFormat="1" ht="18" customHeight="1" x14ac:dyDescent="0.25">
      <c r="A1841" s="712" t="s">
        <v>305</v>
      </c>
      <c r="B1841" s="713">
        <v>41862</v>
      </c>
      <c r="C1841" s="714" t="s">
        <v>6291</v>
      </c>
      <c r="D1841" s="712" t="s">
        <v>706</v>
      </c>
      <c r="E1841" s="715">
        <v>10238856</v>
      </c>
      <c r="F1841" s="712">
        <v>27787542</v>
      </c>
      <c r="G1841" s="712">
        <v>2707001</v>
      </c>
      <c r="H1841" s="120" t="str">
        <f>IF(G1841="","",VLOOKUP(G1841,ARANCEL!$B$5:$D$121,2,FALSE))</f>
        <v xml:space="preserve">PLANO DE RELAJACION </v>
      </c>
      <c r="I1841" s="121" t="s">
        <v>306</v>
      </c>
      <c r="J1841" s="119">
        <v>1</v>
      </c>
      <c r="K1841" s="122">
        <f>IF(G1841="","",VLOOKUP(G1841,ARANCEL!$B$5:$D$121,3,FALSE)*J1841)</f>
        <v>9221</v>
      </c>
      <c r="L1841" s="1229" t="s">
        <v>6905</v>
      </c>
      <c r="M1841" s="1229">
        <v>4500249664</v>
      </c>
      <c r="N1841" s="1229" t="s">
        <v>7114</v>
      </c>
      <c r="O1841" s="799"/>
    </row>
    <row r="1842" spans="1:15" s="800" customFormat="1" ht="18" customHeight="1" x14ac:dyDescent="0.25">
      <c r="A1842" s="712" t="s">
        <v>305</v>
      </c>
      <c r="B1842" s="713">
        <v>41732</v>
      </c>
      <c r="C1842" s="714" t="s">
        <v>3691</v>
      </c>
      <c r="D1842" s="712" t="s">
        <v>3347</v>
      </c>
      <c r="E1842" s="715">
        <v>10185344</v>
      </c>
      <c r="F1842" s="712">
        <v>25643015</v>
      </c>
      <c r="G1842" s="712">
        <v>2705003</v>
      </c>
      <c r="H1842" s="120" t="str">
        <f>IF(G1842="","",VLOOKUP(G1842,ARANCEL!$B$5:$D$121,2,FALSE))</f>
        <v>INCRUSTACION ESTETICA (ART-GLASS O CERAMICA)</v>
      </c>
      <c r="I1842" s="121" t="s">
        <v>337</v>
      </c>
      <c r="J1842" s="119">
        <v>1</v>
      </c>
      <c r="K1842" s="122">
        <f>IF(G1842="","",VLOOKUP(G1842,ARANCEL!$B$5:$D$121,3,FALSE)*J1842)</f>
        <v>15676</v>
      </c>
      <c r="L1842" s="1229" t="s">
        <v>4612</v>
      </c>
      <c r="M1842" s="1229">
        <v>4500229945</v>
      </c>
      <c r="N1842" s="1229">
        <v>9169</v>
      </c>
      <c r="O1842" s="799"/>
    </row>
    <row r="1843" spans="1:15" s="800" customFormat="1" ht="18" customHeight="1" x14ac:dyDescent="0.25">
      <c r="A1843" s="712" t="s">
        <v>305</v>
      </c>
      <c r="B1843" s="719">
        <v>41995</v>
      </c>
      <c r="C1843" s="714" t="s">
        <v>8979</v>
      </c>
      <c r="D1843" s="712" t="s">
        <v>53</v>
      </c>
      <c r="E1843" s="715">
        <v>10297705</v>
      </c>
      <c r="F1843" s="712">
        <v>2989599</v>
      </c>
      <c r="G1843" s="712">
        <v>2704005</v>
      </c>
      <c r="H1843" s="120" t="str">
        <f>IF(G1843="","",VLOOKUP(G1843,ARANCEL!$B$5:$D$121,2,FALSE))</f>
        <v>PROVISORIO</v>
      </c>
      <c r="I1843" s="121" t="s">
        <v>684</v>
      </c>
      <c r="J1843" s="119">
        <v>2</v>
      </c>
      <c r="K1843" s="122">
        <f>IF(G1843="","",VLOOKUP(G1843,ARANCEL!$B$5:$D$121,3,FALSE)*J1843)</f>
        <v>6500</v>
      </c>
      <c r="L1843" s="1349" t="s">
        <v>9431</v>
      </c>
      <c r="M1843" s="1349">
        <v>4500269103</v>
      </c>
      <c r="N1843" s="1349" t="s">
        <v>9457</v>
      </c>
      <c r="O1843" s="799"/>
    </row>
    <row r="1844" spans="1:15" s="814" customFormat="1" ht="18" customHeight="1" x14ac:dyDescent="0.25">
      <c r="A1844" s="728" t="s">
        <v>313</v>
      </c>
      <c r="B1844" s="1221">
        <v>41671</v>
      </c>
      <c r="C1844" s="714" t="s">
        <v>3394</v>
      </c>
      <c r="D1844" s="712" t="s">
        <v>925</v>
      </c>
      <c r="E1844" s="715">
        <v>10175347</v>
      </c>
      <c r="F1844" s="712">
        <v>21140118</v>
      </c>
      <c r="G1844" s="816">
        <v>2704005</v>
      </c>
      <c r="H1844" s="120" t="str">
        <f>IF(G1844="","",VLOOKUP(G1844,ARANCEL!$B$5:$D$121,2,FALSE))</f>
        <v>PROVISORIO</v>
      </c>
      <c r="I1844" s="121"/>
      <c r="J1844" s="119">
        <v>1</v>
      </c>
      <c r="K1844" s="122">
        <f>IF(G1844="","",VLOOKUP(G1844,ARANCEL!$B$5:$D$121,3,FALSE)*J1844)</f>
        <v>3250</v>
      </c>
      <c r="L1844" s="1229" t="s">
        <v>3438</v>
      </c>
      <c r="M1844" s="1229">
        <v>4500220762</v>
      </c>
      <c r="N1844" s="1229">
        <v>8607</v>
      </c>
      <c r="O1844" s="813"/>
    </row>
    <row r="1845" spans="1:15" s="814" customFormat="1" ht="18" customHeight="1" x14ac:dyDescent="0.25">
      <c r="A1845" s="816" t="s">
        <v>305</v>
      </c>
      <c r="B1845" s="823">
        <v>41743</v>
      </c>
      <c r="C1845" s="818" t="s">
        <v>3989</v>
      </c>
      <c r="D1845" s="816" t="s">
        <v>65</v>
      </c>
      <c r="E1845" s="819">
        <v>10189061</v>
      </c>
      <c r="F1845" s="816">
        <v>25641125</v>
      </c>
      <c r="G1845" s="816">
        <v>2708011</v>
      </c>
      <c r="H1845" s="120" t="str">
        <f>IF(G1845="","",VLOOKUP(G1845,ARANCEL!$B$5:$D$121,2,FALSE))</f>
        <v xml:space="preserve">MODELO DE ESTUDIO </v>
      </c>
      <c r="I1845" s="121" t="s">
        <v>702</v>
      </c>
      <c r="J1845" s="119">
        <v>2</v>
      </c>
      <c r="K1845" s="122">
        <f>IF(G1845="","",VLOOKUP(G1845,ARANCEL!$B$5:$D$121,3,FALSE)*J1845)</f>
        <v>3014</v>
      </c>
      <c r="L1845" s="1229" t="s">
        <v>4612</v>
      </c>
      <c r="M1845" s="1229">
        <v>4500229951</v>
      </c>
      <c r="N1845" s="1229">
        <v>9174</v>
      </c>
      <c r="O1845" s="813"/>
    </row>
    <row r="1846" spans="1:15" s="814" customFormat="1" ht="18" customHeight="1" x14ac:dyDescent="0.25">
      <c r="A1846" s="816" t="s">
        <v>305</v>
      </c>
      <c r="B1846" s="823">
        <v>41867</v>
      </c>
      <c r="C1846" s="818" t="s">
        <v>6478</v>
      </c>
      <c r="D1846" s="816" t="s">
        <v>57</v>
      </c>
      <c r="E1846" s="819">
        <v>10243809</v>
      </c>
      <c r="F1846" s="816">
        <v>27998160</v>
      </c>
      <c r="G1846" s="816">
        <v>2704005</v>
      </c>
      <c r="H1846" s="120" t="str">
        <f>IF(G1846="","",VLOOKUP(G1846,ARANCEL!$B$5:$D$121,2,FALSE))</f>
        <v>PROVISORIO</v>
      </c>
      <c r="I1846" s="121" t="s">
        <v>312</v>
      </c>
      <c r="J1846" s="119">
        <v>1</v>
      </c>
      <c r="K1846" s="122">
        <f>IF(G1846="","",VLOOKUP(G1846,ARANCEL!$B$5:$D$121,3,FALSE)*J1846)</f>
        <v>3250</v>
      </c>
      <c r="L1846" s="1229" t="s">
        <v>6905</v>
      </c>
      <c r="M1846" s="1229">
        <v>4500249664</v>
      </c>
      <c r="N1846" s="1229" t="s">
        <v>7114</v>
      </c>
      <c r="O1846" s="813"/>
    </row>
    <row r="1847" spans="1:15" s="814" customFormat="1" ht="18" customHeight="1" x14ac:dyDescent="0.25">
      <c r="A1847" s="816" t="s">
        <v>305</v>
      </c>
      <c r="B1847" s="823">
        <v>41885</v>
      </c>
      <c r="C1847" s="818" t="s">
        <v>6820</v>
      </c>
      <c r="D1847" s="816" t="s">
        <v>385</v>
      </c>
      <c r="E1847" s="819">
        <v>10251109</v>
      </c>
      <c r="F1847" s="816">
        <v>27998160</v>
      </c>
      <c r="G1847" s="816">
        <v>2704006</v>
      </c>
      <c r="H1847" s="120" t="str">
        <f>IF(G1847="","",VLOOKUP(G1847,ARANCEL!$B$5:$D$121,2,FALSE))</f>
        <v xml:space="preserve">CERAMICA ALUMINOSA ANTERIOR O POSTERIOR </v>
      </c>
      <c r="I1847" s="121" t="s">
        <v>312</v>
      </c>
      <c r="J1847" s="119">
        <v>1</v>
      </c>
      <c r="K1847" s="122">
        <f>IF(G1847="","",VLOOKUP(G1847,ARANCEL!$B$5:$D$121,3,FALSE)*J1847)</f>
        <v>31487</v>
      </c>
      <c r="L1847" s="1229" t="s">
        <v>6905</v>
      </c>
      <c r="M1847" s="1229">
        <v>4500251067</v>
      </c>
      <c r="N1847" s="1229" t="s">
        <v>7145</v>
      </c>
      <c r="O1847" s="813"/>
    </row>
    <row r="1848" spans="1:15" s="814" customFormat="1" ht="18" customHeight="1" x14ac:dyDescent="0.25">
      <c r="A1848" s="816" t="s">
        <v>305</v>
      </c>
      <c r="B1848" s="823">
        <v>41834</v>
      </c>
      <c r="C1848" s="818" t="s">
        <v>5833</v>
      </c>
      <c r="D1848" s="816" t="s">
        <v>63</v>
      </c>
      <c r="E1848" s="819">
        <v>10227044</v>
      </c>
      <c r="F1848" s="816">
        <v>26646722</v>
      </c>
      <c r="G1848" s="816">
        <v>2708011</v>
      </c>
      <c r="H1848" s="120" t="str">
        <f>IF(G1848="","",VLOOKUP(G1848,ARANCEL!$B$5:$D$121,2,FALSE))</f>
        <v xml:space="preserve">MODELO DE ESTUDIO </v>
      </c>
      <c r="I1848" s="121" t="s">
        <v>347</v>
      </c>
      <c r="J1848" s="119">
        <v>2</v>
      </c>
      <c r="K1848" s="122">
        <f>IF(G1848="","",VLOOKUP(G1848,ARANCEL!$B$5:$D$121,3,FALSE)*J1848)</f>
        <v>3014</v>
      </c>
      <c r="L1848" s="1229" t="s">
        <v>6017</v>
      </c>
      <c r="M1848" s="1229">
        <v>4500243244</v>
      </c>
      <c r="N1848" s="1229">
        <v>9785</v>
      </c>
      <c r="O1848" s="813"/>
    </row>
    <row r="1849" spans="1:15" s="814" customFormat="1" ht="18" customHeight="1" x14ac:dyDescent="0.25">
      <c r="A1849" s="816" t="s">
        <v>305</v>
      </c>
      <c r="B1849" s="823">
        <v>41647</v>
      </c>
      <c r="C1849" s="818" t="s">
        <v>1142</v>
      </c>
      <c r="D1849" s="816" t="s">
        <v>716</v>
      </c>
      <c r="E1849" s="819">
        <v>10168924</v>
      </c>
      <c r="F1849" s="816">
        <v>24081828</v>
      </c>
      <c r="G1849" s="816">
        <v>2708011</v>
      </c>
      <c r="H1849" s="120" t="str">
        <f>IF(G1849="","",VLOOKUP(G1849,ARANCEL!$B$5:$D$121,2,FALSE))</f>
        <v xml:space="preserve">MODELO DE ESTUDIO </v>
      </c>
      <c r="I1849" s="121" t="s">
        <v>1056</v>
      </c>
      <c r="J1849" s="119">
        <v>2</v>
      </c>
      <c r="K1849" s="122">
        <f>IF(G1849="","",VLOOKUP(G1849,ARANCEL!$B$5:$D$121,3,FALSE)*J1849)</f>
        <v>3014</v>
      </c>
      <c r="L1849" s="1229" t="s">
        <v>2842</v>
      </c>
      <c r="M1849" s="1229">
        <v>4500216185</v>
      </c>
      <c r="N1849" s="1229">
        <v>8379</v>
      </c>
      <c r="O1849" s="813"/>
    </row>
    <row r="1850" spans="1:15" s="814" customFormat="1" ht="18" customHeight="1" x14ac:dyDescent="0.25">
      <c r="A1850" s="816" t="s">
        <v>313</v>
      </c>
      <c r="B1850" s="823">
        <v>41843</v>
      </c>
      <c r="C1850" s="818" t="s">
        <v>6119</v>
      </c>
      <c r="D1850" s="816" t="s">
        <v>52</v>
      </c>
      <c r="E1850" s="819">
        <v>10229408</v>
      </c>
      <c r="F1850" s="816">
        <v>27282453</v>
      </c>
      <c r="G1850" s="816">
        <v>2705003</v>
      </c>
      <c r="H1850" s="120" t="str">
        <f>IF(G1850="","",VLOOKUP(G1850,ARANCEL!$B$5:$D$121,2,FALSE))</f>
        <v>INCRUSTACION ESTETICA (ART-GLASS O CERAMICA)</v>
      </c>
      <c r="I1850" s="121" t="s">
        <v>308</v>
      </c>
      <c r="J1850" s="119">
        <v>1</v>
      </c>
      <c r="K1850" s="122">
        <f>IF(G1850="","",VLOOKUP(G1850,ARANCEL!$B$5:$D$121,3,FALSE)*J1850)</f>
        <v>15676</v>
      </c>
      <c r="L1850" s="1229" t="s">
        <v>6017</v>
      </c>
      <c r="M1850" s="1229">
        <v>4500245416</v>
      </c>
      <c r="N1850" s="1229">
        <v>9805</v>
      </c>
      <c r="O1850" s="813"/>
    </row>
    <row r="1851" spans="1:15" s="827" customFormat="1" ht="18" customHeight="1" x14ac:dyDescent="0.25">
      <c r="A1851" s="816" t="s">
        <v>313</v>
      </c>
      <c r="B1851" s="823">
        <v>41848</v>
      </c>
      <c r="C1851" s="818" t="s">
        <v>6119</v>
      </c>
      <c r="D1851" s="816" t="s">
        <v>804</v>
      </c>
      <c r="E1851" s="819">
        <v>10233905</v>
      </c>
      <c r="F1851" s="816">
        <v>27282453</v>
      </c>
      <c r="G1851" s="816">
        <v>2704031</v>
      </c>
      <c r="H1851" s="120" t="str">
        <f>IF(G1851="","",VLOOKUP(G1851,ARANCEL!$B$5:$D$121,2,FALSE))</f>
        <v xml:space="preserve">PERNO MUÑON METALICO </v>
      </c>
      <c r="I1851" s="121"/>
      <c r="J1851" s="119">
        <v>1</v>
      </c>
      <c r="K1851" s="122">
        <f>IF(G1851="","",VLOOKUP(G1851,ARANCEL!$B$5:$D$121,3,FALSE)*J1851)</f>
        <v>12246</v>
      </c>
      <c r="L1851" s="1229" t="s">
        <v>6017</v>
      </c>
      <c r="M1851" s="1229">
        <v>4500245416</v>
      </c>
      <c r="N1851" s="1229">
        <v>9805</v>
      </c>
      <c r="O1851" s="826"/>
    </row>
    <row r="1852" spans="1:15" s="827" customFormat="1" ht="18" customHeight="1" x14ac:dyDescent="0.25">
      <c r="A1852" s="816" t="s">
        <v>305</v>
      </c>
      <c r="B1852" s="823">
        <v>41704</v>
      </c>
      <c r="C1852" s="818" t="s">
        <v>3153</v>
      </c>
      <c r="D1852" s="816" t="s">
        <v>59</v>
      </c>
      <c r="E1852" s="819">
        <v>10178953</v>
      </c>
      <c r="F1852" s="1462">
        <v>25018822</v>
      </c>
      <c r="G1852" s="816">
        <v>2705003</v>
      </c>
      <c r="H1852" s="120" t="str">
        <f>IF(G1852="","",VLOOKUP(G1852,ARANCEL!$B$5:$D$121,2,FALSE))</f>
        <v>INCRUSTACION ESTETICA (ART-GLASS O CERAMICA)</v>
      </c>
      <c r="I1852" s="121" t="s">
        <v>326</v>
      </c>
      <c r="J1852" s="119">
        <v>1</v>
      </c>
      <c r="K1852" s="122">
        <f>IF(G1852="","",VLOOKUP(G1852,ARANCEL!$B$5:$D$121,3,FALSE)*J1852)</f>
        <v>15676</v>
      </c>
      <c r="L1852" s="1229" t="s">
        <v>3438</v>
      </c>
      <c r="M1852" s="1229">
        <v>4500220768</v>
      </c>
      <c r="N1852" s="1229">
        <v>8611</v>
      </c>
      <c r="O1852" s="826"/>
    </row>
    <row r="1853" spans="1:15" s="827" customFormat="1" ht="18" customHeight="1" x14ac:dyDescent="0.25">
      <c r="A1853" s="816" t="s">
        <v>305</v>
      </c>
      <c r="B1853" s="823">
        <v>41720</v>
      </c>
      <c r="C1853" s="818" t="s">
        <v>3153</v>
      </c>
      <c r="D1853" s="816" t="s">
        <v>63</v>
      </c>
      <c r="E1853" s="819">
        <v>10184113</v>
      </c>
      <c r="F1853" s="816">
        <v>25022394</v>
      </c>
      <c r="G1853" s="816">
        <v>2708011</v>
      </c>
      <c r="H1853" s="120" t="str">
        <f>IF(G1853="","",VLOOKUP(G1853,ARANCEL!$B$5:$D$121,2,FALSE))</f>
        <v xml:space="preserve">MODELO DE ESTUDIO </v>
      </c>
      <c r="I1853" s="121" t="s">
        <v>702</v>
      </c>
      <c r="J1853" s="119">
        <v>2</v>
      </c>
      <c r="K1853" s="122">
        <f>IF(G1853="","",VLOOKUP(G1853,ARANCEL!$B$5:$D$121,3,FALSE)*J1853)</f>
        <v>3014</v>
      </c>
      <c r="L1853" s="1229" t="s">
        <v>3058</v>
      </c>
      <c r="M1853" s="1229">
        <v>4500225625</v>
      </c>
      <c r="N1853" s="1229">
        <v>8909</v>
      </c>
      <c r="O1853" s="826"/>
    </row>
    <row r="1854" spans="1:15" s="814" customFormat="1" ht="18" customHeight="1" x14ac:dyDescent="0.25">
      <c r="A1854" s="816" t="s">
        <v>305</v>
      </c>
      <c r="B1854" s="823">
        <v>41725</v>
      </c>
      <c r="C1854" s="818" t="s">
        <v>3153</v>
      </c>
      <c r="D1854" s="816" t="s">
        <v>59</v>
      </c>
      <c r="E1854" s="819">
        <v>10184135</v>
      </c>
      <c r="F1854" s="816">
        <v>25018822</v>
      </c>
      <c r="G1854" s="816">
        <v>2705003</v>
      </c>
      <c r="H1854" s="120" t="str">
        <f>IF(G1854="","",VLOOKUP(G1854,ARANCEL!$B$5:$D$121,2,FALSE))</f>
        <v>INCRUSTACION ESTETICA (ART-GLASS O CERAMICA)</v>
      </c>
      <c r="I1854" s="121" t="s">
        <v>618</v>
      </c>
      <c r="J1854" s="119">
        <v>1</v>
      </c>
      <c r="K1854" s="122">
        <f>IF(G1854="","",VLOOKUP(G1854,ARANCEL!$B$5:$D$121,3,FALSE)*J1854)</f>
        <v>15676</v>
      </c>
      <c r="L1854" s="1229" t="s">
        <v>4612</v>
      </c>
      <c r="M1854" s="1229">
        <v>4500229934</v>
      </c>
      <c r="N1854" s="1229">
        <v>9168</v>
      </c>
      <c r="O1854" s="813"/>
    </row>
    <row r="1855" spans="1:15" s="814" customFormat="1" ht="18" customHeight="1" x14ac:dyDescent="0.25">
      <c r="A1855" s="816" t="s">
        <v>305</v>
      </c>
      <c r="B1855" s="823">
        <v>41674</v>
      </c>
      <c r="C1855" s="818" t="s">
        <v>2684</v>
      </c>
      <c r="D1855" s="816" t="s">
        <v>53</v>
      </c>
      <c r="E1855" s="819">
        <v>10172459</v>
      </c>
      <c r="F1855" s="816">
        <v>24949081</v>
      </c>
      <c r="G1855" s="816">
        <v>2708011</v>
      </c>
      <c r="H1855" s="120" t="str">
        <f>IF(G1855="","",VLOOKUP(G1855,ARANCEL!$B$5:$D$121,2,FALSE))</f>
        <v xml:space="preserve">MODELO DE ESTUDIO </v>
      </c>
      <c r="I1855" s="121" t="s">
        <v>702</v>
      </c>
      <c r="J1855" s="119">
        <v>2</v>
      </c>
      <c r="K1855" s="122">
        <f>IF(G1855="","",VLOOKUP(G1855,ARANCEL!$B$5:$D$121,3,FALSE)*J1855)</f>
        <v>3014</v>
      </c>
      <c r="L1855" s="1229" t="s">
        <v>3438</v>
      </c>
      <c r="M1855" s="1229">
        <v>4500220760</v>
      </c>
      <c r="N1855" s="1229">
        <v>8605</v>
      </c>
      <c r="O1855" s="813"/>
    </row>
    <row r="1856" spans="1:15" s="800" customFormat="1" ht="18" customHeight="1" x14ac:dyDescent="0.25">
      <c r="A1856" s="712" t="s">
        <v>305</v>
      </c>
      <c r="B1856" s="713">
        <v>41681</v>
      </c>
      <c r="C1856" s="714" t="s">
        <v>2684</v>
      </c>
      <c r="D1856" s="712" t="s">
        <v>53</v>
      </c>
      <c r="E1856" s="715">
        <v>10173136</v>
      </c>
      <c r="F1856" s="712">
        <v>24842091</v>
      </c>
      <c r="G1856" s="712">
        <v>2705003</v>
      </c>
      <c r="H1856" s="120" t="str">
        <f>IF(G1856="","",VLOOKUP(G1856,ARANCEL!$B$5:$D$121,2,FALSE))</f>
        <v>INCRUSTACION ESTETICA (ART-GLASS O CERAMICA)</v>
      </c>
      <c r="I1856" s="121" t="s">
        <v>756</v>
      </c>
      <c r="J1856" s="119">
        <v>2</v>
      </c>
      <c r="K1856" s="122">
        <f>IF(G1856="","",VLOOKUP(G1856,ARANCEL!$B$5:$D$121,3,FALSE)*J1856)</f>
        <v>31352</v>
      </c>
      <c r="L1856" s="1229" t="s">
        <v>3438</v>
      </c>
      <c r="M1856" s="1229">
        <v>4500220761</v>
      </c>
      <c r="N1856" s="1229">
        <v>8606</v>
      </c>
      <c r="O1856" s="799"/>
    </row>
    <row r="1857" spans="1:15" s="793" customFormat="1" ht="18" customHeight="1" x14ac:dyDescent="0.25">
      <c r="A1857" s="712" t="s">
        <v>305</v>
      </c>
      <c r="B1857" s="713">
        <v>41712</v>
      </c>
      <c r="C1857" s="714" t="s">
        <v>2684</v>
      </c>
      <c r="D1857" s="712" t="s">
        <v>53</v>
      </c>
      <c r="E1857" s="715">
        <v>10180597</v>
      </c>
      <c r="F1857" s="712">
        <v>24842514</v>
      </c>
      <c r="G1857" s="712">
        <v>2704005</v>
      </c>
      <c r="H1857" s="120" t="str">
        <f>IF(G1857="","",VLOOKUP(G1857,ARANCEL!$B$5:$D$121,2,FALSE))</f>
        <v>PROVISORIO</v>
      </c>
      <c r="I1857" s="121" t="s">
        <v>844</v>
      </c>
      <c r="J1857" s="119">
        <v>1</v>
      </c>
      <c r="K1857" s="122">
        <f>IF(G1857="","",VLOOKUP(G1857,ARANCEL!$B$5:$D$121,3,FALSE)*J1857)</f>
        <v>3250</v>
      </c>
      <c r="L1857" s="1229" t="s">
        <v>3058</v>
      </c>
      <c r="M1857" s="1229">
        <v>4500225619</v>
      </c>
      <c r="N1857" s="1229">
        <v>8903</v>
      </c>
      <c r="O1857" s="792"/>
    </row>
    <row r="1858" spans="1:15" s="827" customFormat="1" ht="18" customHeight="1" x14ac:dyDescent="0.25">
      <c r="A1858" s="816" t="s">
        <v>305</v>
      </c>
      <c r="B1858" s="823">
        <v>41712</v>
      </c>
      <c r="C1858" s="818" t="s">
        <v>2684</v>
      </c>
      <c r="D1858" s="816" t="s">
        <v>53</v>
      </c>
      <c r="E1858" s="819">
        <v>10180597</v>
      </c>
      <c r="F1858" s="816">
        <v>24842091</v>
      </c>
      <c r="G1858" s="816">
        <v>2705003</v>
      </c>
      <c r="H1858" s="120" t="str">
        <f>IF(G1858="","",VLOOKUP(G1858,ARANCEL!$B$5:$D$121,2,FALSE))</f>
        <v>INCRUSTACION ESTETICA (ART-GLASS O CERAMICA)</v>
      </c>
      <c r="I1858" s="121" t="s">
        <v>766</v>
      </c>
      <c r="J1858" s="119">
        <v>2</v>
      </c>
      <c r="K1858" s="122">
        <f>IF(G1858="","",VLOOKUP(G1858,ARANCEL!$B$5:$D$121,3,FALSE)*J1858)</f>
        <v>31352</v>
      </c>
      <c r="L1858" s="1229" t="s">
        <v>4612</v>
      </c>
      <c r="M1858" s="1229">
        <v>4500229934</v>
      </c>
      <c r="N1858" s="1229">
        <v>9168</v>
      </c>
      <c r="O1858" s="826"/>
    </row>
    <row r="1859" spans="1:15" s="827" customFormat="1" ht="18" customHeight="1" x14ac:dyDescent="0.25">
      <c r="A1859" s="816" t="s">
        <v>305</v>
      </c>
      <c r="B1859" s="823">
        <v>41737</v>
      </c>
      <c r="C1859" s="818" t="s">
        <v>2684</v>
      </c>
      <c r="D1859" s="816" t="s">
        <v>53</v>
      </c>
      <c r="E1859" s="819">
        <v>10186698</v>
      </c>
      <c r="F1859" s="816">
        <v>24842091</v>
      </c>
      <c r="G1859" s="816">
        <v>2705003</v>
      </c>
      <c r="H1859" s="120" t="str">
        <f>IF(G1859="","",VLOOKUP(G1859,ARANCEL!$B$5:$D$121,2,FALSE))</f>
        <v>INCRUSTACION ESTETICA (ART-GLASS O CERAMICA)</v>
      </c>
      <c r="I1859" s="121" t="s">
        <v>684</v>
      </c>
      <c r="J1859" s="119">
        <v>2</v>
      </c>
      <c r="K1859" s="122">
        <f>IF(G1859="","",VLOOKUP(G1859,ARANCEL!$B$5:$D$121,3,FALSE)*J1859)</f>
        <v>31352</v>
      </c>
      <c r="L1859" s="1229" t="s">
        <v>4612</v>
      </c>
      <c r="M1859" s="1229">
        <v>4500229934</v>
      </c>
      <c r="N1859" s="1229">
        <v>9168</v>
      </c>
      <c r="O1859" s="826"/>
    </row>
    <row r="1860" spans="1:15" s="827" customFormat="1" ht="18" customHeight="1" x14ac:dyDescent="0.25">
      <c r="A1860" s="816" t="s">
        <v>305</v>
      </c>
      <c r="B1860" s="823">
        <v>41806</v>
      </c>
      <c r="C1860" s="818" t="s">
        <v>2684</v>
      </c>
      <c r="D1860" s="816" t="s">
        <v>53</v>
      </c>
      <c r="E1860" s="819">
        <v>10210217</v>
      </c>
      <c r="F1860" s="816">
        <v>24842091</v>
      </c>
      <c r="G1860" s="816">
        <v>2705003</v>
      </c>
      <c r="H1860" s="120" t="str">
        <f>IF(G1860="","",VLOOKUP(G1860,ARANCEL!$B$5:$D$121,2,FALSE))</f>
        <v>INCRUSTACION ESTETICA (ART-GLASS O CERAMICA)</v>
      </c>
      <c r="I1860" s="121" t="s">
        <v>360</v>
      </c>
      <c r="J1860" s="119">
        <v>2</v>
      </c>
      <c r="K1860" s="122">
        <f>IF(G1860="","",VLOOKUP(G1860,ARANCEL!$B$5:$D$121,3,FALSE)*J1860)</f>
        <v>31352</v>
      </c>
      <c r="L1860" s="1229" t="s">
        <v>5742</v>
      </c>
      <c r="M1860" s="1229">
        <v>4500239309</v>
      </c>
      <c r="N1860" s="1229" t="s">
        <v>5749</v>
      </c>
      <c r="O1860" s="826"/>
    </row>
    <row r="1861" spans="1:15" s="827" customFormat="1" ht="18" customHeight="1" x14ac:dyDescent="0.25">
      <c r="A1861" s="816" t="s">
        <v>305</v>
      </c>
      <c r="B1861" s="823">
        <v>41834</v>
      </c>
      <c r="C1861" s="818" t="s">
        <v>2684</v>
      </c>
      <c r="D1861" s="816" t="s">
        <v>53</v>
      </c>
      <c r="E1861" s="819">
        <v>10224321</v>
      </c>
      <c r="F1861" s="816">
        <v>24842514</v>
      </c>
      <c r="G1861" s="816">
        <v>2704005</v>
      </c>
      <c r="H1861" s="120" t="str">
        <f>IF(G1861="","",VLOOKUP(G1861,ARANCEL!$B$5:$D$121,2,FALSE))</f>
        <v>PROVISORIO</v>
      </c>
      <c r="I1861" s="121" t="s">
        <v>668</v>
      </c>
      <c r="J1861" s="119">
        <v>1</v>
      </c>
      <c r="K1861" s="122">
        <f>IF(G1861="","",VLOOKUP(G1861,ARANCEL!$B$5:$D$121,3,FALSE)*J1861)</f>
        <v>3250</v>
      </c>
      <c r="L1861" s="1229" t="s">
        <v>6017</v>
      </c>
      <c r="M1861" s="1229">
        <v>4500243244</v>
      </c>
      <c r="N1861" s="1229">
        <v>9785</v>
      </c>
      <c r="O1861" s="826"/>
    </row>
    <row r="1862" spans="1:15" s="827" customFormat="1" ht="18" customHeight="1" x14ac:dyDescent="0.25">
      <c r="A1862" s="816" t="s">
        <v>305</v>
      </c>
      <c r="B1862" s="823">
        <v>41834</v>
      </c>
      <c r="C1862" s="818" t="s">
        <v>2684</v>
      </c>
      <c r="D1862" s="816" t="s">
        <v>53</v>
      </c>
      <c r="E1862" s="819">
        <v>10224321</v>
      </c>
      <c r="F1862" s="816">
        <v>24842514</v>
      </c>
      <c r="G1862" s="816">
        <v>2704016</v>
      </c>
      <c r="H1862" s="120" t="str">
        <f>IF(G1862="","",VLOOKUP(G1862,ARANCEL!$B$5:$D$121,2,FALSE))</f>
        <v xml:space="preserve">CORONA PROCERA </v>
      </c>
      <c r="I1862" s="121" t="s">
        <v>1512</v>
      </c>
      <c r="J1862" s="119">
        <v>2</v>
      </c>
      <c r="K1862" s="122">
        <f>IF(G1862="","",VLOOKUP(G1862,ARANCEL!$B$5:$D$121,3,FALSE)*J1862)</f>
        <v>116954</v>
      </c>
      <c r="L1862" s="1229" t="s">
        <v>6017</v>
      </c>
      <c r="M1862" s="1229">
        <v>4500243244</v>
      </c>
      <c r="N1862" s="1229">
        <v>9785</v>
      </c>
      <c r="O1862" s="826"/>
    </row>
    <row r="1863" spans="1:15" s="827" customFormat="1" ht="18" customHeight="1" x14ac:dyDescent="0.25">
      <c r="A1863" s="816" t="s">
        <v>305</v>
      </c>
      <c r="B1863" s="823">
        <v>41908</v>
      </c>
      <c r="C1863" s="818" t="s">
        <v>2684</v>
      </c>
      <c r="D1863" s="816" t="s">
        <v>53</v>
      </c>
      <c r="E1863" s="819">
        <v>10258161</v>
      </c>
      <c r="F1863" s="816">
        <v>28073741</v>
      </c>
      <c r="G1863" s="816">
        <v>2704005</v>
      </c>
      <c r="H1863" s="120" t="str">
        <f>IF(G1863="","",VLOOKUP(G1863,ARANCEL!$B$5:$D$121,2,FALSE))</f>
        <v>PROVISORIO</v>
      </c>
      <c r="I1863" s="121" t="s">
        <v>735</v>
      </c>
      <c r="J1863" s="119">
        <v>4</v>
      </c>
      <c r="K1863" s="122">
        <f>IF(G1863="","",VLOOKUP(G1863,ARANCEL!$B$5:$D$121,3,FALSE)*J1863)</f>
        <v>13000</v>
      </c>
      <c r="L1863" s="1229" t="s">
        <v>7548</v>
      </c>
      <c r="M1863" s="1229">
        <v>4500254511</v>
      </c>
      <c r="N1863" s="1229" t="s">
        <v>7555</v>
      </c>
      <c r="O1863" s="826"/>
    </row>
    <row r="1864" spans="1:15" s="827" customFormat="1" ht="18" customHeight="1" x14ac:dyDescent="0.25">
      <c r="A1864" s="816" t="s">
        <v>606</v>
      </c>
      <c r="B1864" s="823">
        <v>41915</v>
      </c>
      <c r="C1864" s="818" t="s">
        <v>2684</v>
      </c>
      <c r="D1864" s="816" t="s">
        <v>53</v>
      </c>
      <c r="E1864" s="819">
        <v>10259274</v>
      </c>
      <c r="F1864" s="816">
        <v>28073741</v>
      </c>
      <c r="G1864" s="816">
        <v>2704015</v>
      </c>
      <c r="H1864" s="120" t="str">
        <f>IF(G1864="","",VLOOKUP(G1864,ARANCEL!$B$5:$D$121,2,FALSE))</f>
        <v xml:space="preserve">CORONA IN CERAM </v>
      </c>
      <c r="I1864" s="121" t="s">
        <v>735</v>
      </c>
      <c r="J1864" s="119">
        <v>4</v>
      </c>
      <c r="K1864" s="122">
        <f>IF(G1864="","",VLOOKUP(G1864,ARANCEL!$B$5:$D$121,3,FALSE)*J1864)</f>
        <v>170932</v>
      </c>
      <c r="L1864" s="1229" t="s">
        <v>7548</v>
      </c>
      <c r="M1864" s="1229">
        <v>4500255196</v>
      </c>
      <c r="N1864" s="1229" t="s">
        <v>7565</v>
      </c>
      <c r="O1864" s="826"/>
    </row>
    <row r="1865" spans="1:15" s="830" customFormat="1" ht="18" customHeight="1" x14ac:dyDescent="0.25">
      <c r="A1865" s="816" t="s">
        <v>305</v>
      </c>
      <c r="B1865" s="823">
        <v>41690</v>
      </c>
      <c r="C1865" s="818" t="s">
        <v>2973</v>
      </c>
      <c r="D1865" s="816" t="s">
        <v>59</v>
      </c>
      <c r="E1865" s="819">
        <v>10175747</v>
      </c>
      <c r="F1865" s="816">
        <v>25042060</v>
      </c>
      <c r="G1865" s="816">
        <v>2705003</v>
      </c>
      <c r="H1865" s="120" t="str">
        <f>IF(G1865="","",VLOOKUP(G1865,ARANCEL!$B$5:$D$121,2,FALSE))</f>
        <v>INCRUSTACION ESTETICA (ART-GLASS O CERAMICA)</v>
      </c>
      <c r="I1865" s="121" t="s">
        <v>324</v>
      </c>
      <c r="J1865" s="119">
        <v>1</v>
      </c>
      <c r="K1865" s="122">
        <f>IF(G1865="","",VLOOKUP(G1865,ARANCEL!$B$5:$D$121,3,FALSE)*J1865)</f>
        <v>15676</v>
      </c>
      <c r="L1865" s="1229" t="s">
        <v>3438</v>
      </c>
      <c r="M1865" s="1229">
        <v>4500220762</v>
      </c>
      <c r="N1865" s="1229">
        <v>8607</v>
      </c>
      <c r="O1865" s="829"/>
    </row>
    <row r="1866" spans="1:15" s="830" customFormat="1" ht="18" customHeight="1" x14ac:dyDescent="0.25">
      <c r="A1866" s="843" t="s">
        <v>313</v>
      </c>
      <c r="B1866" s="823">
        <v>41887</v>
      </c>
      <c r="C1866" s="818" t="s">
        <v>7127</v>
      </c>
      <c r="D1866" s="816" t="s">
        <v>63</v>
      </c>
      <c r="E1866" s="1419">
        <v>10251355</v>
      </c>
      <c r="F1866" s="1419">
        <v>27985709</v>
      </c>
      <c r="G1866" s="1419">
        <v>2708001</v>
      </c>
      <c r="H1866" s="120" t="str">
        <f>IF(G1866="","",VLOOKUP(G1866,ARANCEL!$B$5:$D$121,2,FALSE))</f>
        <v xml:space="preserve">PLACA DE ORTODONCIA SIN TORNILLO </v>
      </c>
      <c r="I1866" s="121"/>
      <c r="J1866" s="119">
        <v>2</v>
      </c>
      <c r="K1866" s="122">
        <f>IF(G1866="","",VLOOKUP(G1866,ARANCEL!$B$5:$D$121,3,FALSE)*J1866)</f>
        <v>35994</v>
      </c>
      <c r="L1866" s="1229" t="s">
        <v>6905</v>
      </c>
      <c r="M1866" s="1229">
        <v>4500251067</v>
      </c>
      <c r="N1866" s="1229" t="s">
        <v>7145</v>
      </c>
      <c r="O1866" s="829"/>
    </row>
    <row r="1867" spans="1:15" s="830" customFormat="1" ht="18" customHeight="1" x14ac:dyDescent="0.25">
      <c r="A1867" s="843" t="s">
        <v>313</v>
      </c>
      <c r="B1867" s="823">
        <v>41887</v>
      </c>
      <c r="C1867" s="818" t="s">
        <v>7127</v>
      </c>
      <c r="D1867" s="816" t="s">
        <v>63</v>
      </c>
      <c r="E1867" s="1158">
        <v>10251355</v>
      </c>
      <c r="F1867" s="1158">
        <v>27985709</v>
      </c>
      <c r="G1867" s="1158">
        <v>2708011</v>
      </c>
      <c r="H1867" s="120" t="str">
        <f>IF(G1867="","",VLOOKUP(G1867,ARANCEL!$B$5:$D$121,2,FALSE))</f>
        <v xml:space="preserve">MODELO DE ESTUDIO </v>
      </c>
      <c r="I1867" s="121"/>
      <c r="J1867" s="119">
        <v>2</v>
      </c>
      <c r="K1867" s="122">
        <f>IF(G1867="","",VLOOKUP(G1867,ARANCEL!$B$5:$D$121,3,FALSE)*J1867)</f>
        <v>3014</v>
      </c>
      <c r="L1867" s="1229" t="s">
        <v>6905</v>
      </c>
      <c r="M1867" s="1229">
        <v>4500251067</v>
      </c>
      <c r="N1867" s="1229" t="s">
        <v>7145</v>
      </c>
      <c r="O1867" s="829"/>
    </row>
    <row r="1868" spans="1:15" s="830" customFormat="1" ht="18" customHeight="1" x14ac:dyDescent="0.25">
      <c r="A1868" s="816" t="s">
        <v>305</v>
      </c>
      <c r="B1868" s="823">
        <v>41970</v>
      </c>
      <c r="C1868" s="818" t="s">
        <v>4365</v>
      </c>
      <c r="D1868" s="816" t="s">
        <v>804</v>
      </c>
      <c r="E1868" s="819">
        <v>10285863</v>
      </c>
      <c r="F1868" s="816">
        <v>29627290</v>
      </c>
      <c r="G1868" s="816">
        <v>2705003</v>
      </c>
      <c r="H1868" s="120" t="str">
        <f>IF(G1868="","",VLOOKUP(G1868,ARANCEL!$B$5:$D$121,2,FALSE))</f>
        <v>INCRUSTACION ESTETICA (ART-GLASS O CERAMICA)</v>
      </c>
      <c r="I1868" s="121" t="s">
        <v>322</v>
      </c>
      <c r="J1868" s="119">
        <v>1</v>
      </c>
      <c r="K1868" s="122">
        <f>IF(G1868="","",VLOOKUP(G1868,ARANCEL!$B$5:$D$121,3,FALSE)*J1868)</f>
        <v>15676</v>
      </c>
      <c r="L1868" s="1229" t="s">
        <v>8256</v>
      </c>
      <c r="M1868" s="1229">
        <v>4500264843</v>
      </c>
      <c r="N1868" s="1229" t="s">
        <v>8929</v>
      </c>
      <c r="O1868" s="829"/>
    </row>
    <row r="1869" spans="1:15" s="830" customFormat="1" ht="18" customHeight="1" x14ac:dyDescent="0.25">
      <c r="A1869" s="816" t="s">
        <v>305</v>
      </c>
      <c r="B1869" s="823">
        <v>41719</v>
      </c>
      <c r="C1869" s="818" t="s">
        <v>3448</v>
      </c>
      <c r="D1869" s="816" t="s">
        <v>59</v>
      </c>
      <c r="E1869" s="819">
        <v>10182734</v>
      </c>
      <c r="F1869" s="816">
        <v>23561153</v>
      </c>
      <c r="G1869" s="816">
        <v>2704005</v>
      </c>
      <c r="H1869" s="120" t="str">
        <f>IF(G1869="","",VLOOKUP(G1869,ARANCEL!$B$5:$D$121,2,FALSE))</f>
        <v>PROVISORIO</v>
      </c>
      <c r="I1869" s="121" t="s">
        <v>3568</v>
      </c>
      <c r="J1869" s="119">
        <v>2</v>
      </c>
      <c r="K1869" s="122">
        <f>IF(G1869="","",VLOOKUP(G1869,ARANCEL!$B$5:$D$121,3,FALSE)*J1869)</f>
        <v>6500</v>
      </c>
      <c r="L1869" s="1229" t="s">
        <v>3058</v>
      </c>
      <c r="M1869" s="1229">
        <v>4500225619</v>
      </c>
      <c r="N1869" s="1229">
        <v>8903</v>
      </c>
      <c r="O1869" s="829"/>
    </row>
    <row r="1870" spans="1:15" s="830" customFormat="1" ht="18" customHeight="1" x14ac:dyDescent="0.25">
      <c r="A1870" s="816" t="s">
        <v>606</v>
      </c>
      <c r="B1870" s="823">
        <v>41719</v>
      </c>
      <c r="C1870" s="818" t="s">
        <v>3448</v>
      </c>
      <c r="D1870" s="816" t="s">
        <v>59</v>
      </c>
      <c r="E1870" s="819">
        <v>10182734</v>
      </c>
      <c r="F1870" s="816">
        <v>23561153</v>
      </c>
      <c r="G1870" s="816">
        <v>2704003</v>
      </c>
      <c r="H1870" s="120" t="str">
        <f>IF(G1870="","",VLOOKUP(G1870,ARANCEL!$B$5:$D$121,2,FALSE))</f>
        <v xml:space="preserve">CORONA PERIFERICA CON PERNO MUÑON COLADO </v>
      </c>
      <c r="I1870" s="121" t="s">
        <v>340</v>
      </c>
      <c r="J1870" s="119">
        <v>1</v>
      </c>
      <c r="K1870" s="122">
        <f>IF(G1870="","",VLOOKUP(G1870,ARANCEL!$B$5:$D$121,3,FALSE)*J1870)</f>
        <v>32612</v>
      </c>
      <c r="L1870" s="1229" t="s">
        <v>3058</v>
      </c>
      <c r="M1870" s="1229">
        <v>4500225618</v>
      </c>
      <c r="N1870" s="1229">
        <v>8902</v>
      </c>
      <c r="O1870" s="829"/>
    </row>
    <row r="1871" spans="1:15" s="830" customFormat="1" ht="18" customHeight="1" x14ac:dyDescent="0.25">
      <c r="A1871" s="816" t="s">
        <v>606</v>
      </c>
      <c r="B1871" s="823">
        <v>41719</v>
      </c>
      <c r="C1871" s="818" t="s">
        <v>3448</v>
      </c>
      <c r="D1871" s="816" t="s">
        <v>59</v>
      </c>
      <c r="E1871" s="819">
        <v>10182734</v>
      </c>
      <c r="F1871" s="816">
        <v>23561153</v>
      </c>
      <c r="G1871" s="816">
        <v>2704015</v>
      </c>
      <c r="H1871" s="120" t="str">
        <f>IF(G1871="","",VLOOKUP(G1871,ARANCEL!$B$5:$D$121,2,FALSE))</f>
        <v xml:space="preserve">CORONA IN CERAM </v>
      </c>
      <c r="I1871" s="121" t="s">
        <v>618</v>
      </c>
      <c r="J1871" s="119">
        <v>1</v>
      </c>
      <c r="K1871" s="122">
        <f>IF(G1871="","",VLOOKUP(G1871,ARANCEL!$B$5:$D$121,3,FALSE)*J1871)</f>
        <v>42733</v>
      </c>
      <c r="L1871" s="1229" t="s">
        <v>3058</v>
      </c>
      <c r="M1871" s="1229">
        <v>4500225622</v>
      </c>
      <c r="N1871" s="1229">
        <v>8907</v>
      </c>
      <c r="O1871" s="829"/>
    </row>
    <row r="1872" spans="1:15" s="830" customFormat="1" ht="18" customHeight="1" x14ac:dyDescent="0.25">
      <c r="A1872" s="816" t="s">
        <v>305</v>
      </c>
      <c r="B1872" s="823">
        <v>41876</v>
      </c>
      <c r="C1872" s="818" t="s">
        <v>6687</v>
      </c>
      <c r="D1872" s="816" t="s">
        <v>65</v>
      </c>
      <c r="E1872" s="819">
        <v>10248651</v>
      </c>
      <c r="F1872" s="816">
        <v>26778630</v>
      </c>
      <c r="G1872" s="816">
        <v>2708011</v>
      </c>
      <c r="H1872" s="120" t="str">
        <f>IF(G1872="","",VLOOKUP(G1872,ARANCEL!$B$5:$D$121,2,FALSE))</f>
        <v xml:space="preserve">MODELO DE ESTUDIO </v>
      </c>
      <c r="I1872" s="121" t="s">
        <v>347</v>
      </c>
      <c r="J1872" s="119">
        <v>2</v>
      </c>
      <c r="K1872" s="122">
        <f>IF(G1872="","",VLOOKUP(G1872,ARANCEL!$B$5:$D$121,3,FALSE)*J1872)</f>
        <v>3014</v>
      </c>
      <c r="L1872" s="1229" t="s">
        <v>6905</v>
      </c>
      <c r="M1872" s="1229">
        <v>4500249664</v>
      </c>
      <c r="N1872" s="1229" t="s">
        <v>7114</v>
      </c>
      <c r="O1872" s="829"/>
    </row>
    <row r="1873" spans="1:15" s="830" customFormat="1" ht="18" customHeight="1" x14ac:dyDescent="0.25">
      <c r="A1873" s="816" t="s">
        <v>305</v>
      </c>
      <c r="B1873" s="823">
        <v>41645</v>
      </c>
      <c r="C1873" s="818" t="s">
        <v>999</v>
      </c>
      <c r="D1873" s="816" t="s">
        <v>59</v>
      </c>
      <c r="E1873" s="819">
        <v>10168374</v>
      </c>
      <c r="F1873" s="816">
        <v>23895535</v>
      </c>
      <c r="G1873" s="816">
        <v>2705003</v>
      </c>
      <c r="H1873" s="120" t="str">
        <f>IF(G1873="","",VLOOKUP(G1873,ARANCEL!$B$5:$D$121,2,FALSE))</f>
        <v>INCRUSTACION ESTETICA (ART-GLASS O CERAMICA)</v>
      </c>
      <c r="I1873" s="121" t="s">
        <v>308</v>
      </c>
      <c r="J1873" s="119">
        <v>1</v>
      </c>
      <c r="K1873" s="122">
        <f>IF(G1873="","",VLOOKUP(G1873,ARANCEL!$B$5:$D$121,3,FALSE)*J1873)</f>
        <v>15676</v>
      </c>
      <c r="L1873" s="1236" t="s">
        <v>597</v>
      </c>
      <c r="M1873" s="1236">
        <v>4500211652</v>
      </c>
      <c r="N1873" s="1236">
        <v>8174</v>
      </c>
      <c r="O1873" s="829"/>
    </row>
    <row r="1874" spans="1:15" s="827" customFormat="1" ht="18" customHeight="1" x14ac:dyDescent="0.25">
      <c r="A1874" s="843" t="s">
        <v>305</v>
      </c>
      <c r="B1874" s="817">
        <v>41969</v>
      </c>
      <c r="C1874" s="818" t="s">
        <v>8497</v>
      </c>
      <c r="D1874" s="816" t="s">
        <v>1060</v>
      </c>
      <c r="E1874" s="819">
        <v>10285640</v>
      </c>
      <c r="F1874" s="816">
        <v>29635428</v>
      </c>
      <c r="G1874" s="816">
        <v>2708011</v>
      </c>
      <c r="H1874" s="120" t="str">
        <f>IF(G1874="","",VLOOKUP(G1874,ARANCEL!$B$5:$D$121,2,FALSE))</f>
        <v xml:space="preserve">MODELO DE ESTUDIO </v>
      </c>
      <c r="I1874" s="121" t="s">
        <v>306</v>
      </c>
      <c r="J1874" s="119">
        <v>1</v>
      </c>
      <c r="K1874" s="122">
        <f>IF(G1874="","",VLOOKUP(G1874,ARANCEL!$B$5:$D$121,3,FALSE)*J1874)</f>
        <v>1507</v>
      </c>
      <c r="L1874" s="1229" t="s">
        <v>8256</v>
      </c>
      <c r="M1874" s="1229">
        <v>4500264843</v>
      </c>
      <c r="N1874" s="1229" t="s">
        <v>8929</v>
      </c>
      <c r="O1874" s="826"/>
    </row>
    <row r="1875" spans="1:15" s="834" customFormat="1" ht="18" customHeight="1" x14ac:dyDescent="0.25">
      <c r="A1875" s="816" t="s">
        <v>305</v>
      </c>
      <c r="B1875" s="817">
        <v>41969</v>
      </c>
      <c r="C1875" s="818" t="s">
        <v>8497</v>
      </c>
      <c r="D1875" s="816" t="s">
        <v>1060</v>
      </c>
      <c r="E1875" s="819">
        <v>10285640</v>
      </c>
      <c r="F1875" s="816">
        <v>29635428</v>
      </c>
      <c r="G1875" s="816">
        <v>2707001</v>
      </c>
      <c r="H1875" s="120" t="str">
        <f>IF(G1875="","",VLOOKUP(G1875,ARANCEL!$B$5:$D$121,2,FALSE))</f>
        <v xml:space="preserve">PLANO DE RELAJACION </v>
      </c>
      <c r="I1875" s="121" t="s">
        <v>306</v>
      </c>
      <c r="J1875" s="119">
        <v>1</v>
      </c>
      <c r="K1875" s="122">
        <f>IF(G1875="","",VLOOKUP(G1875,ARANCEL!$B$5:$D$121,3,FALSE)*J1875)</f>
        <v>9221</v>
      </c>
      <c r="L1875" s="1229" t="s">
        <v>8256</v>
      </c>
      <c r="M1875" s="1229">
        <v>4500264843</v>
      </c>
      <c r="N1875" s="1229" t="s">
        <v>8929</v>
      </c>
      <c r="O1875" s="833"/>
    </row>
    <row r="1876" spans="1:15" s="834" customFormat="1" ht="18" customHeight="1" x14ac:dyDescent="0.25">
      <c r="A1876" s="816" t="s">
        <v>305</v>
      </c>
      <c r="B1876" s="823">
        <v>41887</v>
      </c>
      <c r="C1876" s="818" t="s">
        <v>6770</v>
      </c>
      <c r="D1876" s="816" t="s">
        <v>49</v>
      </c>
      <c r="E1876" s="819">
        <v>10249898</v>
      </c>
      <c r="F1876" s="816">
        <v>26381014</v>
      </c>
      <c r="G1876" s="816">
        <v>2705004</v>
      </c>
      <c r="H1876" s="120" t="str">
        <f>IF(G1876="","",VLOOKUP(G1876,ARANCEL!$B$5:$D$121,2,FALSE))</f>
        <v>CARILLA ESTETICA (ART-GLASS O CERAMICA)</v>
      </c>
      <c r="I1876" s="121" t="s">
        <v>613</v>
      </c>
      <c r="J1876" s="119">
        <v>2</v>
      </c>
      <c r="K1876" s="122">
        <f>IF(G1876="","",VLOOKUP(G1876,ARANCEL!$B$5:$D$121,3,FALSE)*J1876)</f>
        <v>53506</v>
      </c>
      <c r="L1876" s="1229" t="s">
        <v>6905</v>
      </c>
      <c r="M1876" s="1229">
        <v>4500251067</v>
      </c>
      <c r="N1876" s="1229" t="s">
        <v>7145</v>
      </c>
      <c r="O1876" s="833"/>
    </row>
    <row r="1877" spans="1:15" s="834" customFormat="1" ht="18" customHeight="1" x14ac:dyDescent="0.25">
      <c r="A1877" s="816" t="s">
        <v>305</v>
      </c>
      <c r="B1877" s="823">
        <v>41803</v>
      </c>
      <c r="C1877" s="818" t="s">
        <v>5073</v>
      </c>
      <c r="D1877" s="816" t="s">
        <v>804</v>
      </c>
      <c r="E1877" s="819">
        <v>10209227</v>
      </c>
      <c r="F1877" s="816">
        <v>26669252</v>
      </c>
      <c r="G1877" s="816">
        <v>2705003</v>
      </c>
      <c r="H1877" s="120" t="str">
        <f>IF(G1877="","",VLOOKUP(G1877,ARANCEL!$B$5:$D$121,2,FALSE))</f>
        <v>INCRUSTACION ESTETICA (ART-GLASS O CERAMICA)</v>
      </c>
      <c r="I1877" s="121" t="s">
        <v>312</v>
      </c>
      <c r="J1877" s="119">
        <v>1</v>
      </c>
      <c r="K1877" s="122">
        <f>IF(G1877="","",VLOOKUP(G1877,ARANCEL!$B$5:$D$121,3,FALSE)*J1877)</f>
        <v>15676</v>
      </c>
      <c r="L1877" s="1229" t="s">
        <v>5742</v>
      </c>
      <c r="M1877" s="1229">
        <v>4500239309</v>
      </c>
      <c r="N1877" s="1229" t="s">
        <v>5749</v>
      </c>
      <c r="O1877" s="833"/>
    </row>
    <row r="1878" spans="1:15" s="834" customFormat="1" ht="18" customHeight="1" x14ac:dyDescent="0.25">
      <c r="A1878" s="816" t="s">
        <v>305</v>
      </c>
      <c r="B1878" s="823">
        <v>41950</v>
      </c>
      <c r="C1878" s="818" t="s">
        <v>8131</v>
      </c>
      <c r="D1878" s="816" t="s">
        <v>2193</v>
      </c>
      <c r="E1878" s="819">
        <v>10277146</v>
      </c>
      <c r="F1878" s="816">
        <v>29464217</v>
      </c>
      <c r="G1878" s="816">
        <v>2704005</v>
      </c>
      <c r="H1878" s="120" t="str">
        <f>IF(G1878="","",VLOOKUP(G1878,ARANCEL!$B$5:$D$121,2,FALSE))</f>
        <v>PROVISORIO</v>
      </c>
      <c r="I1878" s="121" t="s">
        <v>319</v>
      </c>
      <c r="J1878" s="119">
        <v>1</v>
      </c>
      <c r="K1878" s="122">
        <f>IF(G1878="","",VLOOKUP(G1878,ARANCEL!$B$5:$D$121,3,FALSE)*J1878)</f>
        <v>3250</v>
      </c>
      <c r="L1878" s="1229" t="s">
        <v>8256</v>
      </c>
      <c r="M1878" s="1229">
        <v>4500264843</v>
      </c>
      <c r="N1878" s="1229" t="s">
        <v>8929</v>
      </c>
      <c r="O1878" s="833"/>
    </row>
    <row r="1879" spans="1:15" s="834" customFormat="1" ht="18" customHeight="1" x14ac:dyDescent="0.25">
      <c r="A1879" s="816" t="s">
        <v>305</v>
      </c>
      <c r="B1879" s="823">
        <v>41968</v>
      </c>
      <c r="C1879" s="818" t="s">
        <v>8131</v>
      </c>
      <c r="D1879" s="816" t="s">
        <v>2193</v>
      </c>
      <c r="E1879" s="819">
        <v>10285021</v>
      </c>
      <c r="F1879" s="816">
        <v>29464217</v>
      </c>
      <c r="G1879" s="816">
        <v>2704003</v>
      </c>
      <c r="H1879" s="120" t="str">
        <f>IF(G1879="","",VLOOKUP(G1879,ARANCEL!$B$5:$D$121,2,FALSE))</f>
        <v xml:space="preserve">CORONA PERIFERICA CON PERNO MUÑON COLADO </v>
      </c>
      <c r="I1879" s="121" t="s">
        <v>319</v>
      </c>
      <c r="J1879" s="119">
        <v>1</v>
      </c>
      <c r="K1879" s="122">
        <f>IF(G1879="","",VLOOKUP(G1879,ARANCEL!$B$5:$D$121,3,FALSE)*J1879)</f>
        <v>32612</v>
      </c>
      <c r="L1879" s="1229" t="s">
        <v>8256</v>
      </c>
      <c r="M1879" s="1229">
        <v>4500264843</v>
      </c>
      <c r="N1879" s="1229" t="s">
        <v>8929</v>
      </c>
      <c r="O1879" s="833"/>
    </row>
    <row r="1880" spans="1:15" s="834" customFormat="1" ht="18" customHeight="1" x14ac:dyDescent="0.25">
      <c r="A1880" s="816" t="s">
        <v>305</v>
      </c>
      <c r="B1880" s="823">
        <v>41978</v>
      </c>
      <c r="C1880" s="818" t="s">
        <v>8131</v>
      </c>
      <c r="D1880" s="816" t="s">
        <v>2193</v>
      </c>
      <c r="E1880" s="819">
        <v>10290917</v>
      </c>
      <c r="F1880" s="816"/>
      <c r="G1880" s="816">
        <v>2704005</v>
      </c>
      <c r="H1880" s="120" t="str">
        <f>IF(G1880="","",VLOOKUP(G1880,ARANCEL!$B$5:$D$121,2,FALSE))</f>
        <v>PROVISORIO</v>
      </c>
      <c r="I1880" s="121" t="s">
        <v>363</v>
      </c>
      <c r="J1880" s="119">
        <v>3</v>
      </c>
      <c r="K1880" s="122">
        <f>IF(G1880="","",VLOOKUP(G1880,ARANCEL!$B$5:$D$121,3,FALSE)*J1880)</f>
        <v>9750</v>
      </c>
      <c r="L1880" s="1349" t="s">
        <v>9431</v>
      </c>
      <c r="M1880" s="1349">
        <v>4500269103</v>
      </c>
      <c r="N1880" s="1349" t="s">
        <v>9457</v>
      </c>
      <c r="O1880" s="833"/>
    </row>
    <row r="1881" spans="1:15" s="834" customFormat="1" ht="18" customHeight="1" x14ac:dyDescent="0.25">
      <c r="A1881" s="816" t="s">
        <v>606</v>
      </c>
      <c r="B1881" s="817">
        <v>42013</v>
      </c>
      <c r="C1881" s="818" t="s">
        <v>8131</v>
      </c>
      <c r="D1881" s="816" t="s">
        <v>2193</v>
      </c>
      <c r="E1881" s="819">
        <v>10306447</v>
      </c>
      <c r="F1881" s="816">
        <v>28303181</v>
      </c>
      <c r="G1881" s="816">
        <v>2704006</v>
      </c>
      <c r="H1881" s="120" t="str">
        <f>IF(G1881="","",VLOOKUP(G1881,ARANCEL!$B$5:$D$121,2,FALSE))</f>
        <v xml:space="preserve">CERAMICA ALUMINOSA ANTERIOR O POSTERIOR </v>
      </c>
      <c r="I1881" s="121" t="s">
        <v>363</v>
      </c>
      <c r="J1881" s="119">
        <v>3</v>
      </c>
      <c r="K1881" s="122">
        <f>IF(G1881="","",VLOOKUP(G1881,ARANCEL!$B$5:$D$121,3,FALSE)*J1881)</f>
        <v>94461</v>
      </c>
      <c r="L1881" s="1235" t="str">
        <f>IF(E1881="","","IMPAGO")</f>
        <v>IMPAGO</v>
      </c>
      <c r="M1881" s="1235" t="str">
        <f>IF(L1881="IMPAGO","SIN O.C.","")</f>
        <v>SIN O.C.</v>
      </c>
      <c r="N1881" s="1235" t="str">
        <f>IF(L1881="IMPAGO","SIN FACT.","")</f>
        <v>SIN FACT.</v>
      </c>
      <c r="O1881" s="833"/>
    </row>
    <row r="1882" spans="1:15" s="834" customFormat="1" ht="18" customHeight="1" x14ac:dyDescent="0.25">
      <c r="A1882" s="816" t="s">
        <v>305</v>
      </c>
      <c r="B1882" s="823">
        <v>41652</v>
      </c>
      <c r="C1882" s="818" t="s">
        <v>859</v>
      </c>
      <c r="D1882" s="816" t="s">
        <v>52</v>
      </c>
      <c r="E1882" s="819">
        <v>10168921</v>
      </c>
      <c r="F1882" s="816">
        <v>22776514</v>
      </c>
      <c r="G1882" s="816">
        <v>2704003</v>
      </c>
      <c r="H1882" s="120" t="str">
        <f>IF(G1882="","",VLOOKUP(G1882,ARANCEL!$B$5:$D$121,2,FALSE))</f>
        <v xml:space="preserve">CORONA PERIFERICA CON PERNO MUÑON COLADO </v>
      </c>
      <c r="I1882" s="121" t="s">
        <v>329</v>
      </c>
      <c r="J1882" s="119">
        <v>1</v>
      </c>
      <c r="K1882" s="122">
        <f>IF(G1882="","",VLOOKUP(G1882,ARANCEL!$B$5:$D$121,3,FALSE)*J1882)</f>
        <v>32612</v>
      </c>
      <c r="L1882" s="1229" t="s">
        <v>2842</v>
      </c>
      <c r="M1882" s="1229">
        <v>4500216185</v>
      </c>
      <c r="N1882" s="1229">
        <v>8379</v>
      </c>
      <c r="O1882" s="833"/>
    </row>
    <row r="1883" spans="1:15" s="834" customFormat="1" ht="18" customHeight="1" x14ac:dyDescent="0.25">
      <c r="A1883" s="816" t="s">
        <v>305</v>
      </c>
      <c r="B1883" s="823">
        <v>41649</v>
      </c>
      <c r="C1883" s="818" t="s">
        <v>998</v>
      </c>
      <c r="D1883" s="816" t="s">
        <v>52</v>
      </c>
      <c r="E1883" s="819">
        <v>10168692</v>
      </c>
      <c r="F1883" s="816">
        <v>24488779</v>
      </c>
      <c r="G1883" s="816">
        <v>2705003</v>
      </c>
      <c r="H1883" s="120" t="str">
        <f>IF(G1883="","",VLOOKUP(G1883,ARANCEL!$B$5:$D$121,2,FALSE))</f>
        <v>INCRUSTACION ESTETICA (ART-GLASS O CERAMICA)</v>
      </c>
      <c r="I1883" s="121" t="s">
        <v>317</v>
      </c>
      <c r="J1883" s="119">
        <v>1</v>
      </c>
      <c r="K1883" s="122">
        <f>IF(G1883="","",VLOOKUP(G1883,ARANCEL!$B$5:$D$121,3,FALSE)*J1883)</f>
        <v>15676</v>
      </c>
      <c r="L1883" s="1229" t="s">
        <v>2842</v>
      </c>
      <c r="M1883" s="1229">
        <v>4500216184</v>
      </c>
      <c r="N1883" s="1229">
        <v>8378</v>
      </c>
      <c r="O1883" s="833"/>
    </row>
    <row r="1884" spans="1:15" s="834" customFormat="1" ht="18" customHeight="1" x14ac:dyDescent="0.25">
      <c r="A1884" s="816" t="s">
        <v>305</v>
      </c>
      <c r="B1884" s="823">
        <v>41948</v>
      </c>
      <c r="C1884" s="818" t="s">
        <v>8057</v>
      </c>
      <c r="D1884" s="816" t="s">
        <v>52</v>
      </c>
      <c r="E1884" s="819">
        <v>10275435</v>
      </c>
      <c r="F1884" s="816">
        <v>29422996</v>
      </c>
      <c r="G1884" s="816">
        <v>2704005</v>
      </c>
      <c r="H1884" s="120" t="str">
        <f>IF(G1884="","",VLOOKUP(G1884,ARANCEL!$B$5:$D$121,2,FALSE))</f>
        <v>PROVISORIO</v>
      </c>
      <c r="I1884" s="121" t="s">
        <v>317</v>
      </c>
      <c r="J1884" s="119">
        <v>1</v>
      </c>
      <c r="K1884" s="122">
        <f>IF(G1884="","",VLOOKUP(G1884,ARANCEL!$B$5:$D$121,3,FALSE)*J1884)</f>
        <v>3250</v>
      </c>
      <c r="L1884" s="1229" t="s">
        <v>8279</v>
      </c>
      <c r="M1884" s="1229">
        <v>4500260619</v>
      </c>
      <c r="N1884" s="1229" t="s">
        <v>8294</v>
      </c>
      <c r="O1884" s="833"/>
    </row>
    <row r="1885" spans="1:15" s="834" customFormat="1" ht="18" customHeight="1" x14ac:dyDescent="0.25">
      <c r="A1885" s="816" t="s">
        <v>305</v>
      </c>
      <c r="B1885" s="823">
        <v>41960</v>
      </c>
      <c r="C1885" s="818" t="s">
        <v>8057</v>
      </c>
      <c r="D1885" s="816" t="s">
        <v>52</v>
      </c>
      <c r="E1885" s="819">
        <v>10280464</v>
      </c>
      <c r="F1885" s="816">
        <v>29422996</v>
      </c>
      <c r="G1885" s="816">
        <v>2704003</v>
      </c>
      <c r="H1885" s="120" t="str">
        <f>IF(G1885="","",VLOOKUP(G1885,ARANCEL!$B$5:$D$121,2,FALSE))</f>
        <v xml:space="preserve">CORONA PERIFERICA CON PERNO MUÑON COLADO </v>
      </c>
      <c r="I1885" s="121" t="s">
        <v>317</v>
      </c>
      <c r="J1885" s="119">
        <v>1</v>
      </c>
      <c r="K1885" s="122">
        <f>IF(G1885="","",VLOOKUP(G1885,ARANCEL!$B$5:$D$121,3,FALSE)*J1885)</f>
        <v>32612</v>
      </c>
      <c r="L1885" s="1229" t="s">
        <v>8256</v>
      </c>
      <c r="M1885" s="1229">
        <v>4500264843</v>
      </c>
      <c r="N1885" s="1229" t="s">
        <v>8929</v>
      </c>
      <c r="O1885" s="833"/>
    </row>
    <row r="1886" spans="1:15" s="834" customFormat="1" ht="18" customHeight="1" x14ac:dyDescent="0.25">
      <c r="A1886" s="816" t="s">
        <v>305</v>
      </c>
      <c r="B1886" s="823">
        <v>41796</v>
      </c>
      <c r="C1886" s="818" t="s">
        <v>4945</v>
      </c>
      <c r="D1886" s="816" t="s">
        <v>54</v>
      </c>
      <c r="E1886" s="819">
        <v>10206142</v>
      </c>
      <c r="F1886" s="816">
        <v>26703101</v>
      </c>
      <c r="G1886" s="816">
        <v>2704005</v>
      </c>
      <c r="H1886" s="120" t="str">
        <f>IF(G1886="","",VLOOKUP(G1886,ARANCEL!$B$5:$D$121,2,FALSE))</f>
        <v>PROVISORIO</v>
      </c>
      <c r="I1886" s="121" t="s">
        <v>326</v>
      </c>
      <c r="J1886" s="119">
        <v>1</v>
      </c>
      <c r="K1886" s="122">
        <f>IF(G1886="","",VLOOKUP(G1886,ARANCEL!$B$5:$D$121,3,FALSE)*J1886)</f>
        <v>3250</v>
      </c>
      <c r="L1886" s="1229" t="s">
        <v>5742</v>
      </c>
      <c r="M1886" s="1229">
        <v>4500239302</v>
      </c>
      <c r="N1886" s="1229" t="s">
        <v>5748</v>
      </c>
      <c r="O1886" s="833"/>
    </row>
    <row r="1887" spans="1:15" s="834" customFormat="1" ht="18" customHeight="1" x14ac:dyDescent="0.25">
      <c r="A1887" s="816" t="s">
        <v>305</v>
      </c>
      <c r="B1887" s="823">
        <v>41806</v>
      </c>
      <c r="C1887" s="818" t="s">
        <v>4945</v>
      </c>
      <c r="D1887" s="816" t="s">
        <v>54</v>
      </c>
      <c r="E1887" s="819">
        <v>10210639</v>
      </c>
      <c r="F1887" s="816">
        <v>26703101</v>
      </c>
      <c r="G1887" s="816">
        <v>2704003</v>
      </c>
      <c r="H1887" s="120" t="str">
        <f>IF(G1887="","",VLOOKUP(G1887,ARANCEL!$B$5:$D$121,2,FALSE))</f>
        <v xml:space="preserve">CORONA PERIFERICA CON PERNO MUÑON COLADO </v>
      </c>
      <c r="I1887" s="121" t="s">
        <v>326</v>
      </c>
      <c r="J1887" s="119">
        <v>1</v>
      </c>
      <c r="K1887" s="122">
        <f>IF(G1887="","",VLOOKUP(G1887,ARANCEL!$B$5:$D$121,3,FALSE)*J1887)</f>
        <v>32612</v>
      </c>
      <c r="L1887" s="1229" t="s">
        <v>5742</v>
      </c>
      <c r="M1887" s="1229">
        <v>4500239309</v>
      </c>
      <c r="N1887" s="1229" t="s">
        <v>5749</v>
      </c>
      <c r="O1887" s="833"/>
    </row>
    <row r="1888" spans="1:15" s="838" customFormat="1" ht="18" customHeight="1" x14ac:dyDescent="0.25">
      <c r="A1888" s="816" t="s">
        <v>305</v>
      </c>
      <c r="B1888" s="817">
        <v>42034</v>
      </c>
      <c r="C1888" s="818" t="s">
        <v>9694</v>
      </c>
      <c r="D1888" s="816" t="s">
        <v>995</v>
      </c>
      <c r="E1888" s="819">
        <v>10312636</v>
      </c>
      <c r="F1888" s="816">
        <v>29576229</v>
      </c>
      <c r="G1888" s="816">
        <v>2705003</v>
      </c>
      <c r="H1888" s="120" t="str">
        <f>IF(G1888="","",VLOOKUP(G1888,ARANCEL!$B$5:$D$121,2,FALSE))</f>
        <v>INCRUSTACION ESTETICA (ART-GLASS O CERAMICA)</v>
      </c>
      <c r="I1888" s="121" t="s">
        <v>318</v>
      </c>
      <c r="J1888" s="119">
        <v>1</v>
      </c>
      <c r="K1888" s="122">
        <f>IF(G1888="","",VLOOKUP(G1888,ARANCEL!$B$5:$D$121,3,FALSE)*J1888)</f>
        <v>15676</v>
      </c>
      <c r="L1888" s="1235" t="str">
        <f>IF(E1888="","","IMPAGO")</f>
        <v>IMPAGO</v>
      </c>
      <c r="M1888" s="1235" t="str">
        <f>IF(L1888="IMPAGO","SIN O.C.","")</f>
        <v>SIN O.C.</v>
      </c>
      <c r="N1888" s="1235" t="str">
        <f>IF(L1888="IMPAGO","SIN FACT.","")</f>
        <v>SIN FACT.</v>
      </c>
      <c r="O1888" s="837"/>
    </row>
    <row r="1889" spans="1:15" s="797" customFormat="1" ht="18" customHeight="1" x14ac:dyDescent="0.25">
      <c r="A1889" s="712" t="s">
        <v>305</v>
      </c>
      <c r="B1889" s="713">
        <v>41785</v>
      </c>
      <c r="C1889" s="714" t="s">
        <v>4543</v>
      </c>
      <c r="D1889" s="712" t="s">
        <v>60</v>
      </c>
      <c r="E1889" s="715">
        <v>10198431</v>
      </c>
      <c r="F1889" s="712">
        <v>18432998</v>
      </c>
      <c r="G1889" s="712">
        <v>2704003</v>
      </c>
      <c r="H1889" s="120" t="str">
        <f>IF(G1889="","",VLOOKUP(G1889,ARANCEL!$B$5:$D$121,2,FALSE))</f>
        <v xml:space="preserve">CORONA PERIFERICA CON PERNO MUÑON COLADO </v>
      </c>
      <c r="I1889" s="121" t="s">
        <v>319</v>
      </c>
      <c r="J1889" s="119">
        <v>1</v>
      </c>
      <c r="K1889" s="122">
        <f>IF(G1889="","",VLOOKUP(G1889,ARANCEL!$B$5:$D$121,3,FALSE)*J1889)</f>
        <v>32612</v>
      </c>
      <c r="L1889" s="1229" t="s">
        <v>5292</v>
      </c>
      <c r="M1889" s="1229">
        <v>4500235338</v>
      </c>
      <c r="N1889" s="1229">
        <v>9393</v>
      </c>
      <c r="O1889" s="796"/>
    </row>
    <row r="1890" spans="1:15" s="838" customFormat="1" ht="18" customHeight="1" x14ac:dyDescent="0.25">
      <c r="A1890" s="816" t="s">
        <v>305</v>
      </c>
      <c r="B1890" s="823">
        <v>41806</v>
      </c>
      <c r="C1890" s="818" t="s">
        <v>5160</v>
      </c>
      <c r="D1890" s="816" t="s">
        <v>51</v>
      </c>
      <c r="E1890" s="819">
        <v>10210874</v>
      </c>
      <c r="F1890" s="816">
        <v>23173678</v>
      </c>
      <c r="G1890" s="816">
        <v>2702048</v>
      </c>
      <c r="H1890" s="120" t="str">
        <f>IF(G1890="","",VLOOKUP(G1890,ARANCEL!$B$5:$D$121,2,FALSE))</f>
        <v xml:space="preserve">SERVICIO LAB. IMPLANTE CORONA CEMENTADA/ATORNILLADA </v>
      </c>
      <c r="I1890" s="121" t="s">
        <v>778</v>
      </c>
      <c r="J1890" s="119">
        <v>2</v>
      </c>
      <c r="K1890" s="122">
        <f>IF(G1890="","",VLOOKUP(G1890,ARANCEL!$B$5:$D$121,3,FALSE)*J1890)</f>
        <v>87714</v>
      </c>
      <c r="L1890" s="1229" t="s">
        <v>5742</v>
      </c>
      <c r="M1890" s="1229">
        <v>4500239309</v>
      </c>
      <c r="N1890" s="1229" t="s">
        <v>5749</v>
      </c>
      <c r="O1890" s="837"/>
    </row>
    <row r="1891" spans="1:15" s="838" customFormat="1" ht="18" customHeight="1" x14ac:dyDescent="0.25">
      <c r="A1891" s="816" t="s">
        <v>313</v>
      </c>
      <c r="B1891" s="823">
        <v>41841</v>
      </c>
      <c r="C1891" s="818" t="s">
        <v>5160</v>
      </c>
      <c r="D1891" s="816" t="s">
        <v>51</v>
      </c>
      <c r="E1891" s="819">
        <v>10228474</v>
      </c>
      <c r="F1891" s="816">
        <v>27071602</v>
      </c>
      <c r="G1891" s="816">
        <v>2702048</v>
      </c>
      <c r="H1891" s="120" t="str">
        <f>IF(G1891="","",VLOOKUP(G1891,ARANCEL!$B$5:$D$121,2,FALSE))</f>
        <v xml:space="preserve">SERVICIO LAB. IMPLANTE CORONA CEMENTADA/ATORNILLADA </v>
      </c>
      <c r="I1891" s="121"/>
      <c r="J1891" s="119">
        <v>1</v>
      </c>
      <c r="K1891" s="122">
        <f>IF(G1891="","",VLOOKUP(G1891,ARANCEL!$B$5:$D$121,3,FALSE)*J1891)</f>
        <v>43857</v>
      </c>
      <c r="L1891" s="1229" t="s">
        <v>6017</v>
      </c>
      <c r="M1891" s="1229">
        <v>4500245416</v>
      </c>
      <c r="N1891" s="1229">
        <v>9805</v>
      </c>
      <c r="O1891" s="837"/>
    </row>
    <row r="1892" spans="1:15" s="838" customFormat="1" ht="18" customHeight="1" x14ac:dyDescent="0.25">
      <c r="A1892" s="816" t="s">
        <v>305</v>
      </c>
      <c r="B1892" s="823">
        <v>41778</v>
      </c>
      <c r="C1892" s="818" t="s">
        <v>4623</v>
      </c>
      <c r="D1892" s="816" t="s">
        <v>727</v>
      </c>
      <c r="E1892" s="819">
        <v>10199525</v>
      </c>
      <c r="F1892" s="816">
        <v>26394670</v>
      </c>
      <c r="G1892" s="816">
        <v>2704005</v>
      </c>
      <c r="H1892" s="120" t="str">
        <f>IF(G1892="","",VLOOKUP(G1892,ARANCEL!$B$5:$D$121,2,FALSE))</f>
        <v>PROVISORIO</v>
      </c>
      <c r="I1892" s="121" t="s">
        <v>308</v>
      </c>
      <c r="J1892" s="119">
        <v>1</v>
      </c>
      <c r="K1892" s="122">
        <f>IF(G1892="","",VLOOKUP(G1892,ARANCEL!$B$5:$D$121,3,FALSE)*J1892)</f>
        <v>3250</v>
      </c>
      <c r="L1892" s="1229" t="s">
        <v>5292</v>
      </c>
      <c r="M1892" s="1229">
        <v>4500235338</v>
      </c>
      <c r="N1892" s="1229">
        <v>9393</v>
      </c>
      <c r="O1892" s="837"/>
    </row>
    <row r="1893" spans="1:15" s="838" customFormat="1" ht="18" customHeight="1" x14ac:dyDescent="0.25">
      <c r="A1893" s="843" t="s">
        <v>305</v>
      </c>
      <c r="B1893" s="823">
        <v>41793</v>
      </c>
      <c r="C1893" s="818" t="s">
        <v>4623</v>
      </c>
      <c r="D1893" s="816" t="s">
        <v>727</v>
      </c>
      <c r="E1893" s="819">
        <v>10204206</v>
      </c>
      <c r="F1893" s="816">
        <v>26394670</v>
      </c>
      <c r="G1893" s="816">
        <v>2704003</v>
      </c>
      <c r="H1893" s="120" t="str">
        <f>IF(G1893="","",VLOOKUP(G1893,ARANCEL!$B$5:$D$121,2,FALSE))</f>
        <v xml:space="preserve">CORONA PERIFERICA CON PERNO MUÑON COLADO </v>
      </c>
      <c r="I1893" s="121" t="s">
        <v>308</v>
      </c>
      <c r="J1893" s="119">
        <v>1</v>
      </c>
      <c r="K1893" s="122">
        <f>IF(G1893="","",VLOOKUP(G1893,ARANCEL!$B$5:$D$121,3,FALSE)*J1893)</f>
        <v>32612</v>
      </c>
      <c r="L1893" s="1229" t="s">
        <v>5292</v>
      </c>
      <c r="M1893" s="1229">
        <v>4500236749</v>
      </c>
      <c r="N1893" s="1229">
        <v>9459</v>
      </c>
      <c r="O1893" s="837"/>
    </row>
    <row r="1894" spans="1:15" s="838" customFormat="1" ht="18" customHeight="1" x14ac:dyDescent="0.25">
      <c r="A1894" s="816" t="s">
        <v>305</v>
      </c>
      <c r="B1894" s="823">
        <v>41807</v>
      </c>
      <c r="C1894" s="818" t="s">
        <v>4623</v>
      </c>
      <c r="D1894" s="816" t="s">
        <v>727</v>
      </c>
      <c r="E1894" s="819">
        <v>10211289</v>
      </c>
      <c r="F1894" s="816">
        <v>26394670</v>
      </c>
      <c r="G1894" s="816">
        <v>2705003</v>
      </c>
      <c r="H1894" s="120" t="str">
        <f>IF(G1894="","",VLOOKUP(G1894,ARANCEL!$B$5:$D$121,2,FALSE))</f>
        <v>INCRUSTACION ESTETICA (ART-GLASS O CERAMICA)</v>
      </c>
      <c r="I1894" s="121" t="s">
        <v>618</v>
      </c>
      <c r="J1894" s="119">
        <v>1</v>
      </c>
      <c r="K1894" s="122">
        <f>IF(G1894="","",VLOOKUP(G1894,ARANCEL!$B$5:$D$121,3,FALSE)*J1894)</f>
        <v>15676</v>
      </c>
      <c r="L1894" s="1229" t="s">
        <v>5742</v>
      </c>
      <c r="M1894" s="1229">
        <v>4500239309</v>
      </c>
      <c r="N1894" s="1229" t="s">
        <v>5749</v>
      </c>
      <c r="O1894" s="837"/>
    </row>
    <row r="1895" spans="1:15" s="838" customFormat="1" ht="18" customHeight="1" x14ac:dyDescent="0.25">
      <c r="A1895" s="816" t="s">
        <v>305</v>
      </c>
      <c r="B1895" s="823">
        <v>41949</v>
      </c>
      <c r="C1895" s="818" t="s">
        <v>8077</v>
      </c>
      <c r="D1895" s="816" t="s">
        <v>720</v>
      </c>
      <c r="E1895" s="819">
        <v>10275806</v>
      </c>
      <c r="F1895" s="816">
        <v>29342690</v>
      </c>
      <c r="G1895" s="816">
        <v>2704005</v>
      </c>
      <c r="H1895" s="120" t="str">
        <f>IF(G1895="","",VLOOKUP(G1895,ARANCEL!$B$5:$D$121,2,FALSE))</f>
        <v>PROVISORIO</v>
      </c>
      <c r="I1895" s="121" t="s">
        <v>363</v>
      </c>
      <c r="J1895" s="119">
        <v>3</v>
      </c>
      <c r="K1895" s="122">
        <f>IF(G1895="","",VLOOKUP(G1895,ARANCEL!$B$5:$D$121,3,FALSE)*J1895)</f>
        <v>9750</v>
      </c>
      <c r="L1895" s="1229" t="s">
        <v>8279</v>
      </c>
      <c r="M1895" s="1229">
        <v>4500260619</v>
      </c>
      <c r="N1895" s="1229" t="s">
        <v>8294</v>
      </c>
      <c r="O1895" s="837"/>
    </row>
    <row r="1896" spans="1:15" s="838" customFormat="1" ht="18" customHeight="1" x14ac:dyDescent="0.25">
      <c r="A1896" s="816" t="s">
        <v>305</v>
      </c>
      <c r="B1896" s="823">
        <v>41751</v>
      </c>
      <c r="C1896" s="818" t="s">
        <v>4193</v>
      </c>
      <c r="D1896" s="816" t="s">
        <v>49</v>
      </c>
      <c r="E1896" s="819">
        <v>10191503</v>
      </c>
      <c r="F1896" s="816">
        <v>26106396</v>
      </c>
      <c r="G1896" s="816">
        <v>2705003</v>
      </c>
      <c r="H1896" s="120" t="str">
        <f>IF(G1896="","",VLOOKUP(G1896,ARANCEL!$B$5:$D$121,2,FALSE))</f>
        <v>INCRUSTACION ESTETICA (ART-GLASS O CERAMICA)</v>
      </c>
      <c r="I1896" s="121" t="s">
        <v>312</v>
      </c>
      <c r="J1896" s="119">
        <v>1</v>
      </c>
      <c r="K1896" s="122">
        <f>IF(G1896="","",VLOOKUP(G1896,ARANCEL!$B$5:$D$121,3,FALSE)*J1896)</f>
        <v>15676</v>
      </c>
      <c r="L1896" s="1229" t="s">
        <v>4612</v>
      </c>
      <c r="M1896" s="1229">
        <v>4500229953</v>
      </c>
      <c r="N1896" s="1229">
        <v>9175</v>
      </c>
      <c r="O1896" s="837"/>
    </row>
    <row r="1897" spans="1:15" s="838" customFormat="1" ht="18" customHeight="1" x14ac:dyDescent="0.25">
      <c r="A1897" s="816" t="s">
        <v>305</v>
      </c>
      <c r="B1897" s="823">
        <v>41856</v>
      </c>
      <c r="C1897" s="818" t="s">
        <v>4193</v>
      </c>
      <c r="D1897" s="816" t="s">
        <v>54</v>
      </c>
      <c r="E1897" s="819">
        <v>10236723</v>
      </c>
      <c r="F1897" s="816">
        <v>27728691</v>
      </c>
      <c r="G1897" s="816">
        <v>2704005</v>
      </c>
      <c r="H1897" s="120" t="str">
        <f>IF(G1897="","",VLOOKUP(G1897,ARANCEL!$B$5:$D$121,2,FALSE))</f>
        <v>PROVISORIO</v>
      </c>
      <c r="I1897" s="121" t="s">
        <v>766</v>
      </c>
      <c r="J1897" s="119">
        <v>2</v>
      </c>
      <c r="K1897" s="122">
        <f>IF(G1897="","",VLOOKUP(G1897,ARANCEL!$B$5:$D$121,3,FALSE)*J1897)</f>
        <v>6500</v>
      </c>
      <c r="L1897" s="1229" t="s">
        <v>6905</v>
      </c>
      <c r="M1897" s="1229">
        <v>4500249664</v>
      </c>
      <c r="N1897" s="1229" t="s">
        <v>7114</v>
      </c>
      <c r="O1897" s="837"/>
    </row>
    <row r="1898" spans="1:15" s="838" customFormat="1" ht="18" customHeight="1" x14ac:dyDescent="0.25">
      <c r="A1898" s="816" t="s">
        <v>305</v>
      </c>
      <c r="B1898" s="823">
        <v>41871</v>
      </c>
      <c r="C1898" s="818" t="s">
        <v>4193</v>
      </c>
      <c r="D1898" s="816" t="s">
        <v>54</v>
      </c>
      <c r="E1898" s="819">
        <v>10244721</v>
      </c>
      <c r="F1898" s="816">
        <v>27728691</v>
      </c>
      <c r="G1898" s="816">
        <v>2704003</v>
      </c>
      <c r="H1898" s="120" t="str">
        <f>IF(G1898="","",VLOOKUP(G1898,ARANCEL!$B$5:$D$121,2,FALSE))</f>
        <v xml:space="preserve">CORONA PERIFERICA CON PERNO MUÑON COLADO </v>
      </c>
      <c r="I1898" s="121" t="s">
        <v>766</v>
      </c>
      <c r="J1898" s="119">
        <v>2</v>
      </c>
      <c r="K1898" s="122">
        <f>IF(G1898="","",VLOOKUP(G1898,ARANCEL!$B$5:$D$121,3,FALSE)*J1898)</f>
        <v>65224</v>
      </c>
      <c r="L1898" s="1229" t="s">
        <v>6905</v>
      </c>
      <c r="M1898" s="1229">
        <v>4500249664</v>
      </c>
      <c r="N1898" s="1229" t="s">
        <v>7114</v>
      </c>
      <c r="O1898" s="837"/>
    </row>
    <row r="1899" spans="1:15" s="838" customFormat="1" ht="18" customHeight="1" x14ac:dyDescent="0.25">
      <c r="A1899" s="816" t="s">
        <v>305</v>
      </c>
      <c r="B1899" s="823">
        <v>41659</v>
      </c>
      <c r="C1899" s="818" t="s">
        <v>810</v>
      </c>
      <c r="D1899" s="816" t="s">
        <v>49</v>
      </c>
      <c r="E1899" s="819">
        <v>10169557</v>
      </c>
      <c r="F1899" s="816">
        <v>24598595</v>
      </c>
      <c r="G1899" s="816">
        <v>2705003</v>
      </c>
      <c r="H1899" s="120" t="str">
        <f>IF(G1899="","",VLOOKUP(G1899,ARANCEL!$B$5:$D$121,2,FALSE))</f>
        <v>INCRUSTACION ESTETICA (ART-GLASS O CERAMICA)</v>
      </c>
      <c r="I1899" s="121" t="s">
        <v>317</v>
      </c>
      <c r="J1899" s="119">
        <v>1</v>
      </c>
      <c r="K1899" s="122">
        <f>IF(G1899="","",VLOOKUP(G1899,ARANCEL!$B$5:$D$121,3,FALSE)*J1899)</f>
        <v>15676</v>
      </c>
      <c r="L1899" s="1229" t="s">
        <v>2842</v>
      </c>
      <c r="M1899" s="1229">
        <v>4500216187</v>
      </c>
      <c r="N1899" s="1229">
        <v>8382</v>
      </c>
      <c r="O1899" s="837"/>
    </row>
    <row r="1900" spans="1:15" s="838" customFormat="1" ht="18" customHeight="1" x14ac:dyDescent="0.25">
      <c r="A1900" s="816" t="s">
        <v>305</v>
      </c>
      <c r="B1900" s="823">
        <v>41765</v>
      </c>
      <c r="C1900" s="818" t="s">
        <v>810</v>
      </c>
      <c r="D1900" s="816" t="s">
        <v>54</v>
      </c>
      <c r="E1900" s="819">
        <v>10192845</v>
      </c>
      <c r="F1900" s="816">
        <v>23377919</v>
      </c>
      <c r="G1900" s="816">
        <v>2702048</v>
      </c>
      <c r="H1900" s="120" t="str">
        <f>IF(G1900="","",VLOOKUP(G1900,ARANCEL!$B$5:$D$121,2,FALSE))</f>
        <v xml:space="preserve">SERVICIO LAB. IMPLANTE CORONA CEMENTADA/ATORNILLADA </v>
      </c>
      <c r="I1900" s="121" t="s">
        <v>308</v>
      </c>
      <c r="J1900" s="119">
        <v>1</v>
      </c>
      <c r="K1900" s="122">
        <f>IF(G1900="","",VLOOKUP(G1900,ARANCEL!$B$5:$D$121,3,FALSE)*J1900)</f>
        <v>43857</v>
      </c>
      <c r="L1900" s="1229" t="s">
        <v>5292</v>
      </c>
      <c r="M1900" s="1229">
        <v>4500235340</v>
      </c>
      <c r="N1900" s="1229">
        <v>9394</v>
      </c>
      <c r="O1900" s="837"/>
    </row>
    <row r="1901" spans="1:15" s="842" customFormat="1" ht="18" customHeight="1" x14ac:dyDescent="0.25">
      <c r="A1901" s="816" t="s">
        <v>305</v>
      </c>
      <c r="B1901" s="823">
        <v>41662</v>
      </c>
      <c r="C1901" s="818" t="s">
        <v>968</v>
      </c>
      <c r="D1901" s="816" t="s">
        <v>53</v>
      </c>
      <c r="E1901" s="819">
        <v>10169984</v>
      </c>
      <c r="F1901" s="816">
        <v>23396376</v>
      </c>
      <c r="G1901" s="816">
        <v>2705003</v>
      </c>
      <c r="H1901" s="120" t="str">
        <f>IF(G1901="","",VLOOKUP(G1901,ARANCEL!$B$5:$D$121,2,FALSE))</f>
        <v>INCRUSTACION ESTETICA (ART-GLASS O CERAMICA)</v>
      </c>
      <c r="I1901" s="121" t="s">
        <v>309</v>
      </c>
      <c r="J1901" s="119">
        <v>1</v>
      </c>
      <c r="K1901" s="122">
        <f>IF(G1901="","",VLOOKUP(G1901,ARANCEL!$B$5:$D$121,3,FALSE)*J1901)</f>
        <v>15676</v>
      </c>
      <c r="L1901" s="1229" t="s">
        <v>2842</v>
      </c>
      <c r="M1901" s="1229">
        <v>4500216188</v>
      </c>
      <c r="N1901" s="1229">
        <v>8383</v>
      </c>
      <c r="O1901" s="841"/>
    </row>
    <row r="1902" spans="1:15" s="842" customFormat="1" ht="18" customHeight="1" x14ac:dyDescent="0.25">
      <c r="A1902" s="816" t="s">
        <v>305</v>
      </c>
      <c r="B1902" s="823">
        <v>41862</v>
      </c>
      <c r="C1902" s="818" t="s">
        <v>968</v>
      </c>
      <c r="D1902" s="816" t="s">
        <v>53</v>
      </c>
      <c r="E1902" s="819">
        <v>10239647</v>
      </c>
      <c r="F1902" s="816">
        <v>27638783</v>
      </c>
      <c r="G1902" s="816">
        <v>2704005</v>
      </c>
      <c r="H1902" s="120" t="str">
        <f>IF(G1902="","",VLOOKUP(G1902,ARANCEL!$B$5:$D$121,2,FALSE))</f>
        <v>PROVISORIO</v>
      </c>
      <c r="I1902" s="121" t="s">
        <v>681</v>
      </c>
      <c r="J1902" s="119">
        <v>4</v>
      </c>
      <c r="K1902" s="122">
        <f>IF(G1902="","",VLOOKUP(G1902,ARANCEL!$B$5:$D$121,3,FALSE)*J1902)</f>
        <v>13000</v>
      </c>
      <c r="L1902" s="1229" t="s">
        <v>6905</v>
      </c>
      <c r="M1902" s="1229">
        <v>4500249664</v>
      </c>
      <c r="N1902" s="1229" t="s">
        <v>7114</v>
      </c>
      <c r="O1902" s="841"/>
    </row>
    <row r="1903" spans="1:15" s="842" customFormat="1" ht="18" customHeight="1" x14ac:dyDescent="0.25">
      <c r="A1903" s="816" t="s">
        <v>305</v>
      </c>
      <c r="B1903" s="823">
        <v>41862</v>
      </c>
      <c r="C1903" s="818" t="s">
        <v>968</v>
      </c>
      <c r="D1903" s="816" t="s">
        <v>53</v>
      </c>
      <c r="E1903" s="819">
        <v>10239647</v>
      </c>
      <c r="F1903" s="816">
        <v>27638783</v>
      </c>
      <c r="G1903" s="816">
        <v>2701002</v>
      </c>
      <c r="H1903" s="120" t="str">
        <f>IF(G1903="","",VLOOKUP(G1903,ARANCEL!$B$5:$D$121,2,FALSE))</f>
        <v>COSTO LABORATORIO ENCERADO DIA</v>
      </c>
      <c r="I1903" s="121" t="s">
        <v>306</v>
      </c>
      <c r="J1903" s="119">
        <v>1</v>
      </c>
      <c r="K1903" s="122">
        <f>IF(G1903="","",VLOOKUP(G1903,ARANCEL!$B$5:$D$121,3,FALSE)*J1903)</f>
        <v>22491</v>
      </c>
      <c r="L1903" s="1229" t="s">
        <v>6905</v>
      </c>
      <c r="M1903" s="1229">
        <v>4500249664</v>
      </c>
      <c r="N1903" s="1229" t="s">
        <v>7114</v>
      </c>
      <c r="O1903" s="841"/>
    </row>
    <row r="1904" spans="1:15" s="842" customFormat="1" ht="18" customHeight="1" x14ac:dyDescent="0.25">
      <c r="A1904" s="816" t="s">
        <v>305</v>
      </c>
      <c r="B1904" s="823">
        <v>41891</v>
      </c>
      <c r="C1904" s="818" t="s">
        <v>968</v>
      </c>
      <c r="D1904" s="816" t="s">
        <v>53</v>
      </c>
      <c r="E1904" s="819">
        <v>10253907</v>
      </c>
      <c r="F1904" s="816">
        <v>27638733</v>
      </c>
      <c r="G1904" s="816">
        <v>2704006</v>
      </c>
      <c r="H1904" s="120" t="str">
        <f>IF(G1904="","",VLOOKUP(G1904,ARANCEL!$B$5:$D$121,2,FALSE))</f>
        <v xml:space="preserve">CERAMICA ALUMINOSA ANTERIOR O POSTERIOR </v>
      </c>
      <c r="I1904" s="121" t="s">
        <v>681</v>
      </c>
      <c r="J1904" s="119">
        <v>4</v>
      </c>
      <c r="K1904" s="122">
        <f>IF(G1904="","",VLOOKUP(G1904,ARANCEL!$B$5:$D$121,3,FALSE)*J1904)</f>
        <v>125948</v>
      </c>
      <c r="L1904" s="1229" t="s">
        <v>6905</v>
      </c>
      <c r="M1904" s="1229">
        <v>4500251067</v>
      </c>
      <c r="N1904" s="1229" t="s">
        <v>7145</v>
      </c>
      <c r="O1904" s="841"/>
    </row>
    <row r="1905" spans="1:15" s="842" customFormat="1" ht="18" customHeight="1" x14ac:dyDescent="0.25">
      <c r="A1905" s="816" t="s">
        <v>313</v>
      </c>
      <c r="B1905" s="823">
        <v>41904</v>
      </c>
      <c r="C1905" s="818" t="s">
        <v>968</v>
      </c>
      <c r="D1905" s="816" t="s">
        <v>53</v>
      </c>
      <c r="E1905" s="819">
        <v>10256586</v>
      </c>
      <c r="F1905" s="816">
        <v>27638783</v>
      </c>
      <c r="G1905" s="816">
        <v>2704006</v>
      </c>
      <c r="H1905" s="120" t="str">
        <f>IF(G1905="","",VLOOKUP(G1905,ARANCEL!$B$5:$D$121,2,FALSE))</f>
        <v xml:space="preserve">CERAMICA ALUMINOSA ANTERIOR O POSTERIOR </v>
      </c>
      <c r="I1905" s="121"/>
      <c r="J1905" s="119">
        <v>4</v>
      </c>
      <c r="K1905" s="122">
        <f>IF(G1905="","",VLOOKUP(G1905,ARANCEL!$B$5:$D$121,3,FALSE)*J1905)</f>
        <v>125948</v>
      </c>
      <c r="L1905" s="1229" t="s">
        <v>7548</v>
      </c>
      <c r="M1905" s="1229">
        <v>4500254511</v>
      </c>
      <c r="N1905" s="1229" t="s">
        <v>7555</v>
      </c>
      <c r="O1905" s="841"/>
    </row>
    <row r="1906" spans="1:15" s="842" customFormat="1" ht="18" customHeight="1" x14ac:dyDescent="0.25">
      <c r="A1906" s="843" t="s">
        <v>305</v>
      </c>
      <c r="B1906" s="823">
        <v>41831</v>
      </c>
      <c r="C1906" s="818" t="s">
        <v>5624</v>
      </c>
      <c r="D1906" s="816" t="s">
        <v>1060</v>
      </c>
      <c r="E1906" s="819">
        <v>10222924</v>
      </c>
      <c r="F1906" s="816">
        <v>27226593</v>
      </c>
      <c r="G1906" s="816">
        <v>2708011</v>
      </c>
      <c r="H1906" s="120" t="str">
        <f>IF(G1906="","",VLOOKUP(G1906,ARANCEL!$B$5:$D$121,2,FALSE))</f>
        <v xml:space="preserve">MODELO DE ESTUDIO </v>
      </c>
      <c r="I1906" s="121" t="s">
        <v>306</v>
      </c>
      <c r="J1906" s="119">
        <v>1</v>
      </c>
      <c r="K1906" s="122">
        <f>IF(G1906="","",VLOOKUP(G1906,ARANCEL!$B$5:$D$121,3,FALSE)*J1906)</f>
        <v>1507</v>
      </c>
      <c r="L1906" s="1229" t="s">
        <v>6017</v>
      </c>
      <c r="M1906" s="1229">
        <v>4500243244</v>
      </c>
      <c r="N1906" s="1229">
        <v>9785</v>
      </c>
      <c r="O1906" s="841"/>
    </row>
    <row r="1907" spans="1:15" s="842" customFormat="1" ht="18" customHeight="1" x14ac:dyDescent="0.25">
      <c r="A1907" s="816" t="s">
        <v>305</v>
      </c>
      <c r="B1907" s="823">
        <v>41831</v>
      </c>
      <c r="C1907" s="818" t="s">
        <v>5624</v>
      </c>
      <c r="D1907" s="816" t="s">
        <v>1060</v>
      </c>
      <c r="E1907" s="819">
        <v>10222924</v>
      </c>
      <c r="F1907" s="816">
        <v>27226593</v>
      </c>
      <c r="G1907" s="816">
        <v>2707001</v>
      </c>
      <c r="H1907" s="120" t="str">
        <f>IF(G1907="","",VLOOKUP(G1907,ARANCEL!$B$5:$D$121,2,FALSE))</f>
        <v xml:space="preserve">PLANO DE RELAJACION </v>
      </c>
      <c r="I1907" s="121" t="s">
        <v>306</v>
      </c>
      <c r="J1907" s="119">
        <v>1</v>
      </c>
      <c r="K1907" s="122">
        <f>IF(G1907="","",VLOOKUP(G1907,ARANCEL!$B$5:$D$121,3,FALSE)*J1907)</f>
        <v>9221</v>
      </c>
      <c r="L1907" s="1229" t="s">
        <v>6017</v>
      </c>
      <c r="M1907" s="1229">
        <v>4500243244</v>
      </c>
      <c r="N1907" s="1229">
        <v>9785</v>
      </c>
      <c r="O1907" s="841"/>
    </row>
    <row r="1908" spans="1:15" s="846" customFormat="1" ht="18" customHeight="1" x14ac:dyDescent="0.25">
      <c r="A1908" s="816" t="s">
        <v>305</v>
      </c>
      <c r="B1908" s="823">
        <v>41647</v>
      </c>
      <c r="C1908" s="818" t="s">
        <v>935</v>
      </c>
      <c r="D1908" s="816" t="s">
        <v>720</v>
      </c>
      <c r="E1908" s="819">
        <v>10168993</v>
      </c>
      <c r="F1908" s="816">
        <v>23444808</v>
      </c>
      <c r="G1908" s="816">
        <v>2704006</v>
      </c>
      <c r="H1908" s="120" t="str">
        <f>IF(G1908="","",VLOOKUP(G1908,ARANCEL!$B$5:$D$121,2,FALSE))</f>
        <v xml:space="preserve">CERAMICA ALUMINOSA ANTERIOR O POSTERIOR </v>
      </c>
      <c r="I1908" s="121" t="s">
        <v>325</v>
      </c>
      <c r="J1908" s="119">
        <v>1</v>
      </c>
      <c r="K1908" s="122">
        <f>IF(G1908="","",VLOOKUP(G1908,ARANCEL!$B$5:$D$121,3,FALSE)*J1908)</f>
        <v>31487</v>
      </c>
      <c r="L1908" s="1229" t="s">
        <v>2842</v>
      </c>
      <c r="M1908" s="1229">
        <v>4500216185</v>
      </c>
      <c r="N1908" s="1229">
        <v>8379</v>
      </c>
      <c r="O1908" s="845"/>
    </row>
    <row r="1909" spans="1:15" s="840" customFormat="1" x14ac:dyDescent="0.25">
      <c r="A1909" s="816" t="s">
        <v>305</v>
      </c>
      <c r="B1909" s="823">
        <v>41656</v>
      </c>
      <c r="C1909" s="818" t="s">
        <v>935</v>
      </c>
      <c r="D1909" s="816" t="s">
        <v>720</v>
      </c>
      <c r="E1909" s="819">
        <v>10169435</v>
      </c>
      <c r="F1909" s="816">
        <v>23444808</v>
      </c>
      <c r="G1909" s="816">
        <v>2704006</v>
      </c>
      <c r="H1909" s="120" t="str">
        <f>IF(G1909="","",VLOOKUP(G1909,ARANCEL!$B$5:$D$121,2,FALSE))</f>
        <v xml:space="preserve">CERAMICA ALUMINOSA ANTERIOR O POSTERIOR </v>
      </c>
      <c r="I1909" s="121" t="s">
        <v>329</v>
      </c>
      <c r="J1909" s="119">
        <v>1</v>
      </c>
      <c r="K1909" s="122">
        <f>IF(G1909="","",VLOOKUP(G1909,ARANCEL!$B$5:$D$121,3,FALSE)*J1909)</f>
        <v>31487</v>
      </c>
      <c r="L1909" s="1229" t="s">
        <v>2842</v>
      </c>
      <c r="M1909" s="1229">
        <v>4500216187</v>
      </c>
      <c r="N1909" s="1229">
        <v>8382</v>
      </c>
    </row>
    <row r="1910" spans="1:15" s="846" customFormat="1" ht="18" customHeight="1" x14ac:dyDescent="0.25">
      <c r="A1910" s="816" t="s">
        <v>305</v>
      </c>
      <c r="B1910" s="823">
        <v>41838</v>
      </c>
      <c r="C1910" s="818" t="s">
        <v>5623</v>
      </c>
      <c r="D1910" s="816" t="s">
        <v>4678</v>
      </c>
      <c r="E1910" s="819">
        <v>10222923</v>
      </c>
      <c r="F1910" s="816">
        <v>26779707</v>
      </c>
      <c r="G1910" s="816">
        <v>2704003</v>
      </c>
      <c r="H1910" s="120" t="str">
        <f>IF(G1910="","",VLOOKUP(G1910,ARANCEL!$B$5:$D$121,2,FALSE))</f>
        <v xml:space="preserve">CORONA PERIFERICA CON PERNO MUÑON COLADO </v>
      </c>
      <c r="I1910" s="121" t="s">
        <v>324</v>
      </c>
      <c r="J1910" s="119">
        <v>1</v>
      </c>
      <c r="K1910" s="122">
        <f>IF(G1910="","",VLOOKUP(G1910,ARANCEL!$B$5:$D$121,3,FALSE)*J1910)</f>
        <v>32612</v>
      </c>
      <c r="L1910" s="1229" t="s">
        <v>6017</v>
      </c>
      <c r="M1910" s="1229">
        <v>4500243244</v>
      </c>
      <c r="N1910" s="1229">
        <v>9785</v>
      </c>
      <c r="O1910" s="845"/>
    </row>
    <row r="1911" spans="1:15" s="846" customFormat="1" ht="18" customHeight="1" x14ac:dyDescent="0.25">
      <c r="A1911" s="816" t="s">
        <v>305</v>
      </c>
      <c r="B1911" s="823">
        <v>41694</v>
      </c>
      <c r="C1911" s="818" t="s">
        <v>2932</v>
      </c>
      <c r="D1911" s="816" t="s">
        <v>86</v>
      </c>
      <c r="E1911" s="819">
        <v>10176302</v>
      </c>
      <c r="F1911" s="816">
        <v>24166834</v>
      </c>
      <c r="G1911" s="816">
        <v>2705003</v>
      </c>
      <c r="H1911" s="120" t="str">
        <f>IF(G1911="","",VLOOKUP(G1911,ARANCEL!$B$5:$D$121,2,FALSE))</f>
        <v>INCRUSTACION ESTETICA (ART-GLASS O CERAMICA)</v>
      </c>
      <c r="I1911" s="121" t="s">
        <v>308</v>
      </c>
      <c r="J1911" s="119">
        <v>1</v>
      </c>
      <c r="K1911" s="122">
        <f>IF(G1911="","",VLOOKUP(G1911,ARANCEL!$B$5:$D$121,3,FALSE)*J1911)</f>
        <v>15676</v>
      </c>
      <c r="L1911" s="1229" t="s">
        <v>3438</v>
      </c>
      <c r="M1911" s="1229">
        <v>4500220764</v>
      </c>
      <c r="N1911" s="1229">
        <v>8608</v>
      </c>
      <c r="O1911" s="845"/>
    </row>
    <row r="1912" spans="1:15" s="846" customFormat="1" ht="18" customHeight="1" x14ac:dyDescent="0.25">
      <c r="A1912" s="816" t="s">
        <v>305</v>
      </c>
      <c r="B1912" s="823">
        <v>41729</v>
      </c>
      <c r="C1912" s="818" t="s">
        <v>3610</v>
      </c>
      <c r="D1912" s="816" t="s">
        <v>86</v>
      </c>
      <c r="E1912" s="819">
        <v>10184750</v>
      </c>
      <c r="F1912" s="816">
        <v>25554780</v>
      </c>
      <c r="G1912" s="816">
        <v>2705003</v>
      </c>
      <c r="H1912" s="120" t="str">
        <f>IF(G1912="","",VLOOKUP(G1912,ARANCEL!$B$5:$D$121,2,FALSE))</f>
        <v>INCRUSTACION ESTETICA (ART-GLASS O CERAMICA)</v>
      </c>
      <c r="I1912" s="121" t="s">
        <v>322</v>
      </c>
      <c r="J1912" s="119">
        <v>1</v>
      </c>
      <c r="K1912" s="122">
        <f>IF(G1912="","",VLOOKUP(G1912,ARANCEL!$B$5:$D$121,3,FALSE)*J1912)</f>
        <v>15676</v>
      </c>
      <c r="L1912" s="1229" t="s">
        <v>3058</v>
      </c>
      <c r="M1912" s="1229">
        <v>4500225623</v>
      </c>
      <c r="N1912" s="1229">
        <v>8908</v>
      </c>
      <c r="O1912" s="845"/>
    </row>
    <row r="1913" spans="1:15" s="846" customFormat="1" ht="18" customHeight="1" x14ac:dyDescent="0.25">
      <c r="A1913" s="816" t="s">
        <v>305</v>
      </c>
      <c r="B1913" s="823">
        <v>41799</v>
      </c>
      <c r="C1913" s="818" t="s">
        <v>3610</v>
      </c>
      <c r="D1913" s="816" t="s">
        <v>86</v>
      </c>
      <c r="E1913" s="819">
        <v>10206890</v>
      </c>
      <c r="F1913" s="816">
        <v>25554780</v>
      </c>
      <c r="G1913" s="816">
        <v>2705003</v>
      </c>
      <c r="H1913" s="120" t="str">
        <f>IF(G1913="","",VLOOKUP(G1913,ARANCEL!$B$5:$D$121,2,FALSE))</f>
        <v>INCRUSTACION ESTETICA (ART-GLASS O CERAMICA)</v>
      </c>
      <c r="I1913" s="121" t="s">
        <v>326</v>
      </c>
      <c r="J1913" s="119">
        <v>1</v>
      </c>
      <c r="K1913" s="122">
        <f>IF(G1913="","",VLOOKUP(G1913,ARANCEL!$B$5:$D$121,3,FALSE)*J1913)</f>
        <v>15676</v>
      </c>
      <c r="L1913" s="1229" t="s">
        <v>5742</v>
      </c>
      <c r="M1913" s="1229">
        <v>4500239302</v>
      </c>
      <c r="N1913" s="1229" t="s">
        <v>5748</v>
      </c>
      <c r="O1913" s="845"/>
    </row>
    <row r="1914" spans="1:15" s="624" customFormat="1" ht="20.25" customHeight="1" x14ac:dyDescent="0.25">
      <c r="A1914" s="119" t="s">
        <v>305</v>
      </c>
      <c r="B1914" s="159">
        <v>41851</v>
      </c>
      <c r="C1914" s="118" t="s">
        <v>6114</v>
      </c>
      <c r="D1914" s="119" t="s">
        <v>804</v>
      </c>
      <c r="E1914" s="162">
        <v>10233552</v>
      </c>
      <c r="F1914" s="119">
        <v>27370959</v>
      </c>
      <c r="G1914" s="119">
        <v>2705003</v>
      </c>
      <c r="H1914" s="120" t="str">
        <f>IF(G1914="","",VLOOKUP(G1914,ARANCEL!$B$5:$D$121,2,FALSE))</f>
        <v>INCRUSTACION ESTETICA (ART-GLASS O CERAMICA)</v>
      </c>
      <c r="I1914" s="121" t="s">
        <v>326</v>
      </c>
      <c r="J1914" s="119">
        <v>1</v>
      </c>
      <c r="K1914" s="122">
        <f>IF(G1914="","",VLOOKUP(G1914,ARANCEL!$B$5:$D$121,3,FALSE)*J1914)</f>
        <v>15676</v>
      </c>
      <c r="L1914" s="1229" t="s">
        <v>6017</v>
      </c>
      <c r="M1914" s="1229">
        <v>4500245416</v>
      </c>
      <c r="N1914" s="1229">
        <v>9805</v>
      </c>
      <c r="O1914" s="623"/>
    </row>
    <row r="1915" spans="1:15" s="846" customFormat="1" ht="18" customHeight="1" x14ac:dyDescent="0.25">
      <c r="A1915" s="816" t="s">
        <v>313</v>
      </c>
      <c r="B1915" s="823">
        <v>41851</v>
      </c>
      <c r="C1915" s="818" t="s">
        <v>6114</v>
      </c>
      <c r="D1915" s="816" t="s">
        <v>804</v>
      </c>
      <c r="E1915" s="819">
        <v>10234583</v>
      </c>
      <c r="F1915" s="816">
        <v>27370939</v>
      </c>
      <c r="G1915" s="816">
        <v>2705003</v>
      </c>
      <c r="H1915" s="120" t="str">
        <f>IF(G1915="","",VLOOKUP(G1915,ARANCEL!$B$5:$D$121,2,FALSE))</f>
        <v>INCRUSTACION ESTETICA (ART-GLASS O CERAMICA)</v>
      </c>
      <c r="I1915" s="121"/>
      <c r="J1915" s="119">
        <v>1</v>
      </c>
      <c r="K1915" s="122">
        <f>IF(G1915="","",VLOOKUP(G1915,ARANCEL!$B$5:$D$121,3,FALSE)*J1915)</f>
        <v>15676</v>
      </c>
      <c r="L1915" s="1229" t="s">
        <v>6017</v>
      </c>
      <c r="M1915" s="1229">
        <v>4500245416</v>
      </c>
      <c r="N1915" s="1229">
        <v>9805</v>
      </c>
      <c r="O1915" s="845"/>
    </row>
    <row r="1916" spans="1:15" s="846" customFormat="1" ht="18" customHeight="1" x14ac:dyDescent="0.25">
      <c r="A1916" s="816" t="s">
        <v>305</v>
      </c>
      <c r="B1916" s="823">
        <v>41960</v>
      </c>
      <c r="C1916" s="818" t="s">
        <v>8310</v>
      </c>
      <c r="D1916" s="816" t="s">
        <v>58</v>
      </c>
      <c r="E1916" s="819">
        <v>10281455</v>
      </c>
      <c r="F1916" s="816">
        <v>29492079</v>
      </c>
      <c r="G1916" s="816">
        <v>2705003</v>
      </c>
      <c r="H1916" s="120" t="str">
        <f>IF(G1916="","",VLOOKUP(G1916,ARANCEL!$B$5:$D$121,2,FALSE))</f>
        <v>INCRUSTACION ESTETICA (ART-GLASS O CERAMICA)</v>
      </c>
      <c r="I1916" s="121" t="s">
        <v>322</v>
      </c>
      <c r="J1916" s="119">
        <v>1</v>
      </c>
      <c r="K1916" s="122">
        <f>IF(G1916="","",VLOOKUP(G1916,ARANCEL!$B$5:$D$121,3,FALSE)*J1916)</f>
        <v>15676</v>
      </c>
      <c r="L1916" s="1229" t="s">
        <v>8256</v>
      </c>
      <c r="M1916" s="1229">
        <v>4500264843</v>
      </c>
      <c r="N1916" s="1229" t="s">
        <v>8929</v>
      </c>
      <c r="O1916" s="845"/>
    </row>
    <row r="1917" spans="1:15" s="846" customFormat="1" ht="18" customHeight="1" x14ac:dyDescent="0.25">
      <c r="A1917" s="816" t="s">
        <v>305</v>
      </c>
      <c r="B1917" s="817">
        <v>41990</v>
      </c>
      <c r="C1917" s="818" t="s">
        <v>8310</v>
      </c>
      <c r="D1917" s="816" t="s">
        <v>58</v>
      </c>
      <c r="E1917" s="819">
        <v>10297701</v>
      </c>
      <c r="F1917" s="816">
        <v>29492079</v>
      </c>
      <c r="G1917" s="816">
        <v>2705003</v>
      </c>
      <c r="H1917" s="120" t="str">
        <f>IF(G1917="","",VLOOKUP(G1917,ARANCEL!$B$5:$D$121,2,FALSE))</f>
        <v>INCRUSTACION ESTETICA (ART-GLASS O CERAMICA)</v>
      </c>
      <c r="I1917" s="121" t="s">
        <v>4014</v>
      </c>
      <c r="J1917" s="119">
        <v>2</v>
      </c>
      <c r="K1917" s="122">
        <f>IF(G1917="","",VLOOKUP(G1917,ARANCEL!$B$5:$D$121,3,FALSE)*J1917)</f>
        <v>31352</v>
      </c>
      <c r="L1917" s="1349" t="s">
        <v>9431</v>
      </c>
      <c r="M1917" s="1349">
        <v>4500269103</v>
      </c>
      <c r="N1917" s="1349" t="s">
        <v>9457</v>
      </c>
      <c r="O1917" s="845"/>
    </row>
    <row r="1918" spans="1:15" s="846" customFormat="1" ht="18" customHeight="1" x14ac:dyDescent="0.25">
      <c r="A1918" s="816" t="s">
        <v>305</v>
      </c>
      <c r="B1918" s="817">
        <v>41963</v>
      </c>
      <c r="C1918" s="818" t="s">
        <v>8382</v>
      </c>
      <c r="D1918" s="816" t="s">
        <v>58</v>
      </c>
      <c r="E1918" s="819">
        <v>10282501</v>
      </c>
      <c r="F1918" s="816">
        <v>29492079</v>
      </c>
      <c r="G1918" s="816">
        <v>2705003</v>
      </c>
      <c r="H1918" s="120" t="str">
        <f>IF(G1918="","",VLOOKUP(G1918,ARANCEL!$B$5:$D$121,2,FALSE))</f>
        <v>INCRUSTACION ESTETICA (ART-GLASS O CERAMICA)</v>
      </c>
      <c r="I1918" s="121" t="s">
        <v>326</v>
      </c>
      <c r="J1918" s="119">
        <v>1</v>
      </c>
      <c r="K1918" s="122">
        <f>IF(G1918="","",VLOOKUP(G1918,ARANCEL!$B$5:$D$121,3,FALSE)*J1918)</f>
        <v>15676</v>
      </c>
      <c r="L1918" s="1229" t="s">
        <v>8256</v>
      </c>
      <c r="M1918" s="1229">
        <v>4500264843</v>
      </c>
      <c r="N1918" s="1229" t="s">
        <v>8929</v>
      </c>
      <c r="O1918" s="845"/>
    </row>
    <row r="1919" spans="1:15" s="863" customFormat="1" x14ac:dyDescent="0.25">
      <c r="A1919" s="816" t="s">
        <v>305</v>
      </c>
      <c r="B1919" s="823">
        <v>41773</v>
      </c>
      <c r="C1919" s="818" t="s">
        <v>4511</v>
      </c>
      <c r="D1919" s="816" t="s">
        <v>50</v>
      </c>
      <c r="E1919" s="819">
        <v>10198000</v>
      </c>
      <c r="F1919" s="816">
        <v>26104222</v>
      </c>
      <c r="G1919" s="816">
        <v>2704005</v>
      </c>
      <c r="H1919" s="120" t="str">
        <f>IF(G1919="","",VLOOKUP(G1919,ARANCEL!$B$5:$D$121,2,FALSE))</f>
        <v>PROVISORIO</v>
      </c>
      <c r="I1919" s="121" t="s">
        <v>315</v>
      </c>
      <c r="J1919" s="119">
        <v>1</v>
      </c>
      <c r="K1919" s="122">
        <f>IF(G1919="","",VLOOKUP(G1919,ARANCEL!$B$5:$D$121,3,FALSE)*J1919)</f>
        <v>3250</v>
      </c>
      <c r="L1919" s="1229" t="s">
        <v>5292</v>
      </c>
      <c r="M1919" s="1229">
        <v>4500235338</v>
      </c>
      <c r="N1919" s="1229">
        <v>9393</v>
      </c>
    </row>
    <row r="1920" spans="1:15" s="863" customFormat="1" x14ac:dyDescent="0.25">
      <c r="A1920" s="843" t="s">
        <v>305</v>
      </c>
      <c r="B1920" s="823">
        <v>41782</v>
      </c>
      <c r="C1920" s="818" t="s">
        <v>4511</v>
      </c>
      <c r="D1920" s="816" t="s">
        <v>50</v>
      </c>
      <c r="E1920" s="819">
        <v>10200683</v>
      </c>
      <c r="F1920" s="816">
        <v>26104222</v>
      </c>
      <c r="G1920" s="816">
        <v>2704003</v>
      </c>
      <c r="H1920" s="120" t="str">
        <f>IF(G1920="","",VLOOKUP(G1920,ARANCEL!$B$5:$D$121,2,FALSE))</f>
        <v xml:space="preserve">CORONA PERIFERICA CON PERNO MUÑON COLADO </v>
      </c>
      <c r="I1920" s="121" t="s">
        <v>315</v>
      </c>
      <c r="J1920" s="119">
        <v>1</v>
      </c>
      <c r="K1920" s="122">
        <f>IF(G1920="","",VLOOKUP(G1920,ARANCEL!$B$5:$D$121,3,FALSE)*J1920)</f>
        <v>32612</v>
      </c>
      <c r="L1920" s="1229" t="s">
        <v>5292</v>
      </c>
      <c r="M1920" s="1229">
        <v>4500235335</v>
      </c>
      <c r="N1920" s="1229">
        <v>9392</v>
      </c>
    </row>
    <row r="1921" spans="1:15" s="863" customFormat="1" x14ac:dyDescent="0.25">
      <c r="A1921" s="816" t="s">
        <v>305</v>
      </c>
      <c r="B1921" s="817">
        <v>42017</v>
      </c>
      <c r="C1921" s="818" t="s">
        <v>9355</v>
      </c>
      <c r="D1921" s="816" t="s">
        <v>53</v>
      </c>
      <c r="E1921" s="819">
        <v>10306940</v>
      </c>
      <c r="F1921" s="816">
        <v>30304440</v>
      </c>
      <c r="G1921" s="816">
        <v>2705003</v>
      </c>
      <c r="H1921" s="120" t="str">
        <f>IF(G1921="","",VLOOKUP(G1921,ARANCEL!$B$5:$D$121,2,FALSE))</f>
        <v>INCRUSTACION ESTETICA (ART-GLASS O CERAMICA)</v>
      </c>
      <c r="I1921" s="121" t="s">
        <v>309</v>
      </c>
      <c r="J1921" s="119">
        <v>1</v>
      </c>
      <c r="K1921" s="122">
        <f>IF(G1921="","",VLOOKUP(G1921,ARANCEL!$B$5:$D$121,3,FALSE)*J1921)</f>
        <v>15676</v>
      </c>
      <c r="L1921" s="1235" t="str">
        <f>IF(E1921="","","IMPAGO")</f>
        <v>IMPAGO</v>
      </c>
      <c r="M1921" s="1235" t="str">
        <f>IF(L1921="IMPAGO","SIN O.C.","")</f>
        <v>SIN O.C.</v>
      </c>
      <c r="N1921" s="1235" t="str">
        <f>IF(L1921="IMPAGO","SIN FACT.","")</f>
        <v>SIN FACT.</v>
      </c>
    </row>
    <row r="1922" spans="1:15" s="863" customFormat="1" ht="18" customHeight="1" x14ac:dyDescent="0.25">
      <c r="A1922" s="816" t="s">
        <v>305</v>
      </c>
      <c r="B1922" s="823">
        <v>41787</v>
      </c>
      <c r="C1922" s="818" t="s">
        <v>9082</v>
      </c>
      <c r="D1922" s="816" t="s">
        <v>727</v>
      </c>
      <c r="E1922" s="819">
        <v>10201884</v>
      </c>
      <c r="F1922" s="816">
        <v>25945244</v>
      </c>
      <c r="G1922" s="816">
        <v>2704003</v>
      </c>
      <c r="H1922" s="120" t="str">
        <f>IF(G1922="","",VLOOKUP(G1922,ARANCEL!$B$5:$D$121,2,FALSE))</f>
        <v xml:space="preserve">CORONA PERIFERICA CON PERNO MUÑON COLADO </v>
      </c>
      <c r="I1922" s="121" t="s">
        <v>317</v>
      </c>
      <c r="J1922" s="119">
        <v>1</v>
      </c>
      <c r="K1922" s="122">
        <f>IF(G1922="","",VLOOKUP(G1922,ARANCEL!$B$5:$D$121,3,FALSE)*J1922)</f>
        <v>32612</v>
      </c>
      <c r="L1922" s="1229" t="s">
        <v>5292</v>
      </c>
      <c r="M1922" s="1229">
        <v>4500235330</v>
      </c>
      <c r="N1922" s="1229">
        <v>9391</v>
      </c>
      <c r="O1922" s="862"/>
    </row>
    <row r="1923" spans="1:15" s="863" customFormat="1" ht="18" customHeight="1" x14ac:dyDescent="0.25">
      <c r="A1923" s="816" t="s">
        <v>305</v>
      </c>
      <c r="B1923" s="823">
        <v>41789</v>
      </c>
      <c r="C1923" s="818" t="s">
        <v>9082</v>
      </c>
      <c r="D1923" s="816" t="s">
        <v>727</v>
      </c>
      <c r="E1923" s="819">
        <v>10204865</v>
      </c>
      <c r="F1923" s="816">
        <v>25945244</v>
      </c>
      <c r="G1923" s="816">
        <v>2704005</v>
      </c>
      <c r="H1923" s="120" t="str">
        <f>IF(G1923="","",VLOOKUP(G1923,ARANCEL!$B$5:$D$121,2,FALSE))</f>
        <v>PROVISORIO</v>
      </c>
      <c r="I1923" s="121" t="s">
        <v>317</v>
      </c>
      <c r="J1923" s="119">
        <v>1</v>
      </c>
      <c r="K1923" s="122">
        <f>IF(G1923="","",VLOOKUP(G1923,ARANCEL!$B$5:$D$121,3,FALSE)*J1923)</f>
        <v>3250</v>
      </c>
      <c r="L1923" s="1229" t="s">
        <v>5292</v>
      </c>
      <c r="M1923" s="1229">
        <v>4500235321</v>
      </c>
      <c r="N1923" s="1229">
        <v>9404</v>
      </c>
      <c r="O1923" s="862"/>
    </row>
    <row r="1924" spans="1:15" s="863" customFormat="1" ht="18" customHeight="1" x14ac:dyDescent="0.25">
      <c r="A1924" s="816" t="s">
        <v>305</v>
      </c>
      <c r="B1924" s="817">
        <v>41977</v>
      </c>
      <c r="C1924" s="818" t="s">
        <v>8783</v>
      </c>
      <c r="D1924" s="816" t="s">
        <v>727</v>
      </c>
      <c r="E1924" s="819">
        <v>10301638</v>
      </c>
      <c r="F1924" s="816">
        <v>29840476</v>
      </c>
      <c r="G1924" s="816">
        <v>2704005</v>
      </c>
      <c r="H1924" s="120" t="str">
        <f>IF(G1924="","",VLOOKUP(G1924,ARANCEL!$B$5:$D$121,2,FALSE))</f>
        <v>PROVISORIO</v>
      </c>
      <c r="I1924" s="121" t="s">
        <v>308</v>
      </c>
      <c r="J1924" s="119">
        <v>1</v>
      </c>
      <c r="K1924" s="122">
        <f>IF(G1924="","",VLOOKUP(G1924,ARANCEL!$B$5:$D$121,3,FALSE)*J1924)</f>
        <v>3250</v>
      </c>
      <c r="L1924" s="1349" t="s">
        <v>9431</v>
      </c>
      <c r="M1924" s="1349">
        <v>4500269103</v>
      </c>
      <c r="N1924" s="1349" t="s">
        <v>9457</v>
      </c>
      <c r="O1924" s="862"/>
    </row>
    <row r="1925" spans="1:15" s="863" customFormat="1" ht="18" customHeight="1" x14ac:dyDescent="0.25">
      <c r="A1925" s="816" t="s">
        <v>305</v>
      </c>
      <c r="B1925" s="823">
        <v>41984</v>
      </c>
      <c r="C1925" s="818" t="s">
        <v>8783</v>
      </c>
      <c r="D1925" s="816" t="s">
        <v>727</v>
      </c>
      <c r="E1925" s="819">
        <v>10292982</v>
      </c>
      <c r="F1925" s="816">
        <v>29840476</v>
      </c>
      <c r="G1925" s="816">
        <v>2704003</v>
      </c>
      <c r="H1925" s="120" t="str">
        <f>IF(G1925="","",VLOOKUP(G1925,ARANCEL!$B$5:$D$121,2,FALSE))</f>
        <v xml:space="preserve">CORONA PERIFERICA CON PERNO MUÑON COLADO </v>
      </c>
      <c r="I1925" s="121" t="s">
        <v>308</v>
      </c>
      <c r="J1925" s="119">
        <v>1</v>
      </c>
      <c r="K1925" s="122">
        <f>IF(G1925="","",VLOOKUP(G1925,ARANCEL!$B$5:$D$121,3,FALSE)*J1925)</f>
        <v>32612</v>
      </c>
      <c r="L1925" s="1349" t="s">
        <v>9431</v>
      </c>
      <c r="M1925" s="1349">
        <v>4500269103</v>
      </c>
      <c r="N1925" s="1349" t="s">
        <v>9457</v>
      </c>
      <c r="O1925" s="862"/>
    </row>
    <row r="1926" spans="1:15" s="863" customFormat="1" ht="18" customHeight="1" x14ac:dyDescent="0.25">
      <c r="A1926" s="816" t="s">
        <v>305</v>
      </c>
      <c r="B1926" s="823">
        <v>41730</v>
      </c>
      <c r="C1926" s="818" t="s">
        <v>3633</v>
      </c>
      <c r="D1926" s="816" t="s">
        <v>53</v>
      </c>
      <c r="E1926" s="819">
        <v>10184814</v>
      </c>
      <c r="F1926" s="816">
        <v>25133133</v>
      </c>
      <c r="G1926" s="816">
        <v>2704006</v>
      </c>
      <c r="H1926" s="120" t="str">
        <f>IF(G1926="","",VLOOKUP(G1926,ARANCEL!$B$5:$D$121,2,FALSE))</f>
        <v xml:space="preserve">CERAMICA ALUMINOSA ANTERIOR O POSTERIOR </v>
      </c>
      <c r="I1926" s="121" t="s">
        <v>325</v>
      </c>
      <c r="J1926" s="119">
        <v>1</v>
      </c>
      <c r="K1926" s="122">
        <f>IF(G1926="","",VLOOKUP(G1926,ARANCEL!$B$5:$D$121,3,FALSE)*J1926)</f>
        <v>31487</v>
      </c>
      <c r="L1926" s="1229" t="s">
        <v>4612</v>
      </c>
      <c r="M1926" s="1229">
        <v>4500229934</v>
      </c>
      <c r="N1926" s="1229">
        <v>9168</v>
      </c>
      <c r="O1926" s="862"/>
    </row>
    <row r="1927" spans="1:15" s="863" customFormat="1" ht="18" customHeight="1" x14ac:dyDescent="0.25">
      <c r="A1927" s="816" t="s">
        <v>305</v>
      </c>
      <c r="B1927" s="823">
        <v>41688</v>
      </c>
      <c r="C1927" s="818" t="s">
        <v>2916</v>
      </c>
      <c r="D1927" s="816" t="s">
        <v>58</v>
      </c>
      <c r="E1927" s="819">
        <v>10176059</v>
      </c>
      <c r="F1927" s="816">
        <v>25133133</v>
      </c>
      <c r="G1927" s="816">
        <v>2704005</v>
      </c>
      <c r="H1927" s="120" t="str">
        <f>IF(G1927="","",VLOOKUP(G1927,ARANCEL!$B$5:$D$121,2,FALSE))</f>
        <v>PROVISORIO</v>
      </c>
      <c r="I1927" s="121" t="s">
        <v>325</v>
      </c>
      <c r="J1927" s="119">
        <v>1</v>
      </c>
      <c r="K1927" s="122">
        <f>IF(G1927="","",VLOOKUP(G1927,ARANCEL!$B$5:$D$121,3,FALSE)*J1927)</f>
        <v>3250</v>
      </c>
      <c r="L1927" s="1229" t="s">
        <v>3438</v>
      </c>
      <c r="M1927" s="1229">
        <v>4500220764</v>
      </c>
      <c r="N1927" s="1229">
        <v>8608</v>
      </c>
      <c r="O1927" s="862"/>
    </row>
    <row r="1928" spans="1:15" s="863" customFormat="1" ht="18" customHeight="1" x14ac:dyDescent="0.25">
      <c r="A1928" s="816" t="s">
        <v>305</v>
      </c>
      <c r="B1928" s="823">
        <v>41649</v>
      </c>
      <c r="C1928" s="818" t="s">
        <v>837</v>
      </c>
      <c r="D1928" s="816" t="s">
        <v>50</v>
      </c>
      <c r="E1928" s="819">
        <v>10169070</v>
      </c>
      <c r="F1928" s="816">
        <v>24396249</v>
      </c>
      <c r="G1928" s="816">
        <v>2704005</v>
      </c>
      <c r="H1928" s="120" t="str">
        <f>IF(G1928="","",VLOOKUP(G1928,ARANCEL!$B$5:$D$121,2,FALSE))</f>
        <v>PROVISORIO</v>
      </c>
      <c r="I1928" s="121" t="s">
        <v>836</v>
      </c>
      <c r="J1928" s="119">
        <v>1</v>
      </c>
      <c r="K1928" s="122">
        <f>IF(G1928="","",VLOOKUP(G1928,ARANCEL!$B$5:$D$121,3,FALSE)*J1928)</f>
        <v>3250</v>
      </c>
      <c r="L1928" s="1235" t="str">
        <f>IF(E1928="","","IMPAGO")</f>
        <v>IMPAGO</v>
      </c>
      <c r="M1928" s="1235" t="str">
        <f>IF(L1928="IMPAGO","SIN O.C.","")</f>
        <v>SIN O.C.</v>
      </c>
      <c r="N1928" s="1235" t="str">
        <f>IF(L1928="IMPAGO","SIN FACT.","")</f>
        <v>SIN FACT.</v>
      </c>
      <c r="O1928" s="862"/>
    </row>
    <row r="1929" spans="1:15" s="863" customFormat="1" ht="18" customHeight="1" x14ac:dyDescent="0.25">
      <c r="A1929" s="816" t="s">
        <v>313</v>
      </c>
      <c r="B1929" s="823">
        <v>41649</v>
      </c>
      <c r="C1929" s="818" t="s">
        <v>837</v>
      </c>
      <c r="D1929" s="816" t="s">
        <v>50</v>
      </c>
      <c r="E1929" s="819">
        <v>10169070</v>
      </c>
      <c r="F1929" s="816">
        <v>24396249</v>
      </c>
      <c r="G1929" s="816">
        <v>2704003</v>
      </c>
      <c r="H1929" s="120" t="str">
        <f>IF(G1929="","",VLOOKUP(G1929,ARANCEL!$B$5:$D$121,2,FALSE))</f>
        <v xml:space="preserve">CORONA PERIFERICA CON PERNO MUÑON COLADO </v>
      </c>
      <c r="I1929" s="121" t="s">
        <v>836</v>
      </c>
      <c r="J1929" s="119">
        <v>1</v>
      </c>
      <c r="K1929" s="122">
        <f>IF(G1929="","",VLOOKUP(G1929,ARANCEL!$B$5:$D$121,3,FALSE)*J1929)</f>
        <v>32612</v>
      </c>
      <c r="L1929" s="1229" t="s">
        <v>2842</v>
      </c>
      <c r="M1929" s="1229">
        <v>4500216186</v>
      </c>
      <c r="N1929" s="1229">
        <v>8381</v>
      </c>
      <c r="O1929" s="862"/>
    </row>
    <row r="1930" spans="1:15" s="865" customFormat="1" ht="18" customHeight="1" x14ac:dyDescent="0.25">
      <c r="A1930" s="816" t="s">
        <v>305</v>
      </c>
      <c r="B1930" s="823">
        <v>41852</v>
      </c>
      <c r="C1930" s="818" t="s">
        <v>6111</v>
      </c>
      <c r="D1930" s="816" t="s">
        <v>995</v>
      </c>
      <c r="E1930" s="819">
        <v>10234182</v>
      </c>
      <c r="F1930" s="816">
        <v>25880450</v>
      </c>
      <c r="G1930" s="816">
        <v>2705003</v>
      </c>
      <c r="H1930" s="120" t="str">
        <f>IF(G1930="","",VLOOKUP(G1930,ARANCEL!$B$5:$D$121,2,FALSE))</f>
        <v>INCRUSTACION ESTETICA (ART-GLASS O CERAMICA)</v>
      </c>
      <c r="I1930" s="121" t="s">
        <v>312</v>
      </c>
      <c r="J1930" s="119">
        <v>1</v>
      </c>
      <c r="K1930" s="122">
        <f>IF(G1930="","",VLOOKUP(G1930,ARANCEL!$B$5:$D$121,3,FALSE)*J1930)</f>
        <v>15676</v>
      </c>
      <c r="L1930" s="1229" t="s">
        <v>6017</v>
      </c>
      <c r="M1930" s="1229">
        <v>4500245416</v>
      </c>
      <c r="N1930" s="1229">
        <v>9805</v>
      </c>
      <c r="O1930" s="864"/>
    </row>
    <row r="1931" spans="1:15" s="865" customFormat="1" ht="18" customHeight="1" x14ac:dyDescent="0.25">
      <c r="A1931" s="816" t="s">
        <v>305</v>
      </c>
      <c r="B1931" s="817">
        <v>41932</v>
      </c>
      <c r="C1931" s="818" t="s">
        <v>6111</v>
      </c>
      <c r="D1931" s="816" t="s">
        <v>65</v>
      </c>
      <c r="E1931" s="819">
        <v>10268834</v>
      </c>
      <c r="F1931" s="816">
        <v>25998583</v>
      </c>
      <c r="G1931" s="816">
        <v>2708011</v>
      </c>
      <c r="H1931" s="120" t="str">
        <f>IF(G1931="","",VLOOKUP(G1931,ARANCEL!$B$5:$D$121,2,FALSE))</f>
        <v xml:space="preserve">MODELO DE ESTUDIO </v>
      </c>
      <c r="I1931" s="121" t="s">
        <v>347</v>
      </c>
      <c r="J1931" s="119">
        <v>2</v>
      </c>
      <c r="K1931" s="122">
        <f>IF(G1931="","",VLOOKUP(G1931,ARANCEL!$B$5:$D$121,3,FALSE)*J1931)</f>
        <v>3014</v>
      </c>
      <c r="L1931" s="1229" t="s">
        <v>8279</v>
      </c>
      <c r="M1931" s="1229">
        <v>4500259624</v>
      </c>
      <c r="N1931" s="1229" t="s">
        <v>8292</v>
      </c>
      <c r="O1931" s="864"/>
    </row>
    <row r="1932" spans="1:15" s="870" customFormat="1" ht="18" customHeight="1" x14ac:dyDescent="0.25">
      <c r="A1932" s="816" t="s">
        <v>305</v>
      </c>
      <c r="B1932" s="823">
        <v>41647</v>
      </c>
      <c r="C1932" s="818" t="s">
        <v>790</v>
      </c>
      <c r="D1932" s="816" t="s">
        <v>57</v>
      </c>
      <c r="E1932" s="819">
        <v>10168668</v>
      </c>
      <c r="F1932" s="816">
        <v>24506163</v>
      </c>
      <c r="G1932" s="816">
        <v>2704005</v>
      </c>
      <c r="H1932" s="120" t="str">
        <f>IF(G1932="","",VLOOKUP(G1932,ARANCEL!$B$5:$D$121,2,FALSE))</f>
        <v>PROVISORIO</v>
      </c>
      <c r="I1932" s="121" t="s">
        <v>746</v>
      </c>
      <c r="J1932" s="119">
        <v>2</v>
      </c>
      <c r="K1932" s="122">
        <f>IF(G1932="","",VLOOKUP(G1932,ARANCEL!$B$5:$D$121,3,FALSE)*J1932)</f>
        <v>6500</v>
      </c>
      <c r="L1932" s="1229" t="s">
        <v>2842</v>
      </c>
      <c r="M1932" s="1229">
        <v>4500216184</v>
      </c>
      <c r="N1932" s="1229">
        <v>8378</v>
      </c>
      <c r="O1932" s="869"/>
    </row>
    <row r="1933" spans="1:15" s="870" customFormat="1" ht="18" customHeight="1" x14ac:dyDescent="0.25">
      <c r="A1933" s="816" t="s">
        <v>305</v>
      </c>
      <c r="B1933" s="823">
        <v>41654</v>
      </c>
      <c r="C1933" s="818" t="s">
        <v>790</v>
      </c>
      <c r="D1933" s="816" t="s">
        <v>57</v>
      </c>
      <c r="E1933" s="819">
        <v>10169127</v>
      </c>
      <c r="F1933" s="816">
        <v>24506163</v>
      </c>
      <c r="G1933" s="816">
        <v>2704006</v>
      </c>
      <c r="H1933" s="120" t="str">
        <f>IF(G1933="","",VLOOKUP(G1933,ARANCEL!$B$5:$D$121,2,FALSE))</f>
        <v xml:space="preserve">CERAMICA ALUMINOSA ANTERIOR O POSTERIOR </v>
      </c>
      <c r="I1933" s="121" t="s">
        <v>746</v>
      </c>
      <c r="J1933" s="119">
        <v>2</v>
      </c>
      <c r="K1933" s="122">
        <f>IF(G1933="","",VLOOKUP(G1933,ARANCEL!$B$5:$D$121,3,FALSE)*J1933)</f>
        <v>62974</v>
      </c>
      <c r="L1933" s="1229" t="s">
        <v>2842</v>
      </c>
      <c r="M1933" s="1229">
        <v>4500216186</v>
      </c>
      <c r="N1933" s="1229">
        <v>8381</v>
      </c>
      <c r="O1933" s="869"/>
    </row>
    <row r="1934" spans="1:15" s="870" customFormat="1" ht="18" customHeight="1" x14ac:dyDescent="0.25">
      <c r="A1934" s="816" t="s">
        <v>305</v>
      </c>
      <c r="B1934" s="823">
        <v>41669</v>
      </c>
      <c r="C1934" s="818" t="s">
        <v>790</v>
      </c>
      <c r="D1934" s="816" t="s">
        <v>57</v>
      </c>
      <c r="E1934" s="819">
        <v>10170796</v>
      </c>
      <c r="F1934" s="816">
        <v>24506163</v>
      </c>
      <c r="G1934" s="816">
        <v>2705003</v>
      </c>
      <c r="H1934" s="120" t="str">
        <f>IF(G1934="","",VLOOKUP(G1934,ARANCEL!$B$5:$D$121,2,FALSE))</f>
        <v>INCRUSTACION ESTETICA (ART-GLASS O CERAMICA)</v>
      </c>
      <c r="I1934" s="121"/>
      <c r="J1934" s="119">
        <v>1</v>
      </c>
      <c r="K1934" s="122">
        <f>IF(G1934="","",VLOOKUP(G1934,ARANCEL!$B$5:$D$121,3,FALSE)*J1934)</f>
        <v>15676</v>
      </c>
      <c r="L1934" s="1229" t="s">
        <v>2842</v>
      </c>
      <c r="M1934" s="1229">
        <v>4500216197</v>
      </c>
      <c r="N1934" s="1229">
        <v>8385</v>
      </c>
      <c r="O1934" s="869"/>
    </row>
    <row r="1935" spans="1:15" s="870" customFormat="1" ht="18" customHeight="1" x14ac:dyDescent="0.25">
      <c r="A1935" s="843" t="s">
        <v>305</v>
      </c>
      <c r="B1935" s="823">
        <v>41795</v>
      </c>
      <c r="C1935" s="818" t="s">
        <v>6832</v>
      </c>
      <c r="D1935" s="816" t="s">
        <v>1060</v>
      </c>
      <c r="E1935" s="819">
        <v>10251950</v>
      </c>
      <c r="F1935" s="816">
        <v>28239372</v>
      </c>
      <c r="G1935" s="816">
        <v>2708011</v>
      </c>
      <c r="H1935" s="120" t="str">
        <f>IF(G1935="","",VLOOKUP(G1935,ARANCEL!$B$5:$D$121,2,FALSE))</f>
        <v xml:space="preserve">MODELO DE ESTUDIO </v>
      </c>
      <c r="I1935" s="121" t="s">
        <v>306</v>
      </c>
      <c r="J1935" s="119">
        <v>1</v>
      </c>
      <c r="K1935" s="122">
        <f>IF(G1935="","",VLOOKUP(G1935,ARANCEL!$B$5:$D$121,3,FALSE)*J1935)</f>
        <v>1507</v>
      </c>
      <c r="L1935" s="1229" t="s">
        <v>6905</v>
      </c>
      <c r="M1935" s="1229">
        <v>4500251067</v>
      </c>
      <c r="N1935" s="1229" t="s">
        <v>7145</v>
      </c>
      <c r="O1935" s="869"/>
    </row>
    <row r="1936" spans="1:15" s="870" customFormat="1" ht="18" customHeight="1" x14ac:dyDescent="0.25">
      <c r="A1936" s="816" t="s">
        <v>305</v>
      </c>
      <c r="B1936" s="823">
        <v>41795</v>
      </c>
      <c r="C1936" s="818" t="s">
        <v>6832</v>
      </c>
      <c r="D1936" s="816" t="s">
        <v>1060</v>
      </c>
      <c r="E1936" s="819">
        <v>10251950</v>
      </c>
      <c r="F1936" s="816">
        <v>28239372</v>
      </c>
      <c r="G1936" s="816">
        <v>2707001</v>
      </c>
      <c r="H1936" s="120" t="str">
        <f>IF(G1936="","",VLOOKUP(G1936,ARANCEL!$B$5:$D$121,2,FALSE))</f>
        <v xml:space="preserve">PLANO DE RELAJACION </v>
      </c>
      <c r="I1936" s="121" t="s">
        <v>306</v>
      </c>
      <c r="J1936" s="119">
        <v>1</v>
      </c>
      <c r="K1936" s="122">
        <f>IF(G1936="","",VLOOKUP(G1936,ARANCEL!$B$5:$D$121,3,FALSE)*J1936)</f>
        <v>9221</v>
      </c>
      <c r="L1936" s="1229" t="s">
        <v>6905</v>
      </c>
      <c r="M1936" s="1229">
        <v>4500251067</v>
      </c>
      <c r="N1936" s="1229" t="s">
        <v>7145</v>
      </c>
      <c r="O1936" s="869"/>
    </row>
    <row r="1937" spans="1:15" s="870" customFormat="1" ht="18" customHeight="1" x14ac:dyDescent="0.25">
      <c r="A1937" s="816" t="s">
        <v>305</v>
      </c>
      <c r="B1937" s="823">
        <v>41773</v>
      </c>
      <c r="C1937" s="818" t="s">
        <v>4468</v>
      </c>
      <c r="D1937" s="816" t="s">
        <v>52</v>
      </c>
      <c r="E1937" s="819">
        <v>10196326</v>
      </c>
      <c r="F1937" s="816">
        <v>25124676</v>
      </c>
      <c r="G1937" s="816">
        <v>2704005</v>
      </c>
      <c r="H1937" s="120" t="str">
        <f>IF(G1937="","",VLOOKUP(G1937,ARANCEL!$B$5:$D$121,2,FALSE))</f>
        <v>PROVISORIO</v>
      </c>
      <c r="I1937" s="121" t="s">
        <v>309</v>
      </c>
      <c r="J1937" s="119">
        <v>1</v>
      </c>
      <c r="K1937" s="122">
        <f>IF(G1937="","",VLOOKUP(G1937,ARANCEL!$B$5:$D$121,3,FALSE)*J1937)</f>
        <v>3250</v>
      </c>
      <c r="L1937" s="1229" t="s">
        <v>5292</v>
      </c>
      <c r="M1937" s="1229">
        <v>4500235340</v>
      </c>
      <c r="N1937" s="1229">
        <v>9394</v>
      </c>
      <c r="O1937" s="869"/>
    </row>
    <row r="1938" spans="1:15" s="870" customFormat="1" ht="18" customHeight="1" x14ac:dyDescent="0.25">
      <c r="A1938" s="816" t="s">
        <v>305</v>
      </c>
      <c r="B1938" s="823">
        <v>41773</v>
      </c>
      <c r="C1938" s="818" t="s">
        <v>4468</v>
      </c>
      <c r="D1938" s="816" t="s">
        <v>52</v>
      </c>
      <c r="E1938" s="819">
        <v>10196326</v>
      </c>
      <c r="F1938" s="816">
        <v>25124676</v>
      </c>
      <c r="G1938" s="816">
        <v>2704003</v>
      </c>
      <c r="H1938" s="120" t="str">
        <f>IF(G1938="","",VLOOKUP(G1938,ARANCEL!$B$5:$D$121,2,FALSE))</f>
        <v xml:space="preserve">CORONA PERIFERICA CON PERNO MUÑON COLADO </v>
      </c>
      <c r="I1938" s="121" t="s">
        <v>309</v>
      </c>
      <c r="J1938" s="119">
        <v>1</v>
      </c>
      <c r="K1938" s="122">
        <f>IF(G1938="","",VLOOKUP(G1938,ARANCEL!$B$5:$D$121,3,FALSE)*J1938)</f>
        <v>32612</v>
      </c>
      <c r="L1938" s="1229" t="s">
        <v>5292</v>
      </c>
      <c r="M1938" s="1229">
        <v>4500235340</v>
      </c>
      <c r="N1938" s="1229">
        <v>9394</v>
      </c>
      <c r="O1938" s="869"/>
    </row>
    <row r="1939" spans="1:15" s="870" customFormat="1" ht="18" customHeight="1" x14ac:dyDescent="0.25">
      <c r="A1939" s="816" t="s">
        <v>305</v>
      </c>
      <c r="B1939" s="823">
        <v>41845</v>
      </c>
      <c r="C1939" s="818" t="s">
        <v>5972</v>
      </c>
      <c r="D1939" s="816" t="s">
        <v>49</v>
      </c>
      <c r="E1939" s="819">
        <v>10233180</v>
      </c>
      <c r="F1939" s="816">
        <v>27335547</v>
      </c>
      <c r="G1939" s="816">
        <v>2705003</v>
      </c>
      <c r="H1939" s="120" t="str">
        <f>IF(G1939="","",VLOOKUP(G1939,ARANCEL!$B$5:$D$121,2,FALSE))</f>
        <v>INCRUSTACION ESTETICA (ART-GLASS O CERAMICA)</v>
      </c>
      <c r="I1939" s="121" t="s">
        <v>316</v>
      </c>
      <c r="J1939" s="119">
        <v>1</v>
      </c>
      <c r="K1939" s="122">
        <f>IF(G1939="","",VLOOKUP(G1939,ARANCEL!$B$5:$D$121,3,FALSE)*J1939)</f>
        <v>15676</v>
      </c>
      <c r="L1939" s="1229" t="s">
        <v>6017</v>
      </c>
      <c r="M1939" s="1229">
        <v>4500245416</v>
      </c>
      <c r="N1939" s="1229">
        <v>9805</v>
      </c>
      <c r="O1939" s="869"/>
    </row>
    <row r="1940" spans="1:15" s="870" customFormat="1" ht="18" customHeight="1" x14ac:dyDescent="0.25">
      <c r="A1940" s="816" t="s">
        <v>305</v>
      </c>
      <c r="B1940" s="823">
        <v>41950</v>
      </c>
      <c r="C1940" s="818" t="s">
        <v>8101</v>
      </c>
      <c r="D1940" s="816" t="s">
        <v>49</v>
      </c>
      <c r="E1940" s="819">
        <v>10276140</v>
      </c>
      <c r="F1940" s="816">
        <v>28699374</v>
      </c>
      <c r="G1940" s="816">
        <v>2705003</v>
      </c>
      <c r="H1940" s="120" t="str">
        <f>IF(G1940="","",VLOOKUP(G1940,ARANCEL!$B$5:$D$121,2,FALSE))</f>
        <v>INCRUSTACION ESTETICA (ART-GLASS O CERAMICA)</v>
      </c>
      <c r="I1940" s="121" t="s">
        <v>316</v>
      </c>
      <c r="J1940" s="119">
        <v>1</v>
      </c>
      <c r="K1940" s="122">
        <f>IF(G1940="","",VLOOKUP(G1940,ARANCEL!$B$5:$D$121,3,FALSE)*J1940)</f>
        <v>15676</v>
      </c>
      <c r="L1940" s="1229" t="s">
        <v>8279</v>
      </c>
      <c r="M1940" s="1229">
        <v>4500260619</v>
      </c>
      <c r="N1940" s="1229" t="s">
        <v>8294</v>
      </c>
      <c r="O1940" s="869"/>
    </row>
    <row r="1941" spans="1:15" s="870" customFormat="1" ht="18" customHeight="1" x14ac:dyDescent="0.25">
      <c r="A1941" s="816" t="s">
        <v>305</v>
      </c>
      <c r="B1941" s="823">
        <v>41957</v>
      </c>
      <c r="C1941" s="818" t="s">
        <v>8101</v>
      </c>
      <c r="D1941" s="816" t="s">
        <v>49</v>
      </c>
      <c r="E1941" s="819">
        <v>10280076</v>
      </c>
      <c r="F1941" s="816">
        <v>28699374</v>
      </c>
      <c r="G1941" s="816">
        <v>2705003</v>
      </c>
      <c r="H1941" s="120" t="str">
        <f>IF(G1941="","",VLOOKUP(G1941,ARANCEL!$B$5:$D$121,2,FALSE))</f>
        <v>INCRUSTACION ESTETICA (ART-GLASS O CERAMICA)</v>
      </c>
      <c r="I1941" s="121" t="s">
        <v>326</v>
      </c>
      <c r="J1941" s="119">
        <v>1</v>
      </c>
      <c r="K1941" s="122">
        <f>IF(G1941="","",VLOOKUP(G1941,ARANCEL!$B$5:$D$121,3,FALSE)*J1941)</f>
        <v>15676</v>
      </c>
      <c r="L1941" s="1229" t="s">
        <v>8256</v>
      </c>
      <c r="M1941" s="1229">
        <v>4500264843</v>
      </c>
      <c r="N1941" s="1229" t="s">
        <v>8929</v>
      </c>
      <c r="O1941" s="869"/>
    </row>
    <row r="1942" spans="1:15" s="865" customFormat="1" ht="18" customHeight="1" x14ac:dyDescent="0.25">
      <c r="A1942" s="816" t="s">
        <v>305</v>
      </c>
      <c r="B1942" s="823">
        <v>41701</v>
      </c>
      <c r="C1942" s="818" t="s">
        <v>3094</v>
      </c>
      <c r="D1942" s="816" t="s">
        <v>727</v>
      </c>
      <c r="E1942" s="819">
        <v>10178320</v>
      </c>
      <c r="F1942" s="816">
        <v>24979964</v>
      </c>
      <c r="G1942" s="816">
        <v>2705003</v>
      </c>
      <c r="H1942" s="120" t="str">
        <f>IF(G1942="","",VLOOKUP(G1942,ARANCEL!$B$5:$D$121,2,FALSE))</f>
        <v>INCRUSTACION ESTETICA (ART-GLASS O CERAMICA)</v>
      </c>
      <c r="I1942" s="121" t="s">
        <v>318</v>
      </c>
      <c r="J1942" s="119">
        <v>1</v>
      </c>
      <c r="K1942" s="122">
        <f>IF(G1942="","",VLOOKUP(G1942,ARANCEL!$B$5:$D$121,3,FALSE)*J1942)</f>
        <v>15676</v>
      </c>
      <c r="L1942" s="1229" t="s">
        <v>3438</v>
      </c>
      <c r="M1942" s="1229">
        <v>4500220767</v>
      </c>
      <c r="N1942" s="1229">
        <v>8610</v>
      </c>
      <c r="O1942" s="864"/>
    </row>
    <row r="1943" spans="1:15" s="863" customFormat="1" ht="18" customHeight="1" x14ac:dyDescent="0.25">
      <c r="A1943" s="816" t="s">
        <v>305</v>
      </c>
      <c r="B1943" s="823">
        <v>41718</v>
      </c>
      <c r="C1943" s="818" t="s">
        <v>3094</v>
      </c>
      <c r="D1943" s="816" t="s">
        <v>727</v>
      </c>
      <c r="E1943" s="819">
        <v>10182733</v>
      </c>
      <c r="F1943" s="816">
        <v>24979964</v>
      </c>
      <c r="G1943" s="816">
        <v>2704005</v>
      </c>
      <c r="H1943" s="120" t="str">
        <f>IF(G1943="","",VLOOKUP(G1943,ARANCEL!$B$5:$D$121,2,FALSE))</f>
        <v>PROVISORIO</v>
      </c>
      <c r="I1943" s="121" t="s">
        <v>326</v>
      </c>
      <c r="J1943" s="119">
        <v>1</v>
      </c>
      <c r="K1943" s="122">
        <f>IF(G1943="","",VLOOKUP(G1943,ARANCEL!$B$5:$D$121,3,FALSE)*J1943)</f>
        <v>3250</v>
      </c>
      <c r="L1943" s="1229" t="s">
        <v>3058</v>
      </c>
      <c r="M1943" s="1229">
        <v>4500225620</v>
      </c>
      <c r="N1943" s="1229">
        <v>8905</v>
      </c>
      <c r="O1943" s="862"/>
    </row>
    <row r="1944" spans="1:15" s="863" customFormat="1" ht="18" customHeight="1" x14ac:dyDescent="0.25">
      <c r="A1944" s="816" t="s">
        <v>305</v>
      </c>
      <c r="B1944" s="823">
        <v>41729</v>
      </c>
      <c r="C1944" s="818" t="s">
        <v>3094</v>
      </c>
      <c r="D1944" s="816" t="s">
        <v>727</v>
      </c>
      <c r="E1944" s="819">
        <v>10184757</v>
      </c>
      <c r="F1944" s="816">
        <v>24979964</v>
      </c>
      <c r="G1944" s="816">
        <v>2704003</v>
      </c>
      <c r="H1944" s="120" t="str">
        <f>IF(G1944="","",VLOOKUP(G1944,ARANCEL!$B$5:$D$121,2,FALSE))</f>
        <v xml:space="preserve">CORONA PERIFERICA CON PERNO MUÑON COLADO </v>
      </c>
      <c r="I1944" s="121" t="s">
        <v>326</v>
      </c>
      <c r="J1944" s="119">
        <v>1</v>
      </c>
      <c r="K1944" s="122">
        <f>IF(G1944="","",VLOOKUP(G1944,ARANCEL!$B$5:$D$121,3,FALSE)*J1944)</f>
        <v>32612</v>
      </c>
      <c r="L1944" s="1229" t="s">
        <v>3058</v>
      </c>
      <c r="M1944" s="1229">
        <v>4500225618</v>
      </c>
      <c r="N1944" s="1229">
        <v>8902</v>
      </c>
      <c r="O1944" s="862"/>
    </row>
    <row r="1945" spans="1:15" s="870" customFormat="1" ht="18" customHeight="1" x14ac:dyDescent="0.25">
      <c r="A1945" s="816" t="s">
        <v>305</v>
      </c>
      <c r="B1945" s="823">
        <v>41729</v>
      </c>
      <c r="C1945" s="818" t="s">
        <v>3616</v>
      </c>
      <c r="D1945" s="816" t="s">
        <v>56</v>
      </c>
      <c r="E1945" s="819">
        <v>10184728</v>
      </c>
      <c r="F1945" s="816">
        <v>25601873</v>
      </c>
      <c r="G1945" s="816">
        <v>2704005</v>
      </c>
      <c r="H1945" s="120" t="str">
        <f>IF(G1945="","",VLOOKUP(G1945,ARANCEL!$B$5:$D$121,2,FALSE))</f>
        <v>PROVISORIO</v>
      </c>
      <c r="I1945" s="121" t="s">
        <v>317</v>
      </c>
      <c r="J1945" s="119">
        <v>1</v>
      </c>
      <c r="K1945" s="122">
        <f>IF(G1945="","",VLOOKUP(G1945,ARANCEL!$B$5:$D$121,3,FALSE)*J1945)</f>
        <v>3250</v>
      </c>
      <c r="L1945" s="1229" t="s">
        <v>3058</v>
      </c>
      <c r="M1945" s="1229">
        <v>4500225621</v>
      </c>
      <c r="N1945" s="1229">
        <v>8906</v>
      </c>
      <c r="O1945" s="869"/>
    </row>
    <row r="1946" spans="1:15" s="870" customFormat="1" ht="18" customHeight="1" x14ac:dyDescent="0.25">
      <c r="A1946" s="816" t="s">
        <v>305</v>
      </c>
      <c r="B1946" s="823">
        <v>41729</v>
      </c>
      <c r="C1946" s="818" t="s">
        <v>3616</v>
      </c>
      <c r="D1946" s="816" t="s">
        <v>56</v>
      </c>
      <c r="E1946" s="819">
        <v>10184728</v>
      </c>
      <c r="F1946" s="816">
        <v>25601873</v>
      </c>
      <c r="G1946" s="816">
        <v>2704003</v>
      </c>
      <c r="H1946" s="120" t="str">
        <f>IF(G1946="","",VLOOKUP(G1946,ARANCEL!$B$5:$D$121,2,FALSE))</f>
        <v xml:space="preserve">CORONA PERIFERICA CON PERNO MUÑON COLADO </v>
      </c>
      <c r="I1946" s="121" t="s">
        <v>317</v>
      </c>
      <c r="J1946" s="119">
        <v>1</v>
      </c>
      <c r="K1946" s="122">
        <f>IF(G1946="","",VLOOKUP(G1946,ARANCEL!$B$5:$D$121,3,FALSE)*J1946)</f>
        <v>32612</v>
      </c>
      <c r="L1946" s="1229" t="s">
        <v>3058</v>
      </c>
      <c r="M1946" s="1229">
        <v>4500225619</v>
      </c>
      <c r="N1946" s="1229">
        <v>8903</v>
      </c>
      <c r="O1946" s="869"/>
    </row>
    <row r="1947" spans="1:15" s="870" customFormat="1" ht="18" customHeight="1" x14ac:dyDescent="0.25">
      <c r="A1947" s="816" t="s">
        <v>305</v>
      </c>
      <c r="B1947" s="823">
        <v>41949</v>
      </c>
      <c r="C1947" s="818" t="s">
        <v>8074</v>
      </c>
      <c r="D1947" s="816" t="s">
        <v>53</v>
      </c>
      <c r="E1947" s="819">
        <v>10276094</v>
      </c>
      <c r="F1947" s="816">
        <v>28958807</v>
      </c>
      <c r="G1947" s="816">
        <v>2704005</v>
      </c>
      <c r="H1947" s="120" t="str">
        <f>IF(G1947="","",VLOOKUP(G1947,ARANCEL!$B$5:$D$121,2,FALSE))</f>
        <v>PROVISORIO</v>
      </c>
      <c r="I1947" s="121" t="s">
        <v>681</v>
      </c>
      <c r="J1947" s="119">
        <v>4</v>
      </c>
      <c r="K1947" s="122">
        <f>IF(G1947="","",VLOOKUP(G1947,ARANCEL!$B$5:$D$121,3,FALSE)*J1947)</f>
        <v>13000</v>
      </c>
      <c r="L1947" s="1229" t="s">
        <v>8279</v>
      </c>
      <c r="M1947" s="1229">
        <v>4500260619</v>
      </c>
      <c r="N1947" s="1229" t="s">
        <v>8294</v>
      </c>
      <c r="O1947" s="869"/>
    </row>
    <row r="1948" spans="1:15" s="874" customFormat="1" ht="18" customHeight="1" x14ac:dyDescent="0.25">
      <c r="A1948" s="816" t="s">
        <v>305</v>
      </c>
      <c r="B1948" s="823">
        <v>41963</v>
      </c>
      <c r="C1948" s="818" t="s">
        <v>8387</v>
      </c>
      <c r="D1948" s="816" t="s">
        <v>53</v>
      </c>
      <c r="E1948" s="819">
        <v>10282502</v>
      </c>
      <c r="F1948" s="816">
        <v>28958807</v>
      </c>
      <c r="G1948" s="816">
        <v>2704015</v>
      </c>
      <c r="H1948" s="120" t="str">
        <f>IF(G1948="","",VLOOKUP(G1948,ARANCEL!$B$5:$D$121,2,FALSE))</f>
        <v xml:space="preserve">CORONA IN CERAM </v>
      </c>
      <c r="I1948" s="121" t="s">
        <v>681</v>
      </c>
      <c r="J1948" s="119">
        <v>4</v>
      </c>
      <c r="K1948" s="122">
        <f>IF(G1948="","",VLOOKUP(G1948,ARANCEL!$B$5:$D$121,3,FALSE)*J1948)</f>
        <v>170932</v>
      </c>
      <c r="L1948" s="1229" t="s">
        <v>8256</v>
      </c>
      <c r="M1948" s="1229">
        <v>4500264843</v>
      </c>
      <c r="N1948" s="1229" t="s">
        <v>8929</v>
      </c>
      <c r="O1948" s="873"/>
    </row>
    <row r="1949" spans="1:15" s="874" customFormat="1" ht="18" customHeight="1" x14ac:dyDescent="0.25">
      <c r="A1949" s="816" t="s">
        <v>305</v>
      </c>
      <c r="B1949" s="823">
        <v>41835</v>
      </c>
      <c r="C1949" s="818" t="s">
        <v>5793</v>
      </c>
      <c r="D1949" s="816" t="s">
        <v>54</v>
      </c>
      <c r="E1949" s="819">
        <v>10226303</v>
      </c>
      <c r="F1949" s="816">
        <v>26752809</v>
      </c>
      <c r="G1949" s="816">
        <v>2704005</v>
      </c>
      <c r="H1949" s="120" t="str">
        <f>IF(G1949="","",VLOOKUP(G1949,ARANCEL!$B$5:$D$121,2,FALSE))</f>
        <v>PROVISORIO</v>
      </c>
      <c r="I1949" s="121" t="s">
        <v>318</v>
      </c>
      <c r="J1949" s="119">
        <v>1</v>
      </c>
      <c r="K1949" s="122">
        <f>IF(G1949="","",VLOOKUP(G1949,ARANCEL!$B$5:$D$121,3,FALSE)*J1949)</f>
        <v>3250</v>
      </c>
      <c r="L1949" s="1229" t="s">
        <v>6017</v>
      </c>
      <c r="M1949" s="1229">
        <v>4500243244</v>
      </c>
      <c r="N1949" s="1229">
        <v>9785</v>
      </c>
      <c r="O1949" s="873"/>
    </row>
    <row r="1950" spans="1:15" s="874" customFormat="1" ht="18" customHeight="1" x14ac:dyDescent="0.25">
      <c r="A1950" s="816" t="s">
        <v>313</v>
      </c>
      <c r="B1950" s="823">
        <v>41921</v>
      </c>
      <c r="C1950" s="818" t="s">
        <v>7494</v>
      </c>
      <c r="D1950" s="816" t="s">
        <v>720</v>
      </c>
      <c r="E1950" s="819">
        <v>10261279</v>
      </c>
      <c r="F1950" s="816">
        <v>28926959</v>
      </c>
      <c r="G1950" s="816">
        <v>2704005</v>
      </c>
      <c r="H1950" s="120" t="s">
        <v>156</v>
      </c>
      <c r="I1950" s="121"/>
      <c r="J1950" s="119">
        <v>1</v>
      </c>
      <c r="K1950" s="122">
        <v>3250</v>
      </c>
      <c r="L1950" s="1229" t="s">
        <v>8279</v>
      </c>
      <c r="M1950" s="1229">
        <v>4500257377</v>
      </c>
      <c r="N1950" s="1229" t="s">
        <v>8280</v>
      </c>
      <c r="O1950" s="873"/>
    </row>
    <row r="1951" spans="1:15" s="874" customFormat="1" ht="18" customHeight="1" x14ac:dyDescent="0.25">
      <c r="A1951" s="816" t="s">
        <v>305</v>
      </c>
      <c r="B1951" s="823">
        <v>41928</v>
      </c>
      <c r="C1951" s="818" t="s">
        <v>7494</v>
      </c>
      <c r="D1951" s="816" t="s">
        <v>720</v>
      </c>
      <c r="E1951" s="819">
        <v>10265732</v>
      </c>
      <c r="F1951" s="816">
        <v>28926959</v>
      </c>
      <c r="G1951" s="816">
        <v>2704006</v>
      </c>
      <c r="H1951" s="120" t="str">
        <f>IF(G1951="","",VLOOKUP(G1951,ARANCEL!$B$5:$D$121,2,FALSE))</f>
        <v xml:space="preserve">CERAMICA ALUMINOSA ANTERIOR O POSTERIOR </v>
      </c>
      <c r="I1951" s="121" t="s">
        <v>324</v>
      </c>
      <c r="J1951" s="119">
        <v>1</v>
      </c>
      <c r="K1951" s="122">
        <f>IF(G1951="","",VLOOKUP(G1951,ARANCEL!$B$5:$D$121,3,FALSE)*J1951)</f>
        <v>31487</v>
      </c>
      <c r="L1951" s="1229" t="s">
        <v>8279</v>
      </c>
      <c r="M1951" s="1229">
        <v>4500257377</v>
      </c>
      <c r="N1951" s="1229" t="s">
        <v>8280</v>
      </c>
      <c r="O1951" s="873"/>
    </row>
    <row r="1952" spans="1:15" s="874" customFormat="1" ht="18" customHeight="1" x14ac:dyDescent="0.25">
      <c r="A1952" s="816" t="s">
        <v>305</v>
      </c>
      <c r="B1952" s="823">
        <v>41727</v>
      </c>
      <c r="C1952" s="818" t="s">
        <v>3569</v>
      </c>
      <c r="D1952" s="816" t="s">
        <v>54</v>
      </c>
      <c r="E1952" s="819">
        <v>10184125</v>
      </c>
      <c r="F1952" s="816">
        <v>21220851</v>
      </c>
      <c r="G1952" s="816">
        <v>2702048</v>
      </c>
      <c r="H1952" s="120" t="str">
        <f>IF(G1952="","",VLOOKUP(G1952,ARANCEL!$B$5:$D$121,2,FALSE))</f>
        <v xml:space="preserve">SERVICIO LAB. IMPLANTE CORONA CEMENTADA/ATORNILLADA </v>
      </c>
      <c r="I1952" s="121" t="s">
        <v>329</v>
      </c>
      <c r="J1952" s="119">
        <v>1</v>
      </c>
      <c r="K1952" s="122">
        <f>IF(G1952="","",VLOOKUP(G1952,ARANCEL!$B$5:$D$121,3,FALSE)*J1952)</f>
        <v>43857</v>
      </c>
      <c r="L1952" s="1229" t="s">
        <v>6905</v>
      </c>
      <c r="M1952" s="1229">
        <v>4500247644</v>
      </c>
      <c r="N1952" s="1229" t="s">
        <v>7159</v>
      </c>
      <c r="O1952" s="873"/>
    </row>
    <row r="1953" spans="1:15" s="874" customFormat="1" ht="18" customHeight="1" x14ac:dyDescent="0.25">
      <c r="A1953" s="816" t="s">
        <v>305</v>
      </c>
      <c r="B1953" s="823">
        <v>41914</v>
      </c>
      <c r="C1953" s="818" t="s">
        <v>7382</v>
      </c>
      <c r="D1953" s="816" t="s">
        <v>53</v>
      </c>
      <c r="E1953" s="819">
        <v>10259069</v>
      </c>
      <c r="F1953" s="816">
        <v>28736926</v>
      </c>
      <c r="G1953" s="816">
        <v>2705003</v>
      </c>
      <c r="H1953" s="120" t="str">
        <f>IF(G1953="","",VLOOKUP(G1953,ARANCEL!$B$5:$D$121,2,FALSE))</f>
        <v>INCRUSTACION ESTETICA (ART-GLASS O CERAMICA)</v>
      </c>
      <c r="I1953" s="121" t="s">
        <v>618</v>
      </c>
      <c r="J1953" s="119">
        <v>1</v>
      </c>
      <c r="K1953" s="122">
        <f>IF(G1953="","",VLOOKUP(G1953,ARANCEL!$B$5:$D$121,3,FALSE)*J1953)</f>
        <v>15676</v>
      </c>
      <c r="L1953" s="1229" t="s">
        <v>7548</v>
      </c>
      <c r="M1953" s="1229">
        <v>4500255196</v>
      </c>
      <c r="N1953" s="1229" t="s">
        <v>7565</v>
      </c>
      <c r="O1953" s="873"/>
    </row>
    <row r="1954" spans="1:15" s="870" customFormat="1" ht="18" customHeight="1" x14ac:dyDescent="0.25">
      <c r="A1954" s="843" t="s">
        <v>305</v>
      </c>
      <c r="B1954" s="823">
        <v>41642</v>
      </c>
      <c r="C1954" s="818" t="s">
        <v>858</v>
      </c>
      <c r="D1954" s="816" t="s">
        <v>54</v>
      </c>
      <c r="E1954" s="819">
        <v>10168345</v>
      </c>
      <c r="F1954" s="816">
        <v>24317819</v>
      </c>
      <c r="G1954" s="816">
        <v>2704003</v>
      </c>
      <c r="H1954" s="120" t="str">
        <f>IF(G1954="","",VLOOKUP(G1954,ARANCEL!$B$5:$D$121,2,FALSE))</f>
        <v xml:space="preserve">CORONA PERIFERICA CON PERNO MUÑON COLADO </v>
      </c>
      <c r="I1954" s="121" t="s">
        <v>337</v>
      </c>
      <c r="J1954" s="119">
        <v>1</v>
      </c>
      <c r="K1954" s="122">
        <f>IF(G1954="","",VLOOKUP(G1954,ARANCEL!$B$5:$D$121,3,FALSE)*J1954)</f>
        <v>32612</v>
      </c>
      <c r="L1954" s="1236" t="s">
        <v>597</v>
      </c>
      <c r="M1954" s="1236">
        <v>4500211652</v>
      </c>
      <c r="N1954" s="1236">
        <v>8174</v>
      </c>
      <c r="O1954" s="869"/>
    </row>
    <row r="1955" spans="1:15" s="874" customFormat="1" ht="18" customHeight="1" x14ac:dyDescent="0.25">
      <c r="A1955" s="816" t="s">
        <v>305</v>
      </c>
      <c r="B1955" s="823">
        <v>41732</v>
      </c>
      <c r="C1955" s="818" t="s">
        <v>3741</v>
      </c>
      <c r="D1955" s="816" t="s">
        <v>727</v>
      </c>
      <c r="E1955" s="819">
        <v>10186072</v>
      </c>
      <c r="F1955" s="816">
        <v>25688729</v>
      </c>
      <c r="G1955" s="816">
        <v>2704005</v>
      </c>
      <c r="H1955" s="120" t="str">
        <f>IF(G1955="","",VLOOKUP(G1955,ARANCEL!$B$5:$D$121,2,FALSE))</f>
        <v>PROVISORIO</v>
      </c>
      <c r="I1955" s="121" t="s">
        <v>325</v>
      </c>
      <c r="J1955" s="119">
        <v>1</v>
      </c>
      <c r="K1955" s="122">
        <f>IF(G1955="","",VLOOKUP(G1955,ARANCEL!$B$5:$D$121,3,FALSE)*J1955)</f>
        <v>3250</v>
      </c>
      <c r="L1955" s="1229" t="s">
        <v>4612</v>
      </c>
      <c r="M1955" s="1229">
        <v>4500229946</v>
      </c>
      <c r="N1955" s="1229">
        <v>9170</v>
      </c>
      <c r="O1955" s="873"/>
    </row>
    <row r="1956" spans="1:15" s="874" customFormat="1" ht="18" customHeight="1" x14ac:dyDescent="0.25">
      <c r="A1956" s="816" t="s">
        <v>305</v>
      </c>
      <c r="B1956" s="823">
        <v>41744</v>
      </c>
      <c r="C1956" s="818" t="s">
        <v>3741</v>
      </c>
      <c r="D1956" s="816" t="s">
        <v>727</v>
      </c>
      <c r="E1956" s="819">
        <v>10187873</v>
      </c>
      <c r="F1956" s="816">
        <v>25688729</v>
      </c>
      <c r="G1956" s="816">
        <v>2704006</v>
      </c>
      <c r="H1956" s="120" t="str">
        <f>IF(G1956="","",VLOOKUP(G1956,ARANCEL!$B$5:$D$121,2,FALSE))</f>
        <v xml:space="preserve">CERAMICA ALUMINOSA ANTERIOR O POSTERIOR </v>
      </c>
      <c r="I1956" s="121" t="s">
        <v>325</v>
      </c>
      <c r="J1956" s="119">
        <v>1</v>
      </c>
      <c r="K1956" s="122">
        <f>IF(G1956="","",VLOOKUP(G1956,ARANCEL!$B$5:$D$121,3,FALSE)*J1956)</f>
        <v>31487</v>
      </c>
      <c r="L1956" s="1229" t="s">
        <v>4612</v>
      </c>
      <c r="M1956" s="1229">
        <v>4500229947</v>
      </c>
      <c r="N1956" s="1229">
        <v>9171</v>
      </c>
      <c r="O1956" s="873"/>
    </row>
    <row r="1957" spans="1:15" s="874" customFormat="1" ht="18" customHeight="1" x14ac:dyDescent="0.25">
      <c r="A1957" s="816" t="s">
        <v>305</v>
      </c>
      <c r="B1957" s="823">
        <v>41941</v>
      </c>
      <c r="C1957" s="818" t="s">
        <v>7945</v>
      </c>
      <c r="D1957" s="816" t="s">
        <v>804</v>
      </c>
      <c r="E1957" s="819">
        <v>10272379</v>
      </c>
      <c r="F1957" s="816">
        <v>28686479</v>
      </c>
      <c r="G1957" s="816">
        <v>2705003</v>
      </c>
      <c r="H1957" s="120" t="str">
        <f>IF(G1957="","",VLOOKUP(G1957,ARANCEL!$B$5:$D$121,2,FALSE))</f>
        <v>INCRUSTACION ESTETICA (ART-GLASS O CERAMICA)</v>
      </c>
      <c r="I1957" s="121" t="s">
        <v>684</v>
      </c>
      <c r="J1957" s="119">
        <v>2</v>
      </c>
      <c r="K1957" s="122">
        <f>IF(G1957="","",VLOOKUP(G1957,ARANCEL!$B$5:$D$121,3,FALSE)*J1957)</f>
        <v>31352</v>
      </c>
      <c r="L1957" s="1229" t="s">
        <v>8279</v>
      </c>
      <c r="M1957" s="1229">
        <v>4500259624</v>
      </c>
      <c r="N1957" s="1229" t="s">
        <v>8292</v>
      </c>
      <c r="O1957" s="873"/>
    </row>
    <row r="1958" spans="1:15" s="874" customFormat="1" ht="18" customHeight="1" x14ac:dyDescent="0.25">
      <c r="A1958" s="816" t="s">
        <v>305</v>
      </c>
      <c r="B1958" s="817">
        <v>42031</v>
      </c>
      <c r="C1958" s="818" t="s">
        <v>9718</v>
      </c>
      <c r="D1958" s="816" t="s">
        <v>53</v>
      </c>
      <c r="E1958" s="819">
        <v>10313155</v>
      </c>
      <c r="F1958" s="816">
        <v>30673580</v>
      </c>
      <c r="G1958" s="816">
        <v>2705003</v>
      </c>
      <c r="H1958" s="120" t="str">
        <f>IF(G1958="","",VLOOKUP(G1958,ARANCEL!$B$5:$D$121,2,FALSE))</f>
        <v>INCRUSTACION ESTETICA (ART-GLASS O CERAMICA)</v>
      </c>
      <c r="I1958" s="121" t="s">
        <v>758</v>
      </c>
      <c r="J1958" s="119">
        <v>2</v>
      </c>
      <c r="K1958" s="122">
        <f>IF(G1958="","",VLOOKUP(G1958,ARANCEL!$B$5:$D$121,3,FALSE)*J1958)</f>
        <v>31352</v>
      </c>
      <c r="L1958" s="1235" t="str">
        <f>IF(E1958="","","IMPAGO")</f>
        <v>IMPAGO</v>
      </c>
      <c r="M1958" s="1235" t="str">
        <f>IF(L1958="IMPAGO","SIN O.C.","")</f>
        <v>SIN O.C.</v>
      </c>
      <c r="N1958" s="1235" t="str">
        <f>IF(L1958="IMPAGO","SIN FACT.","")</f>
        <v>SIN FACT.</v>
      </c>
      <c r="O1958" s="873"/>
    </row>
    <row r="1959" spans="1:15" s="874" customFormat="1" ht="18" customHeight="1" x14ac:dyDescent="0.25">
      <c r="A1959" s="816" t="s">
        <v>305</v>
      </c>
      <c r="B1959" s="823">
        <v>41715</v>
      </c>
      <c r="C1959" s="818" t="s">
        <v>3325</v>
      </c>
      <c r="D1959" s="816" t="s">
        <v>49</v>
      </c>
      <c r="E1959" s="819">
        <v>10181272</v>
      </c>
      <c r="F1959" s="816">
        <v>25274354</v>
      </c>
      <c r="G1959" s="816">
        <v>2705003</v>
      </c>
      <c r="H1959" s="120" t="str">
        <f>IF(G1959="","",VLOOKUP(G1959,ARANCEL!$B$5:$D$121,2,FALSE))</f>
        <v>INCRUSTACION ESTETICA (ART-GLASS O CERAMICA)</v>
      </c>
      <c r="I1959" s="121" t="s">
        <v>337</v>
      </c>
      <c r="J1959" s="119">
        <v>1</v>
      </c>
      <c r="K1959" s="122">
        <f>IF(G1959="","",VLOOKUP(G1959,ARANCEL!$B$5:$D$121,3,FALSE)*J1959)</f>
        <v>15676</v>
      </c>
      <c r="L1959" s="1229" t="s">
        <v>3058</v>
      </c>
      <c r="M1959" s="1229">
        <v>4500225623</v>
      </c>
      <c r="N1959" s="1229">
        <v>8908</v>
      </c>
      <c r="O1959" s="873"/>
    </row>
    <row r="1960" spans="1:15" s="874" customFormat="1" ht="18" customHeight="1" x14ac:dyDescent="0.25">
      <c r="A1960" s="816" t="s">
        <v>305</v>
      </c>
      <c r="B1960" s="823">
        <v>41915</v>
      </c>
      <c r="C1960" s="818" t="s">
        <v>7206</v>
      </c>
      <c r="D1960" s="816" t="s">
        <v>804</v>
      </c>
      <c r="E1960" s="819">
        <v>10258618</v>
      </c>
      <c r="F1960" s="816">
        <v>28095828</v>
      </c>
      <c r="G1960" s="816">
        <v>2705003</v>
      </c>
      <c r="H1960" s="120" t="str">
        <f>IF(G1960="","",VLOOKUP(G1960,ARANCEL!$B$5:$D$121,2,FALSE))</f>
        <v>INCRUSTACION ESTETICA (ART-GLASS O CERAMICA)</v>
      </c>
      <c r="I1960" s="121" t="s">
        <v>319</v>
      </c>
      <c r="J1960" s="119">
        <v>1</v>
      </c>
      <c r="K1960" s="122">
        <f>IF(G1960="","",VLOOKUP(G1960,ARANCEL!$B$5:$D$121,3,FALSE)*J1960)</f>
        <v>15676</v>
      </c>
      <c r="L1960" s="1229" t="s">
        <v>7548</v>
      </c>
      <c r="M1960" s="1229">
        <v>4500254511</v>
      </c>
      <c r="N1960" s="1229" t="s">
        <v>7555</v>
      </c>
      <c r="O1960" s="873"/>
    </row>
    <row r="1961" spans="1:15" s="874" customFormat="1" ht="18" customHeight="1" x14ac:dyDescent="0.25">
      <c r="A1961" s="816" t="s">
        <v>305</v>
      </c>
      <c r="B1961" s="823">
        <v>41731</v>
      </c>
      <c r="C1961" s="818" t="s">
        <v>857</v>
      </c>
      <c r="D1961" s="816" t="s">
        <v>54</v>
      </c>
      <c r="E1961" s="819">
        <v>10185948</v>
      </c>
      <c r="F1961" s="816">
        <v>25535495</v>
      </c>
      <c r="G1961" s="816">
        <v>2704005</v>
      </c>
      <c r="H1961" s="120" t="str">
        <f>IF(G1961="","",VLOOKUP(G1961,ARANCEL!$B$5:$D$121,2,FALSE))</f>
        <v>PROVISORIO</v>
      </c>
      <c r="I1961" s="121" t="s">
        <v>618</v>
      </c>
      <c r="J1961" s="119">
        <v>1</v>
      </c>
      <c r="K1961" s="122">
        <f>IF(G1961="","",VLOOKUP(G1961,ARANCEL!$B$5:$D$121,3,FALSE)*J1961)</f>
        <v>3250</v>
      </c>
      <c r="L1961" s="1229" t="s">
        <v>4612</v>
      </c>
      <c r="M1961" s="1229">
        <v>4500229946</v>
      </c>
      <c r="N1961" s="1229">
        <v>9170</v>
      </c>
      <c r="O1961" s="873"/>
    </row>
    <row r="1962" spans="1:15" s="874" customFormat="1" ht="18" customHeight="1" x14ac:dyDescent="0.25">
      <c r="A1962" s="843" t="s">
        <v>305</v>
      </c>
      <c r="B1962" s="823">
        <v>41740</v>
      </c>
      <c r="C1962" s="818" t="s">
        <v>857</v>
      </c>
      <c r="D1962" s="816" t="s">
        <v>54</v>
      </c>
      <c r="E1962" s="819">
        <v>10187503</v>
      </c>
      <c r="F1962" s="816">
        <v>25534595</v>
      </c>
      <c r="G1962" s="816">
        <v>2704003</v>
      </c>
      <c r="H1962" s="120" t="str">
        <f>IF(G1962="","",VLOOKUP(G1962,ARANCEL!$B$5:$D$121,2,FALSE))</f>
        <v xml:space="preserve">CORONA PERIFERICA CON PERNO MUÑON COLADO </v>
      </c>
      <c r="I1962" s="121" t="s">
        <v>618</v>
      </c>
      <c r="J1962" s="119">
        <v>1</v>
      </c>
      <c r="K1962" s="122">
        <f>IF(G1962="","",VLOOKUP(G1962,ARANCEL!$B$5:$D$121,3,FALSE)*J1962)</f>
        <v>32612</v>
      </c>
      <c r="L1962" s="1229" t="s">
        <v>4612</v>
      </c>
      <c r="M1962" s="1229">
        <v>4500229947</v>
      </c>
      <c r="N1962" s="1229">
        <v>9171</v>
      </c>
      <c r="O1962" s="873"/>
    </row>
    <row r="1963" spans="1:15" s="874" customFormat="1" ht="18" customHeight="1" x14ac:dyDescent="0.25">
      <c r="A1963" s="816" t="s">
        <v>305</v>
      </c>
      <c r="B1963" s="823">
        <v>41880</v>
      </c>
      <c r="C1963" s="818" t="s">
        <v>6654</v>
      </c>
      <c r="D1963" s="816" t="s">
        <v>49</v>
      </c>
      <c r="E1963" s="819">
        <v>10248367</v>
      </c>
      <c r="F1963" s="816">
        <v>28126669</v>
      </c>
      <c r="G1963" s="816">
        <v>2705003</v>
      </c>
      <c r="H1963" s="120" t="str">
        <f>IF(G1963="","",VLOOKUP(G1963,ARANCEL!$B$5:$D$121,2,FALSE))</f>
        <v>INCRUSTACION ESTETICA (ART-GLASS O CERAMICA)</v>
      </c>
      <c r="I1963" s="121" t="s">
        <v>308</v>
      </c>
      <c r="J1963" s="119">
        <v>1</v>
      </c>
      <c r="K1963" s="122">
        <f>IF(G1963="","",VLOOKUP(G1963,ARANCEL!$B$5:$D$121,3,FALSE)*J1963)</f>
        <v>15676</v>
      </c>
      <c r="L1963" s="1229" t="s">
        <v>6905</v>
      </c>
      <c r="M1963" s="1229">
        <v>4500249664</v>
      </c>
      <c r="N1963" s="1229" t="s">
        <v>7114</v>
      </c>
      <c r="O1963" s="873"/>
    </row>
    <row r="1964" spans="1:15" s="874" customFormat="1" ht="18" customHeight="1" x14ac:dyDescent="0.25">
      <c r="A1964" s="816" t="s">
        <v>305</v>
      </c>
      <c r="B1964" s="823">
        <v>41838</v>
      </c>
      <c r="C1964" s="818" t="s">
        <v>5728</v>
      </c>
      <c r="D1964" s="816" t="s">
        <v>49</v>
      </c>
      <c r="E1964" s="819">
        <v>10225704</v>
      </c>
      <c r="F1964" s="816">
        <v>26483146</v>
      </c>
      <c r="G1964" s="816">
        <v>2705003</v>
      </c>
      <c r="H1964" s="120" t="str">
        <f>IF(G1964="","",VLOOKUP(G1964,ARANCEL!$B$5:$D$121,2,FALSE))</f>
        <v>INCRUSTACION ESTETICA (ART-GLASS O CERAMICA)</v>
      </c>
      <c r="I1964" s="121" t="s">
        <v>308</v>
      </c>
      <c r="J1964" s="119">
        <v>1</v>
      </c>
      <c r="K1964" s="122">
        <f>IF(G1964="","",VLOOKUP(G1964,ARANCEL!$B$5:$D$121,3,FALSE)*J1964)</f>
        <v>15676</v>
      </c>
      <c r="L1964" s="1229" t="s">
        <v>6017</v>
      </c>
      <c r="M1964" s="1229">
        <v>4500243244</v>
      </c>
      <c r="N1964" s="1229">
        <v>9785</v>
      </c>
      <c r="O1964" s="873"/>
    </row>
    <row r="1965" spans="1:15" s="874" customFormat="1" ht="18" customHeight="1" x14ac:dyDescent="0.25">
      <c r="A1965" s="816" t="s">
        <v>305</v>
      </c>
      <c r="B1965" s="823">
        <v>41934</v>
      </c>
      <c r="C1965" s="818" t="s">
        <v>7491</v>
      </c>
      <c r="D1965" s="816" t="s">
        <v>50</v>
      </c>
      <c r="E1965" s="819">
        <v>10269644</v>
      </c>
      <c r="F1965" s="816">
        <v>27923470</v>
      </c>
      <c r="G1965" s="816">
        <v>2704005</v>
      </c>
      <c r="H1965" s="120" t="str">
        <f>IF(G1965="","",VLOOKUP(G1965,ARANCEL!$B$5:$D$121,2,FALSE))</f>
        <v>PROVISORIO</v>
      </c>
      <c r="I1965" s="121" t="s">
        <v>323</v>
      </c>
      <c r="J1965" s="119">
        <v>1</v>
      </c>
      <c r="K1965" s="122">
        <f>IF(G1965="","",VLOOKUP(G1965,ARANCEL!$B$5:$D$121,3,FALSE)*J1965)</f>
        <v>3250</v>
      </c>
      <c r="L1965" s="1229" t="s">
        <v>8279</v>
      </c>
      <c r="M1965" s="1229">
        <v>4500259624</v>
      </c>
      <c r="N1965" s="1229" t="s">
        <v>8292</v>
      </c>
      <c r="O1965" s="873"/>
    </row>
    <row r="1966" spans="1:15" s="874" customFormat="1" ht="18" customHeight="1" x14ac:dyDescent="0.25">
      <c r="A1966" s="816" t="s">
        <v>305</v>
      </c>
      <c r="B1966" s="823">
        <v>41946</v>
      </c>
      <c r="C1966" s="818" t="s">
        <v>7491</v>
      </c>
      <c r="D1966" s="816" t="s">
        <v>50</v>
      </c>
      <c r="E1966" s="819">
        <v>10274124</v>
      </c>
      <c r="F1966" s="816">
        <v>27923470</v>
      </c>
      <c r="G1966" s="816">
        <v>2704003</v>
      </c>
      <c r="H1966" s="120" t="str">
        <f>IF(G1966="","",VLOOKUP(G1966,ARANCEL!$B$5:$D$121,2,FALSE))</f>
        <v xml:space="preserve">CORONA PERIFERICA CON PERNO MUÑON COLADO </v>
      </c>
      <c r="I1966" s="121" t="s">
        <v>323</v>
      </c>
      <c r="J1966" s="119">
        <v>1</v>
      </c>
      <c r="K1966" s="122">
        <f>IF(G1966="","",VLOOKUP(G1966,ARANCEL!$B$5:$D$121,3,FALSE)*J1966)</f>
        <v>32612</v>
      </c>
      <c r="L1966" s="1229" t="s">
        <v>8279</v>
      </c>
      <c r="M1966" s="1229">
        <v>4500259624</v>
      </c>
      <c r="N1966" s="1229" t="s">
        <v>8292</v>
      </c>
      <c r="O1966" s="873"/>
    </row>
    <row r="1967" spans="1:15" s="877" customFormat="1" ht="18" customHeight="1" x14ac:dyDescent="0.25">
      <c r="A1967" s="816" t="s">
        <v>305</v>
      </c>
      <c r="B1967" s="823">
        <v>41674</v>
      </c>
      <c r="C1967" s="818" t="s">
        <v>2611</v>
      </c>
      <c r="D1967" s="816" t="s">
        <v>56</v>
      </c>
      <c r="E1967" s="819">
        <v>10171290</v>
      </c>
      <c r="F1967" s="816">
        <v>23405771</v>
      </c>
      <c r="G1967" s="816">
        <v>2705003</v>
      </c>
      <c r="H1967" s="120" t="str">
        <f>IF(G1967="","",VLOOKUP(G1967,ARANCEL!$B$5:$D$121,2,FALSE))</f>
        <v>INCRUSTACION ESTETICA (ART-GLASS O CERAMICA)</v>
      </c>
      <c r="I1967" s="121" t="s">
        <v>322</v>
      </c>
      <c r="J1967" s="119">
        <v>1</v>
      </c>
      <c r="K1967" s="122">
        <f>IF(G1967="","",VLOOKUP(G1967,ARANCEL!$B$5:$D$121,3,FALSE)*J1967)</f>
        <v>15676</v>
      </c>
      <c r="L1967" s="1229" t="s">
        <v>2842</v>
      </c>
      <c r="M1967" s="1229">
        <v>4500216198</v>
      </c>
      <c r="N1967" s="1229">
        <v>8386</v>
      </c>
      <c r="O1967" s="876"/>
    </row>
    <row r="1968" spans="1:15" s="877" customFormat="1" ht="18" customHeight="1" x14ac:dyDescent="0.25">
      <c r="A1968" s="816" t="s">
        <v>305</v>
      </c>
      <c r="B1968" s="823">
        <v>41779</v>
      </c>
      <c r="C1968" s="818" t="s">
        <v>4626</v>
      </c>
      <c r="D1968" s="816" t="s">
        <v>2193</v>
      </c>
      <c r="E1968" s="819">
        <v>10199931</v>
      </c>
      <c r="F1968" s="816">
        <v>26407684</v>
      </c>
      <c r="G1968" s="816">
        <v>2704005</v>
      </c>
      <c r="H1968" s="120" t="str">
        <f>IF(G1968="","",VLOOKUP(G1968,ARANCEL!$B$5:$D$121,2,FALSE))</f>
        <v>PROVISORIO</v>
      </c>
      <c r="I1968" s="121" t="s">
        <v>324</v>
      </c>
      <c r="J1968" s="119">
        <v>1</v>
      </c>
      <c r="K1968" s="122">
        <f>IF(G1968="","",VLOOKUP(G1968,ARANCEL!$B$5:$D$121,3,FALSE)*J1968)</f>
        <v>3250</v>
      </c>
      <c r="L1968" s="1229" t="s">
        <v>5292</v>
      </c>
      <c r="M1968" s="1229">
        <v>4500235338</v>
      </c>
      <c r="N1968" s="1229">
        <v>9393</v>
      </c>
      <c r="O1968" s="876"/>
    </row>
    <row r="1969" spans="1:15" s="877" customFormat="1" ht="18" customHeight="1" x14ac:dyDescent="0.25">
      <c r="A1969" s="816" t="s">
        <v>305</v>
      </c>
      <c r="B1969" s="823">
        <v>41827</v>
      </c>
      <c r="C1969" s="818" t="s">
        <v>4626</v>
      </c>
      <c r="D1969" s="816" t="s">
        <v>2193</v>
      </c>
      <c r="E1969" s="819">
        <v>10220723</v>
      </c>
      <c r="F1969" s="816">
        <v>26407684</v>
      </c>
      <c r="G1969" s="816">
        <v>2704003</v>
      </c>
      <c r="H1969" s="120" t="str">
        <f>IF(G1969="","",VLOOKUP(G1969,ARANCEL!$B$5:$D$121,2,FALSE))</f>
        <v xml:space="preserve">CORONA PERIFERICA CON PERNO MUÑON COLADO </v>
      </c>
      <c r="I1969" s="121" t="s">
        <v>324</v>
      </c>
      <c r="J1969" s="119">
        <v>1</v>
      </c>
      <c r="K1969" s="122">
        <f>IF(G1969="","",VLOOKUP(G1969,ARANCEL!$B$5:$D$121,3,FALSE)*J1969)</f>
        <v>32612</v>
      </c>
      <c r="L1969" s="1229" t="s">
        <v>6017</v>
      </c>
      <c r="M1969" s="1229">
        <v>4500243244</v>
      </c>
      <c r="N1969" s="1229">
        <v>9785</v>
      </c>
      <c r="O1969" s="876"/>
    </row>
    <row r="1970" spans="1:15" s="877" customFormat="1" ht="18" customHeight="1" x14ac:dyDescent="0.25">
      <c r="A1970" s="824" t="s">
        <v>305</v>
      </c>
      <c r="B1970" s="823">
        <v>41863</v>
      </c>
      <c r="C1970" s="818" t="s">
        <v>4626</v>
      </c>
      <c r="D1970" s="816" t="s">
        <v>2193</v>
      </c>
      <c r="E1970" s="819">
        <v>10242303</v>
      </c>
      <c r="F1970" s="816">
        <v>26407684</v>
      </c>
      <c r="G1970" s="816">
        <v>2705003</v>
      </c>
      <c r="H1970" s="120" t="str">
        <f>IF(G1970="","",VLOOKUP(G1970,ARANCEL!$B$5:$D$121,2,FALSE))</f>
        <v>INCRUSTACION ESTETICA (ART-GLASS O CERAMICA)</v>
      </c>
      <c r="I1970" s="121" t="s">
        <v>309</v>
      </c>
      <c r="J1970" s="119">
        <v>1</v>
      </c>
      <c r="K1970" s="122">
        <f>IF(G1970="","",VLOOKUP(G1970,ARANCEL!$B$5:$D$121,3,FALSE)*J1970)</f>
        <v>15676</v>
      </c>
      <c r="L1970" s="1229" t="s">
        <v>6905</v>
      </c>
      <c r="M1970" s="1229">
        <v>4500249664</v>
      </c>
      <c r="N1970" s="1229" t="s">
        <v>7114</v>
      </c>
      <c r="O1970" s="876"/>
    </row>
    <row r="1971" spans="1:15" s="881" customFormat="1" ht="18" customHeight="1" x14ac:dyDescent="0.25">
      <c r="A1971" s="816" t="s">
        <v>305</v>
      </c>
      <c r="B1971" s="823">
        <v>41863</v>
      </c>
      <c r="C1971" s="818" t="s">
        <v>4626</v>
      </c>
      <c r="D1971" s="816" t="s">
        <v>2193</v>
      </c>
      <c r="E1971" s="819">
        <v>10242304</v>
      </c>
      <c r="F1971" s="816">
        <v>27629465</v>
      </c>
      <c r="G1971" s="816">
        <v>2704005</v>
      </c>
      <c r="H1971" s="120" t="str">
        <f>IF(G1971="","",VLOOKUP(G1971,ARANCEL!$B$5:$D$121,2,FALSE))</f>
        <v>PROVISORIO</v>
      </c>
      <c r="I1971" s="121" t="s">
        <v>633</v>
      </c>
      <c r="J1971" s="119">
        <v>1</v>
      </c>
      <c r="K1971" s="122">
        <f>IF(G1971="","",VLOOKUP(G1971,ARANCEL!$B$5:$D$121,3,FALSE)*J1971)</f>
        <v>3250</v>
      </c>
      <c r="L1971" s="1229" t="s">
        <v>6905</v>
      </c>
      <c r="M1971" s="1229">
        <v>4500249664</v>
      </c>
      <c r="N1971" s="1229" t="s">
        <v>7114</v>
      </c>
      <c r="O1971" s="880"/>
    </row>
    <row r="1972" spans="1:15" s="881" customFormat="1" ht="18" customHeight="1" x14ac:dyDescent="0.25">
      <c r="A1972" s="816" t="s">
        <v>305</v>
      </c>
      <c r="B1972" s="823">
        <v>41907</v>
      </c>
      <c r="C1972" s="818" t="s">
        <v>4626</v>
      </c>
      <c r="D1972" s="816" t="s">
        <v>385</v>
      </c>
      <c r="E1972" s="819">
        <v>10258144</v>
      </c>
      <c r="F1972" s="816">
        <v>27629465</v>
      </c>
      <c r="G1972" s="816">
        <v>2704003</v>
      </c>
      <c r="H1972" s="120" t="str">
        <f>IF(G1972="","",VLOOKUP(G1972,ARANCEL!$B$5:$D$121,2,FALSE))</f>
        <v xml:space="preserve">CORONA PERIFERICA CON PERNO MUÑON COLADO </v>
      </c>
      <c r="I1972" s="121" t="s">
        <v>633</v>
      </c>
      <c r="J1972" s="119">
        <v>1</v>
      </c>
      <c r="K1972" s="122">
        <f>IF(G1972="","",VLOOKUP(G1972,ARANCEL!$B$5:$D$121,3,FALSE)*J1972)</f>
        <v>32612</v>
      </c>
      <c r="L1972" s="1229" t="s">
        <v>7548</v>
      </c>
      <c r="M1972" s="1229">
        <v>4500254511</v>
      </c>
      <c r="N1972" s="1229" t="s">
        <v>7555</v>
      </c>
      <c r="O1972" s="880"/>
    </row>
    <row r="1973" spans="1:15" s="881" customFormat="1" ht="18" customHeight="1" x14ac:dyDescent="0.25">
      <c r="A1973" s="816" t="s">
        <v>305</v>
      </c>
      <c r="B1973" s="823">
        <v>41675</v>
      </c>
      <c r="C1973" s="818" t="s">
        <v>2664</v>
      </c>
      <c r="D1973" s="816" t="s">
        <v>59</v>
      </c>
      <c r="E1973" s="819">
        <v>10172171</v>
      </c>
      <c r="F1973" s="816">
        <v>23895510</v>
      </c>
      <c r="G1973" s="816">
        <v>2704005</v>
      </c>
      <c r="H1973" s="120" t="str">
        <f>IF(G1973="","",VLOOKUP(G1973,ARANCEL!$B$5:$D$121,2,FALSE))</f>
        <v>PROVISORIO</v>
      </c>
      <c r="I1973" s="121" t="s">
        <v>315</v>
      </c>
      <c r="J1973" s="119">
        <v>1</v>
      </c>
      <c r="K1973" s="122">
        <f>IF(G1973="","",VLOOKUP(G1973,ARANCEL!$B$5:$D$121,3,FALSE)*J1973)</f>
        <v>3250</v>
      </c>
      <c r="L1973" s="1229" t="s">
        <v>3438</v>
      </c>
      <c r="M1973" s="1229">
        <v>4500220760</v>
      </c>
      <c r="N1973" s="1229">
        <v>8605</v>
      </c>
      <c r="O1973" s="880"/>
    </row>
    <row r="1974" spans="1:15" s="881" customFormat="1" ht="18" customHeight="1" x14ac:dyDescent="0.25">
      <c r="A1974" s="816" t="s">
        <v>305</v>
      </c>
      <c r="B1974" s="823">
        <v>41675</v>
      </c>
      <c r="C1974" s="818" t="s">
        <v>2664</v>
      </c>
      <c r="D1974" s="816" t="s">
        <v>59</v>
      </c>
      <c r="E1974" s="819">
        <v>10172171</v>
      </c>
      <c r="F1974" s="816">
        <v>23895510</v>
      </c>
      <c r="G1974" s="816">
        <v>2704003</v>
      </c>
      <c r="H1974" s="120" t="str">
        <f>IF(G1974="","",VLOOKUP(G1974,ARANCEL!$B$5:$D$121,2,FALSE))</f>
        <v xml:space="preserve">CORONA PERIFERICA CON PERNO MUÑON COLADO </v>
      </c>
      <c r="I1974" s="121" t="s">
        <v>315</v>
      </c>
      <c r="J1974" s="119">
        <v>1</v>
      </c>
      <c r="K1974" s="122">
        <f>IF(G1974="","",VLOOKUP(G1974,ARANCEL!$B$5:$D$121,3,FALSE)*J1974)</f>
        <v>32612</v>
      </c>
      <c r="L1974" s="1229" t="s">
        <v>3438</v>
      </c>
      <c r="M1974" s="1229">
        <v>4500220760</v>
      </c>
      <c r="N1974" s="1229">
        <v>8605</v>
      </c>
      <c r="O1974" s="880"/>
    </row>
    <row r="1975" spans="1:15" s="884" customFormat="1" ht="18" customHeight="1" x14ac:dyDescent="0.25">
      <c r="A1975" s="816" t="s">
        <v>305</v>
      </c>
      <c r="B1975" s="823">
        <v>41974</v>
      </c>
      <c r="C1975" s="818" t="s">
        <v>7511</v>
      </c>
      <c r="D1975" s="816" t="s">
        <v>579</v>
      </c>
      <c r="E1975" s="819">
        <v>10288648</v>
      </c>
      <c r="F1975" s="816">
        <v>25614648</v>
      </c>
      <c r="G1975" s="816">
        <v>2702048</v>
      </c>
      <c r="H1975" s="120" t="str">
        <f>IF(G1975="","",VLOOKUP(G1975,ARANCEL!$B$5:$D$121,2,FALSE))</f>
        <v xml:space="preserve">SERVICIO LAB. IMPLANTE CORONA CEMENTADA/ATORNILLADA </v>
      </c>
      <c r="I1975" s="121" t="s">
        <v>633</v>
      </c>
      <c r="J1975" s="119">
        <v>1</v>
      </c>
      <c r="K1975" s="122">
        <f>IF(G1975="","",VLOOKUP(G1975,ARANCEL!$B$5:$D$121,3,FALSE)*J1975)</f>
        <v>43857</v>
      </c>
      <c r="L1975" s="1235" t="str">
        <f>IF(E1975="","","IMPAGO")</f>
        <v>IMPAGO</v>
      </c>
      <c r="M1975" s="1235" t="str">
        <f>IF(L1975="IMPAGO","SIN O.C.","")</f>
        <v>SIN O.C.</v>
      </c>
      <c r="N1975" s="1235" t="str">
        <f>IF(L1975="IMPAGO","SIN FACT.","")</f>
        <v>SIN FACT.</v>
      </c>
      <c r="O1975" s="883"/>
    </row>
    <row r="1976" spans="1:15" s="884" customFormat="1" ht="18" customHeight="1" x14ac:dyDescent="0.25">
      <c r="A1976" s="816" t="s">
        <v>305</v>
      </c>
      <c r="B1976" s="823">
        <v>41715</v>
      </c>
      <c r="C1976" s="818" t="s">
        <v>3326</v>
      </c>
      <c r="D1976" s="816" t="s">
        <v>51</v>
      </c>
      <c r="E1976" s="819">
        <v>10181340</v>
      </c>
      <c r="F1976" s="816">
        <v>25152311</v>
      </c>
      <c r="G1976" s="816">
        <v>2704005</v>
      </c>
      <c r="H1976" s="120" t="str">
        <f>IF(G1976="","",VLOOKUP(G1976,ARANCEL!$B$5:$D$121,2,FALSE))</f>
        <v>PROVISORIO</v>
      </c>
      <c r="I1976" s="121" t="s">
        <v>335</v>
      </c>
      <c r="J1976" s="119">
        <v>1</v>
      </c>
      <c r="K1976" s="122">
        <f>IF(G1976="","",VLOOKUP(G1976,ARANCEL!$B$5:$D$121,3,FALSE)*J1976)</f>
        <v>3250</v>
      </c>
      <c r="L1976" s="1229" t="s">
        <v>3058</v>
      </c>
      <c r="M1976" s="1229">
        <v>4500225620</v>
      </c>
      <c r="N1976" s="1229">
        <v>8905</v>
      </c>
      <c r="O1976" s="883"/>
    </row>
    <row r="1977" spans="1:15" s="884" customFormat="1" ht="18" customHeight="1" x14ac:dyDescent="0.25">
      <c r="A1977" s="816" t="s">
        <v>305</v>
      </c>
      <c r="B1977" s="823">
        <v>41715</v>
      </c>
      <c r="C1977" s="818" t="s">
        <v>3326</v>
      </c>
      <c r="D1977" s="816" t="s">
        <v>51</v>
      </c>
      <c r="E1977" s="819">
        <v>10181340</v>
      </c>
      <c r="F1977" s="816">
        <v>25152311</v>
      </c>
      <c r="G1977" s="816">
        <v>2704003</v>
      </c>
      <c r="H1977" s="120" t="str">
        <f>IF(G1977="","",VLOOKUP(G1977,ARANCEL!$B$5:$D$121,2,FALSE))</f>
        <v xml:space="preserve">CORONA PERIFERICA CON PERNO MUÑON COLADO </v>
      </c>
      <c r="I1977" s="121" t="s">
        <v>335</v>
      </c>
      <c r="J1977" s="119">
        <v>1</v>
      </c>
      <c r="K1977" s="122">
        <f>IF(G1977="","",VLOOKUP(G1977,ARANCEL!$B$5:$D$121,3,FALSE)*J1977)</f>
        <v>32612</v>
      </c>
      <c r="L1977" s="1229" t="s">
        <v>3058</v>
      </c>
      <c r="M1977" s="1229">
        <v>4500225618</v>
      </c>
      <c r="N1977" s="1229">
        <v>8902</v>
      </c>
      <c r="O1977" s="883"/>
    </row>
    <row r="1978" spans="1:15" s="884" customFormat="1" ht="18" customHeight="1" x14ac:dyDescent="0.25">
      <c r="A1978" s="816" t="s">
        <v>305</v>
      </c>
      <c r="B1978" s="823">
        <v>41849</v>
      </c>
      <c r="C1978" s="818" t="s">
        <v>6150</v>
      </c>
      <c r="D1978" s="816" t="s">
        <v>63</v>
      </c>
      <c r="E1978" s="819">
        <v>10235025</v>
      </c>
      <c r="F1978" s="816">
        <v>25402971</v>
      </c>
      <c r="G1978" s="816">
        <v>2708011</v>
      </c>
      <c r="H1978" s="120" t="str">
        <f>IF(G1978="","",VLOOKUP(G1978,ARANCEL!$B$5:$D$121,2,FALSE))</f>
        <v xml:space="preserve">MODELO DE ESTUDIO </v>
      </c>
      <c r="I1978" s="121" t="s">
        <v>347</v>
      </c>
      <c r="J1978" s="119">
        <v>2</v>
      </c>
      <c r="K1978" s="122">
        <f>IF(G1978="","",VLOOKUP(G1978,ARANCEL!$B$5:$D$121,3,FALSE)*J1978)</f>
        <v>3014</v>
      </c>
      <c r="L1978" s="1229" t="s">
        <v>6017</v>
      </c>
      <c r="M1978" s="1229">
        <v>4500245416</v>
      </c>
      <c r="N1978" s="1229">
        <v>9805</v>
      </c>
      <c r="O1978" s="883"/>
    </row>
    <row r="1979" spans="1:15" s="884" customFormat="1" ht="18" customHeight="1" x14ac:dyDescent="0.25">
      <c r="A1979" s="816" t="s">
        <v>305</v>
      </c>
      <c r="B1979" s="823">
        <v>41746</v>
      </c>
      <c r="C1979" s="818" t="s">
        <v>3993</v>
      </c>
      <c r="D1979" s="816" t="s">
        <v>52</v>
      </c>
      <c r="E1979" s="819">
        <v>10188745</v>
      </c>
      <c r="F1979" s="816">
        <v>25899225</v>
      </c>
      <c r="G1979" s="816">
        <v>2705003</v>
      </c>
      <c r="H1979" s="120" t="str">
        <f>IF(G1979="","",VLOOKUP(G1979,ARANCEL!$B$5:$D$121,2,FALSE))</f>
        <v>INCRUSTACION ESTETICA (ART-GLASS O CERAMICA)</v>
      </c>
      <c r="I1979" s="121" t="s">
        <v>326</v>
      </c>
      <c r="J1979" s="119">
        <v>1</v>
      </c>
      <c r="K1979" s="122">
        <f>IF(G1979="","",VLOOKUP(G1979,ARANCEL!$B$5:$D$121,3,FALSE)*J1979)</f>
        <v>15676</v>
      </c>
      <c r="L1979" s="1229" t="s">
        <v>4612</v>
      </c>
      <c r="M1979" s="1229">
        <v>4500229950</v>
      </c>
      <c r="N1979" s="1229">
        <v>9173</v>
      </c>
      <c r="O1979" s="883"/>
    </row>
    <row r="1980" spans="1:15" s="884" customFormat="1" ht="18" customHeight="1" x14ac:dyDescent="0.25">
      <c r="A1980" s="816" t="s">
        <v>305</v>
      </c>
      <c r="B1980" s="823">
        <v>41800</v>
      </c>
      <c r="C1980" s="818" t="s">
        <v>2203</v>
      </c>
      <c r="D1980" s="816" t="s">
        <v>57</v>
      </c>
      <c r="E1980" s="819">
        <v>10207125</v>
      </c>
      <c r="F1980" s="816">
        <v>24076114</v>
      </c>
      <c r="G1980" s="816">
        <v>2704006</v>
      </c>
      <c r="H1980" s="120" t="str">
        <f>IF(G1980="","",VLOOKUP(G1980,ARANCEL!$B$5:$D$121,2,FALSE))</f>
        <v xml:space="preserve">CERAMICA ALUMINOSA ANTERIOR O POSTERIOR </v>
      </c>
      <c r="I1980" s="121" t="s">
        <v>618</v>
      </c>
      <c r="J1980" s="119">
        <v>1</v>
      </c>
      <c r="K1980" s="122">
        <f>IF(G1980="","",VLOOKUP(G1980,ARANCEL!$B$5:$D$121,3,FALSE)*J1980)</f>
        <v>31487</v>
      </c>
      <c r="L1980" s="1229" t="s">
        <v>5742</v>
      </c>
      <c r="M1980" s="1229">
        <v>4500239302</v>
      </c>
      <c r="N1980" s="1229" t="s">
        <v>5748</v>
      </c>
      <c r="O1980" s="883"/>
    </row>
    <row r="1981" spans="1:15" s="884" customFormat="1" ht="18" customHeight="1" x14ac:dyDescent="0.25">
      <c r="A1981" s="824" t="s">
        <v>305</v>
      </c>
      <c r="B1981" s="823">
        <v>41682</v>
      </c>
      <c r="C1981" s="818" t="s">
        <v>2768</v>
      </c>
      <c r="D1981" s="816" t="s">
        <v>57</v>
      </c>
      <c r="E1981" s="819">
        <v>10173675</v>
      </c>
      <c r="F1981" s="816">
        <v>24076114</v>
      </c>
      <c r="G1981" s="816">
        <v>2704005</v>
      </c>
      <c r="H1981" s="120" t="str">
        <f>IF(G1981="","",VLOOKUP(G1981,ARANCEL!$B$5:$D$121,2,FALSE))</f>
        <v>PROVISORIO</v>
      </c>
      <c r="I1981" s="121" t="s">
        <v>618</v>
      </c>
      <c r="J1981" s="119">
        <v>1</v>
      </c>
      <c r="K1981" s="122">
        <f>IF(G1981="","",VLOOKUP(G1981,ARANCEL!$B$5:$D$121,3,FALSE)*J1981)</f>
        <v>3250</v>
      </c>
      <c r="L1981" s="1229" t="s">
        <v>3438</v>
      </c>
      <c r="M1981" s="1229">
        <v>4500220761</v>
      </c>
      <c r="N1981" s="1229">
        <v>8606</v>
      </c>
      <c r="O1981" s="883"/>
    </row>
    <row r="1982" spans="1:15" s="884" customFormat="1" ht="18" customHeight="1" x14ac:dyDescent="0.25">
      <c r="A1982" s="816" t="s">
        <v>305</v>
      </c>
      <c r="B1982" s="823">
        <v>41711</v>
      </c>
      <c r="C1982" s="818" t="s">
        <v>3253</v>
      </c>
      <c r="D1982" s="816" t="s">
        <v>49</v>
      </c>
      <c r="E1982" s="819">
        <v>10180662</v>
      </c>
      <c r="F1982" s="816">
        <v>24716062</v>
      </c>
      <c r="G1982" s="816">
        <v>2705003</v>
      </c>
      <c r="H1982" s="120" t="str">
        <f>IF(G1982="","",VLOOKUP(G1982,ARANCEL!$B$5:$D$121,2,FALSE))</f>
        <v>INCRUSTACION ESTETICA (ART-GLASS O CERAMICA)</v>
      </c>
      <c r="I1982" s="121" t="s">
        <v>308</v>
      </c>
      <c r="J1982" s="119">
        <v>1</v>
      </c>
      <c r="K1982" s="122">
        <f>IF(G1982="","",VLOOKUP(G1982,ARANCEL!$B$5:$D$121,3,FALSE)*J1982)</f>
        <v>15676</v>
      </c>
      <c r="L1982" s="1229" t="s">
        <v>3058</v>
      </c>
      <c r="M1982" s="1229">
        <v>4500225622</v>
      </c>
      <c r="N1982" s="1229">
        <v>8907</v>
      </c>
      <c r="O1982" s="883"/>
    </row>
    <row r="1983" spans="1:15" s="884" customFormat="1" ht="18" customHeight="1" x14ac:dyDescent="0.25">
      <c r="A1983" s="816" t="s">
        <v>305</v>
      </c>
      <c r="B1983" s="823">
        <v>41858</v>
      </c>
      <c r="C1983" s="818" t="s">
        <v>6268</v>
      </c>
      <c r="D1983" s="816" t="s">
        <v>49</v>
      </c>
      <c r="E1983" s="819">
        <v>10238190</v>
      </c>
      <c r="F1983" s="816">
        <v>27889201</v>
      </c>
      <c r="G1983" s="816">
        <v>2705003</v>
      </c>
      <c r="H1983" s="120" t="str">
        <f>IF(G1983="","",VLOOKUP(G1983,ARANCEL!$B$5:$D$121,2,FALSE))</f>
        <v>INCRUSTACION ESTETICA (ART-GLASS O CERAMICA)</v>
      </c>
      <c r="I1983" s="121" t="s">
        <v>632</v>
      </c>
      <c r="J1983" s="119">
        <v>2</v>
      </c>
      <c r="K1983" s="122">
        <f>IF(G1983="","",VLOOKUP(G1983,ARANCEL!$B$5:$D$121,3,FALSE)*J1983)</f>
        <v>31352</v>
      </c>
      <c r="L1983" s="1229" t="s">
        <v>6905</v>
      </c>
      <c r="M1983" s="1229">
        <v>4500249664</v>
      </c>
      <c r="N1983" s="1229" t="s">
        <v>7114</v>
      </c>
      <c r="O1983" s="883"/>
    </row>
    <row r="1984" spans="1:15" s="884" customFormat="1" ht="18" customHeight="1" x14ac:dyDescent="0.25">
      <c r="A1984" s="816" t="s">
        <v>305</v>
      </c>
      <c r="B1984" s="823">
        <v>41921</v>
      </c>
      <c r="C1984" s="818" t="s">
        <v>7476</v>
      </c>
      <c r="D1984" s="816" t="s">
        <v>804</v>
      </c>
      <c r="E1984" s="819">
        <v>10261260</v>
      </c>
      <c r="F1984" s="816">
        <v>27901642</v>
      </c>
      <c r="G1984" s="816">
        <v>2705003</v>
      </c>
      <c r="H1984" s="120" t="str">
        <f>IF(G1984="","",VLOOKUP(G1984,ARANCEL!$B$5:$D$121,2,FALSE))</f>
        <v>INCRUSTACION ESTETICA (ART-GLASS O CERAMICA)</v>
      </c>
      <c r="I1984" s="121" t="s">
        <v>337</v>
      </c>
      <c r="J1984" s="119">
        <v>1</v>
      </c>
      <c r="K1984" s="122">
        <f>IF(G1984="","",VLOOKUP(G1984,ARANCEL!$B$5:$D$121,3,FALSE)*J1984)</f>
        <v>15676</v>
      </c>
      <c r="L1984" s="1229" t="s">
        <v>8279</v>
      </c>
      <c r="M1984" s="1229">
        <v>4500257377</v>
      </c>
      <c r="N1984" s="1229" t="s">
        <v>8280</v>
      </c>
      <c r="O1984" s="883"/>
    </row>
    <row r="1985" spans="1:15" s="884" customFormat="1" ht="18" customHeight="1" x14ac:dyDescent="0.25">
      <c r="A1985" s="816" t="s">
        <v>305</v>
      </c>
      <c r="B1985" s="823">
        <v>41744</v>
      </c>
      <c r="C1985" s="818" t="s">
        <v>3938</v>
      </c>
      <c r="D1985" s="816" t="s">
        <v>60</v>
      </c>
      <c r="E1985" s="819">
        <v>10188752</v>
      </c>
      <c r="F1985" s="816">
        <v>25275512</v>
      </c>
      <c r="G1985" s="816">
        <v>2704005</v>
      </c>
      <c r="H1985" s="120" t="str">
        <f>IF(G1985="","",VLOOKUP(G1985,ARANCEL!$B$5:$D$121,2,FALSE))</f>
        <v>PROVISORIO</v>
      </c>
      <c r="I1985" s="121" t="s">
        <v>335</v>
      </c>
      <c r="J1985" s="119">
        <v>1</v>
      </c>
      <c r="K1985" s="122">
        <f>IF(G1985="","",VLOOKUP(G1985,ARANCEL!$B$5:$D$121,3,FALSE)*J1985)</f>
        <v>3250</v>
      </c>
      <c r="L1985" s="1229" t="s">
        <v>4612</v>
      </c>
      <c r="M1985" s="1229">
        <v>4500229947</v>
      </c>
      <c r="N1985" s="1229">
        <v>9171</v>
      </c>
      <c r="O1985" s="883"/>
    </row>
    <row r="1986" spans="1:15" s="884" customFormat="1" ht="18" customHeight="1" x14ac:dyDescent="0.25">
      <c r="A1986" s="816" t="s">
        <v>305</v>
      </c>
      <c r="B1986" s="823">
        <v>41766</v>
      </c>
      <c r="C1986" s="818" t="s">
        <v>3938</v>
      </c>
      <c r="D1986" s="816" t="s">
        <v>60</v>
      </c>
      <c r="E1986" s="819">
        <v>10193651</v>
      </c>
      <c r="F1986" s="816">
        <v>25275512</v>
      </c>
      <c r="G1986" s="816">
        <v>2704003</v>
      </c>
      <c r="H1986" s="120" t="str">
        <f>IF(G1986="","",VLOOKUP(G1986,ARANCEL!$B$5:$D$121,2,FALSE))</f>
        <v xml:space="preserve">CORONA PERIFERICA CON PERNO MUÑON COLADO </v>
      </c>
      <c r="I1986" s="121" t="s">
        <v>335</v>
      </c>
      <c r="J1986" s="119">
        <v>1</v>
      </c>
      <c r="K1986" s="122">
        <f>IF(G1986="","",VLOOKUP(G1986,ARANCEL!$B$5:$D$121,3,FALSE)*J1986)</f>
        <v>32612</v>
      </c>
      <c r="L1986" s="1229" t="s">
        <v>4612</v>
      </c>
      <c r="M1986" s="1229">
        <v>4500229948</v>
      </c>
      <c r="N1986" s="1229">
        <v>9172</v>
      </c>
      <c r="O1986" s="883"/>
    </row>
    <row r="1987" spans="1:15" s="884" customFormat="1" ht="18" customHeight="1" x14ac:dyDescent="0.25">
      <c r="A1987" s="816" t="s">
        <v>313</v>
      </c>
      <c r="B1987" s="823">
        <v>41785</v>
      </c>
      <c r="C1987" s="818" t="s">
        <v>3938</v>
      </c>
      <c r="D1987" s="816" t="s">
        <v>60</v>
      </c>
      <c r="E1987" s="819">
        <v>10201418</v>
      </c>
      <c r="F1987" s="816">
        <v>25275512</v>
      </c>
      <c r="G1987" s="816">
        <v>2704003</v>
      </c>
      <c r="H1987" s="120" t="str">
        <f>IF(G1987="","",VLOOKUP(G1987,ARANCEL!$B$5:$D$121,2,FALSE))</f>
        <v xml:space="preserve">CORONA PERIFERICA CON PERNO MUÑON COLADO </v>
      </c>
      <c r="I1987" s="121"/>
      <c r="J1987" s="119">
        <v>1</v>
      </c>
      <c r="K1987" s="122">
        <f>IF(G1987="","",VLOOKUP(G1987,ARANCEL!$B$5:$D$121,3,FALSE)*J1987)</f>
        <v>32612</v>
      </c>
      <c r="L1987" s="1229" t="s">
        <v>5292</v>
      </c>
      <c r="M1987" s="1229">
        <v>4500235330</v>
      </c>
      <c r="N1987" s="1229">
        <v>9391</v>
      </c>
      <c r="O1987" s="883"/>
    </row>
    <row r="1988" spans="1:15" s="884" customFormat="1" ht="18" customHeight="1" x14ac:dyDescent="0.25">
      <c r="A1988" s="816" t="s">
        <v>305</v>
      </c>
      <c r="B1988" s="823">
        <v>41695</v>
      </c>
      <c r="C1988" s="818" t="s">
        <v>2958</v>
      </c>
      <c r="D1988" s="816" t="s">
        <v>49</v>
      </c>
      <c r="E1988" s="819">
        <v>10176601</v>
      </c>
      <c r="F1988" s="816">
        <v>23826763</v>
      </c>
      <c r="G1988" s="816">
        <v>2705003</v>
      </c>
      <c r="H1988" s="120" t="str">
        <f>IF(G1988="","",VLOOKUP(G1988,ARANCEL!$B$5:$D$121,2,FALSE))</f>
        <v>INCRUSTACION ESTETICA (ART-GLASS O CERAMICA)</v>
      </c>
      <c r="I1988" s="121" t="s">
        <v>315</v>
      </c>
      <c r="J1988" s="119">
        <v>1</v>
      </c>
      <c r="K1988" s="122">
        <f>IF(G1988="","",VLOOKUP(G1988,ARANCEL!$B$5:$D$121,3,FALSE)*J1988)</f>
        <v>15676</v>
      </c>
      <c r="L1988" s="1229" t="s">
        <v>3438</v>
      </c>
      <c r="M1988" s="1229">
        <v>4500220764</v>
      </c>
      <c r="N1988" s="1229">
        <v>8608</v>
      </c>
      <c r="O1988" s="883"/>
    </row>
    <row r="1989" spans="1:15" s="881" customFormat="1" ht="18" customHeight="1" x14ac:dyDescent="0.25">
      <c r="A1989" s="816" t="s">
        <v>305</v>
      </c>
      <c r="B1989" s="823">
        <v>41652</v>
      </c>
      <c r="C1989" s="818" t="s">
        <v>1096</v>
      </c>
      <c r="D1989" s="816" t="s">
        <v>58</v>
      </c>
      <c r="E1989" s="819">
        <v>10169443</v>
      </c>
      <c r="F1989" s="816">
        <v>24589582</v>
      </c>
      <c r="G1989" s="816">
        <v>2704005</v>
      </c>
      <c r="H1989" s="120" t="str">
        <f>IF(G1989="","",VLOOKUP(G1989,ARANCEL!$B$5:$D$121,2,FALSE))</f>
        <v>PROVISORIO</v>
      </c>
      <c r="I1989" s="121" t="s">
        <v>316</v>
      </c>
      <c r="J1989" s="119">
        <v>1</v>
      </c>
      <c r="K1989" s="122">
        <f>IF(G1989="","",VLOOKUP(G1989,ARANCEL!$B$5:$D$121,3,FALSE)*J1989)</f>
        <v>3250</v>
      </c>
      <c r="L1989" s="1229" t="s">
        <v>2842</v>
      </c>
      <c r="M1989" s="1229">
        <v>4500216187</v>
      </c>
      <c r="N1989" s="1229">
        <v>8382</v>
      </c>
      <c r="O1989" s="880"/>
    </row>
    <row r="1990" spans="1:15" s="887" customFormat="1" ht="18" customHeight="1" x14ac:dyDescent="0.25">
      <c r="A1990" s="816" t="s">
        <v>305</v>
      </c>
      <c r="B1990" s="823">
        <v>41689</v>
      </c>
      <c r="C1990" s="818" t="s">
        <v>1096</v>
      </c>
      <c r="D1990" s="816" t="s">
        <v>58</v>
      </c>
      <c r="E1990" s="819">
        <v>10174930</v>
      </c>
      <c r="F1990" s="816">
        <v>24589582</v>
      </c>
      <c r="G1990" s="816">
        <v>2704003</v>
      </c>
      <c r="H1990" s="120" t="str">
        <f>IF(G1990="","",VLOOKUP(G1990,ARANCEL!$B$5:$D$121,2,FALSE))</f>
        <v xml:space="preserve">CORONA PERIFERICA CON PERNO MUÑON COLADO </v>
      </c>
      <c r="I1990" s="121" t="s">
        <v>316</v>
      </c>
      <c r="J1990" s="119">
        <v>1</v>
      </c>
      <c r="K1990" s="122">
        <f>IF(G1990="","",VLOOKUP(G1990,ARANCEL!$B$5:$D$121,3,FALSE)*J1990)</f>
        <v>32612</v>
      </c>
      <c r="L1990" s="1229" t="s">
        <v>3438</v>
      </c>
      <c r="M1990" s="1229">
        <v>4500220762</v>
      </c>
      <c r="N1990" s="1229">
        <v>8607</v>
      </c>
      <c r="O1990" s="886"/>
    </row>
    <row r="1991" spans="1:15" s="887" customFormat="1" ht="18" customHeight="1" x14ac:dyDescent="0.25">
      <c r="A1991" s="816" t="s">
        <v>305</v>
      </c>
      <c r="B1991" s="823">
        <v>41822</v>
      </c>
      <c r="C1991" s="818" t="s">
        <v>5440</v>
      </c>
      <c r="D1991" s="816" t="s">
        <v>49</v>
      </c>
      <c r="E1991" s="819">
        <v>10218780</v>
      </c>
      <c r="F1991" s="816">
        <v>27104994</v>
      </c>
      <c r="G1991" s="816">
        <v>2705003</v>
      </c>
      <c r="H1991" s="120" t="str">
        <f>IF(G1991="","",VLOOKUP(G1991,ARANCEL!$B$5:$D$121,2,FALSE))</f>
        <v>INCRUSTACION ESTETICA (ART-GLASS O CERAMICA)</v>
      </c>
      <c r="I1991" s="121" t="s">
        <v>315</v>
      </c>
      <c r="J1991" s="119">
        <v>1</v>
      </c>
      <c r="K1991" s="122">
        <f>IF(G1991="","",VLOOKUP(G1991,ARANCEL!$B$5:$D$121,3,FALSE)*J1991)</f>
        <v>15676</v>
      </c>
      <c r="L1991" s="1229" t="s">
        <v>5742</v>
      </c>
      <c r="M1991" s="1229">
        <v>4500241285</v>
      </c>
      <c r="N1991" s="1229" t="s">
        <v>5763</v>
      </c>
      <c r="O1991" s="886"/>
    </row>
    <row r="1992" spans="1:15" s="887" customFormat="1" ht="18" customHeight="1" x14ac:dyDescent="0.25">
      <c r="A1992" s="843" t="s">
        <v>305</v>
      </c>
      <c r="B1992" s="823">
        <v>41831</v>
      </c>
      <c r="C1992" s="818" t="s">
        <v>5622</v>
      </c>
      <c r="D1992" s="816" t="s">
        <v>1060</v>
      </c>
      <c r="E1992" s="819">
        <v>10222927</v>
      </c>
      <c r="F1992" s="816">
        <v>27350983</v>
      </c>
      <c r="G1992" s="816">
        <v>2708011</v>
      </c>
      <c r="H1992" s="120" t="str">
        <f>IF(G1992="","",VLOOKUP(G1992,ARANCEL!$B$5:$D$121,2,FALSE))</f>
        <v xml:space="preserve">MODELO DE ESTUDIO </v>
      </c>
      <c r="I1992" s="121" t="s">
        <v>306</v>
      </c>
      <c r="J1992" s="119">
        <v>1</v>
      </c>
      <c r="K1992" s="122">
        <f>IF(G1992="","",VLOOKUP(G1992,ARANCEL!$B$5:$D$121,3,FALSE)*J1992)</f>
        <v>1507</v>
      </c>
      <c r="L1992" s="1229" t="s">
        <v>6017</v>
      </c>
      <c r="M1992" s="1229">
        <v>4500243244</v>
      </c>
      <c r="N1992" s="1229">
        <v>9785</v>
      </c>
      <c r="O1992" s="886"/>
    </row>
    <row r="1993" spans="1:15" s="881" customFormat="1" ht="18" customHeight="1" x14ac:dyDescent="0.25">
      <c r="A1993" s="816" t="s">
        <v>305</v>
      </c>
      <c r="B1993" s="823">
        <v>41831</v>
      </c>
      <c r="C1993" s="818" t="s">
        <v>5622</v>
      </c>
      <c r="D1993" s="816" t="s">
        <v>1060</v>
      </c>
      <c r="E1993" s="819">
        <v>10222927</v>
      </c>
      <c r="F1993" s="816">
        <v>27350983</v>
      </c>
      <c r="G1993" s="816">
        <v>2707001</v>
      </c>
      <c r="H1993" s="120" t="str">
        <f>IF(G1993="","",VLOOKUP(G1993,ARANCEL!$B$5:$D$121,2,FALSE))</f>
        <v xml:space="preserve">PLANO DE RELAJACION </v>
      </c>
      <c r="I1993" s="121" t="s">
        <v>306</v>
      </c>
      <c r="J1993" s="119">
        <v>1</v>
      </c>
      <c r="K1993" s="122">
        <f>IF(G1993="","",VLOOKUP(G1993,ARANCEL!$B$5:$D$121,3,FALSE)*J1993)</f>
        <v>9221</v>
      </c>
      <c r="L1993" s="1229" t="s">
        <v>6017</v>
      </c>
      <c r="M1993" s="1229">
        <v>4500243244</v>
      </c>
      <c r="N1993" s="1229">
        <v>9785</v>
      </c>
      <c r="O1993" s="880"/>
    </row>
    <row r="1994" spans="1:15" s="877" customFormat="1" ht="18" customHeight="1" x14ac:dyDescent="0.25">
      <c r="A1994" s="816" t="s">
        <v>305</v>
      </c>
      <c r="B1994" s="823">
        <v>41795</v>
      </c>
      <c r="C1994" s="818" t="s">
        <v>1195</v>
      </c>
      <c r="D1994" s="816" t="s">
        <v>54</v>
      </c>
      <c r="E1994" s="819">
        <v>10206117</v>
      </c>
      <c r="F1994" s="816">
        <v>26785871</v>
      </c>
      <c r="G1994" s="816">
        <v>2704005</v>
      </c>
      <c r="H1994" s="120" t="str">
        <f>IF(G1994="","",VLOOKUP(G1994,ARANCEL!$B$5:$D$121,2,FALSE))</f>
        <v>PROVISORIO</v>
      </c>
      <c r="I1994" s="121" t="s">
        <v>309</v>
      </c>
      <c r="J1994" s="119">
        <v>1</v>
      </c>
      <c r="K1994" s="122">
        <f>IF(G1994="","",VLOOKUP(G1994,ARANCEL!$B$5:$D$121,3,FALSE)*J1994)</f>
        <v>3250</v>
      </c>
      <c r="L1994" s="1229" t="s">
        <v>5742</v>
      </c>
      <c r="M1994" s="1229">
        <v>4500239302</v>
      </c>
      <c r="N1994" s="1229" t="s">
        <v>5748</v>
      </c>
      <c r="O1994" s="876"/>
    </row>
    <row r="1995" spans="1:15" s="891" customFormat="1" ht="18" customHeight="1" x14ac:dyDescent="0.25">
      <c r="A1995" s="816" t="s">
        <v>305</v>
      </c>
      <c r="B1995" s="823">
        <v>41936</v>
      </c>
      <c r="C1995" s="818" t="s">
        <v>1195</v>
      </c>
      <c r="D1995" s="816" t="s">
        <v>54</v>
      </c>
      <c r="E1995" s="819">
        <v>10269656</v>
      </c>
      <c r="F1995" s="816">
        <v>26785871</v>
      </c>
      <c r="G1995" s="816">
        <v>2702048</v>
      </c>
      <c r="H1995" s="120" t="str">
        <f>IF(G1995="","",VLOOKUP(G1995,ARANCEL!$B$5:$D$121,2,FALSE))</f>
        <v xml:space="preserve">SERVICIO LAB. IMPLANTE CORONA CEMENTADA/ATORNILLADA </v>
      </c>
      <c r="I1995" s="121" t="s">
        <v>309</v>
      </c>
      <c r="J1995" s="119">
        <v>1</v>
      </c>
      <c r="K1995" s="122">
        <f>IF(G1995="","",VLOOKUP(G1995,ARANCEL!$B$5:$D$121,3,FALSE)*J1995)</f>
        <v>43857</v>
      </c>
      <c r="L1995" s="1229" t="s">
        <v>8279</v>
      </c>
      <c r="M1995" s="1229">
        <v>4500259624</v>
      </c>
      <c r="N1995" s="1229" t="s">
        <v>8292</v>
      </c>
      <c r="O1995" s="890"/>
    </row>
    <row r="1996" spans="1:15" s="891" customFormat="1" ht="18" customHeight="1" x14ac:dyDescent="0.25">
      <c r="A1996" s="816" t="s">
        <v>305</v>
      </c>
      <c r="B1996" s="823">
        <v>41759</v>
      </c>
      <c r="C1996" s="818" t="s">
        <v>4196</v>
      </c>
      <c r="D1996" s="816" t="s">
        <v>49</v>
      </c>
      <c r="E1996" s="819">
        <v>10191860</v>
      </c>
      <c r="F1996" s="816">
        <v>26050597</v>
      </c>
      <c r="G1996" s="816">
        <v>2705003</v>
      </c>
      <c r="H1996" s="120" t="str">
        <f>IF(G1996="","",VLOOKUP(G1996,ARANCEL!$B$5:$D$121,2,FALSE))</f>
        <v>INCRUSTACION ESTETICA (ART-GLASS O CERAMICA)</v>
      </c>
      <c r="I1996" s="121" t="s">
        <v>312</v>
      </c>
      <c r="J1996" s="119">
        <v>1</v>
      </c>
      <c r="K1996" s="122">
        <f>IF(G1996="","",VLOOKUP(G1996,ARANCEL!$B$5:$D$121,3,FALSE)*J1996)</f>
        <v>15676</v>
      </c>
      <c r="L1996" s="1229" t="s">
        <v>4612</v>
      </c>
      <c r="M1996" s="1229">
        <v>4500229953</v>
      </c>
      <c r="N1996" s="1229">
        <v>9175</v>
      </c>
      <c r="O1996" s="890"/>
    </row>
    <row r="1997" spans="1:15" s="891" customFormat="1" ht="18" customHeight="1" x14ac:dyDescent="0.25">
      <c r="A1997" s="816" t="s">
        <v>305</v>
      </c>
      <c r="B1997" s="823">
        <v>41967</v>
      </c>
      <c r="C1997" s="818" t="s">
        <v>8451</v>
      </c>
      <c r="D1997" s="816" t="s">
        <v>58</v>
      </c>
      <c r="E1997" s="819">
        <v>10284232</v>
      </c>
      <c r="F1997" s="816">
        <v>26676046</v>
      </c>
      <c r="G1997" s="816">
        <v>2705003</v>
      </c>
      <c r="H1997" s="120" t="str">
        <f>IF(G1997="","",VLOOKUP(G1997,ARANCEL!$B$5:$D$121,2,FALSE))</f>
        <v>INCRUSTACION ESTETICA (ART-GLASS O CERAMICA)</v>
      </c>
      <c r="I1997" s="121" t="s">
        <v>322</v>
      </c>
      <c r="J1997" s="119">
        <v>1</v>
      </c>
      <c r="K1997" s="122">
        <f>IF(G1997="","",VLOOKUP(G1997,ARANCEL!$B$5:$D$121,3,FALSE)*J1997)</f>
        <v>15676</v>
      </c>
      <c r="L1997" s="1229" t="s">
        <v>8256</v>
      </c>
      <c r="M1997" s="1229">
        <v>4500264843</v>
      </c>
      <c r="N1997" s="1229" t="s">
        <v>8929</v>
      </c>
      <c r="O1997" s="890"/>
    </row>
    <row r="1998" spans="1:15" s="870" customFormat="1" ht="18" customHeight="1" x14ac:dyDescent="0.25">
      <c r="A1998" s="816" t="s">
        <v>305</v>
      </c>
      <c r="B1998" s="823">
        <v>41930</v>
      </c>
      <c r="C1998" s="818" t="s">
        <v>1100</v>
      </c>
      <c r="D1998" s="816" t="s">
        <v>55</v>
      </c>
      <c r="E1998" s="819">
        <v>10267111</v>
      </c>
      <c r="F1998" s="816">
        <v>29000992</v>
      </c>
      <c r="G1998" s="816">
        <v>2704005</v>
      </c>
      <c r="H1998" s="120" t="str">
        <f>IF(G1998="","",VLOOKUP(G1998,ARANCEL!$B$5:$D$121,2,FALSE))</f>
        <v>PROVISORIO</v>
      </c>
      <c r="I1998" s="121" t="s">
        <v>337</v>
      </c>
      <c r="J1998" s="119">
        <v>1</v>
      </c>
      <c r="K1998" s="122">
        <f>IF(G1998="","",VLOOKUP(G1998,ARANCEL!$B$5:$D$121,3,FALSE)*J1998)</f>
        <v>3250</v>
      </c>
      <c r="L1998" s="1229" t="s">
        <v>8279</v>
      </c>
      <c r="M1998" s="1229">
        <v>4500257377</v>
      </c>
      <c r="N1998" s="1229" t="s">
        <v>8280</v>
      </c>
      <c r="O1998" s="869"/>
    </row>
    <row r="1999" spans="1:15" s="893" customFormat="1" ht="18" customHeight="1" x14ac:dyDescent="0.25">
      <c r="A1999" s="816" t="s">
        <v>305</v>
      </c>
      <c r="B1999" s="823">
        <v>41930</v>
      </c>
      <c r="C1999" s="818" t="s">
        <v>1100</v>
      </c>
      <c r="D1999" s="816" t="s">
        <v>55</v>
      </c>
      <c r="E1999" s="819">
        <v>10267111</v>
      </c>
      <c r="F1999" s="816">
        <v>29000992</v>
      </c>
      <c r="G1999" s="816">
        <v>2704003</v>
      </c>
      <c r="H1999" s="120" t="str">
        <f>IF(G1999="","",VLOOKUP(G1999,ARANCEL!$B$5:$D$121,2,FALSE))</f>
        <v xml:space="preserve">CORONA PERIFERICA CON PERNO MUÑON COLADO </v>
      </c>
      <c r="I1999" s="121" t="s">
        <v>337</v>
      </c>
      <c r="J1999" s="119">
        <v>1</v>
      </c>
      <c r="K1999" s="122">
        <f>IF(G1999="","",VLOOKUP(G1999,ARANCEL!$B$5:$D$121,3,FALSE)*J1999)</f>
        <v>32612</v>
      </c>
      <c r="L1999" s="1229" t="s">
        <v>8279</v>
      </c>
      <c r="M1999" s="1229">
        <v>4500257377</v>
      </c>
      <c r="N1999" s="1229" t="s">
        <v>8280</v>
      </c>
      <c r="O1999" s="892"/>
    </row>
    <row r="2000" spans="1:15" s="893" customFormat="1" ht="18" customHeight="1" x14ac:dyDescent="0.25">
      <c r="A2000" s="816" t="s">
        <v>305</v>
      </c>
      <c r="B2000" s="823">
        <v>41950</v>
      </c>
      <c r="C2000" s="818" t="s">
        <v>8075</v>
      </c>
      <c r="D2000" s="816" t="s">
        <v>49</v>
      </c>
      <c r="E2000" s="819">
        <v>10275808</v>
      </c>
      <c r="F2000" s="816">
        <v>27785762</v>
      </c>
      <c r="G2000" s="816">
        <v>2705003</v>
      </c>
      <c r="H2000" s="120" t="str">
        <f>IF(G2000="","",VLOOKUP(G2000,ARANCEL!$B$5:$D$121,2,FALSE))</f>
        <v>INCRUSTACION ESTETICA (ART-GLASS O CERAMICA)</v>
      </c>
      <c r="I2000" s="121" t="s">
        <v>318</v>
      </c>
      <c r="J2000" s="119">
        <v>1</v>
      </c>
      <c r="K2000" s="122">
        <f>IF(G2000="","",VLOOKUP(G2000,ARANCEL!$B$5:$D$121,3,FALSE)*J2000)</f>
        <v>15676</v>
      </c>
      <c r="L2000" s="1229" t="s">
        <v>8279</v>
      </c>
      <c r="M2000" s="1229">
        <v>4500260619</v>
      </c>
      <c r="N2000" s="1229" t="s">
        <v>8294</v>
      </c>
      <c r="O2000" s="892"/>
    </row>
    <row r="2001" spans="1:15" s="893" customFormat="1" ht="18" customHeight="1" x14ac:dyDescent="0.25">
      <c r="A2001" s="816" t="s">
        <v>305</v>
      </c>
      <c r="B2001" s="823">
        <v>41796</v>
      </c>
      <c r="C2001" s="818" t="s">
        <v>4953</v>
      </c>
      <c r="D2001" s="816" t="s">
        <v>54</v>
      </c>
      <c r="E2001" s="819">
        <v>10206118</v>
      </c>
      <c r="F2001" s="816">
        <v>23690327</v>
      </c>
      <c r="G2001" s="816">
        <v>2702048</v>
      </c>
      <c r="H2001" s="120" t="str">
        <f>IF(G2001="","",VLOOKUP(G2001,ARANCEL!$B$5:$D$121,2,FALSE))</f>
        <v xml:space="preserve">SERVICIO LAB. IMPLANTE CORONA CEMENTADA/ATORNILLADA </v>
      </c>
      <c r="I2001" s="121" t="s">
        <v>760</v>
      </c>
      <c r="J2001" s="119">
        <v>2</v>
      </c>
      <c r="K2001" s="122">
        <f>IF(G2001="","",VLOOKUP(G2001,ARANCEL!$B$5:$D$121,3,FALSE)*J2001)</f>
        <v>87714</v>
      </c>
      <c r="L2001" s="1229" t="s">
        <v>5742</v>
      </c>
      <c r="M2001" s="1229">
        <v>4500239302</v>
      </c>
      <c r="N2001" s="1229" t="s">
        <v>5748</v>
      </c>
      <c r="O2001" s="892"/>
    </row>
    <row r="2002" spans="1:15" s="893" customFormat="1" ht="18" customHeight="1" x14ac:dyDescent="0.25">
      <c r="A2002" s="816" t="s">
        <v>305</v>
      </c>
      <c r="B2002" s="823">
        <v>41543</v>
      </c>
      <c r="C2002" s="818" t="s">
        <v>994</v>
      </c>
      <c r="D2002" s="816" t="s">
        <v>86</v>
      </c>
      <c r="E2002" s="819">
        <v>10156098</v>
      </c>
      <c r="F2002" s="816">
        <v>22983259</v>
      </c>
      <c r="G2002" s="816">
        <v>2705003</v>
      </c>
      <c r="H2002" s="120" t="str">
        <f>IF(G2002="","",VLOOKUP(G2002,ARANCEL!$B$5:$D$121,2,FALSE))</f>
        <v>INCRUSTACION ESTETICA (ART-GLASS O CERAMICA)</v>
      </c>
      <c r="I2002" s="121" t="s">
        <v>315</v>
      </c>
      <c r="J2002" s="119">
        <v>1</v>
      </c>
      <c r="K2002" s="122">
        <f>IF(G2002="","",VLOOKUP(G2002,ARANCEL!$B$5:$D$121,3,FALSE)*J2002)</f>
        <v>15676</v>
      </c>
      <c r="L2002" s="1235" t="str">
        <f>IF(E2002="","","IMPAGO")</f>
        <v>IMPAGO</v>
      </c>
      <c r="M2002" s="1235" t="str">
        <f>IF(L2002="IMPAGO","SIN O.C.","")</f>
        <v>SIN O.C.</v>
      </c>
      <c r="N2002" s="1235" t="str">
        <f>IF(L2002="IMPAGO","SIN FACT.","")</f>
        <v>SIN FACT.</v>
      </c>
      <c r="O2002" s="892"/>
    </row>
    <row r="2003" spans="1:15" s="893" customFormat="1" ht="18" customHeight="1" x14ac:dyDescent="0.25">
      <c r="A2003" s="816" t="s">
        <v>305</v>
      </c>
      <c r="B2003" s="823">
        <v>41673</v>
      </c>
      <c r="C2003" s="818" t="s">
        <v>2612</v>
      </c>
      <c r="D2003" s="816" t="s">
        <v>58</v>
      </c>
      <c r="E2003" s="819">
        <v>10171401</v>
      </c>
      <c r="F2003" s="816">
        <v>24815060</v>
      </c>
      <c r="G2003" s="816">
        <v>2705003</v>
      </c>
      <c r="H2003" s="120" t="str">
        <f>IF(G2003="","",VLOOKUP(G2003,ARANCEL!$B$5:$D$121,2,FALSE))</f>
        <v>INCRUSTACION ESTETICA (ART-GLASS O CERAMICA)</v>
      </c>
      <c r="I2003" s="121" t="s">
        <v>836</v>
      </c>
      <c r="J2003" s="119">
        <v>1</v>
      </c>
      <c r="K2003" s="122">
        <f>IF(G2003="","",VLOOKUP(G2003,ARANCEL!$B$5:$D$121,3,FALSE)*J2003)</f>
        <v>15676</v>
      </c>
      <c r="L2003" s="1229" t="s">
        <v>2842</v>
      </c>
      <c r="M2003" s="1229">
        <v>4500216198</v>
      </c>
      <c r="N2003" s="1229">
        <v>8386</v>
      </c>
      <c r="O2003" s="892"/>
    </row>
    <row r="2004" spans="1:15" s="893" customFormat="1" ht="18" customHeight="1" x14ac:dyDescent="0.25">
      <c r="A2004" s="816" t="s">
        <v>305</v>
      </c>
      <c r="B2004" s="823">
        <v>41843</v>
      </c>
      <c r="C2004" s="818" t="s">
        <v>2612</v>
      </c>
      <c r="D2004" s="816" t="s">
        <v>58</v>
      </c>
      <c r="E2004" s="819">
        <v>10228697</v>
      </c>
      <c r="F2004" s="816">
        <v>26585679</v>
      </c>
      <c r="G2004" s="816">
        <v>2705003</v>
      </c>
      <c r="H2004" s="120" t="str">
        <f>IF(G2004="","",VLOOKUP(G2004,ARANCEL!$B$5:$D$121,2,FALSE))</f>
        <v>INCRUSTACION ESTETICA (ART-GLASS O CERAMICA)</v>
      </c>
      <c r="I2004" s="121" t="s">
        <v>322</v>
      </c>
      <c r="J2004" s="119">
        <v>1</v>
      </c>
      <c r="K2004" s="122">
        <f>IF(G2004="","",VLOOKUP(G2004,ARANCEL!$B$5:$D$121,3,FALSE)*J2004)</f>
        <v>15676</v>
      </c>
      <c r="L2004" s="1229" t="s">
        <v>6017</v>
      </c>
      <c r="M2004" s="1229">
        <v>4500245416</v>
      </c>
      <c r="N2004" s="1229">
        <v>9805</v>
      </c>
      <c r="O2004" s="892"/>
    </row>
    <row r="2005" spans="1:15" s="893" customFormat="1" ht="18" customHeight="1" x14ac:dyDescent="0.25">
      <c r="A2005" s="816" t="s">
        <v>305</v>
      </c>
      <c r="B2005" s="823">
        <v>41905</v>
      </c>
      <c r="C2005" s="818" t="s">
        <v>7249</v>
      </c>
      <c r="D2005" s="816" t="s">
        <v>52</v>
      </c>
      <c r="E2005" s="819">
        <v>10258140</v>
      </c>
      <c r="F2005" s="816">
        <v>28677633</v>
      </c>
      <c r="G2005" s="816">
        <v>2704005</v>
      </c>
      <c r="H2005" s="120" t="str">
        <f>IF(G2005="","",VLOOKUP(G2005,ARANCEL!$B$5:$D$121,2,FALSE))</f>
        <v>PROVISORIO</v>
      </c>
      <c r="I2005" s="121" t="s">
        <v>308</v>
      </c>
      <c r="J2005" s="119">
        <v>1</v>
      </c>
      <c r="K2005" s="122">
        <f>IF(G2005="","",VLOOKUP(G2005,ARANCEL!$B$5:$D$121,3,FALSE)*J2005)</f>
        <v>3250</v>
      </c>
      <c r="L2005" s="1229" t="s">
        <v>7548</v>
      </c>
      <c r="M2005" s="1229">
        <v>4500254511</v>
      </c>
      <c r="N2005" s="1229" t="s">
        <v>7555</v>
      </c>
      <c r="O2005" s="892"/>
    </row>
    <row r="2006" spans="1:15" s="893" customFormat="1" ht="18" customHeight="1" x14ac:dyDescent="0.25">
      <c r="A2006" s="816" t="s">
        <v>305</v>
      </c>
      <c r="B2006" s="823">
        <v>41918</v>
      </c>
      <c r="C2006" s="818" t="s">
        <v>7249</v>
      </c>
      <c r="D2006" s="816" t="s">
        <v>52</v>
      </c>
      <c r="E2006" s="819">
        <v>10259526</v>
      </c>
      <c r="F2006" s="816">
        <v>28677633</v>
      </c>
      <c r="G2006" s="816">
        <v>2704003</v>
      </c>
      <c r="H2006" s="120" t="str">
        <f>IF(G2006="","",VLOOKUP(G2006,ARANCEL!$B$5:$D$121,2,FALSE))</f>
        <v xml:space="preserve">CORONA PERIFERICA CON PERNO MUÑON COLADO </v>
      </c>
      <c r="I2006" s="121" t="s">
        <v>308</v>
      </c>
      <c r="J2006" s="119">
        <v>1</v>
      </c>
      <c r="K2006" s="122">
        <f>IF(G2006="","",VLOOKUP(G2006,ARANCEL!$B$5:$D$121,3,FALSE)*J2006)</f>
        <v>32612</v>
      </c>
      <c r="L2006" s="1229" t="s">
        <v>7548</v>
      </c>
      <c r="M2006" s="1229">
        <v>4500255815</v>
      </c>
      <c r="N2006" s="1229">
        <v>10271</v>
      </c>
      <c r="O2006" s="892"/>
    </row>
    <row r="2007" spans="1:15" s="893" customFormat="1" ht="18" customHeight="1" x14ac:dyDescent="0.25">
      <c r="A2007" s="816" t="s">
        <v>313</v>
      </c>
      <c r="B2007" s="817">
        <v>42024</v>
      </c>
      <c r="C2007" s="818" t="s">
        <v>9568</v>
      </c>
      <c r="D2007" s="816" t="s">
        <v>56</v>
      </c>
      <c r="E2007" s="819">
        <v>10310194</v>
      </c>
      <c r="F2007" s="816">
        <v>30567503</v>
      </c>
      <c r="G2007" s="816">
        <v>2704005</v>
      </c>
      <c r="H2007" s="120" t="str">
        <f>IF(G2007="","",VLOOKUP(G2007,ARANCEL!$B$5:$D$121,2,FALSE))</f>
        <v>PROVISORIO</v>
      </c>
      <c r="I2007" s="121" t="s">
        <v>335</v>
      </c>
      <c r="J2007" s="119">
        <v>1</v>
      </c>
      <c r="K2007" s="122">
        <f>IF(G2007="","",VLOOKUP(G2007,ARANCEL!$B$5:$D$121,3,FALSE)*J2007)</f>
        <v>3250</v>
      </c>
      <c r="L2007" s="1235" t="str">
        <f>IF(E2007="","","IMPAGO")</f>
        <v>IMPAGO</v>
      </c>
      <c r="M2007" s="1235" t="str">
        <f>IF(L2007="IMPAGO","SIN O.C.","")</f>
        <v>SIN O.C.</v>
      </c>
      <c r="N2007" s="1235" t="str">
        <f>IF(L2007="IMPAGO","SIN FACT.","")</f>
        <v>SIN FACT.</v>
      </c>
      <c r="O2007" s="892"/>
    </row>
    <row r="2008" spans="1:15" s="893" customFormat="1" ht="18" customHeight="1" x14ac:dyDescent="0.25">
      <c r="A2008" s="816" t="s">
        <v>305</v>
      </c>
      <c r="B2008" s="823">
        <v>41845</v>
      </c>
      <c r="C2008" s="818" t="s">
        <v>5947</v>
      </c>
      <c r="D2008" s="816" t="s">
        <v>720</v>
      </c>
      <c r="E2008" s="819">
        <v>10229929</v>
      </c>
      <c r="F2008" s="816">
        <v>26668757</v>
      </c>
      <c r="G2008" s="816">
        <v>2704006</v>
      </c>
      <c r="H2008" s="120" t="str">
        <f>IF(G2008="","",VLOOKUP(G2008,ARANCEL!$B$5:$D$121,2,FALSE))</f>
        <v xml:space="preserve">CERAMICA ALUMINOSA ANTERIOR O POSTERIOR </v>
      </c>
      <c r="I2008" s="121" t="s">
        <v>335</v>
      </c>
      <c r="J2008" s="119">
        <v>1</v>
      </c>
      <c r="K2008" s="122">
        <f>IF(G2008="","",VLOOKUP(G2008,ARANCEL!$B$5:$D$121,3,FALSE)*J2008)</f>
        <v>31487</v>
      </c>
      <c r="L2008" s="1229" t="s">
        <v>6017</v>
      </c>
      <c r="M2008" s="1229">
        <v>4500245416</v>
      </c>
      <c r="N2008" s="1229">
        <v>9805</v>
      </c>
      <c r="O2008" s="892"/>
    </row>
    <row r="2009" spans="1:15" s="899" customFormat="1" ht="18" customHeight="1" x14ac:dyDescent="0.25">
      <c r="A2009" s="816" t="s">
        <v>305</v>
      </c>
      <c r="B2009" s="823">
        <v>41817</v>
      </c>
      <c r="C2009" s="818" t="s">
        <v>5405</v>
      </c>
      <c r="D2009" s="816" t="s">
        <v>720</v>
      </c>
      <c r="E2009" s="819">
        <v>10218146</v>
      </c>
      <c r="F2009" s="816">
        <v>26668757</v>
      </c>
      <c r="G2009" s="816">
        <v>2704005</v>
      </c>
      <c r="H2009" s="120" t="str">
        <f>IF(G2009="","",VLOOKUP(G2009,ARANCEL!$B$5:$D$121,2,FALSE))</f>
        <v>PROVISORIO</v>
      </c>
      <c r="I2009" s="121" t="s">
        <v>335</v>
      </c>
      <c r="J2009" s="119">
        <v>1</v>
      </c>
      <c r="K2009" s="122">
        <f>IF(G2009="","",VLOOKUP(G2009,ARANCEL!$B$5:$D$121,3,FALSE)*J2009)</f>
        <v>3250</v>
      </c>
      <c r="L2009" s="1229" t="s">
        <v>5742</v>
      </c>
      <c r="M2009" s="1229">
        <v>4500239314</v>
      </c>
      <c r="N2009" s="1229" t="s">
        <v>5750</v>
      </c>
      <c r="O2009" s="898"/>
    </row>
    <row r="2010" spans="1:15" s="899" customFormat="1" ht="18" customHeight="1" x14ac:dyDescent="0.25">
      <c r="A2010" s="816" t="s">
        <v>305</v>
      </c>
      <c r="B2010" s="823">
        <v>41676</v>
      </c>
      <c r="C2010" s="818" t="s">
        <v>2670</v>
      </c>
      <c r="D2010" s="816" t="s">
        <v>49</v>
      </c>
      <c r="E2010" s="819">
        <v>10172175</v>
      </c>
      <c r="F2010" s="816">
        <v>24661032</v>
      </c>
      <c r="G2010" s="816">
        <v>2705003</v>
      </c>
      <c r="H2010" s="120" t="str">
        <f>IF(G2010="","",VLOOKUP(G2010,ARANCEL!$B$5:$D$121,2,FALSE))</f>
        <v>INCRUSTACION ESTETICA (ART-GLASS O CERAMICA)</v>
      </c>
      <c r="I2010" s="121" t="s">
        <v>324</v>
      </c>
      <c r="J2010" s="119">
        <v>1</v>
      </c>
      <c r="K2010" s="122">
        <f>IF(G2010="","",VLOOKUP(G2010,ARANCEL!$B$5:$D$121,3,FALSE)*J2010)</f>
        <v>15676</v>
      </c>
      <c r="L2010" s="1229" t="s">
        <v>3438</v>
      </c>
      <c r="M2010" s="1229">
        <v>4500220760</v>
      </c>
      <c r="N2010" s="1229">
        <v>8605</v>
      </c>
      <c r="O2010" s="898"/>
    </row>
    <row r="2011" spans="1:15" s="899" customFormat="1" ht="18" customHeight="1" x14ac:dyDescent="0.25">
      <c r="A2011" s="843" t="s">
        <v>305</v>
      </c>
      <c r="B2011" s="823">
        <v>41696</v>
      </c>
      <c r="C2011" s="818" t="s">
        <v>2974</v>
      </c>
      <c r="D2011" s="816" t="s">
        <v>1060</v>
      </c>
      <c r="E2011" s="819">
        <v>10176667</v>
      </c>
      <c r="F2011" s="816">
        <v>25176962</v>
      </c>
      <c r="G2011" s="816">
        <v>2708011</v>
      </c>
      <c r="H2011" s="120" t="str">
        <f>IF(G2011="","",VLOOKUP(G2011,ARANCEL!$B$5:$D$121,2,FALSE))</f>
        <v xml:space="preserve">MODELO DE ESTUDIO </v>
      </c>
      <c r="I2011" s="121"/>
      <c r="J2011" s="119">
        <v>1</v>
      </c>
      <c r="K2011" s="122">
        <f>IF(G2011="","",VLOOKUP(G2011,ARANCEL!$B$5:$D$121,3,FALSE)*J2011)</f>
        <v>1507</v>
      </c>
      <c r="L2011" s="1229" t="s">
        <v>3438</v>
      </c>
      <c r="M2011" s="1229">
        <v>4500220764</v>
      </c>
      <c r="N2011" s="1229">
        <v>8608</v>
      </c>
      <c r="O2011" s="898"/>
    </row>
    <row r="2012" spans="1:15" s="849" customFormat="1" ht="18" customHeight="1" x14ac:dyDescent="0.25">
      <c r="A2012" s="816" t="s">
        <v>305</v>
      </c>
      <c r="B2012" s="823">
        <v>41696</v>
      </c>
      <c r="C2012" s="818" t="s">
        <v>2974</v>
      </c>
      <c r="D2012" s="816" t="s">
        <v>1060</v>
      </c>
      <c r="E2012" s="819">
        <v>10176667</v>
      </c>
      <c r="F2012" s="816">
        <v>25176962</v>
      </c>
      <c r="G2012" s="816">
        <v>2707001</v>
      </c>
      <c r="H2012" s="120" t="str">
        <f>IF(G2012="","",VLOOKUP(G2012,ARANCEL!$B$5:$D$121,2,FALSE))</f>
        <v xml:space="preserve">PLANO DE RELAJACION </v>
      </c>
      <c r="I2012" s="121" t="s">
        <v>306</v>
      </c>
      <c r="J2012" s="119">
        <v>1</v>
      </c>
      <c r="K2012" s="122">
        <f>IF(G2012="","",VLOOKUP(G2012,ARANCEL!$B$5:$D$121,3,FALSE)*J2012)</f>
        <v>9221</v>
      </c>
      <c r="L2012" s="1229" t="s">
        <v>3438</v>
      </c>
      <c r="M2012" s="1229">
        <v>4500220764</v>
      </c>
      <c r="N2012" s="1229">
        <v>8608</v>
      </c>
      <c r="O2012" s="848"/>
    </row>
    <row r="2013" spans="1:15" s="840" customFormat="1" ht="19.5" customHeight="1" x14ac:dyDescent="0.25">
      <c r="A2013" s="606" t="s">
        <v>305</v>
      </c>
      <c r="B2013" s="614">
        <v>41694</v>
      </c>
      <c r="C2013" s="118" t="s">
        <v>2972</v>
      </c>
      <c r="D2013" s="119" t="s">
        <v>57</v>
      </c>
      <c r="E2013" s="162">
        <v>10176985</v>
      </c>
      <c r="F2013" s="119">
        <v>24404543</v>
      </c>
      <c r="G2013" s="119">
        <v>2704005</v>
      </c>
      <c r="H2013" s="120" t="str">
        <f>IF(G2013="","",VLOOKUP(G2013,ARANCEL!$B$5:$D$121,2,FALSE))</f>
        <v>PROVISORIO</v>
      </c>
      <c r="I2013" s="121" t="s">
        <v>1087</v>
      </c>
      <c r="J2013" s="119">
        <v>2</v>
      </c>
      <c r="K2013" s="122">
        <f>IF(G2013="","",VLOOKUP(G2013,ARANCEL!$B$5:$D$121,3,FALSE)*J2013)</f>
        <v>6500</v>
      </c>
      <c r="L2013" s="1229" t="s">
        <v>3438</v>
      </c>
      <c r="M2013" s="1229">
        <v>4500220765</v>
      </c>
      <c r="N2013" s="1229">
        <v>8609</v>
      </c>
      <c r="O2013" s="839"/>
    </row>
    <row r="2014" spans="1:15" s="870" customFormat="1" ht="18.75" customHeight="1" x14ac:dyDescent="0.25">
      <c r="A2014" s="816" t="s">
        <v>305</v>
      </c>
      <c r="B2014" s="823">
        <v>41712</v>
      </c>
      <c r="C2014" s="118" t="s">
        <v>2972</v>
      </c>
      <c r="D2014" s="119" t="s">
        <v>57</v>
      </c>
      <c r="E2014" s="162">
        <v>10181393</v>
      </c>
      <c r="F2014" s="119">
        <v>24404543</v>
      </c>
      <c r="G2014" s="816">
        <v>2704006</v>
      </c>
      <c r="H2014" s="120" t="str">
        <f>IF(G2014="","",VLOOKUP(G2014,ARANCEL!$B$5:$D$121,2,FALSE))</f>
        <v xml:space="preserve">CERAMICA ALUMINOSA ANTERIOR O POSTERIOR </v>
      </c>
      <c r="I2014" s="121" t="s">
        <v>1087</v>
      </c>
      <c r="J2014" s="119">
        <v>2</v>
      </c>
      <c r="K2014" s="122">
        <f>IF(G2014="","",VLOOKUP(G2014,ARANCEL!$B$5:$D$121,3,FALSE)*J2014)</f>
        <v>62974</v>
      </c>
      <c r="L2014" s="1229" t="s">
        <v>3058</v>
      </c>
      <c r="M2014" s="1229">
        <v>4500225621</v>
      </c>
      <c r="N2014" s="1229">
        <v>8906</v>
      </c>
      <c r="O2014" s="869"/>
    </row>
    <row r="2015" spans="1:15" s="899" customFormat="1" ht="18" customHeight="1" x14ac:dyDescent="0.25">
      <c r="A2015" s="816" t="s">
        <v>313</v>
      </c>
      <c r="B2015" s="823">
        <v>41753</v>
      </c>
      <c r="C2015" s="818" t="s">
        <v>2972</v>
      </c>
      <c r="D2015" s="816" t="s">
        <v>57</v>
      </c>
      <c r="E2015" s="819">
        <v>10190548</v>
      </c>
      <c r="F2015" s="816">
        <v>24404543</v>
      </c>
      <c r="G2015" s="816">
        <v>2704006</v>
      </c>
      <c r="H2015" s="120" t="str">
        <f>IF(G2015="","",VLOOKUP(G2015,ARANCEL!$B$5:$D$121,2,FALSE))</f>
        <v xml:space="preserve">CERAMICA ALUMINOSA ANTERIOR O POSTERIOR </v>
      </c>
      <c r="I2015" s="121"/>
      <c r="J2015" s="119">
        <v>1</v>
      </c>
      <c r="K2015" s="122">
        <f>IF(G2015="","",VLOOKUP(G2015,ARANCEL!$B$5:$D$121,3,FALSE)*J2015)</f>
        <v>31487</v>
      </c>
      <c r="L2015" s="1235" t="str">
        <f>IF(E2015="","","IMPAGO")</f>
        <v>IMPAGO</v>
      </c>
      <c r="M2015" s="1235" t="str">
        <f>IF(L2015="IMPAGO","SIN O.C.","")</f>
        <v>SIN O.C.</v>
      </c>
      <c r="N2015" s="1235" t="str">
        <f>IF(L2015="IMPAGO","SIN FACT.","")</f>
        <v>SIN FACT.</v>
      </c>
      <c r="O2015" s="898"/>
    </row>
    <row r="2016" spans="1:15" s="899" customFormat="1" ht="18" customHeight="1" x14ac:dyDescent="0.25">
      <c r="A2016" s="816" t="s">
        <v>305</v>
      </c>
      <c r="B2016" s="817">
        <v>41919</v>
      </c>
      <c r="C2016" s="818" t="s">
        <v>2972</v>
      </c>
      <c r="D2016" s="816" t="s">
        <v>57</v>
      </c>
      <c r="E2016" s="819">
        <v>10259939</v>
      </c>
      <c r="F2016" s="816">
        <v>28729817</v>
      </c>
      <c r="G2016" s="816">
        <v>2704005</v>
      </c>
      <c r="H2016" s="120" t="str">
        <f>IF(G2016="","",VLOOKUP(G2016,ARANCEL!$B$5:$D$121,2,FALSE))</f>
        <v>PROVISORIO</v>
      </c>
      <c r="I2016" s="121" t="s">
        <v>326</v>
      </c>
      <c r="J2016" s="119">
        <v>1</v>
      </c>
      <c r="K2016" s="122">
        <f>IF(G2016="","",VLOOKUP(G2016,ARANCEL!$B$5:$D$121,3,FALSE)*J2016)</f>
        <v>3250</v>
      </c>
      <c r="L2016" s="1229" t="s">
        <v>8279</v>
      </c>
      <c r="M2016" s="1229">
        <v>4500257377</v>
      </c>
      <c r="N2016" s="1229" t="s">
        <v>8280</v>
      </c>
      <c r="O2016" s="898"/>
    </row>
    <row r="2017" spans="1:15" s="899" customFormat="1" ht="18" customHeight="1" x14ac:dyDescent="0.25">
      <c r="A2017" s="816" t="s">
        <v>305</v>
      </c>
      <c r="B2017" s="817">
        <v>41919</v>
      </c>
      <c r="C2017" s="818" t="s">
        <v>2972</v>
      </c>
      <c r="D2017" s="816" t="s">
        <v>57</v>
      </c>
      <c r="E2017" s="819">
        <v>10259939</v>
      </c>
      <c r="F2017" s="816">
        <v>28729817</v>
      </c>
      <c r="G2017" s="816">
        <v>2704006</v>
      </c>
      <c r="H2017" s="120" t="str">
        <f>IF(G2017="","",VLOOKUP(G2017,ARANCEL!$B$5:$D$121,2,FALSE))</f>
        <v xml:space="preserve">CERAMICA ALUMINOSA ANTERIOR O POSTERIOR </v>
      </c>
      <c r="I2017" s="121" t="s">
        <v>326</v>
      </c>
      <c r="J2017" s="119">
        <v>1</v>
      </c>
      <c r="K2017" s="122">
        <f>IF(G2017="","",VLOOKUP(G2017,ARANCEL!$B$5:$D$121,3,FALSE)*J2017)</f>
        <v>31487</v>
      </c>
      <c r="L2017" s="1229" t="s">
        <v>8279</v>
      </c>
      <c r="M2017" s="1229">
        <v>4500257377</v>
      </c>
      <c r="N2017" s="1229" t="s">
        <v>8280</v>
      </c>
      <c r="O2017" s="898"/>
    </row>
    <row r="2018" spans="1:15" s="899" customFormat="1" ht="18" customHeight="1" x14ac:dyDescent="0.25">
      <c r="A2018" s="816" t="s">
        <v>305</v>
      </c>
      <c r="B2018" s="823">
        <v>41774</v>
      </c>
      <c r="C2018" s="818" t="s">
        <v>4544</v>
      </c>
      <c r="D2018" s="816" t="s">
        <v>54</v>
      </c>
      <c r="E2018" s="819">
        <v>10198397</v>
      </c>
      <c r="F2018" s="816">
        <v>26437529</v>
      </c>
      <c r="G2018" s="816">
        <v>2704005</v>
      </c>
      <c r="H2018" s="120" t="str">
        <f>IF(G2018="","",VLOOKUP(G2018,ARANCEL!$B$5:$D$121,2,FALSE))</f>
        <v>PROVISORIO</v>
      </c>
      <c r="I2018" s="121" t="s">
        <v>326</v>
      </c>
      <c r="J2018" s="119">
        <v>1</v>
      </c>
      <c r="K2018" s="122">
        <f>IF(G2018="","",VLOOKUP(G2018,ARANCEL!$B$5:$D$121,3,FALSE)*J2018)</f>
        <v>3250</v>
      </c>
      <c r="L2018" s="1229" t="s">
        <v>5292</v>
      </c>
      <c r="M2018" s="1229">
        <v>4500235338</v>
      </c>
      <c r="N2018" s="1229">
        <v>9393</v>
      </c>
      <c r="O2018" s="898"/>
    </row>
    <row r="2019" spans="1:15" s="899" customFormat="1" ht="18" customHeight="1" x14ac:dyDescent="0.25">
      <c r="A2019" s="816" t="s">
        <v>305</v>
      </c>
      <c r="B2019" s="823">
        <v>41785</v>
      </c>
      <c r="C2019" s="818" t="s">
        <v>4544</v>
      </c>
      <c r="D2019" s="816" t="s">
        <v>54</v>
      </c>
      <c r="E2019" s="819">
        <v>10201413</v>
      </c>
      <c r="F2019" s="816">
        <v>26434529</v>
      </c>
      <c r="G2019" s="816">
        <v>2704003</v>
      </c>
      <c r="H2019" s="120" t="str">
        <f>IF(G2019="","",VLOOKUP(G2019,ARANCEL!$B$5:$D$121,2,FALSE))</f>
        <v xml:space="preserve">CORONA PERIFERICA CON PERNO MUÑON COLADO </v>
      </c>
      <c r="I2019" s="121" t="s">
        <v>326</v>
      </c>
      <c r="J2019" s="119">
        <v>1</v>
      </c>
      <c r="K2019" s="122">
        <f>IF(G2019="","",VLOOKUP(G2019,ARANCEL!$B$5:$D$121,3,FALSE)*J2019)</f>
        <v>32612</v>
      </c>
      <c r="L2019" s="1229" t="s">
        <v>5292</v>
      </c>
      <c r="M2019" s="1229">
        <v>4500235335</v>
      </c>
      <c r="N2019" s="1229">
        <v>9392</v>
      </c>
      <c r="O2019" s="898"/>
    </row>
    <row r="2020" spans="1:15" s="903" customFormat="1" ht="18" customHeight="1" x14ac:dyDescent="0.25">
      <c r="A2020" s="816" t="s">
        <v>305</v>
      </c>
      <c r="B2020" s="823">
        <v>41803</v>
      </c>
      <c r="C2020" s="818" t="s">
        <v>5071</v>
      </c>
      <c r="D2020" s="816" t="s">
        <v>5072</v>
      </c>
      <c r="E2020" s="819">
        <v>10210024</v>
      </c>
      <c r="F2020" s="816">
        <v>26408730</v>
      </c>
      <c r="G2020" s="816">
        <v>2704003</v>
      </c>
      <c r="H2020" s="120" t="str">
        <f>IF(G2020="","",VLOOKUP(G2020,ARANCEL!$B$5:$D$121,2,FALSE))</f>
        <v xml:space="preserve">CORONA PERIFERICA CON PERNO MUÑON COLADO </v>
      </c>
      <c r="I2020" s="121" t="s">
        <v>337</v>
      </c>
      <c r="J2020" s="119">
        <v>1</v>
      </c>
      <c r="K2020" s="122">
        <f>IF(G2020="","",VLOOKUP(G2020,ARANCEL!$B$5:$D$121,3,FALSE)*J2020)</f>
        <v>32612</v>
      </c>
      <c r="L2020" s="1229" t="s">
        <v>5742</v>
      </c>
      <c r="M2020" s="1229">
        <v>4500239309</v>
      </c>
      <c r="N2020" s="1229" t="s">
        <v>5749</v>
      </c>
      <c r="O2020" s="902"/>
    </row>
    <row r="2021" spans="1:15" s="903" customFormat="1" ht="18" customHeight="1" x14ac:dyDescent="0.25">
      <c r="A2021" s="816" t="s">
        <v>305</v>
      </c>
      <c r="B2021" s="823">
        <v>41775</v>
      </c>
      <c r="C2021" s="818" t="s">
        <v>4515</v>
      </c>
      <c r="D2021" s="816" t="s">
        <v>2193</v>
      </c>
      <c r="E2021" s="819">
        <v>10197817</v>
      </c>
      <c r="F2021" s="816">
        <v>26408730</v>
      </c>
      <c r="G2021" s="816">
        <v>2704005</v>
      </c>
      <c r="H2021" s="120" t="str">
        <f>IF(G2021="","",VLOOKUP(G2021,ARANCEL!$B$5:$D$121,2,FALSE))</f>
        <v>PROVISORIO</v>
      </c>
      <c r="I2021" s="121" t="s">
        <v>337</v>
      </c>
      <c r="J2021" s="119">
        <v>1</v>
      </c>
      <c r="K2021" s="122">
        <f>IF(G2021="","",VLOOKUP(G2021,ARANCEL!$B$5:$D$121,3,FALSE)*J2021)</f>
        <v>3250</v>
      </c>
      <c r="L2021" s="1229" t="s">
        <v>5292</v>
      </c>
      <c r="M2021" s="1229">
        <v>4500235338</v>
      </c>
      <c r="N2021" s="1229">
        <v>9393</v>
      </c>
      <c r="O2021" s="902"/>
    </row>
    <row r="2022" spans="1:15" s="903" customFormat="1" ht="18" customHeight="1" x14ac:dyDescent="0.25">
      <c r="A2022" s="816" t="s">
        <v>305</v>
      </c>
      <c r="B2022" s="823">
        <v>41960</v>
      </c>
      <c r="C2022" s="818" t="s">
        <v>8314</v>
      </c>
      <c r="D2022" s="816" t="s">
        <v>52</v>
      </c>
      <c r="E2022" s="819">
        <v>10281070</v>
      </c>
      <c r="F2022" s="816">
        <v>20575622</v>
      </c>
      <c r="G2022" s="816">
        <v>2704005</v>
      </c>
      <c r="H2022" s="120" t="str">
        <f>IF(G2022="","",VLOOKUP(G2022,ARANCEL!$B$5:$D$121,2,FALSE))</f>
        <v>PROVISORIO</v>
      </c>
      <c r="I2022" s="121" t="s">
        <v>315</v>
      </c>
      <c r="J2022" s="119">
        <v>1</v>
      </c>
      <c r="K2022" s="122">
        <f>IF(G2022="","",VLOOKUP(G2022,ARANCEL!$B$5:$D$121,3,FALSE)*J2022)</f>
        <v>3250</v>
      </c>
      <c r="L2022" s="1229" t="s">
        <v>8256</v>
      </c>
      <c r="M2022" s="1229">
        <v>4500264843</v>
      </c>
      <c r="N2022" s="1229" t="s">
        <v>8929</v>
      </c>
      <c r="O2022" s="902"/>
    </row>
    <row r="2023" spans="1:15" s="908" customFormat="1" ht="18" customHeight="1" x14ac:dyDescent="0.25">
      <c r="A2023" s="816" t="s">
        <v>305</v>
      </c>
      <c r="B2023" s="823">
        <v>41960</v>
      </c>
      <c r="C2023" s="818" t="s">
        <v>8314</v>
      </c>
      <c r="D2023" s="816" t="s">
        <v>52</v>
      </c>
      <c r="E2023" s="819">
        <v>10281070</v>
      </c>
      <c r="F2023" s="816">
        <v>20575622</v>
      </c>
      <c r="G2023" s="816">
        <v>2704003</v>
      </c>
      <c r="H2023" s="120" t="str">
        <f>IF(G2023="","",VLOOKUP(G2023,ARANCEL!$B$5:$D$121,2,FALSE))</f>
        <v xml:space="preserve">CORONA PERIFERICA CON PERNO MUÑON COLADO </v>
      </c>
      <c r="I2023" s="121" t="s">
        <v>315</v>
      </c>
      <c r="J2023" s="119">
        <v>1</v>
      </c>
      <c r="K2023" s="122">
        <f>IF(G2023="","",VLOOKUP(G2023,ARANCEL!$B$5:$D$121,3,FALSE)*J2023)</f>
        <v>32612</v>
      </c>
      <c r="L2023" s="1229" t="s">
        <v>8256</v>
      </c>
      <c r="M2023" s="1229">
        <v>4500264843</v>
      </c>
      <c r="N2023" s="1229" t="s">
        <v>8929</v>
      </c>
      <c r="O2023" s="907"/>
    </row>
    <row r="2024" spans="1:15" s="908" customFormat="1" ht="18" customHeight="1" x14ac:dyDescent="0.25">
      <c r="A2024" s="816" t="s">
        <v>305</v>
      </c>
      <c r="B2024" s="823">
        <v>41653</v>
      </c>
      <c r="C2024" s="818" t="s">
        <v>934</v>
      </c>
      <c r="D2024" s="816" t="s">
        <v>57</v>
      </c>
      <c r="E2024" s="819">
        <v>10169204</v>
      </c>
      <c r="F2024" s="816">
        <v>24118593</v>
      </c>
      <c r="G2024" s="816">
        <v>2704006</v>
      </c>
      <c r="H2024" s="120" t="str">
        <f>IF(G2024="","",VLOOKUP(G2024,ARANCEL!$B$5:$D$121,2,FALSE))</f>
        <v xml:space="preserve">CERAMICA ALUMINOSA ANTERIOR O POSTERIOR </v>
      </c>
      <c r="I2024" s="121" t="s">
        <v>316</v>
      </c>
      <c r="J2024" s="119">
        <v>1</v>
      </c>
      <c r="K2024" s="122">
        <f>IF(G2024="","",VLOOKUP(G2024,ARANCEL!$B$5:$D$121,3,FALSE)*J2024)</f>
        <v>31487</v>
      </c>
      <c r="L2024" s="1229" t="s">
        <v>2842</v>
      </c>
      <c r="M2024" s="1229">
        <v>4500216186</v>
      </c>
      <c r="N2024" s="1229">
        <v>8381</v>
      </c>
      <c r="O2024" s="907"/>
    </row>
    <row r="2025" spans="1:15" s="908" customFormat="1" ht="18" customHeight="1" x14ac:dyDescent="0.25">
      <c r="A2025" s="816" t="s">
        <v>305</v>
      </c>
      <c r="B2025" s="823">
        <v>41663</v>
      </c>
      <c r="C2025" s="818" t="s">
        <v>709</v>
      </c>
      <c r="D2025" s="816" t="s">
        <v>53</v>
      </c>
      <c r="E2025" s="819">
        <v>10170292</v>
      </c>
      <c r="F2025" s="816">
        <v>24756621</v>
      </c>
      <c r="G2025" s="816">
        <v>2704005</v>
      </c>
      <c r="H2025" s="120" t="str">
        <f>IF(G2025="","",VLOOKUP(G2025,ARANCEL!$B$5:$D$121,2,FALSE))</f>
        <v>PROVISORIO</v>
      </c>
      <c r="I2025" s="121" t="s">
        <v>318</v>
      </c>
      <c r="J2025" s="119">
        <v>1</v>
      </c>
      <c r="K2025" s="122">
        <f>IF(G2025="","",VLOOKUP(G2025,ARANCEL!$B$5:$D$121,3,FALSE)*J2025)</f>
        <v>3250</v>
      </c>
      <c r="L2025" s="1229" t="s">
        <v>2842</v>
      </c>
      <c r="M2025" s="1229">
        <v>4500216189</v>
      </c>
      <c r="N2025" s="1229">
        <v>8384</v>
      </c>
      <c r="O2025" s="907"/>
    </row>
    <row r="2026" spans="1:15" s="908" customFormat="1" ht="18" customHeight="1" x14ac:dyDescent="0.25">
      <c r="A2026" s="816" t="s">
        <v>305</v>
      </c>
      <c r="B2026" s="823">
        <v>41717</v>
      </c>
      <c r="C2026" s="818" t="s">
        <v>709</v>
      </c>
      <c r="D2026" s="816" t="s">
        <v>53</v>
      </c>
      <c r="E2026" s="819">
        <v>10181471</v>
      </c>
      <c r="F2026" s="816">
        <v>25473572</v>
      </c>
      <c r="G2026" s="816">
        <v>2704005</v>
      </c>
      <c r="H2026" s="120" t="str">
        <f>IF(G2026="","",VLOOKUP(G2026,ARANCEL!$B$5:$D$121,2,FALSE))</f>
        <v>PROVISORIO</v>
      </c>
      <c r="I2026" s="121" t="s">
        <v>3517</v>
      </c>
      <c r="J2026" s="119">
        <v>4</v>
      </c>
      <c r="K2026" s="122">
        <f>IF(G2026="","",VLOOKUP(G2026,ARANCEL!$B$5:$D$121,3,FALSE)*J2026)</f>
        <v>13000</v>
      </c>
      <c r="L2026" s="1229" t="s">
        <v>3058</v>
      </c>
      <c r="M2026" s="1229">
        <v>4500225621</v>
      </c>
      <c r="N2026" s="1229">
        <v>8906</v>
      </c>
      <c r="O2026" s="907"/>
    </row>
    <row r="2027" spans="1:15" s="908" customFormat="1" ht="18" customHeight="1" x14ac:dyDescent="0.25">
      <c r="A2027" s="816" t="s">
        <v>305</v>
      </c>
      <c r="B2027" s="823">
        <v>41765</v>
      </c>
      <c r="C2027" s="818" t="s">
        <v>709</v>
      </c>
      <c r="D2027" s="816" t="s">
        <v>53</v>
      </c>
      <c r="E2027" s="819">
        <v>10194104</v>
      </c>
      <c r="F2027" s="816">
        <v>25473608</v>
      </c>
      <c r="G2027" s="816">
        <v>2704008</v>
      </c>
      <c r="H2027" s="120" t="str">
        <f>IF(G2027="","",VLOOKUP(G2027,ARANCEL!$B$5:$D$121,2,FALSE))</f>
        <v>PILAR, INSERCION O PUNTO DE APOYO CON PERNO MUÑON</v>
      </c>
      <c r="I2027" s="121" t="s">
        <v>2485</v>
      </c>
      <c r="J2027" s="119">
        <v>2</v>
      </c>
      <c r="K2027" s="122">
        <f>IF(G2027="","",VLOOKUP(G2027,ARANCEL!$B$5:$D$121,3,FALSE)*J2027)</f>
        <v>65224</v>
      </c>
      <c r="L2027" s="1229" t="s">
        <v>5292</v>
      </c>
      <c r="M2027" s="1229">
        <v>4500235340</v>
      </c>
      <c r="N2027" s="1229">
        <v>9394</v>
      </c>
      <c r="O2027" s="907"/>
    </row>
    <row r="2028" spans="1:15" s="908" customFormat="1" ht="18" customHeight="1" x14ac:dyDescent="0.25">
      <c r="A2028" s="816" t="s">
        <v>305</v>
      </c>
      <c r="B2028" s="823">
        <v>41765</v>
      </c>
      <c r="C2028" s="818" t="s">
        <v>709</v>
      </c>
      <c r="D2028" s="816" t="s">
        <v>53</v>
      </c>
      <c r="E2028" s="819">
        <v>10194104</v>
      </c>
      <c r="F2028" s="816">
        <v>25473608</v>
      </c>
      <c r="G2028" s="816">
        <v>2704012</v>
      </c>
      <c r="H2028" s="120" t="str">
        <f>IF(G2028="","",VLOOKUP(G2028,ARANCEL!$B$5:$D$121,2,FALSE))</f>
        <v xml:space="preserve">INTERMEDIARIO O PONTICO </v>
      </c>
      <c r="I2028" s="121" t="s">
        <v>766</v>
      </c>
      <c r="J2028" s="119">
        <v>2</v>
      </c>
      <c r="K2028" s="122">
        <f>IF(G2028="","",VLOOKUP(G2028,ARANCEL!$B$5:$D$121,3,FALSE)*J2028)</f>
        <v>50244</v>
      </c>
      <c r="L2028" s="1229" t="s">
        <v>5292</v>
      </c>
      <c r="M2028" s="1229">
        <v>4500235340</v>
      </c>
      <c r="N2028" s="1229">
        <v>9394</v>
      </c>
      <c r="O2028" s="907"/>
    </row>
    <row r="2029" spans="1:15" s="908" customFormat="1" ht="18" customHeight="1" x14ac:dyDescent="0.25">
      <c r="A2029" s="816" t="s">
        <v>305</v>
      </c>
      <c r="B2029" s="823">
        <v>41950</v>
      </c>
      <c r="C2029" s="818" t="s">
        <v>993</v>
      </c>
      <c r="D2029" s="816" t="s">
        <v>58</v>
      </c>
      <c r="E2029" s="819">
        <v>10276090</v>
      </c>
      <c r="F2029" s="816">
        <v>29307006</v>
      </c>
      <c r="G2029" s="816">
        <v>2704018</v>
      </c>
      <c r="H2029" s="120" t="str">
        <f>IF(G2029="","",VLOOKUP(G2029,ARANCEL!$B$5:$D$121,2,FALSE))</f>
        <v>INLAY-ONLAY EMPRESS</v>
      </c>
      <c r="I2029" s="121" t="s">
        <v>308</v>
      </c>
      <c r="J2029" s="119">
        <v>1</v>
      </c>
      <c r="K2029" s="122">
        <f>IF(G2029="","",VLOOKUP(G2029,ARANCEL!$B$5:$D$121,3,FALSE)*J2029)</f>
        <v>43857</v>
      </c>
      <c r="L2029" s="1229" t="s">
        <v>8279</v>
      </c>
      <c r="M2029" s="1229">
        <v>4500260619</v>
      </c>
      <c r="N2029" s="1229" t="s">
        <v>8294</v>
      </c>
      <c r="O2029" s="907"/>
    </row>
    <row r="2030" spans="1:15" s="840" customFormat="1" ht="19.5" customHeight="1" x14ac:dyDescent="0.25">
      <c r="A2030" s="119" t="s">
        <v>305</v>
      </c>
      <c r="B2030" s="823">
        <v>41716</v>
      </c>
      <c r="C2030" s="818" t="s">
        <v>3759</v>
      </c>
      <c r="D2030" s="816" t="s">
        <v>51</v>
      </c>
      <c r="E2030" s="819">
        <v>10182917</v>
      </c>
      <c r="F2030" s="816">
        <v>21119147</v>
      </c>
      <c r="G2030" s="816">
        <v>2702048</v>
      </c>
      <c r="H2030" s="120" t="str">
        <f>IF(G2030="","",VLOOKUP(G2030,ARANCEL!$B$5:$D$121,2,FALSE))</f>
        <v xml:space="preserve">SERVICIO LAB. IMPLANTE CORONA CEMENTADA/ATORNILLADA </v>
      </c>
      <c r="I2030" s="121" t="s">
        <v>309</v>
      </c>
      <c r="J2030" s="119">
        <v>1</v>
      </c>
      <c r="K2030" s="122">
        <f>IF(G2030="","",VLOOKUP(G2030,ARANCEL!$B$5:$D$121,3,FALSE)*J2030)</f>
        <v>43857</v>
      </c>
      <c r="L2030" s="1229" t="s">
        <v>6905</v>
      </c>
      <c r="M2030" s="1229">
        <v>4500247644</v>
      </c>
      <c r="N2030" s="1229" t="s">
        <v>7159</v>
      </c>
      <c r="O2030" s="839"/>
    </row>
    <row r="2031" spans="1:15" s="849" customFormat="1" ht="15.75" customHeight="1" x14ac:dyDescent="0.25">
      <c r="A2031" s="816" t="s">
        <v>305</v>
      </c>
      <c r="B2031" s="823">
        <v>41668</v>
      </c>
      <c r="C2031" s="818" t="s">
        <v>2551</v>
      </c>
      <c r="D2031" s="816" t="s">
        <v>1082</v>
      </c>
      <c r="E2031" s="819">
        <v>10170793</v>
      </c>
      <c r="F2031" s="816">
        <v>24445805</v>
      </c>
      <c r="G2031" s="816">
        <v>2708011</v>
      </c>
      <c r="H2031" s="120" t="str">
        <f>IF(G2031="","",VLOOKUP(G2031,ARANCEL!$B$5:$D$121,2,FALSE))</f>
        <v xml:space="preserve">MODELO DE ESTUDIO </v>
      </c>
      <c r="I2031" s="121" t="s">
        <v>702</v>
      </c>
      <c r="J2031" s="119">
        <v>2</v>
      </c>
      <c r="K2031" s="122">
        <f>IF(G2031="","",VLOOKUP(G2031,ARANCEL!$B$5:$D$121,3,FALSE)*J2031)</f>
        <v>3014</v>
      </c>
      <c r="L2031" s="1229" t="s">
        <v>2842</v>
      </c>
      <c r="M2031" s="1229">
        <v>4500216197</v>
      </c>
      <c r="N2031" s="1229">
        <v>8385</v>
      </c>
      <c r="O2031" s="848"/>
    </row>
    <row r="2032" spans="1:15" s="840" customFormat="1" ht="24" customHeight="1" x14ac:dyDescent="0.25">
      <c r="A2032" s="606" t="s">
        <v>305</v>
      </c>
      <c r="B2032" s="615">
        <v>42025</v>
      </c>
      <c r="C2032" s="607" t="s">
        <v>9591</v>
      </c>
      <c r="D2032" s="606" t="s">
        <v>56</v>
      </c>
      <c r="E2032" s="608">
        <v>10311151</v>
      </c>
      <c r="F2032" s="606">
        <v>30573111</v>
      </c>
      <c r="G2032" s="606">
        <v>2705003</v>
      </c>
      <c r="H2032" s="120" t="str">
        <f>IF(G2032="","",VLOOKUP(G2032,ARANCEL!$B$5:$D$121,2,FALSE))</f>
        <v>INCRUSTACION ESTETICA (ART-GLASS O CERAMICA)</v>
      </c>
      <c r="I2032" s="121" t="s">
        <v>312</v>
      </c>
      <c r="J2032" s="119">
        <v>1</v>
      </c>
      <c r="K2032" s="122">
        <f>IF(G2032="","",VLOOKUP(G2032,ARANCEL!$B$5:$D$121,3,FALSE)*J2032)</f>
        <v>15676</v>
      </c>
      <c r="L2032" s="1235" t="str">
        <f>IF(E2032="","","IMPAGO")</f>
        <v>IMPAGO</v>
      </c>
      <c r="M2032" s="1235" t="str">
        <f>IF(L2032="IMPAGO","SIN O.C.","")</f>
        <v>SIN O.C.</v>
      </c>
      <c r="N2032" s="1235" t="str">
        <f>IF(L2032="IMPAGO","SIN FACT.","")</f>
        <v>SIN FACT.</v>
      </c>
      <c r="O2032" s="839"/>
    </row>
    <row r="2033" spans="1:15" s="908" customFormat="1" ht="18" customHeight="1" x14ac:dyDescent="0.25">
      <c r="A2033" s="816" t="s">
        <v>305</v>
      </c>
      <c r="B2033" s="823">
        <v>41675</v>
      </c>
      <c r="C2033" s="818" t="s">
        <v>1055</v>
      </c>
      <c r="D2033" s="816" t="s">
        <v>720</v>
      </c>
      <c r="E2033" s="819">
        <v>10172142</v>
      </c>
      <c r="F2033" s="816">
        <v>22308059</v>
      </c>
      <c r="G2033" s="816">
        <v>2704007</v>
      </c>
      <c r="H2033" s="120" t="str">
        <f>IF(G2033="","",VLOOKUP(G2033,ARANCEL!$B$5:$D$121,2,FALSE))</f>
        <v>PILAR, INSERCION O PUNTO DE APOYO PERIFERICO</v>
      </c>
      <c r="I2033" s="121" t="s">
        <v>2704</v>
      </c>
      <c r="J2033" s="119">
        <v>3</v>
      </c>
      <c r="K2033" s="122">
        <f>IF(G2033="","",VLOOKUP(G2033,ARANCEL!$B$5:$D$121,3,FALSE)*J2033)</f>
        <v>77595</v>
      </c>
      <c r="L2033" s="1229" t="s">
        <v>2842</v>
      </c>
      <c r="M2033" s="1229">
        <v>4500216198</v>
      </c>
      <c r="N2033" s="1229">
        <v>8386</v>
      </c>
      <c r="O2033" s="907"/>
    </row>
    <row r="2034" spans="1:15" s="910" customFormat="1" ht="18" customHeight="1" x14ac:dyDescent="0.25">
      <c r="A2034" s="816" t="s">
        <v>305</v>
      </c>
      <c r="B2034" s="823">
        <v>41675</v>
      </c>
      <c r="C2034" s="818" t="s">
        <v>1055</v>
      </c>
      <c r="D2034" s="816" t="s">
        <v>720</v>
      </c>
      <c r="E2034" s="819">
        <v>10172142</v>
      </c>
      <c r="F2034" s="816">
        <v>22308059</v>
      </c>
      <c r="G2034" s="816">
        <v>2704012</v>
      </c>
      <c r="H2034" s="120" t="str">
        <f>IF(G2034="","",VLOOKUP(G2034,ARANCEL!$B$5:$D$121,2,FALSE))</f>
        <v xml:space="preserve">INTERMEDIARIO O PONTICO </v>
      </c>
      <c r="I2034" s="121" t="s">
        <v>618</v>
      </c>
      <c r="J2034" s="119">
        <v>1</v>
      </c>
      <c r="K2034" s="122">
        <f>IF(G2034="","",VLOOKUP(G2034,ARANCEL!$B$5:$D$121,3,FALSE)*J2034)</f>
        <v>25122</v>
      </c>
      <c r="L2034" s="1229" t="s">
        <v>2842</v>
      </c>
      <c r="M2034" s="1229">
        <v>4500216198</v>
      </c>
      <c r="N2034" s="1229">
        <v>8386</v>
      </c>
      <c r="O2034" s="909"/>
    </row>
    <row r="2035" spans="1:15" s="910" customFormat="1" ht="18" customHeight="1" x14ac:dyDescent="0.25">
      <c r="A2035" s="816" t="s">
        <v>305</v>
      </c>
      <c r="B2035" s="817">
        <v>41872</v>
      </c>
      <c r="C2035" s="818" t="s">
        <v>6607</v>
      </c>
      <c r="D2035" s="816" t="s">
        <v>716</v>
      </c>
      <c r="E2035" s="819">
        <v>10247442</v>
      </c>
      <c r="F2035" s="816">
        <v>27792751</v>
      </c>
      <c r="G2035" s="816">
        <v>2708011</v>
      </c>
      <c r="H2035" s="120" t="str">
        <f>IF(G2035="","",VLOOKUP(G2035,ARANCEL!$B$5:$D$121,2,FALSE))</f>
        <v xml:space="preserve">MODELO DE ESTUDIO </v>
      </c>
      <c r="I2035" s="121" t="s">
        <v>347</v>
      </c>
      <c r="J2035" s="119">
        <v>2</v>
      </c>
      <c r="K2035" s="122">
        <f>IF(G2035="","",VLOOKUP(G2035,ARANCEL!$B$5:$D$121,3,FALSE)*J2035)</f>
        <v>3014</v>
      </c>
      <c r="L2035" s="1229" t="s">
        <v>6905</v>
      </c>
      <c r="M2035" s="1229">
        <v>4500249664</v>
      </c>
      <c r="N2035" s="1229" t="s">
        <v>7114</v>
      </c>
      <c r="O2035" s="909"/>
    </row>
    <row r="2036" spans="1:15" s="910" customFormat="1" ht="18" customHeight="1" x14ac:dyDescent="0.25">
      <c r="A2036" s="816" t="s">
        <v>305</v>
      </c>
      <c r="B2036" s="823">
        <v>41727</v>
      </c>
      <c r="C2036" s="818" t="s">
        <v>3168</v>
      </c>
      <c r="D2036" s="816" t="s">
        <v>944</v>
      </c>
      <c r="E2036" s="819">
        <v>10185729</v>
      </c>
      <c r="F2036" s="816">
        <v>24490395</v>
      </c>
      <c r="G2036" s="816">
        <v>2705003</v>
      </c>
      <c r="H2036" s="120" t="str">
        <f>IF(G2036="","",VLOOKUP(G2036,ARANCEL!$B$5:$D$121,2,FALSE))</f>
        <v>INCRUSTACION ESTETICA (ART-GLASS O CERAMICA)</v>
      </c>
      <c r="I2036" s="121" t="s">
        <v>326</v>
      </c>
      <c r="J2036" s="119">
        <v>1</v>
      </c>
      <c r="K2036" s="122">
        <f>IF(G2036="","",VLOOKUP(G2036,ARANCEL!$B$5:$D$121,3,FALSE)*J2036)</f>
        <v>15676</v>
      </c>
      <c r="L2036" s="1229" t="s">
        <v>6905</v>
      </c>
      <c r="M2036" s="1229">
        <v>4500247644</v>
      </c>
      <c r="N2036" s="1229" t="s">
        <v>7159</v>
      </c>
      <c r="O2036" s="909"/>
    </row>
    <row r="2037" spans="1:15" s="910" customFormat="1" ht="18" customHeight="1" x14ac:dyDescent="0.25">
      <c r="A2037" s="816" t="s">
        <v>305</v>
      </c>
      <c r="B2037" s="823">
        <v>41648</v>
      </c>
      <c r="C2037" s="818" t="s">
        <v>770</v>
      </c>
      <c r="D2037" s="816" t="s">
        <v>52</v>
      </c>
      <c r="E2037" s="819">
        <v>10168606</v>
      </c>
      <c r="F2037" s="816">
        <v>24126472</v>
      </c>
      <c r="G2037" s="816">
        <v>2704010</v>
      </c>
      <c r="H2037" s="120" t="str">
        <f>IF(G2037="","",VLOOKUP(G2037,ARANCEL!$B$5:$D$121,2,FALSE))</f>
        <v xml:space="preserve">PILAR, INSERCION O PUNTO DE APOYO CON INCRUSTACION </v>
      </c>
      <c r="I2037" s="121" t="s">
        <v>337</v>
      </c>
      <c r="J2037" s="119">
        <v>1</v>
      </c>
      <c r="K2037" s="122">
        <f>IF(G2037="","",VLOOKUP(G2037,ARANCEL!$B$5:$D$121,3,FALSE)*J2037)</f>
        <v>15181</v>
      </c>
      <c r="L2037" s="1229" t="s">
        <v>2842</v>
      </c>
      <c r="M2037" s="1229">
        <v>4500216184</v>
      </c>
      <c r="N2037" s="1229">
        <v>8378</v>
      </c>
      <c r="O2037" s="909"/>
    </row>
    <row r="2038" spans="1:15" s="908" customFormat="1" ht="18" customHeight="1" x14ac:dyDescent="0.25">
      <c r="A2038" s="816" t="s">
        <v>305</v>
      </c>
      <c r="B2038" s="823">
        <v>41648</v>
      </c>
      <c r="C2038" s="818" t="s">
        <v>770</v>
      </c>
      <c r="D2038" s="816" t="s">
        <v>52</v>
      </c>
      <c r="E2038" s="819">
        <v>10168606</v>
      </c>
      <c r="F2038" s="816">
        <v>24126472</v>
      </c>
      <c r="G2038" s="816">
        <v>2704012</v>
      </c>
      <c r="H2038" s="120" t="str">
        <f>IF(G2038="","",VLOOKUP(G2038,ARANCEL!$B$5:$D$121,2,FALSE))</f>
        <v xml:space="preserve">INTERMEDIARIO O PONTICO </v>
      </c>
      <c r="I2038" s="121" t="s">
        <v>337</v>
      </c>
      <c r="J2038" s="119">
        <v>1</v>
      </c>
      <c r="K2038" s="122">
        <f>IF(G2038="","",VLOOKUP(G2038,ARANCEL!$B$5:$D$121,3,FALSE)*J2038)</f>
        <v>25122</v>
      </c>
      <c r="L2038" s="1229" t="s">
        <v>2842</v>
      </c>
      <c r="M2038" s="1229">
        <v>4500216184</v>
      </c>
      <c r="N2038" s="1229">
        <v>8378</v>
      </c>
      <c r="O2038" s="907"/>
    </row>
    <row r="2039" spans="1:15" s="903" customFormat="1" ht="18" customHeight="1" x14ac:dyDescent="0.25">
      <c r="A2039" s="816" t="s">
        <v>305</v>
      </c>
      <c r="B2039" s="823">
        <v>41648</v>
      </c>
      <c r="C2039" s="818" t="s">
        <v>770</v>
      </c>
      <c r="D2039" s="816" t="s">
        <v>52</v>
      </c>
      <c r="E2039" s="819">
        <v>10168606</v>
      </c>
      <c r="F2039" s="816">
        <v>24126472</v>
      </c>
      <c r="G2039" s="816">
        <v>2704008</v>
      </c>
      <c r="H2039" s="120" t="str">
        <f>IF(G2039="","",VLOOKUP(G2039,ARANCEL!$B$5:$D$121,2,FALSE))</f>
        <v>PILAR, INSERCION O PUNTO DE APOYO CON PERNO MUÑON</v>
      </c>
      <c r="I2039" s="121" t="s">
        <v>326</v>
      </c>
      <c r="J2039" s="119">
        <v>1</v>
      </c>
      <c r="K2039" s="122">
        <f>IF(G2039="","",VLOOKUP(G2039,ARANCEL!$B$5:$D$121,3,FALSE)*J2039)</f>
        <v>32612</v>
      </c>
      <c r="L2039" s="1229" t="s">
        <v>2842</v>
      </c>
      <c r="M2039" s="1229">
        <v>4500216184</v>
      </c>
      <c r="N2039" s="1229">
        <v>8378</v>
      </c>
      <c r="O2039" s="902"/>
    </row>
    <row r="2040" spans="1:15" s="899" customFormat="1" ht="18" customHeight="1" x14ac:dyDescent="0.25">
      <c r="A2040" s="816" t="s">
        <v>305</v>
      </c>
      <c r="B2040" s="823">
        <v>41897</v>
      </c>
      <c r="C2040" s="818" t="s">
        <v>7057</v>
      </c>
      <c r="D2040" s="816" t="s">
        <v>54</v>
      </c>
      <c r="E2040" s="819">
        <v>10256332</v>
      </c>
      <c r="F2040" s="816">
        <v>26437529</v>
      </c>
      <c r="G2040" s="816">
        <v>2702048</v>
      </c>
      <c r="H2040" s="120" t="str">
        <f>IF(G2040="","",VLOOKUP(G2040,ARANCEL!$B$5:$D$121,2,FALSE))</f>
        <v xml:space="preserve">SERVICIO LAB. IMPLANTE CORONA CEMENTADA/ATORNILLADA </v>
      </c>
      <c r="I2040" s="121" t="s">
        <v>322</v>
      </c>
      <c r="J2040" s="119">
        <v>1</v>
      </c>
      <c r="K2040" s="122">
        <f>IF(G2040="","",VLOOKUP(G2040,ARANCEL!$B$5:$D$121,3,FALSE)*J2040)</f>
        <v>43857</v>
      </c>
      <c r="L2040" s="1229" t="s">
        <v>7548</v>
      </c>
      <c r="M2040" s="1229">
        <v>4500254511</v>
      </c>
      <c r="N2040" s="1229" t="s">
        <v>7555</v>
      </c>
      <c r="O2040" s="898"/>
    </row>
    <row r="2041" spans="1:15" s="893" customFormat="1" ht="18" customHeight="1" x14ac:dyDescent="0.25">
      <c r="A2041" s="816" t="s">
        <v>305</v>
      </c>
      <c r="B2041" s="823">
        <v>41650</v>
      </c>
      <c r="C2041" s="818" t="s">
        <v>992</v>
      </c>
      <c r="D2041" s="816" t="s">
        <v>55</v>
      </c>
      <c r="E2041" s="819">
        <v>10168990</v>
      </c>
      <c r="F2041" s="816">
        <v>21963024</v>
      </c>
      <c r="G2041" s="816">
        <v>2705003</v>
      </c>
      <c r="H2041" s="120" t="str">
        <f>IF(G2041="","",VLOOKUP(G2041,ARANCEL!$B$5:$D$121,2,FALSE))</f>
        <v>INCRUSTACION ESTETICA (ART-GLASS O CERAMICA)</v>
      </c>
      <c r="I2041" s="121" t="s">
        <v>308</v>
      </c>
      <c r="J2041" s="119">
        <v>1</v>
      </c>
      <c r="K2041" s="122">
        <f>IF(G2041="","",VLOOKUP(G2041,ARANCEL!$B$5:$D$121,3,FALSE)*J2041)</f>
        <v>15676</v>
      </c>
      <c r="L2041" s="1229" t="s">
        <v>2842</v>
      </c>
      <c r="M2041" s="1229">
        <v>4500216185</v>
      </c>
      <c r="N2041" s="1229">
        <v>8379</v>
      </c>
      <c r="O2041" s="892"/>
    </row>
    <row r="2042" spans="1:15" s="910" customFormat="1" ht="18" customHeight="1" x14ac:dyDescent="0.25">
      <c r="A2042" s="816" t="s">
        <v>305</v>
      </c>
      <c r="B2042" s="823">
        <v>41864</v>
      </c>
      <c r="C2042" s="818" t="s">
        <v>6447</v>
      </c>
      <c r="D2042" s="816" t="s">
        <v>54</v>
      </c>
      <c r="E2042" s="819">
        <v>10240823</v>
      </c>
      <c r="F2042" s="816">
        <v>25601937</v>
      </c>
      <c r="G2042" s="816">
        <v>2702048</v>
      </c>
      <c r="H2042" s="120" t="str">
        <f>IF(G2042="","",VLOOKUP(G2042,ARANCEL!$B$5:$D$121,2,FALSE))</f>
        <v xml:space="preserve">SERVICIO LAB. IMPLANTE CORONA CEMENTADA/ATORNILLADA </v>
      </c>
      <c r="I2042" s="121" t="s">
        <v>317</v>
      </c>
      <c r="J2042" s="119">
        <v>1</v>
      </c>
      <c r="K2042" s="122">
        <f>IF(G2042="","",VLOOKUP(G2042,ARANCEL!$B$5:$D$121,3,FALSE)*J2042)</f>
        <v>43857</v>
      </c>
      <c r="L2042" s="1229" t="s">
        <v>6905</v>
      </c>
      <c r="M2042" s="1229">
        <v>4500249664</v>
      </c>
      <c r="N2042" s="1229" t="s">
        <v>7114</v>
      </c>
      <c r="O2042" s="909"/>
    </row>
    <row r="2043" spans="1:15" s="910" customFormat="1" ht="18" customHeight="1" x14ac:dyDescent="0.25">
      <c r="A2043" s="816" t="s">
        <v>305</v>
      </c>
      <c r="B2043" s="823">
        <v>41870</v>
      </c>
      <c r="C2043" s="818" t="s">
        <v>6447</v>
      </c>
      <c r="D2043" s="816" t="s">
        <v>54</v>
      </c>
      <c r="E2043" s="819">
        <v>10244700</v>
      </c>
      <c r="F2043" s="816">
        <v>25601937</v>
      </c>
      <c r="G2043" s="816">
        <v>2702048</v>
      </c>
      <c r="H2043" s="120" t="str">
        <f>IF(G2043="","",VLOOKUP(G2043,ARANCEL!$B$5:$D$121,2,FALSE))</f>
        <v xml:space="preserve">SERVICIO LAB. IMPLANTE CORONA CEMENTADA/ATORNILLADA </v>
      </c>
      <c r="I2043" s="121" t="s">
        <v>326</v>
      </c>
      <c r="J2043" s="119">
        <v>1</v>
      </c>
      <c r="K2043" s="122">
        <f>IF(G2043="","",VLOOKUP(G2043,ARANCEL!$B$5:$D$121,3,FALSE)*J2043)</f>
        <v>43857</v>
      </c>
      <c r="L2043" s="1229" t="s">
        <v>6905</v>
      </c>
      <c r="M2043" s="1229">
        <v>4500249664</v>
      </c>
      <c r="N2043" s="1229" t="s">
        <v>7114</v>
      </c>
      <c r="O2043" s="909"/>
    </row>
    <row r="2044" spans="1:15" s="910" customFormat="1" ht="18" customHeight="1" x14ac:dyDescent="0.25">
      <c r="A2044" s="816" t="s">
        <v>305</v>
      </c>
      <c r="B2044" s="823">
        <v>41789</v>
      </c>
      <c r="C2044" s="818" t="s">
        <v>4857</v>
      </c>
      <c r="D2044" s="816" t="s">
        <v>50</v>
      </c>
      <c r="E2044" s="819">
        <v>10203931</v>
      </c>
      <c r="F2044" s="816">
        <v>226165679</v>
      </c>
      <c r="G2044" s="816">
        <v>2704005</v>
      </c>
      <c r="H2044" s="120" t="str">
        <f>IF(G2044="","",VLOOKUP(G2044,ARANCEL!$B$5:$D$121,2,FALSE))</f>
        <v>PROVISORIO</v>
      </c>
      <c r="I2044" s="121" t="s">
        <v>335</v>
      </c>
      <c r="J2044" s="119">
        <v>1</v>
      </c>
      <c r="K2044" s="122">
        <f>IF(G2044="","",VLOOKUP(G2044,ARANCEL!$B$5:$D$121,3,FALSE)*J2044)</f>
        <v>3250</v>
      </c>
      <c r="L2044" s="1229" t="s">
        <v>5292</v>
      </c>
      <c r="M2044" s="1229">
        <v>4500235321</v>
      </c>
      <c r="N2044" s="1229">
        <v>9404</v>
      </c>
      <c r="O2044" s="909"/>
    </row>
    <row r="2045" spans="1:15" s="910" customFormat="1" ht="18" customHeight="1" x14ac:dyDescent="0.25">
      <c r="A2045" s="816" t="s">
        <v>305</v>
      </c>
      <c r="B2045" s="823">
        <v>41928</v>
      </c>
      <c r="C2045" s="818" t="s">
        <v>7661</v>
      </c>
      <c r="D2045" s="816" t="s">
        <v>720</v>
      </c>
      <c r="E2045" s="819">
        <v>10265730</v>
      </c>
      <c r="F2045" s="816">
        <v>28928960</v>
      </c>
      <c r="G2045" s="816">
        <v>2704005</v>
      </c>
      <c r="H2045" s="120" t="str">
        <f>IF(G2045="","",VLOOKUP(G2045,ARANCEL!$B$5:$D$121,2,FALSE))</f>
        <v>PROVISORIO</v>
      </c>
      <c r="I2045" s="121" t="s">
        <v>326</v>
      </c>
      <c r="J2045" s="119">
        <v>1</v>
      </c>
      <c r="K2045" s="122">
        <f>IF(G2045="","",VLOOKUP(G2045,ARANCEL!$B$5:$D$121,3,FALSE)*J2045)</f>
        <v>3250</v>
      </c>
      <c r="L2045" s="1229" t="s">
        <v>8279</v>
      </c>
      <c r="M2045" s="1229">
        <v>4500257377</v>
      </c>
      <c r="N2045" s="1229" t="s">
        <v>8280</v>
      </c>
      <c r="O2045" s="909"/>
    </row>
    <row r="2046" spans="1:15" s="912" customFormat="1" ht="18" customHeight="1" x14ac:dyDescent="0.25">
      <c r="A2046" s="816" t="s">
        <v>305</v>
      </c>
      <c r="B2046" s="823">
        <v>41936</v>
      </c>
      <c r="C2046" s="818" t="s">
        <v>7661</v>
      </c>
      <c r="D2046" s="816" t="s">
        <v>720</v>
      </c>
      <c r="E2046" s="819">
        <v>10268835</v>
      </c>
      <c r="F2046" s="816">
        <v>28928960</v>
      </c>
      <c r="G2046" s="816">
        <v>2704003</v>
      </c>
      <c r="H2046" s="120" t="str">
        <f>IF(G2046="","",VLOOKUP(G2046,ARANCEL!$B$5:$D$121,2,FALSE))</f>
        <v xml:space="preserve">CORONA PERIFERICA CON PERNO MUÑON COLADO </v>
      </c>
      <c r="I2046" s="121" t="s">
        <v>326</v>
      </c>
      <c r="J2046" s="119">
        <v>1</v>
      </c>
      <c r="K2046" s="122">
        <f>IF(G2046="","",VLOOKUP(G2046,ARANCEL!$B$5:$D$121,3,FALSE)*J2046)</f>
        <v>32612</v>
      </c>
      <c r="L2046" s="1229" t="s">
        <v>8279</v>
      </c>
      <c r="M2046" s="1229">
        <v>4500259624</v>
      </c>
      <c r="N2046" s="1229" t="s">
        <v>8292</v>
      </c>
      <c r="O2046" s="911"/>
    </row>
    <row r="2047" spans="1:15" s="912" customFormat="1" ht="18" customHeight="1" x14ac:dyDescent="0.25">
      <c r="A2047" s="816" t="s">
        <v>313</v>
      </c>
      <c r="B2047" s="823">
        <v>41879</v>
      </c>
      <c r="C2047" s="818" t="s">
        <v>6659</v>
      </c>
      <c r="D2047" s="816" t="s">
        <v>86</v>
      </c>
      <c r="E2047" s="819">
        <v>10247831</v>
      </c>
      <c r="F2047" s="816">
        <v>24562907</v>
      </c>
      <c r="G2047" s="816">
        <v>2705003</v>
      </c>
      <c r="H2047" s="120" t="str">
        <f>IF(G2047="","",VLOOKUP(G2047,ARANCEL!$B$5:$D$121,2,FALSE))</f>
        <v>INCRUSTACION ESTETICA (ART-GLASS O CERAMICA)</v>
      </c>
      <c r="I2047" s="121" t="s">
        <v>324</v>
      </c>
      <c r="J2047" s="119">
        <v>1</v>
      </c>
      <c r="K2047" s="122">
        <f>IF(G2047="","",VLOOKUP(G2047,ARANCEL!$B$5:$D$121,3,FALSE)*J2047)</f>
        <v>15676</v>
      </c>
      <c r="L2047" s="1229" t="s">
        <v>6905</v>
      </c>
      <c r="M2047" s="1229">
        <v>4500249664</v>
      </c>
      <c r="N2047" s="1229" t="s">
        <v>7114</v>
      </c>
      <c r="O2047" s="911"/>
    </row>
    <row r="2048" spans="1:15" s="912" customFormat="1" ht="18" customHeight="1" x14ac:dyDescent="0.25">
      <c r="A2048" s="816" t="s">
        <v>305</v>
      </c>
      <c r="B2048" s="823">
        <v>41787</v>
      </c>
      <c r="C2048" s="818" t="s">
        <v>4705</v>
      </c>
      <c r="D2048" s="816" t="s">
        <v>60</v>
      </c>
      <c r="E2048" s="819">
        <v>10201419</v>
      </c>
      <c r="F2048" s="816">
        <v>225925748</v>
      </c>
      <c r="G2048" s="816">
        <v>2704005</v>
      </c>
      <c r="H2048" s="120" t="str">
        <f>IF(G2048="","",VLOOKUP(G2048,ARANCEL!$B$5:$D$121,2,FALSE))</f>
        <v>PROVISORIO</v>
      </c>
      <c r="I2048" s="121" t="s">
        <v>4782</v>
      </c>
      <c r="J2048" s="119">
        <v>7</v>
      </c>
      <c r="K2048" s="122">
        <f>IF(G2048="","",VLOOKUP(G2048,ARANCEL!$B$5:$D$121,3,FALSE)*J2048)</f>
        <v>22750</v>
      </c>
      <c r="L2048" s="1229" t="s">
        <v>5292</v>
      </c>
      <c r="M2048" s="1229">
        <v>4500235330</v>
      </c>
      <c r="N2048" s="1229">
        <v>9391</v>
      </c>
      <c r="O2048" s="911"/>
    </row>
    <row r="2049" spans="1:15" s="912" customFormat="1" ht="18" customHeight="1" x14ac:dyDescent="0.25">
      <c r="A2049" s="816" t="s">
        <v>305</v>
      </c>
      <c r="B2049" s="823">
        <v>41820</v>
      </c>
      <c r="C2049" s="818" t="s">
        <v>4705</v>
      </c>
      <c r="D2049" s="816" t="s">
        <v>60</v>
      </c>
      <c r="E2049" s="819">
        <v>10217662</v>
      </c>
      <c r="F2049" s="816">
        <v>225925748</v>
      </c>
      <c r="G2049" s="816">
        <v>2704031</v>
      </c>
      <c r="H2049" s="120" t="str">
        <f>IF(G2049="","",VLOOKUP(G2049,ARANCEL!$B$5:$D$121,2,FALSE))</f>
        <v xml:space="preserve">PERNO MUÑON METALICO </v>
      </c>
      <c r="I2049" s="121" t="s">
        <v>633</v>
      </c>
      <c r="J2049" s="119">
        <v>1</v>
      </c>
      <c r="K2049" s="122">
        <f>IF(G2049="","",VLOOKUP(G2049,ARANCEL!$B$5:$D$121,3,FALSE)*J2049)</f>
        <v>12246</v>
      </c>
      <c r="L2049" s="1229" t="s">
        <v>5742</v>
      </c>
      <c r="M2049" s="1229">
        <v>4500239314</v>
      </c>
      <c r="N2049" s="1229" t="s">
        <v>5750</v>
      </c>
      <c r="O2049" s="911"/>
    </row>
    <row r="2050" spans="1:15" s="912" customFormat="1" ht="18" customHeight="1" x14ac:dyDescent="0.25">
      <c r="A2050" s="816" t="s">
        <v>305</v>
      </c>
      <c r="B2050" s="823">
        <v>41830</v>
      </c>
      <c r="C2050" s="818" t="s">
        <v>4705</v>
      </c>
      <c r="D2050" s="816" t="s">
        <v>60</v>
      </c>
      <c r="E2050" s="819">
        <v>10226454</v>
      </c>
      <c r="F2050" s="816">
        <v>27450600</v>
      </c>
      <c r="G2050" s="816">
        <v>2705003</v>
      </c>
      <c r="H2050" s="120" t="str">
        <f>IF(G2050="","",VLOOKUP(G2050,ARANCEL!$B$5:$D$121,2,FALSE))</f>
        <v>INCRUSTACION ESTETICA (ART-GLASS O CERAMICA)</v>
      </c>
      <c r="I2050" s="121" t="s">
        <v>315</v>
      </c>
      <c r="J2050" s="119">
        <v>1</v>
      </c>
      <c r="K2050" s="122">
        <f>IF(G2050="","",VLOOKUP(G2050,ARANCEL!$B$5:$D$121,3,FALSE)*J2050)</f>
        <v>15676</v>
      </c>
      <c r="L2050" s="1229" t="s">
        <v>6017</v>
      </c>
      <c r="M2050" s="1229">
        <v>4500243244</v>
      </c>
      <c r="N2050" s="1229">
        <v>9785</v>
      </c>
      <c r="O2050" s="911"/>
    </row>
    <row r="2051" spans="1:15" s="912" customFormat="1" ht="18" customHeight="1" x14ac:dyDescent="0.25">
      <c r="A2051" s="816" t="s">
        <v>305</v>
      </c>
      <c r="B2051" s="823">
        <v>41834</v>
      </c>
      <c r="C2051" s="818" t="s">
        <v>4705</v>
      </c>
      <c r="D2051" s="816" t="s">
        <v>60</v>
      </c>
      <c r="E2051" s="819">
        <v>10225705</v>
      </c>
      <c r="F2051" s="816">
        <v>25925748</v>
      </c>
      <c r="G2051" s="816">
        <v>2704031</v>
      </c>
      <c r="H2051" s="120" t="str">
        <f>IF(G2051="","",VLOOKUP(G2051,ARANCEL!$B$5:$D$121,2,FALSE))</f>
        <v xml:space="preserve">PERNO MUÑON METALICO </v>
      </c>
      <c r="I2051" s="121" t="s">
        <v>322</v>
      </c>
      <c r="J2051" s="119">
        <v>1</v>
      </c>
      <c r="K2051" s="122">
        <f>IF(G2051="","",VLOOKUP(G2051,ARANCEL!$B$5:$D$121,3,FALSE)*J2051)</f>
        <v>12246</v>
      </c>
      <c r="L2051" s="1229" t="s">
        <v>6017</v>
      </c>
      <c r="M2051" s="1229">
        <v>4500243244</v>
      </c>
      <c r="N2051" s="1229">
        <v>9785</v>
      </c>
      <c r="O2051" s="911"/>
    </row>
    <row r="2052" spans="1:15" s="912" customFormat="1" ht="18" customHeight="1" x14ac:dyDescent="0.25">
      <c r="A2052" s="816" t="s">
        <v>305</v>
      </c>
      <c r="B2052" s="823">
        <v>41838</v>
      </c>
      <c r="C2052" s="818" t="s">
        <v>4705</v>
      </c>
      <c r="D2052" s="816" t="s">
        <v>60</v>
      </c>
      <c r="E2052" s="819">
        <v>10226454</v>
      </c>
      <c r="F2052" s="816">
        <v>27450600</v>
      </c>
      <c r="G2052" s="816">
        <v>2704005</v>
      </c>
      <c r="H2052" s="120" t="str">
        <f>IF(G2052="","",VLOOKUP(G2052,ARANCEL!$B$5:$D$121,2,FALSE))</f>
        <v>PROVISORIO</v>
      </c>
      <c r="I2052" s="121" t="s">
        <v>335</v>
      </c>
      <c r="J2052" s="119">
        <v>1</v>
      </c>
      <c r="K2052" s="122">
        <f>IF(G2052="","",VLOOKUP(G2052,ARANCEL!$B$5:$D$121,3,FALSE)*J2052)</f>
        <v>3250</v>
      </c>
      <c r="L2052" s="1229" t="s">
        <v>6017</v>
      </c>
      <c r="M2052" s="1229">
        <v>4500243244</v>
      </c>
      <c r="N2052" s="1229">
        <v>9785</v>
      </c>
      <c r="O2052" s="911"/>
    </row>
    <row r="2053" spans="1:15" s="910" customFormat="1" ht="18" customHeight="1" x14ac:dyDescent="0.25">
      <c r="A2053" s="816" t="s">
        <v>305</v>
      </c>
      <c r="B2053" s="823">
        <v>41838</v>
      </c>
      <c r="C2053" s="818" t="s">
        <v>4705</v>
      </c>
      <c r="D2053" s="816" t="s">
        <v>60</v>
      </c>
      <c r="E2053" s="819">
        <v>10226454</v>
      </c>
      <c r="F2053" s="816">
        <v>27450600</v>
      </c>
      <c r="G2053" s="816">
        <v>2704031</v>
      </c>
      <c r="H2053" s="120" t="str">
        <f>IF(G2053="","",VLOOKUP(G2053,ARANCEL!$B$5:$D$121,2,FALSE))</f>
        <v xml:space="preserve">PERNO MUÑON METALICO </v>
      </c>
      <c r="I2053" s="121" t="s">
        <v>321</v>
      </c>
      <c r="J2053" s="119">
        <v>1</v>
      </c>
      <c r="K2053" s="122">
        <f>IF(G2053="","",VLOOKUP(G2053,ARANCEL!$B$5:$D$121,3,FALSE)*J2053)</f>
        <v>12246</v>
      </c>
      <c r="L2053" s="1229" t="s">
        <v>6017</v>
      </c>
      <c r="M2053" s="1229">
        <v>4500243244</v>
      </c>
      <c r="N2053" s="1229">
        <v>9785</v>
      </c>
      <c r="O2053" s="909"/>
    </row>
    <row r="2054" spans="1:15" s="912" customFormat="1" ht="18" customHeight="1" x14ac:dyDescent="0.25">
      <c r="A2054" s="816" t="s">
        <v>305</v>
      </c>
      <c r="B2054" s="823">
        <v>41838</v>
      </c>
      <c r="C2054" s="818" t="s">
        <v>4705</v>
      </c>
      <c r="D2054" s="816" t="s">
        <v>60</v>
      </c>
      <c r="E2054" s="819">
        <v>10229442</v>
      </c>
      <c r="F2054" s="816">
        <v>27450600</v>
      </c>
      <c r="G2054" s="816">
        <v>2704015</v>
      </c>
      <c r="H2054" s="120" t="str">
        <f>IF(G2054="","",VLOOKUP(G2054,ARANCEL!$B$5:$D$121,2,FALSE))</f>
        <v xml:space="preserve">CORONA IN CERAM </v>
      </c>
      <c r="I2054" s="121" t="s">
        <v>366</v>
      </c>
      <c r="J2054" s="119">
        <v>1</v>
      </c>
      <c r="K2054" s="122">
        <f>IF(G2054="","",VLOOKUP(G2054,ARANCEL!$B$5:$D$121,3,FALSE)*J2054)</f>
        <v>42733</v>
      </c>
      <c r="L2054" s="1229" t="s">
        <v>6017</v>
      </c>
      <c r="M2054" s="1229">
        <v>4500245416</v>
      </c>
      <c r="N2054" s="1229">
        <v>9805</v>
      </c>
      <c r="O2054" s="911"/>
    </row>
    <row r="2055" spans="1:15" s="912" customFormat="1" ht="18" customHeight="1" x14ac:dyDescent="0.25">
      <c r="A2055" s="816" t="s">
        <v>305</v>
      </c>
      <c r="B2055" s="823">
        <v>41843</v>
      </c>
      <c r="C2055" s="818" t="s">
        <v>4705</v>
      </c>
      <c r="D2055" s="816" t="s">
        <v>60</v>
      </c>
      <c r="E2055" s="819">
        <v>10229590</v>
      </c>
      <c r="F2055" s="816">
        <v>25925848</v>
      </c>
      <c r="G2055" s="816">
        <v>2704015</v>
      </c>
      <c r="H2055" s="120" t="str">
        <f>IF(G2055="","",VLOOKUP(G2055,ARANCEL!$B$5:$D$121,2,FALSE))</f>
        <v xml:space="preserve">CORONA IN CERAM </v>
      </c>
      <c r="I2055" s="121" t="s">
        <v>1847</v>
      </c>
      <c r="J2055" s="119">
        <v>2</v>
      </c>
      <c r="K2055" s="122">
        <f>IF(G2055="","",VLOOKUP(G2055,ARANCEL!$B$5:$D$121,3,FALSE)*J2055)</f>
        <v>85466</v>
      </c>
      <c r="L2055" s="1229" t="s">
        <v>6017</v>
      </c>
      <c r="M2055" s="1229">
        <v>4500245416</v>
      </c>
      <c r="N2055" s="1229">
        <v>9805</v>
      </c>
      <c r="O2055" s="911"/>
    </row>
    <row r="2056" spans="1:15" s="912" customFormat="1" ht="18" customHeight="1" x14ac:dyDescent="0.25">
      <c r="A2056" s="816" t="s">
        <v>305</v>
      </c>
      <c r="B2056" s="823">
        <v>41843</v>
      </c>
      <c r="C2056" s="818" t="s">
        <v>4705</v>
      </c>
      <c r="D2056" s="816" t="s">
        <v>53</v>
      </c>
      <c r="E2056" s="819">
        <v>10229591</v>
      </c>
      <c r="F2056" s="816">
        <v>25925848</v>
      </c>
      <c r="G2056" s="816">
        <v>2704015</v>
      </c>
      <c r="H2056" s="120" t="str">
        <f>IF(G2056="","",VLOOKUP(G2056,ARANCEL!$B$5:$D$121,2,FALSE))</f>
        <v xml:space="preserve">CORONA IN CERAM </v>
      </c>
      <c r="I2056" s="121" t="s">
        <v>321</v>
      </c>
      <c r="J2056" s="119">
        <v>1</v>
      </c>
      <c r="K2056" s="122">
        <f>IF(G2056="","",VLOOKUP(G2056,ARANCEL!$B$5:$D$121,3,FALSE)*J2056)</f>
        <v>42733</v>
      </c>
      <c r="L2056" s="1229" t="s">
        <v>6017</v>
      </c>
      <c r="M2056" s="1229">
        <v>4500245416</v>
      </c>
      <c r="N2056" s="1229">
        <v>9805</v>
      </c>
      <c r="O2056" s="911"/>
    </row>
    <row r="2057" spans="1:15" s="916" customFormat="1" ht="18" customHeight="1" x14ac:dyDescent="0.25">
      <c r="A2057" s="816" t="s">
        <v>305</v>
      </c>
      <c r="B2057" s="823">
        <v>41843</v>
      </c>
      <c r="C2057" s="818" t="s">
        <v>4705</v>
      </c>
      <c r="D2057" s="816" t="s">
        <v>60</v>
      </c>
      <c r="E2057" s="819">
        <v>10229441</v>
      </c>
      <c r="F2057" s="816">
        <v>25925848</v>
      </c>
      <c r="G2057" s="816">
        <v>2704015</v>
      </c>
      <c r="H2057" s="120" t="str">
        <f>IF(G2057="","",VLOOKUP(G2057,ARANCEL!$B$5:$D$121,2,FALSE))</f>
        <v xml:space="preserve">CORONA IN CERAM </v>
      </c>
      <c r="I2057" s="121" t="s">
        <v>360</v>
      </c>
      <c r="J2057" s="119">
        <v>2</v>
      </c>
      <c r="K2057" s="122">
        <f>IF(G2057="","",VLOOKUP(G2057,ARANCEL!$B$5:$D$121,3,FALSE)*J2057)</f>
        <v>85466</v>
      </c>
      <c r="L2057" s="1229" t="s">
        <v>6017</v>
      </c>
      <c r="M2057" s="1229">
        <v>4500245416</v>
      </c>
      <c r="N2057" s="1229">
        <v>9805</v>
      </c>
      <c r="O2057" s="915"/>
    </row>
    <row r="2058" spans="1:15" s="916" customFormat="1" ht="18" customHeight="1" x14ac:dyDescent="0.25">
      <c r="A2058" s="824" t="s">
        <v>305</v>
      </c>
      <c r="B2058" s="823">
        <v>41855</v>
      </c>
      <c r="C2058" s="818" t="s">
        <v>4705</v>
      </c>
      <c r="D2058" s="816" t="s">
        <v>60</v>
      </c>
      <c r="E2058" s="819">
        <v>10237437</v>
      </c>
      <c r="F2058" s="816">
        <v>25925848</v>
      </c>
      <c r="G2058" s="816">
        <v>2704015</v>
      </c>
      <c r="H2058" s="120" t="str">
        <f>IF(G2058="","",VLOOKUP(G2058,ARANCEL!$B$5:$D$121,2,FALSE))</f>
        <v xml:space="preserve">CORONA IN CERAM </v>
      </c>
      <c r="I2058" s="121" t="s">
        <v>603</v>
      </c>
      <c r="J2058" s="119">
        <v>1</v>
      </c>
      <c r="K2058" s="122">
        <f>IF(G2058="","",VLOOKUP(G2058,ARANCEL!$B$5:$D$121,3,FALSE)*J2058)</f>
        <v>42733</v>
      </c>
      <c r="L2058" s="1229" t="s">
        <v>6905</v>
      </c>
      <c r="M2058" s="1229">
        <v>4500249664</v>
      </c>
      <c r="N2058" s="1229" t="s">
        <v>7114</v>
      </c>
      <c r="O2058" s="915"/>
    </row>
    <row r="2059" spans="1:15" s="916" customFormat="1" ht="18" customHeight="1" x14ac:dyDescent="0.25">
      <c r="A2059" s="816" t="s">
        <v>313</v>
      </c>
      <c r="B2059" s="823">
        <v>41877</v>
      </c>
      <c r="C2059" s="818" t="s">
        <v>4705</v>
      </c>
      <c r="D2059" s="816" t="s">
        <v>60</v>
      </c>
      <c r="E2059" s="819">
        <v>10249009</v>
      </c>
      <c r="F2059" s="816">
        <v>25925848</v>
      </c>
      <c r="G2059" s="816">
        <v>2704031</v>
      </c>
      <c r="H2059" s="120" t="str">
        <f>IF(G2059="","",VLOOKUP(G2059,ARANCEL!$B$5:$D$121,2,FALSE))</f>
        <v xml:space="preserve">PERNO MUÑON METALICO </v>
      </c>
      <c r="I2059" s="121"/>
      <c r="J2059" s="119">
        <v>1</v>
      </c>
      <c r="K2059" s="122">
        <f>IF(G2059="","",VLOOKUP(G2059,ARANCEL!$B$5:$D$121,3,FALSE)*J2059)</f>
        <v>12246</v>
      </c>
      <c r="L2059" s="1229" t="s">
        <v>6905</v>
      </c>
      <c r="M2059" s="1229">
        <v>4500251067</v>
      </c>
      <c r="N2059" s="1229" t="s">
        <v>7145</v>
      </c>
      <c r="O2059" s="915"/>
    </row>
    <row r="2060" spans="1:15" s="916" customFormat="1" ht="18" customHeight="1" x14ac:dyDescent="0.25">
      <c r="A2060" s="816" t="s">
        <v>305</v>
      </c>
      <c r="B2060" s="817">
        <v>41992</v>
      </c>
      <c r="C2060" s="818" t="s">
        <v>8978</v>
      </c>
      <c r="D2060" s="816" t="s">
        <v>1060</v>
      </c>
      <c r="E2060" s="819">
        <v>10296951</v>
      </c>
      <c r="F2060" s="816">
        <v>30134299</v>
      </c>
      <c r="G2060" s="816">
        <v>2708011</v>
      </c>
      <c r="H2060" s="120" t="str">
        <f>IF(G2060="","",VLOOKUP(G2060,ARANCEL!$B$5:$D$121,2,FALSE))</f>
        <v xml:space="preserve">MODELO DE ESTUDIO </v>
      </c>
      <c r="I2060" s="121" t="s">
        <v>306</v>
      </c>
      <c r="J2060" s="119">
        <v>1</v>
      </c>
      <c r="K2060" s="122">
        <f>IF(G2060="","",VLOOKUP(G2060,ARANCEL!$B$5:$D$121,3,FALSE)*J2060)</f>
        <v>1507</v>
      </c>
      <c r="L2060" s="1349" t="s">
        <v>9431</v>
      </c>
      <c r="M2060" s="1349">
        <v>4500269103</v>
      </c>
      <c r="N2060" s="1349" t="s">
        <v>9457</v>
      </c>
      <c r="O2060" s="915"/>
    </row>
    <row r="2061" spans="1:15" s="916" customFormat="1" ht="18" customHeight="1" x14ac:dyDescent="0.25">
      <c r="A2061" s="816" t="s">
        <v>305</v>
      </c>
      <c r="B2061" s="817">
        <v>41992</v>
      </c>
      <c r="C2061" s="818" t="s">
        <v>8978</v>
      </c>
      <c r="D2061" s="816" t="s">
        <v>1060</v>
      </c>
      <c r="E2061" s="819">
        <v>10296951</v>
      </c>
      <c r="F2061" s="816">
        <v>30134299</v>
      </c>
      <c r="G2061" s="816">
        <v>2707001</v>
      </c>
      <c r="H2061" s="120" t="str">
        <f>IF(G2061="","",VLOOKUP(G2061,ARANCEL!$B$5:$D$121,2,FALSE))</f>
        <v xml:space="preserve">PLANO DE RELAJACION </v>
      </c>
      <c r="I2061" s="121" t="s">
        <v>306</v>
      </c>
      <c r="J2061" s="119">
        <v>1</v>
      </c>
      <c r="K2061" s="122">
        <f>IF(G2061="","",VLOOKUP(G2061,ARANCEL!$B$5:$D$121,3,FALSE)*J2061)</f>
        <v>9221</v>
      </c>
      <c r="L2061" s="1349" t="s">
        <v>9431</v>
      </c>
      <c r="M2061" s="1349">
        <v>4500269103</v>
      </c>
      <c r="N2061" s="1349" t="s">
        <v>9457</v>
      </c>
      <c r="O2061" s="915"/>
    </row>
    <row r="2062" spans="1:15" s="916" customFormat="1" ht="18" customHeight="1" x14ac:dyDescent="0.25">
      <c r="A2062" s="816" t="s">
        <v>305</v>
      </c>
      <c r="B2062" s="823">
        <v>41953</v>
      </c>
      <c r="C2062" s="818" t="s">
        <v>8157</v>
      </c>
      <c r="D2062" s="816" t="s">
        <v>50</v>
      </c>
      <c r="E2062" s="819">
        <v>10277985</v>
      </c>
      <c r="F2062" s="816">
        <v>29493158</v>
      </c>
      <c r="G2062" s="816">
        <v>2704005</v>
      </c>
      <c r="H2062" s="120" t="str">
        <f>IF(G2062="","",VLOOKUP(G2062,ARANCEL!$B$5:$D$121,2,FALSE))</f>
        <v>PROVISORIO</v>
      </c>
      <c r="I2062" s="121" t="s">
        <v>337</v>
      </c>
      <c r="J2062" s="119">
        <v>1</v>
      </c>
      <c r="K2062" s="122">
        <f>IF(G2062="","",VLOOKUP(G2062,ARANCEL!$B$5:$D$121,3,FALSE)*J2062)</f>
        <v>3250</v>
      </c>
      <c r="L2062" s="1229" t="s">
        <v>8256</v>
      </c>
      <c r="M2062" s="1229">
        <v>4500264843</v>
      </c>
      <c r="N2062" s="1229" t="s">
        <v>8929</v>
      </c>
      <c r="O2062" s="915"/>
    </row>
    <row r="2063" spans="1:15" s="916" customFormat="1" ht="18" customHeight="1" x14ac:dyDescent="0.25">
      <c r="A2063" s="816" t="s">
        <v>305</v>
      </c>
      <c r="B2063" s="823">
        <v>41864</v>
      </c>
      <c r="C2063" s="818" t="s">
        <v>6443</v>
      </c>
      <c r="D2063" s="816" t="s">
        <v>58</v>
      </c>
      <c r="E2063" s="819">
        <v>10243015</v>
      </c>
      <c r="F2063" s="816">
        <v>28041753</v>
      </c>
      <c r="G2063" s="816">
        <v>2704005</v>
      </c>
      <c r="H2063" s="120" t="str">
        <f>IF(G2063="","",VLOOKUP(G2063,ARANCEL!$B$5:$D$121,2,FALSE))</f>
        <v>PROVISORIO</v>
      </c>
      <c r="I2063" s="121" t="s">
        <v>324</v>
      </c>
      <c r="J2063" s="119">
        <v>1</v>
      </c>
      <c r="K2063" s="122">
        <f>IF(G2063="","",VLOOKUP(G2063,ARANCEL!$B$5:$D$121,3,FALSE)*J2063)</f>
        <v>3250</v>
      </c>
      <c r="L2063" s="1229" t="s">
        <v>6905</v>
      </c>
      <c r="M2063" s="1229">
        <v>4500249664</v>
      </c>
      <c r="N2063" s="1229" t="s">
        <v>7114</v>
      </c>
      <c r="O2063" s="915"/>
    </row>
    <row r="2064" spans="1:15" s="916" customFormat="1" ht="18" customHeight="1" x14ac:dyDescent="0.25">
      <c r="A2064" s="816" t="s">
        <v>313</v>
      </c>
      <c r="B2064" s="823">
        <v>41968</v>
      </c>
      <c r="C2064" s="818" t="s">
        <v>8614</v>
      </c>
      <c r="D2064" s="816" t="s">
        <v>56</v>
      </c>
      <c r="E2064" s="819">
        <v>10287650</v>
      </c>
      <c r="F2064" s="816">
        <v>28275139</v>
      </c>
      <c r="G2064" s="816">
        <v>2705003</v>
      </c>
      <c r="H2064" s="120" t="str">
        <f>IF(G2064="","",VLOOKUP(G2064,ARANCEL!$B$5:$D$121,2,FALSE))</f>
        <v>INCRUSTACION ESTETICA (ART-GLASS O CERAMICA)</v>
      </c>
      <c r="I2064" s="121"/>
      <c r="J2064" s="119">
        <v>1</v>
      </c>
      <c r="K2064" s="122">
        <f>IF(G2064="","",VLOOKUP(G2064,ARANCEL!$B$5:$D$121,3,FALSE)*J2064)</f>
        <v>15676</v>
      </c>
      <c r="L2064" s="1229" t="s">
        <v>8256</v>
      </c>
      <c r="M2064" s="1229">
        <v>4500264843</v>
      </c>
      <c r="N2064" s="1229" t="s">
        <v>8929</v>
      </c>
      <c r="O2064" s="915"/>
    </row>
    <row r="2065" spans="1:21" s="920" customFormat="1" ht="18" customHeight="1" x14ac:dyDescent="0.25">
      <c r="A2065" s="816" t="s">
        <v>305</v>
      </c>
      <c r="B2065" s="817">
        <v>41991</v>
      </c>
      <c r="C2065" s="818" t="s">
        <v>6200</v>
      </c>
      <c r="D2065" s="816" t="s">
        <v>3328</v>
      </c>
      <c r="E2065" s="819">
        <v>10296828</v>
      </c>
      <c r="F2065" s="816">
        <v>29598202</v>
      </c>
      <c r="G2065" s="816">
        <v>2708011</v>
      </c>
      <c r="H2065" s="120" t="str">
        <f>IF(G2065="","",VLOOKUP(G2065,ARANCEL!$B$5:$D$121,2,FALSE))</f>
        <v xml:space="preserve">MODELO DE ESTUDIO </v>
      </c>
      <c r="I2065" s="121" t="s">
        <v>347</v>
      </c>
      <c r="J2065" s="119">
        <v>2</v>
      </c>
      <c r="K2065" s="122">
        <f>IF(G2065="","",VLOOKUP(G2065,ARANCEL!$B$5:$D$121,3,FALSE)*J2065)</f>
        <v>3014</v>
      </c>
      <c r="L2065" s="1349" t="s">
        <v>9431</v>
      </c>
      <c r="M2065" s="1349">
        <v>4500269103</v>
      </c>
      <c r="N2065" s="1349" t="s">
        <v>9457</v>
      </c>
      <c r="O2065" s="919"/>
    </row>
    <row r="2066" spans="1:21" s="916" customFormat="1" ht="18" customHeight="1" x14ac:dyDescent="0.25">
      <c r="A2066" s="816" t="s">
        <v>305</v>
      </c>
      <c r="B2066" s="823">
        <v>41688</v>
      </c>
      <c r="C2066" s="818" t="s">
        <v>2907</v>
      </c>
      <c r="D2066" s="816" t="s">
        <v>720</v>
      </c>
      <c r="E2066" s="819">
        <v>10175748</v>
      </c>
      <c r="F2066" s="816">
        <v>24325725</v>
      </c>
      <c r="G2066" s="816">
        <v>2704005</v>
      </c>
      <c r="H2066" s="120" t="str">
        <f>IF(G2066="","",VLOOKUP(G2066,ARANCEL!$B$5:$D$121,2,FALSE))</f>
        <v>PROVISORIO</v>
      </c>
      <c r="I2066" s="121" t="s">
        <v>324</v>
      </c>
      <c r="J2066" s="119">
        <v>1</v>
      </c>
      <c r="K2066" s="122">
        <f>IF(G2066="","",VLOOKUP(G2066,ARANCEL!$B$5:$D$121,3,FALSE)*J2066)</f>
        <v>3250</v>
      </c>
      <c r="L2066" s="1229" t="s">
        <v>3438</v>
      </c>
      <c r="M2066" s="1229">
        <v>4500220762</v>
      </c>
      <c r="N2066" s="1229">
        <v>8607</v>
      </c>
      <c r="O2066" s="915"/>
    </row>
    <row r="2067" spans="1:21" s="920" customFormat="1" ht="18" customHeight="1" x14ac:dyDescent="0.25">
      <c r="A2067" s="816" t="s">
        <v>305</v>
      </c>
      <c r="B2067" s="823">
        <v>41710</v>
      </c>
      <c r="C2067" s="818" t="s">
        <v>2907</v>
      </c>
      <c r="D2067" s="816" t="s">
        <v>50</v>
      </c>
      <c r="E2067" s="819">
        <v>10180251</v>
      </c>
      <c r="F2067" s="816">
        <v>24325725</v>
      </c>
      <c r="G2067" s="816">
        <v>2704003</v>
      </c>
      <c r="H2067" s="120" t="str">
        <f>IF(G2067="","",VLOOKUP(G2067,ARANCEL!$B$5:$D$121,2,FALSE))</f>
        <v xml:space="preserve">CORONA PERIFERICA CON PERNO MUÑON COLADO </v>
      </c>
      <c r="I2067" s="121" t="s">
        <v>324</v>
      </c>
      <c r="J2067" s="119">
        <v>1</v>
      </c>
      <c r="K2067" s="122">
        <f>IF(G2067="","",VLOOKUP(G2067,ARANCEL!$B$5:$D$121,3,FALSE)*J2067)</f>
        <v>32612</v>
      </c>
      <c r="L2067" s="1229" t="s">
        <v>3058</v>
      </c>
      <c r="M2067" s="1229">
        <v>4500225618</v>
      </c>
      <c r="N2067" s="1229">
        <v>8902</v>
      </c>
      <c r="O2067" s="919"/>
    </row>
    <row r="2068" spans="1:21" s="920" customFormat="1" ht="18" customHeight="1" x14ac:dyDescent="0.25">
      <c r="A2068" s="843" t="s">
        <v>305</v>
      </c>
      <c r="B2068" s="823">
        <v>41939</v>
      </c>
      <c r="C2068" s="818" t="s">
        <v>7854</v>
      </c>
      <c r="D2068" s="816" t="s">
        <v>706</v>
      </c>
      <c r="E2068" s="819">
        <v>10269867</v>
      </c>
      <c r="F2068" s="816">
        <v>29237372</v>
      </c>
      <c r="G2068" s="816">
        <v>2708011</v>
      </c>
      <c r="H2068" s="120" t="str">
        <f>IF(G2068="","",VLOOKUP(G2068,ARANCEL!$B$5:$D$121,2,FALSE))</f>
        <v xml:space="preserve">MODELO DE ESTUDIO </v>
      </c>
      <c r="I2068" s="121" t="s">
        <v>306</v>
      </c>
      <c r="J2068" s="119">
        <v>1</v>
      </c>
      <c r="K2068" s="122">
        <f>IF(G2068="","",VLOOKUP(G2068,ARANCEL!$B$5:$D$121,3,FALSE)*J2068)</f>
        <v>1507</v>
      </c>
      <c r="L2068" s="1229" t="s">
        <v>8279</v>
      </c>
      <c r="M2068" s="1229">
        <v>4500259624</v>
      </c>
      <c r="N2068" s="1229" t="s">
        <v>8292</v>
      </c>
      <c r="O2068" s="919"/>
    </row>
    <row r="2069" spans="1:21" ht="18" customHeight="1" x14ac:dyDescent="0.25">
      <c r="A2069" s="119" t="s">
        <v>305</v>
      </c>
      <c r="B2069" s="159">
        <v>41939</v>
      </c>
      <c r="C2069" s="118" t="s">
        <v>7854</v>
      </c>
      <c r="D2069" s="119" t="s">
        <v>706</v>
      </c>
      <c r="E2069" s="162">
        <v>10269867</v>
      </c>
      <c r="F2069" s="119">
        <v>29237372</v>
      </c>
      <c r="G2069" s="119">
        <v>2707001</v>
      </c>
      <c r="H2069" s="120" t="str">
        <f>IF(G2069="","",VLOOKUP(G2069,ARANCEL!$B$5:$D$121,2,FALSE))</f>
        <v xml:space="preserve">PLANO DE RELAJACION </v>
      </c>
      <c r="I2069" s="121" t="s">
        <v>306</v>
      </c>
      <c r="J2069" s="119">
        <v>1</v>
      </c>
      <c r="K2069" s="122">
        <f>IF(G2069="","",VLOOKUP(G2069,ARANCEL!$B$5:$D$121,3,FALSE)*J2069)</f>
        <v>9221</v>
      </c>
      <c r="L2069" s="1229" t="s">
        <v>8279</v>
      </c>
      <c r="M2069" s="1229">
        <v>4500259624</v>
      </c>
      <c r="N2069" s="1229" t="s">
        <v>8292</v>
      </c>
      <c r="O2069" s="921"/>
    </row>
    <row r="2070" spans="1:21" s="161" customFormat="1" ht="18" customHeight="1" x14ac:dyDescent="0.25">
      <c r="A2070" s="119" t="s">
        <v>305</v>
      </c>
      <c r="B2070" s="159">
        <v>41841</v>
      </c>
      <c r="C2070" s="118" t="s">
        <v>5860</v>
      </c>
      <c r="D2070" s="119" t="s">
        <v>706</v>
      </c>
      <c r="E2070" s="162">
        <v>10228412</v>
      </c>
      <c r="F2070" s="119">
        <v>27561703</v>
      </c>
      <c r="G2070" s="119">
        <v>2707001</v>
      </c>
      <c r="H2070" s="120" t="str">
        <f>IF(G2070="","",VLOOKUP(G2070,ARANCEL!$B$5:$D$121,2,FALSE))</f>
        <v xml:space="preserve">PLANO DE RELAJACION </v>
      </c>
      <c r="I2070" s="121" t="s">
        <v>306</v>
      </c>
      <c r="J2070" s="119">
        <v>1</v>
      </c>
      <c r="K2070" s="122">
        <f>IF(G2070="","",VLOOKUP(G2070,ARANCEL!$B$5:$D$121,3,FALSE)*J2070)</f>
        <v>9221</v>
      </c>
      <c r="L2070" s="1229" t="s">
        <v>6017</v>
      </c>
      <c r="M2070" s="1229">
        <v>4500245416</v>
      </c>
      <c r="N2070" s="1229">
        <v>9805</v>
      </c>
      <c r="O2070" s="240" t="s">
        <v>111</v>
      </c>
      <c r="P2070" s="7"/>
      <c r="Q2070" s="7"/>
      <c r="R2070" s="7"/>
      <c r="S2070" s="7"/>
      <c r="T2070" s="7"/>
      <c r="U2070" s="7"/>
    </row>
    <row r="2071" spans="1:21" s="893" customFormat="1" x14ac:dyDescent="0.25">
      <c r="A2071" s="843" t="s">
        <v>313</v>
      </c>
      <c r="B2071" s="823">
        <v>41841</v>
      </c>
      <c r="C2071" s="818" t="s">
        <v>5860</v>
      </c>
      <c r="D2071" s="816" t="s">
        <v>6257</v>
      </c>
      <c r="E2071" s="819">
        <v>10228412</v>
      </c>
      <c r="F2071" s="816">
        <v>27561703</v>
      </c>
      <c r="G2071" s="816">
        <v>2708011</v>
      </c>
      <c r="H2071" s="820" t="str">
        <f>IF(G2071="","",VLOOKUP(G2071,ARANCEL!$B$5:$D$121,2,FALSE))</f>
        <v xml:space="preserve">MODELO DE ESTUDIO </v>
      </c>
      <c r="I2071" s="821"/>
      <c r="J2071" s="816">
        <v>1</v>
      </c>
      <c r="K2071" s="822">
        <f>IF(G2071="","",VLOOKUP(G2071,ARANCEL!$B$5:$D$121,3,FALSE)*J2071)</f>
        <v>1507</v>
      </c>
      <c r="L2071" s="1210" t="s">
        <v>6017</v>
      </c>
      <c r="M2071" s="1210">
        <v>4500245416</v>
      </c>
      <c r="N2071" s="1210">
        <v>9805</v>
      </c>
    </row>
    <row r="2072" spans="1:21" s="920" customFormat="1" ht="18" customHeight="1" x14ac:dyDescent="0.25">
      <c r="A2072" s="816" t="s">
        <v>305</v>
      </c>
      <c r="B2072" s="823">
        <v>41646</v>
      </c>
      <c r="C2072" s="818" t="s">
        <v>991</v>
      </c>
      <c r="D2072" s="816" t="s">
        <v>57</v>
      </c>
      <c r="E2072" s="819">
        <v>10168605</v>
      </c>
      <c r="F2072" s="816">
        <v>18368560</v>
      </c>
      <c r="G2072" s="816">
        <v>2705003</v>
      </c>
      <c r="H2072" s="120" t="str">
        <f>IF(G2072="","",VLOOKUP(G2072,ARANCEL!$B$5:$D$121,2,FALSE))</f>
        <v>INCRUSTACION ESTETICA (ART-GLASS O CERAMICA)</v>
      </c>
      <c r="I2072" s="121" t="s">
        <v>308</v>
      </c>
      <c r="J2072" s="119">
        <v>1</v>
      </c>
      <c r="K2072" s="122">
        <f>IF(G2072="","",VLOOKUP(G2072,ARANCEL!$B$5:$D$121,3,FALSE)*J2072)</f>
        <v>15676</v>
      </c>
      <c r="L2072" s="1229" t="s">
        <v>4612</v>
      </c>
      <c r="M2072" s="1229">
        <v>4500229931</v>
      </c>
      <c r="N2072" s="1229">
        <v>9226</v>
      </c>
      <c r="O2072" s="919"/>
    </row>
    <row r="2073" spans="1:21" s="922" customFormat="1" ht="18" customHeight="1" x14ac:dyDescent="0.25">
      <c r="A2073" s="816" t="s">
        <v>305</v>
      </c>
      <c r="B2073" s="823">
        <v>41828</v>
      </c>
      <c r="C2073" s="818" t="s">
        <v>5558</v>
      </c>
      <c r="D2073" s="816" t="s">
        <v>54</v>
      </c>
      <c r="E2073" s="819">
        <v>10222540</v>
      </c>
      <c r="F2073" s="816">
        <v>27315367</v>
      </c>
      <c r="G2073" s="816">
        <v>2704005</v>
      </c>
      <c r="H2073" s="120" t="str">
        <f>IF(G2073="","",VLOOKUP(G2073,ARANCEL!$B$5:$D$121,2,FALSE))</f>
        <v>PROVISORIO</v>
      </c>
      <c r="I2073" s="121" t="s">
        <v>315</v>
      </c>
      <c r="J2073" s="119">
        <v>1</v>
      </c>
      <c r="K2073" s="122">
        <f>IF(G2073="","",VLOOKUP(G2073,ARANCEL!$B$5:$D$121,3,FALSE)*J2073)</f>
        <v>3250</v>
      </c>
      <c r="L2073" s="1229" t="s">
        <v>6017</v>
      </c>
      <c r="M2073" s="1229">
        <v>4500243244</v>
      </c>
      <c r="N2073" s="1229">
        <v>9785</v>
      </c>
      <c r="O2073" s="921"/>
    </row>
    <row r="2074" spans="1:21" s="926" customFormat="1" ht="18" customHeight="1" x14ac:dyDescent="0.25">
      <c r="A2074" s="843" t="s">
        <v>305</v>
      </c>
      <c r="B2074" s="823">
        <v>41852</v>
      </c>
      <c r="C2074" s="818" t="s">
        <v>5558</v>
      </c>
      <c r="D2074" s="816" t="s">
        <v>54</v>
      </c>
      <c r="E2074" s="819">
        <v>10234584</v>
      </c>
      <c r="F2074" s="816">
        <v>27315367</v>
      </c>
      <c r="G2074" s="816">
        <v>2704003</v>
      </c>
      <c r="H2074" s="120" t="str">
        <f>IF(G2074="","",VLOOKUP(G2074,ARANCEL!$B$5:$D$121,2,FALSE))</f>
        <v xml:space="preserve">CORONA PERIFERICA CON PERNO MUÑON COLADO </v>
      </c>
      <c r="I2074" s="121" t="s">
        <v>315</v>
      </c>
      <c r="J2074" s="119">
        <v>1</v>
      </c>
      <c r="K2074" s="122">
        <f>IF(G2074="","",VLOOKUP(G2074,ARANCEL!$B$5:$D$121,3,FALSE)*J2074)</f>
        <v>32612</v>
      </c>
      <c r="L2074" s="1229" t="s">
        <v>6017</v>
      </c>
      <c r="M2074" s="1229">
        <v>4500245416</v>
      </c>
      <c r="N2074" s="1229">
        <v>9805</v>
      </c>
      <c r="O2074" s="925"/>
    </row>
    <row r="2075" spans="1:21" s="926" customFormat="1" ht="18" customHeight="1" x14ac:dyDescent="0.25">
      <c r="A2075" s="816" t="s">
        <v>305</v>
      </c>
      <c r="B2075" s="823">
        <v>41758</v>
      </c>
      <c r="C2075" s="818" t="s">
        <v>782</v>
      </c>
      <c r="D2075" s="816" t="s">
        <v>86</v>
      </c>
      <c r="E2075" s="819">
        <v>10191915</v>
      </c>
      <c r="F2075" s="816">
        <v>25282371</v>
      </c>
      <c r="G2075" s="816">
        <v>2705003</v>
      </c>
      <c r="H2075" s="120" t="str">
        <f>IF(G2075="","",VLOOKUP(G2075,ARANCEL!$B$5:$D$121,2,FALSE))</f>
        <v>INCRUSTACION ESTETICA (ART-GLASS O CERAMICA)</v>
      </c>
      <c r="I2075" s="121" t="s">
        <v>320</v>
      </c>
      <c r="J2075" s="119">
        <v>2</v>
      </c>
      <c r="K2075" s="122">
        <f>IF(G2075="","",VLOOKUP(G2075,ARANCEL!$B$5:$D$121,3,FALSE)*J2075)</f>
        <v>31352</v>
      </c>
      <c r="L2075" s="1229" t="s">
        <v>4612</v>
      </c>
      <c r="M2075" s="1229">
        <v>4500229948</v>
      </c>
      <c r="N2075" s="1229">
        <v>9172</v>
      </c>
      <c r="O2075" s="925"/>
    </row>
    <row r="2076" spans="1:21" s="926" customFormat="1" ht="18" customHeight="1" x14ac:dyDescent="0.25">
      <c r="A2076" s="816" t="s">
        <v>305</v>
      </c>
      <c r="B2076" s="823">
        <v>41858</v>
      </c>
      <c r="C2076" s="818" t="s">
        <v>6318</v>
      </c>
      <c r="D2076" s="816" t="s">
        <v>716</v>
      </c>
      <c r="E2076" s="819">
        <v>10240052</v>
      </c>
      <c r="F2076" s="816">
        <v>27948195</v>
      </c>
      <c r="G2076" s="816">
        <v>2708011</v>
      </c>
      <c r="H2076" s="120" t="str">
        <f>IF(G2076="","",VLOOKUP(G2076,ARANCEL!$B$5:$D$121,2,FALSE))</f>
        <v xml:space="preserve">MODELO DE ESTUDIO </v>
      </c>
      <c r="I2076" s="121" t="s">
        <v>347</v>
      </c>
      <c r="J2076" s="119">
        <v>2</v>
      </c>
      <c r="K2076" s="122">
        <f>IF(G2076="","",VLOOKUP(G2076,ARANCEL!$B$5:$D$121,3,FALSE)*J2076)</f>
        <v>3014</v>
      </c>
      <c r="L2076" s="1229" t="s">
        <v>6905</v>
      </c>
      <c r="M2076" s="1229">
        <v>4500249664</v>
      </c>
      <c r="N2076" s="1229" t="s">
        <v>7114</v>
      </c>
      <c r="O2076" s="925"/>
    </row>
    <row r="2077" spans="1:21" s="926" customFormat="1" ht="18" customHeight="1" x14ac:dyDescent="0.25">
      <c r="A2077" s="816" t="s">
        <v>305</v>
      </c>
      <c r="B2077" s="823">
        <v>41961</v>
      </c>
      <c r="C2077" s="818" t="s">
        <v>6318</v>
      </c>
      <c r="D2077" s="816" t="s">
        <v>56</v>
      </c>
      <c r="E2077" s="819">
        <v>10281078</v>
      </c>
      <c r="F2077" s="816">
        <v>28275139</v>
      </c>
      <c r="G2077" s="816">
        <v>2705003</v>
      </c>
      <c r="H2077" s="120" t="str">
        <f>IF(G2077="","",VLOOKUP(G2077,ARANCEL!$B$5:$D$121,2,FALSE))</f>
        <v>INCRUSTACION ESTETICA (ART-GLASS O CERAMICA)</v>
      </c>
      <c r="I2077" s="121" t="s">
        <v>326</v>
      </c>
      <c r="J2077" s="119">
        <v>1</v>
      </c>
      <c r="K2077" s="122">
        <f>IF(G2077="","",VLOOKUP(G2077,ARANCEL!$B$5:$D$121,3,FALSE)*J2077)</f>
        <v>15676</v>
      </c>
      <c r="L2077" s="1229" t="s">
        <v>8256</v>
      </c>
      <c r="M2077" s="1229">
        <v>4500264843</v>
      </c>
      <c r="N2077" s="1229" t="s">
        <v>8929</v>
      </c>
      <c r="O2077" s="925"/>
    </row>
    <row r="2078" spans="1:21" s="926" customFormat="1" ht="18" customHeight="1" x14ac:dyDescent="0.25">
      <c r="A2078" s="843" t="s">
        <v>305</v>
      </c>
      <c r="B2078" s="823">
        <v>41858</v>
      </c>
      <c r="C2078" s="818" t="s">
        <v>6237</v>
      </c>
      <c r="D2078" s="816" t="s">
        <v>63</v>
      </c>
      <c r="E2078" s="819">
        <v>10236659</v>
      </c>
      <c r="F2078" s="816">
        <v>27812465</v>
      </c>
      <c r="G2078" s="816">
        <v>2708011</v>
      </c>
      <c r="H2078" s="120" t="str">
        <f>IF(G2078="","",VLOOKUP(G2078,ARANCEL!$B$5:$D$121,2,FALSE))</f>
        <v xml:space="preserve">MODELO DE ESTUDIO </v>
      </c>
      <c r="I2078" s="121" t="s">
        <v>306</v>
      </c>
      <c r="J2078" s="119">
        <v>1</v>
      </c>
      <c r="K2078" s="122">
        <f>IF(G2078="","",VLOOKUP(G2078,ARANCEL!$B$5:$D$121,3,FALSE)*J2078)</f>
        <v>1507</v>
      </c>
      <c r="L2078" s="1229" t="s">
        <v>6905</v>
      </c>
      <c r="M2078" s="1229">
        <v>4500249664</v>
      </c>
      <c r="N2078" s="1229" t="s">
        <v>7114</v>
      </c>
      <c r="O2078" s="925"/>
    </row>
    <row r="2079" spans="1:21" s="926" customFormat="1" ht="18" customHeight="1" x14ac:dyDescent="0.25">
      <c r="A2079" s="816" t="s">
        <v>305</v>
      </c>
      <c r="B2079" s="823">
        <v>41858</v>
      </c>
      <c r="C2079" s="818" t="s">
        <v>6237</v>
      </c>
      <c r="D2079" s="816" t="s">
        <v>63</v>
      </c>
      <c r="E2079" s="819">
        <v>10236659</v>
      </c>
      <c r="F2079" s="816">
        <v>27812465</v>
      </c>
      <c r="G2079" s="816">
        <v>2707003</v>
      </c>
      <c r="H2079" s="120" t="str">
        <f>IF(G2079="","",VLOOKUP(G2079,ARANCEL!$B$5:$D$121,2,FALSE))</f>
        <v xml:space="preserve">ESTAMPADO </v>
      </c>
      <c r="I2079" s="121" t="s">
        <v>306</v>
      </c>
      <c r="J2079" s="119">
        <v>1</v>
      </c>
      <c r="K2079" s="122">
        <f>IF(G2079="","",VLOOKUP(G2079,ARANCEL!$B$5:$D$121,3,FALSE)*J2079)</f>
        <v>6028</v>
      </c>
      <c r="L2079" s="1229" t="s">
        <v>6905</v>
      </c>
      <c r="M2079" s="1229">
        <v>4500249664</v>
      </c>
      <c r="N2079" s="1229" t="s">
        <v>7114</v>
      </c>
      <c r="O2079" s="925"/>
    </row>
    <row r="2080" spans="1:21" s="926" customFormat="1" ht="18" customHeight="1" x14ac:dyDescent="0.25">
      <c r="A2080" s="816" t="s">
        <v>305</v>
      </c>
      <c r="B2080" s="823">
        <v>41752</v>
      </c>
      <c r="C2080" s="818" t="s">
        <v>1084</v>
      </c>
      <c r="D2080" s="816" t="s">
        <v>54</v>
      </c>
      <c r="E2080" s="819">
        <v>10190292</v>
      </c>
      <c r="F2080" s="816">
        <v>23346495</v>
      </c>
      <c r="G2080" s="816">
        <v>2702048</v>
      </c>
      <c r="H2080" s="120" t="str">
        <f>IF(G2080="","",VLOOKUP(G2080,ARANCEL!$B$5:$D$121,2,FALSE))</f>
        <v xml:space="preserve">SERVICIO LAB. IMPLANTE CORONA CEMENTADA/ATORNILLADA </v>
      </c>
      <c r="I2080" s="121" t="s">
        <v>324</v>
      </c>
      <c r="J2080" s="119">
        <v>1</v>
      </c>
      <c r="K2080" s="122">
        <f>IF(G2080="","",VLOOKUP(G2080,ARANCEL!$B$5:$D$121,3,FALSE)*J2080)</f>
        <v>43857</v>
      </c>
      <c r="L2080" s="1229" t="s">
        <v>6905</v>
      </c>
      <c r="M2080" s="1229">
        <v>4500247644</v>
      </c>
      <c r="N2080" s="1229" t="s">
        <v>7159</v>
      </c>
      <c r="O2080" s="925"/>
    </row>
    <row r="2081" spans="1:15" s="926" customFormat="1" ht="18" customHeight="1" x14ac:dyDescent="0.25">
      <c r="A2081" s="816" t="s">
        <v>305</v>
      </c>
      <c r="B2081" s="823">
        <v>41752</v>
      </c>
      <c r="C2081" s="818" t="s">
        <v>1084</v>
      </c>
      <c r="D2081" s="816" t="s">
        <v>54</v>
      </c>
      <c r="E2081" s="819">
        <v>10190292</v>
      </c>
      <c r="F2081" s="816">
        <v>23347220</v>
      </c>
      <c r="G2081" s="816">
        <v>2704003</v>
      </c>
      <c r="H2081" s="120" t="str">
        <f>IF(G2081="","",VLOOKUP(G2081,ARANCEL!$B$5:$D$121,2,FALSE))</f>
        <v xml:space="preserve">CORONA PERIFERICA CON PERNO MUÑON COLADO </v>
      </c>
      <c r="I2081" s="121" t="s">
        <v>322</v>
      </c>
      <c r="J2081" s="119">
        <v>1</v>
      </c>
      <c r="K2081" s="122">
        <f>IF(G2081="","",VLOOKUP(G2081,ARANCEL!$B$5:$D$121,3,FALSE)*J2081)</f>
        <v>32612</v>
      </c>
      <c r="L2081" s="1229" t="s">
        <v>4612</v>
      </c>
      <c r="M2081" s="1229">
        <v>4500229931</v>
      </c>
      <c r="N2081" s="1229">
        <v>9226</v>
      </c>
      <c r="O2081" s="925"/>
    </row>
    <row r="2082" spans="1:15" s="926" customFormat="1" ht="18" customHeight="1" x14ac:dyDescent="0.25">
      <c r="A2082" s="816" t="s">
        <v>305</v>
      </c>
      <c r="B2082" s="823">
        <v>41984</v>
      </c>
      <c r="C2082" s="818" t="s">
        <v>8865</v>
      </c>
      <c r="D2082" s="816" t="s">
        <v>2193</v>
      </c>
      <c r="E2082" s="819">
        <v>10294420</v>
      </c>
      <c r="F2082" s="816">
        <v>29955044</v>
      </c>
      <c r="G2082" s="816">
        <v>2704005</v>
      </c>
      <c r="H2082" s="120" t="str">
        <f>IF(G2082="","",VLOOKUP(G2082,ARANCEL!$B$5:$D$121,2,FALSE))</f>
        <v>PROVISORIO</v>
      </c>
      <c r="I2082" s="121" t="s">
        <v>308</v>
      </c>
      <c r="J2082" s="119">
        <v>1</v>
      </c>
      <c r="K2082" s="122">
        <f>IF(G2082="","",VLOOKUP(G2082,ARANCEL!$B$5:$D$121,3,FALSE)*J2082)</f>
        <v>3250</v>
      </c>
      <c r="L2082" s="1349" t="s">
        <v>9431</v>
      </c>
      <c r="M2082" s="1349">
        <v>4500269103</v>
      </c>
      <c r="N2082" s="1349" t="s">
        <v>9457</v>
      </c>
      <c r="O2082" s="925"/>
    </row>
    <row r="2083" spans="1:15" s="926" customFormat="1" ht="18" customHeight="1" x14ac:dyDescent="0.25">
      <c r="A2083" s="816" t="s">
        <v>305</v>
      </c>
      <c r="B2083" s="817">
        <v>41999</v>
      </c>
      <c r="C2083" s="818" t="s">
        <v>8865</v>
      </c>
      <c r="D2083" s="816" t="s">
        <v>2193</v>
      </c>
      <c r="E2083" s="819">
        <v>10301652</v>
      </c>
      <c r="F2083" s="816">
        <v>29955044</v>
      </c>
      <c r="G2083" s="816">
        <v>2704003</v>
      </c>
      <c r="H2083" s="120" t="str">
        <f>IF(G2083="","",VLOOKUP(G2083,ARANCEL!$B$5:$D$121,2,FALSE))</f>
        <v xml:space="preserve">CORONA PERIFERICA CON PERNO MUÑON COLADO </v>
      </c>
      <c r="I2083" s="121" t="s">
        <v>308</v>
      </c>
      <c r="J2083" s="119">
        <v>1</v>
      </c>
      <c r="K2083" s="122">
        <f>IF(G2083="","",VLOOKUP(G2083,ARANCEL!$B$5:$D$121,3,FALSE)*J2083)</f>
        <v>32612</v>
      </c>
      <c r="L2083" s="1349" t="s">
        <v>9431</v>
      </c>
      <c r="M2083" s="1349">
        <v>4500269103</v>
      </c>
      <c r="N2083" s="1349" t="s">
        <v>9457</v>
      </c>
      <c r="O2083" s="925"/>
    </row>
    <row r="2084" spans="1:15" s="926" customFormat="1" ht="18" customHeight="1" x14ac:dyDescent="0.25">
      <c r="A2084" s="843" t="s">
        <v>305</v>
      </c>
      <c r="B2084" s="823">
        <v>41822</v>
      </c>
      <c r="C2084" s="818" t="s">
        <v>5441</v>
      </c>
      <c r="D2084" s="816" t="s">
        <v>1060</v>
      </c>
      <c r="E2084" s="819">
        <v>10218781</v>
      </c>
      <c r="F2084" s="816">
        <v>27222006</v>
      </c>
      <c r="G2084" s="816">
        <v>2708011</v>
      </c>
      <c r="H2084" s="120" t="str">
        <f>IF(G2084="","",VLOOKUP(G2084,ARANCEL!$B$5:$D$121,2,FALSE))</f>
        <v xml:space="preserve">MODELO DE ESTUDIO </v>
      </c>
      <c r="I2084" s="121" t="s">
        <v>306</v>
      </c>
      <c r="J2084" s="119">
        <v>1</v>
      </c>
      <c r="K2084" s="122">
        <f>IF(G2084="","",VLOOKUP(G2084,ARANCEL!$B$5:$D$121,3,FALSE)*J2084)</f>
        <v>1507</v>
      </c>
      <c r="L2084" s="1229" t="s">
        <v>5742</v>
      </c>
      <c r="M2084" s="1229">
        <v>4500241285</v>
      </c>
      <c r="N2084" s="1229" t="s">
        <v>5763</v>
      </c>
      <c r="O2084" s="925"/>
    </row>
    <row r="2085" spans="1:15" s="926" customFormat="1" ht="18" customHeight="1" x14ac:dyDescent="0.25">
      <c r="A2085" s="816" t="s">
        <v>305</v>
      </c>
      <c r="B2085" s="823">
        <v>41822</v>
      </c>
      <c r="C2085" s="818" t="s">
        <v>5441</v>
      </c>
      <c r="D2085" s="816" t="s">
        <v>1060</v>
      </c>
      <c r="E2085" s="819">
        <v>10218781</v>
      </c>
      <c r="F2085" s="816">
        <v>27222006</v>
      </c>
      <c r="G2085" s="816">
        <v>2707001</v>
      </c>
      <c r="H2085" s="120" t="str">
        <f>IF(G2085="","",VLOOKUP(G2085,ARANCEL!$B$5:$D$121,2,FALSE))</f>
        <v xml:space="preserve">PLANO DE RELAJACION </v>
      </c>
      <c r="I2085" s="121" t="s">
        <v>306</v>
      </c>
      <c r="J2085" s="119">
        <v>1</v>
      </c>
      <c r="K2085" s="122">
        <f>IF(G2085="","",VLOOKUP(G2085,ARANCEL!$B$5:$D$121,3,FALSE)*J2085)</f>
        <v>9221</v>
      </c>
      <c r="L2085" s="1229" t="s">
        <v>5742</v>
      </c>
      <c r="M2085" s="1229">
        <v>4500241285</v>
      </c>
      <c r="N2085" s="1229" t="s">
        <v>5763</v>
      </c>
      <c r="O2085" s="925"/>
    </row>
    <row r="2086" spans="1:15" s="926" customFormat="1" ht="18" customHeight="1" x14ac:dyDescent="0.25">
      <c r="A2086" s="843" t="s">
        <v>305</v>
      </c>
      <c r="B2086" s="823">
        <v>41820</v>
      </c>
      <c r="C2086" s="818" t="s">
        <v>5400</v>
      </c>
      <c r="D2086" s="816" t="s">
        <v>706</v>
      </c>
      <c r="E2086" s="819">
        <v>10217551</v>
      </c>
      <c r="F2086" s="816">
        <v>27177334</v>
      </c>
      <c r="G2086" s="816">
        <v>2708011</v>
      </c>
      <c r="H2086" s="120" t="str">
        <f>IF(G2086="","",VLOOKUP(G2086,ARANCEL!$B$5:$D$121,2,FALSE))</f>
        <v xml:space="preserve">MODELO DE ESTUDIO </v>
      </c>
      <c r="I2086" s="121" t="s">
        <v>306</v>
      </c>
      <c r="J2086" s="119">
        <v>1</v>
      </c>
      <c r="K2086" s="122">
        <f>IF(G2086="","",VLOOKUP(G2086,ARANCEL!$B$5:$D$121,3,FALSE)*J2086)</f>
        <v>1507</v>
      </c>
      <c r="L2086" s="1229" t="s">
        <v>5742</v>
      </c>
      <c r="M2086" s="1229">
        <v>4500239314</v>
      </c>
      <c r="N2086" s="1229" t="s">
        <v>5750</v>
      </c>
      <c r="O2086" s="925"/>
    </row>
    <row r="2087" spans="1:15" s="926" customFormat="1" ht="18" customHeight="1" x14ac:dyDescent="0.25">
      <c r="A2087" s="816" t="s">
        <v>305</v>
      </c>
      <c r="B2087" s="823">
        <v>41820</v>
      </c>
      <c r="C2087" s="818" t="s">
        <v>5400</v>
      </c>
      <c r="D2087" s="816" t="s">
        <v>706</v>
      </c>
      <c r="E2087" s="819">
        <v>10217551</v>
      </c>
      <c r="F2087" s="816">
        <v>27177334</v>
      </c>
      <c r="G2087" s="816">
        <v>2707001</v>
      </c>
      <c r="H2087" s="120" t="str">
        <f>IF(G2087="","",VLOOKUP(G2087,ARANCEL!$B$5:$D$121,2,FALSE))</f>
        <v xml:space="preserve">PLANO DE RELAJACION </v>
      </c>
      <c r="I2087" s="121" t="s">
        <v>306</v>
      </c>
      <c r="J2087" s="119">
        <v>1</v>
      </c>
      <c r="K2087" s="122">
        <f>IF(G2087="","",VLOOKUP(G2087,ARANCEL!$B$5:$D$121,3,FALSE)*J2087)</f>
        <v>9221</v>
      </c>
      <c r="L2087" s="1229" t="s">
        <v>5742</v>
      </c>
      <c r="M2087" s="1229">
        <v>4500239314</v>
      </c>
      <c r="N2087" s="1229" t="s">
        <v>5750</v>
      </c>
      <c r="O2087" s="925"/>
    </row>
    <row r="2088" spans="1:15" s="926" customFormat="1" ht="18" customHeight="1" x14ac:dyDescent="0.25">
      <c r="A2088" s="816" t="s">
        <v>305</v>
      </c>
      <c r="B2088" s="823">
        <v>41670</v>
      </c>
      <c r="C2088" s="818" t="s">
        <v>853</v>
      </c>
      <c r="D2088" s="816" t="s">
        <v>55</v>
      </c>
      <c r="E2088" s="819">
        <v>10171334</v>
      </c>
      <c r="F2088" s="816">
        <v>24658203</v>
      </c>
      <c r="G2088" s="816">
        <v>2705003</v>
      </c>
      <c r="H2088" s="120" t="str">
        <f>IF(G2088="","",VLOOKUP(G2088,ARANCEL!$B$5:$D$121,2,FALSE))</f>
        <v>INCRUSTACION ESTETICA (ART-GLASS O CERAMICA)</v>
      </c>
      <c r="I2088" s="121" t="s">
        <v>316</v>
      </c>
      <c r="J2088" s="119">
        <v>1</v>
      </c>
      <c r="K2088" s="122">
        <f>IF(G2088="","",VLOOKUP(G2088,ARANCEL!$B$5:$D$121,3,FALSE)*J2088)</f>
        <v>15676</v>
      </c>
      <c r="L2088" s="1229" t="s">
        <v>2842</v>
      </c>
      <c r="M2088" s="1229">
        <v>4500216198</v>
      </c>
      <c r="N2088" s="1229">
        <v>8386</v>
      </c>
      <c r="O2088" s="925"/>
    </row>
    <row r="2089" spans="1:15" s="926" customFormat="1" ht="18" customHeight="1" x14ac:dyDescent="0.25">
      <c r="A2089" s="816" t="s">
        <v>305</v>
      </c>
      <c r="B2089" s="823">
        <v>41717</v>
      </c>
      <c r="C2089" s="818" t="s">
        <v>3404</v>
      </c>
      <c r="D2089" s="816" t="s">
        <v>56</v>
      </c>
      <c r="E2089" s="819">
        <v>10181714</v>
      </c>
      <c r="F2089" s="816">
        <v>25487193</v>
      </c>
      <c r="G2089" s="816">
        <v>2704005</v>
      </c>
      <c r="H2089" s="120" t="str">
        <f>IF(G2089="","",VLOOKUP(G2089,ARANCEL!$B$5:$D$121,2,FALSE))</f>
        <v>PROVISORIO</v>
      </c>
      <c r="I2089" s="121" t="s">
        <v>317</v>
      </c>
      <c r="J2089" s="119">
        <v>1</v>
      </c>
      <c r="K2089" s="122">
        <f>IF(G2089="","",VLOOKUP(G2089,ARANCEL!$B$5:$D$121,3,FALSE)*J2089)</f>
        <v>3250</v>
      </c>
      <c r="L2089" s="1229" t="s">
        <v>3058</v>
      </c>
      <c r="M2089" s="1229">
        <v>4500225621</v>
      </c>
      <c r="N2089" s="1229">
        <v>8906</v>
      </c>
      <c r="O2089" s="925"/>
    </row>
    <row r="2090" spans="1:15" s="926" customFormat="1" ht="18" customHeight="1" x14ac:dyDescent="0.25">
      <c r="A2090" s="816" t="s">
        <v>305</v>
      </c>
      <c r="B2090" s="823">
        <v>41962</v>
      </c>
      <c r="C2090" s="818" t="s">
        <v>3404</v>
      </c>
      <c r="D2090" s="816" t="s">
        <v>56</v>
      </c>
      <c r="E2090" s="819">
        <v>10281501</v>
      </c>
      <c r="F2090" s="816">
        <v>25487193</v>
      </c>
      <c r="G2090" s="816">
        <v>2704003</v>
      </c>
      <c r="H2090" s="120" t="str">
        <f>IF(G2090="","",VLOOKUP(G2090,ARANCEL!$B$5:$D$121,2,FALSE))</f>
        <v xml:space="preserve">CORONA PERIFERICA CON PERNO MUÑON COLADO </v>
      </c>
      <c r="I2090" s="121" t="s">
        <v>317</v>
      </c>
      <c r="J2090" s="119">
        <v>1</v>
      </c>
      <c r="K2090" s="122">
        <f>IF(G2090="","",VLOOKUP(G2090,ARANCEL!$B$5:$D$121,3,FALSE)*J2090)</f>
        <v>32612</v>
      </c>
      <c r="L2090" s="1229" t="s">
        <v>8256</v>
      </c>
      <c r="M2090" s="1229">
        <v>4500264843</v>
      </c>
      <c r="N2090" s="1229" t="s">
        <v>8929</v>
      </c>
      <c r="O2090" s="925"/>
    </row>
    <row r="2091" spans="1:15" s="926" customFormat="1" ht="18" customHeight="1" x14ac:dyDescent="0.25">
      <c r="A2091" s="816" t="s">
        <v>305</v>
      </c>
      <c r="B2091" s="817">
        <v>42006</v>
      </c>
      <c r="C2091" s="818" t="s">
        <v>9198</v>
      </c>
      <c r="D2091" s="816" t="s">
        <v>1060</v>
      </c>
      <c r="E2091" s="819">
        <v>10303370</v>
      </c>
      <c r="F2091" s="816">
        <v>30316018</v>
      </c>
      <c r="G2091" s="816">
        <v>2708011</v>
      </c>
      <c r="H2091" s="120" t="str">
        <f>IF(G2091="","",VLOOKUP(G2091,ARANCEL!$B$5:$D$121,2,FALSE))</f>
        <v xml:space="preserve">MODELO DE ESTUDIO </v>
      </c>
      <c r="I2091" s="121" t="s">
        <v>306</v>
      </c>
      <c r="J2091" s="119">
        <v>1</v>
      </c>
      <c r="K2091" s="122">
        <f>IF(G2091="","",VLOOKUP(G2091,ARANCEL!$B$5:$D$121,3,FALSE)*J2091)</f>
        <v>1507</v>
      </c>
      <c r="L2091" s="1349" t="s">
        <v>9431</v>
      </c>
      <c r="M2091" s="1349">
        <v>4500269103</v>
      </c>
      <c r="N2091" s="1349" t="s">
        <v>9457</v>
      </c>
      <c r="O2091" s="925"/>
    </row>
    <row r="2092" spans="1:15" s="926" customFormat="1" ht="18" customHeight="1" x14ac:dyDescent="0.25">
      <c r="A2092" s="816" t="s">
        <v>305</v>
      </c>
      <c r="B2092" s="817">
        <v>42006</v>
      </c>
      <c r="C2092" s="818" t="s">
        <v>9198</v>
      </c>
      <c r="D2092" s="816" t="s">
        <v>1060</v>
      </c>
      <c r="E2092" s="819">
        <v>10303370</v>
      </c>
      <c r="F2092" s="816">
        <v>30316018</v>
      </c>
      <c r="G2092" s="816">
        <v>2707001</v>
      </c>
      <c r="H2092" s="120" t="str">
        <f>IF(G2092="","",VLOOKUP(G2092,ARANCEL!$B$5:$D$121,2,FALSE))</f>
        <v xml:space="preserve">PLANO DE RELAJACION </v>
      </c>
      <c r="I2092" s="121" t="s">
        <v>306</v>
      </c>
      <c r="J2092" s="119">
        <v>1</v>
      </c>
      <c r="K2092" s="122">
        <f>IF(G2092="","",VLOOKUP(G2092,ARANCEL!$B$5:$D$121,3,FALSE)*J2092)</f>
        <v>9221</v>
      </c>
      <c r="L2092" s="1349" t="s">
        <v>9431</v>
      </c>
      <c r="M2092" s="1349">
        <v>4500269103</v>
      </c>
      <c r="N2092" s="1349" t="s">
        <v>9457</v>
      </c>
      <c r="O2092" s="925"/>
    </row>
    <row r="2093" spans="1:15" s="926" customFormat="1" ht="18" customHeight="1" x14ac:dyDescent="0.25">
      <c r="A2093" s="816" t="s">
        <v>305</v>
      </c>
      <c r="B2093" s="823">
        <v>41702</v>
      </c>
      <c r="C2093" s="818" t="s">
        <v>3072</v>
      </c>
      <c r="D2093" s="816" t="s">
        <v>706</v>
      </c>
      <c r="E2093" s="819">
        <v>10177984</v>
      </c>
      <c r="F2093" s="816">
        <v>25232997</v>
      </c>
      <c r="G2093" s="816">
        <v>2707001</v>
      </c>
      <c r="H2093" s="120" t="str">
        <f>IF(G2093="","",VLOOKUP(G2093,ARANCEL!$B$5:$D$121,2,FALSE))</f>
        <v xml:space="preserve">PLANO DE RELAJACION </v>
      </c>
      <c r="I2093" s="121" t="s">
        <v>306</v>
      </c>
      <c r="J2093" s="119">
        <v>1</v>
      </c>
      <c r="K2093" s="122">
        <f>IF(G2093="","",VLOOKUP(G2093,ARANCEL!$B$5:$D$121,3,FALSE)*J2093)</f>
        <v>9221</v>
      </c>
      <c r="L2093" s="1229" t="s">
        <v>3438</v>
      </c>
      <c r="M2093" s="1229">
        <v>4500220767</v>
      </c>
      <c r="N2093" s="1229">
        <v>8610</v>
      </c>
      <c r="O2093" s="925"/>
    </row>
    <row r="2094" spans="1:15" s="926" customFormat="1" ht="18" customHeight="1" x14ac:dyDescent="0.25">
      <c r="A2094" s="843" t="s">
        <v>305</v>
      </c>
      <c r="B2094" s="823">
        <v>41702</v>
      </c>
      <c r="C2094" s="818" t="s">
        <v>3072</v>
      </c>
      <c r="D2094" s="816" t="s">
        <v>706</v>
      </c>
      <c r="E2094" s="819">
        <v>10177984</v>
      </c>
      <c r="F2094" s="816">
        <v>25232997</v>
      </c>
      <c r="G2094" s="816">
        <v>2708011</v>
      </c>
      <c r="H2094" s="120" t="str">
        <f>IF(G2094="","",VLOOKUP(G2094,ARANCEL!$B$5:$D$121,2,FALSE))</f>
        <v xml:space="preserve">MODELO DE ESTUDIO </v>
      </c>
      <c r="I2094" s="121"/>
      <c r="J2094" s="119">
        <v>1</v>
      </c>
      <c r="K2094" s="122">
        <f>IF(G2094="","",VLOOKUP(G2094,ARANCEL!$B$5:$D$121,3,FALSE)*J2094)</f>
        <v>1507</v>
      </c>
      <c r="L2094" s="1229" t="s">
        <v>3438</v>
      </c>
      <c r="M2094" s="1229">
        <v>4500220767</v>
      </c>
      <c r="N2094" s="1229">
        <v>8610</v>
      </c>
      <c r="O2094" s="925"/>
    </row>
    <row r="2095" spans="1:15" s="887" customFormat="1" ht="18" customHeight="1" x14ac:dyDescent="0.25">
      <c r="A2095" s="816" t="s">
        <v>305</v>
      </c>
      <c r="B2095" s="159">
        <v>41988</v>
      </c>
      <c r="C2095" s="118" t="s">
        <v>8830</v>
      </c>
      <c r="D2095" s="119" t="s">
        <v>995</v>
      </c>
      <c r="E2095" s="162">
        <v>10293584</v>
      </c>
      <c r="F2095" s="119">
        <v>29823379</v>
      </c>
      <c r="G2095" s="119">
        <v>2705003</v>
      </c>
      <c r="H2095" s="120" t="str">
        <f>IF(G2095="","",VLOOKUP(G2095,ARANCEL!$B$5:$D$121,2,FALSE))</f>
        <v>INCRUSTACION ESTETICA (ART-GLASS O CERAMICA)</v>
      </c>
      <c r="I2095" s="121" t="s">
        <v>312</v>
      </c>
      <c r="J2095" s="119">
        <v>1</v>
      </c>
      <c r="K2095" s="122">
        <f>IF(G2095="","",VLOOKUP(G2095,ARANCEL!$B$5:$D$121,3,FALSE)*J2095)</f>
        <v>15676</v>
      </c>
      <c r="L2095" s="1349" t="s">
        <v>9431</v>
      </c>
      <c r="M2095" s="1349">
        <v>4500269103</v>
      </c>
      <c r="N2095" s="1349" t="s">
        <v>9457</v>
      </c>
      <c r="O2095" s="886"/>
    </row>
    <row r="2096" spans="1:15" s="870" customFormat="1" ht="15.75" customHeight="1" x14ac:dyDescent="0.25">
      <c r="A2096" s="816" t="s">
        <v>305</v>
      </c>
      <c r="B2096" s="823">
        <v>41971</v>
      </c>
      <c r="C2096" s="818" t="s">
        <v>989</v>
      </c>
      <c r="D2096" s="816" t="s">
        <v>52</v>
      </c>
      <c r="E2096" s="819">
        <v>10287010</v>
      </c>
      <c r="F2096" s="816">
        <v>28608995</v>
      </c>
      <c r="G2096" s="816">
        <v>2705003</v>
      </c>
      <c r="H2096" s="120" t="str">
        <f>IF(G2096="","",VLOOKUP(G2096,ARANCEL!$B$5:$D$121,2,FALSE))</f>
        <v>INCRUSTACION ESTETICA (ART-GLASS O CERAMICA)</v>
      </c>
      <c r="I2096" s="121" t="s">
        <v>322</v>
      </c>
      <c r="J2096" s="119">
        <v>1</v>
      </c>
      <c r="K2096" s="122">
        <f>IF(G2096="","",VLOOKUP(G2096,ARANCEL!$B$5:$D$121,3,FALSE)*J2096)</f>
        <v>15676</v>
      </c>
      <c r="L2096" s="1229" t="s">
        <v>8256</v>
      </c>
      <c r="M2096" s="1229">
        <v>4500264843</v>
      </c>
      <c r="N2096" s="1229" t="s">
        <v>8929</v>
      </c>
      <c r="O2096" s="869"/>
    </row>
    <row r="2097" spans="1:15" s="930" customFormat="1" ht="18" customHeight="1" x14ac:dyDescent="0.25">
      <c r="A2097" s="816" t="s">
        <v>305</v>
      </c>
      <c r="B2097" s="823">
        <v>41911</v>
      </c>
      <c r="C2097" s="818" t="s">
        <v>7270</v>
      </c>
      <c r="D2097" s="816" t="s">
        <v>51</v>
      </c>
      <c r="E2097" s="819">
        <v>10258225</v>
      </c>
      <c r="F2097" s="816">
        <v>25796000</v>
      </c>
      <c r="G2097" s="816">
        <v>2702048</v>
      </c>
      <c r="H2097" s="120" t="str">
        <f>IF(G2097="","",VLOOKUP(G2097,ARANCEL!$B$5:$D$121,2,FALSE))</f>
        <v xml:space="preserve">SERVICIO LAB. IMPLANTE CORONA CEMENTADA/ATORNILLADA </v>
      </c>
      <c r="I2097" s="121" t="s">
        <v>309</v>
      </c>
      <c r="J2097" s="119">
        <v>1</v>
      </c>
      <c r="K2097" s="122">
        <f>IF(G2097="","",VLOOKUP(G2097,ARANCEL!$B$5:$D$121,3,FALSE)*J2097)</f>
        <v>43857</v>
      </c>
      <c r="L2097" s="1229" t="s">
        <v>7548</v>
      </c>
      <c r="M2097" s="1229">
        <v>4500255196</v>
      </c>
      <c r="N2097" s="1229" t="s">
        <v>7565</v>
      </c>
      <c r="O2097" s="929"/>
    </row>
    <row r="2098" spans="1:15" s="930" customFormat="1" ht="18" customHeight="1" x14ac:dyDescent="0.25">
      <c r="A2098" s="816" t="s">
        <v>305</v>
      </c>
      <c r="B2098" s="823">
        <v>41918</v>
      </c>
      <c r="C2098" s="818" t="s">
        <v>7270</v>
      </c>
      <c r="D2098" s="816" t="s">
        <v>51</v>
      </c>
      <c r="E2098" s="819">
        <v>10259529</v>
      </c>
      <c r="F2098" s="816">
        <v>25796000</v>
      </c>
      <c r="G2098" s="816">
        <v>2702048</v>
      </c>
      <c r="H2098" s="120" t="str">
        <f>IF(G2098="","",VLOOKUP(G2098,ARANCEL!$B$5:$D$121,2,FALSE))</f>
        <v xml:space="preserve">SERVICIO LAB. IMPLANTE CORONA CEMENTADA/ATORNILLADA </v>
      </c>
      <c r="I2098" s="121" t="s">
        <v>309</v>
      </c>
      <c r="J2098" s="119">
        <v>1</v>
      </c>
      <c r="K2098" s="122">
        <f>IF(G2098="","",VLOOKUP(G2098,ARANCEL!$B$5:$D$121,3,FALSE)*J2098)</f>
        <v>43857</v>
      </c>
      <c r="L2098" s="1229" t="s">
        <v>7548</v>
      </c>
      <c r="M2098" s="1229">
        <v>4500255815</v>
      </c>
      <c r="N2098" s="1229">
        <v>10271</v>
      </c>
      <c r="O2098" s="929"/>
    </row>
    <row r="2099" spans="1:15" s="930" customFormat="1" ht="18" customHeight="1" x14ac:dyDescent="0.25">
      <c r="A2099" s="816" t="s">
        <v>305</v>
      </c>
      <c r="B2099" s="823">
        <v>41876</v>
      </c>
      <c r="C2099" s="818" t="s">
        <v>6660</v>
      </c>
      <c r="D2099" s="816" t="s">
        <v>52</v>
      </c>
      <c r="E2099" s="819">
        <v>10247847</v>
      </c>
      <c r="F2099" s="816">
        <v>28062518</v>
      </c>
      <c r="G2099" s="816">
        <v>2704005</v>
      </c>
      <c r="H2099" s="120" t="str">
        <f>IF(G2099="","",VLOOKUP(G2099,ARANCEL!$B$5:$D$121,2,FALSE))</f>
        <v>PROVISORIO</v>
      </c>
      <c r="I2099" s="121" t="s">
        <v>340</v>
      </c>
      <c r="J2099" s="119">
        <v>1</v>
      </c>
      <c r="K2099" s="122">
        <f>IF(G2099="","",VLOOKUP(G2099,ARANCEL!$B$5:$D$121,3,FALSE)*J2099)</f>
        <v>3250</v>
      </c>
      <c r="L2099" s="1229" t="s">
        <v>6905</v>
      </c>
      <c r="M2099" s="1229">
        <v>4500249664</v>
      </c>
      <c r="N2099" s="1229" t="s">
        <v>7114</v>
      </c>
      <c r="O2099" s="929"/>
    </row>
    <row r="2100" spans="1:15" s="930" customFormat="1" ht="18" customHeight="1" x14ac:dyDescent="0.25">
      <c r="A2100" s="816" t="s">
        <v>305</v>
      </c>
      <c r="B2100" s="823">
        <v>41883</v>
      </c>
      <c r="C2100" s="818" t="s">
        <v>6660</v>
      </c>
      <c r="D2100" s="816" t="s">
        <v>52</v>
      </c>
      <c r="E2100" s="819">
        <v>10249725</v>
      </c>
      <c r="F2100" s="816">
        <v>28062518</v>
      </c>
      <c r="G2100" s="816">
        <v>2704003</v>
      </c>
      <c r="H2100" s="120" t="str">
        <f>IF(G2100="","",VLOOKUP(G2100,ARANCEL!$B$5:$D$121,2,FALSE))</f>
        <v xml:space="preserve">CORONA PERIFERICA CON PERNO MUÑON COLADO </v>
      </c>
      <c r="I2100" s="121" t="s">
        <v>340</v>
      </c>
      <c r="J2100" s="119">
        <v>1</v>
      </c>
      <c r="K2100" s="122">
        <f>IF(G2100="","",VLOOKUP(G2100,ARANCEL!$B$5:$D$121,3,FALSE)*J2100)</f>
        <v>32612</v>
      </c>
      <c r="L2100" s="1229" t="s">
        <v>6905</v>
      </c>
      <c r="M2100" s="1229">
        <v>4500251067</v>
      </c>
      <c r="N2100" s="1229" t="s">
        <v>7145</v>
      </c>
      <c r="O2100" s="929"/>
    </row>
    <row r="2101" spans="1:15" s="937" customFormat="1" ht="18" customHeight="1" x14ac:dyDescent="0.25">
      <c r="A2101" s="816" t="s">
        <v>305</v>
      </c>
      <c r="B2101" s="823">
        <v>41824</v>
      </c>
      <c r="C2101" s="818" t="s">
        <v>1193</v>
      </c>
      <c r="D2101" s="816" t="s">
        <v>57</v>
      </c>
      <c r="E2101" s="819">
        <v>10221934</v>
      </c>
      <c r="F2101" s="816">
        <v>26775498</v>
      </c>
      <c r="G2101" s="816">
        <v>2704005</v>
      </c>
      <c r="H2101" s="120" t="str">
        <f>IF(G2101="","",VLOOKUP(G2101,ARANCEL!$B$5:$D$121,2,FALSE))</f>
        <v>PROVISORIO</v>
      </c>
      <c r="I2101" s="121" t="s">
        <v>324</v>
      </c>
      <c r="J2101" s="119">
        <v>1</v>
      </c>
      <c r="K2101" s="122">
        <f>IF(G2101="","",VLOOKUP(G2101,ARANCEL!$B$5:$D$121,3,FALSE)*J2101)</f>
        <v>3250</v>
      </c>
      <c r="L2101" s="1229" t="s">
        <v>6017</v>
      </c>
      <c r="M2101" s="1229">
        <v>4500243244</v>
      </c>
      <c r="N2101" s="1229">
        <v>9785</v>
      </c>
      <c r="O2101" s="936"/>
    </row>
    <row r="2102" spans="1:15" s="937" customFormat="1" ht="18" customHeight="1" x14ac:dyDescent="0.25">
      <c r="A2102" s="824" t="s">
        <v>305</v>
      </c>
      <c r="B2102" s="823">
        <v>41852</v>
      </c>
      <c r="C2102" s="818" t="s">
        <v>1193</v>
      </c>
      <c r="D2102" s="816" t="s">
        <v>57</v>
      </c>
      <c r="E2102" s="819">
        <v>10236216</v>
      </c>
      <c r="F2102" s="816">
        <v>26775498</v>
      </c>
      <c r="G2102" s="816">
        <v>2704006</v>
      </c>
      <c r="H2102" s="120" t="str">
        <f>IF(G2102="","",VLOOKUP(G2102,ARANCEL!$B$5:$D$121,2,FALSE))</f>
        <v xml:space="preserve">CERAMICA ALUMINOSA ANTERIOR O POSTERIOR </v>
      </c>
      <c r="I2102" s="121" t="s">
        <v>324</v>
      </c>
      <c r="J2102" s="119">
        <v>1</v>
      </c>
      <c r="K2102" s="122">
        <f>IF(G2102="","",VLOOKUP(G2102,ARANCEL!$B$5:$D$121,3,FALSE)*J2102)</f>
        <v>31487</v>
      </c>
      <c r="L2102" s="1229" t="s">
        <v>6905</v>
      </c>
      <c r="M2102" s="1229">
        <v>4500249664</v>
      </c>
      <c r="N2102" s="1229" t="s">
        <v>7114</v>
      </c>
      <c r="O2102" s="936"/>
    </row>
    <row r="2103" spans="1:15" s="937" customFormat="1" ht="18" customHeight="1" x14ac:dyDescent="0.25">
      <c r="A2103" s="816" t="s">
        <v>305</v>
      </c>
      <c r="B2103" s="823">
        <v>41906</v>
      </c>
      <c r="C2103" s="818" t="s">
        <v>1193</v>
      </c>
      <c r="D2103" s="816" t="s">
        <v>52</v>
      </c>
      <c r="E2103" s="819">
        <v>10256777</v>
      </c>
      <c r="F2103" s="816">
        <v>28330195</v>
      </c>
      <c r="G2103" s="816">
        <v>2705003</v>
      </c>
      <c r="H2103" s="120" t="str">
        <f>IF(G2103="","",VLOOKUP(G2103,ARANCEL!$B$5:$D$121,2,FALSE))</f>
        <v>INCRUSTACION ESTETICA (ART-GLASS O CERAMICA)</v>
      </c>
      <c r="I2103" s="121" t="s">
        <v>324</v>
      </c>
      <c r="J2103" s="119">
        <v>1</v>
      </c>
      <c r="K2103" s="122">
        <f>IF(G2103="","",VLOOKUP(G2103,ARANCEL!$B$5:$D$121,3,FALSE)*J2103)</f>
        <v>15676</v>
      </c>
      <c r="L2103" s="1229" t="s">
        <v>7548</v>
      </c>
      <c r="M2103" s="1229">
        <v>4500254511</v>
      </c>
      <c r="N2103" s="1229" t="s">
        <v>7555</v>
      </c>
      <c r="O2103" s="936"/>
    </row>
    <row r="2104" spans="1:15" s="937" customFormat="1" ht="18" customHeight="1" x14ac:dyDescent="0.25">
      <c r="A2104" s="816" t="s">
        <v>305</v>
      </c>
      <c r="B2104" s="823">
        <v>41745</v>
      </c>
      <c r="C2104" s="818" t="s">
        <v>4020</v>
      </c>
      <c r="D2104" s="816" t="s">
        <v>52</v>
      </c>
      <c r="E2104" s="819">
        <v>10189102</v>
      </c>
      <c r="F2104" s="816">
        <v>25861441</v>
      </c>
      <c r="G2104" s="816">
        <v>2705003</v>
      </c>
      <c r="H2104" s="120" t="str">
        <f>IF(G2104="","",VLOOKUP(G2104,ARANCEL!$B$5:$D$121,2,FALSE))</f>
        <v>INCRUSTACION ESTETICA (ART-GLASS O CERAMICA)</v>
      </c>
      <c r="I2104" s="121" t="s">
        <v>312</v>
      </c>
      <c r="J2104" s="119">
        <v>1</v>
      </c>
      <c r="K2104" s="122">
        <f>IF(G2104="","",VLOOKUP(G2104,ARANCEL!$B$5:$D$121,3,FALSE)*J2104)</f>
        <v>15676</v>
      </c>
      <c r="L2104" s="1229" t="s">
        <v>4612</v>
      </c>
      <c r="M2104" s="1229">
        <v>4500229951</v>
      </c>
      <c r="N2104" s="1229">
        <v>9174</v>
      </c>
      <c r="O2104" s="936"/>
    </row>
    <row r="2105" spans="1:15" s="937" customFormat="1" ht="18" customHeight="1" x14ac:dyDescent="0.25">
      <c r="A2105" s="816" t="s">
        <v>305</v>
      </c>
      <c r="B2105" s="823">
        <v>41695</v>
      </c>
      <c r="C2105" s="818" t="s">
        <v>2952</v>
      </c>
      <c r="D2105" s="816" t="s">
        <v>56</v>
      </c>
      <c r="E2105" s="819">
        <v>10176346</v>
      </c>
      <c r="F2105" s="816">
        <v>23751633</v>
      </c>
      <c r="G2105" s="816">
        <v>2705003</v>
      </c>
      <c r="H2105" s="120" t="str">
        <f>IF(G2105="","",VLOOKUP(G2105,ARANCEL!$B$5:$D$121,2,FALSE))</f>
        <v>INCRUSTACION ESTETICA (ART-GLASS O CERAMICA)</v>
      </c>
      <c r="I2105" s="121" t="s">
        <v>312</v>
      </c>
      <c r="J2105" s="119">
        <v>1</v>
      </c>
      <c r="K2105" s="122">
        <f>IF(G2105="","",VLOOKUP(G2105,ARANCEL!$B$5:$D$121,3,FALSE)*J2105)</f>
        <v>15676</v>
      </c>
      <c r="L2105" s="1229" t="s">
        <v>3438</v>
      </c>
      <c r="M2105" s="1229">
        <v>4500220764</v>
      </c>
      <c r="N2105" s="1229">
        <v>8608</v>
      </c>
      <c r="O2105" s="936"/>
    </row>
    <row r="2106" spans="1:15" s="937" customFormat="1" ht="18" customHeight="1" x14ac:dyDescent="0.25">
      <c r="A2106" s="816" t="s">
        <v>305</v>
      </c>
      <c r="B2106" s="817">
        <v>41976</v>
      </c>
      <c r="C2106" s="818" t="s">
        <v>8784</v>
      </c>
      <c r="D2106" s="816" t="s">
        <v>1431</v>
      </c>
      <c r="E2106" s="819">
        <v>10290918</v>
      </c>
      <c r="F2106" s="816">
        <v>29582102</v>
      </c>
      <c r="G2106" s="816">
        <v>2704005</v>
      </c>
      <c r="H2106" s="120" t="str">
        <f>IF(G2106="","",VLOOKUP(G2106,ARANCEL!$B$5:$D$121,2,FALSE))</f>
        <v>PROVISORIO</v>
      </c>
      <c r="I2106" s="121" t="s">
        <v>317</v>
      </c>
      <c r="J2106" s="119">
        <v>1</v>
      </c>
      <c r="K2106" s="122">
        <f>IF(G2106="","",VLOOKUP(G2106,ARANCEL!$B$5:$D$121,3,FALSE)*J2106)</f>
        <v>3250</v>
      </c>
      <c r="L2106" s="1349" t="s">
        <v>9431</v>
      </c>
      <c r="M2106" s="1349">
        <v>4500269103</v>
      </c>
      <c r="N2106" s="1349" t="s">
        <v>9457</v>
      </c>
      <c r="O2106" s="936"/>
    </row>
    <row r="2107" spans="1:15" s="937" customFormat="1" ht="18" customHeight="1" x14ac:dyDescent="0.25">
      <c r="A2107" s="816" t="s">
        <v>305</v>
      </c>
      <c r="B2107" s="823">
        <v>41845</v>
      </c>
      <c r="C2107" s="818" t="s">
        <v>6035</v>
      </c>
      <c r="D2107" s="816" t="s">
        <v>65</v>
      </c>
      <c r="E2107" s="819">
        <v>10232860</v>
      </c>
      <c r="F2107" s="816">
        <v>27093862</v>
      </c>
      <c r="G2107" s="816">
        <v>2708011</v>
      </c>
      <c r="H2107" s="120" t="str">
        <f>IF(G2107="","",VLOOKUP(G2107,ARANCEL!$B$5:$D$121,2,FALSE))</f>
        <v xml:space="preserve">MODELO DE ESTUDIO </v>
      </c>
      <c r="I2107" s="121" t="s">
        <v>347</v>
      </c>
      <c r="J2107" s="119">
        <v>2</v>
      </c>
      <c r="K2107" s="122">
        <f>IF(G2107="","",VLOOKUP(G2107,ARANCEL!$B$5:$D$121,3,FALSE)*J2107)</f>
        <v>3014</v>
      </c>
      <c r="L2107" s="1229" t="s">
        <v>6017</v>
      </c>
      <c r="M2107" s="1229">
        <v>4500245416</v>
      </c>
      <c r="N2107" s="1229">
        <v>9805</v>
      </c>
      <c r="O2107" s="936"/>
    </row>
    <row r="2108" spans="1:15" s="937" customFormat="1" ht="18" customHeight="1" x14ac:dyDescent="0.25">
      <c r="A2108" s="816" t="s">
        <v>305</v>
      </c>
      <c r="B2108" s="823">
        <v>41969</v>
      </c>
      <c r="C2108" s="818" t="s">
        <v>8567</v>
      </c>
      <c r="D2108" s="816" t="s">
        <v>2193</v>
      </c>
      <c r="E2108" s="819">
        <v>10287576</v>
      </c>
      <c r="F2108" s="816">
        <v>29353801</v>
      </c>
      <c r="G2108" s="816">
        <v>2704005</v>
      </c>
      <c r="H2108" s="120" t="str">
        <f>IF(G2108="","",VLOOKUP(G2108,ARANCEL!$B$5:$D$121,2,FALSE))</f>
        <v>PROVISORIO</v>
      </c>
      <c r="I2108" s="121" t="s">
        <v>322</v>
      </c>
      <c r="J2108" s="119">
        <v>1</v>
      </c>
      <c r="K2108" s="122">
        <f>IF(G2108="","",VLOOKUP(G2108,ARANCEL!$B$5:$D$121,3,FALSE)*J2108)</f>
        <v>3250</v>
      </c>
      <c r="L2108" s="1229" t="s">
        <v>8256</v>
      </c>
      <c r="M2108" s="1229">
        <v>4500264843</v>
      </c>
      <c r="N2108" s="1229" t="s">
        <v>8929</v>
      </c>
      <c r="O2108" s="936"/>
    </row>
    <row r="2109" spans="1:15" s="937" customFormat="1" ht="18" customHeight="1" x14ac:dyDescent="0.25">
      <c r="A2109" s="816" t="s">
        <v>606</v>
      </c>
      <c r="B2109" s="817">
        <v>42020</v>
      </c>
      <c r="C2109" s="818" t="s">
        <v>8567</v>
      </c>
      <c r="D2109" s="816" t="s">
        <v>2193</v>
      </c>
      <c r="E2109" s="819">
        <v>10309188</v>
      </c>
      <c r="F2109" s="816">
        <v>29353801</v>
      </c>
      <c r="G2109" s="816">
        <v>2704003</v>
      </c>
      <c r="H2109" s="120" t="str">
        <f>IF(G2109="","",VLOOKUP(G2109,ARANCEL!$B$5:$D$121,2,FALSE))</f>
        <v xml:space="preserve">CORONA PERIFERICA CON PERNO MUÑON COLADO </v>
      </c>
      <c r="I2109" s="121" t="s">
        <v>322</v>
      </c>
      <c r="J2109" s="119">
        <v>1</v>
      </c>
      <c r="K2109" s="122">
        <f>IF(G2109="","",VLOOKUP(G2109,ARANCEL!$B$5:$D$121,3,FALSE)*J2109)</f>
        <v>32612</v>
      </c>
      <c r="L2109" s="1235" t="str">
        <f>IF(E2109="","","IMPAGO")</f>
        <v>IMPAGO</v>
      </c>
      <c r="M2109" s="1235" t="str">
        <f>IF(L2109="IMPAGO","SIN O.C.","")</f>
        <v>SIN O.C.</v>
      </c>
      <c r="N2109" s="1235" t="str">
        <f>IF(L2109="IMPAGO","SIN FACT.","")</f>
        <v>SIN FACT.</v>
      </c>
      <c r="O2109" s="936"/>
    </row>
    <row r="2110" spans="1:15" s="924" customFormat="1" x14ac:dyDescent="0.25">
      <c r="A2110" s="843" t="s">
        <v>305</v>
      </c>
      <c r="B2110" s="823">
        <v>41660</v>
      </c>
      <c r="C2110" s="818" t="s">
        <v>707</v>
      </c>
      <c r="D2110" s="816" t="s">
        <v>706</v>
      </c>
      <c r="E2110" s="819">
        <v>10170360</v>
      </c>
      <c r="F2110" s="816">
        <v>24718146</v>
      </c>
      <c r="G2110" s="816">
        <v>2708011</v>
      </c>
      <c r="H2110" s="820" t="str">
        <f>IF(G2110="","",VLOOKUP(G2110,ARANCEL!$B$5:$D$121,2,FALSE))</f>
        <v xml:space="preserve">MODELO DE ESTUDIO </v>
      </c>
      <c r="I2110" s="821"/>
      <c r="J2110" s="816">
        <v>1</v>
      </c>
      <c r="K2110" s="822">
        <f>IF(G2110="","",VLOOKUP(G2110,ARANCEL!$B$5:$D$121,3,FALSE)*J2110)</f>
        <v>1507</v>
      </c>
      <c r="L2110" s="1210" t="s">
        <v>2842</v>
      </c>
      <c r="M2110" s="1210">
        <v>4500216189</v>
      </c>
      <c r="N2110" s="1210">
        <v>8384</v>
      </c>
    </row>
    <row r="2111" spans="1:15" s="924" customFormat="1" x14ac:dyDescent="0.25">
      <c r="A2111" s="816" t="s">
        <v>305</v>
      </c>
      <c r="B2111" s="823">
        <v>41660</v>
      </c>
      <c r="C2111" s="818" t="s">
        <v>707</v>
      </c>
      <c r="D2111" s="816" t="s">
        <v>706</v>
      </c>
      <c r="E2111" s="819">
        <v>10170360</v>
      </c>
      <c r="F2111" s="816">
        <v>24718146</v>
      </c>
      <c r="G2111" s="816">
        <v>2707001</v>
      </c>
      <c r="H2111" s="820" t="str">
        <f>IF(G2111="","",VLOOKUP(G2111,ARANCEL!$B$5:$D$121,2,FALSE))</f>
        <v xml:space="preserve">PLANO DE RELAJACION </v>
      </c>
      <c r="I2111" s="821" t="s">
        <v>306</v>
      </c>
      <c r="J2111" s="816">
        <v>1</v>
      </c>
      <c r="K2111" s="822">
        <f>IF(G2111="","",VLOOKUP(G2111,ARANCEL!$B$5:$D$121,3,FALSE)*J2111)</f>
        <v>9221</v>
      </c>
      <c r="L2111" s="1210" t="s">
        <v>2842</v>
      </c>
      <c r="M2111" s="1210">
        <v>4500216189</v>
      </c>
      <c r="N2111" s="1210">
        <v>8384</v>
      </c>
    </row>
    <row r="2112" spans="1:15" s="937" customFormat="1" ht="18" customHeight="1" x14ac:dyDescent="0.25">
      <c r="A2112" s="816" t="s">
        <v>305</v>
      </c>
      <c r="B2112" s="823">
        <v>41773</v>
      </c>
      <c r="C2112" s="818" t="s">
        <v>4467</v>
      </c>
      <c r="D2112" s="816" t="s">
        <v>60</v>
      </c>
      <c r="E2112" s="819">
        <v>10196668</v>
      </c>
      <c r="F2112" s="816">
        <v>24196135</v>
      </c>
      <c r="G2112" s="816">
        <v>2704003</v>
      </c>
      <c r="H2112" s="120" t="str">
        <f>IF(G2112="","",VLOOKUP(G2112,ARANCEL!$B$5:$D$121,2,FALSE))</f>
        <v xml:space="preserve">CORONA PERIFERICA CON PERNO MUÑON COLADO </v>
      </c>
      <c r="I2112" s="121" t="s">
        <v>312</v>
      </c>
      <c r="J2112" s="119">
        <v>1</v>
      </c>
      <c r="K2112" s="122">
        <f>IF(G2112="","",VLOOKUP(G2112,ARANCEL!$B$5:$D$121,3,FALSE)*J2112)</f>
        <v>32612</v>
      </c>
      <c r="L2112" s="1229" t="s">
        <v>5292</v>
      </c>
      <c r="M2112" s="1229">
        <v>4500235340</v>
      </c>
      <c r="N2112" s="1229">
        <v>9394</v>
      </c>
      <c r="O2112" s="936"/>
    </row>
    <row r="2113" spans="1:15" s="937" customFormat="1" ht="18" customHeight="1" x14ac:dyDescent="0.25">
      <c r="A2113" s="824" t="s">
        <v>305</v>
      </c>
      <c r="B2113" s="823">
        <v>41785</v>
      </c>
      <c r="C2113" s="818" t="s">
        <v>4467</v>
      </c>
      <c r="D2113" s="816" t="s">
        <v>60</v>
      </c>
      <c r="E2113" s="819">
        <v>10202328</v>
      </c>
      <c r="F2113" s="816">
        <v>24196135</v>
      </c>
      <c r="G2113" s="816">
        <v>2704005</v>
      </c>
      <c r="H2113" s="120" t="str">
        <f>IF(G2113="","",VLOOKUP(G2113,ARANCEL!$B$5:$D$121,2,FALSE))</f>
        <v>PROVISORIO</v>
      </c>
      <c r="I2113" s="121" t="s">
        <v>312</v>
      </c>
      <c r="J2113" s="119">
        <v>1</v>
      </c>
      <c r="K2113" s="122">
        <f>IF(G2113="","",VLOOKUP(G2113,ARANCEL!$B$5:$D$121,3,FALSE)*J2113)</f>
        <v>3250</v>
      </c>
      <c r="L2113" s="1229" t="s">
        <v>5292</v>
      </c>
      <c r="M2113" s="1229">
        <v>4500235321</v>
      </c>
      <c r="N2113" s="1229">
        <v>9404</v>
      </c>
      <c r="O2113" s="936"/>
    </row>
    <row r="2114" spans="1:15" s="937" customFormat="1" ht="18" customHeight="1" x14ac:dyDescent="0.25">
      <c r="A2114" s="816" t="s">
        <v>305</v>
      </c>
      <c r="B2114" s="823">
        <v>41928</v>
      </c>
      <c r="C2114" s="818" t="s">
        <v>7659</v>
      </c>
      <c r="D2114" s="816" t="s">
        <v>804</v>
      </c>
      <c r="E2114" s="819">
        <v>10265418</v>
      </c>
      <c r="F2114" s="816">
        <v>28921287</v>
      </c>
      <c r="G2114" s="816">
        <v>2705003</v>
      </c>
      <c r="H2114" s="120" t="str">
        <f>IF(G2114="","",VLOOKUP(G2114,ARANCEL!$B$5:$D$121,2,FALSE))</f>
        <v>INCRUSTACION ESTETICA (ART-GLASS O CERAMICA)</v>
      </c>
      <c r="I2114" s="121" t="s">
        <v>326</v>
      </c>
      <c r="J2114" s="119">
        <v>1</v>
      </c>
      <c r="K2114" s="122">
        <f>IF(G2114="","",VLOOKUP(G2114,ARANCEL!$B$5:$D$121,3,FALSE)*J2114)</f>
        <v>15676</v>
      </c>
      <c r="L2114" s="1229" t="s">
        <v>8279</v>
      </c>
      <c r="M2114" s="1229">
        <v>4500259624</v>
      </c>
      <c r="N2114" s="1229" t="s">
        <v>8292</v>
      </c>
      <c r="O2114" s="936"/>
    </row>
    <row r="2115" spans="1:15" s="937" customFormat="1" ht="18" customHeight="1" x14ac:dyDescent="0.25">
      <c r="A2115" s="816" t="s">
        <v>305</v>
      </c>
      <c r="B2115" s="823">
        <v>41712</v>
      </c>
      <c r="C2115" s="818" t="s">
        <v>3346</v>
      </c>
      <c r="D2115" s="816" t="s">
        <v>63</v>
      </c>
      <c r="E2115" s="819">
        <v>10181390</v>
      </c>
      <c r="F2115" s="816">
        <v>24954602</v>
      </c>
      <c r="G2115" s="816">
        <v>2708011</v>
      </c>
      <c r="H2115" s="120" t="str">
        <f>IF(G2115="","",VLOOKUP(G2115,ARANCEL!$B$5:$D$121,2,FALSE))</f>
        <v xml:space="preserve">MODELO DE ESTUDIO </v>
      </c>
      <c r="I2115" s="121" t="s">
        <v>347</v>
      </c>
      <c r="J2115" s="119">
        <v>2</v>
      </c>
      <c r="K2115" s="122">
        <f>IF(G2115="","",VLOOKUP(G2115,ARANCEL!$B$5:$D$121,3,FALSE)*J2115)</f>
        <v>3014</v>
      </c>
      <c r="L2115" s="1229" t="s">
        <v>3058</v>
      </c>
      <c r="M2115" s="1229">
        <v>4500225625</v>
      </c>
      <c r="N2115" s="1229">
        <v>8909</v>
      </c>
      <c r="O2115" s="936"/>
    </row>
    <row r="2116" spans="1:15" s="937" customFormat="1" ht="18" customHeight="1" x14ac:dyDescent="0.25">
      <c r="A2116" s="816" t="s">
        <v>305</v>
      </c>
      <c r="B2116" s="823">
        <v>41738</v>
      </c>
      <c r="C2116" s="818" t="s">
        <v>3812</v>
      </c>
      <c r="D2116" s="816" t="s">
        <v>49</v>
      </c>
      <c r="E2116" s="819">
        <v>10187074</v>
      </c>
      <c r="F2116" s="816">
        <v>25658136</v>
      </c>
      <c r="G2116" s="816">
        <v>2705003</v>
      </c>
      <c r="H2116" s="120" t="str">
        <f>IF(G2116="","",VLOOKUP(G2116,ARANCEL!$B$5:$D$121,2,FALSE))</f>
        <v>INCRUSTACION ESTETICA (ART-GLASS O CERAMICA)</v>
      </c>
      <c r="I2116" s="121" t="s">
        <v>318</v>
      </c>
      <c r="J2116" s="119">
        <v>1</v>
      </c>
      <c r="K2116" s="122">
        <f>IF(G2116="","",VLOOKUP(G2116,ARANCEL!$B$5:$D$121,3,FALSE)*J2116)</f>
        <v>15676</v>
      </c>
      <c r="L2116" s="1229" t="s">
        <v>4612</v>
      </c>
      <c r="M2116" s="1229">
        <v>4500229946</v>
      </c>
      <c r="N2116" s="1229">
        <v>9170</v>
      </c>
      <c r="O2116" s="936"/>
    </row>
    <row r="2117" spans="1:15" s="943" customFormat="1" ht="18" customHeight="1" x14ac:dyDescent="0.25">
      <c r="A2117" s="816" t="s">
        <v>305</v>
      </c>
      <c r="B2117" s="823">
        <v>41841</v>
      </c>
      <c r="C2117" s="818" t="s">
        <v>3812</v>
      </c>
      <c r="D2117" s="816" t="s">
        <v>49</v>
      </c>
      <c r="E2117" s="819">
        <v>10228411</v>
      </c>
      <c r="F2117" s="816">
        <v>24216990</v>
      </c>
      <c r="G2117" s="816">
        <v>2705003</v>
      </c>
      <c r="H2117" s="120" t="str">
        <f>IF(G2117="","",VLOOKUP(G2117,ARANCEL!$B$5:$D$121,2,FALSE))</f>
        <v>INCRUSTACION ESTETICA (ART-GLASS O CERAMICA)</v>
      </c>
      <c r="I2117" s="121" t="s">
        <v>315</v>
      </c>
      <c r="J2117" s="119">
        <v>1</v>
      </c>
      <c r="K2117" s="122">
        <f>IF(G2117="","",VLOOKUP(G2117,ARANCEL!$B$5:$D$121,3,FALSE)*J2117)</f>
        <v>15676</v>
      </c>
      <c r="L2117" s="1229" t="s">
        <v>6017</v>
      </c>
      <c r="M2117" s="1229">
        <v>4500245416</v>
      </c>
      <c r="N2117" s="1229">
        <v>9805</v>
      </c>
      <c r="O2117" s="942"/>
    </row>
    <row r="2118" spans="1:15" s="943" customFormat="1" ht="18" customHeight="1" x14ac:dyDescent="0.25">
      <c r="A2118" s="816" t="s">
        <v>305</v>
      </c>
      <c r="B2118" s="823">
        <v>41872</v>
      </c>
      <c r="C2118" s="818" t="s">
        <v>1064</v>
      </c>
      <c r="D2118" s="816" t="s">
        <v>57</v>
      </c>
      <c r="E2118" s="819">
        <v>10244901</v>
      </c>
      <c r="F2118" s="816">
        <v>27867939</v>
      </c>
      <c r="G2118" s="816">
        <v>2705003</v>
      </c>
      <c r="H2118" s="120" t="str">
        <f>IF(G2118="","",VLOOKUP(G2118,ARANCEL!$B$5:$D$121,2,FALSE))</f>
        <v>INCRUSTACION ESTETICA (ART-GLASS O CERAMICA)</v>
      </c>
      <c r="I2118" s="121" t="s">
        <v>318</v>
      </c>
      <c r="J2118" s="119">
        <v>1</v>
      </c>
      <c r="K2118" s="122">
        <f>IF(G2118="","",VLOOKUP(G2118,ARANCEL!$B$5:$D$121,3,FALSE)*J2118)</f>
        <v>15676</v>
      </c>
      <c r="L2118" s="1229" t="s">
        <v>6905</v>
      </c>
      <c r="M2118" s="1229">
        <v>4500249664</v>
      </c>
      <c r="N2118" s="1229" t="s">
        <v>7114</v>
      </c>
      <c r="O2118" s="942"/>
    </row>
    <row r="2119" spans="1:15" s="943" customFormat="1" ht="18" customHeight="1" x14ac:dyDescent="0.25">
      <c r="A2119" s="816" t="s">
        <v>305</v>
      </c>
      <c r="B2119" s="823">
        <v>41823</v>
      </c>
      <c r="C2119" s="818" t="s">
        <v>5487</v>
      </c>
      <c r="D2119" s="816" t="s">
        <v>54</v>
      </c>
      <c r="E2119" s="819">
        <v>10220277</v>
      </c>
      <c r="F2119" s="816">
        <v>26261887</v>
      </c>
      <c r="G2119" s="816">
        <v>2704005</v>
      </c>
      <c r="H2119" s="120" t="str">
        <f>IF(G2119="","",VLOOKUP(G2119,ARANCEL!$B$5:$D$121,2,FALSE))</f>
        <v>PROVISORIO</v>
      </c>
      <c r="I2119" s="121" t="s">
        <v>312</v>
      </c>
      <c r="J2119" s="119">
        <v>1</v>
      </c>
      <c r="K2119" s="122">
        <f>IF(G2119="","",VLOOKUP(G2119,ARANCEL!$B$5:$D$121,3,FALSE)*J2119)</f>
        <v>3250</v>
      </c>
      <c r="L2119" s="1229" t="s">
        <v>5742</v>
      </c>
      <c r="M2119" s="1229">
        <v>4500241285</v>
      </c>
      <c r="N2119" s="1229" t="s">
        <v>5763</v>
      </c>
      <c r="O2119" s="942"/>
    </row>
    <row r="2120" spans="1:15" s="943" customFormat="1" ht="18" customHeight="1" x14ac:dyDescent="0.25">
      <c r="A2120" s="816" t="s">
        <v>305</v>
      </c>
      <c r="B2120" s="823">
        <v>41835</v>
      </c>
      <c r="C2120" s="818" t="s">
        <v>5487</v>
      </c>
      <c r="D2120" s="816" t="s">
        <v>54</v>
      </c>
      <c r="E2120" s="819">
        <v>10226104</v>
      </c>
      <c r="F2120" s="816">
        <v>26261887</v>
      </c>
      <c r="G2120" s="816">
        <v>2704003</v>
      </c>
      <c r="H2120" s="120" t="str">
        <f>IF(G2120="","",VLOOKUP(G2120,ARANCEL!$B$5:$D$121,2,FALSE))</f>
        <v xml:space="preserve">CORONA PERIFERICA CON PERNO MUÑON COLADO </v>
      </c>
      <c r="I2120" s="121" t="s">
        <v>312</v>
      </c>
      <c r="J2120" s="119">
        <v>1</v>
      </c>
      <c r="K2120" s="122">
        <f>IF(G2120="","",VLOOKUP(G2120,ARANCEL!$B$5:$D$121,3,FALSE)*J2120)</f>
        <v>32612</v>
      </c>
      <c r="L2120" s="1229" t="s">
        <v>6017</v>
      </c>
      <c r="M2120" s="1229">
        <v>4500243244</v>
      </c>
      <c r="N2120" s="1229">
        <v>9785</v>
      </c>
      <c r="O2120" s="942"/>
    </row>
    <row r="2121" spans="1:15" s="943" customFormat="1" ht="18" customHeight="1" x14ac:dyDescent="0.25">
      <c r="A2121" s="816" t="s">
        <v>305</v>
      </c>
      <c r="B2121" s="823">
        <v>41862</v>
      </c>
      <c r="C2121" s="818" t="s">
        <v>5487</v>
      </c>
      <c r="D2121" s="816" t="s">
        <v>54</v>
      </c>
      <c r="E2121" s="819">
        <v>10239302</v>
      </c>
      <c r="F2121" s="816">
        <v>27926135</v>
      </c>
      <c r="G2121" s="816">
        <v>2704005</v>
      </c>
      <c r="H2121" s="120" t="str">
        <f>IF(G2121="","",VLOOKUP(G2121,ARANCEL!$B$5:$D$121,2,FALSE))</f>
        <v>PROVISORIO</v>
      </c>
      <c r="I2121" s="121" t="s">
        <v>1368</v>
      </c>
      <c r="J2121" s="119">
        <v>3</v>
      </c>
      <c r="K2121" s="122">
        <f>IF(G2121="","",VLOOKUP(G2121,ARANCEL!$B$5:$D$121,3,FALSE)*J2121)</f>
        <v>9750</v>
      </c>
      <c r="L2121" s="1229" t="s">
        <v>6905</v>
      </c>
      <c r="M2121" s="1229">
        <v>4500249664</v>
      </c>
      <c r="N2121" s="1229" t="s">
        <v>7114</v>
      </c>
      <c r="O2121" s="942"/>
    </row>
    <row r="2122" spans="1:15" s="943" customFormat="1" ht="18" customHeight="1" x14ac:dyDescent="0.25">
      <c r="A2122" s="816" t="s">
        <v>305</v>
      </c>
      <c r="B2122" s="823">
        <v>41876</v>
      </c>
      <c r="C2122" s="818" t="s">
        <v>5487</v>
      </c>
      <c r="D2122" s="816" t="s">
        <v>54</v>
      </c>
      <c r="E2122" s="819">
        <v>10246299</v>
      </c>
      <c r="F2122" s="816">
        <v>27926135</v>
      </c>
      <c r="G2122" s="816">
        <v>2704003</v>
      </c>
      <c r="H2122" s="120" t="str">
        <f>IF(G2122="","",VLOOKUP(G2122,ARANCEL!$B$5:$D$121,2,FALSE))</f>
        <v xml:space="preserve">CORONA PERIFERICA CON PERNO MUÑON COLADO </v>
      </c>
      <c r="I2122" s="121" t="s">
        <v>1368</v>
      </c>
      <c r="J2122" s="119">
        <v>3</v>
      </c>
      <c r="K2122" s="122">
        <f>IF(G2122="","",VLOOKUP(G2122,ARANCEL!$B$5:$D$121,3,FALSE)*J2122)</f>
        <v>97836</v>
      </c>
      <c r="L2122" s="1229" t="s">
        <v>6905</v>
      </c>
      <c r="M2122" s="1229">
        <v>4500249664</v>
      </c>
      <c r="N2122" s="1229" t="s">
        <v>7114</v>
      </c>
      <c r="O2122" s="942"/>
    </row>
    <row r="2123" spans="1:15" s="941" customFormat="1" ht="18" customHeight="1" x14ac:dyDescent="0.25">
      <c r="A2123" s="816" t="s">
        <v>305</v>
      </c>
      <c r="B2123" s="823">
        <v>41660</v>
      </c>
      <c r="C2123" s="818" t="s">
        <v>724</v>
      </c>
      <c r="D2123" s="816" t="s">
        <v>723</v>
      </c>
      <c r="E2123" s="819">
        <v>10170220</v>
      </c>
      <c r="F2123" s="816">
        <v>22681131</v>
      </c>
      <c r="G2123" s="816">
        <v>2708011</v>
      </c>
      <c r="H2123" s="120" t="str">
        <f>IF(G2123="","",VLOOKUP(G2123,ARANCEL!$B$5:$D$121,2,FALSE))</f>
        <v xml:space="preserve">MODELO DE ESTUDIO </v>
      </c>
      <c r="I2123" s="121" t="s">
        <v>702</v>
      </c>
      <c r="J2123" s="119">
        <v>2</v>
      </c>
      <c r="K2123" s="122">
        <f>IF(G2123="","",VLOOKUP(G2123,ARANCEL!$B$5:$D$121,3,FALSE)*J2123)</f>
        <v>3014</v>
      </c>
      <c r="L2123" s="1229" t="s">
        <v>2842</v>
      </c>
      <c r="M2123" s="1229">
        <v>4500216189</v>
      </c>
      <c r="N2123" s="1229">
        <v>8384</v>
      </c>
      <c r="O2123" s="940"/>
    </row>
    <row r="2124" spans="1:15" s="941" customFormat="1" ht="18" customHeight="1" x14ac:dyDescent="0.25">
      <c r="A2124" s="816" t="s">
        <v>305</v>
      </c>
      <c r="B2124" s="817">
        <v>42016</v>
      </c>
      <c r="C2124" s="818" t="s">
        <v>9302</v>
      </c>
      <c r="D2124" s="816" t="s">
        <v>804</v>
      </c>
      <c r="E2124" s="819">
        <v>10306116</v>
      </c>
      <c r="F2124" s="816">
        <v>29862056</v>
      </c>
      <c r="G2124" s="816">
        <v>2705003</v>
      </c>
      <c r="H2124" s="820" t="str">
        <f>IF(G2124="","",VLOOKUP(G2124,ARANCEL!$B$5:$D$121,2,FALSE))</f>
        <v>INCRUSTACION ESTETICA (ART-GLASS O CERAMICA)</v>
      </c>
      <c r="I2124" s="821" t="s">
        <v>316</v>
      </c>
      <c r="J2124" s="816">
        <v>1</v>
      </c>
      <c r="K2124" s="822">
        <f>IF(G2124="","",VLOOKUP(G2124,ARANCEL!$B$5:$D$121,3,FALSE)*J2124)</f>
        <v>15676</v>
      </c>
      <c r="L2124" s="1249" t="str">
        <f>IF(E2124="","","IMPAGO")</f>
        <v>IMPAGO</v>
      </c>
      <c r="M2124" s="1249" t="str">
        <f>IF(L2124="IMPAGO","SIN O.C.","")</f>
        <v>SIN O.C.</v>
      </c>
      <c r="N2124" s="1249" t="str">
        <f>IF(L2124="IMPAGO","SIN FACT.","")</f>
        <v>SIN FACT.</v>
      </c>
      <c r="O2124" s="940"/>
    </row>
    <row r="2125" spans="1:15" s="946" customFormat="1" ht="18" customHeight="1" x14ac:dyDescent="0.25">
      <c r="A2125" s="816" t="s">
        <v>305</v>
      </c>
      <c r="B2125" s="823">
        <v>41724</v>
      </c>
      <c r="C2125" s="818" t="s">
        <v>3519</v>
      </c>
      <c r="D2125" s="816" t="s">
        <v>86</v>
      </c>
      <c r="E2125" s="819">
        <v>10183890</v>
      </c>
      <c r="F2125" s="816">
        <v>24724305</v>
      </c>
      <c r="G2125" s="816">
        <v>2705003</v>
      </c>
      <c r="H2125" s="820" t="str">
        <f>IF(G2125="","",VLOOKUP(G2125,ARANCEL!$B$5:$D$121,2,FALSE))</f>
        <v>INCRUSTACION ESTETICA (ART-GLASS O CERAMICA)</v>
      </c>
      <c r="I2125" s="821" t="s">
        <v>337</v>
      </c>
      <c r="J2125" s="816">
        <v>1</v>
      </c>
      <c r="K2125" s="822">
        <f>IF(G2125="","",VLOOKUP(G2125,ARANCEL!$B$5:$D$121,3,FALSE)*J2125)</f>
        <v>15676</v>
      </c>
      <c r="L2125" s="1210" t="s">
        <v>3058</v>
      </c>
      <c r="M2125" s="1210">
        <v>4500225622</v>
      </c>
      <c r="N2125" s="1210">
        <v>8907</v>
      </c>
      <c r="O2125" s="945"/>
    </row>
    <row r="2126" spans="1:15" s="946" customFormat="1" ht="18" customHeight="1" x14ac:dyDescent="0.25">
      <c r="A2126" s="843" t="s">
        <v>305</v>
      </c>
      <c r="B2126" s="823">
        <v>41815</v>
      </c>
      <c r="C2126" s="818" t="s">
        <v>5307</v>
      </c>
      <c r="D2126" s="816" t="s">
        <v>1060</v>
      </c>
      <c r="E2126" s="819">
        <v>10215335</v>
      </c>
      <c r="F2126" s="816">
        <v>25028405</v>
      </c>
      <c r="G2126" s="816">
        <v>2708011</v>
      </c>
      <c r="H2126" s="820" t="str">
        <f>IF(G2126="","",VLOOKUP(G2126,ARANCEL!$B$5:$D$121,2,FALSE))</f>
        <v xml:space="preserve">MODELO DE ESTUDIO </v>
      </c>
      <c r="I2126" s="821" t="s">
        <v>306</v>
      </c>
      <c r="J2126" s="816">
        <v>1</v>
      </c>
      <c r="K2126" s="822">
        <f>IF(G2126="","",VLOOKUP(G2126,ARANCEL!$B$5:$D$121,3,FALSE)*J2126)</f>
        <v>1507</v>
      </c>
      <c r="L2126" s="1210" t="s">
        <v>5742</v>
      </c>
      <c r="M2126" s="1210">
        <v>4500239314</v>
      </c>
      <c r="N2126" s="1210" t="s">
        <v>5750</v>
      </c>
      <c r="O2126" s="945"/>
    </row>
    <row r="2127" spans="1:15" s="946" customFormat="1" ht="18" customHeight="1" x14ac:dyDescent="0.25">
      <c r="A2127" s="816" t="s">
        <v>305</v>
      </c>
      <c r="B2127" s="823">
        <v>41815</v>
      </c>
      <c r="C2127" s="818" t="s">
        <v>5307</v>
      </c>
      <c r="D2127" s="816" t="s">
        <v>1060</v>
      </c>
      <c r="E2127" s="819">
        <v>10215335</v>
      </c>
      <c r="F2127" s="816">
        <v>25028405</v>
      </c>
      <c r="G2127" s="816">
        <v>2707001</v>
      </c>
      <c r="H2127" s="820" t="str">
        <f>IF(G2127="","",VLOOKUP(G2127,ARANCEL!$B$5:$D$121,2,FALSE))</f>
        <v xml:space="preserve">PLANO DE RELAJACION </v>
      </c>
      <c r="I2127" s="821" t="s">
        <v>306</v>
      </c>
      <c r="J2127" s="816">
        <v>1</v>
      </c>
      <c r="K2127" s="822">
        <f>IF(G2127="","",VLOOKUP(G2127,ARANCEL!$B$5:$D$121,3,FALSE)*J2127)</f>
        <v>9221</v>
      </c>
      <c r="L2127" s="1210" t="s">
        <v>5742</v>
      </c>
      <c r="M2127" s="1210">
        <v>4500239314</v>
      </c>
      <c r="N2127" s="1210" t="s">
        <v>5750</v>
      </c>
      <c r="O2127" s="945"/>
    </row>
    <row r="2128" spans="1:15" s="946" customFormat="1" ht="18" customHeight="1" x14ac:dyDescent="0.25">
      <c r="A2128" s="816" t="s">
        <v>305</v>
      </c>
      <c r="B2128" s="817">
        <v>42012</v>
      </c>
      <c r="C2128" s="818" t="s">
        <v>9303</v>
      </c>
      <c r="D2128" s="816" t="s">
        <v>58</v>
      </c>
      <c r="E2128" s="819">
        <v>10305983</v>
      </c>
      <c r="F2128" s="816">
        <v>29933209</v>
      </c>
      <c r="G2128" s="816">
        <v>2705003</v>
      </c>
      <c r="H2128" s="820" t="str">
        <f>IF(G2128="","",VLOOKUP(G2128,ARANCEL!$B$5:$D$121,2,FALSE))</f>
        <v>INCRUSTACION ESTETICA (ART-GLASS O CERAMICA)</v>
      </c>
      <c r="I2128" s="821" t="s">
        <v>317</v>
      </c>
      <c r="J2128" s="816">
        <v>1</v>
      </c>
      <c r="K2128" s="822">
        <f>IF(G2128="","",VLOOKUP(G2128,ARANCEL!$B$5:$D$121,3,FALSE)*J2128)</f>
        <v>15676</v>
      </c>
      <c r="L2128" s="1249" t="str">
        <f>IF(E2128="","","IMPAGO")</f>
        <v>IMPAGO</v>
      </c>
      <c r="M2128" s="1249" t="str">
        <f>IF(L2128="IMPAGO","SIN O.C.","")</f>
        <v>SIN O.C.</v>
      </c>
      <c r="N2128" s="1249" t="str">
        <f>IF(L2128="IMPAGO","SIN FACT.","")</f>
        <v>SIN FACT.</v>
      </c>
      <c r="O2128" s="945"/>
    </row>
    <row r="2129" spans="1:15" s="946" customFormat="1" ht="18" customHeight="1" x14ac:dyDescent="0.25">
      <c r="A2129" s="816" t="s">
        <v>305</v>
      </c>
      <c r="B2129" s="823">
        <v>41743</v>
      </c>
      <c r="C2129" s="818" t="s">
        <v>3929</v>
      </c>
      <c r="D2129" s="816" t="s">
        <v>86</v>
      </c>
      <c r="E2129" s="819">
        <v>10188350</v>
      </c>
      <c r="F2129" s="816">
        <v>25163556</v>
      </c>
      <c r="G2129" s="816">
        <v>2705003</v>
      </c>
      <c r="H2129" s="820" t="str">
        <f>IF(G2129="","",VLOOKUP(G2129,ARANCEL!$B$5:$D$121,2,FALSE))</f>
        <v>INCRUSTACION ESTETICA (ART-GLASS O CERAMICA)</v>
      </c>
      <c r="I2129" s="821" t="s">
        <v>308</v>
      </c>
      <c r="J2129" s="816">
        <v>1</v>
      </c>
      <c r="K2129" s="822">
        <f>IF(G2129="","",VLOOKUP(G2129,ARANCEL!$B$5:$D$121,3,FALSE)*J2129)</f>
        <v>15676</v>
      </c>
      <c r="L2129" s="1210" t="s">
        <v>4612</v>
      </c>
      <c r="M2129" s="1210">
        <v>4500229947</v>
      </c>
      <c r="N2129" s="1210">
        <v>9171</v>
      </c>
      <c r="O2129" s="945"/>
    </row>
    <row r="2130" spans="1:15" s="946" customFormat="1" ht="18" customHeight="1" x14ac:dyDescent="0.25">
      <c r="A2130" s="816" t="s">
        <v>305</v>
      </c>
      <c r="B2130" s="823">
        <v>41774</v>
      </c>
      <c r="C2130" s="818" t="s">
        <v>4514</v>
      </c>
      <c r="D2130" s="816" t="s">
        <v>54</v>
      </c>
      <c r="E2130" s="819">
        <v>10197786</v>
      </c>
      <c r="F2130" s="816">
        <v>26382774</v>
      </c>
      <c r="G2130" s="816">
        <v>2704005</v>
      </c>
      <c r="H2130" s="820" t="str">
        <f>IF(G2130="","",VLOOKUP(G2130,ARANCEL!$B$5:$D$121,2,FALSE))</f>
        <v>PROVISORIO</v>
      </c>
      <c r="I2130" s="821" t="s">
        <v>321</v>
      </c>
      <c r="J2130" s="816">
        <v>1</v>
      </c>
      <c r="K2130" s="822">
        <f>IF(G2130="","",VLOOKUP(G2130,ARANCEL!$B$5:$D$121,3,FALSE)*J2130)</f>
        <v>3250</v>
      </c>
      <c r="L2130" s="1210" t="s">
        <v>5292</v>
      </c>
      <c r="M2130" s="1210">
        <v>4500235340</v>
      </c>
      <c r="N2130" s="1210">
        <v>9394</v>
      </c>
      <c r="O2130" s="945"/>
    </row>
    <row r="2131" spans="1:15" s="946" customFormat="1" ht="18" customHeight="1" x14ac:dyDescent="0.25">
      <c r="A2131" s="816" t="s">
        <v>305</v>
      </c>
      <c r="B2131" s="823">
        <v>41781</v>
      </c>
      <c r="C2131" s="818" t="s">
        <v>4514</v>
      </c>
      <c r="D2131" s="816" t="s">
        <v>54</v>
      </c>
      <c r="E2131" s="819">
        <v>10199930</v>
      </c>
      <c r="F2131" s="816">
        <v>26382774</v>
      </c>
      <c r="G2131" s="816">
        <v>2704003</v>
      </c>
      <c r="H2131" s="820" t="str">
        <f>IF(G2131="","",VLOOKUP(G2131,ARANCEL!$B$5:$D$121,2,FALSE))</f>
        <v xml:space="preserve">CORONA PERIFERICA CON PERNO MUÑON COLADO </v>
      </c>
      <c r="I2131" s="821" t="s">
        <v>321</v>
      </c>
      <c r="J2131" s="816">
        <v>1</v>
      </c>
      <c r="K2131" s="822">
        <f>IF(G2131="","",VLOOKUP(G2131,ARANCEL!$B$5:$D$121,3,FALSE)*J2131)</f>
        <v>32612</v>
      </c>
      <c r="L2131" s="1210" t="s">
        <v>5292</v>
      </c>
      <c r="M2131" s="1210">
        <v>4500235338</v>
      </c>
      <c r="N2131" s="1210">
        <v>9393</v>
      </c>
      <c r="O2131" s="945"/>
    </row>
    <row r="2132" spans="1:15" s="946" customFormat="1" ht="18" customHeight="1" x14ac:dyDescent="0.25">
      <c r="A2132" s="816" t="s">
        <v>305</v>
      </c>
      <c r="B2132" s="823">
        <v>41795</v>
      </c>
      <c r="C2132" s="818" t="s">
        <v>4950</v>
      </c>
      <c r="D2132" s="816" t="s">
        <v>727</v>
      </c>
      <c r="E2132" s="819">
        <v>10206401</v>
      </c>
      <c r="F2132" s="816">
        <v>26707183</v>
      </c>
      <c r="G2132" s="816">
        <v>2705003</v>
      </c>
      <c r="H2132" s="820" t="str">
        <f>IF(G2132="","",VLOOKUP(G2132,ARANCEL!$B$5:$D$121,2,FALSE))</f>
        <v>INCRUSTACION ESTETICA (ART-GLASS O CERAMICA)</v>
      </c>
      <c r="I2132" s="821" t="s">
        <v>322</v>
      </c>
      <c r="J2132" s="816">
        <v>1</v>
      </c>
      <c r="K2132" s="822">
        <f>IF(G2132="","",VLOOKUP(G2132,ARANCEL!$B$5:$D$121,3,FALSE)*J2132)</f>
        <v>15676</v>
      </c>
      <c r="L2132" s="1210" t="s">
        <v>5742</v>
      </c>
      <c r="M2132" s="1210">
        <v>4500239302</v>
      </c>
      <c r="N2132" s="1210" t="s">
        <v>5748</v>
      </c>
      <c r="O2132" s="945"/>
    </row>
    <row r="2133" spans="1:15" s="946" customFormat="1" ht="18" customHeight="1" x14ac:dyDescent="0.25">
      <c r="A2133" s="843" t="s">
        <v>313</v>
      </c>
      <c r="B2133" s="1218">
        <v>41654.908773148149</v>
      </c>
      <c r="C2133" s="1172" t="s">
        <v>986</v>
      </c>
      <c r="D2133" s="843" t="s">
        <v>56</v>
      </c>
      <c r="E2133" s="904">
        <v>10166926</v>
      </c>
      <c r="F2133" s="843">
        <v>24257606</v>
      </c>
      <c r="G2133" s="843">
        <v>2705003</v>
      </c>
      <c r="H2133" s="1146" t="str">
        <f>IF(G2133="","",VLOOKUP(G2133,ARANCEL!$B$5:$D$121,2,FALSE))</f>
        <v>INCRUSTACION ESTETICA (ART-GLASS O CERAMICA)</v>
      </c>
      <c r="I2133" s="905"/>
      <c r="J2133" s="843">
        <v>1</v>
      </c>
      <c r="K2133" s="1370">
        <f>IF(G2133="","",VLOOKUP(G2133,ARANCEL!$B$5:$D$121,3,FALSE)*J2133)</f>
        <v>15676</v>
      </c>
      <c r="L2133" s="1296" t="s">
        <v>597</v>
      </c>
      <c r="M2133" s="1296">
        <v>4500211650</v>
      </c>
      <c r="N2133" s="1296">
        <v>8172</v>
      </c>
      <c r="O2133" s="945"/>
    </row>
    <row r="2134" spans="1:15" s="946" customFormat="1" ht="18" customHeight="1" x14ac:dyDescent="0.25">
      <c r="A2134" s="816" t="s">
        <v>305</v>
      </c>
      <c r="B2134" s="823">
        <v>41893</v>
      </c>
      <c r="C2134" s="818" t="s">
        <v>2430</v>
      </c>
      <c r="D2134" s="816" t="s">
        <v>52</v>
      </c>
      <c r="E2134" s="819">
        <v>10256378</v>
      </c>
      <c r="F2134" s="816">
        <v>28487987</v>
      </c>
      <c r="G2134" s="816">
        <v>2704005</v>
      </c>
      <c r="H2134" s="820" t="str">
        <f>IF(G2134="","",VLOOKUP(G2134,ARANCEL!$B$5:$D$121,2,FALSE))</f>
        <v>PROVISORIO</v>
      </c>
      <c r="I2134" s="821" t="s">
        <v>317</v>
      </c>
      <c r="J2134" s="816">
        <v>1</v>
      </c>
      <c r="K2134" s="822">
        <f>IF(G2134="","",VLOOKUP(G2134,ARANCEL!$B$5:$D$121,3,FALSE)*J2134)</f>
        <v>3250</v>
      </c>
      <c r="L2134" s="1210" t="s">
        <v>7548</v>
      </c>
      <c r="M2134" s="1210">
        <v>4500254511</v>
      </c>
      <c r="N2134" s="1210" t="s">
        <v>7555</v>
      </c>
      <c r="O2134" s="945"/>
    </row>
    <row r="2135" spans="1:15" s="949" customFormat="1" ht="18" customHeight="1" x14ac:dyDescent="0.25">
      <c r="A2135" s="816" t="s">
        <v>305</v>
      </c>
      <c r="B2135" s="823">
        <v>41928</v>
      </c>
      <c r="C2135" s="818" t="s">
        <v>2430</v>
      </c>
      <c r="D2135" s="816" t="s">
        <v>52</v>
      </c>
      <c r="E2135" s="819">
        <v>10265415</v>
      </c>
      <c r="F2135" s="816">
        <v>28487987</v>
      </c>
      <c r="G2135" s="816">
        <v>2704003</v>
      </c>
      <c r="H2135" s="820" t="str">
        <f>IF(G2135="","",VLOOKUP(G2135,ARANCEL!$B$5:$D$121,2,FALSE))</f>
        <v xml:space="preserve">CORONA PERIFERICA CON PERNO MUÑON COLADO </v>
      </c>
      <c r="I2135" s="821" t="s">
        <v>317</v>
      </c>
      <c r="J2135" s="816">
        <v>1</v>
      </c>
      <c r="K2135" s="822">
        <f>IF(G2135="","",VLOOKUP(G2135,ARANCEL!$B$5:$D$121,3,FALSE)*J2135)</f>
        <v>32612</v>
      </c>
      <c r="L2135" s="1210" t="s">
        <v>8279</v>
      </c>
      <c r="M2135" s="1210">
        <v>4500259624</v>
      </c>
      <c r="N2135" s="1210" t="s">
        <v>8292</v>
      </c>
      <c r="O2135" s="948"/>
    </row>
    <row r="2136" spans="1:15" s="949" customFormat="1" ht="18" customHeight="1" x14ac:dyDescent="0.25">
      <c r="A2136" s="816" t="s">
        <v>305</v>
      </c>
      <c r="B2136" s="823">
        <v>41696</v>
      </c>
      <c r="C2136" s="818" t="s">
        <v>985</v>
      </c>
      <c r="D2136" s="816" t="s">
        <v>50</v>
      </c>
      <c r="E2136" s="819">
        <v>10177974</v>
      </c>
      <c r="F2136" s="816">
        <v>25232513</v>
      </c>
      <c r="G2136" s="816">
        <v>2704005</v>
      </c>
      <c r="H2136" s="820" t="str">
        <f>IF(G2136="","",VLOOKUP(G2136,ARANCEL!$B$5:$D$121,2,FALSE))</f>
        <v>PROVISORIO</v>
      </c>
      <c r="I2136" s="821" t="s">
        <v>337</v>
      </c>
      <c r="J2136" s="816">
        <v>1</v>
      </c>
      <c r="K2136" s="822">
        <f>IF(G2136="","",VLOOKUP(G2136,ARANCEL!$B$5:$D$121,3,FALSE)*J2136)</f>
        <v>3250</v>
      </c>
      <c r="L2136" s="1210" t="s">
        <v>3438</v>
      </c>
      <c r="M2136" s="1210">
        <v>4500220767</v>
      </c>
      <c r="N2136" s="1210">
        <v>8610</v>
      </c>
      <c r="O2136" s="948"/>
    </row>
    <row r="2137" spans="1:15" s="949" customFormat="1" ht="18" customHeight="1" x14ac:dyDescent="0.25">
      <c r="A2137" s="816" t="s">
        <v>305</v>
      </c>
      <c r="B2137" s="823">
        <v>41722</v>
      </c>
      <c r="C2137" s="818" t="s">
        <v>985</v>
      </c>
      <c r="D2137" s="816" t="s">
        <v>50</v>
      </c>
      <c r="E2137" s="819">
        <v>10182925</v>
      </c>
      <c r="F2137" s="816">
        <v>25232513</v>
      </c>
      <c r="G2137" s="816">
        <v>2704003</v>
      </c>
      <c r="H2137" s="820" t="str">
        <f>IF(G2137="","",VLOOKUP(G2137,ARANCEL!$B$5:$D$121,2,FALSE))</f>
        <v xml:space="preserve">CORONA PERIFERICA CON PERNO MUÑON COLADO </v>
      </c>
      <c r="I2137" s="821" t="s">
        <v>337</v>
      </c>
      <c r="J2137" s="816">
        <v>1</v>
      </c>
      <c r="K2137" s="822">
        <f>IF(G2137="","",VLOOKUP(G2137,ARANCEL!$B$5:$D$121,3,FALSE)*J2137)</f>
        <v>32612</v>
      </c>
      <c r="L2137" s="1210" t="s">
        <v>3058</v>
      </c>
      <c r="M2137" s="1210">
        <v>4500225619</v>
      </c>
      <c r="N2137" s="1210">
        <v>8903</v>
      </c>
      <c r="O2137" s="948"/>
    </row>
    <row r="2138" spans="1:15" s="946" customFormat="1" x14ac:dyDescent="0.25">
      <c r="A2138" s="816" t="s">
        <v>305</v>
      </c>
      <c r="B2138" s="823">
        <v>41690</v>
      </c>
      <c r="C2138" s="818" t="s">
        <v>2905</v>
      </c>
      <c r="D2138" s="816" t="s">
        <v>720</v>
      </c>
      <c r="E2138" s="819">
        <v>10175771</v>
      </c>
      <c r="F2138" s="816">
        <v>25111784</v>
      </c>
      <c r="G2138" s="816">
        <v>2705003</v>
      </c>
      <c r="H2138" s="820" t="str">
        <f>IF(G2138="","",VLOOKUP(G2138,ARANCEL!$B$5:$D$121,2,FALSE))</f>
        <v>INCRUSTACION ESTETICA (ART-GLASS O CERAMICA)</v>
      </c>
      <c r="I2138" s="821" t="s">
        <v>326</v>
      </c>
      <c r="J2138" s="816">
        <v>1</v>
      </c>
      <c r="K2138" s="822">
        <f>IF(G2138="","",VLOOKUP(G2138,ARANCEL!$B$5:$D$121,3,FALSE)*J2138)</f>
        <v>15676</v>
      </c>
      <c r="L2138" s="1210" t="s">
        <v>3438</v>
      </c>
      <c r="M2138" s="1210">
        <v>4500220762</v>
      </c>
      <c r="N2138" s="1210">
        <v>8607</v>
      </c>
    </row>
    <row r="2139" spans="1:15" s="924" customFormat="1" x14ac:dyDescent="0.25">
      <c r="A2139" s="816" t="s">
        <v>313</v>
      </c>
      <c r="B2139" s="823">
        <v>41845</v>
      </c>
      <c r="C2139" s="818" t="s">
        <v>5984</v>
      </c>
      <c r="D2139" s="816" t="s">
        <v>55</v>
      </c>
      <c r="E2139" s="819">
        <v>10231466</v>
      </c>
      <c r="F2139" s="816">
        <v>26889660</v>
      </c>
      <c r="G2139" s="816">
        <v>2704005</v>
      </c>
      <c r="H2139" s="820" t="str">
        <f>IF(G2139="","",VLOOKUP(G2139,ARANCEL!$B$5:$D$121,2,FALSE))</f>
        <v>PROVISORIO</v>
      </c>
      <c r="I2139" s="821"/>
      <c r="J2139" s="816">
        <v>1</v>
      </c>
      <c r="K2139" s="822">
        <f>IF(G2139="","",VLOOKUP(G2139,ARANCEL!$B$5:$D$121,3,FALSE)*J2139)</f>
        <v>3250</v>
      </c>
      <c r="L2139" s="1249" t="str">
        <f>IF(E2139="","","IMPAGO")</f>
        <v>IMPAGO</v>
      </c>
      <c r="M2139" s="1249" t="str">
        <f>IF(L2139="IMPAGO","SIN O.C.","")</f>
        <v>SIN O.C.</v>
      </c>
      <c r="N2139" s="1249" t="str">
        <f>IF(L2139="IMPAGO","SIN FACT.","")</f>
        <v>SIN FACT.</v>
      </c>
    </row>
    <row r="2140" spans="1:15" s="949" customFormat="1" ht="18" customHeight="1" x14ac:dyDescent="0.25">
      <c r="A2140" s="816" t="s">
        <v>305</v>
      </c>
      <c r="B2140" s="823">
        <v>41845</v>
      </c>
      <c r="C2140" s="818" t="s">
        <v>5984</v>
      </c>
      <c r="D2140" s="816" t="s">
        <v>55</v>
      </c>
      <c r="E2140" s="819">
        <v>10231438</v>
      </c>
      <c r="F2140" s="816">
        <v>26889660</v>
      </c>
      <c r="G2140" s="816">
        <v>2704005</v>
      </c>
      <c r="H2140" s="820" t="str">
        <f>IF(G2140="","",VLOOKUP(G2140,ARANCEL!$B$5:$D$121,2,FALSE))</f>
        <v>PROVISORIO</v>
      </c>
      <c r="I2140" s="821" t="s">
        <v>316</v>
      </c>
      <c r="J2140" s="816">
        <v>1</v>
      </c>
      <c r="K2140" s="822">
        <f>IF(G2140="","",VLOOKUP(G2140,ARANCEL!$B$5:$D$121,3,FALSE)*J2140)</f>
        <v>3250</v>
      </c>
      <c r="L2140" s="1210" t="s">
        <v>6017</v>
      </c>
      <c r="M2140" s="1210">
        <v>4500245418</v>
      </c>
      <c r="N2140" s="1210">
        <v>9806</v>
      </c>
      <c r="O2140" s="948"/>
    </row>
    <row r="2141" spans="1:15" s="953" customFormat="1" ht="18" customHeight="1" x14ac:dyDescent="0.25">
      <c r="A2141" s="816" t="s">
        <v>305</v>
      </c>
      <c r="B2141" s="823">
        <v>41904</v>
      </c>
      <c r="C2141" s="818" t="s">
        <v>5984</v>
      </c>
      <c r="D2141" s="816" t="s">
        <v>55</v>
      </c>
      <c r="E2141" s="819">
        <v>10257170</v>
      </c>
      <c r="F2141" s="816">
        <v>26889660</v>
      </c>
      <c r="G2141" s="816">
        <v>2704003</v>
      </c>
      <c r="H2141" s="820" t="str">
        <f>IF(G2141="","",VLOOKUP(G2141,ARANCEL!$B$5:$D$121,2,FALSE))</f>
        <v xml:space="preserve">CORONA PERIFERICA CON PERNO MUÑON COLADO </v>
      </c>
      <c r="I2141" s="821" t="s">
        <v>316</v>
      </c>
      <c r="J2141" s="816">
        <v>1</v>
      </c>
      <c r="K2141" s="822">
        <f>IF(G2141="","",VLOOKUP(G2141,ARANCEL!$B$5:$D$121,3,FALSE)*J2141)</f>
        <v>32612</v>
      </c>
      <c r="L2141" s="1210" t="s">
        <v>7548</v>
      </c>
      <c r="M2141" s="1210">
        <v>4500254511</v>
      </c>
      <c r="N2141" s="1210" t="s">
        <v>7555</v>
      </c>
      <c r="O2141" s="952"/>
    </row>
    <row r="2142" spans="1:15" s="953" customFormat="1" ht="18" customHeight="1" x14ac:dyDescent="0.25">
      <c r="A2142" s="816" t="s">
        <v>305</v>
      </c>
      <c r="B2142" s="823">
        <v>41733</v>
      </c>
      <c r="C2142" s="818" t="s">
        <v>3738</v>
      </c>
      <c r="D2142" s="816" t="s">
        <v>53</v>
      </c>
      <c r="E2142" s="819">
        <v>10186051</v>
      </c>
      <c r="F2142" s="816">
        <v>25590841</v>
      </c>
      <c r="G2142" s="816">
        <v>2704005</v>
      </c>
      <c r="H2142" s="820" t="str">
        <f>IF(G2142="","",VLOOKUP(G2142,ARANCEL!$B$5:$D$121,2,FALSE))</f>
        <v>PROVISORIO</v>
      </c>
      <c r="I2142" s="821" t="s">
        <v>618</v>
      </c>
      <c r="J2142" s="816">
        <v>1</v>
      </c>
      <c r="K2142" s="822">
        <f>IF(G2142="","",VLOOKUP(G2142,ARANCEL!$B$5:$D$121,3,FALSE)*J2142)</f>
        <v>3250</v>
      </c>
      <c r="L2142" s="1210" t="s">
        <v>4612</v>
      </c>
      <c r="M2142" s="1210">
        <v>4500229946</v>
      </c>
      <c r="N2142" s="1210">
        <v>9170</v>
      </c>
      <c r="O2142" s="952"/>
    </row>
    <row r="2143" spans="1:15" s="953" customFormat="1" ht="18" customHeight="1" x14ac:dyDescent="0.25">
      <c r="A2143" s="816" t="s">
        <v>305</v>
      </c>
      <c r="B2143" s="823">
        <v>41836</v>
      </c>
      <c r="C2143" s="818" t="s">
        <v>808</v>
      </c>
      <c r="D2143" s="816" t="s">
        <v>54</v>
      </c>
      <c r="E2143" s="819">
        <v>10236584</v>
      </c>
      <c r="F2143" s="816">
        <v>27715596</v>
      </c>
      <c r="G2143" s="816">
        <v>2704003</v>
      </c>
      <c r="H2143" s="820" t="str">
        <f>IF(G2143="","",VLOOKUP(G2143,ARANCEL!$B$5:$D$121,2,FALSE))</f>
        <v xml:space="preserve">CORONA PERIFERICA CON PERNO MUÑON COLADO </v>
      </c>
      <c r="I2143" s="821" t="s">
        <v>335</v>
      </c>
      <c r="J2143" s="816">
        <v>1</v>
      </c>
      <c r="K2143" s="822">
        <f>IF(G2143="","",VLOOKUP(G2143,ARANCEL!$B$5:$D$121,3,FALSE)*J2143)</f>
        <v>32612</v>
      </c>
      <c r="L2143" s="1210" t="s">
        <v>6905</v>
      </c>
      <c r="M2143" s="1210">
        <v>4500247644</v>
      </c>
      <c r="N2143" s="1210" t="s">
        <v>7159</v>
      </c>
      <c r="O2143" s="952"/>
    </row>
    <row r="2144" spans="1:15" s="953" customFormat="1" ht="18" customHeight="1" x14ac:dyDescent="0.25">
      <c r="A2144" s="843" t="s">
        <v>305</v>
      </c>
      <c r="B2144" s="823">
        <v>41857</v>
      </c>
      <c r="C2144" s="818" t="s">
        <v>808</v>
      </c>
      <c r="D2144" s="816" t="s">
        <v>54</v>
      </c>
      <c r="E2144" s="819">
        <v>10236584</v>
      </c>
      <c r="F2144" s="816">
        <v>27715596</v>
      </c>
      <c r="G2144" s="816">
        <v>2704005</v>
      </c>
      <c r="H2144" s="820" t="str">
        <f>IF(G2144="","",VLOOKUP(G2144,ARANCEL!$B$5:$D$121,2,FALSE))</f>
        <v>PROVISORIO</v>
      </c>
      <c r="I2144" s="821" t="s">
        <v>337</v>
      </c>
      <c r="J2144" s="816">
        <v>1</v>
      </c>
      <c r="K2144" s="822">
        <f>IF(G2144="","",VLOOKUP(G2144,ARANCEL!$B$5:$D$121,3,FALSE)*J2144)</f>
        <v>3250</v>
      </c>
      <c r="L2144" s="1210" t="s">
        <v>6905</v>
      </c>
      <c r="M2144" s="1210">
        <v>4500247644</v>
      </c>
      <c r="N2144" s="1210" t="s">
        <v>7159</v>
      </c>
      <c r="O2144" s="952"/>
    </row>
    <row r="2145" spans="1:15" s="953" customFormat="1" ht="18" customHeight="1" x14ac:dyDescent="0.25">
      <c r="A2145" s="816" t="s">
        <v>606</v>
      </c>
      <c r="B2145" s="823">
        <v>41877</v>
      </c>
      <c r="C2145" s="818" t="s">
        <v>808</v>
      </c>
      <c r="D2145" s="816" t="s">
        <v>54</v>
      </c>
      <c r="E2145" s="819">
        <v>10247735</v>
      </c>
      <c r="F2145" s="816">
        <v>27964911</v>
      </c>
      <c r="G2145" s="816">
        <v>2702048</v>
      </c>
      <c r="H2145" s="820" t="str">
        <f>IF(G2145="","",VLOOKUP(G2145,ARANCEL!$B$5:$D$121,2,FALSE))</f>
        <v xml:space="preserve">SERVICIO LAB. IMPLANTE CORONA CEMENTADA/ATORNILLADA </v>
      </c>
      <c r="I2145" s="821" t="s">
        <v>337</v>
      </c>
      <c r="J2145" s="816">
        <v>1</v>
      </c>
      <c r="K2145" s="822">
        <f>IF(G2145="","",VLOOKUP(G2145,ARANCEL!$B$5:$D$121,3,FALSE)*J2145)</f>
        <v>43857</v>
      </c>
      <c r="L2145" s="1210" t="s">
        <v>6905</v>
      </c>
      <c r="M2145" s="1210">
        <v>4500249664</v>
      </c>
      <c r="N2145" s="1210" t="s">
        <v>7114</v>
      </c>
      <c r="O2145" s="952"/>
    </row>
    <row r="2146" spans="1:15" s="953" customFormat="1" ht="18" customHeight="1" x14ac:dyDescent="0.25">
      <c r="A2146" s="816" t="s">
        <v>305</v>
      </c>
      <c r="B2146" s="823">
        <v>41753</v>
      </c>
      <c r="C2146" s="818" t="s">
        <v>4128</v>
      </c>
      <c r="D2146" s="816" t="s">
        <v>54</v>
      </c>
      <c r="E2146" s="819">
        <v>10190839</v>
      </c>
      <c r="F2146" s="816">
        <v>23427923</v>
      </c>
      <c r="G2146" s="816">
        <v>2702048</v>
      </c>
      <c r="H2146" s="820" t="str">
        <f>IF(G2146="","",VLOOKUP(G2146,ARANCEL!$B$5:$D$121,2,FALSE))</f>
        <v xml:space="preserve">SERVICIO LAB. IMPLANTE CORONA CEMENTADA/ATORNILLADA </v>
      </c>
      <c r="I2146" s="821" t="s">
        <v>326</v>
      </c>
      <c r="J2146" s="816">
        <v>1</v>
      </c>
      <c r="K2146" s="822">
        <f>IF(G2146="","",VLOOKUP(G2146,ARANCEL!$B$5:$D$121,3,FALSE)*J2146)</f>
        <v>43857</v>
      </c>
      <c r="L2146" s="1210" t="s">
        <v>6905</v>
      </c>
      <c r="M2146" s="1210">
        <v>4500247644</v>
      </c>
      <c r="N2146" s="1210" t="s">
        <v>7159</v>
      </c>
      <c r="O2146" s="952"/>
    </row>
    <row r="2147" spans="1:15" s="941" customFormat="1" ht="18" customHeight="1" x14ac:dyDescent="0.25">
      <c r="A2147" s="816" t="s">
        <v>305</v>
      </c>
      <c r="B2147" s="823">
        <v>41690</v>
      </c>
      <c r="C2147" s="818" t="s">
        <v>3034</v>
      </c>
      <c r="D2147" s="816" t="s">
        <v>50</v>
      </c>
      <c r="E2147" s="819">
        <v>10176882</v>
      </c>
      <c r="F2147" s="816">
        <v>25112189</v>
      </c>
      <c r="G2147" s="816">
        <v>2704005</v>
      </c>
      <c r="H2147" s="820" t="str">
        <f>IF(G2147="","",VLOOKUP(G2147,ARANCEL!$B$5:$D$121,2,FALSE))</f>
        <v>PROVISORIO</v>
      </c>
      <c r="I2147" s="821" t="s">
        <v>726</v>
      </c>
      <c r="J2147" s="816">
        <v>1</v>
      </c>
      <c r="K2147" s="822">
        <f>IF(G2147="","",VLOOKUP(G2147,ARANCEL!$B$5:$D$121,3,FALSE)*J2147)</f>
        <v>3250</v>
      </c>
      <c r="L2147" s="1210" t="s">
        <v>3438</v>
      </c>
      <c r="M2147" s="1210">
        <v>4500220765</v>
      </c>
      <c r="N2147" s="1210">
        <v>8609</v>
      </c>
      <c r="O2147" s="342"/>
    </row>
    <row r="2148" spans="1:15" s="953" customFormat="1" ht="18" customHeight="1" x14ac:dyDescent="0.25">
      <c r="A2148" s="816" t="s">
        <v>305</v>
      </c>
      <c r="B2148" s="823">
        <v>41698</v>
      </c>
      <c r="C2148" s="818" t="s">
        <v>3034</v>
      </c>
      <c r="D2148" s="816" t="s">
        <v>50</v>
      </c>
      <c r="E2148" s="819">
        <v>10178005</v>
      </c>
      <c r="F2148" s="816">
        <v>25112189</v>
      </c>
      <c r="G2148" s="816">
        <v>2704003</v>
      </c>
      <c r="H2148" s="820" t="str">
        <f>IF(G2148="","",VLOOKUP(G2148,ARANCEL!$B$5:$D$121,2,FALSE))</f>
        <v xml:space="preserve">CORONA PERIFERICA CON PERNO MUÑON COLADO </v>
      </c>
      <c r="I2148" s="821" t="s">
        <v>311</v>
      </c>
      <c r="J2148" s="816">
        <v>1</v>
      </c>
      <c r="K2148" s="822">
        <f>IF(G2148="","",VLOOKUP(G2148,ARANCEL!$B$5:$D$121,3,FALSE)*J2148)</f>
        <v>32612</v>
      </c>
      <c r="L2148" s="1210" t="s">
        <v>3438</v>
      </c>
      <c r="M2148" s="1210">
        <v>4500220767</v>
      </c>
      <c r="N2148" s="1210">
        <v>8610</v>
      </c>
      <c r="O2148" s="952"/>
    </row>
    <row r="2149" spans="1:15" s="953" customFormat="1" ht="18" customHeight="1" x14ac:dyDescent="0.25">
      <c r="A2149" s="816" t="s">
        <v>305</v>
      </c>
      <c r="B2149" s="817">
        <v>42031</v>
      </c>
      <c r="C2149" s="818" t="s">
        <v>9758</v>
      </c>
      <c r="D2149" s="816" t="s">
        <v>54</v>
      </c>
      <c r="E2149" s="819">
        <v>10313577</v>
      </c>
      <c r="F2149" s="816">
        <v>30658989</v>
      </c>
      <c r="G2149" s="816">
        <v>2704005</v>
      </c>
      <c r="H2149" s="820" t="str">
        <f>IF(G2149="","",VLOOKUP(G2149,ARANCEL!$B$5:$D$121,2,FALSE))</f>
        <v>PROVISORIO</v>
      </c>
      <c r="I2149" s="821" t="s">
        <v>324</v>
      </c>
      <c r="J2149" s="816">
        <v>1</v>
      </c>
      <c r="K2149" s="822">
        <f>IF(G2149="","",VLOOKUP(G2149,ARANCEL!$B$5:$D$121,3,FALSE)*J2149)</f>
        <v>3250</v>
      </c>
      <c r="L2149" s="1249" t="str">
        <f>IF(E2149="","","IMPAGO")</f>
        <v>IMPAGO</v>
      </c>
      <c r="M2149" s="1249" t="str">
        <f>IF(L2149="IMPAGO","SIN O.C.","")</f>
        <v>SIN O.C.</v>
      </c>
      <c r="N2149" s="1249" t="str">
        <f>IF(L2149="IMPAGO","SIN FACT.","")</f>
        <v>SIN FACT.</v>
      </c>
      <c r="O2149" s="952"/>
    </row>
    <row r="2150" spans="1:15" s="953" customFormat="1" ht="18" customHeight="1" x14ac:dyDescent="0.25">
      <c r="A2150" s="816" t="s">
        <v>305</v>
      </c>
      <c r="B2150" s="823">
        <v>41877</v>
      </c>
      <c r="C2150" s="818" t="s">
        <v>984</v>
      </c>
      <c r="D2150" s="816" t="s">
        <v>54</v>
      </c>
      <c r="E2150" s="819">
        <v>10247733</v>
      </c>
      <c r="F2150" s="816">
        <v>28167258</v>
      </c>
      <c r="G2150" s="816">
        <v>2704005</v>
      </c>
      <c r="H2150" s="820" t="str">
        <f>IF(G2150="","",VLOOKUP(G2150,ARANCEL!$B$5:$D$121,2,FALSE))</f>
        <v>PROVISORIO</v>
      </c>
      <c r="I2150" s="821" t="s">
        <v>309</v>
      </c>
      <c r="J2150" s="816">
        <v>1</v>
      </c>
      <c r="K2150" s="822">
        <f>IF(G2150="","",VLOOKUP(G2150,ARANCEL!$B$5:$D$121,3,FALSE)*J2150)</f>
        <v>3250</v>
      </c>
      <c r="L2150" s="1210" t="s">
        <v>6905</v>
      </c>
      <c r="M2150" s="1210">
        <v>4500249664</v>
      </c>
      <c r="N2150" s="1210" t="s">
        <v>7114</v>
      </c>
      <c r="O2150" s="952"/>
    </row>
    <row r="2151" spans="1:15" s="953" customFormat="1" ht="18" customHeight="1" x14ac:dyDescent="0.25">
      <c r="A2151" s="816" t="s">
        <v>305</v>
      </c>
      <c r="B2151" s="823">
        <v>41883</v>
      </c>
      <c r="C2151" s="818" t="s">
        <v>984</v>
      </c>
      <c r="D2151" s="816" t="s">
        <v>54</v>
      </c>
      <c r="E2151" s="819">
        <v>10249757</v>
      </c>
      <c r="F2151" s="816">
        <v>28167258</v>
      </c>
      <c r="G2151" s="816">
        <v>2704003</v>
      </c>
      <c r="H2151" s="820" t="str">
        <f>IF(G2151="","",VLOOKUP(G2151,ARANCEL!$B$5:$D$121,2,FALSE))</f>
        <v xml:space="preserve">CORONA PERIFERICA CON PERNO MUÑON COLADO </v>
      </c>
      <c r="I2151" s="821" t="s">
        <v>309</v>
      </c>
      <c r="J2151" s="816">
        <v>1</v>
      </c>
      <c r="K2151" s="822">
        <f>IF(G2151="","",VLOOKUP(G2151,ARANCEL!$B$5:$D$121,3,FALSE)*J2151)</f>
        <v>32612</v>
      </c>
      <c r="L2151" s="1210" t="s">
        <v>6905</v>
      </c>
      <c r="M2151" s="1210">
        <v>4500251067</v>
      </c>
      <c r="N2151" s="1210" t="s">
        <v>7145</v>
      </c>
      <c r="O2151" s="952"/>
    </row>
    <row r="2152" spans="1:15" s="953" customFormat="1" ht="18" customHeight="1" x14ac:dyDescent="0.25">
      <c r="A2152" s="816" t="s">
        <v>305</v>
      </c>
      <c r="B2152" s="823">
        <v>41830</v>
      </c>
      <c r="C2152" s="818" t="s">
        <v>5625</v>
      </c>
      <c r="D2152" s="816" t="s">
        <v>2193</v>
      </c>
      <c r="E2152" s="819">
        <v>10222925</v>
      </c>
      <c r="F2152" s="816">
        <v>26552834</v>
      </c>
      <c r="G2152" s="816">
        <v>2704005</v>
      </c>
      <c r="H2152" s="820" t="str">
        <f>IF(G2152="","",VLOOKUP(G2152,ARANCEL!$B$5:$D$121,2,FALSE))</f>
        <v>PROVISORIO</v>
      </c>
      <c r="I2152" s="821" t="s">
        <v>317</v>
      </c>
      <c r="J2152" s="816">
        <v>1</v>
      </c>
      <c r="K2152" s="822">
        <f>IF(G2152="","",VLOOKUP(G2152,ARANCEL!$B$5:$D$121,3,FALSE)*J2152)</f>
        <v>3250</v>
      </c>
      <c r="L2152" s="1210" t="s">
        <v>6017</v>
      </c>
      <c r="M2152" s="1210">
        <v>4500243244</v>
      </c>
      <c r="N2152" s="1210">
        <v>9785</v>
      </c>
      <c r="O2152" s="952"/>
    </row>
    <row r="2153" spans="1:15" s="953" customFormat="1" ht="18" customHeight="1" x14ac:dyDescent="0.25">
      <c r="A2153" s="816" t="s">
        <v>305</v>
      </c>
      <c r="B2153" s="823">
        <v>41859</v>
      </c>
      <c r="C2153" s="818" t="s">
        <v>5625</v>
      </c>
      <c r="D2153" s="816" t="s">
        <v>2193</v>
      </c>
      <c r="E2153" s="819">
        <v>10237204</v>
      </c>
      <c r="F2153" s="816">
        <v>26552834</v>
      </c>
      <c r="G2153" s="816">
        <v>2704003</v>
      </c>
      <c r="H2153" s="820" t="str">
        <f>IF(G2153="","",VLOOKUP(G2153,ARANCEL!$B$5:$D$121,2,FALSE))</f>
        <v xml:space="preserve">CORONA PERIFERICA CON PERNO MUÑON COLADO </v>
      </c>
      <c r="I2153" s="821" t="s">
        <v>317</v>
      </c>
      <c r="J2153" s="816">
        <v>1</v>
      </c>
      <c r="K2153" s="822">
        <f>IF(G2153="","",VLOOKUP(G2153,ARANCEL!$B$5:$D$121,3,FALSE)*J2153)</f>
        <v>32612</v>
      </c>
      <c r="L2153" s="1210" t="s">
        <v>6905</v>
      </c>
      <c r="M2153" s="1210">
        <v>4500249664</v>
      </c>
      <c r="N2153" s="1210" t="s">
        <v>7114</v>
      </c>
      <c r="O2153" s="952"/>
    </row>
    <row r="2154" spans="1:15" s="953" customFormat="1" ht="18" customHeight="1" x14ac:dyDescent="0.25">
      <c r="A2154" s="816" t="s">
        <v>305</v>
      </c>
      <c r="B2154" s="823">
        <v>41654</v>
      </c>
      <c r="C2154" s="818" t="s">
        <v>1112</v>
      </c>
      <c r="D2154" s="816" t="s">
        <v>60</v>
      </c>
      <c r="E2154" s="819">
        <v>10169311</v>
      </c>
      <c r="F2154" s="816">
        <v>24433610</v>
      </c>
      <c r="G2154" s="816">
        <v>2704005</v>
      </c>
      <c r="H2154" s="820" t="str">
        <f>IF(G2154="","",VLOOKUP(G2154,ARANCEL!$B$5:$D$121,2,FALSE))</f>
        <v>PROVISORIO</v>
      </c>
      <c r="I2154" s="821" t="s">
        <v>335</v>
      </c>
      <c r="J2154" s="816">
        <v>1</v>
      </c>
      <c r="K2154" s="822">
        <f>IF(G2154="","",VLOOKUP(G2154,ARANCEL!$B$5:$D$121,3,FALSE)*J2154)</f>
        <v>3250</v>
      </c>
      <c r="L2154" s="1210" t="s">
        <v>2842</v>
      </c>
      <c r="M2154" s="1210">
        <v>4500216186</v>
      </c>
      <c r="N2154" s="1210">
        <v>8381</v>
      </c>
      <c r="O2154" s="952"/>
    </row>
    <row r="2155" spans="1:15" s="953" customFormat="1" ht="18" customHeight="1" x14ac:dyDescent="0.25">
      <c r="A2155" s="816" t="s">
        <v>305</v>
      </c>
      <c r="B2155" s="823">
        <v>41660</v>
      </c>
      <c r="C2155" s="818" t="s">
        <v>835</v>
      </c>
      <c r="D2155" s="816" t="s">
        <v>60</v>
      </c>
      <c r="E2155" s="819">
        <v>10169871</v>
      </c>
      <c r="F2155" s="816">
        <v>24433610</v>
      </c>
      <c r="G2155" s="816">
        <v>2704003</v>
      </c>
      <c r="H2155" s="820" t="str">
        <f>IF(G2155="","",VLOOKUP(G2155,ARANCEL!$B$5:$D$121,2,FALSE))</f>
        <v xml:space="preserve">CORONA PERIFERICA CON PERNO MUÑON COLADO </v>
      </c>
      <c r="I2155" s="821" t="s">
        <v>335</v>
      </c>
      <c r="J2155" s="816">
        <v>1</v>
      </c>
      <c r="K2155" s="822">
        <f>IF(G2155="","",VLOOKUP(G2155,ARANCEL!$B$5:$D$121,3,FALSE)*J2155)</f>
        <v>32612</v>
      </c>
      <c r="L2155" s="1210" t="s">
        <v>2842</v>
      </c>
      <c r="M2155" s="1210">
        <v>4500216188</v>
      </c>
      <c r="N2155" s="1210">
        <v>8383</v>
      </c>
      <c r="O2155" s="952"/>
    </row>
    <row r="2156" spans="1:15" s="953" customFormat="1" ht="18" customHeight="1" x14ac:dyDescent="0.25">
      <c r="A2156" s="816" t="s">
        <v>305</v>
      </c>
      <c r="B2156" s="823">
        <v>41855</v>
      </c>
      <c r="C2156" s="818" t="s">
        <v>835</v>
      </c>
      <c r="D2156" s="816" t="s">
        <v>2193</v>
      </c>
      <c r="E2156" s="819">
        <v>10236583</v>
      </c>
      <c r="F2156" s="816">
        <v>27816977</v>
      </c>
      <c r="G2156" s="816">
        <v>2704005</v>
      </c>
      <c r="H2156" s="820" t="str">
        <f>IF(G2156="","",VLOOKUP(G2156,ARANCEL!$B$5:$D$121,2,FALSE))</f>
        <v>PROVISORIO</v>
      </c>
      <c r="I2156" s="821" t="s">
        <v>329</v>
      </c>
      <c r="J2156" s="816">
        <v>1</v>
      </c>
      <c r="K2156" s="822">
        <f>IF(G2156="","",VLOOKUP(G2156,ARANCEL!$B$5:$D$121,3,FALSE)*J2156)</f>
        <v>3250</v>
      </c>
      <c r="L2156" s="1210" t="s">
        <v>6905</v>
      </c>
      <c r="M2156" s="1210">
        <v>4500249664</v>
      </c>
      <c r="N2156" s="1210" t="s">
        <v>7114</v>
      </c>
      <c r="O2156" s="952"/>
    </row>
    <row r="2157" spans="1:15" s="953" customFormat="1" ht="18" customHeight="1" x14ac:dyDescent="0.25">
      <c r="A2157" s="816" t="s">
        <v>305</v>
      </c>
      <c r="B2157" s="823">
        <v>41878</v>
      </c>
      <c r="C2157" s="818" t="s">
        <v>835</v>
      </c>
      <c r="D2157" s="816" t="s">
        <v>716</v>
      </c>
      <c r="E2157" s="819">
        <v>10249727</v>
      </c>
      <c r="F2157" s="816">
        <v>28034801</v>
      </c>
      <c r="G2157" s="816">
        <v>2708011</v>
      </c>
      <c r="H2157" s="820" t="str">
        <f>IF(G2157="","",VLOOKUP(G2157,ARANCEL!$B$5:$D$121,2,FALSE))</f>
        <v xml:space="preserve">MODELO DE ESTUDIO </v>
      </c>
      <c r="I2157" s="821" t="s">
        <v>347</v>
      </c>
      <c r="J2157" s="816">
        <v>2</v>
      </c>
      <c r="K2157" s="822">
        <f>IF(G2157="","",VLOOKUP(G2157,ARANCEL!$B$5:$D$121,3,FALSE)*J2157)</f>
        <v>3014</v>
      </c>
      <c r="L2157" s="1210" t="s">
        <v>6905</v>
      </c>
      <c r="M2157" s="1210">
        <v>4500251067</v>
      </c>
      <c r="N2157" s="1210" t="s">
        <v>7145</v>
      </c>
      <c r="O2157" s="952"/>
    </row>
    <row r="2158" spans="1:15" s="953" customFormat="1" ht="18" customHeight="1" x14ac:dyDescent="0.25">
      <c r="A2158" s="816" t="s">
        <v>305</v>
      </c>
      <c r="B2158" s="823">
        <v>41891</v>
      </c>
      <c r="C2158" s="818" t="s">
        <v>835</v>
      </c>
      <c r="D2158" s="816" t="s">
        <v>2193</v>
      </c>
      <c r="E2158" s="819">
        <v>10256103</v>
      </c>
      <c r="F2158" s="816">
        <v>27816977</v>
      </c>
      <c r="G2158" s="816">
        <v>2704006</v>
      </c>
      <c r="H2158" s="820" t="str">
        <f>IF(G2158="","",VLOOKUP(G2158,ARANCEL!$B$5:$D$121,2,FALSE))</f>
        <v xml:space="preserve">CERAMICA ALUMINOSA ANTERIOR O POSTERIOR </v>
      </c>
      <c r="I2158" s="821" t="s">
        <v>329</v>
      </c>
      <c r="J2158" s="816">
        <v>1</v>
      </c>
      <c r="K2158" s="822">
        <f>IF(G2158="","",VLOOKUP(G2158,ARANCEL!$B$5:$D$121,3,FALSE)*J2158)</f>
        <v>31487</v>
      </c>
      <c r="L2158" s="1210" t="s">
        <v>8279</v>
      </c>
      <c r="M2158" s="1210">
        <v>4500260619</v>
      </c>
      <c r="N2158" s="1210" t="s">
        <v>8294</v>
      </c>
      <c r="O2158" s="952"/>
    </row>
    <row r="2159" spans="1:15" s="949" customFormat="1" ht="18" customHeight="1" x14ac:dyDescent="0.25">
      <c r="A2159" s="816" t="s">
        <v>305</v>
      </c>
      <c r="B2159" s="823">
        <v>41845</v>
      </c>
      <c r="C2159" s="818" t="s">
        <v>6008</v>
      </c>
      <c r="D2159" s="816" t="s">
        <v>716</v>
      </c>
      <c r="E2159" s="819">
        <v>10232056</v>
      </c>
      <c r="F2159" s="816">
        <v>27468685</v>
      </c>
      <c r="G2159" s="816">
        <v>2708011</v>
      </c>
      <c r="H2159" s="820" t="str">
        <f>IF(G2159="","",VLOOKUP(G2159,ARANCEL!$B$5:$D$121,2,FALSE))</f>
        <v xml:space="preserve">MODELO DE ESTUDIO </v>
      </c>
      <c r="I2159" s="821" t="s">
        <v>347</v>
      </c>
      <c r="J2159" s="816">
        <v>2</v>
      </c>
      <c r="K2159" s="822">
        <f>IF(G2159="","",VLOOKUP(G2159,ARANCEL!$B$5:$D$121,3,FALSE)*J2159)</f>
        <v>3014</v>
      </c>
      <c r="L2159" s="1210" t="s">
        <v>6017</v>
      </c>
      <c r="M2159" s="1210">
        <v>4500245416</v>
      </c>
      <c r="N2159" s="1210">
        <v>9805</v>
      </c>
      <c r="O2159" s="948"/>
    </row>
    <row r="2160" spans="1:15" s="962" customFormat="1" ht="18" customHeight="1" x14ac:dyDescent="0.25">
      <c r="A2160" s="816" t="s">
        <v>305</v>
      </c>
      <c r="B2160" s="823">
        <v>41759</v>
      </c>
      <c r="C2160" s="818" t="s">
        <v>4265</v>
      </c>
      <c r="D2160" s="816" t="s">
        <v>57</v>
      </c>
      <c r="E2160" s="819">
        <v>10192571</v>
      </c>
      <c r="F2160" s="816">
        <v>26199162</v>
      </c>
      <c r="G2160" s="816">
        <v>2704005</v>
      </c>
      <c r="H2160" s="820" t="str">
        <f>IF(G2160="","",VLOOKUP(G2160,ARANCEL!$B$5:$D$121,2,FALSE))</f>
        <v>PROVISORIO</v>
      </c>
      <c r="I2160" s="821" t="s">
        <v>326</v>
      </c>
      <c r="J2160" s="816">
        <v>1</v>
      </c>
      <c r="K2160" s="822">
        <f>IF(G2160="","",VLOOKUP(G2160,ARANCEL!$B$5:$D$121,3,FALSE)*J2160)</f>
        <v>3250</v>
      </c>
      <c r="L2160" s="1210" t="s">
        <v>4612</v>
      </c>
      <c r="M2160" s="1210">
        <v>4500229958</v>
      </c>
      <c r="N2160" s="1210">
        <v>9176</v>
      </c>
      <c r="O2160" s="961"/>
    </row>
    <row r="2161" spans="1:15" s="962" customFormat="1" ht="18" customHeight="1" x14ac:dyDescent="0.25">
      <c r="A2161" s="816" t="s">
        <v>305</v>
      </c>
      <c r="B2161" s="823">
        <v>41779</v>
      </c>
      <c r="C2161" s="818" t="s">
        <v>4265</v>
      </c>
      <c r="D2161" s="816" t="s">
        <v>57</v>
      </c>
      <c r="E2161" s="819">
        <v>10199524</v>
      </c>
      <c r="F2161" s="816">
        <v>26199162</v>
      </c>
      <c r="G2161" s="816">
        <v>2704006</v>
      </c>
      <c r="H2161" s="820" t="str">
        <f>IF(G2161="","",VLOOKUP(G2161,ARANCEL!$B$5:$D$121,2,FALSE))</f>
        <v xml:space="preserve">CERAMICA ALUMINOSA ANTERIOR O POSTERIOR </v>
      </c>
      <c r="I2161" s="821" t="s">
        <v>326</v>
      </c>
      <c r="J2161" s="816">
        <v>1</v>
      </c>
      <c r="K2161" s="822">
        <f>IF(G2161="","",VLOOKUP(G2161,ARANCEL!$B$5:$D$121,3,FALSE)*J2161)</f>
        <v>31487</v>
      </c>
      <c r="L2161" s="1210" t="s">
        <v>5292</v>
      </c>
      <c r="M2161" s="1210">
        <v>4500235338</v>
      </c>
      <c r="N2161" s="1210">
        <v>9393</v>
      </c>
      <c r="O2161" s="961"/>
    </row>
    <row r="2162" spans="1:15" s="962" customFormat="1" ht="18" customHeight="1" x14ac:dyDescent="0.25">
      <c r="A2162" s="816" t="s">
        <v>305</v>
      </c>
      <c r="B2162" s="823">
        <v>41745</v>
      </c>
      <c r="C2162" s="818" t="s">
        <v>3996</v>
      </c>
      <c r="D2162" s="816" t="s">
        <v>86</v>
      </c>
      <c r="E2162" s="819">
        <v>10188790</v>
      </c>
      <c r="F2162" s="816">
        <v>25894907</v>
      </c>
      <c r="G2162" s="816">
        <v>2705003</v>
      </c>
      <c r="H2162" s="820" t="str">
        <f>IF(G2162="","",VLOOKUP(G2162,ARANCEL!$B$5:$D$121,2,FALSE))</f>
        <v>INCRUSTACION ESTETICA (ART-GLASS O CERAMICA)</v>
      </c>
      <c r="I2162" s="821" t="s">
        <v>324</v>
      </c>
      <c r="J2162" s="816">
        <v>1</v>
      </c>
      <c r="K2162" s="822">
        <f>IF(G2162="","",VLOOKUP(G2162,ARANCEL!$B$5:$D$121,3,FALSE)*J2162)</f>
        <v>15676</v>
      </c>
      <c r="L2162" s="1210" t="s">
        <v>4612</v>
      </c>
      <c r="M2162" s="1210">
        <v>4500229951</v>
      </c>
      <c r="N2162" s="1210">
        <v>9174</v>
      </c>
      <c r="O2162" s="961"/>
    </row>
    <row r="2163" spans="1:15" s="962" customFormat="1" ht="18" customHeight="1" x14ac:dyDescent="0.25">
      <c r="A2163" s="816" t="s">
        <v>305</v>
      </c>
      <c r="B2163" s="823">
        <v>41929</v>
      </c>
      <c r="C2163" s="818" t="s">
        <v>983</v>
      </c>
      <c r="D2163" s="816" t="s">
        <v>52</v>
      </c>
      <c r="E2163" s="819">
        <v>10265389</v>
      </c>
      <c r="F2163" s="816">
        <v>28609469</v>
      </c>
      <c r="G2163" s="816">
        <v>2705003</v>
      </c>
      <c r="H2163" s="820" t="str">
        <f>IF(G2163="","",VLOOKUP(G2163,ARANCEL!$B$5:$D$121,2,FALSE))</f>
        <v>INCRUSTACION ESTETICA (ART-GLASS O CERAMICA)</v>
      </c>
      <c r="I2163" s="821" t="s">
        <v>317</v>
      </c>
      <c r="J2163" s="816">
        <v>1</v>
      </c>
      <c r="K2163" s="822">
        <f>IF(G2163="","",VLOOKUP(G2163,ARANCEL!$B$5:$D$121,3,FALSE)*J2163)</f>
        <v>15676</v>
      </c>
      <c r="L2163" s="1210" t="s">
        <v>8279</v>
      </c>
      <c r="M2163" s="1210">
        <v>4500257377</v>
      </c>
      <c r="N2163" s="1210" t="s">
        <v>8280</v>
      </c>
      <c r="O2163" s="961"/>
    </row>
    <row r="2164" spans="1:15" s="962" customFormat="1" ht="18" customHeight="1" x14ac:dyDescent="0.25">
      <c r="A2164" s="816" t="s">
        <v>305</v>
      </c>
      <c r="B2164" s="823">
        <v>41911</v>
      </c>
      <c r="C2164" s="818" t="s">
        <v>7269</v>
      </c>
      <c r="D2164" s="816" t="s">
        <v>56</v>
      </c>
      <c r="E2164" s="819">
        <v>10258311</v>
      </c>
      <c r="F2164" s="816">
        <v>27674726</v>
      </c>
      <c r="G2164" s="816">
        <v>2705003</v>
      </c>
      <c r="H2164" s="820" t="str">
        <f>IF(G2164="","",VLOOKUP(G2164,ARANCEL!$B$5:$D$121,2,FALSE))</f>
        <v>INCRUSTACION ESTETICA (ART-GLASS O CERAMICA)</v>
      </c>
      <c r="I2164" s="821" t="s">
        <v>322</v>
      </c>
      <c r="J2164" s="816">
        <v>1</v>
      </c>
      <c r="K2164" s="822">
        <f>IF(G2164="","",VLOOKUP(G2164,ARANCEL!$B$5:$D$121,3,FALSE)*J2164)</f>
        <v>15676</v>
      </c>
      <c r="L2164" s="1249" t="str">
        <f>IF(E2164="","","IMPAGO")</f>
        <v>IMPAGO</v>
      </c>
      <c r="M2164" s="1249" t="str">
        <f>IF(L2164="IMPAGO","SIN O.C.","")</f>
        <v>SIN O.C.</v>
      </c>
      <c r="N2164" s="1249" t="str">
        <f>IF(L2164="IMPAGO","SIN FACT.","")</f>
        <v>SIN FACT.</v>
      </c>
      <c r="O2164" s="961"/>
    </row>
    <row r="2165" spans="1:15" s="962" customFormat="1" ht="18" customHeight="1" x14ac:dyDescent="0.25">
      <c r="A2165" s="816" t="s">
        <v>313</v>
      </c>
      <c r="B2165" s="1216">
        <v>41911</v>
      </c>
      <c r="C2165" s="818" t="s">
        <v>7269</v>
      </c>
      <c r="D2165" s="816" t="s">
        <v>56</v>
      </c>
      <c r="E2165" s="819">
        <v>10262256</v>
      </c>
      <c r="F2165" s="816">
        <v>27674726</v>
      </c>
      <c r="G2165" s="816">
        <v>2705003</v>
      </c>
      <c r="H2165" s="820" t="str">
        <f>IF(G2165="","",VLOOKUP(G2165,ARANCEL!$B$5:$D$121,2,FALSE))</f>
        <v>INCRUSTACION ESTETICA (ART-GLASS O CERAMICA)</v>
      </c>
      <c r="I2165" s="821"/>
      <c r="J2165" s="816">
        <v>1</v>
      </c>
      <c r="K2165" s="822">
        <f>IF(G2165="","",VLOOKUP(G2165,ARANCEL!$B$5:$D$121,3,FALSE)*J2165)</f>
        <v>15676</v>
      </c>
      <c r="L2165" s="1210" t="s">
        <v>8279</v>
      </c>
      <c r="M2165" s="1210">
        <v>4500257377</v>
      </c>
      <c r="N2165" s="1210" t="s">
        <v>8280</v>
      </c>
      <c r="O2165" s="961"/>
    </row>
    <row r="2166" spans="1:15" s="967" customFormat="1" ht="18" customHeight="1" x14ac:dyDescent="0.25">
      <c r="A2166" s="816" t="s">
        <v>305</v>
      </c>
      <c r="B2166" s="823">
        <v>41941</v>
      </c>
      <c r="C2166" s="818" t="s">
        <v>7943</v>
      </c>
      <c r="D2166" s="816" t="s">
        <v>52</v>
      </c>
      <c r="E2166" s="819">
        <v>10272364</v>
      </c>
      <c r="F2166" s="816">
        <v>28594063</v>
      </c>
      <c r="G2166" s="816">
        <v>2704005</v>
      </c>
      <c r="H2166" s="820" t="str">
        <f>IF(G2166="","",VLOOKUP(G2166,ARANCEL!$B$5:$D$121,2,FALSE))</f>
        <v>PROVISORIO</v>
      </c>
      <c r="I2166" s="821" t="s">
        <v>318</v>
      </c>
      <c r="J2166" s="816">
        <v>1</v>
      </c>
      <c r="K2166" s="822">
        <f>IF(G2166="","",VLOOKUP(G2166,ARANCEL!$B$5:$D$121,3,FALSE)*J2166)</f>
        <v>3250</v>
      </c>
      <c r="L2166" s="1210" t="s">
        <v>8279</v>
      </c>
      <c r="M2166" s="1210">
        <v>4500259624</v>
      </c>
      <c r="N2166" s="1210" t="s">
        <v>8292</v>
      </c>
      <c r="O2166" s="966"/>
    </row>
    <row r="2167" spans="1:15" s="887" customFormat="1" ht="18.75" customHeight="1" x14ac:dyDescent="0.25">
      <c r="A2167" s="816" t="s">
        <v>305</v>
      </c>
      <c r="B2167" s="823">
        <v>41956</v>
      </c>
      <c r="C2167" s="818" t="s">
        <v>7943</v>
      </c>
      <c r="D2167" s="816" t="s">
        <v>52</v>
      </c>
      <c r="E2167" s="819">
        <v>10278727</v>
      </c>
      <c r="F2167" s="816">
        <v>28594063</v>
      </c>
      <c r="G2167" s="816">
        <v>2704003</v>
      </c>
      <c r="H2167" s="120" t="str">
        <f>IF(G2167="","",VLOOKUP(G2167,ARANCEL!$B$5:$D$121,2,FALSE))</f>
        <v xml:space="preserve">CORONA PERIFERICA CON PERNO MUÑON COLADO </v>
      </c>
      <c r="I2167" s="121" t="s">
        <v>318</v>
      </c>
      <c r="J2167" s="119">
        <v>1</v>
      </c>
      <c r="K2167" s="122">
        <f>IF(G2167="","",VLOOKUP(G2167,ARANCEL!$B$5:$D$121,3,FALSE)*J2167)</f>
        <v>32612</v>
      </c>
      <c r="L2167" s="1229" t="s">
        <v>8256</v>
      </c>
      <c r="M2167" s="1229">
        <v>4500264843</v>
      </c>
      <c r="N2167" s="1229" t="s">
        <v>8929</v>
      </c>
      <c r="O2167" s="886"/>
    </row>
    <row r="2168" spans="1:15" s="887" customFormat="1" ht="20.25" customHeight="1" x14ac:dyDescent="0.25">
      <c r="A2168" s="606" t="s">
        <v>305</v>
      </c>
      <c r="B2168" s="615">
        <v>42026</v>
      </c>
      <c r="C2168" s="607" t="s">
        <v>9629</v>
      </c>
      <c r="D2168" s="606" t="s">
        <v>804</v>
      </c>
      <c r="E2168" s="608">
        <v>10312081</v>
      </c>
      <c r="F2168" s="606">
        <v>30495976</v>
      </c>
      <c r="G2168" s="606">
        <v>2705003</v>
      </c>
      <c r="H2168" s="120" t="str">
        <f>IF(G2168="","",VLOOKUP(G2168,ARANCEL!$B$5:$D$121,2,FALSE))</f>
        <v>INCRUSTACION ESTETICA (ART-GLASS O CERAMICA)</v>
      </c>
      <c r="I2168" s="121" t="s">
        <v>326</v>
      </c>
      <c r="J2168" s="119">
        <v>1</v>
      </c>
      <c r="K2168" s="122">
        <f>IF(G2168="","",VLOOKUP(G2168,ARANCEL!$B$5:$D$121,3,FALSE)*J2168)</f>
        <v>15676</v>
      </c>
      <c r="L2168" s="1235" t="str">
        <f>IF(E2168="","","IMPAGO")</f>
        <v>IMPAGO</v>
      </c>
      <c r="M2168" s="1235" t="str">
        <f>IF(L2168="IMPAGO","SIN O.C.","")</f>
        <v>SIN O.C.</v>
      </c>
      <c r="N2168" s="1235" t="str">
        <f>IF(L2168="IMPAGO","SIN FACT.","")</f>
        <v>SIN FACT.</v>
      </c>
      <c r="O2168" s="886"/>
    </row>
    <row r="2169" spans="1:15" s="967" customFormat="1" ht="18" customHeight="1" x14ac:dyDescent="0.25">
      <c r="A2169" s="816" t="s">
        <v>305</v>
      </c>
      <c r="B2169" s="817">
        <v>42019</v>
      </c>
      <c r="C2169" s="818" t="s">
        <v>9468</v>
      </c>
      <c r="D2169" s="816" t="s">
        <v>706</v>
      </c>
      <c r="E2169" s="819">
        <v>10307579</v>
      </c>
      <c r="F2169" s="816">
        <v>30417789</v>
      </c>
      <c r="G2169" s="816">
        <v>2708011</v>
      </c>
      <c r="H2169" s="820" t="str">
        <f>IF(G2169="","",VLOOKUP(G2169,ARANCEL!$B$5:$D$121,2,FALSE))</f>
        <v xml:space="preserve">MODELO DE ESTUDIO </v>
      </c>
      <c r="I2169" s="821" t="s">
        <v>331</v>
      </c>
      <c r="J2169" s="816">
        <v>1</v>
      </c>
      <c r="K2169" s="822">
        <f>IF(G2169="","",VLOOKUP(G2169,ARANCEL!$B$5:$D$121,3,FALSE)*J2169)</f>
        <v>1507</v>
      </c>
      <c r="L2169" s="1249" t="str">
        <f>IF(E2169="","","IMPAGO")</f>
        <v>IMPAGO</v>
      </c>
      <c r="M2169" s="1249" t="str">
        <f>IF(L2169="IMPAGO","SIN O.C.","")</f>
        <v>SIN O.C.</v>
      </c>
      <c r="N2169" s="1249" t="str">
        <f>IF(L2169="IMPAGO","SIN FACT.","")</f>
        <v>SIN FACT.</v>
      </c>
      <c r="O2169" s="966"/>
    </row>
    <row r="2170" spans="1:15" s="967" customFormat="1" ht="18" customHeight="1" x14ac:dyDescent="0.25">
      <c r="A2170" s="816" t="s">
        <v>305</v>
      </c>
      <c r="B2170" s="817">
        <v>42019</v>
      </c>
      <c r="C2170" s="818" t="s">
        <v>9468</v>
      </c>
      <c r="D2170" s="816" t="s">
        <v>706</v>
      </c>
      <c r="E2170" s="819">
        <v>10307579</v>
      </c>
      <c r="F2170" s="816">
        <v>30417789</v>
      </c>
      <c r="G2170" s="816">
        <v>2707003</v>
      </c>
      <c r="H2170" s="820" t="str">
        <f>IF(G2170="","",VLOOKUP(G2170,ARANCEL!$B$5:$D$121,2,FALSE))</f>
        <v xml:space="preserve">ESTAMPADO </v>
      </c>
      <c r="I2170" s="821" t="s">
        <v>331</v>
      </c>
      <c r="J2170" s="816">
        <v>1</v>
      </c>
      <c r="K2170" s="822">
        <f>IF(G2170="","",VLOOKUP(G2170,ARANCEL!$B$5:$D$121,3,FALSE)*J2170)</f>
        <v>6028</v>
      </c>
      <c r="L2170" s="1249" t="str">
        <f>IF(E2170="","","IMPAGO")</f>
        <v>IMPAGO</v>
      </c>
      <c r="M2170" s="1249" t="str">
        <f>IF(L2170="IMPAGO","SIN O.C.","")</f>
        <v>SIN O.C.</v>
      </c>
      <c r="N2170" s="1249" t="str">
        <f>IF(L2170="IMPAGO","SIN FACT.","")</f>
        <v>SIN FACT.</v>
      </c>
      <c r="O2170" s="966"/>
    </row>
    <row r="2171" spans="1:15" s="967" customFormat="1" ht="18" customHeight="1" x14ac:dyDescent="0.25">
      <c r="A2171" s="843" t="s">
        <v>305</v>
      </c>
      <c r="B2171" s="817">
        <v>41999</v>
      </c>
      <c r="C2171" s="818" t="s">
        <v>9109</v>
      </c>
      <c r="D2171" s="816" t="s">
        <v>706</v>
      </c>
      <c r="E2171" s="819">
        <v>10300458</v>
      </c>
      <c r="F2171" s="816">
        <v>30167919</v>
      </c>
      <c r="G2171" s="816">
        <v>2708011</v>
      </c>
      <c r="H2171" s="820" t="str">
        <f>IF(G2171="","",VLOOKUP(G2171,ARANCEL!$B$5:$D$121,2,FALSE))</f>
        <v xml:space="preserve">MODELO DE ESTUDIO </v>
      </c>
      <c r="I2171" s="821" t="s">
        <v>306</v>
      </c>
      <c r="J2171" s="816">
        <v>1</v>
      </c>
      <c r="K2171" s="822">
        <f>IF(G2171="","",VLOOKUP(G2171,ARANCEL!$B$5:$D$121,3,FALSE)*J2171)</f>
        <v>1507</v>
      </c>
      <c r="L2171" s="1350" t="s">
        <v>9431</v>
      </c>
      <c r="M2171" s="1350">
        <v>4500269103</v>
      </c>
      <c r="N2171" s="1350" t="s">
        <v>9457</v>
      </c>
      <c r="O2171" s="966"/>
    </row>
    <row r="2172" spans="1:15" s="970" customFormat="1" ht="18" customHeight="1" x14ac:dyDescent="0.25">
      <c r="A2172" s="816" t="s">
        <v>305</v>
      </c>
      <c r="B2172" s="817">
        <v>41999</v>
      </c>
      <c r="C2172" s="818" t="s">
        <v>9109</v>
      </c>
      <c r="D2172" s="816" t="s">
        <v>706</v>
      </c>
      <c r="E2172" s="819">
        <v>10300458</v>
      </c>
      <c r="F2172" s="816">
        <v>30167919</v>
      </c>
      <c r="G2172" s="816">
        <v>2707001</v>
      </c>
      <c r="H2172" s="820" t="str">
        <f>IF(G2172="","",VLOOKUP(G2172,ARANCEL!$B$5:$D$121,2,FALSE))</f>
        <v xml:space="preserve">PLANO DE RELAJACION </v>
      </c>
      <c r="I2172" s="821" t="s">
        <v>306</v>
      </c>
      <c r="J2172" s="816">
        <v>1</v>
      </c>
      <c r="K2172" s="822">
        <f>IF(G2172="","",VLOOKUP(G2172,ARANCEL!$B$5:$D$121,3,FALSE)*J2172)</f>
        <v>9221</v>
      </c>
      <c r="L2172" s="1350" t="s">
        <v>9431</v>
      </c>
      <c r="M2172" s="1350">
        <v>4500269103</v>
      </c>
      <c r="N2172" s="1350" t="s">
        <v>9457</v>
      </c>
      <c r="O2172" s="969"/>
    </row>
    <row r="2173" spans="1:15" s="970" customFormat="1" ht="18" customHeight="1" x14ac:dyDescent="0.25">
      <c r="A2173" s="816" t="s">
        <v>305</v>
      </c>
      <c r="B2173" s="823">
        <v>41788</v>
      </c>
      <c r="C2173" s="818" t="s">
        <v>4823</v>
      </c>
      <c r="D2173" s="816" t="s">
        <v>804</v>
      </c>
      <c r="E2173" s="819">
        <v>10203909</v>
      </c>
      <c r="F2173" s="816">
        <v>26698178</v>
      </c>
      <c r="G2173" s="816">
        <v>2704005</v>
      </c>
      <c r="H2173" s="820" t="str">
        <f>IF(G2173="","",VLOOKUP(G2173,ARANCEL!$B$5:$D$121,2,FALSE))</f>
        <v>PROVISORIO</v>
      </c>
      <c r="I2173" s="821" t="s">
        <v>326</v>
      </c>
      <c r="J2173" s="816">
        <v>1</v>
      </c>
      <c r="K2173" s="822">
        <f>IF(G2173="","",VLOOKUP(G2173,ARANCEL!$B$5:$D$121,3,FALSE)*J2173)</f>
        <v>3250</v>
      </c>
      <c r="L2173" s="1210" t="s">
        <v>5292</v>
      </c>
      <c r="M2173" s="1210">
        <v>4500235321</v>
      </c>
      <c r="N2173" s="1210">
        <v>9404</v>
      </c>
      <c r="O2173" s="969"/>
    </row>
    <row r="2174" spans="1:15" s="970" customFormat="1" ht="18" customHeight="1" x14ac:dyDescent="0.25">
      <c r="A2174" s="816" t="s">
        <v>305</v>
      </c>
      <c r="B2174" s="823">
        <v>41800</v>
      </c>
      <c r="C2174" s="818" t="s">
        <v>4823</v>
      </c>
      <c r="D2174" s="816" t="s">
        <v>804</v>
      </c>
      <c r="E2174" s="819">
        <v>10207575</v>
      </c>
      <c r="F2174" s="816">
        <v>26698178</v>
      </c>
      <c r="G2174" s="816">
        <v>2704002</v>
      </c>
      <c r="H2174" s="820" t="str">
        <f>IF(G2174="","",VLOOKUP(G2174,ARANCEL!$B$5:$D$121,2,FALSE))</f>
        <v xml:space="preserve">CORONA PERIFERICA </v>
      </c>
      <c r="I2174" s="821" t="s">
        <v>326</v>
      </c>
      <c r="J2174" s="816">
        <v>1</v>
      </c>
      <c r="K2174" s="822">
        <f>IF(G2174="","",VLOOKUP(G2174,ARANCEL!$B$5:$D$121,3,FALSE)*J2174)</f>
        <v>25865</v>
      </c>
      <c r="L2174" s="1210" t="s">
        <v>5742</v>
      </c>
      <c r="M2174" s="1210">
        <v>4500239302</v>
      </c>
      <c r="N2174" s="1210" t="s">
        <v>5748</v>
      </c>
      <c r="O2174" s="969"/>
    </row>
    <row r="2175" spans="1:15" s="947" customFormat="1" ht="18" customHeight="1" x14ac:dyDescent="0.25">
      <c r="A2175" s="816" t="s">
        <v>305</v>
      </c>
      <c r="B2175" s="823">
        <v>41737</v>
      </c>
      <c r="C2175" s="818" t="s">
        <v>982</v>
      </c>
      <c r="D2175" s="816" t="s">
        <v>804</v>
      </c>
      <c r="E2175" s="819">
        <v>10186442</v>
      </c>
      <c r="F2175" s="816">
        <v>25781008</v>
      </c>
      <c r="G2175" s="816">
        <v>2705003</v>
      </c>
      <c r="H2175" s="820" t="str">
        <f>IF(G2175="","",VLOOKUP(G2175,ARANCEL!$B$5:$D$121,2,FALSE))</f>
        <v>INCRUSTACION ESTETICA (ART-GLASS O CERAMICA)</v>
      </c>
      <c r="I2175" s="821" t="s">
        <v>326</v>
      </c>
      <c r="J2175" s="816">
        <v>1</v>
      </c>
      <c r="K2175" s="822">
        <f>IF(G2175="","",VLOOKUP(G2175,ARANCEL!$B$5:$D$121,3,FALSE)*J2175)</f>
        <v>15676</v>
      </c>
      <c r="L2175" s="1210" t="s">
        <v>4612</v>
      </c>
      <c r="M2175" s="1210">
        <v>4500229946</v>
      </c>
      <c r="N2175" s="1210">
        <v>9170</v>
      </c>
      <c r="O2175" s="342"/>
    </row>
    <row r="2176" spans="1:15" s="970" customFormat="1" ht="18" customHeight="1" x14ac:dyDescent="0.25">
      <c r="A2176" s="816" t="s">
        <v>305</v>
      </c>
      <c r="B2176" s="823">
        <v>41927</v>
      </c>
      <c r="C2176" s="818" t="s">
        <v>7628</v>
      </c>
      <c r="D2176" s="816" t="s">
        <v>54</v>
      </c>
      <c r="E2176" s="819">
        <v>10264730</v>
      </c>
      <c r="F2176" s="816">
        <v>28253308</v>
      </c>
      <c r="G2176" s="816">
        <v>2704005</v>
      </c>
      <c r="H2176" s="820" t="str">
        <f>IF(G2176="","",VLOOKUP(G2176,ARANCEL!$B$5:$D$121,2,FALSE))</f>
        <v>PROVISORIO</v>
      </c>
      <c r="I2176" s="821" t="s">
        <v>340</v>
      </c>
      <c r="J2176" s="816">
        <v>1</v>
      </c>
      <c r="K2176" s="822">
        <f>IF(G2176="","",VLOOKUP(G2176,ARANCEL!$B$5:$D$121,3,FALSE)*J2176)</f>
        <v>3250</v>
      </c>
      <c r="L2176" s="1210" t="s">
        <v>8279</v>
      </c>
      <c r="M2176" s="1210">
        <v>4500259624</v>
      </c>
      <c r="N2176" s="1210" t="s">
        <v>8292</v>
      </c>
      <c r="O2176" s="969"/>
    </row>
    <row r="2177" spans="1:15" s="970" customFormat="1" ht="18" customHeight="1" x14ac:dyDescent="0.25">
      <c r="A2177" s="816" t="s">
        <v>305</v>
      </c>
      <c r="B2177" s="823">
        <v>41942</v>
      </c>
      <c r="C2177" s="818" t="s">
        <v>7628</v>
      </c>
      <c r="D2177" s="816" t="s">
        <v>54</v>
      </c>
      <c r="E2177" s="819">
        <v>10271875</v>
      </c>
      <c r="F2177" s="816" t="s">
        <v>7919</v>
      </c>
      <c r="G2177" s="816">
        <v>2704005</v>
      </c>
      <c r="H2177" s="820" t="str">
        <f>IF(G2177="","",VLOOKUP(G2177,ARANCEL!$B$5:$D$121,2,FALSE))</f>
        <v>PROVISORIO</v>
      </c>
      <c r="I2177" s="821" t="s">
        <v>326</v>
      </c>
      <c r="J2177" s="816">
        <v>1</v>
      </c>
      <c r="K2177" s="822">
        <f>IF(G2177="","",VLOOKUP(G2177,ARANCEL!$B$5:$D$121,3,FALSE)*J2177)</f>
        <v>3250</v>
      </c>
      <c r="L2177" s="1210" t="s">
        <v>8279</v>
      </c>
      <c r="M2177" s="1210">
        <v>4500259624</v>
      </c>
      <c r="N2177" s="1210" t="s">
        <v>8292</v>
      </c>
      <c r="O2177" s="969"/>
    </row>
    <row r="2178" spans="1:15" s="972" customFormat="1" ht="18" customHeight="1" x14ac:dyDescent="0.25">
      <c r="A2178" s="816" t="s">
        <v>606</v>
      </c>
      <c r="B2178" s="823">
        <v>41942</v>
      </c>
      <c r="C2178" s="818" t="s">
        <v>7628</v>
      </c>
      <c r="D2178" s="816" t="s">
        <v>54</v>
      </c>
      <c r="E2178" s="819">
        <v>10271875</v>
      </c>
      <c r="F2178" s="816" t="s">
        <v>7919</v>
      </c>
      <c r="G2178" s="816">
        <v>2704003</v>
      </c>
      <c r="H2178" s="820" t="str">
        <f>IF(G2178="","",VLOOKUP(G2178,ARANCEL!$B$5:$D$121,2,FALSE))</f>
        <v xml:space="preserve">CORONA PERIFERICA CON PERNO MUÑON COLADO </v>
      </c>
      <c r="I2178" s="821" t="s">
        <v>340</v>
      </c>
      <c r="J2178" s="816">
        <v>1</v>
      </c>
      <c r="K2178" s="822">
        <f>IF(G2178="","",VLOOKUP(G2178,ARANCEL!$B$5:$D$121,3,FALSE)*J2178)</f>
        <v>32612</v>
      </c>
      <c r="L2178" s="1210" t="s">
        <v>8279</v>
      </c>
      <c r="M2178" s="1210">
        <v>4500259624</v>
      </c>
      <c r="N2178" s="1210" t="s">
        <v>8292</v>
      </c>
      <c r="O2178" s="971"/>
    </row>
    <row r="2179" spans="1:15" s="984" customFormat="1" ht="18" customHeight="1" x14ac:dyDescent="0.25">
      <c r="A2179" s="712" t="s">
        <v>305</v>
      </c>
      <c r="B2179" s="713">
        <v>41942</v>
      </c>
      <c r="C2179" s="714" t="s">
        <v>7628</v>
      </c>
      <c r="D2179" s="712" t="s">
        <v>54</v>
      </c>
      <c r="E2179" s="715">
        <v>10274441</v>
      </c>
      <c r="F2179" s="712" t="s">
        <v>8013</v>
      </c>
      <c r="G2179" s="712">
        <v>2704005</v>
      </c>
      <c r="H2179" s="120" t="str">
        <f>IF(G2179="","",VLOOKUP(G2179,ARANCEL!$B$5:$D$121,2,FALSE))</f>
        <v>PROVISORIO</v>
      </c>
      <c r="I2179" s="121" t="s">
        <v>1187</v>
      </c>
      <c r="J2179" s="119">
        <v>3</v>
      </c>
      <c r="K2179" s="122">
        <f>IF(G2179="","",VLOOKUP(G2179,ARANCEL!$B$5:$D$121,3,FALSE)*J2179)</f>
        <v>9750</v>
      </c>
      <c r="L2179" s="1229" t="s">
        <v>8279</v>
      </c>
      <c r="M2179" s="1229">
        <v>4500260619</v>
      </c>
      <c r="N2179" s="1229" t="s">
        <v>8294</v>
      </c>
      <c r="O2179" s="983"/>
    </row>
    <row r="2180" spans="1:15" s="797" customFormat="1" ht="18" customHeight="1" x14ac:dyDescent="0.25">
      <c r="A2180" s="712" t="s">
        <v>305</v>
      </c>
      <c r="B2180" s="713">
        <v>41942</v>
      </c>
      <c r="C2180" s="714" t="s">
        <v>7628</v>
      </c>
      <c r="D2180" s="712" t="s">
        <v>54</v>
      </c>
      <c r="E2180" s="715">
        <v>10274441</v>
      </c>
      <c r="F2180" s="712" t="s">
        <v>8013</v>
      </c>
      <c r="G2180" s="712">
        <v>2704003</v>
      </c>
      <c r="H2180" s="120" t="str">
        <f>IF(G2180="","",VLOOKUP(G2180,ARANCEL!$B$5:$D$121,2,FALSE))</f>
        <v xml:space="preserve">CORONA PERIFERICA CON PERNO MUÑON COLADO </v>
      </c>
      <c r="I2180" s="121" t="s">
        <v>340</v>
      </c>
      <c r="J2180" s="119">
        <v>1</v>
      </c>
      <c r="K2180" s="122">
        <f>IF(G2180="","",VLOOKUP(G2180,ARANCEL!$B$5:$D$121,3,FALSE)*J2180)</f>
        <v>32612</v>
      </c>
      <c r="L2180" s="1229" t="s">
        <v>8279</v>
      </c>
      <c r="M2180" s="1229">
        <v>4500260619</v>
      </c>
      <c r="N2180" s="1229" t="s">
        <v>8294</v>
      </c>
      <c r="O2180" s="796"/>
    </row>
    <row r="2181" spans="1:15" s="884" customFormat="1" ht="18" customHeight="1" x14ac:dyDescent="0.25">
      <c r="A2181" s="712" t="s">
        <v>305</v>
      </c>
      <c r="B2181" s="713">
        <v>41696</v>
      </c>
      <c r="C2181" s="714" t="s">
        <v>1116</v>
      </c>
      <c r="D2181" s="712" t="s">
        <v>60</v>
      </c>
      <c r="E2181" s="715">
        <v>10176881</v>
      </c>
      <c r="F2181" s="712">
        <v>25148862</v>
      </c>
      <c r="G2181" s="712">
        <v>2704005</v>
      </c>
      <c r="H2181" s="120" t="str">
        <f>IF(G2181="","",VLOOKUP(G2181,ARANCEL!$B$5:$D$121,2,FALSE))</f>
        <v>PROVISORIO</v>
      </c>
      <c r="I2181" s="121" t="s">
        <v>324</v>
      </c>
      <c r="J2181" s="119">
        <v>1</v>
      </c>
      <c r="K2181" s="122">
        <f>IF(G2181="","",VLOOKUP(G2181,ARANCEL!$B$5:$D$121,3,FALSE)*J2181)</f>
        <v>3250</v>
      </c>
      <c r="L2181" s="1229" t="s">
        <v>3438</v>
      </c>
      <c r="M2181" s="1229">
        <v>4500220765</v>
      </c>
      <c r="N2181" s="1229">
        <v>8609</v>
      </c>
      <c r="O2181" s="883"/>
    </row>
    <row r="2182" spans="1:15" s="972" customFormat="1" ht="18" customHeight="1" x14ac:dyDescent="0.25">
      <c r="A2182" s="816" t="s">
        <v>305</v>
      </c>
      <c r="B2182" s="823">
        <v>41703</v>
      </c>
      <c r="C2182" s="818" t="s">
        <v>1116</v>
      </c>
      <c r="D2182" s="816" t="s">
        <v>60</v>
      </c>
      <c r="E2182" s="819">
        <v>10178594</v>
      </c>
      <c r="F2182" s="816">
        <v>23892725</v>
      </c>
      <c r="G2182" s="816">
        <v>2704003</v>
      </c>
      <c r="H2182" s="820" t="str">
        <f>IF(G2182="","",VLOOKUP(G2182,ARANCEL!$B$5:$D$121,2,FALSE))</f>
        <v xml:space="preserve">CORONA PERIFERICA CON PERNO MUÑON COLADO </v>
      </c>
      <c r="I2182" s="821" t="s">
        <v>324</v>
      </c>
      <c r="J2182" s="816">
        <v>1</v>
      </c>
      <c r="K2182" s="822">
        <f>IF(G2182="","",VLOOKUP(G2182,ARANCEL!$B$5:$D$121,3,FALSE)*J2182)</f>
        <v>32612</v>
      </c>
      <c r="L2182" s="1210" t="s">
        <v>3438</v>
      </c>
      <c r="M2182" s="1210">
        <v>4500220767</v>
      </c>
      <c r="N2182" s="1210">
        <v>8610</v>
      </c>
      <c r="O2182" s="971"/>
    </row>
    <row r="2183" spans="1:15" s="972" customFormat="1" ht="18" customHeight="1" x14ac:dyDescent="0.25">
      <c r="A2183" s="816" t="s">
        <v>305</v>
      </c>
      <c r="B2183" s="823">
        <v>41647</v>
      </c>
      <c r="C2183" s="818" t="s">
        <v>1115</v>
      </c>
      <c r="D2183" s="816" t="s">
        <v>58</v>
      </c>
      <c r="E2183" s="819">
        <v>10168747</v>
      </c>
      <c r="F2183" s="816">
        <v>24485815</v>
      </c>
      <c r="G2183" s="816">
        <v>2704005</v>
      </c>
      <c r="H2183" s="820" t="str">
        <f>IF(G2183="","",VLOOKUP(G2183,ARANCEL!$B$5:$D$121,2,FALSE))</f>
        <v>PROVISORIO</v>
      </c>
      <c r="I2183" s="821" t="s">
        <v>308</v>
      </c>
      <c r="J2183" s="816">
        <v>1</v>
      </c>
      <c r="K2183" s="822">
        <f>IF(G2183="","",VLOOKUP(G2183,ARANCEL!$B$5:$D$121,3,FALSE)*J2183)</f>
        <v>3250</v>
      </c>
      <c r="L2183" s="1210" t="s">
        <v>2842</v>
      </c>
      <c r="M2183" s="1210">
        <v>4500216185</v>
      </c>
      <c r="N2183" s="1210">
        <v>8379</v>
      </c>
      <c r="O2183" s="971"/>
    </row>
    <row r="2184" spans="1:15" s="984" customFormat="1" ht="18" customHeight="1" x14ac:dyDescent="0.25">
      <c r="A2184" s="816" t="s">
        <v>606</v>
      </c>
      <c r="B2184" s="823">
        <v>41666</v>
      </c>
      <c r="C2184" s="818" t="s">
        <v>1115</v>
      </c>
      <c r="D2184" s="816" t="s">
        <v>58</v>
      </c>
      <c r="E2184" s="819">
        <v>10170566</v>
      </c>
      <c r="F2184" s="816">
        <v>24485815</v>
      </c>
      <c r="G2184" s="816">
        <v>2704003</v>
      </c>
      <c r="H2184" s="820" t="str">
        <f>IF(G2184="","",VLOOKUP(G2184,ARANCEL!$B$5:$D$121,2,FALSE))</f>
        <v xml:space="preserve">CORONA PERIFERICA CON PERNO MUÑON COLADO </v>
      </c>
      <c r="I2184" s="821" t="s">
        <v>308</v>
      </c>
      <c r="J2184" s="816">
        <v>1</v>
      </c>
      <c r="K2184" s="822">
        <f>IF(G2184="","",VLOOKUP(G2184,ARANCEL!$B$5:$D$121,3,FALSE)*J2184)</f>
        <v>32612</v>
      </c>
      <c r="L2184" s="1210" t="s">
        <v>2842</v>
      </c>
      <c r="M2184" s="1210">
        <v>4500216189</v>
      </c>
      <c r="N2184" s="1210">
        <v>8384</v>
      </c>
      <c r="O2184" s="983"/>
    </row>
    <row r="2185" spans="1:15" s="984" customFormat="1" ht="18" customHeight="1" x14ac:dyDescent="0.25">
      <c r="A2185" s="816" t="s">
        <v>305</v>
      </c>
      <c r="B2185" s="817">
        <v>42030</v>
      </c>
      <c r="C2185" s="818" t="s">
        <v>9700</v>
      </c>
      <c r="D2185" s="816" t="s">
        <v>706</v>
      </c>
      <c r="E2185" s="819">
        <v>10312647</v>
      </c>
      <c r="F2185" s="816">
        <v>30540427</v>
      </c>
      <c r="G2185" s="816">
        <v>2707001</v>
      </c>
      <c r="H2185" s="820" t="str">
        <f>IF(G2185="","",VLOOKUP(G2185,ARANCEL!$B$5:$D$121,2,FALSE))</f>
        <v xml:space="preserve">PLANO DE RELAJACION </v>
      </c>
      <c r="I2185" s="821" t="s">
        <v>306</v>
      </c>
      <c r="J2185" s="816">
        <v>1</v>
      </c>
      <c r="K2185" s="822">
        <f>IF(G2185="","",VLOOKUP(G2185,ARANCEL!$B$5:$D$121,3,FALSE)*J2185)</f>
        <v>9221</v>
      </c>
      <c r="L2185" s="1249" t="str">
        <f>IF(E2185="","","IMPAGO")</f>
        <v>IMPAGO</v>
      </c>
      <c r="M2185" s="1249" t="str">
        <f>IF(L2185="IMPAGO","SIN O.C.","")</f>
        <v>SIN O.C.</v>
      </c>
      <c r="N2185" s="1249" t="str">
        <f>IF(L2185="IMPAGO","SIN FACT.","")</f>
        <v>SIN FACT.</v>
      </c>
      <c r="O2185" s="983"/>
    </row>
    <row r="2186" spans="1:15" s="984" customFormat="1" ht="18" customHeight="1" x14ac:dyDescent="0.25">
      <c r="A2186" s="816" t="s">
        <v>305</v>
      </c>
      <c r="B2186" s="817">
        <v>42030</v>
      </c>
      <c r="C2186" s="818" t="s">
        <v>9700</v>
      </c>
      <c r="D2186" s="816" t="s">
        <v>706</v>
      </c>
      <c r="E2186" s="819">
        <v>10312647</v>
      </c>
      <c r="F2186" s="816">
        <v>30540427</v>
      </c>
      <c r="G2186" s="816">
        <v>2708011</v>
      </c>
      <c r="H2186" s="820" t="str">
        <f>IF(G2186="","",VLOOKUP(G2186,ARANCEL!$B$5:$D$121,2,FALSE))</f>
        <v xml:space="preserve">MODELO DE ESTUDIO </v>
      </c>
      <c r="I2186" s="821" t="s">
        <v>306</v>
      </c>
      <c r="J2186" s="816">
        <v>1</v>
      </c>
      <c r="K2186" s="822">
        <f>IF(G2186="","",VLOOKUP(G2186,ARANCEL!$B$5:$D$121,3,FALSE)*J2186)</f>
        <v>1507</v>
      </c>
      <c r="L2186" s="1249" t="str">
        <f>IF(E2186="","","IMPAGO")</f>
        <v>IMPAGO</v>
      </c>
      <c r="M2186" s="1249" t="str">
        <f>IF(L2186="IMPAGO","SIN O.C.","")</f>
        <v>SIN O.C.</v>
      </c>
      <c r="N2186" s="1249" t="str">
        <f>IF(L2186="IMPAGO","SIN FACT.","")</f>
        <v>SIN FACT.</v>
      </c>
      <c r="O2186" s="983"/>
    </row>
    <row r="2187" spans="1:15" s="984" customFormat="1" ht="18" customHeight="1" x14ac:dyDescent="0.25">
      <c r="A2187" s="816" t="s">
        <v>305</v>
      </c>
      <c r="B2187" s="823">
        <v>41950</v>
      </c>
      <c r="C2187" s="818" t="s">
        <v>8128</v>
      </c>
      <c r="D2187" s="816" t="s">
        <v>52</v>
      </c>
      <c r="E2187" s="819">
        <v>10276876</v>
      </c>
      <c r="F2187" s="816">
        <v>29484734</v>
      </c>
      <c r="G2187" s="816">
        <v>2704005</v>
      </c>
      <c r="H2187" s="820" t="str">
        <f>IF(G2187="","",VLOOKUP(G2187,ARANCEL!$B$5:$D$121,2,FALSE))</f>
        <v>PROVISORIO</v>
      </c>
      <c r="I2187" s="821" t="s">
        <v>311</v>
      </c>
      <c r="J2187" s="816">
        <v>1</v>
      </c>
      <c r="K2187" s="822">
        <f>IF(G2187="","",VLOOKUP(G2187,ARANCEL!$B$5:$D$121,3,FALSE)*J2187)</f>
        <v>3250</v>
      </c>
      <c r="L2187" s="1210" t="s">
        <v>8256</v>
      </c>
      <c r="M2187" s="1210">
        <v>4500264843</v>
      </c>
      <c r="N2187" s="1210" t="s">
        <v>8929</v>
      </c>
      <c r="O2187" s="983"/>
    </row>
    <row r="2188" spans="1:15" s="984" customFormat="1" ht="18" customHeight="1" x14ac:dyDescent="0.25">
      <c r="A2188" s="816" t="s">
        <v>305</v>
      </c>
      <c r="B2188" s="823">
        <v>41960</v>
      </c>
      <c r="C2188" s="818" t="s">
        <v>8128</v>
      </c>
      <c r="D2188" s="816" t="s">
        <v>52</v>
      </c>
      <c r="E2188" s="819">
        <v>10281071</v>
      </c>
      <c r="F2188" s="816">
        <v>29484734</v>
      </c>
      <c r="G2188" s="816">
        <v>2704003</v>
      </c>
      <c r="H2188" s="820" t="str">
        <f>IF(G2188="","",VLOOKUP(G2188,ARANCEL!$B$5:$D$121,2,FALSE))</f>
        <v xml:space="preserve">CORONA PERIFERICA CON PERNO MUÑON COLADO </v>
      </c>
      <c r="I2188" s="821" t="s">
        <v>311</v>
      </c>
      <c r="J2188" s="816">
        <v>1</v>
      </c>
      <c r="K2188" s="822">
        <f>IF(G2188="","",VLOOKUP(G2188,ARANCEL!$B$5:$D$121,3,FALSE)*J2188)</f>
        <v>32612</v>
      </c>
      <c r="L2188" s="1210" t="s">
        <v>8256</v>
      </c>
      <c r="M2188" s="1210">
        <v>4500264843</v>
      </c>
      <c r="N2188" s="1210" t="s">
        <v>8929</v>
      </c>
      <c r="O2188" s="983"/>
    </row>
    <row r="2189" spans="1:15" s="984" customFormat="1" ht="18" customHeight="1" x14ac:dyDescent="0.25">
      <c r="A2189" s="816" t="s">
        <v>305</v>
      </c>
      <c r="B2189" s="823">
        <v>41984</v>
      </c>
      <c r="C2189" s="818" t="s">
        <v>8128</v>
      </c>
      <c r="D2189" s="816" t="s">
        <v>52</v>
      </c>
      <c r="E2189" s="819">
        <v>10293484</v>
      </c>
      <c r="F2189" s="816">
        <v>29834282</v>
      </c>
      <c r="G2189" s="816">
        <v>2704005</v>
      </c>
      <c r="H2189" s="820" t="str">
        <f>IF(G2189="","",VLOOKUP(G2189,ARANCEL!$B$5:$D$121,2,FALSE))</f>
        <v>PROVISORIO</v>
      </c>
      <c r="I2189" s="821" t="s">
        <v>323</v>
      </c>
      <c r="J2189" s="816">
        <v>1</v>
      </c>
      <c r="K2189" s="822">
        <f>IF(G2189="","",VLOOKUP(G2189,ARANCEL!$B$5:$D$121,3,FALSE)*J2189)</f>
        <v>3250</v>
      </c>
      <c r="L2189" s="1350" t="s">
        <v>9431</v>
      </c>
      <c r="M2189" s="1350">
        <v>4500269103</v>
      </c>
      <c r="N2189" s="1350" t="s">
        <v>9457</v>
      </c>
      <c r="O2189" s="983"/>
    </row>
    <row r="2190" spans="1:15" s="972" customFormat="1" ht="18" customHeight="1" x14ac:dyDescent="0.25">
      <c r="A2190" s="816" t="s">
        <v>305</v>
      </c>
      <c r="B2190" s="817">
        <v>41991</v>
      </c>
      <c r="C2190" s="818" t="s">
        <v>8128</v>
      </c>
      <c r="D2190" s="816" t="s">
        <v>52</v>
      </c>
      <c r="E2190" s="819">
        <v>10296356</v>
      </c>
      <c r="F2190" s="816">
        <v>2903428</v>
      </c>
      <c r="G2190" s="816">
        <v>2704003</v>
      </c>
      <c r="H2190" s="820" t="str">
        <f>IF(G2190="","",VLOOKUP(G2190,ARANCEL!$B$5:$D$121,2,FALSE))</f>
        <v xml:space="preserve">CORONA PERIFERICA CON PERNO MUÑON COLADO </v>
      </c>
      <c r="I2190" s="821" t="s">
        <v>323</v>
      </c>
      <c r="J2190" s="816">
        <v>1</v>
      </c>
      <c r="K2190" s="822">
        <f>IF(G2190="","",VLOOKUP(G2190,ARANCEL!$B$5:$D$121,3,FALSE)*J2190)</f>
        <v>32612</v>
      </c>
      <c r="L2190" s="1350" t="s">
        <v>9431</v>
      </c>
      <c r="M2190" s="1350">
        <v>4500269103</v>
      </c>
      <c r="N2190" s="1350" t="s">
        <v>9457</v>
      </c>
      <c r="O2190" s="971"/>
    </row>
    <row r="2191" spans="1:15" s="988" customFormat="1" ht="18" customHeight="1" x14ac:dyDescent="0.25">
      <c r="A2191" s="816" t="s">
        <v>305</v>
      </c>
      <c r="B2191" s="823">
        <v>41716</v>
      </c>
      <c r="C2191" s="818" t="s">
        <v>3377</v>
      </c>
      <c r="D2191" s="816" t="s">
        <v>86</v>
      </c>
      <c r="E2191" s="819">
        <v>10181646</v>
      </c>
      <c r="F2191" s="816">
        <v>25445960</v>
      </c>
      <c r="G2191" s="816">
        <v>2705003</v>
      </c>
      <c r="H2191" s="820" t="str">
        <f>IF(G2191="","",VLOOKUP(G2191,ARANCEL!$B$5:$D$121,2,FALSE))</f>
        <v>INCRUSTACION ESTETICA (ART-GLASS O CERAMICA)</v>
      </c>
      <c r="I2191" s="821" t="s">
        <v>309</v>
      </c>
      <c r="J2191" s="816">
        <v>1</v>
      </c>
      <c r="K2191" s="822">
        <f>IF(G2191="","",VLOOKUP(G2191,ARANCEL!$B$5:$D$121,3,FALSE)*J2191)</f>
        <v>15676</v>
      </c>
      <c r="L2191" s="1210" t="s">
        <v>3058</v>
      </c>
      <c r="M2191" s="1210">
        <v>4500225623</v>
      </c>
      <c r="N2191" s="1210">
        <v>8908</v>
      </c>
      <c r="O2191" s="987"/>
    </row>
    <row r="2192" spans="1:15" s="988" customFormat="1" ht="18" customHeight="1" x14ac:dyDescent="0.25">
      <c r="A2192" s="816" t="s">
        <v>305</v>
      </c>
      <c r="B2192" s="823">
        <v>41648</v>
      </c>
      <c r="C2192" s="818" t="s">
        <v>981</v>
      </c>
      <c r="D2192" s="816" t="s">
        <v>60</v>
      </c>
      <c r="E2192" s="819">
        <v>10168683</v>
      </c>
      <c r="F2192" s="816">
        <v>24444536</v>
      </c>
      <c r="G2192" s="816">
        <v>2705003</v>
      </c>
      <c r="H2192" s="820" t="str">
        <f>IF(G2192="","",VLOOKUP(G2192,ARANCEL!$B$5:$D$121,2,FALSE))</f>
        <v>INCRUSTACION ESTETICA (ART-GLASS O CERAMICA)</v>
      </c>
      <c r="I2192" s="821" t="s">
        <v>315</v>
      </c>
      <c r="J2192" s="816">
        <v>1</v>
      </c>
      <c r="K2192" s="822">
        <f>IF(G2192="","",VLOOKUP(G2192,ARANCEL!$B$5:$D$121,3,FALSE)*J2192)</f>
        <v>15676</v>
      </c>
      <c r="L2192" s="1210" t="s">
        <v>2842</v>
      </c>
      <c r="M2192" s="1210">
        <v>4500216184</v>
      </c>
      <c r="N2192" s="1210">
        <v>8378</v>
      </c>
      <c r="O2192" s="987"/>
    </row>
    <row r="2193" spans="1:15" s="972" customFormat="1" ht="18" customHeight="1" x14ac:dyDescent="0.25">
      <c r="A2193" s="816" t="s">
        <v>305</v>
      </c>
      <c r="B2193" s="823">
        <v>41684</v>
      </c>
      <c r="C2193" s="818" t="s">
        <v>2862</v>
      </c>
      <c r="D2193" s="816" t="s">
        <v>50</v>
      </c>
      <c r="E2193" s="819">
        <v>10174768</v>
      </c>
      <c r="F2193" s="816">
        <v>25078749</v>
      </c>
      <c r="G2193" s="816">
        <v>2704005</v>
      </c>
      <c r="H2193" s="820" t="str">
        <f>IF(G2193="","",VLOOKUP(G2193,ARANCEL!$B$5:$D$121,2,FALSE))</f>
        <v>PROVISORIO</v>
      </c>
      <c r="I2193" s="821" t="s">
        <v>325</v>
      </c>
      <c r="J2193" s="816">
        <v>1</v>
      </c>
      <c r="K2193" s="822">
        <f>IF(G2193="","",VLOOKUP(G2193,ARANCEL!$B$5:$D$121,3,FALSE)*J2193)</f>
        <v>3250</v>
      </c>
      <c r="L2193" s="1210" t="s">
        <v>3438</v>
      </c>
      <c r="M2193" s="1210">
        <v>4500220762</v>
      </c>
      <c r="N2193" s="1210">
        <v>8607</v>
      </c>
      <c r="O2193" s="971"/>
    </row>
    <row r="2194" spans="1:15" s="988" customFormat="1" ht="18" customHeight="1" x14ac:dyDescent="0.25">
      <c r="A2194" s="816" t="s">
        <v>305</v>
      </c>
      <c r="B2194" s="823">
        <v>41691</v>
      </c>
      <c r="C2194" s="818" t="s">
        <v>2862</v>
      </c>
      <c r="D2194" s="816" t="s">
        <v>50</v>
      </c>
      <c r="E2194" s="819">
        <v>10176301</v>
      </c>
      <c r="F2194" s="816">
        <v>25078749</v>
      </c>
      <c r="G2194" s="816">
        <v>2704003</v>
      </c>
      <c r="H2194" s="820" t="str">
        <f>IF(G2194="","",VLOOKUP(G2194,ARANCEL!$B$5:$D$121,2,FALSE))</f>
        <v xml:space="preserve">CORONA PERIFERICA CON PERNO MUÑON COLADO </v>
      </c>
      <c r="I2194" s="821" t="s">
        <v>325</v>
      </c>
      <c r="J2194" s="816">
        <v>1</v>
      </c>
      <c r="K2194" s="822">
        <f>IF(G2194="","",VLOOKUP(G2194,ARANCEL!$B$5:$D$121,3,FALSE)*J2194)</f>
        <v>32612</v>
      </c>
      <c r="L2194" s="1210" t="s">
        <v>3438</v>
      </c>
      <c r="M2194" s="1210">
        <v>4500220764</v>
      </c>
      <c r="N2194" s="1210">
        <v>8608</v>
      </c>
      <c r="O2194" s="987"/>
    </row>
    <row r="2195" spans="1:15" s="991" customFormat="1" ht="18" customHeight="1" x14ac:dyDescent="0.25">
      <c r="A2195" s="816" t="s">
        <v>305</v>
      </c>
      <c r="B2195" s="823">
        <v>41803</v>
      </c>
      <c r="C2195" s="818" t="s">
        <v>5104</v>
      </c>
      <c r="D2195" s="816" t="s">
        <v>58</v>
      </c>
      <c r="E2195" s="819">
        <v>10210219</v>
      </c>
      <c r="F2195" s="816">
        <v>25662803</v>
      </c>
      <c r="G2195" s="816">
        <v>2705003</v>
      </c>
      <c r="H2195" s="820" t="str">
        <f>IF(G2195="","",VLOOKUP(G2195,ARANCEL!$B$5:$D$121,2,FALSE))</f>
        <v>INCRUSTACION ESTETICA (ART-GLASS O CERAMICA)</v>
      </c>
      <c r="I2195" s="821" t="s">
        <v>326</v>
      </c>
      <c r="J2195" s="816">
        <v>1</v>
      </c>
      <c r="K2195" s="822">
        <f>IF(G2195="","",VLOOKUP(G2195,ARANCEL!$B$5:$D$121,3,FALSE)*J2195)</f>
        <v>15676</v>
      </c>
      <c r="L2195" s="1210" t="s">
        <v>5742</v>
      </c>
      <c r="M2195" s="1210">
        <v>4500239309</v>
      </c>
      <c r="N2195" s="1210" t="s">
        <v>5749</v>
      </c>
      <c r="O2195" s="990"/>
    </row>
    <row r="2196" spans="1:15" s="991" customFormat="1" ht="18" customHeight="1" x14ac:dyDescent="0.25">
      <c r="A2196" s="816" t="s">
        <v>305</v>
      </c>
      <c r="B2196" s="823">
        <v>41816</v>
      </c>
      <c r="C2196" s="818" t="s">
        <v>5104</v>
      </c>
      <c r="D2196" s="816" t="s">
        <v>58</v>
      </c>
      <c r="E2196" s="819">
        <v>10216953</v>
      </c>
      <c r="F2196" s="816">
        <v>25662803</v>
      </c>
      <c r="G2196" s="816">
        <v>2705003</v>
      </c>
      <c r="H2196" s="820" t="str">
        <f>IF(G2196="","",VLOOKUP(G2196,ARANCEL!$B$5:$D$121,2,FALSE))</f>
        <v>INCRUSTACION ESTETICA (ART-GLASS O CERAMICA)</v>
      </c>
      <c r="I2196" s="821" t="s">
        <v>322</v>
      </c>
      <c r="J2196" s="816">
        <v>1</v>
      </c>
      <c r="K2196" s="822">
        <f>IF(G2196="","",VLOOKUP(G2196,ARANCEL!$B$5:$D$121,3,FALSE)*J2196)</f>
        <v>15676</v>
      </c>
      <c r="L2196" s="1210" t="s">
        <v>5742</v>
      </c>
      <c r="M2196" s="1210">
        <v>4500239314</v>
      </c>
      <c r="N2196" s="1210" t="s">
        <v>5750</v>
      </c>
      <c r="O2196" s="990"/>
    </row>
    <row r="2197" spans="1:15" s="991" customFormat="1" ht="18" customHeight="1" x14ac:dyDescent="0.25">
      <c r="A2197" s="816" t="s">
        <v>305</v>
      </c>
      <c r="B2197" s="823">
        <v>41731</v>
      </c>
      <c r="C2197" s="818" t="s">
        <v>3696</v>
      </c>
      <c r="D2197" s="816" t="s">
        <v>50</v>
      </c>
      <c r="E2197" s="819">
        <v>10185770</v>
      </c>
      <c r="F2197" s="816">
        <v>25041580</v>
      </c>
      <c r="G2197" s="816">
        <v>2704005</v>
      </c>
      <c r="H2197" s="820" t="str">
        <f>IF(G2197="","",VLOOKUP(G2197,ARANCEL!$B$5:$D$121,2,FALSE))</f>
        <v>PROVISORIO</v>
      </c>
      <c r="I2197" s="821" t="s">
        <v>316</v>
      </c>
      <c r="J2197" s="816">
        <v>1</v>
      </c>
      <c r="K2197" s="822">
        <f>IF(G2197="","",VLOOKUP(G2197,ARANCEL!$B$5:$D$121,3,FALSE)*J2197)</f>
        <v>3250</v>
      </c>
      <c r="L2197" s="1210" t="s">
        <v>4612</v>
      </c>
      <c r="M2197" s="1210">
        <v>4500229946</v>
      </c>
      <c r="N2197" s="1210">
        <v>9170</v>
      </c>
      <c r="O2197" s="990"/>
    </row>
    <row r="2198" spans="1:15" s="1010" customFormat="1" ht="18" customHeight="1" x14ac:dyDescent="0.25">
      <c r="A2198" s="843" t="s">
        <v>305</v>
      </c>
      <c r="B2198" s="823">
        <v>41823</v>
      </c>
      <c r="C2198" s="818" t="s">
        <v>3696</v>
      </c>
      <c r="D2198" s="816" t="s">
        <v>50</v>
      </c>
      <c r="E2198" s="819">
        <v>10220557</v>
      </c>
      <c r="F2198" s="816">
        <v>25041580</v>
      </c>
      <c r="G2198" s="816">
        <v>2704003</v>
      </c>
      <c r="H2198" s="820" t="str">
        <f>IF(G2198="","",VLOOKUP(G2198,ARANCEL!$B$5:$D$121,2,FALSE))</f>
        <v xml:space="preserve">CORONA PERIFERICA CON PERNO MUÑON COLADO </v>
      </c>
      <c r="I2198" s="821" t="s">
        <v>316</v>
      </c>
      <c r="J2198" s="816">
        <v>1</v>
      </c>
      <c r="K2198" s="822">
        <f>IF(G2198="","",VLOOKUP(G2198,ARANCEL!$B$5:$D$121,3,FALSE)*J2198)</f>
        <v>32612</v>
      </c>
      <c r="L2198" s="1210" t="s">
        <v>5742</v>
      </c>
      <c r="M2198" s="1210">
        <v>4500241285</v>
      </c>
      <c r="N2198" s="1210" t="s">
        <v>5763</v>
      </c>
      <c r="O2198" s="1009"/>
    </row>
    <row r="2199" spans="1:15" s="1010" customFormat="1" ht="18" customHeight="1" x14ac:dyDescent="0.25">
      <c r="A2199" s="816" t="s">
        <v>305</v>
      </c>
      <c r="B2199" s="823">
        <v>41688</v>
      </c>
      <c r="C2199" s="818" t="s">
        <v>1114</v>
      </c>
      <c r="D2199" s="816" t="s">
        <v>720</v>
      </c>
      <c r="E2199" s="819">
        <v>10175745</v>
      </c>
      <c r="F2199" s="816">
        <v>24071602</v>
      </c>
      <c r="G2199" s="816">
        <v>2704003</v>
      </c>
      <c r="H2199" s="820" t="str">
        <f>IF(G2199="","",VLOOKUP(G2199,ARANCEL!$B$5:$D$121,2,FALSE))</f>
        <v xml:space="preserve">CORONA PERIFERICA CON PERNO MUÑON COLADO </v>
      </c>
      <c r="I2199" s="821" t="s">
        <v>318</v>
      </c>
      <c r="J2199" s="816">
        <v>1</v>
      </c>
      <c r="K2199" s="822">
        <f>IF(G2199="","",VLOOKUP(G2199,ARANCEL!$B$5:$D$121,3,FALSE)*J2199)</f>
        <v>32612</v>
      </c>
      <c r="L2199" s="1210" t="s">
        <v>3438</v>
      </c>
      <c r="M2199" s="1210">
        <v>4500220762</v>
      </c>
      <c r="N2199" s="1210">
        <v>8607</v>
      </c>
      <c r="O2199" s="1009"/>
    </row>
    <row r="2200" spans="1:15" s="1010" customFormat="1" ht="18" customHeight="1" x14ac:dyDescent="0.25">
      <c r="A2200" s="816" t="s">
        <v>305</v>
      </c>
      <c r="B2200" s="817">
        <v>42020</v>
      </c>
      <c r="C2200" s="818" t="s">
        <v>9501</v>
      </c>
      <c r="D2200" s="816" t="s">
        <v>58</v>
      </c>
      <c r="E2200" s="819">
        <v>10308939</v>
      </c>
      <c r="F2200" s="816">
        <v>29712391</v>
      </c>
      <c r="G2200" s="816">
        <v>2705003</v>
      </c>
      <c r="H2200" s="820" t="str">
        <f>IF(G2200="","",VLOOKUP(G2200,ARANCEL!$B$5:$D$121,2,FALSE))</f>
        <v>INCRUSTACION ESTETICA (ART-GLASS O CERAMICA)</v>
      </c>
      <c r="I2200" s="821" t="s">
        <v>308</v>
      </c>
      <c r="J2200" s="816">
        <v>1</v>
      </c>
      <c r="K2200" s="822">
        <f>IF(G2200="","",VLOOKUP(G2200,ARANCEL!$B$5:$D$121,3,FALSE)*J2200)</f>
        <v>15676</v>
      </c>
      <c r="L2200" s="1249" t="str">
        <f>IF(E2200="","","IMPAGO")</f>
        <v>IMPAGO</v>
      </c>
      <c r="M2200" s="1249" t="str">
        <f>IF(L2200="IMPAGO","SIN O.C.","")</f>
        <v>SIN O.C.</v>
      </c>
      <c r="N2200" s="1249" t="str">
        <f>IF(L2200="IMPAGO","SIN FACT.","")</f>
        <v>SIN FACT.</v>
      </c>
      <c r="O2200" s="1009"/>
    </row>
    <row r="2201" spans="1:15" s="1010" customFormat="1" ht="18" customHeight="1" x14ac:dyDescent="0.25">
      <c r="A2201" s="816" t="s">
        <v>305</v>
      </c>
      <c r="B2201" s="823">
        <v>41859</v>
      </c>
      <c r="C2201" s="818" t="s">
        <v>6292</v>
      </c>
      <c r="D2201" s="816" t="s">
        <v>995</v>
      </c>
      <c r="E2201" s="819">
        <v>10238514</v>
      </c>
      <c r="F2201" s="816">
        <v>27042837</v>
      </c>
      <c r="G2201" s="816">
        <v>2704003</v>
      </c>
      <c r="H2201" s="820" t="str">
        <f>IF(G2201="","",VLOOKUP(G2201,ARANCEL!$B$5:$D$121,2,FALSE))</f>
        <v xml:space="preserve">CORONA PERIFERICA CON PERNO MUÑON COLADO </v>
      </c>
      <c r="I2201" s="821" t="s">
        <v>309</v>
      </c>
      <c r="J2201" s="816">
        <v>1</v>
      </c>
      <c r="K2201" s="822">
        <f>IF(G2201="","",VLOOKUP(G2201,ARANCEL!$B$5:$D$121,3,FALSE)*J2201)</f>
        <v>32612</v>
      </c>
      <c r="L2201" s="1210" t="s">
        <v>6905</v>
      </c>
      <c r="M2201" s="1210">
        <v>4500249664</v>
      </c>
      <c r="N2201" s="1210" t="s">
        <v>7114</v>
      </c>
      <c r="O2201" s="1009"/>
    </row>
    <row r="2202" spans="1:15" s="1010" customFormat="1" ht="18" customHeight="1" x14ac:dyDescent="0.25">
      <c r="A2202" s="816" t="s">
        <v>305</v>
      </c>
      <c r="B2202" s="823">
        <v>41809</v>
      </c>
      <c r="C2202" s="818" t="s">
        <v>5213</v>
      </c>
      <c r="D2202" s="816" t="s">
        <v>804</v>
      </c>
      <c r="E2202" s="819">
        <v>10212824</v>
      </c>
      <c r="F2202" s="816">
        <v>26953453</v>
      </c>
      <c r="G2202" s="816">
        <v>2705004</v>
      </c>
      <c r="H2202" s="820" t="str">
        <f>IF(G2202="","",VLOOKUP(G2202,ARANCEL!$B$5:$D$121,2,FALSE))</f>
        <v>CARILLA ESTETICA (ART-GLASS O CERAMICA)</v>
      </c>
      <c r="I2202" s="821" t="s">
        <v>329</v>
      </c>
      <c r="J2202" s="816">
        <v>1</v>
      </c>
      <c r="K2202" s="822">
        <f>IF(G2202="","",VLOOKUP(G2202,ARANCEL!$B$5:$D$121,3,FALSE)*J2202)</f>
        <v>26753</v>
      </c>
      <c r="L2202" s="1210" t="s">
        <v>5742</v>
      </c>
      <c r="M2202" s="1210">
        <v>4500239309</v>
      </c>
      <c r="N2202" s="1210" t="s">
        <v>5749</v>
      </c>
      <c r="O2202" s="1009"/>
    </row>
    <row r="2203" spans="1:15" s="1010" customFormat="1" ht="18" customHeight="1" x14ac:dyDescent="0.25">
      <c r="A2203" s="816" t="s">
        <v>305</v>
      </c>
      <c r="B2203" s="823">
        <v>41677</v>
      </c>
      <c r="C2203" s="818" t="s">
        <v>979</v>
      </c>
      <c r="D2203" s="816" t="s">
        <v>49</v>
      </c>
      <c r="E2203" s="819">
        <v>10173636</v>
      </c>
      <c r="F2203" s="816">
        <v>24736989</v>
      </c>
      <c r="G2203" s="816">
        <v>2705003</v>
      </c>
      <c r="H2203" s="820" t="str">
        <f>IF(G2203="","",VLOOKUP(G2203,ARANCEL!$B$5:$D$121,2,FALSE))</f>
        <v>INCRUSTACION ESTETICA (ART-GLASS O CERAMICA)</v>
      </c>
      <c r="I2203" s="821" t="s">
        <v>618</v>
      </c>
      <c r="J2203" s="816">
        <v>1</v>
      </c>
      <c r="K2203" s="822">
        <f>IF(G2203="","",VLOOKUP(G2203,ARANCEL!$B$5:$D$121,3,FALSE)*J2203)</f>
        <v>15676</v>
      </c>
      <c r="L2203" s="1210" t="s">
        <v>3438</v>
      </c>
      <c r="M2203" s="1210">
        <v>4500220761</v>
      </c>
      <c r="N2203" s="1210">
        <v>8606</v>
      </c>
      <c r="O2203" s="1009"/>
    </row>
    <row r="2204" spans="1:15" s="991" customFormat="1" ht="18" customHeight="1" x14ac:dyDescent="0.25">
      <c r="A2204" s="824" t="s">
        <v>305</v>
      </c>
      <c r="B2204" s="823">
        <v>41948</v>
      </c>
      <c r="C2204" s="818" t="s">
        <v>979</v>
      </c>
      <c r="D2204" s="816" t="s">
        <v>49</v>
      </c>
      <c r="E2204" s="819">
        <v>10276729</v>
      </c>
      <c r="F2204" s="816">
        <v>24736989</v>
      </c>
      <c r="G2204" s="816">
        <v>2705003</v>
      </c>
      <c r="H2204" s="820" t="str">
        <f>IF(G2204="","",VLOOKUP(G2204,ARANCEL!$B$5:$D$121,2,FALSE))</f>
        <v>INCRUSTACION ESTETICA (ART-GLASS O CERAMICA)</v>
      </c>
      <c r="I2204" s="821" t="s">
        <v>308</v>
      </c>
      <c r="J2204" s="816">
        <v>1</v>
      </c>
      <c r="K2204" s="822">
        <f>IF(G2204="","",VLOOKUP(G2204,ARANCEL!$B$5:$D$121,3,FALSE)*J2204)</f>
        <v>15676</v>
      </c>
      <c r="L2204" s="1210" t="s">
        <v>8279</v>
      </c>
      <c r="M2204" s="1210">
        <v>4500260619</v>
      </c>
      <c r="N2204" s="1210" t="s">
        <v>8294</v>
      </c>
      <c r="O2204" s="990"/>
    </row>
    <row r="2205" spans="1:15" s="991" customFormat="1" ht="18" customHeight="1" x14ac:dyDescent="0.25">
      <c r="A2205" s="816" t="s">
        <v>305</v>
      </c>
      <c r="B2205" s="823">
        <v>41744</v>
      </c>
      <c r="C2205" s="818" t="s">
        <v>3935</v>
      </c>
      <c r="D2205" s="816" t="s">
        <v>53</v>
      </c>
      <c r="E2205" s="819">
        <v>10188594</v>
      </c>
      <c r="F2205" s="816">
        <v>25357142</v>
      </c>
      <c r="G2205" s="816">
        <v>2705003</v>
      </c>
      <c r="H2205" s="820" t="str">
        <f>IF(G2205="","",VLOOKUP(G2205,ARANCEL!$B$5:$D$121,2,FALSE))</f>
        <v>INCRUSTACION ESTETICA (ART-GLASS O CERAMICA)</v>
      </c>
      <c r="I2205" s="821" t="s">
        <v>319</v>
      </c>
      <c r="J2205" s="816">
        <v>1</v>
      </c>
      <c r="K2205" s="822">
        <f>IF(G2205="","",VLOOKUP(G2205,ARANCEL!$B$5:$D$121,3,FALSE)*J2205)</f>
        <v>15676</v>
      </c>
      <c r="L2205" s="1210" t="s">
        <v>4612</v>
      </c>
      <c r="M2205" s="1210">
        <v>4500229947</v>
      </c>
      <c r="N2205" s="1210">
        <v>9171</v>
      </c>
      <c r="O2205" s="990"/>
    </row>
    <row r="2206" spans="1:15" s="991" customFormat="1" ht="18" customHeight="1" x14ac:dyDescent="0.25">
      <c r="A2206" s="816" t="s">
        <v>305</v>
      </c>
      <c r="B2206" s="823">
        <v>41800</v>
      </c>
      <c r="C2206" s="818" t="s">
        <v>3935</v>
      </c>
      <c r="D2206" s="816" t="s">
        <v>53</v>
      </c>
      <c r="E2206" s="819">
        <v>10207127</v>
      </c>
      <c r="F2206" s="816">
        <v>25357142</v>
      </c>
      <c r="G2206" s="816">
        <v>2705003</v>
      </c>
      <c r="H2206" s="820" t="str">
        <f>IF(G2206="","",VLOOKUP(G2206,ARANCEL!$B$5:$D$121,2,FALSE))</f>
        <v>INCRUSTACION ESTETICA (ART-GLASS O CERAMICA)</v>
      </c>
      <c r="I2206" s="821" t="s">
        <v>337</v>
      </c>
      <c r="J2206" s="816">
        <v>1</v>
      </c>
      <c r="K2206" s="822">
        <f>IF(G2206="","",VLOOKUP(G2206,ARANCEL!$B$5:$D$121,3,FALSE)*J2206)</f>
        <v>15676</v>
      </c>
      <c r="L2206" s="1210" t="s">
        <v>5742</v>
      </c>
      <c r="M2206" s="1210">
        <v>4500239302</v>
      </c>
      <c r="N2206" s="1210" t="s">
        <v>5748</v>
      </c>
      <c r="O2206" s="990"/>
    </row>
    <row r="2207" spans="1:15" s="991" customFormat="1" ht="18" customHeight="1" x14ac:dyDescent="0.25">
      <c r="A2207" s="816" t="s">
        <v>305</v>
      </c>
      <c r="B2207" s="823">
        <v>41816</v>
      </c>
      <c r="C2207" s="818" t="s">
        <v>3935</v>
      </c>
      <c r="D2207" s="816" t="s">
        <v>53</v>
      </c>
      <c r="E2207" s="819">
        <v>10218390</v>
      </c>
      <c r="F2207" s="816">
        <v>25357142</v>
      </c>
      <c r="G2207" s="816">
        <v>2705003</v>
      </c>
      <c r="H2207" s="820" t="str">
        <f>IF(G2207="","",VLOOKUP(G2207,ARANCEL!$B$5:$D$121,2,FALSE))</f>
        <v>INCRUSTACION ESTETICA (ART-GLASS O CERAMICA)</v>
      </c>
      <c r="I2207" s="821" t="s">
        <v>317</v>
      </c>
      <c r="J2207" s="816">
        <v>1</v>
      </c>
      <c r="K2207" s="822">
        <f>IF(G2207="","",VLOOKUP(G2207,ARANCEL!$B$5:$D$121,3,FALSE)*J2207)</f>
        <v>15676</v>
      </c>
      <c r="L2207" s="1210" t="s">
        <v>5742</v>
      </c>
      <c r="M2207" s="1210">
        <v>4500239314</v>
      </c>
      <c r="N2207" s="1210" t="s">
        <v>5750</v>
      </c>
      <c r="O2207" s="990"/>
    </row>
    <row r="2208" spans="1:15" s="991" customFormat="1" ht="18" customHeight="1" x14ac:dyDescent="0.25">
      <c r="A2208" s="816" t="s">
        <v>305</v>
      </c>
      <c r="B2208" s="823">
        <v>41725</v>
      </c>
      <c r="C2208" s="818" t="s">
        <v>3591</v>
      </c>
      <c r="D2208" s="816" t="s">
        <v>727</v>
      </c>
      <c r="E2208" s="819">
        <v>10184434</v>
      </c>
      <c r="F2208" s="816">
        <v>25343308</v>
      </c>
      <c r="G2208" s="816">
        <v>2704005</v>
      </c>
      <c r="H2208" s="820" t="str">
        <f>IF(G2208="","",VLOOKUP(G2208,ARANCEL!$B$5:$D$121,2,FALSE))</f>
        <v>PROVISORIO</v>
      </c>
      <c r="I2208" s="821" t="s">
        <v>317</v>
      </c>
      <c r="J2208" s="816">
        <v>1</v>
      </c>
      <c r="K2208" s="822">
        <f>IF(G2208="","",VLOOKUP(G2208,ARANCEL!$B$5:$D$121,3,FALSE)*J2208)</f>
        <v>3250</v>
      </c>
      <c r="L2208" s="1210" t="s">
        <v>3058</v>
      </c>
      <c r="M2208" s="1210">
        <v>4500225620</v>
      </c>
      <c r="N2208" s="1210">
        <v>8905</v>
      </c>
      <c r="O2208" s="990"/>
    </row>
    <row r="2209" spans="1:15" s="991" customFormat="1" ht="18" customHeight="1" x14ac:dyDescent="0.25">
      <c r="A2209" s="816" t="s">
        <v>305</v>
      </c>
      <c r="B2209" s="823">
        <v>41736</v>
      </c>
      <c r="C2209" s="818" t="s">
        <v>3591</v>
      </c>
      <c r="D2209" s="816" t="s">
        <v>727</v>
      </c>
      <c r="E2209" s="819">
        <v>10186414</v>
      </c>
      <c r="F2209" s="816">
        <v>25343308</v>
      </c>
      <c r="G2209" s="816">
        <v>2704003</v>
      </c>
      <c r="H2209" s="820" t="str">
        <f>IF(G2209="","",VLOOKUP(G2209,ARANCEL!$B$5:$D$121,2,FALSE))</f>
        <v xml:space="preserve">CORONA PERIFERICA CON PERNO MUÑON COLADO </v>
      </c>
      <c r="I2209" s="821" t="s">
        <v>317</v>
      </c>
      <c r="J2209" s="816">
        <v>1</v>
      </c>
      <c r="K2209" s="822">
        <f>IF(G2209="","",VLOOKUP(G2209,ARANCEL!$B$5:$D$121,3,FALSE)*J2209)</f>
        <v>32612</v>
      </c>
      <c r="L2209" s="1210" t="s">
        <v>4612</v>
      </c>
      <c r="M2209" s="1210">
        <v>4500229946</v>
      </c>
      <c r="N2209" s="1210">
        <v>9170</v>
      </c>
      <c r="O2209" s="990"/>
    </row>
    <row r="2210" spans="1:15" s="1015" customFormat="1" ht="18" customHeight="1" x14ac:dyDescent="0.25">
      <c r="A2210" s="816" t="s">
        <v>305</v>
      </c>
      <c r="B2210" s="823">
        <v>41765</v>
      </c>
      <c r="C2210" s="818" t="s">
        <v>4350</v>
      </c>
      <c r="D2210" s="816" t="s">
        <v>53</v>
      </c>
      <c r="E2210" s="819">
        <v>10193647</v>
      </c>
      <c r="F2210" s="816">
        <v>25811109</v>
      </c>
      <c r="G2210" s="816">
        <v>2705003</v>
      </c>
      <c r="H2210" s="820" t="str">
        <f>IF(G2210="","",VLOOKUP(G2210,ARANCEL!$B$5:$D$121,2,FALSE))</f>
        <v>INCRUSTACION ESTETICA (ART-GLASS O CERAMICA)</v>
      </c>
      <c r="I2210" s="821" t="s">
        <v>355</v>
      </c>
      <c r="J2210" s="816">
        <v>2</v>
      </c>
      <c r="K2210" s="822">
        <f>IF(G2210="","",VLOOKUP(G2210,ARANCEL!$B$5:$D$121,3,FALSE)*J2210)</f>
        <v>31352</v>
      </c>
      <c r="L2210" s="1210" t="s">
        <v>4612</v>
      </c>
      <c r="M2210" s="1210">
        <v>4500229959</v>
      </c>
      <c r="N2210" s="1210">
        <v>9177</v>
      </c>
      <c r="O2210" s="1014"/>
    </row>
    <row r="2211" spans="1:15" s="1015" customFormat="1" ht="18" customHeight="1" x14ac:dyDescent="0.25">
      <c r="A2211" s="816" t="s">
        <v>305</v>
      </c>
      <c r="B2211" s="823">
        <v>41767</v>
      </c>
      <c r="C2211" s="818" t="s">
        <v>4350</v>
      </c>
      <c r="D2211" s="816" t="s">
        <v>53</v>
      </c>
      <c r="E2211" s="819">
        <v>10194461</v>
      </c>
      <c r="F2211" s="816">
        <v>25811109</v>
      </c>
      <c r="G2211" s="816">
        <v>2705003</v>
      </c>
      <c r="H2211" s="820" t="str">
        <f>IF(G2211="","",VLOOKUP(G2211,ARANCEL!$B$5:$D$121,2,FALSE))</f>
        <v>INCRUSTACION ESTETICA (ART-GLASS O CERAMICA)</v>
      </c>
      <c r="I2211" s="821" t="s">
        <v>312</v>
      </c>
      <c r="J2211" s="816">
        <v>1</v>
      </c>
      <c r="K2211" s="822">
        <f>IF(G2211="","",VLOOKUP(G2211,ARANCEL!$B$5:$D$121,3,FALSE)*J2211)</f>
        <v>15676</v>
      </c>
      <c r="L2211" s="1210" t="s">
        <v>5292</v>
      </c>
      <c r="M2211" s="1210">
        <v>4500235340</v>
      </c>
      <c r="N2211" s="1210">
        <v>9394</v>
      </c>
      <c r="O2211" s="1014"/>
    </row>
    <row r="2212" spans="1:15" s="1015" customFormat="1" ht="18" customHeight="1" x14ac:dyDescent="0.25">
      <c r="A2212" s="816" t="s">
        <v>305</v>
      </c>
      <c r="B2212" s="823">
        <v>41870</v>
      </c>
      <c r="C2212" s="818" t="s">
        <v>6476</v>
      </c>
      <c r="D2212" s="816" t="s">
        <v>53</v>
      </c>
      <c r="E2212" s="819">
        <v>10243761</v>
      </c>
      <c r="F2212" s="816">
        <v>27828664</v>
      </c>
      <c r="G2212" s="816">
        <v>2704005</v>
      </c>
      <c r="H2212" s="820" t="str">
        <f>IF(G2212="","",VLOOKUP(G2212,ARANCEL!$B$5:$D$121,2,FALSE))</f>
        <v>PROVISORIO</v>
      </c>
      <c r="I2212" s="821" t="s">
        <v>317</v>
      </c>
      <c r="J2212" s="816">
        <v>1</v>
      </c>
      <c r="K2212" s="822">
        <f>IF(G2212="","",VLOOKUP(G2212,ARANCEL!$B$5:$D$121,3,FALSE)*J2212)</f>
        <v>3250</v>
      </c>
      <c r="L2212" s="1210" t="s">
        <v>6905</v>
      </c>
      <c r="M2212" s="1210">
        <v>4500249664</v>
      </c>
      <c r="N2212" s="1210" t="s">
        <v>7114</v>
      </c>
      <c r="O2212" s="1014"/>
    </row>
    <row r="2213" spans="1:15" s="1015" customFormat="1" ht="18" customHeight="1" x14ac:dyDescent="0.25">
      <c r="A2213" s="816" t="s">
        <v>305</v>
      </c>
      <c r="B2213" s="823">
        <v>41887</v>
      </c>
      <c r="C2213" s="818" t="s">
        <v>6476</v>
      </c>
      <c r="D2213" s="816" t="s">
        <v>53</v>
      </c>
      <c r="E2213" s="819">
        <v>10252504</v>
      </c>
      <c r="F2213" s="816">
        <v>27828665</v>
      </c>
      <c r="G2213" s="816">
        <v>2707002</v>
      </c>
      <c r="H2213" s="820" t="str">
        <f>IF(G2213="","",VLOOKUP(G2213,ARANCEL!$B$5:$D$121,2,FALSE))</f>
        <v>CUBETA DE BLANQUEAMIENTO</v>
      </c>
      <c r="I2213" s="821" t="s">
        <v>306</v>
      </c>
      <c r="J2213" s="816">
        <v>1</v>
      </c>
      <c r="K2213" s="822">
        <f>IF(G2213="","",VLOOKUP(G2213,ARANCEL!$B$5:$D$121,3,FALSE)*J2213)</f>
        <v>5904</v>
      </c>
      <c r="L2213" s="1249" t="str">
        <f>IF(E2213="","","IMPAGO")</f>
        <v>IMPAGO</v>
      </c>
      <c r="M2213" s="1249" t="str">
        <f>IF(L2213="IMPAGO","SIN O.C.","")</f>
        <v>SIN O.C.</v>
      </c>
      <c r="N2213" s="1249" t="str">
        <f>IF(L2213="IMPAGO","SIN FACT.","")</f>
        <v>SIN FACT.</v>
      </c>
      <c r="O2213" s="1014"/>
    </row>
    <row r="2214" spans="1:15" s="1015" customFormat="1" ht="18" customHeight="1" x14ac:dyDescent="0.25">
      <c r="A2214" s="843" t="s">
        <v>305</v>
      </c>
      <c r="B2214" s="823">
        <v>41887</v>
      </c>
      <c r="C2214" s="818" t="s">
        <v>6476</v>
      </c>
      <c r="D2214" s="816" t="s">
        <v>53</v>
      </c>
      <c r="E2214" s="1158">
        <v>10252504</v>
      </c>
      <c r="F2214" s="1158">
        <v>27828665</v>
      </c>
      <c r="G2214" s="1158">
        <v>2704002</v>
      </c>
      <c r="H2214" s="820" t="str">
        <f>IF(G2214="","",VLOOKUP(G2214,ARANCEL!$B$5:$D$121,2,FALSE))</f>
        <v xml:space="preserve">CORONA PERIFERICA </v>
      </c>
      <c r="I2214" s="821" t="s">
        <v>317</v>
      </c>
      <c r="J2214" s="816">
        <v>1</v>
      </c>
      <c r="K2214" s="822">
        <f>IF(G2214="","",VLOOKUP(G2214,ARANCEL!$B$5:$D$121,3,FALSE)*J2214)</f>
        <v>25865</v>
      </c>
      <c r="L2214" s="1210" t="s">
        <v>6905</v>
      </c>
      <c r="M2214" s="1210">
        <v>4500251067</v>
      </c>
      <c r="N2214" s="1210" t="s">
        <v>7145</v>
      </c>
      <c r="O2214" s="1014"/>
    </row>
    <row r="2215" spans="1:15" s="1021" customFormat="1" ht="18" customHeight="1" x14ac:dyDescent="0.25">
      <c r="A2215" s="816" t="s">
        <v>305</v>
      </c>
      <c r="B2215" s="823">
        <v>41897</v>
      </c>
      <c r="C2215" s="818" t="s">
        <v>6476</v>
      </c>
      <c r="D2215" s="816" t="s">
        <v>53</v>
      </c>
      <c r="E2215" s="819">
        <v>10255728</v>
      </c>
      <c r="F2215" s="816">
        <v>27828665</v>
      </c>
      <c r="G2215" s="816">
        <v>2704005</v>
      </c>
      <c r="H2215" s="820" t="str">
        <f>IF(G2215="","",VLOOKUP(G2215,ARANCEL!$B$5:$D$121,2,FALSE))</f>
        <v>PROVISORIO</v>
      </c>
      <c r="I2215" s="821" t="s">
        <v>618</v>
      </c>
      <c r="J2215" s="816">
        <v>1</v>
      </c>
      <c r="K2215" s="822">
        <f>IF(G2215="","",VLOOKUP(G2215,ARANCEL!$B$5:$D$121,3,FALSE)*J2215)</f>
        <v>3250</v>
      </c>
      <c r="L2215" s="1210" t="s">
        <v>7548</v>
      </c>
      <c r="M2215" s="1210">
        <v>4500254511</v>
      </c>
      <c r="N2215" s="1210" t="s">
        <v>7555</v>
      </c>
      <c r="O2215" s="1020"/>
    </row>
    <row r="2216" spans="1:15" s="1021" customFormat="1" ht="18" customHeight="1" x14ac:dyDescent="0.25">
      <c r="A2216" s="816" t="s">
        <v>305</v>
      </c>
      <c r="B2216" s="823">
        <v>41968</v>
      </c>
      <c r="C2216" s="818" t="s">
        <v>6476</v>
      </c>
      <c r="D2216" s="816" t="s">
        <v>53</v>
      </c>
      <c r="E2216" s="819">
        <v>10284911</v>
      </c>
      <c r="F2216" s="816">
        <v>27828665</v>
      </c>
      <c r="G2216" s="816">
        <v>2704002</v>
      </c>
      <c r="H2216" s="820" t="str">
        <f>IF(G2216="","",VLOOKUP(G2216,ARANCEL!$B$5:$D$121,2,FALSE))</f>
        <v xml:space="preserve">CORONA PERIFERICA </v>
      </c>
      <c r="I2216" s="821" t="s">
        <v>618</v>
      </c>
      <c r="J2216" s="816">
        <v>1</v>
      </c>
      <c r="K2216" s="822">
        <f>IF(G2216="","",VLOOKUP(G2216,ARANCEL!$B$5:$D$121,3,FALSE)*J2216)</f>
        <v>25865</v>
      </c>
      <c r="L2216" s="1210" t="s">
        <v>8256</v>
      </c>
      <c r="M2216" s="1210">
        <v>4500264843</v>
      </c>
      <c r="N2216" s="1210" t="s">
        <v>8929</v>
      </c>
      <c r="O2216" s="1020"/>
    </row>
    <row r="2217" spans="1:15" s="1021" customFormat="1" ht="18" customHeight="1" x14ac:dyDescent="0.25">
      <c r="A2217" s="816" t="s">
        <v>305</v>
      </c>
      <c r="B2217" s="823">
        <v>41785</v>
      </c>
      <c r="C2217" s="818" t="s">
        <v>4706</v>
      </c>
      <c r="D2217" s="816" t="s">
        <v>804</v>
      </c>
      <c r="E2217" s="819">
        <v>10201388</v>
      </c>
      <c r="F2217" s="816">
        <v>26344002</v>
      </c>
      <c r="G2217" s="816">
        <v>2705003</v>
      </c>
      <c r="H2217" s="820" t="str">
        <f>IF(G2217="","",VLOOKUP(G2217,ARANCEL!$B$5:$D$121,2,FALSE))</f>
        <v>INCRUSTACION ESTETICA (ART-GLASS O CERAMICA)</v>
      </c>
      <c r="I2217" s="821" t="s">
        <v>318</v>
      </c>
      <c r="J2217" s="816">
        <v>1</v>
      </c>
      <c r="K2217" s="822">
        <f>IF(G2217="","",VLOOKUP(G2217,ARANCEL!$B$5:$D$121,3,FALSE)*J2217)</f>
        <v>15676</v>
      </c>
      <c r="L2217" s="1210" t="s">
        <v>5292</v>
      </c>
      <c r="M2217" s="1210">
        <v>4500235335</v>
      </c>
      <c r="N2217" s="1210">
        <v>9392</v>
      </c>
      <c r="O2217" s="1020"/>
    </row>
    <row r="2218" spans="1:15" s="1021" customFormat="1" ht="18" customHeight="1" x14ac:dyDescent="0.25">
      <c r="A2218" s="816" t="s">
        <v>305</v>
      </c>
      <c r="B2218" s="823">
        <v>41834</v>
      </c>
      <c r="C2218" s="818" t="s">
        <v>5627</v>
      </c>
      <c r="D2218" s="816" t="s">
        <v>811</v>
      </c>
      <c r="E2218" s="819">
        <v>10223865</v>
      </c>
      <c r="F2218" s="816">
        <v>25658439</v>
      </c>
      <c r="G2218" s="816">
        <v>2705003</v>
      </c>
      <c r="H2218" s="820" t="str">
        <f>IF(G2218="","",VLOOKUP(G2218,ARANCEL!$B$5:$D$121,2,FALSE))</f>
        <v>INCRUSTACION ESTETICA (ART-GLASS O CERAMICA)</v>
      </c>
      <c r="I2218" s="821" t="s">
        <v>322</v>
      </c>
      <c r="J2218" s="816">
        <v>1</v>
      </c>
      <c r="K2218" s="822">
        <f>IF(G2218="","",VLOOKUP(G2218,ARANCEL!$B$5:$D$121,3,FALSE)*J2218)</f>
        <v>15676</v>
      </c>
      <c r="L2218" s="1210" t="s">
        <v>6017</v>
      </c>
      <c r="M2218" s="1210">
        <v>4500243244</v>
      </c>
      <c r="N2218" s="1210">
        <v>9785</v>
      </c>
      <c r="O2218" s="1020"/>
    </row>
    <row r="2219" spans="1:15" s="1021" customFormat="1" ht="18" customHeight="1" x14ac:dyDescent="0.25">
      <c r="A2219" s="843" t="s">
        <v>313</v>
      </c>
      <c r="B2219" s="823">
        <v>41778</v>
      </c>
      <c r="C2219" s="818" t="s">
        <v>4629</v>
      </c>
      <c r="D2219" s="816" t="s">
        <v>706</v>
      </c>
      <c r="E2219" s="819">
        <v>10199545</v>
      </c>
      <c r="F2219" s="816">
        <v>26488518</v>
      </c>
      <c r="G2219" s="816">
        <v>2708011</v>
      </c>
      <c r="H2219" s="820" t="str">
        <f>IF(G2219="","",VLOOKUP(G2219,ARANCEL!$B$5:$D$121,2,FALSE))</f>
        <v xml:space="preserve">MODELO DE ESTUDIO </v>
      </c>
      <c r="I2219" s="821"/>
      <c r="J2219" s="816">
        <v>1</v>
      </c>
      <c r="K2219" s="822">
        <f>IF(G2219="","",VLOOKUP(G2219,ARANCEL!$B$5:$D$121,3,FALSE)*J2219)</f>
        <v>1507</v>
      </c>
      <c r="L2219" s="1210" t="s">
        <v>5292</v>
      </c>
      <c r="M2219" s="1210">
        <v>4500235338</v>
      </c>
      <c r="N2219" s="1210">
        <v>9393</v>
      </c>
      <c r="O2219" s="1020"/>
    </row>
    <row r="2220" spans="1:15" s="1021" customFormat="1" ht="18" customHeight="1" x14ac:dyDescent="0.25">
      <c r="A2220" s="816" t="s">
        <v>305</v>
      </c>
      <c r="B2220" s="823">
        <v>41778</v>
      </c>
      <c r="C2220" s="818" t="s">
        <v>4629</v>
      </c>
      <c r="D2220" s="816" t="s">
        <v>706</v>
      </c>
      <c r="E2220" s="819">
        <v>10199545</v>
      </c>
      <c r="F2220" s="816">
        <v>26488518</v>
      </c>
      <c r="G2220" s="816">
        <v>2707001</v>
      </c>
      <c r="H2220" s="820" t="str">
        <f>IF(G2220="","",VLOOKUP(G2220,ARANCEL!$B$5:$D$121,2,FALSE))</f>
        <v xml:space="preserve">PLANO DE RELAJACION </v>
      </c>
      <c r="I2220" s="821" t="s">
        <v>306</v>
      </c>
      <c r="J2220" s="816">
        <v>1</v>
      </c>
      <c r="K2220" s="822">
        <f>IF(G2220="","",VLOOKUP(G2220,ARANCEL!$B$5:$D$121,3,FALSE)*J2220)</f>
        <v>9221</v>
      </c>
      <c r="L2220" s="1210" t="s">
        <v>5292</v>
      </c>
      <c r="M2220" s="1210">
        <v>4500235338</v>
      </c>
      <c r="N2220" s="1210">
        <v>9393</v>
      </c>
      <c r="O2220" s="1020"/>
    </row>
    <row r="2221" spans="1:15" s="1021" customFormat="1" ht="18" customHeight="1" x14ac:dyDescent="0.25">
      <c r="A2221" s="816" t="s">
        <v>305</v>
      </c>
      <c r="B2221" s="823">
        <v>41666</v>
      </c>
      <c r="C2221" s="818" t="s">
        <v>710</v>
      </c>
      <c r="D2221" s="816" t="s">
        <v>58</v>
      </c>
      <c r="E2221" s="819">
        <v>10170414</v>
      </c>
      <c r="F2221" s="816">
        <v>24184715</v>
      </c>
      <c r="G2221" s="816">
        <v>2705003</v>
      </c>
      <c r="H2221" s="820" t="str">
        <f>IF(G2221="","",VLOOKUP(G2221,ARANCEL!$B$5:$D$121,2,FALSE))</f>
        <v>INCRUSTACION ESTETICA (ART-GLASS O CERAMICA)</v>
      </c>
      <c r="I2221" s="821" t="s">
        <v>322</v>
      </c>
      <c r="J2221" s="816">
        <v>1</v>
      </c>
      <c r="K2221" s="822">
        <f>IF(G2221="","",VLOOKUP(G2221,ARANCEL!$B$5:$D$121,3,FALSE)*J2221)</f>
        <v>15676</v>
      </c>
      <c r="L2221" s="1210" t="s">
        <v>2842</v>
      </c>
      <c r="M2221" s="1210">
        <v>4500216189</v>
      </c>
      <c r="N2221" s="1210">
        <v>8384</v>
      </c>
      <c r="O2221" s="1020"/>
    </row>
    <row r="2222" spans="1:15" s="1021" customFormat="1" ht="18" customHeight="1" x14ac:dyDescent="0.25">
      <c r="A2222" s="816" t="s">
        <v>305</v>
      </c>
      <c r="B2222" s="823">
        <v>41695</v>
      </c>
      <c r="C2222" s="818" t="s">
        <v>710</v>
      </c>
      <c r="D2222" s="816" t="s">
        <v>54</v>
      </c>
      <c r="E2222" s="819">
        <v>10176906</v>
      </c>
      <c r="F2222" s="816">
        <v>25195495</v>
      </c>
      <c r="G2222" s="816">
        <v>2704005</v>
      </c>
      <c r="H2222" s="820" t="str">
        <f>IF(G2222="","",VLOOKUP(G2222,ARANCEL!$B$5:$D$121,2,FALSE))</f>
        <v>PROVISORIO</v>
      </c>
      <c r="I2222" s="821" t="s">
        <v>613</v>
      </c>
      <c r="J2222" s="816">
        <v>2</v>
      </c>
      <c r="K2222" s="822">
        <f>IF(G2222="","",VLOOKUP(G2222,ARANCEL!$B$5:$D$121,3,FALSE)*J2222)</f>
        <v>6500</v>
      </c>
      <c r="L2222" s="1210" t="s">
        <v>3438</v>
      </c>
      <c r="M2222" s="1210">
        <v>4500220765</v>
      </c>
      <c r="N2222" s="1210">
        <v>8609</v>
      </c>
      <c r="O2222" s="1020"/>
    </row>
    <row r="2223" spans="1:15" s="1021" customFormat="1" ht="18" customHeight="1" x14ac:dyDescent="0.25">
      <c r="A2223" s="816" t="s">
        <v>305</v>
      </c>
      <c r="B2223" s="823">
        <v>41704</v>
      </c>
      <c r="C2223" s="818" t="s">
        <v>710</v>
      </c>
      <c r="D2223" s="816" t="s">
        <v>54</v>
      </c>
      <c r="E2223" s="819">
        <v>10179253</v>
      </c>
      <c r="F2223" s="816">
        <v>25195495</v>
      </c>
      <c r="G2223" s="816">
        <v>2702048</v>
      </c>
      <c r="H2223" s="820" t="str">
        <f>IF(G2223="","",VLOOKUP(G2223,ARANCEL!$B$5:$D$121,2,FALSE))</f>
        <v xml:space="preserve">SERVICIO LAB. IMPLANTE CORONA CEMENTADA/ATORNILLADA </v>
      </c>
      <c r="I2223" s="821" t="s">
        <v>311</v>
      </c>
      <c r="J2223" s="816">
        <v>1</v>
      </c>
      <c r="K2223" s="822">
        <f>IF(G2223="","",VLOOKUP(G2223,ARANCEL!$B$5:$D$121,3,FALSE)*J2223)</f>
        <v>43857</v>
      </c>
      <c r="L2223" s="1210" t="s">
        <v>6905</v>
      </c>
      <c r="M2223" s="1210">
        <v>4500247644</v>
      </c>
      <c r="N2223" s="1210" t="s">
        <v>7159</v>
      </c>
      <c r="O2223" s="1020"/>
    </row>
    <row r="2224" spans="1:15" s="1021" customFormat="1" ht="18" customHeight="1" x14ac:dyDescent="0.25">
      <c r="A2224" s="816" t="s">
        <v>305</v>
      </c>
      <c r="B2224" s="823">
        <v>41704</v>
      </c>
      <c r="C2224" s="818" t="s">
        <v>710</v>
      </c>
      <c r="D2224" s="816" t="s">
        <v>54</v>
      </c>
      <c r="E2224" s="819">
        <v>10179253</v>
      </c>
      <c r="F2224" s="816">
        <v>25195495</v>
      </c>
      <c r="G2224" s="816">
        <v>2704015</v>
      </c>
      <c r="H2224" s="820" t="str">
        <f>IF(G2224="","",VLOOKUP(G2224,ARANCEL!$B$5:$D$121,2,FALSE))</f>
        <v xml:space="preserve">CORONA IN CERAM </v>
      </c>
      <c r="I2224" s="821" t="s">
        <v>1368</v>
      </c>
      <c r="J2224" s="816">
        <v>3</v>
      </c>
      <c r="K2224" s="822">
        <f>IF(G2224="","",VLOOKUP(G2224,ARANCEL!$B$5:$D$121,3,FALSE)*J2224)</f>
        <v>128199</v>
      </c>
      <c r="L2224" s="1210" t="s">
        <v>3438</v>
      </c>
      <c r="M2224" s="1210">
        <v>4500220768</v>
      </c>
      <c r="N2224" s="1210">
        <v>8611</v>
      </c>
      <c r="O2224" s="1020"/>
    </row>
    <row r="2225" spans="1:15" s="1021" customFormat="1" ht="18" customHeight="1" x14ac:dyDescent="0.25">
      <c r="A2225" s="843" t="s">
        <v>305</v>
      </c>
      <c r="B2225" s="823">
        <v>41905</v>
      </c>
      <c r="C2225" s="818" t="s">
        <v>7163</v>
      </c>
      <c r="D2225" s="816" t="s">
        <v>1060</v>
      </c>
      <c r="E2225" s="819">
        <v>10256732</v>
      </c>
      <c r="F2225" s="816">
        <v>28576656</v>
      </c>
      <c r="G2225" s="816">
        <v>2708011</v>
      </c>
      <c r="H2225" s="820" t="str">
        <f>IF(G2225="","",VLOOKUP(G2225,ARANCEL!$B$5:$D$121,2,FALSE))</f>
        <v xml:space="preserve">MODELO DE ESTUDIO </v>
      </c>
      <c r="I2225" s="821" t="s">
        <v>306</v>
      </c>
      <c r="J2225" s="816">
        <v>1</v>
      </c>
      <c r="K2225" s="822">
        <f>IF(G2225="","",VLOOKUP(G2225,ARANCEL!$B$5:$D$121,3,FALSE)*J2225)</f>
        <v>1507</v>
      </c>
      <c r="L2225" s="1210" t="s">
        <v>7548</v>
      </c>
      <c r="M2225" s="1210">
        <v>4500254511</v>
      </c>
      <c r="N2225" s="1210" t="s">
        <v>7555</v>
      </c>
      <c r="O2225" s="1020"/>
    </row>
    <row r="2226" spans="1:15" s="1021" customFormat="1" ht="18" customHeight="1" x14ac:dyDescent="0.25">
      <c r="A2226" s="816" t="s">
        <v>305</v>
      </c>
      <c r="B2226" s="823">
        <v>41905</v>
      </c>
      <c r="C2226" s="818" t="s">
        <v>7163</v>
      </c>
      <c r="D2226" s="816" t="s">
        <v>1060</v>
      </c>
      <c r="E2226" s="819">
        <v>10256732</v>
      </c>
      <c r="F2226" s="816">
        <v>28576656</v>
      </c>
      <c r="G2226" s="816">
        <v>2707001</v>
      </c>
      <c r="H2226" s="820" t="str">
        <f>IF(G2226="","",VLOOKUP(G2226,ARANCEL!$B$5:$D$121,2,FALSE))</f>
        <v xml:space="preserve">PLANO DE RELAJACION </v>
      </c>
      <c r="I2226" s="821" t="s">
        <v>306</v>
      </c>
      <c r="J2226" s="816">
        <v>1</v>
      </c>
      <c r="K2226" s="822">
        <f>IF(G2226="","",VLOOKUP(G2226,ARANCEL!$B$5:$D$121,3,FALSE)*J2226)</f>
        <v>9221</v>
      </c>
      <c r="L2226" s="1210" t="s">
        <v>7548</v>
      </c>
      <c r="M2226" s="1210">
        <v>4500254511</v>
      </c>
      <c r="N2226" s="1210" t="s">
        <v>7555</v>
      </c>
      <c r="O2226" s="1020"/>
    </row>
    <row r="2227" spans="1:15" s="1025" customFormat="1" ht="18" customHeight="1" x14ac:dyDescent="0.25">
      <c r="A2227" s="816" t="s">
        <v>305</v>
      </c>
      <c r="B2227" s="823">
        <v>41698</v>
      </c>
      <c r="C2227" s="818" t="s">
        <v>3073</v>
      </c>
      <c r="D2227" s="816" t="s">
        <v>60</v>
      </c>
      <c r="E2227" s="819">
        <v>10178004</v>
      </c>
      <c r="F2227" s="816">
        <v>24869859</v>
      </c>
      <c r="G2227" s="816">
        <v>2705003</v>
      </c>
      <c r="H2227" s="820" t="str">
        <f>IF(G2227="","",VLOOKUP(G2227,ARANCEL!$B$5:$D$121,2,FALSE))</f>
        <v>INCRUSTACION ESTETICA (ART-GLASS O CERAMICA)</v>
      </c>
      <c r="I2227" s="821" t="s">
        <v>312</v>
      </c>
      <c r="J2227" s="816">
        <v>1</v>
      </c>
      <c r="K2227" s="822">
        <f>IF(G2227="","",VLOOKUP(G2227,ARANCEL!$B$5:$D$121,3,FALSE)*J2227)</f>
        <v>15676</v>
      </c>
      <c r="L2227" s="1210" t="s">
        <v>3438</v>
      </c>
      <c r="M2227" s="1210">
        <v>4500220767</v>
      </c>
      <c r="N2227" s="1210">
        <v>8610</v>
      </c>
      <c r="O2227" s="1024"/>
    </row>
    <row r="2228" spans="1:15" s="1025" customFormat="1" ht="18" customHeight="1" x14ac:dyDescent="0.25">
      <c r="A2228" s="816" t="s">
        <v>305</v>
      </c>
      <c r="B2228" s="823">
        <v>41825</v>
      </c>
      <c r="C2228" s="818" t="s">
        <v>6210</v>
      </c>
      <c r="D2228" s="816" t="s">
        <v>57</v>
      </c>
      <c r="E2228" s="819">
        <v>10236703</v>
      </c>
      <c r="F2228" s="816">
        <v>27596075</v>
      </c>
      <c r="G2228" s="816">
        <v>2704005</v>
      </c>
      <c r="H2228" s="820" t="str">
        <f>IF(G2228="","",VLOOKUP(G2228,ARANCEL!$B$5:$D$121,2,FALSE))</f>
        <v>PROVISORIO</v>
      </c>
      <c r="I2228" s="821" t="s">
        <v>319</v>
      </c>
      <c r="J2228" s="816">
        <v>1</v>
      </c>
      <c r="K2228" s="822">
        <f>IF(G2228="","",VLOOKUP(G2228,ARANCEL!$B$5:$D$121,3,FALSE)*J2228)</f>
        <v>3250</v>
      </c>
      <c r="L2228" s="1210" t="s">
        <v>6905</v>
      </c>
      <c r="M2228" s="1210">
        <v>4500247644</v>
      </c>
      <c r="N2228" s="1210" t="s">
        <v>7159</v>
      </c>
      <c r="O2228" s="1024"/>
    </row>
    <row r="2229" spans="1:15" s="1025" customFormat="1" ht="18" customHeight="1" x14ac:dyDescent="0.25">
      <c r="A2229" s="816" t="s">
        <v>305</v>
      </c>
      <c r="B2229" s="823">
        <v>41746</v>
      </c>
      <c r="C2229" s="818" t="s">
        <v>4038</v>
      </c>
      <c r="D2229" s="816" t="s">
        <v>49</v>
      </c>
      <c r="E2229" s="819">
        <v>10189189</v>
      </c>
      <c r="F2229" s="816">
        <v>24050822</v>
      </c>
      <c r="G2229" s="816">
        <v>2705003</v>
      </c>
      <c r="H2229" s="820" t="str">
        <f>IF(G2229="","",VLOOKUP(G2229,ARANCEL!$B$5:$D$121,2,FALSE))</f>
        <v>INCRUSTACION ESTETICA (ART-GLASS O CERAMICA)</v>
      </c>
      <c r="I2229" s="821" t="s">
        <v>326</v>
      </c>
      <c r="J2229" s="816">
        <v>1</v>
      </c>
      <c r="K2229" s="822">
        <f>IF(G2229="","",VLOOKUP(G2229,ARANCEL!$B$5:$D$121,3,FALSE)*J2229)</f>
        <v>15676</v>
      </c>
      <c r="L2229" s="1210" t="s">
        <v>4612</v>
      </c>
      <c r="M2229" s="1210">
        <v>4500229931</v>
      </c>
      <c r="N2229" s="1210">
        <v>9226</v>
      </c>
      <c r="O2229" s="1024"/>
    </row>
    <row r="2230" spans="1:15" s="1025" customFormat="1" ht="18" customHeight="1" x14ac:dyDescent="0.25">
      <c r="A2230" s="816" t="s">
        <v>305</v>
      </c>
      <c r="B2230" s="823">
        <v>41698</v>
      </c>
      <c r="C2230" s="818" t="s">
        <v>3041</v>
      </c>
      <c r="D2230" s="816" t="s">
        <v>53</v>
      </c>
      <c r="E2230" s="819">
        <v>10177592</v>
      </c>
      <c r="F2230" s="816">
        <v>24612434</v>
      </c>
      <c r="G2230" s="816">
        <v>2705003</v>
      </c>
      <c r="H2230" s="820" t="str">
        <f>IF(G2230="","",VLOOKUP(G2230,ARANCEL!$B$5:$D$121,2,FALSE))</f>
        <v>INCRUSTACION ESTETICA (ART-GLASS O CERAMICA)</v>
      </c>
      <c r="I2230" s="821" t="s">
        <v>726</v>
      </c>
      <c r="J2230" s="816">
        <v>1</v>
      </c>
      <c r="K2230" s="822">
        <f>IF(G2230="","",VLOOKUP(G2230,ARANCEL!$B$5:$D$121,3,FALSE)*J2230)</f>
        <v>15676</v>
      </c>
      <c r="L2230" s="1210" t="s">
        <v>3438</v>
      </c>
      <c r="M2230" s="1210">
        <v>4500220765</v>
      </c>
      <c r="N2230" s="1210">
        <v>8609</v>
      </c>
      <c r="O2230" s="1024"/>
    </row>
    <row r="2231" spans="1:15" s="1025" customFormat="1" ht="18" customHeight="1" x14ac:dyDescent="0.25">
      <c r="A2231" s="816" t="s">
        <v>305</v>
      </c>
      <c r="B2231" s="823">
        <v>41712</v>
      </c>
      <c r="C2231" s="818" t="s">
        <v>3041</v>
      </c>
      <c r="D2231" s="816" t="s">
        <v>3347</v>
      </c>
      <c r="E2231" s="819">
        <v>10181348</v>
      </c>
      <c r="F2231" s="816">
        <v>25322147</v>
      </c>
      <c r="G2231" s="816">
        <v>2705003</v>
      </c>
      <c r="H2231" s="820" t="str">
        <f>IF(G2231="","",VLOOKUP(G2231,ARANCEL!$B$5:$D$121,2,FALSE))</f>
        <v>INCRUSTACION ESTETICA (ART-GLASS O CERAMICA)</v>
      </c>
      <c r="I2231" s="821" t="s">
        <v>312</v>
      </c>
      <c r="J2231" s="816">
        <v>1</v>
      </c>
      <c r="K2231" s="822">
        <f>IF(G2231="","",VLOOKUP(G2231,ARANCEL!$B$5:$D$121,3,FALSE)*J2231)</f>
        <v>15676</v>
      </c>
      <c r="L2231" s="1210" t="s">
        <v>3058</v>
      </c>
      <c r="M2231" s="1210">
        <v>4500225623</v>
      </c>
      <c r="N2231" s="1210">
        <v>8908</v>
      </c>
      <c r="O2231" s="1024"/>
    </row>
    <row r="2232" spans="1:15" s="1025" customFormat="1" ht="18" customHeight="1" x14ac:dyDescent="0.25">
      <c r="A2232" s="816" t="s">
        <v>305</v>
      </c>
      <c r="B2232" s="823">
        <v>41925</v>
      </c>
      <c r="C2232" s="818" t="s">
        <v>3836</v>
      </c>
      <c r="D2232" s="816" t="s">
        <v>50</v>
      </c>
      <c r="E2232" s="819">
        <v>10263803</v>
      </c>
      <c r="F2232" s="816">
        <v>29004735</v>
      </c>
      <c r="G2232" s="816">
        <v>2704005</v>
      </c>
      <c r="H2232" s="820" t="str">
        <f>IF(G2232="","",VLOOKUP(G2232,ARANCEL!$B$5:$D$121,2,FALSE))</f>
        <v>PROVISORIO</v>
      </c>
      <c r="I2232" s="821" t="s">
        <v>308</v>
      </c>
      <c r="J2232" s="816">
        <v>1</v>
      </c>
      <c r="K2232" s="822">
        <f>IF(G2232="","",VLOOKUP(G2232,ARANCEL!$B$5:$D$121,3,FALSE)*J2232)</f>
        <v>3250</v>
      </c>
      <c r="L2232" s="1210" t="s">
        <v>8279</v>
      </c>
      <c r="M2232" s="1210">
        <v>4500257377</v>
      </c>
      <c r="N2232" s="1210" t="s">
        <v>8280</v>
      </c>
      <c r="O2232" s="1024"/>
    </row>
    <row r="2233" spans="1:15" s="1028" customFormat="1" ht="18" customHeight="1" x14ac:dyDescent="0.25">
      <c r="A2233" s="816" t="s">
        <v>305</v>
      </c>
      <c r="B2233" s="823">
        <v>41957</v>
      </c>
      <c r="C2233" s="818" t="s">
        <v>3836</v>
      </c>
      <c r="D2233" s="816" t="s">
        <v>50</v>
      </c>
      <c r="E2233" s="819">
        <v>10280768</v>
      </c>
      <c r="F2233" s="816">
        <v>29004735</v>
      </c>
      <c r="G2233" s="816">
        <v>2704003</v>
      </c>
      <c r="H2233" s="820" t="str">
        <f>IF(G2233="","",VLOOKUP(G2233,ARANCEL!$B$5:$D$121,2,FALSE))</f>
        <v xml:space="preserve">CORONA PERIFERICA CON PERNO MUÑON COLADO </v>
      </c>
      <c r="I2233" s="821" t="s">
        <v>308</v>
      </c>
      <c r="J2233" s="816">
        <v>1</v>
      </c>
      <c r="K2233" s="822">
        <f>IF(G2233="","",VLOOKUP(G2233,ARANCEL!$B$5:$D$121,3,FALSE)*J2233)</f>
        <v>32612</v>
      </c>
      <c r="L2233" s="1210" t="s">
        <v>8256</v>
      </c>
      <c r="M2233" s="1210">
        <v>4500264843</v>
      </c>
      <c r="N2233" s="1210" t="s">
        <v>8929</v>
      </c>
      <c r="O2233" s="1027"/>
    </row>
    <row r="2234" spans="1:15" s="1028" customFormat="1" ht="18" customHeight="1" x14ac:dyDescent="0.25">
      <c r="A2234" s="843" t="s">
        <v>305</v>
      </c>
      <c r="B2234" s="823">
        <v>41968</v>
      </c>
      <c r="C2234" s="818" t="s">
        <v>8615</v>
      </c>
      <c r="D2234" s="816" t="s">
        <v>1060</v>
      </c>
      <c r="E2234" s="819">
        <v>10287579</v>
      </c>
      <c r="F2234" s="816">
        <v>29672213</v>
      </c>
      <c r="G2234" s="816">
        <v>2708011</v>
      </c>
      <c r="H2234" s="820" t="str">
        <f>IF(G2234="","",VLOOKUP(G2234,ARANCEL!$B$5:$D$121,2,FALSE))</f>
        <v xml:space="preserve">MODELO DE ESTUDIO </v>
      </c>
      <c r="I2234" s="821"/>
      <c r="J2234" s="816">
        <v>1</v>
      </c>
      <c r="K2234" s="822">
        <f>IF(G2234="","",VLOOKUP(G2234,ARANCEL!$B$5:$D$121,3,FALSE)*J2234)</f>
        <v>1507</v>
      </c>
      <c r="L2234" s="1210" t="s">
        <v>8256</v>
      </c>
      <c r="M2234" s="1210">
        <v>4500264843</v>
      </c>
      <c r="N2234" s="1210" t="s">
        <v>8929</v>
      </c>
      <c r="O2234" s="1027"/>
    </row>
    <row r="2235" spans="1:15" s="1028" customFormat="1" ht="18" customHeight="1" x14ac:dyDescent="0.25">
      <c r="A2235" s="816" t="s">
        <v>305</v>
      </c>
      <c r="B2235" s="823">
        <v>41968</v>
      </c>
      <c r="C2235" s="818" t="s">
        <v>8615</v>
      </c>
      <c r="D2235" s="816" t="s">
        <v>1060</v>
      </c>
      <c r="E2235" s="819">
        <v>10287579</v>
      </c>
      <c r="F2235" s="816">
        <v>29672213</v>
      </c>
      <c r="G2235" s="816">
        <v>2707001</v>
      </c>
      <c r="H2235" s="820" t="str">
        <f>IF(G2235="","",VLOOKUP(G2235,ARANCEL!$B$5:$D$121,2,FALSE))</f>
        <v xml:space="preserve">PLANO DE RELAJACION </v>
      </c>
      <c r="I2235" s="821" t="s">
        <v>306</v>
      </c>
      <c r="J2235" s="816">
        <v>1</v>
      </c>
      <c r="K2235" s="822">
        <f>IF(G2235="","",VLOOKUP(G2235,ARANCEL!$B$5:$D$121,3,FALSE)*J2235)</f>
        <v>9221</v>
      </c>
      <c r="L2235" s="1210" t="s">
        <v>8256</v>
      </c>
      <c r="M2235" s="1210">
        <v>4500264843</v>
      </c>
      <c r="N2235" s="1210" t="s">
        <v>8929</v>
      </c>
      <c r="O2235" s="1027"/>
    </row>
    <row r="2236" spans="1:15" s="1028" customFormat="1" ht="18" customHeight="1" x14ac:dyDescent="0.25">
      <c r="A2236" s="816" t="s">
        <v>305</v>
      </c>
      <c r="B2236" s="823">
        <v>41950</v>
      </c>
      <c r="C2236" s="818" t="s">
        <v>8155</v>
      </c>
      <c r="D2236" s="816" t="s">
        <v>63</v>
      </c>
      <c r="E2236" s="819">
        <v>10277117</v>
      </c>
      <c r="F2236" s="816">
        <v>27872485</v>
      </c>
      <c r="G2236" s="816">
        <v>2708011</v>
      </c>
      <c r="H2236" s="820" t="str">
        <f>IF(G2236="","",VLOOKUP(G2236,ARANCEL!$B$5:$D$121,2,FALSE))</f>
        <v xml:space="preserve">MODELO DE ESTUDIO </v>
      </c>
      <c r="I2236" s="821" t="s">
        <v>306</v>
      </c>
      <c r="J2236" s="816">
        <v>1</v>
      </c>
      <c r="K2236" s="822">
        <f>IF(G2236="","",VLOOKUP(G2236,ARANCEL!$B$5:$D$121,3,FALSE)*J2236)</f>
        <v>1507</v>
      </c>
      <c r="L2236" s="1210" t="s">
        <v>8279</v>
      </c>
      <c r="M2236" s="1210">
        <v>4500260619</v>
      </c>
      <c r="N2236" s="1210" t="s">
        <v>8294</v>
      </c>
      <c r="O2236" s="1027"/>
    </row>
    <row r="2237" spans="1:15" s="1028" customFormat="1" ht="18" customHeight="1" x14ac:dyDescent="0.25">
      <c r="A2237" s="816" t="s">
        <v>305</v>
      </c>
      <c r="B2237" s="823">
        <v>41860</v>
      </c>
      <c r="C2237" s="818" t="s">
        <v>6271</v>
      </c>
      <c r="D2237" s="816" t="s">
        <v>804</v>
      </c>
      <c r="E2237" s="819">
        <v>10238193</v>
      </c>
      <c r="F2237" s="816">
        <v>27446628</v>
      </c>
      <c r="G2237" s="816">
        <v>2705003</v>
      </c>
      <c r="H2237" s="820" t="str">
        <f>IF(G2237="","",VLOOKUP(G2237,ARANCEL!$B$5:$D$121,2,FALSE))</f>
        <v>INCRUSTACION ESTETICA (ART-GLASS O CERAMICA)</v>
      </c>
      <c r="I2237" s="821" t="s">
        <v>308</v>
      </c>
      <c r="J2237" s="816">
        <v>1</v>
      </c>
      <c r="K2237" s="822">
        <f>IF(G2237="","",VLOOKUP(G2237,ARANCEL!$B$5:$D$121,3,FALSE)*J2237)</f>
        <v>15676</v>
      </c>
      <c r="L2237" s="1210" t="s">
        <v>6905</v>
      </c>
      <c r="M2237" s="1210">
        <v>4500249664</v>
      </c>
      <c r="N2237" s="1210" t="s">
        <v>7114</v>
      </c>
      <c r="O2237" s="1027"/>
    </row>
    <row r="2238" spans="1:15" s="1028" customFormat="1" ht="18" customHeight="1" x14ac:dyDescent="0.25">
      <c r="A2238" s="816" t="s">
        <v>305</v>
      </c>
      <c r="B2238" s="823">
        <v>41841</v>
      </c>
      <c r="C2238" s="818" t="s">
        <v>5916</v>
      </c>
      <c r="D2238" s="816" t="s">
        <v>58</v>
      </c>
      <c r="E2238" s="819">
        <v>10229587</v>
      </c>
      <c r="F2238" s="816">
        <v>26851024</v>
      </c>
      <c r="G2238" s="816">
        <v>2704005</v>
      </c>
      <c r="H2238" s="820" t="str">
        <f>IF(G2238="","",VLOOKUP(G2238,ARANCEL!$B$5:$D$121,2,FALSE))</f>
        <v>PROVISORIO</v>
      </c>
      <c r="I2238" s="821" t="s">
        <v>308</v>
      </c>
      <c r="J2238" s="816">
        <v>1</v>
      </c>
      <c r="K2238" s="822">
        <f>IF(G2238="","",VLOOKUP(G2238,ARANCEL!$B$5:$D$121,3,FALSE)*J2238)</f>
        <v>3250</v>
      </c>
      <c r="L2238" s="1210" t="s">
        <v>6017</v>
      </c>
      <c r="M2238" s="1210">
        <v>4500245416</v>
      </c>
      <c r="N2238" s="1210">
        <v>9805</v>
      </c>
      <c r="O2238" s="1027"/>
    </row>
    <row r="2239" spans="1:15" s="1028" customFormat="1" ht="18" customHeight="1" x14ac:dyDescent="0.25">
      <c r="A2239" s="816" t="s">
        <v>305</v>
      </c>
      <c r="B2239" s="823">
        <v>41886</v>
      </c>
      <c r="C2239" s="818" t="s">
        <v>6884</v>
      </c>
      <c r="D2239" s="816" t="s">
        <v>727</v>
      </c>
      <c r="E2239" s="819">
        <v>10252779</v>
      </c>
      <c r="F2239" s="816">
        <v>28384105</v>
      </c>
      <c r="G2239" s="816">
        <v>2705003</v>
      </c>
      <c r="H2239" s="820" t="str">
        <f>IF(G2239="","",VLOOKUP(G2239,ARANCEL!$B$5:$D$121,2,FALSE))</f>
        <v>INCRUSTACION ESTETICA (ART-GLASS O CERAMICA)</v>
      </c>
      <c r="I2239" s="821" t="s">
        <v>308</v>
      </c>
      <c r="J2239" s="816">
        <v>1</v>
      </c>
      <c r="K2239" s="822">
        <f>IF(G2239="","",VLOOKUP(G2239,ARANCEL!$B$5:$D$121,3,FALSE)*J2239)</f>
        <v>15676</v>
      </c>
      <c r="L2239" s="1210" t="s">
        <v>7548</v>
      </c>
      <c r="M2239" s="1210">
        <v>4500254511</v>
      </c>
      <c r="N2239" s="1210" t="s">
        <v>7555</v>
      </c>
      <c r="O2239" s="1027"/>
    </row>
    <row r="2240" spans="1:15" s="1028" customFormat="1" ht="18" customHeight="1" x14ac:dyDescent="0.25">
      <c r="A2240" s="816" t="s">
        <v>305</v>
      </c>
      <c r="B2240" s="817">
        <v>42024</v>
      </c>
      <c r="C2240" s="818" t="s">
        <v>9567</v>
      </c>
      <c r="D2240" s="816" t="s">
        <v>49</v>
      </c>
      <c r="E2240" s="819">
        <v>10310198</v>
      </c>
      <c r="F2240" s="816">
        <v>30453633</v>
      </c>
      <c r="G2240" s="816">
        <v>2705003</v>
      </c>
      <c r="H2240" s="820" t="str">
        <f>IF(G2240="","",VLOOKUP(G2240,ARANCEL!$B$5:$D$121,2,FALSE))</f>
        <v>INCRUSTACION ESTETICA (ART-GLASS O CERAMICA)</v>
      </c>
      <c r="I2240" s="821" t="s">
        <v>318</v>
      </c>
      <c r="J2240" s="816">
        <v>1</v>
      </c>
      <c r="K2240" s="822">
        <f>IF(G2240="","",VLOOKUP(G2240,ARANCEL!$B$5:$D$121,3,FALSE)*J2240)</f>
        <v>15676</v>
      </c>
      <c r="L2240" s="1249" t="str">
        <f>IF(E2240="","","IMPAGO")</f>
        <v>IMPAGO</v>
      </c>
      <c r="M2240" s="1249" t="str">
        <f>IF(L2240="IMPAGO","SIN O.C.","")</f>
        <v>SIN O.C.</v>
      </c>
      <c r="N2240" s="1249" t="str">
        <f>IF(L2240="IMPAGO","SIN FACT.","")</f>
        <v>SIN FACT.</v>
      </c>
      <c r="O2240" s="1027"/>
    </row>
    <row r="2241" spans="1:15" s="1028" customFormat="1" ht="18" customHeight="1" x14ac:dyDescent="0.25">
      <c r="A2241" s="816" t="s">
        <v>305</v>
      </c>
      <c r="B2241" s="817">
        <v>42030</v>
      </c>
      <c r="C2241" s="818" t="s">
        <v>9692</v>
      </c>
      <c r="D2241" s="816" t="s">
        <v>54</v>
      </c>
      <c r="E2241" s="819">
        <v>10312797</v>
      </c>
      <c r="F2241" s="816">
        <v>30393892</v>
      </c>
      <c r="G2241" s="816">
        <v>2705003</v>
      </c>
      <c r="H2241" s="820" t="str">
        <f>IF(G2241="","",VLOOKUP(G2241,ARANCEL!$B$5:$D$121,2,FALSE))</f>
        <v>INCRUSTACION ESTETICA (ART-GLASS O CERAMICA)</v>
      </c>
      <c r="I2241" s="821" t="s">
        <v>643</v>
      </c>
      <c r="J2241" s="816">
        <v>1</v>
      </c>
      <c r="K2241" s="822">
        <f>IF(G2241="","",VLOOKUP(G2241,ARANCEL!$B$5:$D$121,3,FALSE)*J2241)</f>
        <v>15676</v>
      </c>
      <c r="L2241" s="1249" t="str">
        <f>IF(E2241="","","IMPAGO")</f>
        <v>IMPAGO</v>
      </c>
      <c r="M2241" s="1249" t="str">
        <f>IF(L2241="IMPAGO","SIN O.C.","")</f>
        <v>SIN O.C.</v>
      </c>
      <c r="N2241" s="1249" t="str">
        <f>IF(L2241="IMPAGO","SIN FACT.","")</f>
        <v>SIN FACT.</v>
      </c>
      <c r="O2241" s="1027"/>
    </row>
    <row r="2242" spans="1:15" s="1028" customFormat="1" ht="18" customHeight="1" x14ac:dyDescent="0.25">
      <c r="A2242" s="816" t="s">
        <v>305</v>
      </c>
      <c r="B2242" s="823">
        <v>41682</v>
      </c>
      <c r="C2242" s="818" t="s">
        <v>2859</v>
      </c>
      <c r="D2242" s="816" t="s">
        <v>58</v>
      </c>
      <c r="E2242" s="819">
        <v>10174184</v>
      </c>
      <c r="F2242" s="816">
        <v>25010758</v>
      </c>
      <c r="G2242" s="816">
        <v>2705003</v>
      </c>
      <c r="H2242" s="820" t="str">
        <f>IF(G2242="","",VLOOKUP(G2242,ARANCEL!$B$5:$D$121,2,FALSE))</f>
        <v>INCRUSTACION ESTETICA (ART-GLASS O CERAMICA)</v>
      </c>
      <c r="I2242" s="821" t="s">
        <v>836</v>
      </c>
      <c r="J2242" s="816">
        <v>1</v>
      </c>
      <c r="K2242" s="822">
        <f>IF(G2242="","",VLOOKUP(G2242,ARANCEL!$B$5:$D$121,3,FALSE)*J2242)</f>
        <v>15676</v>
      </c>
      <c r="L2242" s="1210" t="s">
        <v>3438</v>
      </c>
      <c r="M2242" s="1210">
        <v>4500220762</v>
      </c>
      <c r="N2242" s="1210">
        <v>8607</v>
      </c>
      <c r="O2242" s="1027"/>
    </row>
    <row r="2243" spans="1:15" s="1028" customFormat="1" ht="18" customHeight="1" x14ac:dyDescent="0.25">
      <c r="A2243" s="1212" t="s">
        <v>305</v>
      </c>
      <c r="B2243" s="823">
        <v>41710</v>
      </c>
      <c r="C2243" s="818" t="s">
        <v>2859</v>
      </c>
      <c r="D2243" s="816" t="s">
        <v>58</v>
      </c>
      <c r="E2243" s="819">
        <v>10180816</v>
      </c>
      <c r="F2243" s="816">
        <v>25010758</v>
      </c>
      <c r="G2243" s="816">
        <v>2705003</v>
      </c>
      <c r="H2243" s="820" t="str">
        <f>IF(G2243="","",VLOOKUP(G2243,ARANCEL!$B$5:$D$121,2,FALSE))</f>
        <v>INCRUSTACION ESTETICA (ART-GLASS O CERAMICA)</v>
      </c>
      <c r="I2243" s="821" t="s">
        <v>321</v>
      </c>
      <c r="J2243" s="816">
        <v>1</v>
      </c>
      <c r="K2243" s="822">
        <f>IF(G2243="","",VLOOKUP(G2243,ARANCEL!$B$5:$D$121,3,FALSE)*J2243)</f>
        <v>15676</v>
      </c>
      <c r="L2243" s="1210" t="s">
        <v>4612</v>
      </c>
      <c r="M2243" s="1210">
        <v>4500229934</v>
      </c>
      <c r="N2243" s="1210">
        <v>9168</v>
      </c>
      <c r="O2243" s="1027"/>
    </row>
    <row r="2244" spans="1:15" s="1028" customFormat="1" ht="18" customHeight="1" x14ac:dyDescent="0.25">
      <c r="A2244" s="1212" t="s">
        <v>305</v>
      </c>
      <c r="B2244" s="823">
        <v>41738</v>
      </c>
      <c r="C2244" s="818" t="s">
        <v>2859</v>
      </c>
      <c r="D2244" s="816" t="s">
        <v>58</v>
      </c>
      <c r="E2244" s="819">
        <v>10188117</v>
      </c>
      <c r="F2244" s="816">
        <v>25010758</v>
      </c>
      <c r="G2244" s="816">
        <v>2705003</v>
      </c>
      <c r="H2244" s="820" t="str">
        <f>IF(G2244="","",VLOOKUP(G2244,ARANCEL!$B$5:$D$121,2,FALSE))</f>
        <v>INCRUSTACION ESTETICA (ART-GLASS O CERAMICA)</v>
      </c>
      <c r="I2244" s="821" t="s">
        <v>318</v>
      </c>
      <c r="J2244" s="816">
        <v>1</v>
      </c>
      <c r="K2244" s="822">
        <f>IF(G2244="","",VLOOKUP(G2244,ARANCEL!$B$5:$D$121,3,FALSE)*J2244)</f>
        <v>15676</v>
      </c>
      <c r="L2244" s="1210" t="s">
        <v>4612</v>
      </c>
      <c r="M2244" s="1210">
        <v>4500229934</v>
      </c>
      <c r="N2244" s="1210">
        <v>9168</v>
      </c>
      <c r="O2244" s="1027"/>
    </row>
    <row r="2245" spans="1:15" s="1028" customFormat="1" ht="18" customHeight="1" x14ac:dyDescent="0.25">
      <c r="A2245" s="816" t="s">
        <v>305</v>
      </c>
      <c r="B2245" s="823">
        <v>41789</v>
      </c>
      <c r="C2245" s="818" t="s">
        <v>4890</v>
      </c>
      <c r="D2245" s="816" t="s">
        <v>54</v>
      </c>
      <c r="E2245" s="819">
        <v>10204653</v>
      </c>
      <c r="F2245" s="816">
        <v>26308601</v>
      </c>
      <c r="G2245" s="816">
        <v>2704005</v>
      </c>
      <c r="H2245" s="820" t="str">
        <f>IF(G2245="","",VLOOKUP(G2245,ARANCEL!$B$5:$D$121,2,FALSE))</f>
        <v>PROVISORIO</v>
      </c>
      <c r="I2245" s="821" t="s">
        <v>329</v>
      </c>
      <c r="J2245" s="816">
        <v>1</v>
      </c>
      <c r="K2245" s="822">
        <f>IF(G2245="","",VLOOKUP(G2245,ARANCEL!$B$5:$D$121,3,FALSE)*J2245)</f>
        <v>3250</v>
      </c>
      <c r="L2245" s="1210" t="s">
        <v>5292</v>
      </c>
      <c r="M2245" s="1210">
        <v>4500236749</v>
      </c>
      <c r="N2245" s="1210">
        <v>9459</v>
      </c>
      <c r="O2245" s="1027"/>
    </row>
    <row r="2246" spans="1:15" s="1028" customFormat="1" ht="18" customHeight="1" x14ac:dyDescent="0.25">
      <c r="A2246" s="816" t="s">
        <v>305</v>
      </c>
      <c r="B2246" s="823">
        <v>41796</v>
      </c>
      <c r="C2246" s="818" t="s">
        <v>4890</v>
      </c>
      <c r="D2246" s="816" t="s">
        <v>54</v>
      </c>
      <c r="E2246" s="819">
        <v>10206111</v>
      </c>
      <c r="F2246" s="816">
        <v>26308601</v>
      </c>
      <c r="G2246" s="816">
        <v>2704003</v>
      </c>
      <c r="H2246" s="820" t="str">
        <f>IF(G2246="","",VLOOKUP(G2246,ARANCEL!$B$5:$D$121,2,FALSE))</f>
        <v xml:space="preserve">CORONA PERIFERICA CON PERNO MUÑON COLADO </v>
      </c>
      <c r="I2246" s="821" t="s">
        <v>329</v>
      </c>
      <c r="J2246" s="816">
        <v>1</v>
      </c>
      <c r="K2246" s="822">
        <f>IF(G2246="","",VLOOKUP(G2246,ARANCEL!$B$5:$D$121,3,FALSE)*J2246)</f>
        <v>32612</v>
      </c>
      <c r="L2246" s="1210" t="s">
        <v>5742</v>
      </c>
      <c r="M2246" s="1210">
        <v>4500239302</v>
      </c>
      <c r="N2246" s="1210" t="s">
        <v>5748</v>
      </c>
      <c r="O2246" s="1027"/>
    </row>
    <row r="2247" spans="1:15" s="1021" customFormat="1" ht="18" customHeight="1" x14ac:dyDescent="0.25">
      <c r="A2247" s="816" t="s">
        <v>305</v>
      </c>
      <c r="B2247" s="823">
        <v>41831</v>
      </c>
      <c r="C2247" s="818" t="s">
        <v>5620</v>
      </c>
      <c r="D2247" s="816" t="s">
        <v>49</v>
      </c>
      <c r="E2247" s="819">
        <v>10223550</v>
      </c>
      <c r="F2247" s="816">
        <v>27146456</v>
      </c>
      <c r="G2247" s="816">
        <v>2705003</v>
      </c>
      <c r="H2247" s="820" t="str">
        <f>IF(G2247="","",VLOOKUP(G2247,ARANCEL!$B$5:$D$121,2,FALSE))</f>
        <v>INCRUSTACION ESTETICA (ART-GLASS O CERAMICA)</v>
      </c>
      <c r="I2247" s="821" t="s">
        <v>324</v>
      </c>
      <c r="J2247" s="816">
        <v>1</v>
      </c>
      <c r="K2247" s="822">
        <f>IF(G2247="","",VLOOKUP(G2247,ARANCEL!$B$5:$D$121,3,FALSE)*J2247)</f>
        <v>15676</v>
      </c>
      <c r="L2247" s="1210" t="s">
        <v>6017</v>
      </c>
      <c r="M2247" s="1210">
        <v>4500243244</v>
      </c>
      <c r="N2247" s="1210">
        <v>9785</v>
      </c>
      <c r="O2247" s="1020"/>
    </row>
    <row r="2248" spans="1:15" s="1023" customFormat="1" ht="18" customHeight="1" x14ac:dyDescent="0.25">
      <c r="A2248" s="824" t="s">
        <v>305</v>
      </c>
      <c r="B2248" s="823">
        <v>41845</v>
      </c>
      <c r="C2248" s="818" t="s">
        <v>5620</v>
      </c>
      <c r="D2248" s="816" t="s">
        <v>49</v>
      </c>
      <c r="E2248" s="819">
        <v>10233156</v>
      </c>
      <c r="F2248" s="816">
        <v>27146456</v>
      </c>
      <c r="G2248" s="816">
        <v>2705003</v>
      </c>
      <c r="H2248" s="820" t="str">
        <f>IF(G2248="","",VLOOKUP(G2248,ARANCEL!$B$5:$D$121,2,FALSE))</f>
        <v>INCRUSTACION ESTETICA (ART-GLASS O CERAMICA)</v>
      </c>
      <c r="I2248" s="821" t="s">
        <v>309</v>
      </c>
      <c r="J2248" s="816">
        <v>1</v>
      </c>
      <c r="K2248" s="822">
        <f>IF(G2248="","",VLOOKUP(G2248,ARANCEL!$B$5:$D$121,3,FALSE)*J2248)</f>
        <v>15676</v>
      </c>
      <c r="L2248" s="1210" t="s">
        <v>6017</v>
      </c>
      <c r="M2248" s="1210">
        <v>4500245416</v>
      </c>
      <c r="N2248" s="1210">
        <v>9805</v>
      </c>
      <c r="O2248" s="342"/>
    </row>
    <row r="2249" spans="1:15" s="1028" customFormat="1" ht="18" customHeight="1" x14ac:dyDescent="0.25">
      <c r="A2249" s="816" t="s">
        <v>305</v>
      </c>
      <c r="B2249" s="823">
        <v>41865</v>
      </c>
      <c r="C2249" s="818" t="s">
        <v>6445</v>
      </c>
      <c r="D2249" s="816" t="s">
        <v>49</v>
      </c>
      <c r="E2249" s="819">
        <v>10242626</v>
      </c>
      <c r="F2249" s="816">
        <v>27266209</v>
      </c>
      <c r="G2249" s="816">
        <v>2705003</v>
      </c>
      <c r="H2249" s="820" t="str">
        <f>IF(G2249="","",VLOOKUP(G2249,ARANCEL!$B$5:$D$121,2,FALSE))</f>
        <v>INCRUSTACION ESTETICA (ART-GLASS O CERAMICA)</v>
      </c>
      <c r="I2249" s="821" t="s">
        <v>318</v>
      </c>
      <c r="J2249" s="816">
        <v>1</v>
      </c>
      <c r="K2249" s="822">
        <f>IF(G2249="","",VLOOKUP(G2249,ARANCEL!$B$5:$D$121,3,FALSE)*J2249)</f>
        <v>15676</v>
      </c>
      <c r="L2249" s="1210" t="s">
        <v>6905</v>
      </c>
      <c r="M2249" s="1210">
        <v>4500249664</v>
      </c>
      <c r="N2249" s="1210" t="s">
        <v>7114</v>
      </c>
      <c r="O2249" s="1027"/>
    </row>
    <row r="2250" spans="1:15" s="1028" customFormat="1" ht="18" customHeight="1" x14ac:dyDescent="0.25">
      <c r="A2250" s="816" t="s">
        <v>305</v>
      </c>
      <c r="B2250" s="817">
        <v>42008</v>
      </c>
      <c r="C2250" s="818" t="s">
        <v>9290</v>
      </c>
      <c r="D2250" s="816" t="s">
        <v>2193</v>
      </c>
      <c r="E2250" s="819">
        <v>10304733</v>
      </c>
      <c r="F2250" s="816">
        <v>27245007</v>
      </c>
      <c r="G2250" s="816">
        <v>2704003</v>
      </c>
      <c r="H2250" s="820" t="str">
        <f>IF(G2250="","",VLOOKUP(G2250,ARANCEL!$B$5:$D$121,2,FALSE))</f>
        <v xml:space="preserve">CORONA PERIFERICA CON PERNO MUÑON COLADO </v>
      </c>
      <c r="I2250" s="821" t="s">
        <v>312</v>
      </c>
      <c r="J2250" s="816">
        <v>1</v>
      </c>
      <c r="K2250" s="822">
        <f>IF(G2250="","",VLOOKUP(G2250,ARANCEL!$B$5:$D$121,3,FALSE)*J2250)</f>
        <v>32612</v>
      </c>
      <c r="L2250" s="1249" t="str">
        <f>IF(E2250="","","IMPAGO")</f>
        <v>IMPAGO</v>
      </c>
      <c r="M2250" s="1249" t="str">
        <f>IF(L2250="IMPAGO","SIN O.C.","")</f>
        <v>SIN O.C.</v>
      </c>
      <c r="N2250" s="1249" t="str">
        <f>IF(L2250="IMPAGO","SIN FACT.","")</f>
        <v>SIN FACT.</v>
      </c>
      <c r="O2250" s="1027"/>
    </row>
    <row r="2251" spans="1:15" s="1028" customFormat="1" ht="18" customHeight="1" x14ac:dyDescent="0.25">
      <c r="A2251" s="816" t="s">
        <v>305</v>
      </c>
      <c r="B2251" s="823">
        <v>41673</v>
      </c>
      <c r="C2251" s="818" t="s">
        <v>2707</v>
      </c>
      <c r="D2251" s="816" t="s">
        <v>58</v>
      </c>
      <c r="E2251" s="819">
        <v>10171749</v>
      </c>
      <c r="F2251" s="816" t="s">
        <v>2606</v>
      </c>
      <c r="G2251" s="816">
        <v>2705003</v>
      </c>
      <c r="H2251" s="820" t="str">
        <f>IF(G2251="","",VLOOKUP(G2251,ARANCEL!$B$5:$D$121,2,FALSE))</f>
        <v>INCRUSTACION ESTETICA (ART-GLASS O CERAMICA)</v>
      </c>
      <c r="I2251" s="821"/>
      <c r="J2251" s="816">
        <v>1</v>
      </c>
      <c r="K2251" s="822">
        <f>IF(G2251="","",VLOOKUP(G2251,ARANCEL!$B$5:$D$121,3,FALSE)*J2251)</f>
        <v>15676</v>
      </c>
      <c r="L2251" s="1210" t="s">
        <v>2842</v>
      </c>
      <c r="M2251" s="1210">
        <v>4500216259</v>
      </c>
      <c r="N2251" s="1210">
        <v>8377</v>
      </c>
      <c r="O2251" s="1027"/>
    </row>
    <row r="2252" spans="1:15" s="1028" customFormat="1" ht="18" customHeight="1" x14ac:dyDescent="0.25">
      <c r="A2252" s="816" t="s">
        <v>305</v>
      </c>
      <c r="B2252" s="823">
        <v>41913</v>
      </c>
      <c r="C2252" s="818" t="s">
        <v>1347</v>
      </c>
      <c r="D2252" s="816" t="s">
        <v>52</v>
      </c>
      <c r="E2252" s="819">
        <v>10258773</v>
      </c>
      <c r="F2252" s="816">
        <v>28769059</v>
      </c>
      <c r="G2252" s="816">
        <v>2704005</v>
      </c>
      <c r="H2252" s="820" t="str">
        <f>IF(G2252="","",VLOOKUP(G2252,ARANCEL!$B$5:$D$121,2,FALSE))</f>
        <v>PROVISORIO</v>
      </c>
      <c r="I2252" s="821" t="s">
        <v>603</v>
      </c>
      <c r="J2252" s="816">
        <v>1</v>
      </c>
      <c r="K2252" s="822">
        <f>IF(G2252="","",VLOOKUP(G2252,ARANCEL!$B$5:$D$121,3,FALSE)*J2252)</f>
        <v>3250</v>
      </c>
      <c r="L2252" s="1210" t="s">
        <v>7548</v>
      </c>
      <c r="M2252" s="1210">
        <v>4500255815</v>
      </c>
      <c r="N2252" s="1210">
        <v>10271</v>
      </c>
      <c r="O2252" s="1027"/>
    </row>
    <row r="2253" spans="1:15" s="1028" customFormat="1" ht="18" customHeight="1" x14ac:dyDescent="0.25">
      <c r="A2253" s="816" t="s">
        <v>305</v>
      </c>
      <c r="B2253" s="823">
        <v>41892</v>
      </c>
      <c r="C2253" s="818" t="s">
        <v>6994</v>
      </c>
      <c r="D2253" s="816" t="s">
        <v>4678</v>
      </c>
      <c r="E2253" s="819">
        <v>10254535</v>
      </c>
      <c r="F2253" s="816">
        <v>27666215</v>
      </c>
      <c r="G2253" s="816">
        <v>2704003</v>
      </c>
      <c r="H2253" s="820" t="str">
        <f>IF(G2253="","",VLOOKUP(G2253,ARANCEL!$B$5:$D$121,2,FALSE))</f>
        <v xml:space="preserve">CORONA PERIFERICA CON PERNO MUÑON COLADO </v>
      </c>
      <c r="I2253" s="821" t="s">
        <v>317</v>
      </c>
      <c r="J2253" s="816">
        <v>1</v>
      </c>
      <c r="K2253" s="822">
        <f>IF(G2253="","",VLOOKUP(G2253,ARANCEL!$B$5:$D$121,3,FALSE)*J2253)</f>
        <v>32612</v>
      </c>
      <c r="L2253" s="1210" t="s">
        <v>7548</v>
      </c>
      <c r="M2253" s="1210">
        <v>4500254511</v>
      </c>
      <c r="N2253" s="1210" t="s">
        <v>7555</v>
      </c>
      <c r="O2253" s="1027"/>
    </row>
    <row r="2254" spans="1:15" s="1028" customFormat="1" ht="18" customHeight="1" x14ac:dyDescent="0.25">
      <c r="A2254" s="824" t="s">
        <v>305</v>
      </c>
      <c r="B2254" s="823">
        <v>41892</v>
      </c>
      <c r="C2254" s="818" t="s">
        <v>6994</v>
      </c>
      <c r="D2254" s="816" t="s">
        <v>4678</v>
      </c>
      <c r="E2254" s="819">
        <v>10262643</v>
      </c>
      <c r="F2254" s="816">
        <v>27666215</v>
      </c>
      <c r="G2254" s="816">
        <v>2704005</v>
      </c>
      <c r="H2254" s="820" t="str">
        <f>IF(G2254="","",VLOOKUP(G2254,ARANCEL!$B$5:$D$121,2,FALSE))</f>
        <v>PROVISORIO</v>
      </c>
      <c r="I2254" s="821" t="s">
        <v>317</v>
      </c>
      <c r="J2254" s="816">
        <v>1</v>
      </c>
      <c r="K2254" s="822">
        <f>IF(G2254="","",VLOOKUP(G2254,ARANCEL!$B$5:$D$121,3,FALSE)*J2254)</f>
        <v>3250</v>
      </c>
      <c r="L2254" s="1210" t="s">
        <v>8279</v>
      </c>
      <c r="M2254" s="1210">
        <v>4500257377</v>
      </c>
      <c r="N2254" s="1210" t="s">
        <v>8280</v>
      </c>
      <c r="O2254" s="1027"/>
    </row>
    <row r="2255" spans="1:15" s="1028" customFormat="1" ht="18" customHeight="1" x14ac:dyDescent="0.25">
      <c r="A2255" s="816" t="s">
        <v>305</v>
      </c>
      <c r="B2255" s="817">
        <v>41990</v>
      </c>
      <c r="C2255" s="818" t="s">
        <v>8959</v>
      </c>
      <c r="D2255" s="816" t="s">
        <v>579</v>
      </c>
      <c r="E2255" s="819">
        <v>10295795</v>
      </c>
      <c r="F2255" s="816">
        <v>25244651</v>
      </c>
      <c r="G2255" s="816">
        <v>2702048</v>
      </c>
      <c r="H2255" s="820" t="str">
        <f>IF(G2255="","",VLOOKUP(G2255,ARANCEL!$B$5:$D$121,2,FALSE))</f>
        <v xml:space="preserve">SERVICIO LAB. IMPLANTE CORONA CEMENTADA/ATORNILLADA </v>
      </c>
      <c r="I2255" s="821" t="s">
        <v>324</v>
      </c>
      <c r="J2255" s="816">
        <v>1</v>
      </c>
      <c r="K2255" s="822">
        <f>IF(G2255="","",VLOOKUP(G2255,ARANCEL!$B$5:$D$121,3,FALSE)*J2255)</f>
        <v>43857</v>
      </c>
      <c r="L2255" s="1350" t="s">
        <v>9431</v>
      </c>
      <c r="M2255" s="1350">
        <v>4500269103</v>
      </c>
      <c r="N2255" s="1350" t="s">
        <v>9457</v>
      </c>
      <c r="O2255" s="1027"/>
    </row>
    <row r="2256" spans="1:15" s="1028" customFormat="1" ht="18" customHeight="1" x14ac:dyDescent="0.25">
      <c r="A2256" s="824" t="s">
        <v>305</v>
      </c>
      <c r="B2256" s="817">
        <v>41990</v>
      </c>
      <c r="C2256" s="818" t="s">
        <v>8959</v>
      </c>
      <c r="D2256" s="816" t="s">
        <v>579</v>
      </c>
      <c r="E2256" s="819">
        <v>10302415</v>
      </c>
      <c r="F2256" s="816">
        <v>25244651</v>
      </c>
      <c r="G2256" s="816">
        <v>2702048</v>
      </c>
      <c r="H2256" s="820" t="str">
        <f>IF(G2256="","",VLOOKUP(G2256,ARANCEL!$B$5:$D$121,2,FALSE))</f>
        <v xml:space="preserve">SERVICIO LAB. IMPLANTE CORONA CEMENTADA/ATORNILLADA </v>
      </c>
      <c r="I2256" s="821" t="s">
        <v>309</v>
      </c>
      <c r="J2256" s="816">
        <v>1</v>
      </c>
      <c r="K2256" s="822">
        <f>IF(G2256="","",VLOOKUP(G2256,ARANCEL!$B$5:$D$121,3,FALSE)*J2256)</f>
        <v>43857</v>
      </c>
      <c r="L2256" s="1350" t="s">
        <v>9431</v>
      </c>
      <c r="M2256" s="1350">
        <v>4500269103</v>
      </c>
      <c r="N2256" s="1350" t="s">
        <v>9457</v>
      </c>
      <c r="O2256" s="1027"/>
    </row>
    <row r="2257" spans="1:15" s="1028" customFormat="1" ht="18" customHeight="1" x14ac:dyDescent="0.25">
      <c r="A2257" s="816" t="s">
        <v>305</v>
      </c>
      <c r="B2257" s="823">
        <v>41865</v>
      </c>
      <c r="C2257" s="818" t="s">
        <v>6349</v>
      </c>
      <c r="D2257" s="816" t="s">
        <v>54</v>
      </c>
      <c r="E2257" s="819">
        <v>10240796</v>
      </c>
      <c r="F2257" s="816">
        <v>25816826</v>
      </c>
      <c r="G2257" s="816">
        <v>2704005</v>
      </c>
      <c r="H2257" s="820" t="str">
        <f>IF(G2257="","",VLOOKUP(G2257,ARANCEL!$B$5:$D$121,2,FALSE))</f>
        <v>PROVISORIO</v>
      </c>
      <c r="I2257" s="821" t="s">
        <v>326</v>
      </c>
      <c r="J2257" s="816">
        <v>1</v>
      </c>
      <c r="K2257" s="822">
        <f>IF(G2257="","",VLOOKUP(G2257,ARANCEL!$B$5:$D$121,3,FALSE)*J2257)</f>
        <v>3250</v>
      </c>
      <c r="L2257" s="1210" t="s">
        <v>6905</v>
      </c>
      <c r="M2257" s="1210">
        <v>4500249664</v>
      </c>
      <c r="N2257" s="1210" t="s">
        <v>7114</v>
      </c>
      <c r="O2257" s="1027"/>
    </row>
    <row r="2258" spans="1:15" s="1028" customFormat="1" ht="18" customHeight="1" x14ac:dyDescent="0.25">
      <c r="A2258" s="816" t="s">
        <v>305</v>
      </c>
      <c r="B2258" s="823">
        <v>41878</v>
      </c>
      <c r="C2258" s="818" t="s">
        <v>6349</v>
      </c>
      <c r="D2258" s="816" t="s">
        <v>54</v>
      </c>
      <c r="E2258" s="819">
        <v>10247498</v>
      </c>
      <c r="F2258" s="816">
        <v>25816826</v>
      </c>
      <c r="G2258" s="816">
        <v>2704003</v>
      </c>
      <c r="H2258" s="820" t="str">
        <f>IF(G2258="","",VLOOKUP(G2258,ARANCEL!$B$5:$D$121,2,FALSE))</f>
        <v xml:space="preserve">CORONA PERIFERICA CON PERNO MUÑON COLADO </v>
      </c>
      <c r="I2258" s="821" t="s">
        <v>326</v>
      </c>
      <c r="J2258" s="816">
        <v>1</v>
      </c>
      <c r="K2258" s="822">
        <f>IF(G2258="","",VLOOKUP(G2258,ARANCEL!$B$5:$D$121,3,FALSE)*J2258)</f>
        <v>32612</v>
      </c>
      <c r="L2258" s="1210" t="s">
        <v>6905</v>
      </c>
      <c r="M2258" s="1210">
        <v>4500249664</v>
      </c>
      <c r="N2258" s="1210" t="s">
        <v>7114</v>
      </c>
      <c r="O2258" s="1027"/>
    </row>
    <row r="2259" spans="1:15" s="1028" customFormat="1" ht="18" customHeight="1" x14ac:dyDescent="0.25">
      <c r="A2259" s="816" t="s">
        <v>305</v>
      </c>
      <c r="B2259" s="823">
        <v>41786</v>
      </c>
      <c r="C2259" s="818" t="s">
        <v>4770</v>
      </c>
      <c r="D2259" s="816" t="s">
        <v>54</v>
      </c>
      <c r="E2259" s="819">
        <v>10202327</v>
      </c>
      <c r="F2259" s="816">
        <v>26638462</v>
      </c>
      <c r="G2259" s="816">
        <v>2704005</v>
      </c>
      <c r="H2259" s="820" t="str">
        <f>IF(G2259="","",VLOOKUP(G2259,ARANCEL!$B$5:$D$121,2,FALSE))</f>
        <v>PROVISORIO</v>
      </c>
      <c r="I2259" s="821" t="s">
        <v>1595</v>
      </c>
      <c r="J2259" s="816">
        <v>2</v>
      </c>
      <c r="K2259" s="822">
        <f>IF(G2259="","",VLOOKUP(G2259,ARANCEL!$B$5:$D$121,3,FALSE)*J2259)</f>
        <v>6500</v>
      </c>
      <c r="L2259" s="1210" t="s">
        <v>5292</v>
      </c>
      <c r="M2259" s="1210">
        <v>4500235330</v>
      </c>
      <c r="N2259" s="1210">
        <v>9391</v>
      </c>
      <c r="O2259" s="1027"/>
    </row>
    <row r="2260" spans="1:15" s="1034" customFormat="1" ht="18" customHeight="1" x14ac:dyDescent="0.25">
      <c r="A2260" s="816" t="s">
        <v>305</v>
      </c>
      <c r="B2260" s="823">
        <v>41808</v>
      </c>
      <c r="C2260" s="818" t="s">
        <v>4770</v>
      </c>
      <c r="D2260" s="816" t="s">
        <v>54</v>
      </c>
      <c r="E2260" s="819">
        <v>10213643</v>
      </c>
      <c r="F2260" s="816">
        <v>26637972</v>
      </c>
      <c r="G2260" s="816">
        <v>2704005</v>
      </c>
      <c r="H2260" s="820" t="str">
        <f>IF(G2260="","",VLOOKUP(G2260,ARANCEL!$B$5:$D$121,2,FALSE))</f>
        <v>PROVISORIO</v>
      </c>
      <c r="I2260" s="821" t="s">
        <v>735</v>
      </c>
      <c r="J2260" s="816">
        <v>4</v>
      </c>
      <c r="K2260" s="822">
        <f>IF(G2260="","",VLOOKUP(G2260,ARANCEL!$B$5:$D$121,3,FALSE)*J2260)</f>
        <v>13000</v>
      </c>
      <c r="L2260" s="1210" t="s">
        <v>5742</v>
      </c>
      <c r="M2260" s="1210">
        <v>4500239309</v>
      </c>
      <c r="N2260" s="1210" t="s">
        <v>5749</v>
      </c>
      <c r="O2260" s="1033"/>
    </row>
    <row r="2261" spans="1:15" s="1038" customFormat="1" ht="18" customHeight="1" x14ac:dyDescent="0.25">
      <c r="A2261" s="816" t="s">
        <v>305</v>
      </c>
      <c r="B2261" s="823">
        <v>41828</v>
      </c>
      <c r="C2261" s="818" t="s">
        <v>4770</v>
      </c>
      <c r="D2261" s="816" t="s">
        <v>54</v>
      </c>
      <c r="E2261" s="819">
        <v>10222297</v>
      </c>
      <c r="F2261" s="816">
        <v>26637972</v>
      </c>
      <c r="G2261" s="816">
        <v>2704009</v>
      </c>
      <c r="H2261" s="820" t="str">
        <f>IF(G2261="","",VLOOKUP(G2261,ARANCEL!$B$5:$D$121,2,FALSE))</f>
        <v>PILAR, INSERCION O PUNTO DE APOYO CON PERNO MUÑON PLATA-PALADIO</v>
      </c>
      <c r="I2261" s="821" t="s">
        <v>5827</v>
      </c>
      <c r="J2261" s="816">
        <v>2</v>
      </c>
      <c r="K2261" s="822">
        <f>IF(G2261="","",VLOOKUP(G2261,ARANCEL!$B$5:$D$121,3,FALSE)*J2261)</f>
        <v>85466</v>
      </c>
      <c r="L2261" s="1210" t="s">
        <v>6017</v>
      </c>
      <c r="M2261" s="1210">
        <v>4500243244</v>
      </c>
      <c r="N2261" s="1210">
        <v>9785</v>
      </c>
      <c r="O2261" s="1037"/>
    </row>
    <row r="2262" spans="1:15" s="1038" customFormat="1" ht="18" customHeight="1" x14ac:dyDescent="0.25">
      <c r="A2262" s="816" t="s">
        <v>305</v>
      </c>
      <c r="B2262" s="823">
        <v>41828</v>
      </c>
      <c r="C2262" s="818" t="s">
        <v>4770</v>
      </c>
      <c r="D2262" s="816" t="s">
        <v>54</v>
      </c>
      <c r="E2262" s="819">
        <v>10222297</v>
      </c>
      <c r="F2262" s="816">
        <v>26637972</v>
      </c>
      <c r="G2262" s="816">
        <v>2704012</v>
      </c>
      <c r="H2262" s="820" t="str">
        <f>IF(G2262="","",VLOOKUP(G2262,ARANCEL!$B$5:$D$121,2,FALSE))</f>
        <v xml:space="preserve">INTERMEDIARIO O PONTICO </v>
      </c>
      <c r="I2262" s="821" t="s">
        <v>771</v>
      </c>
      <c r="J2262" s="816">
        <v>2</v>
      </c>
      <c r="K2262" s="822">
        <f>IF(G2262="","",VLOOKUP(G2262,ARANCEL!$B$5:$D$121,3,FALSE)*J2262)</f>
        <v>50244</v>
      </c>
      <c r="L2262" s="1210" t="s">
        <v>6017</v>
      </c>
      <c r="M2262" s="1210">
        <v>4500243244</v>
      </c>
      <c r="N2262" s="1210">
        <v>9785</v>
      </c>
      <c r="O2262" s="1037"/>
    </row>
    <row r="2263" spans="1:15" s="1038" customFormat="1" ht="18" customHeight="1" x14ac:dyDescent="0.25">
      <c r="A2263" s="816" t="s">
        <v>305</v>
      </c>
      <c r="B2263" s="823">
        <v>41955</v>
      </c>
      <c r="C2263" s="818" t="s">
        <v>4770</v>
      </c>
      <c r="D2263" s="816" t="s">
        <v>54</v>
      </c>
      <c r="E2263" s="819">
        <v>10277983</v>
      </c>
      <c r="F2263" s="816">
        <v>26638462</v>
      </c>
      <c r="G2263" s="816">
        <v>2702048</v>
      </c>
      <c r="H2263" s="820" t="str">
        <f>IF(G2263="","",VLOOKUP(G2263,ARANCEL!$B$5:$D$121,2,FALSE))</f>
        <v xml:space="preserve">SERVICIO LAB. IMPLANTE CORONA CEMENTADA/ATORNILLADA </v>
      </c>
      <c r="I2263" s="821" t="s">
        <v>1595</v>
      </c>
      <c r="J2263" s="816">
        <v>2</v>
      </c>
      <c r="K2263" s="822">
        <f>IF(G2263="","",VLOOKUP(G2263,ARANCEL!$B$5:$D$121,3,FALSE)*J2263)</f>
        <v>87714</v>
      </c>
      <c r="L2263" s="1210" t="s">
        <v>8256</v>
      </c>
      <c r="M2263" s="1210">
        <v>4500264843</v>
      </c>
      <c r="N2263" s="1210" t="s">
        <v>8929</v>
      </c>
      <c r="O2263" s="1037"/>
    </row>
    <row r="2264" spans="1:15" s="1038" customFormat="1" ht="18" customHeight="1" x14ac:dyDescent="0.25">
      <c r="A2264" s="843" t="s">
        <v>305</v>
      </c>
      <c r="B2264" s="823">
        <v>41673</v>
      </c>
      <c r="C2264" s="818" t="s">
        <v>848</v>
      </c>
      <c r="D2264" s="816" t="s">
        <v>50</v>
      </c>
      <c r="E2264" s="819">
        <v>10171261</v>
      </c>
      <c r="F2264" s="816">
        <v>23096964</v>
      </c>
      <c r="G2264" s="816">
        <v>2704012</v>
      </c>
      <c r="H2264" s="820" t="str">
        <f>IF(G2264="","",VLOOKUP(G2264,ARANCEL!$B$5:$D$121,2,FALSE))</f>
        <v xml:space="preserve">INTERMEDIARIO O PONTICO </v>
      </c>
      <c r="I2264" s="821" t="s">
        <v>335</v>
      </c>
      <c r="J2264" s="816">
        <v>1</v>
      </c>
      <c r="K2264" s="822">
        <f>IF(G2264="","",VLOOKUP(G2264,ARANCEL!$B$5:$D$121,3,FALSE)*J2264)</f>
        <v>25122</v>
      </c>
      <c r="L2264" s="1210" t="s">
        <v>6905</v>
      </c>
      <c r="M2264" s="1210">
        <v>4500247644</v>
      </c>
      <c r="N2264" s="1210" t="s">
        <v>7159</v>
      </c>
      <c r="O2264" s="1037"/>
    </row>
    <row r="2265" spans="1:15" s="1038" customFormat="1" ht="18" customHeight="1" x14ac:dyDescent="0.25">
      <c r="A2265" s="1213" t="s">
        <v>305</v>
      </c>
      <c r="B2265" s="823">
        <v>41679</v>
      </c>
      <c r="C2265" s="818" t="s">
        <v>848</v>
      </c>
      <c r="D2265" s="816" t="s">
        <v>50</v>
      </c>
      <c r="E2265" s="819">
        <v>10173638</v>
      </c>
      <c r="F2265" s="816">
        <v>23096964</v>
      </c>
      <c r="G2265" s="816">
        <v>2704008</v>
      </c>
      <c r="H2265" s="820" t="str">
        <f>IF(G2265="","",VLOOKUP(G2265,ARANCEL!$B$5:$D$121,2,FALSE))</f>
        <v>PILAR, INSERCION O PUNTO DE APOYO CON PERNO MUÑON</v>
      </c>
      <c r="I2265" s="821" t="s">
        <v>633</v>
      </c>
      <c r="J2265" s="816">
        <v>1</v>
      </c>
      <c r="K2265" s="822">
        <f>IF(G2265="","",VLOOKUP(G2265,ARANCEL!$B$5:$D$121,3,FALSE)*J2265)</f>
        <v>32612</v>
      </c>
      <c r="L2265" s="1210" t="s">
        <v>4612</v>
      </c>
      <c r="M2265" s="1210">
        <v>4500229931</v>
      </c>
      <c r="N2265" s="1210">
        <v>9226</v>
      </c>
      <c r="O2265" s="1037"/>
    </row>
    <row r="2266" spans="1:15" s="1034" customFormat="1" ht="18" customHeight="1" x14ac:dyDescent="0.25">
      <c r="A2266" s="843" t="s">
        <v>305</v>
      </c>
      <c r="B2266" s="823">
        <v>41683</v>
      </c>
      <c r="C2266" s="818" t="s">
        <v>848</v>
      </c>
      <c r="D2266" s="816" t="s">
        <v>50</v>
      </c>
      <c r="E2266" s="819">
        <v>10173672</v>
      </c>
      <c r="F2266" s="816">
        <v>23096964</v>
      </c>
      <c r="G2266" s="816">
        <v>2704008</v>
      </c>
      <c r="H2266" s="820" t="str">
        <f>IF(G2266="","",VLOOKUP(G2266,ARANCEL!$B$5:$D$121,2,FALSE))</f>
        <v>PILAR, INSERCION O PUNTO DE APOYO CON PERNO MUÑON</v>
      </c>
      <c r="I2266" s="821" t="s">
        <v>618</v>
      </c>
      <c r="J2266" s="816">
        <v>1</v>
      </c>
      <c r="K2266" s="822">
        <f>IF(G2266="","",VLOOKUP(G2266,ARANCEL!$B$5:$D$121,3,FALSE)*J2266)</f>
        <v>32612</v>
      </c>
      <c r="L2266" s="1210" t="s">
        <v>4612</v>
      </c>
      <c r="M2266" s="1210">
        <v>4500229931</v>
      </c>
      <c r="N2266" s="1210">
        <v>9226</v>
      </c>
      <c r="O2266" s="1033"/>
    </row>
    <row r="2267" spans="1:15" s="1034" customFormat="1" ht="18" customHeight="1" x14ac:dyDescent="0.25">
      <c r="A2267" s="843" t="s">
        <v>305</v>
      </c>
      <c r="B2267" s="823">
        <v>41683</v>
      </c>
      <c r="C2267" s="818" t="s">
        <v>848</v>
      </c>
      <c r="D2267" s="816" t="s">
        <v>50</v>
      </c>
      <c r="E2267" s="819">
        <v>10173672</v>
      </c>
      <c r="F2267" s="816">
        <v>23096964</v>
      </c>
      <c r="G2267" s="816">
        <v>2704012</v>
      </c>
      <c r="H2267" s="820" t="str">
        <f>IF(G2267="","",VLOOKUP(G2267,ARANCEL!$B$5:$D$121,2,FALSE))</f>
        <v xml:space="preserve">INTERMEDIARIO O PONTICO </v>
      </c>
      <c r="I2267" s="821" t="s">
        <v>308</v>
      </c>
      <c r="J2267" s="816">
        <v>1</v>
      </c>
      <c r="K2267" s="822">
        <f>IF(G2267="","",VLOOKUP(G2267,ARANCEL!$B$5:$D$121,3,FALSE)*J2267)</f>
        <v>25122</v>
      </c>
      <c r="L2267" s="1210" t="s">
        <v>3438</v>
      </c>
      <c r="M2267" s="1210">
        <v>4500220761</v>
      </c>
      <c r="N2267" s="1210">
        <v>8606</v>
      </c>
      <c r="O2267" s="1033"/>
    </row>
    <row r="2268" spans="1:15" s="1034" customFormat="1" ht="18" customHeight="1" x14ac:dyDescent="0.25">
      <c r="A2268" s="816" t="s">
        <v>305</v>
      </c>
      <c r="B2268" s="823">
        <v>41751</v>
      </c>
      <c r="C2268" s="818" t="s">
        <v>4417</v>
      </c>
      <c r="D2268" s="816" t="s">
        <v>53</v>
      </c>
      <c r="E2268" s="819">
        <v>10189117</v>
      </c>
      <c r="F2268" s="816">
        <v>25739418</v>
      </c>
      <c r="G2268" s="816">
        <v>2705003</v>
      </c>
      <c r="H2268" s="820" t="str">
        <f>IF(G2268="","",VLOOKUP(G2268,ARANCEL!$B$5:$D$121,2,FALSE))</f>
        <v>INCRUSTACION ESTETICA (ART-GLASS O CERAMICA)</v>
      </c>
      <c r="I2268" s="821" t="s">
        <v>312</v>
      </c>
      <c r="J2268" s="816">
        <v>1</v>
      </c>
      <c r="K2268" s="822">
        <f>IF(G2268="","",VLOOKUP(G2268,ARANCEL!$B$5:$D$121,3,FALSE)*J2268)</f>
        <v>15676</v>
      </c>
      <c r="L2268" s="1210" t="s">
        <v>4612</v>
      </c>
      <c r="M2268" s="1210">
        <v>4500229951</v>
      </c>
      <c r="N2268" s="1210">
        <v>9174</v>
      </c>
      <c r="O2268" s="1033"/>
    </row>
    <row r="2269" spans="1:15" s="1028" customFormat="1" ht="18" customHeight="1" x14ac:dyDescent="0.25">
      <c r="A2269" s="816" t="s">
        <v>305</v>
      </c>
      <c r="B2269" s="823">
        <v>41765</v>
      </c>
      <c r="C2269" s="818" t="s">
        <v>4351</v>
      </c>
      <c r="D2269" s="816" t="s">
        <v>53</v>
      </c>
      <c r="E2269" s="819">
        <v>10193646</v>
      </c>
      <c r="F2269" s="816">
        <v>25739418</v>
      </c>
      <c r="G2269" s="816">
        <v>2705003</v>
      </c>
      <c r="H2269" s="820" t="str">
        <f>IF(G2269="","",VLOOKUP(G2269,ARANCEL!$B$5:$D$121,2,FALSE))</f>
        <v>INCRUSTACION ESTETICA (ART-GLASS O CERAMICA)</v>
      </c>
      <c r="I2269" s="821" t="s">
        <v>622</v>
      </c>
      <c r="J2269" s="816">
        <v>2</v>
      </c>
      <c r="K2269" s="822">
        <f>IF(G2269="","",VLOOKUP(G2269,ARANCEL!$B$5:$D$121,3,FALSE)*J2269)</f>
        <v>31352</v>
      </c>
      <c r="L2269" s="1210" t="s">
        <v>4612</v>
      </c>
      <c r="M2269" s="1210">
        <v>4500229959</v>
      </c>
      <c r="N2269" s="1210">
        <v>9177</v>
      </c>
      <c r="O2269" s="1027"/>
    </row>
    <row r="2270" spans="1:15" s="1041" customFormat="1" ht="18" customHeight="1" x14ac:dyDescent="0.25">
      <c r="A2270" s="816" t="s">
        <v>305</v>
      </c>
      <c r="B2270" s="823">
        <v>41855</v>
      </c>
      <c r="C2270" s="818" t="s">
        <v>6156</v>
      </c>
      <c r="D2270" s="816" t="s">
        <v>49</v>
      </c>
      <c r="E2270" s="819">
        <v>10235393</v>
      </c>
      <c r="F2270" s="816">
        <v>25068998</v>
      </c>
      <c r="G2270" s="816">
        <v>2705003</v>
      </c>
      <c r="H2270" s="820" t="str">
        <f>IF(G2270="","",VLOOKUP(G2270,ARANCEL!$B$5:$D$121,2,FALSE))</f>
        <v>INCRUSTACION ESTETICA (ART-GLASS O CERAMICA)</v>
      </c>
      <c r="I2270" s="821" t="s">
        <v>1495</v>
      </c>
      <c r="J2270" s="816">
        <v>2</v>
      </c>
      <c r="K2270" s="822">
        <f>IF(G2270="","",VLOOKUP(G2270,ARANCEL!$B$5:$D$121,3,FALSE)*J2270)</f>
        <v>31352</v>
      </c>
      <c r="L2270" s="1210" t="s">
        <v>6905</v>
      </c>
      <c r="M2270" s="1210">
        <v>4500251067</v>
      </c>
      <c r="N2270" s="1210" t="s">
        <v>7145</v>
      </c>
      <c r="O2270" s="342"/>
    </row>
    <row r="2271" spans="1:15" s="1041" customFormat="1" ht="18" customHeight="1" x14ac:dyDescent="0.25">
      <c r="A2271" s="816" t="s">
        <v>305</v>
      </c>
      <c r="B2271" s="823">
        <v>41646</v>
      </c>
      <c r="C2271" s="818" t="s">
        <v>846</v>
      </c>
      <c r="D2271" s="816" t="s">
        <v>58</v>
      </c>
      <c r="E2271" s="819">
        <v>10168480</v>
      </c>
      <c r="F2271" s="816">
        <v>23990418</v>
      </c>
      <c r="G2271" s="816">
        <v>2704003</v>
      </c>
      <c r="H2271" s="820" t="str">
        <f>IF(G2271="","",VLOOKUP(G2271,ARANCEL!$B$5:$D$121,2,FALSE))</f>
        <v xml:space="preserve">CORONA PERIFERICA CON PERNO MUÑON COLADO </v>
      </c>
      <c r="I2271" s="821" t="s">
        <v>312</v>
      </c>
      <c r="J2271" s="816">
        <v>1</v>
      </c>
      <c r="K2271" s="822">
        <f>IF(G2271="","",VLOOKUP(G2271,ARANCEL!$B$5:$D$121,3,FALSE)*J2271)</f>
        <v>32612</v>
      </c>
      <c r="L2271" s="1210" t="s">
        <v>2842</v>
      </c>
      <c r="M2271" s="1210">
        <v>4500216183</v>
      </c>
      <c r="N2271" s="1210">
        <v>8376</v>
      </c>
      <c r="O2271" s="342"/>
    </row>
    <row r="2272" spans="1:15" s="1041" customFormat="1" ht="18" customHeight="1" x14ac:dyDescent="0.25">
      <c r="A2272" s="816" t="s">
        <v>305</v>
      </c>
      <c r="B2272" s="817">
        <v>42025</v>
      </c>
      <c r="C2272" s="818" t="s">
        <v>9693</v>
      </c>
      <c r="D2272" s="816" t="s">
        <v>58</v>
      </c>
      <c r="E2272" s="819">
        <v>10312604</v>
      </c>
      <c r="F2272" s="816">
        <v>30482284</v>
      </c>
      <c r="G2272" s="816">
        <v>2705003</v>
      </c>
      <c r="H2272" s="820" t="str">
        <f>IF(G2272="","",VLOOKUP(G2272,ARANCEL!$B$5:$D$121,2,FALSE))</f>
        <v>INCRUSTACION ESTETICA (ART-GLASS O CERAMICA)</v>
      </c>
      <c r="I2272" s="821" t="s">
        <v>326</v>
      </c>
      <c r="J2272" s="816">
        <v>1</v>
      </c>
      <c r="K2272" s="822">
        <f>IF(G2272="","",VLOOKUP(G2272,ARANCEL!$B$5:$D$121,3,FALSE)*J2272)</f>
        <v>15676</v>
      </c>
      <c r="L2272" s="1249" t="str">
        <f>IF(E2272="","","IMPAGO")</f>
        <v>IMPAGO</v>
      </c>
      <c r="M2272" s="1249" t="str">
        <f>IF(L2272="IMPAGO","SIN O.C.","")</f>
        <v>SIN O.C.</v>
      </c>
      <c r="N2272" s="1249" t="str">
        <f>IF(L2272="IMPAGO","SIN FACT.","")</f>
        <v>SIN FACT.</v>
      </c>
      <c r="O2272" s="342"/>
    </row>
    <row r="2273" spans="1:15" s="1042" customFormat="1" x14ac:dyDescent="0.25">
      <c r="A2273" s="816" t="s">
        <v>305</v>
      </c>
      <c r="B2273" s="817">
        <v>41991</v>
      </c>
      <c r="C2273" s="818" t="s">
        <v>2428</v>
      </c>
      <c r="D2273" s="816" t="s">
        <v>3328</v>
      </c>
      <c r="E2273" s="819">
        <v>10296824</v>
      </c>
      <c r="F2273" s="816">
        <v>29961705</v>
      </c>
      <c r="G2273" s="816">
        <v>2708011</v>
      </c>
      <c r="H2273" s="820" t="str">
        <f>IF(G2273="","",VLOOKUP(G2273,ARANCEL!$B$5:$D$121,2,FALSE))</f>
        <v xml:space="preserve">MODELO DE ESTUDIO </v>
      </c>
      <c r="I2273" s="821" t="s">
        <v>347</v>
      </c>
      <c r="J2273" s="816">
        <v>2</v>
      </c>
      <c r="K2273" s="822">
        <f>IF(G2273="","",VLOOKUP(G2273,ARANCEL!$B$5:$D$121,3,FALSE)*J2273)</f>
        <v>3014</v>
      </c>
      <c r="L2273" s="1350" t="s">
        <v>9431</v>
      </c>
      <c r="M2273" s="1350">
        <v>4500269103</v>
      </c>
      <c r="N2273" s="1350" t="s">
        <v>9457</v>
      </c>
    </row>
    <row r="2274" spans="1:15" s="1041" customFormat="1" ht="18" customHeight="1" x14ac:dyDescent="0.25">
      <c r="A2274" s="816" t="s">
        <v>313</v>
      </c>
      <c r="B2274" s="817">
        <v>41999</v>
      </c>
      <c r="C2274" s="818" t="s">
        <v>2428</v>
      </c>
      <c r="D2274" s="816" t="s">
        <v>3328</v>
      </c>
      <c r="E2274" s="819">
        <v>10302482</v>
      </c>
      <c r="F2274" s="816">
        <v>29961765</v>
      </c>
      <c r="G2274" s="816">
        <v>2708011</v>
      </c>
      <c r="H2274" s="820" t="str">
        <f>IF(G2274="","",VLOOKUP(G2274,ARANCEL!$B$5:$D$121,2,FALSE))</f>
        <v xml:space="preserve">MODELO DE ESTUDIO </v>
      </c>
      <c r="I2274" s="821"/>
      <c r="J2274" s="816">
        <v>2</v>
      </c>
      <c r="K2274" s="822">
        <f>IF(G2274="","",VLOOKUP(G2274,ARANCEL!$B$5:$D$121,3,FALSE)*J2274)</f>
        <v>3014</v>
      </c>
      <c r="L2274" s="1350" t="s">
        <v>9431</v>
      </c>
      <c r="M2274" s="1350">
        <v>4500269103</v>
      </c>
      <c r="N2274" s="1350" t="s">
        <v>9457</v>
      </c>
      <c r="O2274" s="342"/>
    </row>
    <row r="2275" spans="1:15" s="1041" customFormat="1" ht="18" customHeight="1" x14ac:dyDescent="0.25">
      <c r="A2275" s="816" t="s">
        <v>305</v>
      </c>
      <c r="B2275" s="823">
        <v>41718</v>
      </c>
      <c r="C2275" s="818" t="s">
        <v>3450</v>
      </c>
      <c r="D2275" s="816" t="s">
        <v>727</v>
      </c>
      <c r="E2275" s="819">
        <v>10182731</v>
      </c>
      <c r="F2275" s="816">
        <v>25496674</v>
      </c>
      <c r="G2275" s="816">
        <v>2705003</v>
      </c>
      <c r="H2275" s="820" t="str">
        <f>IF(G2275="","",VLOOKUP(G2275,ARANCEL!$B$5:$D$121,2,FALSE))</f>
        <v>INCRUSTACION ESTETICA (ART-GLASS O CERAMICA)</v>
      </c>
      <c r="I2275" s="821" t="s">
        <v>322</v>
      </c>
      <c r="J2275" s="816">
        <v>1</v>
      </c>
      <c r="K2275" s="822">
        <f>IF(G2275="","",VLOOKUP(G2275,ARANCEL!$B$5:$D$121,3,FALSE)*J2275)</f>
        <v>15676</v>
      </c>
      <c r="L2275" s="1210" t="s">
        <v>3058</v>
      </c>
      <c r="M2275" s="1210">
        <v>4500225623</v>
      </c>
      <c r="N2275" s="1210">
        <v>8908</v>
      </c>
      <c r="O2275" s="342"/>
    </row>
    <row r="2276" spans="1:15" s="1042" customFormat="1" ht="18" customHeight="1" x14ac:dyDescent="0.25">
      <c r="A2276" s="816" t="s">
        <v>305</v>
      </c>
      <c r="B2276" s="823">
        <v>41729</v>
      </c>
      <c r="C2276" s="818" t="s">
        <v>3450</v>
      </c>
      <c r="D2276" s="816" t="s">
        <v>727</v>
      </c>
      <c r="E2276" s="819">
        <v>10184451</v>
      </c>
      <c r="F2276" s="816">
        <v>25496674</v>
      </c>
      <c r="G2276" s="816">
        <v>2705003</v>
      </c>
      <c r="H2276" s="820" t="str">
        <f>IF(G2276="","",VLOOKUP(G2276,ARANCEL!$B$5:$D$121,2,FALSE))</f>
        <v>INCRUSTACION ESTETICA (ART-GLASS O CERAMICA)</v>
      </c>
      <c r="I2276" s="821" t="s">
        <v>312</v>
      </c>
      <c r="J2276" s="816">
        <v>1</v>
      </c>
      <c r="K2276" s="822">
        <f>IF(G2276="","",VLOOKUP(G2276,ARANCEL!$B$5:$D$121,3,FALSE)*J2276)</f>
        <v>15676</v>
      </c>
      <c r="L2276" s="1210" t="s">
        <v>3058</v>
      </c>
      <c r="M2276" s="1210">
        <v>4500225623</v>
      </c>
      <c r="N2276" s="1210">
        <v>8908</v>
      </c>
      <c r="O2276" s="342"/>
    </row>
    <row r="2277" spans="1:15" s="1042" customFormat="1" ht="18" customHeight="1" x14ac:dyDescent="0.25">
      <c r="A2277" s="816" t="s">
        <v>305</v>
      </c>
      <c r="B2277" s="817">
        <v>42023</v>
      </c>
      <c r="C2277" s="818" t="s">
        <v>3450</v>
      </c>
      <c r="D2277" s="816" t="s">
        <v>727</v>
      </c>
      <c r="E2277" s="819">
        <v>10312355</v>
      </c>
      <c r="F2277" s="816">
        <v>29470091</v>
      </c>
      <c r="G2277" s="816">
        <v>2704005</v>
      </c>
      <c r="H2277" s="820" t="str">
        <f>IF(G2277="","",VLOOKUP(G2277,ARANCEL!$B$5:$D$121,2,FALSE))</f>
        <v>PROVISORIO</v>
      </c>
      <c r="I2277" s="821" t="s">
        <v>337</v>
      </c>
      <c r="J2277" s="816">
        <v>1</v>
      </c>
      <c r="K2277" s="822">
        <f>IF(G2277="","",VLOOKUP(G2277,ARANCEL!$B$5:$D$121,3,FALSE)*J2277)</f>
        <v>3250</v>
      </c>
      <c r="L2277" s="1249" t="str">
        <f>IF(E2277="","","IMPAGO")</f>
        <v>IMPAGO</v>
      </c>
      <c r="M2277" s="1249" t="str">
        <f>IF(L2277="IMPAGO","SIN O.C.","")</f>
        <v>SIN O.C.</v>
      </c>
      <c r="N2277" s="1249" t="str">
        <f>IF(L2277="IMPAGO","SIN FACT.","")</f>
        <v>SIN FACT.</v>
      </c>
      <c r="O2277" s="342"/>
    </row>
    <row r="2278" spans="1:15" s="1042" customFormat="1" ht="18" customHeight="1" x14ac:dyDescent="0.25">
      <c r="A2278" s="816" t="s">
        <v>606</v>
      </c>
      <c r="B2278" s="817">
        <v>42032</v>
      </c>
      <c r="C2278" s="818" t="s">
        <v>3450</v>
      </c>
      <c r="D2278" s="816" t="s">
        <v>727</v>
      </c>
      <c r="E2278" s="819">
        <v>10313835</v>
      </c>
      <c r="F2278" s="816">
        <v>29470091</v>
      </c>
      <c r="G2278" s="816">
        <v>2704003</v>
      </c>
      <c r="H2278" s="820" t="str">
        <f>IF(G2278="","",VLOOKUP(G2278,ARANCEL!$B$5:$D$121,2,FALSE))</f>
        <v xml:space="preserve">CORONA PERIFERICA CON PERNO MUÑON COLADO </v>
      </c>
      <c r="I2278" s="821" t="s">
        <v>337</v>
      </c>
      <c r="J2278" s="816">
        <v>1</v>
      </c>
      <c r="K2278" s="822">
        <f>IF(G2278="","",VLOOKUP(G2278,ARANCEL!$B$5:$D$121,3,FALSE)*J2278)</f>
        <v>32612</v>
      </c>
      <c r="L2278" s="1249" t="str">
        <f>IF(E2278="","","IMPAGO")</f>
        <v>IMPAGO</v>
      </c>
      <c r="M2278" s="1249" t="str">
        <f>IF(L2278="IMPAGO","SIN O.C.","")</f>
        <v>SIN O.C.</v>
      </c>
      <c r="N2278" s="1249" t="str">
        <f>IF(L2278="IMPAGO","SIN FACT.","")</f>
        <v>SIN FACT.</v>
      </c>
      <c r="O2278" s="342"/>
    </row>
    <row r="2279" spans="1:15" s="1042" customFormat="1" ht="18" customHeight="1" x14ac:dyDescent="0.25">
      <c r="A2279" s="843" t="s">
        <v>305</v>
      </c>
      <c r="B2279" s="823">
        <v>41886</v>
      </c>
      <c r="C2279" s="818" t="s">
        <v>6808</v>
      </c>
      <c r="D2279" s="816" t="s">
        <v>706</v>
      </c>
      <c r="E2279" s="819">
        <v>10251353</v>
      </c>
      <c r="F2279" s="816">
        <v>28215936</v>
      </c>
      <c r="G2279" s="816">
        <v>2708011</v>
      </c>
      <c r="H2279" s="820" t="str">
        <f>IF(G2279="","",VLOOKUP(G2279,ARANCEL!$B$5:$D$121,2,FALSE))</f>
        <v xml:space="preserve">MODELO DE ESTUDIO </v>
      </c>
      <c r="I2279" s="821" t="s">
        <v>306</v>
      </c>
      <c r="J2279" s="816">
        <v>1</v>
      </c>
      <c r="K2279" s="822">
        <f>IF(G2279="","",VLOOKUP(G2279,ARANCEL!$B$5:$D$121,3,FALSE)*J2279)</f>
        <v>1507</v>
      </c>
      <c r="L2279" s="1210" t="s">
        <v>6905</v>
      </c>
      <c r="M2279" s="1210">
        <v>4500251067</v>
      </c>
      <c r="N2279" s="1210" t="s">
        <v>7145</v>
      </c>
      <c r="O2279" s="342"/>
    </row>
    <row r="2280" spans="1:15" s="1042" customFormat="1" ht="18" customHeight="1" x14ac:dyDescent="0.25">
      <c r="A2280" s="816" t="s">
        <v>305</v>
      </c>
      <c r="B2280" s="823">
        <v>41886</v>
      </c>
      <c r="C2280" s="818" t="s">
        <v>6808</v>
      </c>
      <c r="D2280" s="816" t="s">
        <v>706</v>
      </c>
      <c r="E2280" s="819">
        <v>10251353</v>
      </c>
      <c r="F2280" s="816">
        <v>28215936</v>
      </c>
      <c r="G2280" s="816">
        <v>2707001</v>
      </c>
      <c r="H2280" s="820" t="str">
        <f>IF(G2280="","",VLOOKUP(G2280,ARANCEL!$B$5:$D$121,2,FALSE))</f>
        <v xml:space="preserve">PLANO DE RELAJACION </v>
      </c>
      <c r="I2280" s="821" t="s">
        <v>306</v>
      </c>
      <c r="J2280" s="816">
        <v>1</v>
      </c>
      <c r="K2280" s="822">
        <f>IF(G2280="","",VLOOKUP(G2280,ARANCEL!$B$5:$D$121,3,FALSE)*J2280)</f>
        <v>9221</v>
      </c>
      <c r="L2280" s="1210" t="s">
        <v>6905</v>
      </c>
      <c r="M2280" s="1210">
        <v>4500251067</v>
      </c>
      <c r="N2280" s="1210" t="s">
        <v>7145</v>
      </c>
      <c r="O2280" s="342"/>
    </row>
    <row r="2281" spans="1:15" s="1042" customFormat="1" ht="18" customHeight="1" x14ac:dyDescent="0.25">
      <c r="A2281" s="816" t="s">
        <v>305</v>
      </c>
      <c r="B2281" s="823">
        <v>41647</v>
      </c>
      <c r="C2281" s="818" t="s">
        <v>845</v>
      </c>
      <c r="D2281" s="816" t="s">
        <v>50</v>
      </c>
      <c r="E2281" s="819">
        <v>10168667</v>
      </c>
      <c r="F2281" s="816">
        <v>23574600</v>
      </c>
      <c r="G2281" s="816">
        <v>2704012</v>
      </c>
      <c r="H2281" s="820" t="str">
        <f>IF(G2281="","",VLOOKUP(G2281,ARANCEL!$B$5:$D$121,2,FALSE))</f>
        <v xml:space="preserve">INTERMEDIARIO O PONTICO </v>
      </c>
      <c r="I2281" s="821" t="s">
        <v>317</v>
      </c>
      <c r="J2281" s="816">
        <v>1</v>
      </c>
      <c r="K2281" s="822">
        <f>IF(G2281="","",VLOOKUP(G2281,ARANCEL!$B$5:$D$121,3,FALSE)*J2281)</f>
        <v>25122</v>
      </c>
      <c r="L2281" s="1210" t="s">
        <v>2842</v>
      </c>
      <c r="M2281" s="1210">
        <v>4500216184</v>
      </c>
      <c r="N2281" s="1210">
        <v>8378</v>
      </c>
      <c r="O2281" s="342"/>
    </row>
    <row r="2282" spans="1:15" s="1041" customFormat="1" ht="18" customHeight="1" x14ac:dyDescent="0.25">
      <c r="A2282" s="816" t="s">
        <v>305</v>
      </c>
      <c r="B2282" s="823">
        <v>41647</v>
      </c>
      <c r="C2282" s="818" t="s">
        <v>845</v>
      </c>
      <c r="D2282" s="816" t="s">
        <v>50</v>
      </c>
      <c r="E2282" s="819">
        <v>10168667</v>
      </c>
      <c r="F2282" s="816">
        <v>23574600</v>
      </c>
      <c r="G2282" s="816">
        <v>2704003</v>
      </c>
      <c r="H2282" s="820" t="str">
        <f>IF(G2282="","",VLOOKUP(G2282,ARANCEL!$B$5:$D$121,2,FALSE))</f>
        <v xml:space="preserve">CORONA PERIFERICA CON PERNO MUÑON COLADO </v>
      </c>
      <c r="I2282" s="821" t="s">
        <v>337</v>
      </c>
      <c r="J2282" s="816">
        <v>1</v>
      </c>
      <c r="K2282" s="822">
        <f>IF(G2282="","",VLOOKUP(G2282,ARANCEL!$B$5:$D$121,3,FALSE)*J2282)</f>
        <v>32612</v>
      </c>
      <c r="L2282" s="1210" t="s">
        <v>2842</v>
      </c>
      <c r="M2282" s="1210">
        <v>4500216184</v>
      </c>
      <c r="N2282" s="1210">
        <v>8378</v>
      </c>
      <c r="O2282" s="342"/>
    </row>
    <row r="2283" spans="1:15" s="1042" customFormat="1" ht="18" customHeight="1" x14ac:dyDescent="0.25">
      <c r="A2283" s="816" t="s">
        <v>305</v>
      </c>
      <c r="B2283" s="823">
        <v>41647</v>
      </c>
      <c r="C2283" s="818" t="s">
        <v>845</v>
      </c>
      <c r="D2283" s="816" t="s">
        <v>50</v>
      </c>
      <c r="E2283" s="819">
        <v>10168667</v>
      </c>
      <c r="F2283" s="816">
        <v>23574600</v>
      </c>
      <c r="G2283" s="816">
        <v>2704008</v>
      </c>
      <c r="H2283" s="820" t="str">
        <f>IF(G2283="","",VLOOKUP(G2283,ARANCEL!$B$5:$D$121,2,FALSE))</f>
        <v>PILAR, INSERCION O PUNTO DE APOYO CON PERNO MUÑON</v>
      </c>
      <c r="I2283" s="821" t="s">
        <v>326</v>
      </c>
      <c r="J2283" s="816">
        <v>1</v>
      </c>
      <c r="K2283" s="822">
        <f>IF(G2283="","",VLOOKUP(G2283,ARANCEL!$B$5:$D$121,3,FALSE)*J2283)</f>
        <v>32612</v>
      </c>
      <c r="L2283" s="1210" t="s">
        <v>2842</v>
      </c>
      <c r="M2283" s="1210">
        <v>4500216184</v>
      </c>
      <c r="N2283" s="1210">
        <v>8378</v>
      </c>
      <c r="O2283" s="342"/>
    </row>
    <row r="2284" spans="1:15" s="1042" customFormat="1" ht="18" customHeight="1" x14ac:dyDescent="0.25">
      <c r="A2284" s="816" t="s">
        <v>305</v>
      </c>
      <c r="B2284" s="823">
        <v>41687</v>
      </c>
      <c r="C2284" s="818" t="s">
        <v>845</v>
      </c>
      <c r="D2284" s="816" t="s">
        <v>50</v>
      </c>
      <c r="E2284" s="819">
        <v>10175160</v>
      </c>
      <c r="F2284" s="816">
        <v>23473012</v>
      </c>
      <c r="G2284" s="816">
        <v>2704005</v>
      </c>
      <c r="H2284" s="820" t="str">
        <f>IF(G2284="","",VLOOKUP(G2284,ARANCEL!$B$5:$D$121,2,FALSE))</f>
        <v>PROVISORIO</v>
      </c>
      <c r="I2284" s="821" t="s">
        <v>312</v>
      </c>
      <c r="J2284" s="816">
        <v>1</v>
      </c>
      <c r="K2284" s="822">
        <f>IF(G2284="","",VLOOKUP(G2284,ARANCEL!$B$5:$D$121,3,FALSE)*J2284)</f>
        <v>3250</v>
      </c>
      <c r="L2284" s="1210" t="s">
        <v>3438</v>
      </c>
      <c r="M2284" s="1210">
        <v>4500220762</v>
      </c>
      <c r="N2284" s="1210">
        <v>8607</v>
      </c>
      <c r="O2284" s="342"/>
    </row>
    <row r="2285" spans="1:15" s="1042" customFormat="1" ht="18" customHeight="1" x14ac:dyDescent="0.25">
      <c r="A2285" s="816" t="s">
        <v>305</v>
      </c>
      <c r="B2285" s="823">
        <v>41751</v>
      </c>
      <c r="C2285" s="818" t="s">
        <v>845</v>
      </c>
      <c r="D2285" s="816" t="s">
        <v>50</v>
      </c>
      <c r="E2285" s="819">
        <v>10190291</v>
      </c>
      <c r="F2285" s="816">
        <v>26045862</v>
      </c>
      <c r="G2285" s="816">
        <v>2704005</v>
      </c>
      <c r="H2285" s="820" t="str">
        <f>IF(G2285="","",VLOOKUP(G2285,ARANCEL!$B$5:$D$121,2,FALSE))</f>
        <v>PROVISORIO</v>
      </c>
      <c r="I2285" s="821" t="s">
        <v>363</v>
      </c>
      <c r="J2285" s="816">
        <v>3</v>
      </c>
      <c r="K2285" s="822">
        <f>IF(G2285="","",VLOOKUP(G2285,ARANCEL!$B$5:$D$121,3,FALSE)*J2285)</f>
        <v>9750</v>
      </c>
      <c r="L2285" s="1210" t="s">
        <v>4612</v>
      </c>
      <c r="M2285" s="1210">
        <v>4500229951</v>
      </c>
      <c r="N2285" s="1210">
        <v>9174</v>
      </c>
      <c r="O2285" s="342"/>
    </row>
    <row r="2286" spans="1:15" s="1042" customFormat="1" ht="18" customHeight="1" x14ac:dyDescent="0.25">
      <c r="A2286" s="843" t="s">
        <v>305</v>
      </c>
      <c r="B2286" s="823">
        <v>41820</v>
      </c>
      <c r="C2286" s="818" t="s">
        <v>5404</v>
      </c>
      <c r="D2286" s="816" t="s">
        <v>3328</v>
      </c>
      <c r="E2286" s="819">
        <v>10217663</v>
      </c>
      <c r="F2286" s="816">
        <v>26674388</v>
      </c>
      <c r="G2286" s="816">
        <v>2708011</v>
      </c>
      <c r="H2286" s="820" t="str">
        <f>IF(G2286="","",VLOOKUP(G2286,ARANCEL!$B$5:$D$121,2,FALSE))</f>
        <v xml:space="preserve">MODELO DE ESTUDIO </v>
      </c>
      <c r="I2286" s="821" t="s">
        <v>306</v>
      </c>
      <c r="J2286" s="816">
        <v>1</v>
      </c>
      <c r="K2286" s="822">
        <f>IF(G2286="","",VLOOKUP(G2286,ARANCEL!$B$5:$D$121,3,FALSE)*J2286)</f>
        <v>1507</v>
      </c>
      <c r="L2286" s="1210" t="s">
        <v>5742</v>
      </c>
      <c r="M2286" s="1210">
        <v>4500239314</v>
      </c>
      <c r="N2286" s="1210" t="s">
        <v>5750</v>
      </c>
      <c r="O2286" s="342"/>
    </row>
    <row r="2287" spans="1:15" s="1042" customFormat="1" ht="18" customHeight="1" x14ac:dyDescent="0.25">
      <c r="A2287" s="816" t="s">
        <v>305</v>
      </c>
      <c r="B2287" s="823">
        <v>41820</v>
      </c>
      <c r="C2287" s="818" t="s">
        <v>5404</v>
      </c>
      <c r="D2287" s="816" t="s">
        <v>3328</v>
      </c>
      <c r="E2287" s="819">
        <v>10217663</v>
      </c>
      <c r="F2287" s="816">
        <v>26674388</v>
      </c>
      <c r="G2287" s="816">
        <v>2707003</v>
      </c>
      <c r="H2287" s="820" t="str">
        <f>IF(G2287="","",VLOOKUP(G2287,ARANCEL!$B$5:$D$121,2,FALSE))</f>
        <v xml:space="preserve">ESTAMPADO </v>
      </c>
      <c r="I2287" s="821" t="s">
        <v>306</v>
      </c>
      <c r="J2287" s="816">
        <v>1</v>
      </c>
      <c r="K2287" s="822">
        <f>IF(G2287="","",VLOOKUP(G2287,ARANCEL!$B$5:$D$121,3,FALSE)*J2287)</f>
        <v>6028</v>
      </c>
      <c r="L2287" s="1210" t="s">
        <v>5742</v>
      </c>
      <c r="M2287" s="1210">
        <v>4500239314</v>
      </c>
      <c r="N2287" s="1210" t="s">
        <v>5750</v>
      </c>
      <c r="O2287" s="342"/>
    </row>
    <row r="2288" spans="1:15" s="1042" customFormat="1" ht="18" customHeight="1" x14ac:dyDescent="0.25">
      <c r="A2288" s="816" t="s">
        <v>313</v>
      </c>
      <c r="B2288" s="823">
        <v>41925</v>
      </c>
      <c r="C2288" s="818" t="s">
        <v>7576</v>
      </c>
      <c r="D2288" s="816" t="s">
        <v>706</v>
      </c>
      <c r="E2288" s="819">
        <v>10262629</v>
      </c>
      <c r="F2288" s="816">
        <v>28972391</v>
      </c>
      <c r="G2288" s="816">
        <v>2708011</v>
      </c>
      <c r="H2288" s="820" t="str">
        <f>IF(G2288="","",VLOOKUP(G2288,ARANCEL!$B$5:$D$121,2,FALSE))</f>
        <v xml:space="preserve">MODELO DE ESTUDIO </v>
      </c>
      <c r="I2288" s="821"/>
      <c r="J2288" s="816">
        <v>1</v>
      </c>
      <c r="K2288" s="822">
        <f>IF(G2288="","",VLOOKUP(G2288,ARANCEL!$B$5:$D$121,3,FALSE)*J2288)</f>
        <v>1507</v>
      </c>
      <c r="L2288" s="1210" t="s">
        <v>8279</v>
      </c>
      <c r="M2288" s="1210">
        <v>4500257377</v>
      </c>
      <c r="N2288" s="1210" t="s">
        <v>8280</v>
      </c>
      <c r="O2288" s="342"/>
    </row>
    <row r="2289" spans="1:15" s="1078" customFormat="1" ht="18" customHeight="1" x14ac:dyDescent="0.25">
      <c r="A2289" s="816" t="s">
        <v>305</v>
      </c>
      <c r="B2289" s="823">
        <v>41925</v>
      </c>
      <c r="C2289" s="818" t="s">
        <v>7576</v>
      </c>
      <c r="D2289" s="816" t="s">
        <v>706</v>
      </c>
      <c r="E2289" s="819">
        <v>10262629</v>
      </c>
      <c r="F2289" s="816">
        <v>28972391</v>
      </c>
      <c r="G2289" s="816">
        <v>2707001</v>
      </c>
      <c r="H2289" s="820" t="str">
        <f>IF(G2289="","",VLOOKUP(G2289,ARANCEL!$B$5:$D$121,2,FALSE))</f>
        <v xml:space="preserve">PLANO DE RELAJACION </v>
      </c>
      <c r="I2289" s="821" t="s">
        <v>306</v>
      </c>
      <c r="J2289" s="816">
        <v>1</v>
      </c>
      <c r="K2289" s="822">
        <f>IF(G2289="","",VLOOKUP(G2289,ARANCEL!$B$5:$D$121,3,FALSE)*J2289)</f>
        <v>9221</v>
      </c>
      <c r="L2289" s="1210" t="s">
        <v>8279</v>
      </c>
      <c r="M2289" s="1210">
        <v>4500257377</v>
      </c>
      <c r="N2289" s="1210" t="s">
        <v>8280</v>
      </c>
      <c r="O2289" s="342"/>
    </row>
    <row r="2290" spans="1:15" s="1078" customFormat="1" ht="18" customHeight="1" x14ac:dyDescent="0.25">
      <c r="A2290" s="816" t="s">
        <v>305</v>
      </c>
      <c r="B2290" s="823">
        <v>41887</v>
      </c>
      <c r="C2290" s="818" t="s">
        <v>6882</v>
      </c>
      <c r="D2290" s="816" t="s">
        <v>711</v>
      </c>
      <c r="E2290" s="819">
        <v>10253136</v>
      </c>
      <c r="F2290" s="816">
        <v>28277701</v>
      </c>
      <c r="G2290" s="816">
        <v>2708011</v>
      </c>
      <c r="H2290" s="820" t="str">
        <f>IF(G2290="","",VLOOKUP(G2290,ARANCEL!$B$5:$D$121,2,FALSE))</f>
        <v xml:space="preserve">MODELO DE ESTUDIO </v>
      </c>
      <c r="I2290" s="821" t="s">
        <v>347</v>
      </c>
      <c r="J2290" s="816">
        <v>1</v>
      </c>
      <c r="K2290" s="822">
        <f>IF(G2290="","",VLOOKUP(G2290,ARANCEL!$B$5:$D$121,3,FALSE)*J2290)</f>
        <v>1507</v>
      </c>
      <c r="L2290" s="1210" t="s">
        <v>6905</v>
      </c>
      <c r="M2290" s="1210">
        <v>4500251067</v>
      </c>
      <c r="N2290" s="1210" t="s">
        <v>7145</v>
      </c>
      <c r="O2290" s="342"/>
    </row>
    <row r="2291" spans="1:15" s="1078" customFormat="1" ht="18" customHeight="1" x14ac:dyDescent="0.25">
      <c r="A2291" s="816" t="s">
        <v>305</v>
      </c>
      <c r="B2291" s="817">
        <v>41831</v>
      </c>
      <c r="C2291" s="818" t="s">
        <v>5783</v>
      </c>
      <c r="D2291" s="816" t="s">
        <v>1047</v>
      </c>
      <c r="E2291" s="819">
        <v>10226451</v>
      </c>
      <c r="F2291" s="816">
        <v>27493961</v>
      </c>
      <c r="G2291" s="816">
        <v>2708011</v>
      </c>
      <c r="H2291" s="820" t="str">
        <f>IF(G2291="","",VLOOKUP(G2291,ARANCEL!$B$5:$D$121,2,FALSE))</f>
        <v xml:space="preserve">MODELO DE ESTUDIO </v>
      </c>
      <c r="I2291" s="821" t="s">
        <v>347</v>
      </c>
      <c r="J2291" s="816">
        <v>2</v>
      </c>
      <c r="K2291" s="822">
        <f>IF(G2291="","",VLOOKUP(G2291,ARANCEL!$B$5:$D$121,3,FALSE)*J2291)</f>
        <v>3014</v>
      </c>
      <c r="L2291" s="1210" t="s">
        <v>6017</v>
      </c>
      <c r="M2291" s="1210">
        <v>4500243244</v>
      </c>
      <c r="N2291" s="1210">
        <v>9785</v>
      </c>
      <c r="O2291" s="342"/>
    </row>
    <row r="2292" spans="1:15" s="1042" customFormat="1" ht="18" customHeight="1" x14ac:dyDescent="0.25">
      <c r="A2292" s="816" t="s">
        <v>305</v>
      </c>
      <c r="B2292" s="823">
        <v>41832</v>
      </c>
      <c r="C2292" s="818" t="s">
        <v>5709</v>
      </c>
      <c r="D2292" s="816" t="s">
        <v>49</v>
      </c>
      <c r="E2292" s="819">
        <v>10224344</v>
      </c>
      <c r="F2292" s="816">
        <v>24861418</v>
      </c>
      <c r="G2292" s="816">
        <v>2705003</v>
      </c>
      <c r="H2292" s="820" t="str">
        <f>IF(G2292="","",VLOOKUP(G2292,ARANCEL!$B$5:$D$121,2,FALSE))</f>
        <v>INCRUSTACION ESTETICA (ART-GLASS O CERAMICA)</v>
      </c>
      <c r="I2292" s="821" t="s">
        <v>317</v>
      </c>
      <c r="J2292" s="816">
        <v>1</v>
      </c>
      <c r="K2292" s="822">
        <f>IF(G2292="","",VLOOKUP(G2292,ARANCEL!$B$5:$D$121,3,FALSE)*J2292)</f>
        <v>15676</v>
      </c>
      <c r="L2292" s="1210" t="s">
        <v>6017</v>
      </c>
      <c r="M2292" s="1210">
        <v>4500243244</v>
      </c>
      <c r="N2292" s="1210">
        <v>9785</v>
      </c>
      <c r="O2292" s="342"/>
    </row>
    <row r="2293" spans="1:15" s="1078" customFormat="1" ht="18" customHeight="1" x14ac:dyDescent="0.25">
      <c r="A2293" s="816" t="s">
        <v>305</v>
      </c>
      <c r="B2293" s="823">
        <v>41962</v>
      </c>
      <c r="C2293" s="818" t="s">
        <v>8452</v>
      </c>
      <c r="D2293" s="816" t="s">
        <v>2193</v>
      </c>
      <c r="E2293" s="819">
        <v>10283178</v>
      </c>
      <c r="F2293" s="816">
        <v>29695580</v>
      </c>
      <c r="G2293" s="816">
        <v>2704005</v>
      </c>
      <c r="H2293" s="820" t="str">
        <f>IF(G2293="","",VLOOKUP(G2293,ARANCEL!$B$5:$D$121,2,FALSE))</f>
        <v>PROVISORIO</v>
      </c>
      <c r="I2293" s="821" t="s">
        <v>308</v>
      </c>
      <c r="J2293" s="816">
        <v>1</v>
      </c>
      <c r="K2293" s="822">
        <f>IF(G2293="","",VLOOKUP(G2293,ARANCEL!$B$5:$D$121,3,FALSE)*J2293)</f>
        <v>3250</v>
      </c>
      <c r="L2293" s="1210" t="s">
        <v>8256</v>
      </c>
      <c r="M2293" s="1210">
        <v>4500264843</v>
      </c>
      <c r="N2293" s="1210" t="s">
        <v>8929</v>
      </c>
      <c r="O2293" s="342"/>
    </row>
    <row r="2294" spans="1:15" s="1078" customFormat="1" ht="18" customHeight="1" x14ac:dyDescent="0.25">
      <c r="A2294" s="816" t="s">
        <v>305</v>
      </c>
      <c r="B2294" s="823">
        <v>41865</v>
      </c>
      <c r="C2294" s="818" t="s">
        <v>2426</v>
      </c>
      <c r="D2294" s="816" t="s">
        <v>52</v>
      </c>
      <c r="E2294" s="819">
        <v>10241772</v>
      </c>
      <c r="F2294" s="816">
        <v>27689605</v>
      </c>
      <c r="G2294" s="816">
        <v>2705003</v>
      </c>
      <c r="H2294" s="820" t="str">
        <f>IF(G2294="","",VLOOKUP(G2294,ARANCEL!$B$5:$D$121,2,FALSE))</f>
        <v>INCRUSTACION ESTETICA (ART-GLASS O CERAMICA)</v>
      </c>
      <c r="I2294" s="821" t="s">
        <v>317</v>
      </c>
      <c r="J2294" s="816">
        <v>1</v>
      </c>
      <c r="K2294" s="822">
        <f>IF(G2294="","",VLOOKUP(G2294,ARANCEL!$B$5:$D$121,3,FALSE)*J2294)</f>
        <v>15676</v>
      </c>
      <c r="L2294" s="1210" t="s">
        <v>6905</v>
      </c>
      <c r="M2294" s="1210">
        <v>4500249664</v>
      </c>
      <c r="N2294" s="1210" t="s">
        <v>7114</v>
      </c>
      <c r="O2294" s="342"/>
    </row>
    <row r="2295" spans="1:15" s="1078" customFormat="1" ht="18" customHeight="1" x14ac:dyDescent="0.25">
      <c r="A2295" s="816" t="s">
        <v>305</v>
      </c>
      <c r="B2295" s="823">
        <v>41978</v>
      </c>
      <c r="C2295" s="818" t="s">
        <v>2426</v>
      </c>
      <c r="D2295" s="816" t="s">
        <v>2193</v>
      </c>
      <c r="E2295" s="819">
        <v>10291192</v>
      </c>
      <c r="F2295" s="816">
        <v>29695580</v>
      </c>
      <c r="G2295" s="816">
        <v>2704003</v>
      </c>
      <c r="H2295" s="820" t="str">
        <f>IF(G2295="","",VLOOKUP(G2295,ARANCEL!$B$5:$D$121,2,FALSE))</f>
        <v xml:space="preserve">CORONA PERIFERICA CON PERNO MUÑON COLADO </v>
      </c>
      <c r="I2295" s="821" t="s">
        <v>308</v>
      </c>
      <c r="J2295" s="816">
        <v>1</v>
      </c>
      <c r="K2295" s="822">
        <f>IF(G2295="","",VLOOKUP(G2295,ARANCEL!$B$5:$D$121,3,FALSE)*J2295)</f>
        <v>32612</v>
      </c>
      <c r="L2295" s="1350" t="s">
        <v>9431</v>
      </c>
      <c r="M2295" s="1350">
        <v>4500269103</v>
      </c>
      <c r="N2295" s="1350" t="s">
        <v>9457</v>
      </c>
      <c r="O2295" s="342"/>
    </row>
    <row r="2296" spans="1:15" s="1078" customFormat="1" ht="18" customHeight="1" x14ac:dyDescent="0.25">
      <c r="A2296" s="816" t="s">
        <v>305</v>
      </c>
      <c r="B2296" s="823">
        <v>41645</v>
      </c>
      <c r="C2296" s="818" t="s">
        <v>586</v>
      </c>
      <c r="D2296" s="816" t="s">
        <v>51</v>
      </c>
      <c r="E2296" s="819">
        <v>10168094</v>
      </c>
      <c r="F2296" s="816">
        <v>24158038</v>
      </c>
      <c r="G2296" s="816">
        <v>2704003</v>
      </c>
      <c r="H2296" s="820" t="str">
        <f>IF(G2296="","",VLOOKUP(G2296,ARANCEL!$B$5:$D$121,2,FALSE))</f>
        <v xml:space="preserve">CORONA PERIFERICA CON PERNO MUÑON COLADO </v>
      </c>
      <c r="I2296" s="821" t="s">
        <v>325</v>
      </c>
      <c r="J2296" s="816">
        <v>1</v>
      </c>
      <c r="K2296" s="822">
        <f>IF(G2296="","",VLOOKUP(G2296,ARANCEL!$B$5:$D$121,3,FALSE)*J2296)</f>
        <v>32612</v>
      </c>
      <c r="L2296" s="1248" t="s">
        <v>597</v>
      </c>
      <c r="M2296" s="1248">
        <v>4500211652</v>
      </c>
      <c r="N2296" s="1248">
        <v>8174</v>
      </c>
      <c r="O2296" s="342"/>
    </row>
    <row r="2297" spans="1:15" s="1078" customFormat="1" ht="18" customHeight="1" x14ac:dyDescent="0.25">
      <c r="A2297" s="816" t="s">
        <v>305</v>
      </c>
      <c r="B2297" s="823">
        <v>41715</v>
      </c>
      <c r="C2297" s="818" t="s">
        <v>586</v>
      </c>
      <c r="D2297" s="816" t="s">
        <v>51</v>
      </c>
      <c r="E2297" s="819">
        <v>10181276</v>
      </c>
      <c r="F2297" s="816">
        <v>22650551</v>
      </c>
      <c r="G2297" s="816">
        <v>2702048</v>
      </c>
      <c r="H2297" s="820" t="str">
        <f>IF(G2297="","",VLOOKUP(G2297,ARANCEL!$B$5:$D$121,2,FALSE))</f>
        <v xml:space="preserve">SERVICIO LAB. IMPLANTE CORONA CEMENTADA/ATORNILLADA </v>
      </c>
      <c r="I2297" s="821" t="s">
        <v>311</v>
      </c>
      <c r="J2297" s="816">
        <v>1</v>
      </c>
      <c r="K2297" s="822">
        <f>IF(G2297="","",VLOOKUP(G2297,ARANCEL!$B$5:$D$121,3,FALSE)*J2297)</f>
        <v>43857</v>
      </c>
      <c r="L2297" s="1210" t="s">
        <v>6905</v>
      </c>
      <c r="M2297" s="1210">
        <v>4500247644</v>
      </c>
      <c r="N2297" s="1210" t="s">
        <v>7159</v>
      </c>
      <c r="O2297" s="342"/>
    </row>
    <row r="2298" spans="1:15" s="1078" customFormat="1" ht="18" customHeight="1" x14ac:dyDescent="0.25">
      <c r="A2298" s="816" t="s">
        <v>313</v>
      </c>
      <c r="B2298" s="817">
        <v>42034</v>
      </c>
      <c r="C2298" s="818" t="s">
        <v>9825</v>
      </c>
      <c r="D2298" s="816" t="s">
        <v>2193</v>
      </c>
      <c r="E2298" s="819">
        <v>10314584</v>
      </c>
      <c r="F2298" s="816">
        <v>30688945</v>
      </c>
      <c r="G2298" s="816">
        <v>2704005</v>
      </c>
      <c r="H2298" s="820" t="str">
        <f>IF(G2298="","",VLOOKUP(G2298,ARANCEL!$B$5:$D$121,2,FALSE))</f>
        <v>PROVISORIO</v>
      </c>
      <c r="I2298" s="821"/>
      <c r="J2298" s="816">
        <v>1</v>
      </c>
      <c r="K2298" s="822">
        <f>IF(G2298="","",VLOOKUP(G2298,ARANCEL!$B$5:$D$121,3,FALSE)*J2298)</f>
        <v>3250</v>
      </c>
      <c r="L2298" s="1249" t="str">
        <f>IF(E2298="","","IMPAGO")</f>
        <v>IMPAGO</v>
      </c>
      <c r="M2298" s="1249" t="str">
        <f>IF(L2298="IMPAGO","SIN O.C.","")</f>
        <v>SIN O.C.</v>
      </c>
      <c r="N2298" s="1249" t="str">
        <f>IF(L2298="IMPAGO","SIN FACT.","")</f>
        <v>SIN FACT.</v>
      </c>
      <c r="O2298" s="342"/>
    </row>
    <row r="2299" spans="1:15" s="1042" customFormat="1" ht="18" customHeight="1" x14ac:dyDescent="0.25">
      <c r="A2299" s="816" t="s">
        <v>305</v>
      </c>
      <c r="B2299" s="823">
        <v>41914</v>
      </c>
      <c r="C2299" s="818" t="s">
        <v>7340</v>
      </c>
      <c r="D2299" s="816" t="s">
        <v>49</v>
      </c>
      <c r="E2299" s="819">
        <v>10258785</v>
      </c>
      <c r="F2299" s="816">
        <v>28257687</v>
      </c>
      <c r="G2299" s="816">
        <v>2705003</v>
      </c>
      <c r="H2299" s="820" t="str">
        <f>IF(G2299="","",VLOOKUP(G2299,ARANCEL!$B$5:$D$121,2,FALSE))</f>
        <v>INCRUSTACION ESTETICA (ART-GLASS O CERAMICA)</v>
      </c>
      <c r="I2299" s="821" t="s">
        <v>316</v>
      </c>
      <c r="J2299" s="816">
        <v>1</v>
      </c>
      <c r="K2299" s="822">
        <f>IF(G2299="","",VLOOKUP(G2299,ARANCEL!$B$5:$D$121,3,FALSE)*J2299)</f>
        <v>15676</v>
      </c>
      <c r="L2299" s="1210" t="s">
        <v>7548</v>
      </c>
      <c r="M2299" s="1210">
        <v>4500255196</v>
      </c>
      <c r="N2299" s="1210" t="s">
        <v>7565</v>
      </c>
      <c r="O2299" s="342"/>
    </row>
    <row r="2300" spans="1:15" s="1042" customFormat="1" ht="18" customHeight="1" x14ac:dyDescent="0.25">
      <c r="A2300" s="816" t="s">
        <v>305</v>
      </c>
      <c r="B2300" s="823">
        <v>41789</v>
      </c>
      <c r="C2300" s="818" t="s">
        <v>4826</v>
      </c>
      <c r="D2300" s="816" t="s">
        <v>50</v>
      </c>
      <c r="E2300" s="819">
        <v>10203280</v>
      </c>
      <c r="F2300" s="816">
        <v>26681163</v>
      </c>
      <c r="G2300" s="816">
        <v>2704005</v>
      </c>
      <c r="H2300" s="820" t="str">
        <f>IF(G2300="","",VLOOKUP(G2300,ARANCEL!$B$5:$D$121,2,FALSE))</f>
        <v>PROVISORIO</v>
      </c>
      <c r="I2300" s="821" t="s">
        <v>312</v>
      </c>
      <c r="J2300" s="816">
        <v>1</v>
      </c>
      <c r="K2300" s="822">
        <f>IF(G2300="","",VLOOKUP(G2300,ARANCEL!$B$5:$D$121,3,FALSE)*J2300)</f>
        <v>3250</v>
      </c>
      <c r="L2300" s="1210" t="s">
        <v>5292</v>
      </c>
      <c r="M2300" s="1210">
        <v>4500235321</v>
      </c>
      <c r="N2300" s="1210">
        <v>9404</v>
      </c>
      <c r="O2300" s="342"/>
    </row>
    <row r="2301" spans="1:15" s="1088" customFormat="1" ht="18" customHeight="1" x14ac:dyDescent="0.25">
      <c r="A2301" s="816" t="s">
        <v>305</v>
      </c>
      <c r="B2301" s="823">
        <v>41775</v>
      </c>
      <c r="C2301" s="818" t="s">
        <v>978</v>
      </c>
      <c r="D2301" s="816" t="s">
        <v>49</v>
      </c>
      <c r="E2301" s="819">
        <v>10197812</v>
      </c>
      <c r="F2301" s="816">
        <v>26440372</v>
      </c>
      <c r="G2301" s="816">
        <v>2705003</v>
      </c>
      <c r="H2301" s="820" t="str">
        <f>IF(G2301="","",VLOOKUP(G2301,ARANCEL!$B$5:$D$121,2,FALSE))</f>
        <v>INCRUSTACION ESTETICA (ART-GLASS O CERAMICA)</v>
      </c>
      <c r="I2301" s="821" t="s">
        <v>316</v>
      </c>
      <c r="J2301" s="816">
        <v>1</v>
      </c>
      <c r="K2301" s="822">
        <f>IF(G2301="","",VLOOKUP(G2301,ARANCEL!$B$5:$D$121,3,FALSE)*J2301)</f>
        <v>15676</v>
      </c>
      <c r="L2301" s="1210" t="s">
        <v>5292</v>
      </c>
      <c r="M2301" s="1210">
        <v>4500235340</v>
      </c>
      <c r="N2301" s="1210">
        <v>9394</v>
      </c>
      <c r="O2301" s="342"/>
    </row>
    <row r="2302" spans="1:15" s="1088" customFormat="1" ht="18" customHeight="1" x14ac:dyDescent="0.25">
      <c r="A2302" s="843" t="s">
        <v>305</v>
      </c>
      <c r="B2302" s="823">
        <v>41744</v>
      </c>
      <c r="C2302" s="818" t="s">
        <v>3991</v>
      </c>
      <c r="D2302" s="816" t="s">
        <v>706</v>
      </c>
      <c r="E2302" s="819">
        <v>10188746</v>
      </c>
      <c r="F2302" s="816">
        <v>25978214</v>
      </c>
      <c r="G2302" s="816">
        <v>2708011</v>
      </c>
      <c r="H2302" s="820" t="str">
        <f>IF(G2302="","",VLOOKUP(G2302,ARANCEL!$B$5:$D$121,2,FALSE))</f>
        <v xml:space="preserve">MODELO DE ESTUDIO </v>
      </c>
      <c r="I2302" s="821"/>
      <c r="J2302" s="816">
        <v>1</v>
      </c>
      <c r="K2302" s="822">
        <f>IF(G2302="","",VLOOKUP(G2302,ARANCEL!$B$5:$D$121,3,FALSE)*J2302)</f>
        <v>1507</v>
      </c>
      <c r="L2302" s="1210" t="s">
        <v>4612</v>
      </c>
      <c r="M2302" s="1210">
        <v>4500229950</v>
      </c>
      <c r="N2302" s="1210">
        <v>9173</v>
      </c>
      <c r="O2302" s="342"/>
    </row>
    <row r="2303" spans="1:15" s="1088" customFormat="1" ht="18" customHeight="1" x14ac:dyDescent="0.25">
      <c r="A2303" s="816" t="s">
        <v>305</v>
      </c>
      <c r="B2303" s="823">
        <v>41744</v>
      </c>
      <c r="C2303" s="818" t="s">
        <v>3991</v>
      </c>
      <c r="D2303" s="816" t="s">
        <v>706</v>
      </c>
      <c r="E2303" s="819">
        <v>10188746</v>
      </c>
      <c r="F2303" s="816">
        <v>25978214</v>
      </c>
      <c r="G2303" s="816">
        <v>2707001</v>
      </c>
      <c r="H2303" s="820" t="str">
        <f>IF(G2303="","",VLOOKUP(G2303,ARANCEL!$B$5:$D$121,2,FALSE))</f>
        <v xml:space="preserve">PLANO DE RELAJACION </v>
      </c>
      <c r="I2303" s="821" t="s">
        <v>306</v>
      </c>
      <c r="J2303" s="816">
        <v>1</v>
      </c>
      <c r="K2303" s="822">
        <f>IF(G2303="","",VLOOKUP(G2303,ARANCEL!$B$5:$D$121,3,FALSE)*J2303)</f>
        <v>9221</v>
      </c>
      <c r="L2303" s="1210" t="s">
        <v>4612</v>
      </c>
      <c r="M2303" s="1210">
        <v>4500229950</v>
      </c>
      <c r="N2303" s="1210">
        <v>9173</v>
      </c>
      <c r="O2303" s="342"/>
    </row>
    <row r="2304" spans="1:15" s="1088" customFormat="1" ht="18" customHeight="1" x14ac:dyDescent="0.25">
      <c r="A2304" s="816" t="s">
        <v>305</v>
      </c>
      <c r="B2304" s="823">
        <v>41663</v>
      </c>
      <c r="C2304" s="818" t="s">
        <v>967</v>
      </c>
      <c r="D2304" s="816" t="s">
        <v>49</v>
      </c>
      <c r="E2304" s="819">
        <v>10170138</v>
      </c>
      <c r="F2304" s="816">
        <v>24728221</v>
      </c>
      <c r="G2304" s="816">
        <v>2705003</v>
      </c>
      <c r="H2304" s="820" t="str">
        <f>IF(G2304="","",VLOOKUP(G2304,ARANCEL!$B$5:$D$121,2,FALSE))</f>
        <v>INCRUSTACION ESTETICA (ART-GLASS O CERAMICA)</v>
      </c>
      <c r="I2304" s="821" t="s">
        <v>618</v>
      </c>
      <c r="J2304" s="816">
        <v>1</v>
      </c>
      <c r="K2304" s="822">
        <f>IF(G2304="","",VLOOKUP(G2304,ARANCEL!$B$5:$D$121,3,FALSE)*J2304)</f>
        <v>15676</v>
      </c>
      <c r="L2304" s="1210" t="s">
        <v>2842</v>
      </c>
      <c r="M2304" s="1210">
        <v>4500216188</v>
      </c>
      <c r="N2304" s="1210">
        <v>8383</v>
      </c>
      <c r="O2304" s="342"/>
    </row>
    <row r="2305" spans="1:15" s="1088" customFormat="1" ht="18" customHeight="1" x14ac:dyDescent="0.25">
      <c r="A2305" s="816" t="s">
        <v>305</v>
      </c>
      <c r="B2305" s="817">
        <v>41990</v>
      </c>
      <c r="C2305" s="818" t="s">
        <v>6464</v>
      </c>
      <c r="D2305" s="816" t="s">
        <v>54</v>
      </c>
      <c r="E2305" s="819">
        <v>10296163</v>
      </c>
      <c r="F2305" s="816">
        <v>29651575</v>
      </c>
      <c r="G2305" s="816">
        <v>2704005</v>
      </c>
      <c r="H2305" s="820" t="str">
        <f>IF(G2305="","",VLOOKUP(G2305,ARANCEL!$B$5:$D$121,2,FALSE))</f>
        <v>PROVISORIO</v>
      </c>
      <c r="I2305" s="821" t="s">
        <v>329</v>
      </c>
      <c r="J2305" s="816">
        <v>1</v>
      </c>
      <c r="K2305" s="822">
        <f>IF(G2305="","",VLOOKUP(G2305,ARANCEL!$B$5:$D$121,3,FALSE)*J2305)</f>
        <v>3250</v>
      </c>
      <c r="L2305" s="1350" t="s">
        <v>9431</v>
      </c>
      <c r="M2305" s="1350">
        <v>4500269103</v>
      </c>
      <c r="N2305" s="1350" t="s">
        <v>9457</v>
      </c>
      <c r="O2305" s="342"/>
    </row>
    <row r="2306" spans="1:15" s="1088" customFormat="1" ht="18" customHeight="1" x14ac:dyDescent="0.25">
      <c r="A2306" s="816" t="s">
        <v>606</v>
      </c>
      <c r="B2306" s="817">
        <v>42025</v>
      </c>
      <c r="C2306" s="818" t="s">
        <v>6464</v>
      </c>
      <c r="D2306" s="816" t="s">
        <v>54</v>
      </c>
      <c r="E2306" s="819">
        <v>10311209</v>
      </c>
      <c r="F2306" s="816">
        <v>29651575</v>
      </c>
      <c r="G2306" s="816">
        <v>2704003</v>
      </c>
      <c r="H2306" s="820" t="str">
        <f>IF(G2306="","",VLOOKUP(G2306,ARANCEL!$B$5:$D$121,2,FALSE))</f>
        <v xml:space="preserve">CORONA PERIFERICA CON PERNO MUÑON COLADO </v>
      </c>
      <c r="I2306" s="821" t="s">
        <v>329</v>
      </c>
      <c r="J2306" s="816">
        <v>1</v>
      </c>
      <c r="K2306" s="822">
        <f>IF(G2306="","",VLOOKUP(G2306,ARANCEL!$B$5:$D$121,3,FALSE)*J2306)</f>
        <v>32612</v>
      </c>
      <c r="L2306" s="1249" t="str">
        <f>IF(E2306="","","IMPAGO")</f>
        <v>IMPAGO</v>
      </c>
      <c r="M2306" s="1249" t="str">
        <f>IF(L2306="IMPAGO","SIN O.C.","")</f>
        <v>SIN O.C.</v>
      </c>
      <c r="N2306" s="1249" t="str">
        <f>IF(L2306="IMPAGO","SIN FACT.","")</f>
        <v>SIN FACT.</v>
      </c>
      <c r="O2306" s="342"/>
    </row>
    <row r="2307" spans="1:15" s="1088" customFormat="1" ht="18" customHeight="1" x14ac:dyDescent="0.25">
      <c r="A2307" s="816" t="s">
        <v>305</v>
      </c>
      <c r="B2307" s="823">
        <v>41711</v>
      </c>
      <c r="C2307" s="818" t="s">
        <v>3334</v>
      </c>
      <c r="D2307" s="816" t="s">
        <v>58</v>
      </c>
      <c r="E2307" s="819">
        <v>10181104</v>
      </c>
      <c r="F2307" s="816">
        <v>24962085</v>
      </c>
      <c r="G2307" s="816">
        <v>2704005</v>
      </c>
      <c r="H2307" s="820" t="str">
        <f>IF(G2307="","",VLOOKUP(G2307,ARANCEL!$B$5:$D$121,2,FALSE))</f>
        <v>PROVISORIO</v>
      </c>
      <c r="I2307" s="821" t="s">
        <v>325</v>
      </c>
      <c r="J2307" s="816">
        <v>1</v>
      </c>
      <c r="K2307" s="822">
        <f>IF(G2307="","",VLOOKUP(G2307,ARANCEL!$B$5:$D$121,3,FALSE)*J2307)</f>
        <v>3250</v>
      </c>
      <c r="L2307" s="1210" t="s">
        <v>3058</v>
      </c>
      <c r="M2307" s="1210">
        <v>4500225620</v>
      </c>
      <c r="N2307" s="1210">
        <v>8905</v>
      </c>
      <c r="O2307" s="342"/>
    </row>
    <row r="2308" spans="1:15" s="1088" customFormat="1" ht="18" customHeight="1" x14ac:dyDescent="0.25">
      <c r="A2308" s="816" t="s">
        <v>305</v>
      </c>
      <c r="B2308" s="823">
        <v>41724</v>
      </c>
      <c r="C2308" s="818" t="s">
        <v>3608</v>
      </c>
      <c r="D2308" s="816" t="s">
        <v>58</v>
      </c>
      <c r="E2308" s="819">
        <v>10184729</v>
      </c>
      <c r="F2308" s="816">
        <v>24962085</v>
      </c>
      <c r="G2308" s="816">
        <v>2704005</v>
      </c>
      <c r="H2308" s="820" t="str">
        <f>IF(G2308="","",VLOOKUP(G2308,ARANCEL!$B$5:$D$121,2,FALSE))</f>
        <v>PROVISORIO</v>
      </c>
      <c r="I2308" s="821" t="s">
        <v>3609</v>
      </c>
      <c r="J2308" s="816">
        <v>2</v>
      </c>
      <c r="K2308" s="822">
        <f>IF(G2308="","",VLOOKUP(G2308,ARANCEL!$B$5:$D$121,3,FALSE)*J2308)</f>
        <v>6500</v>
      </c>
      <c r="L2308" s="1210" t="s">
        <v>3058</v>
      </c>
      <c r="M2308" s="1210">
        <v>4500225620</v>
      </c>
      <c r="N2308" s="1210">
        <v>8905</v>
      </c>
      <c r="O2308" s="342"/>
    </row>
    <row r="2309" spans="1:15" s="1088" customFormat="1" ht="18" customHeight="1" x14ac:dyDescent="0.25">
      <c r="A2309" s="816" t="s">
        <v>305</v>
      </c>
      <c r="B2309" s="823">
        <v>41732</v>
      </c>
      <c r="C2309" s="818" t="s">
        <v>3608</v>
      </c>
      <c r="D2309" s="816" t="s">
        <v>58</v>
      </c>
      <c r="E2309" s="819">
        <v>10185343</v>
      </c>
      <c r="F2309" s="816">
        <v>24962085</v>
      </c>
      <c r="G2309" s="816">
        <v>2704003</v>
      </c>
      <c r="H2309" s="820" t="str">
        <f>IF(G2309="","",VLOOKUP(G2309,ARANCEL!$B$5:$D$121,2,FALSE))</f>
        <v xml:space="preserve">CORONA PERIFERICA CON PERNO MUÑON COLADO </v>
      </c>
      <c r="I2309" s="821" t="s">
        <v>325</v>
      </c>
      <c r="J2309" s="816">
        <v>1</v>
      </c>
      <c r="K2309" s="822">
        <f>IF(G2309="","",VLOOKUP(G2309,ARANCEL!$B$5:$D$121,3,FALSE)*J2309)</f>
        <v>32612</v>
      </c>
      <c r="L2309" s="1210" t="s">
        <v>4612</v>
      </c>
      <c r="M2309" s="1210">
        <v>4500229934</v>
      </c>
      <c r="N2309" s="1210">
        <v>9168</v>
      </c>
      <c r="O2309" s="342"/>
    </row>
    <row r="2310" spans="1:15" s="1088" customFormat="1" ht="18" customHeight="1" x14ac:dyDescent="0.25">
      <c r="A2310" s="816" t="s">
        <v>305</v>
      </c>
      <c r="B2310" s="823">
        <v>41751</v>
      </c>
      <c r="C2310" s="818" t="s">
        <v>3608</v>
      </c>
      <c r="D2310" s="816" t="s">
        <v>58</v>
      </c>
      <c r="E2310" s="819">
        <v>10190061</v>
      </c>
      <c r="F2310" s="816">
        <v>24962085</v>
      </c>
      <c r="G2310" s="816">
        <v>2704003</v>
      </c>
      <c r="H2310" s="820" t="str">
        <f>IF(G2310="","",VLOOKUP(G2310,ARANCEL!$B$5:$D$121,2,FALSE))</f>
        <v xml:space="preserve">CORONA PERIFERICA CON PERNO MUÑON COLADO </v>
      </c>
      <c r="I2310" s="821" t="s">
        <v>3609</v>
      </c>
      <c r="J2310" s="816">
        <v>2</v>
      </c>
      <c r="K2310" s="822">
        <f>IF(G2310="","",VLOOKUP(G2310,ARANCEL!$B$5:$D$121,3,FALSE)*J2310)</f>
        <v>65224</v>
      </c>
      <c r="L2310" s="1210" t="s">
        <v>4612</v>
      </c>
      <c r="M2310" s="1210">
        <v>4500229945</v>
      </c>
      <c r="N2310" s="1210">
        <v>9169</v>
      </c>
      <c r="O2310" s="342"/>
    </row>
    <row r="2311" spans="1:15" s="1091" customFormat="1" ht="18" customHeight="1" x14ac:dyDescent="0.25">
      <c r="A2311" s="816" t="s">
        <v>305</v>
      </c>
      <c r="B2311" s="823">
        <v>41766</v>
      </c>
      <c r="C2311" s="818" t="s">
        <v>4327</v>
      </c>
      <c r="D2311" s="816" t="s">
        <v>54</v>
      </c>
      <c r="E2311" s="819">
        <v>10193650</v>
      </c>
      <c r="F2311" s="816">
        <v>26135636</v>
      </c>
      <c r="G2311" s="816">
        <v>2704005</v>
      </c>
      <c r="H2311" s="820" t="str">
        <f>IF(G2311="","",VLOOKUP(G2311,ARANCEL!$B$5:$D$121,2,FALSE))</f>
        <v>PROVISORIO</v>
      </c>
      <c r="I2311" s="821" t="s">
        <v>322</v>
      </c>
      <c r="J2311" s="816">
        <v>1</v>
      </c>
      <c r="K2311" s="822">
        <f>IF(G2311="","",VLOOKUP(G2311,ARANCEL!$B$5:$D$121,3,FALSE)*J2311)</f>
        <v>3250</v>
      </c>
      <c r="L2311" s="1210" t="s">
        <v>4612</v>
      </c>
      <c r="M2311" s="1210">
        <v>4500229958</v>
      </c>
      <c r="N2311" s="1210">
        <v>9176</v>
      </c>
      <c r="O2311" s="342"/>
    </row>
    <row r="2312" spans="1:15" s="1091" customFormat="1" ht="18" customHeight="1" x14ac:dyDescent="0.25">
      <c r="A2312" s="816" t="s">
        <v>305</v>
      </c>
      <c r="B2312" s="823">
        <v>41766</v>
      </c>
      <c r="C2312" s="818" t="s">
        <v>4327</v>
      </c>
      <c r="D2312" s="816" t="s">
        <v>54</v>
      </c>
      <c r="E2312" s="819">
        <v>10193650</v>
      </c>
      <c r="F2312" s="816">
        <v>26135636</v>
      </c>
      <c r="G2312" s="816">
        <v>2704003</v>
      </c>
      <c r="H2312" s="820" t="str">
        <f>IF(G2312="","",VLOOKUP(G2312,ARANCEL!$B$5:$D$121,2,FALSE))</f>
        <v xml:space="preserve">CORONA PERIFERICA CON PERNO MUÑON COLADO </v>
      </c>
      <c r="I2312" s="821" t="s">
        <v>322</v>
      </c>
      <c r="J2312" s="816">
        <v>1</v>
      </c>
      <c r="K2312" s="822">
        <f>IF(G2312="","",VLOOKUP(G2312,ARANCEL!$B$5:$D$121,3,FALSE)*J2312)</f>
        <v>32612</v>
      </c>
      <c r="L2312" s="1210" t="s">
        <v>4612</v>
      </c>
      <c r="M2312" s="1210">
        <v>4500229958</v>
      </c>
      <c r="N2312" s="1210">
        <v>9176</v>
      </c>
      <c r="O2312" s="342"/>
    </row>
    <row r="2313" spans="1:15" s="1091" customFormat="1" ht="18" customHeight="1" x14ac:dyDescent="0.25">
      <c r="A2313" s="843" t="s">
        <v>305</v>
      </c>
      <c r="B2313" s="823">
        <v>41675</v>
      </c>
      <c r="C2313" s="818" t="s">
        <v>2636</v>
      </c>
      <c r="D2313" s="816" t="s">
        <v>1060</v>
      </c>
      <c r="E2313" s="819">
        <v>10171721</v>
      </c>
      <c r="F2313" s="816">
        <v>24467436</v>
      </c>
      <c r="G2313" s="816">
        <v>2708011</v>
      </c>
      <c r="H2313" s="820" t="str">
        <f>IF(G2313="","",VLOOKUP(G2313,ARANCEL!$B$5:$D$121,2,FALSE))</f>
        <v xml:space="preserve">MODELO DE ESTUDIO </v>
      </c>
      <c r="I2313" s="821"/>
      <c r="J2313" s="816">
        <v>1</v>
      </c>
      <c r="K2313" s="822">
        <f>IF(G2313="","",VLOOKUP(G2313,ARANCEL!$B$5:$D$121,3,FALSE)*J2313)</f>
        <v>1507</v>
      </c>
      <c r="L2313" s="1210" t="s">
        <v>2842</v>
      </c>
      <c r="M2313" s="1210">
        <v>4500216198</v>
      </c>
      <c r="N2313" s="1210">
        <v>8386</v>
      </c>
      <c r="O2313" s="342"/>
    </row>
    <row r="2314" spans="1:15" s="1091" customFormat="1" ht="18" customHeight="1" x14ac:dyDescent="0.25">
      <c r="A2314" s="816" t="s">
        <v>305</v>
      </c>
      <c r="B2314" s="823">
        <v>41781</v>
      </c>
      <c r="C2314" s="818" t="s">
        <v>4622</v>
      </c>
      <c r="D2314" s="816" t="s">
        <v>51</v>
      </c>
      <c r="E2314" s="819">
        <v>10199526</v>
      </c>
      <c r="F2314" s="816">
        <v>26473624</v>
      </c>
      <c r="G2314" s="816">
        <v>2705003</v>
      </c>
      <c r="H2314" s="820" t="str">
        <f>IF(G2314="","",VLOOKUP(G2314,ARANCEL!$B$5:$D$121,2,FALSE))</f>
        <v>INCRUSTACION ESTETICA (ART-GLASS O CERAMICA)</v>
      </c>
      <c r="I2314" s="821" t="s">
        <v>322</v>
      </c>
      <c r="J2314" s="816">
        <v>1</v>
      </c>
      <c r="K2314" s="822">
        <f>IF(G2314="","",VLOOKUP(G2314,ARANCEL!$B$5:$D$121,3,FALSE)*J2314)</f>
        <v>15676</v>
      </c>
      <c r="L2314" s="1210" t="s">
        <v>5292</v>
      </c>
      <c r="M2314" s="1210">
        <v>4500235338</v>
      </c>
      <c r="N2314" s="1210">
        <v>9393</v>
      </c>
      <c r="O2314" s="342"/>
    </row>
    <row r="2315" spans="1:15" s="1091" customFormat="1" ht="18" customHeight="1" x14ac:dyDescent="0.25">
      <c r="A2315" s="816" t="s">
        <v>305</v>
      </c>
      <c r="B2315" s="823">
        <v>41655</v>
      </c>
      <c r="C2315" s="818" t="s">
        <v>843</v>
      </c>
      <c r="D2315" s="816" t="s">
        <v>55</v>
      </c>
      <c r="E2315" s="819">
        <v>10169448</v>
      </c>
      <c r="F2315" s="816">
        <v>24027665</v>
      </c>
      <c r="G2315" s="816">
        <v>2704005</v>
      </c>
      <c r="H2315" s="820" t="str">
        <f>IF(G2315="","",VLOOKUP(G2315,ARANCEL!$B$5:$D$121,2,FALSE))</f>
        <v>PROVISORIO</v>
      </c>
      <c r="I2315" s="821" t="s">
        <v>316</v>
      </c>
      <c r="J2315" s="816">
        <v>1</v>
      </c>
      <c r="K2315" s="822">
        <f>IF(G2315="","",VLOOKUP(G2315,ARANCEL!$B$5:$D$121,3,FALSE)*J2315)</f>
        <v>3250</v>
      </c>
      <c r="L2315" s="1210" t="s">
        <v>2842</v>
      </c>
      <c r="M2315" s="1210">
        <v>4500216187</v>
      </c>
      <c r="N2315" s="1210">
        <v>8382</v>
      </c>
      <c r="O2315" s="342"/>
    </row>
    <row r="2316" spans="1:15" s="1103" customFormat="1" ht="18" customHeight="1" x14ac:dyDescent="0.25">
      <c r="A2316" s="816" t="s">
        <v>305</v>
      </c>
      <c r="B2316" s="823">
        <v>41655</v>
      </c>
      <c r="C2316" s="818" t="s">
        <v>843</v>
      </c>
      <c r="D2316" s="816" t="s">
        <v>55</v>
      </c>
      <c r="E2316" s="819">
        <v>10169448</v>
      </c>
      <c r="F2316" s="816">
        <v>24027665</v>
      </c>
      <c r="G2316" s="816">
        <v>2704003</v>
      </c>
      <c r="H2316" s="820" t="str">
        <f>IF(G2316="","",VLOOKUP(G2316,ARANCEL!$B$5:$D$121,2,FALSE))</f>
        <v xml:space="preserve">CORONA PERIFERICA CON PERNO MUÑON COLADO </v>
      </c>
      <c r="I2316" s="821" t="s">
        <v>316</v>
      </c>
      <c r="J2316" s="816">
        <v>1</v>
      </c>
      <c r="K2316" s="822">
        <f>IF(G2316="","",VLOOKUP(G2316,ARANCEL!$B$5:$D$121,3,FALSE)*J2316)</f>
        <v>32612</v>
      </c>
      <c r="L2316" s="1210" t="s">
        <v>2842</v>
      </c>
      <c r="M2316" s="1210">
        <v>4500216187</v>
      </c>
      <c r="N2316" s="1210">
        <v>8382</v>
      </c>
      <c r="O2316" s="342"/>
    </row>
    <row r="2317" spans="1:15" s="1103" customFormat="1" ht="18" customHeight="1" x14ac:dyDescent="0.25">
      <c r="A2317" s="816" t="s">
        <v>305</v>
      </c>
      <c r="B2317" s="823">
        <v>41677</v>
      </c>
      <c r="C2317" s="818" t="s">
        <v>2726</v>
      </c>
      <c r="D2317" s="816" t="s">
        <v>65</v>
      </c>
      <c r="E2317" s="819">
        <v>10173154</v>
      </c>
      <c r="F2317" s="816">
        <v>24892366</v>
      </c>
      <c r="G2317" s="816">
        <v>2708011</v>
      </c>
      <c r="H2317" s="820" t="str">
        <f>IF(G2317="","",VLOOKUP(G2317,ARANCEL!$B$5:$D$121,2,FALSE))</f>
        <v xml:space="preserve">MODELO DE ESTUDIO </v>
      </c>
      <c r="I2317" s="821" t="s">
        <v>702</v>
      </c>
      <c r="J2317" s="816">
        <v>2</v>
      </c>
      <c r="K2317" s="822">
        <f>IF(G2317="","",VLOOKUP(G2317,ARANCEL!$B$5:$D$121,3,FALSE)*J2317)</f>
        <v>3014</v>
      </c>
      <c r="L2317" s="1210" t="s">
        <v>3438</v>
      </c>
      <c r="M2317" s="1210">
        <v>4500220761</v>
      </c>
      <c r="N2317" s="1210">
        <v>8606</v>
      </c>
      <c r="O2317" s="342"/>
    </row>
    <row r="2318" spans="1:15" s="1092" customFormat="1" ht="18" customHeight="1" x14ac:dyDescent="0.25">
      <c r="A2318" s="816" t="s">
        <v>305</v>
      </c>
      <c r="B2318" s="823">
        <v>41675</v>
      </c>
      <c r="C2318" s="818" t="s">
        <v>2637</v>
      </c>
      <c r="D2318" s="816" t="s">
        <v>1060</v>
      </c>
      <c r="E2318" s="819">
        <v>10171721</v>
      </c>
      <c r="F2318" s="816">
        <v>24467436</v>
      </c>
      <c r="G2318" s="816">
        <v>2707001</v>
      </c>
      <c r="H2318" s="820" t="str">
        <f>IF(G2318="","",VLOOKUP(G2318,ARANCEL!$B$5:$D$121,2,FALSE))</f>
        <v xml:space="preserve">PLANO DE RELAJACION </v>
      </c>
      <c r="I2318" s="821" t="s">
        <v>306</v>
      </c>
      <c r="J2318" s="816">
        <v>1</v>
      </c>
      <c r="K2318" s="822">
        <f>IF(G2318="","",VLOOKUP(G2318,ARANCEL!$B$5:$D$121,3,FALSE)*J2318)</f>
        <v>9221</v>
      </c>
      <c r="L2318" s="1210" t="s">
        <v>2842</v>
      </c>
      <c r="M2318" s="1210">
        <v>4500216198</v>
      </c>
      <c r="N2318" s="1210">
        <v>8386</v>
      </c>
      <c r="O2318" s="342"/>
    </row>
    <row r="2319" spans="1:15" s="1103" customFormat="1" ht="18" customHeight="1" x14ac:dyDescent="0.25">
      <c r="A2319" s="816" t="s">
        <v>305</v>
      </c>
      <c r="B2319" s="823">
        <v>41897</v>
      </c>
      <c r="C2319" s="818" t="s">
        <v>7055</v>
      </c>
      <c r="D2319" s="816" t="s">
        <v>706</v>
      </c>
      <c r="E2319" s="819">
        <v>10256194</v>
      </c>
      <c r="F2319" s="816">
        <v>28143193</v>
      </c>
      <c r="G2319" s="816">
        <v>2707003</v>
      </c>
      <c r="H2319" s="820" t="str">
        <f>IF(G2319="","",VLOOKUP(G2319,ARANCEL!$B$5:$D$121,2,FALSE))</f>
        <v xml:space="preserve">ESTAMPADO </v>
      </c>
      <c r="I2319" s="821" t="s">
        <v>331</v>
      </c>
      <c r="J2319" s="816">
        <v>1</v>
      </c>
      <c r="K2319" s="822">
        <f>IF(G2319="","",VLOOKUP(G2319,ARANCEL!$B$5:$D$121,3,FALSE)*J2319)</f>
        <v>6028</v>
      </c>
      <c r="L2319" s="1210" t="s">
        <v>7548</v>
      </c>
      <c r="M2319" s="1210">
        <v>4500254511</v>
      </c>
      <c r="N2319" s="1210" t="s">
        <v>7555</v>
      </c>
      <c r="O2319" s="342"/>
    </row>
    <row r="2320" spans="1:15" s="1103" customFormat="1" ht="18" customHeight="1" x14ac:dyDescent="0.25">
      <c r="A2320" s="843" t="s">
        <v>305</v>
      </c>
      <c r="B2320" s="823">
        <v>41897</v>
      </c>
      <c r="C2320" s="818" t="s">
        <v>7055</v>
      </c>
      <c r="D2320" s="816" t="s">
        <v>706</v>
      </c>
      <c r="E2320" s="819">
        <v>10256194</v>
      </c>
      <c r="F2320" s="816">
        <v>28143193</v>
      </c>
      <c r="G2320" s="816">
        <v>2708011</v>
      </c>
      <c r="H2320" s="820" t="str">
        <f>IF(G2320="","",VLOOKUP(G2320,ARANCEL!$B$5:$D$121,2,FALSE))</f>
        <v xml:space="preserve">MODELO DE ESTUDIO </v>
      </c>
      <c r="I2320" s="821"/>
      <c r="J2320" s="816">
        <v>1</v>
      </c>
      <c r="K2320" s="822">
        <f>IF(G2320="","",VLOOKUP(G2320,ARANCEL!$B$5:$D$121,3,FALSE)*J2320)</f>
        <v>1507</v>
      </c>
      <c r="L2320" s="1210" t="s">
        <v>7548</v>
      </c>
      <c r="M2320" s="1210">
        <v>4500254511</v>
      </c>
      <c r="N2320" s="1210" t="s">
        <v>7555</v>
      </c>
      <c r="O2320" s="342"/>
    </row>
    <row r="2321" spans="1:15" s="1103" customFormat="1" ht="18" customHeight="1" x14ac:dyDescent="0.25">
      <c r="A2321" s="816" t="s">
        <v>305</v>
      </c>
      <c r="B2321" s="823">
        <v>41928</v>
      </c>
      <c r="C2321" s="818" t="s">
        <v>7055</v>
      </c>
      <c r="D2321" s="816" t="s">
        <v>706</v>
      </c>
      <c r="E2321" s="819">
        <v>10265206</v>
      </c>
      <c r="F2321" s="816">
        <v>28143193</v>
      </c>
      <c r="G2321" s="816">
        <v>2707001</v>
      </c>
      <c r="H2321" s="820" t="str">
        <f>IF(G2321="","",VLOOKUP(G2321,ARANCEL!$B$5:$D$121,2,FALSE))</f>
        <v xml:space="preserve">PLANO DE RELAJACION </v>
      </c>
      <c r="I2321" s="821" t="s">
        <v>306</v>
      </c>
      <c r="J2321" s="816">
        <v>1</v>
      </c>
      <c r="K2321" s="822">
        <f>IF(G2321="","",VLOOKUP(G2321,ARANCEL!$B$5:$D$121,3,FALSE)*J2321)</f>
        <v>9221</v>
      </c>
      <c r="L2321" s="1210" t="s">
        <v>8279</v>
      </c>
      <c r="M2321" s="1210">
        <v>4500259624</v>
      </c>
      <c r="N2321" s="1210" t="s">
        <v>8292</v>
      </c>
      <c r="O2321" s="342"/>
    </row>
    <row r="2322" spans="1:15" s="1103" customFormat="1" ht="18" customHeight="1" x14ac:dyDescent="0.25">
      <c r="A2322" s="816" t="s">
        <v>313</v>
      </c>
      <c r="B2322" s="823">
        <v>41928</v>
      </c>
      <c r="C2322" s="818" t="s">
        <v>7055</v>
      </c>
      <c r="D2322" s="816" t="s">
        <v>706</v>
      </c>
      <c r="E2322" s="819">
        <v>10265206</v>
      </c>
      <c r="F2322" s="816">
        <v>28143193</v>
      </c>
      <c r="G2322" s="816">
        <v>2708011</v>
      </c>
      <c r="H2322" s="820" t="str">
        <f>IF(G2322="","",VLOOKUP(G2322,ARANCEL!$B$5:$D$121,2,FALSE))</f>
        <v xml:space="preserve">MODELO DE ESTUDIO </v>
      </c>
      <c r="I2322" s="821"/>
      <c r="J2322" s="816">
        <v>1</v>
      </c>
      <c r="K2322" s="822">
        <f>IF(G2322="","",VLOOKUP(G2322,ARANCEL!$B$5:$D$121,3,FALSE)*J2322)</f>
        <v>1507</v>
      </c>
      <c r="L2322" s="1210" t="s">
        <v>8279</v>
      </c>
      <c r="M2322" s="1210">
        <v>4500259624</v>
      </c>
      <c r="N2322" s="1210" t="s">
        <v>8292</v>
      </c>
      <c r="O2322" s="342"/>
    </row>
    <row r="2323" spans="1:15" s="1103" customFormat="1" ht="18" customHeight="1" x14ac:dyDescent="0.25">
      <c r="A2323" s="816" t="s">
        <v>305</v>
      </c>
      <c r="B2323" s="823">
        <v>41879</v>
      </c>
      <c r="C2323" s="818" t="s">
        <v>6736</v>
      </c>
      <c r="D2323" s="816" t="s">
        <v>54</v>
      </c>
      <c r="E2323" s="819">
        <v>10249779</v>
      </c>
      <c r="F2323" s="816">
        <v>27576693</v>
      </c>
      <c r="G2323" s="816">
        <v>2704005</v>
      </c>
      <c r="H2323" s="820" t="str">
        <f>IF(G2323="","",VLOOKUP(G2323,ARANCEL!$B$5:$D$121,2,FALSE))</f>
        <v>PROVISORIO</v>
      </c>
      <c r="I2323" s="821" t="s">
        <v>325</v>
      </c>
      <c r="J2323" s="816">
        <v>1</v>
      </c>
      <c r="K2323" s="822">
        <f>IF(G2323="","",VLOOKUP(G2323,ARANCEL!$B$5:$D$121,3,FALSE)*J2323)</f>
        <v>3250</v>
      </c>
      <c r="L2323" s="1210" t="s">
        <v>6905</v>
      </c>
      <c r="M2323" s="1210">
        <v>4500251067</v>
      </c>
      <c r="N2323" s="1210" t="s">
        <v>7145</v>
      </c>
      <c r="O2323" s="342"/>
    </row>
    <row r="2324" spans="1:15" s="1103" customFormat="1" ht="18" customHeight="1" x14ac:dyDescent="0.25">
      <c r="A2324" s="816" t="s">
        <v>305</v>
      </c>
      <c r="B2324" s="823">
        <v>41890</v>
      </c>
      <c r="C2324" s="818" t="s">
        <v>6736</v>
      </c>
      <c r="D2324" s="816" t="s">
        <v>54</v>
      </c>
      <c r="E2324" s="819">
        <v>10253341</v>
      </c>
      <c r="F2324" s="816">
        <v>27576693</v>
      </c>
      <c r="G2324" s="816">
        <v>2704015</v>
      </c>
      <c r="H2324" s="820" t="str">
        <f>IF(G2324="","",VLOOKUP(G2324,ARANCEL!$B$5:$D$121,2,FALSE))</f>
        <v xml:space="preserve">CORONA IN CERAM </v>
      </c>
      <c r="I2324" s="821" t="s">
        <v>325</v>
      </c>
      <c r="J2324" s="816">
        <v>1</v>
      </c>
      <c r="K2324" s="822">
        <f>IF(G2324="","",VLOOKUP(G2324,ARANCEL!$B$5:$D$121,3,FALSE)*J2324)</f>
        <v>42733</v>
      </c>
      <c r="L2324" s="1210" t="s">
        <v>6905</v>
      </c>
      <c r="M2324" s="1210">
        <v>4500251067</v>
      </c>
      <c r="N2324" s="1210" t="s">
        <v>7145</v>
      </c>
      <c r="O2324" s="342"/>
    </row>
    <row r="2325" spans="1:15" s="1103" customFormat="1" ht="18" customHeight="1" x14ac:dyDescent="0.25">
      <c r="A2325" s="816" t="s">
        <v>305</v>
      </c>
      <c r="B2325" s="823">
        <v>41941</v>
      </c>
      <c r="C2325" s="818" t="s">
        <v>6736</v>
      </c>
      <c r="D2325" s="816" t="s">
        <v>3328</v>
      </c>
      <c r="E2325" s="819">
        <v>10274442</v>
      </c>
      <c r="F2325" s="816">
        <v>27576083</v>
      </c>
      <c r="G2325" s="816">
        <v>2708011</v>
      </c>
      <c r="H2325" s="820" t="str">
        <f>IF(G2325="","",VLOOKUP(G2325,ARANCEL!$B$5:$D$121,2,FALSE))</f>
        <v xml:space="preserve">MODELO DE ESTUDIO </v>
      </c>
      <c r="I2325" s="821" t="s">
        <v>347</v>
      </c>
      <c r="J2325" s="816">
        <v>2</v>
      </c>
      <c r="K2325" s="822">
        <f>IF(G2325="","",VLOOKUP(G2325,ARANCEL!$B$5:$D$121,3,FALSE)*J2325)</f>
        <v>3014</v>
      </c>
      <c r="L2325" s="1210" t="s">
        <v>8279</v>
      </c>
      <c r="M2325" s="1210">
        <v>4500260619</v>
      </c>
      <c r="N2325" s="1210" t="s">
        <v>8294</v>
      </c>
      <c r="O2325" s="342"/>
    </row>
    <row r="2326" spans="1:15" s="1103" customFormat="1" ht="18" customHeight="1" x14ac:dyDescent="0.25">
      <c r="A2326" s="816" t="s">
        <v>305</v>
      </c>
      <c r="B2326" s="817">
        <v>42024</v>
      </c>
      <c r="C2326" s="818" t="s">
        <v>9570</v>
      </c>
      <c r="D2326" s="816" t="s">
        <v>56</v>
      </c>
      <c r="E2326" s="819">
        <v>10310142</v>
      </c>
      <c r="F2326" s="816">
        <v>30272905</v>
      </c>
      <c r="G2326" s="816">
        <v>2705003</v>
      </c>
      <c r="H2326" s="820" t="str">
        <f>IF(G2326="","",VLOOKUP(G2326,ARANCEL!$B$5:$D$121,2,FALSE))</f>
        <v>INCRUSTACION ESTETICA (ART-GLASS O CERAMICA)</v>
      </c>
      <c r="I2326" s="821" t="s">
        <v>315</v>
      </c>
      <c r="J2326" s="816">
        <v>1</v>
      </c>
      <c r="K2326" s="822">
        <f>IF(G2326="","",VLOOKUP(G2326,ARANCEL!$B$5:$D$121,3,FALSE)*J2326)</f>
        <v>15676</v>
      </c>
      <c r="L2326" s="1249" t="str">
        <f>IF(E2326="","","IMPAGO")</f>
        <v>IMPAGO</v>
      </c>
      <c r="M2326" s="1249" t="str">
        <f>IF(L2326="IMPAGO","SIN O.C.","")</f>
        <v>SIN O.C.</v>
      </c>
      <c r="N2326" s="1249" t="str">
        <f>IF(L2326="IMPAGO","SIN FACT.","")</f>
        <v>SIN FACT.</v>
      </c>
      <c r="O2326" s="342"/>
    </row>
    <row r="2327" spans="1:15" s="1110" customFormat="1" ht="18" customHeight="1" x14ac:dyDescent="0.25">
      <c r="A2327" s="816" t="s">
        <v>305</v>
      </c>
      <c r="B2327" s="823">
        <v>41852</v>
      </c>
      <c r="C2327" s="818" t="s">
        <v>6151</v>
      </c>
      <c r="D2327" s="816" t="s">
        <v>52</v>
      </c>
      <c r="E2327" s="819">
        <v>10235017</v>
      </c>
      <c r="F2327" s="816">
        <v>27744883</v>
      </c>
      <c r="G2327" s="816">
        <v>2705003</v>
      </c>
      <c r="H2327" s="820" t="str">
        <f>IF(G2327="","",VLOOKUP(G2327,ARANCEL!$B$5:$D$121,2,FALSE))</f>
        <v>INCRUSTACION ESTETICA (ART-GLASS O CERAMICA)</v>
      </c>
      <c r="I2327" s="821" t="s">
        <v>318</v>
      </c>
      <c r="J2327" s="816">
        <v>1</v>
      </c>
      <c r="K2327" s="822">
        <f>IF(G2327="","",VLOOKUP(G2327,ARANCEL!$B$5:$D$121,3,FALSE)*J2327)</f>
        <v>15676</v>
      </c>
      <c r="L2327" s="1210" t="s">
        <v>6017</v>
      </c>
      <c r="M2327" s="1210">
        <v>4500245416</v>
      </c>
      <c r="N2327" s="1210">
        <v>9805</v>
      </c>
      <c r="O2327" s="342"/>
    </row>
    <row r="2328" spans="1:15" s="1110" customFormat="1" ht="18" customHeight="1" x14ac:dyDescent="0.25">
      <c r="A2328" s="816" t="s">
        <v>305</v>
      </c>
      <c r="B2328" s="817">
        <v>42026</v>
      </c>
      <c r="C2328" s="818" t="s">
        <v>9628</v>
      </c>
      <c r="D2328" s="816" t="s">
        <v>3347</v>
      </c>
      <c r="E2328" s="819">
        <v>10312035</v>
      </c>
      <c r="F2328" s="816">
        <v>30597922</v>
      </c>
      <c r="G2328" s="816">
        <v>2705003</v>
      </c>
      <c r="H2328" s="820" t="str">
        <f>IF(G2328="","",VLOOKUP(G2328,ARANCEL!$B$5:$D$121,2,FALSE))</f>
        <v>INCRUSTACION ESTETICA (ART-GLASS O CERAMICA)</v>
      </c>
      <c r="I2328" s="821" t="s">
        <v>322</v>
      </c>
      <c r="J2328" s="816">
        <v>1</v>
      </c>
      <c r="K2328" s="822">
        <f>IF(G2328="","",VLOOKUP(G2328,ARANCEL!$B$5:$D$121,3,FALSE)*J2328)</f>
        <v>15676</v>
      </c>
      <c r="L2328" s="1249" t="str">
        <f>IF(E2328="","","IMPAGO")</f>
        <v>IMPAGO</v>
      </c>
      <c r="M2328" s="1249" t="str">
        <f>IF(L2328="IMPAGO","SIN O.C.","")</f>
        <v>SIN O.C.</v>
      </c>
      <c r="N2328" s="1249" t="str">
        <f>IF(L2328="IMPAGO","SIN FACT.","")</f>
        <v>SIN FACT.</v>
      </c>
      <c r="O2328" s="342"/>
    </row>
    <row r="2329" spans="1:15" s="1110" customFormat="1" ht="18" customHeight="1" x14ac:dyDescent="0.25">
      <c r="A2329" s="816" t="s">
        <v>305</v>
      </c>
      <c r="B2329" s="823">
        <v>41886</v>
      </c>
      <c r="C2329" s="818" t="s">
        <v>7020</v>
      </c>
      <c r="D2329" s="816" t="s">
        <v>58</v>
      </c>
      <c r="E2329" s="819">
        <v>10252572</v>
      </c>
      <c r="F2329" s="816">
        <v>27421771</v>
      </c>
      <c r="G2329" s="816">
        <v>2705003</v>
      </c>
      <c r="H2329" s="820" t="str">
        <f>IF(G2329="","",VLOOKUP(G2329,ARANCEL!$B$5:$D$121,2,FALSE))</f>
        <v>INCRUSTACION ESTETICA (ART-GLASS O CERAMICA)</v>
      </c>
      <c r="I2329" s="821" t="s">
        <v>322</v>
      </c>
      <c r="J2329" s="816">
        <v>1</v>
      </c>
      <c r="K2329" s="822">
        <f>IF(G2329="","",VLOOKUP(G2329,ARANCEL!$B$5:$D$121,3,FALSE)*J2329)</f>
        <v>15676</v>
      </c>
      <c r="L2329" s="1210" t="s">
        <v>6905</v>
      </c>
      <c r="M2329" s="1210">
        <v>4500251067</v>
      </c>
      <c r="N2329" s="1210" t="s">
        <v>7145</v>
      </c>
      <c r="O2329" s="342"/>
    </row>
    <row r="2330" spans="1:15" s="1029" customFormat="1" ht="18" customHeight="1" x14ac:dyDescent="0.25">
      <c r="A2330" s="816" t="s">
        <v>305</v>
      </c>
      <c r="B2330" s="823">
        <v>41894</v>
      </c>
      <c r="C2330" s="818" t="s">
        <v>7020</v>
      </c>
      <c r="D2330" s="816" t="s">
        <v>58</v>
      </c>
      <c r="E2330" s="819">
        <v>10256534</v>
      </c>
      <c r="F2330" s="816">
        <v>27306131</v>
      </c>
      <c r="G2330" s="816">
        <v>2705003</v>
      </c>
      <c r="H2330" s="820" t="str">
        <f>IF(G2330="","",VLOOKUP(G2330,ARANCEL!$B$5:$D$121,2,FALSE))</f>
        <v>INCRUSTACION ESTETICA (ART-GLASS O CERAMICA)</v>
      </c>
      <c r="I2330" s="821" t="s">
        <v>326</v>
      </c>
      <c r="J2330" s="816">
        <v>1</v>
      </c>
      <c r="K2330" s="822">
        <f>IF(G2330="","",VLOOKUP(G2330,ARANCEL!$B$5:$D$121,3,FALSE)*J2330)</f>
        <v>15676</v>
      </c>
      <c r="L2330" s="1210" t="s">
        <v>7548</v>
      </c>
      <c r="M2330" s="1210">
        <v>4500254511</v>
      </c>
      <c r="N2330" s="1210" t="s">
        <v>7555</v>
      </c>
      <c r="O2330" s="342"/>
    </row>
    <row r="2331" spans="1:15" s="1026" customFormat="1" ht="18" customHeight="1" x14ac:dyDescent="0.25">
      <c r="A2331" s="816" t="s">
        <v>305</v>
      </c>
      <c r="B2331" s="823">
        <v>41925</v>
      </c>
      <c r="C2331" s="818" t="s">
        <v>7578</v>
      </c>
      <c r="D2331" s="816" t="s">
        <v>58</v>
      </c>
      <c r="E2331" s="819">
        <v>10262983</v>
      </c>
      <c r="F2331" s="816">
        <v>28750721</v>
      </c>
      <c r="G2331" s="816">
        <v>2705003</v>
      </c>
      <c r="H2331" s="820" t="str">
        <f>IF(G2331="","",VLOOKUP(G2331,ARANCEL!$B$5:$D$121,2,FALSE))</f>
        <v>INCRUSTACION ESTETICA (ART-GLASS O CERAMICA)</v>
      </c>
      <c r="I2331" s="821" t="s">
        <v>322</v>
      </c>
      <c r="J2331" s="816">
        <v>1</v>
      </c>
      <c r="K2331" s="822">
        <f>IF(G2331="","",VLOOKUP(G2331,ARANCEL!$B$5:$D$121,3,FALSE)*J2331)</f>
        <v>15676</v>
      </c>
      <c r="L2331" s="1210" t="s">
        <v>8279</v>
      </c>
      <c r="M2331" s="1210">
        <v>4500257377</v>
      </c>
      <c r="N2331" s="1210" t="s">
        <v>8280</v>
      </c>
      <c r="O2331" s="342"/>
    </row>
    <row r="2332" spans="1:15" s="1023" customFormat="1" ht="18" customHeight="1" x14ac:dyDescent="0.25">
      <c r="A2332" s="816" t="s">
        <v>305</v>
      </c>
      <c r="B2332" s="823">
        <v>41883</v>
      </c>
      <c r="C2332" s="818" t="s">
        <v>977</v>
      </c>
      <c r="D2332" s="816" t="s">
        <v>57</v>
      </c>
      <c r="E2332" s="819">
        <v>10250755</v>
      </c>
      <c r="F2332" s="816">
        <v>27751831</v>
      </c>
      <c r="G2332" s="816">
        <v>2704005</v>
      </c>
      <c r="H2332" s="820" t="str">
        <f>IF(G2332="","",VLOOKUP(G2332,ARANCEL!$B$5:$D$121,2,FALSE))</f>
        <v>PROVISORIO</v>
      </c>
      <c r="I2332" s="821" t="s">
        <v>318</v>
      </c>
      <c r="J2332" s="816">
        <v>1</v>
      </c>
      <c r="K2332" s="822">
        <f>IF(G2332="","",VLOOKUP(G2332,ARANCEL!$B$5:$D$121,3,FALSE)*J2332)</f>
        <v>3250</v>
      </c>
      <c r="L2332" s="1210" t="s">
        <v>6905</v>
      </c>
      <c r="M2332" s="1210">
        <v>4500251067</v>
      </c>
      <c r="N2332" s="1210" t="s">
        <v>7145</v>
      </c>
      <c r="O2332" s="342"/>
    </row>
    <row r="2333" spans="1:15" s="955" customFormat="1" ht="18" customHeight="1" x14ac:dyDescent="0.25">
      <c r="A2333" s="816" t="s">
        <v>305</v>
      </c>
      <c r="B2333" s="823">
        <v>41926</v>
      </c>
      <c r="C2333" s="818" t="s">
        <v>977</v>
      </c>
      <c r="D2333" s="816" t="s">
        <v>57</v>
      </c>
      <c r="E2333" s="819">
        <v>10265416</v>
      </c>
      <c r="F2333" s="816">
        <v>27751831</v>
      </c>
      <c r="G2333" s="816">
        <v>2704006</v>
      </c>
      <c r="H2333" s="820" t="str">
        <f>IF(G2333="","",VLOOKUP(G2333,ARANCEL!$B$5:$D$121,2,FALSE))</f>
        <v xml:space="preserve">CERAMICA ALUMINOSA ANTERIOR O POSTERIOR </v>
      </c>
      <c r="I2333" s="821"/>
      <c r="J2333" s="816">
        <v>1</v>
      </c>
      <c r="K2333" s="822">
        <f>IF(G2333="","",VLOOKUP(G2333,ARANCEL!$B$5:$D$121,3,FALSE)*J2333)</f>
        <v>31487</v>
      </c>
      <c r="L2333" s="1210" t="s">
        <v>8279</v>
      </c>
      <c r="M2333" s="1210">
        <v>4500257377</v>
      </c>
      <c r="N2333" s="1210" t="s">
        <v>8280</v>
      </c>
      <c r="O2333" s="342"/>
    </row>
    <row r="2334" spans="1:15" s="1013" customFormat="1" ht="18" customHeight="1" x14ac:dyDescent="0.25">
      <c r="A2334" s="255" t="s">
        <v>305</v>
      </c>
      <c r="B2334" s="254">
        <v>41869</v>
      </c>
      <c r="C2334" s="257" t="s">
        <v>6479</v>
      </c>
      <c r="D2334" s="255" t="s">
        <v>63</v>
      </c>
      <c r="E2334" s="258">
        <v>10243359</v>
      </c>
      <c r="F2334" s="255">
        <v>27123892</v>
      </c>
      <c r="G2334" s="255">
        <v>2708011</v>
      </c>
      <c r="H2334" s="120" t="str">
        <f>IF(G2334="","",VLOOKUP(G2334,ARANCEL!$B$5:$D$121,2,FALSE))</f>
        <v xml:space="preserve">MODELO DE ESTUDIO </v>
      </c>
      <c r="I2334" s="121" t="s">
        <v>347</v>
      </c>
      <c r="J2334" s="119">
        <v>2</v>
      </c>
      <c r="K2334" s="122">
        <f>IF(G2334="","",VLOOKUP(G2334,ARANCEL!$B$5:$D$121,3,FALSE)*J2334)</f>
        <v>3014</v>
      </c>
      <c r="L2334" s="1229" t="s">
        <v>6905</v>
      </c>
      <c r="M2334" s="1229">
        <v>4500249664</v>
      </c>
      <c r="N2334" s="1229" t="s">
        <v>7114</v>
      </c>
      <c r="O2334" s="1012"/>
    </row>
    <row r="2335" spans="1:15" s="1029" customFormat="1" ht="18" customHeight="1" x14ac:dyDescent="0.25">
      <c r="A2335" s="119" t="s">
        <v>606</v>
      </c>
      <c r="B2335" s="164">
        <v>42018</v>
      </c>
      <c r="C2335" s="118" t="s">
        <v>9356</v>
      </c>
      <c r="D2335" s="119" t="s">
        <v>804</v>
      </c>
      <c r="E2335" s="162">
        <v>10307135</v>
      </c>
      <c r="F2335" s="119">
        <v>29448041</v>
      </c>
      <c r="G2335" s="816">
        <v>2704003</v>
      </c>
      <c r="H2335" s="820" t="str">
        <f>IF(G2335="","",VLOOKUP(G2335,ARANCEL!$B$5:$D$121,2,FALSE))</f>
        <v xml:space="preserve">CORONA PERIFERICA CON PERNO MUÑON COLADO </v>
      </c>
      <c r="I2335" s="821" t="s">
        <v>312</v>
      </c>
      <c r="J2335" s="816">
        <v>1</v>
      </c>
      <c r="K2335" s="822">
        <f>IF(G2335="","",VLOOKUP(G2335,ARANCEL!$B$5:$D$121,3,FALSE)*J2335)</f>
        <v>32612</v>
      </c>
      <c r="L2335" s="1249" t="str">
        <f>IF(E2335="","","IMPAGO")</f>
        <v>IMPAGO</v>
      </c>
      <c r="M2335" s="1249" t="str">
        <f>IF(L2335="IMPAGO","SIN O.C.","")</f>
        <v>SIN O.C.</v>
      </c>
      <c r="N2335" s="1249" t="str">
        <f>IF(L2335="IMPAGO","SIN FACT.","")</f>
        <v>SIN FACT.</v>
      </c>
      <c r="O2335" s="342"/>
    </row>
    <row r="2336" spans="1:15" s="1023" customFormat="1" ht="19.5" customHeight="1" x14ac:dyDescent="0.25">
      <c r="A2336" s="119" t="s">
        <v>305</v>
      </c>
      <c r="B2336" s="159">
        <v>41988</v>
      </c>
      <c r="C2336" s="118" t="s">
        <v>8910</v>
      </c>
      <c r="D2336" s="119" t="s">
        <v>804</v>
      </c>
      <c r="E2336" s="162">
        <v>10296161</v>
      </c>
      <c r="F2336" s="119">
        <v>29451761</v>
      </c>
      <c r="G2336" s="119">
        <v>2705003</v>
      </c>
      <c r="H2336" s="120" t="str">
        <f>IF(G2336="","",VLOOKUP(G2336,ARANCEL!$B$5:$D$121,2,FALSE))</f>
        <v>INCRUSTACION ESTETICA (ART-GLASS O CERAMICA)</v>
      </c>
      <c r="I2336" s="121" t="s">
        <v>322</v>
      </c>
      <c r="J2336" s="119">
        <v>1</v>
      </c>
      <c r="K2336" s="822">
        <f>IF(G2336="","",VLOOKUP(G2336,ARANCEL!$B$5:$D$121,3,FALSE)*J2336)</f>
        <v>15676</v>
      </c>
      <c r="L2336" s="1350" t="s">
        <v>9431</v>
      </c>
      <c r="M2336" s="1350">
        <v>4500269103</v>
      </c>
      <c r="N2336" s="1350" t="s">
        <v>9457</v>
      </c>
      <c r="O2336" s="342"/>
    </row>
    <row r="2337" spans="1:15" s="1080" customFormat="1" ht="17.25" customHeight="1" x14ac:dyDescent="0.25">
      <c r="A2337" s="816" t="s">
        <v>305</v>
      </c>
      <c r="B2337" s="823">
        <v>41991</v>
      </c>
      <c r="C2337" s="818" t="s">
        <v>8909</v>
      </c>
      <c r="D2337" s="816" t="s">
        <v>804</v>
      </c>
      <c r="E2337" s="819">
        <v>10295815</v>
      </c>
      <c r="F2337" s="816">
        <v>29448041</v>
      </c>
      <c r="G2337" s="816">
        <v>2704005</v>
      </c>
      <c r="H2337" s="120" t="str">
        <f>IF(G2337="","",VLOOKUP(G2337,ARANCEL!$B$5:$D$121,2,FALSE))</f>
        <v>PROVISORIO</v>
      </c>
      <c r="I2337" s="121" t="s">
        <v>312</v>
      </c>
      <c r="J2337" s="119">
        <v>1</v>
      </c>
      <c r="K2337" s="822">
        <f>IF(G2337="","",VLOOKUP(G2337,ARANCEL!$B$5:$D$121,3,FALSE)*J2337)</f>
        <v>3250</v>
      </c>
      <c r="L2337" s="1350" t="s">
        <v>9431</v>
      </c>
      <c r="M2337" s="1350">
        <v>4500269103</v>
      </c>
      <c r="N2337" s="1350" t="s">
        <v>9457</v>
      </c>
      <c r="O2337" s="342"/>
    </row>
    <row r="2338" spans="1:15" s="1080" customFormat="1" ht="18" customHeight="1" x14ac:dyDescent="0.25">
      <c r="A2338" s="816" t="s">
        <v>305</v>
      </c>
      <c r="B2338" s="823">
        <v>41922</v>
      </c>
      <c r="C2338" s="818" t="s">
        <v>7520</v>
      </c>
      <c r="D2338" s="816" t="s">
        <v>54</v>
      </c>
      <c r="E2338" s="819">
        <v>10262252</v>
      </c>
      <c r="F2338" s="816">
        <v>26785405</v>
      </c>
      <c r="G2338" s="816">
        <v>2702048</v>
      </c>
      <c r="H2338" s="820" t="str">
        <f>IF(G2338="","",VLOOKUP(G2338,ARANCEL!$B$5:$D$121,2,FALSE))</f>
        <v xml:space="preserve">SERVICIO LAB. IMPLANTE CORONA CEMENTADA/ATORNILLADA </v>
      </c>
      <c r="I2338" s="821" t="s">
        <v>1997</v>
      </c>
      <c r="J2338" s="816">
        <v>3</v>
      </c>
      <c r="K2338" s="822">
        <f>IF(G2338="","",VLOOKUP(G2338,ARANCEL!$B$5:$D$121,3,FALSE)*J2338)</f>
        <v>131571</v>
      </c>
      <c r="L2338" s="1210" t="s">
        <v>8279</v>
      </c>
      <c r="M2338" s="1210">
        <v>4500257377</v>
      </c>
      <c r="N2338" s="1210" t="s">
        <v>8280</v>
      </c>
      <c r="O2338" s="342"/>
    </row>
    <row r="2339" spans="1:15" s="1080" customFormat="1" ht="18" customHeight="1" x14ac:dyDescent="0.25">
      <c r="A2339" s="816" t="s">
        <v>305</v>
      </c>
      <c r="B2339" s="823">
        <v>41732</v>
      </c>
      <c r="C2339" s="818" t="s">
        <v>3724</v>
      </c>
      <c r="D2339" s="816" t="s">
        <v>49</v>
      </c>
      <c r="E2339" s="819">
        <v>10185796</v>
      </c>
      <c r="F2339" s="816">
        <v>25525976</v>
      </c>
      <c r="G2339" s="816">
        <v>2705003</v>
      </c>
      <c r="H2339" s="820" t="str">
        <f>IF(G2339="","",VLOOKUP(G2339,ARANCEL!$B$5:$D$121,2,FALSE))</f>
        <v>INCRUSTACION ESTETICA (ART-GLASS O CERAMICA)</v>
      </c>
      <c r="I2339" s="821" t="s">
        <v>326</v>
      </c>
      <c r="J2339" s="816">
        <v>1</v>
      </c>
      <c r="K2339" s="822">
        <f>IF(G2339="","",VLOOKUP(G2339,ARANCEL!$B$5:$D$121,3,FALSE)*J2339)</f>
        <v>15676</v>
      </c>
      <c r="L2339" s="1210" t="s">
        <v>4612</v>
      </c>
      <c r="M2339" s="1210">
        <v>4500229946</v>
      </c>
      <c r="N2339" s="1210">
        <v>9170</v>
      </c>
      <c r="O2339" s="342"/>
    </row>
    <row r="2340" spans="1:15" s="1087" customFormat="1" ht="18" customHeight="1" x14ac:dyDescent="0.25">
      <c r="A2340" s="816" t="s">
        <v>305</v>
      </c>
      <c r="B2340" s="823">
        <v>41781</v>
      </c>
      <c r="C2340" s="818" t="s">
        <v>4631</v>
      </c>
      <c r="D2340" s="816" t="s">
        <v>58</v>
      </c>
      <c r="E2340" s="819">
        <v>10198862</v>
      </c>
      <c r="F2340" s="816">
        <v>26182362</v>
      </c>
      <c r="G2340" s="816">
        <v>2705003</v>
      </c>
      <c r="H2340" s="820" t="str">
        <f>IF(G2340="","",VLOOKUP(G2340,ARANCEL!$B$5:$D$121,2,FALSE))</f>
        <v>INCRUSTACION ESTETICA (ART-GLASS O CERAMICA)</v>
      </c>
      <c r="I2340" s="821" t="s">
        <v>322</v>
      </c>
      <c r="J2340" s="816">
        <v>1</v>
      </c>
      <c r="K2340" s="822">
        <f>IF(G2340="","",VLOOKUP(G2340,ARANCEL!$B$5:$D$121,3,FALSE)*J2340)</f>
        <v>15676</v>
      </c>
      <c r="L2340" s="1210" t="s">
        <v>5292</v>
      </c>
      <c r="M2340" s="1210">
        <v>4500235338</v>
      </c>
      <c r="N2340" s="1210">
        <v>9393</v>
      </c>
      <c r="O2340" s="342"/>
    </row>
    <row r="2341" spans="1:15" s="1111" customFormat="1" ht="18" customHeight="1" x14ac:dyDescent="0.25">
      <c r="A2341" s="816" t="s">
        <v>305</v>
      </c>
      <c r="B2341" s="823">
        <v>41801</v>
      </c>
      <c r="C2341" s="818" t="s">
        <v>5040</v>
      </c>
      <c r="D2341" s="816" t="s">
        <v>54</v>
      </c>
      <c r="E2341" s="819">
        <v>10208917</v>
      </c>
      <c r="F2341" s="816">
        <v>26785405</v>
      </c>
      <c r="G2341" s="816">
        <v>2704005</v>
      </c>
      <c r="H2341" s="820" t="str">
        <f>IF(G2341="","",VLOOKUP(G2341,ARANCEL!$B$5:$D$121,2,FALSE))</f>
        <v>PROVISORIO</v>
      </c>
      <c r="I2341" s="821" t="s">
        <v>633</v>
      </c>
      <c r="J2341" s="816">
        <v>1</v>
      </c>
      <c r="K2341" s="822">
        <f>IF(G2341="","",VLOOKUP(G2341,ARANCEL!$B$5:$D$121,3,FALSE)*J2341)</f>
        <v>3250</v>
      </c>
      <c r="L2341" s="1210" t="s">
        <v>5742</v>
      </c>
      <c r="M2341" s="1210">
        <v>4500239302</v>
      </c>
      <c r="N2341" s="1210" t="s">
        <v>5748</v>
      </c>
      <c r="O2341" s="342"/>
    </row>
    <row r="2342" spans="1:15" s="1092" customFormat="1" ht="18" customHeight="1" x14ac:dyDescent="0.25">
      <c r="A2342" s="816" t="s">
        <v>305</v>
      </c>
      <c r="B2342" s="823">
        <v>41870</v>
      </c>
      <c r="C2342" s="818" t="s">
        <v>5040</v>
      </c>
      <c r="D2342" s="816" t="s">
        <v>53</v>
      </c>
      <c r="E2342" s="819">
        <v>10243357</v>
      </c>
      <c r="F2342" s="816">
        <v>27892805</v>
      </c>
      <c r="G2342" s="816">
        <v>2705003</v>
      </c>
      <c r="H2342" s="820" t="str">
        <f>IF(G2342="","",VLOOKUP(G2342,ARANCEL!$B$5:$D$121,2,FALSE))</f>
        <v>INCRUSTACION ESTETICA (ART-GLASS O CERAMICA)</v>
      </c>
      <c r="I2342" s="821" t="s">
        <v>326</v>
      </c>
      <c r="J2342" s="816">
        <v>1</v>
      </c>
      <c r="K2342" s="822">
        <f>IF(G2342="","",VLOOKUP(G2342,ARANCEL!$B$5:$D$121,3,FALSE)*J2342)</f>
        <v>15676</v>
      </c>
      <c r="L2342" s="1210" t="s">
        <v>6905</v>
      </c>
      <c r="M2342" s="1210">
        <v>4500249664</v>
      </c>
      <c r="N2342" s="1210" t="s">
        <v>7114</v>
      </c>
      <c r="O2342" s="342"/>
    </row>
    <row r="2343" spans="1:15" s="1111" customFormat="1" ht="18" customHeight="1" x14ac:dyDescent="0.25">
      <c r="A2343" s="816" t="s">
        <v>305</v>
      </c>
      <c r="B2343" s="817">
        <v>41990</v>
      </c>
      <c r="C2343" s="818" t="s">
        <v>5040</v>
      </c>
      <c r="D2343" s="816" t="s">
        <v>53</v>
      </c>
      <c r="E2343" s="819">
        <v>10296825</v>
      </c>
      <c r="F2343" s="816">
        <v>30140351</v>
      </c>
      <c r="G2343" s="816">
        <v>2704005</v>
      </c>
      <c r="H2343" s="820" t="str">
        <f>IF(G2343="","",VLOOKUP(G2343,ARANCEL!$B$5:$D$121,2,FALSE))</f>
        <v>PROVISORIO</v>
      </c>
      <c r="I2343" s="821" t="s">
        <v>836</v>
      </c>
      <c r="J2343" s="816">
        <v>1</v>
      </c>
      <c r="K2343" s="822">
        <f>IF(G2343="","",VLOOKUP(G2343,ARANCEL!$B$5:$D$121,3,FALSE)*J2343)</f>
        <v>3250</v>
      </c>
      <c r="L2343" s="1350" t="s">
        <v>9431</v>
      </c>
      <c r="M2343" s="1350">
        <v>4500269103</v>
      </c>
      <c r="N2343" s="1350" t="s">
        <v>9457</v>
      </c>
      <c r="O2343" s="342"/>
    </row>
    <row r="2344" spans="1:15" s="1111" customFormat="1" ht="18" customHeight="1" x14ac:dyDescent="0.25">
      <c r="A2344" s="816" t="s">
        <v>305</v>
      </c>
      <c r="B2344" s="817">
        <v>41999</v>
      </c>
      <c r="C2344" s="818" t="s">
        <v>5040</v>
      </c>
      <c r="D2344" s="816" t="s">
        <v>53</v>
      </c>
      <c r="E2344" s="819">
        <v>10299967</v>
      </c>
      <c r="F2344" s="816">
        <v>30140351</v>
      </c>
      <c r="G2344" s="816">
        <v>2704002</v>
      </c>
      <c r="H2344" s="820" t="str">
        <f>IF(G2344="","",VLOOKUP(G2344,ARANCEL!$B$5:$D$121,2,FALSE))</f>
        <v xml:space="preserve">CORONA PERIFERICA </v>
      </c>
      <c r="I2344" s="821" t="s">
        <v>836</v>
      </c>
      <c r="J2344" s="816">
        <v>1</v>
      </c>
      <c r="K2344" s="822">
        <f>IF(G2344="","",VLOOKUP(G2344,ARANCEL!$B$5:$D$121,3,FALSE)*J2344)</f>
        <v>25865</v>
      </c>
      <c r="L2344" s="1350" t="s">
        <v>9431</v>
      </c>
      <c r="M2344" s="1350">
        <v>4500269103</v>
      </c>
      <c r="N2344" s="1350" t="s">
        <v>9457</v>
      </c>
      <c r="O2344" s="342"/>
    </row>
    <row r="2345" spans="1:15" s="1111" customFormat="1" ht="18" customHeight="1" x14ac:dyDescent="0.25">
      <c r="A2345" s="816" t="s">
        <v>305</v>
      </c>
      <c r="B2345" s="823">
        <v>41858</v>
      </c>
      <c r="C2345" s="818" t="s">
        <v>6606</v>
      </c>
      <c r="D2345" s="816" t="s">
        <v>720</v>
      </c>
      <c r="E2345" s="819">
        <v>10237457</v>
      </c>
      <c r="F2345" s="816">
        <v>27866971</v>
      </c>
      <c r="G2345" s="816">
        <v>2704005</v>
      </c>
      <c r="H2345" s="820" t="str">
        <f>IF(G2345="","",VLOOKUP(G2345,ARANCEL!$B$5:$D$121,2,FALSE))</f>
        <v>PROVISORIO</v>
      </c>
      <c r="I2345" s="821" t="s">
        <v>315</v>
      </c>
      <c r="J2345" s="816">
        <v>1</v>
      </c>
      <c r="K2345" s="822">
        <f>IF(G2345="","",VLOOKUP(G2345,ARANCEL!$B$5:$D$121,3,FALSE)*J2345)</f>
        <v>3250</v>
      </c>
      <c r="L2345" s="1210" t="s">
        <v>6905</v>
      </c>
      <c r="M2345" s="1210">
        <v>4500249664</v>
      </c>
      <c r="N2345" s="1210" t="s">
        <v>7114</v>
      </c>
      <c r="O2345" s="342"/>
    </row>
    <row r="2346" spans="1:15" s="1112" customFormat="1" x14ac:dyDescent="0.25">
      <c r="A2346" s="816" t="s">
        <v>305</v>
      </c>
      <c r="B2346" s="817">
        <v>41876</v>
      </c>
      <c r="C2346" s="818" t="s">
        <v>6606</v>
      </c>
      <c r="D2346" s="816" t="s">
        <v>720</v>
      </c>
      <c r="E2346" s="819">
        <v>10247026</v>
      </c>
      <c r="F2346" s="816">
        <v>27866971</v>
      </c>
      <c r="G2346" s="816">
        <v>2704003</v>
      </c>
      <c r="H2346" s="820" t="str">
        <f>IF(G2346="","",VLOOKUP(G2346,ARANCEL!$B$5:$D$121,2,FALSE))</f>
        <v xml:space="preserve">CORONA PERIFERICA CON PERNO MUÑON COLADO </v>
      </c>
      <c r="I2346" s="821" t="s">
        <v>315</v>
      </c>
      <c r="J2346" s="816">
        <v>1</v>
      </c>
      <c r="K2346" s="822">
        <f>IF(G2346="","",VLOOKUP(G2346,ARANCEL!$B$5:$D$121,3,FALSE)*J2346)</f>
        <v>32612</v>
      </c>
      <c r="L2346" s="1210" t="s">
        <v>6905</v>
      </c>
      <c r="M2346" s="1210">
        <v>4500249664</v>
      </c>
      <c r="N2346" s="1210" t="s">
        <v>7114</v>
      </c>
    </row>
    <row r="2347" spans="1:15" s="1103" customFormat="1" x14ac:dyDescent="0.25">
      <c r="A2347" s="816" t="s">
        <v>305</v>
      </c>
      <c r="B2347" s="817">
        <v>42016</v>
      </c>
      <c r="C2347" s="818" t="s">
        <v>6606</v>
      </c>
      <c r="D2347" s="816" t="s">
        <v>720</v>
      </c>
      <c r="E2347" s="819">
        <v>10306943</v>
      </c>
      <c r="F2347" s="816">
        <v>27866971</v>
      </c>
      <c r="G2347" s="816">
        <v>2704005</v>
      </c>
      <c r="H2347" s="820" t="str">
        <f>IF(G2347="","",VLOOKUP(G2347,ARANCEL!$B$5:$D$121,2,FALSE))</f>
        <v>PROVISORIO</v>
      </c>
      <c r="I2347" s="821" t="s">
        <v>1395</v>
      </c>
      <c r="J2347" s="816">
        <v>2</v>
      </c>
      <c r="K2347" s="822">
        <f>IF(G2347="","",VLOOKUP(G2347,ARANCEL!$B$5:$D$121,3,FALSE)*J2347)</f>
        <v>6500</v>
      </c>
      <c r="L2347" s="1249" t="str">
        <f>IF(E2347="","","IMPAGO")</f>
        <v>IMPAGO</v>
      </c>
      <c r="M2347" s="1249" t="str">
        <f>IF(L2347="IMPAGO","SIN O.C.","")</f>
        <v>SIN O.C.</v>
      </c>
      <c r="N2347" s="1249" t="str">
        <f>IF(L2347="IMPAGO","SIN FACT.","")</f>
        <v>SIN FACT.</v>
      </c>
    </row>
    <row r="2348" spans="1:15" s="1117" customFormat="1" ht="18" customHeight="1" x14ac:dyDescent="0.25">
      <c r="A2348" s="816" t="s">
        <v>305</v>
      </c>
      <c r="B2348" s="823">
        <v>41786</v>
      </c>
      <c r="C2348" s="818" t="s">
        <v>807</v>
      </c>
      <c r="D2348" s="816" t="s">
        <v>54</v>
      </c>
      <c r="E2348" s="819">
        <v>10201799</v>
      </c>
      <c r="F2348" s="816">
        <v>26049394</v>
      </c>
      <c r="G2348" s="816">
        <v>2704005</v>
      </c>
      <c r="H2348" s="820" t="str">
        <f>IF(G2348="","",VLOOKUP(G2348,ARANCEL!$B$5:$D$121,2,FALSE))</f>
        <v>PROVISORIO</v>
      </c>
      <c r="I2348" s="821" t="s">
        <v>335</v>
      </c>
      <c r="J2348" s="816">
        <v>1</v>
      </c>
      <c r="K2348" s="822">
        <f>IF(G2348="","",VLOOKUP(G2348,ARANCEL!$B$5:$D$121,3,FALSE)*J2348)</f>
        <v>3250</v>
      </c>
      <c r="L2348" s="1210" t="s">
        <v>5292</v>
      </c>
      <c r="M2348" s="1210">
        <v>4500235330</v>
      </c>
      <c r="N2348" s="1210">
        <v>9391</v>
      </c>
      <c r="O2348" s="342"/>
    </row>
    <row r="2349" spans="1:15" s="1111" customFormat="1" ht="18" customHeight="1" x14ac:dyDescent="0.25">
      <c r="A2349" s="816" t="s">
        <v>305</v>
      </c>
      <c r="B2349" s="823">
        <v>41850</v>
      </c>
      <c r="C2349" s="818" t="s">
        <v>807</v>
      </c>
      <c r="D2349" s="816" t="s">
        <v>54</v>
      </c>
      <c r="E2349" s="819">
        <v>10233181</v>
      </c>
      <c r="F2349" s="816">
        <v>26049394</v>
      </c>
      <c r="G2349" s="816">
        <v>2704003</v>
      </c>
      <c r="H2349" s="820" t="str">
        <f>IF(G2349="","",VLOOKUP(G2349,ARANCEL!$B$5:$D$121,2,FALSE))</f>
        <v xml:space="preserve">CORONA PERIFERICA CON PERNO MUÑON COLADO </v>
      </c>
      <c r="I2349" s="821" t="s">
        <v>335</v>
      </c>
      <c r="J2349" s="816">
        <v>1</v>
      </c>
      <c r="K2349" s="822">
        <f>IF(G2349="","",VLOOKUP(G2349,ARANCEL!$B$5:$D$121,3,FALSE)*J2349)</f>
        <v>32612</v>
      </c>
      <c r="L2349" s="1210" t="s">
        <v>6017</v>
      </c>
      <c r="M2349" s="1210">
        <v>4500245416</v>
      </c>
      <c r="N2349" s="1210">
        <v>9805</v>
      </c>
      <c r="O2349" s="342"/>
    </row>
    <row r="2350" spans="1:15" s="1120" customFormat="1" ht="18" customHeight="1" x14ac:dyDescent="0.25">
      <c r="A2350" s="816" t="s">
        <v>305</v>
      </c>
      <c r="B2350" s="823">
        <v>41674</v>
      </c>
      <c r="C2350" s="818" t="s">
        <v>1053</v>
      </c>
      <c r="D2350" s="816" t="s">
        <v>57</v>
      </c>
      <c r="E2350" s="819">
        <v>10172135</v>
      </c>
      <c r="F2350" s="816">
        <v>23329481</v>
      </c>
      <c r="G2350" s="816">
        <v>2704003</v>
      </c>
      <c r="H2350" s="820" t="str">
        <f>IF(G2350="","",VLOOKUP(G2350,ARANCEL!$B$5:$D$121,2,FALSE))</f>
        <v xml:space="preserve">CORONA PERIFERICA CON PERNO MUÑON COLADO </v>
      </c>
      <c r="I2350" s="821" t="s">
        <v>2705</v>
      </c>
      <c r="J2350" s="816">
        <v>3</v>
      </c>
      <c r="K2350" s="822">
        <f>IF(G2350="","",VLOOKUP(G2350,ARANCEL!$B$5:$D$121,3,FALSE)*J2350)</f>
        <v>97836</v>
      </c>
      <c r="L2350" s="1210" t="s">
        <v>6905</v>
      </c>
      <c r="M2350" s="1210">
        <v>4500247644</v>
      </c>
      <c r="N2350" s="1210" t="s">
        <v>7159</v>
      </c>
      <c r="O2350" s="342"/>
    </row>
    <row r="2351" spans="1:15" s="1120" customFormat="1" ht="18" customHeight="1" x14ac:dyDescent="0.25">
      <c r="A2351" s="816" t="s">
        <v>305</v>
      </c>
      <c r="B2351" s="823">
        <v>41674</v>
      </c>
      <c r="C2351" s="818" t="s">
        <v>1053</v>
      </c>
      <c r="D2351" s="816" t="s">
        <v>57</v>
      </c>
      <c r="E2351" s="819">
        <v>10172135</v>
      </c>
      <c r="F2351" s="816">
        <v>23329481</v>
      </c>
      <c r="G2351" s="816">
        <v>2704012</v>
      </c>
      <c r="H2351" s="820" t="str">
        <f>IF(G2351="","",VLOOKUP(G2351,ARANCEL!$B$5:$D$121,2,FALSE))</f>
        <v xml:space="preserve">INTERMEDIARIO O PONTICO </v>
      </c>
      <c r="I2351" s="821" t="s">
        <v>322</v>
      </c>
      <c r="J2351" s="816">
        <v>1</v>
      </c>
      <c r="K2351" s="822">
        <f>IF(G2351="","",VLOOKUP(G2351,ARANCEL!$B$5:$D$121,3,FALSE)*J2351)</f>
        <v>25122</v>
      </c>
      <c r="L2351" s="1210" t="s">
        <v>2842</v>
      </c>
      <c r="M2351" s="1210">
        <v>4500216198</v>
      </c>
      <c r="N2351" s="1210">
        <v>8386</v>
      </c>
      <c r="O2351" s="342"/>
    </row>
    <row r="2352" spans="1:15" s="1120" customFormat="1" ht="18" customHeight="1" x14ac:dyDescent="0.25">
      <c r="A2352" s="816" t="s">
        <v>305</v>
      </c>
      <c r="B2352" s="823">
        <v>41674</v>
      </c>
      <c r="C2352" s="818" t="s">
        <v>1053</v>
      </c>
      <c r="D2352" s="816" t="s">
        <v>57</v>
      </c>
      <c r="E2352" s="819">
        <v>10172135</v>
      </c>
      <c r="F2352" s="816">
        <v>23329481</v>
      </c>
      <c r="G2352" s="816">
        <v>2704006</v>
      </c>
      <c r="H2352" s="820" t="str">
        <f>IF(G2352="","",VLOOKUP(G2352,ARANCEL!$B$5:$D$121,2,FALSE))</f>
        <v xml:space="preserve">CERAMICA ALUMINOSA ANTERIOR O POSTERIOR </v>
      </c>
      <c r="I2352" s="821" t="s">
        <v>342</v>
      </c>
      <c r="J2352" s="816">
        <v>1</v>
      </c>
      <c r="K2352" s="822">
        <f>IF(G2352="","",VLOOKUP(G2352,ARANCEL!$B$5:$D$121,3,FALSE)*J2352)</f>
        <v>31487</v>
      </c>
      <c r="L2352" s="1210" t="s">
        <v>2842</v>
      </c>
      <c r="M2352" s="1210">
        <v>4500216198</v>
      </c>
      <c r="N2352" s="1210">
        <v>8386</v>
      </c>
      <c r="O2352" s="342"/>
    </row>
    <row r="2353" spans="1:15" s="1103" customFormat="1" ht="18" customHeight="1" x14ac:dyDescent="0.25">
      <c r="A2353" s="816" t="s">
        <v>606</v>
      </c>
      <c r="B2353" s="817">
        <v>42023</v>
      </c>
      <c r="C2353" s="818" t="s">
        <v>9540</v>
      </c>
      <c r="D2353" s="816" t="s">
        <v>579</v>
      </c>
      <c r="E2353" s="819">
        <v>10309617</v>
      </c>
      <c r="F2353" s="816">
        <v>29876025</v>
      </c>
      <c r="G2353" s="816">
        <v>2704003</v>
      </c>
      <c r="H2353" s="820" t="str">
        <f>IF(G2353="","",VLOOKUP(G2353,ARANCEL!$B$5:$D$121,2,FALSE))</f>
        <v xml:space="preserve">CORONA PERIFERICA CON PERNO MUÑON COLADO </v>
      </c>
      <c r="I2353" s="821" t="s">
        <v>337</v>
      </c>
      <c r="J2353" s="816">
        <v>1</v>
      </c>
      <c r="K2353" s="822">
        <f>IF(G2353="","",VLOOKUP(G2353,ARANCEL!$B$5:$D$121,3,FALSE)*J2353)</f>
        <v>32612</v>
      </c>
      <c r="L2353" s="1249" t="str">
        <f>IF(E2353="","","IMPAGO")</f>
        <v>IMPAGO</v>
      </c>
      <c r="M2353" s="1249" t="str">
        <f>IF(L2353="IMPAGO","SIN O.C.","")</f>
        <v>SIN O.C.</v>
      </c>
      <c r="N2353" s="1249" t="str">
        <f>IF(L2353="IMPAGO","SIN FACT.","")</f>
        <v>SIN FACT.</v>
      </c>
      <c r="O2353" s="342"/>
    </row>
    <row r="2354" spans="1:15" s="1120" customFormat="1" ht="18" customHeight="1" x14ac:dyDescent="0.25">
      <c r="A2354" s="816" t="s">
        <v>305</v>
      </c>
      <c r="B2354" s="817">
        <v>42016</v>
      </c>
      <c r="C2354" s="818" t="s">
        <v>9540</v>
      </c>
      <c r="D2354" s="816" t="s">
        <v>51</v>
      </c>
      <c r="E2354" s="819">
        <v>10306275</v>
      </c>
      <c r="F2354" s="816">
        <v>29876025</v>
      </c>
      <c r="G2354" s="816">
        <v>2704005</v>
      </c>
      <c r="H2354" s="820" t="str">
        <f>IF(G2354="","",VLOOKUP(G2354,ARANCEL!$B$5:$D$121,2,FALSE))</f>
        <v>PROVISORIO</v>
      </c>
      <c r="I2354" s="821" t="s">
        <v>337</v>
      </c>
      <c r="J2354" s="816">
        <v>1</v>
      </c>
      <c r="K2354" s="822">
        <f>IF(G2354="","",VLOOKUP(G2354,ARANCEL!$B$5:$D$121,3,FALSE)*J2354)</f>
        <v>3250</v>
      </c>
      <c r="L2354" s="1249" t="str">
        <f>IF(E2354="","","IMPAGO")</f>
        <v>IMPAGO</v>
      </c>
      <c r="M2354" s="1249" t="str">
        <f>IF(L2354="IMPAGO","SIN O.C.","")</f>
        <v>SIN O.C.</v>
      </c>
      <c r="N2354" s="1249" t="str">
        <f>IF(L2354="IMPAGO","SIN FACT.","")</f>
        <v>SIN FACT.</v>
      </c>
      <c r="O2354" s="342"/>
    </row>
    <row r="2355" spans="1:15" s="1120" customFormat="1" ht="18" customHeight="1" x14ac:dyDescent="0.25">
      <c r="A2355" s="816" t="s">
        <v>305</v>
      </c>
      <c r="B2355" s="823">
        <v>41723</v>
      </c>
      <c r="C2355" s="818" t="s">
        <v>3499</v>
      </c>
      <c r="D2355" s="816" t="s">
        <v>63</v>
      </c>
      <c r="E2355" s="819">
        <v>10183176</v>
      </c>
      <c r="F2355" s="816">
        <v>25511782</v>
      </c>
      <c r="G2355" s="816">
        <v>2707003</v>
      </c>
      <c r="H2355" s="820" t="str">
        <f>IF(G2355="","",VLOOKUP(G2355,ARANCEL!$B$5:$D$121,2,FALSE))</f>
        <v xml:space="preserve">ESTAMPADO </v>
      </c>
      <c r="I2355" s="821" t="s">
        <v>306</v>
      </c>
      <c r="J2355" s="816">
        <v>1</v>
      </c>
      <c r="K2355" s="822">
        <f>IF(G2355="","",VLOOKUP(G2355,ARANCEL!$B$5:$D$121,3,FALSE)*J2355)</f>
        <v>6028</v>
      </c>
      <c r="L2355" s="1210" t="s">
        <v>3058</v>
      </c>
      <c r="M2355" s="1210">
        <v>4500225625</v>
      </c>
      <c r="N2355" s="1210">
        <v>8909</v>
      </c>
      <c r="O2355" s="342"/>
    </row>
    <row r="2356" spans="1:15" s="1120" customFormat="1" ht="18" customHeight="1" x14ac:dyDescent="0.25">
      <c r="A2356" s="816" t="s">
        <v>305</v>
      </c>
      <c r="B2356" s="823">
        <v>41759</v>
      </c>
      <c r="C2356" s="818" t="s">
        <v>4227</v>
      </c>
      <c r="D2356" s="816" t="s">
        <v>57</v>
      </c>
      <c r="E2356" s="819">
        <v>10192221</v>
      </c>
      <c r="F2356" s="816">
        <v>23919243</v>
      </c>
      <c r="G2356" s="816">
        <v>2705003</v>
      </c>
      <c r="H2356" s="820" t="str">
        <f>IF(G2356="","",VLOOKUP(G2356,ARANCEL!$B$5:$D$121,2,FALSE))</f>
        <v>INCRUSTACION ESTETICA (ART-GLASS O CERAMICA)</v>
      </c>
      <c r="I2356" s="821" t="s">
        <v>318</v>
      </c>
      <c r="J2356" s="816">
        <v>1</v>
      </c>
      <c r="K2356" s="822">
        <f>IF(G2356="","",VLOOKUP(G2356,ARANCEL!$B$5:$D$121,3,FALSE)*J2356)</f>
        <v>15676</v>
      </c>
      <c r="L2356" s="1210" t="s">
        <v>4612</v>
      </c>
      <c r="M2356" s="1210">
        <v>4500229931</v>
      </c>
      <c r="N2356" s="1210">
        <v>9226</v>
      </c>
      <c r="O2356" s="342"/>
    </row>
    <row r="2357" spans="1:15" s="1120" customFormat="1" ht="18" customHeight="1" x14ac:dyDescent="0.25">
      <c r="A2357" s="816" t="s">
        <v>305</v>
      </c>
      <c r="B2357" s="823">
        <v>41887</v>
      </c>
      <c r="C2357" s="818" t="s">
        <v>4227</v>
      </c>
      <c r="D2357" s="816" t="s">
        <v>57</v>
      </c>
      <c r="E2357" s="819">
        <v>10251619</v>
      </c>
      <c r="F2357" s="816">
        <v>28112586</v>
      </c>
      <c r="G2357" s="816">
        <v>2704005</v>
      </c>
      <c r="H2357" s="820" t="str">
        <f>IF(G2357="","",VLOOKUP(G2357,ARANCEL!$B$5:$D$121,2,FALSE))</f>
        <v>PROVISORIO</v>
      </c>
      <c r="I2357" s="821" t="s">
        <v>311</v>
      </c>
      <c r="J2357" s="816">
        <v>1</v>
      </c>
      <c r="K2357" s="822">
        <f>IF(G2357="","",VLOOKUP(G2357,ARANCEL!$B$5:$D$121,3,FALSE)*J2357)</f>
        <v>3250</v>
      </c>
      <c r="L2357" s="1210" t="s">
        <v>6905</v>
      </c>
      <c r="M2357" s="1210">
        <v>4500251067</v>
      </c>
      <c r="N2357" s="1210" t="s">
        <v>7145</v>
      </c>
      <c r="O2357" s="342"/>
    </row>
    <row r="2358" spans="1:15" s="1120" customFormat="1" ht="18" customHeight="1" x14ac:dyDescent="0.25">
      <c r="A2358" s="816" t="s">
        <v>305</v>
      </c>
      <c r="B2358" s="823">
        <v>41919</v>
      </c>
      <c r="C2358" s="818" t="s">
        <v>4227</v>
      </c>
      <c r="D2358" s="816" t="s">
        <v>57</v>
      </c>
      <c r="E2358" s="819">
        <v>10260442</v>
      </c>
      <c r="F2358" s="816">
        <v>28112586</v>
      </c>
      <c r="G2358" s="816">
        <v>2704006</v>
      </c>
      <c r="H2358" s="820" t="str">
        <f>IF(G2358="","",VLOOKUP(G2358,ARANCEL!$B$5:$D$121,2,FALSE))</f>
        <v xml:space="preserve">CERAMICA ALUMINOSA ANTERIOR O POSTERIOR </v>
      </c>
      <c r="I2358" s="821" t="s">
        <v>311</v>
      </c>
      <c r="J2358" s="816">
        <v>1</v>
      </c>
      <c r="K2358" s="822">
        <f>IF(G2358="","",VLOOKUP(G2358,ARANCEL!$B$5:$D$121,3,FALSE)*J2358)</f>
        <v>31487</v>
      </c>
      <c r="L2358" s="1210" t="s">
        <v>8279</v>
      </c>
      <c r="M2358" s="1210">
        <v>4500257377</v>
      </c>
      <c r="N2358" s="1210" t="s">
        <v>8280</v>
      </c>
      <c r="O2358" s="342"/>
    </row>
    <row r="2359" spans="1:15" s="1126" customFormat="1" ht="18" customHeight="1" x14ac:dyDescent="0.25">
      <c r="A2359" s="816" t="s">
        <v>305</v>
      </c>
      <c r="B2359" s="823">
        <v>41661</v>
      </c>
      <c r="C2359" s="818" t="s">
        <v>717</v>
      </c>
      <c r="D2359" s="816" t="s">
        <v>716</v>
      </c>
      <c r="E2359" s="819">
        <v>10170411</v>
      </c>
      <c r="F2359" s="816">
        <v>24763074</v>
      </c>
      <c r="G2359" s="816">
        <v>2708011</v>
      </c>
      <c r="H2359" s="820" t="str">
        <f>IF(G2359="","",VLOOKUP(G2359,ARANCEL!$B$5:$D$121,2,FALSE))</f>
        <v xml:space="preserve">MODELO DE ESTUDIO </v>
      </c>
      <c r="I2359" s="821" t="s">
        <v>702</v>
      </c>
      <c r="J2359" s="816">
        <v>2</v>
      </c>
      <c r="K2359" s="822">
        <f>IF(G2359="","",VLOOKUP(G2359,ARANCEL!$B$5:$D$121,3,FALSE)*J2359)</f>
        <v>3014</v>
      </c>
      <c r="L2359" s="1210" t="s">
        <v>2842</v>
      </c>
      <c r="M2359" s="1210">
        <v>4500216189</v>
      </c>
      <c r="N2359" s="1210">
        <v>8384</v>
      </c>
      <c r="O2359" s="342"/>
    </row>
    <row r="2360" spans="1:15" s="1126" customFormat="1" ht="18" customHeight="1" x14ac:dyDescent="0.25">
      <c r="A2360" s="816" t="s">
        <v>305</v>
      </c>
      <c r="B2360" s="823">
        <v>41795</v>
      </c>
      <c r="C2360" s="818" t="s">
        <v>4967</v>
      </c>
      <c r="D2360" s="816" t="s">
        <v>716</v>
      </c>
      <c r="E2360" s="819">
        <v>10206828</v>
      </c>
      <c r="F2360" s="816">
        <v>25168690</v>
      </c>
      <c r="G2360" s="816">
        <v>2708011</v>
      </c>
      <c r="H2360" s="820" t="str">
        <f>IF(G2360="","",VLOOKUP(G2360,ARANCEL!$B$5:$D$121,2,FALSE))</f>
        <v xml:space="preserve">MODELO DE ESTUDIO </v>
      </c>
      <c r="I2360" s="821" t="s">
        <v>347</v>
      </c>
      <c r="J2360" s="816">
        <v>2</v>
      </c>
      <c r="K2360" s="822">
        <f>IF(G2360="","",VLOOKUP(G2360,ARANCEL!$B$5:$D$121,3,FALSE)*J2360)</f>
        <v>3014</v>
      </c>
      <c r="L2360" s="1210" t="s">
        <v>5742</v>
      </c>
      <c r="M2360" s="1210">
        <v>4500239302</v>
      </c>
      <c r="N2360" s="1210" t="s">
        <v>5748</v>
      </c>
      <c r="O2360" s="342"/>
    </row>
    <row r="2361" spans="1:15" s="1130" customFormat="1" ht="18" customHeight="1" x14ac:dyDescent="0.25">
      <c r="A2361" s="816" t="s">
        <v>305</v>
      </c>
      <c r="B2361" s="823">
        <v>41985</v>
      </c>
      <c r="C2361" s="818" t="s">
        <v>8828</v>
      </c>
      <c r="D2361" s="816" t="s">
        <v>52</v>
      </c>
      <c r="E2361" s="819">
        <v>10293587</v>
      </c>
      <c r="F2361" s="816">
        <v>29918713</v>
      </c>
      <c r="G2361" s="816">
        <v>2704005</v>
      </c>
      <c r="H2361" s="820" t="str">
        <f>IF(G2361="","",VLOOKUP(G2361,ARANCEL!$B$5:$D$121,2,FALSE))</f>
        <v>PROVISORIO</v>
      </c>
      <c r="I2361" s="821" t="s">
        <v>312</v>
      </c>
      <c r="J2361" s="816">
        <v>1</v>
      </c>
      <c r="K2361" s="822">
        <f>IF(G2361="","",VLOOKUP(G2361,ARANCEL!$B$5:$D$121,3,FALSE)*J2361)</f>
        <v>3250</v>
      </c>
      <c r="L2361" s="1350" t="s">
        <v>9431</v>
      </c>
      <c r="M2361" s="1350">
        <v>4500269103</v>
      </c>
      <c r="N2361" s="1350" t="s">
        <v>9457</v>
      </c>
      <c r="O2361" s="342"/>
    </row>
    <row r="2362" spans="1:15" s="1126" customFormat="1" ht="18" customHeight="1" x14ac:dyDescent="0.25">
      <c r="A2362" s="816" t="s">
        <v>305</v>
      </c>
      <c r="B2362" s="817">
        <v>41999</v>
      </c>
      <c r="C2362" s="818" t="s">
        <v>8828</v>
      </c>
      <c r="D2362" s="816" t="s">
        <v>52</v>
      </c>
      <c r="E2362" s="819">
        <v>10300652</v>
      </c>
      <c r="F2362" s="816">
        <v>29918713</v>
      </c>
      <c r="G2362" s="816">
        <v>2704003</v>
      </c>
      <c r="H2362" s="820" t="str">
        <f>IF(G2362="","",VLOOKUP(G2362,ARANCEL!$B$5:$D$121,2,FALSE))</f>
        <v xml:space="preserve">CORONA PERIFERICA CON PERNO MUÑON COLADO </v>
      </c>
      <c r="I2362" s="821" t="s">
        <v>312</v>
      </c>
      <c r="J2362" s="816">
        <v>1</v>
      </c>
      <c r="K2362" s="822">
        <f>IF(G2362="","",VLOOKUP(G2362,ARANCEL!$B$5:$D$121,3,FALSE)*J2362)</f>
        <v>32612</v>
      </c>
      <c r="L2362" s="1350" t="s">
        <v>9431</v>
      </c>
      <c r="M2362" s="1350">
        <v>4500269103</v>
      </c>
      <c r="N2362" s="1350" t="s">
        <v>9457</v>
      </c>
      <c r="O2362" s="342"/>
    </row>
    <row r="2363" spans="1:15" s="1126" customFormat="1" ht="18" customHeight="1" x14ac:dyDescent="0.25">
      <c r="A2363" s="816" t="s">
        <v>313</v>
      </c>
      <c r="B2363" s="817">
        <v>41992</v>
      </c>
      <c r="C2363" s="818" t="s">
        <v>9012</v>
      </c>
      <c r="D2363" s="816" t="s">
        <v>52</v>
      </c>
      <c r="E2363" s="819">
        <v>10296823</v>
      </c>
      <c r="F2363" s="816">
        <v>29918713</v>
      </c>
      <c r="G2363" s="816">
        <v>2704005</v>
      </c>
      <c r="H2363" s="820" t="str">
        <f>IF(G2363="","",VLOOKUP(G2363,ARANCEL!$B$5:$D$121,2,FALSE))</f>
        <v>PROVISORIO</v>
      </c>
      <c r="I2363" s="821"/>
      <c r="J2363" s="816">
        <v>1</v>
      </c>
      <c r="K2363" s="822">
        <f>IF(G2363="","",VLOOKUP(G2363,ARANCEL!$B$5:$D$121,3,FALSE)*J2363)</f>
        <v>3250</v>
      </c>
      <c r="L2363" s="1249" t="str">
        <f>IF(E2363="","","IMPAGO")</f>
        <v>IMPAGO</v>
      </c>
      <c r="M2363" s="1249" t="str">
        <f>IF(L2363="IMPAGO","SIN O.C.","")</f>
        <v>SIN O.C.</v>
      </c>
      <c r="N2363" s="1249" t="str">
        <f>IF(L2363="IMPAGO","SIN FACT.","")</f>
        <v>SIN FACT.</v>
      </c>
      <c r="O2363" s="342"/>
    </row>
    <row r="2364" spans="1:15" s="1130" customFormat="1" ht="18" customHeight="1" x14ac:dyDescent="0.25">
      <c r="A2364" s="816" t="s">
        <v>305</v>
      </c>
      <c r="B2364" s="823">
        <v>41751</v>
      </c>
      <c r="C2364" s="818" t="s">
        <v>4082</v>
      </c>
      <c r="D2364" s="816" t="s">
        <v>804</v>
      </c>
      <c r="E2364" s="819">
        <v>10190580</v>
      </c>
      <c r="F2364" s="816">
        <v>25986735</v>
      </c>
      <c r="G2364" s="816">
        <v>2704005</v>
      </c>
      <c r="H2364" s="820" t="str">
        <f>IF(G2364="","",VLOOKUP(G2364,ARANCEL!$B$5:$D$121,2,FALSE))</f>
        <v>PROVISORIO</v>
      </c>
      <c r="I2364" s="821" t="s">
        <v>1094</v>
      </c>
      <c r="J2364" s="816">
        <v>2</v>
      </c>
      <c r="K2364" s="822">
        <f>IF(G2364="","",VLOOKUP(G2364,ARANCEL!$B$5:$D$121,3,FALSE)*J2364)</f>
        <v>6500</v>
      </c>
      <c r="L2364" s="1210" t="s">
        <v>4612</v>
      </c>
      <c r="M2364" s="1210">
        <v>4500229953</v>
      </c>
      <c r="N2364" s="1210">
        <v>9175</v>
      </c>
      <c r="O2364" s="342"/>
    </row>
    <row r="2365" spans="1:15" s="1130" customFormat="1" ht="18" customHeight="1" x14ac:dyDescent="0.25">
      <c r="A2365" s="816" t="s">
        <v>305</v>
      </c>
      <c r="B2365" s="823">
        <v>41757</v>
      </c>
      <c r="C2365" s="818" t="s">
        <v>4082</v>
      </c>
      <c r="D2365" s="816" t="s">
        <v>804</v>
      </c>
      <c r="E2365" s="819">
        <v>10191884</v>
      </c>
      <c r="F2365" s="816">
        <v>25986735</v>
      </c>
      <c r="G2365" s="816">
        <v>2705003</v>
      </c>
      <c r="H2365" s="820" t="str">
        <f>IF(G2365="","",VLOOKUP(G2365,ARANCEL!$B$5:$D$121,2,FALSE))</f>
        <v>INCRUSTACION ESTETICA (ART-GLASS O CERAMICA)</v>
      </c>
      <c r="I2365" s="821" t="s">
        <v>337</v>
      </c>
      <c r="J2365" s="816">
        <v>1</v>
      </c>
      <c r="K2365" s="822">
        <f>IF(G2365="","",VLOOKUP(G2365,ARANCEL!$B$5:$D$121,3,FALSE)*J2365)</f>
        <v>15676</v>
      </c>
      <c r="L2365" s="1210" t="s">
        <v>4612</v>
      </c>
      <c r="M2365" s="1210">
        <v>4500229953</v>
      </c>
      <c r="N2365" s="1210">
        <v>9175</v>
      </c>
      <c r="O2365" s="342"/>
    </row>
    <row r="2366" spans="1:15" s="1132" customFormat="1" ht="18" customHeight="1" x14ac:dyDescent="0.25">
      <c r="A2366" s="816" t="s">
        <v>305</v>
      </c>
      <c r="B2366" s="823">
        <v>41778</v>
      </c>
      <c r="C2366" s="818" t="s">
        <v>4082</v>
      </c>
      <c r="D2366" s="816" t="s">
        <v>804</v>
      </c>
      <c r="E2366" s="819">
        <v>10198349</v>
      </c>
      <c r="F2366" s="816">
        <v>25986735</v>
      </c>
      <c r="G2366" s="816">
        <v>2704015</v>
      </c>
      <c r="H2366" s="820" t="str">
        <f>IF(G2366="","",VLOOKUP(G2366,ARANCEL!$B$5:$D$121,2,FALSE))</f>
        <v xml:space="preserve">CORONA IN CERAM </v>
      </c>
      <c r="I2366" s="821" t="s">
        <v>1094</v>
      </c>
      <c r="J2366" s="816">
        <v>2</v>
      </c>
      <c r="K2366" s="822">
        <f>IF(G2366="","",VLOOKUP(G2366,ARANCEL!$B$5:$D$121,3,FALSE)*J2366)</f>
        <v>85466</v>
      </c>
      <c r="L2366" s="1210" t="s">
        <v>5292</v>
      </c>
      <c r="M2366" s="1210">
        <v>4500235338</v>
      </c>
      <c r="N2366" s="1210">
        <v>9393</v>
      </c>
      <c r="O2366" s="342"/>
    </row>
    <row r="2367" spans="1:15" s="1132" customFormat="1" ht="18" customHeight="1" x14ac:dyDescent="0.25">
      <c r="A2367" s="816" t="s">
        <v>305</v>
      </c>
      <c r="B2367" s="823">
        <v>41646</v>
      </c>
      <c r="C2367" s="818" t="s">
        <v>976</v>
      </c>
      <c r="D2367" s="816" t="s">
        <v>49</v>
      </c>
      <c r="E2367" s="819">
        <v>10168485</v>
      </c>
      <c r="F2367" s="816">
        <v>24015656</v>
      </c>
      <c r="G2367" s="816">
        <v>2705003</v>
      </c>
      <c r="H2367" s="820" t="str">
        <f>IF(G2367="","",VLOOKUP(G2367,ARANCEL!$B$5:$D$121,2,FALSE))</f>
        <v>INCRUSTACION ESTETICA (ART-GLASS O CERAMICA)</v>
      </c>
      <c r="I2367" s="821" t="s">
        <v>308</v>
      </c>
      <c r="J2367" s="816">
        <v>1</v>
      </c>
      <c r="K2367" s="822">
        <f>IF(G2367="","",VLOOKUP(G2367,ARANCEL!$B$5:$D$121,3,FALSE)*J2367)</f>
        <v>15676</v>
      </c>
      <c r="L2367" s="1210" t="s">
        <v>2842</v>
      </c>
      <c r="M2367" s="1210">
        <v>4500216183</v>
      </c>
      <c r="N2367" s="1210">
        <v>8376</v>
      </c>
      <c r="O2367" s="342"/>
    </row>
    <row r="2368" spans="1:15" s="1137" customFormat="1" ht="18" customHeight="1" x14ac:dyDescent="0.25">
      <c r="A2368" s="816" t="s">
        <v>305</v>
      </c>
      <c r="B2368" s="823">
        <v>41887</v>
      </c>
      <c r="C2368" s="818" t="s">
        <v>6918</v>
      </c>
      <c r="D2368" s="816" t="s">
        <v>720</v>
      </c>
      <c r="E2368" s="819">
        <v>10253908</v>
      </c>
      <c r="F2368" s="816">
        <v>28428472</v>
      </c>
      <c r="G2368" s="816">
        <v>2704005</v>
      </c>
      <c r="H2368" s="820" t="str">
        <f>IF(G2368="","",VLOOKUP(G2368,ARANCEL!$B$5:$D$121,2,FALSE))</f>
        <v>PROVISORIO</v>
      </c>
      <c r="I2368" s="821" t="s">
        <v>308</v>
      </c>
      <c r="J2368" s="816">
        <v>1</v>
      </c>
      <c r="K2368" s="822">
        <f>IF(G2368="","",VLOOKUP(G2368,ARANCEL!$B$5:$D$121,3,FALSE)*J2368)</f>
        <v>3250</v>
      </c>
      <c r="L2368" s="1210" t="s">
        <v>6905</v>
      </c>
      <c r="M2368" s="1210">
        <v>4500251067</v>
      </c>
      <c r="N2368" s="1210" t="s">
        <v>7145</v>
      </c>
      <c r="O2368" s="342"/>
    </row>
    <row r="2369" spans="1:15" s="1130" customFormat="1" ht="18" customHeight="1" x14ac:dyDescent="0.25">
      <c r="A2369" s="816" t="s">
        <v>305</v>
      </c>
      <c r="B2369" s="823">
        <v>41911</v>
      </c>
      <c r="C2369" s="818" t="s">
        <v>6918</v>
      </c>
      <c r="D2369" s="816" t="s">
        <v>720</v>
      </c>
      <c r="E2369" s="819">
        <v>10258431</v>
      </c>
      <c r="F2369" s="816">
        <v>28428472</v>
      </c>
      <c r="G2369" s="816">
        <v>2704003</v>
      </c>
      <c r="H2369" s="820" t="str">
        <f>IF(G2369="","",VLOOKUP(G2369,ARANCEL!$B$5:$D$121,2,FALSE))</f>
        <v xml:space="preserve">CORONA PERIFERICA CON PERNO MUÑON COLADO </v>
      </c>
      <c r="I2369" s="821" t="s">
        <v>308</v>
      </c>
      <c r="J2369" s="816">
        <v>1</v>
      </c>
      <c r="K2369" s="822">
        <f>IF(G2369="","",VLOOKUP(G2369,ARANCEL!$B$5:$D$121,3,FALSE)*J2369)</f>
        <v>32612</v>
      </c>
      <c r="L2369" s="1249" t="str">
        <f>IF(E2369="","","IMPAGO")</f>
        <v>IMPAGO</v>
      </c>
      <c r="M2369" s="1249" t="str">
        <f>IF(L2369="IMPAGO","SIN O.C.","")</f>
        <v>SIN O.C.</v>
      </c>
      <c r="N2369" s="1249" t="str">
        <f>IF(L2369="IMPAGO","SIN FACT.","")</f>
        <v>SIN FACT.</v>
      </c>
      <c r="O2369" s="342"/>
    </row>
    <row r="2370" spans="1:15" s="1138" customFormat="1" ht="18" customHeight="1" x14ac:dyDescent="0.25">
      <c r="A2370" s="816" t="s">
        <v>313</v>
      </c>
      <c r="B2370" s="1216">
        <v>41911</v>
      </c>
      <c r="C2370" s="818" t="s">
        <v>6918</v>
      </c>
      <c r="D2370" s="816" t="s">
        <v>720</v>
      </c>
      <c r="E2370" s="819">
        <v>10262258</v>
      </c>
      <c r="F2370" s="816">
        <v>28428472</v>
      </c>
      <c r="G2370" s="816">
        <v>2704003</v>
      </c>
      <c r="H2370" s="820" t="str">
        <f>IF(G2370="","",VLOOKUP(G2370,ARANCEL!$B$5:$D$121,2,FALSE))</f>
        <v xml:space="preserve">CORONA PERIFERICA CON PERNO MUÑON COLADO </v>
      </c>
      <c r="I2370" s="821"/>
      <c r="J2370" s="816">
        <v>1</v>
      </c>
      <c r="K2370" s="822">
        <f>IF(G2370="","",VLOOKUP(G2370,ARANCEL!$B$5:$D$121,3,FALSE)*J2370)</f>
        <v>32612</v>
      </c>
      <c r="L2370" s="1210" t="s">
        <v>8279</v>
      </c>
      <c r="M2370" s="1210">
        <v>4500257377</v>
      </c>
      <c r="N2370" s="1210" t="s">
        <v>8280</v>
      </c>
      <c r="O2370" s="342"/>
    </row>
    <row r="2371" spans="1:15" s="1138" customFormat="1" ht="18" customHeight="1" x14ac:dyDescent="0.25">
      <c r="A2371" s="816" t="s">
        <v>305</v>
      </c>
      <c r="B2371" s="823">
        <v>41932</v>
      </c>
      <c r="C2371" s="818" t="s">
        <v>6918</v>
      </c>
      <c r="D2371" s="816" t="s">
        <v>720</v>
      </c>
      <c r="E2371" s="819">
        <v>10267491</v>
      </c>
      <c r="F2371" s="816">
        <v>28860104</v>
      </c>
      <c r="G2371" s="816">
        <v>2705003</v>
      </c>
      <c r="H2371" s="820" t="str">
        <f>IF(G2371="","",VLOOKUP(G2371,ARANCEL!$B$5:$D$121,2,FALSE))</f>
        <v>INCRUSTACION ESTETICA (ART-GLASS O CERAMICA)</v>
      </c>
      <c r="I2371" s="821" t="s">
        <v>312</v>
      </c>
      <c r="J2371" s="816">
        <v>1</v>
      </c>
      <c r="K2371" s="822">
        <f>IF(G2371="","",VLOOKUP(G2371,ARANCEL!$B$5:$D$121,3,FALSE)*J2371)</f>
        <v>15676</v>
      </c>
      <c r="L2371" s="1210" t="s">
        <v>8279</v>
      </c>
      <c r="M2371" s="1210">
        <v>4500257377</v>
      </c>
      <c r="N2371" s="1210" t="s">
        <v>8280</v>
      </c>
      <c r="O2371" s="342"/>
    </row>
    <row r="2372" spans="1:15" s="1138" customFormat="1" ht="18" customHeight="1" x14ac:dyDescent="0.25">
      <c r="A2372" s="816" t="s">
        <v>305</v>
      </c>
      <c r="B2372" s="823">
        <v>41761</v>
      </c>
      <c r="C2372" s="818" t="s">
        <v>4287</v>
      </c>
      <c r="D2372" s="816" t="s">
        <v>50</v>
      </c>
      <c r="E2372" s="819">
        <v>10193094</v>
      </c>
      <c r="F2372" s="816">
        <v>25941405</v>
      </c>
      <c r="G2372" s="816">
        <v>2704005</v>
      </c>
      <c r="H2372" s="820" t="str">
        <f>IF(G2372="","",VLOOKUP(G2372,ARANCEL!$B$5:$D$121,2,FALSE))</f>
        <v>PROVISORIO</v>
      </c>
      <c r="I2372" s="821" t="s">
        <v>325</v>
      </c>
      <c r="J2372" s="816">
        <v>1</v>
      </c>
      <c r="K2372" s="822">
        <f>IF(G2372="","",VLOOKUP(G2372,ARANCEL!$B$5:$D$121,3,FALSE)*J2372)</f>
        <v>3250</v>
      </c>
      <c r="L2372" s="1210" t="s">
        <v>4612</v>
      </c>
      <c r="M2372" s="1210">
        <v>4500229958</v>
      </c>
      <c r="N2372" s="1210">
        <v>9176</v>
      </c>
      <c r="O2372" s="342"/>
    </row>
    <row r="2373" spans="1:15" s="1092" customFormat="1" ht="18" customHeight="1" x14ac:dyDescent="0.25">
      <c r="A2373" s="816" t="s">
        <v>305</v>
      </c>
      <c r="B2373" s="823">
        <v>41761</v>
      </c>
      <c r="C2373" s="818" t="s">
        <v>4290</v>
      </c>
      <c r="D2373" s="816" t="s">
        <v>58</v>
      </c>
      <c r="E2373" s="819">
        <v>10193097</v>
      </c>
      <c r="F2373" s="816">
        <v>25793827</v>
      </c>
      <c r="G2373" s="816">
        <v>2705003</v>
      </c>
      <c r="H2373" s="820" t="str">
        <f>IF(G2373="","",VLOOKUP(G2373,ARANCEL!$B$5:$D$121,2,FALSE))</f>
        <v>INCRUSTACION ESTETICA (ART-GLASS O CERAMICA)</v>
      </c>
      <c r="I2373" s="821" t="s">
        <v>335</v>
      </c>
      <c r="J2373" s="816">
        <v>1</v>
      </c>
      <c r="K2373" s="822">
        <f>IF(G2373="","",VLOOKUP(G2373,ARANCEL!$B$5:$D$121,3,FALSE)*J2373)</f>
        <v>15676</v>
      </c>
      <c r="L2373" s="1210" t="s">
        <v>4612</v>
      </c>
      <c r="M2373" s="1210">
        <v>4500229959</v>
      </c>
      <c r="N2373" s="1210">
        <v>9177</v>
      </c>
      <c r="O2373" s="342"/>
    </row>
    <row r="2374" spans="1:15" s="1165" customFormat="1" ht="18" customHeight="1" x14ac:dyDescent="0.25">
      <c r="A2374" s="816" t="s">
        <v>305</v>
      </c>
      <c r="B2374" s="823">
        <v>41752</v>
      </c>
      <c r="C2374" s="818" t="s">
        <v>4105</v>
      </c>
      <c r="D2374" s="816" t="s">
        <v>57</v>
      </c>
      <c r="E2374" s="819">
        <v>10190530</v>
      </c>
      <c r="F2374" s="816">
        <v>24978660</v>
      </c>
      <c r="G2374" s="816">
        <v>2704005</v>
      </c>
      <c r="H2374" s="820" t="str">
        <f>IF(G2374="","",VLOOKUP(G2374,ARANCEL!$B$5:$D$121,2,FALSE))</f>
        <v>PROVISORIO</v>
      </c>
      <c r="I2374" s="821" t="s">
        <v>4216</v>
      </c>
      <c r="J2374" s="816">
        <v>2</v>
      </c>
      <c r="K2374" s="822">
        <f>IF(G2374="","",VLOOKUP(G2374,ARANCEL!$B$5:$D$121,3,FALSE)*J2374)</f>
        <v>6500</v>
      </c>
      <c r="L2374" s="1210" t="s">
        <v>4612</v>
      </c>
      <c r="M2374" s="1210">
        <v>4500229948</v>
      </c>
      <c r="N2374" s="1210">
        <v>9172</v>
      </c>
      <c r="O2374" s="342"/>
    </row>
    <row r="2375" spans="1:15" s="1165" customFormat="1" ht="18" customHeight="1" x14ac:dyDescent="0.25">
      <c r="A2375" s="816" t="s">
        <v>305</v>
      </c>
      <c r="B2375" s="823">
        <v>41821</v>
      </c>
      <c r="C2375" s="818" t="s">
        <v>4105</v>
      </c>
      <c r="D2375" s="816" t="s">
        <v>57</v>
      </c>
      <c r="E2375" s="819">
        <v>10217668</v>
      </c>
      <c r="F2375" s="816">
        <v>24978660</v>
      </c>
      <c r="G2375" s="816">
        <v>2704006</v>
      </c>
      <c r="H2375" s="820" t="str">
        <f>IF(G2375="","",VLOOKUP(G2375,ARANCEL!$B$5:$D$121,2,FALSE))</f>
        <v xml:space="preserve">CERAMICA ALUMINOSA ANTERIOR O POSTERIOR </v>
      </c>
      <c r="I2375" s="821"/>
      <c r="J2375" s="816">
        <v>1</v>
      </c>
      <c r="K2375" s="822">
        <f>IF(G2375="","",VLOOKUP(G2375,ARANCEL!$B$5:$D$121,3,FALSE)*J2375)</f>
        <v>31487</v>
      </c>
      <c r="L2375" s="1210" t="s">
        <v>5742</v>
      </c>
      <c r="M2375" s="1210">
        <v>4500241285</v>
      </c>
      <c r="N2375" s="1210" t="s">
        <v>5763</v>
      </c>
      <c r="O2375" s="342"/>
    </row>
    <row r="2376" spans="1:15" s="1130" customFormat="1" ht="18" customHeight="1" x14ac:dyDescent="0.25">
      <c r="A2376" s="816" t="s">
        <v>305</v>
      </c>
      <c r="B2376" s="823">
        <v>41821</v>
      </c>
      <c r="C2376" s="818" t="s">
        <v>4105</v>
      </c>
      <c r="D2376" s="816" t="s">
        <v>57</v>
      </c>
      <c r="E2376" s="819">
        <v>10217668</v>
      </c>
      <c r="F2376" s="816">
        <v>24978660</v>
      </c>
      <c r="G2376" s="816">
        <v>2704003</v>
      </c>
      <c r="H2376" s="820" t="str">
        <f>IF(G2376="","",VLOOKUP(G2376,ARANCEL!$B$5:$D$121,2,FALSE))</f>
        <v xml:space="preserve">CORONA PERIFERICA CON PERNO MUÑON COLADO </v>
      </c>
      <c r="I2376" s="821" t="s">
        <v>735</v>
      </c>
      <c r="J2376" s="816">
        <v>4</v>
      </c>
      <c r="K2376" s="822">
        <f>IF(G2376="","",VLOOKUP(G2376,ARANCEL!$B$5:$D$121,3,FALSE)*J2376)</f>
        <v>130448</v>
      </c>
      <c r="L2376" s="1210" t="s">
        <v>5742</v>
      </c>
      <c r="M2376" s="1210">
        <v>4500241285</v>
      </c>
      <c r="N2376" s="1210" t="s">
        <v>5763</v>
      </c>
      <c r="O2376" s="342"/>
    </row>
    <row r="2377" spans="1:15" s="1165" customFormat="1" ht="18" customHeight="1" x14ac:dyDescent="0.25">
      <c r="A2377" s="843" t="s">
        <v>313</v>
      </c>
      <c r="B2377" s="823">
        <v>41821</v>
      </c>
      <c r="C2377" s="818" t="s">
        <v>4105</v>
      </c>
      <c r="D2377" s="816" t="s">
        <v>57</v>
      </c>
      <c r="E2377" s="819">
        <v>10217668</v>
      </c>
      <c r="F2377" s="816">
        <v>24978660</v>
      </c>
      <c r="G2377" s="816">
        <v>2704013</v>
      </c>
      <c r="H2377" s="820" t="str">
        <f>IF(G2377="","",VLOOKUP(G2377,ARANCEL!$B$5:$D$121,2,FALSE))</f>
        <v>PROVISORIO (POR PIEZA)</v>
      </c>
      <c r="I2377" s="821"/>
      <c r="J2377" s="816">
        <v>2</v>
      </c>
      <c r="K2377" s="822">
        <f>IF(G2377="","",VLOOKUP(G2377,ARANCEL!$B$5:$D$121,3,FALSE)*J2377)</f>
        <v>6500</v>
      </c>
      <c r="L2377" s="1210" t="s">
        <v>5742</v>
      </c>
      <c r="M2377" s="1210">
        <v>4500241285</v>
      </c>
      <c r="N2377" s="1210" t="s">
        <v>5763</v>
      </c>
      <c r="O2377" s="342"/>
    </row>
    <row r="2378" spans="1:15" s="1165" customFormat="1" ht="18" customHeight="1" x14ac:dyDescent="0.25">
      <c r="A2378" s="816" t="s">
        <v>305</v>
      </c>
      <c r="B2378" s="823">
        <v>41957</v>
      </c>
      <c r="C2378" s="818" t="s">
        <v>8231</v>
      </c>
      <c r="D2378" s="816" t="s">
        <v>804</v>
      </c>
      <c r="E2378" s="819">
        <v>10279843</v>
      </c>
      <c r="F2378" s="816">
        <v>29439514</v>
      </c>
      <c r="G2378" s="816">
        <v>2704005</v>
      </c>
      <c r="H2378" s="820" t="str">
        <f>IF(G2378="","",VLOOKUP(G2378,ARANCEL!$B$5:$D$121,2,FALSE))</f>
        <v>PROVISORIO</v>
      </c>
      <c r="I2378" s="821" t="s">
        <v>618</v>
      </c>
      <c r="J2378" s="816">
        <v>1</v>
      </c>
      <c r="K2378" s="822">
        <f>IF(G2378="","",VLOOKUP(G2378,ARANCEL!$B$5:$D$121,3,FALSE)*J2378)</f>
        <v>3250</v>
      </c>
      <c r="L2378" s="1210" t="s">
        <v>8256</v>
      </c>
      <c r="M2378" s="1210">
        <v>4500264843</v>
      </c>
      <c r="N2378" s="1210" t="s">
        <v>8929</v>
      </c>
      <c r="O2378" s="342"/>
    </row>
    <row r="2379" spans="1:15" s="1165" customFormat="1" ht="18" customHeight="1" x14ac:dyDescent="0.25">
      <c r="A2379" s="816" t="s">
        <v>305</v>
      </c>
      <c r="B2379" s="823">
        <v>41974</v>
      </c>
      <c r="C2379" s="818" t="s">
        <v>8231</v>
      </c>
      <c r="D2379" s="816" t="s">
        <v>804</v>
      </c>
      <c r="E2379" s="819">
        <v>10287278</v>
      </c>
      <c r="F2379" s="816">
        <v>19439514</v>
      </c>
      <c r="G2379" s="816">
        <v>2704003</v>
      </c>
      <c r="H2379" s="820" t="str">
        <f>IF(G2379="","",VLOOKUP(G2379,ARANCEL!$B$5:$D$121,2,FALSE))</f>
        <v xml:space="preserve">CORONA PERIFERICA CON PERNO MUÑON COLADO </v>
      </c>
      <c r="I2379" s="821" t="s">
        <v>618</v>
      </c>
      <c r="J2379" s="816">
        <v>1</v>
      </c>
      <c r="K2379" s="822">
        <f>IF(G2379="","",VLOOKUP(G2379,ARANCEL!$B$5:$D$121,3,FALSE)*J2379)</f>
        <v>32612</v>
      </c>
      <c r="L2379" s="1210" t="s">
        <v>8256</v>
      </c>
      <c r="M2379" s="1210">
        <v>4500264843</v>
      </c>
      <c r="N2379" s="1210" t="s">
        <v>8929</v>
      </c>
      <c r="O2379" s="342"/>
    </row>
    <row r="2380" spans="1:15" s="1170" customFormat="1" ht="18" customHeight="1" x14ac:dyDescent="0.25">
      <c r="A2380" s="816" t="s">
        <v>313</v>
      </c>
      <c r="B2380" s="823">
        <v>41905</v>
      </c>
      <c r="C2380" s="818" t="s">
        <v>975</v>
      </c>
      <c r="D2380" s="816" t="s">
        <v>49</v>
      </c>
      <c r="E2380" s="819">
        <v>10258146</v>
      </c>
      <c r="F2380" s="816">
        <v>28080191</v>
      </c>
      <c r="G2380" s="816">
        <v>2705003</v>
      </c>
      <c r="H2380" s="820" t="str">
        <f>IF(G2380="","",VLOOKUP(G2380,ARANCEL!$B$5:$D$121,2,FALSE))</f>
        <v>INCRUSTACION ESTETICA (ART-GLASS O CERAMICA)</v>
      </c>
      <c r="I2380" s="821"/>
      <c r="J2380" s="816">
        <v>1</v>
      </c>
      <c r="K2380" s="822">
        <f>IF(G2380="","",VLOOKUP(G2380,ARANCEL!$B$5:$D$121,3,FALSE)*J2380)</f>
        <v>15676</v>
      </c>
      <c r="L2380" s="1210" t="s">
        <v>7548</v>
      </c>
      <c r="M2380" s="1210">
        <v>4500254511</v>
      </c>
      <c r="N2380" s="1210" t="s">
        <v>7555</v>
      </c>
      <c r="O2380" s="342"/>
    </row>
    <row r="2381" spans="1:15" s="1170" customFormat="1" ht="18" customHeight="1" x14ac:dyDescent="0.25">
      <c r="A2381" s="816" t="s">
        <v>305</v>
      </c>
      <c r="B2381" s="817">
        <v>42018</v>
      </c>
      <c r="C2381" s="818" t="s">
        <v>9406</v>
      </c>
      <c r="D2381" s="816" t="s">
        <v>56</v>
      </c>
      <c r="E2381" s="819">
        <v>10307536</v>
      </c>
      <c r="F2381" s="816">
        <v>30350848</v>
      </c>
      <c r="G2381" s="816">
        <v>2706015</v>
      </c>
      <c r="H2381" s="820" t="str">
        <f>IF(G2381="","",VLOOKUP(G2381,ARANCEL!$B$5:$D$121,2,FALSE))</f>
        <v>NCLAJE TIPO SANDRI</v>
      </c>
      <c r="I2381" s="821" t="s">
        <v>342</v>
      </c>
      <c r="J2381" s="816">
        <v>1</v>
      </c>
      <c r="K2381" s="822">
        <f>IF(G2381="","",VLOOKUP(G2381,ARANCEL!$B$5:$D$121,3,FALSE)*J2381)</f>
        <v>13495</v>
      </c>
      <c r="L2381" s="1249" t="str">
        <f>IF(E2381="","","IMPAGO")</f>
        <v>IMPAGO</v>
      </c>
      <c r="M2381" s="1249" t="str">
        <f>IF(L2381="IMPAGO","SIN O.C.","")</f>
        <v>SIN O.C.</v>
      </c>
      <c r="N2381" s="1249" t="str">
        <f>IF(L2381="IMPAGO","SIN FACT.","")</f>
        <v>SIN FACT.</v>
      </c>
      <c r="O2381" s="342"/>
    </row>
    <row r="2382" spans="1:15" s="1170" customFormat="1" ht="18" customHeight="1" x14ac:dyDescent="0.25">
      <c r="A2382" s="816" t="s">
        <v>305</v>
      </c>
      <c r="B2382" s="823">
        <v>41972</v>
      </c>
      <c r="C2382" s="818" t="s">
        <v>974</v>
      </c>
      <c r="D2382" s="816" t="s">
        <v>49</v>
      </c>
      <c r="E2382" s="819">
        <v>10289987</v>
      </c>
      <c r="F2382" s="816">
        <v>29913715</v>
      </c>
      <c r="G2382" s="816">
        <v>2704005</v>
      </c>
      <c r="H2382" s="820" t="str">
        <f>IF(G2382="","",VLOOKUP(G2382,ARANCEL!$B$5:$D$121,2,FALSE))</f>
        <v>PROVISORIO</v>
      </c>
      <c r="I2382" s="821" t="s">
        <v>318</v>
      </c>
      <c r="J2382" s="816">
        <v>1</v>
      </c>
      <c r="K2382" s="822">
        <f>IF(G2382="","",VLOOKUP(G2382,ARANCEL!$B$5:$D$121,3,FALSE)*J2382)</f>
        <v>3250</v>
      </c>
      <c r="L2382" s="1350" t="s">
        <v>9431</v>
      </c>
      <c r="M2382" s="1350">
        <v>4500269103</v>
      </c>
      <c r="N2382" s="1350" t="s">
        <v>9457</v>
      </c>
      <c r="O2382" s="342"/>
    </row>
    <row r="2383" spans="1:15" s="1170" customFormat="1" ht="18" customHeight="1" x14ac:dyDescent="0.25">
      <c r="A2383" s="816" t="s">
        <v>305</v>
      </c>
      <c r="B2383" s="823">
        <v>41913</v>
      </c>
      <c r="C2383" s="818" t="s">
        <v>7386</v>
      </c>
      <c r="D2383" s="816" t="s">
        <v>58</v>
      </c>
      <c r="E2383" s="819">
        <v>10259232</v>
      </c>
      <c r="F2383" s="816">
        <v>28382775</v>
      </c>
      <c r="G2383" s="816">
        <v>2704005</v>
      </c>
      <c r="H2383" s="820" t="str">
        <f>IF(G2383="","",VLOOKUP(G2383,ARANCEL!$B$5:$D$121,2,FALSE))</f>
        <v>PROVISORIO</v>
      </c>
      <c r="I2383" s="821" t="s">
        <v>318</v>
      </c>
      <c r="J2383" s="816">
        <v>1</v>
      </c>
      <c r="K2383" s="822">
        <f>IF(G2383="","",VLOOKUP(G2383,ARANCEL!$B$5:$D$121,3,FALSE)*J2383)</f>
        <v>3250</v>
      </c>
      <c r="L2383" s="1210" t="s">
        <v>7548</v>
      </c>
      <c r="M2383" s="1210">
        <v>4500255196</v>
      </c>
      <c r="N2383" s="1210" t="s">
        <v>7565</v>
      </c>
      <c r="O2383" s="342"/>
    </row>
    <row r="2384" spans="1:15" s="1170" customFormat="1" ht="18" customHeight="1" x14ac:dyDescent="0.25">
      <c r="A2384" s="816" t="s">
        <v>305</v>
      </c>
      <c r="B2384" s="817">
        <v>41920</v>
      </c>
      <c r="C2384" s="818" t="s">
        <v>7386</v>
      </c>
      <c r="D2384" s="816" t="s">
        <v>58</v>
      </c>
      <c r="E2384" s="819">
        <v>10260371</v>
      </c>
      <c r="F2384" s="816">
        <v>28382775</v>
      </c>
      <c r="G2384" s="816">
        <v>2704003</v>
      </c>
      <c r="H2384" s="820" t="str">
        <f>IF(G2384="","",VLOOKUP(G2384,ARANCEL!$B$5:$D$121,2,FALSE))</f>
        <v xml:space="preserve">CORONA PERIFERICA CON PERNO MUÑON COLADO </v>
      </c>
      <c r="I2384" s="821" t="s">
        <v>318</v>
      </c>
      <c r="J2384" s="816">
        <v>1</v>
      </c>
      <c r="K2384" s="822">
        <f>IF(G2384="","",VLOOKUP(G2384,ARANCEL!$B$5:$D$121,3,FALSE)*J2384)</f>
        <v>32612</v>
      </c>
      <c r="L2384" s="1210" t="s">
        <v>8279</v>
      </c>
      <c r="M2384" s="1210">
        <v>4500257377</v>
      </c>
      <c r="N2384" s="1210" t="s">
        <v>8280</v>
      </c>
      <c r="O2384" s="342"/>
    </row>
    <row r="2385" spans="1:15" s="1165" customFormat="1" ht="18" customHeight="1" x14ac:dyDescent="0.25">
      <c r="A2385" s="816" t="s">
        <v>305</v>
      </c>
      <c r="B2385" s="823">
        <v>41724</v>
      </c>
      <c r="C2385" s="818" t="s">
        <v>3725</v>
      </c>
      <c r="D2385" s="816" t="s">
        <v>54</v>
      </c>
      <c r="E2385" s="819">
        <v>10184758</v>
      </c>
      <c r="F2385" s="816">
        <v>25622685</v>
      </c>
      <c r="G2385" s="816">
        <v>2702014</v>
      </c>
      <c r="H2385" s="820" t="str">
        <f>IF(G2385="","",VLOOKUP(G2385,ARANCEL!$B$5:$D$121,2,FALSE))</f>
        <v>PROTESIS AD-MODUM BRANEMARK</v>
      </c>
      <c r="I2385" s="821" t="s">
        <v>306</v>
      </c>
      <c r="J2385" s="816">
        <v>1</v>
      </c>
      <c r="K2385" s="822">
        <f>IF(G2385="","",VLOOKUP(G2385,ARANCEL!$B$5:$D$121,3,FALSE)*J2385)</f>
        <v>188924</v>
      </c>
      <c r="L2385" s="1210" t="s">
        <v>3058</v>
      </c>
      <c r="M2385" s="1210">
        <v>4500225618</v>
      </c>
      <c r="N2385" s="1210">
        <v>8902</v>
      </c>
      <c r="O2385" s="342"/>
    </row>
    <row r="2386" spans="1:15" s="1170" customFormat="1" ht="18" customHeight="1" x14ac:dyDescent="0.25">
      <c r="A2386" s="843" t="s">
        <v>313</v>
      </c>
      <c r="B2386" s="823">
        <v>41730</v>
      </c>
      <c r="C2386" s="1223" t="s">
        <v>3725</v>
      </c>
      <c r="D2386" s="1227" t="s">
        <v>698</v>
      </c>
      <c r="E2386" s="819">
        <v>10185346</v>
      </c>
      <c r="F2386" s="1223">
        <v>25622694</v>
      </c>
      <c r="G2386" s="1227">
        <v>2706008</v>
      </c>
      <c r="H2386" s="820" t="str">
        <f>IF(G2386="","",VLOOKUP(G2386,ARANCEL!$B$5:$D$121,2,FALSE))</f>
        <v xml:space="preserve">PROTESIS METALICA TERMINADA </v>
      </c>
      <c r="I2386" s="821"/>
      <c r="J2386" s="816">
        <v>1</v>
      </c>
      <c r="K2386" s="822">
        <f>IF(G2386="","",VLOOKUP(G2386,ARANCEL!$B$5:$D$121,3,FALSE)*J2386)</f>
        <v>39483</v>
      </c>
      <c r="L2386" s="1210" t="s">
        <v>4612</v>
      </c>
      <c r="M2386" s="1210">
        <v>4500229945</v>
      </c>
      <c r="N2386" s="1210">
        <v>9169</v>
      </c>
      <c r="O2386" s="342"/>
    </row>
    <row r="2387" spans="1:15" s="1170" customFormat="1" ht="18" customHeight="1" x14ac:dyDescent="0.25">
      <c r="A2387" s="816" t="s">
        <v>313</v>
      </c>
      <c r="B2387" s="823">
        <v>41731</v>
      </c>
      <c r="C2387" s="818" t="s">
        <v>3725</v>
      </c>
      <c r="D2387" s="816" t="s">
        <v>54</v>
      </c>
      <c r="E2387" s="819">
        <v>10185718</v>
      </c>
      <c r="F2387" s="816">
        <v>25622685</v>
      </c>
      <c r="G2387" s="816">
        <v>2702014</v>
      </c>
      <c r="H2387" s="820" t="str">
        <f>IF(G2387="","",VLOOKUP(G2387,ARANCEL!$B$5:$D$121,2,FALSE))</f>
        <v>PROTESIS AD-MODUM BRANEMARK</v>
      </c>
      <c r="I2387" s="821"/>
      <c r="J2387" s="816">
        <v>1</v>
      </c>
      <c r="K2387" s="822">
        <f>IF(G2387="","",VLOOKUP(G2387,ARANCEL!$B$5:$D$121,3,FALSE)*J2387)</f>
        <v>188924</v>
      </c>
      <c r="L2387" s="1210" t="s">
        <v>4612</v>
      </c>
      <c r="M2387" s="1210">
        <v>4500229945</v>
      </c>
      <c r="N2387" s="1210">
        <v>9169</v>
      </c>
      <c r="O2387" s="342"/>
    </row>
    <row r="2388" spans="1:15" s="1170" customFormat="1" ht="18" customHeight="1" x14ac:dyDescent="0.25">
      <c r="A2388" s="843" t="s">
        <v>313</v>
      </c>
      <c r="B2388" s="817">
        <v>41944</v>
      </c>
      <c r="C2388" s="1044" t="s">
        <v>1868</v>
      </c>
      <c r="D2388" s="1044" t="s">
        <v>925</v>
      </c>
      <c r="E2388" s="1045">
        <v>10288646</v>
      </c>
      <c r="F2388" s="1044">
        <v>27107118</v>
      </c>
      <c r="G2388" s="1044">
        <v>2705003</v>
      </c>
      <c r="H2388" s="820" t="str">
        <f>IF(G2388="","",VLOOKUP(G2388,ARANCEL!$B$5:$D$121,2,FALSE))</f>
        <v>INCRUSTACION ESTETICA (ART-GLASS O CERAMICA)</v>
      </c>
      <c r="I2388" s="821"/>
      <c r="J2388" s="816">
        <v>1</v>
      </c>
      <c r="K2388" s="822">
        <f>IF(G2388="","",VLOOKUP(G2388,ARANCEL!$B$5:$D$121,3,FALSE)*J2388)</f>
        <v>15676</v>
      </c>
      <c r="L2388" s="1210" t="s">
        <v>8256</v>
      </c>
      <c r="M2388" s="1210">
        <v>4500264843</v>
      </c>
      <c r="N2388" s="1210" t="s">
        <v>8929</v>
      </c>
      <c r="O2388" s="342"/>
    </row>
    <row r="2389" spans="1:15" s="1170" customFormat="1" ht="18" customHeight="1" x14ac:dyDescent="0.25">
      <c r="A2389" s="816" t="s">
        <v>305</v>
      </c>
      <c r="B2389" s="823">
        <v>41528</v>
      </c>
      <c r="C2389" s="818" t="s">
        <v>806</v>
      </c>
      <c r="D2389" s="816" t="s">
        <v>51</v>
      </c>
      <c r="E2389" s="819">
        <v>10162994</v>
      </c>
      <c r="F2389" s="816">
        <v>8926942</v>
      </c>
      <c r="G2389" s="816">
        <v>2702048</v>
      </c>
      <c r="H2389" s="820" t="str">
        <f>IF(G2389="","",VLOOKUP(G2389,ARANCEL!$B$5:$D$121,2,FALSE))</f>
        <v xml:space="preserve">SERVICIO LAB. IMPLANTE CORONA CEMENTADA/ATORNILLADA </v>
      </c>
      <c r="I2389" s="821" t="s">
        <v>308</v>
      </c>
      <c r="J2389" s="816">
        <v>1</v>
      </c>
      <c r="K2389" s="822">
        <f>IF(G2389="","",VLOOKUP(G2389,ARANCEL!$B$5:$D$121,3,FALSE)*J2389)</f>
        <v>43857</v>
      </c>
      <c r="L2389" s="1249" t="str">
        <f>IF(E2389="","","IMPAGO")</f>
        <v>IMPAGO</v>
      </c>
      <c r="M2389" s="1249" t="str">
        <f>IF(L2389="IMPAGO","SIN O.C.","")</f>
        <v>SIN O.C.</v>
      </c>
      <c r="N2389" s="1249" t="str">
        <f>IF(L2389="IMPAGO","SIN FACT.","")</f>
        <v>SIN FACT.</v>
      </c>
      <c r="O2389" s="342"/>
    </row>
    <row r="2390" spans="1:15" s="1170" customFormat="1" ht="18" customHeight="1" x14ac:dyDescent="0.25">
      <c r="A2390" s="816" t="s">
        <v>313</v>
      </c>
      <c r="B2390" s="823">
        <v>41977</v>
      </c>
      <c r="C2390" s="818" t="s">
        <v>8730</v>
      </c>
      <c r="D2390" s="816" t="s">
        <v>54</v>
      </c>
      <c r="E2390" s="819">
        <v>10291912</v>
      </c>
      <c r="F2390" s="816">
        <v>29962525</v>
      </c>
      <c r="G2390" s="816">
        <v>2704005</v>
      </c>
      <c r="H2390" s="820" t="str">
        <f>IF(G2390="","",VLOOKUP(G2390,ARANCEL!$B$5:$D$121,2,FALSE))</f>
        <v>PROVISORIO</v>
      </c>
      <c r="I2390" s="821" t="s">
        <v>309</v>
      </c>
      <c r="J2390" s="816">
        <v>1</v>
      </c>
      <c r="K2390" s="822">
        <f>IF(G2390="","",VLOOKUP(G2390,ARANCEL!$B$5:$D$121,3,FALSE)*J2390)</f>
        <v>3250</v>
      </c>
      <c r="L2390" s="1350" t="s">
        <v>9431</v>
      </c>
      <c r="M2390" s="1350">
        <v>4500269103</v>
      </c>
      <c r="N2390" s="1350" t="s">
        <v>9457</v>
      </c>
      <c r="O2390" s="342"/>
    </row>
    <row r="2391" spans="1:15" s="1178" customFormat="1" ht="18" customHeight="1" x14ac:dyDescent="0.25">
      <c r="A2391" s="816" t="s">
        <v>305</v>
      </c>
      <c r="B2391" s="817">
        <v>42018</v>
      </c>
      <c r="C2391" s="818" t="s">
        <v>8730</v>
      </c>
      <c r="D2391" s="816" t="s">
        <v>54</v>
      </c>
      <c r="E2391" s="819">
        <v>10307558</v>
      </c>
      <c r="F2391" s="816">
        <v>29962525</v>
      </c>
      <c r="G2391" s="816">
        <v>2704003</v>
      </c>
      <c r="H2391" s="820" t="str">
        <f>IF(G2391="","",VLOOKUP(G2391,ARANCEL!$B$5:$D$121,2,FALSE))</f>
        <v xml:space="preserve">CORONA PERIFERICA CON PERNO MUÑON COLADO </v>
      </c>
      <c r="I2391" s="821" t="s">
        <v>309</v>
      </c>
      <c r="J2391" s="816">
        <v>1</v>
      </c>
      <c r="K2391" s="822">
        <f>IF(G2391="","",VLOOKUP(G2391,ARANCEL!$B$5:$D$121,3,FALSE)*J2391)</f>
        <v>32612</v>
      </c>
      <c r="L2391" s="1249" t="str">
        <f>IF(E2391="","","IMPAGO")</f>
        <v>IMPAGO</v>
      </c>
      <c r="M2391" s="1249" t="str">
        <f>IF(L2391="IMPAGO","SIN O.C.","")</f>
        <v>SIN O.C.</v>
      </c>
      <c r="N2391" s="1249" t="str">
        <f>IF(L2391="IMPAGO","SIN FACT.","")</f>
        <v>SIN FACT.</v>
      </c>
      <c r="O2391" s="342"/>
    </row>
    <row r="2392" spans="1:15" s="1178" customFormat="1" ht="18" customHeight="1" x14ac:dyDescent="0.25">
      <c r="A2392" s="816" t="s">
        <v>305</v>
      </c>
      <c r="B2392" s="823">
        <v>41731</v>
      </c>
      <c r="C2392" s="818" t="s">
        <v>3656</v>
      </c>
      <c r="D2392" s="816" t="s">
        <v>56</v>
      </c>
      <c r="E2392" s="819">
        <v>10184972</v>
      </c>
      <c r="F2392" s="816">
        <v>25150326</v>
      </c>
      <c r="G2392" s="816">
        <v>2705003</v>
      </c>
      <c r="H2392" s="820" t="str">
        <f>IF(G2392="","",VLOOKUP(G2392,ARANCEL!$B$5:$D$121,2,FALSE))</f>
        <v>INCRUSTACION ESTETICA (ART-GLASS O CERAMICA)</v>
      </c>
      <c r="I2392" s="821" t="s">
        <v>324</v>
      </c>
      <c r="J2392" s="816">
        <v>1</v>
      </c>
      <c r="K2392" s="822">
        <f>IF(G2392="","",VLOOKUP(G2392,ARANCEL!$B$5:$D$121,3,FALSE)*J2392)</f>
        <v>15676</v>
      </c>
      <c r="L2392" s="1210" t="s">
        <v>4612</v>
      </c>
      <c r="M2392" s="1210">
        <v>4500229945</v>
      </c>
      <c r="N2392" s="1210">
        <v>9169</v>
      </c>
      <c r="O2392" s="342"/>
    </row>
    <row r="2393" spans="1:15" s="1178" customFormat="1" ht="18" customHeight="1" x14ac:dyDescent="0.25">
      <c r="A2393" s="816" t="s">
        <v>305</v>
      </c>
      <c r="B2393" s="823">
        <v>41781</v>
      </c>
      <c r="C2393" s="818" t="s">
        <v>4917</v>
      </c>
      <c r="D2393" s="816" t="s">
        <v>52</v>
      </c>
      <c r="E2393" s="819">
        <v>10199998</v>
      </c>
      <c r="F2393" s="816">
        <v>26298704</v>
      </c>
      <c r="G2393" s="816">
        <v>2704005</v>
      </c>
      <c r="H2393" s="820" t="str">
        <f>IF(G2393="","",VLOOKUP(G2393,ARANCEL!$B$5:$D$121,2,FALSE))</f>
        <v>PROVISORIO</v>
      </c>
      <c r="I2393" s="821" t="s">
        <v>2191</v>
      </c>
      <c r="J2393" s="816">
        <v>4</v>
      </c>
      <c r="K2393" s="822">
        <f>IF(G2393="","",VLOOKUP(G2393,ARANCEL!$B$5:$D$121,3,FALSE)*J2393)</f>
        <v>13000</v>
      </c>
      <c r="L2393" s="1210" t="s">
        <v>5292</v>
      </c>
      <c r="M2393" s="1210">
        <v>4500235335</v>
      </c>
      <c r="N2393" s="1210">
        <v>9392</v>
      </c>
      <c r="O2393" s="342"/>
    </row>
    <row r="2394" spans="1:15" s="1170" customFormat="1" ht="18" customHeight="1" x14ac:dyDescent="0.25">
      <c r="A2394" s="816" t="s">
        <v>305</v>
      </c>
      <c r="B2394" s="823">
        <v>41795</v>
      </c>
      <c r="C2394" s="818" t="s">
        <v>4917</v>
      </c>
      <c r="D2394" s="816" t="s">
        <v>52</v>
      </c>
      <c r="E2394" s="819">
        <v>10205224</v>
      </c>
      <c r="F2394" s="816">
        <v>26298704</v>
      </c>
      <c r="G2394" s="816">
        <v>2704003</v>
      </c>
      <c r="H2394" s="820" t="str">
        <f>IF(G2394="","",VLOOKUP(G2394,ARANCEL!$B$5:$D$121,2,FALSE))</f>
        <v xml:space="preserve">CORONA PERIFERICA CON PERNO MUÑON COLADO </v>
      </c>
      <c r="I2394" s="821" t="s">
        <v>734</v>
      </c>
      <c r="J2394" s="816">
        <v>3</v>
      </c>
      <c r="K2394" s="822">
        <f>IF(G2394="","",VLOOKUP(G2394,ARANCEL!$B$5:$D$121,3,FALSE)*J2394)</f>
        <v>97836</v>
      </c>
      <c r="L2394" s="1210" t="s">
        <v>5292</v>
      </c>
      <c r="M2394" s="1210">
        <v>4500236749</v>
      </c>
      <c r="N2394" s="1210">
        <v>9459</v>
      </c>
      <c r="O2394" s="342"/>
    </row>
    <row r="2395" spans="1:15" s="1185" customFormat="1" ht="18" customHeight="1" x14ac:dyDescent="0.25">
      <c r="A2395" s="824" t="s">
        <v>305</v>
      </c>
      <c r="B2395" s="823">
        <v>41845</v>
      </c>
      <c r="C2395" s="818" t="s">
        <v>4917</v>
      </c>
      <c r="D2395" s="816" t="s">
        <v>52</v>
      </c>
      <c r="E2395" s="819">
        <v>10233158</v>
      </c>
      <c r="F2395" s="816">
        <v>26298704</v>
      </c>
      <c r="G2395" s="816">
        <v>2704003</v>
      </c>
      <c r="H2395" s="820" t="str">
        <f>IF(G2395="","",VLOOKUP(G2395,ARANCEL!$B$5:$D$121,2,FALSE))</f>
        <v xml:space="preserve">CORONA PERIFERICA CON PERNO MUÑON COLADO </v>
      </c>
      <c r="I2395" s="821" t="s">
        <v>337</v>
      </c>
      <c r="J2395" s="816">
        <v>1</v>
      </c>
      <c r="K2395" s="822">
        <f>IF(G2395="","",VLOOKUP(G2395,ARANCEL!$B$5:$D$121,3,FALSE)*J2395)</f>
        <v>32612</v>
      </c>
      <c r="L2395" s="1210" t="s">
        <v>6017</v>
      </c>
      <c r="M2395" s="1210">
        <v>4500245416</v>
      </c>
      <c r="N2395" s="1210">
        <v>9805</v>
      </c>
      <c r="O2395" s="342"/>
    </row>
    <row r="2396" spans="1:15" s="1185" customFormat="1" ht="18" customHeight="1" x14ac:dyDescent="0.25">
      <c r="A2396" s="816" t="s">
        <v>305</v>
      </c>
      <c r="B2396" s="823">
        <v>41785</v>
      </c>
      <c r="C2396" s="818" t="s">
        <v>4700</v>
      </c>
      <c r="D2396" s="816" t="s">
        <v>51</v>
      </c>
      <c r="E2396" s="819">
        <v>10201132</v>
      </c>
      <c r="F2396" s="816">
        <v>22644538</v>
      </c>
      <c r="G2396" s="816">
        <v>2702048</v>
      </c>
      <c r="H2396" s="820" t="str">
        <f>IF(G2396="","",VLOOKUP(G2396,ARANCEL!$B$5:$D$121,2,FALSE))</f>
        <v xml:space="preserve">SERVICIO LAB. IMPLANTE CORONA CEMENTADA/ATORNILLADA </v>
      </c>
      <c r="I2396" s="821" t="s">
        <v>324</v>
      </c>
      <c r="J2396" s="816">
        <v>1</v>
      </c>
      <c r="K2396" s="822">
        <f>IF(G2396="","",VLOOKUP(G2396,ARANCEL!$B$5:$D$121,3,FALSE)*J2396)</f>
        <v>43857</v>
      </c>
      <c r="L2396" s="1210" t="s">
        <v>5292</v>
      </c>
      <c r="M2396" s="1210">
        <v>4500235335</v>
      </c>
      <c r="N2396" s="1210">
        <v>9392</v>
      </c>
      <c r="O2396" s="342"/>
    </row>
    <row r="2397" spans="1:15" s="1185" customFormat="1" ht="18" customHeight="1" x14ac:dyDescent="0.25">
      <c r="A2397" s="816" t="s">
        <v>305</v>
      </c>
      <c r="B2397" s="823">
        <v>41785</v>
      </c>
      <c r="C2397" s="818" t="s">
        <v>4700</v>
      </c>
      <c r="D2397" s="816" t="s">
        <v>51</v>
      </c>
      <c r="E2397" s="819">
        <v>10201132</v>
      </c>
      <c r="F2397" s="816">
        <v>22644538</v>
      </c>
      <c r="G2397" s="816">
        <v>2702048</v>
      </c>
      <c r="H2397" s="820" t="str">
        <f>IF(G2397="","",VLOOKUP(G2397,ARANCEL!$B$5:$D$121,2,FALSE))</f>
        <v xml:space="preserve">SERVICIO LAB. IMPLANTE CORONA CEMENTADA/ATORNILLADA </v>
      </c>
      <c r="I2397" s="821" t="s">
        <v>309</v>
      </c>
      <c r="J2397" s="816">
        <v>1</v>
      </c>
      <c r="K2397" s="822">
        <f>IF(G2397="","",VLOOKUP(G2397,ARANCEL!$B$5:$D$121,3,FALSE)*J2397)</f>
        <v>43857</v>
      </c>
      <c r="L2397" s="1248" t="s">
        <v>5292</v>
      </c>
      <c r="M2397" s="1248">
        <v>4500235335</v>
      </c>
      <c r="N2397" s="1248">
        <v>9392</v>
      </c>
      <c r="O2397" s="342"/>
    </row>
    <row r="2398" spans="1:15" s="1185" customFormat="1" ht="18" customHeight="1" x14ac:dyDescent="0.25">
      <c r="A2398" s="816" t="s">
        <v>305</v>
      </c>
      <c r="B2398" s="823">
        <v>41824</v>
      </c>
      <c r="C2398" s="818" t="s">
        <v>5619</v>
      </c>
      <c r="D2398" s="816" t="s">
        <v>54</v>
      </c>
      <c r="E2398" s="819">
        <v>10222557</v>
      </c>
      <c r="F2398" s="816">
        <v>26862581</v>
      </c>
      <c r="G2398" s="816">
        <v>2704005</v>
      </c>
      <c r="H2398" s="820" t="str">
        <f>IF(G2398="","",VLOOKUP(G2398,ARANCEL!$B$5:$D$121,2,FALSE))</f>
        <v>PROVISORIO</v>
      </c>
      <c r="I2398" s="821" t="s">
        <v>311</v>
      </c>
      <c r="J2398" s="816">
        <v>1</v>
      </c>
      <c r="K2398" s="822">
        <f>IF(G2398="","",VLOOKUP(G2398,ARANCEL!$B$5:$D$121,3,FALSE)*J2398)</f>
        <v>3250</v>
      </c>
      <c r="L2398" s="1210" t="s">
        <v>6017</v>
      </c>
      <c r="M2398" s="1210">
        <v>4500243244</v>
      </c>
      <c r="N2398" s="1210">
        <v>9785</v>
      </c>
      <c r="O2398" s="342"/>
    </row>
    <row r="2399" spans="1:15" s="1185" customFormat="1" ht="18" customHeight="1" x14ac:dyDescent="0.25">
      <c r="A2399" s="816" t="s">
        <v>305</v>
      </c>
      <c r="B2399" s="823">
        <v>41858</v>
      </c>
      <c r="C2399" s="818" t="s">
        <v>5619</v>
      </c>
      <c r="D2399" s="816" t="s">
        <v>54</v>
      </c>
      <c r="E2399" s="819">
        <v>10237205</v>
      </c>
      <c r="F2399" s="816">
        <v>26865281</v>
      </c>
      <c r="G2399" s="816">
        <v>2704003</v>
      </c>
      <c r="H2399" s="820" t="str">
        <f>IF(G2399="","",VLOOKUP(G2399,ARANCEL!$B$5:$D$121,2,FALSE))</f>
        <v xml:space="preserve">CORONA PERIFERICA CON PERNO MUÑON COLADO </v>
      </c>
      <c r="I2399" s="821" t="s">
        <v>342</v>
      </c>
      <c r="J2399" s="816">
        <v>1</v>
      </c>
      <c r="K2399" s="822">
        <f>IF(G2399="","",VLOOKUP(G2399,ARANCEL!$B$5:$D$121,3,FALSE)*J2399)</f>
        <v>32612</v>
      </c>
      <c r="L2399" s="1251" t="s">
        <v>6905</v>
      </c>
      <c r="M2399" s="1330">
        <v>4500249664</v>
      </c>
      <c r="N2399" s="1331" t="s">
        <v>7114</v>
      </c>
      <c r="O2399" s="342"/>
    </row>
    <row r="2400" spans="1:15" s="1185" customFormat="1" ht="18" customHeight="1" x14ac:dyDescent="0.25">
      <c r="A2400" s="816" t="s">
        <v>305</v>
      </c>
      <c r="B2400" s="823">
        <v>41858</v>
      </c>
      <c r="C2400" s="818" t="s">
        <v>5619</v>
      </c>
      <c r="D2400" s="816" t="s">
        <v>54</v>
      </c>
      <c r="E2400" s="819">
        <v>10237205</v>
      </c>
      <c r="F2400" s="816">
        <v>23750494</v>
      </c>
      <c r="G2400" s="816">
        <v>2702048</v>
      </c>
      <c r="H2400" s="820" t="str">
        <f>IF(G2400="","",VLOOKUP(G2400,ARANCEL!$B$5:$D$121,2,FALSE))</f>
        <v xml:space="preserve">SERVICIO LAB. IMPLANTE CORONA CEMENTADA/ATORNILLADA </v>
      </c>
      <c r="I2400" s="821" t="s">
        <v>329</v>
      </c>
      <c r="J2400" s="816">
        <v>1</v>
      </c>
      <c r="K2400" s="822">
        <f>IF(G2400="","",VLOOKUP(G2400,ARANCEL!$B$5:$D$121,3,FALSE)*J2400)</f>
        <v>43857</v>
      </c>
      <c r="L2400" s="1251" t="s">
        <v>6905</v>
      </c>
      <c r="M2400" s="1330">
        <v>4500249664</v>
      </c>
      <c r="N2400" s="1331" t="s">
        <v>7114</v>
      </c>
      <c r="O2400" s="342"/>
    </row>
    <row r="2401" spans="1:15" s="1194" customFormat="1" ht="18" customHeight="1" x14ac:dyDescent="0.25">
      <c r="A2401" s="816" t="s">
        <v>305</v>
      </c>
      <c r="B2401" s="823">
        <v>41858</v>
      </c>
      <c r="C2401" s="818" t="s">
        <v>5619</v>
      </c>
      <c r="D2401" s="816" t="s">
        <v>54</v>
      </c>
      <c r="E2401" s="819">
        <v>10237205</v>
      </c>
      <c r="F2401" s="816">
        <v>22255761</v>
      </c>
      <c r="G2401" s="816">
        <v>2702048</v>
      </c>
      <c r="H2401" s="820" t="str">
        <f>IF(G2401="","",VLOOKUP(G2401,ARANCEL!$B$5:$D$121,2,FALSE))</f>
        <v xml:space="preserve">SERVICIO LAB. IMPLANTE CORONA CEMENTADA/ATORNILLADA </v>
      </c>
      <c r="I2401" s="821" t="s">
        <v>311</v>
      </c>
      <c r="J2401" s="816">
        <v>1</v>
      </c>
      <c r="K2401" s="822">
        <f>IF(G2401="","",VLOOKUP(G2401,ARANCEL!$B$5:$D$121,3,FALSE)*J2401)</f>
        <v>43857</v>
      </c>
      <c r="L2401" s="1210" t="s">
        <v>6905</v>
      </c>
      <c r="M2401" s="1210">
        <v>4500249664</v>
      </c>
      <c r="N2401" s="1210" t="s">
        <v>7114</v>
      </c>
      <c r="O2401" s="342"/>
    </row>
    <row r="2402" spans="1:15" s="1194" customFormat="1" ht="18" customHeight="1" x14ac:dyDescent="0.25">
      <c r="A2402" s="816" t="s">
        <v>305</v>
      </c>
      <c r="B2402" s="823">
        <v>41858</v>
      </c>
      <c r="C2402" s="818" t="s">
        <v>5619</v>
      </c>
      <c r="D2402" s="816" t="s">
        <v>54</v>
      </c>
      <c r="E2402" s="819">
        <v>10237205</v>
      </c>
      <c r="F2402" s="816">
        <v>22255756</v>
      </c>
      <c r="G2402" s="816">
        <v>2704003</v>
      </c>
      <c r="H2402" s="820" t="str">
        <f>IF(G2402="","",VLOOKUP(G2402,ARANCEL!$B$5:$D$121,2,FALSE))</f>
        <v xml:space="preserve">CORONA PERIFERICA CON PERNO MUÑON COLADO </v>
      </c>
      <c r="I2402" s="821" t="s">
        <v>340</v>
      </c>
      <c r="J2402" s="816">
        <v>1</v>
      </c>
      <c r="K2402" s="822">
        <f>IF(G2402="","",VLOOKUP(G2402,ARANCEL!$B$5:$D$121,3,FALSE)*J2402)</f>
        <v>32612</v>
      </c>
      <c r="L2402" s="1210" t="s">
        <v>6905</v>
      </c>
      <c r="M2402" s="1210">
        <v>4500249664</v>
      </c>
      <c r="N2402" s="1210" t="s">
        <v>7114</v>
      </c>
      <c r="O2402" s="342"/>
    </row>
    <row r="2403" spans="1:15" s="1194" customFormat="1" ht="18" customHeight="1" x14ac:dyDescent="0.25">
      <c r="A2403" s="816" t="s">
        <v>305</v>
      </c>
      <c r="B2403" s="823">
        <v>41687</v>
      </c>
      <c r="C2403" s="818" t="s">
        <v>2860</v>
      </c>
      <c r="D2403" s="816" t="s">
        <v>58</v>
      </c>
      <c r="E2403" s="819">
        <v>10174928</v>
      </c>
      <c r="F2403" s="816">
        <v>25077331</v>
      </c>
      <c r="G2403" s="816">
        <v>2704005</v>
      </c>
      <c r="H2403" s="820" t="str">
        <f>IF(G2403="","",VLOOKUP(G2403,ARANCEL!$B$5:$D$121,2,FALSE))</f>
        <v>PROVISORIO</v>
      </c>
      <c r="I2403" s="821" t="s">
        <v>324</v>
      </c>
      <c r="J2403" s="816">
        <v>1</v>
      </c>
      <c r="K2403" s="822">
        <f>IF(G2403="","",VLOOKUP(G2403,ARANCEL!$B$5:$D$121,3,FALSE)*J2403)</f>
        <v>3250</v>
      </c>
      <c r="L2403" s="1210" t="s">
        <v>3438</v>
      </c>
      <c r="M2403" s="1210">
        <v>4500220762</v>
      </c>
      <c r="N2403" s="1210">
        <v>8607</v>
      </c>
      <c r="O2403" s="342"/>
    </row>
    <row r="2404" spans="1:15" s="1194" customFormat="1" ht="18" customHeight="1" x14ac:dyDescent="0.25">
      <c r="A2404" s="816" t="s">
        <v>305</v>
      </c>
      <c r="B2404" s="823">
        <v>41695</v>
      </c>
      <c r="C2404" s="818" t="s">
        <v>2860</v>
      </c>
      <c r="D2404" s="816" t="s">
        <v>58</v>
      </c>
      <c r="E2404" s="819">
        <v>10175797</v>
      </c>
      <c r="F2404" s="816">
        <v>25077331</v>
      </c>
      <c r="G2404" s="816">
        <v>2704003</v>
      </c>
      <c r="H2404" s="820" t="str">
        <f>IF(G2404="","",VLOOKUP(G2404,ARANCEL!$B$5:$D$121,2,FALSE))</f>
        <v xml:space="preserve">CORONA PERIFERICA CON PERNO MUÑON COLADO </v>
      </c>
      <c r="I2404" s="821" t="s">
        <v>324</v>
      </c>
      <c r="J2404" s="816">
        <v>1</v>
      </c>
      <c r="K2404" s="822">
        <f>IF(G2404="","",VLOOKUP(G2404,ARANCEL!$B$5:$D$121,3,FALSE)*J2404)</f>
        <v>32612</v>
      </c>
      <c r="L2404" s="1210" t="s">
        <v>3438</v>
      </c>
      <c r="M2404" s="1210">
        <v>4500220762</v>
      </c>
      <c r="N2404" s="1210">
        <v>8607</v>
      </c>
      <c r="O2404" s="342"/>
    </row>
    <row r="2405" spans="1:15" s="1194" customFormat="1" ht="18" customHeight="1" x14ac:dyDescent="0.25">
      <c r="A2405" s="816" t="s">
        <v>305</v>
      </c>
      <c r="B2405" s="823">
        <v>41725</v>
      </c>
      <c r="C2405" s="818" t="s">
        <v>3522</v>
      </c>
      <c r="D2405" s="816" t="s">
        <v>56</v>
      </c>
      <c r="E2405" s="819">
        <v>10183432</v>
      </c>
      <c r="F2405" s="816">
        <v>23950098</v>
      </c>
      <c r="G2405" s="816">
        <v>2705003</v>
      </c>
      <c r="H2405" s="820" t="str">
        <f>IF(G2405="","",VLOOKUP(G2405,ARANCEL!$B$5:$D$121,2,FALSE))</f>
        <v>INCRUSTACION ESTETICA (ART-GLASS O CERAMICA)</v>
      </c>
      <c r="I2405" s="821" t="s">
        <v>760</v>
      </c>
      <c r="J2405" s="816">
        <v>2</v>
      </c>
      <c r="K2405" s="822">
        <f>IF(G2405="","",VLOOKUP(G2405,ARANCEL!$B$5:$D$121,3,FALSE)*J2405)</f>
        <v>31352</v>
      </c>
      <c r="L2405" s="1210" t="s">
        <v>3058</v>
      </c>
      <c r="M2405" s="1210">
        <v>4500225622</v>
      </c>
      <c r="N2405" s="1210">
        <v>8907</v>
      </c>
      <c r="O2405" s="342"/>
    </row>
    <row r="2406" spans="1:15" s="1194" customFormat="1" ht="18" customHeight="1" x14ac:dyDescent="0.25">
      <c r="A2406" s="816" t="s">
        <v>305</v>
      </c>
      <c r="B2406" s="823">
        <v>41974</v>
      </c>
      <c r="C2406" s="818" t="s">
        <v>8588</v>
      </c>
      <c r="D2406" s="816" t="s">
        <v>56</v>
      </c>
      <c r="E2406" s="819">
        <v>10287929</v>
      </c>
      <c r="F2406" s="816">
        <v>29713033</v>
      </c>
      <c r="G2406" s="816">
        <v>2704005</v>
      </c>
      <c r="H2406" s="820" t="str">
        <f>IF(G2406="","",VLOOKUP(G2406,ARANCEL!$B$5:$D$121,2,FALSE))</f>
        <v>PROVISORIO</v>
      </c>
      <c r="I2406" s="821" t="s">
        <v>322</v>
      </c>
      <c r="J2406" s="816">
        <v>1</v>
      </c>
      <c r="K2406" s="822">
        <f>IF(G2406="","",VLOOKUP(G2406,ARANCEL!$B$5:$D$121,3,FALSE)*J2406)</f>
        <v>3250</v>
      </c>
      <c r="L2406" s="1210" t="s">
        <v>8256</v>
      </c>
      <c r="M2406" s="1210">
        <v>4500264843</v>
      </c>
      <c r="N2406" s="1210" t="s">
        <v>8929</v>
      </c>
      <c r="O2406" s="342"/>
    </row>
    <row r="2407" spans="1:15" s="1194" customFormat="1" ht="18" customHeight="1" x14ac:dyDescent="0.25">
      <c r="A2407" s="816" t="s">
        <v>313</v>
      </c>
      <c r="B2407" s="817">
        <v>42032</v>
      </c>
      <c r="C2407" s="818" t="s">
        <v>8588</v>
      </c>
      <c r="D2407" s="816" t="s">
        <v>56</v>
      </c>
      <c r="E2407" s="819">
        <v>10313344</v>
      </c>
      <c r="F2407" s="816">
        <v>29713033</v>
      </c>
      <c r="G2407" s="816">
        <v>2705003</v>
      </c>
      <c r="H2407" s="820" t="str">
        <f>IF(G2407="","",VLOOKUP(G2407,ARANCEL!$B$5:$D$121,2,FALSE))</f>
        <v>INCRUSTACION ESTETICA (ART-GLASS O CERAMICA)</v>
      </c>
      <c r="I2407" s="821"/>
      <c r="J2407" s="816">
        <v>1</v>
      </c>
      <c r="K2407" s="822">
        <f>IF(G2407="","",VLOOKUP(G2407,ARANCEL!$B$5:$D$121,3,FALSE)*J2407)</f>
        <v>15676</v>
      </c>
      <c r="L2407" s="1249" t="str">
        <f>IF(E2407="","","IMPAGO")</f>
        <v>IMPAGO</v>
      </c>
      <c r="M2407" s="1249" t="str">
        <f>IF(L2407="IMPAGO","SIN O.C.","")</f>
        <v>SIN O.C.</v>
      </c>
      <c r="N2407" s="1249" t="str">
        <f>IF(L2407="IMPAGO","SIN FACT.","")</f>
        <v>SIN FACT.</v>
      </c>
      <c r="O2407" s="342"/>
    </row>
    <row r="2408" spans="1:15" s="1194" customFormat="1" ht="18" customHeight="1" x14ac:dyDescent="0.25">
      <c r="A2408" s="816" t="s">
        <v>305</v>
      </c>
      <c r="B2408" s="817">
        <v>42025</v>
      </c>
      <c r="C2408" s="818" t="s">
        <v>9701</v>
      </c>
      <c r="D2408" s="816" t="s">
        <v>3328</v>
      </c>
      <c r="E2408" s="819">
        <v>10313033</v>
      </c>
      <c r="F2408" s="816">
        <v>30515869</v>
      </c>
      <c r="G2408" s="816">
        <v>2708011</v>
      </c>
      <c r="H2408" s="820" t="str">
        <f>IF(G2408="","",VLOOKUP(G2408,ARANCEL!$B$5:$D$121,2,FALSE))</f>
        <v xml:space="preserve">MODELO DE ESTUDIO </v>
      </c>
      <c r="I2408" s="821" t="s">
        <v>347</v>
      </c>
      <c r="J2408" s="843">
        <v>2</v>
      </c>
      <c r="K2408" s="822">
        <f>IF(G2408="","",VLOOKUP(G2408,ARANCEL!$B$5:$D$121,3,FALSE)*J2408)</f>
        <v>3014</v>
      </c>
      <c r="L2408" s="1249" t="str">
        <f>IF(E2408="","","IMPAGO")</f>
        <v>IMPAGO</v>
      </c>
      <c r="M2408" s="1249" t="str">
        <f>IF(L2408="IMPAGO","SIN O.C.","")</f>
        <v>SIN O.C.</v>
      </c>
      <c r="N2408" s="1249" t="str">
        <f>IF(L2408="IMPAGO","SIN FACT.","")</f>
        <v>SIN FACT.</v>
      </c>
      <c r="O2408" s="342"/>
    </row>
    <row r="2409" spans="1:15" s="1194" customFormat="1" ht="18" customHeight="1" x14ac:dyDescent="0.25">
      <c r="A2409" s="816" t="s">
        <v>305</v>
      </c>
      <c r="B2409" s="823">
        <v>41674</v>
      </c>
      <c r="C2409" s="818" t="s">
        <v>2657</v>
      </c>
      <c r="D2409" s="816" t="s">
        <v>57</v>
      </c>
      <c r="E2409" s="819">
        <v>10171797</v>
      </c>
      <c r="F2409" s="816">
        <v>24789894</v>
      </c>
      <c r="G2409" s="816">
        <v>2704005</v>
      </c>
      <c r="H2409" s="820" t="str">
        <f>IF(G2409="","",VLOOKUP(G2409,ARANCEL!$B$5:$D$121,2,FALSE))</f>
        <v>PROVISORIO</v>
      </c>
      <c r="I2409" s="821" t="s">
        <v>2706</v>
      </c>
      <c r="J2409" s="816">
        <v>2</v>
      </c>
      <c r="K2409" s="822">
        <f>IF(G2409="","",VLOOKUP(G2409,ARANCEL!$B$5:$D$121,3,FALSE)*J2409)</f>
        <v>6500</v>
      </c>
      <c r="L2409" s="1210" t="s">
        <v>2842</v>
      </c>
      <c r="M2409" s="1210">
        <v>4500216198</v>
      </c>
      <c r="N2409" s="1210">
        <v>8386</v>
      </c>
      <c r="O2409" s="342"/>
    </row>
    <row r="2410" spans="1:15" s="1194" customFormat="1" ht="18" customHeight="1" x14ac:dyDescent="0.25">
      <c r="A2410" s="816" t="s">
        <v>305</v>
      </c>
      <c r="B2410" s="823">
        <v>41716</v>
      </c>
      <c r="C2410" s="818" t="s">
        <v>2657</v>
      </c>
      <c r="D2410" s="816" t="s">
        <v>57</v>
      </c>
      <c r="E2410" s="819">
        <v>10181673</v>
      </c>
      <c r="F2410" s="816">
        <v>24789894</v>
      </c>
      <c r="G2410" s="816">
        <v>2704006</v>
      </c>
      <c r="H2410" s="820" t="str">
        <f>IF(G2410="","",VLOOKUP(G2410,ARANCEL!$B$5:$D$121,2,FALSE))</f>
        <v xml:space="preserve">CERAMICA ALUMINOSA ANTERIOR O POSTERIOR </v>
      </c>
      <c r="I2410" s="821" t="s">
        <v>322</v>
      </c>
      <c r="J2410" s="816">
        <v>1</v>
      </c>
      <c r="K2410" s="822">
        <f>IF(G2410="","",VLOOKUP(G2410,ARANCEL!$B$5:$D$121,3,FALSE)*J2410)</f>
        <v>31487</v>
      </c>
      <c r="L2410" s="1210" t="s">
        <v>3058</v>
      </c>
      <c r="M2410" s="1210">
        <v>4500225621</v>
      </c>
      <c r="N2410" s="1210">
        <v>8906</v>
      </c>
      <c r="O2410" s="342"/>
    </row>
    <row r="2411" spans="1:15" s="1194" customFormat="1" ht="18" customHeight="1" x14ac:dyDescent="0.25">
      <c r="A2411" s="816" t="s">
        <v>305</v>
      </c>
      <c r="B2411" s="823">
        <v>41717</v>
      </c>
      <c r="C2411" s="818" t="s">
        <v>2657</v>
      </c>
      <c r="D2411" s="816" t="s">
        <v>57</v>
      </c>
      <c r="E2411" s="819">
        <v>10182190</v>
      </c>
      <c r="F2411" s="816">
        <v>24789894</v>
      </c>
      <c r="G2411" s="816">
        <v>2704006</v>
      </c>
      <c r="H2411" s="820" t="str">
        <f>IF(G2411="","",VLOOKUP(G2411,ARANCEL!$B$5:$D$121,2,FALSE))</f>
        <v xml:space="preserve">CERAMICA ALUMINOSA ANTERIOR O POSTERIOR </v>
      </c>
      <c r="I2411" s="821" t="s">
        <v>312</v>
      </c>
      <c r="J2411" s="816">
        <v>1</v>
      </c>
      <c r="K2411" s="822">
        <f>IF(G2411="","",VLOOKUP(G2411,ARANCEL!$B$5:$D$121,3,FALSE)*J2411)</f>
        <v>31487</v>
      </c>
      <c r="L2411" s="1210" t="s">
        <v>3058</v>
      </c>
      <c r="M2411" s="1210">
        <v>4500225621</v>
      </c>
      <c r="N2411" s="1210">
        <v>8906</v>
      </c>
      <c r="O2411" s="342"/>
    </row>
    <row r="2412" spans="1:15" s="1194" customFormat="1" ht="18" customHeight="1" x14ac:dyDescent="0.25">
      <c r="A2412" s="843" t="s">
        <v>313</v>
      </c>
      <c r="B2412" s="823">
        <v>41814</v>
      </c>
      <c r="C2412" s="818" t="s">
        <v>5741</v>
      </c>
      <c r="D2412" s="816"/>
      <c r="E2412" s="819">
        <v>10214656</v>
      </c>
      <c r="F2412" s="816">
        <v>26937110</v>
      </c>
      <c r="G2412" s="816">
        <v>2704005</v>
      </c>
      <c r="H2412" s="820" t="str">
        <f>IF(G2412="","",VLOOKUP(G2412,ARANCEL!$B$5:$D$121,2,FALSE))</f>
        <v>PROVISORIO</v>
      </c>
      <c r="I2412" s="821"/>
      <c r="J2412" s="816">
        <v>1</v>
      </c>
      <c r="K2412" s="822">
        <f>IF(G2412="","",VLOOKUP(G2412,ARANCEL!$B$5:$D$121,3,FALSE)*J2412)</f>
        <v>3250</v>
      </c>
      <c r="L2412" s="1210" t="s">
        <v>5742</v>
      </c>
      <c r="M2412" s="1210">
        <v>4500239309</v>
      </c>
      <c r="N2412" s="1210" t="s">
        <v>5749</v>
      </c>
      <c r="O2412" s="342"/>
    </row>
    <row r="2413" spans="1:15" s="1185" customFormat="1" ht="18" customHeight="1" x14ac:dyDescent="0.25">
      <c r="A2413" s="843" t="s">
        <v>313</v>
      </c>
      <c r="B2413" s="823">
        <v>41814</v>
      </c>
      <c r="C2413" s="818" t="s">
        <v>5741</v>
      </c>
      <c r="D2413" s="816"/>
      <c r="E2413" s="819">
        <v>10214656</v>
      </c>
      <c r="F2413" s="816">
        <v>26937110</v>
      </c>
      <c r="G2413" s="816">
        <v>2704003</v>
      </c>
      <c r="H2413" s="820" t="str">
        <f>IF(G2413="","",VLOOKUP(G2413,ARANCEL!$B$5:$D$121,2,FALSE))</f>
        <v xml:space="preserve">CORONA PERIFERICA CON PERNO MUÑON COLADO </v>
      </c>
      <c r="I2413" s="821"/>
      <c r="J2413" s="816">
        <v>1</v>
      </c>
      <c r="K2413" s="822">
        <f>IF(G2413="","",VLOOKUP(G2413,ARANCEL!$B$5:$D$121,3,FALSE)*J2413)</f>
        <v>32612</v>
      </c>
      <c r="L2413" s="1210" t="s">
        <v>5742</v>
      </c>
      <c r="M2413" s="1210">
        <v>4500239309</v>
      </c>
      <c r="N2413" s="1210" t="s">
        <v>5749</v>
      </c>
      <c r="O2413" s="342"/>
    </row>
    <row r="2414" spans="1:15" s="1080" customFormat="1" ht="18" customHeight="1" x14ac:dyDescent="0.25">
      <c r="A2414" s="816" t="s">
        <v>305</v>
      </c>
      <c r="B2414" s="817">
        <v>42018</v>
      </c>
      <c r="C2414" s="818" t="s">
        <v>9405</v>
      </c>
      <c r="D2414" s="816" t="s">
        <v>2193</v>
      </c>
      <c r="E2414" s="819">
        <v>10307441</v>
      </c>
      <c r="F2414" s="816">
        <v>30192918</v>
      </c>
      <c r="G2414" s="816">
        <v>2704003</v>
      </c>
      <c r="H2414" s="820" t="str">
        <f>IF(G2414="","",VLOOKUP(G2414,ARANCEL!$B$5:$D$121,2,FALSE))</f>
        <v xml:space="preserve">CORONA PERIFERICA CON PERNO MUÑON COLADO </v>
      </c>
      <c r="I2414" s="821" t="s">
        <v>308</v>
      </c>
      <c r="J2414" s="816">
        <v>1</v>
      </c>
      <c r="K2414" s="822">
        <f>IF(G2414="","",VLOOKUP(G2414,ARANCEL!$B$5:$D$121,3,FALSE)*J2414)</f>
        <v>32612</v>
      </c>
      <c r="L2414" s="1249" t="str">
        <f>IF(E2414="","","IMPAGO")</f>
        <v>IMPAGO</v>
      </c>
      <c r="M2414" s="1249" t="str">
        <f>IF(L2414="IMPAGO","SIN O.C.","")</f>
        <v>SIN O.C.</v>
      </c>
      <c r="N2414" s="1249" t="str">
        <f>IF(L2414="IMPAGO","SIN FACT.","")</f>
        <v>SIN FACT.</v>
      </c>
      <c r="O2414" s="342"/>
    </row>
    <row r="2415" spans="1:15" s="1209" customFormat="1" ht="18" customHeight="1" x14ac:dyDescent="0.25">
      <c r="A2415" s="816" t="s">
        <v>305</v>
      </c>
      <c r="B2415" s="817">
        <v>42006</v>
      </c>
      <c r="C2415" s="818" t="s">
        <v>9224</v>
      </c>
      <c r="D2415" s="816" t="s">
        <v>2193</v>
      </c>
      <c r="E2415" s="819">
        <v>10303616</v>
      </c>
      <c r="F2415" s="816">
        <v>30192918</v>
      </c>
      <c r="G2415" s="816">
        <v>2704005</v>
      </c>
      <c r="H2415" s="820" t="str">
        <f>IF(G2415="","",VLOOKUP(G2415,ARANCEL!$B$5:$D$121,2,FALSE))</f>
        <v>PROVISORIO</v>
      </c>
      <c r="I2415" s="821" t="s">
        <v>308</v>
      </c>
      <c r="J2415" s="816">
        <v>1</v>
      </c>
      <c r="K2415" s="822">
        <f>IF(G2415="","",VLOOKUP(G2415,ARANCEL!$B$5:$D$121,3,FALSE)*J2415)</f>
        <v>3250</v>
      </c>
      <c r="L2415" s="1350" t="s">
        <v>9431</v>
      </c>
      <c r="M2415" s="1350">
        <v>4500269103</v>
      </c>
      <c r="N2415" s="1350" t="s">
        <v>9457</v>
      </c>
      <c r="O2415" s="342"/>
    </row>
    <row r="2416" spans="1:15" s="1209" customFormat="1" ht="18" customHeight="1" x14ac:dyDescent="0.25">
      <c r="A2416" s="843" t="s">
        <v>305</v>
      </c>
      <c r="B2416" s="823">
        <v>41653</v>
      </c>
      <c r="C2416" s="818" t="s">
        <v>1099</v>
      </c>
      <c r="D2416" s="816" t="s">
        <v>716</v>
      </c>
      <c r="E2416" s="819">
        <v>10168888</v>
      </c>
      <c r="F2416" s="816">
        <v>24046802</v>
      </c>
      <c r="G2416" s="816">
        <v>2708011</v>
      </c>
      <c r="H2416" s="820" t="str">
        <f>IF(G2416="","",VLOOKUP(G2416,ARANCEL!$B$5:$D$121,2,FALSE))</f>
        <v xml:space="preserve">MODELO DE ESTUDIO </v>
      </c>
      <c r="I2416" s="821" t="s">
        <v>306</v>
      </c>
      <c r="J2416" s="816">
        <v>1</v>
      </c>
      <c r="K2416" s="822">
        <f>IF(G2416="","",VLOOKUP(G2416,ARANCEL!$B$5:$D$121,3,FALSE)*J2416)</f>
        <v>1507</v>
      </c>
      <c r="L2416" s="1210" t="s">
        <v>2842</v>
      </c>
      <c r="M2416" s="1210">
        <v>4500216185</v>
      </c>
      <c r="N2416" s="1210">
        <v>8379</v>
      </c>
      <c r="O2416" s="342"/>
    </row>
    <row r="2417" spans="1:15" s="1209" customFormat="1" ht="18" customHeight="1" x14ac:dyDescent="0.25">
      <c r="A2417" s="816" t="s">
        <v>305</v>
      </c>
      <c r="B2417" s="823">
        <v>41653</v>
      </c>
      <c r="C2417" s="818" t="s">
        <v>1099</v>
      </c>
      <c r="D2417" s="816" t="s">
        <v>716</v>
      </c>
      <c r="E2417" s="819">
        <v>10168888</v>
      </c>
      <c r="F2417" s="816">
        <v>24046802</v>
      </c>
      <c r="G2417" s="816">
        <v>2707003</v>
      </c>
      <c r="H2417" s="820" t="str">
        <f>IF(G2417="","",VLOOKUP(G2417,ARANCEL!$B$5:$D$121,2,FALSE))</f>
        <v xml:space="preserve">ESTAMPADO </v>
      </c>
      <c r="I2417" s="821" t="s">
        <v>306</v>
      </c>
      <c r="J2417" s="816">
        <v>1</v>
      </c>
      <c r="K2417" s="822">
        <f>IF(G2417="","",VLOOKUP(G2417,ARANCEL!$B$5:$D$121,3,FALSE)*J2417)</f>
        <v>6028</v>
      </c>
      <c r="L2417" s="1210" t="s">
        <v>2842</v>
      </c>
      <c r="M2417" s="1210">
        <v>4500216185</v>
      </c>
      <c r="N2417" s="1210">
        <v>8379</v>
      </c>
      <c r="O2417" s="342"/>
    </row>
    <row r="2418" spans="1:15" s="1209" customFormat="1" ht="18" customHeight="1" x14ac:dyDescent="0.25">
      <c r="A2418" s="816" t="s">
        <v>305</v>
      </c>
      <c r="B2418" s="823">
        <v>41831</v>
      </c>
      <c r="C2418" s="818" t="s">
        <v>1099</v>
      </c>
      <c r="D2418" s="816" t="s">
        <v>1047</v>
      </c>
      <c r="E2418" s="819">
        <v>10226304</v>
      </c>
      <c r="F2418" s="816">
        <v>27490700</v>
      </c>
      <c r="G2418" s="816">
        <v>2708011</v>
      </c>
      <c r="H2418" s="820" t="str">
        <f>IF(G2418="","",VLOOKUP(G2418,ARANCEL!$B$5:$D$121,2,FALSE))</f>
        <v xml:space="preserve">MODELO DE ESTUDIO </v>
      </c>
      <c r="I2418" s="821" t="s">
        <v>347</v>
      </c>
      <c r="J2418" s="816">
        <v>2</v>
      </c>
      <c r="K2418" s="822">
        <f>IF(G2418="","",VLOOKUP(G2418,ARANCEL!$B$5:$D$121,3,FALSE)*J2418)</f>
        <v>3014</v>
      </c>
      <c r="L2418" s="1210" t="s">
        <v>6017</v>
      </c>
      <c r="M2418" s="1210">
        <v>4500243244</v>
      </c>
      <c r="N2418" s="1210">
        <v>9785</v>
      </c>
      <c r="O2418" s="342"/>
    </row>
    <row r="2419" spans="1:15" s="1341" customFormat="1" ht="18" customHeight="1" x14ac:dyDescent="0.25">
      <c r="A2419" s="843" t="s">
        <v>305</v>
      </c>
      <c r="B2419" s="823">
        <v>41827</v>
      </c>
      <c r="C2419" s="818" t="s">
        <v>5500</v>
      </c>
      <c r="D2419" s="816" t="s">
        <v>3328</v>
      </c>
      <c r="E2419" s="819">
        <v>10220555</v>
      </c>
      <c r="F2419" s="816">
        <v>26597048</v>
      </c>
      <c r="G2419" s="816">
        <v>2708011</v>
      </c>
      <c r="H2419" s="820" t="str">
        <f>IF(G2419="","",VLOOKUP(G2419,ARANCEL!$B$5:$D$121,2,FALSE))</f>
        <v xml:space="preserve">MODELO DE ESTUDIO </v>
      </c>
      <c r="I2419" s="821" t="s">
        <v>306</v>
      </c>
      <c r="J2419" s="816">
        <v>1</v>
      </c>
      <c r="K2419" s="822">
        <f>IF(G2419="","",VLOOKUP(G2419,ARANCEL!$B$5:$D$121,3,FALSE)*J2419)</f>
        <v>1507</v>
      </c>
      <c r="L2419" s="1210" t="s">
        <v>6017</v>
      </c>
      <c r="M2419" s="1210">
        <v>4500243244</v>
      </c>
      <c r="N2419" s="1210">
        <v>9785</v>
      </c>
      <c r="O2419" s="342"/>
    </row>
    <row r="2420" spans="1:15" s="1341" customFormat="1" ht="18" customHeight="1" x14ac:dyDescent="0.25">
      <c r="A2420" s="816" t="s">
        <v>305</v>
      </c>
      <c r="B2420" s="823">
        <v>41827</v>
      </c>
      <c r="C2420" s="818" t="s">
        <v>5500</v>
      </c>
      <c r="D2420" s="816" t="s">
        <v>3328</v>
      </c>
      <c r="E2420" s="819">
        <v>10220555</v>
      </c>
      <c r="F2420" s="816">
        <v>26597048</v>
      </c>
      <c r="G2420" s="816">
        <v>2707003</v>
      </c>
      <c r="H2420" s="820" t="str">
        <f>IF(G2420="","",VLOOKUP(G2420,ARANCEL!$B$5:$D$121,2,FALSE))</f>
        <v xml:space="preserve">ESTAMPADO </v>
      </c>
      <c r="I2420" s="821" t="s">
        <v>306</v>
      </c>
      <c r="J2420" s="816">
        <v>1</v>
      </c>
      <c r="K2420" s="822">
        <f>IF(G2420="","",VLOOKUP(G2420,ARANCEL!$B$5:$D$121,3,FALSE)*J2420)</f>
        <v>6028</v>
      </c>
      <c r="L2420" s="1210" t="s">
        <v>6017</v>
      </c>
      <c r="M2420" s="1210">
        <v>4500243244</v>
      </c>
      <c r="N2420" s="1210">
        <v>9785</v>
      </c>
      <c r="O2420" s="342"/>
    </row>
    <row r="2421" spans="1:15" s="1341" customFormat="1" ht="18" customHeight="1" x14ac:dyDescent="0.25">
      <c r="A2421" s="816" t="s">
        <v>305</v>
      </c>
      <c r="B2421" s="823">
        <v>41754</v>
      </c>
      <c r="C2421" s="818" t="s">
        <v>4191</v>
      </c>
      <c r="D2421" s="816" t="s">
        <v>53</v>
      </c>
      <c r="E2421" s="819">
        <v>10191507</v>
      </c>
      <c r="F2421" s="816">
        <v>24892246</v>
      </c>
      <c r="G2421" s="816">
        <v>2705003</v>
      </c>
      <c r="H2421" s="820" t="str">
        <f>IF(G2421="","",VLOOKUP(G2421,ARANCEL!$B$5:$D$121,2,FALSE))</f>
        <v>INCRUSTACION ESTETICA (ART-GLASS O CERAMICA)</v>
      </c>
      <c r="I2421" s="821" t="s">
        <v>315</v>
      </c>
      <c r="J2421" s="816">
        <v>1</v>
      </c>
      <c r="K2421" s="822">
        <f>IF(G2421="","",VLOOKUP(G2421,ARANCEL!$B$5:$D$121,3,FALSE)*J2421)</f>
        <v>15676</v>
      </c>
      <c r="L2421" s="1210" t="s">
        <v>4612</v>
      </c>
      <c r="M2421" s="1210">
        <v>4500229945</v>
      </c>
      <c r="N2421" s="1210">
        <v>9169</v>
      </c>
      <c r="O2421" s="342"/>
    </row>
    <row r="2422" spans="1:15" s="1341" customFormat="1" ht="18" customHeight="1" x14ac:dyDescent="0.25">
      <c r="A2422" s="816" t="s">
        <v>305</v>
      </c>
      <c r="B2422" s="823">
        <v>41922</v>
      </c>
      <c r="C2422" s="818" t="s">
        <v>7678</v>
      </c>
      <c r="D2422" s="816" t="s">
        <v>1047</v>
      </c>
      <c r="E2422" s="819">
        <v>10265208</v>
      </c>
      <c r="F2422" s="816">
        <v>28465364</v>
      </c>
      <c r="G2422" s="816">
        <v>2708011</v>
      </c>
      <c r="H2422" s="820" t="str">
        <f>IF(G2422="","",VLOOKUP(G2422,ARANCEL!$B$5:$D$121,2,FALSE))</f>
        <v xml:space="preserve">MODELO DE ESTUDIO </v>
      </c>
      <c r="I2422" s="821" t="s">
        <v>347</v>
      </c>
      <c r="J2422" s="816">
        <v>2</v>
      </c>
      <c r="K2422" s="822">
        <f>IF(G2422="","",VLOOKUP(G2422,ARANCEL!$B$5:$D$121,3,FALSE)*J2422)</f>
        <v>3014</v>
      </c>
      <c r="L2422" s="1210" t="s">
        <v>8279</v>
      </c>
      <c r="M2422" s="1210">
        <v>4500257377</v>
      </c>
      <c r="N2422" s="1210" t="s">
        <v>8280</v>
      </c>
      <c r="O2422" s="342"/>
    </row>
    <row r="2423" spans="1:15" s="1341" customFormat="1" ht="18" customHeight="1" x14ac:dyDescent="0.25">
      <c r="A2423" s="816" t="s">
        <v>305</v>
      </c>
      <c r="B2423" s="913">
        <v>41946</v>
      </c>
      <c r="C2423" s="818" t="s">
        <v>8055</v>
      </c>
      <c r="D2423" s="816" t="s">
        <v>65</v>
      </c>
      <c r="E2423" s="819">
        <v>10275255</v>
      </c>
      <c r="F2423" s="816">
        <v>28088680</v>
      </c>
      <c r="G2423" s="816">
        <v>2708011</v>
      </c>
      <c r="H2423" s="820" t="str">
        <f>IF(G2423="","",VLOOKUP(G2423,ARANCEL!$B$5:$D$121,2,FALSE))</f>
        <v xml:space="preserve">MODELO DE ESTUDIO </v>
      </c>
      <c r="I2423" s="821" t="s">
        <v>347</v>
      </c>
      <c r="J2423" s="816">
        <v>2</v>
      </c>
      <c r="K2423" s="822">
        <f>IF(G2423="","",VLOOKUP(G2423,ARANCEL!$B$5:$D$121,3,FALSE)*J2423)</f>
        <v>3014</v>
      </c>
      <c r="L2423" s="1210" t="s">
        <v>8279</v>
      </c>
      <c r="M2423" s="1210">
        <v>4500260619</v>
      </c>
      <c r="N2423" s="1210" t="s">
        <v>8294</v>
      </c>
      <c r="O2423" s="342"/>
    </row>
    <row r="2424" spans="1:15" s="1341" customFormat="1" ht="18" customHeight="1" x14ac:dyDescent="0.25">
      <c r="A2424" s="816" t="s">
        <v>305</v>
      </c>
      <c r="B2424" s="823">
        <v>41752</v>
      </c>
      <c r="C2424" s="818" t="s">
        <v>4079</v>
      </c>
      <c r="D2424" s="816" t="s">
        <v>49</v>
      </c>
      <c r="E2424" s="819">
        <v>10190519</v>
      </c>
      <c r="F2424" s="816">
        <v>25974739</v>
      </c>
      <c r="G2424" s="816">
        <v>2704005</v>
      </c>
      <c r="H2424" s="820" t="str">
        <f>IF(G2424="","",VLOOKUP(G2424,ARANCEL!$B$5:$D$121,2,FALSE))</f>
        <v>PROVISORIO</v>
      </c>
      <c r="I2424" s="821" t="s">
        <v>337</v>
      </c>
      <c r="J2424" s="816">
        <v>1</v>
      </c>
      <c r="K2424" s="822">
        <f>IF(G2424="","",VLOOKUP(G2424,ARANCEL!$B$5:$D$121,3,FALSE)*J2424)</f>
        <v>3250</v>
      </c>
      <c r="L2424" s="1210" t="s">
        <v>4612</v>
      </c>
      <c r="M2424" s="1210">
        <v>4500229951</v>
      </c>
      <c r="N2424" s="1210">
        <v>9174</v>
      </c>
      <c r="O2424" s="342"/>
    </row>
    <row r="2425" spans="1:15" s="1341" customFormat="1" ht="18" customHeight="1" x14ac:dyDescent="0.25">
      <c r="A2425" s="816" t="s">
        <v>305</v>
      </c>
      <c r="B2425" s="823">
        <v>41775</v>
      </c>
      <c r="C2425" s="818" t="s">
        <v>4513</v>
      </c>
      <c r="D2425" s="816" t="s">
        <v>49</v>
      </c>
      <c r="E2425" s="819">
        <v>10197781</v>
      </c>
      <c r="F2425" s="816">
        <v>25974739</v>
      </c>
      <c r="G2425" s="816">
        <v>2704003</v>
      </c>
      <c r="H2425" s="820" t="str">
        <f>IF(G2425="","",VLOOKUP(G2425,ARANCEL!$B$5:$D$121,2,FALSE))</f>
        <v xml:space="preserve">CORONA PERIFERICA CON PERNO MUÑON COLADO </v>
      </c>
      <c r="I2425" s="821" t="s">
        <v>337</v>
      </c>
      <c r="J2425" s="816">
        <v>1</v>
      </c>
      <c r="K2425" s="822">
        <f>IF(G2425="","",VLOOKUP(G2425,ARANCEL!$B$5:$D$121,3,FALSE)*J2425)</f>
        <v>32612</v>
      </c>
      <c r="L2425" s="1210" t="s">
        <v>5292</v>
      </c>
      <c r="M2425" s="1210">
        <v>4500235340</v>
      </c>
      <c r="N2425" s="1210">
        <v>9394</v>
      </c>
      <c r="O2425" s="342"/>
    </row>
    <row r="2426" spans="1:15" s="1341" customFormat="1" ht="18" customHeight="1" x14ac:dyDescent="0.25">
      <c r="A2426" s="816" t="s">
        <v>305</v>
      </c>
      <c r="B2426" s="823">
        <v>41827</v>
      </c>
      <c r="C2426" s="818" t="s">
        <v>5508</v>
      </c>
      <c r="D2426" s="816" t="s">
        <v>58</v>
      </c>
      <c r="E2426" s="819">
        <v>10220722</v>
      </c>
      <c r="F2426" s="816">
        <v>27214939</v>
      </c>
      <c r="G2426" s="816">
        <v>2704019</v>
      </c>
      <c r="H2426" s="820" t="str">
        <f>IF(G2426="","",VLOOKUP(G2426,ARANCEL!$B$5:$D$121,2,FALSE))</f>
        <v>CARILLA EMPRESS</v>
      </c>
      <c r="I2426" s="821" t="s">
        <v>311</v>
      </c>
      <c r="J2426" s="816">
        <v>1</v>
      </c>
      <c r="K2426" s="822">
        <f>IF(G2426="","",VLOOKUP(G2426,ARANCEL!$B$5:$D$121,3,FALSE)*J2426)</f>
        <v>43857</v>
      </c>
      <c r="L2426" s="1210" t="s">
        <v>6017</v>
      </c>
      <c r="M2426" s="1210">
        <v>4500243244</v>
      </c>
      <c r="N2426" s="1210">
        <v>9785</v>
      </c>
      <c r="O2426" s="342"/>
    </row>
    <row r="2427" spans="1:15" s="1341" customFormat="1" ht="18" customHeight="1" x14ac:dyDescent="0.25">
      <c r="A2427" s="816" t="s">
        <v>305</v>
      </c>
      <c r="B2427" s="823">
        <v>41893</v>
      </c>
      <c r="C2427" s="818" t="s">
        <v>6992</v>
      </c>
      <c r="D2427" s="816" t="s">
        <v>804</v>
      </c>
      <c r="E2427" s="819">
        <v>10255104</v>
      </c>
      <c r="F2427" s="816">
        <v>26906935</v>
      </c>
      <c r="G2427" s="816">
        <v>2705003</v>
      </c>
      <c r="H2427" s="820" t="str">
        <f>IF(G2427="","",VLOOKUP(G2427,ARANCEL!$B$5:$D$121,2,FALSE))</f>
        <v>INCRUSTACION ESTETICA (ART-GLASS O CERAMICA)</v>
      </c>
      <c r="I2427" s="821" t="s">
        <v>309</v>
      </c>
      <c r="J2427" s="816">
        <v>1</v>
      </c>
      <c r="K2427" s="822">
        <f>IF(G2427="","",VLOOKUP(G2427,ARANCEL!$B$5:$D$121,3,FALSE)*J2427)</f>
        <v>15676</v>
      </c>
      <c r="L2427" s="1210" t="s">
        <v>7548</v>
      </c>
      <c r="M2427" s="1210">
        <v>4500254511</v>
      </c>
      <c r="N2427" s="1210" t="s">
        <v>7555</v>
      </c>
      <c r="O2427" s="342"/>
    </row>
    <row r="2428" spans="1:15" s="1375" customFormat="1" ht="18" customHeight="1" x14ac:dyDescent="0.25">
      <c r="A2428" s="816" t="s">
        <v>305</v>
      </c>
      <c r="B2428" s="823">
        <v>41730</v>
      </c>
      <c r="C2428" s="818" t="s">
        <v>3740</v>
      </c>
      <c r="D2428" s="816" t="s">
        <v>63</v>
      </c>
      <c r="E2428" s="819">
        <v>10186085</v>
      </c>
      <c r="F2428" s="816">
        <v>25019765</v>
      </c>
      <c r="G2428" s="816">
        <v>2708011</v>
      </c>
      <c r="H2428" s="820" t="str">
        <f>IF(G2428="","",VLOOKUP(G2428,ARANCEL!$B$5:$D$121,2,FALSE))</f>
        <v xml:space="preserve">MODELO DE ESTUDIO </v>
      </c>
      <c r="I2428" s="821" t="s">
        <v>702</v>
      </c>
      <c r="J2428" s="816">
        <v>2</v>
      </c>
      <c r="K2428" s="822">
        <f>IF(G2428="","",VLOOKUP(G2428,ARANCEL!$B$5:$D$121,3,FALSE)*J2428)</f>
        <v>3014</v>
      </c>
      <c r="L2428" s="1210" t="s">
        <v>4612</v>
      </c>
      <c r="M2428" s="1210">
        <v>4500229946</v>
      </c>
      <c r="N2428" s="1210">
        <v>9170</v>
      </c>
      <c r="O2428" s="342"/>
    </row>
    <row r="2429" spans="1:15" s="1375" customFormat="1" ht="18" customHeight="1" x14ac:dyDescent="0.25">
      <c r="A2429" s="816" t="s">
        <v>305</v>
      </c>
      <c r="B2429" s="823">
        <v>41823</v>
      </c>
      <c r="C2429" s="818" t="s">
        <v>5529</v>
      </c>
      <c r="D2429" s="816" t="s">
        <v>63</v>
      </c>
      <c r="E2429" s="819">
        <v>10221670</v>
      </c>
      <c r="F2429" s="816">
        <v>270130003</v>
      </c>
      <c r="G2429" s="816">
        <v>2708011</v>
      </c>
      <c r="H2429" s="820" t="str">
        <f>IF(G2429="","",VLOOKUP(G2429,ARANCEL!$B$5:$D$121,2,FALSE))</f>
        <v xml:space="preserve">MODELO DE ESTUDIO </v>
      </c>
      <c r="I2429" s="821" t="s">
        <v>347</v>
      </c>
      <c r="J2429" s="816">
        <v>2</v>
      </c>
      <c r="K2429" s="822">
        <f>IF(G2429="","",VLOOKUP(G2429,ARANCEL!$B$5:$D$121,3,FALSE)*J2429)</f>
        <v>3014</v>
      </c>
      <c r="L2429" s="1210" t="s">
        <v>6017</v>
      </c>
      <c r="M2429" s="1210">
        <v>4500243244</v>
      </c>
      <c r="N2429" s="1210">
        <v>9785</v>
      </c>
      <c r="O2429" s="342"/>
    </row>
    <row r="2430" spans="1:15" s="1375" customFormat="1" ht="18" customHeight="1" x14ac:dyDescent="0.25">
      <c r="A2430" s="816" t="s">
        <v>305</v>
      </c>
      <c r="B2430" s="823">
        <v>41724</v>
      </c>
      <c r="C2430" s="818" t="s">
        <v>3572</v>
      </c>
      <c r="D2430" s="816" t="s">
        <v>65</v>
      </c>
      <c r="E2430" s="819">
        <v>10184183</v>
      </c>
      <c r="F2430" s="816">
        <v>25206601</v>
      </c>
      <c r="G2430" s="816">
        <v>2708011</v>
      </c>
      <c r="H2430" s="820" t="str">
        <f>IF(G2430="","",VLOOKUP(G2430,ARANCEL!$B$5:$D$121,2,FALSE))</f>
        <v xml:space="preserve">MODELO DE ESTUDIO </v>
      </c>
      <c r="I2430" s="821" t="s">
        <v>702</v>
      </c>
      <c r="J2430" s="816">
        <v>2</v>
      </c>
      <c r="K2430" s="822">
        <f>IF(G2430="","",VLOOKUP(G2430,ARANCEL!$B$5:$D$121,3,FALSE)*J2430)</f>
        <v>3014</v>
      </c>
      <c r="L2430" s="1210" t="s">
        <v>3058</v>
      </c>
      <c r="M2430" s="1210">
        <v>4500225626</v>
      </c>
      <c r="N2430" s="1210">
        <v>8910</v>
      </c>
      <c r="O2430" s="342"/>
    </row>
    <row r="2431" spans="1:15" s="1375" customFormat="1" ht="18" customHeight="1" x14ac:dyDescent="0.25">
      <c r="A2431" s="816" t="s">
        <v>305</v>
      </c>
      <c r="B2431" s="823">
        <v>41730</v>
      </c>
      <c r="C2431" s="818" t="s">
        <v>3655</v>
      </c>
      <c r="D2431" s="816" t="s">
        <v>65</v>
      </c>
      <c r="E2431" s="819">
        <v>10184971</v>
      </c>
      <c r="F2431" s="816">
        <v>25169285</v>
      </c>
      <c r="G2431" s="816">
        <v>2708011</v>
      </c>
      <c r="H2431" s="820" t="str">
        <f>IF(G2431="","",VLOOKUP(G2431,ARANCEL!$B$5:$D$121,2,FALSE))</f>
        <v xml:space="preserve">MODELO DE ESTUDIO </v>
      </c>
      <c r="I2431" s="821" t="s">
        <v>702</v>
      </c>
      <c r="J2431" s="816">
        <v>2</v>
      </c>
      <c r="K2431" s="822">
        <f>IF(G2431="","",VLOOKUP(G2431,ARANCEL!$B$5:$D$121,3,FALSE)*J2431)</f>
        <v>3014</v>
      </c>
      <c r="L2431" s="1210" t="s">
        <v>4612</v>
      </c>
      <c r="M2431" s="1210">
        <v>4500229945</v>
      </c>
      <c r="N2431" s="1210">
        <v>9169</v>
      </c>
      <c r="O2431" s="342"/>
    </row>
    <row r="2432" spans="1:15" s="1375" customFormat="1" ht="18" customHeight="1" x14ac:dyDescent="0.25">
      <c r="A2432" s="843" t="s">
        <v>305</v>
      </c>
      <c r="B2432" s="823">
        <v>41715</v>
      </c>
      <c r="C2432" s="818" t="s">
        <v>3329</v>
      </c>
      <c r="D2432" s="816" t="s">
        <v>706</v>
      </c>
      <c r="E2432" s="819">
        <v>10181275</v>
      </c>
      <c r="F2432" s="816">
        <v>24765621</v>
      </c>
      <c r="G2432" s="816">
        <v>2708011</v>
      </c>
      <c r="H2432" s="820" t="str">
        <f>IF(G2432="","",VLOOKUP(G2432,ARANCEL!$B$5:$D$121,2,FALSE))</f>
        <v xml:space="preserve">MODELO DE ESTUDIO </v>
      </c>
      <c r="I2432" s="821"/>
      <c r="J2432" s="816">
        <v>1</v>
      </c>
      <c r="K2432" s="822">
        <f>IF(G2432="","",VLOOKUP(G2432,ARANCEL!$B$5:$D$121,3,FALSE)*J2432)</f>
        <v>1507</v>
      </c>
      <c r="L2432" s="1210" t="s">
        <v>3058</v>
      </c>
      <c r="M2432" s="1210">
        <v>4500225625</v>
      </c>
      <c r="N2432" s="1210">
        <v>8909</v>
      </c>
      <c r="O2432" s="342"/>
    </row>
    <row r="2433" spans="1:15" s="1375" customFormat="1" ht="18" customHeight="1" x14ac:dyDescent="0.25">
      <c r="A2433" s="816" t="s">
        <v>305</v>
      </c>
      <c r="B2433" s="823">
        <v>41715</v>
      </c>
      <c r="C2433" s="818" t="s">
        <v>3329</v>
      </c>
      <c r="D2433" s="816" t="s">
        <v>706</v>
      </c>
      <c r="E2433" s="819">
        <v>10181275</v>
      </c>
      <c r="F2433" s="816">
        <v>24765621</v>
      </c>
      <c r="G2433" s="816">
        <v>2707001</v>
      </c>
      <c r="H2433" s="820" t="str">
        <f>IF(G2433="","",VLOOKUP(G2433,ARANCEL!$B$5:$D$121,2,FALSE))</f>
        <v xml:space="preserve">PLANO DE RELAJACION </v>
      </c>
      <c r="I2433" s="821" t="s">
        <v>306</v>
      </c>
      <c r="J2433" s="816">
        <v>1</v>
      </c>
      <c r="K2433" s="822">
        <f>IF(G2433="","",VLOOKUP(G2433,ARANCEL!$B$5:$D$121,3,FALSE)*J2433)</f>
        <v>9221</v>
      </c>
      <c r="L2433" s="1210" t="s">
        <v>3058</v>
      </c>
      <c r="M2433" s="1210">
        <v>4500225623</v>
      </c>
      <c r="N2433" s="1210">
        <v>8908</v>
      </c>
      <c r="O2433" s="342"/>
    </row>
    <row r="2434" spans="1:15" s="1375" customFormat="1" ht="18" customHeight="1" x14ac:dyDescent="0.25">
      <c r="A2434" s="816" t="s">
        <v>305</v>
      </c>
      <c r="B2434" s="823">
        <v>41653</v>
      </c>
      <c r="C2434" s="818" t="s">
        <v>973</v>
      </c>
      <c r="D2434" s="816" t="s">
        <v>56</v>
      </c>
      <c r="E2434" s="819">
        <v>10169095</v>
      </c>
      <c r="F2434" s="816">
        <v>24112175</v>
      </c>
      <c r="G2434" s="816">
        <v>2705003</v>
      </c>
      <c r="H2434" s="820" t="str">
        <f>IF(G2434="","",VLOOKUP(G2434,ARANCEL!$B$5:$D$121,2,FALSE))</f>
        <v>INCRUSTACION ESTETICA (ART-GLASS O CERAMICA)</v>
      </c>
      <c r="I2434" s="821" t="s">
        <v>317</v>
      </c>
      <c r="J2434" s="816">
        <v>1</v>
      </c>
      <c r="K2434" s="822">
        <f>IF(G2434="","",VLOOKUP(G2434,ARANCEL!$B$5:$D$121,3,FALSE)*J2434)</f>
        <v>15676</v>
      </c>
      <c r="L2434" s="1210" t="s">
        <v>2842</v>
      </c>
      <c r="M2434" s="1210">
        <v>4500216186</v>
      </c>
      <c r="N2434" s="1210">
        <v>8381</v>
      </c>
      <c r="O2434" s="342"/>
    </row>
    <row r="2435" spans="1:15" s="1375" customFormat="1" ht="18" customHeight="1" x14ac:dyDescent="0.25">
      <c r="A2435" s="843" t="s">
        <v>305</v>
      </c>
      <c r="B2435" s="823">
        <v>41659</v>
      </c>
      <c r="C2435" s="818" t="s">
        <v>1059</v>
      </c>
      <c r="D2435" s="816" t="s">
        <v>706</v>
      </c>
      <c r="E2435" s="819">
        <v>10169983</v>
      </c>
      <c r="F2435" s="816">
        <v>24716364</v>
      </c>
      <c r="G2435" s="816">
        <v>2708011</v>
      </c>
      <c r="H2435" s="820" t="str">
        <f>IF(G2435="","",VLOOKUP(G2435,ARANCEL!$B$5:$D$121,2,FALSE))</f>
        <v xml:space="preserve">MODELO DE ESTUDIO </v>
      </c>
      <c r="I2435" s="821"/>
      <c r="J2435" s="816">
        <v>1</v>
      </c>
      <c r="K2435" s="822">
        <f>IF(G2435="","",VLOOKUP(G2435,ARANCEL!$B$5:$D$121,3,FALSE)*J2435)</f>
        <v>1507</v>
      </c>
      <c r="L2435" s="1210" t="s">
        <v>2842</v>
      </c>
      <c r="M2435" s="1210">
        <v>4500216188</v>
      </c>
      <c r="N2435" s="1210">
        <v>8383</v>
      </c>
      <c r="O2435" s="342"/>
    </row>
    <row r="2436" spans="1:15" s="1375" customFormat="1" ht="18" customHeight="1" x14ac:dyDescent="0.25">
      <c r="A2436" s="816" t="s">
        <v>305</v>
      </c>
      <c r="B2436" s="823">
        <v>41659</v>
      </c>
      <c r="C2436" s="818" t="s">
        <v>1059</v>
      </c>
      <c r="D2436" s="816" t="s">
        <v>706</v>
      </c>
      <c r="E2436" s="819">
        <v>10169983</v>
      </c>
      <c r="F2436" s="816">
        <v>24716364</v>
      </c>
      <c r="G2436" s="816">
        <v>2707001</v>
      </c>
      <c r="H2436" s="820" t="str">
        <f>IF(G2436="","",VLOOKUP(G2436,ARANCEL!$B$5:$D$121,2,FALSE))</f>
        <v xml:space="preserve">PLANO DE RELAJACION </v>
      </c>
      <c r="I2436" s="821" t="s">
        <v>306</v>
      </c>
      <c r="J2436" s="816">
        <v>1</v>
      </c>
      <c r="K2436" s="822">
        <f>IF(G2436="","",VLOOKUP(G2436,ARANCEL!$B$5:$D$121,3,FALSE)*J2436)</f>
        <v>9221</v>
      </c>
      <c r="L2436" s="1210" t="s">
        <v>2842</v>
      </c>
      <c r="M2436" s="1210">
        <v>4500216188</v>
      </c>
      <c r="N2436" s="1210">
        <v>8383</v>
      </c>
      <c r="O2436" s="342"/>
    </row>
    <row r="2437" spans="1:15" s="1375" customFormat="1" ht="18" customHeight="1" x14ac:dyDescent="0.25">
      <c r="A2437" s="816" t="s">
        <v>305</v>
      </c>
      <c r="B2437" s="823">
        <v>41711</v>
      </c>
      <c r="C2437" s="818" t="s">
        <v>3270</v>
      </c>
      <c r="D2437" s="816" t="s">
        <v>52</v>
      </c>
      <c r="E2437" s="819">
        <v>10180690</v>
      </c>
      <c r="F2437" s="816">
        <v>25300144</v>
      </c>
      <c r="G2437" s="816">
        <v>2704005</v>
      </c>
      <c r="H2437" s="820" t="str">
        <f>IF(G2437="","",VLOOKUP(G2437,ARANCEL!$B$5:$D$121,2,FALSE))</f>
        <v>PROVISORIO</v>
      </c>
      <c r="I2437" s="821" t="s">
        <v>315</v>
      </c>
      <c r="J2437" s="816">
        <v>1</v>
      </c>
      <c r="K2437" s="822">
        <f>IF(G2437="","",VLOOKUP(G2437,ARANCEL!$B$5:$D$121,3,FALSE)*J2437)</f>
        <v>3250</v>
      </c>
      <c r="L2437" s="1210" t="s">
        <v>3058</v>
      </c>
      <c r="M2437" s="1210">
        <v>4500225620</v>
      </c>
      <c r="N2437" s="1210">
        <v>8905</v>
      </c>
      <c r="O2437" s="342"/>
    </row>
    <row r="2438" spans="1:15" s="1375" customFormat="1" ht="18" customHeight="1" x14ac:dyDescent="0.25">
      <c r="A2438" s="816" t="s">
        <v>305</v>
      </c>
      <c r="B2438" s="823">
        <v>41718</v>
      </c>
      <c r="C2438" s="818" t="s">
        <v>3270</v>
      </c>
      <c r="D2438" s="816" t="s">
        <v>52</v>
      </c>
      <c r="E2438" s="819">
        <v>10181927</v>
      </c>
      <c r="F2438" s="816">
        <v>25300144</v>
      </c>
      <c r="G2438" s="816">
        <v>2704003</v>
      </c>
      <c r="H2438" s="820" t="str">
        <f>IF(G2438="","",VLOOKUP(G2438,ARANCEL!$B$5:$D$121,2,FALSE))</f>
        <v xml:space="preserve">CORONA PERIFERICA CON PERNO MUÑON COLADO </v>
      </c>
      <c r="I2438" s="821" t="s">
        <v>315</v>
      </c>
      <c r="J2438" s="816">
        <v>1</v>
      </c>
      <c r="K2438" s="822">
        <f>IF(G2438="","",VLOOKUP(G2438,ARANCEL!$B$5:$D$121,3,FALSE)*J2438)</f>
        <v>32612</v>
      </c>
      <c r="L2438" s="1210" t="s">
        <v>3058</v>
      </c>
      <c r="M2438" s="1210">
        <v>4500225619</v>
      </c>
      <c r="N2438" s="1210">
        <v>8903</v>
      </c>
      <c r="O2438" s="342"/>
    </row>
    <row r="2439" spans="1:15" s="1399" customFormat="1" ht="18" customHeight="1" x14ac:dyDescent="0.25">
      <c r="A2439" s="816" t="s">
        <v>305</v>
      </c>
      <c r="B2439" s="823">
        <v>41759</v>
      </c>
      <c r="C2439" s="818" t="s">
        <v>3270</v>
      </c>
      <c r="D2439" s="816" t="s">
        <v>52</v>
      </c>
      <c r="E2439" s="819">
        <v>10192542</v>
      </c>
      <c r="F2439" s="816">
        <v>26197277</v>
      </c>
      <c r="G2439" s="816">
        <v>2704005</v>
      </c>
      <c r="H2439" s="820" t="str">
        <f>IF(G2439="","",VLOOKUP(G2439,ARANCEL!$B$5:$D$121,2,FALSE))</f>
        <v>PROVISORIO</v>
      </c>
      <c r="I2439" s="821" t="s">
        <v>316</v>
      </c>
      <c r="J2439" s="816">
        <v>1</v>
      </c>
      <c r="K2439" s="822">
        <f>IF(G2439="","",VLOOKUP(G2439,ARANCEL!$B$5:$D$121,3,FALSE)*J2439)</f>
        <v>3250</v>
      </c>
      <c r="L2439" s="1210" t="s">
        <v>4612</v>
      </c>
      <c r="M2439" s="1210">
        <v>4500229958</v>
      </c>
      <c r="N2439" s="1210">
        <v>9176</v>
      </c>
      <c r="O2439" s="342"/>
    </row>
    <row r="2440" spans="1:15" s="1399" customFormat="1" ht="18" customHeight="1" x14ac:dyDescent="0.25">
      <c r="A2440" s="816" t="s">
        <v>305</v>
      </c>
      <c r="B2440" s="823">
        <v>41786</v>
      </c>
      <c r="C2440" s="818" t="s">
        <v>3270</v>
      </c>
      <c r="D2440" s="816" t="s">
        <v>52</v>
      </c>
      <c r="E2440" s="819">
        <v>10199934</v>
      </c>
      <c r="F2440" s="816">
        <v>26197277</v>
      </c>
      <c r="G2440" s="816">
        <v>2704003</v>
      </c>
      <c r="H2440" s="820" t="str">
        <f>IF(G2440="","",VLOOKUP(G2440,ARANCEL!$B$5:$D$121,2,FALSE))</f>
        <v xml:space="preserve">CORONA PERIFERICA CON PERNO MUÑON COLADO </v>
      </c>
      <c r="I2440" s="821" t="s">
        <v>316</v>
      </c>
      <c r="J2440" s="816">
        <v>1</v>
      </c>
      <c r="K2440" s="822">
        <f>IF(G2440="","",VLOOKUP(G2440,ARANCEL!$B$5:$D$121,3,FALSE)*J2440)</f>
        <v>32612</v>
      </c>
      <c r="L2440" s="1210" t="s">
        <v>5292</v>
      </c>
      <c r="M2440" s="1210">
        <v>4500235338</v>
      </c>
      <c r="N2440" s="1210">
        <v>9393</v>
      </c>
      <c r="O2440" s="342"/>
    </row>
    <row r="2441" spans="1:15" s="1399" customFormat="1" ht="18" customHeight="1" x14ac:dyDescent="0.25">
      <c r="A2441" s="816" t="s">
        <v>305</v>
      </c>
      <c r="B2441" s="817">
        <v>41995</v>
      </c>
      <c r="C2441" s="818" t="s">
        <v>8980</v>
      </c>
      <c r="D2441" s="816" t="s">
        <v>804</v>
      </c>
      <c r="E2441" s="819">
        <v>10297963</v>
      </c>
      <c r="F2441" s="816">
        <v>27450068</v>
      </c>
      <c r="G2441" s="816">
        <v>2705003</v>
      </c>
      <c r="H2441" s="820" t="str">
        <f>IF(G2441="","",VLOOKUP(G2441,ARANCEL!$B$5:$D$121,2,FALSE))</f>
        <v>INCRUSTACION ESTETICA (ART-GLASS O CERAMICA)</v>
      </c>
      <c r="I2441" s="821" t="s">
        <v>308</v>
      </c>
      <c r="J2441" s="816">
        <v>1</v>
      </c>
      <c r="K2441" s="822">
        <f>IF(G2441="","",VLOOKUP(G2441,ARANCEL!$B$5:$D$121,3,FALSE)*J2441)</f>
        <v>15676</v>
      </c>
      <c r="L2441" s="1350" t="s">
        <v>9431</v>
      </c>
      <c r="M2441" s="1350">
        <v>4500269103</v>
      </c>
      <c r="N2441" s="1350" t="s">
        <v>9457</v>
      </c>
      <c r="O2441" s="342"/>
    </row>
    <row r="2442" spans="1:15" s="1399" customFormat="1" ht="18" customHeight="1" x14ac:dyDescent="0.25">
      <c r="A2442" s="816" t="s">
        <v>305</v>
      </c>
      <c r="B2442" s="823">
        <v>41718</v>
      </c>
      <c r="C2442" s="818" t="s">
        <v>3432</v>
      </c>
      <c r="D2442" s="816" t="s">
        <v>52</v>
      </c>
      <c r="E2442" s="819">
        <v>10182196</v>
      </c>
      <c r="F2442" s="816">
        <v>24562297</v>
      </c>
      <c r="G2442" s="816">
        <v>2704005</v>
      </c>
      <c r="H2442" s="820" t="str">
        <f>IF(G2442="","",VLOOKUP(G2442,ARANCEL!$B$5:$D$121,2,FALSE))</f>
        <v>PROVISORIO</v>
      </c>
      <c r="I2442" s="821" t="s">
        <v>622</v>
      </c>
      <c r="J2442" s="816">
        <v>2</v>
      </c>
      <c r="K2442" s="822">
        <f>IF(G2442="","",VLOOKUP(G2442,ARANCEL!$B$5:$D$121,3,FALSE)*J2442)</f>
        <v>6500</v>
      </c>
      <c r="L2442" s="1210" t="s">
        <v>3058</v>
      </c>
      <c r="M2442" s="1210">
        <v>4500225619</v>
      </c>
      <c r="N2442" s="1210">
        <v>8903</v>
      </c>
      <c r="O2442" s="342"/>
    </row>
    <row r="2443" spans="1:15" s="1399" customFormat="1" ht="18" customHeight="1" x14ac:dyDescent="0.25">
      <c r="A2443" s="816" t="s">
        <v>305</v>
      </c>
      <c r="B2443" s="823">
        <v>41739</v>
      </c>
      <c r="C2443" s="818" t="s">
        <v>3432</v>
      </c>
      <c r="D2443" s="816" t="s">
        <v>52</v>
      </c>
      <c r="E2443" s="819">
        <v>10187444</v>
      </c>
      <c r="F2443" s="816">
        <v>24562297</v>
      </c>
      <c r="G2443" s="816">
        <v>2704005</v>
      </c>
      <c r="H2443" s="820" t="str">
        <f>IF(G2443="","",VLOOKUP(G2443,ARANCEL!$B$5:$D$121,2,FALSE))</f>
        <v>PROVISORIO</v>
      </c>
      <c r="I2443" s="821" t="s">
        <v>312</v>
      </c>
      <c r="J2443" s="816">
        <v>1</v>
      </c>
      <c r="K2443" s="822">
        <f>IF(G2443="","",VLOOKUP(G2443,ARANCEL!$B$5:$D$121,3,FALSE)*J2443)</f>
        <v>3250</v>
      </c>
      <c r="L2443" s="1210" t="s">
        <v>4612</v>
      </c>
      <c r="M2443" s="1210">
        <v>4500229934</v>
      </c>
      <c r="N2443" s="1210">
        <v>9168</v>
      </c>
      <c r="O2443" s="342"/>
    </row>
    <row r="2444" spans="1:15" s="1399" customFormat="1" ht="18" customHeight="1" x14ac:dyDescent="0.25">
      <c r="A2444" s="816" t="s">
        <v>305</v>
      </c>
      <c r="B2444" s="823">
        <v>41823</v>
      </c>
      <c r="C2444" s="818" t="s">
        <v>9299</v>
      </c>
      <c r="D2444" s="816" t="s">
        <v>804</v>
      </c>
      <c r="E2444" s="819">
        <v>10220276</v>
      </c>
      <c r="F2444" s="816">
        <v>27166967</v>
      </c>
      <c r="G2444" s="816">
        <v>2704005</v>
      </c>
      <c r="H2444" s="820" t="str">
        <f>IF(G2444="","",VLOOKUP(G2444,ARANCEL!$B$5:$D$121,2,FALSE))</f>
        <v>PROVISORIO</v>
      </c>
      <c r="I2444" s="821" t="s">
        <v>329</v>
      </c>
      <c r="J2444" s="816">
        <v>1</v>
      </c>
      <c r="K2444" s="822">
        <f>IF(G2444="","",VLOOKUP(G2444,ARANCEL!$B$5:$D$121,3,FALSE)*J2444)</f>
        <v>3250</v>
      </c>
      <c r="L2444" s="1210" t="s">
        <v>5742</v>
      </c>
      <c r="M2444" s="1210">
        <v>4500241285</v>
      </c>
      <c r="N2444" s="1210" t="s">
        <v>5763</v>
      </c>
      <c r="O2444" s="342"/>
    </row>
    <row r="2445" spans="1:15" s="1400" customFormat="1" ht="18" customHeight="1" x14ac:dyDescent="0.25">
      <c r="A2445" s="816" t="s">
        <v>305</v>
      </c>
      <c r="B2445" s="823">
        <v>41829</v>
      </c>
      <c r="C2445" s="818" t="s">
        <v>9299</v>
      </c>
      <c r="D2445" s="816" t="s">
        <v>804</v>
      </c>
      <c r="E2445" s="819">
        <v>10222565</v>
      </c>
      <c r="F2445" s="816">
        <v>27166967</v>
      </c>
      <c r="G2445" s="816">
        <v>2704016</v>
      </c>
      <c r="H2445" s="820" t="str">
        <f>IF(G2445="","",VLOOKUP(G2445,ARANCEL!$B$5:$D$121,2,FALSE))</f>
        <v xml:space="preserve">CORONA PROCERA </v>
      </c>
      <c r="I2445" s="821" t="s">
        <v>329</v>
      </c>
      <c r="J2445" s="816">
        <v>1</v>
      </c>
      <c r="K2445" s="822">
        <f>IF(G2445="","",VLOOKUP(G2445,ARANCEL!$B$5:$D$121,3,FALSE)*J2445)</f>
        <v>58477</v>
      </c>
      <c r="L2445" s="1210" t="s">
        <v>6017</v>
      </c>
      <c r="M2445" s="1210">
        <v>4500243244</v>
      </c>
      <c r="N2445" s="1210">
        <v>9785</v>
      </c>
      <c r="O2445" s="342"/>
    </row>
    <row r="2446" spans="1:15" s="1400" customFormat="1" ht="18" customHeight="1" x14ac:dyDescent="0.25">
      <c r="A2446" s="816" t="s">
        <v>305</v>
      </c>
      <c r="B2446" s="823">
        <v>41879</v>
      </c>
      <c r="C2446" s="818" t="s">
        <v>9299</v>
      </c>
      <c r="D2446" s="816" t="s">
        <v>706</v>
      </c>
      <c r="E2446" s="819">
        <v>10248143</v>
      </c>
      <c r="F2446" s="816">
        <v>28043219</v>
      </c>
      <c r="G2446" s="816">
        <v>2707001</v>
      </c>
      <c r="H2446" s="820" t="str">
        <f>IF(G2446="","",VLOOKUP(G2446,ARANCEL!$B$5:$D$121,2,FALSE))</f>
        <v xml:space="preserve">PLANO DE RELAJACION </v>
      </c>
      <c r="I2446" s="821" t="s">
        <v>306</v>
      </c>
      <c r="J2446" s="816">
        <v>1</v>
      </c>
      <c r="K2446" s="822">
        <f>IF(G2446="","",VLOOKUP(G2446,ARANCEL!$B$5:$D$121,3,FALSE)*J2446)</f>
        <v>9221</v>
      </c>
      <c r="L2446" s="1210" t="s">
        <v>6905</v>
      </c>
      <c r="M2446" s="1210">
        <v>4500249664</v>
      </c>
      <c r="N2446" s="1210" t="s">
        <v>7114</v>
      </c>
      <c r="O2446" s="342"/>
    </row>
    <row r="2447" spans="1:15" s="1400" customFormat="1" ht="18" customHeight="1" x14ac:dyDescent="0.25">
      <c r="A2447" s="816" t="s">
        <v>305</v>
      </c>
      <c r="B2447" s="823">
        <v>41879</v>
      </c>
      <c r="C2447" s="818" t="s">
        <v>9299</v>
      </c>
      <c r="D2447" s="816" t="s">
        <v>706</v>
      </c>
      <c r="E2447" s="819">
        <v>10248143</v>
      </c>
      <c r="F2447" s="816">
        <v>28043219</v>
      </c>
      <c r="G2447" s="816">
        <v>2708011</v>
      </c>
      <c r="H2447" s="820" t="str">
        <f>IF(G2447="","",VLOOKUP(G2447,ARANCEL!$B$5:$D$121,2,FALSE))</f>
        <v xml:space="preserve">MODELO DE ESTUDIO </v>
      </c>
      <c r="I2447" s="821" t="s">
        <v>306</v>
      </c>
      <c r="J2447" s="816">
        <v>1</v>
      </c>
      <c r="K2447" s="822">
        <f>IF(G2447="","",VLOOKUP(G2447,ARANCEL!$B$5:$D$121,3,FALSE)*J2447)</f>
        <v>1507</v>
      </c>
      <c r="L2447" s="1210" t="s">
        <v>6905</v>
      </c>
      <c r="M2447" s="1210">
        <v>4500249664</v>
      </c>
      <c r="N2447" s="1210" t="s">
        <v>7114</v>
      </c>
      <c r="O2447" s="342"/>
    </row>
    <row r="2448" spans="1:15" s="1400" customFormat="1" ht="18" customHeight="1" x14ac:dyDescent="0.25">
      <c r="A2448" s="816" t="s">
        <v>313</v>
      </c>
      <c r="B2448" s="1216">
        <v>41911</v>
      </c>
      <c r="C2448" s="818" t="s">
        <v>9299</v>
      </c>
      <c r="D2448" s="816" t="s">
        <v>2193</v>
      </c>
      <c r="E2448" s="819">
        <v>10262259</v>
      </c>
      <c r="F2448" s="816">
        <v>28646794</v>
      </c>
      <c r="G2448" s="816">
        <v>2705003</v>
      </c>
      <c r="H2448" s="820" t="str">
        <f>IF(G2448="","",VLOOKUP(G2448,ARANCEL!$B$5:$D$121,2,FALSE))</f>
        <v>INCRUSTACION ESTETICA (ART-GLASS O CERAMICA)</v>
      </c>
      <c r="I2448" s="821"/>
      <c r="J2448" s="816">
        <v>1</v>
      </c>
      <c r="K2448" s="822">
        <f>IF(G2448="","",VLOOKUP(G2448,ARANCEL!$B$5:$D$121,3,FALSE)*J2448)</f>
        <v>15676</v>
      </c>
      <c r="L2448" s="1210" t="s">
        <v>8279</v>
      </c>
      <c r="M2448" s="1210">
        <v>4500257377</v>
      </c>
      <c r="N2448" s="1210" t="s">
        <v>8280</v>
      </c>
      <c r="O2448" s="342"/>
    </row>
    <row r="2449" spans="1:15" s="1400" customFormat="1" ht="18" customHeight="1" x14ac:dyDescent="0.25">
      <c r="A2449" s="816" t="s">
        <v>305</v>
      </c>
      <c r="B2449" s="823">
        <v>41799</v>
      </c>
      <c r="C2449" s="818" t="s">
        <v>4952</v>
      </c>
      <c r="D2449" s="816" t="s">
        <v>706</v>
      </c>
      <c r="E2449" s="819">
        <v>10206825</v>
      </c>
      <c r="F2449" s="816">
        <v>26033919</v>
      </c>
      <c r="G2449" s="816">
        <v>2708011</v>
      </c>
      <c r="H2449" s="820" t="str">
        <f>IF(G2449="","",VLOOKUP(G2449,ARANCEL!$B$5:$D$121,2,FALSE))</f>
        <v xml:space="preserve">MODELO DE ESTUDIO </v>
      </c>
      <c r="I2449" s="821" t="s">
        <v>306</v>
      </c>
      <c r="J2449" s="816">
        <v>1</v>
      </c>
      <c r="K2449" s="822">
        <f>IF(G2449="","",VLOOKUP(G2449,ARANCEL!$B$5:$D$121,3,FALSE)*J2449)</f>
        <v>1507</v>
      </c>
      <c r="L2449" s="1210" t="s">
        <v>5742</v>
      </c>
      <c r="M2449" s="1210">
        <v>4500239302</v>
      </c>
      <c r="N2449" s="1210" t="s">
        <v>5748</v>
      </c>
      <c r="O2449" s="342"/>
    </row>
    <row r="2450" spans="1:15" s="1400" customFormat="1" ht="18" customHeight="1" x14ac:dyDescent="0.25">
      <c r="A2450" s="816" t="s">
        <v>305</v>
      </c>
      <c r="B2450" s="823">
        <v>41799</v>
      </c>
      <c r="C2450" s="818" t="s">
        <v>4952</v>
      </c>
      <c r="D2450" s="816" t="s">
        <v>706</v>
      </c>
      <c r="E2450" s="819">
        <v>10206825</v>
      </c>
      <c r="F2450" s="816">
        <v>26033919</v>
      </c>
      <c r="G2450" s="816">
        <v>2707001</v>
      </c>
      <c r="H2450" s="820" t="str">
        <f>IF(G2450="","",VLOOKUP(G2450,ARANCEL!$B$5:$D$121,2,FALSE))</f>
        <v xml:space="preserve">PLANO DE RELAJACION </v>
      </c>
      <c r="I2450" s="821" t="s">
        <v>306</v>
      </c>
      <c r="J2450" s="816">
        <v>1</v>
      </c>
      <c r="K2450" s="822">
        <f>IF(G2450="","",VLOOKUP(G2450,ARANCEL!$B$5:$D$121,3,FALSE)*J2450)</f>
        <v>9221</v>
      </c>
      <c r="L2450" s="1210" t="s">
        <v>5742</v>
      </c>
      <c r="M2450" s="1210">
        <v>4500239302</v>
      </c>
      <c r="N2450" s="1210" t="s">
        <v>5748</v>
      </c>
      <c r="O2450" s="342"/>
    </row>
    <row r="2451" spans="1:15" s="1400" customFormat="1" ht="18" customHeight="1" x14ac:dyDescent="0.25">
      <c r="A2451" s="816" t="s">
        <v>305</v>
      </c>
      <c r="B2451" s="823">
        <v>41767</v>
      </c>
      <c r="C2451" s="818" t="s">
        <v>2167</v>
      </c>
      <c r="D2451" s="816" t="s">
        <v>58</v>
      </c>
      <c r="E2451" s="819">
        <v>10194788</v>
      </c>
      <c r="F2451" s="816">
        <v>25731446</v>
      </c>
      <c r="G2451" s="816">
        <v>2704005</v>
      </c>
      <c r="H2451" s="820" t="str">
        <f>IF(G2451="","",VLOOKUP(G2451,ARANCEL!$B$5:$D$121,2,FALSE))</f>
        <v>PROVISORIO</v>
      </c>
      <c r="I2451" s="821" t="s">
        <v>763</v>
      </c>
      <c r="J2451" s="816">
        <v>2</v>
      </c>
      <c r="K2451" s="822">
        <f>IF(G2451="","",VLOOKUP(G2451,ARANCEL!$B$5:$D$121,3,FALSE)*J2451)</f>
        <v>6500</v>
      </c>
      <c r="L2451" s="1210" t="s">
        <v>5292</v>
      </c>
      <c r="M2451" s="1210">
        <v>4500235340</v>
      </c>
      <c r="N2451" s="1210">
        <v>9394</v>
      </c>
      <c r="O2451" s="342"/>
    </row>
    <row r="2452" spans="1:15" s="1400" customFormat="1" ht="18" customHeight="1" x14ac:dyDescent="0.25">
      <c r="A2452" s="816" t="s">
        <v>305</v>
      </c>
      <c r="B2452" s="823">
        <v>41778</v>
      </c>
      <c r="C2452" s="818" t="s">
        <v>2167</v>
      </c>
      <c r="D2452" s="816" t="s">
        <v>58</v>
      </c>
      <c r="E2452" s="819">
        <v>10198848</v>
      </c>
      <c r="F2452" s="816">
        <v>25731446</v>
      </c>
      <c r="G2452" s="816">
        <v>2704031</v>
      </c>
      <c r="H2452" s="820" t="str">
        <f>IF(G2452="","",VLOOKUP(G2452,ARANCEL!$B$5:$D$121,2,FALSE))</f>
        <v xml:space="preserve">PERNO MUÑON METALICO </v>
      </c>
      <c r="I2452" s="821" t="s">
        <v>763</v>
      </c>
      <c r="J2452" s="816">
        <v>2</v>
      </c>
      <c r="K2452" s="822">
        <f>IF(G2452="","",VLOOKUP(G2452,ARANCEL!$B$5:$D$121,3,FALSE)*J2452)</f>
        <v>24492</v>
      </c>
      <c r="L2452" s="1210" t="s">
        <v>5292</v>
      </c>
      <c r="M2452" s="1210">
        <v>4500235338</v>
      </c>
      <c r="N2452" s="1210">
        <v>9393</v>
      </c>
      <c r="O2452" s="342"/>
    </row>
    <row r="2453" spans="1:15" s="1400" customFormat="1" ht="18" customHeight="1" x14ac:dyDescent="0.25">
      <c r="A2453" s="816" t="s">
        <v>305</v>
      </c>
      <c r="B2453" s="823">
        <v>41799</v>
      </c>
      <c r="C2453" s="818" t="s">
        <v>2167</v>
      </c>
      <c r="D2453" s="816" t="s">
        <v>58</v>
      </c>
      <c r="E2453" s="819">
        <v>10206085</v>
      </c>
      <c r="F2453" s="816">
        <v>25731446</v>
      </c>
      <c r="G2453" s="816">
        <v>2704015</v>
      </c>
      <c r="H2453" s="820" t="str">
        <f>IF(G2453="","",VLOOKUP(G2453,ARANCEL!$B$5:$D$121,2,FALSE))</f>
        <v xml:space="preserve">CORONA IN CERAM </v>
      </c>
      <c r="I2453" s="821" t="s">
        <v>763</v>
      </c>
      <c r="J2453" s="816">
        <v>2</v>
      </c>
      <c r="K2453" s="822">
        <f>IF(G2453="","",VLOOKUP(G2453,ARANCEL!$B$5:$D$121,3,FALSE)*J2453)</f>
        <v>85466</v>
      </c>
      <c r="L2453" s="1210" t="s">
        <v>5742</v>
      </c>
      <c r="M2453" s="1210">
        <v>4500239302</v>
      </c>
      <c r="N2453" s="1210" t="s">
        <v>5748</v>
      </c>
      <c r="O2453" s="342"/>
    </row>
    <row r="2454" spans="1:15" s="1400" customFormat="1" ht="18" customHeight="1" x14ac:dyDescent="0.25">
      <c r="A2454" s="816" t="s">
        <v>305</v>
      </c>
      <c r="B2454" s="823">
        <v>41662</v>
      </c>
      <c r="C2454" s="818" t="s">
        <v>728</v>
      </c>
      <c r="D2454" s="816" t="s">
        <v>727</v>
      </c>
      <c r="E2454" s="819">
        <v>10170235</v>
      </c>
      <c r="F2454" s="816">
        <v>24709594</v>
      </c>
      <c r="G2454" s="816">
        <v>2704003</v>
      </c>
      <c r="H2454" s="820" t="str">
        <f>IF(G2454="","",VLOOKUP(G2454,ARANCEL!$B$5:$D$121,2,FALSE))</f>
        <v xml:space="preserve">CORONA PERIFERICA CON PERNO MUÑON COLADO </v>
      </c>
      <c r="I2454" s="821" t="s">
        <v>324</v>
      </c>
      <c r="J2454" s="816">
        <v>1</v>
      </c>
      <c r="K2454" s="822">
        <f>IF(G2454="","",VLOOKUP(G2454,ARANCEL!$B$5:$D$121,3,FALSE)*J2454)</f>
        <v>32612</v>
      </c>
      <c r="L2454" s="1210" t="s">
        <v>2842</v>
      </c>
      <c r="M2454" s="1210">
        <v>4500216189</v>
      </c>
      <c r="N2454" s="1210">
        <v>8384</v>
      </c>
      <c r="O2454" s="342"/>
    </row>
    <row r="2455" spans="1:15" s="1400" customFormat="1" ht="18" customHeight="1" x14ac:dyDescent="0.25">
      <c r="A2455" s="816" t="s">
        <v>305</v>
      </c>
      <c r="B2455" s="823">
        <v>41785</v>
      </c>
      <c r="C2455" s="818" t="s">
        <v>839</v>
      </c>
      <c r="D2455" s="816" t="s">
        <v>54</v>
      </c>
      <c r="E2455" s="819">
        <v>10201903</v>
      </c>
      <c r="F2455" s="816">
        <v>25805227</v>
      </c>
      <c r="G2455" s="816">
        <v>2704005</v>
      </c>
      <c r="H2455" s="820" t="str">
        <f>IF(G2455="","",VLOOKUP(G2455,ARANCEL!$B$5:$D$121,2,FALSE))</f>
        <v>PROVISORIO</v>
      </c>
      <c r="I2455" s="821" t="s">
        <v>321</v>
      </c>
      <c r="J2455" s="816">
        <v>1</v>
      </c>
      <c r="K2455" s="822">
        <f>IF(G2455="","",VLOOKUP(G2455,ARANCEL!$B$5:$D$121,3,FALSE)*J2455)</f>
        <v>3250</v>
      </c>
      <c r="L2455" s="1210" t="s">
        <v>5292</v>
      </c>
      <c r="M2455" s="1210">
        <v>4500235330</v>
      </c>
      <c r="N2455" s="1210">
        <v>9391</v>
      </c>
      <c r="O2455" s="342"/>
    </row>
    <row r="2456" spans="1:15" s="1400" customFormat="1" ht="18" customHeight="1" x14ac:dyDescent="0.25">
      <c r="A2456" s="816" t="s">
        <v>305</v>
      </c>
      <c r="B2456" s="823">
        <v>41849</v>
      </c>
      <c r="C2456" s="818" t="s">
        <v>839</v>
      </c>
      <c r="D2456" s="816" t="s">
        <v>54</v>
      </c>
      <c r="E2456" s="819">
        <v>10231459</v>
      </c>
      <c r="F2456" s="816">
        <v>25805227</v>
      </c>
      <c r="G2456" s="816">
        <v>2704003</v>
      </c>
      <c r="H2456" s="820" t="str">
        <f>IF(G2456="","",VLOOKUP(G2456,ARANCEL!$B$5:$D$121,2,FALSE))</f>
        <v xml:space="preserve">CORONA PERIFERICA CON PERNO MUÑON COLADO </v>
      </c>
      <c r="I2456" s="821" t="s">
        <v>321</v>
      </c>
      <c r="J2456" s="816">
        <v>1</v>
      </c>
      <c r="K2456" s="822">
        <f>IF(G2456="","",VLOOKUP(G2456,ARANCEL!$B$5:$D$121,3,FALSE)*J2456)</f>
        <v>32612</v>
      </c>
      <c r="L2456" s="1210" t="s">
        <v>6017</v>
      </c>
      <c r="M2456" s="1210">
        <v>4500245416</v>
      </c>
      <c r="N2456" s="1210">
        <v>9805</v>
      </c>
      <c r="O2456" s="342"/>
    </row>
    <row r="2457" spans="1:15" s="1400" customFormat="1" ht="18" customHeight="1" x14ac:dyDescent="0.25">
      <c r="A2457" s="816" t="s">
        <v>305</v>
      </c>
      <c r="B2457" s="823">
        <v>41779</v>
      </c>
      <c r="C2457" s="818" t="s">
        <v>4677</v>
      </c>
      <c r="D2457" s="816" t="s">
        <v>4678</v>
      </c>
      <c r="E2457" s="819">
        <v>10200343</v>
      </c>
      <c r="F2457" s="816">
        <v>26509449</v>
      </c>
      <c r="G2457" s="816">
        <v>2705001</v>
      </c>
      <c r="H2457" s="820" t="str">
        <f>IF(G2457="","",VLOOKUP(G2457,ARANCEL!$B$5:$D$121,2,FALSE))</f>
        <v xml:space="preserve">EN METAL NO NOBLE </v>
      </c>
      <c r="I2457" s="821" t="s">
        <v>618</v>
      </c>
      <c r="J2457" s="816">
        <v>1</v>
      </c>
      <c r="K2457" s="822">
        <f>IF(G2457="","",VLOOKUP(G2457,ARANCEL!$B$5:$D$121,3,FALSE)*J2457)</f>
        <v>15744</v>
      </c>
      <c r="L2457" s="1210" t="s">
        <v>5292</v>
      </c>
      <c r="M2457" s="1210">
        <v>4500235335</v>
      </c>
      <c r="N2457" s="1210">
        <v>9392</v>
      </c>
      <c r="O2457" s="342"/>
    </row>
    <row r="2458" spans="1:15" s="1400" customFormat="1" ht="18" customHeight="1" x14ac:dyDescent="0.25">
      <c r="A2458" s="816" t="s">
        <v>305</v>
      </c>
      <c r="B2458" s="823">
        <v>41921</v>
      </c>
      <c r="C2458" s="818" t="s">
        <v>7610</v>
      </c>
      <c r="D2458" s="816" t="s">
        <v>63</v>
      </c>
      <c r="E2458" s="819">
        <v>10263744</v>
      </c>
      <c r="F2458" s="816">
        <v>28854513</v>
      </c>
      <c r="G2458" s="816">
        <v>2708011</v>
      </c>
      <c r="H2458" s="820" t="str">
        <f>IF(G2458="","",VLOOKUP(G2458,ARANCEL!$B$5:$D$121,2,FALSE))</f>
        <v xml:space="preserve">MODELO DE ESTUDIO </v>
      </c>
      <c r="I2458" s="821" t="s">
        <v>347</v>
      </c>
      <c r="J2458" s="816">
        <v>2</v>
      </c>
      <c r="K2458" s="822">
        <f>IF(G2458="","",VLOOKUP(G2458,ARANCEL!$B$5:$D$121,3,FALSE)*J2458)</f>
        <v>3014</v>
      </c>
      <c r="L2458" s="1210" t="s">
        <v>8279</v>
      </c>
      <c r="M2458" s="1210">
        <v>4500257377</v>
      </c>
      <c r="N2458" s="1210" t="s">
        <v>8280</v>
      </c>
      <c r="O2458" s="342"/>
    </row>
    <row r="2459" spans="1:15" s="1400" customFormat="1" ht="18" customHeight="1" x14ac:dyDescent="0.25">
      <c r="A2459" s="816" t="s">
        <v>305</v>
      </c>
      <c r="B2459" s="823">
        <v>41649</v>
      </c>
      <c r="C2459" s="818" t="s">
        <v>971</v>
      </c>
      <c r="D2459" s="816" t="s">
        <v>49</v>
      </c>
      <c r="E2459" s="819">
        <v>10168774</v>
      </c>
      <c r="F2459" s="816">
        <v>23917840</v>
      </c>
      <c r="G2459" s="816">
        <v>2705003</v>
      </c>
      <c r="H2459" s="820" t="str">
        <f>IF(G2459="","",VLOOKUP(G2459,ARANCEL!$B$5:$D$121,2,FALSE))</f>
        <v>INCRUSTACION ESTETICA (ART-GLASS O CERAMICA)</v>
      </c>
      <c r="I2459" s="821" t="s">
        <v>312</v>
      </c>
      <c r="J2459" s="816">
        <v>1</v>
      </c>
      <c r="K2459" s="822">
        <f>IF(G2459="","",VLOOKUP(G2459,ARANCEL!$B$5:$D$121,3,FALSE)*J2459)</f>
        <v>15676</v>
      </c>
      <c r="L2459" s="1210" t="s">
        <v>2842</v>
      </c>
      <c r="M2459" s="1210">
        <v>4500216185</v>
      </c>
      <c r="N2459" s="1210">
        <v>8379</v>
      </c>
      <c r="O2459" s="342"/>
    </row>
    <row r="2460" spans="1:15" s="1400" customFormat="1" ht="18" customHeight="1" x14ac:dyDescent="0.25">
      <c r="A2460" s="816" t="s">
        <v>305</v>
      </c>
      <c r="B2460" s="823">
        <v>41705</v>
      </c>
      <c r="C2460" s="818" t="s">
        <v>971</v>
      </c>
      <c r="D2460" s="816" t="s">
        <v>65</v>
      </c>
      <c r="E2460" s="819">
        <v>10180336</v>
      </c>
      <c r="F2460" s="816">
        <v>23919256</v>
      </c>
      <c r="G2460" s="816">
        <v>2708011</v>
      </c>
      <c r="H2460" s="820" t="str">
        <f>IF(G2460="","",VLOOKUP(G2460,ARANCEL!$B$5:$D$121,2,FALSE))</f>
        <v xml:space="preserve">MODELO DE ESTUDIO </v>
      </c>
      <c r="I2460" s="821" t="s">
        <v>702</v>
      </c>
      <c r="J2460" s="816">
        <v>2</v>
      </c>
      <c r="K2460" s="822">
        <f>IF(G2460="","",VLOOKUP(G2460,ARANCEL!$B$5:$D$121,3,FALSE)*J2460)</f>
        <v>3014</v>
      </c>
      <c r="L2460" s="1210" t="s">
        <v>3058</v>
      </c>
      <c r="M2460" s="1210">
        <v>4500225625</v>
      </c>
      <c r="N2460" s="1210">
        <v>8909</v>
      </c>
      <c r="O2460" s="342"/>
    </row>
    <row r="2461" spans="1:15" s="1387" customFormat="1" ht="18" customHeight="1" x14ac:dyDescent="0.25">
      <c r="A2461" s="843" t="s">
        <v>305</v>
      </c>
      <c r="B2461" s="823">
        <v>41785</v>
      </c>
      <c r="C2461" s="818" t="s">
        <v>4704</v>
      </c>
      <c r="D2461" s="816" t="s">
        <v>3328</v>
      </c>
      <c r="E2461" s="819">
        <v>10201416</v>
      </c>
      <c r="F2461" s="816">
        <v>25925786</v>
      </c>
      <c r="G2461" s="816">
        <v>2708011</v>
      </c>
      <c r="H2461" s="820" t="str">
        <f>IF(G2461="","",VLOOKUP(G2461,ARANCEL!$B$5:$D$121,2,FALSE))</f>
        <v xml:space="preserve">MODELO DE ESTUDIO </v>
      </c>
      <c r="I2461" s="821"/>
      <c r="J2461" s="816">
        <v>1</v>
      </c>
      <c r="K2461" s="822">
        <f>IF(G2461="","",VLOOKUP(G2461,ARANCEL!$B$5:$D$121,3,FALSE)*J2461)</f>
        <v>1507</v>
      </c>
      <c r="L2461" s="1210" t="s">
        <v>5292</v>
      </c>
      <c r="M2461" s="1210">
        <v>4500235330</v>
      </c>
      <c r="N2461" s="1210">
        <v>9391</v>
      </c>
      <c r="O2461" s="342"/>
    </row>
    <row r="2462" spans="1:15" s="1423" customFormat="1" ht="18" customHeight="1" x14ac:dyDescent="0.25">
      <c r="A2462" s="816" t="s">
        <v>305</v>
      </c>
      <c r="B2462" s="823">
        <v>41785</v>
      </c>
      <c r="C2462" s="818" t="s">
        <v>4704</v>
      </c>
      <c r="D2462" s="816" t="s">
        <v>3328</v>
      </c>
      <c r="E2462" s="819">
        <v>10201416</v>
      </c>
      <c r="F2462" s="816">
        <v>25925786</v>
      </c>
      <c r="G2462" s="816">
        <v>2707003</v>
      </c>
      <c r="H2462" s="820" t="str">
        <f>IF(G2462="","",VLOOKUP(G2462,ARANCEL!$B$5:$D$121,2,FALSE))</f>
        <v xml:space="preserve">ESTAMPADO </v>
      </c>
      <c r="I2462" s="821" t="s">
        <v>306</v>
      </c>
      <c r="J2462" s="816">
        <v>1</v>
      </c>
      <c r="K2462" s="822">
        <f>IF(G2462="","",VLOOKUP(G2462,ARANCEL!$B$5:$D$121,3,FALSE)*J2462)</f>
        <v>6028</v>
      </c>
      <c r="L2462" s="1210" t="s">
        <v>5292</v>
      </c>
      <c r="M2462" s="1210">
        <v>4500235330</v>
      </c>
      <c r="N2462" s="1210">
        <v>9391</v>
      </c>
      <c r="O2462" s="342"/>
    </row>
    <row r="2463" spans="1:15" s="1423" customFormat="1" ht="18" customHeight="1" x14ac:dyDescent="0.25">
      <c r="A2463" s="816" t="s">
        <v>305</v>
      </c>
      <c r="B2463" s="823">
        <v>41806</v>
      </c>
      <c r="C2463" s="818" t="s">
        <v>5161</v>
      </c>
      <c r="D2463" s="816" t="s">
        <v>65</v>
      </c>
      <c r="E2463" s="819">
        <v>10211560</v>
      </c>
      <c r="F2463" s="816">
        <v>26657747</v>
      </c>
      <c r="G2463" s="816">
        <v>2708011</v>
      </c>
      <c r="H2463" s="820" t="str">
        <f>IF(G2463="","",VLOOKUP(G2463,ARANCEL!$B$5:$D$121,2,FALSE))</f>
        <v xml:space="preserve">MODELO DE ESTUDIO </v>
      </c>
      <c r="I2463" s="821" t="s">
        <v>347</v>
      </c>
      <c r="J2463" s="816">
        <v>2</v>
      </c>
      <c r="K2463" s="822">
        <f>IF(G2463="","",VLOOKUP(G2463,ARANCEL!$B$5:$D$121,3,FALSE)*J2463)</f>
        <v>3014</v>
      </c>
      <c r="L2463" s="1210" t="s">
        <v>5742</v>
      </c>
      <c r="M2463" s="1210">
        <v>4500239309</v>
      </c>
      <c r="N2463" s="1210" t="s">
        <v>5749</v>
      </c>
      <c r="O2463" s="342"/>
    </row>
    <row r="2464" spans="1:15" s="1423" customFormat="1" ht="18" customHeight="1" x14ac:dyDescent="0.25">
      <c r="A2464" s="843" t="s">
        <v>305</v>
      </c>
      <c r="B2464" s="823">
        <v>41939</v>
      </c>
      <c r="C2464" s="818" t="s">
        <v>3948</v>
      </c>
      <c r="D2464" s="816" t="s">
        <v>706</v>
      </c>
      <c r="E2464" s="819">
        <v>10272340</v>
      </c>
      <c r="F2464" s="816">
        <v>29301391</v>
      </c>
      <c r="G2464" s="816">
        <v>2708011</v>
      </c>
      <c r="H2464" s="820" t="str">
        <f>IF(G2464="","",VLOOKUP(G2464,ARANCEL!$B$5:$D$121,2,FALSE))</f>
        <v xml:space="preserve">MODELO DE ESTUDIO </v>
      </c>
      <c r="I2464" s="821" t="s">
        <v>306</v>
      </c>
      <c r="J2464" s="816">
        <v>1</v>
      </c>
      <c r="K2464" s="822">
        <f>IF(G2464="","",VLOOKUP(G2464,ARANCEL!$B$5:$D$121,3,FALSE)*J2464)</f>
        <v>1507</v>
      </c>
      <c r="L2464" s="1210" t="s">
        <v>8279</v>
      </c>
      <c r="M2464" s="1210">
        <v>4500259624</v>
      </c>
      <c r="N2464" s="1210" t="s">
        <v>8292</v>
      </c>
      <c r="O2464" s="342"/>
    </row>
    <row r="2465" spans="1:15" s="1423" customFormat="1" ht="18" customHeight="1" x14ac:dyDescent="0.25">
      <c r="A2465" s="816" t="s">
        <v>305</v>
      </c>
      <c r="B2465" s="823">
        <v>41939</v>
      </c>
      <c r="C2465" s="818" t="s">
        <v>3948</v>
      </c>
      <c r="D2465" s="816" t="s">
        <v>706</v>
      </c>
      <c r="E2465" s="819">
        <v>10272340</v>
      </c>
      <c r="F2465" s="816">
        <v>29301391</v>
      </c>
      <c r="G2465" s="816">
        <v>2707001</v>
      </c>
      <c r="H2465" s="820" t="str">
        <f>IF(G2465="","",VLOOKUP(G2465,ARANCEL!$B$5:$D$121,2,FALSE))</f>
        <v xml:space="preserve">PLANO DE RELAJACION </v>
      </c>
      <c r="I2465" s="821" t="s">
        <v>306</v>
      </c>
      <c r="J2465" s="816">
        <v>1</v>
      </c>
      <c r="K2465" s="822">
        <f>IF(G2465="","",VLOOKUP(G2465,ARANCEL!$B$5:$D$121,3,FALSE)*J2465)</f>
        <v>9221</v>
      </c>
      <c r="L2465" s="1210" t="s">
        <v>8279</v>
      </c>
      <c r="M2465" s="1210">
        <v>4500259624</v>
      </c>
      <c r="N2465" s="1210" t="s">
        <v>8292</v>
      </c>
      <c r="O2465" s="342"/>
    </row>
    <row r="2466" spans="1:15" s="1423" customFormat="1" ht="18" customHeight="1" x14ac:dyDescent="0.25">
      <c r="A2466" s="816" t="s">
        <v>305</v>
      </c>
      <c r="B2466" s="817">
        <v>42025</v>
      </c>
      <c r="C2466" s="818" t="s">
        <v>9600</v>
      </c>
      <c r="D2466" s="816" t="s">
        <v>56</v>
      </c>
      <c r="E2466" s="819">
        <v>10311212</v>
      </c>
      <c r="F2466" s="816">
        <v>30454530</v>
      </c>
      <c r="G2466" s="816">
        <v>2705003</v>
      </c>
      <c r="H2466" s="820" t="str">
        <f>IF(G2466="","",VLOOKUP(G2466,ARANCEL!$B$5:$D$121,2,FALSE))</f>
        <v>INCRUSTACION ESTETICA (ART-GLASS O CERAMICA)</v>
      </c>
      <c r="I2466" s="821" t="s">
        <v>317</v>
      </c>
      <c r="J2466" s="816">
        <v>1</v>
      </c>
      <c r="K2466" s="822">
        <f>IF(G2466="","",VLOOKUP(G2466,ARANCEL!$B$5:$D$121,3,FALSE)*J2466)</f>
        <v>15676</v>
      </c>
      <c r="L2466" s="1249" t="str">
        <f>IF(E2466="","","IMPAGO")</f>
        <v>IMPAGO</v>
      </c>
      <c r="M2466" s="1249" t="str">
        <f>IF(L2466="IMPAGO","SIN O.C.","")</f>
        <v>SIN O.C.</v>
      </c>
      <c r="N2466" s="1249" t="str">
        <f>IF(L2466="IMPAGO","SIN FACT.","")</f>
        <v>SIN FACT.</v>
      </c>
      <c r="O2466" s="342"/>
    </row>
    <row r="2467" spans="1:15" s="1424" customFormat="1" ht="18" customHeight="1" x14ac:dyDescent="0.25">
      <c r="A2467" s="816" t="s">
        <v>305</v>
      </c>
      <c r="B2467" s="823">
        <v>41691</v>
      </c>
      <c r="C2467" s="818" t="s">
        <v>2980</v>
      </c>
      <c r="D2467" s="816" t="s">
        <v>50</v>
      </c>
      <c r="E2467" s="819">
        <v>10176653</v>
      </c>
      <c r="F2467" s="816">
        <v>25169291</v>
      </c>
      <c r="G2467" s="816">
        <v>2704005</v>
      </c>
      <c r="H2467" s="820" t="str">
        <f>IF(G2467="","",VLOOKUP(G2467,ARANCEL!$B$5:$D$121,2,FALSE))</f>
        <v>PROVISORIO</v>
      </c>
      <c r="I2467" s="821" t="s">
        <v>633</v>
      </c>
      <c r="J2467" s="816">
        <v>1</v>
      </c>
      <c r="K2467" s="822">
        <f>IF(G2467="","",VLOOKUP(G2467,ARANCEL!$B$5:$D$121,3,FALSE)*J2467)</f>
        <v>3250</v>
      </c>
      <c r="L2467" s="1210" t="s">
        <v>3438</v>
      </c>
      <c r="M2467" s="1210">
        <v>4500220764</v>
      </c>
      <c r="N2467" s="1210">
        <v>8608</v>
      </c>
      <c r="O2467" s="342"/>
    </row>
    <row r="2468" spans="1:15" s="1423" customFormat="1" ht="18" customHeight="1" x14ac:dyDescent="0.25">
      <c r="A2468" s="816" t="s">
        <v>305</v>
      </c>
      <c r="B2468" s="823">
        <v>41705</v>
      </c>
      <c r="C2468" s="818" t="s">
        <v>2980</v>
      </c>
      <c r="D2468" s="816" t="s">
        <v>50</v>
      </c>
      <c r="E2468" s="819">
        <v>10179556</v>
      </c>
      <c r="F2468" s="816">
        <v>25169391</v>
      </c>
      <c r="G2468" s="816">
        <v>2704003</v>
      </c>
      <c r="H2468" s="820" t="str">
        <f>IF(G2468="","",VLOOKUP(G2468,ARANCEL!$B$5:$D$121,2,FALSE))</f>
        <v xml:space="preserve">CORONA PERIFERICA CON PERNO MUÑON COLADO </v>
      </c>
      <c r="I2468" s="821" t="s">
        <v>633</v>
      </c>
      <c r="J2468" s="816">
        <v>1</v>
      </c>
      <c r="K2468" s="822">
        <f>IF(G2468="","",VLOOKUP(G2468,ARANCEL!$B$5:$D$121,3,FALSE)*J2468)</f>
        <v>32612</v>
      </c>
      <c r="L2468" s="1210" t="s">
        <v>3058</v>
      </c>
      <c r="M2468" s="1210">
        <v>4500225618</v>
      </c>
      <c r="N2468" s="1210">
        <v>8902</v>
      </c>
      <c r="O2468" s="342"/>
    </row>
    <row r="2469" spans="1:15" s="1424" customFormat="1" ht="18" customHeight="1" x14ac:dyDescent="0.25">
      <c r="A2469" s="816" t="s">
        <v>305</v>
      </c>
      <c r="B2469" s="823">
        <v>41786</v>
      </c>
      <c r="C2469" s="818" t="s">
        <v>4724</v>
      </c>
      <c r="D2469" s="816" t="s">
        <v>54</v>
      </c>
      <c r="E2469" s="819">
        <v>10201719</v>
      </c>
      <c r="F2469" s="816">
        <v>26436945</v>
      </c>
      <c r="G2469" s="816">
        <v>2704005</v>
      </c>
      <c r="H2469" s="820" t="str">
        <f>IF(G2469="","",VLOOKUP(G2469,ARANCEL!$B$5:$D$121,2,FALSE))</f>
        <v>PROVISORIO</v>
      </c>
      <c r="I2469" s="821" t="s">
        <v>329</v>
      </c>
      <c r="J2469" s="816">
        <v>1</v>
      </c>
      <c r="K2469" s="822">
        <f>IF(G2469="","",VLOOKUP(G2469,ARANCEL!$B$5:$D$121,3,FALSE)*J2469)</f>
        <v>3250</v>
      </c>
      <c r="L2469" s="1210" t="s">
        <v>5292</v>
      </c>
      <c r="M2469" s="1210">
        <v>4500235330</v>
      </c>
      <c r="N2469" s="1210">
        <v>9391</v>
      </c>
      <c r="O2469" s="342"/>
    </row>
    <row r="2470" spans="1:15" s="1424" customFormat="1" ht="18" customHeight="1" x14ac:dyDescent="0.25">
      <c r="A2470" s="816" t="s">
        <v>305</v>
      </c>
      <c r="B2470" s="823">
        <v>41942</v>
      </c>
      <c r="C2470" s="818" t="s">
        <v>4724</v>
      </c>
      <c r="D2470" s="816" t="s">
        <v>54</v>
      </c>
      <c r="E2470" s="819">
        <v>10272323</v>
      </c>
      <c r="F2470" s="816">
        <v>26436945</v>
      </c>
      <c r="G2470" s="816">
        <v>2702048</v>
      </c>
      <c r="H2470" s="820" t="str">
        <f>IF(G2470="","",VLOOKUP(G2470,ARANCEL!$B$5:$D$121,2,FALSE))</f>
        <v xml:space="preserve">SERVICIO LAB. IMPLANTE CORONA CEMENTADA/ATORNILLADA </v>
      </c>
      <c r="I2470" s="821" t="s">
        <v>329</v>
      </c>
      <c r="J2470" s="816">
        <v>1</v>
      </c>
      <c r="K2470" s="822">
        <f>IF(G2470="","",VLOOKUP(G2470,ARANCEL!$B$5:$D$121,3,FALSE)*J2470)</f>
        <v>43857</v>
      </c>
      <c r="L2470" s="1210" t="s">
        <v>8279</v>
      </c>
      <c r="M2470" s="1210">
        <v>4500259624</v>
      </c>
      <c r="N2470" s="1210" t="s">
        <v>8292</v>
      </c>
      <c r="O2470" s="342"/>
    </row>
    <row r="2471" spans="1:15" s="1424" customFormat="1" ht="18" customHeight="1" x14ac:dyDescent="0.25">
      <c r="A2471" s="816" t="s">
        <v>305</v>
      </c>
      <c r="B2471" s="817">
        <v>42012</v>
      </c>
      <c r="C2471" s="818" t="s">
        <v>9325</v>
      </c>
      <c r="D2471" s="816" t="s">
        <v>52</v>
      </c>
      <c r="E2471" s="819">
        <v>10306441</v>
      </c>
      <c r="F2471" s="816">
        <v>30400045</v>
      </c>
      <c r="G2471" s="816">
        <v>2704005</v>
      </c>
      <c r="H2471" s="820" t="str">
        <f>IF(G2471="","",VLOOKUP(G2471,ARANCEL!$B$5:$D$121,2,FALSE))</f>
        <v>PROVISORIO</v>
      </c>
      <c r="I2471" s="821" t="s">
        <v>326</v>
      </c>
      <c r="J2471" s="816">
        <v>1</v>
      </c>
      <c r="K2471" s="822">
        <f>IF(G2471="","",VLOOKUP(G2471,ARANCEL!$B$5:$D$121,3,FALSE)*J2471)</f>
        <v>3250</v>
      </c>
      <c r="L2471" s="1249" t="str">
        <f>IF(E2471="","","IMPAGO")</f>
        <v>IMPAGO</v>
      </c>
      <c r="M2471" s="1249" t="str">
        <f>IF(L2471="IMPAGO","SIN O.C.","")</f>
        <v>SIN O.C.</v>
      </c>
      <c r="N2471" s="1249" t="str">
        <f>IF(L2471="IMPAGO","SIN FACT.","")</f>
        <v>SIN FACT.</v>
      </c>
      <c r="O2471" s="342"/>
    </row>
    <row r="2472" spans="1:15" s="1430" customFormat="1" ht="18" customHeight="1" x14ac:dyDescent="0.25">
      <c r="A2472" s="816" t="s">
        <v>305</v>
      </c>
      <c r="B2472" s="817">
        <v>42023</v>
      </c>
      <c r="C2472" s="818" t="s">
        <v>9325</v>
      </c>
      <c r="D2472" s="816" t="s">
        <v>52</v>
      </c>
      <c r="E2472" s="819">
        <v>10310141</v>
      </c>
      <c r="F2472" s="816">
        <v>30400045</v>
      </c>
      <c r="G2472" s="816">
        <v>2704003</v>
      </c>
      <c r="H2472" s="820" t="str">
        <f>IF(G2472="","",VLOOKUP(G2472,ARANCEL!$B$5:$D$121,2,FALSE))</f>
        <v xml:space="preserve">CORONA PERIFERICA CON PERNO MUÑON COLADO </v>
      </c>
      <c r="I2472" s="821" t="s">
        <v>326</v>
      </c>
      <c r="J2472" s="816">
        <v>1</v>
      </c>
      <c r="K2472" s="822">
        <f>IF(G2472="","",VLOOKUP(G2472,ARANCEL!$B$5:$D$121,3,FALSE)*J2472)</f>
        <v>32612</v>
      </c>
      <c r="L2472" s="1249" t="str">
        <f>IF(E2472="","","IMPAGO")</f>
        <v>IMPAGO</v>
      </c>
      <c r="M2472" s="1249" t="str">
        <f>IF(L2472="IMPAGO","SIN O.C.","")</f>
        <v>SIN O.C.</v>
      </c>
      <c r="N2472" s="1249" t="str">
        <f>IF(L2472="IMPAGO","SIN FACT.","")</f>
        <v>SIN FACT.</v>
      </c>
      <c r="O2472" s="342"/>
    </row>
    <row r="2473" spans="1:15" s="1430" customFormat="1" ht="18" customHeight="1" x14ac:dyDescent="0.25">
      <c r="A2473" s="843" t="s">
        <v>305</v>
      </c>
      <c r="B2473" s="823">
        <v>41822</v>
      </c>
      <c r="C2473" s="818" t="s">
        <v>5436</v>
      </c>
      <c r="D2473" s="816" t="s">
        <v>1060</v>
      </c>
      <c r="E2473" s="819">
        <v>10218729</v>
      </c>
      <c r="F2473" s="816">
        <v>27103570</v>
      </c>
      <c r="G2473" s="816">
        <v>2708011</v>
      </c>
      <c r="H2473" s="820" t="str">
        <f>IF(G2473="","",VLOOKUP(G2473,ARANCEL!$B$5:$D$121,2,FALSE))</f>
        <v xml:space="preserve">MODELO DE ESTUDIO </v>
      </c>
      <c r="I2473" s="821" t="s">
        <v>331</v>
      </c>
      <c r="J2473" s="816">
        <v>1</v>
      </c>
      <c r="K2473" s="822">
        <f>IF(G2473="","",VLOOKUP(G2473,ARANCEL!$B$5:$D$121,3,FALSE)*J2473)</f>
        <v>1507</v>
      </c>
      <c r="L2473" s="1210" t="s">
        <v>5742</v>
      </c>
      <c r="M2473" s="1210">
        <v>4500241285</v>
      </c>
      <c r="N2473" s="1210" t="s">
        <v>5763</v>
      </c>
      <c r="O2473" s="342"/>
    </row>
    <row r="2474" spans="1:15" s="1424" customFormat="1" ht="18" customHeight="1" x14ac:dyDescent="0.25">
      <c r="A2474" s="816" t="s">
        <v>305</v>
      </c>
      <c r="B2474" s="823">
        <v>41822</v>
      </c>
      <c r="C2474" s="818" t="s">
        <v>5436</v>
      </c>
      <c r="D2474" s="816" t="s">
        <v>1060</v>
      </c>
      <c r="E2474" s="819">
        <v>10218729</v>
      </c>
      <c r="F2474" s="816">
        <v>27103570</v>
      </c>
      <c r="G2474" s="816">
        <v>2707001</v>
      </c>
      <c r="H2474" s="820" t="str">
        <f>IF(G2474="","",VLOOKUP(G2474,ARANCEL!$B$5:$D$121,2,FALSE))</f>
        <v xml:space="preserve">PLANO DE RELAJACION </v>
      </c>
      <c r="I2474" s="821" t="s">
        <v>331</v>
      </c>
      <c r="J2474" s="816">
        <v>1</v>
      </c>
      <c r="K2474" s="822">
        <f>IF(G2474="","",VLOOKUP(G2474,ARANCEL!$B$5:$D$121,3,FALSE)*J2474)</f>
        <v>9221</v>
      </c>
      <c r="L2474" s="1210" t="s">
        <v>5742</v>
      </c>
      <c r="M2474" s="1210">
        <v>4500241285</v>
      </c>
      <c r="N2474" s="1210" t="s">
        <v>5763</v>
      </c>
      <c r="O2474" s="342"/>
    </row>
    <row r="2475" spans="1:15" s="1430" customFormat="1" ht="18" customHeight="1" x14ac:dyDescent="0.25">
      <c r="A2475" s="816" t="s">
        <v>305</v>
      </c>
      <c r="B2475" s="823">
        <v>41662</v>
      </c>
      <c r="C2475" s="818" t="s">
        <v>703</v>
      </c>
      <c r="D2475" s="816" t="s">
        <v>63</v>
      </c>
      <c r="E2475" s="819">
        <v>10170543</v>
      </c>
      <c r="F2475" s="816">
        <v>24654508</v>
      </c>
      <c r="G2475" s="816">
        <v>2708011</v>
      </c>
      <c r="H2475" s="820" t="str">
        <f>IF(G2475="","",VLOOKUP(G2475,ARANCEL!$B$5:$D$121,2,FALSE))</f>
        <v xml:space="preserve">MODELO DE ESTUDIO </v>
      </c>
      <c r="I2475" s="821" t="s">
        <v>702</v>
      </c>
      <c r="J2475" s="816">
        <v>2</v>
      </c>
      <c r="K2475" s="822">
        <f>IF(G2475="","",VLOOKUP(G2475,ARANCEL!$B$5:$D$121,3,FALSE)*J2475)</f>
        <v>3014</v>
      </c>
      <c r="L2475" s="1210" t="s">
        <v>2842</v>
      </c>
      <c r="M2475" s="1210">
        <v>4500216189</v>
      </c>
      <c r="N2475" s="1210">
        <v>8384</v>
      </c>
      <c r="O2475" s="342"/>
    </row>
    <row r="2476" spans="1:15" s="1430" customFormat="1" ht="18" customHeight="1" x14ac:dyDescent="0.25">
      <c r="A2476" s="843" t="s">
        <v>305</v>
      </c>
      <c r="B2476" s="823">
        <v>41939</v>
      </c>
      <c r="C2476" s="818" t="s">
        <v>7849</v>
      </c>
      <c r="D2476" s="816" t="s">
        <v>706</v>
      </c>
      <c r="E2476" s="819">
        <v>10269865</v>
      </c>
      <c r="F2476" s="816">
        <v>29179561</v>
      </c>
      <c r="G2476" s="816">
        <v>2708011</v>
      </c>
      <c r="H2476" s="820" t="str">
        <f>IF(G2476="","",VLOOKUP(G2476,ARANCEL!$B$5:$D$121,2,FALSE))</f>
        <v xml:space="preserve">MODELO DE ESTUDIO </v>
      </c>
      <c r="I2476" s="821" t="s">
        <v>306</v>
      </c>
      <c r="J2476" s="816">
        <v>1</v>
      </c>
      <c r="K2476" s="822">
        <f>IF(G2476="","",VLOOKUP(G2476,ARANCEL!$B$5:$D$121,3,FALSE)*J2476)</f>
        <v>1507</v>
      </c>
      <c r="L2476" s="1210" t="s">
        <v>8279</v>
      </c>
      <c r="M2476" s="1210">
        <v>4500259624</v>
      </c>
      <c r="N2476" s="1210" t="s">
        <v>8292</v>
      </c>
      <c r="O2476" s="342"/>
    </row>
    <row r="2477" spans="1:15" s="1430" customFormat="1" ht="18" customHeight="1" x14ac:dyDescent="0.25">
      <c r="A2477" s="816" t="s">
        <v>305</v>
      </c>
      <c r="B2477" s="823">
        <v>41939</v>
      </c>
      <c r="C2477" s="818" t="s">
        <v>7849</v>
      </c>
      <c r="D2477" s="816" t="s">
        <v>706</v>
      </c>
      <c r="E2477" s="819">
        <v>10269865</v>
      </c>
      <c r="F2477" s="816">
        <v>29179561</v>
      </c>
      <c r="G2477" s="816">
        <v>2707001</v>
      </c>
      <c r="H2477" s="820" t="str">
        <f>IF(G2477="","",VLOOKUP(G2477,ARANCEL!$B$5:$D$121,2,FALSE))</f>
        <v xml:space="preserve">PLANO DE RELAJACION </v>
      </c>
      <c r="I2477" s="821" t="s">
        <v>306</v>
      </c>
      <c r="J2477" s="816">
        <v>1</v>
      </c>
      <c r="K2477" s="822">
        <f>IF(G2477="","",VLOOKUP(G2477,ARANCEL!$B$5:$D$121,3,FALSE)*J2477)</f>
        <v>9221</v>
      </c>
      <c r="L2477" s="1210" t="s">
        <v>8279</v>
      </c>
      <c r="M2477" s="1210">
        <v>4500259624</v>
      </c>
      <c r="N2477" s="1210" t="s">
        <v>8292</v>
      </c>
      <c r="O2477" s="342"/>
    </row>
    <row r="2478" spans="1:15" s="1423" customFormat="1" ht="29.25" customHeight="1" x14ac:dyDescent="0.25">
      <c r="A2478" s="255" t="s">
        <v>305</v>
      </c>
      <c r="B2478" s="254">
        <v>41975</v>
      </c>
      <c r="C2478" s="257" t="s">
        <v>8612</v>
      </c>
      <c r="D2478" s="255" t="s">
        <v>56</v>
      </c>
      <c r="E2478" s="258">
        <v>10288243</v>
      </c>
      <c r="F2478" s="255">
        <v>29423035</v>
      </c>
      <c r="G2478" s="255">
        <v>2704005</v>
      </c>
      <c r="H2478" s="120" t="str">
        <f>IF(G2478="","",VLOOKUP(G2478,ARANCEL!$B$5:$D$121,2,FALSE))</f>
        <v>PROVISORIO</v>
      </c>
      <c r="I2478" s="121" t="s">
        <v>618</v>
      </c>
      <c r="J2478" s="119">
        <v>1</v>
      </c>
      <c r="K2478" s="122">
        <f>IF(G2478="","",VLOOKUP(G2478,ARANCEL!$B$5:$D$121,3,FALSE)*J2478)</f>
        <v>3250</v>
      </c>
      <c r="L2478" s="1229" t="s">
        <v>8256</v>
      </c>
      <c r="M2478" s="1229">
        <v>4500264843</v>
      </c>
      <c r="N2478" s="1229" t="s">
        <v>8929</v>
      </c>
      <c r="O2478" s="1422"/>
    </row>
    <row r="2479" spans="1:15" s="1185" customFormat="1" ht="18" customHeight="1" x14ac:dyDescent="0.25">
      <c r="A2479" s="816" t="s">
        <v>606</v>
      </c>
      <c r="B2479" s="817">
        <v>41990</v>
      </c>
      <c r="C2479" s="818" t="s">
        <v>8612</v>
      </c>
      <c r="D2479" s="816" t="s">
        <v>56</v>
      </c>
      <c r="E2479" s="819">
        <v>10295122</v>
      </c>
      <c r="F2479" s="816">
        <v>29423035</v>
      </c>
      <c r="G2479" s="816">
        <v>2704003</v>
      </c>
      <c r="H2479" s="820" t="str">
        <f>IF(G2479="","",VLOOKUP(G2479,ARANCEL!$B$5:$D$121,2,FALSE))</f>
        <v xml:space="preserve">CORONA PERIFERICA CON PERNO MUÑON COLADO </v>
      </c>
      <c r="I2479" s="821" t="s">
        <v>618</v>
      </c>
      <c r="J2479" s="816">
        <v>1</v>
      </c>
      <c r="K2479" s="822">
        <f>IF(G2479="","",VLOOKUP(G2479,ARANCEL!$B$5:$D$121,3,FALSE)*J2479)</f>
        <v>32612</v>
      </c>
      <c r="L2479" s="1350" t="s">
        <v>9431</v>
      </c>
      <c r="M2479" s="1350">
        <v>4500269103</v>
      </c>
      <c r="N2479" s="1350" t="s">
        <v>9457</v>
      </c>
      <c r="O2479" s="342"/>
    </row>
    <row r="2480" spans="1:15" s="1440" customFormat="1" ht="18" customHeight="1" x14ac:dyDescent="0.25">
      <c r="A2480" s="816" t="s">
        <v>305</v>
      </c>
      <c r="B2480" s="823">
        <v>41925</v>
      </c>
      <c r="C2480" s="818" t="s">
        <v>796</v>
      </c>
      <c r="D2480" s="816" t="s">
        <v>54</v>
      </c>
      <c r="E2480" s="819">
        <v>10263350</v>
      </c>
      <c r="F2480" s="816">
        <v>25155757</v>
      </c>
      <c r="G2480" s="816">
        <v>2702048</v>
      </c>
      <c r="H2480" s="820" t="str">
        <f>IF(G2480="","",VLOOKUP(G2480,ARANCEL!$B$5:$D$121,2,FALSE))</f>
        <v xml:space="preserve">SERVICIO LAB. IMPLANTE CORONA CEMENTADA/ATORNILLADA </v>
      </c>
      <c r="I2480" s="821" t="s">
        <v>322</v>
      </c>
      <c r="J2480" s="816">
        <v>1</v>
      </c>
      <c r="K2480" s="822">
        <f>IF(G2480="","",VLOOKUP(G2480,ARANCEL!$B$5:$D$121,3,FALSE)*J2480)</f>
        <v>43857</v>
      </c>
      <c r="L2480" s="1210" t="s">
        <v>8279</v>
      </c>
      <c r="M2480" s="1210">
        <v>4500257377</v>
      </c>
      <c r="N2480" s="1210" t="s">
        <v>8280</v>
      </c>
      <c r="O2480" s="342"/>
    </row>
    <row r="2481" spans="1:15" s="1440" customFormat="1" ht="18" customHeight="1" x14ac:dyDescent="0.25">
      <c r="A2481" s="816" t="s">
        <v>305</v>
      </c>
      <c r="B2481" s="823">
        <v>41933</v>
      </c>
      <c r="C2481" s="818" t="s">
        <v>796</v>
      </c>
      <c r="D2481" s="816" t="s">
        <v>54</v>
      </c>
      <c r="E2481" s="819">
        <v>10269613</v>
      </c>
      <c r="F2481" s="816">
        <v>25155757</v>
      </c>
      <c r="G2481" s="816">
        <v>2702048</v>
      </c>
      <c r="H2481" s="820" t="str">
        <f>IF(G2481="","",VLOOKUP(G2481,ARANCEL!$B$5:$D$121,2,FALSE))</f>
        <v xml:space="preserve">SERVICIO LAB. IMPLANTE CORONA CEMENTADA/ATORNILLADA </v>
      </c>
      <c r="I2481" s="821" t="s">
        <v>324</v>
      </c>
      <c r="J2481" s="816">
        <v>1</v>
      </c>
      <c r="K2481" s="822">
        <f>IF(G2481="","",VLOOKUP(G2481,ARANCEL!$B$5:$D$121,3,FALSE)*J2481)</f>
        <v>43857</v>
      </c>
      <c r="L2481" s="1210" t="s">
        <v>8279</v>
      </c>
      <c r="M2481" s="1210">
        <v>4500259624</v>
      </c>
      <c r="N2481" s="1210" t="s">
        <v>8292</v>
      </c>
      <c r="O2481" s="342"/>
    </row>
    <row r="2482" spans="1:15" s="1440" customFormat="1" ht="18" customHeight="1" x14ac:dyDescent="0.25">
      <c r="A2482" s="816" t="s">
        <v>305</v>
      </c>
      <c r="B2482" s="823">
        <v>41803</v>
      </c>
      <c r="C2482" s="818" t="s">
        <v>5046</v>
      </c>
      <c r="D2482" s="816" t="s">
        <v>1060</v>
      </c>
      <c r="E2482" s="819">
        <v>10208958</v>
      </c>
      <c r="F2482" s="816">
        <v>26903577</v>
      </c>
      <c r="G2482" s="816">
        <v>2708011</v>
      </c>
      <c r="H2482" s="820" t="str">
        <f>IF(G2482="","",VLOOKUP(G2482,ARANCEL!$B$5:$D$121,2,FALSE))</f>
        <v xml:space="preserve">MODELO DE ESTUDIO </v>
      </c>
      <c r="I2482" s="821" t="s">
        <v>306</v>
      </c>
      <c r="J2482" s="816">
        <v>1</v>
      </c>
      <c r="K2482" s="822">
        <f>IF(G2482="","",VLOOKUP(G2482,ARANCEL!$B$5:$D$121,3,FALSE)*J2482)</f>
        <v>1507</v>
      </c>
      <c r="L2482" s="1210" t="s">
        <v>5742</v>
      </c>
      <c r="M2482" s="1210">
        <v>4500239302</v>
      </c>
      <c r="N2482" s="1210" t="s">
        <v>5748</v>
      </c>
      <c r="O2482" s="342"/>
    </row>
    <row r="2483" spans="1:15" s="1440" customFormat="1" ht="18" customHeight="1" x14ac:dyDescent="0.25">
      <c r="A2483" s="816" t="s">
        <v>305</v>
      </c>
      <c r="B2483" s="823">
        <v>41803</v>
      </c>
      <c r="C2483" s="818" t="s">
        <v>5046</v>
      </c>
      <c r="D2483" s="816" t="s">
        <v>1060</v>
      </c>
      <c r="E2483" s="819">
        <v>10208958</v>
      </c>
      <c r="F2483" s="816">
        <v>26903577</v>
      </c>
      <c r="G2483" s="816">
        <v>2707001</v>
      </c>
      <c r="H2483" s="820" t="str">
        <f>IF(G2483="","",VLOOKUP(G2483,ARANCEL!$B$5:$D$121,2,FALSE))</f>
        <v xml:space="preserve">PLANO DE RELAJACION </v>
      </c>
      <c r="I2483" s="821" t="s">
        <v>306</v>
      </c>
      <c r="J2483" s="816">
        <v>1</v>
      </c>
      <c r="K2483" s="822">
        <f>IF(G2483="","",VLOOKUP(G2483,ARANCEL!$B$5:$D$121,3,FALSE)*J2483)</f>
        <v>9221</v>
      </c>
      <c r="L2483" s="1210" t="s">
        <v>5742</v>
      </c>
      <c r="M2483" s="1210">
        <v>4500239302</v>
      </c>
      <c r="N2483" s="1210" t="s">
        <v>5748</v>
      </c>
      <c r="O2483" s="342"/>
    </row>
    <row r="2484" spans="1:15" s="1440" customFormat="1" ht="18" customHeight="1" x14ac:dyDescent="0.25">
      <c r="A2484" s="816" t="s">
        <v>606</v>
      </c>
      <c r="B2484" s="823">
        <v>41660</v>
      </c>
      <c r="C2484" s="818" t="s">
        <v>932</v>
      </c>
      <c r="D2484" s="816" t="s">
        <v>720</v>
      </c>
      <c r="E2484" s="819">
        <v>10169690</v>
      </c>
      <c r="F2484" s="816">
        <v>23014283</v>
      </c>
      <c r="G2484" s="816">
        <v>2704006</v>
      </c>
      <c r="H2484" s="820" t="str">
        <f>IF(G2484="","",VLOOKUP(G2484,ARANCEL!$B$5:$D$121,2,FALSE))</f>
        <v xml:space="preserve">CERAMICA ALUMINOSA ANTERIOR O POSTERIOR </v>
      </c>
      <c r="I2484" s="821" t="s">
        <v>309</v>
      </c>
      <c r="J2484" s="816">
        <v>1</v>
      </c>
      <c r="K2484" s="822">
        <f>IF(G2484="","",VLOOKUP(G2484,ARANCEL!$B$5:$D$121,3,FALSE)*J2484)</f>
        <v>31487</v>
      </c>
      <c r="L2484" s="1210" t="s">
        <v>3438</v>
      </c>
      <c r="M2484" s="1210">
        <v>4500220760</v>
      </c>
      <c r="N2484" s="1210">
        <v>8605</v>
      </c>
      <c r="O2484" s="342"/>
    </row>
    <row r="2485" spans="1:15" s="1440" customFormat="1" ht="18" customHeight="1" x14ac:dyDescent="0.25">
      <c r="A2485" s="816" t="s">
        <v>313</v>
      </c>
      <c r="B2485" s="823">
        <v>41652</v>
      </c>
      <c r="C2485" s="818" t="s">
        <v>1098</v>
      </c>
      <c r="D2485" s="816" t="s">
        <v>711</v>
      </c>
      <c r="E2485" s="819">
        <v>10168840</v>
      </c>
      <c r="F2485" s="816">
        <v>24335298</v>
      </c>
      <c r="G2485" s="816">
        <v>2708011</v>
      </c>
      <c r="H2485" s="820" t="str">
        <f>IF(G2485="","",VLOOKUP(G2485,ARANCEL!$B$5:$D$121,2,FALSE))</f>
        <v xml:space="preserve">MODELO DE ESTUDIO </v>
      </c>
      <c r="I2485" s="821"/>
      <c r="J2485" s="816">
        <v>1</v>
      </c>
      <c r="K2485" s="822">
        <f>IF(G2485="","",VLOOKUP(G2485,ARANCEL!$B$5:$D$121,3,FALSE)*J2485)</f>
        <v>1507</v>
      </c>
      <c r="L2485" s="1210" t="s">
        <v>2842</v>
      </c>
      <c r="M2485" s="1210">
        <v>4500216185</v>
      </c>
      <c r="N2485" s="1210">
        <v>8379</v>
      </c>
      <c r="O2485" s="342"/>
    </row>
    <row r="2486" spans="1:15" s="1440" customFormat="1" ht="18" customHeight="1" x14ac:dyDescent="0.25">
      <c r="A2486" s="816" t="s">
        <v>305</v>
      </c>
      <c r="B2486" s="823">
        <v>41652</v>
      </c>
      <c r="C2486" s="818" t="s">
        <v>1098</v>
      </c>
      <c r="D2486" s="816" t="s">
        <v>711</v>
      </c>
      <c r="E2486" s="819">
        <v>10168840</v>
      </c>
      <c r="F2486" s="816">
        <v>24335298</v>
      </c>
      <c r="G2486" s="816">
        <v>2707003</v>
      </c>
      <c r="H2486" s="820" t="str">
        <f>IF(G2486="","",VLOOKUP(G2486,ARANCEL!$B$5:$D$121,2,FALSE))</f>
        <v xml:space="preserve">ESTAMPADO </v>
      </c>
      <c r="I2486" s="821" t="s">
        <v>306</v>
      </c>
      <c r="J2486" s="816">
        <v>1</v>
      </c>
      <c r="K2486" s="822">
        <f>IF(G2486="","",VLOOKUP(G2486,ARANCEL!$B$5:$D$121,3,FALSE)*J2486)</f>
        <v>6028</v>
      </c>
      <c r="L2486" s="1210" t="s">
        <v>2842</v>
      </c>
      <c r="M2486" s="1210">
        <v>4500216185</v>
      </c>
      <c r="N2486" s="1210">
        <v>8379</v>
      </c>
      <c r="O2486" s="342"/>
    </row>
    <row r="2487" spans="1:15" s="1440" customFormat="1" ht="18" customHeight="1" x14ac:dyDescent="0.25">
      <c r="A2487" s="816" t="s">
        <v>305</v>
      </c>
      <c r="B2487" s="823">
        <v>41757</v>
      </c>
      <c r="C2487" s="818" t="s">
        <v>1098</v>
      </c>
      <c r="D2487" s="816" t="s">
        <v>51</v>
      </c>
      <c r="E2487" s="819">
        <v>10191916</v>
      </c>
      <c r="F2487" s="816">
        <v>22556042</v>
      </c>
      <c r="G2487" s="816">
        <v>2702048</v>
      </c>
      <c r="H2487" s="820" t="str">
        <f>IF(G2487="","",VLOOKUP(G2487,ARANCEL!$B$5:$D$121,2,FALSE))</f>
        <v xml:space="preserve">SERVICIO LAB. IMPLANTE CORONA CEMENTADA/ATORNILLADA </v>
      </c>
      <c r="I2487" s="821" t="s">
        <v>335</v>
      </c>
      <c r="J2487" s="816">
        <v>1</v>
      </c>
      <c r="K2487" s="822">
        <f>IF(G2487="","",VLOOKUP(G2487,ARANCEL!$B$5:$D$121,3,FALSE)*J2487)</f>
        <v>43857</v>
      </c>
      <c r="L2487" s="1210" t="s">
        <v>6905</v>
      </c>
      <c r="M2487" s="1210">
        <v>4500247644</v>
      </c>
      <c r="N2487" s="1210" t="s">
        <v>7159</v>
      </c>
      <c r="O2487" s="342"/>
    </row>
    <row r="2488" spans="1:15" s="1440" customFormat="1" ht="18" customHeight="1" x14ac:dyDescent="0.25">
      <c r="A2488" s="816" t="s">
        <v>305</v>
      </c>
      <c r="B2488" s="817">
        <v>41999</v>
      </c>
      <c r="C2488" s="818" t="s">
        <v>9054</v>
      </c>
      <c r="D2488" s="816" t="s">
        <v>716</v>
      </c>
      <c r="E2488" s="819">
        <v>10299258</v>
      </c>
      <c r="F2488" s="816">
        <v>29865438</v>
      </c>
      <c r="G2488" s="816">
        <v>2708011</v>
      </c>
      <c r="H2488" s="820" t="str">
        <f>IF(G2488="","",VLOOKUP(G2488,ARANCEL!$B$5:$D$121,2,FALSE))</f>
        <v xml:space="preserve">MODELO DE ESTUDIO </v>
      </c>
      <c r="I2488" s="821" t="s">
        <v>331</v>
      </c>
      <c r="J2488" s="816">
        <v>1</v>
      </c>
      <c r="K2488" s="822">
        <f>IF(G2488="","",VLOOKUP(G2488,ARANCEL!$B$5:$D$121,3,FALSE)*J2488)</f>
        <v>1507</v>
      </c>
      <c r="L2488" s="1249" t="str">
        <f>IF(E2488="","","IMPAGO")</f>
        <v>IMPAGO</v>
      </c>
      <c r="M2488" s="1249" t="str">
        <f>IF(L2488="IMPAGO","SIN O.C.","")</f>
        <v>SIN O.C.</v>
      </c>
      <c r="N2488" s="1249" t="str">
        <f>IF(L2488="IMPAGO","SIN FACT.","")</f>
        <v>SIN FACT.</v>
      </c>
      <c r="O2488" s="342"/>
    </row>
    <row r="2489" spans="1:15" s="1440" customFormat="1" ht="18" customHeight="1" x14ac:dyDescent="0.25">
      <c r="A2489" s="816" t="s">
        <v>305</v>
      </c>
      <c r="B2489" s="817">
        <v>41999</v>
      </c>
      <c r="C2489" s="818" t="s">
        <v>9054</v>
      </c>
      <c r="D2489" s="816" t="s">
        <v>716</v>
      </c>
      <c r="E2489" s="819">
        <v>10299258</v>
      </c>
      <c r="F2489" s="816">
        <v>29865438</v>
      </c>
      <c r="G2489" s="816">
        <v>2708001</v>
      </c>
      <c r="H2489" s="820" t="str">
        <f>IF(G2489="","",VLOOKUP(G2489,ARANCEL!$B$5:$D$121,2,FALSE))</f>
        <v xml:space="preserve">PLACA DE ORTODONCIA SIN TORNILLO </v>
      </c>
      <c r="I2489" s="821" t="s">
        <v>331</v>
      </c>
      <c r="J2489" s="816">
        <v>1</v>
      </c>
      <c r="K2489" s="822">
        <f>IF(G2489="","",VLOOKUP(G2489,ARANCEL!$B$5:$D$121,3,FALSE)*J2489)</f>
        <v>17997</v>
      </c>
      <c r="L2489" s="1249" t="str">
        <f>IF(E2489="","","IMPAGO")</f>
        <v>IMPAGO</v>
      </c>
      <c r="M2489" s="1249" t="str">
        <f>IF(L2489="IMPAGO","SIN O.C.","")</f>
        <v>SIN O.C.</v>
      </c>
      <c r="N2489" s="1249" t="str">
        <f>IF(L2489="IMPAGO","SIN FACT.","")</f>
        <v>SIN FACT.</v>
      </c>
      <c r="O2489" s="342"/>
    </row>
    <row r="2490" spans="1:15" s="1440" customFormat="1" ht="18" customHeight="1" x14ac:dyDescent="0.25">
      <c r="A2490" s="816" t="s">
        <v>305</v>
      </c>
      <c r="B2490" s="817">
        <v>42018</v>
      </c>
      <c r="C2490" s="818" t="s">
        <v>9362</v>
      </c>
      <c r="D2490" s="816" t="s">
        <v>804</v>
      </c>
      <c r="E2490" s="819">
        <v>10306956</v>
      </c>
      <c r="F2490" s="816">
        <v>30307210</v>
      </c>
      <c r="G2490" s="816">
        <v>2705003</v>
      </c>
      <c r="H2490" s="820" t="str">
        <f>IF(G2490="","",VLOOKUP(G2490,ARANCEL!$B$5:$D$121,2,FALSE))</f>
        <v>INCRUSTACION ESTETICA (ART-GLASS O CERAMICA)</v>
      </c>
      <c r="I2490" s="821" t="s">
        <v>312</v>
      </c>
      <c r="J2490" s="816">
        <v>1</v>
      </c>
      <c r="K2490" s="822">
        <f>IF(G2490="","",VLOOKUP(G2490,ARANCEL!$B$5:$D$121,3,FALSE)*J2490)</f>
        <v>15676</v>
      </c>
      <c r="L2490" s="1249" t="str">
        <f>IF(E2490="","","IMPAGO")</f>
        <v>IMPAGO</v>
      </c>
      <c r="M2490" s="1249" t="str">
        <f>IF(L2490="IMPAGO","SIN O.C.","")</f>
        <v>SIN O.C.</v>
      </c>
      <c r="N2490" s="1249" t="str">
        <f>IF(L2490="IMPAGO","SIN FACT.","")</f>
        <v>SIN FACT.</v>
      </c>
      <c r="O2490" s="342"/>
    </row>
    <row r="2491" spans="1:15" s="1440" customFormat="1" ht="18" customHeight="1" x14ac:dyDescent="0.25">
      <c r="A2491" s="816" t="s">
        <v>305</v>
      </c>
      <c r="B2491" s="823">
        <v>41929</v>
      </c>
      <c r="C2491" s="818" t="s">
        <v>7701</v>
      </c>
      <c r="D2491" s="816" t="s">
        <v>53</v>
      </c>
      <c r="E2491" s="819">
        <v>10266362</v>
      </c>
      <c r="F2491" s="816">
        <v>28859623</v>
      </c>
      <c r="G2491" s="816">
        <v>2705003</v>
      </c>
      <c r="H2491" s="820" t="str">
        <f>IF(G2491="","",VLOOKUP(G2491,ARANCEL!$B$5:$D$121,2,FALSE))</f>
        <v>INCRUSTACION ESTETICA (ART-GLASS O CERAMICA)</v>
      </c>
      <c r="I2491" s="821" t="s">
        <v>322</v>
      </c>
      <c r="J2491" s="816">
        <v>1</v>
      </c>
      <c r="K2491" s="822">
        <f>IF(G2491="","",VLOOKUP(G2491,ARANCEL!$B$5:$D$121,3,FALSE)*J2491)</f>
        <v>15676</v>
      </c>
      <c r="L2491" s="1210" t="s">
        <v>8279</v>
      </c>
      <c r="M2491" s="1210">
        <v>4500257377</v>
      </c>
      <c r="N2491" s="1210" t="s">
        <v>8280</v>
      </c>
      <c r="O2491" s="342"/>
    </row>
    <row r="2492" spans="1:15" s="1440" customFormat="1" ht="18" customHeight="1" x14ac:dyDescent="0.25">
      <c r="A2492" s="816" t="s">
        <v>606</v>
      </c>
      <c r="B2492" s="823">
        <v>41934</v>
      </c>
      <c r="C2492" s="818" t="s">
        <v>7729</v>
      </c>
      <c r="D2492" s="816" t="s">
        <v>49</v>
      </c>
      <c r="E2492" s="819">
        <v>10267483</v>
      </c>
      <c r="F2492" s="816">
        <v>26523687</v>
      </c>
      <c r="G2492" s="816">
        <v>2705003</v>
      </c>
      <c r="H2492" s="820" t="str">
        <f>IF(G2492="","",VLOOKUP(G2492,ARANCEL!$B$5:$D$121,2,FALSE))</f>
        <v>INCRUSTACION ESTETICA (ART-GLASS O CERAMICA)</v>
      </c>
      <c r="I2492" s="821" t="s">
        <v>7878</v>
      </c>
      <c r="J2492" s="816">
        <v>3</v>
      </c>
      <c r="K2492" s="822">
        <f>IF(G2492="","",VLOOKUP(G2492,ARANCEL!$B$5:$D$121,3,FALSE)*J2492)</f>
        <v>47028</v>
      </c>
      <c r="L2492" s="1210" t="s">
        <v>8279</v>
      </c>
      <c r="M2492" s="1210">
        <v>4500257377</v>
      </c>
      <c r="N2492" s="1210" t="s">
        <v>8280</v>
      </c>
      <c r="O2492" s="342"/>
    </row>
    <row r="2493" spans="1:15" s="1440" customFormat="1" ht="18" customHeight="1" x14ac:dyDescent="0.25">
      <c r="A2493" s="816" t="s">
        <v>305</v>
      </c>
      <c r="B2493" s="823">
        <v>41814</v>
      </c>
      <c r="C2493" s="818" t="s">
        <v>5308</v>
      </c>
      <c r="D2493" s="816" t="s">
        <v>49</v>
      </c>
      <c r="E2493" s="819">
        <v>10215318</v>
      </c>
      <c r="F2493" s="816">
        <v>26612409</v>
      </c>
      <c r="G2493" s="816">
        <v>2705003</v>
      </c>
      <c r="H2493" s="820" t="str">
        <f>IF(G2493="","",VLOOKUP(G2493,ARANCEL!$B$5:$D$121,2,FALSE))</f>
        <v>INCRUSTACION ESTETICA (ART-GLASS O CERAMICA)</v>
      </c>
      <c r="I2493" s="821" t="s">
        <v>308</v>
      </c>
      <c r="J2493" s="816">
        <v>1</v>
      </c>
      <c r="K2493" s="822">
        <f>IF(G2493="","",VLOOKUP(G2493,ARANCEL!$B$5:$D$121,3,FALSE)*J2493)</f>
        <v>15676</v>
      </c>
      <c r="L2493" s="1210" t="s">
        <v>5742</v>
      </c>
      <c r="M2493" s="1210">
        <v>4500239314</v>
      </c>
      <c r="N2493" s="1210" t="s">
        <v>5750</v>
      </c>
      <c r="O2493" s="342"/>
    </row>
    <row r="2494" spans="1:15" s="1440" customFormat="1" ht="18" customHeight="1" x14ac:dyDescent="0.25">
      <c r="A2494" s="816" t="s">
        <v>305</v>
      </c>
      <c r="B2494" s="823">
        <v>41813</v>
      </c>
      <c r="C2494" s="818" t="s">
        <v>5268</v>
      </c>
      <c r="D2494" s="816" t="s">
        <v>60</v>
      </c>
      <c r="E2494" s="819">
        <v>10214330</v>
      </c>
      <c r="F2494" s="816">
        <v>26955374</v>
      </c>
      <c r="G2494" s="816">
        <v>2705003</v>
      </c>
      <c r="H2494" s="820" t="str">
        <f>IF(G2494="","",VLOOKUP(G2494,ARANCEL!$B$5:$D$121,2,FALSE))</f>
        <v>INCRUSTACION ESTETICA (ART-GLASS O CERAMICA)</v>
      </c>
      <c r="I2494" s="821" t="s">
        <v>321</v>
      </c>
      <c r="J2494" s="816">
        <v>1</v>
      </c>
      <c r="K2494" s="822">
        <f>IF(G2494="","",VLOOKUP(G2494,ARANCEL!$B$5:$D$121,3,FALSE)*J2494)</f>
        <v>15676</v>
      </c>
      <c r="L2494" s="1210" t="s">
        <v>5742</v>
      </c>
      <c r="M2494" s="1210">
        <v>4500239309</v>
      </c>
      <c r="N2494" s="1210" t="s">
        <v>5749</v>
      </c>
      <c r="O2494" s="342"/>
    </row>
    <row r="2495" spans="1:15" s="1440" customFormat="1" ht="18" customHeight="1" x14ac:dyDescent="0.25">
      <c r="A2495" s="816" t="s">
        <v>305</v>
      </c>
      <c r="B2495" s="823">
        <v>41942</v>
      </c>
      <c r="C2495" s="818" t="s">
        <v>7944</v>
      </c>
      <c r="D2495" s="816" t="s">
        <v>49</v>
      </c>
      <c r="E2495" s="819">
        <v>10272365</v>
      </c>
      <c r="F2495" s="816">
        <v>28265176</v>
      </c>
      <c r="G2495" s="816">
        <v>2705003</v>
      </c>
      <c r="H2495" s="820" t="str">
        <f>IF(G2495="","",VLOOKUP(G2495,ARANCEL!$B$5:$D$121,2,FALSE))</f>
        <v>INCRUSTACION ESTETICA (ART-GLASS O CERAMICA)</v>
      </c>
      <c r="I2495" s="821" t="s">
        <v>317</v>
      </c>
      <c r="J2495" s="816">
        <v>1</v>
      </c>
      <c r="K2495" s="822">
        <f>IF(G2495="","",VLOOKUP(G2495,ARANCEL!$B$5:$D$121,3,FALSE)*J2495)</f>
        <v>15676</v>
      </c>
      <c r="L2495" s="1210" t="s">
        <v>8279</v>
      </c>
      <c r="M2495" s="1210">
        <v>4500259624</v>
      </c>
      <c r="N2495" s="1210" t="s">
        <v>8292</v>
      </c>
      <c r="O2495" s="342"/>
    </row>
    <row r="2496" spans="1:15" s="1440" customFormat="1" ht="18" customHeight="1" x14ac:dyDescent="0.25">
      <c r="A2496" s="816" t="s">
        <v>305</v>
      </c>
      <c r="B2496" s="823">
        <v>41964</v>
      </c>
      <c r="C2496" s="818" t="s">
        <v>7944</v>
      </c>
      <c r="D2496" s="816" t="s">
        <v>49</v>
      </c>
      <c r="E2496" s="819">
        <v>10283669</v>
      </c>
      <c r="F2496" s="816">
        <v>28265176</v>
      </c>
      <c r="G2496" s="816">
        <v>2705003</v>
      </c>
      <c r="H2496" s="820" t="str">
        <f>IF(G2496="","",VLOOKUP(G2496,ARANCEL!$B$5:$D$121,2,FALSE))</f>
        <v>INCRUSTACION ESTETICA (ART-GLASS O CERAMICA)</v>
      </c>
      <c r="I2496" s="821" t="s">
        <v>322</v>
      </c>
      <c r="J2496" s="816">
        <v>1</v>
      </c>
      <c r="K2496" s="822">
        <f>IF(G2496="","",VLOOKUP(G2496,ARANCEL!$B$5:$D$121,3,FALSE)*J2496)</f>
        <v>15676</v>
      </c>
      <c r="L2496" s="1210" t="s">
        <v>8256</v>
      </c>
      <c r="M2496" s="1210">
        <v>4500264843</v>
      </c>
      <c r="N2496" s="1210" t="s">
        <v>8929</v>
      </c>
      <c r="O2496" s="342"/>
    </row>
    <row r="2497" spans="1:15" s="1440" customFormat="1" ht="18" customHeight="1" x14ac:dyDescent="0.25">
      <c r="A2497" s="816" t="s">
        <v>305</v>
      </c>
      <c r="B2497" s="823">
        <v>41661</v>
      </c>
      <c r="C2497" s="818" t="s">
        <v>1110</v>
      </c>
      <c r="D2497" s="816" t="s">
        <v>52</v>
      </c>
      <c r="E2497" s="819">
        <v>10170137</v>
      </c>
      <c r="F2497" s="816">
        <v>24728965</v>
      </c>
      <c r="G2497" s="816">
        <v>2704005</v>
      </c>
      <c r="H2497" s="820" t="str">
        <f>IF(G2497="","",VLOOKUP(G2497,ARANCEL!$B$5:$D$121,2,FALSE))</f>
        <v>PROVISORIO</v>
      </c>
      <c r="I2497" s="821" t="s">
        <v>319</v>
      </c>
      <c r="J2497" s="816">
        <v>1</v>
      </c>
      <c r="K2497" s="822">
        <f>IF(G2497="","",VLOOKUP(G2497,ARANCEL!$B$5:$D$121,3,FALSE)*J2497)</f>
        <v>3250</v>
      </c>
      <c r="L2497" s="1210" t="s">
        <v>2842</v>
      </c>
      <c r="M2497" s="1210">
        <v>4500216188</v>
      </c>
      <c r="N2497" s="1210">
        <v>8383</v>
      </c>
      <c r="O2497" s="342"/>
    </row>
    <row r="2498" spans="1:15" s="1440" customFormat="1" ht="18" customHeight="1" x14ac:dyDescent="0.25">
      <c r="A2498" s="816" t="s">
        <v>305</v>
      </c>
      <c r="B2498" s="823">
        <v>41668</v>
      </c>
      <c r="C2498" s="818" t="s">
        <v>1110</v>
      </c>
      <c r="D2498" s="816" t="s">
        <v>52</v>
      </c>
      <c r="E2498" s="819">
        <v>10170738</v>
      </c>
      <c r="F2498" s="816">
        <v>24728965</v>
      </c>
      <c r="G2498" s="816">
        <v>2704003</v>
      </c>
      <c r="H2498" s="820" t="str">
        <f>IF(G2498="","",VLOOKUP(G2498,ARANCEL!$B$5:$D$121,2,FALSE))</f>
        <v xml:space="preserve">CORONA PERIFERICA CON PERNO MUÑON COLADO </v>
      </c>
      <c r="I2498" s="821" t="s">
        <v>319</v>
      </c>
      <c r="J2498" s="816">
        <v>1</v>
      </c>
      <c r="K2498" s="822">
        <f>IF(G2498="","",VLOOKUP(G2498,ARANCEL!$B$5:$D$121,3,FALSE)*J2498)</f>
        <v>32612</v>
      </c>
      <c r="L2498" s="1210" t="s">
        <v>2842</v>
      </c>
      <c r="M2498" s="1210">
        <v>4500216197</v>
      </c>
      <c r="N2498" s="1210">
        <v>8385</v>
      </c>
      <c r="O2498" s="342"/>
    </row>
    <row r="2499" spans="1:15" s="1440" customFormat="1" ht="18" customHeight="1" x14ac:dyDescent="0.25">
      <c r="A2499" s="816" t="s">
        <v>305</v>
      </c>
      <c r="B2499" s="823">
        <v>41970</v>
      </c>
      <c r="C2499" s="818" t="s">
        <v>8636</v>
      </c>
      <c r="D2499" s="816" t="s">
        <v>716</v>
      </c>
      <c r="E2499" s="819">
        <v>10289004</v>
      </c>
      <c r="F2499" s="816">
        <v>28743519</v>
      </c>
      <c r="G2499" s="816">
        <v>2708011</v>
      </c>
      <c r="H2499" s="820" t="str">
        <f>IF(G2499="","",VLOOKUP(G2499,ARANCEL!$B$5:$D$121,2,FALSE))</f>
        <v xml:space="preserve">MODELO DE ESTUDIO </v>
      </c>
      <c r="I2499" s="821" t="s">
        <v>347</v>
      </c>
      <c r="J2499" s="816">
        <v>1</v>
      </c>
      <c r="K2499" s="822">
        <f>IF(G2499="","",VLOOKUP(G2499,ARANCEL!$B$5:$D$121,3,FALSE)*J2499)</f>
        <v>1507</v>
      </c>
      <c r="L2499" s="1210" t="s">
        <v>8256</v>
      </c>
      <c r="M2499" s="1210">
        <v>4500264843</v>
      </c>
      <c r="N2499" s="1210" t="s">
        <v>8929</v>
      </c>
      <c r="O2499" s="342"/>
    </row>
    <row r="2500" spans="1:15" s="1440" customFormat="1" ht="18" customHeight="1" x14ac:dyDescent="0.25">
      <c r="A2500" s="816" t="s">
        <v>305</v>
      </c>
      <c r="B2500" s="823">
        <v>41690</v>
      </c>
      <c r="C2500" s="818" t="s">
        <v>2979</v>
      </c>
      <c r="D2500" s="816" t="s">
        <v>58</v>
      </c>
      <c r="E2500" s="819">
        <v>10176656</v>
      </c>
      <c r="F2500" s="816">
        <v>25040159</v>
      </c>
      <c r="G2500" s="816">
        <v>2704005</v>
      </c>
      <c r="H2500" s="820" t="str">
        <f>IF(G2500="","",VLOOKUP(G2500,ARANCEL!$B$5:$D$121,2,FALSE))</f>
        <v>PROVISORIO</v>
      </c>
      <c r="I2500" s="821" t="s">
        <v>337</v>
      </c>
      <c r="J2500" s="816">
        <v>1</v>
      </c>
      <c r="K2500" s="822">
        <f>IF(G2500="","",VLOOKUP(G2500,ARANCEL!$B$5:$D$121,3,FALSE)*J2500)</f>
        <v>3250</v>
      </c>
      <c r="L2500" s="1210" t="s">
        <v>3438</v>
      </c>
      <c r="M2500" s="1210">
        <v>4500220764</v>
      </c>
      <c r="N2500" s="1210">
        <v>8608</v>
      </c>
      <c r="O2500" s="342"/>
    </row>
    <row r="2501" spans="1:15" s="1185" customFormat="1" ht="18" customHeight="1" x14ac:dyDescent="0.25">
      <c r="A2501" s="816" t="s">
        <v>305</v>
      </c>
      <c r="B2501" s="823">
        <v>41745</v>
      </c>
      <c r="C2501" s="818" t="s">
        <v>2979</v>
      </c>
      <c r="D2501" s="816" t="s">
        <v>58</v>
      </c>
      <c r="E2501" s="819">
        <v>10188658</v>
      </c>
      <c r="F2501" s="816">
        <v>25040159</v>
      </c>
      <c r="G2501" s="816">
        <v>2704003</v>
      </c>
      <c r="H2501" s="820" t="str">
        <f>IF(G2501="","",VLOOKUP(G2501,ARANCEL!$B$5:$D$121,2,FALSE))</f>
        <v xml:space="preserve">CORONA PERIFERICA CON PERNO MUÑON COLADO </v>
      </c>
      <c r="I2501" s="821" t="s">
        <v>337</v>
      </c>
      <c r="J2501" s="816">
        <v>1</v>
      </c>
      <c r="K2501" s="822">
        <f>IF(G2501="","",VLOOKUP(G2501,ARANCEL!$B$5:$D$121,3,FALSE)*J2501)</f>
        <v>32612</v>
      </c>
      <c r="L2501" s="1210" t="s">
        <v>4612</v>
      </c>
      <c r="M2501" s="1210">
        <v>4500229934</v>
      </c>
      <c r="N2501" s="1210">
        <v>9168</v>
      </c>
      <c r="O2501" s="342"/>
    </row>
    <row r="2502" spans="1:15" s="1444" customFormat="1" ht="18" customHeight="1" x14ac:dyDescent="0.25">
      <c r="A2502" s="816" t="s">
        <v>305</v>
      </c>
      <c r="B2502" s="823">
        <v>41647</v>
      </c>
      <c r="C2502" s="818" t="s">
        <v>970</v>
      </c>
      <c r="D2502" s="816" t="s">
        <v>58</v>
      </c>
      <c r="E2502" s="819">
        <v>10168578</v>
      </c>
      <c r="F2502" s="816">
        <v>23663800</v>
      </c>
      <c r="G2502" s="816">
        <v>2705003</v>
      </c>
      <c r="H2502" s="820" t="str">
        <f>IF(G2502="","",VLOOKUP(G2502,ARANCEL!$B$5:$D$121,2,FALSE))</f>
        <v>INCRUSTACION ESTETICA (ART-GLASS O CERAMICA)</v>
      </c>
      <c r="I2502" s="821" t="s">
        <v>312</v>
      </c>
      <c r="J2502" s="816">
        <v>1</v>
      </c>
      <c r="K2502" s="822">
        <f>IF(G2502="","",VLOOKUP(G2502,ARANCEL!$B$5:$D$121,3,FALSE)*J2502)</f>
        <v>15676</v>
      </c>
      <c r="L2502" s="1210" t="s">
        <v>2842</v>
      </c>
      <c r="M2502" s="1210">
        <v>4500216183</v>
      </c>
      <c r="N2502" s="1210">
        <v>8376</v>
      </c>
      <c r="O2502" s="342"/>
    </row>
    <row r="2503" spans="1:15" s="1444" customFormat="1" ht="18" customHeight="1" x14ac:dyDescent="0.25">
      <c r="A2503" s="816" t="s">
        <v>305</v>
      </c>
      <c r="B2503" s="823">
        <v>41535</v>
      </c>
      <c r="C2503" s="818" t="s">
        <v>798</v>
      </c>
      <c r="D2503" s="816" t="s">
        <v>59</v>
      </c>
      <c r="E2503" s="819">
        <v>10155756</v>
      </c>
      <c r="F2503" s="816">
        <v>21932606</v>
      </c>
      <c r="G2503" s="816">
        <v>2704016</v>
      </c>
      <c r="H2503" s="820" t="str">
        <f>IF(G2503="","",VLOOKUP(G2503,ARANCEL!$B$5:$D$121,2,FALSE))</f>
        <v xml:space="preserve">CORONA PROCERA </v>
      </c>
      <c r="I2503" s="821" t="s">
        <v>317</v>
      </c>
      <c r="J2503" s="816">
        <v>1</v>
      </c>
      <c r="K2503" s="822">
        <f>IF(G2503="","",VLOOKUP(G2503,ARANCEL!$B$5:$D$121,3,FALSE)*J2503)</f>
        <v>58477</v>
      </c>
      <c r="L2503" s="1249" t="str">
        <f>IF(E2503="","","IMPAGO")</f>
        <v>IMPAGO</v>
      </c>
      <c r="M2503" s="1249" t="str">
        <f>IF(L2503="IMPAGO","SIN O.C.","")</f>
        <v>SIN O.C.</v>
      </c>
      <c r="N2503" s="1249" t="str">
        <f>IF(L2503="IMPAGO","SIN FACT.","")</f>
        <v>SIN FACT.</v>
      </c>
      <c r="O2503" s="342"/>
    </row>
    <row r="2504" spans="1:15" s="1444" customFormat="1" ht="18" customHeight="1" x14ac:dyDescent="0.25">
      <c r="A2504" s="816" t="s">
        <v>305</v>
      </c>
      <c r="B2504" s="823">
        <v>41809</v>
      </c>
      <c r="C2504" s="818" t="s">
        <v>5185</v>
      </c>
      <c r="D2504" s="816" t="s">
        <v>804</v>
      </c>
      <c r="E2504" s="819">
        <v>10212314</v>
      </c>
      <c r="F2504" s="816">
        <v>26883285</v>
      </c>
      <c r="G2504" s="816">
        <v>2704005</v>
      </c>
      <c r="H2504" s="820" t="str">
        <f>IF(G2504="","",VLOOKUP(G2504,ARANCEL!$B$5:$D$121,2,FALSE))</f>
        <v>PROVISORIO</v>
      </c>
      <c r="I2504" s="821" t="s">
        <v>5357</v>
      </c>
      <c r="J2504" s="816">
        <v>5</v>
      </c>
      <c r="K2504" s="822">
        <f>IF(G2504="","",VLOOKUP(G2504,ARANCEL!$B$5:$D$121,3,FALSE)*J2504)</f>
        <v>16250</v>
      </c>
      <c r="L2504" s="1210" t="s">
        <v>5742</v>
      </c>
      <c r="M2504" s="1210">
        <v>4500239309</v>
      </c>
      <c r="N2504" s="1210" t="s">
        <v>5749</v>
      </c>
      <c r="O2504" s="342"/>
    </row>
    <row r="2505" spans="1:15" s="1444" customFormat="1" ht="18" customHeight="1" x14ac:dyDescent="0.25">
      <c r="A2505" s="816" t="s">
        <v>305</v>
      </c>
      <c r="B2505" s="823">
        <v>41848</v>
      </c>
      <c r="C2505" s="818" t="s">
        <v>5185</v>
      </c>
      <c r="D2505" s="816" t="s">
        <v>804</v>
      </c>
      <c r="E2505" s="819">
        <v>10233911</v>
      </c>
      <c r="F2505" s="816">
        <v>26883285</v>
      </c>
      <c r="G2505" s="816">
        <v>2704016</v>
      </c>
      <c r="H2505" s="820" t="str">
        <f>IF(G2505="","",VLOOKUP(G2505,ARANCEL!$B$5:$D$121,2,FALSE))</f>
        <v xml:space="preserve">CORONA PROCERA </v>
      </c>
      <c r="I2505" s="821" t="s">
        <v>3860</v>
      </c>
      <c r="J2505" s="816">
        <v>2</v>
      </c>
      <c r="K2505" s="822">
        <f>IF(G2505="","",VLOOKUP(G2505,ARANCEL!$B$5:$D$121,3,FALSE)*J2505)</f>
        <v>116954</v>
      </c>
      <c r="L2505" s="1210" t="s">
        <v>6017</v>
      </c>
      <c r="M2505" s="1210">
        <v>4500245416</v>
      </c>
      <c r="N2505" s="1210">
        <v>9805</v>
      </c>
      <c r="O2505" s="342"/>
    </row>
    <row r="2506" spans="1:15" s="1450" customFormat="1" ht="18" customHeight="1" x14ac:dyDescent="0.25">
      <c r="A2506" s="816" t="s">
        <v>305</v>
      </c>
      <c r="B2506" s="823">
        <v>41848</v>
      </c>
      <c r="C2506" s="818" t="s">
        <v>5185</v>
      </c>
      <c r="D2506" s="816" t="s">
        <v>804</v>
      </c>
      <c r="E2506" s="819">
        <v>10233911</v>
      </c>
      <c r="F2506" s="816">
        <v>26883285</v>
      </c>
      <c r="G2506" s="816">
        <v>2704030</v>
      </c>
      <c r="H2506" s="820" t="str">
        <f>IF(G2506="","",VLOOKUP(G2506,ARANCEL!$B$5:$D$121,2,FALSE))</f>
        <v>SERVICIO INTERMEDIARIO PARA PUENTE PROCERA</v>
      </c>
      <c r="I2506" s="821" t="s">
        <v>756</v>
      </c>
      <c r="J2506" s="816">
        <v>2</v>
      </c>
      <c r="K2506" s="822">
        <f>IF(G2506="","",VLOOKUP(G2506,ARANCEL!$B$5:$D$121,3,FALSE)*J2506)</f>
        <v>109218</v>
      </c>
      <c r="L2506" s="1210" t="s">
        <v>6017</v>
      </c>
      <c r="M2506" s="1210">
        <v>4500245416</v>
      </c>
      <c r="N2506" s="1210">
        <v>9805</v>
      </c>
      <c r="O2506" s="342"/>
    </row>
    <row r="2507" spans="1:15" s="1450" customFormat="1" ht="18" customHeight="1" x14ac:dyDescent="0.25">
      <c r="A2507" s="843" t="s">
        <v>313</v>
      </c>
      <c r="B2507" s="817">
        <v>41743</v>
      </c>
      <c r="C2507" s="1152" t="s">
        <v>4056</v>
      </c>
      <c r="D2507" s="816" t="s">
        <v>353</v>
      </c>
      <c r="E2507" s="819">
        <v>10189107</v>
      </c>
      <c r="F2507" s="816" t="s">
        <v>2817</v>
      </c>
      <c r="G2507" s="816">
        <v>2702048</v>
      </c>
      <c r="H2507" s="820" t="str">
        <f>IF(G2507="","",VLOOKUP(G2507,ARANCEL!$B$5:$D$121,2,FALSE))</f>
        <v xml:space="preserve">SERVICIO LAB. IMPLANTE CORONA CEMENTADA/ATORNILLADA </v>
      </c>
      <c r="I2507" s="821" t="s">
        <v>2739</v>
      </c>
      <c r="J2507" s="816">
        <v>1</v>
      </c>
      <c r="K2507" s="822">
        <f>IF(G2507="","",VLOOKUP(G2507,ARANCEL!$B$5:$D$121,3,FALSE)*J2507)</f>
        <v>43857</v>
      </c>
      <c r="L2507" s="1210" t="s">
        <v>8279</v>
      </c>
      <c r="M2507" s="1210">
        <v>4500257377</v>
      </c>
      <c r="N2507" s="1210" t="s">
        <v>8280</v>
      </c>
      <c r="O2507" s="342"/>
    </row>
    <row r="2508" spans="1:15" s="1450" customFormat="1" ht="18" customHeight="1" x14ac:dyDescent="0.25">
      <c r="A2508" s="816" t="s">
        <v>305</v>
      </c>
      <c r="B2508" s="823">
        <v>41967</v>
      </c>
      <c r="C2508" s="818" t="s">
        <v>8455</v>
      </c>
      <c r="D2508" s="816" t="s">
        <v>49</v>
      </c>
      <c r="E2508" s="819">
        <v>10284233</v>
      </c>
      <c r="F2508" s="816">
        <v>26417814</v>
      </c>
      <c r="G2508" s="816">
        <v>2705003</v>
      </c>
      <c r="H2508" s="820" t="str">
        <f>IF(G2508="","",VLOOKUP(G2508,ARANCEL!$B$5:$D$121,2,FALSE))</f>
        <v>INCRUSTACION ESTETICA (ART-GLASS O CERAMICA)</v>
      </c>
      <c r="I2508" s="821" t="s">
        <v>618</v>
      </c>
      <c r="J2508" s="816">
        <v>1</v>
      </c>
      <c r="K2508" s="822">
        <f>IF(G2508="","",VLOOKUP(G2508,ARANCEL!$B$5:$D$121,3,FALSE)*J2508)</f>
        <v>15676</v>
      </c>
      <c r="L2508" s="1210" t="s">
        <v>8256</v>
      </c>
      <c r="M2508" s="1210">
        <v>4500264843</v>
      </c>
      <c r="N2508" s="1210" t="s">
        <v>8929</v>
      </c>
      <c r="O2508" s="342"/>
    </row>
    <row r="2509" spans="1:15" s="1450" customFormat="1" ht="18" customHeight="1" x14ac:dyDescent="0.25">
      <c r="A2509" s="816" t="s">
        <v>305</v>
      </c>
      <c r="B2509" s="823">
        <v>41967</v>
      </c>
      <c r="C2509" s="818" t="s">
        <v>8455</v>
      </c>
      <c r="D2509" s="816" t="s">
        <v>49</v>
      </c>
      <c r="E2509" s="819">
        <v>10284914</v>
      </c>
      <c r="F2509" s="816">
        <v>26417814</v>
      </c>
      <c r="G2509" s="816">
        <v>2705003</v>
      </c>
      <c r="H2509" s="820" t="str">
        <f>IF(G2509="","",VLOOKUP(G2509,ARANCEL!$B$5:$D$121,2,FALSE))</f>
        <v>INCRUSTACION ESTETICA (ART-GLASS O CERAMICA)</v>
      </c>
      <c r="I2509" s="821" t="s">
        <v>322</v>
      </c>
      <c r="J2509" s="816">
        <v>1</v>
      </c>
      <c r="K2509" s="822">
        <f>IF(G2509="","",VLOOKUP(G2509,ARANCEL!$B$5:$D$121,3,FALSE)*J2509)</f>
        <v>15676</v>
      </c>
      <c r="L2509" s="1210" t="s">
        <v>8256</v>
      </c>
      <c r="M2509" s="1210">
        <v>4500264843</v>
      </c>
      <c r="N2509" s="1210" t="s">
        <v>8929</v>
      </c>
      <c r="O2509" s="342"/>
    </row>
    <row r="2510" spans="1:15" s="1450" customFormat="1" ht="18" customHeight="1" x14ac:dyDescent="0.25">
      <c r="A2510" s="816" t="s">
        <v>313</v>
      </c>
      <c r="B2510" s="817">
        <v>42037</v>
      </c>
      <c r="C2510" s="818" t="s">
        <v>8455</v>
      </c>
      <c r="D2510" s="816" t="s">
        <v>49</v>
      </c>
      <c r="E2510" s="819">
        <v>10314067</v>
      </c>
      <c r="F2510" s="816">
        <v>30725941</v>
      </c>
      <c r="G2510" s="816">
        <v>2705003</v>
      </c>
      <c r="H2510" s="820" t="str">
        <f>IF(G2510="","",VLOOKUP(G2510,ARANCEL!$B$5:$D$121,2,FALSE))</f>
        <v>INCRUSTACION ESTETICA (ART-GLASS O CERAMICA)</v>
      </c>
      <c r="I2510" s="821"/>
      <c r="J2510" s="816">
        <v>1</v>
      </c>
      <c r="K2510" s="822">
        <f>IF(G2510="","",VLOOKUP(G2510,ARANCEL!$B$5:$D$121,3,FALSE)*J2510)</f>
        <v>15676</v>
      </c>
      <c r="L2510" s="1249" t="str">
        <f>IF(E2510="","","IMPAGO")</f>
        <v>IMPAGO</v>
      </c>
      <c r="M2510" s="1249" t="str">
        <f>IF(L2510="IMPAGO","SIN O.C.","")</f>
        <v>SIN O.C.</v>
      </c>
      <c r="N2510" s="1249" t="str">
        <f>IF(L2510="IMPAGO","SIN FACT.","")</f>
        <v>SIN FACT.</v>
      </c>
      <c r="O2510" s="342"/>
    </row>
    <row r="2511" spans="1:15" s="1450" customFormat="1" ht="18" customHeight="1" x14ac:dyDescent="0.25">
      <c r="A2511" s="816" t="s">
        <v>305</v>
      </c>
      <c r="B2511" s="823">
        <v>41773</v>
      </c>
      <c r="C2511" s="818" t="s">
        <v>4632</v>
      </c>
      <c r="D2511" s="816" t="s">
        <v>60</v>
      </c>
      <c r="E2511" s="819">
        <v>10196282</v>
      </c>
      <c r="F2511" s="816">
        <v>26348485</v>
      </c>
      <c r="G2511" s="816">
        <v>2704005</v>
      </c>
      <c r="H2511" s="820" t="str">
        <f>IF(G2511="","",VLOOKUP(G2511,ARANCEL!$B$5:$D$121,2,FALSE))</f>
        <v>PROVISORIO</v>
      </c>
      <c r="I2511" s="821" t="s">
        <v>311</v>
      </c>
      <c r="J2511" s="816">
        <v>1</v>
      </c>
      <c r="K2511" s="822">
        <f>IF(G2511="","",VLOOKUP(G2511,ARANCEL!$B$5:$D$121,3,FALSE)*J2511)</f>
        <v>3250</v>
      </c>
      <c r="L2511" s="1210" t="s">
        <v>5292</v>
      </c>
      <c r="M2511" s="1210">
        <v>4500235340</v>
      </c>
      <c r="N2511" s="1210">
        <v>9394</v>
      </c>
      <c r="O2511" s="342"/>
    </row>
    <row r="2512" spans="1:15" s="1450" customFormat="1" ht="18" customHeight="1" x14ac:dyDescent="0.25">
      <c r="A2512" s="816" t="s">
        <v>305</v>
      </c>
      <c r="B2512" s="823">
        <v>41779</v>
      </c>
      <c r="C2512" s="818" t="s">
        <v>4632</v>
      </c>
      <c r="D2512" s="816" t="s">
        <v>60</v>
      </c>
      <c r="E2512" s="819">
        <v>10199463</v>
      </c>
      <c r="F2512" s="816">
        <v>26348485</v>
      </c>
      <c r="G2512" s="816">
        <v>2704031</v>
      </c>
      <c r="H2512" s="820" t="str">
        <f>IF(G2512="","",VLOOKUP(G2512,ARANCEL!$B$5:$D$121,2,FALSE))</f>
        <v xml:space="preserve">PERNO MUÑON METALICO </v>
      </c>
      <c r="I2512" s="821" t="s">
        <v>311</v>
      </c>
      <c r="J2512" s="816">
        <v>1</v>
      </c>
      <c r="K2512" s="822">
        <f>IF(G2512="","",VLOOKUP(G2512,ARANCEL!$B$5:$D$121,3,FALSE)*J2512)</f>
        <v>12246</v>
      </c>
      <c r="L2512" s="1210" t="s">
        <v>5292</v>
      </c>
      <c r="M2512" s="1210">
        <v>4500235338</v>
      </c>
      <c r="N2512" s="1210">
        <v>9393</v>
      </c>
      <c r="O2512" s="342"/>
    </row>
    <row r="2513" spans="1:15" s="1450" customFormat="1" ht="18" customHeight="1" x14ac:dyDescent="0.25">
      <c r="A2513" s="816" t="s">
        <v>305</v>
      </c>
      <c r="B2513" s="823">
        <v>41787</v>
      </c>
      <c r="C2513" s="818" t="s">
        <v>4632</v>
      </c>
      <c r="D2513" s="816" t="s">
        <v>60</v>
      </c>
      <c r="E2513" s="819">
        <v>10201888</v>
      </c>
      <c r="F2513" s="816">
        <v>26348485</v>
      </c>
      <c r="G2513" s="816">
        <v>2704016</v>
      </c>
      <c r="H2513" s="820" t="str">
        <f>IF(G2513="","",VLOOKUP(G2513,ARANCEL!$B$5:$D$121,2,FALSE))</f>
        <v xml:space="preserve">CORONA PROCERA </v>
      </c>
      <c r="I2513" s="821" t="s">
        <v>311</v>
      </c>
      <c r="J2513" s="816">
        <v>1</v>
      </c>
      <c r="K2513" s="822">
        <f>IF(G2513="","",VLOOKUP(G2513,ARANCEL!$B$5:$D$121,3,FALSE)*J2513)</f>
        <v>58477</v>
      </c>
      <c r="L2513" s="1210" t="s">
        <v>5292</v>
      </c>
      <c r="M2513" s="1210">
        <v>4500235330</v>
      </c>
      <c r="N2513" s="1210">
        <v>9391</v>
      </c>
      <c r="O2513" s="342"/>
    </row>
    <row r="2514" spans="1:15" s="1450" customFormat="1" ht="18" customHeight="1" x14ac:dyDescent="0.2">
      <c r="A2514" s="843" t="s">
        <v>313</v>
      </c>
      <c r="B2514" s="817">
        <v>41974</v>
      </c>
      <c r="C2514" s="1230" t="s">
        <v>9429</v>
      </c>
      <c r="D2514" s="1230" t="s">
        <v>65</v>
      </c>
      <c r="E2514" s="1230">
        <v>10295375</v>
      </c>
      <c r="F2514" s="1230">
        <v>29876256</v>
      </c>
      <c r="G2514" s="1230">
        <v>2708001</v>
      </c>
      <c r="H2514" s="820" t="str">
        <f>IF(G2514="","",VLOOKUP(G2514,ARANCEL!$B$5:$D$121,2,FALSE))</f>
        <v xml:space="preserve">PLACA DE ORTODONCIA SIN TORNILLO </v>
      </c>
      <c r="I2514" s="821"/>
      <c r="J2514" s="816">
        <v>1</v>
      </c>
      <c r="K2514" s="822">
        <f>IF(G2514="","",VLOOKUP(G2514,ARANCEL!$B$5:$D$121,3,FALSE)*J2514)</f>
        <v>17997</v>
      </c>
      <c r="L2514" s="1350" t="s">
        <v>9431</v>
      </c>
      <c r="M2514" s="1350">
        <v>4500269103</v>
      </c>
      <c r="N2514" s="1350" t="s">
        <v>9457</v>
      </c>
      <c r="O2514" s="342"/>
    </row>
    <row r="2515" spans="1:15" s="1450" customFormat="1" ht="18" customHeight="1" x14ac:dyDescent="0.25">
      <c r="A2515" s="816" t="s">
        <v>305</v>
      </c>
      <c r="B2515" s="823">
        <v>41761</v>
      </c>
      <c r="C2515" s="818" t="s">
        <v>4263</v>
      </c>
      <c r="D2515" s="816" t="s">
        <v>54</v>
      </c>
      <c r="E2515" s="819">
        <v>10192846</v>
      </c>
      <c r="F2515" s="816">
        <v>25814602</v>
      </c>
      <c r="G2515" s="816">
        <v>2704005</v>
      </c>
      <c r="H2515" s="820" t="str">
        <f>IF(G2515="","",VLOOKUP(G2515,ARANCEL!$B$5:$D$121,2,FALSE))</f>
        <v>PROVISORIO</v>
      </c>
      <c r="I2515" s="821" t="s">
        <v>4369</v>
      </c>
      <c r="J2515" s="816">
        <v>2</v>
      </c>
      <c r="K2515" s="822">
        <f>IF(G2515="","",VLOOKUP(G2515,ARANCEL!$B$5:$D$121,3,FALSE)*J2515)</f>
        <v>6500</v>
      </c>
      <c r="L2515" s="1210" t="s">
        <v>4612</v>
      </c>
      <c r="M2515" s="1210">
        <v>4500229958</v>
      </c>
      <c r="N2515" s="1210">
        <v>9176</v>
      </c>
      <c r="O2515" s="342"/>
    </row>
    <row r="2516" spans="1:15" s="1450" customFormat="1" ht="18" customHeight="1" x14ac:dyDescent="0.25">
      <c r="A2516" s="816" t="s">
        <v>305</v>
      </c>
      <c r="B2516" s="823">
        <v>41782</v>
      </c>
      <c r="C2516" s="818" t="s">
        <v>4263</v>
      </c>
      <c r="D2516" s="816" t="s">
        <v>54</v>
      </c>
      <c r="E2516" s="819">
        <v>10200023</v>
      </c>
      <c r="F2516" s="816">
        <v>25814602</v>
      </c>
      <c r="G2516" s="816">
        <v>2704003</v>
      </c>
      <c r="H2516" s="820" t="str">
        <f>IF(G2516="","",VLOOKUP(G2516,ARANCEL!$B$5:$D$121,2,FALSE))</f>
        <v xml:space="preserve">CORONA PERIFERICA CON PERNO MUÑON COLADO </v>
      </c>
      <c r="I2516" s="821" t="s">
        <v>4369</v>
      </c>
      <c r="J2516" s="816">
        <v>2</v>
      </c>
      <c r="K2516" s="822">
        <f>IF(G2516="","",VLOOKUP(G2516,ARANCEL!$B$5:$D$121,3,FALSE)*J2516)</f>
        <v>65224</v>
      </c>
      <c r="L2516" s="1210" t="s">
        <v>5292</v>
      </c>
      <c r="M2516" s="1210">
        <v>4500235335</v>
      </c>
      <c r="N2516" s="1210">
        <v>9392</v>
      </c>
      <c r="O2516" s="342"/>
    </row>
    <row r="2517" spans="1:15" s="1450" customFormat="1" ht="18" customHeight="1" x14ac:dyDescent="0.25">
      <c r="A2517" s="816" t="s">
        <v>305</v>
      </c>
      <c r="B2517" s="817">
        <v>41709</v>
      </c>
      <c r="C2517" s="818" t="s">
        <v>3275</v>
      </c>
      <c r="D2517" s="816" t="s">
        <v>50</v>
      </c>
      <c r="E2517" s="819">
        <v>10180992</v>
      </c>
      <c r="F2517" s="816">
        <v>25374120</v>
      </c>
      <c r="G2517" s="816">
        <v>2704005</v>
      </c>
      <c r="H2517" s="820" t="str">
        <f>IF(G2517="","",VLOOKUP(G2517,ARANCEL!$B$5:$D$121,2,FALSE))</f>
        <v>PROVISORIO</v>
      </c>
      <c r="I2517" s="821" t="s">
        <v>317</v>
      </c>
      <c r="J2517" s="816">
        <v>1</v>
      </c>
      <c r="K2517" s="822">
        <f>IF(G2517="","",VLOOKUP(G2517,ARANCEL!$B$5:$D$121,3,FALSE)*J2517)</f>
        <v>3250</v>
      </c>
      <c r="L2517" s="1210" t="s">
        <v>3058</v>
      </c>
      <c r="M2517" s="1210">
        <v>4500225621</v>
      </c>
      <c r="N2517" s="1210">
        <v>8906</v>
      </c>
      <c r="O2517" s="342"/>
    </row>
    <row r="2518" spans="1:15" s="1450" customFormat="1" ht="18" customHeight="1" x14ac:dyDescent="0.25">
      <c r="A2518" s="816" t="s">
        <v>305</v>
      </c>
      <c r="B2518" s="823">
        <v>41719</v>
      </c>
      <c r="C2518" s="818" t="s">
        <v>3275</v>
      </c>
      <c r="D2518" s="816" t="s">
        <v>50</v>
      </c>
      <c r="E2518" s="819">
        <v>10182926</v>
      </c>
      <c r="F2518" s="816">
        <v>25374120</v>
      </c>
      <c r="G2518" s="816">
        <v>2704003</v>
      </c>
      <c r="H2518" s="820" t="str">
        <f>IF(G2518="","",VLOOKUP(G2518,ARANCEL!$B$5:$D$121,2,FALSE))</f>
        <v xml:space="preserve">CORONA PERIFERICA CON PERNO MUÑON COLADO </v>
      </c>
      <c r="I2518" s="821" t="s">
        <v>317</v>
      </c>
      <c r="J2518" s="816">
        <v>1</v>
      </c>
      <c r="K2518" s="822">
        <f>IF(G2518="","",VLOOKUP(G2518,ARANCEL!$B$5:$D$121,3,FALSE)*J2518)</f>
        <v>32612</v>
      </c>
      <c r="L2518" s="1210" t="s">
        <v>3058</v>
      </c>
      <c r="M2518" s="1210">
        <v>4500225619</v>
      </c>
      <c r="N2518" s="1210">
        <v>8903</v>
      </c>
      <c r="O2518" s="342"/>
    </row>
    <row r="2519" spans="1:15" s="1450" customFormat="1" ht="18" customHeight="1" x14ac:dyDescent="0.25">
      <c r="A2519" s="816" t="s">
        <v>305</v>
      </c>
      <c r="B2519" s="823">
        <v>41708</v>
      </c>
      <c r="C2519" s="818" t="s">
        <v>3186</v>
      </c>
      <c r="D2519" s="816" t="s">
        <v>727</v>
      </c>
      <c r="E2519" s="819">
        <v>10179558</v>
      </c>
      <c r="F2519" s="816">
        <v>23077937</v>
      </c>
      <c r="G2519" s="816">
        <v>2705003</v>
      </c>
      <c r="H2519" s="820" t="str">
        <f>IF(G2519="","",VLOOKUP(G2519,ARANCEL!$B$5:$D$121,2,FALSE))</f>
        <v>INCRUSTACION ESTETICA (ART-GLASS O CERAMICA)</v>
      </c>
      <c r="I2519" s="821" t="s">
        <v>308</v>
      </c>
      <c r="J2519" s="816">
        <v>1</v>
      </c>
      <c r="K2519" s="822">
        <f>IF(G2519="","",VLOOKUP(G2519,ARANCEL!$B$5:$D$121,3,FALSE)*J2519)</f>
        <v>15676</v>
      </c>
      <c r="L2519" s="1210" t="s">
        <v>4612</v>
      </c>
      <c r="M2519" s="1210">
        <v>4500229931</v>
      </c>
      <c r="N2519" s="1210">
        <v>9226</v>
      </c>
      <c r="O2519" s="342"/>
    </row>
    <row r="2520" spans="1:15" s="1450" customFormat="1" ht="18" customHeight="1" x14ac:dyDescent="0.25">
      <c r="A2520" s="816" t="s">
        <v>305</v>
      </c>
      <c r="B2520" s="823">
        <v>41674</v>
      </c>
      <c r="C2520" s="818" t="s">
        <v>2639</v>
      </c>
      <c r="D2520" s="816" t="s">
        <v>59</v>
      </c>
      <c r="E2520" s="819">
        <v>10171792</v>
      </c>
      <c r="F2520" s="816">
        <v>24553003</v>
      </c>
      <c r="G2520" s="816">
        <v>2704005</v>
      </c>
      <c r="H2520" s="820" t="str">
        <f>IF(G2520="","",VLOOKUP(G2520,ARANCEL!$B$5:$D$121,2,FALSE))</f>
        <v>PROVISORIO</v>
      </c>
      <c r="I2520" s="821" t="s">
        <v>323</v>
      </c>
      <c r="J2520" s="816">
        <v>1</v>
      </c>
      <c r="K2520" s="822">
        <f>IF(G2520="","",VLOOKUP(G2520,ARANCEL!$B$5:$D$121,3,FALSE)*J2520)</f>
        <v>3250</v>
      </c>
      <c r="L2520" s="1210" t="s">
        <v>2842</v>
      </c>
      <c r="M2520" s="1210">
        <v>4500216198</v>
      </c>
      <c r="N2520" s="1210">
        <v>8386</v>
      </c>
      <c r="O2520" s="342"/>
    </row>
    <row r="2521" spans="1:15" s="1450" customFormat="1" ht="18" customHeight="1" x14ac:dyDescent="0.25">
      <c r="A2521" s="816" t="s">
        <v>305</v>
      </c>
      <c r="B2521" s="823">
        <v>41682</v>
      </c>
      <c r="C2521" s="818" t="s">
        <v>2639</v>
      </c>
      <c r="D2521" s="816" t="s">
        <v>59</v>
      </c>
      <c r="E2521" s="819">
        <v>10173677</v>
      </c>
      <c r="F2521" s="816">
        <v>24553003</v>
      </c>
      <c r="G2521" s="816">
        <v>2704031</v>
      </c>
      <c r="H2521" s="820" t="str">
        <f>IF(G2521="","",VLOOKUP(G2521,ARANCEL!$B$5:$D$121,2,FALSE))</f>
        <v xml:space="preserve">PERNO MUÑON METALICO </v>
      </c>
      <c r="I2521" s="821" t="s">
        <v>323</v>
      </c>
      <c r="J2521" s="816">
        <v>1</v>
      </c>
      <c r="K2521" s="822">
        <f>IF(G2521="","",VLOOKUP(G2521,ARANCEL!$B$5:$D$121,3,FALSE)*J2521)</f>
        <v>12246</v>
      </c>
      <c r="L2521" s="1210" t="s">
        <v>6905</v>
      </c>
      <c r="M2521" s="1210">
        <v>4500247644</v>
      </c>
      <c r="N2521" s="1210" t="s">
        <v>7159</v>
      </c>
      <c r="O2521" s="342"/>
    </row>
    <row r="2522" spans="1:15" s="1452" customFormat="1" ht="18" customHeight="1" x14ac:dyDescent="0.25">
      <c r="A2522" s="816" t="s">
        <v>305</v>
      </c>
      <c r="B2522" s="823">
        <v>41689</v>
      </c>
      <c r="C2522" s="818" t="s">
        <v>2639</v>
      </c>
      <c r="D2522" s="816" t="s">
        <v>59</v>
      </c>
      <c r="E2522" s="819">
        <v>10175344</v>
      </c>
      <c r="F2522" s="816">
        <v>24553003</v>
      </c>
      <c r="G2522" s="816">
        <v>2704015</v>
      </c>
      <c r="H2522" s="820" t="str">
        <f>IF(G2522="","",VLOOKUP(G2522,ARANCEL!$B$5:$D$121,2,FALSE))</f>
        <v xml:space="preserve">CORONA IN CERAM </v>
      </c>
      <c r="I2522" s="821" t="s">
        <v>323</v>
      </c>
      <c r="J2522" s="816">
        <v>1</v>
      </c>
      <c r="K2522" s="822">
        <f>IF(G2522="","",VLOOKUP(G2522,ARANCEL!$B$5:$D$121,3,FALSE)*J2522)</f>
        <v>42733</v>
      </c>
      <c r="L2522" s="1210" t="s">
        <v>3438</v>
      </c>
      <c r="M2522" s="1210">
        <v>4500220762</v>
      </c>
      <c r="N2522" s="1210">
        <v>8607</v>
      </c>
      <c r="O2522" s="342"/>
    </row>
    <row r="2523" spans="1:15" s="1452" customFormat="1" ht="18" customHeight="1" x14ac:dyDescent="0.25">
      <c r="A2523" s="816" t="s">
        <v>305</v>
      </c>
      <c r="B2523" s="823">
        <v>41694</v>
      </c>
      <c r="C2523" s="818" t="s">
        <v>2976</v>
      </c>
      <c r="D2523" s="816" t="s">
        <v>1047</v>
      </c>
      <c r="E2523" s="819">
        <v>10176991</v>
      </c>
      <c r="F2523" s="816">
        <v>24704848</v>
      </c>
      <c r="G2523" s="816">
        <v>2708011</v>
      </c>
      <c r="H2523" s="820" t="str">
        <f>IF(G2523="","",VLOOKUP(G2523,ARANCEL!$B$5:$D$121,2,FALSE))</f>
        <v xml:space="preserve">MODELO DE ESTUDIO </v>
      </c>
      <c r="I2523" s="821" t="s">
        <v>1107</v>
      </c>
      <c r="J2523" s="816">
        <v>3</v>
      </c>
      <c r="K2523" s="822">
        <f>IF(G2523="","",VLOOKUP(G2523,ARANCEL!$B$5:$D$121,3,FALSE)*J2523)</f>
        <v>4521</v>
      </c>
      <c r="L2523" s="1210" t="s">
        <v>3438</v>
      </c>
      <c r="M2523" s="1210">
        <v>4500220765</v>
      </c>
      <c r="N2523" s="1210">
        <v>8609</v>
      </c>
      <c r="O2523" s="342"/>
    </row>
    <row r="2524" spans="1:15" s="1452" customFormat="1" ht="18" customHeight="1" x14ac:dyDescent="0.25">
      <c r="A2524" s="816" t="s">
        <v>305</v>
      </c>
      <c r="B2524" s="823">
        <v>41701</v>
      </c>
      <c r="C2524" s="818" t="s">
        <v>2976</v>
      </c>
      <c r="D2524" s="816" t="s">
        <v>1047</v>
      </c>
      <c r="E2524" s="819">
        <v>10178655</v>
      </c>
      <c r="F2524" s="816">
        <v>24704848</v>
      </c>
      <c r="G2524" s="816">
        <v>2708011</v>
      </c>
      <c r="H2524" s="820" t="str">
        <f>IF(G2524="","",VLOOKUP(G2524,ARANCEL!$B$5:$D$121,2,FALSE))</f>
        <v xml:space="preserve">MODELO DE ESTUDIO </v>
      </c>
      <c r="I2524" s="821" t="s">
        <v>306</v>
      </c>
      <c r="J2524" s="816">
        <v>1</v>
      </c>
      <c r="K2524" s="822">
        <f>IF(G2524="","",VLOOKUP(G2524,ARANCEL!$B$5:$D$121,3,FALSE)*J2524)</f>
        <v>1507</v>
      </c>
      <c r="L2524" s="1210" t="s">
        <v>3438</v>
      </c>
      <c r="M2524" s="1210">
        <v>4500220768</v>
      </c>
      <c r="N2524" s="1210">
        <v>8611</v>
      </c>
      <c r="O2524" s="342"/>
    </row>
    <row r="2525" spans="1:15" s="1452" customFormat="1" ht="18" customHeight="1" x14ac:dyDescent="0.25">
      <c r="A2525" s="816" t="s">
        <v>305</v>
      </c>
      <c r="B2525" s="823">
        <v>41737</v>
      </c>
      <c r="C2525" s="818" t="s">
        <v>3834</v>
      </c>
      <c r="D2525" s="816" t="s">
        <v>52</v>
      </c>
      <c r="E2525" s="819">
        <v>10187463</v>
      </c>
      <c r="F2525" s="816">
        <v>25675441</v>
      </c>
      <c r="G2525" s="816">
        <v>2704013</v>
      </c>
      <c r="H2525" s="820" t="str">
        <f>IF(G2525="","",VLOOKUP(G2525,ARANCEL!$B$5:$D$121,2,FALSE))</f>
        <v>PROVISORIO (POR PIEZA)</v>
      </c>
      <c r="I2525" s="821" t="s">
        <v>1054</v>
      </c>
      <c r="J2525" s="816">
        <v>4</v>
      </c>
      <c r="K2525" s="822">
        <f>IF(G2525="","",VLOOKUP(G2525,ARANCEL!$B$5:$D$121,3,FALSE)*J2525)</f>
        <v>13000</v>
      </c>
      <c r="L2525" s="1210" t="s">
        <v>4612</v>
      </c>
      <c r="M2525" s="1210">
        <v>4500229950</v>
      </c>
      <c r="N2525" s="1210">
        <v>9173</v>
      </c>
      <c r="O2525" s="342"/>
    </row>
    <row r="2526" spans="1:15" s="1452" customFormat="1" ht="18" customHeight="1" x14ac:dyDescent="0.25">
      <c r="A2526" s="843" t="s">
        <v>305</v>
      </c>
      <c r="B2526" s="823">
        <v>41737</v>
      </c>
      <c r="C2526" s="818" t="s">
        <v>3834</v>
      </c>
      <c r="D2526" s="816" t="s">
        <v>52</v>
      </c>
      <c r="E2526" s="819">
        <v>10187463</v>
      </c>
      <c r="F2526" s="816">
        <v>25675441</v>
      </c>
      <c r="G2526" s="816">
        <v>2704005</v>
      </c>
      <c r="H2526" s="820" t="str">
        <f>IF(G2526="","",VLOOKUP(G2526,ARANCEL!$B$5:$D$121,2,FALSE))</f>
        <v>PROVISORIO</v>
      </c>
      <c r="I2526" s="821" t="s">
        <v>756</v>
      </c>
      <c r="J2526" s="816">
        <v>2</v>
      </c>
      <c r="K2526" s="822">
        <f>IF(G2526="","",VLOOKUP(G2526,ARANCEL!$B$5:$D$121,3,FALSE)*J2526)</f>
        <v>6500</v>
      </c>
      <c r="L2526" s="1210" t="s">
        <v>4612</v>
      </c>
      <c r="M2526" s="1210">
        <v>4500229950</v>
      </c>
      <c r="N2526" s="1210">
        <v>9173</v>
      </c>
      <c r="O2526" s="342"/>
    </row>
    <row r="2527" spans="1:15" s="1467" customFormat="1" ht="18" customHeight="1" x14ac:dyDescent="0.25">
      <c r="A2527" s="816" t="s">
        <v>305</v>
      </c>
      <c r="B2527" s="823">
        <v>41754</v>
      </c>
      <c r="C2527" s="818" t="s">
        <v>3834</v>
      </c>
      <c r="D2527" s="816" t="s">
        <v>52</v>
      </c>
      <c r="E2527" s="819">
        <v>10191239</v>
      </c>
      <c r="F2527" s="816">
        <v>25675441</v>
      </c>
      <c r="G2527" s="816">
        <v>2704008</v>
      </c>
      <c r="H2527" s="820" t="str">
        <f>IF(G2527="","",VLOOKUP(G2527,ARANCEL!$B$5:$D$121,2,FALSE))</f>
        <v>PILAR, INSERCION O PUNTO DE APOYO CON PERNO MUÑON</v>
      </c>
      <c r="I2527" s="821" t="s">
        <v>1648</v>
      </c>
      <c r="J2527" s="816">
        <v>2</v>
      </c>
      <c r="K2527" s="822">
        <f>IF(G2527="","",VLOOKUP(G2527,ARANCEL!$B$5:$D$121,3,FALSE)*J2527)</f>
        <v>65224</v>
      </c>
      <c r="L2527" s="1210" t="s">
        <v>4612</v>
      </c>
      <c r="M2527" s="1210">
        <v>4500229953</v>
      </c>
      <c r="N2527" s="1210">
        <v>9175</v>
      </c>
      <c r="O2527" s="342"/>
    </row>
    <row r="2528" spans="1:15" s="1467" customFormat="1" ht="18" customHeight="1" x14ac:dyDescent="0.25">
      <c r="A2528" s="816" t="s">
        <v>305</v>
      </c>
      <c r="B2528" s="823">
        <v>41754</v>
      </c>
      <c r="C2528" s="818" t="s">
        <v>3834</v>
      </c>
      <c r="D2528" s="816" t="s">
        <v>52</v>
      </c>
      <c r="E2528" s="819">
        <v>10191239</v>
      </c>
      <c r="F2528" s="816">
        <v>25675441</v>
      </c>
      <c r="G2528" s="816">
        <v>2704012</v>
      </c>
      <c r="H2528" s="820" t="str">
        <f>IF(G2528="","",VLOOKUP(G2528,ARANCEL!$B$5:$D$121,2,FALSE))</f>
        <v xml:space="preserve">INTERMEDIARIO O PONTICO </v>
      </c>
      <c r="I2528" s="821" t="s">
        <v>308</v>
      </c>
      <c r="J2528" s="816">
        <v>1</v>
      </c>
      <c r="K2528" s="822">
        <f>IF(G2528="","",VLOOKUP(G2528,ARANCEL!$B$5:$D$121,3,FALSE)*J2528)</f>
        <v>25122</v>
      </c>
      <c r="L2528" s="1210" t="s">
        <v>4612</v>
      </c>
      <c r="M2528" s="1210">
        <v>4500229953</v>
      </c>
      <c r="N2528" s="1210">
        <v>9175</v>
      </c>
      <c r="O2528" s="342"/>
    </row>
    <row r="2529" spans="1:15" s="1467" customFormat="1" ht="18" customHeight="1" x14ac:dyDescent="0.25">
      <c r="A2529" s="816" t="s">
        <v>305</v>
      </c>
      <c r="B2529" s="823">
        <v>41764</v>
      </c>
      <c r="C2529" s="818" t="s">
        <v>3834</v>
      </c>
      <c r="D2529" s="816" t="s">
        <v>52</v>
      </c>
      <c r="E2529" s="819">
        <v>10192848</v>
      </c>
      <c r="F2529" s="816">
        <v>25675441</v>
      </c>
      <c r="G2529" s="816">
        <v>2704012</v>
      </c>
      <c r="H2529" s="820" t="str">
        <f>IF(G2529="","",VLOOKUP(G2529,ARANCEL!$B$5:$D$121,2,FALSE))</f>
        <v xml:space="preserve">INTERMEDIARIO O PONTICO </v>
      </c>
      <c r="I2529" s="821" t="s">
        <v>335</v>
      </c>
      <c r="J2529" s="816">
        <v>1</v>
      </c>
      <c r="K2529" s="822">
        <f>IF(G2529="","",VLOOKUP(G2529,ARANCEL!$B$5:$D$121,3,FALSE)*J2529)</f>
        <v>25122</v>
      </c>
      <c r="L2529" s="1210" t="s">
        <v>4612</v>
      </c>
      <c r="M2529" s="1210">
        <v>4500229958</v>
      </c>
      <c r="N2529" s="1210">
        <v>9176</v>
      </c>
      <c r="O2529" s="342"/>
    </row>
    <row r="2530" spans="1:15" s="1467" customFormat="1" ht="18" customHeight="1" x14ac:dyDescent="0.25">
      <c r="A2530" s="816" t="s">
        <v>305</v>
      </c>
      <c r="B2530" s="817">
        <v>41789</v>
      </c>
      <c r="C2530" s="818" t="s">
        <v>3834</v>
      </c>
      <c r="D2530" s="816" t="s">
        <v>52</v>
      </c>
      <c r="E2530" s="819">
        <v>10202799</v>
      </c>
      <c r="F2530" s="816">
        <v>25675441</v>
      </c>
      <c r="G2530" s="816">
        <v>2704003</v>
      </c>
      <c r="H2530" s="820" t="str">
        <f>IF(G2530="","",VLOOKUP(G2530,ARANCEL!$B$5:$D$121,2,FALSE))</f>
        <v xml:space="preserve">CORONA PERIFERICA CON PERNO MUÑON COLADO </v>
      </c>
      <c r="I2530" s="821" t="s">
        <v>756</v>
      </c>
      <c r="J2530" s="816">
        <v>2</v>
      </c>
      <c r="K2530" s="822">
        <f>IF(G2530="","",VLOOKUP(G2530,ARANCEL!$B$5:$D$121,3,FALSE)*J2530)</f>
        <v>65224</v>
      </c>
      <c r="L2530" s="1210" t="s">
        <v>5292</v>
      </c>
      <c r="M2530" s="1210">
        <v>4500235321</v>
      </c>
      <c r="N2530" s="1210">
        <v>9404</v>
      </c>
      <c r="O2530" s="342"/>
    </row>
    <row r="2531" spans="1:15" s="1467" customFormat="1" ht="18" customHeight="1" x14ac:dyDescent="0.25">
      <c r="A2531" s="816" t="s">
        <v>305</v>
      </c>
      <c r="B2531" s="823">
        <v>41737</v>
      </c>
      <c r="C2531" s="818" t="s">
        <v>3781</v>
      </c>
      <c r="D2531" s="816" t="s">
        <v>716</v>
      </c>
      <c r="E2531" s="819">
        <v>10186388</v>
      </c>
      <c r="F2531" s="816">
        <v>25251199</v>
      </c>
      <c r="G2531" s="816">
        <v>2708011</v>
      </c>
      <c r="H2531" s="820" t="str">
        <f>IF(G2531="","",VLOOKUP(G2531,ARANCEL!$B$5:$D$121,2,FALSE))</f>
        <v xml:space="preserve">MODELO DE ESTUDIO </v>
      </c>
      <c r="I2531" s="821"/>
      <c r="J2531" s="816">
        <v>1</v>
      </c>
      <c r="K2531" s="822">
        <f>IF(G2531="","",VLOOKUP(G2531,ARANCEL!$B$5:$D$121,3,FALSE)*J2531)</f>
        <v>1507</v>
      </c>
      <c r="L2531" s="1210" t="s">
        <v>4612</v>
      </c>
      <c r="M2531" s="1210">
        <v>4500229948</v>
      </c>
      <c r="N2531" s="1210">
        <v>9172</v>
      </c>
      <c r="O2531" s="342"/>
    </row>
    <row r="2532" spans="1:15" s="1467" customFormat="1" ht="18" customHeight="1" x14ac:dyDescent="0.25">
      <c r="A2532" s="816" t="s">
        <v>305</v>
      </c>
      <c r="B2532" s="823">
        <v>41737</v>
      </c>
      <c r="C2532" s="818" t="s">
        <v>3781</v>
      </c>
      <c r="D2532" s="816" t="s">
        <v>716</v>
      </c>
      <c r="E2532" s="819">
        <v>10186388</v>
      </c>
      <c r="F2532" s="816">
        <v>25251199</v>
      </c>
      <c r="G2532" s="816">
        <v>2707003</v>
      </c>
      <c r="H2532" s="820" t="str">
        <f>IF(G2532="","",VLOOKUP(G2532,ARANCEL!$B$5:$D$121,2,FALSE))</f>
        <v xml:space="preserve">ESTAMPADO </v>
      </c>
      <c r="I2532" s="821" t="s">
        <v>306</v>
      </c>
      <c r="J2532" s="816">
        <v>1</v>
      </c>
      <c r="K2532" s="822">
        <f>IF(G2532="","",VLOOKUP(G2532,ARANCEL!$B$5:$D$121,3,FALSE)*J2532)</f>
        <v>6028</v>
      </c>
      <c r="L2532" s="1210" t="s">
        <v>4612</v>
      </c>
      <c r="M2532" s="1210">
        <v>4500229948</v>
      </c>
      <c r="N2532" s="1210">
        <v>9172</v>
      </c>
      <c r="O2532" s="342"/>
    </row>
    <row r="2533" spans="1:15" s="1442" customFormat="1" ht="19.5" customHeight="1" x14ac:dyDescent="0.25">
      <c r="A2533" s="824" t="s">
        <v>305</v>
      </c>
      <c r="B2533" s="817">
        <v>42031</v>
      </c>
      <c r="C2533" s="818" t="s">
        <v>9568</v>
      </c>
      <c r="D2533" s="816" t="s">
        <v>56</v>
      </c>
      <c r="E2533" s="819">
        <v>10315409</v>
      </c>
      <c r="F2533" s="816">
        <v>30567503</v>
      </c>
      <c r="G2533" s="816">
        <v>2704005</v>
      </c>
      <c r="H2533" s="120" t="str">
        <f>IF(G2533="","",VLOOKUP(G2533,ARANCEL!$B$5:$D$121,2,FALSE))</f>
        <v>PROVISORIO</v>
      </c>
      <c r="I2533" s="121" t="s">
        <v>684</v>
      </c>
      <c r="J2533" s="169">
        <v>1</v>
      </c>
      <c r="K2533" s="122">
        <f>IF(G2533="","",VLOOKUP(G2533,ARANCEL!$B$5:$D$121,3,FALSE)*J2533)</f>
        <v>3250</v>
      </c>
      <c r="L2533" s="1235" t="str">
        <f t="shared" ref="L2533:L2543" si="0">IF(E2533="","","IMPAGO")</f>
        <v>IMPAGO</v>
      </c>
      <c r="M2533" s="1235" t="str">
        <f t="shared" ref="M2533:M2543" si="1">IF(L2533="IMPAGO","SIN O.C.","")</f>
        <v>SIN O.C.</v>
      </c>
      <c r="N2533" s="1235" t="str">
        <f t="shared" ref="N2533:N2543" si="2">IF(L2533="IMPAGO","SIN FACT.","")</f>
        <v>SIN FACT.</v>
      </c>
      <c r="O2533" s="1441"/>
    </row>
    <row r="2534" spans="1:15" s="1444" customFormat="1" ht="18" customHeight="1" x14ac:dyDescent="0.25">
      <c r="A2534" s="816" t="s">
        <v>305</v>
      </c>
      <c r="B2534" s="1190">
        <v>42026</v>
      </c>
      <c r="C2534" s="818" t="s">
        <v>9854</v>
      </c>
      <c r="D2534" s="816" t="s">
        <v>944</v>
      </c>
      <c r="E2534" s="819">
        <v>10312082</v>
      </c>
      <c r="F2534" s="816">
        <v>2705003</v>
      </c>
      <c r="G2534" s="816">
        <v>2705003</v>
      </c>
      <c r="H2534" s="820" t="str">
        <f>IF(G2534="","",VLOOKUP(G2534,ARANCEL!$B$5:$D$121,2,FALSE))</f>
        <v>INCRUSTACION ESTETICA (ART-GLASS O CERAMICA)</v>
      </c>
      <c r="I2534" s="821" t="s">
        <v>312</v>
      </c>
      <c r="J2534" s="816">
        <v>1</v>
      </c>
      <c r="K2534" s="822">
        <f>IF(G2534="","",VLOOKUP(G2534,ARANCEL!$B$5:$D$121,3,FALSE)*J2534)</f>
        <v>15676</v>
      </c>
      <c r="L2534" s="1249" t="str">
        <f t="shared" si="0"/>
        <v>IMPAGO</v>
      </c>
      <c r="M2534" s="1249" t="str">
        <f t="shared" si="1"/>
        <v>SIN O.C.</v>
      </c>
      <c r="N2534" s="1249" t="str">
        <f t="shared" si="2"/>
        <v>SIN FACT.</v>
      </c>
      <c r="O2534" s="1443"/>
    </row>
    <row r="2535" spans="1:15" s="1467" customFormat="1" ht="18" customHeight="1" x14ac:dyDescent="0.25">
      <c r="A2535" s="816" t="s">
        <v>313</v>
      </c>
      <c r="B2535" s="817">
        <v>42033</v>
      </c>
      <c r="C2535" s="818" t="s">
        <v>8385</v>
      </c>
      <c r="D2535" s="816" t="s">
        <v>50</v>
      </c>
      <c r="E2535" s="819">
        <v>10315420</v>
      </c>
      <c r="F2535" s="816">
        <v>29627709</v>
      </c>
      <c r="G2535" s="816">
        <v>2704005</v>
      </c>
      <c r="H2535" s="820" t="str">
        <f>IF(G2535="","",VLOOKUP(G2535,ARANCEL!$B$5:$D$121,2,FALSE))</f>
        <v>PROVISORIO</v>
      </c>
      <c r="I2535" s="821"/>
      <c r="J2535" s="816">
        <v>1</v>
      </c>
      <c r="K2535" s="822">
        <f>IF(G2535="","",VLOOKUP(G2535,ARANCEL!$B$5:$D$121,3,FALSE)*J2535)</f>
        <v>3250</v>
      </c>
      <c r="L2535" s="1249" t="str">
        <f t="shared" si="0"/>
        <v>IMPAGO</v>
      </c>
      <c r="M2535" s="1249" t="str">
        <f t="shared" si="1"/>
        <v>SIN O.C.</v>
      </c>
      <c r="N2535" s="1249" t="str">
        <f t="shared" si="2"/>
        <v>SIN FACT.</v>
      </c>
      <c r="O2535" s="342"/>
    </row>
    <row r="2536" spans="1:15" s="1467" customFormat="1" ht="18" customHeight="1" x14ac:dyDescent="0.25">
      <c r="A2536" s="816" t="s">
        <v>313</v>
      </c>
      <c r="B2536" s="817">
        <v>42033</v>
      </c>
      <c r="C2536" s="818" t="s">
        <v>8385</v>
      </c>
      <c r="D2536" s="816" t="s">
        <v>50</v>
      </c>
      <c r="E2536" s="819">
        <v>10315420</v>
      </c>
      <c r="F2536" s="816">
        <v>29627709</v>
      </c>
      <c r="G2536" s="816">
        <v>2704003</v>
      </c>
      <c r="H2536" s="820" t="str">
        <f>IF(G2536="","",VLOOKUP(G2536,ARANCEL!$B$5:$D$121,2,FALSE))</f>
        <v xml:space="preserve">CORONA PERIFERICA CON PERNO MUÑON COLADO </v>
      </c>
      <c r="I2536" s="821"/>
      <c r="J2536" s="816">
        <v>1</v>
      </c>
      <c r="K2536" s="822">
        <f>IF(G2536="","",VLOOKUP(G2536,ARANCEL!$B$5:$D$121,3,FALSE)*J2536)</f>
        <v>32612</v>
      </c>
      <c r="L2536" s="1249" t="str">
        <f t="shared" si="0"/>
        <v>IMPAGO</v>
      </c>
      <c r="M2536" s="1249" t="str">
        <f t="shared" si="1"/>
        <v>SIN O.C.</v>
      </c>
      <c r="N2536" s="1249" t="str">
        <f t="shared" si="2"/>
        <v>SIN FACT.</v>
      </c>
      <c r="O2536" s="342"/>
    </row>
    <row r="2537" spans="1:15" s="1452" customFormat="1" ht="18" customHeight="1" x14ac:dyDescent="0.25">
      <c r="A2537" s="816" t="s">
        <v>313</v>
      </c>
      <c r="B2537" s="817">
        <v>42035</v>
      </c>
      <c r="C2537" s="818" t="s">
        <v>9853</v>
      </c>
      <c r="D2537" s="816" t="s">
        <v>706</v>
      </c>
      <c r="E2537" s="819">
        <v>10314729</v>
      </c>
      <c r="F2537" s="816">
        <v>30110635</v>
      </c>
      <c r="G2537" s="816">
        <v>2707003</v>
      </c>
      <c r="H2537" s="820" t="str">
        <f>IF(G2537="","",VLOOKUP(G2537,ARANCEL!$B$5:$D$121,2,FALSE))</f>
        <v xml:space="preserve">ESTAMPADO </v>
      </c>
      <c r="I2537" s="821"/>
      <c r="J2537" s="816">
        <v>1</v>
      </c>
      <c r="K2537" s="822">
        <f>IF(G2537="","",VLOOKUP(G2537,ARANCEL!$B$5:$D$121,3,FALSE)*J2537)</f>
        <v>6028</v>
      </c>
      <c r="L2537" s="1249" t="str">
        <f t="shared" si="0"/>
        <v>IMPAGO</v>
      </c>
      <c r="M2537" s="1249" t="str">
        <f t="shared" si="1"/>
        <v>SIN O.C.</v>
      </c>
      <c r="N2537" s="1249" t="str">
        <f t="shared" si="2"/>
        <v>SIN FACT.</v>
      </c>
      <c r="O2537" s="342"/>
    </row>
    <row r="2538" spans="1:15" s="1468" customFormat="1" ht="18" customHeight="1" x14ac:dyDescent="0.25">
      <c r="A2538" s="816" t="s">
        <v>313</v>
      </c>
      <c r="B2538" s="817">
        <v>42035</v>
      </c>
      <c r="C2538" s="818" t="s">
        <v>9853</v>
      </c>
      <c r="D2538" s="816" t="s">
        <v>706</v>
      </c>
      <c r="E2538" s="819">
        <v>10314729</v>
      </c>
      <c r="F2538" s="816">
        <v>30110635</v>
      </c>
      <c r="G2538" s="816">
        <v>2708011</v>
      </c>
      <c r="H2538" s="820" t="str">
        <f>IF(G2538="","",VLOOKUP(G2538,ARANCEL!$B$5:$D$121,2,FALSE))</f>
        <v xml:space="preserve">MODELO DE ESTUDIO </v>
      </c>
      <c r="I2538" s="821"/>
      <c r="J2538" s="816">
        <v>1</v>
      </c>
      <c r="K2538" s="822">
        <f>IF(G2538="","",VLOOKUP(G2538,ARANCEL!$B$5:$D$121,3,FALSE)*J2538)</f>
        <v>1507</v>
      </c>
      <c r="L2538" s="1249" t="str">
        <f t="shared" si="0"/>
        <v>IMPAGO</v>
      </c>
      <c r="M2538" s="1249" t="str">
        <f t="shared" si="1"/>
        <v>SIN O.C.</v>
      </c>
      <c r="N2538" s="1249" t="str">
        <f t="shared" si="2"/>
        <v>SIN FACT.</v>
      </c>
      <c r="O2538" s="342"/>
    </row>
    <row r="2539" spans="1:15" s="1468" customFormat="1" ht="18" customHeight="1" x14ac:dyDescent="0.25">
      <c r="A2539" s="816" t="s">
        <v>313</v>
      </c>
      <c r="B2539" s="817">
        <v>42033</v>
      </c>
      <c r="C2539" s="818" t="s">
        <v>9855</v>
      </c>
      <c r="D2539" s="816" t="s">
        <v>706</v>
      </c>
      <c r="E2539" s="819">
        <v>10314728</v>
      </c>
      <c r="F2539" s="816">
        <v>30605194</v>
      </c>
      <c r="G2539" s="816">
        <v>2708011</v>
      </c>
      <c r="H2539" s="820" t="str">
        <f>IF(G2539="","",VLOOKUP(G2539,ARANCEL!$B$5:$D$121,2,FALSE))</f>
        <v xml:space="preserve">MODELO DE ESTUDIO </v>
      </c>
      <c r="I2539" s="821"/>
      <c r="J2539" s="816">
        <v>1</v>
      </c>
      <c r="K2539" s="822">
        <f>IF(G2539="","",VLOOKUP(G2539,ARANCEL!$B$5:$D$121,3,FALSE)*J2539)</f>
        <v>1507</v>
      </c>
      <c r="L2539" s="1249" t="str">
        <f t="shared" si="0"/>
        <v>IMPAGO</v>
      </c>
      <c r="M2539" s="1249" t="str">
        <f t="shared" si="1"/>
        <v>SIN O.C.</v>
      </c>
      <c r="N2539" s="1249" t="str">
        <f t="shared" si="2"/>
        <v>SIN FACT.</v>
      </c>
      <c r="O2539" s="342"/>
    </row>
    <row r="2540" spans="1:15" s="1468" customFormat="1" ht="18" customHeight="1" x14ac:dyDescent="0.25">
      <c r="A2540" s="816" t="s">
        <v>313</v>
      </c>
      <c r="B2540" s="817">
        <v>42033</v>
      </c>
      <c r="C2540" s="818" t="s">
        <v>9855</v>
      </c>
      <c r="D2540" s="816" t="s">
        <v>706</v>
      </c>
      <c r="E2540" s="819">
        <v>10314728</v>
      </c>
      <c r="F2540" s="816">
        <v>30605194</v>
      </c>
      <c r="G2540" s="816">
        <v>2707001</v>
      </c>
      <c r="H2540" s="820" t="str">
        <f>IF(G2540="","",VLOOKUP(G2540,ARANCEL!$B$5:$D$121,2,FALSE))</f>
        <v xml:space="preserve">PLANO DE RELAJACION </v>
      </c>
      <c r="I2540" s="821"/>
      <c r="J2540" s="816">
        <v>1</v>
      </c>
      <c r="K2540" s="822">
        <f>IF(G2540="","",VLOOKUP(G2540,ARANCEL!$B$5:$D$121,3,FALSE)*J2540)</f>
        <v>9221</v>
      </c>
      <c r="L2540" s="1249" t="str">
        <f t="shared" si="0"/>
        <v>IMPAGO</v>
      </c>
      <c r="M2540" s="1249" t="str">
        <f t="shared" si="1"/>
        <v>SIN O.C.</v>
      </c>
      <c r="N2540" s="1249" t="str">
        <f t="shared" si="2"/>
        <v>SIN FACT.</v>
      </c>
      <c r="O2540" s="342"/>
    </row>
    <row r="2541" spans="1:15" s="1468" customFormat="1" ht="18" customHeight="1" x14ac:dyDescent="0.25">
      <c r="A2541" s="816" t="s">
        <v>313</v>
      </c>
      <c r="B2541" s="817">
        <v>42037</v>
      </c>
      <c r="C2541" s="818" t="s">
        <v>9763</v>
      </c>
      <c r="D2541" s="816" t="s">
        <v>52</v>
      </c>
      <c r="E2541" s="819">
        <v>10315754</v>
      </c>
      <c r="F2541" s="816">
        <v>30325548</v>
      </c>
      <c r="G2541" s="816">
        <v>2704003</v>
      </c>
      <c r="H2541" s="820" t="str">
        <f>IF(G2541="","",VLOOKUP(G2541,ARANCEL!$B$5:$D$121,2,FALSE))</f>
        <v xml:space="preserve">CORONA PERIFERICA CON PERNO MUÑON COLADO </v>
      </c>
      <c r="I2541" s="821"/>
      <c r="J2541" s="816">
        <v>1</v>
      </c>
      <c r="K2541" s="822">
        <f>IF(G2541="","",VLOOKUP(G2541,ARANCEL!$B$5:$D$121,3,FALSE)*J2541)</f>
        <v>32612</v>
      </c>
      <c r="L2541" s="1249" t="str">
        <f t="shared" si="0"/>
        <v>IMPAGO</v>
      </c>
      <c r="M2541" s="1249" t="str">
        <f t="shared" si="1"/>
        <v>SIN O.C.</v>
      </c>
      <c r="N2541" s="1249" t="str">
        <f t="shared" si="2"/>
        <v>SIN FACT.</v>
      </c>
      <c r="O2541" s="342"/>
    </row>
    <row r="2542" spans="1:15" s="1468" customFormat="1" ht="18" customHeight="1" x14ac:dyDescent="0.25">
      <c r="A2542" s="816" t="s">
        <v>313</v>
      </c>
      <c r="B2542" s="817">
        <v>42037</v>
      </c>
      <c r="C2542" s="818" t="s">
        <v>9858</v>
      </c>
      <c r="D2542" s="816" t="s">
        <v>58</v>
      </c>
      <c r="E2542" s="819">
        <v>10315732</v>
      </c>
      <c r="F2542" s="816">
        <v>30567665</v>
      </c>
      <c r="G2542" s="816">
        <v>2705003</v>
      </c>
      <c r="H2542" s="820" t="str">
        <f>IF(G2542="","",VLOOKUP(G2542,ARANCEL!$B$5:$D$121,2,FALSE))</f>
        <v>INCRUSTACION ESTETICA (ART-GLASS O CERAMICA)</v>
      </c>
      <c r="I2542" s="821"/>
      <c r="J2542" s="816">
        <v>1</v>
      </c>
      <c r="K2542" s="822">
        <f>IF(G2542="","",VLOOKUP(G2542,ARANCEL!$B$5:$D$121,3,FALSE)*J2542)</f>
        <v>15676</v>
      </c>
      <c r="L2542" s="1249" t="str">
        <f t="shared" si="0"/>
        <v>IMPAGO</v>
      </c>
      <c r="M2542" s="1249" t="str">
        <f t="shared" si="1"/>
        <v>SIN O.C.</v>
      </c>
      <c r="N2542" s="1249" t="str">
        <f t="shared" si="2"/>
        <v>SIN FACT.</v>
      </c>
      <c r="O2542" s="342"/>
    </row>
    <row r="2543" spans="1:15" s="1468" customFormat="1" ht="18" customHeight="1" x14ac:dyDescent="0.25">
      <c r="A2543" s="816" t="s">
        <v>313</v>
      </c>
      <c r="B2543" s="817">
        <v>42033</v>
      </c>
      <c r="C2543" s="818" t="s">
        <v>9859</v>
      </c>
      <c r="D2543" s="816" t="s">
        <v>53</v>
      </c>
      <c r="E2543" s="819">
        <v>10314753</v>
      </c>
      <c r="F2543" s="816"/>
      <c r="G2543" s="816">
        <v>2704005</v>
      </c>
      <c r="H2543" s="820" t="str">
        <f>IF(G2543="","",VLOOKUP(G2543,ARANCEL!$B$5:$D$121,2,FALSE))</f>
        <v>PROVISORIO</v>
      </c>
      <c r="I2543" s="821" t="s">
        <v>329</v>
      </c>
      <c r="J2543" s="816">
        <v>1</v>
      </c>
      <c r="K2543" s="822">
        <f>IF(G2543="","",VLOOKUP(G2543,ARANCEL!$B$5:$D$121,3,FALSE)*J2543)</f>
        <v>3250</v>
      </c>
      <c r="L2543" s="1249" t="str">
        <f t="shared" si="0"/>
        <v>IMPAGO</v>
      </c>
      <c r="M2543" s="1249" t="str">
        <f t="shared" si="1"/>
        <v>SIN O.C.</v>
      </c>
      <c r="N2543" s="1249" t="str">
        <f t="shared" si="2"/>
        <v>SIN FACT.</v>
      </c>
      <c r="O2543" s="342"/>
    </row>
    <row r="2544" spans="1:15" s="1473" customFormat="1" ht="18" customHeight="1" x14ac:dyDescent="0.25">
      <c r="A2544" s="816" t="s">
        <v>313</v>
      </c>
      <c r="B2544" s="817">
        <v>42034</v>
      </c>
      <c r="C2544" s="818" t="s">
        <v>9860</v>
      </c>
      <c r="D2544" s="816" t="s">
        <v>50</v>
      </c>
      <c r="E2544" s="819">
        <v>10315972</v>
      </c>
      <c r="F2544" s="816">
        <v>30665392</v>
      </c>
      <c r="G2544" s="816">
        <v>2704005</v>
      </c>
      <c r="H2544" s="820" t="str">
        <f>IF(G2544="","",VLOOKUP(G2544,ARANCEL!$B$5:$D$121,2,FALSE))</f>
        <v>PROVISORIO</v>
      </c>
      <c r="I2544" s="821"/>
      <c r="J2544" s="816">
        <v>1</v>
      </c>
      <c r="K2544" s="822">
        <f>IF(G2544="","",VLOOKUP(G2544,ARANCEL!$B$5:$D$121,3,FALSE)*J2544)</f>
        <v>3250</v>
      </c>
      <c r="L2544" s="1249" t="str">
        <f t="shared" ref="L2544" si="3">IF(E2544="","","IMPAGO")</f>
        <v>IMPAGO</v>
      </c>
      <c r="M2544" s="1249" t="str">
        <f t="shared" ref="M2544" si="4">IF(L2544="IMPAGO","SIN O.C.","")</f>
        <v>SIN O.C.</v>
      </c>
      <c r="N2544" s="1249" t="str">
        <f t="shared" ref="N2544" si="5">IF(L2544="IMPAGO","SIN FACT.","")</f>
        <v>SIN FACT.</v>
      </c>
      <c r="O2544" s="342"/>
    </row>
    <row r="2545" spans="1:15" s="1473" customFormat="1" ht="18" customHeight="1" x14ac:dyDescent="0.25">
      <c r="A2545" s="816" t="s">
        <v>313</v>
      </c>
      <c r="B2545" s="817">
        <v>42038</v>
      </c>
      <c r="C2545" s="818" t="s">
        <v>9876</v>
      </c>
      <c r="D2545" s="816" t="s">
        <v>52</v>
      </c>
      <c r="E2545" s="819">
        <v>10316247</v>
      </c>
      <c r="F2545" s="816">
        <v>30781271</v>
      </c>
      <c r="G2545" s="816">
        <v>2705003</v>
      </c>
      <c r="H2545" s="820" t="str">
        <f>IF(G2545="","",VLOOKUP(G2545,ARANCEL!$B$5:$D$121,2,FALSE))</f>
        <v>INCRUSTACION ESTETICA (ART-GLASS O CERAMICA)</v>
      </c>
      <c r="I2545" s="821" t="s">
        <v>317</v>
      </c>
      <c r="J2545" s="816">
        <v>1</v>
      </c>
      <c r="K2545" s="822">
        <f>IF(G2545="","",VLOOKUP(G2545,ARANCEL!$B$5:$D$121,3,FALSE)*J2545)</f>
        <v>15676</v>
      </c>
      <c r="L2545" s="1249" t="str">
        <f t="shared" ref="L2545:L2550" si="6">IF(E2545="","","IMPAGO")</f>
        <v>IMPAGO</v>
      </c>
      <c r="M2545" s="1249" t="str">
        <f t="shared" ref="M2545:M2550" si="7">IF(L2545="IMPAGO","SIN O.C.","")</f>
        <v>SIN O.C.</v>
      </c>
      <c r="N2545" s="1249" t="str">
        <f t="shared" ref="N2545:N2550" si="8">IF(L2545="IMPAGO","SIN FACT.","")</f>
        <v>SIN FACT.</v>
      </c>
      <c r="O2545" s="342"/>
    </row>
    <row r="2546" spans="1:15" s="1474" customFormat="1" ht="18" customHeight="1" x14ac:dyDescent="0.25">
      <c r="A2546" s="816" t="s">
        <v>313</v>
      </c>
      <c r="B2546" s="817">
        <v>42034</v>
      </c>
      <c r="C2546" s="818" t="s">
        <v>9718</v>
      </c>
      <c r="D2546" s="816" t="s">
        <v>53</v>
      </c>
      <c r="E2546" s="819">
        <v>10316246</v>
      </c>
      <c r="F2546" s="816">
        <v>30673580</v>
      </c>
      <c r="G2546" s="816">
        <v>2704005</v>
      </c>
      <c r="H2546" s="820" t="str">
        <f>IF(G2546="","",VLOOKUP(G2546,ARANCEL!$B$5:$D$121,2,FALSE))</f>
        <v>PROVISORIO</v>
      </c>
      <c r="I2546" s="821" t="s">
        <v>322</v>
      </c>
      <c r="J2546" s="816">
        <v>1</v>
      </c>
      <c r="K2546" s="822">
        <f>IF(G2546="","",VLOOKUP(G2546,ARANCEL!$B$5:$D$121,3,FALSE)*J2546)</f>
        <v>3250</v>
      </c>
      <c r="L2546" s="1249" t="str">
        <f t="shared" ref="L2546:L2547" si="9">IF(E2546="","","IMPAGO")</f>
        <v>IMPAGO</v>
      </c>
      <c r="M2546" s="1249" t="str">
        <f t="shared" ref="M2546:M2547" si="10">IF(L2546="IMPAGO","SIN O.C.","")</f>
        <v>SIN O.C.</v>
      </c>
      <c r="N2546" s="1249" t="str">
        <f t="shared" ref="N2546:N2547" si="11">IF(L2546="IMPAGO","SIN FACT.","")</f>
        <v>SIN FACT.</v>
      </c>
      <c r="O2546" s="342"/>
    </row>
    <row r="2547" spans="1:15" s="1474" customFormat="1" ht="18" customHeight="1" x14ac:dyDescent="0.25">
      <c r="A2547" s="816"/>
      <c r="B2547" s="817"/>
      <c r="C2547" s="818"/>
      <c r="D2547" s="816"/>
      <c r="E2547" s="819"/>
      <c r="F2547" s="816"/>
      <c r="G2547" s="816"/>
      <c r="H2547" s="820" t="str">
        <f>IF(G2547="","",VLOOKUP(G2547,ARANCEL!$B$5:$D$121,2,FALSE))</f>
        <v/>
      </c>
      <c r="I2547" s="821"/>
      <c r="J2547" s="816"/>
      <c r="K2547" s="822" t="str">
        <f>IF(G2547="","",VLOOKUP(G2547,ARANCEL!$B$5:$D$121,3,FALSE)*J2547)</f>
        <v/>
      </c>
      <c r="L2547" s="1249" t="str">
        <f t="shared" si="9"/>
        <v/>
      </c>
      <c r="M2547" s="1249" t="str">
        <f t="shared" si="10"/>
        <v/>
      </c>
      <c r="N2547" s="1249" t="str">
        <f t="shared" si="11"/>
        <v/>
      </c>
      <c r="O2547" s="342"/>
    </row>
    <row r="2548" spans="1:15" s="1474" customFormat="1" ht="18" customHeight="1" x14ac:dyDescent="0.25">
      <c r="A2548" s="816"/>
      <c r="B2548" s="817"/>
      <c r="C2548" s="818"/>
      <c r="D2548" s="816"/>
      <c r="E2548" s="819"/>
      <c r="F2548" s="816"/>
      <c r="G2548" s="816"/>
      <c r="H2548" s="820" t="str">
        <f>IF(G2548="","",VLOOKUP(G2548,ARANCEL!$B$5:$D$121,2,FALSE))</f>
        <v/>
      </c>
      <c r="I2548" s="821"/>
      <c r="J2548" s="816"/>
      <c r="K2548" s="822" t="str">
        <f>IF(G2548="","",VLOOKUP(G2548,ARANCEL!$B$5:$D$121,3,FALSE)*J2548)</f>
        <v/>
      </c>
      <c r="L2548" s="1249" t="str">
        <f t="shared" ref="L2547:L2548" si="12">IF(E2548="","","IMPAGO")</f>
        <v/>
      </c>
      <c r="M2548" s="1249" t="str">
        <f t="shared" ref="M2547:M2548" si="13">IF(L2548="IMPAGO","SIN O.C.","")</f>
        <v/>
      </c>
      <c r="N2548" s="1249" t="str">
        <f t="shared" ref="N2547:N2548" si="14">IF(L2548="IMPAGO","SIN FACT.","")</f>
        <v/>
      </c>
      <c r="O2548" s="342"/>
    </row>
    <row r="2549" spans="1:15" s="1474" customFormat="1" ht="18" customHeight="1" x14ac:dyDescent="0.25">
      <c r="A2549" s="816"/>
      <c r="B2549" s="817"/>
      <c r="C2549" s="818"/>
      <c r="D2549" s="816"/>
      <c r="E2549" s="819"/>
      <c r="F2549" s="816"/>
      <c r="G2549" s="816"/>
      <c r="H2549" s="820" t="str">
        <f>IF(G2549="","",VLOOKUP(G2549,ARANCEL!$B$5:$D$121,2,FALSE))</f>
        <v/>
      </c>
      <c r="I2549" s="821"/>
      <c r="J2549" s="816"/>
      <c r="K2549" s="822" t="str">
        <f>IF(G2549="","",VLOOKUP(G2549,ARANCEL!$B$5:$D$121,3,FALSE)*J2549)</f>
        <v/>
      </c>
      <c r="L2549" s="1249" t="str">
        <f t="shared" ref="L2548:L2549" si="15">IF(E2549="","","IMPAGO")</f>
        <v/>
      </c>
      <c r="M2549" s="1249" t="str">
        <f t="shared" ref="M2548:M2549" si="16">IF(L2549="IMPAGO","SIN O.C.","")</f>
        <v/>
      </c>
      <c r="N2549" s="1249" t="str">
        <f t="shared" ref="N2548:N2549" si="17">IF(L2549="IMPAGO","SIN FACT.","")</f>
        <v/>
      </c>
      <c r="O2549" s="342"/>
    </row>
    <row r="2550" spans="1:15" s="1473" customFormat="1" ht="18" customHeight="1" x14ac:dyDescent="0.25">
      <c r="A2550" s="816"/>
      <c r="B2550" s="817"/>
      <c r="C2550" s="818"/>
      <c r="D2550" s="816"/>
      <c r="E2550" s="819"/>
      <c r="F2550" s="816"/>
      <c r="G2550" s="816"/>
      <c r="H2550" s="820" t="str">
        <f>IF(G2550="","",VLOOKUP(G2550,ARANCEL!$B$5:$D$121,2,FALSE))</f>
        <v/>
      </c>
      <c r="I2550" s="821"/>
      <c r="J2550" s="816"/>
      <c r="K2550" s="822" t="str">
        <f>IF(G2550="","",VLOOKUP(G2550,ARANCEL!$B$5:$D$121,3,FALSE)*J2550)</f>
        <v/>
      </c>
      <c r="L2550" s="1249" t="str">
        <f t="shared" ref="L2549:L2550" si="18">IF(E2550="","","IMPAGO")</f>
        <v/>
      </c>
      <c r="M2550" s="1249" t="str">
        <f t="shared" ref="M2549:M2550" si="19">IF(L2550="IMPAGO","SIN O.C.","")</f>
        <v/>
      </c>
      <c r="N2550" s="1249" t="str">
        <f t="shared" ref="N2549:N2550" si="20">IF(L2550="IMPAGO","SIN FACT.","")</f>
        <v/>
      </c>
      <c r="O2550" s="342"/>
    </row>
    <row r="2551" spans="1:15" s="639" customFormat="1" ht="18" customHeight="1" x14ac:dyDescent="0.25">
      <c r="A2551" s="606"/>
      <c r="B2551" s="614"/>
      <c r="C2551" s="607"/>
      <c r="D2551" s="606"/>
      <c r="E2551" s="608"/>
      <c r="F2551" s="606"/>
      <c r="G2551" s="606"/>
      <c r="H2551" s="820" t="str">
        <f>IF(G2551="","",VLOOKUP(G2551,ARANCEL!$B$5:$D$121,2,FALSE))</f>
        <v/>
      </c>
      <c r="I2551" s="821"/>
      <c r="J2551" s="816"/>
      <c r="K2551" s="822" t="str">
        <f>IF(G2551="","",VLOOKUP(G2551,ARANCEL!$B$5:$D$121,3,FALSE)*J2551)</f>
        <v/>
      </c>
      <c r="L2551" s="1249" t="str">
        <f t="shared" ref="L2551" si="21">IF(E2551="","","IMPAGO")</f>
        <v/>
      </c>
      <c r="M2551" s="1249" t="str">
        <f t="shared" ref="M2551" si="22">IF(L2551="IMPAGO","SIN O.C.","")</f>
        <v/>
      </c>
      <c r="N2551" s="1249" t="str">
        <f t="shared" ref="N2551" si="23">IF(L2551="IMPAGO","SIN FACT.","")</f>
        <v/>
      </c>
      <c r="O2551" s="638"/>
    </row>
    <row r="2553" spans="1:15" x14ac:dyDescent="0.25">
      <c r="A2553" s="279"/>
      <c r="B2553" s="279"/>
      <c r="C2553" s="279"/>
      <c r="D2553" s="280" t="s">
        <v>2719</v>
      </c>
      <c r="E2553" s="281"/>
      <c r="F2553" s="282"/>
      <c r="G2553" s="208">
        <f ca="1">SUMIFS(K6:K2552,L6:L2552,"IMPAGO",B6:B2552,"&lt;"&amp;DATE(YEAR(TODAY()),MONTH(TODAY()),1))</f>
        <v>1013380</v>
      </c>
      <c r="H2553" s="283" t="s">
        <v>4614</v>
      </c>
      <c r="I2553" s="1476">
        <f ca="1">SUMIF(L6:L2552,UPPER(TEXT(DATE(YEAR(TODAY()),MONTH(TODAY()),0),"MMMM"))&amp;" "&amp;YEAR(DATE(YEAR(TODAY()),MONTH(TODAY()),0)),K6:K2552)</f>
        <v>3622266</v>
      </c>
      <c r="J2553" s="1477"/>
      <c r="K2553" s="110">
        <f>SUMIF(L5:L2551,#REF!,K5:K2551)</f>
        <v>0</v>
      </c>
      <c r="L2553" s="1253"/>
      <c r="M2553" s="1253"/>
      <c r="N2553" s="1253"/>
    </row>
    <row r="2554" spans="1:15" s="1023" customFormat="1" x14ac:dyDescent="0.25">
      <c r="A2554" s="1023" t="s">
        <v>8786</v>
      </c>
      <c r="L2554" s="1232"/>
      <c r="M2554" s="1232"/>
      <c r="N2554" s="1232"/>
      <c r="O2554" s="1022"/>
    </row>
    <row r="2555" spans="1:15" ht="26.25" x14ac:dyDescent="0.25">
      <c r="A2555" s="107" t="s">
        <v>327</v>
      </c>
      <c r="B2555" s="107"/>
      <c r="C2555" s="108"/>
      <c r="D2555" s="107"/>
      <c r="E2555" s="107"/>
      <c r="F2555" s="107"/>
      <c r="G2555" s="107"/>
      <c r="H2555" s="107"/>
      <c r="I2555" s="107"/>
      <c r="J2555" s="107"/>
      <c r="K2555" s="107"/>
      <c r="L2555" s="1254"/>
      <c r="M2555" s="1254"/>
      <c r="N2555" s="1254"/>
    </row>
    <row r="2556" spans="1:15" ht="25.5" x14ac:dyDescent="0.25">
      <c r="A2556" s="111" t="s">
        <v>4</v>
      </c>
      <c r="B2556" s="112" t="s">
        <v>5</v>
      </c>
      <c r="C2556" s="112" t="s">
        <v>6</v>
      </c>
      <c r="D2556" s="112" t="s">
        <v>7</v>
      </c>
      <c r="E2556" s="112" t="s">
        <v>8</v>
      </c>
      <c r="F2556" s="112" t="s">
        <v>9</v>
      </c>
      <c r="G2556" s="111" t="s">
        <v>10</v>
      </c>
      <c r="H2556" s="112" t="s">
        <v>11</v>
      </c>
      <c r="I2556" s="112" t="s">
        <v>12</v>
      </c>
      <c r="J2556" s="112" t="s">
        <v>13</v>
      </c>
      <c r="K2556" s="112" t="s">
        <v>14</v>
      </c>
      <c r="L2556" s="1255" t="s">
        <v>15</v>
      </c>
      <c r="M2556" s="1255" t="s">
        <v>16</v>
      </c>
      <c r="N2556" s="1256" t="s">
        <v>17</v>
      </c>
    </row>
    <row r="2557" spans="1:15" s="797" customFormat="1" ht="91.5" customHeight="1" x14ac:dyDescent="0.25">
      <c r="A2557" s="1203" t="s">
        <v>9403</v>
      </c>
      <c r="B2557" s="1204">
        <v>41974</v>
      </c>
      <c r="C2557" s="1205" t="s">
        <v>7511</v>
      </c>
      <c r="D2557" s="1206" t="s">
        <v>579</v>
      </c>
      <c r="E2557" s="1206" t="s">
        <v>343</v>
      </c>
      <c r="F2557" s="1206">
        <v>25614648</v>
      </c>
      <c r="G2557" s="1206">
        <v>2702048</v>
      </c>
      <c r="H2557" s="120" t="str">
        <f>IF(G2557="","",VLOOKUP(G2557,ARANCEL!$B$5:$D$121,2,FALSE))</f>
        <v xml:space="preserve">SERVICIO LAB. IMPLANTE CORONA CEMENTADA/ATORNILLADA </v>
      </c>
      <c r="I2557" s="121" t="s">
        <v>321</v>
      </c>
      <c r="J2557" s="119">
        <v>1</v>
      </c>
      <c r="K2557" s="122">
        <f>IF(G2557="","",VLOOKUP(G2557,ARANCEL!$B$5:$D$121,3,FALSE)*J2557)</f>
        <v>43857</v>
      </c>
      <c r="L2557" s="1235" t="str">
        <f t="shared" ref="L2557:L2560" si="24">IF(E2557="","","IMPAGO")</f>
        <v>IMPAGO</v>
      </c>
      <c r="M2557" s="1235" t="str">
        <f t="shared" ref="M2557:M2560" si="25">IF(L2557="IMPAGO","SIN O.C.","")</f>
        <v>SIN O.C.</v>
      </c>
      <c r="N2557" s="1235" t="str">
        <f t="shared" ref="N2557:N2560" si="26">IF(L2557="IMPAGO","SIN FACT.","")</f>
        <v>SIN FACT.</v>
      </c>
      <c r="O2557" s="796"/>
    </row>
    <row r="2558" spans="1:15" s="849" customFormat="1" ht="39" customHeight="1" x14ac:dyDescent="0.25">
      <c r="A2558" s="1189" t="s">
        <v>9404</v>
      </c>
      <c r="B2558" s="964">
        <v>41944</v>
      </c>
      <c r="C2558" s="965" t="s">
        <v>2707</v>
      </c>
      <c r="D2558" s="963" t="s">
        <v>58</v>
      </c>
      <c r="E2558" s="963" t="s">
        <v>343</v>
      </c>
      <c r="F2558" s="963">
        <v>26609253</v>
      </c>
      <c r="G2558" s="963">
        <v>2704005</v>
      </c>
      <c r="H2558" s="120" t="str">
        <f>IF(G2558="","",VLOOKUP(G2558,ARANCEL!$B$5:$D$121,2,FALSE))</f>
        <v>PROVISORIO</v>
      </c>
      <c r="I2558" s="121" t="s">
        <v>613</v>
      </c>
      <c r="J2558" s="119">
        <v>2</v>
      </c>
      <c r="K2558" s="122">
        <f>IF(G2558="","",VLOOKUP(G2558,ARANCEL!$B$5:$D$121,3,FALSE)*J2558)</f>
        <v>6500</v>
      </c>
      <c r="L2558" s="1235" t="str">
        <f t="shared" si="24"/>
        <v>IMPAGO</v>
      </c>
      <c r="M2558" s="1235" t="str">
        <f t="shared" si="25"/>
        <v>SIN O.C.</v>
      </c>
      <c r="N2558" s="1235" t="str">
        <f t="shared" si="26"/>
        <v>SIN FACT.</v>
      </c>
      <c r="O2558" s="848"/>
    </row>
    <row r="2559" spans="1:15" s="1013" customFormat="1" ht="18" customHeight="1" x14ac:dyDescent="0.25">
      <c r="A2559" s="1189" t="s">
        <v>305</v>
      </c>
      <c r="B2559" s="964">
        <v>41974</v>
      </c>
      <c r="C2559" s="965" t="s">
        <v>2707</v>
      </c>
      <c r="D2559" s="963" t="s">
        <v>58</v>
      </c>
      <c r="E2559" s="963" t="s">
        <v>343</v>
      </c>
      <c r="F2559" s="963">
        <v>26609253</v>
      </c>
      <c r="G2559" s="963">
        <v>2704016</v>
      </c>
      <c r="H2559" s="820" t="str">
        <f>IF(G2559="","",VLOOKUP(G2559,ARANCEL!$B$5:$D$121,2,FALSE))</f>
        <v xml:space="preserve">CORONA PROCERA </v>
      </c>
      <c r="I2559" s="821" t="s">
        <v>613</v>
      </c>
      <c r="J2559" s="816">
        <v>2</v>
      </c>
      <c r="K2559" s="822">
        <f>IF(G2559="","",VLOOKUP(G2559,ARANCEL!$B$5:$D$121,3,FALSE)*J2559)</f>
        <v>116954</v>
      </c>
      <c r="L2559" s="1249" t="str">
        <f t="shared" si="24"/>
        <v>IMPAGO</v>
      </c>
      <c r="M2559" s="1249" t="str">
        <f t="shared" si="25"/>
        <v>SIN O.C.</v>
      </c>
      <c r="N2559" s="1249" t="str">
        <f t="shared" si="26"/>
        <v>SIN FACT.</v>
      </c>
      <c r="O2559" s="342"/>
    </row>
    <row r="2560" spans="1:15" s="1026" customFormat="1" ht="33.75" customHeight="1" x14ac:dyDescent="0.25">
      <c r="A2560" s="412" t="s">
        <v>8880</v>
      </c>
      <c r="B2560" s="254">
        <v>41982</v>
      </c>
      <c r="C2560" s="257" t="s">
        <v>1067</v>
      </c>
      <c r="D2560" s="255" t="s">
        <v>49</v>
      </c>
      <c r="E2560" s="258" t="s">
        <v>343</v>
      </c>
      <c r="F2560" s="255">
        <v>28856408</v>
      </c>
      <c r="G2560" s="255">
        <v>2705003</v>
      </c>
      <c r="H2560" s="120" t="str">
        <f>IF(G2560="","",VLOOKUP(G2560,ARANCEL!$B$5:$D$121,2,FALSE))</f>
        <v>INCRUSTACION ESTETICA (ART-GLASS O CERAMICA)</v>
      </c>
      <c r="I2560" s="121" t="s">
        <v>316</v>
      </c>
      <c r="J2560" s="816">
        <v>1</v>
      </c>
      <c r="K2560" s="822">
        <f>IF(G2560="","",VLOOKUP(G2560,ARANCEL!$B$5:$D$121,3,FALSE)*J2560)</f>
        <v>15676</v>
      </c>
      <c r="L2560" s="1249" t="str">
        <f t="shared" si="24"/>
        <v>IMPAGO</v>
      </c>
      <c r="M2560" s="1249" t="str">
        <f t="shared" si="25"/>
        <v>SIN O.C.</v>
      </c>
      <c r="N2560" s="1249" t="str">
        <f t="shared" si="26"/>
        <v>SIN FACT.</v>
      </c>
      <c r="O2560" s="342"/>
    </row>
    <row r="2561" spans="1:15" s="1080" customFormat="1" ht="18" customHeight="1" x14ac:dyDescent="0.25">
      <c r="A2561" s="816" t="s">
        <v>305</v>
      </c>
      <c r="B2561" s="817">
        <v>41991</v>
      </c>
      <c r="C2561" s="818" t="s">
        <v>3570</v>
      </c>
      <c r="D2561" s="816" t="s">
        <v>49</v>
      </c>
      <c r="E2561" s="819" t="s">
        <v>343</v>
      </c>
      <c r="F2561" s="816">
        <v>18322646</v>
      </c>
      <c r="G2561" s="816">
        <v>2705003</v>
      </c>
      <c r="H2561" s="820" t="str">
        <f>IF(G2561="","",VLOOKUP(G2561,ARANCEL!$B$5:$D$121,2,FALSE))</f>
        <v>INCRUSTACION ESTETICA (ART-GLASS O CERAMICA)</v>
      </c>
      <c r="I2561" s="821" t="s">
        <v>322</v>
      </c>
      <c r="J2561" s="816">
        <v>1</v>
      </c>
      <c r="K2561" s="822">
        <f>IF(G2561="","",VLOOKUP(G2561,ARANCEL!$B$5:$D$121,3,FALSE)*J2561)</f>
        <v>15676</v>
      </c>
      <c r="L2561" s="1249" t="str">
        <f t="shared" ref="L2561:L2566" si="27">IF(E2561="","","IMPAGO")</f>
        <v>IMPAGO</v>
      </c>
      <c r="M2561" s="1249" t="str">
        <f t="shared" ref="M2561:M2566" si="28">IF(L2561="IMPAGO","SIN O.C.","")</f>
        <v>SIN O.C.</v>
      </c>
      <c r="N2561" s="1249" t="str">
        <f t="shared" ref="N2561:N2566" si="29">IF(L2561="IMPAGO","SIN FACT.","")</f>
        <v>SIN FACT.</v>
      </c>
      <c r="O2561" s="342"/>
    </row>
    <row r="2562" spans="1:15" s="1444" customFormat="1" ht="36" customHeight="1" x14ac:dyDescent="0.25">
      <c r="A2562" s="165" t="s">
        <v>9817</v>
      </c>
      <c r="B2562" s="164">
        <v>42030</v>
      </c>
      <c r="C2562" s="118" t="s">
        <v>9797</v>
      </c>
      <c r="D2562" s="119" t="s">
        <v>65</v>
      </c>
      <c r="E2562" s="162" t="s">
        <v>343</v>
      </c>
      <c r="F2562" s="119">
        <v>30249522</v>
      </c>
      <c r="G2562" s="119">
        <v>2708011</v>
      </c>
      <c r="H2562" s="120" t="str">
        <f>IF(G2562="","",VLOOKUP(G2562,ARANCEL!$B$5:$D$121,2,FALSE))</f>
        <v xml:space="preserve">MODELO DE ESTUDIO </v>
      </c>
      <c r="I2562" s="821" t="s">
        <v>331</v>
      </c>
      <c r="J2562" s="816">
        <v>1</v>
      </c>
      <c r="K2562" s="822">
        <f>IF(G2562="","",VLOOKUP(G2562,ARANCEL!$B$5:$D$121,3,FALSE)*J2562)</f>
        <v>1507</v>
      </c>
      <c r="L2562" s="1249" t="str">
        <f t="shared" ref="L2562" si="30">IF(E2562="","","IMPAGO")</f>
        <v>IMPAGO</v>
      </c>
      <c r="M2562" s="1249" t="str">
        <f t="shared" ref="M2562" si="31">IF(L2562="IMPAGO","SIN O.C.","")</f>
        <v>SIN O.C.</v>
      </c>
      <c r="N2562" s="1249" t="str">
        <f t="shared" ref="N2562" si="32">IF(L2562="IMPAGO","SIN FACT.","")</f>
        <v>SIN FACT.</v>
      </c>
      <c r="O2562" s="342"/>
    </row>
    <row r="2563" spans="1:15" s="1460" customFormat="1" ht="33.75" customHeight="1" x14ac:dyDescent="0.25">
      <c r="A2563" s="824" t="s">
        <v>9852</v>
      </c>
      <c r="B2563" s="164">
        <v>42031</v>
      </c>
      <c r="C2563" s="118" t="s">
        <v>9630</v>
      </c>
      <c r="D2563" s="119" t="s">
        <v>58</v>
      </c>
      <c r="E2563" s="162" t="s">
        <v>343</v>
      </c>
      <c r="F2563" s="119">
        <v>29821105</v>
      </c>
      <c r="G2563" s="816">
        <v>2704003</v>
      </c>
      <c r="H2563" s="820" t="str">
        <f>IF(G2563="","",VLOOKUP(G2563,ARANCEL!$B$5:$D$121,2,FALSE))</f>
        <v xml:space="preserve">CORONA PERIFERICA CON PERNO MUÑON COLADO </v>
      </c>
      <c r="I2563" s="821" t="s">
        <v>316</v>
      </c>
      <c r="J2563" s="816">
        <v>1</v>
      </c>
      <c r="K2563" s="822">
        <f>IF(G2563="","",VLOOKUP(G2563,ARANCEL!$B$5:$D$121,3,FALSE)*J2563)</f>
        <v>32612</v>
      </c>
      <c r="L2563" s="1249" t="str">
        <f>IF(E2563="","","IMPAGO")</f>
        <v>IMPAGO</v>
      </c>
      <c r="M2563" s="1249" t="str">
        <f>IF(L2563="IMPAGO","SIN O.C.","")</f>
        <v>SIN O.C.</v>
      </c>
      <c r="N2563" s="1249" t="str">
        <f>IF(L2563="IMPAGO","SIN FACT.","")</f>
        <v>SIN FACT.</v>
      </c>
      <c r="O2563" s="1459"/>
    </row>
    <row r="2564" spans="1:15" s="1460" customFormat="1" ht="18" customHeight="1" x14ac:dyDescent="0.25">
      <c r="A2564" s="816" t="s">
        <v>305</v>
      </c>
      <c r="B2564" s="817">
        <v>42031</v>
      </c>
      <c r="C2564" s="818" t="s">
        <v>9853</v>
      </c>
      <c r="D2564" s="816" t="s">
        <v>706</v>
      </c>
      <c r="E2564" s="819" t="s">
        <v>343</v>
      </c>
      <c r="F2564" s="816">
        <v>30110635</v>
      </c>
      <c r="G2564" s="816">
        <v>2707003</v>
      </c>
      <c r="H2564" s="820" t="str">
        <f>IF(G2564="","",VLOOKUP(G2564,ARANCEL!$B$5:$D$121,2,FALSE))</f>
        <v xml:space="preserve">ESTAMPADO </v>
      </c>
      <c r="I2564" s="821" t="s">
        <v>331</v>
      </c>
      <c r="J2564" s="816">
        <v>1</v>
      </c>
      <c r="K2564" s="822">
        <f>IF(G2564="","",VLOOKUP(G2564,ARANCEL!$B$5:$D$121,3,FALSE)*J2564)</f>
        <v>6028</v>
      </c>
      <c r="L2564" s="1249" t="str">
        <f t="shared" ref="L2564" si="33">IF(E2564="","","IMPAGO")</f>
        <v>IMPAGO</v>
      </c>
      <c r="M2564" s="1249" t="str">
        <f t="shared" ref="M2564" si="34">IF(L2564="IMPAGO","SIN O.C.","")</f>
        <v>SIN O.C.</v>
      </c>
      <c r="N2564" s="1249" t="str">
        <f t="shared" ref="N2564" si="35">IF(L2564="IMPAGO","SIN FACT.","")</f>
        <v>SIN FACT.</v>
      </c>
      <c r="O2564" s="342"/>
    </row>
    <row r="2565" spans="1:15" s="1185" customFormat="1" ht="18" customHeight="1" x14ac:dyDescent="0.25">
      <c r="A2565" s="816"/>
      <c r="B2565" s="1190"/>
      <c r="C2565" s="818"/>
      <c r="D2565" s="816"/>
      <c r="E2565" s="819"/>
      <c r="F2565" s="816"/>
      <c r="G2565" s="816"/>
      <c r="H2565" s="820" t="str">
        <f>IF(G2565="","",VLOOKUP(G2565,ARANCEL!$B$5:$D$121,2,FALSE))</f>
        <v/>
      </c>
      <c r="I2565" s="821"/>
      <c r="J2565" s="816"/>
      <c r="K2565" s="822" t="str">
        <f>IF(G2565="","",VLOOKUP(G2565,ARANCEL!$B$5:$D$121,3,FALSE)*J2565)</f>
        <v/>
      </c>
      <c r="L2565" s="1249" t="str">
        <f>IF(E2565="","","IMPAGO")</f>
        <v/>
      </c>
      <c r="M2565" s="1249" t="str">
        <f>IF(L2565="IMPAGO","SIN O.C.","")</f>
        <v/>
      </c>
      <c r="N2565" s="1249" t="str">
        <f>IF(L2565="IMPAGO","SIN FACT.","")</f>
        <v/>
      </c>
      <c r="O2565" s="1184"/>
    </row>
    <row r="2566" spans="1:15" s="955" customFormat="1" ht="18" customHeight="1" x14ac:dyDescent="0.25">
      <c r="A2566" s="816"/>
      <c r="B2566" s="817"/>
      <c r="C2566" s="818"/>
      <c r="D2566" s="816"/>
      <c r="E2566" s="819"/>
      <c r="F2566" s="816"/>
      <c r="G2566" s="816"/>
      <c r="H2566" s="820" t="str">
        <f>IF(G2566="","",VLOOKUP(G2566,ARANCEL!$B$5:$D$121,2,FALSE))</f>
        <v/>
      </c>
      <c r="I2566" s="821"/>
      <c r="J2566" s="816"/>
      <c r="K2566" s="822" t="str">
        <f>IF(G2566="","",VLOOKUP(G2566,ARANCEL!$B$5:$D$121,3,FALSE)*J2566)</f>
        <v/>
      </c>
      <c r="L2566" s="1249" t="str">
        <f t="shared" si="27"/>
        <v/>
      </c>
      <c r="M2566" s="1249" t="str">
        <f t="shared" si="28"/>
        <v/>
      </c>
      <c r="N2566" s="1249" t="str">
        <f t="shared" si="29"/>
        <v/>
      </c>
      <c r="O2566" s="342"/>
    </row>
    <row r="2567" spans="1:15" s="342" customFormat="1" x14ac:dyDescent="0.25">
      <c r="A2567" s="580"/>
      <c r="B2567" s="581"/>
      <c r="C2567" s="582"/>
      <c r="D2567" s="583"/>
      <c r="E2567" s="583"/>
      <c r="F2567" s="583"/>
      <c r="G2567" s="583"/>
      <c r="H2567" s="584" t="str">
        <f>IF(G2567="","",VLOOKUP(G2567,ARANCEL!$B$5:$D$121,2,FALSE))</f>
        <v/>
      </c>
      <c r="I2567" s="585"/>
      <c r="J2567" s="583"/>
      <c r="K2567" s="586" t="str">
        <f>IF(G2567="","",VLOOKUP(G2567,ARANCEL!$B$5:$D$121,3,FALSE)*J2567)</f>
        <v/>
      </c>
      <c r="L2567" s="1332" t="str">
        <f t="shared" ref="L2567" si="36">IF(E2567="","","IMPAGO")</f>
        <v/>
      </c>
      <c r="M2567" s="1332" t="str">
        <f t="shared" ref="M2567" si="37">IF(L2567="IMPAGO","SIN O.C.","")</f>
        <v/>
      </c>
      <c r="N2567" s="1332" t="str">
        <f t="shared" ref="N2567" si="38">IF(L2567="IMPAGO","SIN FACT.","")</f>
        <v/>
      </c>
    </row>
    <row r="2568" spans="1:15" s="409" customFormat="1" x14ac:dyDescent="0.25">
      <c r="A2568" s="569" t="s">
        <v>5828</v>
      </c>
      <c r="B2568" s="569"/>
      <c r="C2568" s="569"/>
      <c r="D2568" s="569"/>
      <c r="E2568" s="569"/>
      <c r="F2568" s="569"/>
      <c r="G2568" s="569"/>
      <c r="H2568" s="569"/>
      <c r="I2568" s="569"/>
      <c r="J2568" s="569"/>
      <c r="K2568" s="569"/>
      <c r="L2568" s="1232"/>
      <c r="M2568" s="1232"/>
      <c r="N2568" s="1232"/>
      <c r="O2568" s="408"/>
    </row>
    <row r="2569" spans="1:15" s="201" customFormat="1" x14ac:dyDescent="0.25">
      <c r="A2569" s="574" t="s">
        <v>5232</v>
      </c>
      <c r="B2569" s="574"/>
      <c r="C2569" s="574"/>
      <c r="D2569" s="574"/>
      <c r="E2569" s="574"/>
      <c r="F2569" s="574"/>
      <c r="G2569" s="574"/>
      <c r="H2569" s="574"/>
      <c r="I2569" s="574"/>
      <c r="J2569" s="574"/>
      <c r="K2569" s="574"/>
      <c r="L2569" s="1312"/>
      <c r="M2569" s="1312"/>
      <c r="N2569" s="1312"/>
      <c r="O2569" s="347"/>
    </row>
    <row r="2570" spans="1:15" s="569" customFormat="1" x14ac:dyDescent="0.25">
      <c r="A2570" s="351" t="s">
        <v>8072</v>
      </c>
      <c r="B2570" s="575"/>
      <c r="C2570" s="349"/>
      <c r="D2570" s="351"/>
      <c r="E2570" s="351"/>
      <c r="F2570" s="351"/>
      <c r="G2570" s="351"/>
      <c r="H2570" s="352" t="str">
        <f>IF(G2570="","",VLOOKUP(G2570,ARANCEL!$B$5:$D$121,2,FALSE))</f>
        <v/>
      </c>
      <c r="I2570" s="353"/>
      <c r="J2570" s="351"/>
      <c r="K2570" s="354" t="str">
        <f>IF(G2570="","",VLOOKUP(G2570,ARANCEL!$B$5:$D$121,3,FALSE)*J2570)</f>
        <v/>
      </c>
      <c r="L2570" s="1322" t="str">
        <f>IF(E2570="","","IMPAGO")</f>
        <v/>
      </c>
      <c r="M2570" s="1322" t="str">
        <f>IF(L2570="IMPAGO","SIN O.C.","")</f>
        <v/>
      </c>
      <c r="N2570" s="1322" t="str">
        <f>IF(L2570="IMPAGO","SIN FACT.","")</f>
        <v/>
      </c>
      <c r="O2570" s="568"/>
    </row>
    <row r="2571" spans="1:15" ht="26.25" x14ac:dyDescent="0.25">
      <c r="A2571" s="576" t="s">
        <v>387</v>
      </c>
      <c r="B2571" s="576"/>
      <c r="C2571" s="577"/>
      <c r="D2571" s="576"/>
      <c r="E2571" s="576"/>
      <c r="F2571" s="576"/>
      <c r="G2571" s="576"/>
      <c r="H2571" s="576"/>
      <c r="I2571" s="576"/>
      <c r="J2571" s="576"/>
      <c r="K2571" s="576"/>
      <c r="L2571" s="1333"/>
      <c r="M2571" s="1333"/>
      <c r="N2571" s="1333"/>
    </row>
    <row r="2572" spans="1:15" s="569" customFormat="1" ht="18" customHeight="1" x14ac:dyDescent="0.25">
      <c r="A2572" s="573" t="s">
        <v>4</v>
      </c>
      <c r="B2572" s="578" t="s">
        <v>5</v>
      </c>
      <c r="C2572" s="579" t="s">
        <v>6</v>
      </c>
      <c r="D2572" s="578" t="s">
        <v>7</v>
      </c>
      <c r="E2572" s="578" t="s">
        <v>8</v>
      </c>
      <c r="F2572" s="578" t="s">
        <v>9</v>
      </c>
      <c r="G2572" s="573" t="s">
        <v>10</v>
      </c>
      <c r="H2572" s="578" t="s">
        <v>11</v>
      </c>
      <c r="I2572" s="578" t="s">
        <v>12</v>
      </c>
      <c r="J2572" s="578" t="s">
        <v>13</v>
      </c>
      <c r="K2572" s="578" t="s">
        <v>14</v>
      </c>
      <c r="L2572" s="1334" t="s">
        <v>15</v>
      </c>
      <c r="M2572" s="1334" t="s">
        <v>16</v>
      </c>
      <c r="N2572" s="1335" t="s">
        <v>17</v>
      </c>
      <c r="O2572" s="568"/>
    </row>
    <row r="2573" spans="1:15" x14ac:dyDescent="0.25">
      <c r="A2573" s="572" t="s">
        <v>9300</v>
      </c>
      <c r="B2573" s="1148">
        <v>41451</v>
      </c>
      <c r="C2573" s="572" t="s">
        <v>871</v>
      </c>
      <c r="D2573" s="572" t="s">
        <v>52</v>
      </c>
      <c r="E2573" s="572">
        <v>10146272</v>
      </c>
      <c r="F2573" s="572">
        <v>21515792</v>
      </c>
      <c r="G2573" s="572">
        <v>2704003</v>
      </c>
      <c r="H2573" s="820" t="str">
        <f>IF(G2573="","",VLOOKUP(G2573,ARANCEL!$B$5:$D$121,2,FALSE))</f>
        <v xml:space="preserve">CORONA PERIFERICA CON PERNO MUÑON COLADO </v>
      </c>
      <c r="I2573" s="572"/>
      <c r="J2573" s="572">
        <v>1</v>
      </c>
      <c r="K2573" s="822">
        <f>IF(G2573="","",VLOOKUP(G2573,ARANCEL!$B$5:$D$121,3,FALSE)*J2573)</f>
        <v>32612</v>
      </c>
      <c r="L2573" s="1249" t="str">
        <f t="shared" ref="L2573" si="39">IF(E2573="","","IMPAGO")</f>
        <v>IMPAGO</v>
      </c>
      <c r="M2573" s="1249" t="str">
        <f t="shared" ref="M2573" si="40">IF(L2573="IMPAGO","SIN O.C.","")</f>
        <v>SIN O.C.</v>
      </c>
      <c r="N2573" s="1249" t="str">
        <f t="shared" ref="N2573" si="41">IF(L2573="IMPAGO","SIN FACT.","")</f>
        <v>SIN FACT.</v>
      </c>
    </row>
    <row r="2574" spans="1:15" ht="18" customHeight="1" x14ac:dyDescent="0.25">
      <c r="A2574" s="119" t="s">
        <v>305</v>
      </c>
      <c r="B2574" s="159">
        <v>41774</v>
      </c>
      <c r="C2574" s="118" t="s">
        <v>4630</v>
      </c>
      <c r="D2574" s="119" t="s">
        <v>58</v>
      </c>
      <c r="E2574" s="162">
        <v>10197796</v>
      </c>
      <c r="F2574" s="119">
        <v>26441995</v>
      </c>
      <c r="G2574" s="119">
        <v>2704003</v>
      </c>
      <c r="H2574" s="120" t="str">
        <f>IF(G2574="","",VLOOKUP(G2574,ARANCEL!$B$5:$D$121,2,FALSE))</f>
        <v xml:space="preserve">CORONA PERIFERICA CON PERNO MUÑON COLADO </v>
      </c>
      <c r="I2574" s="121" t="s">
        <v>308</v>
      </c>
      <c r="J2574" s="119">
        <v>1</v>
      </c>
      <c r="K2574" s="122">
        <f>IF(G2574="","",VLOOKUP(G2574,ARANCEL!$B$5:$D$121,3,FALSE)*J2574)</f>
        <v>32612</v>
      </c>
      <c r="L2574" s="1235" t="str">
        <f t="shared" ref="L2574:L2580" si="42">IF(E2574="","","IMPAGO")</f>
        <v>IMPAGO</v>
      </c>
      <c r="M2574" s="1235" t="str">
        <f t="shared" ref="M2574:M2580" si="43">IF(L2574="IMPAGO","SIN O.C.","")</f>
        <v>SIN O.C.</v>
      </c>
      <c r="N2574" s="1235" t="str">
        <f t="shared" ref="N2574:N2580" si="44">IF(L2574="IMPAGO","SIN FACT.","")</f>
        <v>SIN FACT.</v>
      </c>
    </row>
    <row r="2575" spans="1:15" ht="18" customHeight="1" x14ac:dyDescent="0.25">
      <c r="A2575" s="119" t="s">
        <v>313</v>
      </c>
      <c r="B2575" s="159">
        <v>41843</v>
      </c>
      <c r="C2575" s="118" t="s">
        <v>4888</v>
      </c>
      <c r="D2575" s="119" t="s">
        <v>58</v>
      </c>
      <c r="E2575" s="162">
        <v>10229772</v>
      </c>
      <c r="F2575" s="119">
        <v>25132858</v>
      </c>
      <c r="G2575" s="119">
        <v>2704003</v>
      </c>
      <c r="H2575" s="120" t="str">
        <f>IF(G2575="","",VLOOKUP(G2575,ARANCEL!$B$5:$D$121,2,FALSE))</f>
        <v xml:space="preserve">CORONA PERIFERICA CON PERNO MUÑON COLADO </v>
      </c>
      <c r="I2575" s="121"/>
      <c r="J2575" s="119">
        <v>1</v>
      </c>
      <c r="K2575" s="122">
        <f>IF(G2575="","",VLOOKUP(G2575,ARANCEL!$B$5:$D$121,3,FALSE)*J2575)</f>
        <v>32612</v>
      </c>
      <c r="L2575" s="1235" t="str">
        <f t="shared" si="42"/>
        <v>IMPAGO</v>
      </c>
      <c r="M2575" s="1235" t="str">
        <f t="shared" si="43"/>
        <v>SIN O.C.</v>
      </c>
      <c r="N2575" s="1235" t="str">
        <f t="shared" si="44"/>
        <v>SIN FACT.</v>
      </c>
      <c r="O2575" s="7"/>
    </row>
    <row r="2576" spans="1:15" s="168" customFormat="1" ht="18" customHeight="1" x14ac:dyDescent="0.25">
      <c r="A2576" s="119" t="s">
        <v>606</v>
      </c>
      <c r="B2576" s="159">
        <v>41845</v>
      </c>
      <c r="C2576" s="118" t="s">
        <v>5946</v>
      </c>
      <c r="D2576" s="119" t="s">
        <v>52</v>
      </c>
      <c r="E2576" s="162">
        <v>10229588</v>
      </c>
      <c r="F2576" s="119">
        <v>25658692</v>
      </c>
      <c r="G2576" s="119">
        <v>2704008</v>
      </c>
      <c r="H2576" s="120" t="str">
        <f>IF(G2576="","",VLOOKUP(G2576,ARANCEL!$B$5:$D$121,2,FALSE))</f>
        <v>PILAR, INSERCION O PUNTO DE APOYO CON PERNO MUÑON</v>
      </c>
      <c r="I2576" s="121" t="s">
        <v>767</v>
      </c>
      <c r="J2576" s="119">
        <v>2</v>
      </c>
      <c r="K2576" s="122">
        <f>IF(G2576="","",VLOOKUP(G2576,ARANCEL!$B$5:$D$121,3,FALSE)*J2576)</f>
        <v>65224</v>
      </c>
      <c r="L2576" s="1235" t="str">
        <f t="shared" si="42"/>
        <v>IMPAGO</v>
      </c>
      <c r="M2576" s="1235" t="str">
        <f t="shared" si="43"/>
        <v>SIN O.C.</v>
      </c>
      <c r="N2576" s="1235" t="str">
        <f t="shared" si="44"/>
        <v>SIN FACT.</v>
      </c>
      <c r="O2576" s="372"/>
    </row>
    <row r="2577" spans="1:14" ht="18" customHeight="1" x14ac:dyDescent="0.25">
      <c r="A2577" s="119" t="s">
        <v>606</v>
      </c>
      <c r="B2577" s="159">
        <v>41845</v>
      </c>
      <c r="C2577" s="118" t="s">
        <v>5946</v>
      </c>
      <c r="D2577" s="119" t="s">
        <v>52</v>
      </c>
      <c r="E2577" s="162">
        <v>10229588</v>
      </c>
      <c r="F2577" s="119">
        <v>25658692</v>
      </c>
      <c r="G2577" s="119">
        <v>2704012</v>
      </c>
      <c r="H2577" s="120" t="str">
        <f>IF(G2577="","",VLOOKUP(G2577,ARANCEL!$B$5:$D$121,2,FALSE))</f>
        <v xml:space="preserve">INTERMEDIARIO O PONTICO </v>
      </c>
      <c r="I2577" s="121" t="s">
        <v>309</v>
      </c>
      <c r="J2577" s="119">
        <v>1</v>
      </c>
      <c r="K2577" s="122">
        <f>IF(G2577="","",VLOOKUP(G2577,ARANCEL!$B$5:$D$121,3,FALSE)*J2577)</f>
        <v>25122</v>
      </c>
      <c r="L2577" s="1235" t="str">
        <f t="shared" si="42"/>
        <v>IMPAGO</v>
      </c>
      <c r="M2577" s="1235" t="str">
        <f t="shared" si="43"/>
        <v>SIN O.C.</v>
      </c>
      <c r="N2577" s="1235" t="str">
        <f t="shared" si="44"/>
        <v>SIN FACT.</v>
      </c>
    </row>
    <row r="2578" spans="1:14" ht="18" customHeight="1" x14ac:dyDescent="0.25">
      <c r="A2578" s="165" t="s">
        <v>305</v>
      </c>
      <c r="B2578" s="159">
        <v>41863</v>
      </c>
      <c r="C2578" s="118" t="s">
        <v>6184</v>
      </c>
      <c r="D2578" s="119" t="s">
        <v>55</v>
      </c>
      <c r="E2578" s="162">
        <v>10235956</v>
      </c>
      <c r="F2578" s="119">
        <v>27054695</v>
      </c>
      <c r="G2578" s="119">
        <v>2704005</v>
      </c>
      <c r="H2578" s="120" t="str">
        <f>IF(G2578="","",VLOOKUP(G2578,ARANCEL!$B$5:$D$121,2,FALSE))</f>
        <v>PROVISORIO</v>
      </c>
      <c r="I2578" s="121" t="s">
        <v>337</v>
      </c>
      <c r="J2578" s="119">
        <v>1</v>
      </c>
      <c r="K2578" s="122">
        <f>IF(G2578="","",VLOOKUP(G2578,ARANCEL!$B$5:$D$121,3,FALSE)*J2578)</f>
        <v>3250</v>
      </c>
      <c r="L2578" s="1235" t="str">
        <f t="shared" si="42"/>
        <v>IMPAGO</v>
      </c>
      <c r="M2578" s="1235" t="str">
        <f t="shared" si="43"/>
        <v>SIN O.C.</v>
      </c>
      <c r="N2578" s="1235" t="str">
        <f t="shared" si="44"/>
        <v>SIN FACT.</v>
      </c>
    </row>
    <row r="2579" spans="1:14" ht="18" customHeight="1" x14ac:dyDescent="0.25">
      <c r="A2579" s="119" t="s">
        <v>305</v>
      </c>
      <c r="B2579" s="159">
        <v>41893</v>
      </c>
      <c r="C2579" s="118" t="s">
        <v>6316</v>
      </c>
      <c r="D2579" s="119" t="s">
        <v>53</v>
      </c>
      <c r="E2579" s="162">
        <v>10254798</v>
      </c>
      <c r="F2579" s="119">
        <v>27278755</v>
      </c>
      <c r="G2579" s="119">
        <v>2704002</v>
      </c>
      <c r="H2579" s="120" t="str">
        <f>IF(G2579="","",VLOOKUP(G2579,ARANCEL!$B$5:$D$121,2,FALSE))</f>
        <v xml:space="preserve">CORONA PERIFERICA </v>
      </c>
      <c r="I2579" s="121" t="s">
        <v>618</v>
      </c>
      <c r="J2579" s="119">
        <v>1</v>
      </c>
      <c r="K2579" s="122">
        <f>IF(G2579="","",VLOOKUP(G2579,ARANCEL!$B$5:$D$121,3,FALSE)*J2579)</f>
        <v>25865</v>
      </c>
      <c r="L2579" s="1235" t="str">
        <f t="shared" si="42"/>
        <v>IMPAGO</v>
      </c>
      <c r="M2579" s="1235" t="str">
        <f t="shared" si="43"/>
        <v>SIN O.C.</v>
      </c>
      <c r="N2579" s="1235" t="str">
        <f t="shared" si="44"/>
        <v>SIN FACT.</v>
      </c>
    </row>
    <row r="2580" spans="1:14" ht="18" customHeight="1" x14ac:dyDescent="0.25">
      <c r="A2580" s="255" t="s">
        <v>313</v>
      </c>
      <c r="B2580" s="254">
        <v>41911</v>
      </c>
      <c r="C2580" s="257" t="s">
        <v>7292</v>
      </c>
      <c r="D2580" s="255" t="s">
        <v>51</v>
      </c>
      <c r="E2580" s="258">
        <v>10258195</v>
      </c>
      <c r="F2580" s="255">
        <v>24771107</v>
      </c>
      <c r="G2580" s="255">
        <v>2702048</v>
      </c>
      <c r="H2580" s="120" t="str">
        <f>IF(G2580="","",VLOOKUP(G2580,ARANCEL!$B$5:$D$121,2,FALSE))</f>
        <v xml:space="preserve">SERVICIO LAB. IMPLANTE CORONA CEMENTADA/ATORNILLADA </v>
      </c>
      <c r="I2580" s="121" t="s">
        <v>317</v>
      </c>
      <c r="J2580" s="119">
        <v>1</v>
      </c>
      <c r="K2580" s="122">
        <f>IF(G2580="","",VLOOKUP(G2580,ARANCEL!$B$5:$D$121,3,FALSE)*J2580)</f>
        <v>43857</v>
      </c>
      <c r="L2580" s="1235" t="str">
        <f t="shared" si="42"/>
        <v>IMPAGO</v>
      </c>
      <c r="M2580" s="1235" t="str">
        <f t="shared" si="43"/>
        <v>SIN O.C.</v>
      </c>
      <c r="N2580" s="1235" t="str">
        <f t="shared" si="44"/>
        <v>SIN FACT.</v>
      </c>
    </row>
  </sheetData>
  <autoFilter ref="A5:N2551">
    <sortState ref="A7:N2544">
      <sortCondition ref="C5:C2537"/>
    </sortState>
  </autoFilter>
  <sortState ref="A6:N2851">
    <sortCondition ref="B1537"/>
  </sortState>
  <customSheetViews>
    <customSheetView guid="{5A3E7664-B706-4E89-8FE4-5CD0E8149518}" scale="80" showAutoFilter="1">
      <pane ySplit="5" topLeftCell="A2536" activePane="bottomLeft" state="frozen"/>
      <selection pane="bottomLeft" activeCell="A2547" sqref="A2547"/>
      <pageMargins left="0.7" right="0.7" top="0.75" bottom="0.75" header="0.3" footer="0.3"/>
      <pageSetup orientation="portrait" r:id="rId1"/>
      <autoFilter ref="A5:N2551">
        <sortState ref="A7:N2544">
          <sortCondition ref="C5:C2537"/>
        </sortState>
      </autoFilter>
    </customSheetView>
    <customSheetView guid="{90887117-F10F-4BFC-8FBC-C977ABC07CFF}" scale="80" showAutoFilter="1">
      <pane ySplit="5" topLeftCell="A3587" activePane="bottomLeft" state="frozen"/>
      <selection pane="bottomLeft" activeCell="K3591" sqref="K3591"/>
      <pageMargins left="0.7" right="0.7" top="0.75" bottom="0.75" header="0.3" footer="0.3"/>
      <pageSetup orientation="portrait" r:id="rId2"/>
      <autoFilter ref="A5:N3576">
        <sortState ref="A6:N3574">
          <sortCondition ref="C5:C3574"/>
        </sortState>
      </autoFilter>
    </customSheetView>
    <customSheetView guid="{384DA9C8-FFC1-4FC6-A1DF-01F043F9EA83}" showAutoFilter="1">
      <pane ySplit="5" topLeftCell="A10" activePane="bottomLeft" state="frozen"/>
      <selection pane="bottomLeft" activeCell="E15" sqref="E15"/>
      <pageMargins left="0.7" right="0.7" top="0.75" bottom="0.75" header="0.3" footer="0.3"/>
      <pageSetup orientation="portrait" r:id="rId3"/>
      <autoFilter ref="A5:R3019">
        <sortState ref="A6:Q3019">
          <sortCondition descending="1" ref="L5:L3019"/>
        </sortState>
      </autoFilter>
    </customSheetView>
    <customSheetView guid="{88E733B4-D2A6-4E52-A803-6F54C59BA422}" showAutoFilter="1">
      <pane ySplit="5" topLeftCell="A333" activePane="bottomLeft" state="frozen"/>
      <selection pane="bottomLeft" activeCell="C348" sqref="C348"/>
      <pageMargins left="0.70866141732283472" right="0.70866141732283472" top="0.74803149606299213" bottom="0.74803149606299213" header="0.31496062992125984" footer="0.31496062992125984"/>
      <pageSetup orientation="landscape" r:id="rId4"/>
      <autoFilter ref="A5:R3345">
        <sortState ref="A6:R3345">
          <sortCondition descending="1" ref="L5:L3345"/>
        </sortState>
      </autoFilter>
    </customSheetView>
    <customSheetView guid="{12FAB891-95C7-4FC6-A844-12DF1167D7D0}" showAutoFilter="1" topLeftCell="G1">
      <pane ySplit="5" topLeftCell="A1466" activePane="bottomLeft" state="frozen"/>
      <selection pane="bottomLeft" activeCell="Q1477" sqref="Q1477"/>
      <pageMargins left="0.7" right="0.7" top="0.75" bottom="0.75" header="0.3" footer="0.3"/>
      <pageSetup orientation="portrait" r:id="rId5"/>
      <autoFilter ref="A5:R2833">
        <sortState ref="A6:R4189">
          <sortCondition ref="C5:C4189"/>
        </sortState>
      </autoFilter>
    </customSheetView>
    <customSheetView guid="{5C5191FA-2E8D-43C8-B7A4-943B410B3C52}" scale="80" showAutoFilter="1">
      <pane ySplit="5" topLeftCell="A2540" activePane="bottomLeft" state="frozen"/>
      <selection pane="bottomLeft" activeCell="F2543" sqref="F2543"/>
      <pageMargins left="0.7" right="0.7" top="0.75" bottom="0.75" header="0.3" footer="0.3"/>
      <pageSetup orientation="portrait" r:id="rId6"/>
      <autoFilter ref="A5:N2547">
        <sortState ref="A7:N2544">
          <sortCondition ref="C5:C2537"/>
        </sortState>
      </autoFilter>
    </customSheetView>
  </customSheetViews>
  <mergeCells count="7">
    <mergeCell ref="I2553:J2553"/>
    <mergeCell ref="A1:D3"/>
    <mergeCell ref="E1:F1"/>
    <mergeCell ref="E2:F3"/>
    <mergeCell ref="G2:G3"/>
    <mergeCell ref="H2:H3"/>
    <mergeCell ref="I2:I3"/>
  </mergeCells>
  <hyperlinks>
    <hyperlink ref="H2" r:id="rId7"/>
  </hyperlinks>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150" r:id="rId11" name="Button 78">
              <controlPr defaultSize="0" print="0" autoFill="0" autoPict="0" macro="[0]!IRFINAL">
                <anchor moveWithCells="1" sizeWithCells="1">
                  <from>
                    <xdr:col>0</xdr:col>
                    <xdr:colOff>0</xdr:colOff>
                    <xdr:row>2</xdr:row>
                    <xdr:rowOff>152400</xdr:rowOff>
                  </from>
                  <to>
                    <xdr:col>0</xdr:col>
                    <xdr:colOff>1038225</xdr:colOff>
                    <xdr:row>3</xdr:row>
                    <xdr:rowOff>180975</xdr:rowOff>
                  </to>
                </anchor>
              </controlPr>
            </control>
          </mc:Choice>
        </mc:AlternateContent>
        <mc:AlternateContent xmlns:mc="http://schemas.openxmlformats.org/markup-compatibility/2006">
          <mc:Choice Requires="x14">
            <control shapeId="3152" r:id="rId12" name="Button 80">
              <controlPr defaultSize="0" print="0" autoFill="0" autoPict="0" macro="[0]!Botón7_Haga_clic_en">
                <anchor moveWithCells="1" sizeWithCells="1">
                  <from>
                    <xdr:col>0</xdr:col>
                    <xdr:colOff>0</xdr:colOff>
                    <xdr:row>2552</xdr:row>
                    <xdr:rowOff>0</xdr:rowOff>
                  </from>
                  <to>
                    <xdr:col>1</xdr:col>
                    <xdr:colOff>0</xdr:colOff>
                    <xdr:row>2553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5" tint="-0.249977111117893"/>
  </sheetPr>
  <dimension ref="A1:AK1193"/>
  <sheetViews>
    <sheetView zoomScale="80" zoomScaleNormal="80" workbookViewId="0">
      <pane ySplit="5" topLeftCell="A982" activePane="bottomLeft" state="frozen"/>
      <selection pane="bottomLeft" activeCell="A983" sqref="A983"/>
    </sheetView>
  </sheetViews>
  <sheetFormatPr baseColWidth="10" defaultRowHeight="15" x14ac:dyDescent="0.25"/>
  <cols>
    <col min="1" max="1" width="37.140625" style="7" customWidth="1"/>
    <col min="2" max="2" width="11.85546875" style="7" customWidth="1"/>
    <col min="3" max="3" width="26.7109375" style="7" customWidth="1"/>
    <col min="4" max="4" width="11.42578125" style="7" customWidth="1"/>
    <col min="5" max="5" width="10.7109375" style="7" customWidth="1"/>
    <col min="6" max="6" width="12.7109375" style="7" customWidth="1"/>
    <col min="7" max="7" width="13.85546875" style="7" customWidth="1"/>
    <col min="8" max="8" width="50.85546875" style="7" customWidth="1"/>
    <col min="9" max="9" width="12" style="7" customWidth="1"/>
    <col min="10" max="10" width="5.42578125" style="7" customWidth="1"/>
    <col min="11" max="11" width="12.140625" style="7" customWidth="1"/>
    <col min="12" max="12" width="14.42578125" style="1232" customWidth="1"/>
    <col min="13" max="13" width="11.7109375" style="1232" customWidth="1"/>
    <col min="14" max="14" width="8" style="1232" customWidth="1"/>
    <col min="15" max="16384" width="11.42578125" style="7"/>
  </cols>
  <sheetData>
    <row r="1" spans="1:37" s="266" customFormat="1" ht="15" customHeight="1" x14ac:dyDescent="0.25">
      <c r="A1" s="1478"/>
      <c r="B1" s="1479"/>
      <c r="C1" s="1479"/>
      <c r="D1" s="1479"/>
      <c r="E1" s="1480" t="s">
        <v>0</v>
      </c>
      <c r="F1" s="1480"/>
      <c r="G1" s="265" t="s">
        <v>1</v>
      </c>
      <c r="H1" s="265" t="s">
        <v>2</v>
      </c>
      <c r="I1" s="459" t="s">
        <v>5675</v>
      </c>
      <c r="L1" s="1231"/>
      <c r="M1" s="1231"/>
      <c r="N1" s="1231"/>
      <c r="O1" s="7"/>
      <c r="P1" s="7"/>
      <c r="Q1" s="7"/>
      <c r="R1" s="7"/>
      <c r="S1" s="7"/>
      <c r="T1" s="7"/>
      <c r="U1" s="7"/>
      <c r="V1" s="7"/>
      <c r="W1" s="7"/>
      <c r="X1" s="7"/>
      <c r="Y1" s="7"/>
      <c r="Z1" s="7"/>
      <c r="AA1" s="7"/>
      <c r="AB1" s="7"/>
      <c r="AC1" s="7"/>
      <c r="AD1" s="7"/>
      <c r="AE1" s="7"/>
      <c r="AF1" s="7"/>
      <c r="AG1" s="7"/>
      <c r="AH1" s="7"/>
      <c r="AI1" s="7"/>
      <c r="AJ1" s="7"/>
    </row>
    <row r="2" spans="1:37" s="266" customFormat="1" ht="15" customHeight="1" x14ac:dyDescent="0.25">
      <c r="A2" s="1479"/>
      <c r="B2" s="1479"/>
      <c r="C2" s="1479"/>
      <c r="D2" s="1479"/>
      <c r="E2" s="1497" t="s">
        <v>5698</v>
      </c>
      <c r="F2" s="1498"/>
      <c r="G2" s="1501" t="s">
        <v>5699</v>
      </c>
      <c r="H2" s="1503" t="s">
        <v>5700</v>
      </c>
      <c r="I2" s="1501" t="s">
        <v>5701</v>
      </c>
      <c r="J2" s="267"/>
      <c r="K2" s="267"/>
      <c r="L2" s="1326"/>
      <c r="M2" s="1326"/>
      <c r="N2" s="1326"/>
      <c r="O2" s="7"/>
      <c r="P2" s="7"/>
      <c r="Q2" s="7"/>
      <c r="R2" s="7"/>
      <c r="S2" s="7"/>
      <c r="T2" s="7"/>
      <c r="U2" s="7"/>
      <c r="V2" s="7"/>
      <c r="W2" s="7"/>
      <c r="X2" s="7"/>
      <c r="Y2" s="7"/>
      <c r="Z2" s="7"/>
      <c r="AA2" s="7"/>
      <c r="AB2" s="7"/>
      <c r="AC2" s="7"/>
      <c r="AD2" s="7"/>
      <c r="AE2" s="7"/>
      <c r="AF2" s="7"/>
      <c r="AG2" s="7"/>
      <c r="AH2" s="7"/>
      <c r="AI2" s="7"/>
      <c r="AJ2" s="7"/>
      <c r="AK2" s="3" t="s">
        <v>20</v>
      </c>
    </row>
    <row r="3" spans="1:37" s="266" customFormat="1" ht="15" customHeight="1" x14ac:dyDescent="0.25">
      <c r="A3" s="1479"/>
      <c r="B3" s="1479"/>
      <c r="C3" s="1479"/>
      <c r="D3" s="1479"/>
      <c r="E3" s="1499"/>
      <c r="F3" s="1500"/>
      <c r="G3" s="1502"/>
      <c r="H3" s="1488"/>
      <c r="I3" s="1502"/>
      <c r="L3" s="1231"/>
      <c r="M3" s="1231"/>
      <c r="N3" s="1231"/>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C4" s="268"/>
      <c r="I4" s="267"/>
      <c r="L4" s="1231"/>
      <c r="M4" s="1231"/>
      <c r="N4" s="1231"/>
      <c r="O4" s="7"/>
      <c r="P4" s="7"/>
      <c r="Q4" s="7"/>
      <c r="R4" s="7"/>
      <c r="S4" s="7"/>
      <c r="T4" s="7"/>
      <c r="U4" s="7"/>
      <c r="V4" s="7"/>
      <c r="W4" s="7"/>
      <c r="X4" s="7"/>
      <c r="Y4" s="7"/>
      <c r="Z4" s="7"/>
      <c r="AA4" s="7"/>
      <c r="AB4" s="7"/>
      <c r="AC4" s="7"/>
      <c r="AD4" s="7"/>
      <c r="AE4" s="7"/>
      <c r="AF4" s="7"/>
      <c r="AG4" s="7"/>
      <c r="AH4" s="7"/>
      <c r="AI4" s="7"/>
      <c r="AJ4" s="7"/>
    </row>
    <row r="5" spans="1:37" s="368" customFormat="1" ht="30.75" customHeight="1" x14ac:dyDescent="0.25">
      <c r="A5" s="1" t="s">
        <v>4</v>
      </c>
      <c r="B5" s="2" t="s">
        <v>5</v>
      </c>
      <c r="C5" s="2" t="s">
        <v>6</v>
      </c>
      <c r="D5" s="2" t="s">
        <v>7</v>
      </c>
      <c r="E5" s="2" t="s">
        <v>8</v>
      </c>
      <c r="F5" s="2" t="s">
        <v>9</v>
      </c>
      <c r="G5" s="1" t="s">
        <v>10</v>
      </c>
      <c r="H5" s="1" t="s">
        <v>11</v>
      </c>
      <c r="I5" s="2" t="s">
        <v>12</v>
      </c>
      <c r="J5" s="2" t="s">
        <v>13</v>
      </c>
      <c r="K5" s="2" t="s">
        <v>14</v>
      </c>
      <c r="L5" s="1233" t="s">
        <v>549</v>
      </c>
      <c r="M5" s="1233" t="s">
        <v>550</v>
      </c>
      <c r="N5" s="1234" t="s">
        <v>548</v>
      </c>
      <c r="O5" s="7"/>
      <c r="P5" s="7"/>
      <c r="Q5" s="7"/>
      <c r="R5" s="7"/>
      <c r="S5" s="7"/>
      <c r="T5" s="7"/>
      <c r="U5" s="7"/>
      <c r="V5" s="7"/>
      <c r="W5" s="7"/>
      <c r="X5" s="7"/>
      <c r="Y5" s="7"/>
      <c r="Z5" s="7"/>
      <c r="AA5" s="7"/>
      <c r="AB5" s="7"/>
      <c r="AC5" s="7"/>
      <c r="AD5" s="7"/>
      <c r="AE5" s="7"/>
      <c r="AF5" s="7"/>
      <c r="AG5" s="7"/>
      <c r="AH5" s="7"/>
      <c r="AI5" s="7"/>
      <c r="AJ5" s="7"/>
    </row>
    <row r="6" spans="1:37" x14ac:dyDescent="0.25">
      <c r="A6" s="119" t="s">
        <v>305</v>
      </c>
      <c r="B6" s="164">
        <v>41712</v>
      </c>
      <c r="C6" s="118" t="s">
        <v>3409</v>
      </c>
      <c r="D6" s="119" t="s">
        <v>68</v>
      </c>
      <c r="E6" s="162">
        <v>10181698</v>
      </c>
      <c r="F6" s="119">
        <v>25506322</v>
      </c>
      <c r="G6" s="119">
        <v>2705003</v>
      </c>
      <c r="H6" s="120" t="str">
        <f>IF(G6="","",VLOOKUP(G6,ARANCEL!$B$5:$D$121,2,FALSE))</f>
        <v>INCRUSTACION ESTETICA (ART-GLASS O CERAMICA)</v>
      </c>
      <c r="I6" s="121" t="s">
        <v>308</v>
      </c>
      <c r="J6" s="119">
        <v>1</v>
      </c>
      <c r="K6" s="122">
        <f>IF(G6="","",VLOOKUP(G6,ARANCEL!$B$5:$D$121,3,FALSE)*J6)</f>
        <v>15676</v>
      </c>
      <c r="L6" s="1229" t="s">
        <v>3058</v>
      </c>
      <c r="M6" s="1229">
        <v>4500225644</v>
      </c>
      <c r="N6" s="1229">
        <v>8899</v>
      </c>
    </row>
    <row r="7" spans="1:37" x14ac:dyDescent="0.25">
      <c r="A7" s="119" t="s">
        <v>305</v>
      </c>
      <c r="B7" s="164">
        <v>41850</v>
      </c>
      <c r="C7" s="118" t="s">
        <v>6166</v>
      </c>
      <c r="D7" s="119" t="s">
        <v>86</v>
      </c>
      <c r="E7" s="162">
        <v>10235685</v>
      </c>
      <c r="F7" s="119">
        <v>27705436</v>
      </c>
      <c r="G7" s="119">
        <v>2705003</v>
      </c>
      <c r="H7" s="120" t="str">
        <f>IF(G7="","",VLOOKUP(G7,ARANCEL!$B$5:$D$121,2,FALSE))</f>
        <v>INCRUSTACION ESTETICA (ART-GLASS O CERAMICA)</v>
      </c>
      <c r="I7" s="121" t="s">
        <v>322</v>
      </c>
      <c r="J7" s="119">
        <v>1</v>
      </c>
      <c r="K7" s="122">
        <f>IF(G7="","",VLOOKUP(G7,ARANCEL!$B$5:$D$121,3,FALSE)*J7)</f>
        <v>15676</v>
      </c>
      <c r="L7" s="1229" t="s">
        <v>6905</v>
      </c>
      <c r="M7" s="1229">
        <v>4500247654</v>
      </c>
      <c r="N7" s="1229" t="s">
        <v>7158</v>
      </c>
    </row>
    <row r="8" spans="1:37" x14ac:dyDescent="0.25">
      <c r="A8" s="119" t="s">
        <v>313</v>
      </c>
      <c r="B8" s="164">
        <v>41669</v>
      </c>
      <c r="C8" s="118" t="s">
        <v>2607</v>
      </c>
      <c r="D8" s="119" t="s">
        <v>2606</v>
      </c>
      <c r="E8" s="162">
        <v>10171098</v>
      </c>
      <c r="F8" s="119">
        <v>24617121</v>
      </c>
      <c r="G8" s="119">
        <v>2704005</v>
      </c>
      <c r="H8" s="120" t="str">
        <f>IF(G8="","",VLOOKUP(G8,ARANCEL!$B$5:$D$121,2,FALSE))</f>
        <v>PROVISORIO</v>
      </c>
      <c r="I8" s="121" t="s">
        <v>325</v>
      </c>
      <c r="J8" s="119">
        <v>1</v>
      </c>
      <c r="K8" s="122">
        <f>IF(G8="","",VLOOKUP(G8,ARANCEL!$B$5:$D$121,3,FALSE)*J8)</f>
        <v>3250</v>
      </c>
      <c r="L8" s="1229" t="s">
        <v>2842</v>
      </c>
      <c r="M8" s="1229">
        <v>4500216259</v>
      </c>
      <c r="N8" s="1229">
        <v>8377</v>
      </c>
    </row>
    <row r="9" spans="1:37" x14ac:dyDescent="0.25">
      <c r="A9" s="119" t="s">
        <v>305</v>
      </c>
      <c r="B9" s="164">
        <v>41705</v>
      </c>
      <c r="C9" s="118" t="s">
        <v>2607</v>
      </c>
      <c r="D9" s="119" t="s">
        <v>68</v>
      </c>
      <c r="E9" s="162">
        <v>10179585</v>
      </c>
      <c r="F9" s="119">
        <v>20927839</v>
      </c>
      <c r="G9" s="119">
        <v>2702048</v>
      </c>
      <c r="H9" s="120" t="str">
        <f>IF(G9="","",VLOOKUP(G9,ARANCEL!$B$5:$D$121,2,FALSE))</f>
        <v xml:space="preserve">SERVICIO LAB. IMPLANTE CORONA CEMENTADA/ATORNILLADA </v>
      </c>
      <c r="I9" s="121" t="s">
        <v>325</v>
      </c>
      <c r="J9" s="119">
        <v>1</v>
      </c>
      <c r="K9" s="122">
        <f>IF(G9="","",VLOOKUP(G9,ARANCEL!$B$5:$D$121,3,FALSE)*J9)</f>
        <v>43857</v>
      </c>
      <c r="L9" s="1229" t="s">
        <v>3438</v>
      </c>
      <c r="M9" s="1229">
        <v>4500220826</v>
      </c>
      <c r="N9" s="1229">
        <v>8612</v>
      </c>
    </row>
    <row r="10" spans="1:37" x14ac:dyDescent="0.25">
      <c r="A10" s="119" t="s">
        <v>305</v>
      </c>
      <c r="B10" s="164">
        <v>41906</v>
      </c>
      <c r="C10" s="118" t="s">
        <v>7294</v>
      </c>
      <c r="D10" s="119" t="s">
        <v>1160</v>
      </c>
      <c r="E10" s="162">
        <v>10258481</v>
      </c>
      <c r="F10" s="119">
        <v>27954469</v>
      </c>
      <c r="G10" s="119">
        <v>2704001</v>
      </c>
      <c r="H10" s="120" t="str">
        <f>IF(G10="","",VLOOKUP(G10,ARANCEL!$B$5:$D$121,2,FALSE))</f>
        <v xml:space="preserve">CORONA DE SUSTITUCION </v>
      </c>
      <c r="I10" s="121" t="s">
        <v>317</v>
      </c>
      <c r="J10" s="119">
        <v>1</v>
      </c>
      <c r="K10" s="122">
        <f>IF(G10="","",VLOOKUP(G10,ARANCEL!$B$5:$D$121,3,FALSE)*J10)</f>
        <v>25865</v>
      </c>
      <c r="L10" s="1229" t="s">
        <v>7548</v>
      </c>
      <c r="M10" s="1229">
        <v>4500255129</v>
      </c>
      <c r="N10" s="1229" t="s">
        <v>7564</v>
      </c>
    </row>
    <row r="11" spans="1:37" s="168" customFormat="1" x14ac:dyDescent="0.25">
      <c r="A11" s="255" t="s">
        <v>305</v>
      </c>
      <c r="B11" s="256">
        <v>41991</v>
      </c>
      <c r="C11" s="118" t="s">
        <v>9042</v>
      </c>
      <c r="D11" s="119" t="s">
        <v>69</v>
      </c>
      <c r="E11" s="162">
        <v>10299529</v>
      </c>
      <c r="F11" s="119">
        <v>30116340</v>
      </c>
      <c r="G11" s="119">
        <v>2705003</v>
      </c>
      <c r="H11" s="120" t="str">
        <f>IF(G11="","",VLOOKUP(G11,ARANCEL!$B$5:$D$121,2,FALSE))</f>
        <v>INCRUSTACION ESTETICA (ART-GLASS O CERAMICA)</v>
      </c>
      <c r="I11" s="121" t="s">
        <v>316</v>
      </c>
      <c r="J11" s="119">
        <v>1</v>
      </c>
      <c r="K11" s="122">
        <f>IF(G11="","",VLOOKUP(G11,ARANCEL!$B$5:$D$121,3,FALSE)*J11)</f>
        <v>15676</v>
      </c>
      <c r="L11" s="1349" t="s">
        <v>9431</v>
      </c>
      <c r="M11" s="1349">
        <v>4500269308</v>
      </c>
      <c r="N11" s="1349" t="s">
        <v>9459</v>
      </c>
    </row>
    <row r="12" spans="1:37" s="168" customFormat="1" x14ac:dyDescent="0.25">
      <c r="A12" s="119" t="s">
        <v>305</v>
      </c>
      <c r="B12" s="164">
        <v>41822</v>
      </c>
      <c r="C12" s="118" t="s">
        <v>5539</v>
      </c>
      <c r="D12" s="119" t="s">
        <v>5273</v>
      </c>
      <c r="E12" s="162">
        <v>10221525</v>
      </c>
      <c r="F12" s="119">
        <v>27118056</v>
      </c>
      <c r="G12" s="119">
        <v>2705003</v>
      </c>
      <c r="H12" s="120" t="str">
        <f>IF(G12="","",VLOOKUP(G12,ARANCEL!$B$5:$D$121,2,FALSE))</f>
        <v>INCRUSTACION ESTETICA (ART-GLASS O CERAMICA)</v>
      </c>
      <c r="I12" s="121" t="s">
        <v>618</v>
      </c>
      <c r="J12" s="119">
        <v>1</v>
      </c>
      <c r="K12" s="122">
        <f>IF(G12="","",VLOOKUP(G12,ARANCEL!$B$5:$D$121,3,FALSE)*J12)</f>
        <v>15676</v>
      </c>
      <c r="L12" s="1229" t="s">
        <v>6017</v>
      </c>
      <c r="M12" s="1229">
        <v>4500245626</v>
      </c>
      <c r="N12" s="1229">
        <v>9837</v>
      </c>
    </row>
    <row r="13" spans="1:37" s="168" customFormat="1" x14ac:dyDescent="0.25">
      <c r="A13" s="119" t="s">
        <v>305</v>
      </c>
      <c r="B13" s="164">
        <v>41879</v>
      </c>
      <c r="C13" s="118" t="s">
        <v>6787</v>
      </c>
      <c r="D13" s="119" t="s">
        <v>1163</v>
      </c>
      <c r="E13" s="162">
        <v>10250579</v>
      </c>
      <c r="F13" s="119">
        <v>28312873</v>
      </c>
      <c r="G13" s="119">
        <v>2705003</v>
      </c>
      <c r="H13" s="120" t="str">
        <f>IF(G13="","",VLOOKUP(G13,ARANCEL!$B$5:$D$121,2,FALSE))</f>
        <v>INCRUSTACION ESTETICA (ART-GLASS O CERAMICA)</v>
      </c>
      <c r="I13" s="121" t="s">
        <v>319</v>
      </c>
      <c r="J13" s="119">
        <v>1</v>
      </c>
      <c r="K13" s="122">
        <f>IF(G13="","",VLOOKUP(G13,ARANCEL!$B$5:$D$121,3,FALSE)*J13)</f>
        <v>15676</v>
      </c>
      <c r="L13" s="1229" t="s">
        <v>6905</v>
      </c>
      <c r="M13" s="1229">
        <v>4500251480</v>
      </c>
      <c r="N13" s="1229" t="s">
        <v>7153</v>
      </c>
    </row>
    <row r="14" spans="1:37" s="168" customFormat="1" x14ac:dyDescent="0.25">
      <c r="A14" s="119" t="s">
        <v>305</v>
      </c>
      <c r="B14" s="164">
        <v>41864</v>
      </c>
      <c r="C14" s="118" t="s">
        <v>3570</v>
      </c>
      <c r="D14" s="119" t="s">
        <v>1160</v>
      </c>
      <c r="E14" s="162">
        <v>10243818</v>
      </c>
      <c r="F14" s="119">
        <v>27952426</v>
      </c>
      <c r="G14" s="119">
        <v>2704005</v>
      </c>
      <c r="H14" s="120" t="str">
        <f>IF(G14="","",VLOOKUP(G14,ARANCEL!$B$5:$D$121,2,FALSE))</f>
        <v>PROVISORIO</v>
      </c>
      <c r="I14" s="121" t="s">
        <v>315</v>
      </c>
      <c r="J14" s="119">
        <v>1</v>
      </c>
      <c r="K14" s="122">
        <f>IF(G14="","",VLOOKUP(G14,ARANCEL!$B$5:$D$121,3,FALSE)*J14)</f>
        <v>3250</v>
      </c>
      <c r="L14" s="1229" t="s">
        <v>6905</v>
      </c>
      <c r="M14" s="1229">
        <v>4500250403</v>
      </c>
      <c r="N14" s="1229" t="s">
        <v>6904</v>
      </c>
    </row>
    <row r="15" spans="1:37" s="168" customFormat="1" x14ac:dyDescent="0.25">
      <c r="A15" s="119" t="s">
        <v>305</v>
      </c>
      <c r="B15" s="164">
        <v>41864</v>
      </c>
      <c r="C15" s="118" t="s">
        <v>3570</v>
      </c>
      <c r="D15" s="119" t="s">
        <v>1160</v>
      </c>
      <c r="E15" s="162">
        <v>10243818</v>
      </c>
      <c r="F15" s="119">
        <v>27952426</v>
      </c>
      <c r="G15" s="119">
        <v>2704003</v>
      </c>
      <c r="H15" s="120" t="str">
        <f>IF(G15="","",VLOOKUP(G15,ARANCEL!$B$5:$D$121,2,FALSE))</f>
        <v xml:space="preserve">CORONA PERIFERICA CON PERNO MUÑON COLADO </v>
      </c>
      <c r="I15" s="121" t="s">
        <v>315</v>
      </c>
      <c r="J15" s="119">
        <v>1</v>
      </c>
      <c r="K15" s="122">
        <f>IF(G15="","",VLOOKUP(G15,ARANCEL!$B$5:$D$121,3,FALSE)*J15)</f>
        <v>32612</v>
      </c>
      <c r="L15" s="1229" t="s">
        <v>6905</v>
      </c>
      <c r="M15" s="1229">
        <v>4500250403</v>
      </c>
      <c r="N15" s="1229" t="s">
        <v>6904</v>
      </c>
    </row>
    <row r="16" spans="1:37" s="168" customFormat="1" x14ac:dyDescent="0.25">
      <c r="A16" s="169" t="s">
        <v>305</v>
      </c>
      <c r="B16" s="164">
        <v>41666</v>
      </c>
      <c r="C16" s="118" t="s">
        <v>2561</v>
      </c>
      <c r="D16" s="119" t="s">
        <v>1160</v>
      </c>
      <c r="E16" s="162">
        <v>10170815</v>
      </c>
      <c r="F16" s="119">
        <v>24740052</v>
      </c>
      <c r="G16" s="119">
        <v>2704003</v>
      </c>
      <c r="H16" s="120" t="str">
        <f>IF(G16="","",VLOOKUP(G16,ARANCEL!$B$5:$D$121,2,FALSE))</f>
        <v xml:space="preserve">CORONA PERIFERICA CON PERNO MUÑON COLADO </v>
      </c>
      <c r="I16" s="121" t="s">
        <v>329</v>
      </c>
      <c r="J16" s="119">
        <v>1</v>
      </c>
      <c r="K16" s="122">
        <f>IF(G16="","",VLOOKUP(G16,ARANCEL!$B$5:$D$121,3,FALSE)*J16)</f>
        <v>32612</v>
      </c>
      <c r="L16" s="1229" t="s">
        <v>2842</v>
      </c>
      <c r="M16" s="1229">
        <v>4500216257</v>
      </c>
      <c r="N16" s="1229">
        <v>8419</v>
      </c>
    </row>
    <row r="17" spans="1:14" s="168" customFormat="1" x14ac:dyDescent="0.25">
      <c r="A17" s="119" t="s">
        <v>305</v>
      </c>
      <c r="B17" s="164">
        <v>41666</v>
      </c>
      <c r="C17" s="118" t="s">
        <v>2561</v>
      </c>
      <c r="D17" s="119" t="s">
        <v>1160</v>
      </c>
      <c r="E17" s="162">
        <v>10170815</v>
      </c>
      <c r="F17" s="119">
        <v>24740052</v>
      </c>
      <c r="G17" s="119">
        <v>2704005</v>
      </c>
      <c r="H17" s="120" t="str">
        <f>IF(G17="","",VLOOKUP(G17,ARANCEL!$B$5:$D$121,2,FALSE))</f>
        <v>PROVISORIO</v>
      </c>
      <c r="I17" s="121" t="s">
        <v>329</v>
      </c>
      <c r="J17" s="119">
        <v>1</v>
      </c>
      <c r="K17" s="122">
        <f>IF(G17="","",VLOOKUP(G17,ARANCEL!$B$5:$D$121,3,FALSE)*J17)</f>
        <v>3250</v>
      </c>
      <c r="L17" s="1229" t="s">
        <v>2842</v>
      </c>
      <c r="M17" s="1229">
        <v>4500216257</v>
      </c>
      <c r="N17" s="1229">
        <v>8419</v>
      </c>
    </row>
    <row r="18" spans="1:14" s="168" customFormat="1" x14ac:dyDescent="0.25">
      <c r="A18" s="119" t="s">
        <v>305</v>
      </c>
      <c r="B18" s="164">
        <v>41974</v>
      </c>
      <c r="C18" s="118" t="s">
        <v>5007</v>
      </c>
      <c r="D18" s="119" t="s">
        <v>69</v>
      </c>
      <c r="E18" s="162">
        <v>10290715</v>
      </c>
      <c r="F18" s="119">
        <v>26861917</v>
      </c>
      <c r="G18" s="119">
        <v>2702048</v>
      </c>
      <c r="H18" s="120" t="str">
        <f>IF(G18="","",VLOOKUP(G18,ARANCEL!$B$5:$D$121,2,FALSE))</f>
        <v xml:space="preserve">SERVICIO LAB. IMPLANTE CORONA CEMENTADA/ATORNILLADA </v>
      </c>
      <c r="I18" s="121" t="s">
        <v>324</v>
      </c>
      <c r="J18" s="119">
        <v>1</v>
      </c>
      <c r="K18" s="122">
        <f>IF(G18="","",VLOOKUP(G18,ARANCEL!$B$5:$D$121,3,FALSE)*J18)</f>
        <v>43857</v>
      </c>
      <c r="L18" s="1349" t="s">
        <v>9431</v>
      </c>
      <c r="M18" s="1349">
        <v>4500269308</v>
      </c>
      <c r="N18" s="1349" t="s">
        <v>9459</v>
      </c>
    </row>
    <row r="19" spans="1:14" s="168" customFormat="1" x14ac:dyDescent="0.25">
      <c r="A19" s="119" t="s">
        <v>305</v>
      </c>
      <c r="B19" s="164">
        <v>41731</v>
      </c>
      <c r="C19" s="118" t="s">
        <v>3787</v>
      </c>
      <c r="D19" s="119" t="s">
        <v>397</v>
      </c>
      <c r="E19" s="162">
        <v>10186384</v>
      </c>
      <c r="F19" s="119">
        <v>25727105</v>
      </c>
      <c r="G19" s="119">
        <v>2704005</v>
      </c>
      <c r="H19" s="120" t="str">
        <f>IF(G19="","",VLOOKUP(G19,ARANCEL!$B$5:$D$121,2,FALSE))</f>
        <v>PROVISORIO</v>
      </c>
      <c r="I19" s="121" t="s">
        <v>329</v>
      </c>
      <c r="J19" s="119">
        <v>1</v>
      </c>
      <c r="K19" s="122">
        <f>IF(G19="","",VLOOKUP(G19,ARANCEL!$B$5:$D$121,3,FALSE)*J19)</f>
        <v>3250</v>
      </c>
      <c r="L19" s="1229" t="s">
        <v>4612</v>
      </c>
      <c r="M19" s="1229">
        <v>4500229960</v>
      </c>
      <c r="N19" s="1229">
        <v>9179</v>
      </c>
    </row>
    <row r="20" spans="1:14" x14ac:dyDescent="0.25">
      <c r="A20" s="119" t="s">
        <v>305</v>
      </c>
      <c r="B20" s="164">
        <v>41708</v>
      </c>
      <c r="C20" s="118" t="s">
        <v>3103</v>
      </c>
      <c r="D20" s="119" t="s">
        <v>1160</v>
      </c>
      <c r="E20" s="162">
        <v>10181006</v>
      </c>
      <c r="F20" s="119">
        <v>24878999</v>
      </c>
      <c r="G20" s="119">
        <v>2704005</v>
      </c>
      <c r="H20" s="120" t="str">
        <f>IF(G20="","",VLOOKUP(G20,ARANCEL!$B$5:$D$121,2,FALSE))</f>
        <v>PROVISORIO</v>
      </c>
      <c r="I20" s="121" t="s">
        <v>337</v>
      </c>
      <c r="J20" s="119">
        <v>1</v>
      </c>
      <c r="K20" s="122">
        <f>IF(G20="","",VLOOKUP(G20,ARANCEL!$B$5:$D$121,3,FALSE)*J20)</f>
        <v>3250</v>
      </c>
      <c r="L20" s="1229" t="s">
        <v>3058</v>
      </c>
      <c r="M20" s="1229">
        <v>4500225645</v>
      </c>
      <c r="N20" s="1229">
        <v>8900</v>
      </c>
    </row>
    <row r="21" spans="1:14" x14ac:dyDescent="0.25">
      <c r="A21" s="119" t="s">
        <v>305</v>
      </c>
      <c r="B21" s="164">
        <v>41708</v>
      </c>
      <c r="C21" s="118" t="s">
        <v>3103</v>
      </c>
      <c r="D21" s="119" t="s">
        <v>1160</v>
      </c>
      <c r="E21" s="162">
        <v>10181006</v>
      </c>
      <c r="F21" s="119">
        <v>24878999</v>
      </c>
      <c r="G21" s="119">
        <v>2704003</v>
      </c>
      <c r="H21" s="120" t="str">
        <f>IF(G21="","",VLOOKUP(G21,ARANCEL!$B$5:$D$121,2,FALSE))</f>
        <v xml:space="preserve">CORONA PERIFERICA CON PERNO MUÑON COLADO </v>
      </c>
      <c r="I21" s="121" t="s">
        <v>337</v>
      </c>
      <c r="J21" s="119">
        <v>1</v>
      </c>
      <c r="K21" s="122">
        <f>IF(G21="","",VLOOKUP(G21,ARANCEL!$B$5:$D$121,3,FALSE)*J21)</f>
        <v>32612</v>
      </c>
      <c r="L21" s="1229" t="s">
        <v>3058</v>
      </c>
      <c r="M21" s="1229">
        <v>4500225655</v>
      </c>
      <c r="N21" s="1229">
        <v>8901</v>
      </c>
    </row>
    <row r="22" spans="1:14" x14ac:dyDescent="0.25">
      <c r="A22" s="119" t="s">
        <v>305</v>
      </c>
      <c r="B22" s="164">
        <v>41884</v>
      </c>
      <c r="C22" s="118" t="s">
        <v>6869</v>
      </c>
      <c r="D22" s="119" t="s">
        <v>3018</v>
      </c>
      <c r="E22" s="162">
        <v>10253144</v>
      </c>
      <c r="F22" s="119">
        <v>26808857</v>
      </c>
      <c r="G22" s="119">
        <v>2705003</v>
      </c>
      <c r="H22" s="120" t="str">
        <f>IF(G22="","",VLOOKUP(G22,ARANCEL!$B$5:$D$121,2,FALSE))</f>
        <v>INCRUSTACION ESTETICA (ART-GLASS O CERAMICA)</v>
      </c>
      <c r="I22" s="121" t="s">
        <v>322</v>
      </c>
      <c r="J22" s="119">
        <v>1</v>
      </c>
      <c r="K22" s="122">
        <f>IF(G22="","",VLOOKUP(G22,ARANCEL!$B$5:$D$121,3,FALSE)*J22)</f>
        <v>15676</v>
      </c>
      <c r="L22" s="1229" t="s">
        <v>7548</v>
      </c>
      <c r="M22" s="1229">
        <v>4500255129</v>
      </c>
      <c r="N22" s="1229" t="s">
        <v>7564</v>
      </c>
    </row>
    <row r="23" spans="1:14" x14ac:dyDescent="0.25">
      <c r="A23" s="119" t="s">
        <v>305</v>
      </c>
      <c r="B23" s="164">
        <v>41932</v>
      </c>
      <c r="C23" s="118" t="s">
        <v>7827</v>
      </c>
      <c r="D23" s="119" t="s">
        <v>5273</v>
      </c>
      <c r="E23" s="162">
        <v>10269593</v>
      </c>
      <c r="F23" s="119">
        <v>29166246</v>
      </c>
      <c r="G23" s="119">
        <v>2705003</v>
      </c>
      <c r="H23" s="120" t="str">
        <f>IF(G23="","",VLOOKUP(G23,ARANCEL!$B$5:$D$121,2,FALSE))</f>
        <v>INCRUSTACION ESTETICA (ART-GLASS O CERAMICA)</v>
      </c>
      <c r="I23" s="121" t="s">
        <v>322</v>
      </c>
      <c r="J23" s="119">
        <v>1</v>
      </c>
      <c r="K23" s="122">
        <f>IF(G23="","",VLOOKUP(G23,ARANCEL!$B$5:$D$121,3,FALSE)*J23)</f>
        <v>15676</v>
      </c>
      <c r="L23" s="1229" t="s">
        <v>8279</v>
      </c>
      <c r="M23" s="1229">
        <v>4500260868</v>
      </c>
      <c r="N23" s="1229" t="s">
        <v>8300</v>
      </c>
    </row>
    <row r="24" spans="1:14" x14ac:dyDescent="0.25">
      <c r="A24" s="119" t="s">
        <v>305</v>
      </c>
      <c r="B24" s="164">
        <v>41699</v>
      </c>
      <c r="C24" s="118" t="s">
        <v>3066</v>
      </c>
      <c r="D24" s="119" t="s">
        <v>69</v>
      </c>
      <c r="E24" s="162">
        <v>10178994</v>
      </c>
      <c r="F24" s="119">
        <v>21061520</v>
      </c>
      <c r="G24" s="119">
        <v>2702048</v>
      </c>
      <c r="H24" s="120" t="str">
        <f>IF(G24="","",VLOOKUP(G24,ARANCEL!$B$5:$D$121,2,FALSE))</f>
        <v xml:space="preserve">SERVICIO LAB. IMPLANTE CORONA CEMENTADA/ATORNILLADA </v>
      </c>
      <c r="I24" s="121" t="s">
        <v>322</v>
      </c>
      <c r="J24" s="119">
        <v>1</v>
      </c>
      <c r="K24" s="122">
        <f>IF(G24="","",VLOOKUP(G24,ARANCEL!$B$5:$D$121,3,FALSE)*J24)</f>
        <v>43857</v>
      </c>
      <c r="L24" s="1229" t="s">
        <v>6905</v>
      </c>
      <c r="M24" s="1229">
        <v>4500247652</v>
      </c>
      <c r="N24" s="1229" t="s">
        <v>7160</v>
      </c>
    </row>
    <row r="25" spans="1:14" x14ac:dyDescent="0.25">
      <c r="A25" s="119" t="s">
        <v>305</v>
      </c>
      <c r="B25" s="164">
        <v>41913</v>
      </c>
      <c r="C25" s="118" t="s">
        <v>7445</v>
      </c>
      <c r="D25" s="119" t="s">
        <v>397</v>
      </c>
      <c r="E25" s="162">
        <v>10260045</v>
      </c>
      <c r="F25" s="119">
        <v>28850810</v>
      </c>
      <c r="G25" s="119">
        <v>2705003</v>
      </c>
      <c r="H25" s="120" t="str">
        <f>IF(G25="","",VLOOKUP(G25,ARANCEL!$B$5:$D$121,2,FALSE))</f>
        <v>INCRUSTACION ESTETICA (ART-GLASS O CERAMICA)</v>
      </c>
      <c r="I25" s="121" t="s">
        <v>324</v>
      </c>
      <c r="J25" s="119">
        <v>1</v>
      </c>
      <c r="K25" s="122">
        <f>IF(G25="","",VLOOKUP(G25,ARANCEL!$B$5:$D$121,3,FALSE)*J25)</f>
        <v>15676</v>
      </c>
      <c r="L25" s="1229" t="s">
        <v>8279</v>
      </c>
      <c r="M25" s="1229">
        <v>4500259407</v>
      </c>
      <c r="N25" s="1229" t="s">
        <v>8290</v>
      </c>
    </row>
    <row r="26" spans="1:14" x14ac:dyDescent="0.25">
      <c r="A26" s="119" t="s">
        <v>305</v>
      </c>
      <c r="B26" s="164">
        <v>41729</v>
      </c>
      <c r="C26" s="118" t="s">
        <v>3730</v>
      </c>
      <c r="D26" s="119" t="s">
        <v>1160</v>
      </c>
      <c r="E26" s="162">
        <v>10185959</v>
      </c>
      <c r="F26" s="119">
        <v>25426201</v>
      </c>
      <c r="G26" s="119">
        <v>2704005</v>
      </c>
      <c r="H26" s="120" t="str">
        <f>IF(G26="","",VLOOKUP(G26,ARANCEL!$B$5:$D$121,2,FALSE))</f>
        <v>PROVISORIO</v>
      </c>
      <c r="I26" s="121" t="s">
        <v>316</v>
      </c>
      <c r="J26" s="119">
        <v>1</v>
      </c>
      <c r="K26" s="122">
        <f>IF(G26="","",VLOOKUP(G26,ARANCEL!$B$5:$D$121,3,FALSE)*J26)</f>
        <v>3250</v>
      </c>
      <c r="L26" s="1229" t="s">
        <v>3058</v>
      </c>
      <c r="M26" s="1229">
        <v>4500225645</v>
      </c>
      <c r="N26" s="1229">
        <v>8900</v>
      </c>
    </row>
    <row r="27" spans="1:14" x14ac:dyDescent="0.25">
      <c r="A27" s="119" t="s">
        <v>305</v>
      </c>
      <c r="B27" s="164">
        <v>41729</v>
      </c>
      <c r="C27" s="118" t="s">
        <v>3730</v>
      </c>
      <c r="D27" s="119" t="s">
        <v>1160</v>
      </c>
      <c r="E27" s="162">
        <v>10185959</v>
      </c>
      <c r="F27" s="119">
        <v>25426201</v>
      </c>
      <c r="G27" s="119">
        <v>2704003</v>
      </c>
      <c r="H27" s="120" t="str">
        <f>IF(G27="","",VLOOKUP(G27,ARANCEL!$B$5:$D$121,2,FALSE))</f>
        <v xml:space="preserve">CORONA PERIFERICA CON PERNO MUÑON COLADO </v>
      </c>
      <c r="I27" s="121" t="s">
        <v>316</v>
      </c>
      <c r="J27" s="119">
        <v>1</v>
      </c>
      <c r="K27" s="122">
        <f>IF(G27="","",VLOOKUP(G27,ARANCEL!$B$5:$D$121,3,FALSE)*J27)</f>
        <v>32612</v>
      </c>
      <c r="L27" s="1229" t="s">
        <v>3058</v>
      </c>
      <c r="M27" s="1229">
        <v>4500225655</v>
      </c>
      <c r="N27" s="1229">
        <v>8901</v>
      </c>
    </row>
    <row r="28" spans="1:14" x14ac:dyDescent="0.25">
      <c r="A28" s="119" t="s">
        <v>305</v>
      </c>
      <c r="B28" s="164">
        <v>41932</v>
      </c>
      <c r="C28" s="118" t="s">
        <v>3730</v>
      </c>
      <c r="D28" s="119" t="s">
        <v>73</v>
      </c>
      <c r="E28" s="162">
        <v>10269860</v>
      </c>
      <c r="F28" s="119">
        <v>25489248</v>
      </c>
      <c r="G28" s="119">
        <v>2702048</v>
      </c>
      <c r="H28" s="120" t="str">
        <f>IF(G28="","",VLOOKUP(G28,ARANCEL!$B$5:$D$121,2,FALSE))</f>
        <v xml:space="preserve">SERVICIO LAB. IMPLANTE CORONA CEMENTADA/ATORNILLADA </v>
      </c>
      <c r="I28" s="121" t="s">
        <v>684</v>
      </c>
      <c r="J28" s="119">
        <v>2</v>
      </c>
      <c r="K28" s="122">
        <f>IF(G28="","",VLOOKUP(G28,ARANCEL!$B$5:$D$121,3,FALSE)*J28)</f>
        <v>87714</v>
      </c>
      <c r="L28" s="1229" t="s">
        <v>8279</v>
      </c>
      <c r="M28" s="1229">
        <v>4500260868</v>
      </c>
      <c r="N28" s="1229" t="s">
        <v>8300</v>
      </c>
    </row>
    <row r="29" spans="1:14" x14ac:dyDescent="0.25">
      <c r="A29" s="119" t="s">
        <v>305</v>
      </c>
      <c r="B29" s="164">
        <v>41827</v>
      </c>
      <c r="C29" s="118" t="s">
        <v>5615</v>
      </c>
      <c r="D29" s="119" t="s">
        <v>72</v>
      </c>
      <c r="E29" s="162">
        <v>10223866</v>
      </c>
      <c r="F29" s="119">
        <v>26661560</v>
      </c>
      <c r="G29" s="119">
        <v>2704005</v>
      </c>
      <c r="H29" s="120" t="str">
        <f>IF(G29="","",VLOOKUP(G29,ARANCEL!$B$5:$D$121,2,FALSE))</f>
        <v>PROVISORIO</v>
      </c>
      <c r="I29" s="121" t="s">
        <v>618</v>
      </c>
      <c r="J29" s="119">
        <v>1</v>
      </c>
      <c r="K29" s="122">
        <f>IF(G29="","",VLOOKUP(G29,ARANCEL!$B$5:$D$121,3,FALSE)*J29)</f>
        <v>3250</v>
      </c>
      <c r="L29" s="1229" t="s">
        <v>6017</v>
      </c>
      <c r="M29" s="1229">
        <v>4500245626</v>
      </c>
      <c r="N29" s="1229">
        <v>9837</v>
      </c>
    </row>
    <row r="30" spans="1:14" x14ac:dyDescent="0.25">
      <c r="A30" s="119" t="s">
        <v>305</v>
      </c>
      <c r="B30" s="164">
        <v>41827</v>
      </c>
      <c r="C30" s="118" t="s">
        <v>5615</v>
      </c>
      <c r="D30" s="119" t="s">
        <v>72</v>
      </c>
      <c r="E30" s="162">
        <v>10223866</v>
      </c>
      <c r="F30" s="119">
        <v>26661560</v>
      </c>
      <c r="G30" s="119">
        <v>2704003</v>
      </c>
      <c r="H30" s="120" t="str">
        <f>IF(G30="","",VLOOKUP(G30,ARANCEL!$B$5:$D$121,2,FALSE))</f>
        <v xml:space="preserve">CORONA PERIFERICA CON PERNO MUÑON COLADO </v>
      </c>
      <c r="I30" s="121" t="s">
        <v>618</v>
      </c>
      <c r="J30" s="119">
        <v>1</v>
      </c>
      <c r="K30" s="122">
        <f>IF(G30="","",VLOOKUP(G30,ARANCEL!$B$5:$D$121,3,FALSE)*J30)</f>
        <v>32612</v>
      </c>
      <c r="L30" s="1229" t="s">
        <v>6017</v>
      </c>
      <c r="M30" s="1229">
        <v>4500245626</v>
      </c>
      <c r="N30" s="1229">
        <v>9837</v>
      </c>
    </row>
    <row r="31" spans="1:14" x14ac:dyDescent="0.25">
      <c r="A31" s="119" t="s">
        <v>305</v>
      </c>
      <c r="B31" s="164">
        <v>41751</v>
      </c>
      <c r="C31" s="118" t="s">
        <v>4088</v>
      </c>
      <c r="D31" s="119" t="s">
        <v>69</v>
      </c>
      <c r="E31" s="162">
        <v>10190494</v>
      </c>
      <c r="F31" s="119">
        <v>21446509</v>
      </c>
      <c r="G31" s="119">
        <v>2702048</v>
      </c>
      <c r="H31" s="120" t="str">
        <f>IF(G31="","",VLOOKUP(G31,ARANCEL!$B$5:$D$121,2,FALSE))</f>
        <v xml:space="preserve">SERVICIO LAB. IMPLANTE CORONA CEMENTADA/ATORNILLADA </v>
      </c>
      <c r="I31" s="121" t="s">
        <v>337</v>
      </c>
      <c r="J31" s="119">
        <v>1</v>
      </c>
      <c r="K31" s="122">
        <f>IF(G31="","",VLOOKUP(G31,ARANCEL!$B$5:$D$121,3,FALSE)*J31)</f>
        <v>43857</v>
      </c>
      <c r="L31" s="1229" t="s">
        <v>6905</v>
      </c>
      <c r="M31" s="1229">
        <v>4500247652</v>
      </c>
      <c r="N31" s="1229" t="s">
        <v>7160</v>
      </c>
    </row>
    <row r="32" spans="1:14" x14ac:dyDescent="0.25">
      <c r="A32" s="119" t="s">
        <v>305</v>
      </c>
      <c r="B32" s="164">
        <v>41667</v>
      </c>
      <c r="C32" s="118" t="s">
        <v>2583</v>
      </c>
      <c r="D32" s="119" t="s">
        <v>70</v>
      </c>
      <c r="E32" s="162">
        <v>10170932</v>
      </c>
      <c r="F32" s="119">
        <v>24630723</v>
      </c>
      <c r="G32" s="119">
        <v>2705003</v>
      </c>
      <c r="H32" s="120" t="str">
        <f>IF(G32="","",VLOOKUP(G32,ARANCEL!$B$5:$D$121,2,FALSE))</f>
        <v>INCRUSTACION ESTETICA (ART-GLASS O CERAMICA)</v>
      </c>
      <c r="I32" s="121" t="s">
        <v>308</v>
      </c>
      <c r="J32" s="119">
        <v>1</v>
      </c>
      <c r="K32" s="122">
        <f>IF(G32="","",VLOOKUP(G32,ARANCEL!$B$5:$D$121,3,FALSE)*J32)</f>
        <v>15676</v>
      </c>
      <c r="L32" s="1229" t="s">
        <v>2842</v>
      </c>
      <c r="M32" s="1229">
        <v>4500216257</v>
      </c>
      <c r="N32" s="1229">
        <v>8419</v>
      </c>
    </row>
    <row r="33" spans="1:14" x14ac:dyDescent="0.25">
      <c r="A33" s="119" t="s">
        <v>313</v>
      </c>
      <c r="B33" s="164">
        <v>41705</v>
      </c>
      <c r="C33" s="118" t="s">
        <v>3256</v>
      </c>
      <c r="D33" s="119" t="s">
        <v>70</v>
      </c>
      <c r="E33" s="162">
        <v>10180637</v>
      </c>
      <c r="F33" s="119">
        <v>22781990</v>
      </c>
      <c r="G33" s="119">
        <v>2705003</v>
      </c>
      <c r="H33" s="120" t="str">
        <f>IF(G33="","",VLOOKUP(G33,ARANCEL!$B$5:$D$121,2,FALSE))</f>
        <v>INCRUSTACION ESTETICA (ART-GLASS O CERAMICA)</v>
      </c>
      <c r="I33" s="121"/>
      <c r="J33" s="119">
        <v>1</v>
      </c>
      <c r="K33" s="122">
        <f>IF(G33="","",VLOOKUP(G33,ARANCEL!$B$5:$D$121,3,FALSE)*J33)</f>
        <v>15676</v>
      </c>
      <c r="L33" s="1229" t="s">
        <v>3058</v>
      </c>
      <c r="M33" s="1229">
        <v>4500225645</v>
      </c>
      <c r="N33" s="1229">
        <v>8900</v>
      </c>
    </row>
    <row r="34" spans="1:14" x14ac:dyDescent="0.25">
      <c r="A34" s="119" t="s">
        <v>305</v>
      </c>
      <c r="B34" s="164">
        <v>41705</v>
      </c>
      <c r="C34" s="118" t="s">
        <v>3256</v>
      </c>
      <c r="D34" s="119" t="s">
        <v>70</v>
      </c>
      <c r="E34" s="162">
        <v>10180637</v>
      </c>
      <c r="F34" s="119">
        <v>22781990</v>
      </c>
      <c r="G34" s="119">
        <v>2702048</v>
      </c>
      <c r="H34" s="120" t="str">
        <f>IF(G34="","",VLOOKUP(G34,ARANCEL!$B$5:$D$121,2,FALSE))</f>
        <v xml:space="preserve">SERVICIO LAB. IMPLANTE CORONA CEMENTADA/ATORNILLADA </v>
      </c>
      <c r="I34" s="121" t="s">
        <v>745</v>
      </c>
      <c r="J34" s="119">
        <v>2</v>
      </c>
      <c r="K34" s="122">
        <f>IF(G34="","",VLOOKUP(G34,ARANCEL!$B$5:$D$121,3,FALSE)*J34)</f>
        <v>87714</v>
      </c>
      <c r="L34" s="1229" t="s">
        <v>6905</v>
      </c>
      <c r="M34" s="1229">
        <v>4500247652</v>
      </c>
      <c r="N34" s="1229" t="s">
        <v>7160</v>
      </c>
    </row>
    <row r="35" spans="1:14" x14ac:dyDescent="0.25">
      <c r="A35" s="169" t="s">
        <v>313</v>
      </c>
      <c r="B35" s="159">
        <v>41730</v>
      </c>
      <c r="C35" s="118" t="s">
        <v>4593</v>
      </c>
      <c r="D35" s="119" t="s">
        <v>1165</v>
      </c>
      <c r="E35" s="162">
        <v>10187095</v>
      </c>
      <c r="F35" s="119">
        <v>25676727</v>
      </c>
      <c r="G35" s="119">
        <v>2704005</v>
      </c>
      <c r="H35" s="120" t="str">
        <f>IF(G35="","",VLOOKUP(G35,ARANCEL!$B$5:$D$121,2,FALSE))</f>
        <v>PROVISORIO</v>
      </c>
      <c r="I35" s="121"/>
      <c r="J35" s="119">
        <v>1</v>
      </c>
      <c r="K35" s="122">
        <f>IF(G35="","",VLOOKUP(G35,ARANCEL!$B$5:$D$121,3,FALSE)*J35)</f>
        <v>3250</v>
      </c>
      <c r="L35" s="1229" t="s">
        <v>4612</v>
      </c>
      <c r="M35" s="1229">
        <v>4500229963</v>
      </c>
      <c r="N35" s="1229">
        <v>9180</v>
      </c>
    </row>
    <row r="36" spans="1:14" x14ac:dyDescent="0.25">
      <c r="A36" s="119" t="s">
        <v>305</v>
      </c>
      <c r="B36" s="164">
        <v>41682</v>
      </c>
      <c r="C36" s="118" t="s">
        <v>2864</v>
      </c>
      <c r="D36" s="119" t="s">
        <v>1160</v>
      </c>
      <c r="E36" s="162">
        <v>10174874</v>
      </c>
      <c r="F36" s="119">
        <v>24785796</v>
      </c>
      <c r="G36" s="119">
        <v>2704005</v>
      </c>
      <c r="H36" s="120" t="str">
        <f>IF(G36="","",VLOOKUP(G36,ARANCEL!$B$5:$D$121,2,FALSE))</f>
        <v>PROVISORIO</v>
      </c>
      <c r="I36" s="121" t="s">
        <v>309</v>
      </c>
      <c r="J36" s="119">
        <v>1</v>
      </c>
      <c r="K36" s="122">
        <f>IF(G36="","",VLOOKUP(G36,ARANCEL!$B$5:$D$121,3,FALSE)*J36)</f>
        <v>3250</v>
      </c>
      <c r="L36" s="1229" t="s">
        <v>3438</v>
      </c>
      <c r="M36" s="1229">
        <v>4500220819</v>
      </c>
      <c r="N36" s="1229">
        <v>8641</v>
      </c>
    </row>
    <row r="37" spans="1:14" x14ac:dyDescent="0.25">
      <c r="A37" s="119" t="s">
        <v>305</v>
      </c>
      <c r="B37" s="164">
        <v>41682</v>
      </c>
      <c r="C37" s="118" t="s">
        <v>2864</v>
      </c>
      <c r="D37" s="119" t="s">
        <v>1160</v>
      </c>
      <c r="E37" s="162">
        <v>10174874</v>
      </c>
      <c r="F37" s="119">
        <v>24785796</v>
      </c>
      <c r="G37" s="119">
        <v>2704003</v>
      </c>
      <c r="H37" s="120" t="str">
        <f>IF(G37="","",VLOOKUP(G37,ARANCEL!$B$5:$D$121,2,FALSE))</f>
        <v xml:space="preserve">CORONA PERIFERICA CON PERNO MUÑON COLADO </v>
      </c>
      <c r="I37" s="121" t="s">
        <v>309</v>
      </c>
      <c r="J37" s="119">
        <v>1</v>
      </c>
      <c r="K37" s="122">
        <f>IF(G37="","",VLOOKUP(G37,ARANCEL!$B$5:$D$121,3,FALSE)*J37)</f>
        <v>32612</v>
      </c>
      <c r="L37" s="1229" t="s">
        <v>3438</v>
      </c>
      <c r="M37" s="1229">
        <v>4500220819</v>
      </c>
      <c r="N37" s="1229">
        <v>8641</v>
      </c>
    </row>
    <row r="38" spans="1:14" x14ac:dyDescent="0.25">
      <c r="A38" s="169" t="s">
        <v>313</v>
      </c>
      <c r="B38" s="164">
        <v>41938</v>
      </c>
      <c r="C38" s="118" t="s">
        <v>8273</v>
      </c>
      <c r="D38" s="119" t="s">
        <v>828</v>
      </c>
      <c r="E38" s="162">
        <v>10268191</v>
      </c>
      <c r="F38" s="119">
        <v>28465340</v>
      </c>
      <c r="G38" s="119">
        <v>2706008</v>
      </c>
      <c r="H38" s="120" t="str">
        <f>IF(G38="","",VLOOKUP(G38,ARANCEL!$B$5:$D$121,2,FALSE))</f>
        <v xml:space="preserve">PROTESIS METALICA TERMINADA </v>
      </c>
      <c r="I38" s="121"/>
      <c r="J38" s="119">
        <v>1</v>
      </c>
      <c r="K38" s="122">
        <f>IF(G38="","",VLOOKUP(G38,ARANCEL!$B$5:$D$121,3,FALSE)*J38)</f>
        <v>39483</v>
      </c>
      <c r="L38" s="1229" t="s">
        <v>8279</v>
      </c>
      <c r="M38" s="1229">
        <v>4500260868</v>
      </c>
      <c r="N38" s="1229" t="s">
        <v>8300</v>
      </c>
    </row>
    <row r="39" spans="1:14" x14ac:dyDescent="0.25">
      <c r="A39" s="119" t="s">
        <v>305</v>
      </c>
      <c r="B39" s="164">
        <v>41963</v>
      </c>
      <c r="C39" s="118" t="s">
        <v>8505</v>
      </c>
      <c r="D39" s="119" t="s">
        <v>70</v>
      </c>
      <c r="E39" s="162">
        <v>10285604</v>
      </c>
      <c r="F39" s="119">
        <v>29639758</v>
      </c>
      <c r="G39" s="119">
        <v>2704005</v>
      </c>
      <c r="H39" s="120" t="str">
        <f>IF(G39="","",VLOOKUP(G39,ARANCEL!$B$5:$D$121,2,FALSE))</f>
        <v>PROVISORIO</v>
      </c>
      <c r="I39" s="121" t="s">
        <v>326</v>
      </c>
      <c r="J39" s="119">
        <v>1</v>
      </c>
      <c r="K39" s="122">
        <f>IF(G39="","",VLOOKUP(G39,ARANCEL!$B$5:$D$121,3,FALSE)*J39)</f>
        <v>3250</v>
      </c>
      <c r="L39" s="1229" t="s">
        <v>8256</v>
      </c>
      <c r="M39" s="1229">
        <v>4500265774</v>
      </c>
      <c r="N39" s="1229" t="s">
        <v>8954</v>
      </c>
    </row>
    <row r="40" spans="1:14" x14ac:dyDescent="0.25">
      <c r="A40" s="119" t="s">
        <v>606</v>
      </c>
      <c r="B40" s="164">
        <v>41963</v>
      </c>
      <c r="C40" s="118" t="s">
        <v>8505</v>
      </c>
      <c r="D40" s="119" t="s">
        <v>70</v>
      </c>
      <c r="E40" s="162">
        <v>10285604</v>
      </c>
      <c r="F40" s="119">
        <v>29639758</v>
      </c>
      <c r="G40" s="119">
        <v>2704003</v>
      </c>
      <c r="H40" s="120" t="str">
        <f>IF(G40="","",VLOOKUP(G40,ARANCEL!$B$5:$D$121,2,FALSE))</f>
        <v xml:space="preserve">CORONA PERIFERICA CON PERNO MUÑON COLADO </v>
      </c>
      <c r="I40" s="121" t="s">
        <v>326</v>
      </c>
      <c r="J40" s="119">
        <v>1</v>
      </c>
      <c r="K40" s="122">
        <f>IF(G40="","",VLOOKUP(G40,ARANCEL!$B$5:$D$121,3,FALSE)*J40)</f>
        <v>32612</v>
      </c>
      <c r="L40" s="1229" t="s">
        <v>8256</v>
      </c>
      <c r="M40" s="1229">
        <v>4500265774</v>
      </c>
      <c r="N40" s="1229" t="s">
        <v>8954</v>
      </c>
    </row>
    <row r="41" spans="1:14" x14ac:dyDescent="0.25">
      <c r="A41" s="119" t="s">
        <v>305</v>
      </c>
      <c r="B41" s="164">
        <v>41801</v>
      </c>
      <c r="C41" s="118" t="s">
        <v>1278</v>
      </c>
      <c r="D41" s="119" t="s">
        <v>69</v>
      </c>
      <c r="E41" s="162">
        <v>10211210</v>
      </c>
      <c r="F41" s="119">
        <v>26927429</v>
      </c>
      <c r="G41" s="119">
        <v>2705003</v>
      </c>
      <c r="H41" s="120" t="str">
        <f>IF(G41="","",VLOOKUP(G41,ARANCEL!$B$5:$D$121,2,FALSE))</f>
        <v>INCRUSTACION ESTETICA (ART-GLASS O CERAMICA)</v>
      </c>
      <c r="I41" s="121" t="s">
        <v>319</v>
      </c>
      <c r="J41" s="119">
        <v>1</v>
      </c>
      <c r="K41" s="122">
        <f>IF(G41="","",VLOOKUP(G41,ARANCEL!$B$5:$D$121,3,FALSE)*J41)</f>
        <v>15676</v>
      </c>
      <c r="L41" s="1229" t="s">
        <v>5742</v>
      </c>
      <c r="M41" s="1229">
        <v>4500239667</v>
      </c>
      <c r="N41" s="1229" t="s">
        <v>5761</v>
      </c>
    </row>
    <row r="42" spans="1:14" x14ac:dyDescent="0.25">
      <c r="A42" s="119" t="s">
        <v>305</v>
      </c>
      <c r="B42" s="164">
        <v>41778</v>
      </c>
      <c r="C42" s="118" t="s">
        <v>4685</v>
      </c>
      <c r="D42" s="119" t="s">
        <v>1160</v>
      </c>
      <c r="E42" s="162">
        <v>10200608</v>
      </c>
      <c r="F42" s="119">
        <v>26479480</v>
      </c>
      <c r="G42" s="119">
        <v>2704005</v>
      </c>
      <c r="H42" s="120" t="str">
        <f>IF(G42="","",VLOOKUP(G42,ARANCEL!$B$5:$D$121,2,FALSE))</f>
        <v>PROVISORIO</v>
      </c>
      <c r="I42" s="121" t="s">
        <v>309</v>
      </c>
      <c r="J42" s="119">
        <v>1</v>
      </c>
      <c r="K42" s="122">
        <f>IF(G42="","",VLOOKUP(G42,ARANCEL!$B$5:$D$121,3,FALSE)*J42)</f>
        <v>3250</v>
      </c>
      <c r="L42" s="1229" t="s">
        <v>5292</v>
      </c>
      <c r="M42" s="1229">
        <v>4500235543</v>
      </c>
      <c r="N42" s="1229">
        <v>9430</v>
      </c>
    </row>
    <row r="43" spans="1:14" x14ac:dyDescent="0.25">
      <c r="A43" s="119" t="s">
        <v>305</v>
      </c>
      <c r="B43" s="164">
        <v>41778</v>
      </c>
      <c r="C43" s="118" t="s">
        <v>4685</v>
      </c>
      <c r="D43" s="119" t="s">
        <v>1160</v>
      </c>
      <c r="E43" s="162">
        <v>10200608</v>
      </c>
      <c r="F43" s="119">
        <v>26479480</v>
      </c>
      <c r="G43" s="119">
        <v>2704003</v>
      </c>
      <c r="H43" s="120" t="str">
        <f>IF(G43="","",VLOOKUP(G43,ARANCEL!$B$5:$D$121,2,FALSE))</f>
        <v xml:space="preserve">CORONA PERIFERICA CON PERNO MUÑON COLADO </v>
      </c>
      <c r="I43" s="121" t="s">
        <v>309</v>
      </c>
      <c r="J43" s="119">
        <v>1</v>
      </c>
      <c r="K43" s="122">
        <f>IF(G43="","",VLOOKUP(G43,ARANCEL!$B$5:$D$121,3,FALSE)*J43)</f>
        <v>32612</v>
      </c>
      <c r="L43" s="1229" t="s">
        <v>5292</v>
      </c>
      <c r="M43" s="1229">
        <v>4500235543</v>
      </c>
      <c r="N43" s="1229">
        <v>9430</v>
      </c>
    </row>
    <row r="44" spans="1:14" x14ac:dyDescent="0.25">
      <c r="A44" s="169" t="s">
        <v>313</v>
      </c>
      <c r="B44" s="164">
        <v>41926</v>
      </c>
      <c r="C44" s="118" t="s">
        <v>8263</v>
      </c>
      <c r="D44" s="119" t="s">
        <v>68</v>
      </c>
      <c r="E44" s="162">
        <v>10266805</v>
      </c>
      <c r="F44" s="119">
        <v>28910411</v>
      </c>
      <c r="G44" s="119">
        <v>2706008</v>
      </c>
      <c r="H44" s="120" t="str">
        <f>IF(G44="","",VLOOKUP(G44,ARANCEL!$B$5:$D$121,2,FALSE))</f>
        <v xml:space="preserve">PROTESIS METALICA TERMINADA </v>
      </c>
      <c r="I44" s="121"/>
      <c r="J44" s="119">
        <v>1</v>
      </c>
      <c r="K44" s="122">
        <f>IF(G44="","",VLOOKUP(G44,ARANCEL!$B$5:$D$121,3,FALSE)*J44)</f>
        <v>39483</v>
      </c>
      <c r="L44" s="1229" t="s">
        <v>8279</v>
      </c>
      <c r="M44" s="1229">
        <v>4500259407</v>
      </c>
      <c r="N44" s="1229" t="s">
        <v>8290</v>
      </c>
    </row>
    <row r="45" spans="1:14" x14ac:dyDescent="0.25">
      <c r="A45" s="119" t="s">
        <v>305</v>
      </c>
      <c r="B45" s="164">
        <v>41883</v>
      </c>
      <c r="C45" s="118" t="s">
        <v>6854</v>
      </c>
      <c r="D45" s="119" t="s">
        <v>73</v>
      </c>
      <c r="E45" s="162">
        <v>10252487</v>
      </c>
      <c r="F45" s="119">
        <v>28104876</v>
      </c>
      <c r="G45" s="119">
        <v>2704005</v>
      </c>
      <c r="H45" s="120" t="str">
        <f>IF(G45="","",VLOOKUP(G45,ARANCEL!$B$5:$D$121,2,FALSE))</f>
        <v>PROVISORIO</v>
      </c>
      <c r="I45" s="121" t="s">
        <v>309</v>
      </c>
      <c r="J45" s="119">
        <v>1</v>
      </c>
      <c r="K45" s="122">
        <f>IF(G45="","",VLOOKUP(G45,ARANCEL!$B$5:$D$121,3,FALSE)*J45)</f>
        <v>3250</v>
      </c>
      <c r="L45" s="1229" t="s">
        <v>7548</v>
      </c>
      <c r="M45" s="1229">
        <v>4500255129</v>
      </c>
      <c r="N45" s="1229" t="s">
        <v>7564</v>
      </c>
    </row>
    <row r="46" spans="1:14" x14ac:dyDescent="0.25">
      <c r="A46" s="119" t="s">
        <v>305</v>
      </c>
      <c r="B46" s="164">
        <v>41883</v>
      </c>
      <c r="C46" s="118" t="s">
        <v>6854</v>
      </c>
      <c r="D46" s="119" t="s">
        <v>73</v>
      </c>
      <c r="E46" s="162">
        <v>10252487</v>
      </c>
      <c r="F46" s="119">
        <v>28104876</v>
      </c>
      <c r="G46" s="119">
        <v>2704003</v>
      </c>
      <c r="H46" s="120" t="str">
        <f>IF(G46="","",VLOOKUP(G46,ARANCEL!$B$5:$D$121,2,FALSE))</f>
        <v xml:space="preserve">CORONA PERIFERICA CON PERNO MUÑON COLADO </v>
      </c>
      <c r="I46" s="121" t="s">
        <v>309</v>
      </c>
      <c r="J46" s="119">
        <v>1</v>
      </c>
      <c r="K46" s="122">
        <f>IF(G46="","",VLOOKUP(G46,ARANCEL!$B$5:$D$121,3,FALSE)*J46)</f>
        <v>32612</v>
      </c>
      <c r="L46" s="1229" t="s">
        <v>7548</v>
      </c>
      <c r="M46" s="1229">
        <v>4500255129</v>
      </c>
      <c r="N46" s="1229" t="s">
        <v>7564</v>
      </c>
    </row>
    <row r="47" spans="1:14" x14ac:dyDescent="0.25">
      <c r="A47" s="119" t="s">
        <v>305</v>
      </c>
      <c r="B47" s="164">
        <v>41831</v>
      </c>
      <c r="C47" s="118" t="s">
        <v>5795</v>
      </c>
      <c r="D47" s="119" t="s">
        <v>4357</v>
      </c>
      <c r="E47" s="162">
        <v>10227038</v>
      </c>
      <c r="F47" s="119">
        <v>27015463</v>
      </c>
      <c r="G47" s="119">
        <v>2707001</v>
      </c>
      <c r="H47" s="120" t="str">
        <f>IF(G47="","",VLOOKUP(G47,ARANCEL!$B$5:$D$121,2,FALSE))</f>
        <v xml:space="preserve">PLANO DE RELAJACION </v>
      </c>
      <c r="I47" s="121" t="s">
        <v>306</v>
      </c>
      <c r="J47" s="119">
        <v>1</v>
      </c>
      <c r="K47" s="122">
        <f>IF(G47="","",VLOOKUP(G47,ARANCEL!$B$5:$D$121,3,FALSE)*J47)</f>
        <v>9221</v>
      </c>
      <c r="L47" s="1229" t="s">
        <v>6017</v>
      </c>
      <c r="M47" s="1229">
        <v>4500245626</v>
      </c>
      <c r="N47" s="1229">
        <v>9837</v>
      </c>
    </row>
    <row r="48" spans="1:14" x14ac:dyDescent="0.25">
      <c r="A48" s="119" t="s">
        <v>305</v>
      </c>
      <c r="B48" s="164">
        <v>42020</v>
      </c>
      <c r="C48" s="118" t="s">
        <v>9632</v>
      </c>
      <c r="D48" s="119" t="s">
        <v>811</v>
      </c>
      <c r="E48" s="162">
        <v>10311782</v>
      </c>
      <c r="F48" s="119">
        <v>30481239</v>
      </c>
      <c r="G48" s="119">
        <v>2708011</v>
      </c>
      <c r="H48" s="120" t="str">
        <f>IF(G48="","",VLOOKUP(G48,ARANCEL!$B$5:$D$121,2,FALSE))</f>
        <v xml:space="preserve">MODELO DE ESTUDIO </v>
      </c>
      <c r="I48" s="121" t="s">
        <v>347</v>
      </c>
      <c r="J48" s="119">
        <v>2</v>
      </c>
      <c r="K48" s="122">
        <f>IF(G48="","",VLOOKUP(G48,ARANCEL!$B$5:$D$121,3,FALSE)*J48)</f>
        <v>3014</v>
      </c>
      <c r="L48" s="1235" t="str">
        <f>IF(E48="","","IMPAGO")</f>
        <v>IMPAGO</v>
      </c>
      <c r="M48" s="1235" t="str">
        <f>IF(L48="IMPAGO","SIN O.C.","")</f>
        <v>SIN O.C.</v>
      </c>
      <c r="N48" s="1235" t="str">
        <f>IF(L48="IMPAGO","SIN FACT.","")</f>
        <v>SIN FACT.</v>
      </c>
    </row>
    <row r="49" spans="1:14" x14ac:dyDescent="0.25">
      <c r="A49" s="119" t="s">
        <v>305</v>
      </c>
      <c r="B49" s="164">
        <v>41751</v>
      </c>
      <c r="C49" s="118" t="s">
        <v>4540</v>
      </c>
      <c r="D49" s="119" t="s">
        <v>1174</v>
      </c>
      <c r="E49" s="162">
        <v>10191610</v>
      </c>
      <c r="F49" s="119">
        <v>24670461</v>
      </c>
      <c r="G49" s="119">
        <v>2705003</v>
      </c>
      <c r="H49" s="120" t="str">
        <f>IF(G49="","",VLOOKUP(G49,ARANCEL!$B$5:$D$121,2,FALSE))</f>
        <v>INCRUSTACION ESTETICA (ART-GLASS O CERAMICA)</v>
      </c>
      <c r="I49" s="121" t="s">
        <v>324</v>
      </c>
      <c r="J49" s="119">
        <v>1</v>
      </c>
      <c r="K49" s="122">
        <f>IF(G49="","",VLOOKUP(G49,ARANCEL!$B$5:$D$121,3,FALSE)*J49)</f>
        <v>15676</v>
      </c>
      <c r="L49" s="1229" t="s">
        <v>4612</v>
      </c>
      <c r="M49" s="1229">
        <v>4500229960</v>
      </c>
      <c r="N49" s="1229">
        <v>9179</v>
      </c>
    </row>
    <row r="50" spans="1:14" x14ac:dyDescent="0.25">
      <c r="A50" s="119" t="s">
        <v>305</v>
      </c>
      <c r="B50" s="164">
        <v>41750</v>
      </c>
      <c r="C50" s="118" t="s">
        <v>1277</v>
      </c>
      <c r="D50" s="119" t="s">
        <v>396</v>
      </c>
      <c r="E50" s="162">
        <v>10190090</v>
      </c>
      <c r="F50" s="119">
        <v>26028828</v>
      </c>
      <c r="G50" s="119">
        <v>2704005</v>
      </c>
      <c r="H50" s="120" t="str">
        <f>IF(G50="","",VLOOKUP(G50,ARANCEL!$B$5:$D$121,2,FALSE))</f>
        <v>PROVISORIO</v>
      </c>
      <c r="I50" s="121" t="s">
        <v>329</v>
      </c>
      <c r="J50" s="119">
        <v>1</v>
      </c>
      <c r="K50" s="122">
        <f>IF(G50="","",VLOOKUP(G50,ARANCEL!$B$5:$D$121,3,FALSE)*J50)</f>
        <v>3250</v>
      </c>
      <c r="L50" s="1229" t="s">
        <v>4612</v>
      </c>
      <c r="M50" s="1229">
        <v>4500229963</v>
      </c>
      <c r="N50" s="1229">
        <v>9180</v>
      </c>
    </row>
    <row r="51" spans="1:14" x14ac:dyDescent="0.25">
      <c r="A51" s="119" t="s">
        <v>313</v>
      </c>
      <c r="B51" s="164">
        <v>41856</v>
      </c>
      <c r="C51" s="118" t="s">
        <v>1277</v>
      </c>
      <c r="D51" s="119" t="s">
        <v>73</v>
      </c>
      <c r="E51" s="162">
        <v>10238549</v>
      </c>
      <c r="F51" s="119">
        <v>27907478</v>
      </c>
      <c r="G51" s="119">
        <v>2704005</v>
      </c>
      <c r="H51" s="120" t="str">
        <f>IF(G51="","",VLOOKUP(G51,ARANCEL!$B$5:$D$121,2,FALSE))</f>
        <v>PROVISORIO</v>
      </c>
      <c r="I51" s="121" t="s">
        <v>329</v>
      </c>
      <c r="J51" s="119">
        <v>1</v>
      </c>
      <c r="K51" s="122">
        <f>IF(G51="","",VLOOKUP(G51,ARANCEL!$B$5:$D$121,3,FALSE)*J51)</f>
        <v>3250</v>
      </c>
      <c r="L51" s="1229" t="s">
        <v>6905</v>
      </c>
      <c r="M51" s="1229">
        <v>4500250403</v>
      </c>
      <c r="N51" s="1229" t="s">
        <v>6904</v>
      </c>
    </row>
    <row r="52" spans="1:14" x14ac:dyDescent="0.25">
      <c r="A52" s="119" t="s">
        <v>305</v>
      </c>
      <c r="B52" s="164">
        <v>41893</v>
      </c>
      <c r="C52" s="118" t="s">
        <v>1277</v>
      </c>
      <c r="D52" s="119" t="s">
        <v>73</v>
      </c>
      <c r="E52" s="162">
        <v>10256611</v>
      </c>
      <c r="F52" s="119">
        <v>26028828</v>
      </c>
      <c r="G52" s="119">
        <v>2702048</v>
      </c>
      <c r="H52" s="120" t="str">
        <f>IF(G52="","",VLOOKUP(G52,ARANCEL!$B$5:$D$121,2,FALSE))</f>
        <v xml:space="preserve">SERVICIO LAB. IMPLANTE CORONA CEMENTADA/ATORNILLADA </v>
      </c>
      <c r="I52" s="121" t="s">
        <v>323</v>
      </c>
      <c r="J52" s="119">
        <v>1</v>
      </c>
      <c r="K52" s="122">
        <f>IF(G52="","",VLOOKUP(G52,ARANCEL!$B$5:$D$121,3,FALSE)*J52)</f>
        <v>43857</v>
      </c>
      <c r="L52" s="1229" t="s">
        <v>7548</v>
      </c>
      <c r="M52" s="1229">
        <v>4500255129</v>
      </c>
      <c r="N52" s="1229" t="s">
        <v>7564</v>
      </c>
    </row>
    <row r="53" spans="1:14" x14ac:dyDescent="0.25">
      <c r="A53" s="119" t="s">
        <v>305</v>
      </c>
      <c r="B53" s="164">
        <v>41627</v>
      </c>
      <c r="C53" s="118" t="s">
        <v>1276</v>
      </c>
      <c r="D53" s="119" t="s">
        <v>1163</v>
      </c>
      <c r="E53" s="162">
        <v>10167298</v>
      </c>
      <c r="F53" s="119">
        <v>23994191</v>
      </c>
      <c r="G53" s="119">
        <v>2705003</v>
      </c>
      <c r="H53" s="120" t="str">
        <f>IF(G53="","",VLOOKUP(G53,ARANCEL!$B$5:$D$121,2,FALSE))</f>
        <v>INCRUSTACION ESTETICA (ART-GLASS O CERAMICA)</v>
      </c>
      <c r="I53" s="121" t="s">
        <v>326</v>
      </c>
      <c r="J53" s="119">
        <v>1</v>
      </c>
      <c r="K53" s="122">
        <f>IF(G53="","",VLOOKUP(G53,ARANCEL!$B$5:$D$121,3,FALSE)*J53)</f>
        <v>15676</v>
      </c>
      <c r="L53" s="1235" t="str">
        <f>IF(E53="","","IMPAGO")</f>
        <v>IMPAGO</v>
      </c>
      <c r="M53" s="1235" t="str">
        <f>IF(L53="IMPAGO","SIN O.C.","")</f>
        <v>SIN O.C.</v>
      </c>
      <c r="N53" s="1235" t="str">
        <f>IF(L53="IMPAGO","SIN FACT.","")</f>
        <v>SIN FACT.</v>
      </c>
    </row>
    <row r="54" spans="1:14" x14ac:dyDescent="0.25">
      <c r="A54" s="119" t="s">
        <v>305</v>
      </c>
      <c r="B54" s="164">
        <v>41934</v>
      </c>
      <c r="C54" s="118" t="s">
        <v>7887</v>
      </c>
      <c r="D54" s="119" t="s">
        <v>5273</v>
      </c>
      <c r="E54" s="162">
        <v>10271009</v>
      </c>
      <c r="F54" s="119">
        <v>28679916</v>
      </c>
      <c r="G54" s="119">
        <v>2705003</v>
      </c>
      <c r="H54" s="120" t="str">
        <f>IF(G54="","",VLOOKUP(G54,ARANCEL!$B$5:$D$121,2,FALSE))</f>
        <v>INCRUSTACION ESTETICA (ART-GLASS O CERAMICA)</v>
      </c>
      <c r="I54" s="121" t="s">
        <v>322</v>
      </c>
      <c r="J54" s="119">
        <v>1</v>
      </c>
      <c r="K54" s="122">
        <f>IF(G54="","",VLOOKUP(G54,ARANCEL!$B$5:$D$121,3,FALSE)*J54)</f>
        <v>15676</v>
      </c>
      <c r="L54" s="1229" t="s">
        <v>8279</v>
      </c>
      <c r="M54" s="1229">
        <v>4500260868</v>
      </c>
      <c r="N54" s="1229" t="s">
        <v>8300</v>
      </c>
    </row>
    <row r="55" spans="1:14" x14ac:dyDescent="0.25">
      <c r="A55" s="119" t="s">
        <v>305</v>
      </c>
      <c r="B55" s="164">
        <v>41906</v>
      </c>
      <c r="C55" s="118" t="s">
        <v>7293</v>
      </c>
      <c r="D55" s="119" t="s">
        <v>1157</v>
      </c>
      <c r="E55" s="162">
        <v>10258315</v>
      </c>
      <c r="F55" s="119">
        <v>28420701</v>
      </c>
      <c r="G55" s="119">
        <v>2707001</v>
      </c>
      <c r="H55" s="120" t="str">
        <f>IF(G55="","",VLOOKUP(G55,ARANCEL!$B$5:$D$121,2,FALSE))</f>
        <v xml:space="preserve">PLANO DE RELAJACION </v>
      </c>
      <c r="I55" s="121" t="s">
        <v>306</v>
      </c>
      <c r="J55" s="119">
        <v>1</v>
      </c>
      <c r="K55" s="122">
        <f>IF(G55="","",VLOOKUP(G55,ARANCEL!$B$5:$D$121,3,FALSE)*J55)</f>
        <v>9221</v>
      </c>
      <c r="L55" s="1229" t="s">
        <v>7548</v>
      </c>
      <c r="M55" s="1229">
        <v>4500255129</v>
      </c>
      <c r="N55" s="1229" t="s">
        <v>7564</v>
      </c>
    </row>
    <row r="56" spans="1:14" x14ac:dyDescent="0.25">
      <c r="A56" s="119" t="s">
        <v>305</v>
      </c>
      <c r="B56" s="164">
        <v>41858</v>
      </c>
      <c r="C56" s="118" t="s">
        <v>6351</v>
      </c>
      <c r="D56" s="119" t="s">
        <v>3018</v>
      </c>
      <c r="E56" s="162">
        <v>10240492</v>
      </c>
      <c r="F56" s="119">
        <v>26865099</v>
      </c>
      <c r="G56" s="119">
        <v>2704005</v>
      </c>
      <c r="H56" s="120" t="str">
        <f>IF(G56="","",VLOOKUP(G56,ARANCEL!$B$5:$D$121,2,FALSE))</f>
        <v>PROVISORIO</v>
      </c>
      <c r="I56" s="121" t="s">
        <v>322</v>
      </c>
      <c r="J56" s="119">
        <v>1</v>
      </c>
      <c r="K56" s="122">
        <f>IF(G56="","",VLOOKUP(G56,ARANCEL!$B$5:$D$121,3,FALSE)*J56)</f>
        <v>3250</v>
      </c>
      <c r="L56" s="1229" t="s">
        <v>6905</v>
      </c>
      <c r="M56" s="1229">
        <v>4500250403</v>
      </c>
      <c r="N56" s="1229" t="s">
        <v>6904</v>
      </c>
    </row>
    <row r="57" spans="1:14" x14ac:dyDescent="0.25">
      <c r="A57" s="119" t="s">
        <v>305</v>
      </c>
      <c r="B57" s="164">
        <v>41858</v>
      </c>
      <c r="C57" s="118" t="s">
        <v>6351</v>
      </c>
      <c r="D57" s="119" t="s">
        <v>3018</v>
      </c>
      <c r="E57" s="162">
        <v>10240492</v>
      </c>
      <c r="F57" s="119">
        <v>26865099</v>
      </c>
      <c r="G57" s="119">
        <v>2704003</v>
      </c>
      <c r="H57" s="120" t="str">
        <f>IF(G57="","",VLOOKUP(G57,ARANCEL!$B$5:$D$121,2,FALSE))</f>
        <v xml:space="preserve">CORONA PERIFERICA CON PERNO MUÑON COLADO </v>
      </c>
      <c r="I57" s="121" t="s">
        <v>322</v>
      </c>
      <c r="J57" s="119">
        <v>1</v>
      </c>
      <c r="K57" s="122">
        <f>IF(G57="","",VLOOKUP(G57,ARANCEL!$B$5:$D$121,3,FALSE)*J57)</f>
        <v>32612</v>
      </c>
      <c r="L57" s="1229" t="s">
        <v>6905</v>
      </c>
      <c r="M57" s="1229">
        <v>4500250403</v>
      </c>
      <c r="N57" s="1229" t="s">
        <v>6904</v>
      </c>
    </row>
    <row r="58" spans="1:14" x14ac:dyDescent="0.25">
      <c r="A58" s="119" t="s">
        <v>305</v>
      </c>
      <c r="B58" s="164">
        <v>41782</v>
      </c>
      <c r="C58" s="118" t="s">
        <v>4795</v>
      </c>
      <c r="D58" s="119" t="s">
        <v>4357</v>
      </c>
      <c r="E58" s="162">
        <v>10202355</v>
      </c>
      <c r="F58" s="119">
        <v>26641191</v>
      </c>
      <c r="G58" s="119">
        <v>2707001</v>
      </c>
      <c r="H58" s="120" t="str">
        <f>IF(G58="","",VLOOKUP(G58,ARANCEL!$B$5:$D$121,2,FALSE))</f>
        <v xml:space="preserve">PLANO DE RELAJACION </v>
      </c>
      <c r="I58" s="121" t="s">
        <v>306</v>
      </c>
      <c r="J58" s="119">
        <v>1</v>
      </c>
      <c r="K58" s="122">
        <f>IF(G58="","",VLOOKUP(G58,ARANCEL!$B$5:$D$121,3,FALSE)*J58)</f>
        <v>9221</v>
      </c>
      <c r="L58" s="1229" t="s">
        <v>5292</v>
      </c>
      <c r="M58" s="1229">
        <v>4500235543</v>
      </c>
      <c r="N58" s="1229">
        <v>9430</v>
      </c>
    </row>
    <row r="59" spans="1:14" x14ac:dyDescent="0.25">
      <c r="A59" s="119" t="s">
        <v>305</v>
      </c>
      <c r="B59" s="164">
        <v>41941</v>
      </c>
      <c r="C59" s="118" t="s">
        <v>8025</v>
      </c>
      <c r="D59" s="119" t="s">
        <v>5273</v>
      </c>
      <c r="E59" s="162">
        <v>10274495</v>
      </c>
      <c r="F59" s="119">
        <v>29166330</v>
      </c>
      <c r="G59" s="119">
        <v>2705003</v>
      </c>
      <c r="H59" s="120" t="str">
        <f>IF(G59="","",VLOOKUP(G59,ARANCEL!$B$5:$D$121,2,FALSE))</f>
        <v>INCRUSTACION ESTETICA (ART-GLASS O CERAMICA)</v>
      </c>
      <c r="I59" s="121" t="s">
        <v>326</v>
      </c>
      <c r="J59" s="119">
        <v>1</v>
      </c>
      <c r="K59" s="122">
        <f>IF(G59="","",VLOOKUP(G59,ARANCEL!$B$5:$D$121,3,FALSE)*J59)</f>
        <v>15676</v>
      </c>
      <c r="L59" s="1229" t="s">
        <v>8256</v>
      </c>
      <c r="M59" s="1229">
        <v>4500265774</v>
      </c>
      <c r="N59" s="1229" t="s">
        <v>8954</v>
      </c>
    </row>
    <row r="60" spans="1:14" x14ac:dyDescent="0.25">
      <c r="A60" s="119" t="s">
        <v>305</v>
      </c>
      <c r="B60" s="164">
        <v>41786</v>
      </c>
      <c r="C60" s="118" t="s">
        <v>4831</v>
      </c>
      <c r="D60" s="119" t="s">
        <v>86</v>
      </c>
      <c r="E60" s="162">
        <v>10203609</v>
      </c>
      <c r="F60" s="119">
        <v>26480633</v>
      </c>
      <c r="G60" s="119">
        <v>2705003</v>
      </c>
      <c r="H60" s="120" t="str">
        <f>IF(G60="","",VLOOKUP(G60,ARANCEL!$B$5:$D$121,2,FALSE))</f>
        <v>INCRUSTACION ESTETICA (ART-GLASS O CERAMICA)</v>
      </c>
      <c r="I60" s="121" t="s">
        <v>326</v>
      </c>
      <c r="J60" s="119">
        <v>1</v>
      </c>
      <c r="K60" s="122">
        <f>IF(G60="","",VLOOKUP(G60,ARANCEL!$B$5:$D$121,3,FALSE)*J60)</f>
        <v>15676</v>
      </c>
      <c r="L60" s="1229" t="s">
        <v>5292</v>
      </c>
      <c r="M60" s="1229">
        <v>4500235543</v>
      </c>
      <c r="N60" s="1229">
        <v>9430</v>
      </c>
    </row>
    <row r="61" spans="1:14" x14ac:dyDescent="0.25">
      <c r="A61" s="119" t="s">
        <v>305</v>
      </c>
      <c r="B61" s="164">
        <v>41850</v>
      </c>
      <c r="C61" s="118" t="s">
        <v>6165</v>
      </c>
      <c r="D61" s="119" t="s">
        <v>1157</v>
      </c>
      <c r="E61" s="162">
        <v>10235682</v>
      </c>
      <c r="F61" s="119">
        <v>27685798</v>
      </c>
      <c r="G61" s="119">
        <v>2707001</v>
      </c>
      <c r="H61" s="120" t="str">
        <f>IF(G61="","",VLOOKUP(G61,ARANCEL!$B$5:$D$121,2,FALSE))</f>
        <v xml:space="preserve">PLANO DE RELAJACION </v>
      </c>
      <c r="I61" s="121" t="s">
        <v>306</v>
      </c>
      <c r="J61" s="119">
        <v>1</v>
      </c>
      <c r="K61" s="122">
        <f>IF(G61="","",VLOOKUP(G61,ARANCEL!$B$5:$D$121,3,FALSE)*J61)</f>
        <v>9221</v>
      </c>
      <c r="L61" s="1229" t="s">
        <v>6905</v>
      </c>
      <c r="M61" s="1229">
        <v>4500247654</v>
      </c>
      <c r="N61" s="1229" t="s">
        <v>7158</v>
      </c>
    </row>
    <row r="62" spans="1:14" x14ac:dyDescent="0.25">
      <c r="A62" s="119" t="s">
        <v>305</v>
      </c>
      <c r="B62" s="164">
        <v>41624</v>
      </c>
      <c r="C62" s="181" t="s">
        <v>1274</v>
      </c>
      <c r="D62" s="119" t="s">
        <v>68</v>
      </c>
      <c r="E62" s="162">
        <v>10170622</v>
      </c>
      <c r="F62" s="119">
        <v>24079630</v>
      </c>
      <c r="G62" s="119">
        <v>2705003</v>
      </c>
      <c r="H62" s="120" t="str">
        <f>IF(G62="","",VLOOKUP(G62,ARANCEL!$B$5:$D$121,2,FALSE))</f>
        <v>INCRUSTACION ESTETICA (ART-GLASS O CERAMICA)</v>
      </c>
      <c r="I62" s="121" t="s">
        <v>316</v>
      </c>
      <c r="J62" s="119">
        <v>1</v>
      </c>
      <c r="K62" s="122">
        <f>IF(G62="","",VLOOKUP(G62,ARANCEL!$B$5:$D$121,3,FALSE)*J62)</f>
        <v>15676</v>
      </c>
      <c r="L62" s="1235" t="str">
        <f>IF(E62="","","IMPAGO")</f>
        <v>IMPAGO</v>
      </c>
      <c r="M62" s="1235" t="str">
        <f>IF(L62="IMPAGO","SIN O.C.","")</f>
        <v>SIN O.C.</v>
      </c>
      <c r="N62" s="1235" t="str">
        <f>IF(L62="IMPAGO","SIN FACT.","")</f>
        <v>SIN FACT.</v>
      </c>
    </row>
    <row r="63" spans="1:14" x14ac:dyDescent="0.25">
      <c r="A63" s="119" t="s">
        <v>305</v>
      </c>
      <c r="B63" s="164">
        <v>41725</v>
      </c>
      <c r="C63" s="118" t="s">
        <v>3698</v>
      </c>
      <c r="D63" s="119" t="s">
        <v>68</v>
      </c>
      <c r="E63" s="162">
        <v>10185280</v>
      </c>
      <c r="F63" s="119">
        <v>25689704</v>
      </c>
      <c r="G63" s="119">
        <v>2704027</v>
      </c>
      <c r="H63" s="120" t="str">
        <f>IF(G63="","",VLOOKUP(G63,ARANCEL!$B$5:$D$121,2,FALSE))</f>
        <v>PROTESIS VALPLAST UNILATERAL (HASTA 2 PIEZAS)</v>
      </c>
      <c r="I63" s="121" t="s">
        <v>329</v>
      </c>
      <c r="J63" s="119">
        <v>1</v>
      </c>
      <c r="K63" s="122">
        <f>IF(G63="","",VLOOKUP(G63,ARANCEL!$B$5:$D$121,3,FALSE)*J63)</f>
        <v>22491</v>
      </c>
      <c r="L63" s="1229" t="s">
        <v>3058</v>
      </c>
      <c r="M63" s="1229">
        <v>4500225645</v>
      </c>
      <c r="N63" s="1229">
        <v>8900</v>
      </c>
    </row>
    <row r="64" spans="1:14" x14ac:dyDescent="0.25">
      <c r="A64" s="119" t="s">
        <v>305</v>
      </c>
      <c r="B64" s="164">
        <v>41649</v>
      </c>
      <c r="C64" s="118" t="s">
        <v>1272</v>
      </c>
      <c r="D64" s="119" t="s">
        <v>73</v>
      </c>
      <c r="E64" s="162">
        <v>10169325</v>
      </c>
      <c r="F64" s="119">
        <v>22772708</v>
      </c>
      <c r="G64" s="119">
        <v>2702048</v>
      </c>
      <c r="H64" s="120" t="str">
        <f>IF(G64="","",VLOOKUP(G64,ARANCEL!$B$5:$D$121,2,FALSE))</f>
        <v xml:space="preserve">SERVICIO LAB. IMPLANTE CORONA CEMENTADA/ATORNILLADA </v>
      </c>
      <c r="I64" s="121" t="s">
        <v>324</v>
      </c>
      <c r="J64" s="119">
        <v>1</v>
      </c>
      <c r="K64" s="122">
        <f>IF(G64="","",VLOOKUP(G64,ARANCEL!$B$5:$D$121,3,FALSE)*J64)</f>
        <v>43857</v>
      </c>
      <c r="L64" s="1229" t="s">
        <v>8279</v>
      </c>
      <c r="M64" s="1229">
        <v>4500259407</v>
      </c>
      <c r="N64" s="1229" t="s">
        <v>8290</v>
      </c>
    </row>
    <row r="65" spans="1:14" x14ac:dyDescent="0.25">
      <c r="A65" s="169" t="s">
        <v>305</v>
      </c>
      <c r="B65" s="164">
        <v>41682</v>
      </c>
      <c r="C65" s="118" t="s">
        <v>1272</v>
      </c>
      <c r="D65" s="119" t="s">
        <v>73</v>
      </c>
      <c r="E65" s="162">
        <v>10174877</v>
      </c>
      <c r="F65" s="119">
        <v>22772708</v>
      </c>
      <c r="G65" s="119">
        <v>2702048</v>
      </c>
      <c r="H65" s="120" t="str">
        <f>IF(G65="","",VLOOKUP(G65,ARANCEL!$B$5:$D$121,2,FALSE))</f>
        <v xml:space="preserve">SERVICIO LAB. IMPLANTE CORONA CEMENTADA/ATORNILLADA </v>
      </c>
      <c r="I65" s="121" t="s">
        <v>309</v>
      </c>
      <c r="J65" s="119">
        <v>1</v>
      </c>
      <c r="K65" s="122">
        <f>IF(G65="","",VLOOKUP(G65,ARANCEL!$B$5:$D$121,3,FALSE)*J65)</f>
        <v>43857</v>
      </c>
      <c r="L65" s="1229" t="s">
        <v>6905</v>
      </c>
      <c r="M65" s="1229">
        <v>4500247652</v>
      </c>
      <c r="N65" s="1229" t="s">
        <v>7160</v>
      </c>
    </row>
    <row r="66" spans="1:14" x14ac:dyDescent="0.25">
      <c r="A66" s="169" t="s">
        <v>305</v>
      </c>
      <c r="B66" s="164">
        <v>41820</v>
      </c>
      <c r="C66" s="118" t="s">
        <v>1271</v>
      </c>
      <c r="D66" s="119" t="s">
        <v>73</v>
      </c>
      <c r="E66" s="162">
        <v>10220304</v>
      </c>
      <c r="F66" s="119">
        <v>26575031</v>
      </c>
      <c r="G66" s="119">
        <v>2705003</v>
      </c>
      <c r="H66" s="120" t="str">
        <f>IF(G66="","",VLOOKUP(G66,ARANCEL!$B$5:$D$121,2,FALSE))</f>
        <v>INCRUSTACION ESTETICA (ART-GLASS O CERAMICA)</v>
      </c>
      <c r="I66" s="121" t="s">
        <v>317</v>
      </c>
      <c r="J66" s="119">
        <v>1</v>
      </c>
      <c r="K66" s="122">
        <f>IF(G66="","",VLOOKUP(G66,ARANCEL!$B$5:$D$121,3,FALSE)*J66)</f>
        <v>15676</v>
      </c>
      <c r="L66" s="1229" t="s">
        <v>5742</v>
      </c>
      <c r="M66" s="1229">
        <v>4500241337</v>
      </c>
      <c r="N66" s="1229" t="s">
        <v>5775</v>
      </c>
    </row>
    <row r="67" spans="1:14" x14ac:dyDescent="0.25">
      <c r="A67" s="119" t="s">
        <v>305</v>
      </c>
      <c r="B67" s="164">
        <v>42010</v>
      </c>
      <c r="C67" s="118" t="s">
        <v>9335</v>
      </c>
      <c r="D67" s="119" t="s">
        <v>68</v>
      </c>
      <c r="E67" s="162">
        <v>10306491</v>
      </c>
      <c r="F67" s="119">
        <v>30352331</v>
      </c>
      <c r="G67" s="119">
        <v>2704005</v>
      </c>
      <c r="H67" s="120" t="str">
        <f>IF(G67="","",VLOOKUP(G67,ARANCEL!$B$5:$D$121,2,FALSE))</f>
        <v>PROVISORIO</v>
      </c>
      <c r="I67" s="121" t="s">
        <v>323</v>
      </c>
      <c r="J67" s="119">
        <v>1</v>
      </c>
      <c r="K67" s="122">
        <f>IF(G67="","",VLOOKUP(G67,ARANCEL!$B$5:$D$121,3,FALSE)*J67)</f>
        <v>3250</v>
      </c>
      <c r="L67" s="1235" t="str">
        <f>IF(E67="","","IMPAGO")</f>
        <v>IMPAGO</v>
      </c>
      <c r="M67" s="1235" t="str">
        <f>IF(L67="IMPAGO","SIN O.C.","")</f>
        <v>SIN O.C.</v>
      </c>
      <c r="N67" s="1235" t="str">
        <f>IF(L67="IMPAGO","SIN FACT.","")</f>
        <v>SIN FACT.</v>
      </c>
    </row>
    <row r="68" spans="1:14" x14ac:dyDescent="0.25">
      <c r="A68" s="119" t="s">
        <v>305</v>
      </c>
      <c r="B68" s="164">
        <v>41822</v>
      </c>
      <c r="C68" s="118" t="s">
        <v>5540</v>
      </c>
      <c r="D68" s="119" t="s">
        <v>1157</v>
      </c>
      <c r="E68" s="162">
        <v>10221526</v>
      </c>
      <c r="F68" s="119">
        <v>27328076</v>
      </c>
      <c r="G68" s="119">
        <v>2707001</v>
      </c>
      <c r="H68" s="120" t="str">
        <f>IF(G68="","",VLOOKUP(G68,ARANCEL!$B$5:$D$121,2,FALSE))</f>
        <v xml:space="preserve">PLANO DE RELAJACION </v>
      </c>
      <c r="I68" s="121" t="s">
        <v>306</v>
      </c>
      <c r="J68" s="119">
        <v>1</v>
      </c>
      <c r="K68" s="122">
        <f>IF(G68="","",VLOOKUP(G68,ARANCEL!$B$5:$D$121,3,FALSE)*J68)</f>
        <v>9221</v>
      </c>
      <c r="L68" s="1229" t="s">
        <v>6017</v>
      </c>
      <c r="M68" s="1229">
        <v>4500245626</v>
      </c>
      <c r="N68" s="1229">
        <v>9837</v>
      </c>
    </row>
    <row r="69" spans="1:14" x14ac:dyDescent="0.25">
      <c r="A69" s="119" t="s">
        <v>305</v>
      </c>
      <c r="B69" s="164">
        <v>41947</v>
      </c>
      <c r="C69" s="118" t="s">
        <v>8105</v>
      </c>
      <c r="D69" s="119" t="s">
        <v>70</v>
      </c>
      <c r="E69" s="162">
        <v>10276728</v>
      </c>
      <c r="F69" s="119">
        <v>28975915</v>
      </c>
      <c r="G69" s="119">
        <v>2705003</v>
      </c>
      <c r="H69" s="120" t="str">
        <f>IF(G69="","",VLOOKUP(G69,ARANCEL!$B$5:$D$121,2,FALSE))</f>
        <v>INCRUSTACION ESTETICA (ART-GLASS O CERAMICA)</v>
      </c>
      <c r="I69" s="121" t="s">
        <v>618</v>
      </c>
      <c r="J69" s="119">
        <v>1</v>
      </c>
      <c r="K69" s="122">
        <f>IF(G69="","",VLOOKUP(G69,ARANCEL!$B$5:$D$121,3,FALSE)*J69)</f>
        <v>15676</v>
      </c>
      <c r="L69" s="1229" t="s">
        <v>8256</v>
      </c>
      <c r="M69" s="1229">
        <v>4500265774</v>
      </c>
      <c r="N69" s="1229" t="s">
        <v>8954</v>
      </c>
    </row>
    <row r="70" spans="1:14" x14ac:dyDescent="0.25">
      <c r="A70" s="119" t="s">
        <v>305</v>
      </c>
      <c r="B70" s="164">
        <v>41835</v>
      </c>
      <c r="C70" s="118" t="s">
        <v>5866</v>
      </c>
      <c r="D70" s="119" t="s">
        <v>70</v>
      </c>
      <c r="E70" s="162">
        <v>10228449</v>
      </c>
      <c r="F70" s="119">
        <v>27450147</v>
      </c>
      <c r="G70" s="119">
        <v>2704005</v>
      </c>
      <c r="H70" s="120" t="str">
        <f>IF(G70="","",VLOOKUP(G70,ARANCEL!$B$5:$D$121,2,FALSE))</f>
        <v>PROVISORIO</v>
      </c>
      <c r="I70" s="121" t="s">
        <v>311</v>
      </c>
      <c r="J70" s="119">
        <v>1</v>
      </c>
      <c r="K70" s="122">
        <f>IF(G70="","",VLOOKUP(G70,ARANCEL!$B$5:$D$121,3,FALSE)*J70)</f>
        <v>3250</v>
      </c>
      <c r="L70" s="1229" t="s">
        <v>6017</v>
      </c>
      <c r="M70" s="1229">
        <v>4500245626</v>
      </c>
      <c r="N70" s="1229">
        <v>9837</v>
      </c>
    </row>
    <row r="71" spans="1:14" x14ac:dyDescent="0.25">
      <c r="A71" s="169" t="s">
        <v>305</v>
      </c>
      <c r="B71" s="164">
        <v>41835</v>
      </c>
      <c r="C71" s="118" t="s">
        <v>5866</v>
      </c>
      <c r="D71" s="119" t="s">
        <v>70</v>
      </c>
      <c r="E71" s="162">
        <v>10228449</v>
      </c>
      <c r="F71" s="119">
        <v>27450147</v>
      </c>
      <c r="G71" s="119">
        <v>2704003</v>
      </c>
      <c r="H71" s="120" t="str">
        <f>IF(G71="","",VLOOKUP(G71,ARANCEL!$B$5:$D$121,2,FALSE))</f>
        <v xml:space="preserve">CORONA PERIFERICA CON PERNO MUÑON COLADO </v>
      </c>
      <c r="I71" s="121" t="s">
        <v>311</v>
      </c>
      <c r="J71" s="119">
        <v>1</v>
      </c>
      <c r="K71" s="122">
        <f>IF(G71="","",VLOOKUP(G71,ARANCEL!$B$5:$D$121,3,FALSE)*J71)</f>
        <v>32612</v>
      </c>
      <c r="L71" s="1229" t="s">
        <v>6017</v>
      </c>
      <c r="M71" s="1229">
        <v>4500245626</v>
      </c>
      <c r="N71" s="1229">
        <v>9837</v>
      </c>
    </row>
    <row r="72" spans="1:14" x14ac:dyDescent="0.25">
      <c r="A72" s="119" t="s">
        <v>305</v>
      </c>
      <c r="B72" s="164">
        <v>41835</v>
      </c>
      <c r="C72" s="118" t="s">
        <v>5866</v>
      </c>
      <c r="D72" s="119" t="s">
        <v>70</v>
      </c>
      <c r="E72" s="162">
        <v>10228449</v>
      </c>
      <c r="F72" s="119">
        <v>27450147</v>
      </c>
      <c r="G72" s="119">
        <v>2705003</v>
      </c>
      <c r="H72" s="120" t="str">
        <f>IF(G72="","",VLOOKUP(G72,ARANCEL!$B$5:$D$121,2,FALSE))</f>
        <v>INCRUSTACION ESTETICA (ART-GLASS O CERAMICA)</v>
      </c>
      <c r="I72" s="121" t="s">
        <v>335</v>
      </c>
      <c r="J72" s="119">
        <v>1</v>
      </c>
      <c r="K72" s="122">
        <f>IF(G72="","",VLOOKUP(G72,ARANCEL!$B$5:$D$121,3,FALSE)*J72)</f>
        <v>15676</v>
      </c>
      <c r="L72" s="1229" t="s">
        <v>6017</v>
      </c>
      <c r="M72" s="1229">
        <v>4500245626</v>
      </c>
      <c r="N72" s="1229">
        <v>9837</v>
      </c>
    </row>
    <row r="73" spans="1:14" x14ac:dyDescent="0.25">
      <c r="A73" s="119" t="s">
        <v>305</v>
      </c>
      <c r="B73" s="164">
        <v>41673</v>
      </c>
      <c r="C73" s="118" t="s">
        <v>2660</v>
      </c>
      <c r="D73" s="119" t="s">
        <v>69</v>
      </c>
      <c r="E73" s="162">
        <v>10172110</v>
      </c>
      <c r="F73" s="119">
        <v>24693727</v>
      </c>
      <c r="G73" s="119">
        <v>2704005</v>
      </c>
      <c r="H73" s="120" t="str">
        <f>IF(G73="","",VLOOKUP(G73,ARANCEL!$B$5:$D$121,2,FALSE))</f>
        <v>PROVISORIO</v>
      </c>
      <c r="I73" s="121" t="s">
        <v>340</v>
      </c>
      <c r="J73" s="119">
        <v>1</v>
      </c>
      <c r="K73" s="122">
        <f>IF(G73="","",VLOOKUP(G73,ARANCEL!$B$5:$D$121,3,FALSE)*J73)</f>
        <v>3250</v>
      </c>
      <c r="L73" s="1229" t="s">
        <v>2842</v>
      </c>
      <c r="M73" s="1229">
        <v>4500216257</v>
      </c>
      <c r="N73" s="1229">
        <v>8419</v>
      </c>
    </row>
    <row r="74" spans="1:14" x14ac:dyDescent="0.25">
      <c r="A74" s="119" t="s">
        <v>305</v>
      </c>
      <c r="B74" s="164">
        <v>41673</v>
      </c>
      <c r="C74" s="118" t="s">
        <v>2660</v>
      </c>
      <c r="D74" s="119" t="s">
        <v>69</v>
      </c>
      <c r="E74" s="162">
        <v>10172110</v>
      </c>
      <c r="F74" s="119">
        <v>24693727</v>
      </c>
      <c r="G74" s="119">
        <v>2704003</v>
      </c>
      <c r="H74" s="120" t="str">
        <f>IF(G74="","",VLOOKUP(G74,ARANCEL!$B$5:$D$121,2,FALSE))</f>
        <v xml:space="preserve">CORONA PERIFERICA CON PERNO MUÑON COLADO </v>
      </c>
      <c r="I74" s="121" t="s">
        <v>340</v>
      </c>
      <c r="J74" s="119">
        <v>1</v>
      </c>
      <c r="K74" s="122">
        <f>IF(G74="","",VLOOKUP(G74,ARANCEL!$B$5:$D$121,3,FALSE)*J74)</f>
        <v>32612</v>
      </c>
      <c r="L74" s="1229" t="s">
        <v>2842</v>
      </c>
      <c r="M74" s="1229">
        <v>4500216257</v>
      </c>
      <c r="N74" s="1229">
        <v>8419</v>
      </c>
    </row>
    <row r="75" spans="1:14" x14ac:dyDescent="0.25">
      <c r="A75" s="119" t="s">
        <v>305</v>
      </c>
      <c r="B75" s="164">
        <v>41647</v>
      </c>
      <c r="C75" s="118" t="s">
        <v>1269</v>
      </c>
      <c r="D75" s="119" t="s">
        <v>69</v>
      </c>
      <c r="E75" s="162">
        <v>10169036</v>
      </c>
      <c r="F75" s="119">
        <v>24581526</v>
      </c>
      <c r="G75" s="119">
        <v>2704005</v>
      </c>
      <c r="H75" s="120" t="str">
        <f>IF(G75="","",VLOOKUP(G75,ARANCEL!$B$5:$D$121,2,FALSE))</f>
        <v>PROVISORIO</v>
      </c>
      <c r="I75" s="121" t="s">
        <v>309</v>
      </c>
      <c r="J75" s="119">
        <v>1</v>
      </c>
      <c r="K75" s="122">
        <f>IF(G75="","",VLOOKUP(G75,ARANCEL!$B$5:$D$121,3,FALSE)*J75)</f>
        <v>3250</v>
      </c>
      <c r="L75" s="1229" t="s">
        <v>2842</v>
      </c>
      <c r="M75" s="1229">
        <v>4500216253</v>
      </c>
      <c r="N75" s="1229">
        <v>8417</v>
      </c>
    </row>
    <row r="76" spans="1:14" x14ac:dyDescent="0.25">
      <c r="A76" s="169" t="s">
        <v>305</v>
      </c>
      <c r="B76" s="164">
        <v>41647</v>
      </c>
      <c r="C76" s="118" t="s">
        <v>1269</v>
      </c>
      <c r="D76" s="119" t="s">
        <v>69</v>
      </c>
      <c r="E76" s="162">
        <v>10169036</v>
      </c>
      <c r="F76" s="119">
        <v>24581526</v>
      </c>
      <c r="G76" s="119">
        <v>2704003</v>
      </c>
      <c r="H76" s="120" t="str">
        <f>IF(G76="","",VLOOKUP(G76,ARANCEL!$B$5:$D$121,2,FALSE))</f>
        <v xml:space="preserve">CORONA PERIFERICA CON PERNO MUÑON COLADO </v>
      </c>
      <c r="I76" s="121" t="s">
        <v>309</v>
      </c>
      <c r="J76" s="119">
        <v>1</v>
      </c>
      <c r="K76" s="122">
        <f>IF(G76="","",VLOOKUP(G76,ARANCEL!$B$5:$D$121,3,FALSE)*J76)</f>
        <v>32612</v>
      </c>
      <c r="L76" s="1229" t="s">
        <v>2842</v>
      </c>
      <c r="M76" s="1229">
        <v>4500216253</v>
      </c>
      <c r="N76" s="1229">
        <v>8417</v>
      </c>
    </row>
    <row r="77" spans="1:14" x14ac:dyDescent="0.25">
      <c r="A77" s="119" t="s">
        <v>305</v>
      </c>
      <c r="B77" s="164">
        <v>41950</v>
      </c>
      <c r="C77" s="118" t="s">
        <v>1269</v>
      </c>
      <c r="D77" s="119" t="s">
        <v>69</v>
      </c>
      <c r="E77" s="162">
        <v>10278685</v>
      </c>
      <c r="F77" s="119">
        <v>24581526</v>
      </c>
      <c r="G77" s="119">
        <v>2704005</v>
      </c>
      <c r="H77" s="120" t="str">
        <f>IF(G77="","",VLOOKUP(G77,ARANCEL!$B$5:$D$121,2,FALSE))</f>
        <v>PROVISORIO</v>
      </c>
      <c r="I77" s="121" t="s">
        <v>324</v>
      </c>
      <c r="J77" s="119">
        <v>1</v>
      </c>
      <c r="K77" s="122">
        <f>IF(G77="","",VLOOKUP(G77,ARANCEL!$B$5:$D$121,3,FALSE)*J77)</f>
        <v>3250</v>
      </c>
      <c r="L77" s="1229" t="s">
        <v>8256</v>
      </c>
      <c r="M77" s="1229">
        <v>4500265774</v>
      </c>
      <c r="N77" s="1229" t="s">
        <v>8954</v>
      </c>
    </row>
    <row r="78" spans="1:14" x14ac:dyDescent="0.25">
      <c r="A78" s="169" t="s">
        <v>305</v>
      </c>
      <c r="B78" s="164">
        <v>41950</v>
      </c>
      <c r="C78" s="118" t="s">
        <v>1269</v>
      </c>
      <c r="D78" s="119" t="s">
        <v>69</v>
      </c>
      <c r="E78" s="162">
        <v>10278685</v>
      </c>
      <c r="F78" s="119">
        <v>24581526</v>
      </c>
      <c r="G78" s="119">
        <v>2704003</v>
      </c>
      <c r="H78" s="120" t="str">
        <f>IF(G78="","",VLOOKUP(G78,ARANCEL!$B$5:$D$121,2,FALSE))</f>
        <v xml:space="preserve">CORONA PERIFERICA CON PERNO MUÑON COLADO </v>
      </c>
      <c r="I78" s="121" t="s">
        <v>324</v>
      </c>
      <c r="J78" s="119">
        <v>1</v>
      </c>
      <c r="K78" s="122">
        <f>IF(G78="","",VLOOKUP(G78,ARANCEL!$B$5:$D$121,3,FALSE)*J78)</f>
        <v>32612</v>
      </c>
      <c r="L78" s="1229" t="s">
        <v>8256</v>
      </c>
      <c r="M78" s="1229">
        <v>4500265774</v>
      </c>
      <c r="N78" s="1229" t="s">
        <v>8954</v>
      </c>
    </row>
    <row r="79" spans="1:14" x14ac:dyDescent="0.25">
      <c r="A79" s="119" t="s">
        <v>313</v>
      </c>
      <c r="B79" s="164">
        <v>41990</v>
      </c>
      <c r="C79" s="118" t="s">
        <v>1269</v>
      </c>
      <c r="D79" s="119" t="s">
        <v>69</v>
      </c>
      <c r="E79" s="162">
        <v>10299253</v>
      </c>
      <c r="F79" s="119">
        <v>24581526</v>
      </c>
      <c r="G79" s="119">
        <v>2704005</v>
      </c>
      <c r="H79" s="120" t="str">
        <f>IF(G79="","",VLOOKUP(G79,ARANCEL!$B$5:$D$121,2,FALSE))</f>
        <v>PROVISORIO</v>
      </c>
      <c r="I79" s="121" t="s">
        <v>324</v>
      </c>
      <c r="J79" s="119">
        <v>1</v>
      </c>
      <c r="K79" s="122">
        <f>IF(G79="","",VLOOKUP(G79,ARANCEL!$B$5:$D$121,3,FALSE)*J79)</f>
        <v>3250</v>
      </c>
      <c r="L79" s="1349" t="s">
        <v>9431</v>
      </c>
      <c r="M79" s="1349">
        <v>4500269308</v>
      </c>
      <c r="N79" s="1349" t="s">
        <v>9459</v>
      </c>
    </row>
    <row r="80" spans="1:14" x14ac:dyDescent="0.25">
      <c r="A80" s="119" t="s">
        <v>305</v>
      </c>
      <c r="B80" s="164">
        <v>41990</v>
      </c>
      <c r="C80" s="118" t="s">
        <v>1269</v>
      </c>
      <c r="D80" s="119" t="s">
        <v>69</v>
      </c>
      <c r="E80" s="162">
        <v>10299253</v>
      </c>
      <c r="F80" s="119">
        <v>24581526</v>
      </c>
      <c r="G80" s="119">
        <v>2704003</v>
      </c>
      <c r="H80" s="120" t="str">
        <f>IF(G80="","",VLOOKUP(G80,ARANCEL!$B$5:$D$121,2,FALSE))</f>
        <v xml:space="preserve">CORONA PERIFERICA CON PERNO MUÑON COLADO </v>
      </c>
      <c r="I80" s="121" t="s">
        <v>324</v>
      </c>
      <c r="J80" s="119">
        <v>1</v>
      </c>
      <c r="K80" s="122">
        <f>IF(G80="","",VLOOKUP(G80,ARANCEL!$B$5:$D$121,3,FALSE)*J80)</f>
        <v>32612</v>
      </c>
      <c r="L80" s="1349" t="s">
        <v>9431</v>
      </c>
      <c r="M80" s="1349">
        <v>4500269308</v>
      </c>
      <c r="N80" s="1349" t="s">
        <v>9459</v>
      </c>
    </row>
    <row r="81" spans="1:14" x14ac:dyDescent="0.25">
      <c r="A81" s="119" t="s">
        <v>305</v>
      </c>
      <c r="B81" s="164">
        <v>41842</v>
      </c>
      <c r="C81" s="118" t="s">
        <v>5985</v>
      </c>
      <c r="D81" s="119" t="s">
        <v>68</v>
      </c>
      <c r="E81" s="162">
        <v>10231440</v>
      </c>
      <c r="F81" s="119">
        <v>24903227</v>
      </c>
      <c r="G81" s="119">
        <v>2702048</v>
      </c>
      <c r="H81" s="120" t="str">
        <f>IF(G81="","",VLOOKUP(G81,ARANCEL!$B$5:$D$121,2,FALSE))</f>
        <v xml:space="preserve">SERVICIO LAB. IMPLANTE CORONA CEMENTADA/ATORNILLADA </v>
      </c>
      <c r="I81" s="121" t="s">
        <v>319</v>
      </c>
      <c r="J81" s="119">
        <v>1</v>
      </c>
      <c r="K81" s="122">
        <f>IF(G81="","",VLOOKUP(G81,ARANCEL!$B$5:$D$121,3,FALSE)*J81)</f>
        <v>43857</v>
      </c>
      <c r="L81" s="1229" t="s">
        <v>6905</v>
      </c>
      <c r="M81" s="1229">
        <v>4500247654</v>
      </c>
      <c r="N81" s="1229" t="s">
        <v>7158</v>
      </c>
    </row>
    <row r="82" spans="1:14" x14ac:dyDescent="0.25">
      <c r="A82" s="119" t="s">
        <v>305</v>
      </c>
      <c r="B82" s="164">
        <v>42010</v>
      </c>
      <c r="C82" s="118" t="s">
        <v>9332</v>
      </c>
      <c r="D82" s="119" t="s">
        <v>3576</v>
      </c>
      <c r="E82" s="162">
        <v>10306531</v>
      </c>
      <c r="F82" s="119">
        <v>30362042</v>
      </c>
      <c r="G82" s="119">
        <v>2704005</v>
      </c>
      <c r="H82" s="120" t="str">
        <f>IF(G82="","",VLOOKUP(G82,ARANCEL!$B$5:$D$121,2,FALSE))</f>
        <v>PROVISORIO</v>
      </c>
      <c r="I82" s="121" t="s">
        <v>308</v>
      </c>
      <c r="J82" s="119">
        <v>1</v>
      </c>
      <c r="K82" s="122">
        <f>IF(G82="","",VLOOKUP(G82,ARANCEL!$B$5:$D$121,3,FALSE)*J82)</f>
        <v>3250</v>
      </c>
      <c r="L82" s="1235" t="str">
        <f>IF(E82="","","IMPAGO")</f>
        <v>IMPAGO</v>
      </c>
      <c r="M82" s="1235" t="str">
        <f>IF(L82="IMPAGO","SIN O.C.","")</f>
        <v>SIN O.C.</v>
      </c>
      <c r="N82" s="1235" t="str">
        <f>IF(L82="IMPAGO","SIN FACT.","")</f>
        <v>SIN FACT.</v>
      </c>
    </row>
    <row r="83" spans="1:14" x14ac:dyDescent="0.25">
      <c r="A83" s="119" t="s">
        <v>313</v>
      </c>
      <c r="B83" s="164">
        <v>42010</v>
      </c>
      <c r="C83" s="118" t="s">
        <v>9332</v>
      </c>
      <c r="D83" s="119" t="s">
        <v>3576</v>
      </c>
      <c r="E83" s="162">
        <v>10306531</v>
      </c>
      <c r="F83" s="119">
        <v>30362042</v>
      </c>
      <c r="G83" s="119">
        <v>2704003</v>
      </c>
      <c r="H83" s="120" t="str">
        <f>IF(G83="","",VLOOKUP(G83,ARANCEL!$B$5:$D$121,2,FALSE))</f>
        <v xml:space="preserve">CORONA PERIFERICA CON PERNO MUÑON COLADO </v>
      </c>
      <c r="I83" s="121"/>
      <c r="J83" s="119">
        <v>1</v>
      </c>
      <c r="K83" s="122">
        <f>IF(G83="","",VLOOKUP(G83,ARANCEL!$B$5:$D$121,3,FALSE)*J83)</f>
        <v>32612</v>
      </c>
      <c r="L83" s="1235" t="str">
        <f>IF(E83="","","IMPAGO")</f>
        <v>IMPAGO</v>
      </c>
      <c r="M83" s="1235" t="str">
        <f>IF(L83="IMPAGO","SIN O.C.","")</f>
        <v>SIN O.C.</v>
      </c>
      <c r="N83" s="1235" t="str">
        <f>IF(L83="IMPAGO","SIN FACT.","")</f>
        <v>SIN FACT.</v>
      </c>
    </row>
    <row r="84" spans="1:14" x14ac:dyDescent="0.25">
      <c r="A84" s="119" t="s">
        <v>305</v>
      </c>
      <c r="B84" s="164">
        <v>41911</v>
      </c>
      <c r="C84" s="118" t="s">
        <v>7389</v>
      </c>
      <c r="D84" s="119" t="s">
        <v>86</v>
      </c>
      <c r="E84" s="162">
        <v>10259270</v>
      </c>
      <c r="F84" s="119">
        <v>28623556</v>
      </c>
      <c r="G84" s="119">
        <v>2704005</v>
      </c>
      <c r="H84" s="120" t="str">
        <f>IF(G84="","",VLOOKUP(G84,ARANCEL!$B$5:$D$121,2,FALSE))</f>
        <v>PROVISORIO</v>
      </c>
      <c r="I84" s="121" t="s">
        <v>337</v>
      </c>
      <c r="J84" s="119">
        <v>1</v>
      </c>
      <c r="K84" s="122">
        <f>IF(G84="","",VLOOKUP(G84,ARANCEL!$B$5:$D$121,3,FALSE)*J84)</f>
        <v>3250</v>
      </c>
      <c r="L84" s="1229" t="s">
        <v>7548</v>
      </c>
      <c r="M84" s="1229">
        <v>4500255354</v>
      </c>
      <c r="N84" s="1229" t="s">
        <v>7572</v>
      </c>
    </row>
    <row r="85" spans="1:14" x14ac:dyDescent="0.25">
      <c r="A85" s="169" t="s">
        <v>305</v>
      </c>
      <c r="B85" s="164">
        <v>41911</v>
      </c>
      <c r="C85" s="118" t="s">
        <v>7389</v>
      </c>
      <c r="D85" s="119" t="s">
        <v>86</v>
      </c>
      <c r="E85" s="162">
        <v>10259270</v>
      </c>
      <c r="F85" s="119">
        <v>28623556</v>
      </c>
      <c r="G85" s="119">
        <v>2704003</v>
      </c>
      <c r="H85" s="120" t="str">
        <f>IF(G85="","",VLOOKUP(G85,ARANCEL!$B$5:$D$121,2,FALSE))</f>
        <v xml:space="preserve">CORONA PERIFERICA CON PERNO MUÑON COLADO </v>
      </c>
      <c r="I85" s="121" t="s">
        <v>337</v>
      </c>
      <c r="J85" s="119">
        <v>1</v>
      </c>
      <c r="K85" s="122">
        <f>IF(G85="","",VLOOKUP(G85,ARANCEL!$B$5:$D$121,3,FALSE)*J85)</f>
        <v>32612</v>
      </c>
      <c r="L85" s="1229" t="s">
        <v>7548</v>
      </c>
      <c r="M85" s="1229">
        <v>4500255354</v>
      </c>
      <c r="N85" s="1229" t="s">
        <v>7572</v>
      </c>
    </row>
    <row r="86" spans="1:14" x14ac:dyDescent="0.25">
      <c r="A86" s="119" t="s">
        <v>305</v>
      </c>
      <c r="B86" s="164">
        <v>41792</v>
      </c>
      <c r="C86" s="118" t="s">
        <v>4955</v>
      </c>
      <c r="D86" s="119" t="s">
        <v>70</v>
      </c>
      <c r="E86" s="162">
        <v>10206144</v>
      </c>
      <c r="F86" s="119">
        <v>25999423</v>
      </c>
      <c r="G86" s="119">
        <v>2705003</v>
      </c>
      <c r="H86" s="120" t="str">
        <f>IF(G86="","",VLOOKUP(G86,ARANCEL!$B$5:$D$121,2,FALSE))</f>
        <v>INCRUSTACION ESTETICA (ART-GLASS O CERAMICA)</v>
      </c>
      <c r="I86" s="121" t="s">
        <v>1087</v>
      </c>
      <c r="J86" s="119">
        <v>2</v>
      </c>
      <c r="K86" s="122">
        <f>IF(G86="","",VLOOKUP(G86,ARANCEL!$B$5:$D$121,3,FALSE)*J86)</f>
        <v>31352</v>
      </c>
      <c r="L86" s="1229" t="s">
        <v>5742</v>
      </c>
      <c r="M86" s="1229">
        <v>4500239667</v>
      </c>
      <c r="N86" s="1229" t="s">
        <v>5761</v>
      </c>
    </row>
    <row r="87" spans="1:14" x14ac:dyDescent="0.25">
      <c r="A87" s="119" t="s">
        <v>305</v>
      </c>
      <c r="B87" s="164">
        <v>41647</v>
      </c>
      <c r="C87" s="118" t="s">
        <v>1268</v>
      </c>
      <c r="D87" s="119" t="s">
        <v>1157</v>
      </c>
      <c r="E87" s="162">
        <v>10168979</v>
      </c>
      <c r="F87" s="119">
        <v>24574692</v>
      </c>
      <c r="G87" s="119">
        <v>2707001</v>
      </c>
      <c r="H87" s="120" t="str">
        <f>IF(G87="","",VLOOKUP(G87,ARANCEL!$B$5:$D$121,2,FALSE))</f>
        <v xml:space="preserve">PLANO DE RELAJACION </v>
      </c>
      <c r="I87" s="121" t="s">
        <v>306</v>
      </c>
      <c r="J87" s="119">
        <v>1</v>
      </c>
      <c r="K87" s="122">
        <f>IF(G87="","",VLOOKUP(G87,ARANCEL!$B$5:$D$121,3,FALSE)*J87)</f>
        <v>9221</v>
      </c>
      <c r="L87" s="1229" t="s">
        <v>2842</v>
      </c>
      <c r="M87" s="1229">
        <v>4500216253</v>
      </c>
      <c r="N87" s="1229">
        <v>8417</v>
      </c>
    </row>
    <row r="88" spans="1:14" x14ac:dyDescent="0.25">
      <c r="A88" s="119" t="s">
        <v>305</v>
      </c>
      <c r="B88" s="164">
        <v>41843</v>
      </c>
      <c r="C88" s="118" t="s">
        <v>6012</v>
      </c>
      <c r="D88" s="119" t="s">
        <v>69</v>
      </c>
      <c r="E88" s="162">
        <v>10232071</v>
      </c>
      <c r="F88" s="119">
        <v>27153343</v>
      </c>
      <c r="G88" s="119">
        <v>2704005</v>
      </c>
      <c r="H88" s="120" t="str">
        <f>IF(G88="","",VLOOKUP(G88,ARANCEL!$B$5:$D$121,2,FALSE))</f>
        <v>PROVISORIO</v>
      </c>
      <c r="I88" s="121" t="s">
        <v>337</v>
      </c>
      <c r="J88" s="119">
        <v>1</v>
      </c>
      <c r="K88" s="122">
        <f>IF(G88="","",VLOOKUP(G88,ARANCEL!$B$5:$D$121,3,FALSE)*J88)</f>
        <v>3250</v>
      </c>
      <c r="L88" s="1229" t="s">
        <v>6905</v>
      </c>
      <c r="M88" s="1229">
        <v>4500247654</v>
      </c>
      <c r="N88" s="1229" t="s">
        <v>7158</v>
      </c>
    </row>
    <row r="89" spans="1:14" x14ac:dyDescent="0.25">
      <c r="A89" s="119" t="s">
        <v>305</v>
      </c>
      <c r="B89" s="164">
        <v>41843</v>
      </c>
      <c r="C89" s="118" t="s">
        <v>6012</v>
      </c>
      <c r="D89" s="119" t="s">
        <v>69</v>
      </c>
      <c r="E89" s="162">
        <v>10232071</v>
      </c>
      <c r="F89" s="119">
        <v>27153343</v>
      </c>
      <c r="G89" s="119">
        <v>2704003</v>
      </c>
      <c r="H89" s="120" t="str">
        <f>IF(G89="","",VLOOKUP(G89,ARANCEL!$B$5:$D$121,2,FALSE))</f>
        <v xml:space="preserve">CORONA PERIFERICA CON PERNO MUÑON COLADO </v>
      </c>
      <c r="I89" s="121" t="s">
        <v>337</v>
      </c>
      <c r="J89" s="119">
        <v>1</v>
      </c>
      <c r="K89" s="122">
        <f>IF(G89="","",VLOOKUP(G89,ARANCEL!$B$5:$D$121,3,FALSE)*J89)</f>
        <v>32612</v>
      </c>
      <c r="L89" s="1229" t="s">
        <v>6905</v>
      </c>
      <c r="M89" s="1229">
        <v>4500247654</v>
      </c>
      <c r="N89" s="1229" t="s">
        <v>7158</v>
      </c>
    </row>
    <row r="90" spans="1:14" x14ac:dyDescent="0.25">
      <c r="A90" s="119" t="s">
        <v>305</v>
      </c>
      <c r="B90" s="164">
        <v>41709</v>
      </c>
      <c r="C90" s="118" t="s">
        <v>1963</v>
      </c>
      <c r="D90" s="119" t="s">
        <v>69</v>
      </c>
      <c r="E90" s="162">
        <v>10181078</v>
      </c>
      <c r="F90" s="119">
        <v>24683689</v>
      </c>
      <c r="G90" s="119">
        <v>2705003</v>
      </c>
      <c r="H90" s="120" t="str">
        <f>IF(G90="","",VLOOKUP(G90,ARANCEL!$B$5:$D$121,2,FALSE))</f>
        <v>INCRUSTACION ESTETICA (ART-GLASS O CERAMICA)</v>
      </c>
      <c r="I90" s="121" t="s">
        <v>324</v>
      </c>
      <c r="J90" s="119">
        <v>1</v>
      </c>
      <c r="K90" s="122">
        <f>IF(G90="","",VLOOKUP(G90,ARANCEL!$B$5:$D$121,3,FALSE)*J90)</f>
        <v>15676</v>
      </c>
      <c r="L90" s="1229" t="s">
        <v>3058</v>
      </c>
      <c r="M90" s="1229">
        <v>4500225644</v>
      </c>
      <c r="N90" s="1229">
        <v>8899</v>
      </c>
    </row>
    <row r="91" spans="1:14" x14ac:dyDescent="0.25">
      <c r="A91" s="119" t="s">
        <v>305</v>
      </c>
      <c r="B91" s="164">
        <v>41971</v>
      </c>
      <c r="C91" s="118" t="s">
        <v>8667</v>
      </c>
      <c r="D91" s="119" t="s">
        <v>811</v>
      </c>
      <c r="E91" s="162">
        <v>10289995</v>
      </c>
      <c r="F91" s="119">
        <v>29878026</v>
      </c>
      <c r="G91" s="119">
        <v>2708011</v>
      </c>
      <c r="H91" s="120" t="str">
        <f>IF(G91="","",VLOOKUP(G91,ARANCEL!$B$5:$D$121,2,FALSE))</f>
        <v xml:space="preserve">MODELO DE ESTUDIO </v>
      </c>
      <c r="I91" s="121" t="s">
        <v>347</v>
      </c>
      <c r="J91" s="119">
        <v>2</v>
      </c>
      <c r="K91" s="122">
        <f>IF(G91="","",VLOOKUP(G91,ARANCEL!$B$5:$D$121,3,FALSE)*J91)</f>
        <v>3014</v>
      </c>
      <c r="L91" s="1349" t="s">
        <v>9431</v>
      </c>
      <c r="M91" s="1349">
        <v>4500269308</v>
      </c>
      <c r="N91" s="1349" t="s">
        <v>9459</v>
      </c>
    </row>
    <row r="92" spans="1:14" x14ac:dyDescent="0.25">
      <c r="A92" s="119" t="s">
        <v>305</v>
      </c>
      <c r="B92" s="177">
        <v>41754</v>
      </c>
      <c r="C92" s="118" t="s">
        <v>4167</v>
      </c>
      <c r="D92" s="119" t="s">
        <v>69</v>
      </c>
      <c r="E92" s="162">
        <v>10192543</v>
      </c>
      <c r="F92" s="119">
        <v>24310165</v>
      </c>
      <c r="G92" s="119">
        <v>2702048</v>
      </c>
      <c r="H92" s="120" t="str">
        <f>IF(G92="","",VLOOKUP(G92,ARANCEL!$B$5:$D$121,2,FALSE))</f>
        <v xml:space="preserve">SERVICIO LAB. IMPLANTE CORONA CEMENTADA/ATORNILLADA </v>
      </c>
      <c r="I92" s="121" t="s">
        <v>324</v>
      </c>
      <c r="J92" s="119">
        <v>1</v>
      </c>
      <c r="K92" s="122">
        <f>IF(G92="","",VLOOKUP(G92,ARANCEL!$B$5:$D$121,3,FALSE)*J92)</f>
        <v>43857</v>
      </c>
      <c r="L92" s="1229" t="s">
        <v>6905</v>
      </c>
      <c r="M92" s="1229">
        <v>4500247652</v>
      </c>
      <c r="N92" s="1229" t="s">
        <v>7160</v>
      </c>
    </row>
    <row r="93" spans="1:14" x14ac:dyDescent="0.25">
      <c r="A93" s="119" t="s">
        <v>305</v>
      </c>
      <c r="B93" s="164">
        <v>41765</v>
      </c>
      <c r="C93" s="118" t="s">
        <v>4167</v>
      </c>
      <c r="D93" s="119" t="s">
        <v>69</v>
      </c>
      <c r="E93" s="162">
        <v>10195322</v>
      </c>
      <c r="F93" s="119">
        <v>24310165</v>
      </c>
      <c r="G93" s="119">
        <v>2702048</v>
      </c>
      <c r="H93" s="120" t="str">
        <f>IF(G93="","",VLOOKUP(G93,ARANCEL!$B$5:$D$121,2,FALSE))</f>
        <v xml:space="preserve">SERVICIO LAB. IMPLANTE CORONA CEMENTADA/ATORNILLADA </v>
      </c>
      <c r="I93" s="121" t="s">
        <v>317</v>
      </c>
      <c r="J93" s="119">
        <v>1</v>
      </c>
      <c r="K93" s="122">
        <f>IF(G93="","",VLOOKUP(G93,ARANCEL!$B$5:$D$121,3,FALSE)*J93)</f>
        <v>43857</v>
      </c>
      <c r="L93" s="1235" t="str">
        <f>IF(E93="","","IMPAGO")</f>
        <v>IMPAGO</v>
      </c>
      <c r="M93" s="1235" t="str">
        <f>IF(L93="IMPAGO","SIN O.C.","")</f>
        <v>SIN O.C.</v>
      </c>
      <c r="N93" s="1235" t="str">
        <f>IF(L93="IMPAGO","SIN FACT.","")</f>
        <v>SIN FACT.</v>
      </c>
    </row>
    <row r="94" spans="1:14" x14ac:dyDescent="0.25">
      <c r="A94" s="119" t="s">
        <v>305</v>
      </c>
      <c r="B94" s="164">
        <v>41702</v>
      </c>
      <c r="C94" s="118" t="s">
        <v>3187</v>
      </c>
      <c r="D94" s="119" t="s">
        <v>73</v>
      </c>
      <c r="E94" s="162">
        <v>10179581</v>
      </c>
      <c r="F94" s="119">
        <v>24643064</v>
      </c>
      <c r="G94" s="119">
        <v>2705003</v>
      </c>
      <c r="H94" s="120" t="str">
        <f>IF(G94="","",VLOOKUP(G94,ARANCEL!$B$5:$D$121,2,FALSE))</f>
        <v>INCRUSTACION ESTETICA (ART-GLASS O CERAMICA)</v>
      </c>
      <c r="I94" s="121" t="s">
        <v>312</v>
      </c>
      <c r="J94" s="119">
        <v>1</v>
      </c>
      <c r="K94" s="122">
        <f>IF(G94="","",VLOOKUP(G94,ARANCEL!$B$5:$D$121,3,FALSE)*J94)</f>
        <v>15676</v>
      </c>
      <c r="L94" s="1229" t="s">
        <v>3058</v>
      </c>
      <c r="M94" s="1229">
        <v>4500225644</v>
      </c>
      <c r="N94" s="1229">
        <v>8899</v>
      </c>
    </row>
    <row r="95" spans="1:14" x14ac:dyDescent="0.25">
      <c r="A95" s="119" t="s">
        <v>305</v>
      </c>
      <c r="B95" s="164">
        <v>41957</v>
      </c>
      <c r="C95" s="118" t="s">
        <v>8389</v>
      </c>
      <c r="D95" s="119" t="s">
        <v>5273</v>
      </c>
      <c r="E95" s="162">
        <v>10282744</v>
      </c>
      <c r="F95" s="119">
        <v>2522206</v>
      </c>
      <c r="G95" s="119">
        <v>2705004</v>
      </c>
      <c r="H95" s="120" t="str">
        <f>IF(G95="","",VLOOKUP(G95,ARANCEL!$B$5:$D$121,2,FALSE))</f>
        <v>CARILLA ESTETICA (ART-GLASS O CERAMICA)</v>
      </c>
      <c r="I95" s="121" t="s">
        <v>737</v>
      </c>
      <c r="J95" s="119">
        <v>2</v>
      </c>
      <c r="K95" s="122">
        <f>IF(G95="","",VLOOKUP(G95,ARANCEL!$B$5:$D$121,3,FALSE)*J95)</f>
        <v>53506</v>
      </c>
      <c r="L95" s="1229" t="s">
        <v>8256</v>
      </c>
      <c r="M95" s="1229">
        <v>4500265774</v>
      </c>
      <c r="N95" s="1229" t="s">
        <v>8954</v>
      </c>
    </row>
    <row r="96" spans="1:14" x14ac:dyDescent="0.25">
      <c r="A96" s="119" t="s">
        <v>305</v>
      </c>
      <c r="B96" s="164">
        <v>41912</v>
      </c>
      <c r="C96" s="118" t="s">
        <v>736</v>
      </c>
      <c r="D96" s="119" t="s">
        <v>86</v>
      </c>
      <c r="E96" s="162">
        <v>10259229</v>
      </c>
      <c r="F96" s="119">
        <v>28703929</v>
      </c>
      <c r="G96" s="119">
        <v>2704005</v>
      </c>
      <c r="H96" s="120" t="str">
        <f>IF(G96="","",VLOOKUP(G96,ARANCEL!$B$5:$D$121,2,FALSE))</f>
        <v>PROVISORIO</v>
      </c>
      <c r="I96" s="121" t="s">
        <v>321</v>
      </c>
      <c r="J96" s="119">
        <v>1</v>
      </c>
      <c r="K96" s="122">
        <f>IF(G96="","",VLOOKUP(G96,ARANCEL!$B$5:$D$121,3,FALSE)*J96)</f>
        <v>3250</v>
      </c>
      <c r="L96" s="1229" t="s">
        <v>7548</v>
      </c>
      <c r="M96" s="1229">
        <v>4500255354</v>
      </c>
      <c r="N96" s="1229" t="s">
        <v>7572</v>
      </c>
    </row>
    <row r="97" spans="1:15" x14ac:dyDescent="0.25">
      <c r="A97" s="169" t="s">
        <v>305</v>
      </c>
      <c r="B97" s="164">
        <v>41912</v>
      </c>
      <c r="C97" s="118" t="s">
        <v>736</v>
      </c>
      <c r="D97" s="119" t="s">
        <v>86</v>
      </c>
      <c r="E97" s="162">
        <v>10259229</v>
      </c>
      <c r="F97" s="119">
        <v>28703929</v>
      </c>
      <c r="G97" s="119">
        <v>2704003</v>
      </c>
      <c r="H97" s="120" t="str">
        <f>IF(G97="","",VLOOKUP(G97,ARANCEL!$B$5:$D$121,2,FALSE))</f>
        <v xml:space="preserve">CORONA PERIFERICA CON PERNO MUÑON COLADO </v>
      </c>
      <c r="I97" s="121" t="s">
        <v>321</v>
      </c>
      <c r="J97" s="119">
        <v>1</v>
      </c>
      <c r="K97" s="122">
        <f>IF(G97="","",VLOOKUP(G97,ARANCEL!$B$5:$D$121,3,FALSE)*J97)</f>
        <v>32612</v>
      </c>
      <c r="L97" s="1229" t="s">
        <v>7548</v>
      </c>
      <c r="M97" s="1229">
        <v>4500255354</v>
      </c>
      <c r="N97" s="1229" t="s">
        <v>7572</v>
      </c>
    </row>
    <row r="98" spans="1:15" x14ac:dyDescent="0.25">
      <c r="A98" s="119" t="s">
        <v>305</v>
      </c>
      <c r="B98" s="164">
        <v>41962</v>
      </c>
      <c r="C98" s="118" t="s">
        <v>8479</v>
      </c>
      <c r="D98" s="119" t="s">
        <v>69</v>
      </c>
      <c r="E98" s="162">
        <v>10284844</v>
      </c>
      <c r="F98" s="119">
        <v>27384507</v>
      </c>
      <c r="G98" s="119">
        <v>2702048</v>
      </c>
      <c r="H98" s="120" t="str">
        <f>IF(G98="","",VLOOKUP(G98,ARANCEL!$B$5:$D$121,2,FALSE))</f>
        <v xml:space="preserve">SERVICIO LAB. IMPLANTE CORONA CEMENTADA/ATORNILLADA </v>
      </c>
      <c r="I98" s="121" t="s">
        <v>309</v>
      </c>
      <c r="J98" s="119">
        <v>1</v>
      </c>
      <c r="K98" s="122">
        <f>IF(G98="","",VLOOKUP(G98,ARANCEL!$B$5:$D$121,3,FALSE)*J98)</f>
        <v>43857</v>
      </c>
      <c r="L98" s="1229" t="s">
        <v>8256</v>
      </c>
      <c r="M98" s="1229">
        <v>4500265774</v>
      </c>
      <c r="N98" s="1229" t="s">
        <v>8954</v>
      </c>
    </row>
    <row r="99" spans="1:15" x14ac:dyDescent="0.25">
      <c r="A99" s="119" t="s">
        <v>305</v>
      </c>
      <c r="B99" s="164">
        <v>41908</v>
      </c>
      <c r="C99" s="118" t="s">
        <v>7207</v>
      </c>
      <c r="D99" s="119" t="s">
        <v>69</v>
      </c>
      <c r="E99" s="162">
        <v>10258719</v>
      </c>
      <c r="F99" s="119">
        <v>28485101</v>
      </c>
      <c r="G99" s="119">
        <v>2704005</v>
      </c>
      <c r="H99" s="120" t="str">
        <f>IF(G99="","",VLOOKUP(G99,ARANCEL!$B$5:$D$121,2,FALSE))</f>
        <v>PROVISORIO</v>
      </c>
      <c r="I99" s="121" t="s">
        <v>337</v>
      </c>
      <c r="J99" s="119">
        <v>1</v>
      </c>
      <c r="K99" s="122">
        <f>IF(G99="","",VLOOKUP(G99,ARANCEL!$B$5:$D$121,3,FALSE)*J99)</f>
        <v>3250</v>
      </c>
      <c r="L99" s="1229" t="s">
        <v>7548</v>
      </c>
      <c r="M99" s="1229">
        <v>4500255129</v>
      </c>
      <c r="N99" s="1229" t="s">
        <v>7564</v>
      </c>
    </row>
    <row r="100" spans="1:15" x14ac:dyDescent="0.25">
      <c r="A100" s="169" t="s">
        <v>305</v>
      </c>
      <c r="B100" s="164">
        <v>41908</v>
      </c>
      <c r="C100" s="118" t="s">
        <v>7207</v>
      </c>
      <c r="D100" s="119" t="s">
        <v>69</v>
      </c>
      <c r="E100" s="162">
        <v>10258719</v>
      </c>
      <c r="F100" s="119">
        <v>28485101</v>
      </c>
      <c r="G100" s="119">
        <v>2704003</v>
      </c>
      <c r="H100" s="120" t="str">
        <f>IF(G100="","",VLOOKUP(G100,ARANCEL!$B$5:$D$121,2,FALSE))</f>
        <v xml:space="preserve">CORONA PERIFERICA CON PERNO MUÑON COLADO </v>
      </c>
      <c r="I100" s="121" t="s">
        <v>337</v>
      </c>
      <c r="J100" s="119">
        <v>1</v>
      </c>
      <c r="K100" s="122">
        <f>IF(G100="","",VLOOKUP(G100,ARANCEL!$B$5:$D$121,3,FALSE)*J100)</f>
        <v>32612</v>
      </c>
      <c r="L100" s="1229" t="s">
        <v>7548</v>
      </c>
      <c r="M100" s="1229">
        <v>4500255129</v>
      </c>
      <c r="N100" s="1229" t="s">
        <v>7564</v>
      </c>
    </row>
    <row r="101" spans="1:15" x14ac:dyDescent="0.25">
      <c r="A101" s="119" t="s">
        <v>313</v>
      </c>
      <c r="B101" s="159">
        <v>41927</v>
      </c>
      <c r="C101" s="118" t="s">
        <v>7778</v>
      </c>
      <c r="D101" s="119" t="s">
        <v>69</v>
      </c>
      <c r="E101" s="178">
        <v>10267800</v>
      </c>
      <c r="F101" s="119">
        <v>29064632</v>
      </c>
      <c r="G101" s="119">
        <v>2704003</v>
      </c>
      <c r="H101" s="120" t="str">
        <f>IF(G101="","",VLOOKUP(G101,ARANCEL!$B$5:$D$121,2,FALSE))</f>
        <v xml:space="preserve">CORONA PERIFERICA CON PERNO MUÑON COLADO </v>
      </c>
      <c r="I101" s="121"/>
      <c r="J101" s="119">
        <v>1</v>
      </c>
      <c r="K101" s="122">
        <f>IF(G101="","",VLOOKUP(G101,ARANCEL!$B$5:$D$121,3,FALSE)*J101)</f>
        <v>32612</v>
      </c>
      <c r="L101" s="1235" t="str">
        <f>IF(E101="","","IMPAGO")</f>
        <v>IMPAGO</v>
      </c>
      <c r="M101" s="1235" t="str">
        <f>IF(L101="IMPAGO","SIN O.C.","")</f>
        <v>SIN O.C.</v>
      </c>
      <c r="N101" s="1235" t="str">
        <f>IF(L101="IMPAGO","SIN FACT.","")</f>
        <v>SIN FACT.</v>
      </c>
    </row>
    <row r="102" spans="1:15" ht="18" customHeight="1" x14ac:dyDescent="0.25">
      <c r="A102" s="119" t="s">
        <v>305</v>
      </c>
      <c r="B102" s="159">
        <v>41927</v>
      </c>
      <c r="C102" s="118" t="s">
        <v>7778</v>
      </c>
      <c r="D102" s="119" t="s">
        <v>69</v>
      </c>
      <c r="E102" s="178">
        <v>10267800</v>
      </c>
      <c r="F102" s="119">
        <v>29064632</v>
      </c>
      <c r="G102" s="119">
        <v>2705003</v>
      </c>
      <c r="H102" s="120" t="str">
        <f>IF(G102="","",VLOOKUP(G102,ARANCEL!$B$5:$D$121,2,FALSE))</f>
        <v>INCRUSTACION ESTETICA (ART-GLASS O CERAMICA)</v>
      </c>
      <c r="I102" s="121" t="s">
        <v>324</v>
      </c>
      <c r="J102" s="119">
        <v>1</v>
      </c>
      <c r="K102" s="122">
        <f>IF(G102="","",VLOOKUP(G102,ARANCEL!$B$5:$D$121,3,FALSE)*J102)</f>
        <v>15676</v>
      </c>
      <c r="L102" s="1229" t="s">
        <v>8279</v>
      </c>
      <c r="M102" s="1229">
        <v>4500260868</v>
      </c>
      <c r="N102" s="1229" t="s">
        <v>8300</v>
      </c>
      <c r="O102" s="161"/>
    </row>
    <row r="103" spans="1:15" ht="18" customHeight="1" x14ac:dyDescent="0.25">
      <c r="A103" s="119" t="s">
        <v>305</v>
      </c>
      <c r="B103" s="164">
        <v>41960</v>
      </c>
      <c r="C103" s="118" t="s">
        <v>8422</v>
      </c>
      <c r="D103" s="119" t="s">
        <v>69</v>
      </c>
      <c r="E103" s="162">
        <v>10283654</v>
      </c>
      <c r="F103" s="119">
        <v>29639737</v>
      </c>
      <c r="G103" s="119">
        <v>2704023</v>
      </c>
      <c r="H103" s="120" t="str">
        <f>IF(G103="","",VLOOKUP(G103,ARANCEL!$B$5:$D$121,2,FALSE))</f>
        <v xml:space="preserve">PROTESIS VALPLAST PARCIAL </v>
      </c>
      <c r="I103" s="121" t="s">
        <v>306</v>
      </c>
      <c r="J103" s="119">
        <v>1</v>
      </c>
      <c r="K103" s="122">
        <f>IF(G103="","",VLOOKUP(G103,ARANCEL!$B$5:$D$121,3,FALSE)*J103)</f>
        <v>61850</v>
      </c>
      <c r="L103" s="1229" t="s">
        <v>8256</v>
      </c>
      <c r="M103" s="1229">
        <v>4500265774</v>
      </c>
      <c r="N103" s="1229" t="s">
        <v>8954</v>
      </c>
      <c r="O103" s="161"/>
    </row>
    <row r="104" spans="1:15" x14ac:dyDescent="0.25">
      <c r="A104" s="119" t="s">
        <v>305</v>
      </c>
      <c r="B104" s="164">
        <v>41949</v>
      </c>
      <c r="C104" s="118" t="s">
        <v>8160</v>
      </c>
      <c r="D104" s="119" t="s">
        <v>1160</v>
      </c>
      <c r="E104" s="162">
        <v>10278031</v>
      </c>
      <c r="F104" s="119">
        <v>29395296</v>
      </c>
      <c r="G104" s="119">
        <v>2704005</v>
      </c>
      <c r="H104" s="120" t="str">
        <f>IF(G104="","",VLOOKUP(G104,ARANCEL!$B$5:$D$121,2,FALSE))</f>
        <v>PROVISORIO</v>
      </c>
      <c r="I104" s="121" t="s">
        <v>340</v>
      </c>
      <c r="J104" s="119">
        <v>1</v>
      </c>
      <c r="K104" s="122">
        <f>IF(G104="","",VLOOKUP(G104,ARANCEL!$B$5:$D$121,3,FALSE)*J104)</f>
        <v>3250</v>
      </c>
      <c r="L104" s="1229" t="s">
        <v>8256</v>
      </c>
      <c r="M104" s="1229">
        <v>4500265774</v>
      </c>
      <c r="N104" s="1229" t="s">
        <v>8954</v>
      </c>
    </row>
    <row r="105" spans="1:15" x14ac:dyDescent="0.25">
      <c r="A105" s="119" t="s">
        <v>305</v>
      </c>
      <c r="B105" s="164">
        <v>41949</v>
      </c>
      <c r="C105" s="118" t="s">
        <v>8160</v>
      </c>
      <c r="D105" s="119" t="s">
        <v>1160</v>
      </c>
      <c r="E105" s="162">
        <v>10278031</v>
      </c>
      <c r="F105" s="119">
        <v>29395296</v>
      </c>
      <c r="G105" s="119">
        <v>2704003</v>
      </c>
      <c r="H105" s="120" t="str">
        <f>IF(G105="","",VLOOKUP(G105,ARANCEL!$B$5:$D$121,2,FALSE))</f>
        <v xml:space="preserve">CORONA PERIFERICA CON PERNO MUÑON COLADO </v>
      </c>
      <c r="I105" s="121" t="s">
        <v>340</v>
      </c>
      <c r="J105" s="119">
        <v>1</v>
      </c>
      <c r="K105" s="122">
        <f>IF(G105="","",VLOOKUP(G105,ARANCEL!$B$5:$D$121,3,FALSE)*J105)</f>
        <v>32612</v>
      </c>
      <c r="L105" s="1229" t="s">
        <v>8256</v>
      </c>
      <c r="M105" s="1229">
        <v>4500265774</v>
      </c>
      <c r="N105" s="1229" t="s">
        <v>8954</v>
      </c>
    </row>
    <row r="106" spans="1:15" x14ac:dyDescent="0.25">
      <c r="A106" s="119" t="s">
        <v>305</v>
      </c>
      <c r="B106" s="164">
        <v>41750</v>
      </c>
      <c r="C106" s="118" t="s">
        <v>4087</v>
      </c>
      <c r="D106" s="119" t="s">
        <v>68</v>
      </c>
      <c r="E106" s="162">
        <v>10190092</v>
      </c>
      <c r="F106" s="119">
        <v>23305015</v>
      </c>
      <c r="G106" s="119">
        <v>2702048</v>
      </c>
      <c r="H106" s="120" t="str">
        <f>IF(G106="","",VLOOKUP(G106,ARANCEL!$B$5:$D$121,2,FALSE))</f>
        <v xml:space="preserve">SERVICIO LAB. IMPLANTE CORONA CEMENTADA/ATORNILLADA </v>
      </c>
      <c r="I106" s="121" t="s">
        <v>308</v>
      </c>
      <c r="J106" s="119">
        <v>1</v>
      </c>
      <c r="K106" s="122">
        <f>IF(G106="","",VLOOKUP(G106,ARANCEL!$B$5:$D$121,3,FALSE)*J106)</f>
        <v>43857</v>
      </c>
      <c r="L106" s="1229" t="s">
        <v>5292</v>
      </c>
      <c r="M106" s="1229">
        <v>4500235543</v>
      </c>
      <c r="N106" s="1229">
        <v>9430</v>
      </c>
    </row>
    <row r="107" spans="1:15" x14ac:dyDescent="0.25">
      <c r="A107" s="119" t="s">
        <v>305</v>
      </c>
      <c r="B107" s="164">
        <v>41750</v>
      </c>
      <c r="C107" s="118" t="s">
        <v>4087</v>
      </c>
      <c r="D107" s="119" t="s">
        <v>68</v>
      </c>
      <c r="E107" s="162">
        <v>10190092</v>
      </c>
      <c r="F107" s="119">
        <v>23305015</v>
      </c>
      <c r="G107" s="119">
        <v>2702048</v>
      </c>
      <c r="H107" s="120" t="str">
        <f>IF(G107="","",VLOOKUP(G107,ARANCEL!$B$5:$D$121,2,FALSE))</f>
        <v xml:space="preserve">SERVICIO LAB. IMPLANTE CORONA CEMENTADA/ATORNILLADA </v>
      </c>
      <c r="I107" s="416" t="s">
        <v>335</v>
      </c>
      <c r="J107" s="274">
        <v>1</v>
      </c>
      <c r="K107" s="122">
        <f>IF(G107="","",VLOOKUP(G107,ARANCEL!$B$5:$D$121,3,FALSE)*J107)</f>
        <v>43857</v>
      </c>
      <c r="L107" s="1236" t="s">
        <v>5292</v>
      </c>
      <c r="M107" s="1236">
        <v>4500235543</v>
      </c>
      <c r="N107" s="1236">
        <v>9430</v>
      </c>
    </row>
    <row r="108" spans="1:15" x14ac:dyDescent="0.25">
      <c r="A108" s="119" t="s">
        <v>305</v>
      </c>
      <c r="B108" s="164">
        <v>41871</v>
      </c>
      <c r="C108" s="118" t="s">
        <v>6703</v>
      </c>
      <c r="D108" s="119" t="s">
        <v>68</v>
      </c>
      <c r="E108" s="162">
        <v>10247017</v>
      </c>
      <c r="F108" s="119">
        <v>19688763</v>
      </c>
      <c r="G108" s="119">
        <v>2702048</v>
      </c>
      <c r="H108" s="120" t="str">
        <f>IF(G108="","",VLOOKUP(G108,ARANCEL!$B$5:$D$121,2,FALSE))</f>
        <v xml:space="preserve">SERVICIO LAB. IMPLANTE CORONA CEMENTADA/ATORNILLADA </v>
      </c>
      <c r="I108" s="121" t="s">
        <v>758</v>
      </c>
      <c r="J108" s="119">
        <v>2</v>
      </c>
      <c r="K108" s="122">
        <f>IF(G108="","",VLOOKUP(G108,ARANCEL!$B$5:$D$121,3,FALSE)*J108)</f>
        <v>87714</v>
      </c>
      <c r="L108" s="1229" t="s">
        <v>6905</v>
      </c>
      <c r="M108" s="1229">
        <v>4500250403</v>
      </c>
      <c r="N108" s="1229" t="s">
        <v>6904</v>
      </c>
    </row>
    <row r="109" spans="1:15" x14ac:dyDescent="0.25">
      <c r="A109" s="119" t="s">
        <v>305</v>
      </c>
      <c r="B109" s="164">
        <v>41871</v>
      </c>
      <c r="C109" s="118" t="s">
        <v>6703</v>
      </c>
      <c r="D109" s="119" t="s">
        <v>68</v>
      </c>
      <c r="E109" s="162">
        <v>10247017</v>
      </c>
      <c r="F109" s="119">
        <v>19688763</v>
      </c>
      <c r="G109" s="119">
        <v>2704012</v>
      </c>
      <c r="H109" s="120" t="str">
        <f>IF(G109="","",VLOOKUP(G109,ARANCEL!$B$5:$D$121,2,FALSE))</f>
        <v xml:space="preserve">INTERMEDIARIO O PONTICO </v>
      </c>
      <c r="I109" s="121" t="s">
        <v>317</v>
      </c>
      <c r="J109" s="119">
        <v>1</v>
      </c>
      <c r="K109" s="122">
        <f>IF(G109="","",VLOOKUP(G109,ARANCEL!$B$5:$D$121,3,FALSE)*J109)</f>
        <v>25122</v>
      </c>
      <c r="L109" s="1229" t="s">
        <v>6905</v>
      </c>
      <c r="M109" s="1229">
        <v>4500250403</v>
      </c>
      <c r="N109" s="1229" t="s">
        <v>6904</v>
      </c>
    </row>
    <row r="110" spans="1:15" x14ac:dyDescent="0.25">
      <c r="A110" s="119" t="s">
        <v>305</v>
      </c>
      <c r="B110" s="164">
        <v>41654</v>
      </c>
      <c r="C110" s="118" t="s">
        <v>1266</v>
      </c>
      <c r="D110" s="119" t="s">
        <v>68</v>
      </c>
      <c r="E110" s="162">
        <v>10169751</v>
      </c>
      <c r="F110" s="119">
        <v>24619379</v>
      </c>
      <c r="G110" s="119">
        <v>2704005</v>
      </c>
      <c r="H110" s="120" t="str">
        <f>IF(G110="","",VLOOKUP(G110,ARANCEL!$B$5:$D$121,2,FALSE))</f>
        <v>PROVISORIO</v>
      </c>
      <c r="I110" s="121" t="s">
        <v>312</v>
      </c>
      <c r="J110" s="119">
        <v>1</v>
      </c>
      <c r="K110" s="122">
        <f>IF(G110="","",VLOOKUP(G110,ARANCEL!$B$5:$D$121,3,FALSE)*J110)</f>
        <v>3250</v>
      </c>
      <c r="L110" s="1229" t="s">
        <v>2842</v>
      </c>
      <c r="M110" s="1229">
        <v>4500216253</v>
      </c>
      <c r="N110" s="1229">
        <v>8417</v>
      </c>
    </row>
    <row r="111" spans="1:15" x14ac:dyDescent="0.25">
      <c r="A111" s="119" t="s">
        <v>305</v>
      </c>
      <c r="B111" s="164">
        <v>41673</v>
      </c>
      <c r="C111" s="118" t="s">
        <v>1266</v>
      </c>
      <c r="D111" s="119" t="s">
        <v>68</v>
      </c>
      <c r="E111" s="162">
        <v>10169751</v>
      </c>
      <c r="F111" s="119">
        <v>24619379</v>
      </c>
      <c r="G111" s="119">
        <v>2704003</v>
      </c>
      <c r="H111" s="120" t="str">
        <f>IF(G111="","",VLOOKUP(G111,ARANCEL!$B$5:$D$121,2,FALSE))</f>
        <v xml:space="preserve">CORONA PERIFERICA CON PERNO MUÑON COLADO </v>
      </c>
      <c r="I111" s="121" t="s">
        <v>312</v>
      </c>
      <c r="J111" s="119">
        <v>1</v>
      </c>
      <c r="K111" s="122">
        <f>IF(G111="","",VLOOKUP(G111,ARANCEL!$B$5:$D$121,3,FALSE)*J111)</f>
        <v>32612</v>
      </c>
      <c r="L111" s="1229" t="s">
        <v>2842</v>
      </c>
      <c r="M111" s="1229">
        <v>4500216253</v>
      </c>
      <c r="N111" s="1229">
        <v>8417</v>
      </c>
    </row>
    <row r="112" spans="1:15" x14ac:dyDescent="0.25">
      <c r="A112" s="119" t="s">
        <v>305</v>
      </c>
      <c r="B112" s="164">
        <v>41841</v>
      </c>
      <c r="C112" s="118" t="s">
        <v>5951</v>
      </c>
      <c r="D112" s="119" t="s">
        <v>5273</v>
      </c>
      <c r="E112" s="162">
        <v>10230782</v>
      </c>
      <c r="F112" s="119">
        <v>27645386</v>
      </c>
      <c r="G112" s="119">
        <v>2704005</v>
      </c>
      <c r="H112" s="120" t="str">
        <f>IF(G112="","",VLOOKUP(G112,ARANCEL!$B$5:$D$121,2,FALSE))</f>
        <v>PROVISORIO</v>
      </c>
      <c r="I112" s="121" t="s">
        <v>317</v>
      </c>
      <c r="J112" s="119">
        <v>1</v>
      </c>
      <c r="K112" s="122">
        <f>IF(G112="","",VLOOKUP(G112,ARANCEL!$B$5:$D$121,3,FALSE)*J112)</f>
        <v>3250</v>
      </c>
      <c r="L112" s="1229" t="s">
        <v>6017</v>
      </c>
      <c r="M112" s="1229">
        <v>4500245626</v>
      </c>
      <c r="N112" s="1229">
        <v>9837</v>
      </c>
    </row>
    <row r="113" spans="1:15" x14ac:dyDescent="0.25">
      <c r="A113" s="119" t="s">
        <v>305</v>
      </c>
      <c r="B113" s="164">
        <v>41841</v>
      </c>
      <c r="C113" s="118" t="s">
        <v>5951</v>
      </c>
      <c r="D113" s="119" t="s">
        <v>5273</v>
      </c>
      <c r="E113" s="162">
        <v>10230782</v>
      </c>
      <c r="F113" s="119">
        <v>27645386</v>
      </c>
      <c r="G113" s="119">
        <v>2704003</v>
      </c>
      <c r="H113" s="120" t="str">
        <f>IF(G113="","",VLOOKUP(G113,ARANCEL!$B$5:$D$121,2,FALSE))</f>
        <v xml:space="preserve">CORONA PERIFERICA CON PERNO MUÑON COLADO </v>
      </c>
      <c r="I113" s="121" t="s">
        <v>317</v>
      </c>
      <c r="J113" s="119">
        <v>1</v>
      </c>
      <c r="K113" s="122">
        <f>IF(G113="","",VLOOKUP(G113,ARANCEL!$B$5:$D$121,3,FALSE)*J113)</f>
        <v>32612</v>
      </c>
      <c r="L113" s="1229" t="s">
        <v>6017</v>
      </c>
      <c r="M113" s="1229">
        <v>4500245626</v>
      </c>
      <c r="N113" s="1229">
        <v>9837</v>
      </c>
    </row>
    <row r="114" spans="1:15" x14ac:dyDescent="0.25">
      <c r="A114" s="119" t="s">
        <v>305</v>
      </c>
      <c r="B114" s="164">
        <v>41837</v>
      </c>
      <c r="C114" s="118" t="s">
        <v>5899</v>
      </c>
      <c r="D114" s="119" t="s">
        <v>86</v>
      </c>
      <c r="E114" s="162">
        <v>10228709</v>
      </c>
      <c r="F114" s="119">
        <v>27330995</v>
      </c>
      <c r="G114" s="119">
        <v>2704005</v>
      </c>
      <c r="H114" s="120" t="str">
        <f>IF(G114="","",VLOOKUP(G114,ARANCEL!$B$5:$D$121,2,FALSE))</f>
        <v>PROVISORIO</v>
      </c>
      <c r="I114" s="121" t="s">
        <v>325</v>
      </c>
      <c r="J114" s="119">
        <v>1</v>
      </c>
      <c r="K114" s="122">
        <f>IF(G114="","",VLOOKUP(G114,ARANCEL!$B$5:$D$121,3,FALSE)*J114)</f>
        <v>3250</v>
      </c>
      <c r="L114" s="1229" t="s">
        <v>6017</v>
      </c>
      <c r="M114" s="1229">
        <v>4500245626</v>
      </c>
      <c r="N114" s="1229">
        <v>9837</v>
      </c>
    </row>
    <row r="115" spans="1:15" x14ac:dyDescent="0.25">
      <c r="A115" s="119" t="s">
        <v>305</v>
      </c>
      <c r="B115" s="164">
        <v>41915</v>
      </c>
      <c r="C115" s="118" t="s">
        <v>7496</v>
      </c>
      <c r="D115" s="119" t="s">
        <v>4357</v>
      </c>
      <c r="E115" s="162">
        <v>10261592</v>
      </c>
      <c r="F115" s="119">
        <v>28918853</v>
      </c>
      <c r="G115" s="119">
        <v>2707001</v>
      </c>
      <c r="H115" s="120" t="s">
        <v>208</v>
      </c>
      <c r="I115" s="121" t="s">
        <v>306</v>
      </c>
      <c r="J115" s="119">
        <v>1</v>
      </c>
      <c r="K115" s="122">
        <v>9221</v>
      </c>
      <c r="L115" s="1229" t="s">
        <v>8279</v>
      </c>
      <c r="M115" s="1229">
        <v>4500259407</v>
      </c>
      <c r="N115" s="1229" t="s">
        <v>8290</v>
      </c>
    </row>
    <row r="116" spans="1:15" x14ac:dyDescent="0.25">
      <c r="A116" s="119" t="s">
        <v>305</v>
      </c>
      <c r="B116" s="164">
        <v>41773</v>
      </c>
      <c r="C116" s="118" t="s">
        <v>1264</v>
      </c>
      <c r="D116" s="119" t="s">
        <v>68</v>
      </c>
      <c r="E116" s="162">
        <v>10198856</v>
      </c>
      <c r="F116" s="119">
        <v>26493013</v>
      </c>
      <c r="G116" s="119">
        <v>2704005</v>
      </c>
      <c r="H116" s="120" t="str">
        <f>IF(G116="","",VLOOKUP(G116,ARANCEL!$B$5:$D$121,2,FALSE))</f>
        <v>PROVISORIO</v>
      </c>
      <c r="I116" s="121" t="s">
        <v>342</v>
      </c>
      <c r="J116" s="119">
        <v>1</v>
      </c>
      <c r="K116" s="122">
        <f>IF(G116="","",VLOOKUP(G116,ARANCEL!$B$5:$D$121,3,FALSE)*J116)</f>
        <v>3250</v>
      </c>
      <c r="L116" s="1229" t="s">
        <v>5292</v>
      </c>
      <c r="M116" s="1229">
        <v>4500235543</v>
      </c>
      <c r="N116" s="1229">
        <v>9430</v>
      </c>
    </row>
    <row r="117" spans="1:15" x14ac:dyDescent="0.25">
      <c r="A117" s="119" t="s">
        <v>305</v>
      </c>
      <c r="B117" s="164">
        <v>41830</v>
      </c>
      <c r="C117" s="118" t="s">
        <v>5796</v>
      </c>
      <c r="D117" s="119" t="s">
        <v>73</v>
      </c>
      <c r="E117" s="162">
        <v>10226115</v>
      </c>
      <c r="F117" s="119">
        <v>27362888</v>
      </c>
      <c r="G117" s="119">
        <v>2702002</v>
      </c>
      <c r="H117" s="120" t="str">
        <f>IF(G117="","",VLOOKUP(G117,ARANCEL!$B$5:$D$121,2,FALSE))</f>
        <v xml:space="preserve">LABORATORIO CORONA CEMENTADA SOBRE IMPLANTE </v>
      </c>
      <c r="I117" s="121" t="s">
        <v>311</v>
      </c>
      <c r="J117" s="119">
        <v>1</v>
      </c>
      <c r="K117" s="122">
        <f>IF(G117="","",VLOOKUP(G117,ARANCEL!$B$5:$D$121,3,FALSE)*J117)</f>
        <v>31878</v>
      </c>
      <c r="L117" s="1229" t="s">
        <v>6017</v>
      </c>
      <c r="M117" s="1229">
        <v>4500245626</v>
      </c>
      <c r="N117" s="1229">
        <v>9837</v>
      </c>
    </row>
    <row r="118" spans="1:15" x14ac:dyDescent="0.25">
      <c r="A118" s="119" t="s">
        <v>305</v>
      </c>
      <c r="B118" s="164">
        <v>41996</v>
      </c>
      <c r="C118" s="118" t="s">
        <v>9162</v>
      </c>
      <c r="D118" s="119" t="s">
        <v>397</v>
      </c>
      <c r="E118" s="162">
        <v>10302523</v>
      </c>
      <c r="F118" s="119">
        <v>30218549</v>
      </c>
      <c r="G118" s="119">
        <v>2705003</v>
      </c>
      <c r="H118" s="120" t="str">
        <f>IF(G118="","",VLOOKUP(G118,ARANCEL!$B$5:$D$121,2,FALSE))</f>
        <v>INCRUSTACION ESTETICA (ART-GLASS O CERAMICA)</v>
      </c>
      <c r="I118" s="121" t="s">
        <v>316</v>
      </c>
      <c r="J118" s="119">
        <v>1</v>
      </c>
      <c r="K118" s="122">
        <f>IF(G118="","",VLOOKUP(G118,ARANCEL!$B$5:$D$121,3,FALSE)*J118)</f>
        <v>15676</v>
      </c>
      <c r="L118" s="1349" t="s">
        <v>9431</v>
      </c>
      <c r="M118" s="1349">
        <v>4500269308</v>
      </c>
      <c r="N118" s="1349" t="s">
        <v>9459</v>
      </c>
    </row>
    <row r="119" spans="1:15" x14ac:dyDescent="0.25">
      <c r="A119" s="119" t="s">
        <v>305</v>
      </c>
      <c r="B119" s="164">
        <v>41656</v>
      </c>
      <c r="C119" s="118" t="s">
        <v>1263</v>
      </c>
      <c r="D119" s="119" t="s">
        <v>73</v>
      </c>
      <c r="E119" s="162">
        <v>10169409</v>
      </c>
      <c r="F119" s="119">
        <v>24636791</v>
      </c>
      <c r="G119" s="119">
        <v>2704005</v>
      </c>
      <c r="H119" s="120" t="str">
        <f>IF(G119="","",VLOOKUP(G119,ARANCEL!$B$5:$D$121,2,FALSE))</f>
        <v>PROVISORIO</v>
      </c>
      <c r="I119" s="121" t="s">
        <v>618</v>
      </c>
      <c r="J119" s="119">
        <v>1</v>
      </c>
      <c r="K119" s="122">
        <f>IF(G119="","",VLOOKUP(G119,ARANCEL!$B$5:$D$121,3,FALSE)*J119)</f>
        <v>3250</v>
      </c>
      <c r="L119" s="1229" t="s">
        <v>2842</v>
      </c>
      <c r="M119" s="1229">
        <v>4500216253</v>
      </c>
      <c r="N119" s="1229">
        <v>8417</v>
      </c>
    </row>
    <row r="120" spans="1:15" x14ac:dyDescent="0.25">
      <c r="A120" s="119" t="s">
        <v>305</v>
      </c>
      <c r="B120" s="164">
        <v>41774</v>
      </c>
      <c r="C120" s="118" t="s">
        <v>1263</v>
      </c>
      <c r="D120" s="119" t="s">
        <v>73</v>
      </c>
      <c r="E120" s="162">
        <v>10199540</v>
      </c>
      <c r="F120" s="119">
        <v>24636791</v>
      </c>
      <c r="G120" s="119">
        <v>2704005</v>
      </c>
      <c r="H120" s="120" t="str">
        <f>IF(G120="","",VLOOKUP(G120,ARANCEL!$B$5:$D$121,2,FALSE))</f>
        <v>PROVISORIO</v>
      </c>
      <c r="I120" s="121" t="s">
        <v>618</v>
      </c>
      <c r="J120" s="119">
        <v>1</v>
      </c>
      <c r="K120" s="122">
        <f>IF(G120="","",VLOOKUP(G120,ARANCEL!$B$5:$D$121,3,FALSE)*J120)</f>
        <v>3250</v>
      </c>
      <c r="L120" s="1229" t="s">
        <v>5292</v>
      </c>
      <c r="M120" s="1229">
        <v>4500235543</v>
      </c>
      <c r="N120" s="1229">
        <v>9430</v>
      </c>
    </row>
    <row r="121" spans="1:15" x14ac:dyDescent="0.25">
      <c r="A121" s="119" t="s">
        <v>305</v>
      </c>
      <c r="B121" s="164">
        <v>41774</v>
      </c>
      <c r="C121" s="118" t="s">
        <v>1263</v>
      </c>
      <c r="D121" s="119" t="s">
        <v>73</v>
      </c>
      <c r="E121" s="162">
        <v>10199540</v>
      </c>
      <c r="F121" s="119">
        <v>24636791</v>
      </c>
      <c r="G121" s="119">
        <v>2704003</v>
      </c>
      <c r="H121" s="120" t="str">
        <f>IF(G121="","",VLOOKUP(G121,ARANCEL!$B$5:$D$121,2,FALSE))</f>
        <v xml:space="preserve">CORONA PERIFERICA CON PERNO MUÑON COLADO </v>
      </c>
      <c r="I121" s="121" t="s">
        <v>618</v>
      </c>
      <c r="J121" s="119">
        <v>1</v>
      </c>
      <c r="K121" s="122">
        <f>IF(G121="","",VLOOKUP(G121,ARANCEL!$B$5:$D$121,3,FALSE)*J121)</f>
        <v>32612</v>
      </c>
      <c r="L121" s="1229" t="s">
        <v>5292</v>
      </c>
      <c r="M121" s="1229">
        <v>4500235543</v>
      </c>
      <c r="N121" s="1229">
        <v>9430</v>
      </c>
    </row>
    <row r="122" spans="1:15" x14ac:dyDescent="0.25">
      <c r="A122" s="119" t="s">
        <v>305</v>
      </c>
      <c r="B122" s="164">
        <v>41789</v>
      </c>
      <c r="C122" s="118" t="s">
        <v>1263</v>
      </c>
      <c r="D122" s="119" t="s">
        <v>73</v>
      </c>
      <c r="E122" s="162">
        <v>10205232</v>
      </c>
      <c r="F122" s="119">
        <v>26521157</v>
      </c>
      <c r="G122" s="119">
        <v>2705003</v>
      </c>
      <c r="H122" s="120" t="str">
        <f>IF(G122="","",VLOOKUP(G122,ARANCEL!$B$5:$D$121,2,FALSE))</f>
        <v>INCRUSTACION ESTETICA (ART-GLASS O CERAMICA)</v>
      </c>
      <c r="I122" s="121" t="s">
        <v>308</v>
      </c>
      <c r="J122" s="119">
        <v>1</v>
      </c>
      <c r="K122" s="122">
        <f>IF(G122="","",VLOOKUP(G122,ARANCEL!$B$5:$D$121,3,FALSE)*J122)</f>
        <v>15676</v>
      </c>
      <c r="L122" s="1229" t="s">
        <v>5292</v>
      </c>
      <c r="M122" s="1229" t="s">
        <v>5326</v>
      </c>
      <c r="N122" s="1229">
        <v>9430</v>
      </c>
    </row>
    <row r="123" spans="1:15" x14ac:dyDescent="0.25">
      <c r="A123" s="119" t="s">
        <v>305</v>
      </c>
      <c r="B123" s="164">
        <v>41919</v>
      </c>
      <c r="C123" s="118" t="s">
        <v>7581</v>
      </c>
      <c r="D123" s="119" t="s">
        <v>68</v>
      </c>
      <c r="E123" s="162">
        <v>10263361</v>
      </c>
      <c r="F123" s="119">
        <v>28976939</v>
      </c>
      <c r="G123" s="119">
        <v>2704005</v>
      </c>
      <c r="H123" s="120" t="str">
        <f>IF(G123="","",VLOOKUP(G123,ARANCEL!$B$5:$D$121,2,FALSE))</f>
        <v>PROVISORIO</v>
      </c>
      <c r="I123" s="121" t="s">
        <v>618</v>
      </c>
      <c r="J123" s="119">
        <v>1</v>
      </c>
      <c r="K123" s="122">
        <f>IF(G123="","",VLOOKUP(G123,ARANCEL!$B$5:$D$121,3,FALSE)*J123)</f>
        <v>3250</v>
      </c>
      <c r="L123" s="1229" t="s">
        <v>8279</v>
      </c>
      <c r="M123" s="1229">
        <v>4500259407</v>
      </c>
      <c r="N123" s="1229" t="s">
        <v>8290</v>
      </c>
    </row>
    <row r="124" spans="1:15" x14ac:dyDescent="0.25">
      <c r="A124" s="119" t="s">
        <v>305</v>
      </c>
      <c r="B124" s="164">
        <v>41919</v>
      </c>
      <c r="C124" s="118" t="s">
        <v>7581</v>
      </c>
      <c r="D124" s="119" t="s">
        <v>68</v>
      </c>
      <c r="E124" s="162">
        <v>10263361</v>
      </c>
      <c r="F124" s="119">
        <v>28976939</v>
      </c>
      <c r="G124" s="119">
        <v>2704003</v>
      </c>
      <c r="H124" s="120" t="str">
        <f>IF(G124="","",VLOOKUP(G124,ARANCEL!$B$5:$D$121,2,FALSE))</f>
        <v xml:space="preserve">CORONA PERIFERICA CON PERNO MUÑON COLADO </v>
      </c>
      <c r="I124" s="121" t="s">
        <v>618</v>
      </c>
      <c r="J124" s="119">
        <v>1</v>
      </c>
      <c r="K124" s="122">
        <f>IF(G124="","",VLOOKUP(G124,ARANCEL!$B$5:$D$121,3,FALSE)*J124)</f>
        <v>32612</v>
      </c>
      <c r="L124" s="1229" t="s">
        <v>8279</v>
      </c>
      <c r="M124" s="1229">
        <v>4500259407</v>
      </c>
      <c r="N124" s="1229" t="s">
        <v>8290</v>
      </c>
    </row>
    <row r="125" spans="1:15" x14ac:dyDescent="0.25">
      <c r="A125" s="119" t="s">
        <v>305</v>
      </c>
      <c r="B125" s="164">
        <v>41661</v>
      </c>
      <c r="C125" s="118" t="s">
        <v>1161</v>
      </c>
      <c r="D125" s="119" t="s">
        <v>1160</v>
      </c>
      <c r="E125" s="162">
        <v>10170509</v>
      </c>
      <c r="F125" s="119">
        <v>24721550</v>
      </c>
      <c r="G125" s="119">
        <v>2704003</v>
      </c>
      <c r="H125" s="120" t="str">
        <f>IF(G125="","",VLOOKUP(G125,ARANCEL!$B$5:$D$121,2,FALSE))</f>
        <v xml:space="preserve">CORONA PERIFERICA CON PERNO MUÑON COLADO </v>
      </c>
      <c r="I125" s="121" t="s">
        <v>312</v>
      </c>
      <c r="J125" s="119">
        <v>1</v>
      </c>
      <c r="K125" s="122">
        <f>IF(G125="","",VLOOKUP(G125,ARANCEL!$B$5:$D$121,3,FALSE)*J125)</f>
        <v>32612</v>
      </c>
      <c r="L125" s="1229" t="s">
        <v>2842</v>
      </c>
      <c r="M125" s="1229">
        <v>4500216254</v>
      </c>
      <c r="N125" s="1229">
        <v>8418</v>
      </c>
    </row>
    <row r="126" spans="1:15" x14ac:dyDescent="0.25">
      <c r="A126" s="119" t="s">
        <v>305</v>
      </c>
      <c r="B126" s="164">
        <v>41661</v>
      </c>
      <c r="C126" s="118" t="s">
        <v>1161</v>
      </c>
      <c r="D126" s="119" t="s">
        <v>1160</v>
      </c>
      <c r="E126" s="162">
        <v>10170509</v>
      </c>
      <c r="F126" s="119">
        <v>24721550</v>
      </c>
      <c r="G126" s="119">
        <v>2704005</v>
      </c>
      <c r="H126" s="120" t="str">
        <f>IF(G126="","",VLOOKUP(G126,ARANCEL!$B$5:$D$121,2,FALSE))</f>
        <v>PROVISORIO</v>
      </c>
      <c r="I126" s="121" t="s">
        <v>312</v>
      </c>
      <c r="J126" s="119">
        <v>1</v>
      </c>
      <c r="K126" s="122">
        <f>IF(G126="","",VLOOKUP(G126,ARANCEL!$B$5:$D$121,3,FALSE)*J126)</f>
        <v>3250</v>
      </c>
      <c r="L126" s="1229" t="s">
        <v>2842</v>
      </c>
      <c r="M126" s="1229">
        <v>4500216254</v>
      </c>
      <c r="N126" s="1229">
        <v>8418</v>
      </c>
    </row>
    <row r="127" spans="1:15" x14ac:dyDescent="0.25">
      <c r="A127" s="119" t="s">
        <v>305</v>
      </c>
      <c r="B127" s="164">
        <v>41962</v>
      </c>
      <c r="C127" s="118" t="s">
        <v>8476</v>
      </c>
      <c r="D127" s="119" t="s">
        <v>70</v>
      </c>
      <c r="E127" s="162">
        <v>10284846</v>
      </c>
      <c r="F127" s="119">
        <v>29637114</v>
      </c>
      <c r="G127" s="119">
        <v>2705003</v>
      </c>
      <c r="H127" s="120" t="str">
        <f>IF(G127="","",VLOOKUP(G127,ARANCEL!$B$5:$D$121,2,FALSE))</f>
        <v>INCRUSTACION ESTETICA (ART-GLASS O CERAMICA)</v>
      </c>
      <c r="I127" s="121" t="s">
        <v>315</v>
      </c>
      <c r="J127" s="119">
        <v>1</v>
      </c>
      <c r="K127" s="122">
        <f>IF(G127="","",VLOOKUP(G127,ARANCEL!$B$5:$D$121,3,FALSE)*J127)</f>
        <v>15676</v>
      </c>
      <c r="L127" s="1229" t="s">
        <v>8256</v>
      </c>
      <c r="M127" s="1229">
        <v>4500265774</v>
      </c>
      <c r="N127" s="1229" t="s">
        <v>8954</v>
      </c>
    </row>
    <row r="128" spans="1:15" ht="18" customHeight="1" x14ac:dyDescent="0.25">
      <c r="A128" s="119" t="s">
        <v>305</v>
      </c>
      <c r="B128" s="164">
        <v>41786</v>
      </c>
      <c r="C128" s="118" t="s">
        <v>4830</v>
      </c>
      <c r="D128" s="119" t="s">
        <v>73</v>
      </c>
      <c r="E128" s="162">
        <v>10203660</v>
      </c>
      <c r="F128" s="119">
        <v>23733050</v>
      </c>
      <c r="G128" s="119">
        <v>2704031</v>
      </c>
      <c r="H128" s="120" t="str">
        <f>IF(G128="","",VLOOKUP(G128,ARANCEL!$B$5:$D$121,2,FALSE))</f>
        <v xml:space="preserve">PERNO MUÑON METALICO </v>
      </c>
      <c r="I128" s="121" t="s">
        <v>325</v>
      </c>
      <c r="J128" s="119">
        <v>1</v>
      </c>
      <c r="K128" s="122">
        <f>IF(G128="","",VLOOKUP(G128,ARANCEL!$B$5:$D$121,3,FALSE)*J128)</f>
        <v>12246</v>
      </c>
      <c r="L128" s="1229" t="s">
        <v>5292</v>
      </c>
      <c r="M128" s="1229">
        <v>4500235543</v>
      </c>
      <c r="N128" s="1229">
        <v>9430</v>
      </c>
      <c r="O128" s="161"/>
    </row>
    <row r="129" spans="1:14" x14ac:dyDescent="0.25">
      <c r="A129" s="119" t="s">
        <v>305</v>
      </c>
      <c r="B129" s="164">
        <v>41891</v>
      </c>
      <c r="C129" s="118" t="s">
        <v>7060</v>
      </c>
      <c r="D129" s="119" t="s">
        <v>4357</v>
      </c>
      <c r="E129" s="162">
        <v>10256171</v>
      </c>
      <c r="F129" s="119">
        <v>26932955</v>
      </c>
      <c r="G129" s="119">
        <v>2707001</v>
      </c>
      <c r="H129" s="120" t="str">
        <f>IF(G129="","",VLOOKUP(G129,ARANCEL!$B$5:$D$121,2,FALSE))</f>
        <v xml:space="preserve">PLANO DE RELAJACION </v>
      </c>
      <c r="I129" s="121" t="s">
        <v>306</v>
      </c>
      <c r="J129" s="119">
        <v>1</v>
      </c>
      <c r="K129" s="122">
        <f>IF(G129="","",VLOOKUP(G129,ARANCEL!$B$5:$D$121,3,FALSE)*J129)</f>
        <v>9221</v>
      </c>
      <c r="L129" s="1229" t="s">
        <v>7548</v>
      </c>
      <c r="M129" s="1229">
        <v>4500255129</v>
      </c>
      <c r="N129" s="1229" t="s">
        <v>7564</v>
      </c>
    </row>
    <row r="130" spans="1:14" x14ac:dyDescent="0.25">
      <c r="A130" s="119" t="s">
        <v>305</v>
      </c>
      <c r="B130" s="164">
        <v>41982</v>
      </c>
      <c r="C130" s="118" t="s">
        <v>5224</v>
      </c>
      <c r="D130" s="119" t="s">
        <v>1174</v>
      </c>
      <c r="E130" s="162">
        <v>10294408</v>
      </c>
      <c r="F130" s="119">
        <v>30017794</v>
      </c>
      <c r="G130" s="119">
        <v>2704005</v>
      </c>
      <c r="H130" s="120" t="str">
        <f>IF(G130="","",VLOOKUP(G130,ARANCEL!$B$5:$D$121,2,FALSE))</f>
        <v>PROVISORIO</v>
      </c>
      <c r="I130" s="121" t="s">
        <v>317</v>
      </c>
      <c r="J130" s="119">
        <v>1</v>
      </c>
      <c r="K130" s="122">
        <f>IF(G130="","",VLOOKUP(G130,ARANCEL!$B$5:$D$121,3,FALSE)*J130)</f>
        <v>3250</v>
      </c>
      <c r="L130" s="1349" t="s">
        <v>9431</v>
      </c>
      <c r="M130" s="1349">
        <v>4500269308</v>
      </c>
      <c r="N130" s="1349" t="s">
        <v>9459</v>
      </c>
    </row>
    <row r="131" spans="1:14" x14ac:dyDescent="0.25">
      <c r="A131" s="169" t="s">
        <v>305</v>
      </c>
      <c r="B131" s="164">
        <v>41982</v>
      </c>
      <c r="C131" s="118" t="s">
        <v>5224</v>
      </c>
      <c r="D131" s="119" t="s">
        <v>1174</v>
      </c>
      <c r="E131" s="162">
        <v>10294408</v>
      </c>
      <c r="F131" s="119">
        <v>30017794</v>
      </c>
      <c r="G131" s="119">
        <v>2704003</v>
      </c>
      <c r="H131" s="120" t="str">
        <f>IF(G131="","",VLOOKUP(G131,ARANCEL!$B$5:$D$121,2,FALSE))</f>
        <v xml:space="preserve">CORONA PERIFERICA CON PERNO MUÑON COLADO </v>
      </c>
      <c r="I131" s="121" t="s">
        <v>317</v>
      </c>
      <c r="J131" s="119">
        <v>1</v>
      </c>
      <c r="K131" s="122">
        <f>IF(G131="","",VLOOKUP(G131,ARANCEL!$B$5:$D$121,3,FALSE)*J131)</f>
        <v>32612</v>
      </c>
      <c r="L131" s="1349" t="s">
        <v>9431</v>
      </c>
      <c r="M131" s="1349">
        <v>4500269308</v>
      </c>
      <c r="N131" s="1349" t="s">
        <v>9459</v>
      </c>
    </row>
    <row r="132" spans="1:14" x14ac:dyDescent="0.25">
      <c r="A132" s="119" t="s">
        <v>305</v>
      </c>
      <c r="B132" s="164">
        <v>41744</v>
      </c>
      <c r="C132" s="118" t="s">
        <v>3943</v>
      </c>
      <c r="D132" s="119" t="s">
        <v>1157</v>
      </c>
      <c r="E132" s="162">
        <v>10188603</v>
      </c>
      <c r="F132" s="119">
        <v>25817889</v>
      </c>
      <c r="G132" s="119">
        <v>2707001</v>
      </c>
      <c r="H132" s="120" t="str">
        <f>IF(G132="","",VLOOKUP(G132,ARANCEL!$B$5:$D$121,2,FALSE))</f>
        <v xml:space="preserve">PLANO DE RELAJACION </v>
      </c>
      <c r="I132" s="121" t="s">
        <v>306</v>
      </c>
      <c r="J132" s="119">
        <v>1</v>
      </c>
      <c r="K132" s="122">
        <f>IF(G132="","",VLOOKUP(G132,ARANCEL!$B$5:$D$121,3,FALSE)*J132)</f>
        <v>9221</v>
      </c>
      <c r="L132" s="1229" t="s">
        <v>4612</v>
      </c>
      <c r="M132" s="1229">
        <v>4500229963</v>
      </c>
      <c r="N132" s="1229">
        <v>9180</v>
      </c>
    </row>
    <row r="133" spans="1:14" x14ac:dyDescent="0.25">
      <c r="A133" s="119" t="s">
        <v>305</v>
      </c>
      <c r="B133" s="164">
        <v>41894</v>
      </c>
      <c r="C133" s="118" t="s">
        <v>7213</v>
      </c>
      <c r="D133" s="119" t="s">
        <v>4357</v>
      </c>
      <c r="E133" s="162">
        <v>10256891</v>
      </c>
      <c r="F133" s="119">
        <v>28520413</v>
      </c>
      <c r="G133" s="119">
        <v>2707001</v>
      </c>
      <c r="H133" s="120" t="str">
        <f>IF(G133="","",VLOOKUP(G133,ARANCEL!$B$5:$D$121,2,FALSE))</f>
        <v xml:space="preserve">PLANO DE RELAJACION </v>
      </c>
      <c r="I133" s="121" t="s">
        <v>306</v>
      </c>
      <c r="J133" s="119">
        <v>1</v>
      </c>
      <c r="K133" s="122">
        <f>IF(G133="","",VLOOKUP(G133,ARANCEL!$B$5:$D$121,3,FALSE)*J133)</f>
        <v>9221</v>
      </c>
      <c r="L133" s="1229" t="s">
        <v>7548</v>
      </c>
      <c r="M133" s="1229">
        <v>4500255129</v>
      </c>
      <c r="N133" s="1229" t="s">
        <v>7564</v>
      </c>
    </row>
    <row r="134" spans="1:14" x14ac:dyDescent="0.25">
      <c r="A134" s="119" t="s">
        <v>305</v>
      </c>
      <c r="B134" s="164">
        <v>41974</v>
      </c>
      <c r="C134" s="118" t="s">
        <v>8711</v>
      </c>
      <c r="D134" s="119" t="s">
        <v>1163</v>
      </c>
      <c r="E134" s="162">
        <v>10290696</v>
      </c>
      <c r="F134" s="119">
        <v>29886395</v>
      </c>
      <c r="G134" s="119">
        <v>2704005</v>
      </c>
      <c r="H134" s="120" t="str">
        <f>IF(G134="","",VLOOKUP(G134,ARANCEL!$B$5:$D$121,2,FALSE))</f>
        <v>PROVISORIO</v>
      </c>
      <c r="I134" s="121" t="s">
        <v>317</v>
      </c>
      <c r="J134" s="119">
        <v>1</v>
      </c>
      <c r="K134" s="122">
        <f>IF(G134="","",VLOOKUP(G134,ARANCEL!$B$5:$D$121,3,FALSE)*J134)</f>
        <v>3250</v>
      </c>
      <c r="L134" s="1349" t="s">
        <v>9431</v>
      </c>
      <c r="M134" s="1349">
        <v>4500269308</v>
      </c>
      <c r="N134" s="1349" t="s">
        <v>9459</v>
      </c>
    </row>
    <row r="135" spans="1:14" x14ac:dyDescent="0.25">
      <c r="A135" s="119" t="s">
        <v>305</v>
      </c>
      <c r="B135" s="164">
        <v>41974</v>
      </c>
      <c r="C135" s="118" t="s">
        <v>8711</v>
      </c>
      <c r="D135" s="119" t="s">
        <v>1163</v>
      </c>
      <c r="E135" s="162">
        <v>10290696</v>
      </c>
      <c r="F135" s="119">
        <v>29886395</v>
      </c>
      <c r="G135" s="119">
        <v>2704003</v>
      </c>
      <c r="H135" s="120" t="str">
        <f>IF(G135="","",VLOOKUP(G135,ARANCEL!$B$5:$D$121,2,FALSE))</f>
        <v xml:space="preserve">CORONA PERIFERICA CON PERNO MUÑON COLADO </v>
      </c>
      <c r="I135" s="121" t="s">
        <v>317</v>
      </c>
      <c r="J135" s="119">
        <v>1</v>
      </c>
      <c r="K135" s="122">
        <f>IF(G135="","",VLOOKUP(G135,ARANCEL!$B$5:$D$121,3,FALSE)*J135)</f>
        <v>32612</v>
      </c>
      <c r="L135" s="1349" t="s">
        <v>9431</v>
      </c>
      <c r="M135" s="1349">
        <v>4500269308</v>
      </c>
      <c r="N135" s="1349" t="s">
        <v>9459</v>
      </c>
    </row>
    <row r="136" spans="1:14" x14ac:dyDescent="0.25">
      <c r="A136" s="119" t="s">
        <v>305</v>
      </c>
      <c r="B136" s="164">
        <v>42019</v>
      </c>
      <c r="C136" s="118" t="s">
        <v>9601</v>
      </c>
      <c r="D136" s="119" t="s">
        <v>811</v>
      </c>
      <c r="E136" s="162">
        <v>10311163</v>
      </c>
      <c r="F136" s="119">
        <v>30461148</v>
      </c>
      <c r="G136" s="119">
        <v>2708011</v>
      </c>
      <c r="H136" s="120" t="str">
        <f>IF(G136="","",VLOOKUP(G136,ARANCEL!$B$5:$D$121,2,FALSE))</f>
        <v xml:space="preserve">MODELO DE ESTUDIO </v>
      </c>
      <c r="I136" s="121" t="s">
        <v>347</v>
      </c>
      <c r="J136" s="119">
        <v>2</v>
      </c>
      <c r="K136" s="122">
        <f>IF(G136="","",VLOOKUP(G136,ARANCEL!$B$5:$D$121,3,FALSE)*J136)</f>
        <v>3014</v>
      </c>
      <c r="L136" s="1235" t="str">
        <f>IF(E136="","","IMPAGO")</f>
        <v>IMPAGO</v>
      </c>
      <c r="M136" s="1235" t="str">
        <f>IF(L136="IMPAGO","SIN O.C.","")</f>
        <v>SIN O.C.</v>
      </c>
      <c r="N136" s="1235" t="str">
        <f>IF(L136="IMPAGO","SIN FACT.","")</f>
        <v>SIN FACT.</v>
      </c>
    </row>
    <row r="137" spans="1:14" x14ac:dyDescent="0.25">
      <c r="A137" s="119" t="s">
        <v>305</v>
      </c>
      <c r="B137" s="164">
        <v>41996</v>
      </c>
      <c r="C137" s="118" t="s">
        <v>9165</v>
      </c>
      <c r="D137" s="119" t="s">
        <v>68</v>
      </c>
      <c r="E137" s="162">
        <v>10302524</v>
      </c>
      <c r="F137" s="119">
        <v>30084789</v>
      </c>
      <c r="G137" s="119">
        <v>2705003</v>
      </c>
      <c r="H137" s="120" t="str">
        <f>IF(G137="","",VLOOKUP(G137,ARANCEL!$B$5:$D$121,2,FALSE))</f>
        <v>INCRUSTACION ESTETICA (ART-GLASS O CERAMICA)</v>
      </c>
      <c r="I137" s="121" t="s">
        <v>337</v>
      </c>
      <c r="J137" s="119">
        <v>1</v>
      </c>
      <c r="K137" s="122">
        <f>IF(G137="","",VLOOKUP(G137,ARANCEL!$B$5:$D$121,3,FALSE)*J137)</f>
        <v>15676</v>
      </c>
      <c r="L137" s="1349" t="s">
        <v>9431</v>
      </c>
      <c r="M137" s="1349">
        <v>4500269308</v>
      </c>
      <c r="N137" s="1349" t="s">
        <v>9459</v>
      </c>
    </row>
    <row r="138" spans="1:14" x14ac:dyDescent="0.25">
      <c r="A138" s="119" t="s">
        <v>305</v>
      </c>
      <c r="B138" s="164">
        <v>41550</v>
      </c>
      <c r="C138" s="118" t="s">
        <v>1262</v>
      </c>
      <c r="D138" s="119" t="s">
        <v>70</v>
      </c>
      <c r="E138" s="162">
        <v>10157352</v>
      </c>
      <c r="F138" s="119">
        <v>22306551</v>
      </c>
      <c r="G138" s="119">
        <v>2705003</v>
      </c>
      <c r="H138" s="120" t="str">
        <f>IF(G138="","",VLOOKUP(G138,ARANCEL!$B$5:$D$121,2,FALSE))</f>
        <v>INCRUSTACION ESTETICA (ART-GLASS O CERAMICA)</v>
      </c>
      <c r="I138" s="121" t="s">
        <v>618</v>
      </c>
      <c r="J138" s="119">
        <v>1</v>
      </c>
      <c r="K138" s="122">
        <f>IF(G138="","",VLOOKUP(G138,ARANCEL!$B$5:$D$121,3,FALSE)*J138)</f>
        <v>15676</v>
      </c>
      <c r="L138" s="1235" t="str">
        <f>IF(E138="","","IMPAGO")</f>
        <v>IMPAGO</v>
      </c>
      <c r="M138" s="1235" t="str">
        <f>IF(L138="IMPAGO","SIN O.C.","")</f>
        <v>SIN O.C.</v>
      </c>
      <c r="N138" s="1235" t="str">
        <f>IF(L138="IMPAGO","SIN FACT.","")</f>
        <v>SIN FACT.</v>
      </c>
    </row>
    <row r="139" spans="1:14" x14ac:dyDescent="0.25">
      <c r="A139" s="119" t="s">
        <v>305</v>
      </c>
      <c r="B139" s="164">
        <v>41731</v>
      </c>
      <c r="C139" s="118" t="s">
        <v>3785</v>
      </c>
      <c r="D139" s="119" t="s">
        <v>69</v>
      </c>
      <c r="E139" s="162">
        <v>10186688</v>
      </c>
      <c r="F139" s="119">
        <v>25017972</v>
      </c>
      <c r="G139" s="119">
        <v>2704005</v>
      </c>
      <c r="H139" s="120" t="str">
        <f>IF(G139="","",VLOOKUP(G139,ARANCEL!$B$5:$D$121,2,FALSE))</f>
        <v>PROVISORIO</v>
      </c>
      <c r="I139" s="121" t="s">
        <v>342</v>
      </c>
      <c r="J139" s="119">
        <v>1</v>
      </c>
      <c r="K139" s="122">
        <f>IF(G139="","",VLOOKUP(G139,ARANCEL!$B$5:$D$121,3,FALSE)*J139)</f>
        <v>3250</v>
      </c>
      <c r="L139" s="1229" t="s">
        <v>4612</v>
      </c>
      <c r="M139" s="1229">
        <v>4500229963</v>
      </c>
      <c r="N139" s="1229">
        <v>9180</v>
      </c>
    </row>
    <row r="140" spans="1:14" x14ac:dyDescent="0.25">
      <c r="A140" s="119" t="s">
        <v>305</v>
      </c>
      <c r="B140" s="164">
        <v>42028</v>
      </c>
      <c r="C140" s="118" t="s">
        <v>9656</v>
      </c>
      <c r="D140" s="119" t="s">
        <v>1163</v>
      </c>
      <c r="E140" s="162">
        <v>10312486</v>
      </c>
      <c r="F140" s="119">
        <v>30594635</v>
      </c>
      <c r="G140" s="119">
        <v>2704005</v>
      </c>
      <c r="H140" s="120" t="str">
        <f>IF(G140="","",VLOOKUP(G140,ARANCEL!$B$5:$D$121,2,FALSE))</f>
        <v>PROVISORIO</v>
      </c>
      <c r="I140" s="121" t="s">
        <v>323</v>
      </c>
      <c r="J140" s="119">
        <v>1</v>
      </c>
      <c r="K140" s="122">
        <f>IF(G140="","",VLOOKUP(G140,ARANCEL!$B$5:$D$121,3,FALSE)*J140)</f>
        <v>3250</v>
      </c>
      <c r="L140" s="1235" t="str">
        <f>IF(E140="","","IMPAGO")</f>
        <v>IMPAGO</v>
      </c>
      <c r="M140" s="1235" t="str">
        <f>IF(L140="IMPAGO","SIN O.C.","")</f>
        <v>SIN O.C.</v>
      </c>
      <c r="N140" s="1235" t="str">
        <f>IF(L140="IMPAGO","SIN FACT.","")</f>
        <v>SIN FACT.</v>
      </c>
    </row>
    <row r="141" spans="1:14" x14ac:dyDescent="0.25">
      <c r="A141" s="119" t="s">
        <v>313</v>
      </c>
      <c r="B141" s="164">
        <v>42028</v>
      </c>
      <c r="C141" s="118" t="s">
        <v>9656</v>
      </c>
      <c r="D141" s="119" t="s">
        <v>1163</v>
      </c>
      <c r="E141" s="162">
        <v>10312486</v>
      </c>
      <c r="F141" s="119">
        <v>30594635</v>
      </c>
      <c r="G141" s="119">
        <v>2704003</v>
      </c>
      <c r="H141" s="120" t="str">
        <f>IF(G141="","",VLOOKUP(G141,ARANCEL!$B$5:$D$121,2,FALSE))</f>
        <v xml:space="preserve">CORONA PERIFERICA CON PERNO MUÑON COLADO </v>
      </c>
      <c r="I141" s="121"/>
      <c r="J141" s="119">
        <v>1</v>
      </c>
      <c r="K141" s="122">
        <f>IF(G141="","",VLOOKUP(G141,ARANCEL!$B$5:$D$121,3,FALSE)*J141)</f>
        <v>32612</v>
      </c>
      <c r="L141" s="1235" t="str">
        <f>IF(E141="","","IMPAGO")</f>
        <v>IMPAGO</v>
      </c>
      <c r="M141" s="1235" t="str">
        <f>IF(L141="IMPAGO","SIN O.C.","")</f>
        <v>SIN O.C.</v>
      </c>
      <c r="N141" s="1235" t="str">
        <f>IF(L141="IMPAGO","SIN FACT.","")</f>
        <v>SIN FACT.</v>
      </c>
    </row>
    <row r="142" spans="1:14" x14ac:dyDescent="0.25">
      <c r="A142" s="119" t="s">
        <v>305</v>
      </c>
      <c r="B142" s="164">
        <v>41647</v>
      </c>
      <c r="C142" s="118" t="s">
        <v>1261</v>
      </c>
      <c r="D142" s="119" t="s">
        <v>69</v>
      </c>
      <c r="E142" s="162">
        <v>10169030</v>
      </c>
      <c r="F142" s="119">
        <v>24575956</v>
      </c>
      <c r="G142" s="119">
        <v>2705003</v>
      </c>
      <c r="H142" s="120" t="str">
        <f>IF(G142="","",VLOOKUP(G142,ARANCEL!$B$5:$D$121,2,FALSE))</f>
        <v>INCRUSTACION ESTETICA (ART-GLASS O CERAMICA)</v>
      </c>
      <c r="I142" s="121" t="s">
        <v>326</v>
      </c>
      <c r="J142" s="119">
        <v>1</v>
      </c>
      <c r="K142" s="122">
        <f>IF(G142="","",VLOOKUP(G142,ARANCEL!$B$5:$D$121,3,FALSE)*J142)</f>
        <v>15676</v>
      </c>
      <c r="L142" s="1229" t="s">
        <v>3438</v>
      </c>
      <c r="M142" s="1229">
        <v>4500220819</v>
      </c>
      <c r="N142" s="1229">
        <v>8641</v>
      </c>
    </row>
    <row r="143" spans="1:14" x14ac:dyDescent="0.25">
      <c r="A143" s="119" t="s">
        <v>305</v>
      </c>
      <c r="B143" s="164">
        <v>41813</v>
      </c>
      <c r="C143" s="118" t="s">
        <v>1261</v>
      </c>
      <c r="D143" s="119" t="s">
        <v>69</v>
      </c>
      <c r="E143" s="162">
        <v>10216876</v>
      </c>
      <c r="F143" s="119">
        <v>24385969</v>
      </c>
      <c r="G143" s="119">
        <v>2702048</v>
      </c>
      <c r="H143" s="120" t="str">
        <f>IF(G143="","",VLOOKUP(G143,ARANCEL!$B$5:$D$121,2,FALSE))</f>
        <v xml:space="preserve">SERVICIO LAB. IMPLANTE CORONA CEMENTADA/ATORNILLADA </v>
      </c>
      <c r="I143" s="121" t="s">
        <v>321</v>
      </c>
      <c r="J143" s="119">
        <v>1</v>
      </c>
      <c r="K143" s="122">
        <f>IF(G143="","",VLOOKUP(G143,ARANCEL!$B$5:$D$121,3,FALSE)*J143)</f>
        <v>43857</v>
      </c>
      <c r="L143" s="1229" t="s">
        <v>5742</v>
      </c>
      <c r="M143" s="1229">
        <v>4500239667</v>
      </c>
      <c r="N143" s="1229" t="s">
        <v>5761</v>
      </c>
    </row>
    <row r="144" spans="1:14" x14ac:dyDescent="0.25">
      <c r="A144" s="119" t="s">
        <v>305</v>
      </c>
      <c r="B144" s="164">
        <v>41726</v>
      </c>
      <c r="C144" s="118" t="s">
        <v>3699</v>
      </c>
      <c r="D144" s="119" t="s">
        <v>68</v>
      </c>
      <c r="E144" s="162">
        <v>10185349</v>
      </c>
      <c r="F144" s="119">
        <v>25741975</v>
      </c>
      <c r="G144" s="119">
        <v>2704005</v>
      </c>
      <c r="H144" s="120" t="str">
        <f>IF(G144="","",VLOOKUP(G144,ARANCEL!$B$5:$D$121,2,FALSE))</f>
        <v>PROVISORIO</v>
      </c>
      <c r="I144" s="121" t="s">
        <v>308</v>
      </c>
      <c r="J144" s="119">
        <v>1</v>
      </c>
      <c r="K144" s="122">
        <f>IF(G144="","",VLOOKUP(G144,ARANCEL!$B$5:$D$121,3,FALSE)*J144)</f>
        <v>3250</v>
      </c>
      <c r="L144" s="1349" t="s">
        <v>9431</v>
      </c>
      <c r="M144" s="1349">
        <v>4500269308</v>
      </c>
      <c r="N144" s="1349" t="s">
        <v>9459</v>
      </c>
    </row>
    <row r="145" spans="1:15" x14ac:dyDescent="0.25">
      <c r="A145" s="119" t="s">
        <v>313</v>
      </c>
      <c r="B145" s="164">
        <v>41726</v>
      </c>
      <c r="C145" s="118" t="s">
        <v>3699</v>
      </c>
      <c r="D145" s="119" t="s">
        <v>68</v>
      </c>
      <c r="E145" s="162">
        <v>10185349</v>
      </c>
      <c r="F145" s="119">
        <v>25741975</v>
      </c>
      <c r="G145" s="119">
        <v>2704031</v>
      </c>
      <c r="H145" s="120" t="str">
        <f>IF(G145="","",VLOOKUP(G145,ARANCEL!$B$5:$D$121,2,FALSE))</f>
        <v xml:space="preserve">PERNO MUÑON METALICO </v>
      </c>
      <c r="I145" s="121" t="s">
        <v>308</v>
      </c>
      <c r="J145" s="119">
        <v>1</v>
      </c>
      <c r="K145" s="122">
        <f>IF(G145="","",VLOOKUP(G145,ARANCEL!$B$5:$D$121,3,FALSE)*J145)</f>
        <v>12246</v>
      </c>
      <c r="L145" s="1349" t="s">
        <v>9431</v>
      </c>
      <c r="M145" s="1349">
        <v>4500269308</v>
      </c>
      <c r="N145" s="1349" t="s">
        <v>9459</v>
      </c>
    </row>
    <row r="146" spans="1:15" x14ac:dyDescent="0.25">
      <c r="A146" s="119" t="s">
        <v>305</v>
      </c>
      <c r="B146" s="164">
        <v>41927</v>
      </c>
      <c r="C146" s="118" t="s">
        <v>7755</v>
      </c>
      <c r="D146" s="119" t="s">
        <v>68</v>
      </c>
      <c r="E146" s="162">
        <v>10267804</v>
      </c>
      <c r="F146" s="119">
        <v>29120489</v>
      </c>
      <c r="G146" s="119">
        <v>2701002</v>
      </c>
      <c r="H146" s="120" t="str">
        <f>IF(G146="","",VLOOKUP(G146,ARANCEL!$B$5:$D$121,2,FALSE))</f>
        <v>COSTO LABORATORIO ENCERADO DIA</v>
      </c>
      <c r="I146" s="121"/>
      <c r="J146" s="119">
        <v>1</v>
      </c>
      <c r="K146" s="122">
        <f>IF(G146="","",VLOOKUP(G146,ARANCEL!$B$5:$D$121,3,FALSE)*J146)</f>
        <v>22491</v>
      </c>
      <c r="L146" s="1229" t="s">
        <v>8279</v>
      </c>
      <c r="M146" s="1229">
        <v>4500260868</v>
      </c>
      <c r="N146" s="1229" t="s">
        <v>8300</v>
      </c>
    </row>
    <row r="147" spans="1:15" x14ac:dyDescent="0.25">
      <c r="A147" s="119" t="s">
        <v>305</v>
      </c>
      <c r="B147" s="164">
        <v>41872</v>
      </c>
      <c r="C147" s="118" t="s">
        <v>6632</v>
      </c>
      <c r="D147" s="119" t="s">
        <v>73</v>
      </c>
      <c r="E147" s="162">
        <v>10247039</v>
      </c>
      <c r="F147" s="119" t="s">
        <v>6633</v>
      </c>
      <c r="G147" s="119">
        <v>2704005</v>
      </c>
      <c r="H147" s="120" t="str">
        <f>IF(G147="","",VLOOKUP(G147,ARANCEL!$B$5:$D$121,2,FALSE))</f>
        <v>PROVISORIO</v>
      </c>
      <c r="I147" s="121" t="s">
        <v>342</v>
      </c>
      <c r="J147" s="119">
        <v>1</v>
      </c>
      <c r="K147" s="122">
        <f>IF(G147="","",VLOOKUP(G147,ARANCEL!$B$5:$D$121,3,FALSE)*J147)</f>
        <v>3250</v>
      </c>
      <c r="L147" s="1237" t="s">
        <v>6905</v>
      </c>
      <c r="M147" s="1327">
        <v>4500250403</v>
      </c>
      <c r="N147" s="1237" t="s">
        <v>6904</v>
      </c>
    </row>
    <row r="148" spans="1:15" s="168" customFormat="1" x14ac:dyDescent="0.25">
      <c r="A148" s="119" t="s">
        <v>305</v>
      </c>
      <c r="B148" s="164">
        <v>41872</v>
      </c>
      <c r="C148" s="118" t="s">
        <v>6632</v>
      </c>
      <c r="D148" s="119" t="s">
        <v>73</v>
      </c>
      <c r="E148" s="162">
        <v>10247039</v>
      </c>
      <c r="F148" s="119" t="s">
        <v>6633</v>
      </c>
      <c r="G148" s="119">
        <v>2704005</v>
      </c>
      <c r="H148" s="120" t="str">
        <f>IF(G148="","",VLOOKUP(G148,ARANCEL!$B$5:$D$121,2,FALSE))</f>
        <v>PROVISORIO</v>
      </c>
      <c r="I148" s="121" t="s">
        <v>323</v>
      </c>
      <c r="J148" s="119">
        <v>1</v>
      </c>
      <c r="K148" s="122">
        <f>IF(G148="","",VLOOKUP(G148,ARANCEL!$B$5:$D$121,3,FALSE)*J148)</f>
        <v>3250</v>
      </c>
      <c r="L148" s="1229" t="s">
        <v>6905</v>
      </c>
      <c r="M148" s="1229">
        <v>4500250403</v>
      </c>
      <c r="N148" s="1229" t="s">
        <v>6904</v>
      </c>
    </row>
    <row r="149" spans="1:15" x14ac:dyDescent="0.25">
      <c r="A149" s="119" t="s">
        <v>305</v>
      </c>
      <c r="B149" s="164">
        <v>41872</v>
      </c>
      <c r="C149" s="118" t="s">
        <v>6632</v>
      </c>
      <c r="D149" s="119" t="s">
        <v>73</v>
      </c>
      <c r="E149" s="162">
        <v>10247039</v>
      </c>
      <c r="F149" s="119" t="s">
        <v>6633</v>
      </c>
      <c r="G149" s="119">
        <v>2704003</v>
      </c>
      <c r="H149" s="120" t="str">
        <f>IF(G149="","",VLOOKUP(G149,ARANCEL!$B$5:$D$121,2,FALSE))</f>
        <v xml:space="preserve">CORONA PERIFERICA CON PERNO MUÑON COLADO </v>
      </c>
      <c r="I149" s="121" t="s">
        <v>323</v>
      </c>
      <c r="J149" s="119">
        <v>1</v>
      </c>
      <c r="K149" s="122">
        <f>IF(G149="","",VLOOKUP(G149,ARANCEL!$B$5:$D$121,3,FALSE)*J149)</f>
        <v>32612</v>
      </c>
      <c r="L149" s="1229" t="s">
        <v>6905</v>
      </c>
      <c r="M149" s="1229">
        <v>4500250403</v>
      </c>
      <c r="N149" s="1229" t="s">
        <v>6904</v>
      </c>
    </row>
    <row r="150" spans="1:15" x14ac:dyDescent="0.25">
      <c r="A150" s="119" t="s">
        <v>305</v>
      </c>
      <c r="B150" s="164">
        <v>41929</v>
      </c>
      <c r="C150" s="118" t="s">
        <v>7793</v>
      </c>
      <c r="D150" s="119" t="s">
        <v>73</v>
      </c>
      <c r="E150" s="162">
        <v>10268831</v>
      </c>
      <c r="F150" s="119">
        <v>28192723</v>
      </c>
      <c r="G150" s="119">
        <v>2704003</v>
      </c>
      <c r="H150" s="120" t="str">
        <f>IF(G150="","",VLOOKUP(G150,ARANCEL!$B$5:$D$121,2,FALSE))</f>
        <v xml:space="preserve">CORONA PERIFERICA CON PERNO MUÑON COLADO </v>
      </c>
      <c r="I150" s="121" t="s">
        <v>342</v>
      </c>
      <c r="J150" s="119">
        <v>1</v>
      </c>
      <c r="K150" s="122">
        <f>IF(G150="","",VLOOKUP(G150,ARANCEL!$B$5:$D$121,3,FALSE)*J150)</f>
        <v>32612</v>
      </c>
      <c r="L150" s="1229" t="s">
        <v>8279</v>
      </c>
      <c r="M150" s="1229">
        <v>4500260868</v>
      </c>
      <c r="N150" s="1229" t="s">
        <v>8300</v>
      </c>
    </row>
    <row r="151" spans="1:15" x14ac:dyDescent="0.25">
      <c r="A151" s="169" t="s">
        <v>313</v>
      </c>
      <c r="B151" s="164">
        <v>41654.908460648148</v>
      </c>
      <c r="C151" s="172" t="s">
        <v>1260</v>
      </c>
      <c r="D151" s="169" t="s">
        <v>397</v>
      </c>
      <c r="E151" s="171">
        <v>10165108</v>
      </c>
      <c r="F151" s="169">
        <v>24196114</v>
      </c>
      <c r="G151" s="169">
        <v>2704005</v>
      </c>
      <c r="H151" s="191" t="str">
        <f>IF(G151="","",VLOOKUP(G151,ARANCEL!$B$5:$D$121,2,FALSE))</f>
        <v>PROVISORIO</v>
      </c>
      <c r="I151" s="170"/>
      <c r="J151" s="169">
        <v>2</v>
      </c>
      <c r="K151" s="190">
        <f>IF(G151="","",VLOOKUP(G151,ARANCEL!$B$5:$D$121,3,FALSE)*J151)</f>
        <v>6500</v>
      </c>
      <c r="L151" s="1238" t="s">
        <v>597</v>
      </c>
      <c r="M151" s="1238">
        <v>4500211707</v>
      </c>
      <c r="N151" s="1238">
        <v>8216</v>
      </c>
    </row>
    <row r="152" spans="1:15" x14ac:dyDescent="0.25">
      <c r="A152" s="119" t="s">
        <v>305</v>
      </c>
      <c r="B152" s="164">
        <v>41985</v>
      </c>
      <c r="C152" s="118" t="s">
        <v>1260</v>
      </c>
      <c r="D152" s="119" t="s">
        <v>70</v>
      </c>
      <c r="E152" s="162">
        <v>10296368</v>
      </c>
      <c r="F152" s="119">
        <v>22887676</v>
      </c>
      <c r="G152" s="119">
        <v>2702048</v>
      </c>
      <c r="H152" s="120" t="str">
        <f>IF(G152="","",VLOOKUP(G152,ARANCEL!$B$5:$D$121,2,FALSE))</f>
        <v xml:space="preserve">SERVICIO LAB. IMPLANTE CORONA CEMENTADA/ATORNILLADA </v>
      </c>
      <c r="I152" s="121" t="s">
        <v>325</v>
      </c>
      <c r="J152" s="119">
        <v>1</v>
      </c>
      <c r="K152" s="122">
        <f>IF(G152="","",VLOOKUP(G152,ARANCEL!$B$5:$D$121,3,FALSE)*J152)</f>
        <v>43857</v>
      </c>
      <c r="L152" s="1349" t="s">
        <v>9431</v>
      </c>
      <c r="M152" s="1349">
        <v>4500269308</v>
      </c>
      <c r="N152" s="1349" t="s">
        <v>9459</v>
      </c>
    </row>
    <row r="153" spans="1:15" x14ac:dyDescent="0.25">
      <c r="A153" s="169" t="s">
        <v>305</v>
      </c>
      <c r="B153" s="164">
        <v>41944</v>
      </c>
      <c r="C153" s="1047" t="s">
        <v>1259</v>
      </c>
      <c r="D153" s="1047" t="s">
        <v>68</v>
      </c>
      <c r="E153" s="1048">
        <v>10289006</v>
      </c>
      <c r="F153" s="1047">
        <v>29746637</v>
      </c>
      <c r="G153" s="1047">
        <v>2704005</v>
      </c>
      <c r="H153" s="120" t="str">
        <f>IF(G153="","",VLOOKUP(G153,ARANCEL!$B$5:$D$121,2,FALSE))</f>
        <v>PROVISORIO</v>
      </c>
      <c r="I153" s="121" t="s">
        <v>384</v>
      </c>
      <c r="J153" s="119">
        <v>2</v>
      </c>
      <c r="K153" s="122">
        <f>IF(G153="","",VLOOKUP(G153,ARANCEL!$B$5:$D$121,3,FALSE)*J153)</f>
        <v>6500</v>
      </c>
      <c r="L153" s="1229" t="s">
        <v>8256</v>
      </c>
      <c r="M153" s="1229">
        <v>4500265774</v>
      </c>
      <c r="N153" s="1229" t="s">
        <v>8954</v>
      </c>
    </row>
    <row r="154" spans="1:15" x14ac:dyDescent="0.25">
      <c r="A154" s="119" t="s">
        <v>305</v>
      </c>
      <c r="B154" s="164">
        <v>41969</v>
      </c>
      <c r="C154" s="118" t="s">
        <v>1259</v>
      </c>
      <c r="D154" s="119" t="s">
        <v>68</v>
      </c>
      <c r="E154" s="162">
        <v>10289006</v>
      </c>
      <c r="F154" s="119">
        <v>29746637</v>
      </c>
      <c r="G154" s="119">
        <v>2704006</v>
      </c>
      <c r="H154" s="120" t="str">
        <f>IF(G154="","",VLOOKUP(G154,ARANCEL!$B$5:$D$121,2,FALSE))</f>
        <v xml:space="preserve">CERAMICA ALUMINOSA ANTERIOR O POSTERIOR </v>
      </c>
      <c r="I154" s="121" t="s">
        <v>329</v>
      </c>
      <c r="J154" s="119">
        <v>1</v>
      </c>
      <c r="K154" s="122">
        <f>IF(G154="","",VLOOKUP(G154,ARANCEL!$B$5:$D$121,3,FALSE)*J154)</f>
        <v>31487</v>
      </c>
      <c r="L154" s="1235" t="str">
        <f>IF(E154="","","IMPAGO")</f>
        <v>IMPAGO</v>
      </c>
      <c r="M154" s="1235" t="str">
        <f>IF(L154="IMPAGO","SIN O.C.","")</f>
        <v>SIN O.C.</v>
      </c>
      <c r="N154" s="1235" t="str">
        <f>IF(L154="IMPAGO","SIN FACT.","")</f>
        <v>SIN FACT.</v>
      </c>
    </row>
    <row r="155" spans="1:15" ht="18" customHeight="1" x14ac:dyDescent="0.25">
      <c r="A155" s="119" t="s">
        <v>305</v>
      </c>
      <c r="B155" s="164">
        <v>41995</v>
      </c>
      <c r="C155" s="118" t="s">
        <v>1259</v>
      </c>
      <c r="D155" s="119" t="s">
        <v>68</v>
      </c>
      <c r="E155" s="162">
        <v>10301632</v>
      </c>
      <c r="F155" s="119">
        <v>30203707</v>
      </c>
      <c r="G155" s="119">
        <v>2704031</v>
      </c>
      <c r="H155" s="120" t="str">
        <f>IF(G155="","",VLOOKUP(G155,ARANCEL!$B$5:$D$121,2,FALSE))</f>
        <v xml:space="preserve">PERNO MUÑON METALICO </v>
      </c>
      <c r="I155" s="121" t="s">
        <v>337</v>
      </c>
      <c r="J155" s="119">
        <v>1</v>
      </c>
      <c r="K155" s="122">
        <f>IF(G155="","",VLOOKUP(G155,ARANCEL!$B$5:$D$121,3,FALSE)*J155)</f>
        <v>12246</v>
      </c>
      <c r="L155" s="1349" t="s">
        <v>9431</v>
      </c>
      <c r="M155" s="1349">
        <v>4500269308</v>
      </c>
      <c r="N155" s="1349" t="s">
        <v>9459</v>
      </c>
      <c r="O155" s="161"/>
    </row>
    <row r="156" spans="1:15" x14ac:dyDescent="0.25">
      <c r="A156" s="119" t="s">
        <v>305</v>
      </c>
      <c r="B156" s="164">
        <v>42018</v>
      </c>
      <c r="C156" s="118" t="s">
        <v>1259</v>
      </c>
      <c r="D156" s="119" t="s">
        <v>68</v>
      </c>
      <c r="E156" s="162">
        <v>10310229</v>
      </c>
      <c r="F156" s="119">
        <v>30202937</v>
      </c>
      <c r="G156" s="119">
        <v>2704005</v>
      </c>
      <c r="H156" s="120" t="str">
        <f>IF(G156="","",VLOOKUP(G156,ARANCEL!$B$5:$D$121,2,FALSE))</f>
        <v>PROVISORIO</v>
      </c>
      <c r="I156" s="121" t="s">
        <v>664</v>
      </c>
      <c r="J156" s="169">
        <v>2</v>
      </c>
      <c r="K156" s="122">
        <f>IF(G156="","",VLOOKUP(G156,ARANCEL!$B$5:$D$121,3,FALSE)*J156)</f>
        <v>6500</v>
      </c>
      <c r="L156" s="1235" t="str">
        <f>IF(E156="","","IMPAGO")</f>
        <v>IMPAGO</v>
      </c>
      <c r="M156" s="1235" t="str">
        <f>IF(L156="IMPAGO","SIN O.C.","")</f>
        <v>SIN O.C.</v>
      </c>
      <c r="N156" s="1235" t="str">
        <f>IF(L156="IMPAGO","SIN FACT.","")</f>
        <v>SIN FACT.</v>
      </c>
    </row>
    <row r="157" spans="1:15" x14ac:dyDescent="0.25">
      <c r="A157" s="119" t="s">
        <v>313</v>
      </c>
      <c r="B157" s="164">
        <v>42018</v>
      </c>
      <c r="C157" s="118" t="s">
        <v>1259</v>
      </c>
      <c r="D157" s="119" t="s">
        <v>68</v>
      </c>
      <c r="E157" s="162">
        <v>10310229</v>
      </c>
      <c r="F157" s="119">
        <v>30202937</v>
      </c>
      <c r="G157" s="119">
        <v>2704006</v>
      </c>
      <c r="H157" s="120" t="str">
        <f>IF(G157="","",VLOOKUP(G157,ARANCEL!$B$5:$D$121,2,FALSE))</f>
        <v xml:space="preserve">CERAMICA ALUMINOSA ANTERIOR O POSTERIOR </v>
      </c>
      <c r="I157" s="121"/>
      <c r="J157" s="169">
        <v>2</v>
      </c>
      <c r="K157" s="122">
        <f>IF(G157="","",VLOOKUP(G157,ARANCEL!$B$5:$D$121,3,FALSE)*J157)</f>
        <v>62974</v>
      </c>
      <c r="L157" s="1235" t="str">
        <f>IF(E157="","","IMPAGO")</f>
        <v>IMPAGO</v>
      </c>
      <c r="M157" s="1235" t="str">
        <f>IF(L157="IMPAGO","SIN O.C.","")</f>
        <v>SIN O.C.</v>
      </c>
      <c r="N157" s="1235" t="str">
        <f>IF(L157="IMPAGO","SIN FACT.","")</f>
        <v>SIN FACT.</v>
      </c>
    </row>
    <row r="158" spans="1:15" x14ac:dyDescent="0.25">
      <c r="A158" s="119" t="s">
        <v>305</v>
      </c>
      <c r="B158" s="164">
        <v>41666</v>
      </c>
      <c r="C158" s="118" t="s">
        <v>1158</v>
      </c>
      <c r="D158" s="119" t="s">
        <v>1157</v>
      </c>
      <c r="E158" s="162">
        <v>10170508</v>
      </c>
      <c r="F158" s="119">
        <v>24574702</v>
      </c>
      <c r="G158" s="119">
        <v>2707001</v>
      </c>
      <c r="H158" s="120" t="str">
        <f>IF(G158="","",VLOOKUP(G158,ARANCEL!$B$5:$D$121,2,FALSE))</f>
        <v xml:space="preserve">PLANO DE RELAJACION </v>
      </c>
      <c r="I158" s="121" t="s">
        <v>306</v>
      </c>
      <c r="J158" s="119">
        <v>1</v>
      </c>
      <c r="K158" s="122">
        <f>IF(G158="","",VLOOKUP(G158,ARANCEL!$B$5:$D$121,3,FALSE)*J158)</f>
        <v>9221</v>
      </c>
      <c r="L158" s="1229" t="s">
        <v>2842</v>
      </c>
      <c r="M158" s="1229">
        <v>4500216254</v>
      </c>
      <c r="N158" s="1229">
        <v>8418</v>
      </c>
    </row>
    <row r="159" spans="1:15" x14ac:dyDescent="0.25">
      <c r="A159" s="119" t="s">
        <v>305</v>
      </c>
      <c r="B159" s="164">
        <v>41941</v>
      </c>
      <c r="C159" s="118" t="s">
        <v>2947</v>
      </c>
      <c r="D159" s="119" t="s">
        <v>1157</v>
      </c>
      <c r="E159" s="162">
        <v>10274745</v>
      </c>
      <c r="F159" s="119">
        <v>29385620</v>
      </c>
      <c r="G159" s="119">
        <v>2707001</v>
      </c>
      <c r="H159" s="120" t="str">
        <f>IF(G159="","",VLOOKUP(G159,ARANCEL!$B$5:$D$121,2,FALSE))</f>
        <v xml:space="preserve">PLANO DE RELAJACION </v>
      </c>
      <c r="I159" s="121" t="s">
        <v>306</v>
      </c>
      <c r="J159" s="119">
        <v>1</v>
      </c>
      <c r="K159" s="122">
        <f>IF(G159="","",VLOOKUP(G159,ARANCEL!$B$5:$D$121,3,FALSE)*J159)</f>
        <v>9221</v>
      </c>
      <c r="L159" s="1229" t="s">
        <v>8256</v>
      </c>
      <c r="M159" s="1229">
        <v>4500265774</v>
      </c>
      <c r="N159" s="1229" t="s">
        <v>8954</v>
      </c>
    </row>
    <row r="160" spans="1:15" x14ac:dyDescent="0.25">
      <c r="A160" s="119" t="s">
        <v>305</v>
      </c>
      <c r="B160" s="164">
        <v>41701</v>
      </c>
      <c r="C160" s="118" t="s">
        <v>3173</v>
      </c>
      <c r="D160" s="119" t="s">
        <v>70</v>
      </c>
      <c r="E160" s="162">
        <v>10179220</v>
      </c>
      <c r="F160" s="119">
        <v>24629558</v>
      </c>
      <c r="G160" s="119">
        <v>2705003</v>
      </c>
      <c r="H160" s="120" t="str">
        <f>IF(G160="","",VLOOKUP(G160,ARANCEL!$B$5:$D$121,2,FALSE))</f>
        <v>INCRUSTACION ESTETICA (ART-GLASS O CERAMICA)</v>
      </c>
      <c r="I160" s="121" t="s">
        <v>324</v>
      </c>
      <c r="J160" s="119">
        <v>1</v>
      </c>
      <c r="K160" s="122">
        <f>IF(G160="","",VLOOKUP(G160,ARANCEL!$B$5:$D$121,3,FALSE)*J160)</f>
        <v>15676</v>
      </c>
      <c r="L160" s="1229" t="s">
        <v>3058</v>
      </c>
      <c r="M160" s="1229">
        <v>4500225644</v>
      </c>
      <c r="N160" s="1229">
        <v>8899</v>
      </c>
    </row>
    <row r="161" spans="1:15" x14ac:dyDescent="0.25">
      <c r="A161" s="119" t="s">
        <v>305</v>
      </c>
      <c r="B161" s="164">
        <v>41920</v>
      </c>
      <c r="C161" s="118" t="s">
        <v>7457</v>
      </c>
      <c r="D161" s="119" t="s">
        <v>1174</v>
      </c>
      <c r="E161" s="162">
        <v>10260446</v>
      </c>
      <c r="F161" s="119">
        <v>28446842</v>
      </c>
      <c r="G161" s="119">
        <v>2704005</v>
      </c>
      <c r="H161" s="120" t="str">
        <f>IF(G161="","",VLOOKUP(G161,ARANCEL!$B$5:$D$121,2,FALSE))</f>
        <v>PROVISORIO</v>
      </c>
      <c r="I161" s="121" t="s">
        <v>337</v>
      </c>
      <c r="J161" s="119">
        <v>1</v>
      </c>
      <c r="K161" s="122">
        <f>IF(G161="","",VLOOKUP(G161,ARANCEL!$B$5:$D$121,3,FALSE)*J161)</f>
        <v>3250</v>
      </c>
      <c r="L161" s="1229" t="s">
        <v>8279</v>
      </c>
      <c r="M161" s="1229">
        <v>4500259723</v>
      </c>
      <c r="N161" s="1229" t="s">
        <v>8265</v>
      </c>
    </row>
    <row r="162" spans="1:15" x14ac:dyDescent="0.25">
      <c r="A162" s="119" t="s">
        <v>606</v>
      </c>
      <c r="B162" s="164">
        <v>41920</v>
      </c>
      <c r="C162" s="118" t="s">
        <v>7457</v>
      </c>
      <c r="D162" s="119" t="s">
        <v>1174</v>
      </c>
      <c r="E162" s="162">
        <v>10260446</v>
      </c>
      <c r="F162" s="119">
        <v>28446842</v>
      </c>
      <c r="G162" s="119">
        <v>2704003</v>
      </c>
      <c r="H162" s="120" t="str">
        <f>IF(G162="","",VLOOKUP(G162,ARANCEL!$B$5:$D$121,2,FALSE))</f>
        <v xml:space="preserve">CORONA PERIFERICA CON PERNO MUÑON COLADO </v>
      </c>
      <c r="I162" s="121" t="s">
        <v>337</v>
      </c>
      <c r="J162" s="119">
        <v>1</v>
      </c>
      <c r="K162" s="122">
        <f>IF(G162="","",VLOOKUP(G162,ARANCEL!$B$5:$D$121,3,FALSE)*J162)</f>
        <v>32612</v>
      </c>
      <c r="L162" s="1229" t="s">
        <v>8279</v>
      </c>
      <c r="M162" s="1229">
        <v>4500259723</v>
      </c>
      <c r="N162" s="1229" t="s">
        <v>8265</v>
      </c>
    </row>
    <row r="163" spans="1:15" x14ac:dyDescent="0.25">
      <c r="A163" s="119" t="s">
        <v>305</v>
      </c>
      <c r="B163" s="164">
        <v>41708</v>
      </c>
      <c r="C163" s="118" t="s">
        <v>2273</v>
      </c>
      <c r="D163" s="119" t="s">
        <v>397</v>
      </c>
      <c r="E163" s="162">
        <v>10180999</v>
      </c>
      <c r="F163" s="119">
        <v>25067465</v>
      </c>
      <c r="G163" s="119">
        <v>2705003</v>
      </c>
      <c r="H163" s="120" t="str">
        <f>IF(G163="","",VLOOKUP(G163,ARANCEL!$B$5:$D$121,2,FALSE))</f>
        <v>INCRUSTACION ESTETICA (ART-GLASS O CERAMICA)</v>
      </c>
      <c r="I163" s="121" t="s">
        <v>318</v>
      </c>
      <c r="J163" s="119">
        <v>1</v>
      </c>
      <c r="K163" s="122">
        <f>IF(G163="","",VLOOKUP(G163,ARANCEL!$B$5:$D$121,3,FALSE)*J163)</f>
        <v>15676</v>
      </c>
      <c r="L163" s="1229" t="s">
        <v>3058</v>
      </c>
      <c r="M163" s="1229">
        <v>4500225644</v>
      </c>
      <c r="N163" s="1229">
        <v>8899</v>
      </c>
    </row>
    <row r="164" spans="1:15" x14ac:dyDescent="0.25">
      <c r="A164" s="119" t="s">
        <v>606</v>
      </c>
      <c r="B164" s="164">
        <v>41999</v>
      </c>
      <c r="C164" s="118" t="s">
        <v>9203</v>
      </c>
      <c r="D164" s="119" t="s">
        <v>68</v>
      </c>
      <c r="E164" s="162">
        <v>10303040</v>
      </c>
      <c r="F164" s="119">
        <v>23952025</v>
      </c>
      <c r="G164" s="119">
        <v>2702048</v>
      </c>
      <c r="H164" s="120" t="str">
        <f>IF(G164="","",VLOOKUP(G164,ARANCEL!$B$5:$D$121,2,FALSE))</f>
        <v xml:space="preserve">SERVICIO LAB. IMPLANTE CORONA CEMENTADA/ATORNILLADA </v>
      </c>
      <c r="I164" s="121" t="s">
        <v>308</v>
      </c>
      <c r="J164" s="119">
        <v>1</v>
      </c>
      <c r="K164" s="122">
        <f>IF(G164="","",VLOOKUP(G164,ARANCEL!$B$5:$D$121,3,FALSE)*J164)</f>
        <v>43857</v>
      </c>
      <c r="L164" s="1349" t="s">
        <v>9431</v>
      </c>
      <c r="M164" s="1349">
        <v>4500269308</v>
      </c>
      <c r="N164" s="1349" t="s">
        <v>9459</v>
      </c>
    </row>
    <row r="165" spans="1:15" x14ac:dyDescent="0.25">
      <c r="A165" s="119" t="s">
        <v>305</v>
      </c>
      <c r="B165" s="164">
        <v>41817</v>
      </c>
      <c r="C165" s="118" t="s">
        <v>5469</v>
      </c>
      <c r="D165" s="119" t="s">
        <v>1174</v>
      </c>
      <c r="E165" s="162">
        <v>10219670</v>
      </c>
      <c r="F165" s="119">
        <v>27261263</v>
      </c>
      <c r="G165" s="119">
        <v>2704005</v>
      </c>
      <c r="H165" s="120" t="str">
        <f>IF(G165="","",VLOOKUP(G165,ARANCEL!$B$5:$D$121,2,FALSE))</f>
        <v>PROVISORIO</v>
      </c>
      <c r="I165" s="121" t="s">
        <v>337</v>
      </c>
      <c r="J165" s="119">
        <v>1</v>
      </c>
      <c r="K165" s="122">
        <f>IF(G165="","",VLOOKUP(G165,ARANCEL!$B$5:$D$121,3,FALSE)*J165)</f>
        <v>3250</v>
      </c>
      <c r="L165" s="1229" t="s">
        <v>5742</v>
      </c>
      <c r="M165" s="1229">
        <v>4500241337</v>
      </c>
      <c r="N165" s="1229" t="s">
        <v>5775</v>
      </c>
    </row>
    <row r="166" spans="1:15" x14ac:dyDescent="0.25">
      <c r="A166" s="169" t="s">
        <v>305</v>
      </c>
      <c r="B166" s="164">
        <v>41817</v>
      </c>
      <c r="C166" s="118" t="s">
        <v>5469</v>
      </c>
      <c r="D166" s="119" t="s">
        <v>1174</v>
      </c>
      <c r="E166" s="162">
        <v>10219670</v>
      </c>
      <c r="F166" s="119">
        <v>27261263</v>
      </c>
      <c r="G166" s="119">
        <v>2704003</v>
      </c>
      <c r="H166" s="120" t="str">
        <f>IF(G166="","",VLOOKUP(G166,ARANCEL!$B$5:$D$121,2,FALSE))</f>
        <v xml:space="preserve">CORONA PERIFERICA CON PERNO MUÑON COLADO </v>
      </c>
      <c r="I166" s="121" t="s">
        <v>337</v>
      </c>
      <c r="J166" s="119">
        <v>1</v>
      </c>
      <c r="K166" s="122">
        <f>IF(G166="","",VLOOKUP(G166,ARANCEL!$B$5:$D$121,3,FALSE)*J166)</f>
        <v>32612</v>
      </c>
      <c r="L166" s="1229" t="s">
        <v>5742</v>
      </c>
      <c r="M166" s="1229">
        <v>4500241337</v>
      </c>
      <c r="N166" s="1229" t="s">
        <v>5775</v>
      </c>
    </row>
    <row r="167" spans="1:15" x14ac:dyDescent="0.25">
      <c r="A167" s="119" t="s">
        <v>305</v>
      </c>
      <c r="B167" s="164">
        <v>41704</v>
      </c>
      <c r="C167" s="118" t="s">
        <v>3232</v>
      </c>
      <c r="D167" s="119" t="s">
        <v>69</v>
      </c>
      <c r="E167" s="162">
        <v>10179979</v>
      </c>
      <c r="F167" s="119">
        <v>25266253</v>
      </c>
      <c r="G167" s="119">
        <v>2705003</v>
      </c>
      <c r="H167" s="120" t="str">
        <f>IF(G167="","",VLOOKUP(G167,ARANCEL!$B$5:$D$121,2,FALSE))</f>
        <v>INCRUSTACION ESTETICA (ART-GLASS O CERAMICA)</v>
      </c>
      <c r="I167" s="121" t="s">
        <v>322</v>
      </c>
      <c r="J167" s="119">
        <v>1</v>
      </c>
      <c r="K167" s="122">
        <f>IF(G167="","",VLOOKUP(G167,ARANCEL!$B$5:$D$121,3,FALSE)*J167)</f>
        <v>15676</v>
      </c>
      <c r="L167" s="1229" t="s">
        <v>3058</v>
      </c>
      <c r="M167" s="1229">
        <v>4500225644</v>
      </c>
      <c r="N167" s="1229">
        <v>8899</v>
      </c>
    </row>
    <row r="168" spans="1:15" x14ac:dyDescent="0.25">
      <c r="A168" s="119" t="s">
        <v>305</v>
      </c>
      <c r="B168" s="164">
        <v>41663</v>
      </c>
      <c r="C168" s="118" t="s">
        <v>2543</v>
      </c>
      <c r="D168" s="119" t="s">
        <v>1163</v>
      </c>
      <c r="E168" s="162">
        <v>10170721</v>
      </c>
      <c r="F168" s="119">
        <v>24498205</v>
      </c>
      <c r="G168" s="119">
        <v>2704005</v>
      </c>
      <c r="H168" s="120" t="str">
        <f>IF(G168="","",VLOOKUP(G168,ARANCEL!$B$5:$D$121,2,FALSE))</f>
        <v>PROVISORIO</v>
      </c>
      <c r="I168" s="121" t="s">
        <v>308</v>
      </c>
      <c r="J168" s="119">
        <v>1</v>
      </c>
      <c r="K168" s="122">
        <f>IF(G168="","",VLOOKUP(G168,ARANCEL!$B$5:$D$121,3,FALSE)*J168)</f>
        <v>3250</v>
      </c>
      <c r="L168" s="1229" t="s">
        <v>2842</v>
      </c>
      <c r="M168" s="1229">
        <v>4500216254</v>
      </c>
      <c r="N168" s="1229">
        <v>8418</v>
      </c>
    </row>
    <row r="169" spans="1:15" x14ac:dyDescent="0.25">
      <c r="A169" s="119" t="s">
        <v>305</v>
      </c>
      <c r="B169" s="164">
        <v>41663</v>
      </c>
      <c r="C169" s="118" t="s">
        <v>2543</v>
      </c>
      <c r="D169" s="119" t="s">
        <v>1163</v>
      </c>
      <c r="E169" s="162">
        <v>10170721</v>
      </c>
      <c r="F169" s="119">
        <v>24498205</v>
      </c>
      <c r="G169" s="119">
        <v>2704003</v>
      </c>
      <c r="H169" s="120" t="str">
        <f>IF(G169="","",VLOOKUP(G169,ARANCEL!$B$5:$D$121,2,FALSE))</f>
        <v xml:space="preserve">CORONA PERIFERICA CON PERNO MUÑON COLADO </v>
      </c>
      <c r="I169" s="121" t="s">
        <v>308</v>
      </c>
      <c r="J169" s="119">
        <v>1</v>
      </c>
      <c r="K169" s="122">
        <f>IF(G169="","",VLOOKUP(G169,ARANCEL!$B$5:$D$121,3,FALSE)*J169)</f>
        <v>32612</v>
      </c>
      <c r="L169" s="1229" t="s">
        <v>2842</v>
      </c>
      <c r="M169" s="1229">
        <v>4500216254</v>
      </c>
      <c r="N169" s="1229">
        <v>8418</v>
      </c>
    </row>
    <row r="170" spans="1:15" x14ac:dyDescent="0.25">
      <c r="A170" s="119" t="s">
        <v>305</v>
      </c>
      <c r="B170" s="164">
        <v>42030</v>
      </c>
      <c r="C170" s="118" t="s">
        <v>9720</v>
      </c>
      <c r="D170" s="119" t="s">
        <v>68</v>
      </c>
      <c r="E170" s="162">
        <v>10313353</v>
      </c>
      <c r="F170" s="119">
        <v>29961810</v>
      </c>
      <c r="G170" s="119">
        <v>2705003</v>
      </c>
      <c r="H170" s="120" t="str">
        <f>IF(G170="","",VLOOKUP(G170,ARANCEL!$B$5:$D$121,2,FALSE))</f>
        <v>INCRUSTACION ESTETICA (ART-GLASS O CERAMICA)</v>
      </c>
      <c r="I170" s="121" t="s">
        <v>326</v>
      </c>
      <c r="J170" s="119">
        <v>1</v>
      </c>
      <c r="K170" s="122">
        <f>IF(G170="","",VLOOKUP(G170,ARANCEL!$B$5:$D$121,3,FALSE)*J170)</f>
        <v>15676</v>
      </c>
      <c r="L170" s="1235" t="str">
        <f>IF(E170="","","IMPAGO")</f>
        <v>IMPAGO</v>
      </c>
      <c r="M170" s="1235" t="str">
        <f>IF(L170="IMPAGO","SIN O.C.","")</f>
        <v>SIN O.C.</v>
      </c>
      <c r="N170" s="1235" t="str">
        <f>IF(L170="IMPAGO","SIN FACT.","")</f>
        <v>SIN FACT.</v>
      </c>
    </row>
    <row r="171" spans="1:15" x14ac:dyDescent="0.25">
      <c r="A171" s="119" t="s">
        <v>305</v>
      </c>
      <c r="B171" s="164">
        <v>41964</v>
      </c>
      <c r="C171" s="118" t="s">
        <v>8541</v>
      </c>
      <c r="D171" s="119" t="s">
        <v>1174</v>
      </c>
      <c r="E171" s="162">
        <v>10286431</v>
      </c>
      <c r="F171" s="119">
        <v>28906379</v>
      </c>
      <c r="G171" s="119">
        <v>2704005</v>
      </c>
      <c r="H171" s="120" t="str">
        <f>IF(G171="","",VLOOKUP(G171,ARANCEL!$B$5:$D$121,2,FALSE))</f>
        <v>PROVISORIO</v>
      </c>
      <c r="I171" s="121" t="s">
        <v>323</v>
      </c>
      <c r="J171" s="119">
        <v>1</v>
      </c>
      <c r="K171" s="122">
        <f>IF(G171="","",VLOOKUP(G171,ARANCEL!$B$5:$D$121,3,FALSE)*J171)</f>
        <v>3250</v>
      </c>
      <c r="L171" s="1349" t="s">
        <v>9431</v>
      </c>
      <c r="M171" s="1349">
        <v>4500269308</v>
      </c>
      <c r="N171" s="1349" t="s">
        <v>9459</v>
      </c>
    </row>
    <row r="172" spans="1:15" x14ac:dyDescent="0.25">
      <c r="A172" s="119" t="s">
        <v>305</v>
      </c>
      <c r="B172" s="164">
        <v>41964</v>
      </c>
      <c r="C172" s="118" t="s">
        <v>8541</v>
      </c>
      <c r="D172" s="119" t="s">
        <v>1174</v>
      </c>
      <c r="E172" s="162">
        <v>10286431</v>
      </c>
      <c r="F172" s="119">
        <v>28906379</v>
      </c>
      <c r="G172" s="119">
        <v>2704003</v>
      </c>
      <c r="H172" s="120" t="str">
        <f>IF(G172="","",VLOOKUP(G172,ARANCEL!$B$5:$D$121,2,FALSE))</f>
        <v xml:space="preserve">CORONA PERIFERICA CON PERNO MUÑON COLADO </v>
      </c>
      <c r="I172" s="121" t="s">
        <v>323</v>
      </c>
      <c r="J172" s="119">
        <v>1</v>
      </c>
      <c r="K172" s="122">
        <f>IF(G172="","",VLOOKUP(G172,ARANCEL!$B$5:$D$121,3,FALSE)*J172)</f>
        <v>32612</v>
      </c>
      <c r="L172" s="1229" t="s">
        <v>8256</v>
      </c>
      <c r="M172" s="1229">
        <v>4500265774</v>
      </c>
      <c r="N172" s="1229" t="s">
        <v>8954</v>
      </c>
    </row>
    <row r="173" spans="1:15" ht="18" customHeight="1" x14ac:dyDescent="0.25">
      <c r="A173" s="165" t="s">
        <v>305</v>
      </c>
      <c r="B173" s="164">
        <v>41964</v>
      </c>
      <c r="C173" s="118" t="s">
        <v>8541</v>
      </c>
      <c r="D173" s="119" t="s">
        <v>1174</v>
      </c>
      <c r="E173" s="162">
        <v>10286431</v>
      </c>
      <c r="F173" s="119">
        <v>28906379</v>
      </c>
      <c r="G173" s="119">
        <v>2704005</v>
      </c>
      <c r="H173" s="120" t="str">
        <f>IF(G173="","",VLOOKUP(G173,ARANCEL!$B$5:$D$121,2,FALSE))</f>
        <v>PROVISORIO</v>
      </c>
      <c r="I173" s="121" t="s">
        <v>325</v>
      </c>
      <c r="J173" s="119">
        <v>1</v>
      </c>
      <c r="K173" s="122">
        <f>IF(G173="","",VLOOKUP(G173,ARANCEL!$B$5:$D$121,3,FALSE)*J173)</f>
        <v>3250</v>
      </c>
      <c r="L173" s="1235" t="str">
        <f>IF(E173="","","IMPAGO")</f>
        <v>IMPAGO</v>
      </c>
      <c r="M173" s="1235" t="str">
        <f>IF(L173="IMPAGO","SIN O.C.","")</f>
        <v>SIN O.C.</v>
      </c>
      <c r="N173" s="1235" t="str">
        <f>IF(L173="IMPAGO","SIN FACT.","")</f>
        <v>SIN FACT.</v>
      </c>
      <c r="O173" s="161"/>
    </row>
    <row r="174" spans="1:15" ht="18" customHeight="1" x14ac:dyDescent="0.25">
      <c r="A174" s="165" t="s">
        <v>305</v>
      </c>
      <c r="B174" s="164">
        <v>41982</v>
      </c>
      <c r="C174" s="118" t="s">
        <v>8541</v>
      </c>
      <c r="D174" s="119" t="s">
        <v>1174</v>
      </c>
      <c r="E174" s="162">
        <v>10286431</v>
      </c>
      <c r="F174" s="119">
        <v>28906379</v>
      </c>
      <c r="G174" s="119">
        <v>2704003</v>
      </c>
      <c r="H174" s="120" t="str">
        <f>IF(G174="","",VLOOKUP(G174,ARANCEL!$B$5:$D$121,2,FALSE))</f>
        <v xml:space="preserve">CORONA PERIFERICA CON PERNO MUÑON COLADO </v>
      </c>
      <c r="I174" s="121" t="s">
        <v>325</v>
      </c>
      <c r="J174" s="119">
        <v>1</v>
      </c>
      <c r="K174" s="122">
        <f>IF(G174="","",VLOOKUP(G174,ARANCEL!$B$5:$D$121,3,FALSE)*J174)</f>
        <v>32612</v>
      </c>
      <c r="L174" s="1235" t="str">
        <f>IF(E174="","","IMPAGO")</f>
        <v>IMPAGO</v>
      </c>
      <c r="M174" s="1235" t="str">
        <f>IF(L174="IMPAGO","SIN O.C.","")</f>
        <v>SIN O.C.</v>
      </c>
      <c r="N174" s="1235" t="str">
        <f>IF(L174="IMPAGO","SIN FACT.","")</f>
        <v>SIN FACT.</v>
      </c>
      <c r="O174" s="161"/>
    </row>
    <row r="175" spans="1:15" ht="18" customHeight="1" x14ac:dyDescent="0.25">
      <c r="A175" s="119" t="s">
        <v>305</v>
      </c>
      <c r="B175" s="164">
        <v>42016</v>
      </c>
      <c r="C175" s="118" t="s">
        <v>9498</v>
      </c>
      <c r="D175" s="119" t="s">
        <v>73</v>
      </c>
      <c r="E175" s="162">
        <v>10308996</v>
      </c>
      <c r="F175" s="119">
        <v>30478995</v>
      </c>
      <c r="G175" s="119">
        <v>2704005</v>
      </c>
      <c r="H175" s="120" t="str">
        <f>IF(G175="","",VLOOKUP(G175,ARANCEL!$B$5:$D$121,2,FALSE))</f>
        <v>PROVISORIO</v>
      </c>
      <c r="I175" s="121" t="s">
        <v>329</v>
      </c>
      <c r="J175" s="119">
        <v>1</v>
      </c>
      <c r="K175" s="122">
        <f>IF(G175="","",VLOOKUP(G175,ARANCEL!$B$5:$D$121,3,FALSE)*J175)</f>
        <v>3250</v>
      </c>
      <c r="L175" s="1235" t="str">
        <f>IF(E175="","","IMPAGO")</f>
        <v>IMPAGO</v>
      </c>
      <c r="M175" s="1235" t="str">
        <f>IF(L175="IMPAGO","SIN O.C.","")</f>
        <v>SIN O.C.</v>
      </c>
      <c r="N175" s="1235" t="str">
        <f>IF(L175="IMPAGO","SIN FACT.","")</f>
        <v>SIN FACT.</v>
      </c>
      <c r="O175" s="161"/>
    </row>
    <row r="176" spans="1:15" x14ac:dyDescent="0.25">
      <c r="A176" s="119" t="s">
        <v>305</v>
      </c>
      <c r="B176" s="164">
        <v>41850</v>
      </c>
      <c r="C176" s="118" t="s">
        <v>1133</v>
      </c>
      <c r="D176" s="119" t="s">
        <v>1160</v>
      </c>
      <c r="E176" s="162">
        <v>10235688</v>
      </c>
      <c r="F176" s="119">
        <v>27469224</v>
      </c>
      <c r="G176" s="119">
        <v>2704005</v>
      </c>
      <c r="H176" s="120" t="str">
        <f>IF(G176="","",VLOOKUP(G176,ARANCEL!$B$5:$D$121,2,FALSE))</f>
        <v>PROVISORIO</v>
      </c>
      <c r="I176" s="121" t="s">
        <v>312</v>
      </c>
      <c r="J176" s="119">
        <v>1</v>
      </c>
      <c r="K176" s="122">
        <f>IF(G176="","",VLOOKUP(G176,ARANCEL!$B$5:$D$121,3,FALSE)*J176)</f>
        <v>3250</v>
      </c>
      <c r="L176" s="1229" t="s">
        <v>6905</v>
      </c>
      <c r="M176" s="1229">
        <v>4500247654</v>
      </c>
      <c r="N176" s="1229" t="s">
        <v>7158</v>
      </c>
    </row>
    <row r="177" spans="1:14" x14ac:dyDescent="0.25">
      <c r="A177" s="119" t="s">
        <v>305</v>
      </c>
      <c r="B177" s="164">
        <v>41850</v>
      </c>
      <c r="C177" s="118" t="s">
        <v>1133</v>
      </c>
      <c r="D177" s="119" t="s">
        <v>1160</v>
      </c>
      <c r="E177" s="162">
        <v>10235688</v>
      </c>
      <c r="F177" s="119">
        <v>27469224</v>
      </c>
      <c r="G177" s="119">
        <v>2704003</v>
      </c>
      <c r="H177" s="120" t="str">
        <f>IF(G177="","",VLOOKUP(G177,ARANCEL!$B$5:$D$121,2,FALSE))</f>
        <v xml:space="preserve">CORONA PERIFERICA CON PERNO MUÑON COLADO </v>
      </c>
      <c r="I177" s="121" t="s">
        <v>312</v>
      </c>
      <c r="J177" s="119">
        <v>1</v>
      </c>
      <c r="K177" s="122">
        <f>IF(G177="","",VLOOKUP(G177,ARANCEL!$B$5:$D$121,3,FALSE)*J177)</f>
        <v>32612</v>
      </c>
      <c r="L177" s="1229" t="s">
        <v>6905</v>
      </c>
      <c r="M177" s="1229">
        <v>4500247654</v>
      </c>
      <c r="N177" s="1229" t="s">
        <v>7158</v>
      </c>
    </row>
    <row r="178" spans="1:14" x14ac:dyDescent="0.25">
      <c r="A178" s="119" t="s">
        <v>305</v>
      </c>
      <c r="B178" s="164">
        <v>41659</v>
      </c>
      <c r="C178" s="118" t="s">
        <v>1258</v>
      </c>
      <c r="D178" s="119" t="s">
        <v>69</v>
      </c>
      <c r="E178" s="162">
        <v>10170274</v>
      </c>
      <c r="F178" s="119">
        <v>24679247</v>
      </c>
      <c r="G178" s="119">
        <v>2705003</v>
      </c>
      <c r="H178" s="120" t="str">
        <f>IF(G178="","",VLOOKUP(G178,ARANCEL!$B$5:$D$121,2,FALSE))</f>
        <v>INCRUSTACION ESTETICA (ART-GLASS O CERAMICA)</v>
      </c>
      <c r="I178" s="121" t="s">
        <v>337</v>
      </c>
      <c r="J178" s="119">
        <v>1</v>
      </c>
      <c r="K178" s="122">
        <f>IF(G178="","",VLOOKUP(G178,ARANCEL!$B$5:$D$121,3,FALSE)*J178)</f>
        <v>15676</v>
      </c>
      <c r="L178" s="1229" t="s">
        <v>2842</v>
      </c>
      <c r="M178" s="1229">
        <v>4500216254</v>
      </c>
      <c r="N178" s="1229">
        <v>8418</v>
      </c>
    </row>
    <row r="179" spans="1:14" x14ac:dyDescent="0.25">
      <c r="A179" s="119" t="s">
        <v>305</v>
      </c>
      <c r="B179" s="164">
        <v>41666</v>
      </c>
      <c r="C179" s="118" t="s">
        <v>1258</v>
      </c>
      <c r="D179" s="119" t="s">
        <v>69</v>
      </c>
      <c r="E179" s="162">
        <v>10170939</v>
      </c>
      <c r="F179" s="119">
        <v>24679247</v>
      </c>
      <c r="G179" s="119">
        <v>2704005</v>
      </c>
      <c r="H179" s="120" t="str">
        <f>IF(G179="","",VLOOKUP(G179,ARANCEL!$B$5:$D$121,2,FALSE))</f>
        <v>PROVISORIO</v>
      </c>
      <c r="I179" s="121" t="s">
        <v>317</v>
      </c>
      <c r="J179" s="119">
        <v>1</v>
      </c>
      <c r="K179" s="122">
        <f>IF(G179="","",VLOOKUP(G179,ARANCEL!$B$5:$D$121,3,FALSE)*J179)</f>
        <v>3250</v>
      </c>
      <c r="L179" s="1229" t="s">
        <v>2842</v>
      </c>
      <c r="M179" s="1229">
        <v>4500216257</v>
      </c>
      <c r="N179" s="1229">
        <v>8419</v>
      </c>
    </row>
    <row r="180" spans="1:14" x14ac:dyDescent="0.25">
      <c r="A180" s="119" t="s">
        <v>305</v>
      </c>
      <c r="B180" s="164">
        <v>41682</v>
      </c>
      <c r="C180" s="118" t="s">
        <v>1258</v>
      </c>
      <c r="D180" s="119" t="s">
        <v>69</v>
      </c>
      <c r="E180" s="162">
        <v>10174665</v>
      </c>
      <c r="F180" s="119">
        <v>24685673</v>
      </c>
      <c r="G180" s="119">
        <v>2704003</v>
      </c>
      <c r="H180" s="120" t="str">
        <f>IF(G180="","",VLOOKUP(G180,ARANCEL!$B$5:$D$121,2,FALSE))</f>
        <v xml:space="preserve">CORONA PERIFERICA CON PERNO MUÑON COLADO </v>
      </c>
      <c r="I180" s="121" t="s">
        <v>317</v>
      </c>
      <c r="J180" s="119">
        <v>1</v>
      </c>
      <c r="K180" s="122">
        <f>IF(G180="","",VLOOKUP(G180,ARANCEL!$B$5:$D$121,3,FALSE)*J180)</f>
        <v>32612</v>
      </c>
      <c r="L180" s="1229" t="s">
        <v>3438</v>
      </c>
      <c r="M180" s="1229">
        <v>4500220819</v>
      </c>
      <c r="N180" s="1229">
        <v>8641</v>
      </c>
    </row>
    <row r="181" spans="1:14" x14ac:dyDescent="0.25">
      <c r="A181" s="119" t="s">
        <v>305</v>
      </c>
      <c r="B181" s="164">
        <v>41990</v>
      </c>
      <c r="C181" s="118" t="s">
        <v>1258</v>
      </c>
      <c r="D181" s="119" t="s">
        <v>69</v>
      </c>
      <c r="E181" s="162">
        <v>10298895</v>
      </c>
      <c r="F181" s="119">
        <v>29977721</v>
      </c>
      <c r="G181" s="119">
        <v>2705003</v>
      </c>
      <c r="H181" s="120" t="str">
        <f>IF(G181="","",VLOOKUP(G181,ARANCEL!$B$5:$D$121,2,FALSE))</f>
        <v>INCRUSTACION ESTETICA (ART-GLASS O CERAMICA)</v>
      </c>
      <c r="I181" s="121" t="s">
        <v>324</v>
      </c>
      <c r="J181" s="119">
        <v>1</v>
      </c>
      <c r="K181" s="122">
        <f>IF(G181="","",VLOOKUP(G181,ARANCEL!$B$5:$D$121,3,FALSE)*J181)</f>
        <v>15676</v>
      </c>
      <c r="L181" s="1349" t="s">
        <v>9431</v>
      </c>
      <c r="M181" s="1349">
        <v>4500269308</v>
      </c>
      <c r="N181" s="1349" t="s">
        <v>9459</v>
      </c>
    </row>
    <row r="182" spans="1:14" x14ac:dyDescent="0.25">
      <c r="A182" s="119" t="s">
        <v>305</v>
      </c>
      <c r="B182" s="164">
        <v>41950</v>
      </c>
      <c r="C182" s="118" t="s">
        <v>8178</v>
      </c>
      <c r="D182" s="119" t="s">
        <v>68</v>
      </c>
      <c r="E182" s="162">
        <v>10278687</v>
      </c>
      <c r="F182" s="119">
        <v>2942401</v>
      </c>
      <c r="G182" s="119">
        <v>2704005</v>
      </c>
      <c r="H182" s="120" t="str">
        <f>IF(G182="","",VLOOKUP(G182,ARANCEL!$B$5:$D$121,2,FALSE))</f>
        <v>PROVISORIO</v>
      </c>
      <c r="I182" s="121" t="s">
        <v>315</v>
      </c>
      <c r="J182" s="119">
        <v>1</v>
      </c>
      <c r="K182" s="122">
        <f>IF(G182="","",VLOOKUP(G182,ARANCEL!$B$5:$D$121,3,FALSE)*J182)</f>
        <v>3250</v>
      </c>
      <c r="L182" s="1229" t="s">
        <v>8256</v>
      </c>
      <c r="M182" s="1229">
        <v>4500265774</v>
      </c>
      <c r="N182" s="1229" t="s">
        <v>8954</v>
      </c>
    </row>
    <row r="183" spans="1:14" x14ac:dyDescent="0.25">
      <c r="A183" s="119" t="s">
        <v>305</v>
      </c>
      <c r="B183" s="164">
        <v>41950</v>
      </c>
      <c r="C183" s="118" t="s">
        <v>8178</v>
      </c>
      <c r="D183" s="119" t="s">
        <v>68</v>
      </c>
      <c r="E183" s="162">
        <v>10278687</v>
      </c>
      <c r="F183" s="119">
        <v>2942401</v>
      </c>
      <c r="G183" s="119">
        <v>2704003</v>
      </c>
      <c r="H183" s="120" t="str">
        <f>IF(G183="","",VLOOKUP(G183,ARANCEL!$B$5:$D$121,2,FALSE))</f>
        <v xml:space="preserve">CORONA PERIFERICA CON PERNO MUÑON COLADO </v>
      </c>
      <c r="I183" s="121" t="s">
        <v>315</v>
      </c>
      <c r="J183" s="119">
        <v>1</v>
      </c>
      <c r="K183" s="122">
        <f>IF(G183="","",VLOOKUP(G183,ARANCEL!$B$5:$D$121,3,FALSE)*J183)</f>
        <v>32612</v>
      </c>
      <c r="L183" s="1229" t="s">
        <v>8256</v>
      </c>
      <c r="M183" s="1229">
        <v>4500265774</v>
      </c>
      <c r="N183" s="1229" t="s">
        <v>8954</v>
      </c>
    </row>
    <row r="184" spans="1:14" x14ac:dyDescent="0.25">
      <c r="A184" s="119" t="s">
        <v>305</v>
      </c>
      <c r="B184" s="164">
        <v>41927</v>
      </c>
      <c r="C184" s="118" t="s">
        <v>7731</v>
      </c>
      <c r="D184" s="119" t="s">
        <v>3576</v>
      </c>
      <c r="E184" s="162">
        <v>10267451</v>
      </c>
      <c r="F184" s="119">
        <v>26995408</v>
      </c>
      <c r="G184" s="119">
        <v>2704005</v>
      </c>
      <c r="H184" s="120" t="str">
        <f>IF(G184="","",VLOOKUP(G184,ARANCEL!$B$5:$D$121,2,FALSE))</f>
        <v>PROVISORIO</v>
      </c>
      <c r="I184" s="121" t="s">
        <v>324</v>
      </c>
      <c r="J184" s="119">
        <v>1</v>
      </c>
      <c r="K184" s="122">
        <f>IF(G184="","",VLOOKUP(G184,ARANCEL!$B$5:$D$121,3,FALSE)*J184)</f>
        <v>3250</v>
      </c>
      <c r="L184" s="1229" t="s">
        <v>8279</v>
      </c>
      <c r="M184" s="1229">
        <v>4500260868</v>
      </c>
      <c r="N184" s="1229" t="s">
        <v>8300</v>
      </c>
    </row>
    <row r="185" spans="1:14" x14ac:dyDescent="0.25">
      <c r="A185" s="119" t="s">
        <v>606</v>
      </c>
      <c r="B185" s="164">
        <v>41927</v>
      </c>
      <c r="C185" s="118" t="s">
        <v>7731</v>
      </c>
      <c r="D185" s="119" t="s">
        <v>3576</v>
      </c>
      <c r="E185" s="162">
        <v>10267451</v>
      </c>
      <c r="F185" s="119">
        <v>26995408</v>
      </c>
      <c r="G185" s="119">
        <v>2704003</v>
      </c>
      <c r="H185" s="120" t="str">
        <f>IF(G185="","",VLOOKUP(G185,ARANCEL!$B$5:$D$121,2,FALSE))</f>
        <v xml:space="preserve">CORONA PERIFERICA CON PERNO MUÑON COLADO </v>
      </c>
      <c r="I185" s="121" t="s">
        <v>324</v>
      </c>
      <c r="J185" s="119">
        <v>1</v>
      </c>
      <c r="K185" s="122">
        <f>IF(G185="","",VLOOKUP(G185,ARANCEL!$B$5:$D$121,3,FALSE)*J185)</f>
        <v>32612</v>
      </c>
      <c r="L185" s="1229" t="s">
        <v>8256</v>
      </c>
      <c r="M185" s="1229">
        <v>4500265774</v>
      </c>
      <c r="N185" s="1229" t="s">
        <v>8954</v>
      </c>
    </row>
    <row r="186" spans="1:14" x14ac:dyDescent="0.25">
      <c r="A186" s="119" t="s">
        <v>305</v>
      </c>
      <c r="B186" s="164">
        <v>41990</v>
      </c>
      <c r="C186" s="118" t="s">
        <v>9058</v>
      </c>
      <c r="D186" s="119" t="s">
        <v>1157</v>
      </c>
      <c r="E186" s="162">
        <v>10299254</v>
      </c>
      <c r="F186" s="119">
        <v>29736061</v>
      </c>
      <c r="G186" s="119">
        <v>2707001</v>
      </c>
      <c r="H186" s="120" t="str">
        <f>IF(G186="","",VLOOKUP(G186,ARANCEL!$B$5:$D$121,2,FALSE))</f>
        <v xml:space="preserve">PLANO DE RELAJACION </v>
      </c>
      <c r="I186" s="121" t="s">
        <v>306</v>
      </c>
      <c r="J186" s="119">
        <v>1</v>
      </c>
      <c r="K186" s="122">
        <f>IF(G186="","",VLOOKUP(G186,ARANCEL!$B$5:$D$121,3,FALSE)*J186)</f>
        <v>9221</v>
      </c>
      <c r="L186" s="1349" t="s">
        <v>9431</v>
      </c>
      <c r="M186" s="1349">
        <v>4500269308</v>
      </c>
      <c r="N186" s="1349" t="s">
        <v>9459</v>
      </c>
    </row>
    <row r="187" spans="1:14" x14ac:dyDescent="0.25">
      <c r="A187" s="119" t="s">
        <v>305</v>
      </c>
      <c r="B187" s="164">
        <v>41940</v>
      </c>
      <c r="C187" s="118" t="s">
        <v>7991</v>
      </c>
      <c r="D187" s="119" t="s">
        <v>72</v>
      </c>
      <c r="E187" s="162">
        <v>10274165</v>
      </c>
      <c r="F187" s="119">
        <v>29079725</v>
      </c>
      <c r="G187" s="119">
        <v>2704005</v>
      </c>
      <c r="H187" s="120" t="str">
        <f>IF(G187="","",VLOOKUP(G187,ARANCEL!$B$5:$D$121,2,FALSE))</f>
        <v>PROVISORIO</v>
      </c>
      <c r="I187" s="121" t="s">
        <v>319</v>
      </c>
      <c r="J187" s="119">
        <v>1</v>
      </c>
      <c r="K187" s="122">
        <f>IF(G187="","",VLOOKUP(G187,ARANCEL!$B$5:$D$121,3,FALSE)*J187)</f>
        <v>3250</v>
      </c>
      <c r="L187" s="1229" t="s">
        <v>8256</v>
      </c>
      <c r="M187" s="1229">
        <v>4500265774</v>
      </c>
      <c r="N187" s="1229" t="s">
        <v>8954</v>
      </c>
    </row>
    <row r="188" spans="1:14" x14ac:dyDescent="0.25">
      <c r="A188" s="119" t="s">
        <v>313</v>
      </c>
      <c r="B188" s="164">
        <v>41940</v>
      </c>
      <c r="C188" s="118" t="s">
        <v>7991</v>
      </c>
      <c r="D188" s="119" t="s">
        <v>72</v>
      </c>
      <c r="E188" s="162">
        <v>10274165</v>
      </c>
      <c r="F188" s="119">
        <v>29079725</v>
      </c>
      <c r="G188" s="119">
        <v>2704003</v>
      </c>
      <c r="H188" s="120" t="str">
        <f>IF(G188="","",VLOOKUP(G188,ARANCEL!$B$5:$D$121,2,FALSE))</f>
        <v xml:space="preserve">CORONA PERIFERICA CON PERNO MUÑON COLADO </v>
      </c>
      <c r="I188" s="121" t="s">
        <v>319</v>
      </c>
      <c r="J188" s="119">
        <v>1</v>
      </c>
      <c r="K188" s="122">
        <f>IF(G188="","",VLOOKUP(G188,ARANCEL!$B$5:$D$121,3,FALSE)*J188)</f>
        <v>32612</v>
      </c>
      <c r="L188" s="1229" t="s">
        <v>8256</v>
      </c>
      <c r="M188" s="1229">
        <v>4500265774</v>
      </c>
      <c r="N188" s="1229" t="s">
        <v>8954</v>
      </c>
    </row>
    <row r="189" spans="1:14" x14ac:dyDescent="0.25">
      <c r="A189" s="119" t="s">
        <v>305</v>
      </c>
      <c r="B189" s="164">
        <v>41744</v>
      </c>
      <c r="C189" s="118" t="s">
        <v>3944</v>
      </c>
      <c r="D189" s="119" t="s">
        <v>1157</v>
      </c>
      <c r="E189" s="162">
        <v>10188605</v>
      </c>
      <c r="F189" s="119">
        <v>25931390</v>
      </c>
      <c r="G189" s="119">
        <v>2707001</v>
      </c>
      <c r="H189" s="120" t="str">
        <f>IF(G189="","",VLOOKUP(G189,ARANCEL!$B$5:$D$121,2,FALSE))</f>
        <v xml:space="preserve">PLANO DE RELAJACION </v>
      </c>
      <c r="I189" s="121" t="s">
        <v>306</v>
      </c>
      <c r="J189" s="119">
        <v>1</v>
      </c>
      <c r="K189" s="122">
        <f>IF(G189="","",VLOOKUP(G189,ARANCEL!$B$5:$D$121,3,FALSE)*J189)</f>
        <v>9221</v>
      </c>
      <c r="L189" s="1229" t="s">
        <v>4612</v>
      </c>
      <c r="M189" s="1229">
        <v>4500229963</v>
      </c>
      <c r="N189" s="1229">
        <v>9180</v>
      </c>
    </row>
    <row r="190" spans="1:14" x14ac:dyDescent="0.25">
      <c r="A190" s="119" t="s">
        <v>305</v>
      </c>
      <c r="B190" s="164">
        <v>41701</v>
      </c>
      <c r="C190" s="118" t="s">
        <v>3171</v>
      </c>
      <c r="D190" s="119" t="s">
        <v>73</v>
      </c>
      <c r="E190" s="162">
        <v>10179019</v>
      </c>
      <c r="F190" s="119">
        <v>24711892</v>
      </c>
      <c r="G190" s="119">
        <v>2704005</v>
      </c>
      <c r="H190" s="120" t="str">
        <f>IF(G190="","",VLOOKUP(G190,ARANCEL!$B$5:$D$121,2,FALSE))</f>
        <v>PROVISORIO</v>
      </c>
      <c r="I190" s="121" t="s">
        <v>326</v>
      </c>
      <c r="J190" s="119">
        <v>1</v>
      </c>
      <c r="K190" s="122">
        <f>IF(G190="","",VLOOKUP(G190,ARANCEL!$B$5:$D$121,3,FALSE)*J190)</f>
        <v>3250</v>
      </c>
      <c r="L190" s="1229" t="s">
        <v>3058</v>
      </c>
      <c r="M190" s="1229">
        <v>4500225655</v>
      </c>
      <c r="N190" s="1229">
        <v>8901</v>
      </c>
    </row>
    <row r="191" spans="1:14" x14ac:dyDescent="0.25">
      <c r="A191" s="119" t="s">
        <v>305</v>
      </c>
      <c r="B191" s="164">
        <v>41701</v>
      </c>
      <c r="C191" s="118" t="s">
        <v>3171</v>
      </c>
      <c r="D191" s="119" t="s">
        <v>73</v>
      </c>
      <c r="E191" s="162">
        <v>10179019</v>
      </c>
      <c r="F191" s="119">
        <v>24711892</v>
      </c>
      <c r="G191" s="119">
        <v>2704003</v>
      </c>
      <c r="H191" s="120" t="str">
        <f>IF(G191="","",VLOOKUP(G191,ARANCEL!$B$5:$D$121,2,FALSE))</f>
        <v xml:space="preserve">CORONA PERIFERICA CON PERNO MUÑON COLADO </v>
      </c>
      <c r="I191" s="121" t="s">
        <v>326</v>
      </c>
      <c r="J191" s="119">
        <v>1</v>
      </c>
      <c r="K191" s="122">
        <f>IF(G191="","",VLOOKUP(G191,ARANCEL!$B$5:$D$121,3,FALSE)*J191)</f>
        <v>32612</v>
      </c>
      <c r="L191" s="1229" t="s">
        <v>3058</v>
      </c>
      <c r="M191" s="1229">
        <v>4500225655</v>
      </c>
      <c r="N191" s="1229">
        <v>8901</v>
      </c>
    </row>
    <row r="192" spans="1:14" x14ac:dyDescent="0.25">
      <c r="A192" s="165" t="s">
        <v>305</v>
      </c>
      <c r="B192" s="164">
        <v>41844</v>
      </c>
      <c r="C192" s="118" t="s">
        <v>5887</v>
      </c>
      <c r="D192" s="119" t="s">
        <v>70</v>
      </c>
      <c r="E192" s="162">
        <v>10232668</v>
      </c>
      <c r="F192" s="119">
        <v>27241434</v>
      </c>
      <c r="G192" s="119">
        <v>2705003</v>
      </c>
      <c r="H192" s="120" t="str">
        <f>IF(G192="","",VLOOKUP(G192,ARANCEL!$B$5:$D$121,2,FALSE))</f>
        <v>INCRUSTACION ESTETICA (ART-GLASS O CERAMICA)</v>
      </c>
      <c r="I192" s="121" t="s">
        <v>632</v>
      </c>
      <c r="J192" s="119">
        <v>2</v>
      </c>
      <c r="K192" s="122">
        <f>IF(G192="","",VLOOKUP(G192,ARANCEL!$B$5:$D$121,3,FALSE)*J192)</f>
        <v>31352</v>
      </c>
      <c r="L192" s="1229" t="s">
        <v>6905</v>
      </c>
      <c r="M192" s="1229">
        <v>4500247654</v>
      </c>
      <c r="N192" s="1229" t="s">
        <v>7158</v>
      </c>
    </row>
    <row r="193" spans="1:14" x14ac:dyDescent="0.25">
      <c r="A193" s="119" t="s">
        <v>305</v>
      </c>
      <c r="B193" s="164">
        <v>41772</v>
      </c>
      <c r="C193" s="118" t="s">
        <v>4547</v>
      </c>
      <c r="D193" s="119" t="s">
        <v>68</v>
      </c>
      <c r="E193" s="162">
        <v>10198362</v>
      </c>
      <c r="F193" s="119">
        <v>24347099</v>
      </c>
      <c r="G193" s="119">
        <v>2702048</v>
      </c>
      <c r="H193" s="120" t="str">
        <f>IF(G193="","",VLOOKUP(G193,ARANCEL!$B$5:$D$121,2,FALSE))</f>
        <v xml:space="preserve">SERVICIO LAB. IMPLANTE CORONA CEMENTADA/ATORNILLADA </v>
      </c>
      <c r="I193" s="121" t="s">
        <v>309</v>
      </c>
      <c r="J193" s="119">
        <v>1</v>
      </c>
      <c r="K193" s="122">
        <f>IF(G193="","",VLOOKUP(G193,ARANCEL!$B$5:$D$121,3,FALSE)*J193)</f>
        <v>43857</v>
      </c>
      <c r="L193" s="1229" t="s">
        <v>5292</v>
      </c>
      <c r="M193" s="1229">
        <v>4500235543</v>
      </c>
      <c r="N193" s="1229">
        <v>9430</v>
      </c>
    </row>
    <row r="194" spans="1:14" x14ac:dyDescent="0.25">
      <c r="A194" s="119" t="s">
        <v>305</v>
      </c>
      <c r="B194" s="164">
        <v>41835</v>
      </c>
      <c r="C194" s="118" t="s">
        <v>5863</v>
      </c>
      <c r="D194" s="119" t="s">
        <v>5864</v>
      </c>
      <c r="E194" s="162">
        <v>10228420</v>
      </c>
      <c r="F194" s="119">
        <v>27292379</v>
      </c>
      <c r="G194" s="119">
        <v>2707001</v>
      </c>
      <c r="H194" s="120" t="str">
        <f>IF(G194="","",VLOOKUP(G194,ARANCEL!$B$5:$D$121,2,FALSE))</f>
        <v xml:space="preserve">PLANO DE RELAJACION </v>
      </c>
      <c r="I194" s="121" t="s">
        <v>306</v>
      </c>
      <c r="J194" s="119">
        <v>1</v>
      </c>
      <c r="K194" s="122">
        <f>IF(G194="","",VLOOKUP(G194,ARANCEL!$B$5:$D$121,3,FALSE)*J194)</f>
        <v>9221</v>
      </c>
      <c r="L194" s="1229" t="s">
        <v>6017</v>
      </c>
      <c r="M194" s="1229">
        <v>4500245626</v>
      </c>
      <c r="N194" s="1229">
        <v>9837</v>
      </c>
    </row>
    <row r="195" spans="1:14" x14ac:dyDescent="0.25">
      <c r="A195" s="119" t="s">
        <v>305</v>
      </c>
      <c r="B195" s="164">
        <v>41835</v>
      </c>
      <c r="C195" s="118" t="s">
        <v>5865</v>
      </c>
      <c r="D195" s="119" t="s">
        <v>1163</v>
      </c>
      <c r="E195" s="162">
        <v>10228409</v>
      </c>
      <c r="F195" s="119">
        <v>26752623</v>
      </c>
      <c r="G195" s="119">
        <v>2705003</v>
      </c>
      <c r="H195" s="120" t="str">
        <f>IF(G195="","",VLOOKUP(G195,ARANCEL!$B$5:$D$121,2,FALSE))</f>
        <v>INCRUSTACION ESTETICA (ART-GLASS O CERAMICA)</v>
      </c>
      <c r="I195" s="121" t="s">
        <v>312</v>
      </c>
      <c r="J195" s="119">
        <v>1</v>
      </c>
      <c r="K195" s="122">
        <f>IF(G195="","",VLOOKUP(G195,ARANCEL!$B$5:$D$121,3,FALSE)*J195)</f>
        <v>15676</v>
      </c>
      <c r="L195" s="1229" t="s">
        <v>6017</v>
      </c>
      <c r="M195" s="1229">
        <v>4500245626</v>
      </c>
      <c r="N195" s="1229">
        <v>9837</v>
      </c>
    </row>
    <row r="196" spans="1:14" x14ac:dyDescent="0.25">
      <c r="A196" s="169" t="s">
        <v>305</v>
      </c>
      <c r="B196" s="164">
        <v>41844</v>
      </c>
      <c r="C196" s="118" t="s">
        <v>1028</v>
      </c>
      <c r="D196" s="119" t="s">
        <v>68</v>
      </c>
      <c r="E196" s="162">
        <v>10226463</v>
      </c>
      <c r="F196" s="119">
        <v>25332825</v>
      </c>
      <c r="G196" s="119">
        <v>2702048</v>
      </c>
      <c r="H196" s="120" t="str">
        <f>IF(G196="","",VLOOKUP(G196,ARANCEL!$B$5:$D$121,2,FALSE))</f>
        <v xml:space="preserve">SERVICIO LAB. IMPLANTE CORONA CEMENTADA/ATORNILLADA </v>
      </c>
      <c r="I196" s="121" t="s">
        <v>329</v>
      </c>
      <c r="J196" s="119">
        <v>1</v>
      </c>
      <c r="K196" s="122">
        <f>IF(G196="","",VLOOKUP(G196,ARANCEL!$B$5:$D$121,3,FALSE)*J196)</f>
        <v>43857</v>
      </c>
      <c r="L196" s="1229" t="s">
        <v>6017</v>
      </c>
      <c r="M196" s="1229">
        <v>4500245626</v>
      </c>
      <c r="N196" s="1229">
        <v>9837</v>
      </c>
    </row>
    <row r="197" spans="1:14" x14ac:dyDescent="0.25">
      <c r="A197" s="119" t="s">
        <v>305</v>
      </c>
      <c r="B197" s="164">
        <v>41733</v>
      </c>
      <c r="C197" s="118" t="s">
        <v>1254</v>
      </c>
      <c r="D197" s="119" t="s">
        <v>72</v>
      </c>
      <c r="E197" s="162">
        <v>10187362</v>
      </c>
      <c r="F197" s="119">
        <v>25829037</v>
      </c>
      <c r="G197" s="119">
        <v>2704005</v>
      </c>
      <c r="H197" s="120" t="str">
        <f>IF(G197="","",VLOOKUP(G197,ARANCEL!$B$5:$D$121,2,FALSE))</f>
        <v>PROVISORIO</v>
      </c>
      <c r="I197" s="121" t="s">
        <v>329</v>
      </c>
      <c r="J197" s="119">
        <v>1</v>
      </c>
      <c r="K197" s="122">
        <f>IF(G197="","",VLOOKUP(G197,ARANCEL!$B$5:$D$121,3,FALSE)*J197)</f>
        <v>3250</v>
      </c>
      <c r="L197" s="1229" t="s">
        <v>4612</v>
      </c>
      <c r="M197" s="1229">
        <v>4500229963</v>
      </c>
      <c r="N197" s="1229">
        <v>9180</v>
      </c>
    </row>
    <row r="198" spans="1:14" x14ac:dyDescent="0.25">
      <c r="A198" s="119" t="s">
        <v>305</v>
      </c>
      <c r="B198" s="164">
        <v>41733</v>
      </c>
      <c r="C198" s="118" t="s">
        <v>1254</v>
      </c>
      <c r="D198" s="119" t="s">
        <v>72</v>
      </c>
      <c r="E198" s="162">
        <v>10187362</v>
      </c>
      <c r="F198" s="119">
        <v>25829037</v>
      </c>
      <c r="G198" s="119">
        <v>2704003</v>
      </c>
      <c r="H198" s="120" t="str">
        <f>IF(G198="","",VLOOKUP(G198,ARANCEL!$B$5:$D$121,2,FALSE))</f>
        <v xml:space="preserve">CORONA PERIFERICA CON PERNO MUÑON COLADO </v>
      </c>
      <c r="I198" s="121" t="s">
        <v>329</v>
      </c>
      <c r="J198" s="119">
        <v>1</v>
      </c>
      <c r="K198" s="122">
        <f>IF(G198="","",VLOOKUP(G198,ARANCEL!$B$5:$D$121,3,FALSE)*J198)</f>
        <v>32612</v>
      </c>
      <c r="L198" s="1229" t="s">
        <v>4612</v>
      </c>
      <c r="M198" s="1229">
        <v>4500229963</v>
      </c>
      <c r="N198" s="1229">
        <v>9180</v>
      </c>
    </row>
    <row r="199" spans="1:14" x14ac:dyDescent="0.25">
      <c r="A199" s="119" t="s">
        <v>305</v>
      </c>
      <c r="B199" s="164">
        <v>41787</v>
      </c>
      <c r="C199" s="118" t="s">
        <v>4896</v>
      </c>
      <c r="D199" s="119" t="s">
        <v>1160</v>
      </c>
      <c r="E199" s="162">
        <v>10204232</v>
      </c>
      <c r="F199" s="119">
        <v>25658720</v>
      </c>
      <c r="G199" s="119">
        <v>2704003</v>
      </c>
      <c r="H199" s="120" t="str">
        <f>IF(G199="","",VLOOKUP(G199,ARANCEL!$B$5:$D$121,2,FALSE))</f>
        <v xml:space="preserve">CORONA PERIFERICA CON PERNO MUÑON COLADO </v>
      </c>
      <c r="I199" s="121" t="s">
        <v>308</v>
      </c>
      <c r="J199" s="119">
        <v>1</v>
      </c>
      <c r="K199" s="122">
        <f>IF(G199="","",VLOOKUP(G199,ARANCEL!$B$5:$D$121,3,FALSE)*J199)</f>
        <v>32612</v>
      </c>
      <c r="L199" s="1229" t="s">
        <v>5292</v>
      </c>
      <c r="M199" s="1229">
        <v>4500235543</v>
      </c>
      <c r="N199" s="1229">
        <v>9430</v>
      </c>
    </row>
    <row r="200" spans="1:14" x14ac:dyDescent="0.25">
      <c r="A200" s="119" t="s">
        <v>305</v>
      </c>
      <c r="B200" s="164">
        <v>41744</v>
      </c>
      <c r="C200" s="118" t="s">
        <v>3998</v>
      </c>
      <c r="D200" s="119" t="s">
        <v>69</v>
      </c>
      <c r="E200" s="162">
        <v>10188787</v>
      </c>
      <c r="F200" s="119">
        <v>10162752</v>
      </c>
      <c r="G200" s="119">
        <v>2702048</v>
      </c>
      <c r="H200" s="120" t="str">
        <f>IF(G200="","",VLOOKUP(G200,ARANCEL!$B$5:$D$121,2,FALSE))</f>
        <v xml:space="preserve">SERVICIO LAB. IMPLANTE CORONA CEMENTADA/ATORNILLADA </v>
      </c>
      <c r="I200" s="121" t="s">
        <v>324</v>
      </c>
      <c r="J200" s="119">
        <v>1</v>
      </c>
      <c r="K200" s="122">
        <f>IF(G200="","",VLOOKUP(G200,ARANCEL!$B$5:$D$121,3,FALSE)*J200)</f>
        <v>43857</v>
      </c>
      <c r="L200" s="1349" t="s">
        <v>9431</v>
      </c>
      <c r="M200" s="1349">
        <v>4500269308</v>
      </c>
      <c r="N200" s="1349" t="s">
        <v>9459</v>
      </c>
    </row>
    <row r="201" spans="1:14" x14ac:dyDescent="0.25">
      <c r="A201" s="119" t="s">
        <v>305</v>
      </c>
      <c r="B201" s="164">
        <v>41850</v>
      </c>
      <c r="C201" s="118" t="s">
        <v>6164</v>
      </c>
      <c r="D201" s="119" t="s">
        <v>72</v>
      </c>
      <c r="E201" s="162">
        <v>10235683</v>
      </c>
      <c r="F201" s="119">
        <v>26846523</v>
      </c>
      <c r="G201" s="119">
        <v>2705003</v>
      </c>
      <c r="H201" s="120" t="str">
        <f>IF(G201="","",VLOOKUP(G201,ARANCEL!$B$5:$D$121,2,FALSE))</f>
        <v>INCRUSTACION ESTETICA (ART-GLASS O CERAMICA)</v>
      </c>
      <c r="I201" s="121" t="s">
        <v>318</v>
      </c>
      <c r="J201" s="119">
        <v>1</v>
      </c>
      <c r="K201" s="122">
        <f>IF(G201="","",VLOOKUP(G201,ARANCEL!$B$5:$D$121,3,FALSE)*J201)</f>
        <v>15676</v>
      </c>
      <c r="L201" s="1229" t="s">
        <v>6905</v>
      </c>
      <c r="M201" s="1229">
        <v>4500247654</v>
      </c>
      <c r="N201" s="1229" t="s">
        <v>7158</v>
      </c>
    </row>
    <row r="202" spans="1:14" x14ac:dyDescent="0.25">
      <c r="A202" s="119" t="s">
        <v>305</v>
      </c>
      <c r="B202" s="164">
        <v>41957</v>
      </c>
      <c r="C202" s="118" t="s">
        <v>1795</v>
      </c>
      <c r="D202" s="119" t="s">
        <v>70</v>
      </c>
      <c r="E202" s="162">
        <v>10282498</v>
      </c>
      <c r="F202" s="119">
        <v>29166609</v>
      </c>
      <c r="G202" s="119">
        <v>2705003</v>
      </c>
      <c r="H202" s="120" t="str">
        <f>IF(G202="","",VLOOKUP(G202,ARANCEL!$B$5:$D$121,2,FALSE))</f>
        <v>INCRUSTACION ESTETICA (ART-GLASS O CERAMICA)</v>
      </c>
      <c r="I202" s="121" t="s">
        <v>319</v>
      </c>
      <c r="J202" s="119">
        <v>1</v>
      </c>
      <c r="K202" s="122">
        <f>IF(G202="","",VLOOKUP(G202,ARANCEL!$B$5:$D$121,3,FALSE)*J202)</f>
        <v>15676</v>
      </c>
      <c r="L202" s="1349" t="s">
        <v>9431</v>
      </c>
      <c r="M202" s="1349">
        <v>4500269308</v>
      </c>
      <c r="N202" s="1349" t="s">
        <v>9459</v>
      </c>
    </row>
    <row r="203" spans="1:14" x14ac:dyDescent="0.25">
      <c r="A203" s="119" t="s">
        <v>305</v>
      </c>
      <c r="B203" s="164">
        <v>41990</v>
      </c>
      <c r="C203" s="118" t="s">
        <v>9056</v>
      </c>
      <c r="D203" s="119" t="s">
        <v>86</v>
      </c>
      <c r="E203" s="162">
        <v>10299197</v>
      </c>
      <c r="F203" s="119">
        <v>29954837</v>
      </c>
      <c r="G203" s="119">
        <v>2707002</v>
      </c>
      <c r="H203" s="120" t="str">
        <f>IF(G203="","",VLOOKUP(G203,ARANCEL!$B$5:$D$121,2,FALSE))</f>
        <v>CUBETA DE BLANQUEAMIENTO</v>
      </c>
      <c r="I203" s="121" t="s">
        <v>306</v>
      </c>
      <c r="J203" s="119">
        <v>1</v>
      </c>
      <c r="K203" s="122">
        <f>IF(G203="","",VLOOKUP(G203,ARANCEL!$B$5:$D$121,3,FALSE)*J203)</f>
        <v>5904</v>
      </c>
      <c r="L203" s="1349" t="s">
        <v>9431</v>
      </c>
      <c r="M203" s="1349">
        <v>4500269308</v>
      </c>
      <c r="N203" s="1349" t="s">
        <v>9459</v>
      </c>
    </row>
    <row r="204" spans="1:14" x14ac:dyDescent="0.25">
      <c r="A204" s="119" t="s">
        <v>305</v>
      </c>
      <c r="B204" s="164">
        <v>41928</v>
      </c>
      <c r="C204" s="118" t="s">
        <v>7749</v>
      </c>
      <c r="D204" s="119" t="s">
        <v>72</v>
      </c>
      <c r="E204" s="162">
        <v>10267484</v>
      </c>
      <c r="F204" s="119">
        <v>29011338</v>
      </c>
      <c r="G204" s="119">
        <v>2705003</v>
      </c>
      <c r="H204" s="120" t="str">
        <f>IF(G204="","",VLOOKUP(G204,ARANCEL!$B$5:$D$121,2,FALSE))</f>
        <v>INCRUSTACION ESTETICA (ART-GLASS O CERAMICA)</v>
      </c>
      <c r="I204" s="121" t="s">
        <v>335</v>
      </c>
      <c r="J204" s="119">
        <v>1</v>
      </c>
      <c r="K204" s="122">
        <f>IF(G204="","",VLOOKUP(G204,ARANCEL!$B$5:$D$121,3,FALSE)*J204)</f>
        <v>15676</v>
      </c>
      <c r="L204" s="1229" t="s">
        <v>8279</v>
      </c>
      <c r="M204" s="1229">
        <v>4500260868</v>
      </c>
      <c r="N204" s="1229" t="s">
        <v>8300</v>
      </c>
    </row>
    <row r="205" spans="1:14" x14ac:dyDescent="0.25">
      <c r="A205" s="119" t="s">
        <v>305</v>
      </c>
      <c r="B205" s="164">
        <v>41843</v>
      </c>
      <c r="C205" s="118" t="s">
        <v>6011</v>
      </c>
      <c r="D205" s="119" t="s">
        <v>1157</v>
      </c>
      <c r="E205" s="162">
        <v>10232072</v>
      </c>
      <c r="F205" s="119">
        <v>27459642</v>
      </c>
      <c r="G205" s="119">
        <v>2707001</v>
      </c>
      <c r="H205" s="120" t="str">
        <f>IF(G205="","",VLOOKUP(G205,ARANCEL!$B$5:$D$121,2,FALSE))</f>
        <v xml:space="preserve">PLANO DE RELAJACION </v>
      </c>
      <c r="I205" s="121" t="s">
        <v>306</v>
      </c>
      <c r="J205" s="119">
        <v>1</v>
      </c>
      <c r="K205" s="122">
        <f>IF(G205="","",VLOOKUP(G205,ARANCEL!$B$5:$D$121,3,FALSE)*J205)</f>
        <v>9221</v>
      </c>
      <c r="L205" s="1229" t="s">
        <v>6905</v>
      </c>
      <c r="M205" s="1229">
        <v>4500247654</v>
      </c>
      <c r="N205" s="1229" t="s">
        <v>7158</v>
      </c>
    </row>
    <row r="206" spans="1:14" x14ac:dyDescent="0.25">
      <c r="A206" s="119" t="s">
        <v>305</v>
      </c>
      <c r="B206" s="164">
        <v>41964</v>
      </c>
      <c r="C206" s="118" t="s">
        <v>8542</v>
      </c>
      <c r="D206" s="119" t="s">
        <v>811</v>
      </c>
      <c r="E206" s="162">
        <v>10286433</v>
      </c>
      <c r="F206" s="119">
        <v>29778273</v>
      </c>
      <c r="G206" s="119">
        <v>2708011</v>
      </c>
      <c r="H206" s="120" t="str">
        <f>IF(G206="","",VLOOKUP(G206,ARANCEL!$B$5:$D$121,2,FALSE))</f>
        <v xml:space="preserve">MODELO DE ESTUDIO </v>
      </c>
      <c r="I206" s="121" t="s">
        <v>347</v>
      </c>
      <c r="J206" s="119">
        <v>2</v>
      </c>
      <c r="K206" s="122">
        <f>IF(G206="","",VLOOKUP(G206,ARANCEL!$B$5:$D$121,3,FALSE)*J206)</f>
        <v>3014</v>
      </c>
      <c r="L206" s="1229" t="s">
        <v>8256</v>
      </c>
      <c r="M206" s="1229">
        <v>4500265774</v>
      </c>
      <c r="N206" s="1229" t="s">
        <v>8954</v>
      </c>
    </row>
    <row r="207" spans="1:14" x14ac:dyDescent="0.25">
      <c r="A207" s="119" t="s">
        <v>305</v>
      </c>
      <c r="B207" s="164">
        <v>41977</v>
      </c>
      <c r="C207" s="118" t="s">
        <v>8799</v>
      </c>
      <c r="D207" s="119" t="s">
        <v>73</v>
      </c>
      <c r="E207" s="162">
        <v>10292947</v>
      </c>
      <c r="F207" s="119">
        <v>29758845</v>
      </c>
      <c r="G207" s="119">
        <v>2704005</v>
      </c>
      <c r="H207" s="120" t="str">
        <f>IF(G207="","",VLOOKUP(G207,ARANCEL!$B$5:$D$121,2,FALSE))</f>
        <v>PROVISORIO</v>
      </c>
      <c r="I207" s="121" t="s">
        <v>311</v>
      </c>
      <c r="J207" s="119">
        <v>1</v>
      </c>
      <c r="K207" s="122">
        <f>IF(G207="","",VLOOKUP(G207,ARANCEL!$B$5:$D$121,3,FALSE)*J207)</f>
        <v>3250</v>
      </c>
      <c r="L207" s="1349" t="s">
        <v>9431</v>
      </c>
      <c r="M207" s="1349">
        <v>4500269308</v>
      </c>
      <c r="N207" s="1349" t="s">
        <v>9459</v>
      </c>
    </row>
    <row r="208" spans="1:14" x14ac:dyDescent="0.25">
      <c r="A208" s="119" t="s">
        <v>305</v>
      </c>
      <c r="B208" s="164">
        <v>41977</v>
      </c>
      <c r="C208" s="118" t="s">
        <v>8799</v>
      </c>
      <c r="D208" s="119" t="s">
        <v>73</v>
      </c>
      <c r="E208" s="162">
        <v>10292947</v>
      </c>
      <c r="F208" s="119">
        <v>29758845</v>
      </c>
      <c r="G208" s="119">
        <v>2704031</v>
      </c>
      <c r="H208" s="120" t="str">
        <f>IF(G208="","",VLOOKUP(G208,ARANCEL!$B$5:$D$121,2,FALSE))</f>
        <v xml:space="preserve">PERNO MUÑON METALICO </v>
      </c>
      <c r="I208" s="121" t="s">
        <v>311</v>
      </c>
      <c r="J208" s="119">
        <v>1</v>
      </c>
      <c r="K208" s="122">
        <f>IF(G208="","",VLOOKUP(G208,ARANCEL!$B$5:$D$121,3,FALSE)*J208)</f>
        <v>12246</v>
      </c>
      <c r="L208" s="1349" t="s">
        <v>9431</v>
      </c>
      <c r="M208" s="1349">
        <v>4500269308</v>
      </c>
      <c r="N208" s="1349" t="s">
        <v>9459</v>
      </c>
    </row>
    <row r="209" spans="1:14" x14ac:dyDescent="0.25">
      <c r="A209" s="119" t="s">
        <v>313</v>
      </c>
      <c r="B209" s="164">
        <v>41977</v>
      </c>
      <c r="C209" s="118" t="s">
        <v>8799</v>
      </c>
      <c r="D209" s="119" t="s">
        <v>73</v>
      </c>
      <c r="E209" s="162">
        <v>10292947</v>
      </c>
      <c r="F209" s="119">
        <v>29758845</v>
      </c>
      <c r="G209" s="119">
        <v>2704015</v>
      </c>
      <c r="H209" s="120" t="str">
        <f>IF(G209="","",VLOOKUP(G209,ARANCEL!$B$5:$D$121,2,FALSE))</f>
        <v xml:space="preserve">CORONA IN CERAM </v>
      </c>
      <c r="I209" s="121"/>
      <c r="J209" s="119">
        <v>1</v>
      </c>
      <c r="K209" s="122">
        <f>IF(G209="","",VLOOKUP(G209,ARANCEL!$B$5:$D$121,3,FALSE)*J209)</f>
        <v>42733</v>
      </c>
      <c r="L209" s="1349" t="s">
        <v>9431</v>
      </c>
      <c r="M209" s="1349">
        <v>4500269308</v>
      </c>
      <c r="N209" s="1349" t="s">
        <v>9459</v>
      </c>
    </row>
    <row r="210" spans="1:14" x14ac:dyDescent="0.25">
      <c r="A210" s="119" t="s">
        <v>305</v>
      </c>
      <c r="B210" s="164">
        <v>41963</v>
      </c>
      <c r="C210" s="118" t="s">
        <v>8503</v>
      </c>
      <c r="D210" s="119" t="s">
        <v>73</v>
      </c>
      <c r="E210" s="162">
        <v>10285890</v>
      </c>
      <c r="F210" s="119">
        <v>29758845</v>
      </c>
      <c r="G210" s="119">
        <v>2704027</v>
      </c>
      <c r="H210" s="120" t="str">
        <f>IF(G210="","",VLOOKUP(G210,ARANCEL!$B$5:$D$121,2,FALSE))</f>
        <v>PROTESIS VALPLAST UNILATERAL (HASTA 2 PIEZAS)</v>
      </c>
      <c r="I210" s="121" t="s">
        <v>329</v>
      </c>
      <c r="J210" s="119">
        <v>1</v>
      </c>
      <c r="K210" s="122">
        <f>IF(G210="","",VLOOKUP(G210,ARANCEL!$B$5:$D$121,3,FALSE)*J210)</f>
        <v>22491</v>
      </c>
      <c r="L210" s="1229" t="s">
        <v>8256</v>
      </c>
      <c r="M210" s="1229">
        <v>4500265774</v>
      </c>
      <c r="N210" s="1229" t="s">
        <v>8954</v>
      </c>
    </row>
    <row r="211" spans="1:14" x14ac:dyDescent="0.25">
      <c r="A211" s="119" t="s">
        <v>305</v>
      </c>
      <c r="B211" s="164">
        <v>41740</v>
      </c>
      <c r="C211" s="118" t="s">
        <v>3997</v>
      </c>
      <c r="D211" s="119" t="s">
        <v>68</v>
      </c>
      <c r="E211" s="162">
        <v>10189019</v>
      </c>
      <c r="F211" s="119">
        <v>24195337</v>
      </c>
      <c r="G211" s="119">
        <v>2702048</v>
      </c>
      <c r="H211" s="120" t="s">
        <v>149</v>
      </c>
      <c r="I211" s="121" t="s">
        <v>633</v>
      </c>
      <c r="J211" s="119">
        <v>1</v>
      </c>
      <c r="K211" s="122">
        <v>43857</v>
      </c>
      <c r="L211" s="1229" t="s">
        <v>6905</v>
      </c>
      <c r="M211" s="1229">
        <v>4500247652</v>
      </c>
      <c r="N211" s="1229" t="s">
        <v>7160</v>
      </c>
    </row>
    <row r="212" spans="1:14" x14ac:dyDescent="0.25">
      <c r="A212" s="119" t="s">
        <v>305</v>
      </c>
      <c r="B212" s="164">
        <v>41971</v>
      </c>
      <c r="C212" s="118" t="s">
        <v>1952</v>
      </c>
      <c r="D212" s="119" t="s">
        <v>1163</v>
      </c>
      <c r="E212" s="162">
        <v>10289990</v>
      </c>
      <c r="F212" s="119">
        <v>29749241</v>
      </c>
      <c r="G212" s="119">
        <v>2704005</v>
      </c>
      <c r="H212" s="120" t="str">
        <f>IF(G212="","",VLOOKUP(G212,ARANCEL!$B$5:$D$121,2,FALSE))</f>
        <v>PROVISORIO</v>
      </c>
      <c r="I212" s="121" t="s">
        <v>322</v>
      </c>
      <c r="J212" s="119">
        <v>1</v>
      </c>
      <c r="K212" s="122">
        <f>IF(G212="","",VLOOKUP(G212,ARANCEL!$B$5:$D$121,3,FALSE)*J212)</f>
        <v>3250</v>
      </c>
      <c r="L212" s="1349" t="s">
        <v>9431</v>
      </c>
      <c r="M212" s="1349">
        <v>4500269308</v>
      </c>
      <c r="N212" s="1349" t="s">
        <v>9459</v>
      </c>
    </row>
    <row r="213" spans="1:14" x14ac:dyDescent="0.25">
      <c r="A213" s="119" t="s">
        <v>305</v>
      </c>
      <c r="B213" s="164">
        <v>41971</v>
      </c>
      <c r="C213" s="118" t="s">
        <v>1952</v>
      </c>
      <c r="D213" s="119" t="s">
        <v>1163</v>
      </c>
      <c r="E213" s="162">
        <v>10289990</v>
      </c>
      <c r="F213" s="119">
        <v>29749241</v>
      </c>
      <c r="G213" s="119">
        <v>2704003</v>
      </c>
      <c r="H213" s="120" t="str">
        <f>IF(G213="","",VLOOKUP(G213,ARANCEL!$B$5:$D$121,2,FALSE))</f>
        <v xml:space="preserve">CORONA PERIFERICA CON PERNO MUÑON COLADO </v>
      </c>
      <c r="I213" s="121" t="s">
        <v>322</v>
      </c>
      <c r="J213" s="119">
        <v>1</v>
      </c>
      <c r="K213" s="122">
        <f>IF(G213="","",VLOOKUP(G213,ARANCEL!$B$5:$D$121,3,FALSE)*J213)</f>
        <v>32612</v>
      </c>
      <c r="L213" s="1349" t="s">
        <v>9431</v>
      </c>
      <c r="M213" s="1349">
        <v>4500269308</v>
      </c>
      <c r="N213" s="1349" t="s">
        <v>9459</v>
      </c>
    </row>
    <row r="214" spans="1:14" x14ac:dyDescent="0.25">
      <c r="A214" s="119" t="s">
        <v>313</v>
      </c>
      <c r="B214" s="164">
        <v>41977</v>
      </c>
      <c r="C214" s="118" t="s">
        <v>1952</v>
      </c>
      <c r="D214" s="119" t="s">
        <v>1163</v>
      </c>
      <c r="E214" s="162">
        <v>10292946</v>
      </c>
      <c r="F214" s="119">
        <v>29749241</v>
      </c>
      <c r="G214" s="119">
        <v>2704003</v>
      </c>
      <c r="H214" s="120" t="str">
        <f>IF(G214="","",VLOOKUP(G214,ARANCEL!$B$5:$D$121,2,FALSE))</f>
        <v xml:space="preserve">CORONA PERIFERICA CON PERNO MUÑON COLADO </v>
      </c>
      <c r="I214" s="121"/>
      <c r="J214" s="119">
        <v>1</v>
      </c>
      <c r="K214" s="122">
        <f>IF(G214="","",VLOOKUP(G214,ARANCEL!$B$5:$D$121,3,FALSE)*J214)</f>
        <v>32612</v>
      </c>
      <c r="L214" s="1235" t="str">
        <f>IF(E214="","","IMPAGO")</f>
        <v>IMPAGO</v>
      </c>
      <c r="M214" s="1235" t="str">
        <f>IF(L214="IMPAGO","SIN O.C.","")</f>
        <v>SIN O.C.</v>
      </c>
      <c r="N214" s="1235" t="str">
        <f>IF(L214="IMPAGO","SIN FACT.","")</f>
        <v>SIN FACT.</v>
      </c>
    </row>
    <row r="215" spans="1:14" x14ac:dyDescent="0.25">
      <c r="A215" s="119" t="s">
        <v>313</v>
      </c>
      <c r="B215" s="164">
        <v>41977</v>
      </c>
      <c r="C215" s="118" t="s">
        <v>1952</v>
      </c>
      <c r="D215" s="119" t="s">
        <v>1163</v>
      </c>
      <c r="E215" s="162">
        <v>10292946</v>
      </c>
      <c r="F215" s="119">
        <v>29749241</v>
      </c>
      <c r="G215" s="119">
        <v>2704005</v>
      </c>
      <c r="H215" s="120" t="str">
        <f>IF(G215="","",VLOOKUP(G215,ARANCEL!$B$5:$D$121,2,FALSE))</f>
        <v>PROVISORIO</v>
      </c>
      <c r="I215" s="121"/>
      <c r="J215" s="119">
        <v>1</v>
      </c>
      <c r="K215" s="122">
        <f>IF(G215="","",VLOOKUP(G215,ARANCEL!$B$5:$D$121,3,FALSE)*J215)</f>
        <v>3250</v>
      </c>
      <c r="L215" s="1235" t="str">
        <f>IF(E215="","","IMPAGO")</f>
        <v>IMPAGO</v>
      </c>
      <c r="M215" s="1235" t="str">
        <f>IF(L215="IMPAGO","SIN O.C.","")</f>
        <v>SIN O.C.</v>
      </c>
      <c r="N215" s="1235" t="str">
        <f>IF(L215="IMPAGO","SIN FACT.","")</f>
        <v>SIN FACT.</v>
      </c>
    </row>
    <row r="216" spans="1:14" x14ac:dyDescent="0.25">
      <c r="A216" s="119" t="s">
        <v>305</v>
      </c>
      <c r="B216" s="164">
        <v>41995</v>
      </c>
      <c r="C216" s="118" t="s">
        <v>1952</v>
      </c>
      <c r="D216" s="119" t="s">
        <v>69</v>
      </c>
      <c r="E216" s="162">
        <v>10301630</v>
      </c>
      <c r="F216" s="119">
        <v>26855870</v>
      </c>
      <c r="G216" s="119">
        <v>2702048</v>
      </c>
      <c r="H216" s="120" t="str">
        <f>IF(G216="","",VLOOKUP(G216,ARANCEL!$B$5:$D$121,2,FALSE))</f>
        <v xml:space="preserve">SERVICIO LAB. IMPLANTE CORONA CEMENTADA/ATORNILLADA </v>
      </c>
      <c r="I216" s="121" t="s">
        <v>337</v>
      </c>
      <c r="J216" s="119">
        <v>1</v>
      </c>
      <c r="K216" s="122">
        <f>IF(G216="","",VLOOKUP(G216,ARANCEL!$B$5:$D$121,3,FALSE)*J216)</f>
        <v>43857</v>
      </c>
      <c r="L216" s="1349" t="s">
        <v>9431</v>
      </c>
      <c r="M216" s="1349">
        <v>4500269308</v>
      </c>
      <c r="N216" s="1349" t="s">
        <v>9459</v>
      </c>
    </row>
    <row r="217" spans="1:14" x14ac:dyDescent="0.25">
      <c r="A217" s="119" t="s">
        <v>305</v>
      </c>
      <c r="B217" s="164">
        <v>41886</v>
      </c>
      <c r="C217" s="118" t="s">
        <v>6957</v>
      </c>
      <c r="D217" s="119" t="s">
        <v>86</v>
      </c>
      <c r="E217" s="162">
        <v>10254496</v>
      </c>
      <c r="F217" s="119">
        <v>28307992</v>
      </c>
      <c r="G217" s="119">
        <v>2704005</v>
      </c>
      <c r="H217" s="120" t="str">
        <f>IF(G217="","",VLOOKUP(G217,ARANCEL!$B$5:$D$121,2,FALSE))</f>
        <v>PROVISORIO</v>
      </c>
      <c r="I217" s="121" t="s">
        <v>329</v>
      </c>
      <c r="J217" s="119">
        <v>1</v>
      </c>
      <c r="K217" s="122">
        <f>IF(G217="","",VLOOKUP(G217,ARANCEL!$B$5:$D$121,3,FALSE)*J217)</f>
        <v>3250</v>
      </c>
      <c r="L217" s="1229" t="s">
        <v>7548</v>
      </c>
      <c r="M217" s="1229">
        <v>4500255129</v>
      </c>
      <c r="N217" s="1229" t="s">
        <v>7564</v>
      </c>
    </row>
    <row r="218" spans="1:14" x14ac:dyDescent="0.25">
      <c r="A218" s="169" t="s">
        <v>305</v>
      </c>
      <c r="B218" s="164">
        <v>41886</v>
      </c>
      <c r="C218" s="118" t="s">
        <v>6957</v>
      </c>
      <c r="D218" s="119" t="s">
        <v>86</v>
      </c>
      <c r="E218" s="162">
        <v>10254496</v>
      </c>
      <c r="F218" s="119">
        <v>28307992</v>
      </c>
      <c r="G218" s="119">
        <v>2704003</v>
      </c>
      <c r="H218" s="120" t="str">
        <f>IF(G218="","",VLOOKUP(G218,ARANCEL!$B$5:$D$121,2,FALSE))</f>
        <v xml:space="preserve">CORONA PERIFERICA CON PERNO MUÑON COLADO </v>
      </c>
      <c r="I218" s="121" t="s">
        <v>329</v>
      </c>
      <c r="J218" s="119">
        <v>1</v>
      </c>
      <c r="K218" s="122">
        <f>IF(G218="","",VLOOKUP(G218,ARANCEL!$B$5:$D$121,3,FALSE)*J218)</f>
        <v>32612</v>
      </c>
      <c r="L218" s="1229" t="s">
        <v>7548</v>
      </c>
      <c r="M218" s="1229">
        <v>4500255129</v>
      </c>
      <c r="N218" s="1229" t="s">
        <v>7564</v>
      </c>
    </row>
    <row r="219" spans="1:14" x14ac:dyDescent="0.25">
      <c r="A219" s="119" t="s">
        <v>305</v>
      </c>
      <c r="B219" s="164">
        <v>41971</v>
      </c>
      <c r="C219" s="118" t="s">
        <v>8690</v>
      </c>
      <c r="D219" s="119" t="s">
        <v>68</v>
      </c>
      <c r="E219" s="162">
        <v>10289991</v>
      </c>
      <c r="F219" s="119">
        <v>27519930</v>
      </c>
      <c r="G219" s="119">
        <v>2702048</v>
      </c>
      <c r="H219" s="120" t="str">
        <f>IF(G219="","",VLOOKUP(G219,ARANCEL!$B$5:$D$121,2,FALSE))</f>
        <v xml:space="preserve">SERVICIO LAB. IMPLANTE CORONA CEMENTADA/ATORNILLADA </v>
      </c>
      <c r="I219" s="121" t="s">
        <v>618</v>
      </c>
      <c r="J219" s="119">
        <v>1</v>
      </c>
      <c r="K219" s="122">
        <f>IF(G219="","",VLOOKUP(G219,ARANCEL!$B$5:$D$121,3,FALSE)*J219)</f>
        <v>43857</v>
      </c>
      <c r="L219" s="1349" t="s">
        <v>9431</v>
      </c>
      <c r="M219" s="1349">
        <v>4500269308</v>
      </c>
      <c r="N219" s="1349" t="s">
        <v>9459</v>
      </c>
    </row>
    <row r="220" spans="1:14" x14ac:dyDescent="0.25">
      <c r="A220" s="119" t="s">
        <v>305</v>
      </c>
      <c r="B220" s="164">
        <v>41876</v>
      </c>
      <c r="C220" s="118" t="s">
        <v>6689</v>
      </c>
      <c r="D220" s="119" t="s">
        <v>68</v>
      </c>
      <c r="E220" s="162">
        <v>10248342</v>
      </c>
      <c r="F220" s="119">
        <v>26815860</v>
      </c>
      <c r="G220" s="119">
        <v>2704005</v>
      </c>
      <c r="H220" s="120" t="str">
        <f>IF(G220="","",VLOOKUP(G220,ARANCEL!$B$5:$D$121,2,FALSE))</f>
        <v>PROVISORIO</v>
      </c>
      <c r="I220" s="121" t="s">
        <v>324</v>
      </c>
      <c r="J220" s="119">
        <v>1</v>
      </c>
      <c r="K220" s="122">
        <f>IF(G220="","",VLOOKUP(G220,ARANCEL!$B$5:$D$121,3,FALSE)*J220)</f>
        <v>3250</v>
      </c>
      <c r="L220" s="1229" t="s">
        <v>6905</v>
      </c>
      <c r="M220" s="1229">
        <v>4500251480</v>
      </c>
      <c r="N220" s="1229" t="s">
        <v>7153</v>
      </c>
    </row>
    <row r="221" spans="1:14" x14ac:dyDescent="0.25">
      <c r="A221" s="119" t="s">
        <v>305</v>
      </c>
      <c r="B221" s="164">
        <v>41876</v>
      </c>
      <c r="C221" s="118" t="s">
        <v>6689</v>
      </c>
      <c r="D221" s="119" t="s">
        <v>68</v>
      </c>
      <c r="E221" s="162">
        <v>10248342</v>
      </c>
      <c r="F221" s="119">
        <v>26815860</v>
      </c>
      <c r="G221" s="119">
        <v>2704003</v>
      </c>
      <c r="H221" s="120" t="str">
        <f>IF(G221="","",VLOOKUP(G221,ARANCEL!$B$5:$D$121,2,FALSE))</f>
        <v xml:space="preserve">CORONA PERIFERICA CON PERNO MUÑON COLADO </v>
      </c>
      <c r="I221" s="121" t="s">
        <v>324</v>
      </c>
      <c r="J221" s="119">
        <v>1</v>
      </c>
      <c r="K221" s="122">
        <f>IF(G221="","",VLOOKUP(G221,ARANCEL!$B$5:$D$121,3,FALSE)*J221)</f>
        <v>32612</v>
      </c>
      <c r="L221" s="1229" t="s">
        <v>6905</v>
      </c>
      <c r="M221" s="1229">
        <v>4500251480</v>
      </c>
      <c r="N221" s="1229" t="s">
        <v>7153</v>
      </c>
    </row>
    <row r="222" spans="1:14" x14ac:dyDescent="0.25">
      <c r="A222" s="119" t="s">
        <v>305</v>
      </c>
      <c r="B222" s="164">
        <v>41975</v>
      </c>
      <c r="C222" s="118" t="s">
        <v>6689</v>
      </c>
      <c r="D222" s="119" t="s">
        <v>68</v>
      </c>
      <c r="E222" s="162">
        <v>10291585</v>
      </c>
      <c r="F222" s="119">
        <v>2861980</v>
      </c>
      <c r="G222" s="119">
        <v>2705003</v>
      </c>
      <c r="H222" s="120" t="str">
        <f>IF(G222="","",VLOOKUP(G222,ARANCEL!$B$5:$D$121,2,FALSE))</f>
        <v>INCRUSTACION ESTETICA (ART-GLASS O CERAMICA)</v>
      </c>
      <c r="I222" s="121" t="s">
        <v>316</v>
      </c>
      <c r="J222" s="119">
        <v>1</v>
      </c>
      <c r="K222" s="122">
        <f>IF(G222="","",VLOOKUP(G222,ARANCEL!$B$5:$D$121,3,FALSE)*J222)</f>
        <v>15676</v>
      </c>
      <c r="L222" s="1349" t="s">
        <v>9431</v>
      </c>
      <c r="M222" s="1349">
        <v>4500269308</v>
      </c>
      <c r="N222" s="1349" t="s">
        <v>9459</v>
      </c>
    </row>
    <row r="223" spans="1:14" x14ac:dyDescent="0.25">
      <c r="A223" s="119" t="s">
        <v>305</v>
      </c>
      <c r="B223" s="164">
        <v>41822</v>
      </c>
      <c r="C223" s="118" t="s">
        <v>5534</v>
      </c>
      <c r="D223" s="119" t="s">
        <v>68</v>
      </c>
      <c r="E223" s="162">
        <v>10221937</v>
      </c>
      <c r="F223" s="119">
        <v>26815860</v>
      </c>
      <c r="G223" s="119">
        <v>2704005</v>
      </c>
      <c r="H223" s="120" t="str">
        <f>IF(G223="","",VLOOKUP(G223,ARANCEL!$B$5:$D$121,2,FALSE))</f>
        <v>PROVISORIO</v>
      </c>
      <c r="I223" s="121" t="s">
        <v>326</v>
      </c>
      <c r="J223" s="119">
        <v>1</v>
      </c>
      <c r="K223" s="122">
        <f>IF(G223="","",VLOOKUP(G223,ARANCEL!$B$5:$D$121,3,FALSE)*J223)</f>
        <v>3250</v>
      </c>
      <c r="L223" s="1229" t="s">
        <v>6017</v>
      </c>
      <c r="M223" s="1229">
        <v>4500245626</v>
      </c>
      <c r="N223" s="1229">
        <v>9837</v>
      </c>
    </row>
    <row r="224" spans="1:14" x14ac:dyDescent="0.25">
      <c r="A224" s="119" t="s">
        <v>305</v>
      </c>
      <c r="B224" s="164">
        <v>41822</v>
      </c>
      <c r="C224" s="118" t="s">
        <v>5534</v>
      </c>
      <c r="D224" s="119" t="s">
        <v>68</v>
      </c>
      <c r="E224" s="162">
        <v>10221937</v>
      </c>
      <c r="F224" s="119">
        <v>26815860</v>
      </c>
      <c r="G224" s="119">
        <v>2704003</v>
      </c>
      <c r="H224" s="120" t="str">
        <f>IF(G224="","",VLOOKUP(G224,ARANCEL!$B$5:$D$121,2,FALSE))</f>
        <v xml:space="preserve">CORONA PERIFERICA CON PERNO MUÑON COLADO </v>
      </c>
      <c r="I224" s="121" t="s">
        <v>326</v>
      </c>
      <c r="J224" s="119">
        <v>1</v>
      </c>
      <c r="K224" s="122">
        <f>IF(G224="","",VLOOKUP(G224,ARANCEL!$B$5:$D$121,3,FALSE)*J224)</f>
        <v>32612</v>
      </c>
      <c r="L224" s="1229" t="s">
        <v>6017</v>
      </c>
      <c r="M224" s="1229">
        <v>4500245626</v>
      </c>
      <c r="N224" s="1229">
        <v>9837</v>
      </c>
    </row>
    <row r="225" spans="1:14" x14ac:dyDescent="0.25">
      <c r="A225" s="119" t="s">
        <v>305</v>
      </c>
      <c r="B225" s="164">
        <v>41873</v>
      </c>
      <c r="C225" s="118" t="s">
        <v>6667</v>
      </c>
      <c r="D225" s="119" t="s">
        <v>68</v>
      </c>
      <c r="E225" s="162">
        <v>10248106</v>
      </c>
      <c r="F225" s="119">
        <v>27986802</v>
      </c>
      <c r="G225" s="119">
        <v>2705003</v>
      </c>
      <c r="H225" s="120" t="str">
        <f>IF(G225="","",VLOOKUP(G225,ARANCEL!$B$5:$D$121,2,FALSE))</f>
        <v>INCRUSTACION ESTETICA (ART-GLASS O CERAMICA)</v>
      </c>
      <c r="I225" s="121" t="s">
        <v>324</v>
      </c>
      <c r="J225" s="119">
        <v>1</v>
      </c>
      <c r="K225" s="122">
        <f>IF(G225="","",VLOOKUP(G225,ARANCEL!$B$5:$D$121,3,FALSE)*J225)</f>
        <v>15676</v>
      </c>
      <c r="L225" s="1229" t="s">
        <v>6905</v>
      </c>
      <c r="M225" s="1229">
        <v>4500250403</v>
      </c>
      <c r="N225" s="1229" t="s">
        <v>6904</v>
      </c>
    </row>
    <row r="226" spans="1:14" x14ac:dyDescent="0.25">
      <c r="A226" s="119" t="s">
        <v>305</v>
      </c>
      <c r="B226" s="164">
        <v>41870</v>
      </c>
      <c r="C226" s="118" t="s">
        <v>6576</v>
      </c>
      <c r="D226" s="119" t="s">
        <v>70</v>
      </c>
      <c r="E226" s="162">
        <v>10246280</v>
      </c>
      <c r="F226" s="119">
        <v>27881800</v>
      </c>
      <c r="G226" s="119">
        <v>2705003</v>
      </c>
      <c r="H226" s="120" t="str">
        <f>IF(G226="","",VLOOKUP(G226,ARANCEL!$B$5:$D$121,2,FALSE))</f>
        <v>INCRUSTACION ESTETICA (ART-GLASS O CERAMICA)</v>
      </c>
      <c r="I226" s="121" t="s">
        <v>618</v>
      </c>
      <c r="J226" s="119">
        <v>1</v>
      </c>
      <c r="K226" s="122">
        <f>IF(G226="","",VLOOKUP(G226,ARANCEL!$B$5:$D$121,3,FALSE)*J226)</f>
        <v>15676</v>
      </c>
      <c r="L226" s="1229" t="s">
        <v>6905</v>
      </c>
      <c r="M226" s="1229">
        <v>4500250403</v>
      </c>
      <c r="N226" s="1229" t="s">
        <v>6904</v>
      </c>
    </row>
    <row r="227" spans="1:14" x14ac:dyDescent="0.25">
      <c r="A227" s="119" t="s">
        <v>305</v>
      </c>
      <c r="B227" s="164">
        <v>41905</v>
      </c>
      <c r="C227" s="118" t="s">
        <v>6576</v>
      </c>
      <c r="D227" s="119" t="s">
        <v>70</v>
      </c>
      <c r="E227" s="162">
        <v>10258214</v>
      </c>
      <c r="F227" s="119">
        <v>27881700</v>
      </c>
      <c r="G227" s="119">
        <v>2705003</v>
      </c>
      <c r="H227" s="120" t="str">
        <f>IF(G227="","",VLOOKUP(G227,ARANCEL!$B$5:$D$121,2,FALSE))</f>
        <v>INCRUSTACION ESTETICA (ART-GLASS O CERAMICA)</v>
      </c>
      <c r="I227" s="121" t="s">
        <v>312</v>
      </c>
      <c r="J227" s="119">
        <v>1</v>
      </c>
      <c r="K227" s="122">
        <f>IF(G227="","",VLOOKUP(G227,ARANCEL!$B$5:$D$121,3,FALSE)*J227)</f>
        <v>15676</v>
      </c>
      <c r="L227" s="1229" t="s">
        <v>7548</v>
      </c>
      <c r="M227" s="1229">
        <v>4500255354</v>
      </c>
      <c r="N227" s="1229" t="s">
        <v>7572</v>
      </c>
    </row>
    <row r="228" spans="1:14" x14ac:dyDescent="0.25">
      <c r="A228" s="119" t="s">
        <v>305</v>
      </c>
      <c r="B228" s="164">
        <v>41957</v>
      </c>
      <c r="C228" s="118" t="s">
        <v>6576</v>
      </c>
      <c r="D228" s="119" t="s">
        <v>70</v>
      </c>
      <c r="E228" s="162">
        <v>10282743</v>
      </c>
      <c r="F228" s="119">
        <v>27881661</v>
      </c>
      <c r="G228" s="119">
        <v>2704031</v>
      </c>
      <c r="H228" s="120" t="str">
        <f>IF(G228="","",VLOOKUP(G228,ARANCEL!$B$5:$D$121,2,FALSE))</f>
        <v xml:space="preserve">PERNO MUÑON METALICO </v>
      </c>
      <c r="I228" s="121" t="s">
        <v>340</v>
      </c>
      <c r="J228" s="119">
        <v>1</v>
      </c>
      <c r="K228" s="122">
        <f>IF(G228="","",VLOOKUP(G228,ARANCEL!$B$5:$D$121,3,FALSE)*J228)</f>
        <v>12246</v>
      </c>
      <c r="L228" s="1229" t="s">
        <v>8256</v>
      </c>
      <c r="M228" s="1229">
        <v>4500265774</v>
      </c>
      <c r="N228" s="1229" t="s">
        <v>8954</v>
      </c>
    </row>
    <row r="229" spans="1:14" x14ac:dyDescent="0.25">
      <c r="A229" s="119" t="s">
        <v>305</v>
      </c>
      <c r="B229" s="164">
        <v>41761</v>
      </c>
      <c r="C229" s="118" t="s">
        <v>4355</v>
      </c>
      <c r="D229" s="119" t="s">
        <v>86</v>
      </c>
      <c r="E229" s="162">
        <v>10194372</v>
      </c>
      <c r="F229" s="119">
        <v>26109624</v>
      </c>
      <c r="G229" s="119">
        <v>2704005</v>
      </c>
      <c r="H229" s="120" t="str">
        <f>IF(G229="","",VLOOKUP(G229,ARANCEL!$B$5:$D$121,2,FALSE))</f>
        <v>PROVISORIO</v>
      </c>
      <c r="I229" s="121" t="s">
        <v>312</v>
      </c>
      <c r="J229" s="119">
        <v>1</v>
      </c>
      <c r="K229" s="122">
        <f>IF(G229="","",VLOOKUP(G229,ARANCEL!$B$5:$D$121,3,FALSE)*J229)</f>
        <v>3250</v>
      </c>
      <c r="L229" s="1229" t="s">
        <v>5292</v>
      </c>
      <c r="M229" s="1229">
        <v>4500235543</v>
      </c>
      <c r="N229" s="1229">
        <v>9430</v>
      </c>
    </row>
    <row r="230" spans="1:14" x14ac:dyDescent="0.25">
      <c r="A230" s="119" t="s">
        <v>305</v>
      </c>
      <c r="B230" s="164">
        <v>41761</v>
      </c>
      <c r="C230" s="118" t="s">
        <v>4355</v>
      </c>
      <c r="D230" s="119" t="s">
        <v>86</v>
      </c>
      <c r="E230" s="162">
        <v>10194372</v>
      </c>
      <c r="F230" s="119">
        <v>26109624</v>
      </c>
      <c r="G230" s="119">
        <v>2704003</v>
      </c>
      <c r="H230" s="120" t="str">
        <f>IF(G230="","",VLOOKUP(G230,ARANCEL!$B$5:$D$121,2,FALSE))</f>
        <v xml:space="preserve">CORONA PERIFERICA CON PERNO MUÑON COLADO </v>
      </c>
      <c r="I230" s="121" t="s">
        <v>312</v>
      </c>
      <c r="J230" s="119">
        <v>1</v>
      </c>
      <c r="K230" s="122">
        <f>IF(G230="","",VLOOKUP(G230,ARANCEL!$B$5:$D$121,3,FALSE)*J230)</f>
        <v>32612</v>
      </c>
      <c r="L230" s="1229" t="s">
        <v>5292</v>
      </c>
      <c r="M230" s="1229">
        <v>4500235543</v>
      </c>
      <c r="N230" s="1229">
        <v>9430</v>
      </c>
    </row>
    <row r="231" spans="1:14" x14ac:dyDescent="0.25">
      <c r="A231" s="119" t="s">
        <v>305</v>
      </c>
      <c r="B231" s="164">
        <v>41950</v>
      </c>
      <c r="C231" s="118" t="s">
        <v>8176</v>
      </c>
      <c r="D231" s="119" t="s">
        <v>68</v>
      </c>
      <c r="E231" s="162">
        <v>10278686</v>
      </c>
      <c r="F231" s="119">
        <v>29461960</v>
      </c>
      <c r="G231" s="119">
        <v>2705004</v>
      </c>
      <c r="H231" s="120" t="str">
        <f>IF(G231="","",VLOOKUP(G231,ARANCEL!$B$5:$D$121,2,FALSE))</f>
        <v>CARILLA ESTETICA (ART-GLASS O CERAMICA)</v>
      </c>
      <c r="I231" s="121" t="s">
        <v>329</v>
      </c>
      <c r="J231" s="119">
        <v>1</v>
      </c>
      <c r="K231" s="122">
        <f>IF(G231="","",VLOOKUP(G231,ARANCEL!$B$5:$D$121,3,FALSE)*J231)</f>
        <v>26753</v>
      </c>
      <c r="L231" s="1229" t="s">
        <v>8256</v>
      </c>
      <c r="M231" s="1229">
        <v>4500265774</v>
      </c>
      <c r="N231" s="1229" t="s">
        <v>8954</v>
      </c>
    </row>
    <row r="232" spans="1:14" x14ac:dyDescent="0.25">
      <c r="A232" s="119" t="s">
        <v>305</v>
      </c>
      <c r="B232" s="164">
        <v>41694</v>
      </c>
      <c r="C232" s="118" t="s">
        <v>3074</v>
      </c>
      <c r="D232" s="119" t="s">
        <v>1163</v>
      </c>
      <c r="E232" s="162">
        <v>10177676</v>
      </c>
      <c r="F232" s="119">
        <v>25165852</v>
      </c>
      <c r="G232" s="119">
        <v>2704005</v>
      </c>
      <c r="H232" s="120" t="str">
        <f>IF(G232="","",VLOOKUP(G232,ARANCEL!$B$5:$D$121,2,FALSE))</f>
        <v>PROVISORIO</v>
      </c>
      <c r="I232" s="121" t="s">
        <v>317</v>
      </c>
      <c r="J232" s="119">
        <v>1</v>
      </c>
      <c r="K232" s="122">
        <f>IF(G232="","",VLOOKUP(G232,ARANCEL!$B$5:$D$121,3,FALSE)*J232)</f>
        <v>3250</v>
      </c>
      <c r="L232" s="1229" t="s">
        <v>3438</v>
      </c>
      <c r="M232" s="1229">
        <v>4500220820</v>
      </c>
      <c r="N232" s="1229">
        <v>8646</v>
      </c>
    </row>
    <row r="233" spans="1:14" x14ac:dyDescent="0.25">
      <c r="A233" s="119" t="s">
        <v>305</v>
      </c>
      <c r="B233" s="164">
        <v>41694</v>
      </c>
      <c r="C233" s="118" t="s">
        <v>3074</v>
      </c>
      <c r="D233" s="119" t="s">
        <v>1163</v>
      </c>
      <c r="E233" s="162">
        <v>10177676</v>
      </c>
      <c r="F233" s="119">
        <v>25165852</v>
      </c>
      <c r="G233" s="119">
        <v>2704003</v>
      </c>
      <c r="H233" s="120" t="str">
        <f>IF(G233="","",VLOOKUP(G233,ARANCEL!$B$5:$D$121,2,FALSE))</f>
        <v xml:space="preserve">CORONA PERIFERICA CON PERNO MUÑON COLADO </v>
      </c>
      <c r="I233" s="121" t="s">
        <v>317</v>
      </c>
      <c r="J233" s="119">
        <v>1</v>
      </c>
      <c r="K233" s="122">
        <f>IF(G233="","",VLOOKUP(G233,ARANCEL!$B$5:$D$121,3,FALSE)*J233)</f>
        <v>32612</v>
      </c>
      <c r="L233" s="1229" t="s">
        <v>3438</v>
      </c>
      <c r="M233" s="1229">
        <v>4500220820</v>
      </c>
      <c r="N233" s="1229">
        <v>8646</v>
      </c>
    </row>
    <row r="234" spans="1:14" x14ac:dyDescent="0.25">
      <c r="A234" s="119" t="s">
        <v>305</v>
      </c>
      <c r="B234" s="164">
        <v>41996</v>
      </c>
      <c r="C234" s="118" t="s">
        <v>9164</v>
      </c>
      <c r="D234" s="119" t="s">
        <v>811</v>
      </c>
      <c r="E234" s="162">
        <v>10302190</v>
      </c>
      <c r="F234" s="119">
        <v>30269145</v>
      </c>
      <c r="G234" s="119">
        <v>2708011</v>
      </c>
      <c r="H234" s="120" t="str">
        <f>IF(G234="","",VLOOKUP(G234,ARANCEL!$B$5:$D$121,2,FALSE))</f>
        <v xml:space="preserve">MODELO DE ESTUDIO </v>
      </c>
      <c r="I234" s="121" t="s">
        <v>347</v>
      </c>
      <c r="J234" s="119">
        <v>2</v>
      </c>
      <c r="K234" s="122">
        <f>IF(G234="","",VLOOKUP(G234,ARANCEL!$B$5:$D$121,3,FALSE)*J234)</f>
        <v>3014</v>
      </c>
      <c r="L234" s="1349" t="s">
        <v>9431</v>
      </c>
      <c r="M234" s="1349">
        <v>4500269308</v>
      </c>
      <c r="N234" s="1349" t="s">
        <v>9459</v>
      </c>
    </row>
    <row r="235" spans="1:14" x14ac:dyDescent="0.25">
      <c r="A235" s="119" t="s">
        <v>305</v>
      </c>
      <c r="B235" s="164">
        <v>41822</v>
      </c>
      <c r="C235" s="118" t="s">
        <v>5537</v>
      </c>
      <c r="D235" s="119" t="s">
        <v>68</v>
      </c>
      <c r="E235" s="162">
        <v>10221935</v>
      </c>
      <c r="F235" s="119">
        <v>27318778</v>
      </c>
      <c r="G235" s="119">
        <v>2704005</v>
      </c>
      <c r="H235" s="120" t="str">
        <f>IF(G235="","",VLOOKUP(G235,ARANCEL!$B$5:$D$121,2,FALSE))</f>
        <v>PROVISORIO</v>
      </c>
      <c r="I235" s="121" t="s">
        <v>337</v>
      </c>
      <c r="J235" s="119">
        <v>1</v>
      </c>
      <c r="K235" s="122">
        <f>IF(G235="","",VLOOKUP(G235,ARANCEL!$B$5:$D$121,3,FALSE)*J235)</f>
        <v>3250</v>
      </c>
      <c r="L235" s="1229" t="s">
        <v>6017</v>
      </c>
      <c r="M235" s="1229">
        <v>4500245626</v>
      </c>
      <c r="N235" s="1229">
        <v>9837</v>
      </c>
    </row>
    <row r="236" spans="1:14" x14ac:dyDescent="0.25">
      <c r="A236" s="119" t="s">
        <v>305</v>
      </c>
      <c r="B236" s="164">
        <v>41822</v>
      </c>
      <c r="C236" s="118" t="s">
        <v>5537</v>
      </c>
      <c r="D236" s="119" t="s">
        <v>68</v>
      </c>
      <c r="E236" s="162">
        <v>10221935</v>
      </c>
      <c r="F236" s="119">
        <v>27318778</v>
      </c>
      <c r="G236" s="119">
        <v>2704003</v>
      </c>
      <c r="H236" s="120" t="str">
        <f>IF(G236="","",VLOOKUP(G236,ARANCEL!$B$5:$D$121,2,FALSE))</f>
        <v xml:space="preserve">CORONA PERIFERICA CON PERNO MUÑON COLADO </v>
      </c>
      <c r="I236" s="121" t="s">
        <v>337</v>
      </c>
      <c r="J236" s="119">
        <v>1</v>
      </c>
      <c r="K236" s="122">
        <f>IF(G236="","",VLOOKUP(G236,ARANCEL!$B$5:$D$121,3,FALSE)*J236)</f>
        <v>32612</v>
      </c>
      <c r="L236" s="1229" t="s">
        <v>6017</v>
      </c>
      <c r="M236" s="1229">
        <v>4500245626</v>
      </c>
      <c r="N236" s="1229">
        <v>9837</v>
      </c>
    </row>
    <row r="237" spans="1:14" x14ac:dyDescent="0.25">
      <c r="A237" s="119" t="s">
        <v>305</v>
      </c>
      <c r="B237" s="164">
        <v>41864</v>
      </c>
      <c r="C237" s="118" t="s">
        <v>6491</v>
      </c>
      <c r="D237" s="119" t="s">
        <v>86</v>
      </c>
      <c r="E237" s="162">
        <v>10243819</v>
      </c>
      <c r="F237" s="119">
        <v>28075738</v>
      </c>
      <c r="G237" s="119">
        <v>2704005</v>
      </c>
      <c r="H237" s="120" t="str">
        <f>IF(G237="","",VLOOKUP(G237,ARANCEL!$B$5:$D$121,2,FALSE))</f>
        <v>PROVISORIO</v>
      </c>
      <c r="I237" s="121" t="s">
        <v>765</v>
      </c>
      <c r="J237" s="119">
        <v>2</v>
      </c>
      <c r="K237" s="122">
        <f>IF(G237="","",VLOOKUP(G237,ARANCEL!$B$5:$D$121,3,FALSE)*J237)</f>
        <v>6500</v>
      </c>
      <c r="L237" s="1229" t="s">
        <v>6905</v>
      </c>
      <c r="M237" s="1229">
        <v>4500250403</v>
      </c>
      <c r="N237" s="1229" t="s">
        <v>6904</v>
      </c>
    </row>
    <row r="238" spans="1:14" x14ac:dyDescent="0.25">
      <c r="A238" s="119" t="s">
        <v>305</v>
      </c>
      <c r="B238" s="164">
        <v>41864</v>
      </c>
      <c r="C238" s="118" t="s">
        <v>6491</v>
      </c>
      <c r="D238" s="119" t="s">
        <v>86</v>
      </c>
      <c r="E238" s="162">
        <v>10243819</v>
      </c>
      <c r="F238" s="119">
        <v>28075738</v>
      </c>
      <c r="G238" s="119">
        <v>2704003</v>
      </c>
      <c r="H238" s="120" t="str">
        <f>IF(G238="","",VLOOKUP(G238,ARANCEL!$B$5:$D$121,2,FALSE))</f>
        <v xml:space="preserve">CORONA PERIFERICA CON PERNO MUÑON COLADO </v>
      </c>
      <c r="I238" s="121" t="s">
        <v>325</v>
      </c>
      <c r="J238" s="119">
        <v>1</v>
      </c>
      <c r="K238" s="122">
        <f>IF(G238="","",VLOOKUP(G238,ARANCEL!$B$5:$D$121,3,FALSE)*J238)</f>
        <v>32612</v>
      </c>
      <c r="L238" s="1229" t="s">
        <v>6905</v>
      </c>
      <c r="M238" s="1229">
        <v>4500250403</v>
      </c>
      <c r="N238" s="1229" t="s">
        <v>6904</v>
      </c>
    </row>
    <row r="239" spans="1:14" x14ac:dyDescent="0.25">
      <c r="A239" s="165" t="s">
        <v>305</v>
      </c>
      <c r="B239" s="164">
        <v>41904</v>
      </c>
      <c r="C239" s="118" t="s">
        <v>6491</v>
      </c>
      <c r="D239" s="119" t="s">
        <v>86</v>
      </c>
      <c r="E239" s="162">
        <v>10258143</v>
      </c>
      <c r="F239" s="119">
        <v>28075738</v>
      </c>
      <c r="G239" s="119">
        <v>2704003</v>
      </c>
      <c r="H239" s="120" t="str">
        <f>IF(G239="","",VLOOKUP(G239,ARANCEL!$B$5:$D$121,2,FALSE))</f>
        <v xml:space="preserve">CORONA PERIFERICA CON PERNO MUÑON COLADO </v>
      </c>
      <c r="I239" s="121" t="s">
        <v>311</v>
      </c>
      <c r="J239" s="119">
        <v>1</v>
      </c>
      <c r="K239" s="122">
        <f>IF(G239="","",VLOOKUP(G239,ARANCEL!$B$5:$D$121,3,FALSE)*J239)</f>
        <v>32612</v>
      </c>
      <c r="L239" s="1229" t="s">
        <v>7548</v>
      </c>
      <c r="M239" s="1229">
        <v>4500255129</v>
      </c>
      <c r="N239" s="1229" t="s">
        <v>7564</v>
      </c>
    </row>
    <row r="240" spans="1:14" x14ac:dyDescent="0.25">
      <c r="A240" s="119" t="s">
        <v>305</v>
      </c>
      <c r="B240" s="164">
        <v>41887</v>
      </c>
      <c r="C240" s="118" t="s">
        <v>6997</v>
      </c>
      <c r="D240" s="119" t="s">
        <v>5273</v>
      </c>
      <c r="E240" s="162">
        <v>10255122</v>
      </c>
      <c r="F240" s="119">
        <v>28379911</v>
      </c>
      <c r="G240" s="119">
        <v>2705003</v>
      </c>
      <c r="H240" s="120" t="str">
        <f>IF(G240="","",VLOOKUP(G240,ARANCEL!$B$5:$D$121,2,FALSE))</f>
        <v>INCRUSTACION ESTETICA (ART-GLASS O CERAMICA)</v>
      </c>
      <c r="I240" s="121" t="s">
        <v>326</v>
      </c>
      <c r="J240" s="119">
        <v>1</v>
      </c>
      <c r="K240" s="122">
        <f>IF(G240="","",VLOOKUP(G240,ARANCEL!$B$5:$D$121,3,FALSE)*J240)</f>
        <v>15676</v>
      </c>
      <c r="L240" s="1229" t="s">
        <v>7548</v>
      </c>
      <c r="M240" s="1229">
        <v>4500255129</v>
      </c>
      <c r="N240" s="1229" t="s">
        <v>7564</v>
      </c>
    </row>
    <row r="241" spans="1:14" x14ac:dyDescent="0.25">
      <c r="A241" s="119" t="s">
        <v>305</v>
      </c>
      <c r="B241" s="164">
        <v>41787</v>
      </c>
      <c r="C241" s="118" t="s">
        <v>4897</v>
      </c>
      <c r="D241" s="119" t="s">
        <v>1160</v>
      </c>
      <c r="E241" s="162">
        <v>10204234</v>
      </c>
      <c r="F241" s="119">
        <v>26433125</v>
      </c>
      <c r="G241" s="119">
        <v>2704001</v>
      </c>
      <c r="H241" s="120" t="str">
        <f>IF(G241="","",VLOOKUP(G241,ARANCEL!$B$5:$D$121,2,FALSE))</f>
        <v xml:space="preserve">CORONA DE SUSTITUCION </v>
      </c>
      <c r="I241" s="121" t="s">
        <v>317</v>
      </c>
      <c r="J241" s="119">
        <v>1</v>
      </c>
      <c r="K241" s="122">
        <f>IF(G241="","",VLOOKUP(G241,ARANCEL!$B$5:$D$121,3,FALSE)*J241)</f>
        <v>25865</v>
      </c>
      <c r="L241" s="1229" t="s">
        <v>5292</v>
      </c>
      <c r="M241" s="1229">
        <v>4500235543</v>
      </c>
      <c r="N241" s="1229">
        <v>9430</v>
      </c>
    </row>
    <row r="242" spans="1:14" x14ac:dyDescent="0.25">
      <c r="A242" s="119" t="s">
        <v>305</v>
      </c>
      <c r="B242" s="164">
        <v>41879</v>
      </c>
      <c r="C242" s="118" t="s">
        <v>6788</v>
      </c>
      <c r="D242" s="119" t="s">
        <v>68</v>
      </c>
      <c r="E242" s="162">
        <v>10250578</v>
      </c>
      <c r="F242" s="119">
        <v>24051731</v>
      </c>
      <c r="G242" s="119">
        <v>2702048</v>
      </c>
      <c r="H242" s="120" t="str">
        <f>IF(G242="","",VLOOKUP(G242,ARANCEL!$B$5:$D$121,2,FALSE))</f>
        <v xml:space="preserve">SERVICIO LAB. IMPLANTE CORONA CEMENTADA/ATORNILLADA </v>
      </c>
      <c r="I242" s="121" t="s">
        <v>312</v>
      </c>
      <c r="J242" s="119">
        <v>1</v>
      </c>
      <c r="K242" s="122">
        <f>IF(G242="","",VLOOKUP(G242,ARANCEL!$B$5:$D$121,3,FALSE)*J242)</f>
        <v>43857</v>
      </c>
      <c r="L242" s="1349" t="s">
        <v>9431</v>
      </c>
      <c r="M242" s="1349">
        <v>4500269308</v>
      </c>
      <c r="N242" s="1349" t="s">
        <v>9459</v>
      </c>
    </row>
    <row r="243" spans="1:14" x14ac:dyDescent="0.25">
      <c r="A243" s="119" t="s">
        <v>305</v>
      </c>
      <c r="B243" s="164">
        <v>41746</v>
      </c>
      <c r="C243" s="118" t="s">
        <v>4041</v>
      </c>
      <c r="D243" s="119" t="s">
        <v>1163</v>
      </c>
      <c r="E243" s="162">
        <v>10189161</v>
      </c>
      <c r="F243" s="119">
        <v>24609897</v>
      </c>
      <c r="G243" s="119">
        <v>2705003</v>
      </c>
      <c r="H243" s="120" t="str">
        <f>IF(G243="","",VLOOKUP(G243,ARANCEL!$B$5:$D$121,2,FALSE))</f>
        <v>INCRUSTACION ESTETICA (ART-GLASS O CERAMICA)</v>
      </c>
      <c r="I243" s="121" t="s">
        <v>316</v>
      </c>
      <c r="J243" s="119">
        <v>1</v>
      </c>
      <c r="K243" s="122">
        <f>IF(G243="","",VLOOKUP(G243,ARANCEL!$B$5:$D$121,3,FALSE)*J243)</f>
        <v>15676</v>
      </c>
      <c r="L243" s="1229" t="s">
        <v>4612</v>
      </c>
      <c r="M243" s="1229">
        <v>4500229960</v>
      </c>
      <c r="N243" s="1229">
        <v>9179</v>
      </c>
    </row>
    <row r="244" spans="1:14" x14ac:dyDescent="0.25">
      <c r="A244" s="119" t="s">
        <v>305</v>
      </c>
      <c r="B244" s="164">
        <v>41920</v>
      </c>
      <c r="C244" s="118" t="s">
        <v>1253</v>
      </c>
      <c r="D244" s="119" t="s">
        <v>68</v>
      </c>
      <c r="E244" s="162">
        <v>10264030</v>
      </c>
      <c r="F244" s="119">
        <v>28979895</v>
      </c>
      <c r="G244" s="119">
        <v>2704005</v>
      </c>
      <c r="H244" s="120" t="str">
        <f>IF(G244="","",VLOOKUP(G244,ARANCEL!$B$5:$D$121,2,FALSE))</f>
        <v>PROVISORIO</v>
      </c>
      <c r="I244" s="121" t="s">
        <v>325</v>
      </c>
      <c r="J244" s="119">
        <v>1</v>
      </c>
      <c r="K244" s="122">
        <f>IF(G244="","",VLOOKUP(G244,ARANCEL!$B$5:$D$121,3,FALSE)*J244)</f>
        <v>3250</v>
      </c>
      <c r="L244" s="1229" t="s">
        <v>8279</v>
      </c>
      <c r="M244" s="1229">
        <v>4500259407</v>
      </c>
      <c r="N244" s="1229" t="s">
        <v>8290</v>
      </c>
    </row>
    <row r="245" spans="1:14" x14ac:dyDescent="0.25">
      <c r="A245" s="119" t="s">
        <v>305</v>
      </c>
      <c r="B245" s="164">
        <v>41927</v>
      </c>
      <c r="C245" s="118" t="s">
        <v>1253</v>
      </c>
      <c r="D245" s="119" t="s">
        <v>68</v>
      </c>
      <c r="E245" s="162">
        <v>10267519</v>
      </c>
      <c r="F245" s="119">
        <v>29114160</v>
      </c>
      <c r="G245" s="119">
        <v>2702021</v>
      </c>
      <c r="H245" s="120" t="str">
        <f>IF(G245="","",VLOOKUP(G245,ARANCEL!$B$5:$D$121,2,FALSE))</f>
        <v xml:space="preserve">CORONA SOBRE IMPLANTE </v>
      </c>
      <c r="I245" s="121" t="s">
        <v>325</v>
      </c>
      <c r="J245" s="119">
        <v>1</v>
      </c>
      <c r="K245" s="122">
        <f>IF(G245="","",VLOOKUP(G245,ARANCEL!$B$5:$D$121,3,FALSE)*J245)</f>
        <v>35986</v>
      </c>
      <c r="L245" s="1229" t="s">
        <v>8279</v>
      </c>
      <c r="M245" s="1229">
        <v>4500260868</v>
      </c>
      <c r="N245" s="1229" t="s">
        <v>8300</v>
      </c>
    </row>
    <row r="246" spans="1:14" x14ac:dyDescent="0.25">
      <c r="A246" s="119" t="s">
        <v>305</v>
      </c>
      <c r="B246" s="164">
        <v>41787</v>
      </c>
      <c r="C246" s="118" t="s">
        <v>4861</v>
      </c>
      <c r="D246" s="119" t="s">
        <v>69</v>
      </c>
      <c r="E246" s="162">
        <v>10203914</v>
      </c>
      <c r="F246" s="119">
        <v>24590348</v>
      </c>
      <c r="G246" s="119">
        <v>2705003</v>
      </c>
      <c r="H246" s="120" t="str">
        <f>IF(G246="","",VLOOKUP(G246,ARANCEL!$B$5:$D$121,2,FALSE))</f>
        <v>INCRUSTACION ESTETICA (ART-GLASS O CERAMICA)</v>
      </c>
      <c r="I246" s="121" t="s">
        <v>618</v>
      </c>
      <c r="J246" s="119">
        <v>1</v>
      </c>
      <c r="K246" s="122">
        <f>IF(G246="","",VLOOKUP(G246,ARANCEL!$B$5:$D$121,3,FALSE)*J246)</f>
        <v>15676</v>
      </c>
      <c r="L246" s="1229" t="s">
        <v>5292</v>
      </c>
      <c r="M246" s="1229">
        <v>4500235543</v>
      </c>
      <c r="N246" s="1229">
        <v>9430</v>
      </c>
    </row>
    <row r="247" spans="1:14" x14ac:dyDescent="0.25">
      <c r="A247" s="119" t="s">
        <v>305</v>
      </c>
      <c r="B247" s="164">
        <v>41772</v>
      </c>
      <c r="C247" s="118" t="s">
        <v>1789</v>
      </c>
      <c r="D247" s="119" t="s">
        <v>68</v>
      </c>
      <c r="E247" s="162">
        <v>10198365</v>
      </c>
      <c r="F247" s="119">
        <v>25914231</v>
      </c>
      <c r="G247" s="119">
        <v>2704005</v>
      </c>
      <c r="H247" s="120" t="str">
        <f>IF(G247="","",VLOOKUP(G247,ARANCEL!$B$5:$D$121,2,FALSE))</f>
        <v>PROVISORIO</v>
      </c>
      <c r="I247" s="121" t="s">
        <v>329</v>
      </c>
      <c r="J247" s="119">
        <v>1</v>
      </c>
      <c r="K247" s="122">
        <f>IF(G247="","",VLOOKUP(G247,ARANCEL!$B$5:$D$121,3,FALSE)*J247)</f>
        <v>3250</v>
      </c>
      <c r="L247" s="1229" t="s">
        <v>5292</v>
      </c>
      <c r="M247" s="1229">
        <v>4500235543</v>
      </c>
      <c r="N247" s="1229">
        <v>9430</v>
      </c>
    </row>
    <row r="248" spans="1:14" x14ac:dyDescent="0.25">
      <c r="A248" s="119" t="s">
        <v>305</v>
      </c>
      <c r="B248" s="164">
        <v>41772</v>
      </c>
      <c r="C248" s="118" t="s">
        <v>1789</v>
      </c>
      <c r="D248" s="119" t="s">
        <v>68</v>
      </c>
      <c r="E248" s="162">
        <v>10198365</v>
      </c>
      <c r="F248" s="119">
        <v>25914231</v>
      </c>
      <c r="G248" s="119">
        <v>2704015</v>
      </c>
      <c r="H248" s="120" t="str">
        <f>IF(G248="","",VLOOKUP(G248,ARANCEL!$B$5:$D$121,2,FALSE))</f>
        <v xml:space="preserve">CORONA IN CERAM </v>
      </c>
      <c r="I248" s="121" t="s">
        <v>329</v>
      </c>
      <c r="J248" s="119">
        <v>1</v>
      </c>
      <c r="K248" s="122">
        <f>IF(G248="","",VLOOKUP(G248,ARANCEL!$B$5:$D$121,3,FALSE)*J248)</f>
        <v>42733</v>
      </c>
      <c r="L248" s="1229" t="s">
        <v>5292</v>
      </c>
      <c r="M248" s="1229">
        <v>4500235543</v>
      </c>
      <c r="N248" s="1229">
        <v>9430</v>
      </c>
    </row>
    <row r="249" spans="1:14" x14ac:dyDescent="0.25">
      <c r="A249" s="119" t="s">
        <v>305</v>
      </c>
      <c r="B249" s="164">
        <v>41659</v>
      </c>
      <c r="C249" s="118" t="s">
        <v>1252</v>
      </c>
      <c r="D249" s="119" t="s">
        <v>68</v>
      </c>
      <c r="E249" s="162">
        <v>10170024</v>
      </c>
      <c r="F249" s="119">
        <v>24671054</v>
      </c>
      <c r="G249" s="119">
        <v>2704027</v>
      </c>
      <c r="H249" s="120" t="str">
        <f>IF(G249="","",VLOOKUP(G249,ARANCEL!$B$5:$D$121,2,FALSE))</f>
        <v>PROTESIS VALPLAST UNILATERAL (HASTA 2 PIEZAS)</v>
      </c>
      <c r="I249" s="121" t="s">
        <v>306</v>
      </c>
      <c r="J249" s="119">
        <v>1</v>
      </c>
      <c r="K249" s="122">
        <f>IF(G249="","",VLOOKUP(G249,ARANCEL!$B$5:$D$121,3,FALSE)*J249)</f>
        <v>22491</v>
      </c>
      <c r="L249" s="1229" t="s">
        <v>2842</v>
      </c>
      <c r="M249" s="1229">
        <v>4500216254</v>
      </c>
      <c r="N249" s="1229">
        <v>8418</v>
      </c>
    </row>
    <row r="250" spans="1:14" x14ac:dyDescent="0.25">
      <c r="A250" s="119" t="s">
        <v>313</v>
      </c>
      <c r="B250" s="164">
        <v>41828</v>
      </c>
      <c r="C250" s="118" t="s">
        <v>5714</v>
      </c>
      <c r="D250" s="119" t="s">
        <v>70</v>
      </c>
      <c r="E250" s="162">
        <v>10224692</v>
      </c>
      <c r="F250" s="119">
        <v>27362174</v>
      </c>
      <c r="G250" s="119">
        <v>2702005</v>
      </c>
      <c r="H250" s="120" t="str">
        <f>IF(G250="","",VLOOKUP(G250,ARANCEL!$B$5:$D$121,2,FALSE))</f>
        <v xml:space="preserve">LABORATORIO INTERMEDIARIO SOBRE IMPLANTE </v>
      </c>
      <c r="I250" s="121"/>
      <c r="J250" s="119">
        <v>1</v>
      </c>
      <c r="K250" s="122">
        <f>IF(G250="","",VLOOKUP(G250,ARANCEL!$B$5:$D$121,3,FALSE)*J250)</f>
        <v>31889</v>
      </c>
      <c r="L250" s="1229" t="s">
        <v>6017</v>
      </c>
      <c r="M250" s="1229">
        <v>4500245626</v>
      </c>
      <c r="N250" s="1229">
        <v>9837</v>
      </c>
    </row>
    <row r="251" spans="1:14" x14ac:dyDescent="0.25">
      <c r="A251" s="119" t="s">
        <v>313</v>
      </c>
      <c r="B251" s="164">
        <v>41828</v>
      </c>
      <c r="C251" s="118" t="s">
        <v>5714</v>
      </c>
      <c r="D251" s="119" t="s">
        <v>70</v>
      </c>
      <c r="E251" s="162">
        <v>10224692</v>
      </c>
      <c r="F251" s="119">
        <v>27362174</v>
      </c>
      <c r="G251" s="119">
        <v>2704026</v>
      </c>
      <c r="H251" s="120" t="str">
        <f>IF(G251="","",VLOOKUP(G251,ARANCEL!$B$5:$D$121,2,FALSE))</f>
        <v>PROTESIS VALPLAST UNILATERAL (HASTA 4 PIEZAS)</v>
      </c>
      <c r="I251" s="121" t="s">
        <v>306</v>
      </c>
      <c r="J251" s="119">
        <v>1</v>
      </c>
      <c r="K251" s="122">
        <f>IF(G251="","",VLOOKUP(G251,ARANCEL!$B$5:$D$121,3,FALSE)*J251)</f>
        <v>44982</v>
      </c>
      <c r="L251" s="1229" t="s">
        <v>6017</v>
      </c>
      <c r="M251" s="1229">
        <v>4500245626</v>
      </c>
      <c r="N251" s="1229">
        <v>9837</v>
      </c>
    </row>
    <row r="252" spans="1:14" x14ac:dyDescent="0.25">
      <c r="A252" s="119" t="s">
        <v>313</v>
      </c>
      <c r="B252" s="164">
        <v>41828</v>
      </c>
      <c r="C252" s="118" t="s">
        <v>5714</v>
      </c>
      <c r="D252" s="119" t="s">
        <v>70</v>
      </c>
      <c r="E252" s="162">
        <v>10224692</v>
      </c>
      <c r="F252" s="119">
        <v>27362174</v>
      </c>
      <c r="G252" s="119">
        <v>2702002</v>
      </c>
      <c r="H252" s="120" t="str">
        <f>IF(G252="","",VLOOKUP(G252,ARANCEL!$B$5:$D$121,2,FALSE))</f>
        <v xml:space="preserve">LABORATORIO CORONA CEMENTADA SOBRE IMPLANTE </v>
      </c>
      <c r="I252" s="121"/>
      <c r="J252" s="119">
        <v>1</v>
      </c>
      <c r="K252" s="122">
        <f>IF(G252="","",VLOOKUP(G252,ARANCEL!$B$5:$D$121,3,FALSE)*J252)</f>
        <v>31878</v>
      </c>
      <c r="L252" s="1229" t="s">
        <v>6017</v>
      </c>
      <c r="M252" s="1229">
        <v>4500245626</v>
      </c>
      <c r="N252" s="1229">
        <v>9837</v>
      </c>
    </row>
    <row r="253" spans="1:14" x14ac:dyDescent="0.25">
      <c r="A253" s="119" t="s">
        <v>313</v>
      </c>
      <c r="B253" s="164">
        <v>41828</v>
      </c>
      <c r="C253" s="118" t="s">
        <v>5714</v>
      </c>
      <c r="D253" s="119" t="s">
        <v>70</v>
      </c>
      <c r="E253" s="162">
        <v>10224692</v>
      </c>
      <c r="F253" s="119">
        <v>27362174</v>
      </c>
      <c r="G253" s="119">
        <v>2702003</v>
      </c>
      <c r="H253" s="120" t="str">
        <f>IF(G253="","",VLOOKUP(G253,ARANCEL!$B$5:$D$121,2,FALSE))</f>
        <v>LABORATORIO PROTESIS FIJA ATORNILLADA DIRECTA</v>
      </c>
      <c r="I253" s="121"/>
      <c r="J253" s="119">
        <v>2</v>
      </c>
      <c r="K253" s="122">
        <f>IF(G253="","",VLOOKUP(G253,ARANCEL!$B$5:$D$121,3,FALSE)*J253)</f>
        <v>87714</v>
      </c>
      <c r="L253" s="1229" t="s">
        <v>6017</v>
      </c>
      <c r="M253" s="1229">
        <v>4500245626</v>
      </c>
      <c r="N253" s="1229">
        <v>9837</v>
      </c>
    </row>
    <row r="254" spans="1:14" x14ac:dyDescent="0.25">
      <c r="A254" s="119" t="s">
        <v>305</v>
      </c>
      <c r="B254" s="164">
        <v>41682</v>
      </c>
      <c r="C254" s="118" t="s">
        <v>1251</v>
      </c>
      <c r="D254" s="119" t="s">
        <v>68</v>
      </c>
      <c r="E254" s="162">
        <v>10174875</v>
      </c>
      <c r="F254" s="119">
        <v>19559559</v>
      </c>
      <c r="G254" s="119">
        <v>2702048</v>
      </c>
      <c r="H254" s="120" t="str">
        <f>IF(G254="","",VLOOKUP(G254,ARANCEL!$B$5:$D$121,2,FALSE))</f>
        <v xml:space="preserve">SERVICIO LAB. IMPLANTE CORONA CEMENTADA/ATORNILLADA </v>
      </c>
      <c r="I254" s="121" t="s">
        <v>309</v>
      </c>
      <c r="J254" s="119">
        <v>1</v>
      </c>
      <c r="K254" s="122">
        <f>IF(G254="","",VLOOKUP(G254,ARANCEL!$B$5:$D$121,3,FALSE)*J254)</f>
        <v>43857</v>
      </c>
      <c r="L254" s="1229" t="s">
        <v>6905</v>
      </c>
      <c r="M254" s="1229">
        <v>4500247652</v>
      </c>
      <c r="N254" s="1229" t="s">
        <v>7160</v>
      </c>
    </row>
    <row r="255" spans="1:14" x14ac:dyDescent="0.25">
      <c r="A255" s="119" t="s">
        <v>305</v>
      </c>
      <c r="B255" s="164">
        <v>41913</v>
      </c>
      <c r="C255" s="118" t="s">
        <v>7444</v>
      </c>
      <c r="D255" s="119" t="s">
        <v>69</v>
      </c>
      <c r="E255" s="162">
        <v>10260046</v>
      </c>
      <c r="F255" s="119">
        <v>27389725</v>
      </c>
      <c r="G255" s="119">
        <v>2705003</v>
      </c>
      <c r="H255" s="120" t="str">
        <f>IF(G255="","",VLOOKUP(G255,ARANCEL!$B$5:$D$121,2,FALSE))</f>
        <v>INCRUSTACION ESTETICA (ART-GLASS O CERAMICA)</v>
      </c>
      <c r="I255" s="121" t="s">
        <v>618</v>
      </c>
      <c r="J255" s="119">
        <v>1</v>
      </c>
      <c r="K255" s="122">
        <f>IF(G255="","",VLOOKUP(G255,ARANCEL!$B$5:$D$121,3,FALSE)*J255)</f>
        <v>15676</v>
      </c>
      <c r="L255" s="1229" t="s">
        <v>8279</v>
      </c>
      <c r="M255" s="1229">
        <v>4500259407</v>
      </c>
      <c r="N255" s="1229" t="s">
        <v>8290</v>
      </c>
    </row>
    <row r="256" spans="1:14" x14ac:dyDescent="0.25">
      <c r="A256" s="119" t="s">
        <v>305</v>
      </c>
      <c r="B256" s="164">
        <v>41808</v>
      </c>
      <c r="C256" s="118" t="s">
        <v>5272</v>
      </c>
      <c r="D256" s="119" t="s">
        <v>5273</v>
      </c>
      <c r="E256" s="162">
        <v>10214650</v>
      </c>
      <c r="F256" s="119">
        <v>26752625</v>
      </c>
      <c r="G256" s="119">
        <v>2705003</v>
      </c>
      <c r="H256" s="120" t="str">
        <f>IF(G256="","",VLOOKUP(G256,ARANCEL!$B$5:$D$121,2,FALSE))</f>
        <v>INCRUSTACION ESTETICA (ART-GLASS O CERAMICA)</v>
      </c>
      <c r="I256" s="121" t="s">
        <v>335</v>
      </c>
      <c r="J256" s="119">
        <v>1</v>
      </c>
      <c r="K256" s="122">
        <f>IF(G256="","",VLOOKUP(G256,ARANCEL!$B$5:$D$121,3,FALSE)*J256)</f>
        <v>15676</v>
      </c>
      <c r="L256" s="1229" t="s">
        <v>5742</v>
      </c>
      <c r="M256" s="1229">
        <v>4500239667</v>
      </c>
      <c r="N256" s="1229" t="s">
        <v>5761</v>
      </c>
    </row>
    <row r="257" spans="1:14" x14ac:dyDescent="0.25">
      <c r="A257" s="119" t="s">
        <v>305</v>
      </c>
      <c r="B257" s="164">
        <v>41680</v>
      </c>
      <c r="C257" s="118" t="s">
        <v>2776</v>
      </c>
      <c r="D257" s="119" t="s">
        <v>396</v>
      </c>
      <c r="E257" s="162">
        <v>10174132</v>
      </c>
      <c r="F257" s="119">
        <v>24998449</v>
      </c>
      <c r="G257" s="119">
        <v>2704005</v>
      </c>
      <c r="H257" s="120" t="str">
        <f>IF(G257="","",VLOOKUP(G257,ARANCEL!$B$5:$D$121,2,FALSE))</f>
        <v>PROVISORIO</v>
      </c>
      <c r="I257" s="121" t="s">
        <v>329</v>
      </c>
      <c r="J257" s="119">
        <v>1</v>
      </c>
      <c r="K257" s="122">
        <f>IF(G257="","",VLOOKUP(G257,ARANCEL!$B$5:$D$121,3,FALSE)*J257)</f>
        <v>3250</v>
      </c>
      <c r="L257" s="1229" t="s">
        <v>3438</v>
      </c>
      <c r="M257" s="1229">
        <v>4500220819</v>
      </c>
      <c r="N257" s="1229">
        <v>8641</v>
      </c>
    </row>
    <row r="258" spans="1:14" x14ac:dyDescent="0.25">
      <c r="A258" s="119" t="s">
        <v>305</v>
      </c>
      <c r="B258" s="164">
        <v>41774</v>
      </c>
      <c r="C258" s="118" t="s">
        <v>4635</v>
      </c>
      <c r="D258" s="119" t="s">
        <v>73</v>
      </c>
      <c r="E258" s="162">
        <v>10199461</v>
      </c>
      <c r="F258" s="119">
        <v>26436000</v>
      </c>
      <c r="G258" s="119">
        <v>2704005</v>
      </c>
      <c r="H258" s="120" t="str">
        <f>IF(G258="","",VLOOKUP(G258,ARANCEL!$B$5:$D$121,2,FALSE))</f>
        <v>PROVISORIO</v>
      </c>
      <c r="I258" s="121" t="s">
        <v>324</v>
      </c>
      <c r="J258" s="119">
        <v>1</v>
      </c>
      <c r="K258" s="122">
        <f>IF(G258="","",VLOOKUP(G258,ARANCEL!$B$5:$D$121,3,FALSE)*J258)</f>
        <v>3250</v>
      </c>
      <c r="L258" s="1229" t="s">
        <v>5292</v>
      </c>
      <c r="M258" s="1229">
        <v>4500235543</v>
      </c>
      <c r="N258" s="1229">
        <v>9430</v>
      </c>
    </row>
    <row r="259" spans="1:14" x14ac:dyDescent="0.25">
      <c r="A259" s="119" t="s">
        <v>305</v>
      </c>
      <c r="B259" s="164">
        <v>41774</v>
      </c>
      <c r="C259" s="118" t="s">
        <v>4635</v>
      </c>
      <c r="D259" s="119" t="s">
        <v>73</v>
      </c>
      <c r="E259" s="162">
        <v>10199461</v>
      </c>
      <c r="F259" s="119">
        <v>26436000</v>
      </c>
      <c r="G259" s="119">
        <v>2704003</v>
      </c>
      <c r="H259" s="120" t="str">
        <f>IF(G259="","",VLOOKUP(G259,ARANCEL!$B$5:$D$121,2,FALSE))</f>
        <v xml:space="preserve">CORONA PERIFERICA CON PERNO MUÑON COLADO </v>
      </c>
      <c r="I259" s="121" t="s">
        <v>324</v>
      </c>
      <c r="J259" s="119">
        <v>1</v>
      </c>
      <c r="K259" s="122">
        <f>IF(G259="","",VLOOKUP(G259,ARANCEL!$B$5:$D$121,3,FALSE)*J259)</f>
        <v>32612</v>
      </c>
      <c r="L259" s="1229" t="s">
        <v>5292</v>
      </c>
      <c r="M259" s="1229">
        <v>4500235543</v>
      </c>
      <c r="N259" s="1229">
        <v>9430</v>
      </c>
    </row>
    <row r="260" spans="1:14" x14ac:dyDescent="0.25">
      <c r="A260" s="169" t="s">
        <v>305</v>
      </c>
      <c r="B260" s="164">
        <v>41654</v>
      </c>
      <c r="C260" s="172" t="s">
        <v>1250</v>
      </c>
      <c r="D260" s="169" t="s">
        <v>69</v>
      </c>
      <c r="E260" s="171">
        <v>10165988</v>
      </c>
      <c r="F260" s="169">
        <v>23797931</v>
      </c>
      <c r="G260" s="169">
        <v>2702048</v>
      </c>
      <c r="H260" s="191" t="str">
        <f>IF(G260="","",VLOOKUP(G260,ARANCEL!$B$5:$D$121,2,FALSE))</f>
        <v xml:space="preserve">SERVICIO LAB. IMPLANTE CORONA CEMENTADA/ATORNILLADA </v>
      </c>
      <c r="I260" s="170" t="s">
        <v>309</v>
      </c>
      <c r="J260" s="169">
        <v>1</v>
      </c>
      <c r="K260" s="190">
        <f>IF(G260="","",VLOOKUP(G260,ARANCEL!$B$5:$D$121,3,FALSE)*J260)</f>
        <v>43857</v>
      </c>
      <c r="L260" s="1238" t="s">
        <v>597</v>
      </c>
      <c r="M260" s="1238">
        <v>4500211709</v>
      </c>
      <c r="N260" s="1238">
        <v>8217</v>
      </c>
    </row>
    <row r="261" spans="1:14" x14ac:dyDescent="0.25">
      <c r="A261" s="119" t="s">
        <v>305</v>
      </c>
      <c r="B261" s="164">
        <v>41726</v>
      </c>
      <c r="C261" s="118" t="s">
        <v>3664</v>
      </c>
      <c r="D261" s="119" t="s">
        <v>69</v>
      </c>
      <c r="E261" s="162">
        <v>10184912</v>
      </c>
      <c r="F261" s="119" t="s">
        <v>2606</v>
      </c>
      <c r="G261" s="119">
        <v>2702048</v>
      </c>
      <c r="H261" s="120" t="str">
        <f>IF(G261="","",VLOOKUP(G261,ARANCEL!$B$5:$D$121,2,FALSE))</f>
        <v xml:space="preserve">SERVICIO LAB. IMPLANTE CORONA CEMENTADA/ATORNILLADA </v>
      </c>
      <c r="I261" s="121" t="s">
        <v>324</v>
      </c>
      <c r="J261" s="119">
        <v>1</v>
      </c>
      <c r="K261" s="122">
        <f>IF(G261="","",VLOOKUP(G261,ARANCEL!$B$5:$D$121,3,FALSE)*J261)</f>
        <v>43857</v>
      </c>
      <c r="L261" s="1229" t="s">
        <v>3058</v>
      </c>
      <c r="M261" s="1229">
        <v>4500225618</v>
      </c>
      <c r="N261" s="1229">
        <v>8902</v>
      </c>
    </row>
    <row r="262" spans="1:14" x14ac:dyDescent="0.25">
      <c r="A262" s="119" t="s">
        <v>305</v>
      </c>
      <c r="B262" s="164">
        <v>41680</v>
      </c>
      <c r="C262" s="118" t="s">
        <v>2781</v>
      </c>
      <c r="D262" s="119" t="s">
        <v>69</v>
      </c>
      <c r="E262" s="162">
        <v>10173854</v>
      </c>
      <c r="F262" s="119">
        <v>24988655</v>
      </c>
      <c r="G262" s="119">
        <v>2702048</v>
      </c>
      <c r="H262" s="120" t="str">
        <f>IF(G262="","",VLOOKUP(G262,ARANCEL!$B$5:$D$121,2,FALSE))</f>
        <v xml:space="preserve">SERVICIO LAB. IMPLANTE CORONA CEMENTADA/ATORNILLADA </v>
      </c>
      <c r="I262" s="121" t="s">
        <v>312</v>
      </c>
      <c r="J262" s="119">
        <v>1</v>
      </c>
      <c r="K262" s="122">
        <f>IF(G262="","",VLOOKUP(G262,ARANCEL!$B$5:$D$121,3,FALSE)*J262)</f>
        <v>43857</v>
      </c>
      <c r="L262" s="1229" t="s">
        <v>6905</v>
      </c>
      <c r="M262" s="1229">
        <v>4500247652</v>
      </c>
      <c r="N262" s="1229" t="s">
        <v>7160</v>
      </c>
    </row>
    <row r="263" spans="1:14" x14ac:dyDescent="0.25">
      <c r="A263" s="119" t="s">
        <v>305</v>
      </c>
      <c r="B263" s="164">
        <v>41680</v>
      </c>
      <c r="C263" s="118" t="s">
        <v>2781</v>
      </c>
      <c r="D263" s="119" t="s">
        <v>69</v>
      </c>
      <c r="E263" s="162">
        <v>10173854</v>
      </c>
      <c r="F263" s="119">
        <v>24988655</v>
      </c>
      <c r="G263" s="119">
        <v>2704005</v>
      </c>
      <c r="H263" s="120" t="str">
        <f>IF(G263="","",VLOOKUP(G263,ARANCEL!$B$5:$D$121,2,FALSE))</f>
        <v>PROVISORIO</v>
      </c>
      <c r="I263" s="121" t="s">
        <v>618</v>
      </c>
      <c r="J263" s="119">
        <v>1</v>
      </c>
      <c r="K263" s="122">
        <f>IF(G263="","",VLOOKUP(G263,ARANCEL!$B$5:$D$121,3,FALSE)*J263)</f>
        <v>3250</v>
      </c>
      <c r="L263" s="1229" t="s">
        <v>3438</v>
      </c>
      <c r="M263" s="1229">
        <v>4500220819</v>
      </c>
      <c r="N263" s="1229">
        <v>8641</v>
      </c>
    </row>
    <row r="264" spans="1:14" x14ac:dyDescent="0.25">
      <c r="A264" s="119" t="s">
        <v>305</v>
      </c>
      <c r="B264" s="164">
        <v>41703</v>
      </c>
      <c r="C264" s="118" t="s">
        <v>3205</v>
      </c>
      <c r="D264" s="119" t="s">
        <v>69</v>
      </c>
      <c r="E264" s="162">
        <v>10179950</v>
      </c>
      <c r="F264" s="119">
        <v>24883316</v>
      </c>
      <c r="G264" s="119">
        <v>2704005</v>
      </c>
      <c r="H264" s="120" t="str">
        <f>IF(G264="","",VLOOKUP(G264,ARANCEL!$B$5:$D$121,2,FALSE))</f>
        <v>PROVISORIO</v>
      </c>
      <c r="I264" s="121" t="s">
        <v>317</v>
      </c>
      <c r="J264" s="119">
        <v>1</v>
      </c>
      <c r="K264" s="122">
        <f>IF(G264="","",VLOOKUP(G264,ARANCEL!$B$5:$D$121,3,FALSE)*J264)</f>
        <v>3250</v>
      </c>
      <c r="L264" s="1229" t="s">
        <v>3058</v>
      </c>
      <c r="M264" s="1229">
        <v>4500225645</v>
      </c>
      <c r="N264" s="1229">
        <v>8900</v>
      </c>
    </row>
    <row r="265" spans="1:14" x14ac:dyDescent="0.25">
      <c r="A265" s="119" t="s">
        <v>305</v>
      </c>
      <c r="B265" s="164">
        <v>41703</v>
      </c>
      <c r="C265" s="118" t="s">
        <v>3205</v>
      </c>
      <c r="D265" s="119" t="s">
        <v>69</v>
      </c>
      <c r="E265" s="162">
        <v>10179950</v>
      </c>
      <c r="F265" s="119">
        <v>24883316</v>
      </c>
      <c r="G265" s="119">
        <v>2704003</v>
      </c>
      <c r="H265" s="120" t="str">
        <f>IF(G265="","",VLOOKUP(G265,ARANCEL!$B$5:$D$121,2,FALSE))</f>
        <v xml:space="preserve">CORONA PERIFERICA CON PERNO MUÑON COLADO </v>
      </c>
      <c r="I265" s="121" t="s">
        <v>317</v>
      </c>
      <c r="J265" s="119">
        <v>1</v>
      </c>
      <c r="K265" s="122">
        <f>IF(G265="","",VLOOKUP(G265,ARANCEL!$B$5:$D$121,3,FALSE)*J265)</f>
        <v>32612</v>
      </c>
      <c r="L265" s="1229" t="s">
        <v>3058</v>
      </c>
      <c r="M265" s="1229">
        <v>4500225655</v>
      </c>
      <c r="N265" s="1229">
        <v>8901</v>
      </c>
    </row>
    <row r="266" spans="1:14" x14ac:dyDescent="0.25">
      <c r="A266" s="119" t="s">
        <v>305</v>
      </c>
      <c r="B266" s="164">
        <v>41787</v>
      </c>
      <c r="C266" s="118" t="s">
        <v>4860</v>
      </c>
      <c r="D266" s="119" t="s">
        <v>69</v>
      </c>
      <c r="E266" s="162">
        <v>10204183</v>
      </c>
      <c r="F266" s="119">
        <v>23705821</v>
      </c>
      <c r="G266" s="119">
        <v>2702048</v>
      </c>
      <c r="H266" s="120" t="str">
        <f>IF(G266="","",VLOOKUP(G266,ARANCEL!$B$5:$D$121,2,FALSE))</f>
        <v xml:space="preserve">SERVICIO LAB. IMPLANTE CORONA CEMENTADA/ATORNILLADA </v>
      </c>
      <c r="I266" s="121" t="s">
        <v>308</v>
      </c>
      <c r="J266" s="119">
        <v>1</v>
      </c>
      <c r="K266" s="122">
        <f>IF(G266="","",VLOOKUP(G266,ARANCEL!$B$5:$D$121,3,FALSE)*J266)</f>
        <v>43857</v>
      </c>
      <c r="L266" s="1229" t="s">
        <v>5292</v>
      </c>
      <c r="M266" s="1229">
        <v>4500235543</v>
      </c>
      <c r="N266" s="1229">
        <v>9430</v>
      </c>
    </row>
    <row r="267" spans="1:14" x14ac:dyDescent="0.25">
      <c r="A267" s="119" t="s">
        <v>305</v>
      </c>
      <c r="B267" s="164">
        <v>41795</v>
      </c>
      <c r="C267" s="118" t="s">
        <v>5010</v>
      </c>
      <c r="D267" s="119" t="s">
        <v>3018</v>
      </c>
      <c r="E267" s="162">
        <v>10208232</v>
      </c>
      <c r="F267" s="119">
        <v>25959772</v>
      </c>
      <c r="G267" s="119">
        <v>2705003</v>
      </c>
      <c r="H267" s="120" t="str">
        <f>IF(G267="","",VLOOKUP(G267,ARANCEL!$B$5:$D$121,2,FALSE))</f>
        <v>INCRUSTACION ESTETICA (ART-GLASS O CERAMICA)</v>
      </c>
      <c r="I267" s="121" t="s">
        <v>618</v>
      </c>
      <c r="J267" s="119">
        <v>1</v>
      </c>
      <c r="K267" s="122">
        <f>IF(G267="","",VLOOKUP(G267,ARANCEL!$B$5:$D$121,3,FALSE)*J267)</f>
        <v>15676</v>
      </c>
      <c r="L267" s="1229" t="s">
        <v>5742</v>
      </c>
      <c r="M267" s="1229">
        <v>4500239667</v>
      </c>
      <c r="N267" s="1229" t="s">
        <v>5761</v>
      </c>
    </row>
    <row r="268" spans="1:14" x14ac:dyDescent="0.25">
      <c r="A268" s="119" t="s">
        <v>305</v>
      </c>
      <c r="B268" s="164">
        <v>41837</v>
      </c>
      <c r="C268" s="118" t="s">
        <v>5897</v>
      </c>
      <c r="D268" s="119" t="s">
        <v>73</v>
      </c>
      <c r="E268" s="162">
        <v>10229440</v>
      </c>
      <c r="F268" s="119">
        <v>27290633</v>
      </c>
      <c r="G268" s="119">
        <v>2702002</v>
      </c>
      <c r="H268" s="120" t="str">
        <f>IF(G268="","",VLOOKUP(G268,ARANCEL!$B$5:$D$121,2,FALSE))</f>
        <v xml:space="preserve">LABORATORIO CORONA CEMENTADA SOBRE IMPLANTE </v>
      </c>
      <c r="I268" s="121" t="s">
        <v>756</v>
      </c>
      <c r="J268" s="119">
        <v>2</v>
      </c>
      <c r="K268" s="122">
        <f>IF(G268="","",VLOOKUP(G268,ARANCEL!$B$5:$D$121,3,FALSE)*J268)</f>
        <v>63756</v>
      </c>
      <c r="L268" s="1229" t="s">
        <v>6017</v>
      </c>
      <c r="M268" s="1229">
        <v>4500245626</v>
      </c>
      <c r="N268" s="1229">
        <v>9837</v>
      </c>
    </row>
    <row r="269" spans="1:14" x14ac:dyDescent="0.25">
      <c r="A269" s="165" t="s">
        <v>305</v>
      </c>
      <c r="B269" s="164">
        <v>41852</v>
      </c>
      <c r="C269" s="118" t="s">
        <v>5897</v>
      </c>
      <c r="D269" s="119" t="s">
        <v>73</v>
      </c>
      <c r="E269" s="162">
        <v>10237170</v>
      </c>
      <c r="F269" s="119">
        <v>27290633</v>
      </c>
      <c r="G269" s="119">
        <v>2702002</v>
      </c>
      <c r="H269" s="120" t="str">
        <f>IF(G269="","",VLOOKUP(G269,ARANCEL!$B$5:$D$121,2,FALSE))</f>
        <v xml:space="preserve">LABORATORIO CORONA CEMENTADA SOBRE IMPLANTE </v>
      </c>
      <c r="I269" s="121" t="s">
        <v>309</v>
      </c>
      <c r="J269" s="119">
        <v>1</v>
      </c>
      <c r="K269" s="122">
        <f>IF(G269="","",VLOOKUP(G269,ARANCEL!$B$5:$D$121,3,FALSE)*J269)</f>
        <v>31878</v>
      </c>
      <c r="L269" s="1229" t="s">
        <v>6905</v>
      </c>
      <c r="M269" s="1229">
        <v>4500250403</v>
      </c>
      <c r="N269" s="1229" t="s">
        <v>6904</v>
      </c>
    </row>
    <row r="270" spans="1:14" x14ac:dyDescent="0.25">
      <c r="A270" s="119" t="s">
        <v>305</v>
      </c>
      <c r="B270" s="164">
        <v>41844</v>
      </c>
      <c r="C270" s="118" t="s">
        <v>6037</v>
      </c>
      <c r="D270" s="119" t="s">
        <v>68</v>
      </c>
      <c r="E270" s="162">
        <v>10232841</v>
      </c>
      <c r="F270" s="119" t="s">
        <v>6038</v>
      </c>
      <c r="G270" s="119">
        <v>2702048</v>
      </c>
      <c r="H270" s="120" t="str">
        <f>IF(G270="","",VLOOKUP(G270,ARANCEL!$B$5:$D$121,2,FALSE))</f>
        <v xml:space="preserve">SERVICIO LAB. IMPLANTE CORONA CEMENTADA/ATORNILLADA </v>
      </c>
      <c r="I270" s="121" t="s">
        <v>308</v>
      </c>
      <c r="J270" s="119">
        <v>1</v>
      </c>
      <c r="K270" s="122">
        <f>IF(G270="","",VLOOKUP(G270,ARANCEL!$B$5:$D$121,3,FALSE)*J270)</f>
        <v>43857</v>
      </c>
      <c r="L270" s="1229" t="s">
        <v>6905</v>
      </c>
      <c r="M270" s="1229">
        <v>4500247654</v>
      </c>
      <c r="N270" s="1229" t="s">
        <v>7158</v>
      </c>
    </row>
    <row r="271" spans="1:14" x14ac:dyDescent="0.25">
      <c r="A271" s="119" t="s">
        <v>305</v>
      </c>
      <c r="B271" s="164">
        <v>41844</v>
      </c>
      <c r="C271" s="118" t="s">
        <v>6037</v>
      </c>
      <c r="D271" s="119" t="s">
        <v>68</v>
      </c>
      <c r="E271" s="162">
        <v>10232841</v>
      </c>
      <c r="F271" s="119" t="s">
        <v>6038</v>
      </c>
      <c r="G271" s="119">
        <v>2702048</v>
      </c>
      <c r="H271" s="120" t="str">
        <f>IF(G271="","",VLOOKUP(G271,ARANCEL!$B$5:$D$121,2,FALSE))</f>
        <v xml:space="preserve">SERVICIO LAB. IMPLANTE CORONA CEMENTADA/ATORNILLADA </v>
      </c>
      <c r="I271" s="121" t="s">
        <v>312</v>
      </c>
      <c r="J271" s="119">
        <v>1</v>
      </c>
      <c r="K271" s="122">
        <f>IF(G271="","",VLOOKUP(G271,ARANCEL!$B$5:$D$121,3,FALSE)*J271)</f>
        <v>43857</v>
      </c>
      <c r="L271" s="1229" t="s">
        <v>6905</v>
      </c>
      <c r="M271" s="1229">
        <v>4500247654</v>
      </c>
      <c r="N271" s="1229" t="s">
        <v>7158</v>
      </c>
    </row>
    <row r="272" spans="1:14" x14ac:dyDescent="0.25">
      <c r="A272" s="119" t="s">
        <v>305</v>
      </c>
      <c r="B272" s="164">
        <v>41788</v>
      </c>
      <c r="C272" s="118" t="s">
        <v>4894</v>
      </c>
      <c r="D272" s="119" t="s">
        <v>70</v>
      </c>
      <c r="E272" s="162">
        <v>10204841</v>
      </c>
      <c r="F272" s="119">
        <v>26386645</v>
      </c>
      <c r="G272" s="119">
        <v>2704005</v>
      </c>
      <c r="H272" s="120" t="str">
        <f>IF(G272="","",VLOOKUP(G272,ARANCEL!$B$5:$D$121,2,FALSE))</f>
        <v>PROVISORIO</v>
      </c>
      <c r="I272" s="121" t="s">
        <v>318</v>
      </c>
      <c r="J272" s="119">
        <v>1</v>
      </c>
      <c r="K272" s="122">
        <f>IF(G272="","",VLOOKUP(G272,ARANCEL!$B$5:$D$121,3,FALSE)*J272)</f>
        <v>3250</v>
      </c>
      <c r="L272" s="1229" t="s">
        <v>5292</v>
      </c>
      <c r="M272" s="1229">
        <v>4500235543</v>
      </c>
      <c r="N272" s="1229">
        <v>9430</v>
      </c>
    </row>
    <row r="273" spans="1:14" x14ac:dyDescent="0.25">
      <c r="A273" s="169" t="s">
        <v>305</v>
      </c>
      <c r="B273" s="164">
        <v>41788</v>
      </c>
      <c r="C273" s="118" t="s">
        <v>4894</v>
      </c>
      <c r="D273" s="119" t="s">
        <v>70</v>
      </c>
      <c r="E273" s="162">
        <v>10204841</v>
      </c>
      <c r="F273" s="119">
        <v>26386645</v>
      </c>
      <c r="G273" s="119">
        <v>2704003</v>
      </c>
      <c r="H273" s="120" t="str">
        <f>IF(G273="","",VLOOKUP(G273,ARANCEL!$B$5:$D$121,2,FALSE))</f>
        <v xml:space="preserve">CORONA PERIFERICA CON PERNO MUÑON COLADO </v>
      </c>
      <c r="I273" s="121" t="s">
        <v>318</v>
      </c>
      <c r="J273" s="119">
        <v>1</v>
      </c>
      <c r="K273" s="122">
        <f>IF(G273="","",VLOOKUP(G273,ARANCEL!$B$5:$D$121,3,FALSE)*J273)</f>
        <v>32612</v>
      </c>
      <c r="L273" s="1229" t="s">
        <v>5292</v>
      </c>
      <c r="M273" s="1229" t="s">
        <v>5326</v>
      </c>
      <c r="N273" s="1229">
        <v>9430</v>
      </c>
    </row>
    <row r="274" spans="1:14" x14ac:dyDescent="0.25">
      <c r="A274" s="119" t="s">
        <v>305</v>
      </c>
      <c r="B274" s="164">
        <v>41787</v>
      </c>
      <c r="C274" s="118" t="s">
        <v>1249</v>
      </c>
      <c r="D274" s="119" t="s">
        <v>70</v>
      </c>
      <c r="E274" s="162">
        <v>10204181</v>
      </c>
      <c r="F274" s="119">
        <v>23446411</v>
      </c>
      <c r="G274" s="119">
        <v>2702048</v>
      </c>
      <c r="H274" s="120" t="str">
        <f>IF(G274="","",VLOOKUP(G274,ARANCEL!$B$5:$D$121,2,FALSE))</f>
        <v xml:space="preserve">SERVICIO LAB. IMPLANTE CORONA CEMENTADA/ATORNILLADA </v>
      </c>
      <c r="I274" s="121" t="s">
        <v>325</v>
      </c>
      <c r="J274" s="119">
        <v>1</v>
      </c>
      <c r="K274" s="122">
        <f>IF(G274="","",VLOOKUP(G274,ARANCEL!$B$5:$D$121,3,FALSE)*J274)</f>
        <v>43857</v>
      </c>
      <c r="L274" s="1229" t="s">
        <v>5292</v>
      </c>
      <c r="M274" s="1229">
        <v>4500235543</v>
      </c>
      <c r="N274" s="1229">
        <v>9430</v>
      </c>
    </row>
    <row r="275" spans="1:14" x14ac:dyDescent="0.25">
      <c r="A275" s="119" t="s">
        <v>305</v>
      </c>
      <c r="B275" s="164">
        <v>41871</v>
      </c>
      <c r="C275" s="118" t="s">
        <v>1249</v>
      </c>
      <c r="D275" s="119" t="s">
        <v>397</v>
      </c>
      <c r="E275" s="162">
        <v>10247031</v>
      </c>
      <c r="F275" s="119">
        <v>28099987</v>
      </c>
      <c r="G275" s="119">
        <v>2705003</v>
      </c>
      <c r="H275" s="120" t="str">
        <f>IF(G275="","",VLOOKUP(G275,ARANCEL!$B$5:$D$121,2,FALSE))</f>
        <v>INCRUSTACION ESTETICA (ART-GLASS O CERAMICA)</v>
      </c>
      <c r="I275" s="121" t="s">
        <v>308</v>
      </c>
      <c r="J275" s="119">
        <v>1</v>
      </c>
      <c r="K275" s="122">
        <f>IF(G275="","",VLOOKUP(G275,ARANCEL!$B$5:$D$121,3,FALSE)*J275)</f>
        <v>15676</v>
      </c>
      <c r="L275" s="1229" t="s">
        <v>6905</v>
      </c>
      <c r="M275" s="1229">
        <v>4500250403</v>
      </c>
      <c r="N275" s="1229" t="s">
        <v>6904</v>
      </c>
    </row>
    <row r="276" spans="1:14" x14ac:dyDescent="0.25">
      <c r="A276" s="119" t="s">
        <v>305</v>
      </c>
      <c r="B276" s="164">
        <v>41975</v>
      </c>
      <c r="C276" s="118" t="s">
        <v>8735</v>
      </c>
      <c r="D276" s="119" t="s">
        <v>86</v>
      </c>
      <c r="E276" s="162">
        <v>10291632</v>
      </c>
      <c r="F276" s="119">
        <v>2863993</v>
      </c>
      <c r="G276" s="119">
        <v>2704003</v>
      </c>
      <c r="H276" s="120" t="str">
        <f>IF(G276="","",VLOOKUP(G276,ARANCEL!$B$5:$D$121,2,FALSE))</f>
        <v xml:space="preserve">CORONA PERIFERICA CON PERNO MUÑON COLADO </v>
      </c>
      <c r="I276" s="121" t="s">
        <v>342</v>
      </c>
      <c r="J276" s="119">
        <v>1</v>
      </c>
      <c r="K276" s="122">
        <f>IF(G276="","",VLOOKUP(G276,ARANCEL!$B$5:$D$121,3,FALSE)*J276)</f>
        <v>32612</v>
      </c>
      <c r="L276" s="1349" t="s">
        <v>9431</v>
      </c>
      <c r="M276" s="1349">
        <v>4500269308</v>
      </c>
      <c r="N276" s="1349" t="s">
        <v>9459</v>
      </c>
    </row>
    <row r="277" spans="1:14" x14ac:dyDescent="0.25">
      <c r="A277" s="119" t="s">
        <v>313</v>
      </c>
      <c r="B277" s="164">
        <v>41975</v>
      </c>
      <c r="C277" s="118" t="s">
        <v>8735</v>
      </c>
      <c r="D277" s="119" t="s">
        <v>86</v>
      </c>
      <c r="E277" s="162">
        <v>10291632</v>
      </c>
      <c r="F277" s="119">
        <v>2863993</v>
      </c>
      <c r="G277" s="119">
        <v>2704005</v>
      </c>
      <c r="H277" s="120" t="str">
        <f>IF(G277="","",VLOOKUP(G277,ARANCEL!$B$5:$D$121,2,FALSE))</f>
        <v>PROVISORIO</v>
      </c>
      <c r="I277" s="121"/>
      <c r="J277" s="119">
        <v>1</v>
      </c>
      <c r="K277" s="122">
        <f>IF(G277="","",VLOOKUP(G277,ARANCEL!$B$5:$D$121,3,FALSE)*J277)</f>
        <v>3250</v>
      </c>
      <c r="L277" s="1349" t="s">
        <v>9431</v>
      </c>
      <c r="M277" s="1349">
        <v>4500269308</v>
      </c>
      <c r="N277" s="1349" t="s">
        <v>9459</v>
      </c>
    </row>
    <row r="278" spans="1:14" x14ac:dyDescent="0.25">
      <c r="A278" s="119" t="s">
        <v>305</v>
      </c>
      <c r="B278" s="164">
        <v>41933</v>
      </c>
      <c r="C278" s="118" t="s">
        <v>9196</v>
      </c>
      <c r="D278" s="119" t="s">
        <v>5273</v>
      </c>
      <c r="E278" s="162">
        <v>10270663</v>
      </c>
      <c r="F278" s="119">
        <v>29241342</v>
      </c>
      <c r="G278" s="119">
        <v>2704005</v>
      </c>
      <c r="H278" s="120" t="str">
        <f>IF(G278="","",VLOOKUP(G278,ARANCEL!$B$5:$D$121,2,FALSE))</f>
        <v>PROVISORIO</v>
      </c>
      <c r="I278" s="121" t="s">
        <v>317</v>
      </c>
      <c r="J278" s="119">
        <v>1</v>
      </c>
      <c r="K278" s="122">
        <f>IF(G278="","",VLOOKUP(G278,ARANCEL!$B$5:$D$121,3,FALSE)*J278)</f>
        <v>3250</v>
      </c>
      <c r="L278" s="1229" t="s">
        <v>8279</v>
      </c>
      <c r="M278" s="1229">
        <v>4500260868</v>
      </c>
      <c r="N278" s="1229" t="s">
        <v>8300</v>
      </c>
    </row>
    <row r="279" spans="1:14" x14ac:dyDescent="0.25">
      <c r="A279" s="119" t="s">
        <v>305</v>
      </c>
      <c r="B279" s="164">
        <v>41787</v>
      </c>
      <c r="C279" s="118" t="s">
        <v>4859</v>
      </c>
      <c r="D279" s="119" t="s">
        <v>86</v>
      </c>
      <c r="E279" s="162">
        <v>10204185</v>
      </c>
      <c r="F279" s="119">
        <v>26252805</v>
      </c>
      <c r="G279" s="119">
        <v>2704005</v>
      </c>
      <c r="H279" s="120" t="str">
        <f>IF(G279="","",VLOOKUP(G279,ARANCEL!$B$5:$D$121,2,FALSE))</f>
        <v>PROVISORIO</v>
      </c>
      <c r="I279" s="121" t="s">
        <v>318</v>
      </c>
      <c r="J279" s="119">
        <v>1</v>
      </c>
      <c r="K279" s="122">
        <f>IF(G279="","",VLOOKUP(G279,ARANCEL!$B$5:$D$121,3,FALSE)*J279)</f>
        <v>3250</v>
      </c>
      <c r="L279" s="1229" t="s">
        <v>5292</v>
      </c>
      <c r="M279" s="1229">
        <v>4500235543</v>
      </c>
      <c r="N279" s="1229">
        <v>9430</v>
      </c>
    </row>
    <row r="280" spans="1:14" x14ac:dyDescent="0.25">
      <c r="A280" s="119" t="s">
        <v>606</v>
      </c>
      <c r="B280" s="164">
        <v>41787</v>
      </c>
      <c r="C280" s="118" t="s">
        <v>4859</v>
      </c>
      <c r="D280" s="119" t="s">
        <v>86</v>
      </c>
      <c r="E280" s="162">
        <v>10204185</v>
      </c>
      <c r="F280" s="119">
        <v>26252805</v>
      </c>
      <c r="G280" s="119">
        <v>2704003</v>
      </c>
      <c r="H280" s="120" t="str">
        <f>IF(G280="","",VLOOKUP(G280,ARANCEL!$B$5:$D$121,2,FALSE))</f>
        <v xml:space="preserve">CORONA PERIFERICA CON PERNO MUÑON COLADO </v>
      </c>
      <c r="I280" s="121" t="s">
        <v>318</v>
      </c>
      <c r="J280" s="119">
        <v>1</v>
      </c>
      <c r="K280" s="122">
        <f>IF(G280="","",VLOOKUP(G280,ARANCEL!$B$5:$D$121,3,FALSE)*J280)</f>
        <v>32612</v>
      </c>
      <c r="L280" s="1229" t="s">
        <v>5292</v>
      </c>
      <c r="M280" s="1229">
        <v>4500235543</v>
      </c>
      <c r="N280" s="1229">
        <v>9430</v>
      </c>
    </row>
    <row r="281" spans="1:14" x14ac:dyDescent="0.25">
      <c r="A281" s="119" t="s">
        <v>305</v>
      </c>
      <c r="B281" s="164">
        <v>41850</v>
      </c>
      <c r="C281" s="118" t="s">
        <v>6186</v>
      </c>
      <c r="D281" s="119" t="s">
        <v>1157</v>
      </c>
      <c r="E281" s="162">
        <v>10235674</v>
      </c>
      <c r="F281" s="119">
        <v>27812781</v>
      </c>
      <c r="G281" s="119">
        <v>2707001</v>
      </c>
      <c r="H281" s="120" t="str">
        <f>IF(G281="","",VLOOKUP(G281,ARANCEL!$B$5:$D$121,2,FALSE))</f>
        <v xml:space="preserve">PLANO DE RELAJACION </v>
      </c>
      <c r="I281" s="121" t="s">
        <v>306</v>
      </c>
      <c r="J281" s="119">
        <v>1</v>
      </c>
      <c r="K281" s="122">
        <f>IF(G281="","",VLOOKUP(G281,ARANCEL!$B$5:$D$121,3,FALSE)*J281)</f>
        <v>9221</v>
      </c>
      <c r="L281" s="1229" t="s">
        <v>6905</v>
      </c>
      <c r="M281" s="1229">
        <v>4500247654</v>
      </c>
      <c r="N281" s="1229" t="s">
        <v>7158</v>
      </c>
    </row>
    <row r="282" spans="1:14" x14ac:dyDescent="0.25">
      <c r="A282" s="119" t="s">
        <v>305</v>
      </c>
      <c r="B282" s="164">
        <v>41983</v>
      </c>
      <c r="C282" s="118" t="s">
        <v>6186</v>
      </c>
      <c r="D282" s="119" t="s">
        <v>1174</v>
      </c>
      <c r="E282" s="162">
        <v>10295132</v>
      </c>
      <c r="F282" s="119">
        <v>28341226</v>
      </c>
      <c r="G282" s="119">
        <v>2705003</v>
      </c>
      <c r="H282" s="120" t="str">
        <f>IF(G282="","",VLOOKUP(G282,ARANCEL!$B$5:$D$121,2,FALSE))</f>
        <v>INCRUSTACION ESTETICA (ART-GLASS O CERAMICA)</v>
      </c>
      <c r="I282" s="121" t="s">
        <v>317</v>
      </c>
      <c r="J282" s="119">
        <v>1</v>
      </c>
      <c r="K282" s="122">
        <f>IF(G282="","",VLOOKUP(G282,ARANCEL!$B$5:$D$121,3,FALSE)*J282)</f>
        <v>15676</v>
      </c>
      <c r="L282" s="1349" t="s">
        <v>9431</v>
      </c>
      <c r="M282" s="1349">
        <v>4500269308</v>
      </c>
      <c r="N282" s="1349" t="s">
        <v>9459</v>
      </c>
    </row>
    <row r="283" spans="1:14" x14ac:dyDescent="0.25">
      <c r="A283" s="119" t="s">
        <v>305</v>
      </c>
      <c r="B283" s="164">
        <v>41953</v>
      </c>
      <c r="C283" s="118" t="s">
        <v>8232</v>
      </c>
      <c r="D283" s="119" t="s">
        <v>72</v>
      </c>
      <c r="E283" s="162">
        <v>10279862</v>
      </c>
      <c r="F283" s="119">
        <v>29410511</v>
      </c>
      <c r="G283" s="119">
        <v>2705002</v>
      </c>
      <c r="H283" s="120" t="str">
        <f>IF(G283="","",VLOOKUP(G283,ARANCEL!$B$5:$D$121,2,FALSE))</f>
        <v xml:space="preserve">EN METAL PLATA-PALADIO </v>
      </c>
      <c r="I283" s="121" t="s">
        <v>315</v>
      </c>
      <c r="J283" s="119">
        <v>1</v>
      </c>
      <c r="K283" s="122">
        <f>IF(G283="","",VLOOKUP(G283,ARANCEL!$B$5:$D$121,3,FALSE)*J283)</f>
        <v>22435</v>
      </c>
      <c r="L283" s="1229" t="s">
        <v>8256</v>
      </c>
      <c r="M283" s="1229">
        <v>4500265774</v>
      </c>
      <c r="N283" s="1229" t="s">
        <v>8954</v>
      </c>
    </row>
    <row r="284" spans="1:14" x14ac:dyDescent="0.25">
      <c r="A284" s="119" t="s">
        <v>305</v>
      </c>
      <c r="B284" s="164">
        <v>41881</v>
      </c>
      <c r="C284" s="118" t="s">
        <v>6838</v>
      </c>
      <c r="D284" s="119" t="s">
        <v>1163</v>
      </c>
      <c r="E284" s="162">
        <v>10251944</v>
      </c>
      <c r="F284" s="119">
        <v>27523873</v>
      </c>
      <c r="G284" s="119">
        <v>2705003</v>
      </c>
      <c r="H284" s="120" t="str">
        <f>IF(G284="","",VLOOKUP(G284,ARANCEL!$B$5:$D$121,2,FALSE))</f>
        <v>INCRUSTACION ESTETICA (ART-GLASS O CERAMICA)</v>
      </c>
      <c r="I284" s="121" t="s">
        <v>309</v>
      </c>
      <c r="J284" s="119">
        <v>1</v>
      </c>
      <c r="K284" s="122">
        <f>IF(G284="","",VLOOKUP(G284,ARANCEL!$B$5:$D$121,3,FALSE)*J284)</f>
        <v>15676</v>
      </c>
      <c r="L284" s="1229" t="s">
        <v>6905</v>
      </c>
      <c r="M284" s="1229">
        <v>4500251480</v>
      </c>
      <c r="N284" s="1229" t="s">
        <v>7153</v>
      </c>
    </row>
    <row r="285" spans="1:14" x14ac:dyDescent="0.25">
      <c r="A285" s="119" t="s">
        <v>305</v>
      </c>
      <c r="B285" s="164">
        <v>41691</v>
      </c>
      <c r="C285" s="118" t="s">
        <v>3016</v>
      </c>
      <c r="D285" s="119" t="s">
        <v>1163</v>
      </c>
      <c r="E285" s="162">
        <v>10177007</v>
      </c>
      <c r="F285" s="119">
        <v>24467662</v>
      </c>
      <c r="G285" s="119">
        <v>2705003</v>
      </c>
      <c r="H285" s="120" t="str">
        <f>IF(G285="","",VLOOKUP(G285,ARANCEL!$B$5:$D$121,2,FALSE))</f>
        <v>INCRUSTACION ESTETICA (ART-GLASS O CERAMICA)</v>
      </c>
      <c r="I285" s="121" t="s">
        <v>326</v>
      </c>
      <c r="J285" s="119">
        <v>1</v>
      </c>
      <c r="K285" s="122">
        <f>IF(G285="","",VLOOKUP(G285,ARANCEL!$B$5:$D$121,3,FALSE)*J285)</f>
        <v>15676</v>
      </c>
      <c r="L285" s="1229" t="s">
        <v>3438</v>
      </c>
      <c r="M285" s="1229">
        <v>4500220820</v>
      </c>
      <c r="N285" s="1229">
        <v>8646</v>
      </c>
    </row>
    <row r="286" spans="1:14" x14ac:dyDescent="0.25">
      <c r="A286" s="119" t="s">
        <v>305</v>
      </c>
      <c r="B286" s="164">
        <v>41746</v>
      </c>
      <c r="C286" s="118" t="s">
        <v>1288</v>
      </c>
      <c r="D286" s="119" t="s">
        <v>1163</v>
      </c>
      <c r="E286" s="162">
        <v>10190874</v>
      </c>
      <c r="F286" s="119">
        <v>25063392</v>
      </c>
      <c r="G286" s="119">
        <v>2705003</v>
      </c>
      <c r="H286" s="120" t="str">
        <f>IF(G286="","",VLOOKUP(G286,ARANCEL!$B$5:$D$121,2,FALSE))</f>
        <v>INCRUSTACION ESTETICA (ART-GLASS O CERAMICA)</v>
      </c>
      <c r="I286" s="121" t="s">
        <v>322</v>
      </c>
      <c r="J286" s="119">
        <v>1</v>
      </c>
      <c r="K286" s="122">
        <f>IF(G286="","",VLOOKUP(G286,ARANCEL!$B$5:$D$121,3,FALSE)*J286)</f>
        <v>15676</v>
      </c>
      <c r="L286" s="1229" t="s">
        <v>4612</v>
      </c>
      <c r="M286" s="1229">
        <v>4500229960</v>
      </c>
      <c r="N286" s="1229">
        <v>9179</v>
      </c>
    </row>
    <row r="287" spans="1:14" x14ac:dyDescent="0.25">
      <c r="A287" s="119" t="s">
        <v>305</v>
      </c>
      <c r="B287" s="164">
        <v>41988</v>
      </c>
      <c r="C287" s="118" t="s">
        <v>8983</v>
      </c>
      <c r="D287" s="119" t="s">
        <v>5273</v>
      </c>
      <c r="E287" s="162">
        <v>10297617</v>
      </c>
      <c r="F287" s="119">
        <v>30140697</v>
      </c>
      <c r="G287" s="119">
        <v>2705003</v>
      </c>
      <c r="H287" s="120" t="str">
        <f>IF(G287="","",VLOOKUP(G287,ARANCEL!$B$5:$D$121,2,FALSE))</f>
        <v>INCRUSTACION ESTETICA (ART-GLASS O CERAMICA)</v>
      </c>
      <c r="I287" s="121" t="s">
        <v>326</v>
      </c>
      <c r="J287" s="119">
        <v>1</v>
      </c>
      <c r="K287" s="122">
        <f>IF(G287="","",VLOOKUP(G287,ARANCEL!$B$5:$D$121,3,FALSE)*J287)</f>
        <v>15676</v>
      </c>
      <c r="L287" s="1349" t="s">
        <v>9431</v>
      </c>
      <c r="M287" s="1349">
        <v>4500269308</v>
      </c>
      <c r="N287" s="1349" t="s">
        <v>9459</v>
      </c>
    </row>
    <row r="288" spans="1:14" x14ac:dyDescent="0.25">
      <c r="A288" s="119" t="s">
        <v>305</v>
      </c>
      <c r="B288" s="164">
        <v>41683</v>
      </c>
      <c r="C288" s="118" t="s">
        <v>2072</v>
      </c>
      <c r="D288" s="119" t="s">
        <v>1163</v>
      </c>
      <c r="E288" s="162">
        <v>10175161</v>
      </c>
      <c r="F288" s="119">
        <v>24804841</v>
      </c>
      <c r="G288" s="119">
        <v>2705003</v>
      </c>
      <c r="H288" s="120" t="str">
        <f>IF(G288="","",VLOOKUP(G288,ARANCEL!$B$5:$D$121,2,FALSE))</f>
        <v>INCRUSTACION ESTETICA (ART-GLASS O CERAMICA)</v>
      </c>
      <c r="I288" s="121" t="s">
        <v>319</v>
      </c>
      <c r="J288" s="119">
        <v>1</v>
      </c>
      <c r="K288" s="122">
        <f>IF(G288="","",VLOOKUP(G288,ARANCEL!$B$5:$D$121,3,FALSE)*J288)</f>
        <v>15676</v>
      </c>
      <c r="L288" s="1229" t="s">
        <v>3438</v>
      </c>
      <c r="M288" s="1229">
        <v>4500220819</v>
      </c>
      <c r="N288" s="1229">
        <v>8641</v>
      </c>
    </row>
    <row r="289" spans="1:14" x14ac:dyDescent="0.25">
      <c r="A289" s="119" t="s">
        <v>305</v>
      </c>
      <c r="B289" s="164">
        <v>41801</v>
      </c>
      <c r="C289" s="118" t="s">
        <v>5143</v>
      </c>
      <c r="D289" s="119" t="s">
        <v>1157</v>
      </c>
      <c r="E289" s="162">
        <v>10211214</v>
      </c>
      <c r="F289" s="119">
        <v>26965293</v>
      </c>
      <c r="G289" s="119">
        <v>2707001</v>
      </c>
      <c r="H289" s="120" t="str">
        <f>IF(G289="","",VLOOKUP(G289,ARANCEL!$B$5:$D$121,2,FALSE))</f>
        <v xml:space="preserve">PLANO DE RELAJACION </v>
      </c>
      <c r="I289" s="121" t="s">
        <v>306</v>
      </c>
      <c r="J289" s="119">
        <v>1</v>
      </c>
      <c r="K289" s="122">
        <f>IF(G289="","",VLOOKUP(G289,ARANCEL!$B$5:$D$121,3,FALSE)*J289)</f>
        <v>9221</v>
      </c>
      <c r="L289" s="1229" t="s">
        <v>5742</v>
      </c>
      <c r="M289" s="1229">
        <v>4500239667</v>
      </c>
      <c r="N289" s="1229" t="s">
        <v>5761</v>
      </c>
    </row>
    <row r="290" spans="1:14" x14ac:dyDescent="0.25">
      <c r="A290" s="119" t="s">
        <v>305</v>
      </c>
      <c r="B290" s="164">
        <v>41863</v>
      </c>
      <c r="C290" s="118" t="s">
        <v>6449</v>
      </c>
      <c r="D290" s="119" t="s">
        <v>68</v>
      </c>
      <c r="E290" s="162">
        <v>10243047</v>
      </c>
      <c r="F290" s="119">
        <v>27789720</v>
      </c>
      <c r="G290" s="119">
        <v>2705004</v>
      </c>
      <c r="H290" s="120" t="str">
        <f>IF(G290="","",VLOOKUP(G290,ARANCEL!$B$5:$D$121,2,FALSE))</f>
        <v>CARILLA ESTETICA (ART-GLASS O CERAMICA)</v>
      </c>
      <c r="I290" s="121" t="s">
        <v>613</v>
      </c>
      <c r="J290" s="119">
        <v>2</v>
      </c>
      <c r="K290" s="122">
        <f>IF(G290="","",VLOOKUP(G290,ARANCEL!$B$5:$D$121,3,FALSE)*J290)</f>
        <v>53506</v>
      </c>
      <c r="L290" s="1229" t="s">
        <v>6905</v>
      </c>
      <c r="M290" s="1229">
        <v>4500250403</v>
      </c>
      <c r="N290" s="1229" t="s">
        <v>6904</v>
      </c>
    </row>
    <row r="291" spans="1:14" x14ac:dyDescent="0.25">
      <c r="A291" s="119" t="s">
        <v>305</v>
      </c>
      <c r="B291" s="164">
        <v>41879</v>
      </c>
      <c r="C291" s="118" t="s">
        <v>6449</v>
      </c>
      <c r="D291" s="119" t="s">
        <v>68</v>
      </c>
      <c r="E291" s="162">
        <v>10250720</v>
      </c>
      <c r="F291" s="119">
        <v>27789720</v>
      </c>
      <c r="G291" s="119">
        <v>2705004</v>
      </c>
      <c r="H291" s="120" t="str">
        <f>IF(G291="","",VLOOKUP(G291,ARANCEL!$B$5:$D$121,2,FALSE))</f>
        <v>CARILLA ESTETICA (ART-GLASS O CERAMICA)</v>
      </c>
      <c r="I291" s="121" t="s">
        <v>323</v>
      </c>
      <c r="J291" s="119">
        <v>1</v>
      </c>
      <c r="K291" s="122">
        <f>IF(G291="","",VLOOKUP(G291,ARANCEL!$B$5:$D$121,3,FALSE)*J291)</f>
        <v>26753</v>
      </c>
      <c r="L291" s="1229" t="s">
        <v>6905</v>
      </c>
      <c r="M291" s="1229">
        <v>4500251480</v>
      </c>
      <c r="N291" s="1229" t="s">
        <v>7153</v>
      </c>
    </row>
    <row r="292" spans="1:14" x14ac:dyDescent="0.25">
      <c r="A292" s="119" t="s">
        <v>305</v>
      </c>
      <c r="B292" s="164">
        <v>41766</v>
      </c>
      <c r="C292" s="118" t="s">
        <v>906</v>
      </c>
      <c r="D292" s="119" t="s">
        <v>397</v>
      </c>
      <c r="E292" s="162">
        <v>10195594</v>
      </c>
      <c r="F292" s="119">
        <v>26358377</v>
      </c>
      <c r="G292" s="119">
        <v>2705003</v>
      </c>
      <c r="H292" s="120" t="str">
        <f>IF(G292="","",VLOOKUP(G292,ARANCEL!$B$5:$D$121,2,FALSE))</f>
        <v>INCRUSTACION ESTETICA (ART-GLASS O CERAMICA)</v>
      </c>
      <c r="I292" s="121" t="s">
        <v>319</v>
      </c>
      <c r="J292" s="119">
        <v>1</v>
      </c>
      <c r="K292" s="122">
        <f>IF(G292="","",VLOOKUP(G292,ARANCEL!$B$5:$D$121,3,FALSE)*J292)</f>
        <v>15676</v>
      </c>
      <c r="L292" s="1229" t="s">
        <v>5292</v>
      </c>
      <c r="M292" s="1229">
        <v>4500235543</v>
      </c>
      <c r="N292" s="1229">
        <v>9430</v>
      </c>
    </row>
    <row r="293" spans="1:14" x14ac:dyDescent="0.25">
      <c r="A293" s="119" t="s">
        <v>305</v>
      </c>
      <c r="B293" s="164">
        <v>41830</v>
      </c>
      <c r="C293" s="118" t="s">
        <v>1150</v>
      </c>
      <c r="D293" s="119" t="s">
        <v>73</v>
      </c>
      <c r="E293" s="162">
        <v>10226116</v>
      </c>
      <c r="F293" s="119">
        <v>27102752</v>
      </c>
      <c r="G293" s="119">
        <v>2704005</v>
      </c>
      <c r="H293" s="120" t="str">
        <f>IF(G293="","",VLOOKUP(G293,ARANCEL!$B$5:$D$121,2,FALSE))</f>
        <v>PROVISORIO</v>
      </c>
      <c r="I293" s="121" t="s">
        <v>322</v>
      </c>
      <c r="J293" s="119">
        <v>1</v>
      </c>
      <c r="K293" s="122">
        <f>IF(G293="","",VLOOKUP(G293,ARANCEL!$B$5:$D$121,3,FALSE)*J293)</f>
        <v>3250</v>
      </c>
      <c r="L293" s="1229" t="s">
        <v>6017</v>
      </c>
      <c r="M293" s="1229">
        <v>4500245626</v>
      </c>
      <c r="N293" s="1229">
        <v>9837</v>
      </c>
    </row>
    <row r="294" spans="1:14" x14ac:dyDescent="0.25">
      <c r="A294" s="169" t="s">
        <v>305</v>
      </c>
      <c r="B294" s="164">
        <v>41830</v>
      </c>
      <c r="C294" s="118" t="s">
        <v>1150</v>
      </c>
      <c r="D294" s="119" t="s">
        <v>73</v>
      </c>
      <c r="E294" s="162">
        <v>10226116</v>
      </c>
      <c r="F294" s="119">
        <v>27102752</v>
      </c>
      <c r="G294" s="119">
        <v>2704003</v>
      </c>
      <c r="H294" s="120" t="str">
        <f>IF(G294="","",VLOOKUP(G294,ARANCEL!$B$5:$D$121,2,FALSE))</f>
        <v xml:space="preserve">CORONA PERIFERICA CON PERNO MUÑON COLADO </v>
      </c>
      <c r="I294" s="121" t="s">
        <v>322</v>
      </c>
      <c r="J294" s="119">
        <v>1</v>
      </c>
      <c r="K294" s="122">
        <f>IF(G294="","",VLOOKUP(G294,ARANCEL!$B$5:$D$121,3,FALSE)*J294)</f>
        <v>32612</v>
      </c>
      <c r="L294" s="1229" t="s">
        <v>6017</v>
      </c>
      <c r="M294" s="1229">
        <v>4500245626</v>
      </c>
      <c r="N294" s="1229">
        <v>9837</v>
      </c>
    </row>
    <row r="295" spans="1:14" x14ac:dyDescent="0.25">
      <c r="A295" s="119" t="s">
        <v>305</v>
      </c>
      <c r="B295" s="159">
        <v>41724</v>
      </c>
      <c r="C295" s="118" t="s">
        <v>1779</v>
      </c>
      <c r="D295" s="119" t="s">
        <v>1157</v>
      </c>
      <c r="E295" s="162">
        <v>10184469</v>
      </c>
      <c r="F295" s="119">
        <v>25357942</v>
      </c>
      <c r="G295" s="119">
        <v>2707001</v>
      </c>
      <c r="H295" s="120" t="str">
        <f>IF(G295="","",VLOOKUP(G295,ARANCEL!$B$5:$D$121,2,FALSE))</f>
        <v xml:space="preserve">PLANO DE RELAJACION </v>
      </c>
      <c r="I295" s="121" t="s">
        <v>306</v>
      </c>
      <c r="J295" s="119">
        <v>1</v>
      </c>
      <c r="K295" s="122">
        <f>IF(G295="","",VLOOKUP(G295,ARANCEL!$B$5:$D$121,3,FALSE)*J295)</f>
        <v>9221</v>
      </c>
      <c r="L295" s="1229" t="s">
        <v>3058</v>
      </c>
      <c r="M295" s="1229">
        <v>4500225644</v>
      </c>
      <c r="N295" s="1229">
        <v>8899</v>
      </c>
    </row>
    <row r="296" spans="1:14" x14ac:dyDescent="0.25">
      <c r="A296" s="119" t="s">
        <v>305</v>
      </c>
      <c r="B296" s="164">
        <v>41787</v>
      </c>
      <c r="C296" s="118" t="s">
        <v>1248</v>
      </c>
      <c r="D296" s="119" t="s">
        <v>1174</v>
      </c>
      <c r="E296" s="162">
        <v>10203912</v>
      </c>
      <c r="F296" s="119">
        <v>26539890</v>
      </c>
      <c r="G296" s="119">
        <v>2705003</v>
      </c>
      <c r="H296" s="120" t="str">
        <f>IF(G296="","",VLOOKUP(G296,ARANCEL!$B$5:$D$121,2,FALSE))</f>
        <v>INCRUSTACION ESTETICA (ART-GLASS O CERAMICA)</v>
      </c>
      <c r="I296" s="121" t="s">
        <v>326</v>
      </c>
      <c r="J296" s="119">
        <v>1</v>
      </c>
      <c r="K296" s="122">
        <f>IF(G296="","",VLOOKUP(G296,ARANCEL!$B$5:$D$121,3,FALSE)*J296)</f>
        <v>15676</v>
      </c>
      <c r="L296" s="1229" t="s">
        <v>5292</v>
      </c>
      <c r="M296" s="1229">
        <v>4500235543</v>
      </c>
      <c r="N296" s="1229">
        <v>9430</v>
      </c>
    </row>
    <row r="297" spans="1:14" x14ac:dyDescent="0.25">
      <c r="A297" s="119" t="s">
        <v>305</v>
      </c>
      <c r="B297" s="164">
        <v>41754</v>
      </c>
      <c r="C297" s="118" t="s">
        <v>4231</v>
      </c>
      <c r="D297" s="119" t="s">
        <v>3018</v>
      </c>
      <c r="E297" s="162">
        <v>10192472</v>
      </c>
      <c r="F297" s="119">
        <v>26119246</v>
      </c>
      <c r="G297" s="119">
        <v>2704005</v>
      </c>
      <c r="H297" s="120" t="str">
        <f>IF(G297="","",VLOOKUP(G297,ARANCEL!$B$5:$D$121,2,FALSE))</f>
        <v>PROVISORIO</v>
      </c>
      <c r="I297" s="121" t="s">
        <v>337</v>
      </c>
      <c r="J297" s="119">
        <v>1</v>
      </c>
      <c r="K297" s="122">
        <f>IF(G297="","",VLOOKUP(G297,ARANCEL!$B$5:$D$121,3,FALSE)*J297)</f>
        <v>3250</v>
      </c>
      <c r="L297" s="1229" t="s">
        <v>4612</v>
      </c>
      <c r="M297" s="1229">
        <v>4500229965</v>
      </c>
      <c r="N297" s="1229">
        <v>9181</v>
      </c>
    </row>
    <row r="298" spans="1:14" x14ac:dyDescent="0.25">
      <c r="A298" s="119" t="s">
        <v>305</v>
      </c>
      <c r="B298" s="164">
        <v>41754</v>
      </c>
      <c r="C298" s="118" t="s">
        <v>4231</v>
      </c>
      <c r="D298" s="119" t="s">
        <v>3018</v>
      </c>
      <c r="E298" s="162">
        <v>10192472</v>
      </c>
      <c r="F298" s="119">
        <v>26119246</v>
      </c>
      <c r="G298" s="119">
        <v>2704003</v>
      </c>
      <c r="H298" s="120" t="str">
        <f>IF(G298="","",VLOOKUP(G298,ARANCEL!$B$5:$D$121,2,FALSE))</f>
        <v xml:space="preserve">CORONA PERIFERICA CON PERNO MUÑON COLADO </v>
      </c>
      <c r="I298" s="121" t="s">
        <v>337</v>
      </c>
      <c r="J298" s="119">
        <v>1</v>
      </c>
      <c r="K298" s="122">
        <f>IF(G298="","",VLOOKUP(G298,ARANCEL!$B$5:$D$121,3,FALSE)*J298)</f>
        <v>32612</v>
      </c>
      <c r="L298" s="1229" t="s">
        <v>4612</v>
      </c>
      <c r="M298" s="1229">
        <v>4500229965</v>
      </c>
      <c r="N298" s="1229">
        <v>9181</v>
      </c>
    </row>
    <row r="299" spans="1:14" x14ac:dyDescent="0.25">
      <c r="A299" s="119" t="s">
        <v>305</v>
      </c>
      <c r="B299" s="164">
        <v>41845</v>
      </c>
      <c r="C299" s="118" t="s">
        <v>6090</v>
      </c>
      <c r="D299" s="119" t="s">
        <v>70</v>
      </c>
      <c r="E299" s="162">
        <v>10233649</v>
      </c>
      <c r="F299" s="119">
        <v>27670749</v>
      </c>
      <c r="G299" s="119">
        <v>2705003</v>
      </c>
      <c r="H299" s="120" t="str">
        <f>IF(G299="","",VLOOKUP(G299,ARANCEL!$B$5:$D$121,2,FALSE))</f>
        <v>INCRUSTACION ESTETICA (ART-GLASS O CERAMICA)</v>
      </c>
      <c r="I299" s="121" t="s">
        <v>315</v>
      </c>
      <c r="J299" s="119">
        <v>1</v>
      </c>
      <c r="K299" s="122">
        <f>IF(G299="","",VLOOKUP(G299,ARANCEL!$B$5:$D$121,3,FALSE)*J299)</f>
        <v>15676</v>
      </c>
      <c r="L299" s="1229" t="s">
        <v>6017</v>
      </c>
      <c r="M299" s="1229">
        <v>4500245626</v>
      </c>
      <c r="N299" s="1229">
        <v>9837</v>
      </c>
    </row>
    <row r="300" spans="1:14" x14ac:dyDescent="0.25">
      <c r="A300" s="119" t="s">
        <v>305</v>
      </c>
      <c r="B300" s="164">
        <v>41690</v>
      </c>
      <c r="C300" s="118" t="s">
        <v>2982</v>
      </c>
      <c r="D300" s="119" t="s">
        <v>1174</v>
      </c>
      <c r="E300" s="162">
        <v>10176668</v>
      </c>
      <c r="F300" s="119">
        <v>24864017</v>
      </c>
      <c r="G300" s="119">
        <v>2705003</v>
      </c>
      <c r="H300" s="120" t="str">
        <f>IF(G300="","",VLOOKUP(G300,ARANCEL!$B$5:$D$121,2,FALSE))</f>
        <v>INCRUSTACION ESTETICA (ART-GLASS O CERAMICA)</v>
      </c>
      <c r="I300" s="121" t="s">
        <v>326</v>
      </c>
      <c r="J300" s="119">
        <v>1</v>
      </c>
      <c r="K300" s="122">
        <f>IF(G300="","",VLOOKUP(G300,ARANCEL!$B$5:$D$121,3,FALSE)*J300)</f>
        <v>15676</v>
      </c>
      <c r="L300" s="1229" t="s">
        <v>3438</v>
      </c>
      <c r="M300" s="1229">
        <v>4500220820</v>
      </c>
      <c r="N300" s="1229">
        <v>8646</v>
      </c>
    </row>
    <row r="301" spans="1:14" x14ac:dyDescent="0.25">
      <c r="A301" s="119" t="s">
        <v>305</v>
      </c>
      <c r="B301" s="164">
        <v>41964</v>
      </c>
      <c r="C301" s="118" t="s">
        <v>8633</v>
      </c>
      <c r="D301" s="119" t="s">
        <v>68</v>
      </c>
      <c r="E301" s="162">
        <v>10286387</v>
      </c>
      <c r="F301" s="119">
        <v>29475460</v>
      </c>
      <c r="G301" s="119">
        <v>2702004</v>
      </c>
      <c r="H301" s="120" t="str">
        <f>IF(G301="","",VLOOKUP(G301,ARANCEL!$B$5:$D$121,2,FALSE))</f>
        <v>LABORATORIO PROTESIS FIJA ATORNILLADA (4 A 6 IMPLANTES)</v>
      </c>
      <c r="I301" s="121" t="s">
        <v>306</v>
      </c>
      <c r="J301" s="119">
        <v>1</v>
      </c>
      <c r="K301" s="122">
        <f>IF(G301="","",VLOOKUP(G301,ARANCEL!$B$5:$D$121,3,FALSE)*J301)</f>
        <v>151814</v>
      </c>
      <c r="L301" s="1229" t="s">
        <v>8256</v>
      </c>
      <c r="M301" s="1229">
        <v>4500265774</v>
      </c>
      <c r="N301" s="1229" t="s">
        <v>8954</v>
      </c>
    </row>
    <row r="302" spans="1:14" x14ac:dyDescent="0.25">
      <c r="A302" s="119" t="s">
        <v>313</v>
      </c>
      <c r="B302" s="164">
        <v>41971</v>
      </c>
      <c r="C302" s="118" t="s">
        <v>8633</v>
      </c>
      <c r="D302" s="119" t="s">
        <v>68</v>
      </c>
      <c r="E302" s="162">
        <v>10289992</v>
      </c>
      <c r="F302" s="119">
        <v>29475460</v>
      </c>
      <c r="G302" s="119">
        <v>2702004</v>
      </c>
      <c r="H302" s="120" t="str">
        <f>IF(G302="","",VLOOKUP(G302,ARANCEL!$B$5:$D$121,2,FALSE))</f>
        <v>LABORATORIO PROTESIS FIJA ATORNILLADA (4 A 6 IMPLANTES)</v>
      </c>
      <c r="I302" s="121"/>
      <c r="J302" s="119">
        <v>1</v>
      </c>
      <c r="K302" s="122">
        <f>IF(G302="","",VLOOKUP(G302,ARANCEL!$B$5:$D$121,3,FALSE)*J302)</f>
        <v>151814</v>
      </c>
      <c r="L302" s="1235" t="str">
        <f>IF(E302="","","IMPAGO")</f>
        <v>IMPAGO</v>
      </c>
      <c r="M302" s="1235" t="str">
        <f>IF(L302="IMPAGO","SIN O.C.","")</f>
        <v>SIN O.C.</v>
      </c>
      <c r="N302" s="1235" t="str">
        <f>IF(L302="IMPAGO","SIN FACT.","")</f>
        <v>SIN FACT.</v>
      </c>
    </row>
    <row r="303" spans="1:14" x14ac:dyDescent="0.25">
      <c r="A303" s="119" t="s">
        <v>305</v>
      </c>
      <c r="B303" s="164">
        <v>41873</v>
      </c>
      <c r="C303" s="118" t="s">
        <v>903</v>
      </c>
      <c r="D303" s="119" t="s">
        <v>4357</v>
      </c>
      <c r="E303" s="162">
        <v>10247849</v>
      </c>
      <c r="F303" s="119">
        <v>27863594</v>
      </c>
      <c r="G303" s="119">
        <v>2707001</v>
      </c>
      <c r="H303" s="120" t="str">
        <f>IF(G303="","",VLOOKUP(G303,ARANCEL!$B$5:$D$121,2,FALSE))</f>
        <v xml:space="preserve">PLANO DE RELAJACION </v>
      </c>
      <c r="I303" s="121" t="s">
        <v>306</v>
      </c>
      <c r="J303" s="119">
        <v>1</v>
      </c>
      <c r="K303" s="122">
        <f>IF(G303="","",VLOOKUP(G303,ARANCEL!$B$5:$D$121,3,FALSE)*J303)</f>
        <v>9221</v>
      </c>
      <c r="L303" s="1229" t="s">
        <v>6905</v>
      </c>
      <c r="M303" s="1229">
        <v>4500250403</v>
      </c>
      <c r="N303" s="1229" t="s">
        <v>6904</v>
      </c>
    </row>
    <row r="304" spans="1:14" x14ac:dyDescent="0.25">
      <c r="A304" s="119" t="s">
        <v>305</v>
      </c>
      <c r="B304" s="164">
        <v>41810</v>
      </c>
      <c r="C304" s="118" t="s">
        <v>5335</v>
      </c>
      <c r="D304" s="119" t="s">
        <v>86</v>
      </c>
      <c r="E304" s="162">
        <v>10215932</v>
      </c>
      <c r="F304" s="119">
        <v>26875173</v>
      </c>
      <c r="G304" s="119">
        <v>2705003</v>
      </c>
      <c r="H304" s="120" t="str">
        <f>IF(G304="","",VLOOKUP(G304,ARANCEL!$B$5:$D$121,2,FALSE))</f>
        <v>INCRUSTACION ESTETICA (ART-GLASS O CERAMICA)</v>
      </c>
      <c r="I304" s="121" t="s">
        <v>316</v>
      </c>
      <c r="J304" s="119">
        <v>1</v>
      </c>
      <c r="K304" s="122">
        <f>IF(G304="","",VLOOKUP(G304,ARANCEL!$B$5:$D$121,3,FALSE)*J304)</f>
        <v>15676</v>
      </c>
      <c r="L304" s="1229" t="s">
        <v>5742</v>
      </c>
      <c r="M304" s="1229">
        <v>4500239667</v>
      </c>
      <c r="N304" s="1229" t="s">
        <v>5761</v>
      </c>
    </row>
    <row r="305" spans="1:15" x14ac:dyDescent="0.25">
      <c r="A305" s="119" t="s">
        <v>305</v>
      </c>
      <c r="B305" s="164">
        <v>41789</v>
      </c>
      <c r="C305" s="118" t="s">
        <v>4923</v>
      </c>
      <c r="D305" s="119" t="s">
        <v>4357</v>
      </c>
      <c r="E305" s="162">
        <v>10205442</v>
      </c>
      <c r="F305" s="119">
        <v>26675273</v>
      </c>
      <c r="G305" s="119">
        <v>2707001</v>
      </c>
      <c r="H305" s="120" t="str">
        <f>IF(G305="","",VLOOKUP(G305,ARANCEL!$B$5:$D$121,2,FALSE))</f>
        <v xml:space="preserve">PLANO DE RELAJACION </v>
      </c>
      <c r="I305" s="121" t="s">
        <v>306</v>
      </c>
      <c r="J305" s="119">
        <v>1</v>
      </c>
      <c r="K305" s="122">
        <f>IF(G305="","",VLOOKUP(G305,ARANCEL!$B$5:$D$121,3,FALSE)*J305)</f>
        <v>9221</v>
      </c>
      <c r="L305" s="1229" t="s">
        <v>5292</v>
      </c>
      <c r="M305" s="1229">
        <v>4500235543</v>
      </c>
      <c r="N305" s="1229">
        <v>9430</v>
      </c>
    </row>
    <row r="306" spans="1:15" ht="18" customHeight="1" x14ac:dyDescent="0.25">
      <c r="A306" s="119" t="s">
        <v>305</v>
      </c>
      <c r="B306" s="164">
        <v>41988</v>
      </c>
      <c r="C306" s="118" t="s">
        <v>8982</v>
      </c>
      <c r="D306" s="119" t="s">
        <v>811</v>
      </c>
      <c r="E306" s="162">
        <v>10297970</v>
      </c>
      <c r="F306" s="119">
        <v>29015164</v>
      </c>
      <c r="G306" s="119">
        <v>2708011</v>
      </c>
      <c r="H306" s="120" t="str">
        <f>IF(G306="","",VLOOKUP(G306,ARANCEL!$B$5:$D$121,2,FALSE))</f>
        <v xml:space="preserve">MODELO DE ESTUDIO </v>
      </c>
      <c r="I306" s="121" t="s">
        <v>347</v>
      </c>
      <c r="J306" s="119">
        <v>2</v>
      </c>
      <c r="K306" s="122">
        <f>IF(G306="","",VLOOKUP(G306,ARANCEL!$B$5:$D$121,3,FALSE)*J306)</f>
        <v>3014</v>
      </c>
      <c r="L306" s="1349" t="s">
        <v>9431</v>
      </c>
      <c r="M306" s="1349">
        <v>4500269308</v>
      </c>
      <c r="N306" s="1349" t="s">
        <v>9459</v>
      </c>
      <c r="O306" s="161"/>
    </row>
    <row r="307" spans="1:15" x14ac:dyDescent="0.25">
      <c r="A307" s="119" t="s">
        <v>305</v>
      </c>
      <c r="B307" s="164">
        <v>41997</v>
      </c>
      <c r="C307" s="118" t="s">
        <v>9181</v>
      </c>
      <c r="D307" s="119" t="s">
        <v>1157</v>
      </c>
      <c r="E307" s="162">
        <v>10302515</v>
      </c>
      <c r="F307" s="119">
        <v>29854553</v>
      </c>
      <c r="G307" s="119">
        <v>2707001</v>
      </c>
      <c r="H307" s="120" t="str">
        <f>IF(G307="","",VLOOKUP(G307,ARANCEL!$B$5:$D$121,2,FALSE))</f>
        <v xml:space="preserve">PLANO DE RELAJACION </v>
      </c>
      <c r="I307" s="121" t="s">
        <v>306</v>
      </c>
      <c r="J307" s="119">
        <v>1</v>
      </c>
      <c r="K307" s="122">
        <f>IF(G307="","",VLOOKUP(G307,ARANCEL!$B$5:$D$121,3,FALSE)*J307)</f>
        <v>9221</v>
      </c>
      <c r="L307" s="1349" t="s">
        <v>9431</v>
      </c>
      <c r="M307" s="1349">
        <v>4500269308</v>
      </c>
      <c r="N307" s="1349" t="s">
        <v>9459</v>
      </c>
    </row>
    <row r="308" spans="1:15" x14ac:dyDescent="0.25">
      <c r="A308" s="119" t="s">
        <v>305</v>
      </c>
      <c r="B308" s="164">
        <v>41641</v>
      </c>
      <c r="C308" s="179" t="s">
        <v>1245</v>
      </c>
      <c r="D308" s="119" t="s">
        <v>70</v>
      </c>
      <c r="E308" s="162">
        <v>10168552</v>
      </c>
      <c r="F308" s="119">
        <v>24339741</v>
      </c>
      <c r="G308" s="255">
        <v>2702002</v>
      </c>
      <c r="H308" s="120" t="str">
        <f>IF(G308="","",VLOOKUP(G308,ARANCEL!$B$5:$D$121,2,FALSE))</f>
        <v xml:space="preserve">LABORATORIO CORONA CEMENTADA SOBRE IMPLANTE </v>
      </c>
      <c r="I308" s="121" t="s">
        <v>1244</v>
      </c>
      <c r="J308" s="119">
        <v>3</v>
      </c>
      <c r="K308" s="122">
        <f>IF(G308="","",VLOOKUP(G308,ARANCEL!$B$5:$D$121,3,FALSE)*J308)</f>
        <v>95634</v>
      </c>
      <c r="L308" s="1229" t="s">
        <v>2842</v>
      </c>
      <c r="M308" s="1229">
        <v>4500216253</v>
      </c>
      <c r="N308" s="1229">
        <v>8417</v>
      </c>
    </row>
    <row r="309" spans="1:15" x14ac:dyDescent="0.25">
      <c r="A309" s="255" t="s">
        <v>305</v>
      </c>
      <c r="B309" s="256">
        <v>41702</v>
      </c>
      <c r="C309" s="257" t="s">
        <v>1245</v>
      </c>
      <c r="D309" s="255" t="s">
        <v>70</v>
      </c>
      <c r="E309" s="258">
        <v>10179580</v>
      </c>
      <c r="F309" s="255">
        <v>25234164</v>
      </c>
      <c r="G309" s="255">
        <v>2702002</v>
      </c>
      <c r="H309" s="120" t="str">
        <f>IF(G309="","",VLOOKUP(G309,ARANCEL!$B$5:$D$121,2,FALSE))</f>
        <v xml:space="preserve">LABORATORIO CORONA CEMENTADA SOBRE IMPLANTE </v>
      </c>
      <c r="I309" s="121" t="s">
        <v>329</v>
      </c>
      <c r="J309" s="119">
        <v>1</v>
      </c>
      <c r="K309" s="122">
        <f>IF(G309="","",VLOOKUP(G309,ARANCEL!$B$5:$D$121,3,FALSE)*J309)</f>
        <v>31878</v>
      </c>
      <c r="L309" s="1229" t="s">
        <v>3058</v>
      </c>
      <c r="M309" s="1229">
        <v>4500225655</v>
      </c>
      <c r="N309" s="1229">
        <v>8901</v>
      </c>
    </row>
    <row r="310" spans="1:15" x14ac:dyDescent="0.25">
      <c r="A310" s="255" t="s">
        <v>305</v>
      </c>
      <c r="B310" s="164">
        <v>41702</v>
      </c>
      <c r="C310" s="257" t="s">
        <v>1245</v>
      </c>
      <c r="D310" s="255" t="s">
        <v>70</v>
      </c>
      <c r="E310" s="258">
        <v>10179580</v>
      </c>
      <c r="F310" s="255">
        <v>25234164</v>
      </c>
      <c r="G310" s="255">
        <v>2702005</v>
      </c>
      <c r="H310" s="120" t="str">
        <f>IF(G310="","",VLOOKUP(G310,ARANCEL!$B$5:$D$121,2,FALSE))</f>
        <v xml:space="preserve">LABORATORIO INTERMEDIARIO SOBRE IMPLANTE </v>
      </c>
      <c r="I310" s="121" t="s">
        <v>795</v>
      </c>
      <c r="J310" s="119">
        <v>2</v>
      </c>
      <c r="K310" s="122">
        <f>IF(G310="","",VLOOKUP(G310,ARANCEL!$B$5:$D$121,3,FALSE)*J310)</f>
        <v>63778</v>
      </c>
      <c r="L310" s="1229" t="s">
        <v>3058</v>
      </c>
      <c r="M310" s="1229">
        <v>4500225655</v>
      </c>
      <c r="N310" s="1229">
        <v>8901</v>
      </c>
    </row>
    <row r="311" spans="1:15" x14ac:dyDescent="0.25">
      <c r="A311" s="255" t="s">
        <v>305</v>
      </c>
      <c r="B311" s="256">
        <v>41702</v>
      </c>
      <c r="C311" s="257" t="s">
        <v>1245</v>
      </c>
      <c r="D311" s="255" t="s">
        <v>70</v>
      </c>
      <c r="E311" s="258">
        <v>10179580</v>
      </c>
      <c r="F311" s="255">
        <v>25234164</v>
      </c>
      <c r="G311" s="255">
        <v>2702003</v>
      </c>
      <c r="H311" s="120" t="str">
        <f>IF(G311="","",VLOOKUP(G311,ARANCEL!$B$5:$D$121,2,FALSE))</f>
        <v>LABORATORIO PROTESIS FIJA ATORNILLADA DIRECTA</v>
      </c>
      <c r="I311" s="121" t="s">
        <v>3606</v>
      </c>
      <c r="J311" s="119">
        <v>4</v>
      </c>
      <c r="K311" s="122">
        <f>IF(G311="","",VLOOKUP(G311,ARANCEL!$B$5:$D$121,3,FALSE)*J311)</f>
        <v>175428</v>
      </c>
      <c r="L311" s="1229" t="s">
        <v>3058</v>
      </c>
      <c r="M311" s="1229">
        <v>4500225655</v>
      </c>
      <c r="N311" s="1229">
        <v>8901</v>
      </c>
    </row>
    <row r="312" spans="1:15" x14ac:dyDescent="0.25">
      <c r="A312" s="255" t="s">
        <v>305</v>
      </c>
      <c r="B312" s="256">
        <v>41743</v>
      </c>
      <c r="C312" s="257" t="s">
        <v>1245</v>
      </c>
      <c r="D312" s="255" t="s">
        <v>70</v>
      </c>
      <c r="E312" s="258">
        <v>10189691</v>
      </c>
      <c r="F312" s="255">
        <v>25797930</v>
      </c>
      <c r="G312" s="255">
        <v>2704005</v>
      </c>
      <c r="H312" s="120" t="str">
        <f>IF(G312="","",VLOOKUP(G312,ARANCEL!$B$5:$D$121,2,FALSE))</f>
        <v>PROVISORIO</v>
      </c>
      <c r="I312" s="121" t="s">
        <v>329</v>
      </c>
      <c r="J312" s="119">
        <v>1</v>
      </c>
      <c r="K312" s="122">
        <f>IF(G312="","",VLOOKUP(G312,ARANCEL!$B$5:$D$121,3,FALSE)*J312)</f>
        <v>3250</v>
      </c>
      <c r="L312" s="1229" t="s">
        <v>4612</v>
      </c>
      <c r="M312" s="1229">
        <v>4500229963</v>
      </c>
      <c r="N312" s="1229">
        <v>9180</v>
      </c>
    </row>
    <row r="313" spans="1:15" x14ac:dyDescent="0.25">
      <c r="A313" s="255" t="s">
        <v>305</v>
      </c>
      <c r="B313" s="256">
        <v>41750</v>
      </c>
      <c r="C313" s="257" t="s">
        <v>1245</v>
      </c>
      <c r="D313" s="255" t="s">
        <v>70</v>
      </c>
      <c r="E313" s="258">
        <v>10190093</v>
      </c>
      <c r="F313" s="255">
        <v>22200366</v>
      </c>
      <c r="G313" s="255">
        <v>2702048</v>
      </c>
      <c r="H313" s="120" t="str">
        <f>IF(G313="","",VLOOKUP(G313,ARANCEL!$B$5:$D$121,2,FALSE))</f>
        <v xml:space="preserve">SERVICIO LAB. IMPLANTE CORONA CEMENTADA/ATORNILLADA </v>
      </c>
      <c r="I313" s="121" t="s">
        <v>329</v>
      </c>
      <c r="J313" s="119">
        <v>1</v>
      </c>
      <c r="K313" s="122">
        <f>IF(G313="","",VLOOKUP(G313,ARANCEL!$B$5:$D$121,3,FALSE)*J313)</f>
        <v>43857</v>
      </c>
      <c r="L313" s="1229" t="s">
        <v>6905</v>
      </c>
      <c r="M313" s="1229">
        <v>4500247652</v>
      </c>
      <c r="N313" s="1229" t="s">
        <v>7160</v>
      </c>
    </row>
    <row r="314" spans="1:15" x14ac:dyDescent="0.25">
      <c r="A314" s="255" t="s">
        <v>305</v>
      </c>
      <c r="B314" s="256">
        <v>41873</v>
      </c>
      <c r="C314" s="257" t="s">
        <v>6664</v>
      </c>
      <c r="D314" s="255" t="s">
        <v>3576</v>
      </c>
      <c r="E314" s="258">
        <v>10248352</v>
      </c>
      <c r="F314" s="255">
        <v>27368488</v>
      </c>
      <c r="G314" s="255">
        <v>2704003</v>
      </c>
      <c r="H314" s="120" t="str">
        <f>IF(G314="","",VLOOKUP(G314,ARANCEL!$B$5:$D$121,2,FALSE))</f>
        <v xml:space="preserve">CORONA PERIFERICA CON PERNO MUÑON COLADO </v>
      </c>
      <c r="I314" s="121" t="s">
        <v>311</v>
      </c>
      <c r="J314" s="119">
        <v>1</v>
      </c>
      <c r="K314" s="122">
        <f>IF(G314="","",VLOOKUP(G314,ARANCEL!$B$5:$D$121,3,FALSE)*J314)</f>
        <v>32612</v>
      </c>
      <c r="L314" s="1229" t="s">
        <v>6905</v>
      </c>
      <c r="M314" s="1229">
        <v>4500250403</v>
      </c>
      <c r="N314" s="1229" t="s">
        <v>6904</v>
      </c>
    </row>
    <row r="315" spans="1:15" x14ac:dyDescent="0.25">
      <c r="A315" s="255" t="s">
        <v>305</v>
      </c>
      <c r="B315" s="256">
        <v>41852</v>
      </c>
      <c r="C315" s="257" t="s">
        <v>2480</v>
      </c>
      <c r="D315" s="255" t="s">
        <v>4357</v>
      </c>
      <c r="E315" s="258">
        <v>10237460</v>
      </c>
      <c r="F315" s="255">
        <v>27624868</v>
      </c>
      <c r="G315" s="255">
        <v>2707001</v>
      </c>
      <c r="H315" s="120" t="str">
        <f>IF(G315="","",VLOOKUP(G315,ARANCEL!$B$5:$D$121,2,FALSE))</f>
        <v xml:space="preserve">PLANO DE RELAJACION </v>
      </c>
      <c r="I315" s="121" t="s">
        <v>306</v>
      </c>
      <c r="J315" s="119">
        <v>1</v>
      </c>
      <c r="K315" s="122">
        <f>IF(G315="","",VLOOKUP(G315,ARANCEL!$B$5:$D$121,3,FALSE)*J315)</f>
        <v>9221</v>
      </c>
      <c r="L315" s="1229" t="s">
        <v>6905</v>
      </c>
      <c r="M315" s="1229">
        <v>4500250403</v>
      </c>
      <c r="N315" s="1229" t="s">
        <v>6904</v>
      </c>
    </row>
    <row r="316" spans="1:15" x14ac:dyDescent="0.25">
      <c r="A316" s="255" t="s">
        <v>313</v>
      </c>
      <c r="B316" s="256">
        <v>41669</v>
      </c>
      <c r="C316" s="257" t="s">
        <v>2703</v>
      </c>
      <c r="D316" s="255" t="s">
        <v>73</v>
      </c>
      <c r="E316" s="258">
        <v>10170241</v>
      </c>
      <c r="F316" s="255">
        <v>24654413</v>
      </c>
      <c r="G316" s="255">
        <v>2704005</v>
      </c>
      <c r="H316" s="120" t="str">
        <f>IF(G316="","",VLOOKUP(G316,ARANCEL!$B$5:$D$121,2,FALSE))</f>
        <v>PROVISORIO</v>
      </c>
      <c r="I316" s="121"/>
      <c r="J316" s="119">
        <v>1</v>
      </c>
      <c r="K316" s="122">
        <f>IF(G316="","",VLOOKUP(G316,ARANCEL!$B$5:$D$121,3,FALSE)*J316)</f>
        <v>3250</v>
      </c>
      <c r="L316" s="1235" t="str">
        <f>IF(E316="","","IMPAGO")</f>
        <v>IMPAGO</v>
      </c>
      <c r="M316" s="1235" t="str">
        <f>IF(L316="IMPAGO","SIN O.C.","")</f>
        <v>SIN O.C.</v>
      </c>
      <c r="N316" s="1235" t="str">
        <f>IF(L316="IMPAGO","SIN FACT.","")</f>
        <v>SIN FACT.</v>
      </c>
    </row>
    <row r="317" spans="1:15" x14ac:dyDescent="0.25">
      <c r="A317" s="119" t="s">
        <v>305</v>
      </c>
      <c r="B317" s="164">
        <v>41908</v>
      </c>
      <c r="C317" s="118" t="s">
        <v>2703</v>
      </c>
      <c r="D317" s="119" t="s">
        <v>73</v>
      </c>
      <c r="E317" s="162">
        <v>10258762</v>
      </c>
      <c r="F317" s="119">
        <v>24712934</v>
      </c>
      <c r="G317" s="119">
        <v>2702002</v>
      </c>
      <c r="H317" s="120" t="str">
        <f>IF(G317="","",VLOOKUP(G317,ARANCEL!$B$5:$D$121,2,FALSE))</f>
        <v xml:space="preserve">LABORATORIO CORONA CEMENTADA SOBRE IMPLANTE </v>
      </c>
      <c r="I317" s="121" t="s">
        <v>325</v>
      </c>
      <c r="J317" s="119">
        <v>1</v>
      </c>
      <c r="K317" s="122">
        <f>IF(G317="","",VLOOKUP(G317,ARANCEL!$B$5:$D$121,3,FALSE)*J317)</f>
        <v>31878</v>
      </c>
      <c r="L317" s="1229" t="s">
        <v>7548</v>
      </c>
      <c r="M317" s="1229">
        <v>4500255129</v>
      </c>
      <c r="N317" s="1229" t="s">
        <v>7564</v>
      </c>
    </row>
    <row r="318" spans="1:15" x14ac:dyDescent="0.25">
      <c r="A318" s="119" t="s">
        <v>305</v>
      </c>
      <c r="B318" s="164">
        <v>41873</v>
      </c>
      <c r="C318" s="118" t="s">
        <v>6675</v>
      </c>
      <c r="D318" s="119" t="s">
        <v>3018</v>
      </c>
      <c r="E318" s="162">
        <v>10248108</v>
      </c>
      <c r="F318" s="119">
        <v>26936523</v>
      </c>
      <c r="G318" s="119">
        <v>2705003</v>
      </c>
      <c r="H318" s="120" t="str">
        <f>IF(G318="","",VLOOKUP(G318,ARANCEL!$B$5:$D$121,2,FALSE))</f>
        <v>INCRUSTACION ESTETICA (ART-GLASS O CERAMICA)</v>
      </c>
      <c r="I318" s="121" t="s">
        <v>308</v>
      </c>
      <c r="J318" s="119">
        <v>1</v>
      </c>
      <c r="K318" s="122">
        <f>IF(G318="","",VLOOKUP(G318,ARANCEL!$B$5:$D$121,3,FALSE)*J318)</f>
        <v>15676</v>
      </c>
      <c r="L318" s="1229" t="s">
        <v>6905</v>
      </c>
      <c r="M318" s="1229">
        <v>4500250403</v>
      </c>
      <c r="N318" s="1229" t="s">
        <v>6904</v>
      </c>
    </row>
    <row r="319" spans="1:15" ht="18" customHeight="1" x14ac:dyDescent="0.25">
      <c r="A319" s="255" t="s">
        <v>305</v>
      </c>
      <c r="B319" s="256">
        <v>41991</v>
      </c>
      <c r="C319" s="257" t="s">
        <v>9084</v>
      </c>
      <c r="D319" s="255" t="s">
        <v>397</v>
      </c>
      <c r="E319" s="258">
        <v>10299738</v>
      </c>
      <c r="F319" s="255">
        <v>25926108</v>
      </c>
      <c r="G319" s="255">
        <v>2705003</v>
      </c>
      <c r="H319" s="120" t="str">
        <f>IF(G319="","",VLOOKUP(G319,ARANCEL!$B$5:$D$121,2,FALSE))</f>
        <v>INCRUSTACION ESTETICA (ART-GLASS O CERAMICA)</v>
      </c>
      <c r="I319" s="121" t="s">
        <v>318</v>
      </c>
      <c r="J319" s="119">
        <v>1</v>
      </c>
      <c r="K319" s="122">
        <f>IF(G319="","",VLOOKUP(G319,ARANCEL!$B$5:$D$121,3,FALSE)*J319)</f>
        <v>15676</v>
      </c>
      <c r="L319" s="1349" t="s">
        <v>9431</v>
      </c>
      <c r="M319" s="1349">
        <v>4500269308</v>
      </c>
      <c r="N319" s="1349" t="s">
        <v>9459</v>
      </c>
      <c r="O319" s="161"/>
    </row>
    <row r="320" spans="1:15" ht="18" customHeight="1" x14ac:dyDescent="0.25">
      <c r="A320" s="255" t="s">
        <v>305</v>
      </c>
      <c r="B320" s="256">
        <v>41709</v>
      </c>
      <c r="C320" s="257" t="s">
        <v>3323</v>
      </c>
      <c r="D320" s="255" t="s">
        <v>69</v>
      </c>
      <c r="E320" s="258">
        <v>10181079</v>
      </c>
      <c r="F320" s="255">
        <v>25384117</v>
      </c>
      <c r="G320" s="255">
        <v>2705003</v>
      </c>
      <c r="H320" s="120" t="str">
        <f>IF(G320="","",VLOOKUP(G320,ARANCEL!$B$5:$D$121,2,FALSE))</f>
        <v>INCRUSTACION ESTETICA (ART-GLASS O CERAMICA)</v>
      </c>
      <c r="I320" s="121" t="s">
        <v>322</v>
      </c>
      <c r="J320" s="119">
        <v>1</v>
      </c>
      <c r="K320" s="122">
        <f>IF(G320="","",VLOOKUP(G320,ARANCEL!$B$5:$D$121,3,FALSE)*J320)</f>
        <v>15676</v>
      </c>
      <c r="L320" s="1229" t="s">
        <v>4612</v>
      </c>
      <c r="M320" s="1229">
        <v>4500231298</v>
      </c>
      <c r="N320" s="1229">
        <v>9271</v>
      </c>
      <c r="O320" s="161"/>
    </row>
    <row r="321" spans="1:14" x14ac:dyDescent="0.25">
      <c r="A321" s="119" t="s">
        <v>305</v>
      </c>
      <c r="B321" s="164">
        <v>41962</v>
      </c>
      <c r="C321" s="118" t="s">
        <v>8506</v>
      </c>
      <c r="D321" s="119" t="s">
        <v>86</v>
      </c>
      <c r="E321" s="162">
        <v>10285282</v>
      </c>
      <c r="F321" s="119">
        <v>29573497</v>
      </c>
      <c r="G321" s="119">
        <v>2705003</v>
      </c>
      <c r="H321" s="120" t="str">
        <f>IF(G321="","",VLOOKUP(G321,ARANCEL!$B$5:$D$121,2,FALSE))</f>
        <v>INCRUSTACION ESTETICA (ART-GLASS O CERAMICA)</v>
      </c>
      <c r="I321" s="121" t="s">
        <v>312</v>
      </c>
      <c r="J321" s="119">
        <v>1</v>
      </c>
      <c r="K321" s="122">
        <f>IF(G321="","",VLOOKUP(G321,ARANCEL!$B$5:$D$121,3,FALSE)*J321)</f>
        <v>15676</v>
      </c>
      <c r="L321" s="1229" t="s">
        <v>8256</v>
      </c>
      <c r="M321" s="1229">
        <v>4500265774</v>
      </c>
      <c r="N321" s="1229" t="s">
        <v>8954</v>
      </c>
    </row>
    <row r="322" spans="1:14" x14ac:dyDescent="0.25">
      <c r="A322" s="119" t="s">
        <v>313</v>
      </c>
      <c r="B322" s="164">
        <v>41705</v>
      </c>
      <c r="C322" s="118" t="s">
        <v>1242</v>
      </c>
      <c r="D322" s="119" t="s">
        <v>68</v>
      </c>
      <c r="E322" s="162">
        <v>10180573</v>
      </c>
      <c r="F322" s="119">
        <v>18712180</v>
      </c>
      <c r="G322" s="255">
        <v>2706005</v>
      </c>
      <c r="H322" s="120" t="str">
        <f>IF(G322="","",VLOOKUP(G322,ARANCEL!$B$5:$D$121,2,FALSE))</f>
        <v>REPARACIONES SIMPLES PROTESIS (FRACTURA O PEGAR DIENTE)</v>
      </c>
      <c r="I322" s="121"/>
      <c r="J322" s="119">
        <v>1</v>
      </c>
      <c r="K322" s="122">
        <f>IF(G322="","",VLOOKUP(G322,ARANCEL!$B$5:$D$121,3,FALSE)*J322)</f>
        <v>2969</v>
      </c>
      <c r="L322" s="1229" t="s">
        <v>3058</v>
      </c>
      <c r="M322" s="1229">
        <v>4500225644</v>
      </c>
      <c r="N322" s="1229">
        <v>8899</v>
      </c>
    </row>
    <row r="323" spans="1:14" x14ac:dyDescent="0.25">
      <c r="A323" s="255" t="s">
        <v>305</v>
      </c>
      <c r="B323" s="256">
        <v>41786</v>
      </c>
      <c r="C323" s="257" t="s">
        <v>4828</v>
      </c>
      <c r="D323" s="255" t="s">
        <v>73</v>
      </c>
      <c r="E323" s="258">
        <v>10203127</v>
      </c>
      <c r="F323" s="255">
        <v>23101777</v>
      </c>
      <c r="G323" s="255">
        <v>2702048</v>
      </c>
      <c r="H323" s="120" t="str">
        <f>IF(G323="","",VLOOKUP(G323,ARANCEL!$B$5:$D$121,2,FALSE))</f>
        <v xml:space="preserve">SERVICIO LAB. IMPLANTE CORONA CEMENTADA/ATORNILLADA </v>
      </c>
      <c r="I323" s="121" t="s">
        <v>324</v>
      </c>
      <c r="J323" s="119">
        <v>1</v>
      </c>
      <c r="K323" s="122">
        <f>IF(G323="","",VLOOKUP(G323,ARANCEL!$B$5:$D$121,3,FALSE)*J323)</f>
        <v>43857</v>
      </c>
      <c r="L323" s="1229" t="s">
        <v>5292</v>
      </c>
      <c r="M323" s="1229">
        <v>4500235543</v>
      </c>
      <c r="N323" s="1229">
        <v>9430</v>
      </c>
    </row>
    <row r="324" spans="1:14" x14ac:dyDescent="0.25">
      <c r="A324" s="255" t="s">
        <v>305</v>
      </c>
      <c r="B324" s="256">
        <v>41844</v>
      </c>
      <c r="C324" s="257" t="s">
        <v>5906</v>
      </c>
      <c r="D324" s="255" t="s">
        <v>3018</v>
      </c>
      <c r="E324" s="258">
        <v>10232669</v>
      </c>
      <c r="F324" s="255">
        <v>27054475</v>
      </c>
      <c r="G324" s="255">
        <v>2704005</v>
      </c>
      <c r="H324" s="120" t="str">
        <f>IF(G324="","",VLOOKUP(G324,ARANCEL!$B$5:$D$121,2,FALSE))</f>
        <v>PROVISORIO</v>
      </c>
      <c r="I324" s="121" t="s">
        <v>335</v>
      </c>
      <c r="J324" s="119">
        <v>1</v>
      </c>
      <c r="K324" s="122">
        <f>IF(G324="","",VLOOKUP(G324,ARANCEL!$B$5:$D$121,3,FALSE)*J324)</f>
        <v>3250</v>
      </c>
      <c r="L324" s="1229" t="s">
        <v>6905</v>
      </c>
      <c r="M324" s="1229">
        <v>4500247654</v>
      </c>
      <c r="N324" s="1229" t="s">
        <v>7158</v>
      </c>
    </row>
    <row r="325" spans="1:14" x14ac:dyDescent="0.25">
      <c r="A325" s="255" t="s">
        <v>305</v>
      </c>
      <c r="B325" s="256">
        <v>41844</v>
      </c>
      <c r="C325" s="257" t="s">
        <v>5906</v>
      </c>
      <c r="D325" s="255" t="s">
        <v>3018</v>
      </c>
      <c r="E325" s="258">
        <v>10232669</v>
      </c>
      <c r="F325" s="255">
        <v>27054475</v>
      </c>
      <c r="G325" s="255">
        <v>2704003</v>
      </c>
      <c r="H325" s="120" t="str">
        <f>IF(G325="","",VLOOKUP(G325,ARANCEL!$B$5:$D$121,2,FALSE))</f>
        <v xml:space="preserve">CORONA PERIFERICA CON PERNO MUÑON COLADO </v>
      </c>
      <c r="I325" s="121" t="s">
        <v>335</v>
      </c>
      <c r="J325" s="119">
        <v>1</v>
      </c>
      <c r="K325" s="122">
        <f>IF(G325="","",VLOOKUP(G325,ARANCEL!$B$5:$D$121,3,FALSE)*J325)</f>
        <v>32612</v>
      </c>
      <c r="L325" s="1229" t="s">
        <v>6905</v>
      </c>
      <c r="M325" s="1229">
        <v>4500247654</v>
      </c>
      <c r="N325" s="1229" t="s">
        <v>7158</v>
      </c>
    </row>
    <row r="326" spans="1:14" s="374" customFormat="1" x14ac:dyDescent="0.25">
      <c r="A326" s="255" t="s">
        <v>305</v>
      </c>
      <c r="B326" s="256">
        <v>41815</v>
      </c>
      <c r="C326" s="257" t="s">
        <v>5406</v>
      </c>
      <c r="D326" s="255" t="s">
        <v>71</v>
      </c>
      <c r="E326" s="258">
        <v>10218277</v>
      </c>
      <c r="F326" s="255">
        <v>27185746</v>
      </c>
      <c r="G326" s="255">
        <v>2707001</v>
      </c>
      <c r="H326" s="120" t="str">
        <f>IF(G326="","",VLOOKUP(G326,ARANCEL!$B$5:$D$121,2,FALSE))</f>
        <v xml:space="preserve">PLANO DE RELAJACION </v>
      </c>
      <c r="I326" s="121" t="s">
        <v>306</v>
      </c>
      <c r="J326" s="119">
        <v>1</v>
      </c>
      <c r="K326" s="122">
        <f>IF(G326="","",VLOOKUP(G326,ARANCEL!$B$5:$D$121,3,FALSE)*J326)</f>
        <v>9221</v>
      </c>
      <c r="L326" s="1229" t="s">
        <v>5742</v>
      </c>
      <c r="M326" s="1229">
        <v>4500241337</v>
      </c>
      <c r="N326" s="1229" t="s">
        <v>5775</v>
      </c>
    </row>
    <row r="327" spans="1:14" s="374" customFormat="1" x14ac:dyDescent="0.25">
      <c r="A327" s="255" t="s">
        <v>305</v>
      </c>
      <c r="B327" s="256">
        <v>41997</v>
      </c>
      <c r="C327" s="257" t="s">
        <v>9182</v>
      </c>
      <c r="D327" s="255" t="s">
        <v>1157</v>
      </c>
      <c r="E327" s="258">
        <v>10302516</v>
      </c>
      <c r="F327" s="255">
        <v>30186463</v>
      </c>
      <c r="G327" s="255">
        <v>2707001</v>
      </c>
      <c r="H327" s="120" t="str">
        <f>IF(G327="","",VLOOKUP(G327,ARANCEL!$B$5:$D$121,2,FALSE))</f>
        <v xml:space="preserve">PLANO DE RELAJACION </v>
      </c>
      <c r="I327" s="121" t="s">
        <v>306</v>
      </c>
      <c r="J327" s="119">
        <v>1</v>
      </c>
      <c r="K327" s="122">
        <f>IF(G327="","",VLOOKUP(G327,ARANCEL!$B$5:$D$121,3,FALSE)*J327)</f>
        <v>9221</v>
      </c>
      <c r="L327" s="1349" t="s">
        <v>9431</v>
      </c>
      <c r="M327" s="1349">
        <v>4500269308</v>
      </c>
      <c r="N327" s="1349" t="s">
        <v>9459</v>
      </c>
    </row>
    <row r="328" spans="1:14" s="374" customFormat="1" x14ac:dyDescent="0.25">
      <c r="A328" s="255" t="s">
        <v>305</v>
      </c>
      <c r="B328" s="256">
        <v>41659</v>
      </c>
      <c r="C328" s="257" t="s">
        <v>1240</v>
      </c>
      <c r="D328" s="255" t="s">
        <v>73</v>
      </c>
      <c r="E328" s="258">
        <v>10170273</v>
      </c>
      <c r="F328" s="255">
        <v>23300981</v>
      </c>
      <c r="G328" s="255">
        <v>2705003</v>
      </c>
      <c r="H328" s="120" t="str">
        <f>IF(G328="","",VLOOKUP(G328,ARANCEL!$B$5:$D$121,2,FALSE))</f>
        <v>INCRUSTACION ESTETICA (ART-GLASS O CERAMICA)</v>
      </c>
      <c r="I328" s="121" t="s">
        <v>308</v>
      </c>
      <c r="J328" s="119">
        <v>1</v>
      </c>
      <c r="K328" s="122">
        <f>IF(G328="","",VLOOKUP(G328,ARANCEL!$B$5:$D$121,3,FALSE)*J328)</f>
        <v>15676</v>
      </c>
      <c r="L328" s="1229" t="s">
        <v>2842</v>
      </c>
      <c r="M328" s="1229">
        <v>4500216254</v>
      </c>
      <c r="N328" s="1229">
        <v>8418</v>
      </c>
    </row>
    <row r="329" spans="1:14" x14ac:dyDescent="0.25">
      <c r="A329" s="1434" t="s">
        <v>313</v>
      </c>
      <c r="B329" s="256">
        <v>41699</v>
      </c>
      <c r="C329" s="257" t="s">
        <v>3988</v>
      </c>
      <c r="D329" s="255" t="s">
        <v>86</v>
      </c>
      <c r="E329" s="258">
        <v>10181240</v>
      </c>
      <c r="F329" s="255">
        <v>25368089</v>
      </c>
      <c r="G329" s="255">
        <v>2704003</v>
      </c>
      <c r="H329" s="120" t="str">
        <f>IF(G329="","",VLOOKUP(G329,ARANCEL!$B$5:$D$121,2,FALSE))</f>
        <v xml:space="preserve">CORONA PERIFERICA CON PERNO MUÑON COLADO </v>
      </c>
      <c r="I329" s="121"/>
      <c r="J329" s="119">
        <v>1</v>
      </c>
      <c r="K329" s="122">
        <f>IF(G329="","",VLOOKUP(G329,ARANCEL!$B$5:$D$121,3,FALSE)*J329)</f>
        <v>32612</v>
      </c>
      <c r="L329" s="1229" t="s">
        <v>3058</v>
      </c>
      <c r="M329" s="1229">
        <v>4500225655</v>
      </c>
      <c r="N329" s="1229">
        <v>8901</v>
      </c>
    </row>
    <row r="330" spans="1:14" x14ac:dyDescent="0.25">
      <c r="A330" s="1434" t="s">
        <v>313</v>
      </c>
      <c r="B330" s="256">
        <v>41699</v>
      </c>
      <c r="C330" s="257" t="s">
        <v>3988</v>
      </c>
      <c r="D330" s="255" t="s">
        <v>86</v>
      </c>
      <c r="E330" s="258">
        <v>10181240</v>
      </c>
      <c r="F330" s="255">
        <v>25368089</v>
      </c>
      <c r="G330" s="255">
        <v>2704005</v>
      </c>
      <c r="H330" s="120" t="str">
        <f>IF(G330="","",VLOOKUP(G330,ARANCEL!$B$5:$D$121,2,FALSE))</f>
        <v>PROVISORIO</v>
      </c>
      <c r="I330" s="121"/>
      <c r="J330" s="119">
        <v>1</v>
      </c>
      <c r="K330" s="122">
        <f>IF(G330="","",VLOOKUP(G330,ARANCEL!$B$5:$D$121,3,FALSE)*J330)</f>
        <v>3250</v>
      </c>
      <c r="L330" s="1229" t="s">
        <v>3058</v>
      </c>
      <c r="M330" s="1229">
        <v>4500225645</v>
      </c>
      <c r="N330" s="1229">
        <v>8900</v>
      </c>
    </row>
    <row r="331" spans="1:14" s="377" customFormat="1" x14ac:dyDescent="0.25">
      <c r="A331" s="255" t="s">
        <v>305</v>
      </c>
      <c r="B331" s="256">
        <v>41744</v>
      </c>
      <c r="C331" s="257" t="s">
        <v>3942</v>
      </c>
      <c r="D331" s="255" t="s">
        <v>1157</v>
      </c>
      <c r="E331" s="258">
        <v>10188604</v>
      </c>
      <c r="F331" s="255">
        <v>25817896</v>
      </c>
      <c r="G331" s="255">
        <v>2707001</v>
      </c>
      <c r="H331" s="120" t="str">
        <f>IF(G331="","",VLOOKUP(G331,ARANCEL!$B$5:$D$121,2,FALSE))</f>
        <v xml:space="preserve">PLANO DE RELAJACION </v>
      </c>
      <c r="I331" s="121" t="s">
        <v>306</v>
      </c>
      <c r="J331" s="119">
        <v>1</v>
      </c>
      <c r="K331" s="122">
        <f>IF(G331="","",VLOOKUP(G331,ARANCEL!$B$5:$D$121,3,FALSE)*J331)</f>
        <v>9221</v>
      </c>
      <c r="L331" s="1229" t="s">
        <v>4612</v>
      </c>
      <c r="M331" s="1229">
        <v>4500229963</v>
      </c>
      <c r="N331" s="1229">
        <v>9180</v>
      </c>
    </row>
    <row r="332" spans="1:14" s="377" customFormat="1" x14ac:dyDescent="0.25">
      <c r="A332" s="255" t="s">
        <v>305</v>
      </c>
      <c r="B332" s="256">
        <v>41934</v>
      </c>
      <c r="C332" s="257" t="s">
        <v>7890</v>
      </c>
      <c r="D332" s="255" t="s">
        <v>68</v>
      </c>
      <c r="E332" s="258">
        <v>10271065</v>
      </c>
      <c r="F332" s="255">
        <v>29265526</v>
      </c>
      <c r="G332" s="255">
        <v>2704005</v>
      </c>
      <c r="H332" s="120" t="str">
        <f>IF(G332="","",VLOOKUP(G332,ARANCEL!$B$5:$D$121,2,FALSE))</f>
        <v>PROVISORIO</v>
      </c>
      <c r="I332" s="121" t="s">
        <v>323</v>
      </c>
      <c r="J332" s="119">
        <v>1</v>
      </c>
      <c r="K332" s="122">
        <f>IF(G332="","",VLOOKUP(G332,ARANCEL!$B$5:$D$121,3,FALSE)*J332)</f>
        <v>3250</v>
      </c>
      <c r="L332" s="1229" t="s">
        <v>8279</v>
      </c>
      <c r="M332" s="1229">
        <v>4500260868</v>
      </c>
      <c r="N332" s="1229" t="s">
        <v>8300</v>
      </c>
    </row>
    <row r="333" spans="1:14" s="377" customFormat="1" x14ac:dyDescent="0.25">
      <c r="A333" s="255" t="s">
        <v>305</v>
      </c>
      <c r="B333" s="256">
        <v>41796</v>
      </c>
      <c r="C333" s="257" t="s">
        <v>5050</v>
      </c>
      <c r="D333" s="255" t="s">
        <v>86</v>
      </c>
      <c r="E333" s="258">
        <v>10208896</v>
      </c>
      <c r="F333" s="255">
        <v>26841516</v>
      </c>
      <c r="G333" s="255">
        <v>2705003</v>
      </c>
      <c r="H333" s="120" t="str">
        <f>IF(G333="","",VLOOKUP(G333,ARANCEL!$B$5:$D$121,2,FALSE))</f>
        <v>INCRUSTACION ESTETICA (ART-GLASS O CERAMICA)</v>
      </c>
      <c r="I333" s="121" t="s">
        <v>326</v>
      </c>
      <c r="J333" s="119">
        <v>1</v>
      </c>
      <c r="K333" s="122">
        <f>IF(G333="","",VLOOKUP(G333,ARANCEL!$B$5:$D$121,3,FALSE)*J333)</f>
        <v>15676</v>
      </c>
      <c r="L333" s="1229" t="s">
        <v>5742</v>
      </c>
      <c r="M333" s="1229">
        <v>4500239667</v>
      </c>
      <c r="N333" s="1229" t="s">
        <v>5761</v>
      </c>
    </row>
    <row r="334" spans="1:14" s="377" customFormat="1" x14ac:dyDescent="0.25">
      <c r="A334" s="255" t="s">
        <v>305</v>
      </c>
      <c r="B334" s="256">
        <v>41726</v>
      </c>
      <c r="C334" s="257" t="s">
        <v>3700</v>
      </c>
      <c r="D334" s="255" t="s">
        <v>73</v>
      </c>
      <c r="E334" s="258">
        <v>10185348</v>
      </c>
      <c r="F334" s="255">
        <v>25615153</v>
      </c>
      <c r="G334" s="255">
        <v>2704005</v>
      </c>
      <c r="H334" s="120" t="str">
        <f>IF(G334="","",VLOOKUP(G334,ARANCEL!$B$5:$D$121,2,FALSE))</f>
        <v>PROVISORIO</v>
      </c>
      <c r="I334" s="121" t="s">
        <v>312</v>
      </c>
      <c r="J334" s="119">
        <v>1</v>
      </c>
      <c r="K334" s="122">
        <f>IF(G334="","",VLOOKUP(G334,ARANCEL!$B$5:$D$121,3,FALSE)*J334)</f>
        <v>3250</v>
      </c>
      <c r="L334" s="1235" t="str">
        <f>IF(E334="","","IMPAGO")</f>
        <v>IMPAGO</v>
      </c>
      <c r="M334" s="1235" t="str">
        <f>IF(L334="IMPAGO","SIN O.C.","")</f>
        <v>SIN O.C.</v>
      </c>
      <c r="N334" s="1235" t="str">
        <f>IF(L334="IMPAGO","SIN FACT.","")</f>
        <v>SIN FACT.</v>
      </c>
    </row>
    <row r="335" spans="1:14" x14ac:dyDescent="0.25">
      <c r="A335" s="255" t="s">
        <v>305</v>
      </c>
      <c r="B335" s="256">
        <v>41726</v>
      </c>
      <c r="C335" s="257" t="s">
        <v>3700</v>
      </c>
      <c r="D335" s="255" t="s">
        <v>73</v>
      </c>
      <c r="E335" s="258">
        <v>10185348</v>
      </c>
      <c r="F335" s="255">
        <v>25615153</v>
      </c>
      <c r="G335" s="255">
        <v>2704003</v>
      </c>
      <c r="H335" s="120" t="str">
        <f>IF(G335="","",VLOOKUP(G335,ARANCEL!$B$5:$D$121,2,FALSE))</f>
        <v xml:space="preserve">CORONA PERIFERICA CON PERNO MUÑON COLADO </v>
      </c>
      <c r="I335" s="121" t="s">
        <v>312</v>
      </c>
      <c r="J335" s="119">
        <v>1</v>
      </c>
      <c r="K335" s="122">
        <f>IF(G335="","",VLOOKUP(G335,ARANCEL!$B$5:$D$121,3,FALSE)*J335)</f>
        <v>32612</v>
      </c>
      <c r="L335" s="1235" t="str">
        <f>IF(E335="","","IMPAGO")</f>
        <v>IMPAGO</v>
      </c>
      <c r="M335" s="1235" t="str">
        <f>IF(L335="IMPAGO","SIN O.C.","")</f>
        <v>SIN O.C.</v>
      </c>
      <c r="N335" s="1235" t="str">
        <f>IF(L335="IMPAGO","SIN FACT.","")</f>
        <v>SIN FACT.</v>
      </c>
    </row>
    <row r="336" spans="1:14" x14ac:dyDescent="0.25">
      <c r="A336" s="255" t="s">
        <v>305</v>
      </c>
      <c r="B336" s="256">
        <v>41733</v>
      </c>
      <c r="C336" s="257" t="s">
        <v>3700</v>
      </c>
      <c r="D336" s="255" t="s">
        <v>73</v>
      </c>
      <c r="E336" s="258">
        <v>10187403</v>
      </c>
      <c r="F336" s="255">
        <v>25615153</v>
      </c>
      <c r="G336" s="255">
        <v>2705003</v>
      </c>
      <c r="H336" s="120" t="str">
        <f>IF(G336="","",VLOOKUP(G336,ARANCEL!$B$5:$D$121,2,FALSE))</f>
        <v>INCRUSTACION ESTETICA (ART-GLASS O CERAMICA)</v>
      </c>
      <c r="I336" s="121" t="s">
        <v>951</v>
      </c>
      <c r="J336" s="119">
        <v>2</v>
      </c>
      <c r="K336" s="122">
        <f>IF(G336="","",VLOOKUP(G336,ARANCEL!$B$5:$D$121,3,FALSE)*J336)</f>
        <v>31352</v>
      </c>
      <c r="L336" s="1229" t="s">
        <v>4612</v>
      </c>
      <c r="M336" s="1229">
        <v>4500229960</v>
      </c>
      <c r="N336" s="1229">
        <v>9179</v>
      </c>
    </row>
    <row r="337" spans="1:14" s="377" customFormat="1" x14ac:dyDescent="0.25">
      <c r="A337" s="255" t="s">
        <v>606</v>
      </c>
      <c r="B337" s="256">
        <v>41746</v>
      </c>
      <c r="C337" s="257" t="s">
        <v>3700</v>
      </c>
      <c r="D337" s="255" t="s">
        <v>73</v>
      </c>
      <c r="E337" s="258">
        <v>10189692</v>
      </c>
      <c r="F337" s="255">
        <v>25616153</v>
      </c>
      <c r="G337" s="255">
        <v>2705003</v>
      </c>
      <c r="H337" s="120" t="str">
        <f>IF(G337="","",VLOOKUP(G337,ARANCEL!$B$5:$D$121,2,FALSE))</f>
        <v>INCRUSTACION ESTETICA (ART-GLASS O CERAMICA)</v>
      </c>
      <c r="I337" s="121" t="s">
        <v>312</v>
      </c>
      <c r="J337" s="119">
        <v>1</v>
      </c>
      <c r="K337" s="122">
        <f>IF(G337="","",VLOOKUP(G337,ARANCEL!$B$5:$D$121,3,FALSE)*J337)</f>
        <v>15676</v>
      </c>
      <c r="L337" s="1235" t="str">
        <f>IF(E337="","","IMPAGO")</f>
        <v>IMPAGO</v>
      </c>
      <c r="M337" s="1235" t="str">
        <f>IF(L337="IMPAGO","SIN O.C.","")</f>
        <v>SIN O.C.</v>
      </c>
      <c r="N337" s="1235" t="str">
        <f>IF(L337="IMPAGO","SIN FACT.","")</f>
        <v>SIN FACT.</v>
      </c>
    </row>
    <row r="338" spans="1:14" s="377" customFormat="1" x14ac:dyDescent="0.25">
      <c r="A338" s="255" t="s">
        <v>305</v>
      </c>
      <c r="B338" s="256">
        <v>41968</v>
      </c>
      <c r="C338" s="257" t="s">
        <v>3700</v>
      </c>
      <c r="D338" s="255" t="s">
        <v>73</v>
      </c>
      <c r="E338" s="258">
        <v>10287960</v>
      </c>
      <c r="F338" s="255">
        <v>26367866</v>
      </c>
      <c r="G338" s="255">
        <v>2702048</v>
      </c>
      <c r="H338" s="120" t="str">
        <f>IF(G338="","",VLOOKUP(G338,ARANCEL!$B$5:$D$121,2,FALSE))</f>
        <v xml:space="preserve">SERVICIO LAB. IMPLANTE CORONA CEMENTADA/ATORNILLADA </v>
      </c>
      <c r="I338" s="121" t="s">
        <v>8532</v>
      </c>
      <c r="J338" s="119">
        <v>3</v>
      </c>
      <c r="K338" s="122">
        <f>IF(G338="","",VLOOKUP(G338,ARANCEL!$B$5:$D$121,3,FALSE)*J338)</f>
        <v>131571</v>
      </c>
      <c r="L338" s="1229" t="s">
        <v>8256</v>
      </c>
      <c r="M338" s="1229">
        <v>4500265774</v>
      </c>
      <c r="N338" s="1229" t="s">
        <v>8954</v>
      </c>
    </row>
    <row r="339" spans="1:14" s="377" customFormat="1" x14ac:dyDescent="0.25">
      <c r="A339" s="255" t="s">
        <v>305</v>
      </c>
      <c r="B339" s="256">
        <v>41883</v>
      </c>
      <c r="C339" s="257" t="s">
        <v>6870</v>
      </c>
      <c r="D339" s="255" t="s">
        <v>73</v>
      </c>
      <c r="E339" s="258">
        <v>10252509</v>
      </c>
      <c r="F339" s="255">
        <v>26925798</v>
      </c>
      <c r="G339" s="255">
        <v>2705003</v>
      </c>
      <c r="H339" s="120" t="str">
        <f>IF(G339="","",VLOOKUP(G339,ARANCEL!$B$5:$D$121,2,FALSE))</f>
        <v>INCRUSTACION ESTETICA (ART-GLASS O CERAMICA)</v>
      </c>
      <c r="I339" s="121" t="s">
        <v>308</v>
      </c>
      <c r="J339" s="119">
        <v>1</v>
      </c>
      <c r="K339" s="122">
        <f>IF(G339="","",VLOOKUP(G339,ARANCEL!$B$5:$D$121,3,FALSE)*J339)</f>
        <v>15676</v>
      </c>
      <c r="L339" s="1229" t="s">
        <v>7548</v>
      </c>
      <c r="M339" s="1229">
        <v>4500255129</v>
      </c>
      <c r="N339" s="1229" t="s">
        <v>7564</v>
      </c>
    </row>
    <row r="340" spans="1:14" s="377" customFormat="1" x14ac:dyDescent="0.25">
      <c r="A340" s="255" t="s">
        <v>305</v>
      </c>
      <c r="B340" s="256">
        <v>41698</v>
      </c>
      <c r="C340" s="257" t="s">
        <v>3156</v>
      </c>
      <c r="D340" s="255" t="s">
        <v>68</v>
      </c>
      <c r="E340" s="258">
        <v>10178684</v>
      </c>
      <c r="F340" s="255">
        <v>18899426</v>
      </c>
      <c r="G340" s="255">
        <v>2702048</v>
      </c>
      <c r="H340" s="120" t="str">
        <f>IF(G340="","",VLOOKUP(G340,ARANCEL!$B$5:$D$121,2,FALSE))</f>
        <v xml:space="preserve">SERVICIO LAB. IMPLANTE CORONA CEMENTADA/ATORNILLADA </v>
      </c>
      <c r="I340" s="121" t="s">
        <v>767</v>
      </c>
      <c r="J340" s="119">
        <v>2</v>
      </c>
      <c r="K340" s="122">
        <f>IF(G340="","",VLOOKUP(G340,ARANCEL!$B$5:$D$121,3,FALSE)*J340)</f>
        <v>87714</v>
      </c>
      <c r="L340" s="1229" t="s">
        <v>6905</v>
      </c>
      <c r="M340" s="1229">
        <v>4500247652</v>
      </c>
      <c r="N340" s="1229" t="s">
        <v>7160</v>
      </c>
    </row>
    <row r="341" spans="1:14" s="380" customFormat="1" x14ac:dyDescent="0.25">
      <c r="A341" s="412" t="s">
        <v>305</v>
      </c>
      <c r="B341" s="256">
        <v>41709</v>
      </c>
      <c r="C341" s="257" t="s">
        <v>3156</v>
      </c>
      <c r="D341" s="255" t="s">
        <v>68</v>
      </c>
      <c r="E341" s="258">
        <v>10181241</v>
      </c>
      <c r="F341" s="255">
        <v>18899426</v>
      </c>
      <c r="G341" s="255">
        <v>2704012</v>
      </c>
      <c r="H341" s="120" t="str">
        <f>IF(G341="","",VLOOKUP(G341,ARANCEL!$B$5:$D$121,2,FALSE))</f>
        <v xml:space="preserve">INTERMEDIARIO O PONTICO </v>
      </c>
      <c r="I341" s="121" t="s">
        <v>309</v>
      </c>
      <c r="J341" s="119">
        <v>1</v>
      </c>
      <c r="K341" s="122">
        <f>IF(G341="","",VLOOKUP(G341,ARANCEL!$B$5:$D$121,3,FALSE)*J341)</f>
        <v>25122</v>
      </c>
      <c r="L341" s="1229" t="s">
        <v>4612</v>
      </c>
      <c r="M341" s="1229">
        <v>4500229967</v>
      </c>
      <c r="N341" s="1229">
        <v>9182</v>
      </c>
    </row>
    <row r="342" spans="1:14" s="380" customFormat="1" x14ac:dyDescent="0.25">
      <c r="A342" s="255" t="s">
        <v>305</v>
      </c>
      <c r="B342" s="256">
        <v>41659</v>
      </c>
      <c r="C342" s="257" t="s">
        <v>1239</v>
      </c>
      <c r="D342" s="255" t="s">
        <v>397</v>
      </c>
      <c r="E342" s="258">
        <v>10170246</v>
      </c>
      <c r="F342" s="255">
        <v>24577398</v>
      </c>
      <c r="G342" s="255">
        <v>2705003</v>
      </c>
      <c r="H342" s="120" t="str">
        <f>IF(G342="","",VLOOKUP(G342,ARANCEL!$B$5:$D$121,2,FALSE))</f>
        <v>INCRUSTACION ESTETICA (ART-GLASS O CERAMICA)</v>
      </c>
      <c r="I342" s="121" t="s">
        <v>318</v>
      </c>
      <c r="J342" s="119">
        <v>1</v>
      </c>
      <c r="K342" s="122">
        <f>IF(G342="","",VLOOKUP(G342,ARANCEL!$B$5:$D$121,3,FALSE)*J342)</f>
        <v>15676</v>
      </c>
      <c r="L342" s="1229" t="s">
        <v>2842</v>
      </c>
      <c r="M342" s="1229">
        <v>4500216254</v>
      </c>
      <c r="N342" s="1229">
        <v>8418</v>
      </c>
    </row>
    <row r="343" spans="1:14" s="380" customFormat="1" x14ac:dyDescent="0.25">
      <c r="A343" s="255" t="s">
        <v>305</v>
      </c>
      <c r="B343" s="256">
        <v>41961</v>
      </c>
      <c r="C343" s="257" t="s">
        <v>1239</v>
      </c>
      <c r="D343" s="255" t="s">
        <v>397</v>
      </c>
      <c r="E343" s="258">
        <v>10284498</v>
      </c>
      <c r="F343" s="255">
        <v>28570800</v>
      </c>
      <c r="G343" s="255">
        <v>2705003</v>
      </c>
      <c r="H343" s="120" t="str">
        <f>IF(G343="","",VLOOKUP(G343,ARANCEL!$B$5:$D$121,2,FALSE))</f>
        <v>INCRUSTACION ESTETICA (ART-GLASS O CERAMICA)</v>
      </c>
      <c r="I343" s="121" t="s">
        <v>308</v>
      </c>
      <c r="J343" s="119">
        <v>1</v>
      </c>
      <c r="K343" s="122">
        <f>IF(G343="","",VLOOKUP(G343,ARANCEL!$B$5:$D$121,3,FALSE)*J343)</f>
        <v>15676</v>
      </c>
      <c r="L343" s="1229" t="s">
        <v>8256</v>
      </c>
      <c r="M343" s="1229">
        <v>4500265774</v>
      </c>
      <c r="N343" s="1229" t="s">
        <v>8954</v>
      </c>
    </row>
    <row r="344" spans="1:14" s="377" customFormat="1" x14ac:dyDescent="0.25">
      <c r="A344" s="255" t="s">
        <v>305</v>
      </c>
      <c r="B344" s="256">
        <v>41722</v>
      </c>
      <c r="C344" s="257" t="s">
        <v>3575</v>
      </c>
      <c r="D344" s="255" t="s">
        <v>3576</v>
      </c>
      <c r="E344" s="258">
        <v>10184371</v>
      </c>
      <c r="F344" s="255">
        <v>25634445</v>
      </c>
      <c r="G344" s="255">
        <v>2705003</v>
      </c>
      <c r="H344" s="120" t="str">
        <f>IF(G344="","",VLOOKUP(G344,ARANCEL!$B$5:$D$121,2,FALSE))</f>
        <v>INCRUSTACION ESTETICA (ART-GLASS O CERAMICA)</v>
      </c>
      <c r="I344" s="121" t="s">
        <v>618</v>
      </c>
      <c r="J344" s="119">
        <v>1</v>
      </c>
      <c r="K344" s="122">
        <f>IF(G344="","",VLOOKUP(G344,ARANCEL!$B$5:$D$121,3,FALSE)*J344)</f>
        <v>15676</v>
      </c>
      <c r="L344" s="1229" t="s">
        <v>3058</v>
      </c>
      <c r="M344" s="1229">
        <v>4500225644</v>
      </c>
      <c r="N344" s="1229">
        <v>8899</v>
      </c>
    </row>
    <row r="345" spans="1:14" s="377" customFormat="1" x14ac:dyDescent="0.25">
      <c r="A345" s="255" t="s">
        <v>313</v>
      </c>
      <c r="B345" s="256">
        <v>42020</v>
      </c>
      <c r="C345" s="257" t="s">
        <v>9633</v>
      </c>
      <c r="D345" s="255" t="s">
        <v>5273</v>
      </c>
      <c r="E345" s="258">
        <v>10311459</v>
      </c>
      <c r="F345" s="255">
        <v>300661131</v>
      </c>
      <c r="G345" s="255">
        <v>2705003</v>
      </c>
      <c r="H345" s="120" t="str">
        <f>IF(G345="","",VLOOKUP(G345,ARANCEL!$B$5:$D$121,2,FALSE))</f>
        <v>INCRUSTACION ESTETICA (ART-GLASS O CERAMICA)</v>
      </c>
      <c r="I345" s="121"/>
      <c r="J345" s="119">
        <v>1</v>
      </c>
      <c r="K345" s="122">
        <f>IF(G345="","",VLOOKUP(G345,ARANCEL!$B$5:$D$121,3,FALSE)*J345)</f>
        <v>15676</v>
      </c>
      <c r="L345" s="1235" t="str">
        <f>IF(E345="","","IMPAGO")</f>
        <v>IMPAGO</v>
      </c>
      <c r="M345" s="1235" t="str">
        <f>IF(L345="IMPAGO","SIN O.C.","")</f>
        <v>SIN O.C.</v>
      </c>
      <c r="N345" s="1235" t="str">
        <f>IF(L345="IMPAGO","SIN FACT.","")</f>
        <v>SIN FACT.</v>
      </c>
    </row>
    <row r="346" spans="1:14" s="377" customFormat="1" x14ac:dyDescent="0.25">
      <c r="A346" s="255" t="s">
        <v>305</v>
      </c>
      <c r="B346" s="256">
        <v>42020</v>
      </c>
      <c r="C346" s="257" t="s">
        <v>9633</v>
      </c>
      <c r="D346" s="255" t="s">
        <v>5273</v>
      </c>
      <c r="E346" s="258">
        <v>10311459</v>
      </c>
      <c r="F346" s="255">
        <v>300661131</v>
      </c>
      <c r="G346" s="255">
        <v>2704005</v>
      </c>
      <c r="H346" s="120" t="str">
        <f>IF(G346="","",VLOOKUP(G346,ARANCEL!$B$5:$D$121,2,FALSE))</f>
        <v>PROVISORIO</v>
      </c>
      <c r="I346" s="121" t="s">
        <v>337</v>
      </c>
      <c r="J346" s="119">
        <v>1</v>
      </c>
      <c r="K346" s="122">
        <f>IF(G346="","",VLOOKUP(G346,ARANCEL!$B$5:$D$121,3,FALSE)*J346)</f>
        <v>3250</v>
      </c>
      <c r="L346" s="1235" t="str">
        <f>IF(E346="","","IMPAGO")</f>
        <v>IMPAGO</v>
      </c>
      <c r="M346" s="1235" t="str">
        <f>IF(L346="IMPAGO","SIN O.C.","")</f>
        <v>SIN O.C.</v>
      </c>
      <c r="N346" s="1235" t="str">
        <f>IF(L346="IMPAGO","SIN FACT.","")</f>
        <v>SIN FACT.</v>
      </c>
    </row>
    <row r="347" spans="1:14" s="380" customFormat="1" x14ac:dyDescent="0.25">
      <c r="A347" s="412" t="s">
        <v>305</v>
      </c>
      <c r="B347" s="256">
        <v>41971</v>
      </c>
      <c r="C347" s="257" t="s">
        <v>8785</v>
      </c>
      <c r="D347" s="255" t="s">
        <v>70</v>
      </c>
      <c r="E347" s="258">
        <v>10289994</v>
      </c>
      <c r="F347" s="255">
        <v>29280766</v>
      </c>
      <c r="G347" s="255">
        <v>2705003</v>
      </c>
      <c r="H347" s="120" t="str">
        <f>IF(G347="","",VLOOKUP(G347,ARANCEL!$B$5:$D$121,2,FALSE))</f>
        <v>INCRUSTACION ESTETICA (ART-GLASS O CERAMICA)</v>
      </c>
      <c r="I347" s="121" t="s">
        <v>312</v>
      </c>
      <c r="J347" s="119">
        <v>1</v>
      </c>
      <c r="K347" s="122">
        <f>IF(G347="","",VLOOKUP(G347,ARANCEL!$B$5:$D$121,3,FALSE)*J347)</f>
        <v>15676</v>
      </c>
      <c r="L347" s="1349" t="s">
        <v>9431</v>
      </c>
      <c r="M347" s="1349">
        <v>4500269308</v>
      </c>
      <c r="N347" s="1349" t="s">
        <v>9459</v>
      </c>
    </row>
    <row r="348" spans="1:14" s="380" customFormat="1" x14ac:dyDescent="0.25">
      <c r="A348" s="255" t="s">
        <v>305</v>
      </c>
      <c r="B348" s="256">
        <v>41765</v>
      </c>
      <c r="C348" s="257" t="s">
        <v>4388</v>
      </c>
      <c r="D348" s="255" t="s">
        <v>68</v>
      </c>
      <c r="E348" s="258">
        <v>10195097</v>
      </c>
      <c r="F348" s="255">
        <v>22880136</v>
      </c>
      <c r="G348" s="255">
        <v>2702048</v>
      </c>
      <c r="H348" s="120" t="str">
        <f>IF(G348="","",VLOOKUP(G348,ARANCEL!$B$5:$D$121,2,FALSE))</f>
        <v xml:space="preserve">SERVICIO LAB. IMPLANTE CORONA CEMENTADA/ATORNILLADA </v>
      </c>
      <c r="I348" s="121" t="s">
        <v>621</v>
      </c>
      <c r="J348" s="119">
        <v>2</v>
      </c>
      <c r="K348" s="122">
        <f>IF(G348="","",VLOOKUP(G348,ARANCEL!$B$5:$D$121,3,FALSE)*J348)</f>
        <v>87714</v>
      </c>
      <c r="L348" s="1229" t="s">
        <v>5292</v>
      </c>
      <c r="M348" s="1229">
        <v>4500235543</v>
      </c>
      <c r="N348" s="1229">
        <v>9430</v>
      </c>
    </row>
    <row r="349" spans="1:14" s="382" customFormat="1" x14ac:dyDescent="0.25">
      <c r="A349" s="255" t="s">
        <v>305</v>
      </c>
      <c r="B349" s="256">
        <v>41753</v>
      </c>
      <c r="C349" s="257" t="s">
        <v>1238</v>
      </c>
      <c r="D349" s="255" t="s">
        <v>70</v>
      </c>
      <c r="E349" s="258">
        <v>10190482</v>
      </c>
      <c r="F349" s="255">
        <v>25682146</v>
      </c>
      <c r="G349" s="255">
        <v>2704005</v>
      </c>
      <c r="H349" s="120" t="str">
        <f>IF(G349="","",VLOOKUP(G349,ARANCEL!$B$5:$D$121,2,FALSE))</f>
        <v>PROVISORIO</v>
      </c>
      <c r="I349" s="121" t="s">
        <v>308</v>
      </c>
      <c r="J349" s="119">
        <v>1</v>
      </c>
      <c r="K349" s="122">
        <f>IF(G349="","",VLOOKUP(G349,ARANCEL!$B$5:$D$121,3,FALSE)*J349)</f>
        <v>3250</v>
      </c>
      <c r="L349" s="1229" t="s">
        <v>4612</v>
      </c>
      <c r="M349" s="1229">
        <v>4500229960</v>
      </c>
      <c r="N349" s="1229">
        <v>9179</v>
      </c>
    </row>
    <row r="350" spans="1:14" s="382" customFormat="1" x14ac:dyDescent="0.25">
      <c r="A350" s="255" t="s">
        <v>305</v>
      </c>
      <c r="B350" s="256">
        <v>41753</v>
      </c>
      <c r="C350" s="257" t="s">
        <v>1238</v>
      </c>
      <c r="D350" s="255" t="s">
        <v>70</v>
      </c>
      <c r="E350" s="258">
        <v>10190482</v>
      </c>
      <c r="F350" s="255">
        <v>25682146</v>
      </c>
      <c r="G350" s="255">
        <v>2704003</v>
      </c>
      <c r="H350" s="120" t="str">
        <f>IF(G350="","",VLOOKUP(G350,ARANCEL!$B$5:$D$121,2,FALSE))</f>
        <v xml:space="preserve">CORONA PERIFERICA CON PERNO MUÑON COLADO </v>
      </c>
      <c r="I350" s="121" t="s">
        <v>308</v>
      </c>
      <c r="J350" s="119">
        <v>1</v>
      </c>
      <c r="K350" s="122">
        <f>IF(G350="","",VLOOKUP(G350,ARANCEL!$B$5:$D$121,3,FALSE)*J350)</f>
        <v>32612</v>
      </c>
      <c r="L350" s="1229" t="s">
        <v>4612</v>
      </c>
      <c r="M350" s="1229">
        <v>4500229960</v>
      </c>
      <c r="N350" s="1229">
        <v>9179</v>
      </c>
    </row>
    <row r="351" spans="1:14" s="382" customFormat="1" x14ac:dyDescent="0.25">
      <c r="A351" s="255" t="s">
        <v>305</v>
      </c>
      <c r="B351" s="256">
        <v>41830</v>
      </c>
      <c r="C351" s="257" t="s">
        <v>1238</v>
      </c>
      <c r="D351" s="255" t="s">
        <v>70</v>
      </c>
      <c r="E351" s="258">
        <v>10226068</v>
      </c>
      <c r="F351" s="255">
        <v>27352299</v>
      </c>
      <c r="G351" s="255">
        <v>2705003</v>
      </c>
      <c r="H351" s="120" t="str">
        <f>IF(G351="","",VLOOKUP(G351,ARANCEL!$B$5:$D$121,2,FALSE))</f>
        <v>INCRUSTACION ESTETICA (ART-GLASS O CERAMICA)</v>
      </c>
      <c r="I351" s="121" t="s">
        <v>319</v>
      </c>
      <c r="J351" s="119">
        <v>1</v>
      </c>
      <c r="K351" s="122">
        <f>IF(G351="","",VLOOKUP(G351,ARANCEL!$B$5:$D$121,3,FALSE)*J351)</f>
        <v>15676</v>
      </c>
      <c r="L351" s="1229" t="s">
        <v>6017</v>
      </c>
      <c r="M351" s="1229">
        <v>4500245626</v>
      </c>
      <c r="N351" s="1229">
        <v>9837</v>
      </c>
    </row>
    <row r="352" spans="1:14" s="382" customFormat="1" x14ac:dyDescent="0.25">
      <c r="A352" s="255" t="s">
        <v>305</v>
      </c>
      <c r="B352" s="256">
        <v>41845</v>
      </c>
      <c r="C352" s="257" t="s">
        <v>1238</v>
      </c>
      <c r="D352" s="255" t="s">
        <v>70</v>
      </c>
      <c r="E352" s="258">
        <v>10233648</v>
      </c>
      <c r="F352" s="255">
        <v>27598562</v>
      </c>
      <c r="G352" s="255">
        <v>2704003</v>
      </c>
      <c r="H352" s="120" t="str">
        <f>IF(G352="","",VLOOKUP(G352,ARANCEL!$B$5:$D$121,2,FALSE))</f>
        <v xml:space="preserve">CORONA PERIFERICA CON PERNO MUÑON COLADO </v>
      </c>
      <c r="I352" s="121" t="s">
        <v>312</v>
      </c>
      <c r="J352" s="119">
        <v>1</v>
      </c>
      <c r="K352" s="122">
        <f>IF(G352="","",VLOOKUP(G352,ARANCEL!$B$5:$D$121,3,FALSE)*J352)</f>
        <v>32612</v>
      </c>
      <c r="L352" s="1229" t="s">
        <v>6905</v>
      </c>
      <c r="M352" s="1229">
        <v>4500247654</v>
      </c>
      <c r="N352" s="1229" t="s">
        <v>7158</v>
      </c>
    </row>
    <row r="353" spans="1:15" s="385" customFormat="1" x14ac:dyDescent="0.25">
      <c r="A353" s="339" t="s">
        <v>305</v>
      </c>
      <c r="B353" s="256">
        <v>41845</v>
      </c>
      <c r="C353" s="257" t="s">
        <v>1238</v>
      </c>
      <c r="D353" s="255" t="s">
        <v>70</v>
      </c>
      <c r="E353" s="258">
        <v>10233648</v>
      </c>
      <c r="F353" s="255">
        <v>27598562</v>
      </c>
      <c r="G353" s="255">
        <v>2704005</v>
      </c>
      <c r="H353" s="120" t="str">
        <f>IF(G353="","",VLOOKUP(G353,ARANCEL!$B$5:$D$121,2,FALSE))</f>
        <v>PROVISORIO</v>
      </c>
      <c r="I353" s="121" t="s">
        <v>312</v>
      </c>
      <c r="J353" s="119">
        <v>1</v>
      </c>
      <c r="K353" s="122">
        <f>IF(G353="","",VLOOKUP(G353,ARANCEL!$B$5:$D$121,3,FALSE)*J353)</f>
        <v>3250</v>
      </c>
      <c r="L353" s="1229" t="s">
        <v>6905</v>
      </c>
      <c r="M353" s="1229">
        <v>4500247654</v>
      </c>
      <c r="N353" s="1229" t="s">
        <v>7158</v>
      </c>
    </row>
    <row r="354" spans="1:15" s="385" customFormat="1" x14ac:dyDescent="0.25">
      <c r="A354" s="255" t="s">
        <v>305</v>
      </c>
      <c r="B354" s="256">
        <v>41807</v>
      </c>
      <c r="C354" s="257" t="s">
        <v>5236</v>
      </c>
      <c r="D354" s="255" t="s">
        <v>86</v>
      </c>
      <c r="E354" s="258">
        <v>10214310</v>
      </c>
      <c r="F354" s="255">
        <v>27040283</v>
      </c>
      <c r="G354" s="255">
        <v>2704005</v>
      </c>
      <c r="H354" s="120" t="str">
        <f>IF(G354="","",VLOOKUP(G354,ARANCEL!$B$5:$D$121,2,FALSE))</f>
        <v>PROVISORIO</v>
      </c>
      <c r="I354" s="121" t="s">
        <v>726</v>
      </c>
      <c r="J354" s="119">
        <v>1</v>
      </c>
      <c r="K354" s="122">
        <f>IF(G354="","",VLOOKUP(G354,ARANCEL!$B$5:$D$121,3,FALSE)*J354)</f>
        <v>3250</v>
      </c>
      <c r="L354" s="1229" t="s">
        <v>5742</v>
      </c>
      <c r="M354" s="1229">
        <v>4500239667</v>
      </c>
      <c r="N354" s="1229" t="s">
        <v>5761</v>
      </c>
    </row>
    <row r="355" spans="1:15" s="389" customFormat="1" ht="18" customHeight="1" x14ac:dyDescent="0.25">
      <c r="A355" s="339" t="s">
        <v>313</v>
      </c>
      <c r="B355" s="256">
        <v>41820</v>
      </c>
      <c r="C355" s="257" t="s">
        <v>5236</v>
      </c>
      <c r="D355" s="255" t="s">
        <v>86</v>
      </c>
      <c r="E355" s="258">
        <v>10220303</v>
      </c>
      <c r="F355" s="255">
        <v>27275869</v>
      </c>
      <c r="G355" s="255">
        <v>2704027</v>
      </c>
      <c r="H355" s="120" t="str">
        <f>IF(G355="","",VLOOKUP(G355,ARANCEL!$B$5:$D$121,2,FALSE))</f>
        <v>PROTESIS VALPLAST UNILATERAL (HASTA 2 PIEZAS)</v>
      </c>
      <c r="I355" s="121"/>
      <c r="J355" s="119">
        <v>1</v>
      </c>
      <c r="K355" s="122">
        <f>IF(G355="","",VLOOKUP(G355,ARANCEL!$B$5:$D$121,3,FALSE)*J355)</f>
        <v>22491</v>
      </c>
      <c r="L355" s="1229" t="s">
        <v>5742</v>
      </c>
      <c r="M355" s="1229">
        <v>4500241337</v>
      </c>
      <c r="N355" s="1229" t="s">
        <v>5775</v>
      </c>
      <c r="O355" s="388"/>
    </row>
    <row r="356" spans="1:15" s="389" customFormat="1" ht="18" customHeight="1" x14ac:dyDescent="0.25">
      <c r="A356" s="255" t="s">
        <v>305</v>
      </c>
      <c r="B356" s="256">
        <v>41768</v>
      </c>
      <c r="C356" s="257" t="s">
        <v>4472</v>
      </c>
      <c r="D356" s="255" t="s">
        <v>1163</v>
      </c>
      <c r="E356" s="258">
        <v>10196677</v>
      </c>
      <c r="F356" s="255">
        <v>26368145</v>
      </c>
      <c r="G356" s="255">
        <v>2704005</v>
      </c>
      <c r="H356" s="120" t="str">
        <f>IF(G356="","",VLOOKUP(G356,ARANCEL!$B$5:$D$121,2,FALSE))</f>
        <v>PROVISORIO</v>
      </c>
      <c r="I356" s="121" t="s">
        <v>309</v>
      </c>
      <c r="J356" s="119">
        <v>1</v>
      </c>
      <c r="K356" s="122">
        <f>IF(G356="","",VLOOKUP(G356,ARANCEL!$B$5:$D$121,3,FALSE)*J356)</f>
        <v>3250</v>
      </c>
      <c r="L356" s="1229" t="s">
        <v>5292</v>
      </c>
      <c r="M356" s="1229">
        <v>4500235543</v>
      </c>
      <c r="N356" s="1229">
        <v>9430</v>
      </c>
      <c r="O356" s="388"/>
    </row>
    <row r="357" spans="1:15" s="385" customFormat="1" x14ac:dyDescent="0.25">
      <c r="A357" s="255" t="s">
        <v>305</v>
      </c>
      <c r="B357" s="256">
        <v>41768</v>
      </c>
      <c r="C357" s="257" t="s">
        <v>4472</v>
      </c>
      <c r="D357" s="255" t="s">
        <v>1163</v>
      </c>
      <c r="E357" s="258">
        <v>10196677</v>
      </c>
      <c r="F357" s="255">
        <v>26368145</v>
      </c>
      <c r="G357" s="255">
        <v>2704003</v>
      </c>
      <c r="H357" s="120" t="str">
        <f>IF(G357="","",VLOOKUP(G357,ARANCEL!$B$5:$D$121,2,FALSE))</f>
        <v xml:space="preserve">CORONA PERIFERICA CON PERNO MUÑON COLADO </v>
      </c>
      <c r="I357" s="121" t="s">
        <v>309</v>
      </c>
      <c r="J357" s="119">
        <v>1</v>
      </c>
      <c r="K357" s="122">
        <f>IF(G357="","",VLOOKUP(G357,ARANCEL!$B$5:$D$121,3,FALSE)*J357)</f>
        <v>32612</v>
      </c>
      <c r="L357" s="1229" t="s">
        <v>5292</v>
      </c>
      <c r="M357" s="1229">
        <v>4500235543</v>
      </c>
      <c r="N357" s="1229">
        <v>9430</v>
      </c>
    </row>
    <row r="358" spans="1:15" s="393" customFormat="1" x14ac:dyDescent="0.25">
      <c r="A358" s="255" t="s">
        <v>305</v>
      </c>
      <c r="B358" s="256">
        <v>41883</v>
      </c>
      <c r="C358" s="257" t="s">
        <v>4472</v>
      </c>
      <c r="D358" s="255" t="s">
        <v>1163</v>
      </c>
      <c r="E358" s="258">
        <v>10252486</v>
      </c>
      <c r="F358" s="255">
        <v>27643034</v>
      </c>
      <c r="G358" s="255">
        <v>2704005</v>
      </c>
      <c r="H358" s="120" t="str">
        <f>IF(G358="","",VLOOKUP(G358,ARANCEL!$B$5:$D$121,2,FALSE))</f>
        <v>PROVISORIO</v>
      </c>
      <c r="I358" s="121" t="s">
        <v>317</v>
      </c>
      <c r="J358" s="119">
        <v>1</v>
      </c>
      <c r="K358" s="122">
        <f>IF(G358="","",VLOOKUP(G358,ARANCEL!$B$5:$D$121,3,FALSE)*J358)</f>
        <v>3250</v>
      </c>
      <c r="L358" s="1229" t="s">
        <v>7548</v>
      </c>
      <c r="M358" s="1229">
        <v>4500255129</v>
      </c>
      <c r="N358" s="1229" t="s">
        <v>7564</v>
      </c>
    </row>
    <row r="359" spans="1:15" s="393" customFormat="1" x14ac:dyDescent="0.25">
      <c r="A359" s="339" t="s">
        <v>305</v>
      </c>
      <c r="B359" s="256">
        <v>41883</v>
      </c>
      <c r="C359" s="257" t="s">
        <v>4472</v>
      </c>
      <c r="D359" s="255" t="s">
        <v>1163</v>
      </c>
      <c r="E359" s="258">
        <v>10252486</v>
      </c>
      <c r="F359" s="255">
        <v>27643034</v>
      </c>
      <c r="G359" s="255">
        <v>2704003</v>
      </c>
      <c r="H359" s="120" t="str">
        <f>IF(G359="","",VLOOKUP(G359,ARANCEL!$B$5:$D$121,2,FALSE))</f>
        <v xml:space="preserve">CORONA PERIFERICA CON PERNO MUÑON COLADO </v>
      </c>
      <c r="I359" s="121" t="s">
        <v>317</v>
      </c>
      <c r="J359" s="119">
        <v>1</v>
      </c>
      <c r="K359" s="122">
        <f>IF(G359="","",VLOOKUP(G359,ARANCEL!$B$5:$D$121,3,FALSE)*J359)</f>
        <v>32612</v>
      </c>
      <c r="L359" s="1229" t="s">
        <v>7548</v>
      </c>
      <c r="M359" s="1229">
        <v>4500255129</v>
      </c>
      <c r="N359" s="1229" t="s">
        <v>7564</v>
      </c>
    </row>
    <row r="360" spans="1:15" s="393" customFormat="1" x14ac:dyDescent="0.25">
      <c r="A360" s="255" t="s">
        <v>305</v>
      </c>
      <c r="B360" s="256">
        <v>41876</v>
      </c>
      <c r="C360" s="257" t="s">
        <v>3218</v>
      </c>
      <c r="D360" s="255" t="s">
        <v>4357</v>
      </c>
      <c r="E360" s="258">
        <v>10249058</v>
      </c>
      <c r="F360" s="255">
        <v>28228929</v>
      </c>
      <c r="G360" s="255">
        <v>2707001</v>
      </c>
      <c r="H360" s="120" t="str">
        <f>IF(G360="","",VLOOKUP(G360,ARANCEL!$B$5:$D$121,2,FALSE))</f>
        <v xml:space="preserve">PLANO DE RELAJACION </v>
      </c>
      <c r="I360" s="121" t="s">
        <v>306</v>
      </c>
      <c r="J360" s="119">
        <v>1</v>
      </c>
      <c r="K360" s="122">
        <f>IF(G360="","",VLOOKUP(G360,ARANCEL!$B$5:$D$121,3,FALSE)*J360)</f>
        <v>9221</v>
      </c>
      <c r="L360" s="1229" t="s">
        <v>6905</v>
      </c>
      <c r="M360" s="1229">
        <v>4500251480</v>
      </c>
      <c r="N360" s="1229" t="s">
        <v>7153</v>
      </c>
    </row>
    <row r="361" spans="1:15" s="385" customFormat="1" x14ac:dyDescent="0.25">
      <c r="A361" s="255" t="s">
        <v>305</v>
      </c>
      <c r="B361" s="256">
        <v>42019</v>
      </c>
      <c r="C361" s="257" t="s">
        <v>471</v>
      </c>
      <c r="D361" s="255" t="s">
        <v>811</v>
      </c>
      <c r="E361" s="258">
        <v>10311462</v>
      </c>
      <c r="F361" s="255">
        <v>30411558</v>
      </c>
      <c r="G361" s="255">
        <v>2708011</v>
      </c>
      <c r="H361" s="120" t="str">
        <f>IF(G361="","",VLOOKUP(G361,ARANCEL!$B$5:$D$121,2,FALSE))</f>
        <v xml:space="preserve">MODELO DE ESTUDIO </v>
      </c>
      <c r="I361" s="121" t="s">
        <v>347</v>
      </c>
      <c r="J361" s="119">
        <v>2</v>
      </c>
      <c r="K361" s="122">
        <f>IF(G361="","",VLOOKUP(G361,ARANCEL!$B$5:$D$121,3,FALSE)*J361)</f>
        <v>3014</v>
      </c>
      <c r="L361" s="1235" t="str">
        <f>IF(E361="","","IMPAGO")</f>
        <v>IMPAGO</v>
      </c>
      <c r="M361" s="1235" t="str">
        <f>IF(L361="IMPAGO","SIN O.C.","")</f>
        <v>SIN O.C.</v>
      </c>
      <c r="N361" s="1235" t="str">
        <f>IF(L361="IMPAGO","SIN FACT.","")</f>
        <v>SIN FACT.</v>
      </c>
    </row>
    <row r="362" spans="1:15" s="385" customFormat="1" x14ac:dyDescent="0.25">
      <c r="A362" s="255" t="s">
        <v>305</v>
      </c>
      <c r="B362" s="256">
        <v>41963</v>
      </c>
      <c r="C362" s="257" t="s">
        <v>8502</v>
      </c>
      <c r="D362" s="255" t="s">
        <v>1163</v>
      </c>
      <c r="E362" s="258">
        <v>10285858</v>
      </c>
      <c r="F362" s="255">
        <v>29740534</v>
      </c>
      <c r="G362" s="255">
        <v>2704005</v>
      </c>
      <c r="H362" s="120" t="str">
        <f>IF(G362="","",VLOOKUP(G362,ARANCEL!$B$5:$D$121,2,FALSE))</f>
        <v>PROVISORIO</v>
      </c>
      <c r="I362" s="121" t="s">
        <v>315</v>
      </c>
      <c r="J362" s="119">
        <v>1</v>
      </c>
      <c r="K362" s="122">
        <f>IF(G362="","",VLOOKUP(G362,ARANCEL!$B$5:$D$121,3,FALSE)*J362)</f>
        <v>3250</v>
      </c>
      <c r="L362" s="1229" t="s">
        <v>8256</v>
      </c>
      <c r="M362" s="1229">
        <v>4500265774</v>
      </c>
      <c r="N362" s="1229" t="s">
        <v>8954</v>
      </c>
    </row>
    <row r="363" spans="1:15" s="380" customFormat="1" x14ac:dyDescent="0.25">
      <c r="A363" s="255" t="s">
        <v>305</v>
      </c>
      <c r="B363" s="256">
        <v>41963</v>
      </c>
      <c r="C363" s="257" t="s">
        <v>8502</v>
      </c>
      <c r="D363" s="255" t="s">
        <v>1163</v>
      </c>
      <c r="E363" s="258">
        <v>10285858</v>
      </c>
      <c r="F363" s="255">
        <v>29740534</v>
      </c>
      <c r="G363" s="255">
        <v>2704003</v>
      </c>
      <c r="H363" s="120" t="str">
        <f>IF(G363="","",VLOOKUP(G363,ARANCEL!$B$5:$D$121,2,FALSE))</f>
        <v xml:space="preserve">CORONA PERIFERICA CON PERNO MUÑON COLADO </v>
      </c>
      <c r="I363" s="121" t="s">
        <v>315</v>
      </c>
      <c r="J363" s="119">
        <v>1</v>
      </c>
      <c r="K363" s="122">
        <f>IF(G363="","",VLOOKUP(G363,ARANCEL!$B$5:$D$121,3,FALSE)*J363)</f>
        <v>32612</v>
      </c>
      <c r="L363" s="1229" t="s">
        <v>8256</v>
      </c>
      <c r="M363" s="1229">
        <v>4500265774</v>
      </c>
      <c r="N363" s="1229" t="s">
        <v>8954</v>
      </c>
    </row>
    <row r="364" spans="1:15" s="377" customFormat="1" x14ac:dyDescent="0.25">
      <c r="A364" s="255" t="s">
        <v>313</v>
      </c>
      <c r="B364" s="256">
        <v>41970</v>
      </c>
      <c r="C364" s="257" t="s">
        <v>8502</v>
      </c>
      <c r="D364" s="255" t="s">
        <v>1163</v>
      </c>
      <c r="E364" s="258">
        <v>10289587</v>
      </c>
      <c r="F364" s="255">
        <v>29740534</v>
      </c>
      <c r="G364" s="255">
        <v>2704003</v>
      </c>
      <c r="H364" s="120" t="str">
        <f>IF(G364="","",VLOOKUP(G364,ARANCEL!$B$5:$D$121,2,FALSE))</f>
        <v xml:space="preserve">CORONA PERIFERICA CON PERNO MUÑON COLADO </v>
      </c>
      <c r="I364" s="121"/>
      <c r="J364" s="119">
        <v>1</v>
      </c>
      <c r="K364" s="122">
        <f>IF(G364="","",VLOOKUP(G364,ARANCEL!$B$5:$D$121,3,FALSE)*J364)</f>
        <v>32612</v>
      </c>
      <c r="L364" s="1235" t="str">
        <f>IF(E364="","","IMPAGO")</f>
        <v>IMPAGO</v>
      </c>
      <c r="M364" s="1235" t="str">
        <f>IF(L364="IMPAGO","SIN O.C.","")</f>
        <v>SIN O.C.</v>
      </c>
      <c r="N364" s="1235" t="str">
        <f>IF(L364="IMPAGO","SIN FACT.","")</f>
        <v>SIN FACT.</v>
      </c>
    </row>
    <row r="365" spans="1:15" s="377" customFormat="1" x14ac:dyDescent="0.25">
      <c r="A365" s="255" t="s">
        <v>313</v>
      </c>
      <c r="B365" s="256">
        <v>41970</v>
      </c>
      <c r="C365" s="257" t="s">
        <v>8502</v>
      </c>
      <c r="D365" s="255" t="s">
        <v>1163</v>
      </c>
      <c r="E365" s="258">
        <v>10289587</v>
      </c>
      <c r="F365" s="255">
        <v>29740534</v>
      </c>
      <c r="G365" s="255">
        <v>2704005</v>
      </c>
      <c r="H365" s="120" t="str">
        <f>IF(G365="","",VLOOKUP(G365,ARANCEL!$B$5:$D$121,2,FALSE))</f>
        <v>PROVISORIO</v>
      </c>
      <c r="I365" s="121"/>
      <c r="J365" s="119">
        <v>1</v>
      </c>
      <c r="K365" s="122">
        <f>IF(G365="","",VLOOKUP(G365,ARANCEL!$B$5:$D$121,3,FALSE)*J365)</f>
        <v>3250</v>
      </c>
      <c r="L365" s="1235" t="str">
        <f>IF(E365="","","IMPAGO")</f>
        <v>IMPAGO</v>
      </c>
      <c r="M365" s="1235" t="str">
        <f>IF(L365="IMPAGO","SIN O.C.","")</f>
        <v>SIN O.C.</v>
      </c>
      <c r="N365" s="1235" t="str">
        <f>IF(L365="IMPAGO","SIN FACT.","")</f>
        <v>SIN FACT.</v>
      </c>
    </row>
    <row r="366" spans="1:15" x14ac:dyDescent="0.25">
      <c r="A366" s="255" t="s">
        <v>305</v>
      </c>
      <c r="B366" s="256">
        <v>41939</v>
      </c>
      <c r="C366" s="257" t="s">
        <v>7961</v>
      </c>
      <c r="D366" s="255" t="s">
        <v>69</v>
      </c>
      <c r="E366" s="258">
        <v>10273535</v>
      </c>
      <c r="F366" s="255">
        <v>29261975</v>
      </c>
      <c r="G366" s="255">
        <v>2705003</v>
      </c>
      <c r="H366" s="120" t="str">
        <f>IF(G366="","",VLOOKUP(G366,ARANCEL!$B$5:$D$121,2,FALSE))</f>
        <v>INCRUSTACION ESTETICA (ART-GLASS O CERAMICA)</v>
      </c>
      <c r="I366" s="121" t="s">
        <v>618</v>
      </c>
      <c r="J366" s="119">
        <v>1</v>
      </c>
      <c r="K366" s="122">
        <f>IF(G366="","",VLOOKUP(G366,ARANCEL!$B$5:$D$121,3,FALSE)*J366)</f>
        <v>15676</v>
      </c>
      <c r="L366" s="1229" t="s">
        <v>8256</v>
      </c>
      <c r="M366" s="1229">
        <v>4500265774</v>
      </c>
      <c r="N366" s="1229" t="s">
        <v>8954</v>
      </c>
    </row>
    <row r="367" spans="1:15" s="395" customFormat="1" x14ac:dyDescent="0.25">
      <c r="A367" s="255" t="s">
        <v>305</v>
      </c>
      <c r="B367" s="256">
        <v>41736</v>
      </c>
      <c r="C367" s="257" t="s">
        <v>4197</v>
      </c>
      <c r="D367" s="255" t="s">
        <v>73</v>
      </c>
      <c r="E367" s="258">
        <v>10187872</v>
      </c>
      <c r="F367" s="255">
        <v>25886731</v>
      </c>
      <c r="G367" s="255">
        <v>2704005</v>
      </c>
      <c r="H367" s="120" t="str">
        <f>IF(G367="","",VLOOKUP(G367,ARANCEL!$B$5:$D$121,2,FALSE))</f>
        <v>PROVISORIO</v>
      </c>
      <c r="I367" s="121" t="s">
        <v>329</v>
      </c>
      <c r="J367" s="119">
        <v>1</v>
      </c>
      <c r="K367" s="122">
        <f>IF(G367="","",VLOOKUP(G367,ARANCEL!$B$5:$D$121,3,FALSE)*J367)</f>
        <v>3250</v>
      </c>
      <c r="L367" s="1229" t="s">
        <v>4612</v>
      </c>
      <c r="M367" s="1229">
        <v>4500229963</v>
      </c>
      <c r="N367" s="1229">
        <v>9180</v>
      </c>
    </row>
    <row r="368" spans="1:15" s="395" customFormat="1" x14ac:dyDescent="0.25">
      <c r="A368" s="255" t="s">
        <v>305</v>
      </c>
      <c r="B368" s="256">
        <v>41751</v>
      </c>
      <c r="C368" s="257" t="s">
        <v>4197</v>
      </c>
      <c r="D368" s="255" t="s">
        <v>73</v>
      </c>
      <c r="E368" s="258">
        <v>10191499</v>
      </c>
      <c r="F368" s="255">
        <v>25886731</v>
      </c>
      <c r="G368" s="255">
        <v>2704031</v>
      </c>
      <c r="H368" s="120" t="str">
        <f>IF(G368="","",VLOOKUP(G368,ARANCEL!$B$5:$D$121,2,FALSE))</f>
        <v xml:space="preserve">PERNO MUÑON METALICO </v>
      </c>
      <c r="I368" s="121" t="s">
        <v>329</v>
      </c>
      <c r="J368" s="119">
        <v>1</v>
      </c>
      <c r="K368" s="122">
        <f>IF(G368="","",VLOOKUP(G368,ARANCEL!$B$5:$D$121,3,FALSE)*J368)</f>
        <v>12246</v>
      </c>
      <c r="L368" s="1229" t="s">
        <v>6905</v>
      </c>
      <c r="M368" s="1229">
        <v>4500247652</v>
      </c>
      <c r="N368" s="1229" t="s">
        <v>7160</v>
      </c>
    </row>
    <row r="369" spans="1:14" s="395" customFormat="1" x14ac:dyDescent="0.25">
      <c r="A369" s="255" t="s">
        <v>305</v>
      </c>
      <c r="B369" s="256">
        <v>41752</v>
      </c>
      <c r="C369" s="257" t="s">
        <v>4197</v>
      </c>
      <c r="D369" s="255" t="s">
        <v>73</v>
      </c>
      <c r="E369" s="258">
        <v>10191499</v>
      </c>
      <c r="F369" s="255">
        <v>25886731</v>
      </c>
      <c r="G369" s="255">
        <v>2704016</v>
      </c>
      <c r="H369" s="120" t="str">
        <f>IF(G369="","",VLOOKUP(G369,ARANCEL!$B$5:$D$121,2,FALSE))</f>
        <v xml:space="preserve">CORONA PROCERA </v>
      </c>
      <c r="I369" s="121" t="s">
        <v>329</v>
      </c>
      <c r="J369" s="119">
        <v>1</v>
      </c>
      <c r="K369" s="122">
        <f>IF(G369="","",VLOOKUP(G369,ARANCEL!$B$5:$D$121,3,FALSE)*J369)</f>
        <v>58477</v>
      </c>
      <c r="L369" s="1229" t="s">
        <v>4612</v>
      </c>
      <c r="M369" s="1229">
        <v>4500229965</v>
      </c>
      <c r="N369" s="1229">
        <v>9181</v>
      </c>
    </row>
    <row r="370" spans="1:14" s="397" customFormat="1" x14ac:dyDescent="0.25">
      <c r="A370" s="255" t="s">
        <v>305</v>
      </c>
      <c r="B370" s="256">
        <v>41655</v>
      </c>
      <c r="C370" s="257" t="s">
        <v>1156</v>
      </c>
      <c r="D370" s="255" t="s">
        <v>68</v>
      </c>
      <c r="E370" s="258">
        <v>10170720</v>
      </c>
      <c r="F370" s="255">
        <v>24057724</v>
      </c>
      <c r="G370" s="1141">
        <v>2704006</v>
      </c>
      <c r="H370" s="120" t="str">
        <f>IF(G370="","",VLOOKUP(G370,ARANCEL!$B$5:$D$121,2,FALSE))</f>
        <v xml:space="preserve">CERAMICA ALUMINOSA ANTERIOR O POSTERIOR </v>
      </c>
      <c r="I370" s="121" t="s">
        <v>681</v>
      </c>
      <c r="J370" s="119">
        <v>4</v>
      </c>
      <c r="K370" s="122">
        <f>IF(G370="","",VLOOKUP(G370,ARANCEL!$B$5:$D$121,3,FALSE)*J370)</f>
        <v>125948</v>
      </c>
      <c r="L370" s="1229" t="s">
        <v>2842</v>
      </c>
      <c r="M370" s="1229">
        <v>4500216254</v>
      </c>
      <c r="N370" s="1229">
        <v>8418</v>
      </c>
    </row>
    <row r="371" spans="1:14" s="397" customFormat="1" x14ac:dyDescent="0.25">
      <c r="A371" s="255" t="s">
        <v>606</v>
      </c>
      <c r="B371" s="256">
        <v>41879</v>
      </c>
      <c r="C371" s="257" t="s">
        <v>6803</v>
      </c>
      <c r="D371" s="255" t="s">
        <v>73</v>
      </c>
      <c r="E371" s="258">
        <v>10250727</v>
      </c>
      <c r="F371" s="255">
        <v>24993290</v>
      </c>
      <c r="G371" s="255">
        <v>2702048</v>
      </c>
      <c r="H371" s="120" t="str">
        <f>IF(G371="","",VLOOKUP(G371,ARANCEL!$B$5:$D$121,2,FALSE))</f>
        <v xml:space="preserve">SERVICIO LAB. IMPLANTE CORONA CEMENTADA/ATORNILLADA </v>
      </c>
      <c r="I371" s="121" t="s">
        <v>323</v>
      </c>
      <c r="J371" s="119">
        <v>1</v>
      </c>
      <c r="K371" s="122">
        <f>IF(G371="","",VLOOKUP(G371,ARANCEL!$B$5:$D$121,3,FALSE)*J371)</f>
        <v>43857</v>
      </c>
      <c r="L371" s="1229" t="s">
        <v>6905</v>
      </c>
      <c r="M371" s="1229">
        <v>4500251480</v>
      </c>
      <c r="N371" s="1229" t="s">
        <v>7153</v>
      </c>
    </row>
    <row r="372" spans="1:14" s="397" customFormat="1" x14ac:dyDescent="0.25">
      <c r="A372" s="255" t="s">
        <v>305</v>
      </c>
      <c r="B372" s="256">
        <v>41787</v>
      </c>
      <c r="C372" s="257" t="s">
        <v>4858</v>
      </c>
      <c r="D372" s="255" t="s">
        <v>86</v>
      </c>
      <c r="E372" s="258">
        <v>10203913</v>
      </c>
      <c r="F372" s="255">
        <v>26673514</v>
      </c>
      <c r="G372" s="255">
        <v>2704005</v>
      </c>
      <c r="H372" s="120" t="str">
        <f>IF(G372="","",VLOOKUP(G372,ARANCEL!$B$5:$D$121,2,FALSE))</f>
        <v>PROVISORIO</v>
      </c>
      <c r="I372" s="121" t="s">
        <v>337</v>
      </c>
      <c r="J372" s="119">
        <v>1</v>
      </c>
      <c r="K372" s="122">
        <f>IF(G372="","",VLOOKUP(G372,ARANCEL!$B$5:$D$121,3,FALSE)*J372)</f>
        <v>3250</v>
      </c>
      <c r="L372" s="1229" t="s">
        <v>5292</v>
      </c>
      <c r="M372" s="1229">
        <v>4500235543</v>
      </c>
      <c r="N372" s="1229">
        <v>9430</v>
      </c>
    </row>
    <row r="373" spans="1:14" s="400" customFormat="1" x14ac:dyDescent="0.25">
      <c r="A373" s="339" t="s">
        <v>305</v>
      </c>
      <c r="B373" s="256">
        <v>41787</v>
      </c>
      <c r="C373" s="257" t="s">
        <v>4858</v>
      </c>
      <c r="D373" s="255" t="s">
        <v>86</v>
      </c>
      <c r="E373" s="258">
        <v>10203913</v>
      </c>
      <c r="F373" s="255">
        <v>26673514</v>
      </c>
      <c r="G373" s="255">
        <v>2704003</v>
      </c>
      <c r="H373" s="120" t="str">
        <f>IF(G373="","",VLOOKUP(G373,ARANCEL!$B$5:$D$121,2,FALSE))</f>
        <v xml:space="preserve">CORONA PERIFERICA CON PERNO MUÑON COLADO </v>
      </c>
      <c r="I373" s="121" t="s">
        <v>337</v>
      </c>
      <c r="J373" s="119">
        <v>1</v>
      </c>
      <c r="K373" s="122">
        <f>IF(G373="","",VLOOKUP(G373,ARANCEL!$B$5:$D$121,3,FALSE)*J373)</f>
        <v>32612</v>
      </c>
      <c r="L373" s="1229" t="s">
        <v>5292</v>
      </c>
      <c r="M373" s="1229">
        <v>4500235543</v>
      </c>
      <c r="N373" s="1229">
        <v>9430</v>
      </c>
    </row>
    <row r="374" spans="1:14" s="400" customFormat="1" x14ac:dyDescent="0.25">
      <c r="A374" s="339" t="s">
        <v>305</v>
      </c>
      <c r="B374" s="256">
        <v>41815</v>
      </c>
      <c r="C374" s="257" t="s">
        <v>4858</v>
      </c>
      <c r="D374" s="255" t="s">
        <v>1165</v>
      </c>
      <c r="E374" s="258">
        <v>10218275</v>
      </c>
      <c r="F374" s="255">
        <v>26673514</v>
      </c>
      <c r="G374" s="255">
        <v>2705003</v>
      </c>
      <c r="H374" s="120" t="str">
        <f>IF(G374="","",VLOOKUP(G374,ARANCEL!$B$5:$D$121,2,FALSE))</f>
        <v>INCRUSTACION ESTETICA (ART-GLASS O CERAMICA)</v>
      </c>
      <c r="I374" s="121" t="s">
        <v>319</v>
      </c>
      <c r="J374" s="119">
        <v>1</v>
      </c>
      <c r="K374" s="122">
        <f>IF(G374="","",VLOOKUP(G374,ARANCEL!$B$5:$D$121,3,FALSE)*J374)</f>
        <v>15676</v>
      </c>
      <c r="L374" s="1229" t="s">
        <v>6017</v>
      </c>
      <c r="M374" s="1229">
        <v>4500243776</v>
      </c>
      <c r="N374" s="1229">
        <v>9801</v>
      </c>
    </row>
    <row r="375" spans="1:14" s="397" customFormat="1" x14ac:dyDescent="0.25">
      <c r="A375" s="255" t="s">
        <v>305</v>
      </c>
      <c r="B375" s="256">
        <v>41817</v>
      </c>
      <c r="C375" s="257" t="s">
        <v>5468</v>
      </c>
      <c r="D375" s="255" t="s">
        <v>69</v>
      </c>
      <c r="E375" s="258">
        <v>10219039</v>
      </c>
      <c r="F375" s="255">
        <v>26413121</v>
      </c>
      <c r="G375" s="255">
        <v>2705003</v>
      </c>
      <c r="H375" s="120" t="str">
        <f>IF(G375="","",VLOOKUP(G375,ARANCEL!$B$5:$D$121,2,FALSE))</f>
        <v>INCRUSTACION ESTETICA (ART-GLASS O CERAMICA)</v>
      </c>
      <c r="I375" s="121" t="s">
        <v>355</v>
      </c>
      <c r="J375" s="119">
        <v>2</v>
      </c>
      <c r="K375" s="122">
        <f>IF(G375="","",VLOOKUP(G375,ARANCEL!$B$5:$D$121,3,FALSE)*J375)</f>
        <v>31352</v>
      </c>
      <c r="L375" s="1229" t="s">
        <v>5742</v>
      </c>
      <c r="M375" s="1229">
        <v>4500241337</v>
      </c>
      <c r="N375" s="1229" t="s">
        <v>5775</v>
      </c>
    </row>
    <row r="376" spans="1:14" s="397" customFormat="1" x14ac:dyDescent="0.25">
      <c r="A376" s="255" t="s">
        <v>305</v>
      </c>
      <c r="B376" s="256">
        <v>41806</v>
      </c>
      <c r="C376" s="257" t="s">
        <v>1236</v>
      </c>
      <c r="D376" s="255" t="s">
        <v>68</v>
      </c>
      <c r="E376" s="258">
        <v>10213476</v>
      </c>
      <c r="F376" s="255" t="s">
        <v>5239</v>
      </c>
      <c r="G376" s="255">
        <v>2702048</v>
      </c>
      <c r="H376" s="120" t="str">
        <f>IF(G376="","",VLOOKUP(G376,ARANCEL!$B$5:$D$121,2,FALSE))</f>
        <v xml:space="preserve">SERVICIO LAB. IMPLANTE CORONA CEMENTADA/ATORNILLADA </v>
      </c>
      <c r="I376" s="121" t="s">
        <v>324</v>
      </c>
      <c r="J376" s="119">
        <v>1</v>
      </c>
      <c r="K376" s="122">
        <f>IF(G376="","",VLOOKUP(G376,ARANCEL!$B$5:$D$121,3,FALSE)*J376)</f>
        <v>43857</v>
      </c>
      <c r="L376" s="1229" t="s">
        <v>5742</v>
      </c>
      <c r="M376" s="1229">
        <v>4500239667</v>
      </c>
      <c r="N376" s="1229" t="s">
        <v>5761</v>
      </c>
    </row>
    <row r="377" spans="1:14" s="397" customFormat="1" x14ac:dyDescent="0.25">
      <c r="A377" s="255" t="s">
        <v>305</v>
      </c>
      <c r="B377" s="256">
        <v>41806</v>
      </c>
      <c r="C377" s="257" t="s">
        <v>1236</v>
      </c>
      <c r="D377" s="255" t="s">
        <v>68</v>
      </c>
      <c r="E377" s="258">
        <v>10213476</v>
      </c>
      <c r="F377" s="255" t="s">
        <v>5239</v>
      </c>
      <c r="G377" s="255">
        <v>2702048</v>
      </c>
      <c r="H377" s="120" t="str">
        <f>IF(G377="","",VLOOKUP(G377,ARANCEL!$B$5:$D$121,2,FALSE))</f>
        <v xml:space="preserve">SERVICIO LAB. IMPLANTE CORONA CEMENTADA/ATORNILLADA </v>
      </c>
      <c r="I377" s="121" t="s">
        <v>3104</v>
      </c>
      <c r="J377" s="119">
        <v>3</v>
      </c>
      <c r="K377" s="122">
        <f>IF(G377="","",VLOOKUP(G377,ARANCEL!$B$5:$D$121,3,FALSE)*J377)</f>
        <v>131571</v>
      </c>
      <c r="L377" s="1229" t="s">
        <v>5742</v>
      </c>
      <c r="M377" s="1229">
        <v>4500239667</v>
      </c>
      <c r="N377" s="1229" t="s">
        <v>5761</v>
      </c>
    </row>
    <row r="378" spans="1:14" s="393" customFormat="1" x14ac:dyDescent="0.25">
      <c r="A378" s="255" t="s">
        <v>305</v>
      </c>
      <c r="B378" s="256">
        <v>41746</v>
      </c>
      <c r="C378" s="257" t="s">
        <v>4136</v>
      </c>
      <c r="D378" s="255" t="s">
        <v>70</v>
      </c>
      <c r="E378" s="258">
        <v>10190872</v>
      </c>
      <c r="F378" s="255">
        <v>24635387</v>
      </c>
      <c r="G378" s="255">
        <v>2705003</v>
      </c>
      <c r="H378" s="120" t="str">
        <f>IF(G378="","",VLOOKUP(G378,ARANCEL!$B$5:$D$121,2,FALSE))</f>
        <v>INCRUSTACION ESTETICA (ART-GLASS O CERAMICA)</v>
      </c>
      <c r="I378" s="121" t="s">
        <v>308</v>
      </c>
      <c r="J378" s="119">
        <v>1</v>
      </c>
      <c r="K378" s="122">
        <f>IF(G378="","",VLOOKUP(G378,ARANCEL!$B$5:$D$121,3,FALSE)*J378)</f>
        <v>15676</v>
      </c>
      <c r="L378" s="1229" t="s">
        <v>4612</v>
      </c>
      <c r="M378" s="1229">
        <v>4500229960</v>
      </c>
      <c r="N378" s="1229">
        <v>9179</v>
      </c>
    </row>
    <row r="379" spans="1:14" s="411" customFormat="1" x14ac:dyDescent="0.25">
      <c r="A379" s="255" t="s">
        <v>305</v>
      </c>
      <c r="B379" s="256">
        <v>41653</v>
      </c>
      <c r="C379" s="257" t="s">
        <v>1235</v>
      </c>
      <c r="D379" s="255" t="s">
        <v>73</v>
      </c>
      <c r="E379" s="258">
        <v>10169471</v>
      </c>
      <c r="F379" s="255">
        <v>24553805</v>
      </c>
      <c r="G379" s="255">
        <v>2704005</v>
      </c>
      <c r="H379" s="120" t="str">
        <f>IF(G379="","",VLOOKUP(G379,ARANCEL!$B$5:$D$121,2,FALSE))</f>
        <v>PROVISORIO</v>
      </c>
      <c r="I379" s="121" t="s">
        <v>337</v>
      </c>
      <c r="J379" s="119">
        <v>1</v>
      </c>
      <c r="K379" s="122">
        <f>IF(G379="","",VLOOKUP(G379,ARANCEL!$B$5:$D$121,3,FALSE)*J379)</f>
        <v>3250</v>
      </c>
      <c r="L379" s="1229" t="s">
        <v>2842</v>
      </c>
      <c r="M379" s="1229">
        <v>4500216253</v>
      </c>
      <c r="N379" s="1229">
        <v>8417</v>
      </c>
    </row>
    <row r="380" spans="1:14" s="411" customFormat="1" x14ac:dyDescent="0.25">
      <c r="A380" s="255" t="s">
        <v>313</v>
      </c>
      <c r="B380" s="256">
        <v>41653</v>
      </c>
      <c r="C380" s="257" t="s">
        <v>1235</v>
      </c>
      <c r="D380" s="255" t="s">
        <v>73</v>
      </c>
      <c r="E380" s="258">
        <v>10169471</v>
      </c>
      <c r="F380" s="255">
        <v>24553805</v>
      </c>
      <c r="G380" s="255">
        <v>2704003</v>
      </c>
      <c r="H380" s="120" t="str">
        <f>IF(G380="","",VLOOKUP(G380,ARANCEL!$B$5:$D$121,2,FALSE))</f>
        <v xml:space="preserve">CORONA PERIFERICA CON PERNO MUÑON COLADO </v>
      </c>
      <c r="I380" s="121" t="s">
        <v>337</v>
      </c>
      <c r="J380" s="119">
        <v>1</v>
      </c>
      <c r="K380" s="122">
        <f>IF(G380="","",VLOOKUP(G380,ARANCEL!$B$5:$D$121,3,FALSE)*J380)</f>
        <v>32612</v>
      </c>
      <c r="L380" s="1229" t="s">
        <v>2842</v>
      </c>
      <c r="M380" s="1229">
        <v>4500216253</v>
      </c>
      <c r="N380" s="1229">
        <v>8417</v>
      </c>
    </row>
    <row r="381" spans="1:14" s="411" customFormat="1" x14ac:dyDescent="0.25">
      <c r="A381" s="255" t="s">
        <v>313</v>
      </c>
      <c r="B381" s="256">
        <v>41656</v>
      </c>
      <c r="C381" s="257" t="s">
        <v>1234</v>
      </c>
      <c r="D381" s="255" t="s">
        <v>73</v>
      </c>
      <c r="E381" s="258">
        <v>10169927</v>
      </c>
      <c r="F381" s="255">
        <v>24553805</v>
      </c>
      <c r="G381" s="255">
        <v>2704005</v>
      </c>
      <c r="H381" s="120" t="str">
        <f>IF(G381="","",VLOOKUP(G381,ARANCEL!$B$5:$D$121,2,FALSE))</f>
        <v>PROVISORIO</v>
      </c>
      <c r="I381" s="121" t="s">
        <v>337</v>
      </c>
      <c r="J381" s="119">
        <v>1</v>
      </c>
      <c r="K381" s="122">
        <f>IF(G381="","",VLOOKUP(G381,ARANCEL!$B$5:$D$121,3,FALSE)*J381)</f>
        <v>3250</v>
      </c>
      <c r="L381" s="1229" t="s">
        <v>2842</v>
      </c>
      <c r="M381" s="1229">
        <v>4500216253</v>
      </c>
      <c r="N381" s="1229">
        <v>8417</v>
      </c>
    </row>
    <row r="382" spans="1:14" s="415" customFormat="1" x14ac:dyDescent="0.25">
      <c r="A382" s="255" t="s">
        <v>305</v>
      </c>
      <c r="B382" s="256">
        <v>41656</v>
      </c>
      <c r="C382" s="257" t="s">
        <v>1234</v>
      </c>
      <c r="D382" s="255" t="s">
        <v>73</v>
      </c>
      <c r="E382" s="258">
        <v>10169927</v>
      </c>
      <c r="F382" s="255">
        <v>24553805</v>
      </c>
      <c r="G382" s="255">
        <v>2704003</v>
      </c>
      <c r="H382" s="120" t="str">
        <f>IF(G382="","",VLOOKUP(G382,ARANCEL!$B$5:$D$121,2,FALSE))</f>
        <v xml:space="preserve">CORONA PERIFERICA CON PERNO MUÑON COLADO </v>
      </c>
      <c r="I382" s="121" t="s">
        <v>337</v>
      </c>
      <c r="J382" s="119">
        <v>1</v>
      </c>
      <c r="K382" s="122">
        <f>IF(G382="","",VLOOKUP(G382,ARANCEL!$B$5:$D$121,3,FALSE)*J382)</f>
        <v>32612</v>
      </c>
      <c r="L382" s="1229" t="s">
        <v>2842</v>
      </c>
      <c r="M382" s="1229">
        <v>4500216253</v>
      </c>
      <c r="N382" s="1229">
        <v>8417</v>
      </c>
    </row>
    <row r="383" spans="1:14" s="415" customFormat="1" x14ac:dyDescent="0.25">
      <c r="A383" s="255" t="s">
        <v>305</v>
      </c>
      <c r="B383" s="256">
        <v>41850</v>
      </c>
      <c r="C383" s="257" t="s">
        <v>6185</v>
      </c>
      <c r="D383" s="255" t="s">
        <v>70</v>
      </c>
      <c r="E383" s="258">
        <v>10235684</v>
      </c>
      <c r="F383" s="255">
        <v>22124665</v>
      </c>
      <c r="G383" s="255">
        <v>2704005</v>
      </c>
      <c r="H383" s="120" t="str">
        <f>IF(G383="","",VLOOKUP(G383,ARANCEL!$B$5:$D$121,2,FALSE))</f>
        <v>PROVISORIO</v>
      </c>
      <c r="I383" s="121" t="s">
        <v>337</v>
      </c>
      <c r="J383" s="119">
        <v>1</v>
      </c>
      <c r="K383" s="122">
        <f>IF(G383="","",VLOOKUP(G383,ARANCEL!$B$5:$D$121,3,FALSE)*J383)</f>
        <v>3250</v>
      </c>
      <c r="L383" s="1229" t="s">
        <v>6905</v>
      </c>
      <c r="M383" s="1229">
        <v>4500247654</v>
      </c>
      <c r="N383" s="1229" t="s">
        <v>7158</v>
      </c>
    </row>
    <row r="384" spans="1:14" s="415" customFormat="1" x14ac:dyDescent="0.25">
      <c r="A384" s="255" t="s">
        <v>305</v>
      </c>
      <c r="B384" s="256">
        <v>41850</v>
      </c>
      <c r="C384" s="257" t="s">
        <v>6185</v>
      </c>
      <c r="D384" s="255" t="s">
        <v>70</v>
      </c>
      <c r="E384" s="258">
        <v>10235684</v>
      </c>
      <c r="F384" s="255">
        <v>22124665</v>
      </c>
      <c r="G384" s="255">
        <v>2704003</v>
      </c>
      <c r="H384" s="120" t="str">
        <f>IF(G384="","",VLOOKUP(G384,ARANCEL!$B$5:$D$121,2,FALSE))</f>
        <v xml:space="preserve">CORONA PERIFERICA CON PERNO MUÑON COLADO </v>
      </c>
      <c r="I384" s="121" t="s">
        <v>337</v>
      </c>
      <c r="J384" s="119">
        <v>1</v>
      </c>
      <c r="K384" s="122">
        <f>IF(G384="","",VLOOKUP(G384,ARANCEL!$B$5:$D$121,3,FALSE)*J384)</f>
        <v>32612</v>
      </c>
      <c r="L384" s="1229" t="s">
        <v>6905</v>
      </c>
      <c r="M384" s="1229">
        <v>4500247654</v>
      </c>
      <c r="N384" s="1229" t="s">
        <v>7158</v>
      </c>
    </row>
    <row r="385" spans="1:14" s="421" customFormat="1" x14ac:dyDescent="0.25">
      <c r="A385" s="255" t="s">
        <v>305</v>
      </c>
      <c r="B385" s="256">
        <v>41673</v>
      </c>
      <c r="C385" s="257" t="s">
        <v>2694</v>
      </c>
      <c r="D385" s="255" t="s">
        <v>69</v>
      </c>
      <c r="E385" s="258">
        <v>10172458</v>
      </c>
      <c r="F385" s="255">
        <v>24892576</v>
      </c>
      <c r="G385" s="255">
        <v>2705003</v>
      </c>
      <c r="H385" s="120" t="str">
        <f>IF(G385="","",VLOOKUP(G385,ARANCEL!$B$5:$D$121,2,FALSE))</f>
        <v>INCRUSTACION ESTETICA (ART-GLASS O CERAMICA)</v>
      </c>
      <c r="I385" s="121" t="s">
        <v>836</v>
      </c>
      <c r="J385" s="119">
        <v>1</v>
      </c>
      <c r="K385" s="122">
        <f>IF(G385="","",VLOOKUP(G385,ARANCEL!$B$5:$D$121,3,FALSE)*J385)</f>
        <v>15676</v>
      </c>
      <c r="L385" s="1229" t="s">
        <v>3438</v>
      </c>
      <c r="M385" s="1229">
        <v>4500220819</v>
      </c>
      <c r="N385" s="1229">
        <v>8641</v>
      </c>
    </row>
    <row r="386" spans="1:14" s="415" customFormat="1" x14ac:dyDescent="0.25">
      <c r="A386" s="255" t="s">
        <v>305</v>
      </c>
      <c r="B386" s="256">
        <v>41848</v>
      </c>
      <c r="C386" s="257" t="s">
        <v>6135</v>
      </c>
      <c r="D386" s="255" t="s">
        <v>1174</v>
      </c>
      <c r="E386" s="258">
        <v>10233612</v>
      </c>
      <c r="F386" s="255">
        <v>27388956</v>
      </c>
      <c r="G386" s="255">
        <v>2705003</v>
      </c>
      <c r="H386" s="120" t="str">
        <f>IF(G386="","",VLOOKUP(G386,ARANCEL!$B$5:$D$121,2,FALSE))</f>
        <v>INCRUSTACION ESTETICA (ART-GLASS O CERAMICA)</v>
      </c>
      <c r="I386" s="121" t="s">
        <v>312</v>
      </c>
      <c r="J386" s="119">
        <v>1</v>
      </c>
      <c r="K386" s="122">
        <f>IF(G386="","",VLOOKUP(G386,ARANCEL!$B$5:$D$121,3,FALSE)*J386)</f>
        <v>15676</v>
      </c>
      <c r="L386" s="1229" t="s">
        <v>6905</v>
      </c>
      <c r="M386" s="1229">
        <v>4500247654</v>
      </c>
      <c r="N386" s="1229" t="s">
        <v>7158</v>
      </c>
    </row>
    <row r="387" spans="1:14" s="415" customFormat="1" x14ac:dyDescent="0.25">
      <c r="A387" s="255" t="s">
        <v>305</v>
      </c>
      <c r="B387" s="256">
        <v>41892</v>
      </c>
      <c r="C387" s="257" t="s">
        <v>1232</v>
      </c>
      <c r="D387" s="255" t="s">
        <v>86</v>
      </c>
      <c r="E387" s="258">
        <v>10256413</v>
      </c>
      <c r="F387" s="255">
        <v>27801572</v>
      </c>
      <c r="G387" s="255">
        <v>2704005</v>
      </c>
      <c r="H387" s="120" t="str">
        <f>IF(G387="","",VLOOKUP(G387,ARANCEL!$B$5:$D$121,2,FALSE))</f>
        <v>PROVISORIO</v>
      </c>
      <c r="I387" s="121" t="s">
        <v>317</v>
      </c>
      <c r="J387" s="119">
        <v>1</v>
      </c>
      <c r="K387" s="122">
        <f>IF(G387="","",VLOOKUP(G387,ARANCEL!$B$5:$D$121,3,FALSE)*J387)</f>
        <v>3250</v>
      </c>
      <c r="L387" s="1229" t="s">
        <v>7548</v>
      </c>
      <c r="M387" s="1229">
        <v>4500255129</v>
      </c>
      <c r="N387" s="1229" t="s">
        <v>7564</v>
      </c>
    </row>
    <row r="388" spans="1:14" s="411" customFormat="1" x14ac:dyDescent="0.25">
      <c r="A388" s="339" t="s">
        <v>305</v>
      </c>
      <c r="B388" s="256">
        <v>41892</v>
      </c>
      <c r="C388" s="257" t="s">
        <v>1232</v>
      </c>
      <c r="D388" s="255" t="s">
        <v>86</v>
      </c>
      <c r="E388" s="258">
        <v>10256413</v>
      </c>
      <c r="F388" s="255">
        <v>27801572</v>
      </c>
      <c r="G388" s="255">
        <v>2704003</v>
      </c>
      <c r="H388" s="120" t="str">
        <f>IF(G388="","",VLOOKUP(G388,ARANCEL!$B$5:$D$121,2,FALSE))</f>
        <v xml:space="preserve">CORONA PERIFERICA CON PERNO MUÑON COLADO </v>
      </c>
      <c r="I388" s="121" t="s">
        <v>317</v>
      </c>
      <c r="J388" s="119">
        <v>1</v>
      </c>
      <c r="K388" s="122">
        <f>IF(G388="","",VLOOKUP(G388,ARANCEL!$B$5:$D$121,3,FALSE)*J388)</f>
        <v>32612</v>
      </c>
      <c r="L388" s="1229" t="s">
        <v>7548</v>
      </c>
      <c r="M388" s="1229">
        <v>4500255129</v>
      </c>
      <c r="N388" s="1229" t="s">
        <v>7564</v>
      </c>
    </row>
    <row r="389" spans="1:14" s="393" customFormat="1" x14ac:dyDescent="0.25">
      <c r="A389" s="255" t="s">
        <v>305</v>
      </c>
      <c r="B389" s="256">
        <v>41883</v>
      </c>
      <c r="C389" s="257" t="s">
        <v>6839</v>
      </c>
      <c r="D389" s="255" t="s">
        <v>73</v>
      </c>
      <c r="E389" s="258">
        <v>10252532</v>
      </c>
      <c r="F389" s="255">
        <v>27838486</v>
      </c>
      <c r="G389" s="255">
        <v>2704005</v>
      </c>
      <c r="H389" s="120" t="str">
        <f>IF(G389="","",VLOOKUP(G389,ARANCEL!$B$5:$D$121,2,FALSE))</f>
        <v>PROVISORIO</v>
      </c>
      <c r="I389" s="121" t="s">
        <v>733</v>
      </c>
      <c r="J389" s="119">
        <v>5</v>
      </c>
      <c r="K389" s="122">
        <f>IF(G389="","",VLOOKUP(G389,ARANCEL!$B$5:$D$121,3,FALSE)*J389)</f>
        <v>16250</v>
      </c>
      <c r="L389" s="1229" t="s">
        <v>7548</v>
      </c>
      <c r="M389" s="1229">
        <v>4500255129</v>
      </c>
      <c r="N389" s="1229" t="s">
        <v>7564</v>
      </c>
    </row>
    <row r="390" spans="1:14" s="393" customFormat="1" x14ac:dyDescent="0.25">
      <c r="A390" s="255" t="s">
        <v>305</v>
      </c>
      <c r="B390" s="256">
        <v>41883</v>
      </c>
      <c r="C390" s="257" t="s">
        <v>6839</v>
      </c>
      <c r="D390" s="255" t="s">
        <v>73</v>
      </c>
      <c r="E390" s="258">
        <v>10252532</v>
      </c>
      <c r="F390" s="255">
        <v>27838486</v>
      </c>
      <c r="G390" s="255">
        <v>2704031</v>
      </c>
      <c r="H390" s="120" t="str">
        <f>IF(G390="","",VLOOKUP(G390,ARANCEL!$B$5:$D$121,2,FALSE))</f>
        <v xml:space="preserve">PERNO MUÑON METALICO </v>
      </c>
      <c r="I390" s="121" t="s">
        <v>8697</v>
      </c>
      <c r="J390" s="119">
        <v>3</v>
      </c>
      <c r="K390" s="122">
        <f>IF(G390="","",VLOOKUP(G390,ARANCEL!$B$5:$D$121,3,FALSE)*J390)</f>
        <v>36738</v>
      </c>
      <c r="L390" s="1229" t="s">
        <v>7548</v>
      </c>
      <c r="M390" s="1229">
        <v>4500255129</v>
      </c>
      <c r="N390" s="1229" t="s">
        <v>7564</v>
      </c>
    </row>
    <row r="391" spans="1:14" s="423" customFormat="1" x14ac:dyDescent="0.25">
      <c r="A391" s="255" t="s">
        <v>305</v>
      </c>
      <c r="B391" s="256">
        <v>41883</v>
      </c>
      <c r="C391" s="257" t="s">
        <v>6839</v>
      </c>
      <c r="D391" s="255" t="s">
        <v>73</v>
      </c>
      <c r="E391" s="258">
        <v>10252532</v>
      </c>
      <c r="F391" s="255">
        <v>27838486</v>
      </c>
      <c r="G391" s="255">
        <v>2704007</v>
      </c>
      <c r="H391" s="120" t="str">
        <f>IF(G391="","",VLOOKUP(G391,ARANCEL!$B$5:$D$121,2,FALSE))</f>
        <v>PILAR, INSERCION O PUNTO DE APOYO PERIFERICO</v>
      </c>
      <c r="I391" s="121" t="s">
        <v>9156</v>
      </c>
      <c r="J391" s="119">
        <v>3</v>
      </c>
      <c r="K391" s="122">
        <f>IF(G391="","",VLOOKUP(G391,ARANCEL!$B$5:$D$121,3,FALSE)*J391)</f>
        <v>77595</v>
      </c>
      <c r="L391" s="1229" t="s">
        <v>7548</v>
      </c>
      <c r="M391" s="1229">
        <v>4500255129</v>
      </c>
      <c r="N391" s="1229" t="s">
        <v>7564</v>
      </c>
    </row>
    <row r="392" spans="1:14" s="423" customFormat="1" x14ac:dyDescent="0.25">
      <c r="A392" s="255" t="s">
        <v>305</v>
      </c>
      <c r="B392" s="256">
        <v>41883</v>
      </c>
      <c r="C392" s="257" t="s">
        <v>6839</v>
      </c>
      <c r="D392" s="255" t="s">
        <v>73</v>
      </c>
      <c r="E392" s="258">
        <v>10252532</v>
      </c>
      <c r="F392" s="255">
        <v>27838486</v>
      </c>
      <c r="G392" s="255">
        <v>2704012</v>
      </c>
      <c r="H392" s="120" t="str">
        <f>IF(G392="","",VLOOKUP(G392,ARANCEL!$B$5:$D$121,2,FALSE))</f>
        <v xml:space="preserve">INTERMEDIARIO O PONTICO </v>
      </c>
      <c r="I392" s="121" t="s">
        <v>1094</v>
      </c>
      <c r="J392" s="119">
        <v>2</v>
      </c>
      <c r="K392" s="122">
        <f>IF(G392="","",VLOOKUP(G392,ARANCEL!$B$5:$D$121,3,FALSE)*J392)</f>
        <v>50244</v>
      </c>
      <c r="L392" s="1229" t="s">
        <v>7548</v>
      </c>
      <c r="M392" s="1229">
        <v>4500255129</v>
      </c>
      <c r="N392" s="1229" t="s">
        <v>7564</v>
      </c>
    </row>
    <row r="393" spans="1:14" s="423" customFormat="1" x14ac:dyDescent="0.25">
      <c r="A393" s="255" t="s">
        <v>305</v>
      </c>
      <c r="B393" s="256">
        <v>41871</v>
      </c>
      <c r="C393" s="257" t="s">
        <v>6609</v>
      </c>
      <c r="D393" s="255" t="s">
        <v>1157</v>
      </c>
      <c r="E393" s="258">
        <v>10246629</v>
      </c>
      <c r="F393" s="255">
        <v>28065638</v>
      </c>
      <c r="G393" s="255">
        <v>2707001</v>
      </c>
      <c r="H393" s="120" t="str">
        <f>IF(G393="","",VLOOKUP(G393,ARANCEL!$B$5:$D$121,2,FALSE))</f>
        <v xml:space="preserve">PLANO DE RELAJACION </v>
      </c>
      <c r="I393" s="121" t="s">
        <v>306</v>
      </c>
      <c r="J393" s="119">
        <v>1</v>
      </c>
      <c r="K393" s="122">
        <f>IF(G393="","",VLOOKUP(G393,ARANCEL!$B$5:$D$121,3,FALSE)*J393)</f>
        <v>9221</v>
      </c>
      <c r="L393" s="1229" t="s">
        <v>6905</v>
      </c>
      <c r="M393" s="1229">
        <v>4500250403</v>
      </c>
      <c r="N393" s="1229" t="s">
        <v>6904</v>
      </c>
    </row>
    <row r="394" spans="1:14" x14ac:dyDescent="0.25">
      <c r="A394" s="119" t="s">
        <v>305</v>
      </c>
      <c r="B394" s="164">
        <v>41919</v>
      </c>
      <c r="C394" s="118" t="s">
        <v>7603</v>
      </c>
      <c r="D394" s="119" t="s">
        <v>68</v>
      </c>
      <c r="E394" s="162">
        <v>3021819</v>
      </c>
      <c r="F394" s="119">
        <v>28644350</v>
      </c>
      <c r="G394" s="119">
        <v>2704005</v>
      </c>
      <c r="H394" s="120" t="str">
        <f>IF(G394="","",VLOOKUP(G394,ARANCEL!$B$5:$D$121,2,FALSE))</f>
        <v>PROVISORIO</v>
      </c>
      <c r="I394" s="121" t="s">
        <v>1368</v>
      </c>
      <c r="J394" s="119">
        <v>3</v>
      </c>
      <c r="K394" s="122">
        <f>IF(G394="","",VLOOKUP(G394,ARANCEL!$B$5:$D$121,3,FALSE)*J394)</f>
        <v>9750</v>
      </c>
      <c r="L394" s="1229" t="s">
        <v>8279</v>
      </c>
      <c r="M394" s="1229">
        <v>4500259407</v>
      </c>
      <c r="N394" s="1229" t="s">
        <v>8290</v>
      </c>
    </row>
    <row r="395" spans="1:14" s="423" customFormat="1" x14ac:dyDescent="0.25">
      <c r="A395" s="255" t="s">
        <v>305</v>
      </c>
      <c r="B395" s="164">
        <v>41975</v>
      </c>
      <c r="C395" s="118" t="s">
        <v>7603</v>
      </c>
      <c r="D395" s="119" t="s">
        <v>68</v>
      </c>
      <c r="E395" s="162">
        <v>10291786</v>
      </c>
      <c r="F395" s="119">
        <v>28644350</v>
      </c>
      <c r="G395" s="255">
        <v>2704006</v>
      </c>
      <c r="H395" s="120" t="str">
        <f>IF(G395="","",VLOOKUP(G395,ARANCEL!$B$5:$D$121,2,FALSE))</f>
        <v xml:space="preserve">CERAMICA ALUMINOSA ANTERIOR O POSTERIOR </v>
      </c>
      <c r="I395" s="121" t="s">
        <v>1094</v>
      </c>
      <c r="J395" s="119">
        <v>2</v>
      </c>
      <c r="K395" s="122">
        <f>IF(G395="","",VLOOKUP(G395,ARANCEL!$B$5:$D$121,3,FALSE)*J395)</f>
        <v>62974</v>
      </c>
      <c r="L395" s="1349" t="s">
        <v>9431</v>
      </c>
      <c r="M395" s="1349">
        <v>4500269308</v>
      </c>
      <c r="N395" s="1349" t="s">
        <v>9459</v>
      </c>
    </row>
    <row r="396" spans="1:14" s="427" customFormat="1" x14ac:dyDescent="0.25">
      <c r="A396" s="255" t="s">
        <v>313</v>
      </c>
      <c r="B396" s="256">
        <v>42030</v>
      </c>
      <c r="C396" s="257" t="s">
        <v>9723</v>
      </c>
      <c r="D396" s="255" t="s">
        <v>68</v>
      </c>
      <c r="E396" s="258">
        <v>10313035</v>
      </c>
      <c r="F396" s="255">
        <v>28644350</v>
      </c>
      <c r="G396" s="255">
        <v>2702021</v>
      </c>
      <c r="H396" s="120" t="str">
        <f>IF(G396="","",VLOOKUP(G396,ARANCEL!$B$5:$D$121,2,FALSE))</f>
        <v xml:space="preserve">CORONA SOBRE IMPLANTE </v>
      </c>
      <c r="I396" s="121"/>
      <c r="J396" s="119">
        <v>1</v>
      </c>
      <c r="K396" s="122">
        <f>IF(G396="","",VLOOKUP(G396,ARANCEL!$B$5:$D$121,3,FALSE)*J396)</f>
        <v>35986</v>
      </c>
      <c r="L396" s="1235" t="str">
        <f>IF(E396="","","IMPAGO")</f>
        <v>IMPAGO</v>
      </c>
      <c r="M396" s="1235" t="str">
        <f>IF(L396="IMPAGO","SIN O.C.","")</f>
        <v>SIN O.C.</v>
      </c>
      <c r="N396" s="1235" t="str">
        <f>IF(L396="IMPAGO","SIN FACT.","")</f>
        <v>SIN FACT.</v>
      </c>
    </row>
    <row r="397" spans="1:14" s="427" customFormat="1" x14ac:dyDescent="0.25">
      <c r="A397" s="255" t="s">
        <v>305</v>
      </c>
      <c r="B397" s="256">
        <v>41897</v>
      </c>
      <c r="C397" s="257" t="s">
        <v>5950</v>
      </c>
      <c r="D397" s="255" t="s">
        <v>3576</v>
      </c>
      <c r="E397" s="258">
        <v>10230780</v>
      </c>
      <c r="F397" s="255">
        <v>27525755</v>
      </c>
      <c r="G397" s="255">
        <v>2704005</v>
      </c>
      <c r="H397" s="120" t="str">
        <f>IF(G397="","",VLOOKUP(G397,ARANCEL!$B$5:$D$121,2,FALSE))</f>
        <v>PROVISORIO</v>
      </c>
      <c r="I397" s="121" t="s">
        <v>326</v>
      </c>
      <c r="J397" s="119">
        <v>1</v>
      </c>
      <c r="K397" s="122">
        <f>IF(G397="","",VLOOKUP(G397,ARANCEL!$B$5:$D$121,3,FALSE)*J397)</f>
        <v>3250</v>
      </c>
      <c r="L397" s="1229" t="s">
        <v>7548</v>
      </c>
      <c r="M397" s="1229">
        <v>4500255129</v>
      </c>
      <c r="N397" s="1229" t="s">
        <v>7564</v>
      </c>
    </row>
    <row r="398" spans="1:14" s="427" customFormat="1" x14ac:dyDescent="0.25">
      <c r="A398" s="339" t="s">
        <v>305</v>
      </c>
      <c r="B398" s="256">
        <v>41897</v>
      </c>
      <c r="C398" s="257" t="s">
        <v>5950</v>
      </c>
      <c r="D398" s="255" t="s">
        <v>3576</v>
      </c>
      <c r="E398" s="258">
        <v>10230780</v>
      </c>
      <c r="F398" s="255">
        <v>27525755</v>
      </c>
      <c r="G398" s="255">
        <v>2704003</v>
      </c>
      <c r="H398" s="120" t="str">
        <f>IF(G398="","",VLOOKUP(G398,ARANCEL!$B$5:$D$121,2,FALSE))</f>
        <v xml:space="preserve">CORONA PERIFERICA CON PERNO MUÑON COLADO </v>
      </c>
      <c r="I398" s="121" t="s">
        <v>326</v>
      </c>
      <c r="J398" s="119">
        <v>1</v>
      </c>
      <c r="K398" s="122">
        <f>IF(G398="","",VLOOKUP(G398,ARANCEL!$B$5:$D$121,3,FALSE)*J398)</f>
        <v>32612</v>
      </c>
      <c r="L398" s="1229" t="s">
        <v>7548</v>
      </c>
      <c r="M398" s="1229">
        <v>4500255129</v>
      </c>
      <c r="N398" s="1229" t="s">
        <v>7564</v>
      </c>
    </row>
    <row r="399" spans="1:14" s="427" customFormat="1" x14ac:dyDescent="0.25">
      <c r="A399" s="255" t="s">
        <v>606</v>
      </c>
      <c r="B399" s="256">
        <v>41989</v>
      </c>
      <c r="C399" s="257" t="s">
        <v>5950</v>
      </c>
      <c r="D399" s="255" t="s">
        <v>3576</v>
      </c>
      <c r="E399" s="258">
        <v>10297946</v>
      </c>
      <c r="F399" s="255">
        <v>27266860</v>
      </c>
      <c r="G399" s="255">
        <v>2702048</v>
      </c>
      <c r="H399" s="120" t="str">
        <f>IF(G399="","",VLOOKUP(G399,ARANCEL!$B$5:$D$121,2,FALSE))</f>
        <v xml:space="preserve">SERVICIO LAB. IMPLANTE CORONA CEMENTADA/ATORNILLADA </v>
      </c>
      <c r="I399" s="121" t="s">
        <v>622</v>
      </c>
      <c r="J399" s="119">
        <v>2</v>
      </c>
      <c r="K399" s="122">
        <f>IF(G399="","",VLOOKUP(G399,ARANCEL!$B$5:$D$121,3,FALSE)*J399)</f>
        <v>87714</v>
      </c>
      <c r="L399" s="1349" t="s">
        <v>9431</v>
      </c>
      <c r="M399" s="1349">
        <v>4500269308</v>
      </c>
      <c r="N399" s="1349" t="s">
        <v>9459</v>
      </c>
    </row>
    <row r="400" spans="1:14" s="431" customFormat="1" x14ac:dyDescent="0.25">
      <c r="A400" s="255" t="s">
        <v>305</v>
      </c>
      <c r="B400" s="256">
        <v>41913</v>
      </c>
      <c r="C400" s="257" t="s">
        <v>7443</v>
      </c>
      <c r="D400" s="255" t="s">
        <v>68</v>
      </c>
      <c r="E400" s="258">
        <v>10260430</v>
      </c>
      <c r="F400" s="255">
        <v>28644350</v>
      </c>
      <c r="G400" s="255">
        <v>2701002</v>
      </c>
      <c r="H400" s="120" t="str">
        <f>IF(G400="","",VLOOKUP(G400,ARANCEL!$B$5:$D$121,2,FALSE))</f>
        <v>COSTO LABORATORIO ENCERADO DIA</v>
      </c>
      <c r="I400" s="121" t="s">
        <v>306</v>
      </c>
      <c r="J400" s="119">
        <v>1</v>
      </c>
      <c r="K400" s="122">
        <f>IF(G400="","",VLOOKUP(G400,ARANCEL!$B$5:$D$121,3,FALSE)*J400)</f>
        <v>22491</v>
      </c>
      <c r="L400" s="1229" t="s">
        <v>8279</v>
      </c>
      <c r="M400" s="1229">
        <v>4500259407</v>
      </c>
      <c r="N400" s="1229" t="s">
        <v>8290</v>
      </c>
    </row>
    <row r="401" spans="1:14" s="431" customFormat="1" x14ac:dyDescent="0.25">
      <c r="A401" s="255" t="s">
        <v>305</v>
      </c>
      <c r="B401" s="256">
        <v>41752</v>
      </c>
      <c r="C401" s="257" t="s">
        <v>1757</v>
      </c>
      <c r="D401" s="255" t="s">
        <v>397</v>
      </c>
      <c r="E401" s="258">
        <v>10190480</v>
      </c>
      <c r="F401" s="255">
        <v>24320810</v>
      </c>
      <c r="G401" s="255">
        <v>2705003</v>
      </c>
      <c r="H401" s="120" t="str">
        <f>IF(G401="","",VLOOKUP(G401,ARANCEL!$B$5:$D$121,2,FALSE))</f>
        <v>INCRUSTACION ESTETICA (ART-GLASS O CERAMICA)</v>
      </c>
      <c r="I401" s="121" t="s">
        <v>312</v>
      </c>
      <c r="J401" s="119">
        <v>1</v>
      </c>
      <c r="K401" s="122">
        <f>IF(G401="","",VLOOKUP(G401,ARANCEL!$B$5:$D$121,3,FALSE)*J401)</f>
        <v>15676</v>
      </c>
      <c r="L401" s="1229" t="s">
        <v>4612</v>
      </c>
      <c r="M401" s="1229">
        <v>4500229960</v>
      </c>
      <c r="N401" s="1229">
        <v>9179</v>
      </c>
    </row>
    <row r="402" spans="1:14" s="431" customFormat="1" x14ac:dyDescent="0.25">
      <c r="A402" s="255" t="s">
        <v>606</v>
      </c>
      <c r="B402" s="256">
        <v>42030</v>
      </c>
      <c r="C402" s="257" t="s">
        <v>9722</v>
      </c>
      <c r="D402" s="255" t="s">
        <v>70</v>
      </c>
      <c r="E402" s="258">
        <v>10313038</v>
      </c>
      <c r="F402" s="255">
        <v>27946786</v>
      </c>
      <c r="G402" s="255">
        <v>2702048</v>
      </c>
      <c r="H402" s="120" t="str">
        <f>IF(G402="","",VLOOKUP(G402,ARANCEL!$B$5:$D$121,2,FALSE))</f>
        <v xml:space="preserve">SERVICIO LAB. IMPLANTE CORONA CEMENTADA/ATORNILLADA </v>
      </c>
      <c r="I402" s="121" t="s">
        <v>309</v>
      </c>
      <c r="J402" s="119">
        <v>1</v>
      </c>
      <c r="K402" s="122">
        <f>IF(G402="","",VLOOKUP(G402,ARANCEL!$B$5:$D$121,3,FALSE)*J402)</f>
        <v>43857</v>
      </c>
      <c r="L402" s="1235" t="str">
        <f>IF(E402="","","IMPAGO")</f>
        <v>IMPAGO</v>
      </c>
      <c r="M402" s="1235" t="str">
        <f>IF(L402="IMPAGO","SIN O.C.","")</f>
        <v>SIN O.C.</v>
      </c>
      <c r="N402" s="1235" t="str">
        <f>IF(L402="IMPAGO","SIN FACT.","")</f>
        <v>SIN FACT.</v>
      </c>
    </row>
    <row r="403" spans="1:14" s="431" customFormat="1" x14ac:dyDescent="0.25">
      <c r="A403" s="255" t="s">
        <v>305</v>
      </c>
      <c r="B403" s="256">
        <v>41894</v>
      </c>
      <c r="C403" s="257" t="s">
        <v>7186</v>
      </c>
      <c r="D403" s="255" t="s">
        <v>68</v>
      </c>
      <c r="E403" s="258">
        <v>10256940</v>
      </c>
      <c r="F403" s="257">
        <v>28591449</v>
      </c>
      <c r="G403" s="255">
        <v>2704005</v>
      </c>
      <c r="H403" s="120" t="str">
        <f>IF(G403="","",VLOOKUP(G403,ARANCEL!$B$5:$D$121,2,FALSE))</f>
        <v>PROVISORIO</v>
      </c>
      <c r="I403" s="121" t="s">
        <v>661</v>
      </c>
      <c r="J403" s="119">
        <v>1</v>
      </c>
      <c r="K403" s="122">
        <f>IF(G403="","",VLOOKUP(G403,ARANCEL!$B$5:$D$121,3,FALSE)*J403)</f>
        <v>3250</v>
      </c>
      <c r="L403" s="1229" t="s">
        <v>7548</v>
      </c>
      <c r="M403" s="1229">
        <v>4500255129</v>
      </c>
      <c r="N403" s="1229" t="s">
        <v>7564</v>
      </c>
    </row>
    <row r="404" spans="1:14" s="431" customFormat="1" x14ac:dyDescent="0.25">
      <c r="A404" s="339" t="s">
        <v>305</v>
      </c>
      <c r="B404" s="256">
        <v>41894</v>
      </c>
      <c r="C404" s="257" t="s">
        <v>7186</v>
      </c>
      <c r="D404" s="255" t="s">
        <v>68</v>
      </c>
      <c r="E404" s="258">
        <v>10256940</v>
      </c>
      <c r="F404" s="257">
        <v>28591449</v>
      </c>
      <c r="G404" s="255">
        <v>2704003</v>
      </c>
      <c r="H404" s="120" t="str">
        <f>IF(G404="","",VLOOKUP(G404,ARANCEL!$B$5:$D$121,2,FALSE))</f>
        <v xml:space="preserve">CORONA PERIFERICA CON PERNO MUÑON COLADO </v>
      </c>
      <c r="I404" s="121" t="s">
        <v>661</v>
      </c>
      <c r="J404" s="119">
        <v>1</v>
      </c>
      <c r="K404" s="122">
        <f>IF(G404="","",VLOOKUP(G404,ARANCEL!$B$5:$D$121,3,FALSE)*J404)</f>
        <v>32612</v>
      </c>
      <c r="L404" s="1229" t="s">
        <v>7548</v>
      </c>
      <c r="M404" s="1229">
        <v>4500255129</v>
      </c>
      <c r="N404" s="1229" t="s">
        <v>7564</v>
      </c>
    </row>
    <row r="405" spans="1:14" s="423" customFormat="1" x14ac:dyDescent="0.25">
      <c r="A405" s="255" t="s">
        <v>305</v>
      </c>
      <c r="B405" s="256">
        <v>41746</v>
      </c>
      <c r="C405" s="257" t="s">
        <v>4043</v>
      </c>
      <c r="D405" s="255" t="s">
        <v>397</v>
      </c>
      <c r="E405" s="258">
        <v>10189693</v>
      </c>
      <c r="F405" s="255">
        <v>25951934</v>
      </c>
      <c r="G405" s="255">
        <v>2704005</v>
      </c>
      <c r="H405" s="120" t="str">
        <f>IF(G405="","",VLOOKUP(G405,ARANCEL!$B$5:$D$121,2,FALSE))</f>
        <v>PROVISORIO</v>
      </c>
      <c r="I405" s="121" t="s">
        <v>309</v>
      </c>
      <c r="J405" s="119">
        <v>1</v>
      </c>
      <c r="K405" s="122">
        <f>IF(G405="","",VLOOKUP(G405,ARANCEL!$B$5:$D$121,3,FALSE)*J405)</f>
        <v>3250</v>
      </c>
      <c r="L405" s="1229" t="s">
        <v>4612</v>
      </c>
      <c r="M405" s="1229">
        <v>4500229963</v>
      </c>
      <c r="N405" s="1229">
        <v>9180</v>
      </c>
    </row>
    <row r="406" spans="1:14" s="441" customFormat="1" x14ac:dyDescent="0.25">
      <c r="A406" s="255" t="s">
        <v>305</v>
      </c>
      <c r="B406" s="256">
        <v>41947</v>
      </c>
      <c r="C406" s="257" t="s">
        <v>4043</v>
      </c>
      <c r="D406" s="255" t="s">
        <v>70</v>
      </c>
      <c r="E406" s="258">
        <v>10276550</v>
      </c>
      <c r="F406" s="255">
        <v>25951934</v>
      </c>
      <c r="G406" s="255">
        <v>2702048</v>
      </c>
      <c r="H406" s="120" t="str">
        <f>IF(G406="","",VLOOKUP(G406,ARANCEL!$B$5:$D$121,2,FALSE))</f>
        <v xml:space="preserve">SERVICIO LAB. IMPLANTE CORONA CEMENTADA/ATORNILLADA </v>
      </c>
      <c r="I406" s="121" t="s">
        <v>309</v>
      </c>
      <c r="J406" s="119">
        <v>1</v>
      </c>
      <c r="K406" s="122">
        <f>IF(G406="","",VLOOKUP(G406,ARANCEL!$B$5:$D$121,3,FALSE)*J406)</f>
        <v>43857</v>
      </c>
      <c r="L406" s="1229" t="s">
        <v>8256</v>
      </c>
      <c r="M406" s="1229">
        <v>4500265774</v>
      </c>
      <c r="N406" s="1229" t="s">
        <v>8954</v>
      </c>
    </row>
    <row r="407" spans="1:14" s="441" customFormat="1" x14ac:dyDescent="0.25">
      <c r="A407" s="255" t="s">
        <v>313</v>
      </c>
      <c r="B407" s="256">
        <v>41976</v>
      </c>
      <c r="C407" s="257" t="s">
        <v>4043</v>
      </c>
      <c r="D407" s="255" t="s">
        <v>1174</v>
      </c>
      <c r="E407" s="258">
        <v>10292183</v>
      </c>
      <c r="F407" s="255">
        <v>28906379</v>
      </c>
      <c r="G407" s="255">
        <v>2704005</v>
      </c>
      <c r="H407" s="120" t="str">
        <f>IF(G407="","",VLOOKUP(G407,ARANCEL!$B$5:$D$121,2,FALSE))</f>
        <v>PROVISORIO</v>
      </c>
      <c r="I407" s="121" t="s">
        <v>323</v>
      </c>
      <c r="J407" s="119">
        <v>1</v>
      </c>
      <c r="K407" s="122">
        <f>IF(G407="","",VLOOKUP(G407,ARANCEL!$B$5:$D$121,3,FALSE)*J407)</f>
        <v>3250</v>
      </c>
      <c r="L407" s="1349" t="s">
        <v>9431</v>
      </c>
      <c r="M407" s="1349">
        <v>4500269308</v>
      </c>
      <c r="N407" s="1349" t="s">
        <v>9459</v>
      </c>
    </row>
    <row r="408" spans="1:14" s="441" customFormat="1" x14ac:dyDescent="0.25">
      <c r="A408" s="255" t="s">
        <v>313</v>
      </c>
      <c r="B408" s="256">
        <v>41976</v>
      </c>
      <c r="C408" s="257" t="s">
        <v>4043</v>
      </c>
      <c r="D408" s="255" t="s">
        <v>1174</v>
      </c>
      <c r="E408" s="258">
        <v>10292183</v>
      </c>
      <c r="F408" s="255">
        <v>28906379</v>
      </c>
      <c r="G408" s="255">
        <v>2704003</v>
      </c>
      <c r="H408" s="120" t="str">
        <f>IF(G408="","",VLOOKUP(G408,ARANCEL!$B$5:$D$121,2,FALSE))</f>
        <v xml:space="preserve">CORONA PERIFERICA CON PERNO MUÑON COLADO </v>
      </c>
      <c r="I408" s="121" t="s">
        <v>323</v>
      </c>
      <c r="J408" s="119">
        <v>1</v>
      </c>
      <c r="K408" s="122">
        <f>IF(G408="","",VLOOKUP(G408,ARANCEL!$B$5:$D$121,3,FALSE)*J408)</f>
        <v>32612</v>
      </c>
      <c r="L408" s="1349" t="s">
        <v>9431</v>
      </c>
      <c r="M408" s="1349">
        <v>4500269308</v>
      </c>
      <c r="N408" s="1349" t="s">
        <v>9459</v>
      </c>
    </row>
    <row r="409" spans="1:14" s="441" customFormat="1" x14ac:dyDescent="0.25">
      <c r="A409" s="255" t="s">
        <v>305</v>
      </c>
      <c r="B409" s="256">
        <v>41967</v>
      </c>
      <c r="C409" s="257" t="s">
        <v>8570</v>
      </c>
      <c r="D409" s="255" t="s">
        <v>811</v>
      </c>
      <c r="E409" s="258">
        <v>10287611</v>
      </c>
      <c r="F409" s="255">
        <v>29224315</v>
      </c>
      <c r="G409" s="255">
        <v>2708011</v>
      </c>
      <c r="H409" s="120" t="str">
        <f>IF(G409="","",VLOOKUP(G409,ARANCEL!$B$5:$D$121,2,FALSE))</f>
        <v xml:space="preserve">MODELO DE ESTUDIO </v>
      </c>
      <c r="I409" s="121" t="s">
        <v>347</v>
      </c>
      <c r="J409" s="119">
        <v>2</v>
      </c>
      <c r="K409" s="122">
        <f>IF(G409="","",VLOOKUP(G409,ARANCEL!$B$5:$D$121,3,FALSE)*J409)</f>
        <v>3014</v>
      </c>
      <c r="L409" s="1229" t="s">
        <v>8256</v>
      </c>
      <c r="M409" s="1229">
        <v>4500265774</v>
      </c>
      <c r="N409" s="1229" t="s">
        <v>8954</v>
      </c>
    </row>
    <row r="410" spans="1:14" s="441" customFormat="1" x14ac:dyDescent="0.25">
      <c r="A410" s="255" t="s">
        <v>305</v>
      </c>
      <c r="B410" s="256">
        <v>42019</v>
      </c>
      <c r="C410" s="257" t="s">
        <v>8570</v>
      </c>
      <c r="D410" s="255" t="s">
        <v>1163</v>
      </c>
      <c r="E410" s="258">
        <v>10311164</v>
      </c>
      <c r="F410" s="255">
        <v>30318410</v>
      </c>
      <c r="G410" s="255">
        <v>2705003</v>
      </c>
      <c r="H410" s="120" t="str">
        <f>IF(G410="","",VLOOKUP(G410,ARANCEL!$B$5:$D$121,2,FALSE))</f>
        <v>INCRUSTACION ESTETICA (ART-GLASS O CERAMICA)</v>
      </c>
      <c r="I410" s="121" t="s">
        <v>326</v>
      </c>
      <c r="J410" s="119">
        <v>1</v>
      </c>
      <c r="K410" s="122">
        <f>IF(G410="","",VLOOKUP(G410,ARANCEL!$B$5:$D$121,3,FALSE)*J410)</f>
        <v>15676</v>
      </c>
      <c r="L410" s="1235" t="str">
        <f>IF(E410="","","IMPAGO")</f>
        <v>IMPAGO</v>
      </c>
      <c r="M410" s="1235" t="str">
        <f>IF(L410="IMPAGO","SIN O.C.","")</f>
        <v>SIN O.C.</v>
      </c>
      <c r="N410" s="1235" t="str">
        <f>IF(L410="IMPAGO","SIN FACT.","")</f>
        <v>SIN FACT.</v>
      </c>
    </row>
    <row r="411" spans="1:14" s="441" customFormat="1" x14ac:dyDescent="0.25">
      <c r="A411" s="255" t="s">
        <v>305</v>
      </c>
      <c r="B411" s="254">
        <v>41869</v>
      </c>
      <c r="C411" s="257" t="s">
        <v>6549</v>
      </c>
      <c r="D411" s="255" t="s">
        <v>86</v>
      </c>
      <c r="E411" s="258">
        <v>10245845</v>
      </c>
      <c r="F411" s="255">
        <v>26842636</v>
      </c>
      <c r="G411" s="255">
        <v>2705003</v>
      </c>
      <c r="H411" s="120" t="str">
        <f>IF(G411="","",VLOOKUP(G411,ARANCEL!$B$5:$D$121,2,FALSE))</f>
        <v>INCRUSTACION ESTETICA (ART-GLASS O CERAMICA)</v>
      </c>
      <c r="I411" s="121" t="s">
        <v>318</v>
      </c>
      <c r="J411" s="119">
        <v>1</v>
      </c>
      <c r="K411" s="122">
        <f>IF(G411="","",VLOOKUP(G411,ARANCEL!$B$5:$D$121,3,FALSE)*J411)</f>
        <v>15676</v>
      </c>
      <c r="L411" s="1229" t="s">
        <v>6905</v>
      </c>
      <c r="M411" s="1229">
        <v>4500250403</v>
      </c>
      <c r="N411" s="1229" t="s">
        <v>6904</v>
      </c>
    </row>
    <row r="412" spans="1:14" s="441" customFormat="1" x14ac:dyDescent="0.25">
      <c r="A412" s="255" t="s">
        <v>305</v>
      </c>
      <c r="B412" s="256">
        <v>41779</v>
      </c>
      <c r="C412" s="257" t="s">
        <v>4710</v>
      </c>
      <c r="D412" s="255" t="s">
        <v>70</v>
      </c>
      <c r="E412" s="258">
        <v>10201174</v>
      </c>
      <c r="F412" s="255">
        <v>26594506</v>
      </c>
      <c r="G412" s="255">
        <v>2704005</v>
      </c>
      <c r="H412" s="120" t="str">
        <f>IF(G412="","",VLOOKUP(G412,ARANCEL!$B$5:$D$121,2,FALSE))</f>
        <v>PROVISORIO</v>
      </c>
      <c r="I412" s="121" t="s">
        <v>324</v>
      </c>
      <c r="J412" s="119">
        <v>1</v>
      </c>
      <c r="K412" s="122">
        <f>IF(G412="","",VLOOKUP(G412,ARANCEL!$B$5:$D$121,3,FALSE)*J412)</f>
        <v>3250</v>
      </c>
      <c r="L412" s="1229" t="s">
        <v>5292</v>
      </c>
      <c r="M412" s="1229">
        <v>4500235543</v>
      </c>
      <c r="N412" s="1229">
        <v>9430</v>
      </c>
    </row>
    <row r="413" spans="1:14" s="441" customFormat="1" x14ac:dyDescent="0.25">
      <c r="A413" s="255" t="s">
        <v>305</v>
      </c>
      <c r="B413" s="256">
        <v>41779</v>
      </c>
      <c r="C413" s="257" t="s">
        <v>4710</v>
      </c>
      <c r="D413" s="255" t="s">
        <v>70</v>
      </c>
      <c r="E413" s="258">
        <v>10201174</v>
      </c>
      <c r="F413" s="255">
        <v>26594506</v>
      </c>
      <c r="G413" s="255">
        <v>2704003</v>
      </c>
      <c r="H413" s="120" t="str">
        <f>IF(G413="","",VLOOKUP(G413,ARANCEL!$B$5:$D$121,2,FALSE))</f>
        <v xml:space="preserve">CORONA PERIFERICA CON PERNO MUÑON COLADO </v>
      </c>
      <c r="I413" s="121" t="s">
        <v>324</v>
      </c>
      <c r="J413" s="119">
        <v>1</v>
      </c>
      <c r="K413" s="122">
        <f>IF(G413="","",VLOOKUP(G413,ARANCEL!$B$5:$D$121,3,FALSE)*J413)</f>
        <v>32612</v>
      </c>
      <c r="L413" s="1229" t="s">
        <v>5292</v>
      </c>
      <c r="M413" s="1229">
        <v>4500235543</v>
      </c>
      <c r="N413" s="1229">
        <v>9430</v>
      </c>
    </row>
    <row r="414" spans="1:14" s="441" customFormat="1" x14ac:dyDescent="0.25">
      <c r="A414" s="255" t="s">
        <v>313</v>
      </c>
      <c r="B414" s="256">
        <v>41919</v>
      </c>
      <c r="C414" s="257" t="s">
        <v>7580</v>
      </c>
      <c r="D414" s="255" t="s">
        <v>5273</v>
      </c>
      <c r="E414" s="258">
        <v>10263360</v>
      </c>
      <c r="F414" s="255">
        <v>28716032</v>
      </c>
      <c r="G414" s="255">
        <v>2704005</v>
      </c>
      <c r="H414" s="120" t="str">
        <f>IF(G414="","",VLOOKUP(G414,ARANCEL!$B$5:$D$121,2,FALSE))</f>
        <v>PROVISORIO</v>
      </c>
      <c r="I414" s="121"/>
      <c r="J414" s="119">
        <v>1</v>
      </c>
      <c r="K414" s="122">
        <f>IF(G414="","",VLOOKUP(G414,ARANCEL!$B$5:$D$121,3,FALSE)*J414)</f>
        <v>3250</v>
      </c>
      <c r="L414" s="1229" t="s">
        <v>8279</v>
      </c>
      <c r="M414" s="1229">
        <v>4500259407</v>
      </c>
      <c r="N414" s="1229" t="s">
        <v>8290</v>
      </c>
    </row>
    <row r="415" spans="1:14" s="441" customFormat="1" x14ac:dyDescent="0.25">
      <c r="A415" s="255" t="s">
        <v>305</v>
      </c>
      <c r="B415" s="256">
        <v>41919</v>
      </c>
      <c r="C415" s="257" t="s">
        <v>7580</v>
      </c>
      <c r="D415" s="255" t="s">
        <v>5273</v>
      </c>
      <c r="E415" s="258">
        <v>10263360</v>
      </c>
      <c r="F415" s="255">
        <v>28716032</v>
      </c>
      <c r="G415" s="255">
        <v>2704003</v>
      </c>
      <c r="H415" s="120" t="str">
        <f>IF(G415="","",VLOOKUP(G415,ARANCEL!$B$5:$D$121,2,FALSE))</f>
        <v xml:space="preserve">CORONA PERIFERICA CON PERNO MUÑON COLADO </v>
      </c>
      <c r="I415" s="121" t="s">
        <v>312</v>
      </c>
      <c r="J415" s="119">
        <v>1</v>
      </c>
      <c r="K415" s="122">
        <f>IF(G415="","",VLOOKUP(G415,ARANCEL!$B$5:$D$121,3,FALSE)*J415)</f>
        <v>32612</v>
      </c>
      <c r="L415" s="1229" t="s">
        <v>8279</v>
      </c>
      <c r="M415" s="1229">
        <v>4500259407</v>
      </c>
      <c r="N415" s="1229" t="s">
        <v>8290</v>
      </c>
    </row>
    <row r="416" spans="1:14" s="441" customFormat="1" x14ac:dyDescent="0.25">
      <c r="A416" s="255" t="s">
        <v>305</v>
      </c>
      <c r="B416" s="256">
        <v>41843</v>
      </c>
      <c r="C416" s="257" t="s">
        <v>6015</v>
      </c>
      <c r="D416" s="255" t="s">
        <v>1157</v>
      </c>
      <c r="E416" s="258">
        <v>10231747</v>
      </c>
      <c r="F416" s="255">
        <v>27458909</v>
      </c>
      <c r="G416" s="255">
        <v>2707001</v>
      </c>
      <c r="H416" s="120" t="str">
        <f>IF(G416="","",VLOOKUP(G416,ARANCEL!$B$5:$D$121,2,FALSE))</f>
        <v xml:space="preserve">PLANO DE RELAJACION </v>
      </c>
      <c r="I416" s="121" t="s">
        <v>306</v>
      </c>
      <c r="J416" s="119">
        <v>1</v>
      </c>
      <c r="K416" s="122">
        <f>IF(G416="","",VLOOKUP(G416,ARANCEL!$B$5:$D$121,3,FALSE)*J416)</f>
        <v>9221</v>
      </c>
      <c r="L416" s="1229" t="s">
        <v>6905</v>
      </c>
      <c r="M416" s="1229">
        <v>4500247654</v>
      </c>
      <c r="N416" s="1229" t="s">
        <v>7158</v>
      </c>
    </row>
    <row r="417" spans="1:14" s="441" customFormat="1" x14ac:dyDescent="0.25">
      <c r="A417" s="255" t="s">
        <v>305</v>
      </c>
      <c r="B417" s="256">
        <v>41892</v>
      </c>
      <c r="C417" s="257" t="s">
        <v>7086</v>
      </c>
      <c r="D417" s="255" t="s">
        <v>1157</v>
      </c>
      <c r="E417" s="258">
        <v>10256456</v>
      </c>
      <c r="F417" s="255">
        <v>28428693</v>
      </c>
      <c r="G417" s="255">
        <v>2707001</v>
      </c>
      <c r="H417" s="120" t="str">
        <f>IF(G417="","",VLOOKUP(G417,ARANCEL!$B$5:$D$121,2,FALSE))</f>
        <v xml:space="preserve">PLANO DE RELAJACION </v>
      </c>
      <c r="I417" s="121" t="s">
        <v>306</v>
      </c>
      <c r="J417" s="119">
        <v>1</v>
      </c>
      <c r="K417" s="122">
        <f>IF(G417="","",VLOOKUP(G417,ARANCEL!$B$5:$D$121,3,FALSE)*J417)</f>
        <v>9221</v>
      </c>
      <c r="L417" s="1229" t="s">
        <v>7548</v>
      </c>
      <c r="M417" s="1229">
        <v>4500255129</v>
      </c>
      <c r="N417" s="1229" t="s">
        <v>7564</v>
      </c>
    </row>
    <row r="418" spans="1:14" s="454" customFormat="1" x14ac:dyDescent="0.25">
      <c r="A418" s="255" t="s">
        <v>305</v>
      </c>
      <c r="B418" s="256">
        <v>41753</v>
      </c>
      <c r="C418" s="257" t="s">
        <v>2464</v>
      </c>
      <c r="D418" s="255" t="s">
        <v>71</v>
      </c>
      <c r="E418" s="258">
        <v>10191617</v>
      </c>
      <c r="F418" s="255">
        <v>25692686</v>
      </c>
      <c r="G418" s="255">
        <v>2705003</v>
      </c>
      <c r="H418" s="120" t="str">
        <f>IF(G418="","",VLOOKUP(G418,ARANCEL!$B$5:$D$121,2,FALSE))</f>
        <v>INCRUSTACION ESTETICA (ART-GLASS O CERAMICA)</v>
      </c>
      <c r="I418" s="121" t="s">
        <v>335</v>
      </c>
      <c r="J418" s="119">
        <v>1</v>
      </c>
      <c r="K418" s="122">
        <f>IF(G418="","",VLOOKUP(G418,ARANCEL!$B$5:$D$121,3,FALSE)*J418)</f>
        <v>15676</v>
      </c>
      <c r="L418" s="1229" t="s">
        <v>4612</v>
      </c>
      <c r="M418" s="1229">
        <v>4500229965</v>
      </c>
      <c r="N418" s="1229">
        <v>9181</v>
      </c>
    </row>
    <row r="419" spans="1:14" s="454" customFormat="1" x14ac:dyDescent="0.25">
      <c r="A419" s="255" t="s">
        <v>305</v>
      </c>
      <c r="B419" s="256">
        <v>41955</v>
      </c>
      <c r="C419" s="257" t="s">
        <v>8319</v>
      </c>
      <c r="D419" s="255" t="s">
        <v>86</v>
      </c>
      <c r="E419" s="258">
        <v>10281106</v>
      </c>
      <c r="F419" s="255">
        <v>18308013</v>
      </c>
      <c r="G419" s="255">
        <v>2707002</v>
      </c>
      <c r="H419" s="120" t="str">
        <f>IF(G419="","",VLOOKUP(G419,ARANCEL!$B$5:$D$121,2,FALSE))</f>
        <v>CUBETA DE BLANQUEAMIENTO</v>
      </c>
      <c r="I419" s="121" t="s">
        <v>347</v>
      </c>
      <c r="J419" s="119">
        <v>2</v>
      </c>
      <c r="K419" s="122">
        <f>IF(G419="","",VLOOKUP(G419,ARANCEL!$B$5:$D$121,3,FALSE)*J419)</f>
        <v>11808</v>
      </c>
      <c r="L419" s="1229" t="s">
        <v>8256</v>
      </c>
      <c r="M419" s="1229">
        <v>4500265774</v>
      </c>
      <c r="N419" s="1229" t="s">
        <v>8954</v>
      </c>
    </row>
    <row r="420" spans="1:14" s="454" customFormat="1" x14ac:dyDescent="0.25">
      <c r="A420" s="255" t="s">
        <v>305</v>
      </c>
      <c r="B420" s="662">
        <v>41760</v>
      </c>
      <c r="C420" s="257" t="s">
        <v>4390</v>
      </c>
      <c r="D420" s="255" t="s">
        <v>68</v>
      </c>
      <c r="E420" s="258">
        <v>10194089</v>
      </c>
      <c r="F420" s="255">
        <v>25945978</v>
      </c>
      <c r="G420" s="255">
        <v>2705003</v>
      </c>
      <c r="H420" s="120" t="str">
        <f>IF(G420="","",VLOOKUP(G420,ARANCEL!$B$5:$D$121,2,FALSE))</f>
        <v>INCRUSTACION ESTETICA (ART-GLASS O CERAMICA)</v>
      </c>
      <c r="I420" s="121" t="s">
        <v>312</v>
      </c>
      <c r="J420" s="119">
        <v>1</v>
      </c>
      <c r="K420" s="122">
        <f>IF(G420="","",VLOOKUP(G420,ARANCEL!$B$5:$D$121,3,FALSE)*J420)</f>
        <v>15676</v>
      </c>
      <c r="L420" s="1229" t="s">
        <v>4612</v>
      </c>
      <c r="M420" s="1229">
        <v>4500229965</v>
      </c>
      <c r="N420" s="1229">
        <v>9181</v>
      </c>
    </row>
    <row r="421" spans="1:14" s="441" customFormat="1" x14ac:dyDescent="0.25">
      <c r="A421" s="255" t="s">
        <v>305</v>
      </c>
      <c r="B421" s="256">
        <v>42032</v>
      </c>
      <c r="C421" s="257" t="s">
        <v>9788</v>
      </c>
      <c r="D421" s="255" t="s">
        <v>811</v>
      </c>
      <c r="E421" s="258">
        <v>10313559</v>
      </c>
      <c r="F421" s="255">
        <v>30578065</v>
      </c>
      <c r="G421" s="255">
        <v>2708011</v>
      </c>
      <c r="H421" s="120" t="str">
        <f>IF(G421="","",VLOOKUP(G421,ARANCEL!$B$5:$D$121,2,FALSE))</f>
        <v xml:space="preserve">MODELO DE ESTUDIO </v>
      </c>
      <c r="I421" s="121" t="s">
        <v>347</v>
      </c>
      <c r="J421" s="119">
        <v>2</v>
      </c>
      <c r="K421" s="122">
        <f>IF(G421="","",VLOOKUP(G421,ARANCEL!$B$5:$D$121,3,FALSE)*J421)</f>
        <v>3014</v>
      </c>
      <c r="L421" s="1235" t="str">
        <f>IF(E421="","","IMPAGO")</f>
        <v>IMPAGO</v>
      </c>
      <c r="M421" s="1235" t="str">
        <f>IF(L421="IMPAGO","SIN O.C.","")</f>
        <v>SIN O.C.</v>
      </c>
      <c r="N421" s="1235" t="str">
        <f>IF(L421="IMPAGO","SIN FACT.","")</f>
        <v>SIN FACT.</v>
      </c>
    </row>
    <row r="422" spans="1:14" s="441" customFormat="1" x14ac:dyDescent="0.25">
      <c r="A422" s="255" t="s">
        <v>305</v>
      </c>
      <c r="B422" s="256">
        <v>42009</v>
      </c>
      <c r="C422" s="257" t="s">
        <v>9305</v>
      </c>
      <c r="D422" s="255" t="s">
        <v>73</v>
      </c>
      <c r="E422" s="258">
        <v>10305810</v>
      </c>
      <c r="F422" s="255">
        <v>30394379</v>
      </c>
      <c r="G422" s="255">
        <v>2704005</v>
      </c>
      <c r="H422" s="120" t="str">
        <f>IF(G422="","",VLOOKUP(G422,ARANCEL!$B$5:$D$121,2,FALSE))</f>
        <v>PROVISORIO</v>
      </c>
      <c r="I422" s="121" t="s">
        <v>309</v>
      </c>
      <c r="J422" s="119">
        <v>1</v>
      </c>
      <c r="K422" s="122">
        <f>IF(G422="","",VLOOKUP(G422,ARANCEL!$B$5:$D$121,3,FALSE)*J422)</f>
        <v>3250</v>
      </c>
      <c r="L422" s="1235" t="str">
        <f>IF(E422="","","IMPAGO")</f>
        <v>IMPAGO</v>
      </c>
      <c r="M422" s="1235" t="str">
        <f>IF(L422="IMPAGO","SIN O.C.","")</f>
        <v>SIN O.C.</v>
      </c>
      <c r="N422" s="1235" t="str">
        <f>IF(L422="IMPAGO","SIN FACT.","")</f>
        <v>SIN FACT.</v>
      </c>
    </row>
    <row r="423" spans="1:14" s="454" customFormat="1" x14ac:dyDescent="0.25">
      <c r="A423" s="255" t="s">
        <v>606</v>
      </c>
      <c r="B423" s="256">
        <v>42009</v>
      </c>
      <c r="C423" s="257" t="s">
        <v>9305</v>
      </c>
      <c r="D423" s="255" t="s">
        <v>73</v>
      </c>
      <c r="E423" s="258">
        <v>10305810</v>
      </c>
      <c r="F423" s="255">
        <v>30394379</v>
      </c>
      <c r="G423" s="255">
        <v>2704003</v>
      </c>
      <c r="H423" s="120" t="str">
        <f>IF(G423="","",VLOOKUP(G423,ARANCEL!$B$5:$D$121,2,FALSE))</f>
        <v xml:space="preserve">CORONA PERIFERICA CON PERNO MUÑON COLADO </v>
      </c>
      <c r="I423" s="121" t="s">
        <v>309</v>
      </c>
      <c r="J423" s="119">
        <v>1</v>
      </c>
      <c r="K423" s="122">
        <f>IF(G423="","",VLOOKUP(G423,ARANCEL!$B$5:$D$121,3,FALSE)*J423)</f>
        <v>32612</v>
      </c>
      <c r="L423" s="1235" t="str">
        <f>IF(E423="","","IMPAGO")</f>
        <v>IMPAGO</v>
      </c>
      <c r="M423" s="1235" t="str">
        <f>IF(L423="IMPAGO","SIN O.C.","")</f>
        <v>SIN O.C.</v>
      </c>
      <c r="N423" s="1235" t="str">
        <f>IF(L423="IMPAGO","SIN FACT.","")</f>
        <v>SIN FACT.</v>
      </c>
    </row>
    <row r="424" spans="1:14" s="461" customFormat="1" x14ac:dyDescent="0.25">
      <c r="A424" s="255" t="s">
        <v>305</v>
      </c>
      <c r="B424" s="256">
        <v>42018</v>
      </c>
      <c r="C424" s="257" t="s">
        <v>9572</v>
      </c>
      <c r="D424" s="255" t="s">
        <v>3576</v>
      </c>
      <c r="E424" s="258">
        <v>10309776</v>
      </c>
      <c r="F424" s="255">
        <v>30526503</v>
      </c>
      <c r="G424" s="255">
        <v>2704005</v>
      </c>
      <c r="H424" s="120" t="str">
        <f>IF(G424="","",VLOOKUP(G424,ARANCEL!$B$5:$D$121,2,FALSE))</f>
        <v>PROVISORIO</v>
      </c>
      <c r="I424" s="121" t="s">
        <v>342</v>
      </c>
      <c r="J424" s="119">
        <v>1</v>
      </c>
      <c r="K424" s="122">
        <f>IF(G424="","",VLOOKUP(G424,ARANCEL!$B$5:$D$121,3,FALSE)*J424)</f>
        <v>3250</v>
      </c>
      <c r="L424" s="1235" t="str">
        <f>IF(E424="","","IMPAGO")</f>
        <v>IMPAGO</v>
      </c>
      <c r="M424" s="1235" t="str">
        <f>IF(L424="IMPAGO","SIN O.C.","")</f>
        <v>SIN O.C.</v>
      </c>
      <c r="N424" s="1235" t="str">
        <f>IF(L424="IMPAGO","SIN FACT.","")</f>
        <v>SIN FACT.</v>
      </c>
    </row>
    <row r="425" spans="1:14" s="454" customFormat="1" x14ac:dyDescent="0.25">
      <c r="A425" s="255" t="s">
        <v>313</v>
      </c>
      <c r="B425" s="256">
        <v>42018</v>
      </c>
      <c r="C425" s="257" t="s">
        <v>9572</v>
      </c>
      <c r="D425" s="255" t="s">
        <v>3576</v>
      </c>
      <c r="E425" s="258">
        <v>10309776</v>
      </c>
      <c r="F425" s="255">
        <v>30526503</v>
      </c>
      <c r="G425" s="255">
        <v>2704003</v>
      </c>
      <c r="H425" s="120" t="str">
        <f>IF(G425="","",VLOOKUP(G425,ARANCEL!$B$5:$D$121,2,FALSE))</f>
        <v xml:space="preserve">CORONA PERIFERICA CON PERNO MUÑON COLADO </v>
      </c>
      <c r="I425" s="121"/>
      <c r="J425" s="119">
        <v>1</v>
      </c>
      <c r="K425" s="122">
        <f>IF(G425="","",VLOOKUP(G425,ARANCEL!$B$5:$D$121,3,FALSE)*J425)</f>
        <v>32612</v>
      </c>
      <c r="L425" s="1235" t="str">
        <f>IF(E425="","","IMPAGO")</f>
        <v>IMPAGO</v>
      </c>
      <c r="M425" s="1235" t="str">
        <f>IF(L425="IMPAGO","SIN O.C.","")</f>
        <v>SIN O.C.</v>
      </c>
      <c r="N425" s="1235" t="str">
        <f>IF(L425="IMPAGO","SIN FACT.","")</f>
        <v>SIN FACT.</v>
      </c>
    </row>
    <row r="426" spans="1:14" s="454" customFormat="1" x14ac:dyDescent="0.25">
      <c r="A426" s="255" t="s">
        <v>305</v>
      </c>
      <c r="B426" s="256">
        <v>41932</v>
      </c>
      <c r="C426" s="257" t="s">
        <v>1230</v>
      </c>
      <c r="D426" s="255" t="s">
        <v>69</v>
      </c>
      <c r="E426" s="258">
        <v>10269594</v>
      </c>
      <c r="F426" s="255">
        <v>290164423</v>
      </c>
      <c r="G426" s="255">
        <v>2705003</v>
      </c>
      <c r="H426" s="120" t="str">
        <f>IF(G426="","",VLOOKUP(G426,ARANCEL!$B$5:$D$121,2,FALSE))</f>
        <v>INCRUSTACION ESTETICA (ART-GLASS O CERAMICA)</v>
      </c>
      <c r="I426" s="121" t="s">
        <v>618</v>
      </c>
      <c r="J426" s="119">
        <v>1</v>
      </c>
      <c r="K426" s="122">
        <f>IF(G426="","",VLOOKUP(G426,ARANCEL!$B$5:$D$121,3,FALSE)*J426)</f>
        <v>15676</v>
      </c>
      <c r="L426" s="1229" t="s">
        <v>8279</v>
      </c>
      <c r="M426" s="1229">
        <v>4500260868</v>
      </c>
      <c r="N426" s="1229" t="s">
        <v>8300</v>
      </c>
    </row>
    <row r="427" spans="1:14" s="454" customFormat="1" x14ac:dyDescent="0.25">
      <c r="A427" s="255" t="s">
        <v>305</v>
      </c>
      <c r="B427" s="256">
        <v>41922</v>
      </c>
      <c r="C427" s="257" t="s">
        <v>7674</v>
      </c>
      <c r="D427" s="255" t="s">
        <v>69</v>
      </c>
      <c r="E427" s="258">
        <v>10265172</v>
      </c>
      <c r="F427" s="255">
        <v>29003988</v>
      </c>
      <c r="G427" s="255">
        <v>2704005</v>
      </c>
      <c r="H427" s="120" t="str">
        <f>IF(G427="","",VLOOKUP(G427,ARANCEL!$B$5:$D$121,2,FALSE))</f>
        <v>PROVISORIO</v>
      </c>
      <c r="I427" s="121" t="s">
        <v>342</v>
      </c>
      <c r="J427" s="119">
        <v>1</v>
      </c>
      <c r="K427" s="122">
        <f>IF(G427="","",VLOOKUP(G427,ARANCEL!$B$5:$D$121,3,FALSE)*J427)</f>
        <v>3250</v>
      </c>
      <c r="L427" s="1229" t="s">
        <v>8279</v>
      </c>
      <c r="M427" s="1229">
        <v>4500259407</v>
      </c>
      <c r="N427" s="1229" t="s">
        <v>8290</v>
      </c>
    </row>
    <row r="428" spans="1:14" s="425" customFormat="1" x14ac:dyDescent="0.25">
      <c r="A428" s="412" t="s">
        <v>305</v>
      </c>
      <c r="B428" s="256">
        <v>41934</v>
      </c>
      <c r="C428" s="257" t="s">
        <v>7674</v>
      </c>
      <c r="D428" s="255" t="s">
        <v>69</v>
      </c>
      <c r="E428" s="258">
        <v>10270996</v>
      </c>
      <c r="F428" s="255">
        <v>29003988</v>
      </c>
      <c r="G428" s="255">
        <v>2704003</v>
      </c>
      <c r="H428" s="120" t="str">
        <f>IF(G428="","",VLOOKUP(G428,ARANCEL!$B$5:$D$121,2,FALSE))</f>
        <v xml:space="preserve">CORONA PERIFERICA CON PERNO MUÑON COLADO </v>
      </c>
      <c r="I428" s="121" t="s">
        <v>342</v>
      </c>
      <c r="J428" s="119">
        <v>1</v>
      </c>
      <c r="K428" s="122">
        <f>IF(G428="","",VLOOKUP(G428,ARANCEL!$B$5:$D$121,3,FALSE)*J428)</f>
        <v>32612</v>
      </c>
      <c r="L428" s="1229" t="s">
        <v>8279</v>
      </c>
      <c r="M428" s="1229">
        <v>4500260868</v>
      </c>
      <c r="N428" s="1229" t="s">
        <v>8300</v>
      </c>
    </row>
    <row r="429" spans="1:14" s="450" customFormat="1" x14ac:dyDescent="0.25">
      <c r="A429" s="119" t="s">
        <v>305</v>
      </c>
      <c r="B429" s="164">
        <v>42018</v>
      </c>
      <c r="C429" s="118" t="s">
        <v>3219</v>
      </c>
      <c r="D429" s="119" t="s">
        <v>70</v>
      </c>
      <c r="E429" s="162">
        <v>10309778</v>
      </c>
      <c r="F429" s="119">
        <v>30478452</v>
      </c>
      <c r="G429" s="119">
        <v>2704005</v>
      </c>
      <c r="H429" s="120" t="str">
        <f>IF(G429="","",VLOOKUP(G429,ARANCEL!$B$5:$D$121,2,FALSE))</f>
        <v>PROVISORIO</v>
      </c>
      <c r="I429" s="121" t="s">
        <v>324</v>
      </c>
      <c r="J429" s="119">
        <v>1</v>
      </c>
      <c r="K429" s="122">
        <f>IF(G429="","",VLOOKUP(G429,ARANCEL!$B$5:$D$121,3,FALSE)*J429)</f>
        <v>3250</v>
      </c>
      <c r="L429" s="1235" t="str">
        <f>IF(E429="","","IMPAGO")</f>
        <v>IMPAGO</v>
      </c>
      <c r="M429" s="1235" t="str">
        <f>IF(L429="IMPAGO","SIN O.C.","")</f>
        <v>SIN O.C.</v>
      </c>
      <c r="N429" s="1235" t="str">
        <f>IF(L429="IMPAGO","SIN FACT.","")</f>
        <v>SIN FACT.</v>
      </c>
    </row>
    <row r="430" spans="1:14" s="454" customFormat="1" x14ac:dyDescent="0.25">
      <c r="A430" s="255" t="s">
        <v>606</v>
      </c>
      <c r="B430" s="256">
        <v>42018</v>
      </c>
      <c r="C430" s="257" t="s">
        <v>3219</v>
      </c>
      <c r="D430" s="255" t="s">
        <v>70</v>
      </c>
      <c r="E430" s="258">
        <v>10309778</v>
      </c>
      <c r="F430" s="255">
        <v>30478452</v>
      </c>
      <c r="G430" s="255">
        <v>2704003</v>
      </c>
      <c r="H430" s="120" t="str">
        <f>IF(G430="","",VLOOKUP(G430,ARANCEL!$B$5:$D$121,2,FALSE))</f>
        <v xml:space="preserve">CORONA PERIFERICA CON PERNO MUÑON COLADO </v>
      </c>
      <c r="I430" s="121" t="s">
        <v>324</v>
      </c>
      <c r="J430" s="119">
        <v>1</v>
      </c>
      <c r="K430" s="122">
        <f>IF(G430="","",VLOOKUP(G430,ARANCEL!$B$5:$D$121,3,FALSE)*J430)</f>
        <v>32612</v>
      </c>
      <c r="L430" s="1235" t="str">
        <f>IF(E430="","","IMPAGO")</f>
        <v>IMPAGO</v>
      </c>
      <c r="M430" s="1235" t="str">
        <f>IF(L430="IMPAGO","SIN O.C.","")</f>
        <v>SIN O.C.</v>
      </c>
      <c r="N430" s="1235" t="str">
        <f>IF(L430="IMPAGO","SIN FACT.","")</f>
        <v>SIN FACT.</v>
      </c>
    </row>
    <row r="431" spans="1:14" s="461" customFormat="1" x14ac:dyDescent="0.25">
      <c r="A431" s="255" t="s">
        <v>305</v>
      </c>
      <c r="B431" s="256">
        <v>41911</v>
      </c>
      <c r="C431" s="257" t="s">
        <v>7388</v>
      </c>
      <c r="D431" s="255" t="s">
        <v>73</v>
      </c>
      <c r="E431" s="258">
        <v>10259259</v>
      </c>
      <c r="F431" s="255">
        <v>28695315</v>
      </c>
      <c r="G431" s="255">
        <v>2704005</v>
      </c>
      <c r="H431" s="120" t="str">
        <f>IF(G431="","",VLOOKUP(G431,ARANCEL!$B$5:$D$121,2,FALSE))</f>
        <v>PROVISORIO</v>
      </c>
      <c r="I431" s="121" t="s">
        <v>316</v>
      </c>
      <c r="J431" s="119">
        <v>1</v>
      </c>
      <c r="K431" s="122">
        <f>IF(G431="","",VLOOKUP(G431,ARANCEL!$B$5:$D$121,3,FALSE)*J431)</f>
        <v>3250</v>
      </c>
      <c r="L431" s="1229" t="s">
        <v>7548</v>
      </c>
      <c r="M431" s="1229">
        <v>4500255354</v>
      </c>
      <c r="N431" s="1229" t="s">
        <v>7572</v>
      </c>
    </row>
    <row r="432" spans="1:14" s="425" customFormat="1" x14ac:dyDescent="0.25">
      <c r="A432" s="255" t="s">
        <v>305</v>
      </c>
      <c r="B432" s="164">
        <v>41911</v>
      </c>
      <c r="C432" s="118" t="s">
        <v>7388</v>
      </c>
      <c r="D432" s="119" t="s">
        <v>73</v>
      </c>
      <c r="E432" s="162">
        <v>10259259</v>
      </c>
      <c r="F432" s="119">
        <v>28695315</v>
      </c>
      <c r="G432" s="119">
        <v>2704003</v>
      </c>
      <c r="H432" s="120" t="str">
        <f>IF(G432="","",VLOOKUP(G432,ARANCEL!$B$5:$D$121,2,FALSE))</f>
        <v xml:space="preserve">CORONA PERIFERICA CON PERNO MUÑON COLADO </v>
      </c>
      <c r="I432" s="121" t="s">
        <v>316</v>
      </c>
      <c r="J432" s="119">
        <v>1</v>
      </c>
      <c r="K432" s="122">
        <f>IF(G432="","",VLOOKUP(G432,ARANCEL!$B$5:$D$121,3,FALSE)*J432)</f>
        <v>32612</v>
      </c>
      <c r="L432" s="1229" t="s">
        <v>7548</v>
      </c>
      <c r="M432" s="1229">
        <v>4500255354</v>
      </c>
      <c r="N432" s="1229" t="s">
        <v>7572</v>
      </c>
    </row>
    <row r="433" spans="1:14" s="461" customFormat="1" x14ac:dyDescent="0.25">
      <c r="A433" s="255" t="s">
        <v>305</v>
      </c>
      <c r="B433" s="254">
        <v>41722</v>
      </c>
      <c r="C433" s="257" t="s">
        <v>1229</v>
      </c>
      <c r="D433" s="255" t="s">
        <v>70</v>
      </c>
      <c r="E433" s="258">
        <v>10184370</v>
      </c>
      <c r="F433" s="255">
        <v>24830238</v>
      </c>
      <c r="G433" s="255">
        <v>2704005</v>
      </c>
      <c r="H433" s="120" t="str">
        <f>IF(G433="","",VLOOKUP(G433,ARANCEL!$B$5:$D$121,2,FALSE))</f>
        <v>PROVISORIO</v>
      </c>
      <c r="I433" s="121" t="s">
        <v>618</v>
      </c>
      <c r="J433" s="119">
        <v>1</v>
      </c>
      <c r="K433" s="122">
        <f>IF(G433="","",VLOOKUP(G433,ARANCEL!$B$5:$D$121,3,FALSE)*J433)</f>
        <v>3250</v>
      </c>
      <c r="L433" s="1229" t="s">
        <v>3058</v>
      </c>
      <c r="M433" s="1229">
        <v>4500225645</v>
      </c>
      <c r="N433" s="1229">
        <v>8900</v>
      </c>
    </row>
    <row r="434" spans="1:14" s="472" customFormat="1" x14ac:dyDescent="0.25">
      <c r="A434" s="255" t="s">
        <v>305</v>
      </c>
      <c r="B434" s="254">
        <v>41722</v>
      </c>
      <c r="C434" s="257" t="s">
        <v>1229</v>
      </c>
      <c r="D434" s="255" t="s">
        <v>70</v>
      </c>
      <c r="E434" s="258">
        <v>10184370</v>
      </c>
      <c r="F434" s="255">
        <v>24830238</v>
      </c>
      <c r="G434" s="255">
        <v>2704003</v>
      </c>
      <c r="H434" s="120" t="str">
        <f>IF(G434="","",VLOOKUP(G434,ARANCEL!$B$5:$D$121,2,FALSE))</f>
        <v xml:space="preserve">CORONA PERIFERICA CON PERNO MUÑON COLADO </v>
      </c>
      <c r="I434" s="121" t="s">
        <v>618</v>
      </c>
      <c r="J434" s="119">
        <v>1</v>
      </c>
      <c r="K434" s="122">
        <f>IF(G434="","",VLOOKUP(G434,ARANCEL!$B$5:$D$121,3,FALSE)*J434)</f>
        <v>32612</v>
      </c>
      <c r="L434" s="1229" t="s">
        <v>3058</v>
      </c>
      <c r="M434" s="1229">
        <v>4500225655</v>
      </c>
      <c r="N434" s="1229">
        <v>8901</v>
      </c>
    </row>
    <row r="435" spans="1:14" s="472" customFormat="1" x14ac:dyDescent="0.25">
      <c r="A435" s="255" t="s">
        <v>305</v>
      </c>
      <c r="B435" s="256">
        <v>41852</v>
      </c>
      <c r="C435" s="257" t="s">
        <v>6239</v>
      </c>
      <c r="D435" s="255" t="s">
        <v>68</v>
      </c>
      <c r="E435" s="258">
        <v>10237171</v>
      </c>
      <c r="F435" s="255">
        <v>2191950</v>
      </c>
      <c r="G435" s="255">
        <v>2702048</v>
      </c>
      <c r="H435" s="120" t="str">
        <f>IF(G435="","",VLOOKUP(G435,ARANCEL!$B$5:$D$121,2,FALSE))</f>
        <v xml:space="preserve">SERVICIO LAB. IMPLANTE CORONA CEMENTADA/ATORNILLADA </v>
      </c>
      <c r="I435" s="121" t="s">
        <v>618</v>
      </c>
      <c r="J435" s="119">
        <v>1</v>
      </c>
      <c r="K435" s="122">
        <f>IF(G435="","",VLOOKUP(G435,ARANCEL!$B$5:$D$121,3,FALSE)*J435)</f>
        <v>43857</v>
      </c>
      <c r="L435" s="1229" t="s">
        <v>6905</v>
      </c>
      <c r="M435" s="1229">
        <v>4500250403</v>
      </c>
      <c r="N435" s="1229" t="s">
        <v>6904</v>
      </c>
    </row>
    <row r="436" spans="1:14" s="472" customFormat="1" x14ac:dyDescent="0.25">
      <c r="A436" s="255" t="s">
        <v>305</v>
      </c>
      <c r="B436" s="256">
        <v>41799</v>
      </c>
      <c r="C436" s="257" t="s">
        <v>5076</v>
      </c>
      <c r="D436" s="255" t="s">
        <v>72</v>
      </c>
      <c r="E436" s="258">
        <v>10209876</v>
      </c>
      <c r="F436" s="255">
        <v>26202347</v>
      </c>
      <c r="G436" s="255">
        <v>2704005</v>
      </c>
      <c r="H436" s="120" t="str">
        <f>IF(G436="","",VLOOKUP(G436,ARANCEL!$B$5:$D$121,2,FALSE))</f>
        <v>PROVISORIO</v>
      </c>
      <c r="I436" s="121" t="s">
        <v>326</v>
      </c>
      <c r="J436" s="119">
        <v>1</v>
      </c>
      <c r="K436" s="122">
        <f>IF(G436="","",VLOOKUP(G436,ARANCEL!$B$5:$D$121,3,FALSE)*J436)</f>
        <v>3250</v>
      </c>
      <c r="L436" s="1229" t="s">
        <v>5742</v>
      </c>
      <c r="M436" s="1229">
        <v>4500239667</v>
      </c>
      <c r="N436" s="1229" t="s">
        <v>5761</v>
      </c>
    </row>
    <row r="437" spans="1:14" s="472" customFormat="1" x14ac:dyDescent="0.25">
      <c r="A437" s="339" t="s">
        <v>305</v>
      </c>
      <c r="B437" s="256">
        <v>41799</v>
      </c>
      <c r="C437" s="257" t="s">
        <v>5076</v>
      </c>
      <c r="D437" s="255" t="s">
        <v>72</v>
      </c>
      <c r="E437" s="258">
        <v>10209876</v>
      </c>
      <c r="F437" s="255">
        <v>26202347</v>
      </c>
      <c r="G437" s="255">
        <v>2704003</v>
      </c>
      <c r="H437" s="120" t="str">
        <f>IF(G437="","",VLOOKUP(G437,ARANCEL!$B$5:$D$121,2,FALSE))</f>
        <v xml:space="preserve">CORONA PERIFERICA CON PERNO MUÑON COLADO </v>
      </c>
      <c r="I437" s="121" t="s">
        <v>326</v>
      </c>
      <c r="J437" s="119">
        <v>1</v>
      </c>
      <c r="K437" s="122">
        <f>IF(G437="","",VLOOKUP(G437,ARANCEL!$B$5:$D$121,3,FALSE)*J437)</f>
        <v>32612</v>
      </c>
      <c r="L437" s="1229" t="s">
        <v>5742</v>
      </c>
      <c r="M437" s="1229">
        <v>4500239667</v>
      </c>
      <c r="N437" s="1229" t="s">
        <v>5761</v>
      </c>
    </row>
    <row r="438" spans="1:14" s="472" customFormat="1" x14ac:dyDescent="0.25">
      <c r="A438" s="255" t="s">
        <v>606</v>
      </c>
      <c r="B438" s="256">
        <v>42002</v>
      </c>
      <c r="C438" s="257" t="s">
        <v>5076</v>
      </c>
      <c r="D438" s="255" t="s">
        <v>3576</v>
      </c>
      <c r="E438" s="258">
        <v>10303693</v>
      </c>
      <c r="F438" s="255">
        <v>26423476</v>
      </c>
      <c r="G438" s="255">
        <v>2702048</v>
      </c>
      <c r="H438" s="120" t="str">
        <f>IF(G438="","",VLOOKUP(G438,ARANCEL!$B$5:$D$121,2,FALSE))</f>
        <v xml:space="preserve">SERVICIO LAB. IMPLANTE CORONA CEMENTADA/ATORNILLADA </v>
      </c>
      <c r="I438" s="121" t="s">
        <v>324</v>
      </c>
      <c r="J438" s="119">
        <v>1</v>
      </c>
      <c r="K438" s="122">
        <f>IF(G438="","",VLOOKUP(G438,ARANCEL!$B$5:$D$121,3,FALSE)*J438)</f>
        <v>43857</v>
      </c>
      <c r="L438" s="1349" t="s">
        <v>9431</v>
      </c>
      <c r="M438" s="1349">
        <v>4500269308</v>
      </c>
      <c r="N438" s="1349" t="s">
        <v>9459</v>
      </c>
    </row>
    <row r="439" spans="1:14" s="472" customFormat="1" x14ac:dyDescent="0.25">
      <c r="A439" s="255" t="s">
        <v>305</v>
      </c>
      <c r="B439" s="256">
        <v>41890</v>
      </c>
      <c r="C439" s="257" t="s">
        <v>7024</v>
      </c>
      <c r="D439" s="255" t="s">
        <v>4357</v>
      </c>
      <c r="E439" s="258">
        <v>10256085</v>
      </c>
      <c r="F439" s="255">
        <v>28475060</v>
      </c>
      <c r="G439" s="255">
        <v>2707001</v>
      </c>
      <c r="H439" s="120" t="str">
        <f>IF(G439="","",VLOOKUP(G439,ARANCEL!$B$5:$D$121,2,FALSE))</f>
        <v xml:space="preserve">PLANO DE RELAJACION </v>
      </c>
      <c r="I439" s="121" t="s">
        <v>306</v>
      </c>
      <c r="J439" s="119">
        <v>1</v>
      </c>
      <c r="K439" s="122">
        <f>IF(G439="","",VLOOKUP(G439,ARANCEL!$B$5:$D$121,3,FALSE)*J439)</f>
        <v>9221</v>
      </c>
      <c r="L439" s="1229" t="s">
        <v>7548</v>
      </c>
      <c r="M439" s="1229">
        <v>4500255129</v>
      </c>
      <c r="N439" s="1229" t="s">
        <v>7564</v>
      </c>
    </row>
    <row r="440" spans="1:14" s="472" customFormat="1" x14ac:dyDescent="0.25">
      <c r="A440" s="255" t="s">
        <v>305</v>
      </c>
      <c r="B440" s="256">
        <v>41719</v>
      </c>
      <c r="C440" s="257" t="s">
        <v>3549</v>
      </c>
      <c r="D440" s="255" t="s">
        <v>73</v>
      </c>
      <c r="E440" s="258">
        <v>10184132</v>
      </c>
      <c r="F440" s="255">
        <v>25269410</v>
      </c>
      <c r="G440" s="255">
        <v>2704005</v>
      </c>
      <c r="H440" s="120" t="str">
        <f>IF(G440="","",VLOOKUP(G440,ARANCEL!$B$5:$D$121,2,FALSE))</f>
        <v>PROVISORIO</v>
      </c>
      <c r="I440" s="121" t="s">
        <v>308</v>
      </c>
      <c r="J440" s="119">
        <v>1</v>
      </c>
      <c r="K440" s="122">
        <f>IF(G440="","",VLOOKUP(G440,ARANCEL!$B$5:$D$121,3,FALSE)*J440)</f>
        <v>3250</v>
      </c>
      <c r="L440" s="1229" t="s">
        <v>3058</v>
      </c>
      <c r="M440" s="1229">
        <v>4500225645</v>
      </c>
      <c r="N440" s="1229">
        <v>8900</v>
      </c>
    </row>
    <row r="441" spans="1:14" s="472" customFormat="1" x14ac:dyDescent="0.25">
      <c r="A441" s="255" t="s">
        <v>305</v>
      </c>
      <c r="B441" s="256">
        <v>41719</v>
      </c>
      <c r="C441" s="257" t="s">
        <v>3549</v>
      </c>
      <c r="D441" s="255" t="s">
        <v>73</v>
      </c>
      <c r="E441" s="258">
        <v>10184132</v>
      </c>
      <c r="F441" s="255">
        <v>25269410</v>
      </c>
      <c r="G441" s="255">
        <v>2704003</v>
      </c>
      <c r="H441" s="120" t="str">
        <f>IF(G441="","",VLOOKUP(G441,ARANCEL!$B$5:$D$121,2,FALSE))</f>
        <v xml:space="preserve">CORONA PERIFERICA CON PERNO MUÑON COLADO </v>
      </c>
      <c r="I441" s="121" t="s">
        <v>308</v>
      </c>
      <c r="J441" s="119">
        <v>1</v>
      </c>
      <c r="K441" s="122">
        <f>IF(G441="","",VLOOKUP(G441,ARANCEL!$B$5:$D$121,3,FALSE)*J441)</f>
        <v>32612</v>
      </c>
      <c r="L441" s="1229" t="s">
        <v>3058</v>
      </c>
      <c r="M441" s="1229">
        <v>4500225655</v>
      </c>
      <c r="N441" s="1229">
        <v>8901</v>
      </c>
    </row>
    <row r="442" spans="1:14" s="475" customFormat="1" x14ac:dyDescent="0.25">
      <c r="A442" s="255" t="s">
        <v>305</v>
      </c>
      <c r="B442" s="256">
        <v>41696</v>
      </c>
      <c r="C442" s="257" t="s">
        <v>1227</v>
      </c>
      <c r="D442" s="255" t="s">
        <v>73</v>
      </c>
      <c r="E442" s="258">
        <v>10177989</v>
      </c>
      <c r="F442" s="255">
        <v>25218677</v>
      </c>
      <c r="G442" s="255">
        <v>2704005</v>
      </c>
      <c r="H442" s="120" t="str">
        <f>IF(G442="","",VLOOKUP(G442,ARANCEL!$B$5:$D$121,2,FALSE))</f>
        <v>PROVISORIO</v>
      </c>
      <c r="I442" s="121" t="s">
        <v>324</v>
      </c>
      <c r="J442" s="119">
        <v>1</v>
      </c>
      <c r="K442" s="122">
        <f>IF(G442="","",VLOOKUP(G442,ARANCEL!$B$5:$D$121,3,FALSE)*J442)</f>
        <v>3250</v>
      </c>
      <c r="L442" s="1229" t="s">
        <v>3438</v>
      </c>
      <c r="M442" s="1229">
        <v>4500220820</v>
      </c>
      <c r="N442" s="1229">
        <v>8646</v>
      </c>
    </row>
    <row r="443" spans="1:14" s="475" customFormat="1" x14ac:dyDescent="0.25">
      <c r="A443" s="255" t="s">
        <v>305</v>
      </c>
      <c r="B443" s="256">
        <v>41696</v>
      </c>
      <c r="C443" s="257" t="s">
        <v>1227</v>
      </c>
      <c r="D443" s="255" t="s">
        <v>73</v>
      </c>
      <c r="E443" s="258">
        <v>10177989</v>
      </c>
      <c r="F443" s="255">
        <v>25218677</v>
      </c>
      <c r="G443" s="255">
        <v>2704003</v>
      </c>
      <c r="H443" s="120" t="str">
        <f>IF(G443="","",VLOOKUP(G443,ARANCEL!$B$5:$D$121,2,FALSE))</f>
        <v xml:space="preserve">CORONA PERIFERICA CON PERNO MUÑON COLADO </v>
      </c>
      <c r="I443" s="121" t="s">
        <v>324</v>
      </c>
      <c r="J443" s="119">
        <v>1</v>
      </c>
      <c r="K443" s="122">
        <f>IF(G443="","",VLOOKUP(G443,ARANCEL!$B$5:$D$121,3,FALSE)*J443)</f>
        <v>32612</v>
      </c>
      <c r="L443" s="1229" t="s">
        <v>3438</v>
      </c>
      <c r="M443" s="1229">
        <v>4500220820</v>
      </c>
      <c r="N443" s="1229">
        <v>8646</v>
      </c>
    </row>
    <row r="444" spans="1:14" s="475" customFormat="1" x14ac:dyDescent="0.25">
      <c r="A444" s="255" t="s">
        <v>313</v>
      </c>
      <c r="B444" s="256">
        <v>41934</v>
      </c>
      <c r="C444" s="257" t="s">
        <v>7907</v>
      </c>
      <c r="D444" s="255" t="s">
        <v>86</v>
      </c>
      <c r="E444" s="258">
        <v>10271006</v>
      </c>
      <c r="F444" s="255">
        <v>29217653</v>
      </c>
      <c r="G444" s="255">
        <v>2704015</v>
      </c>
      <c r="H444" s="120" t="str">
        <f>IF(G444="","",VLOOKUP(G444,ARANCEL!$B$5:$D$121,2,FALSE))</f>
        <v xml:space="preserve">CORONA IN CERAM </v>
      </c>
      <c r="I444" s="121"/>
      <c r="J444" s="119">
        <v>1</v>
      </c>
      <c r="K444" s="122">
        <f>IF(G444="","",VLOOKUP(G444,ARANCEL!$B$5:$D$121,3,FALSE)*J444)</f>
        <v>42733</v>
      </c>
      <c r="L444" s="1229" t="s">
        <v>8279</v>
      </c>
      <c r="M444" s="1229">
        <v>4500260868</v>
      </c>
      <c r="N444" s="1229" t="s">
        <v>8300</v>
      </c>
    </row>
    <row r="445" spans="1:14" s="475" customFormat="1" x14ac:dyDescent="0.25">
      <c r="A445" s="255" t="s">
        <v>305</v>
      </c>
      <c r="B445" s="256">
        <v>41992</v>
      </c>
      <c r="C445" s="257" t="s">
        <v>7907</v>
      </c>
      <c r="D445" s="255" t="s">
        <v>86</v>
      </c>
      <c r="E445" s="258">
        <v>10300466</v>
      </c>
      <c r="F445" s="255">
        <v>29955843</v>
      </c>
      <c r="G445" s="255">
        <v>2704031</v>
      </c>
      <c r="H445" s="120" t="str">
        <f>IF(G445="","",VLOOKUP(G445,ARANCEL!$B$5:$D$121,2,FALSE))</f>
        <v xml:space="preserve">PERNO MUÑON METALICO </v>
      </c>
      <c r="I445" s="121" t="s">
        <v>329</v>
      </c>
      <c r="J445" s="119">
        <v>1</v>
      </c>
      <c r="K445" s="122">
        <f>IF(G445="","",VLOOKUP(G445,ARANCEL!$B$5:$D$121,3,FALSE)*J445)</f>
        <v>12246</v>
      </c>
      <c r="L445" s="1349" t="s">
        <v>9431</v>
      </c>
      <c r="M445" s="1349">
        <v>4500269308</v>
      </c>
      <c r="N445" s="1349" t="s">
        <v>9459</v>
      </c>
    </row>
    <row r="446" spans="1:14" s="475" customFormat="1" x14ac:dyDescent="0.25">
      <c r="A446" s="255" t="s">
        <v>305</v>
      </c>
      <c r="B446" s="256">
        <v>41746</v>
      </c>
      <c r="C446" s="257" t="s">
        <v>4052</v>
      </c>
      <c r="D446" s="255" t="s">
        <v>396</v>
      </c>
      <c r="E446" s="258">
        <v>10190091</v>
      </c>
      <c r="F446" s="255">
        <v>26034190</v>
      </c>
      <c r="G446" s="255">
        <v>2704005</v>
      </c>
      <c r="H446" s="120" t="str">
        <f>IF(G446="","",VLOOKUP(G446,ARANCEL!$B$5:$D$121,2,FALSE))</f>
        <v>PROVISORIO</v>
      </c>
      <c r="I446" s="121" t="s">
        <v>325</v>
      </c>
      <c r="J446" s="119">
        <v>1</v>
      </c>
      <c r="K446" s="122">
        <f>IF(G446="","",VLOOKUP(G446,ARANCEL!$B$5:$D$121,3,FALSE)*J446)</f>
        <v>3250</v>
      </c>
      <c r="L446" s="1229" t="s">
        <v>4612</v>
      </c>
      <c r="M446" s="1229">
        <v>4500229963</v>
      </c>
      <c r="N446" s="1229">
        <v>9180</v>
      </c>
    </row>
    <row r="447" spans="1:14" s="475" customFormat="1" x14ac:dyDescent="0.25">
      <c r="A447" s="255" t="s">
        <v>305</v>
      </c>
      <c r="B447" s="256">
        <v>41845</v>
      </c>
      <c r="C447" s="257" t="s">
        <v>4052</v>
      </c>
      <c r="D447" s="255" t="s">
        <v>69</v>
      </c>
      <c r="E447" s="258">
        <v>10233591</v>
      </c>
      <c r="F447" s="255">
        <v>23372011</v>
      </c>
      <c r="G447" s="255">
        <v>2702048</v>
      </c>
      <c r="H447" s="120" t="str">
        <f>IF(G447="","",VLOOKUP(G447,ARANCEL!$B$5:$D$121,2,FALSE))</f>
        <v xml:space="preserve">SERVICIO LAB. IMPLANTE CORONA CEMENTADA/ATORNILLADA </v>
      </c>
      <c r="I447" s="121" t="s">
        <v>325</v>
      </c>
      <c r="J447" s="119">
        <v>1</v>
      </c>
      <c r="K447" s="122">
        <f>IF(G447="","",VLOOKUP(G447,ARANCEL!$B$5:$D$121,3,FALSE)*J447)</f>
        <v>43857</v>
      </c>
      <c r="L447" s="1229" t="s">
        <v>6905</v>
      </c>
      <c r="M447" s="1229">
        <v>4500247654</v>
      </c>
      <c r="N447" s="1229" t="s">
        <v>7158</v>
      </c>
    </row>
    <row r="448" spans="1:14" s="475" customFormat="1" x14ac:dyDescent="0.25">
      <c r="A448" s="255" t="s">
        <v>305</v>
      </c>
      <c r="B448" s="256">
        <v>41925</v>
      </c>
      <c r="C448" s="257" t="s">
        <v>2459</v>
      </c>
      <c r="D448" s="255" t="s">
        <v>73</v>
      </c>
      <c r="E448" s="258">
        <v>10265439</v>
      </c>
      <c r="F448" s="255">
        <v>28751053</v>
      </c>
      <c r="G448" s="255">
        <v>2704005</v>
      </c>
      <c r="H448" s="120" t="str">
        <f>IF(G448="","",VLOOKUP(G448,ARANCEL!$B$5:$D$121,2,FALSE))</f>
        <v>PROVISORIO</v>
      </c>
      <c r="I448" s="121" t="s">
        <v>321</v>
      </c>
      <c r="J448" s="119">
        <v>1</v>
      </c>
      <c r="K448" s="122">
        <f>IF(G448="","",VLOOKUP(G448,ARANCEL!$B$5:$D$121,3,FALSE)*J448)</f>
        <v>3250</v>
      </c>
      <c r="L448" s="1229" t="s">
        <v>8279</v>
      </c>
      <c r="M448" s="1229">
        <v>4500259407</v>
      </c>
      <c r="N448" s="1229" t="s">
        <v>8290</v>
      </c>
    </row>
    <row r="449" spans="1:14" s="487" customFormat="1" x14ac:dyDescent="0.25">
      <c r="A449" s="255" t="s">
        <v>305</v>
      </c>
      <c r="B449" s="256">
        <v>41925</v>
      </c>
      <c r="C449" s="257" t="s">
        <v>2459</v>
      </c>
      <c r="D449" s="255" t="s">
        <v>73</v>
      </c>
      <c r="E449" s="258">
        <v>10265439</v>
      </c>
      <c r="F449" s="255">
        <v>28751053</v>
      </c>
      <c r="G449" s="255">
        <v>2704003</v>
      </c>
      <c r="H449" s="120" t="str">
        <f>IF(G449="","",VLOOKUP(G449,ARANCEL!$B$5:$D$121,2,FALSE))</f>
        <v xml:space="preserve">CORONA PERIFERICA CON PERNO MUÑON COLADO </v>
      </c>
      <c r="I449" s="121" t="s">
        <v>321</v>
      </c>
      <c r="J449" s="119">
        <v>1</v>
      </c>
      <c r="K449" s="122">
        <f>IF(G449="","",VLOOKUP(G449,ARANCEL!$B$5:$D$121,3,FALSE)*J449)</f>
        <v>32612</v>
      </c>
      <c r="L449" s="1229" t="s">
        <v>8279</v>
      </c>
      <c r="M449" s="1229">
        <v>4500259407</v>
      </c>
      <c r="N449" s="1229" t="s">
        <v>8290</v>
      </c>
    </row>
    <row r="450" spans="1:14" s="487" customFormat="1" x14ac:dyDescent="0.25">
      <c r="A450" s="255" t="s">
        <v>305</v>
      </c>
      <c r="B450" s="256">
        <v>41908</v>
      </c>
      <c r="C450" s="257" t="s">
        <v>7342</v>
      </c>
      <c r="D450" s="255" t="s">
        <v>68</v>
      </c>
      <c r="E450" s="258">
        <v>10258763</v>
      </c>
      <c r="F450" s="255">
        <v>23360419</v>
      </c>
      <c r="G450" s="255">
        <v>2702048</v>
      </c>
      <c r="H450" s="120" t="str">
        <f>IF(G450="","",VLOOKUP(G450,ARANCEL!$B$5:$D$121,2,FALSE))</f>
        <v xml:space="preserve">SERVICIO LAB. IMPLANTE CORONA CEMENTADA/ATORNILLADA </v>
      </c>
      <c r="I450" s="121" t="s">
        <v>618</v>
      </c>
      <c r="J450" s="119">
        <v>1</v>
      </c>
      <c r="K450" s="122">
        <f>IF(G450="","",VLOOKUP(G450,ARANCEL!$B$5:$D$121,3,FALSE)*J450)</f>
        <v>43857</v>
      </c>
      <c r="L450" s="1229" t="s">
        <v>7548</v>
      </c>
      <c r="M450" s="1229">
        <v>4500255129</v>
      </c>
      <c r="N450" s="1229" t="s">
        <v>7564</v>
      </c>
    </row>
    <row r="451" spans="1:14" s="487" customFormat="1" x14ac:dyDescent="0.25">
      <c r="A451" s="255" t="s">
        <v>305</v>
      </c>
      <c r="B451" s="256">
        <v>41915</v>
      </c>
      <c r="C451" s="257" t="s">
        <v>7342</v>
      </c>
      <c r="D451" s="255" t="s">
        <v>68</v>
      </c>
      <c r="E451" s="258">
        <v>10261217</v>
      </c>
      <c r="F451" s="255">
        <v>23360419</v>
      </c>
      <c r="G451" s="255">
        <v>2702048</v>
      </c>
      <c r="H451" s="120" t="s">
        <v>149</v>
      </c>
      <c r="I451" s="121" t="s">
        <v>308</v>
      </c>
      <c r="J451" s="119">
        <v>1</v>
      </c>
      <c r="K451" s="122">
        <v>43857</v>
      </c>
      <c r="L451" s="1229" t="s">
        <v>8279</v>
      </c>
      <c r="M451" s="1229">
        <v>4500259407</v>
      </c>
      <c r="N451" s="1229" t="s">
        <v>8290</v>
      </c>
    </row>
    <row r="452" spans="1:14" s="487" customFormat="1" x14ac:dyDescent="0.25">
      <c r="A452" s="255" t="s">
        <v>305</v>
      </c>
      <c r="B452" s="256">
        <v>42010</v>
      </c>
      <c r="C452" s="257" t="s">
        <v>7342</v>
      </c>
      <c r="D452" s="255" t="s">
        <v>68</v>
      </c>
      <c r="E452" s="258">
        <v>10306492</v>
      </c>
      <c r="F452" s="255">
        <v>29045875</v>
      </c>
      <c r="G452" s="255">
        <v>2704005</v>
      </c>
      <c r="H452" s="120" t="str">
        <f>IF(G452="","",VLOOKUP(G452,ARANCEL!$B$5:$D$121,2,FALSE))</f>
        <v>PROVISORIO</v>
      </c>
      <c r="I452" s="121" t="s">
        <v>337</v>
      </c>
      <c r="J452" s="119">
        <v>1</v>
      </c>
      <c r="K452" s="122">
        <f>IF(G452="","",VLOOKUP(G452,ARANCEL!$B$5:$D$121,3,FALSE)*J452)</f>
        <v>3250</v>
      </c>
      <c r="L452" s="1235" t="str">
        <f>IF(E452="","","IMPAGO")</f>
        <v>IMPAGO</v>
      </c>
      <c r="M452" s="1235" t="str">
        <f>IF(L452="IMPAGO","SIN O.C.","")</f>
        <v>SIN O.C.</v>
      </c>
      <c r="N452" s="1235" t="str">
        <f>IF(L452="IMPAGO","SIN FACT.","")</f>
        <v>SIN FACT.</v>
      </c>
    </row>
    <row r="453" spans="1:14" s="542" customFormat="1" x14ac:dyDescent="0.25">
      <c r="A453" s="255" t="s">
        <v>305</v>
      </c>
      <c r="B453" s="256">
        <v>41978</v>
      </c>
      <c r="C453" s="257" t="s">
        <v>8832</v>
      </c>
      <c r="D453" s="255" t="s">
        <v>1174</v>
      </c>
      <c r="E453" s="258">
        <v>10293525</v>
      </c>
      <c r="F453" s="255">
        <v>29470898</v>
      </c>
      <c r="G453" s="255">
        <v>2705003</v>
      </c>
      <c r="H453" s="120" t="str">
        <f>IF(G453="","",VLOOKUP(G453,ARANCEL!$B$5:$D$121,2,FALSE))</f>
        <v>INCRUSTACION ESTETICA (ART-GLASS O CERAMICA)</v>
      </c>
      <c r="I453" s="121" t="s">
        <v>318</v>
      </c>
      <c r="J453" s="119">
        <v>1</v>
      </c>
      <c r="K453" s="122">
        <f>IF(G453="","",VLOOKUP(G453,ARANCEL!$B$5:$D$121,3,FALSE)*J453)</f>
        <v>15676</v>
      </c>
      <c r="L453" s="1349" t="s">
        <v>9431</v>
      </c>
      <c r="M453" s="1349">
        <v>4500269308</v>
      </c>
      <c r="N453" s="1349" t="s">
        <v>9459</v>
      </c>
    </row>
    <row r="454" spans="1:14" s="542" customFormat="1" x14ac:dyDescent="0.25">
      <c r="A454" s="255" t="s">
        <v>305</v>
      </c>
      <c r="B454" s="256">
        <v>41779</v>
      </c>
      <c r="C454" s="257" t="s">
        <v>4709</v>
      </c>
      <c r="D454" s="255" t="s">
        <v>1174</v>
      </c>
      <c r="E454" s="258">
        <v>10201173</v>
      </c>
      <c r="F454" s="255">
        <v>25861382</v>
      </c>
      <c r="G454" s="255">
        <v>2704005</v>
      </c>
      <c r="H454" s="120" t="str">
        <f>IF(G454="","",VLOOKUP(G454,ARANCEL!$B$5:$D$121,2,FALSE))</f>
        <v>PROVISORIO</v>
      </c>
      <c r="I454" s="121" t="s">
        <v>308</v>
      </c>
      <c r="J454" s="119">
        <v>1</v>
      </c>
      <c r="K454" s="122">
        <f>IF(G454="","",VLOOKUP(G454,ARANCEL!$B$5:$D$121,3,FALSE)*J454)</f>
        <v>3250</v>
      </c>
      <c r="L454" s="1229" t="s">
        <v>5292</v>
      </c>
      <c r="M454" s="1229">
        <v>4500235543</v>
      </c>
      <c r="N454" s="1229">
        <v>9430</v>
      </c>
    </row>
    <row r="455" spans="1:14" s="450" customFormat="1" x14ac:dyDescent="0.25">
      <c r="A455" s="255" t="s">
        <v>305</v>
      </c>
      <c r="B455" s="256">
        <v>41779</v>
      </c>
      <c r="C455" s="257" t="s">
        <v>4709</v>
      </c>
      <c r="D455" s="255" t="s">
        <v>1174</v>
      </c>
      <c r="E455" s="258">
        <v>10201173</v>
      </c>
      <c r="F455" s="255">
        <v>25861382</v>
      </c>
      <c r="G455" s="255">
        <v>2704003</v>
      </c>
      <c r="H455" s="120" t="str">
        <f>IF(G455="","",VLOOKUP(G455,ARANCEL!$B$5:$D$121,2,FALSE))</f>
        <v xml:space="preserve">CORONA PERIFERICA CON PERNO MUÑON COLADO </v>
      </c>
      <c r="I455" s="121" t="s">
        <v>308</v>
      </c>
      <c r="J455" s="119">
        <v>1</v>
      </c>
      <c r="K455" s="122">
        <f>IF(G455="","",VLOOKUP(G455,ARANCEL!$B$5:$D$121,3,FALSE)*J455)</f>
        <v>32612</v>
      </c>
      <c r="L455" s="1229" t="s">
        <v>5292</v>
      </c>
      <c r="M455" s="1229">
        <v>4500235543</v>
      </c>
      <c r="N455" s="1229">
        <v>9430</v>
      </c>
    </row>
    <row r="456" spans="1:14" s="542" customFormat="1" x14ac:dyDescent="0.25">
      <c r="A456" s="255" t="s">
        <v>305</v>
      </c>
      <c r="B456" s="256">
        <v>41666</v>
      </c>
      <c r="C456" s="257" t="s">
        <v>2560</v>
      </c>
      <c r="D456" s="255" t="s">
        <v>68</v>
      </c>
      <c r="E456" s="258">
        <v>10170816</v>
      </c>
      <c r="F456" s="255">
        <v>24674633</v>
      </c>
      <c r="G456" s="255">
        <v>2705003</v>
      </c>
      <c r="H456" s="120" t="str">
        <f>IF(G456="","",VLOOKUP(G456,ARANCEL!$B$5:$D$121,2,FALSE))</f>
        <v>INCRUSTACION ESTETICA (ART-GLASS O CERAMICA)</v>
      </c>
      <c r="I456" s="121" t="s">
        <v>326</v>
      </c>
      <c r="J456" s="119">
        <v>1</v>
      </c>
      <c r="K456" s="122">
        <f>IF(G456="","",VLOOKUP(G456,ARANCEL!$B$5:$D$121,3,FALSE)*J456)</f>
        <v>15676</v>
      </c>
      <c r="L456" s="1229" t="s">
        <v>2842</v>
      </c>
      <c r="M456" s="1229">
        <v>4500216257</v>
      </c>
      <c r="N456" s="1229">
        <v>8419</v>
      </c>
    </row>
    <row r="457" spans="1:14" s="487" customFormat="1" x14ac:dyDescent="0.25">
      <c r="A457" s="255" t="s">
        <v>305</v>
      </c>
      <c r="B457" s="256">
        <v>41864</v>
      </c>
      <c r="C457" s="257" t="s">
        <v>6492</v>
      </c>
      <c r="D457" s="255" t="s">
        <v>1157</v>
      </c>
      <c r="E457" s="258">
        <v>10243731</v>
      </c>
      <c r="F457" s="255">
        <v>28061563</v>
      </c>
      <c r="G457" s="255">
        <v>2707001</v>
      </c>
      <c r="H457" s="120" t="str">
        <f>IF(G457="","",VLOOKUP(G457,ARANCEL!$B$5:$D$121,2,FALSE))</f>
        <v xml:space="preserve">PLANO DE RELAJACION </v>
      </c>
      <c r="I457" s="121" t="s">
        <v>306</v>
      </c>
      <c r="J457" s="119">
        <v>1</v>
      </c>
      <c r="K457" s="122">
        <f>IF(G457="","",VLOOKUP(G457,ARANCEL!$B$5:$D$121,3,FALSE)*J457)</f>
        <v>9221</v>
      </c>
      <c r="L457" s="1229" t="s">
        <v>6905</v>
      </c>
      <c r="M457" s="1229">
        <v>4500250403</v>
      </c>
      <c r="N457" s="1229" t="s">
        <v>6904</v>
      </c>
    </row>
    <row r="458" spans="1:14" s="544" customFormat="1" x14ac:dyDescent="0.25">
      <c r="A458" s="255" t="s">
        <v>313</v>
      </c>
      <c r="B458" s="256">
        <v>41926</v>
      </c>
      <c r="C458" s="257" t="s">
        <v>7710</v>
      </c>
      <c r="D458" s="255" t="s">
        <v>70</v>
      </c>
      <c r="E458" s="258">
        <v>10266758</v>
      </c>
      <c r="F458" s="255">
        <v>28988718</v>
      </c>
      <c r="G458" s="255">
        <v>2704005</v>
      </c>
      <c r="H458" s="120" t="str">
        <f>IF(G458="","",VLOOKUP(G458,ARANCEL!$B$5:$D$121,2,FALSE))</f>
        <v>PROVISORIO</v>
      </c>
      <c r="I458" s="121" t="s">
        <v>342</v>
      </c>
      <c r="J458" s="119">
        <v>1</v>
      </c>
      <c r="K458" s="122">
        <f>IF(G458="","",VLOOKUP(G458,ARANCEL!$B$5:$D$121,3,FALSE)*J458)</f>
        <v>3250</v>
      </c>
      <c r="L458" s="1229" t="s">
        <v>8279</v>
      </c>
      <c r="M458" s="1229">
        <v>4500259407</v>
      </c>
      <c r="N458" s="1229" t="s">
        <v>8290</v>
      </c>
    </row>
    <row r="459" spans="1:14" s="544" customFormat="1" x14ac:dyDescent="0.25">
      <c r="A459" s="255" t="s">
        <v>305</v>
      </c>
      <c r="B459" s="256">
        <v>41926</v>
      </c>
      <c r="C459" s="257" t="s">
        <v>7710</v>
      </c>
      <c r="D459" s="255" t="s">
        <v>70</v>
      </c>
      <c r="E459" s="258">
        <v>10266758</v>
      </c>
      <c r="F459" s="255">
        <v>28988718</v>
      </c>
      <c r="G459" s="255">
        <v>2704003</v>
      </c>
      <c r="H459" s="120" t="str">
        <f>IF(G459="","",VLOOKUP(G459,ARANCEL!$B$5:$D$121,2,FALSE))</f>
        <v xml:space="preserve">CORONA PERIFERICA CON PERNO MUÑON COLADO </v>
      </c>
      <c r="I459" s="121" t="s">
        <v>342</v>
      </c>
      <c r="J459" s="119">
        <v>1</v>
      </c>
      <c r="K459" s="122">
        <f>IF(G459="","",VLOOKUP(G459,ARANCEL!$B$5:$D$121,3,FALSE)*J459)</f>
        <v>32612</v>
      </c>
      <c r="L459" s="1229" t="s">
        <v>8279</v>
      </c>
      <c r="M459" s="1229">
        <v>4500259407</v>
      </c>
      <c r="N459" s="1229" t="s">
        <v>8290</v>
      </c>
    </row>
    <row r="460" spans="1:14" s="544" customFormat="1" x14ac:dyDescent="0.25">
      <c r="A460" s="255" t="s">
        <v>305</v>
      </c>
      <c r="B460" s="254">
        <v>41956</v>
      </c>
      <c r="C460" s="257" t="s">
        <v>7710</v>
      </c>
      <c r="D460" s="255" t="s">
        <v>70</v>
      </c>
      <c r="E460" s="258">
        <v>10281871</v>
      </c>
      <c r="F460" s="255">
        <v>28985718</v>
      </c>
      <c r="G460" s="255">
        <v>2705003</v>
      </c>
      <c r="H460" s="120" t="str">
        <f>IF(G460="","",VLOOKUP(G460,ARANCEL!$B$5:$D$121,2,FALSE))</f>
        <v>INCRUSTACION ESTETICA (ART-GLASS O CERAMICA)</v>
      </c>
      <c r="I460" s="121" t="s">
        <v>312</v>
      </c>
      <c r="J460" s="119">
        <v>1</v>
      </c>
      <c r="K460" s="122">
        <f>IF(G460="","",VLOOKUP(G460,ARANCEL!$B$5:$D$121,3,FALSE)*J460)</f>
        <v>15676</v>
      </c>
      <c r="L460" s="1229" t="s">
        <v>8256</v>
      </c>
      <c r="M460" s="1229">
        <v>4500265774</v>
      </c>
      <c r="N460" s="1229" t="s">
        <v>8954</v>
      </c>
    </row>
    <row r="461" spans="1:14" s="544" customFormat="1" x14ac:dyDescent="0.25">
      <c r="A461" s="412" t="s">
        <v>305</v>
      </c>
      <c r="B461" s="256">
        <v>41984</v>
      </c>
      <c r="C461" s="257" t="s">
        <v>7710</v>
      </c>
      <c r="D461" s="255" t="s">
        <v>70</v>
      </c>
      <c r="E461" s="258">
        <v>10293087</v>
      </c>
      <c r="F461" s="255">
        <v>29999198</v>
      </c>
      <c r="G461" s="255">
        <v>2704005</v>
      </c>
      <c r="H461" s="120" t="str">
        <f>IF(G461="","",VLOOKUP(G461,ARANCEL!$B$5:$D$121,2,FALSE))</f>
        <v>PROVISORIO</v>
      </c>
      <c r="I461" s="121" t="s">
        <v>340</v>
      </c>
      <c r="J461" s="119">
        <v>1</v>
      </c>
      <c r="K461" s="122">
        <f>IF(G461="","",VLOOKUP(G461,ARANCEL!$B$5:$D$121,3,FALSE)*J461)</f>
        <v>3250</v>
      </c>
      <c r="L461" s="1349" t="s">
        <v>9431</v>
      </c>
      <c r="M461" s="1349">
        <v>4500269308</v>
      </c>
      <c r="N461" s="1349" t="s">
        <v>9459</v>
      </c>
    </row>
    <row r="462" spans="1:14" s="544" customFormat="1" x14ac:dyDescent="0.25">
      <c r="A462" s="412" t="s">
        <v>305</v>
      </c>
      <c r="B462" s="256">
        <v>41984</v>
      </c>
      <c r="C462" s="257" t="s">
        <v>7710</v>
      </c>
      <c r="D462" s="255" t="s">
        <v>70</v>
      </c>
      <c r="E462" s="258">
        <v>10293087</v>
      </c>
      <c r="F462" s="255">
        <v>29999198</v>
      </c>
      <c r="G462" s="255">
        <v>2704003</v>
      </c>
      <c r="H462" s="120" t="str">
        <f>IF(G462="","",VLOOKUP(G462,ARANCEL!$B$5:$D$121,2,FALSE))</f>
        <v xml:space="preserve">CORONA PERIFERICA CON PERNO MUÑON COLADO </v>
      </c>
      <c r="I462" s="121" t="s">
        <v>340</v>
      </c>
      <c r="J462" s="119">
        <v>1</v>
      </c>
      <c r="K462" s="122">
        <f>IF(G462="","",VLOOKUP(G462,ARANCEL!$B$5:$D$121,3,FALSE)*J462)</f>
        <v>32612</v>
      </c>
      <c r="L462" s="1349" t="s">
        <v>9431</v>
      </c>
      <c r="M462" s="1349">
        <v>4500269308</v>
      </c>
      <c r="N462" s="1349" t="s">
        <v>9459</v>
      </c>
    </row>
    <row r="463" spans="1:14" s="547" customFormat="1" x14ac:dyDescent="0.25">
      <c r="A463" s="339" t="s">
        <v>305</v>
      </c>
      <c r="B463" s="256">
        <v>41654.908148148148</v>
      </c>
      <c r="C463" s="1153" t="s">
        <v>1226</v>
      </c>
      <c r="D463" s="339" t="s">
        <v>1160</v>
      </c>
      <c r="E463" s="571">
        <v>10165028</v>
      </c>
      <c r="F463" s="339">
        <v>24066613</v>
      </c>
      <c r="G463" s="339">
        <v>2704003</v>
      </c>
      <c r="H463" s="191" t="str">
        <f>IF(G463="","",VLOOKUP(G463,ARANCEL!$B$5:$D$121,2,FALSE))</f>
        <v xml:space="preserve">CORONA PERIFERICA CON PERNO MUÑON COLADO </v>
      </c>
      <c r="I463" s="170" t="s">
        <v>318</v>
      </c>
      <c r="J463" s="169">
        <v>1</v>
      </c>
      <c r="K463" s="190">
        <f>IF(G463="","",VLOOKUP(G463,ARANCEL!$B$5:$D$121,3,FALSE)*J463)</f>
        <v>32612</v>
      </c>
      <c r="L463" s="1238" t="s">
        <v>597</v>
      </c>
      <c r="M463" s="1238">
        <v>4500211707</v>
      </c>
      <c r="N463" s="1238">
        <v>8216</v>
      </c>
    </row>
    <row r="464" spans="1:14" s="547" customFormat="1" x14ac:dyDescent="0.25">
      <c r="A464" s="255" t="s">
        <v>305</v>
      </c>
      <c r="B464" s="256">
        <v>42031</v>
      </c>
      <c r="C464" s="257" t="s">
        <v>9767</v>
      </c>
      <c r="D464" s="255" t="s">
        <v>811</v>
      </c>
      <c r="E464" s="258">
        <v>10313836</v>
      </c>
      <c r="F464" s="255">
        <v>30636539</v>
      </c>
      <c r="G464" s="255">
        <v>2708011</v>
      </c>
      <c r="H464" s="120" t="str">
        <f>IF(G464="","",VLOOKUP(G464,ARANCEL!$B$5:$D$121,2,FALSE))</f>
        <v xml:space="preserve">MODELO DE ESTUDIO </v>
      </c>
      <c r="I464" s="121" t="s">
        <v>347</v>
      </c>
      <c r="J464" s="119">
        <v>2</v>
      </c>
      <c r="K464" s="122">
        <f>IF(G464="","",VLOOKUP(G464,ARANCEL!$B$5:$D$121,3,FALSE)*J464)</f>
        <v>3014</v>
      </c>
      <c r="L464" s="1235" t="str">
        <f>IF(E464="","","IMPAGO")</f>
        <v>IMPAGO</v>
      </c>
      <c r="M464" s="1235" t="str">
        <f>IF(L464="IMPAGO","SIN O.C.","")</f>
        <v>SIN O.C.</v>
      </c>
      <c r="N464" s="1235" t="str">
        <f>IF(L464="IMPAGO","SIN FACT.","")</f>
        <v>SIN FACT.</v>
      </c>
    </row>
    <row r="465" spans="1:14" s="547" customFormat="1" x14ac:dyDescent="0.25">
      <c r="A465" s="255" t="s">
        <v>305</v>
      </c>
      <c r="B465" s="256">
        <v>41691</v>
      </c>
      <c r="C465" s="257" t="s">
        <v>3017</v>
      </c>
      <c r="D465" s="255" t="s">
        <v>3018</v>
      </c>
      <c r="E465" s="258">
        <v>10177009</v>
      </c>
      <c r="F465" s="255">
        <v>25174316</v>
      </c>
      <c r="G465" s="255">
        <v>2704005</v>
      </c>
      <c r="H465" s="120" t="str">
        <f>IF(G465="","",VLOOKUP(G465,ARANCEL!$B$5:$D$121,2,FALSE))</f>
        <v>PROVISORIO</v>
      </c>
      <c r="I465" s="121" t="s">
        <v>317</v>
      </c>
      <c r="J465" s="119">
        <v>1</v>
      </c>
      <c r="K465" s="122">
        <f>IF(G465="","",VLOOKUP(G465,ARANCEL!$B$5:$D$121,3,FALSE)*J465)</f>
        <v>3250</v>
      </c>
      <c r="L465" s="1229" t="s">
        <v>3438</v>
      </c>
      <c r="M465" s="1229">
        <v>4500220820</v>
      </c>
      <c r="N465" s="1229">
        <v>8646</v>
      </c>
    </row>
    <row r="466" spans="1:14" s="441" customFormat="1" x14ac:dyDescent="0.25">
      <c r="A466" s="255" t="s">
        <v>305</v>
      </c>
      <c r="B466" s="256">
        <v>41691</v>
      </c>
      <c r="C466" s="257" t="s">
        <v>3017</v>
      </c>
      <c r="D466" s="255" t="s">
        <v>3018</v>
      </c>
      <c r="E466" s="258">
        <v>10177009</v>
      </c>
      <c r="F466" s="255">
        <v>25174316</v>
      </c>
      <c r="G466" s="255">
        <v>2704003</v>
      </c>
      <c r="H466" s="120" t="str">
        <f>IF(G466="","",VLOOKUP(G466,ARANCEL!$B$5:$D$121,2,FALSE))</f>
        <v xml:space="preserve">CORONA PERIFERICA CON PERNO MUÑON COLADO </v>
      </c>
      <c r="I466" s="121" t="s">
        <v>317</v>
      </c>
      <c r="J466" s="119">
        <v>1</v>
      </c>
      <c r="K466" s="122">
        <f>IF(G466="","",VLOOKUP(G466,ARANCEL!$B$5:$D$121,3,FALSE)*J466)</f>
        <v>32612</v>
      </c>
      <c r="L466" s="1229" t="s">
        <v>3438</v>
      </c>
      <c r="M466" s="1229">
        <v>4500220820</v>
      </c>
      <c r="N466" s="1229">
        <v>8646</v>
      </c>
    </row>
    <row r="467" spans="1:14" s="450" customFormat="1" x14ac:dyDescent="0.25">
      <c r="A467" s="255" t="s">
        <v>305</v>
      </c>
      <c r="B467" s="256">
        <v>41768</v>
      </c>
      <c r="C467" s="257" t="s">
        <v>4473</v>
      </c>
      <c r="D467" s="255" t="s">
        <v>4357</v>
      </c>
      <c r="E467" s="258">
        <v>10196708</v>
      </c>
      <c r="F467" s="255">
        <v>26413676</v>
      </c>
      <c r="G467" s="255">
        <v>2707001</v>
      </c>
      <c r="H467" s="120" t="str">
        <f>IF(G467="","",VLOOKUP(G467,ARANCEL!$B$5:$D$121,2,FALSE))</f>
        <v xml:space="preserve">PLANO DE RELAJACION </v>
      </c>
      <c r="I467" s="121" t="s">
        <v>306</v>
      </c>
      <c r="J467" s="119">
        <v>1</v>
      </c>
      <c r="K467" s="122">
        <f>IF(G467="","",VLOOKUP(G467,ARANCEL!$B$5:$D$121,3,FALSE)*J467)</f>
        <v>9221</v>
      </c>
      <c r="L467" s="1229" t="s">
        <v>5292</v>
      </c>
      <c r="M467" s="1229">
        <v>4500235543</v>
      </c>
      <c r="N467" s="1229">
        <v>9430</v>
      </c>
    </row>
    <row r="468" spans="1:14" s="549" customFormat="1" x14ac:dyDescent="0.25">
      <c r="A468" s="255" t="s">
        <v>305</v>
      </c>
      <c r="B468" s="256">
        <v>41648</v>
      </c>
      <c r="C468" s="257" t="s">
        <v>1224</v>
      </c>
      <c r="D468" s="255" t="s">
        <v>1163</v>
      </c>
      <c r="E468" s="258">
        <v>10169144</v>
      </c>
      <c r="F468" s="255">
        <v>24116686</v>
      </c>
      <c r="G468" s="255">
        <v>2705003</v>
      </c>
      <c r="H468" s="120" t="str">
        <f>IF(G468="","",VLOOKUP(G468,ARANCEL!$B$5:$D$121,2,FALSE))</f>
        <v>INCRUSTACION ESTETICA (ART-GLASS O CERAMICA)</v>
      </c>
      <c r="I468" s="121" t="s">
        <v>308</v>
      </c>
      <c r="J468" s="119">
        <v>1</v>
      </c>
      <c r="K468" s="122">
        <f>IF(G468="","",VLOOKUP(G468,ARANCEL!$B$5:$D$121,3,FALSE)*J468)</f>
        <v>15676</v>
      </c>
      <c r="L468" s="1229" t="s">
        <v>6905</v>
      </c>
      <c r="M468" s="1229">
        <v>4500247652</v>
      </c>
      <c r="N468" s="1229" t="s">
        <v>7160</v>
      </c>
    </row>
    <row r="469" spans="1:14" s="450" customFormat="1" x14ac:dyDescent="0.25">
      <c r="A469" s="255" t="s">
        <v>305</v>
      </c>
      <c r="B469" s="256">
        <v>41752</v>
      </c>
      <c r="C469" s="118" t="s">
        <v>4129</v>
      </c>
      <c r="D469" s="119" t="s">
        <v>73</v>
      </c>
      <c r="E469" s="162">
        <v>10190875</v>
      </c>
      <c r="F469" s="119">
        <v>25318659</v>
      </c>
      <c r="G469" s="255">
        <v>2705003</v>
      </c>
      <c r="H469" s="120" t="str">
        <f>IF(G469="","",VLOOKUP(G469,ARANCEL!$B$5:$D$121,2,FALSE))</f>
        <v>INCRUSTACION ESTETICA (ART-GLASS O CERAMICA)</v>
      </c>
      <c r="I469" s="121" t="s">
        <v>308</v>
      </c>
      <c r="J469" s="119">
        <v>1</v>
      </c>
      <c r="K469" s="122">
        <f>IF(G469="","",VLOOKUP(G469,ARANCEL!$B$5:$D$121,3,FALSE)*J469)</f>
        <v>15676</v>
      </c>
      <c r="L469" s="1229" t="s">
        <v>4612</v>
      </c>
      <c r="M469" s="1229">
        <v>4500229960</v>
      </c>
      <c r="N469" s="1229">
        <v>9179</v>
      </c>
    </row>
    <row r="470" spans="1:14" s="450" customFormat="1" x14ac:dyDescent="0.25">
      <c r="A470" s="255" t="s">
        <v>305</v>
      </c>
      <c r="B470" s="256">
        <v>41656</v>
      </c>
      <c r="C470" s="257" t="s">
        <v>1223</v>
      </c>
      <c r="D470" s="255" t="s">
        <v>68</v>
      </c>
      <c r="E470" s="258">
        <v>10170026</v>
      </c>
      <c r="F470" s="255">
        <v>24691168</v>
      </c>
      <c r="G470" s="255">
        <v>2704003</v>
      </c>
      <c r="H470" s="120" t="str">
        <f>IF(G470="","",VLOOKUP(G470,ARANCEL!$B$5:$D$121,2,FALSE))</f>
        <v xml:space="preserve">CORONA PERIFERICA CON PERNO MUÑON COLADO </v>
      </c>
      <c r="I470" s="121" t="s">
        <v>318</v>
      </c>
      <c r="J470" s="119">
        <v>1</v>
      </c>
      <c r="K470" s="122">
        <f>IF(G470="","",VLOOKUP(G470,ARANCEL!$B$5:$D$121,3,FALSE)*J470)</f>
        <v>32612</v>
      </c>
      <c r="L470" s="1229" t="s">
        <v>2842</v>
      </c>
      <c r="M470" s="1229">
        <v>4500216254</v>
      </c>
      <c r="N470" s="1229">
        <v>8418</v>
      </c>
    </row>
    <row r="471" spans="1:14" s="549" customFormat="1" x14ac:dyDescent="0.25">
      <c r="A471" s="255" t="s">
        <v>305</v>
      </c>
      <c r="B471" s="256">
        <v>41656</v>
      </c>
      <c r="C471" s="257" t="s">
        <v>1223</v>
      </c>
      <c r="D471" s="255" t="s">
        <v>68</v>
      </c>
      <c r="E471" s="258">
        <v>10170026</v>
      </c>
      <c r="F471" s="255">
        <v>24691168</v>
      </c>
      <c r="G471" s="255">
        <v>2704005</v>
      </c>
      <c r="H471" s="120" t="str">
        <f>IF(G471="","",VLOOKUP(G471,ARANCEL!$B$5:$D$121,2,FALSE))</f>
        <v>PROVISORIO</v>
      </c>
      <c r="I471" s="121" t="s">
        <v>308</v>
      </c>
      <c r="J471" s="119">
        <v>1</v>
      </c>
      <c r="K471" s="122">
        <f>IF(G471="","",VLOOKUP(G471,ARANCEL!$B$5:$D$121,3,FALSE)*J471)</f>
        <v>3250</v>
      </c>
      <c r="L471" s="1229" t="s">
        <v>2842</v>
      </c>
      <c r="M471" s="1229">
        <v>4500216254</v>
      </c>
      <c r="N471" s="1229">
        <v>8418</v>
      </c>
    </row>
    <row r="472" spans="1:14" s="549" customFormat="1" x14ac:dyDescent="0.25">
      <c r="A472" s="255" t="s">
        <v>305</v>
      </c>
      <c r="B472" s="256">
        <v>41788</v>
      </c>
      <c r="C472" s="257" t="s">
        <v>4892</v>
      </c>
      <c r="D472" s="255" t="s">
        <v>69</v>
      </c>
      <c r="E472" s="258">
        <v>10204854</v>
      </c>
      <c r="F472" s="255">
        <v>26684350</v>
      </c>
      <c r="G472" s="255">
        <v>2704005</v>
      </c>
      <c r="H472" s="120" t="str">
        <f>IF(G472="","",VLOOKUP(G472,ARANCEL!$B$5:$D$121,2,FALSE))</f>
        <v>PROVISORIO</v>
      </c>
      <c r="I472" s="121" t="s">
        <v>674</v>
      </c>
      <c r="J472" s="119">
        <v>2</v>
      </c>
      <c r="K472" s="122">
        <f>IF(G472="","",VLOOKUP(G472,ARANCEL!$B$5:$D$121,3,FALSE)*J472)</f>
        <v>6500</v>
      </c>
      <c r="L472" s="1229" t="s">
        <v>5292</v>
      </c>
      <c r="M472" s="1229">
        <v>4500235543</v>
      </c>
      <c r="N472" s="1229">
        <v>9430</v>
      </c>
    </row>
    <row r="473" spans="1:14" s="549" customFormat="1" x14ac:dyDescent="0.25">
      <c r="A473" s="339" t="s">
        <v>305</v>
      </c>
      <c r="B473" s="256">
        <v>41788</v>
      </c>
      <c r="C473" s="257" t="s">
        <v>4892</v>
      </c>
      <c r="D473" s="255" t="s">
        <v>69</v>
      </c>
      <c r="E473" s="258">
        <v>10204854</v>
      </c>
      <c r="F473" s="255">
        <v>26684350</v>
      </c>
      <c r="G473" s="255">
        <v>2704003</v>
      </c>
      <c r="H473" s="120" t="str">
        <f>IF(G473="","",VLOOKUP(G473,ARANCEL!$B$5:$D$121,2,FALSE))</f>
        <v xml:space="preserve">CORONA PERIFERICA CON PERNO MUÑON COLADO </v>
      </c>
      <c r="I473" s="121" t="s">
        <v>674</v>
      </c>
      <c r="J473" s="119">
        <v>2</v>
      </c>
      <c r="K473" s="122">
        <f>IF(G473="","",VLOOKUP(G473,ARANCEL!$B$5:$D$121,3,FALSE)*J473)</f>
        <v>65224</v>
      </c>
      <c r="L473" s="1229" t="s">
        <v>5292</v>
      </c>
      <c r="M473" s="1229">
        <v>4500235543</v>
      </c>
      <c r="N473" s="1229">
        <v>9430</v>
      </c>
    </row>
    <row r="474" spans="1:14" s="551" customFormat="1" x14ac:dyDescent="0.25">
      <c r="A474" s="555" t="s">
        <v>305</v>
      </c>
      <c r="B474" s="556">
        <v>41995</v>
      </c>
      <c r="C474" s="557" t="s">
        <v>9122</v>
      </c>
      <c r="D474" s="555" t="s">
        <v>68</v>
      </c>
      <c r="E474" s="558">
        <v>10303675</v>
      </c>
      <c r="F474" s="555">
        <v>30201819</v>
      </c>
      <c r="G474" s="555">
        <v>2704005</v>
      </c>
      <c r="H474" s="120" t="str">
        <f>IF(G474="","",VLOOKUP(G474,ARANCEL!$B$5:$D$121,2,FALSE))</f>
        <v>PROVISORIO</v>
      </c>
      <c r="I474" s="121" t="s">
        <v>312</v>
      </c>
      <c r="J474" s="119">
        <v>1</v>
      </c>
      <c r="K474" s="122">
        <f>IF(G474="","",VLOOKUP(G474,ARANCEL!$B$5:$D$121,3,FALSE)*J474)</f>
        <v>3250</v>
      </c>
      <c r="L474" s="1349" t="s">
        <v>9431</v>
      </c>
      <c r="M474" s="1349">
        <v>4500269308</v>
      </c>
      <c r="N474" s="1349" t="s">
        <v>9459</v>
      </c>
    </row>
    <row r="475" spans="1:14" s="565" customFormat="1" x14ac:dyDescent="0.25">
      <c r="A475" s="555" t="s">
        <v>305</v>
      </c>
      <c r="B475" s="556">
        <v>41813</v>
      </c>
      <c r="C475" s="557" t="s">
        <v>5359</v>
      </c>
      <c r="D475" s="555" t="s">
        <v>3018</v>
      </c>
      <c r="E475" s="558">
        <v>10216994</v>
      </c>
      <c r="F475" s="555">
        <v>26404880</v>
      </c>
      <c r="G475" s="555">
        <v>2704005</v>
      </c>
      <c r="H475" s="120" t="str">
        <f>IF(G475="","",VLOOKUP(G475,ARANCEL!$B$5:$D$121,2,FALSE))</f>
        <v>PROVISORIO</v>
      </c>
      <c r="I475" s="121" t="s">
        <v>335</v>
      </c>
      <c r="J475" s="119">
        <v>1</v>
      </c>
      <c r="K475" s="122">
        <f>IF(G475="","",VLOOKUP(G475,ARANCEL!$B$5:$D$121,3,FALSE)*J475)</f>
        <v>3250</v>
      </c>
      <c r="L475" s="1229" t="s">
        <v>5742</v>
      </c>
      <c r="M475" s="1229">
        <v>4500239667</v>
      </c>
      <c r="N475" s="1229" t="s">
        <v>5761</v>
      </c>
    </row>
    <row r="476" spans="1:14" s="565" customFormat="1" x14ac:dyDescent="0.25">
      <c r="A476" s="588" t="s">
        <v>305</v>
      </c>
      <c r="B476" s="556">
        <v>41813</v>
      </c>
      <c r="C476" s="557" t="s">
        <v>5359</v>
      </c>
      <c r="D476" s="555" t="s">
        <v>3018</v>
      </c>
      <c r="E476" s="558">
        <v>10216994</v>
      </c>
      <c r="F476" s="555">
        <v>26404880</v>
      </c>
      <c r="G476" s="555">
        <v>2704003</v>
      </c>
      <c r="H476" s="120" t="str">
        <f>IF(G476="","",VLOOKUP(G476,ARANCEL!$B$5:$D$121,2,FALSE))</f>
        <v xml:space="preserve">CORONA PERIFERICA CON PERNO MUÑON COLADO </v>
      </c>
      <c r="I476" s="121" t="s">
        <v>335</v>
      </c>
      <c r="J476" s="119">
        <v>1</v>
      </c>
      <c r="K476" s="122">
        <f>IF(G476="","",VLOOKUP(G476,ARANCEL!$B$5:$D$121,3,FALSE)*J476)</f>
        <v>32612</v>
      </c>
      <c r="L476" s="1229" t="s">
        <v>5742</v>
      </c>
      <c r="M476" s="1229">
        <v>4500239667</v>
      </c>
      <c r="N476" s="1229" t="s">
        <v>5761</v>
      </c>
    </row>
    <row r="477" spans="1:14" s="565" customFormat="1" x14ac:dyDescent="0.25">
      <c r="A477" s="588" t="s">
        <v>305</v>
      </c>
      <c r="B477" s="556">
        <v>41857</v>
      </c>
      <c r="C477" s="557" t="s">
        <v>6437</v>
      </c>
      <c r="D477" s="555" t="s">
        <v>1160</v>
      </c>
      <c r="E477" s="558">
        <v>10239752</v>
      </c>
      <c r="F477" s="555">
        <v>27407061</v>
      </c>
      <c r="G477" s="555">
        <v>2704031</v>
      </c>
      <c r="H477" s="120" t="str">
        <f>IF(G477="","",VLOOKUP(G477,ARANCEL!$B$5:$D$121,2,FALSE))</f>
        <v xml:space="preserve">PERNO MUÑON METALICO </v>
      </c>
      <c r="I477" s="121"/>
      <c r="J477" s="119">
        <v>1</v>
      </c>
      <c r="K477" s="122">
        <f>IF(G477="","",VLOOKUP(G477,ARANCEL!$B$5:$D$121,3,FALSE)*J477)</f>
        <v>12246</v>
      </c>
      <c r="L477" s="1229" t="s">
        <v>6905</v>
      </c>
      <c r="M477" s="1229">
        <v>4500250403</v>
      </c>
      <c r="N477" s="1229" t="s">
        <v>6904</v>
      </c>
    </row>
    <row r="478" spans="1:14" s="551" customFormat="1" x14ac:dyDescent="0.25">
      <c r="A478" s="555" t="s">
        <v>305</v>
      </c>
      <c r="B478" s="556">
        <v>41744</v>
      </c>
      <c r="C478" s="557" t="s">
        <v>4000</v>
      </c>
      <c r="D478" s="555" t="s">
        <v>68</v>
      </c>
      <c r="E478" s="558">
        <v>10188786</v>
      </c>
      <c r="F478" s="555">
        <v>24281980</v>
      </c>
      <c r="G478" s="555">
        <v>2702048</v>
      </c>
      <c r="H478" s="120" t="str">
        <f>IF(G478="","",VLOOKUP(G478,ARANCEL!$B$5:$D$121,2,FALSE))</f>
        <v xml:space="preserve">SERVICIO LAB. IMPLANTE CORONA CEMENTADA/ATORNILLADA </v>
      </c>
      <c r="I478" s="121" t="s">
        <v>309</v>
      </c>
      <c r="J478" s="119">
        <v>1</v>
      </c>
      <c r="K478" s="122">
        <f>IF(G478="","",VLOOKUP(G478,ARANCEL!$B$5:$D$121,3,FALSE)*J478)</f>
        <v>43857</v>
      </c>
      <c r="L478" s="1229" t="s">
        <v>6905</v>
      </c>
      <c r="M478" s="1229">
        <v>4500247652</v>
      </c>
      <c r="N478" s="1229" t="s">
        <v>7160</v>
      </c>
    </row>
    <row r="479" spans="1:14" s="569" customFormat="1" x14ac:dyDescent="0.25">
      <c r="A479" s="555" t="s">
        <v>305</v>
      </c>
      <c r="B479" s="556">
        <v>41745</v>
      </c>
      <c r="C479" s="557" t="s">
        <v>3947</v>
      </c>
      <c r="D479" s="555" t="s">
        <v>1163</v>
      </c>
      <c r="E479" s="558">
        <v>10188757</v>
      </c>
      <c r="F479" s="555">
        <v>25848039</v>
      </c>
      <c r="G479" s="555">
        <v>2705003</v>
      </c>
      <c r="H479" s="120" t="str">
        <f>IF(G479="","",VLOOKUP(G479,ARANCEL!$B$5:$D$121,2,FALSE))</f>
        <v>INCRUSTACION ESTETICA (ART-GLASS O CERAMICA)</v>
      </c>
      <c r="I479" s="121" t="s">
        <v>322</v>
      </c>
      <c r="J479" s="119">
        <v>1</v>
      </c>
      <c r="K479" s="122">
        <f>IF(G479="","",VLOOKUP(G479,ARANCEL!$B$5:$D$121,3,FALSE)*J479)</f>
        <v>15676</v>
      </c>
      <c r="L479" s="1229" t="s">
        <v>4612</v>
      </c>
      <c r="M479" s="1229">
        <v>4500229963</v>
      </c>
      <c r="N479" s="1229">
        <v>9180</v>
      </c>
    </row>
    <row r="480" spans="1:14" s="569" customFormat="1" x14ac:dyDescent="0.25">
      <c r="A480" s="555" t="s">
        <v>305</v>
      </c>
      <c r="B480" s="556">
        <v>41768</v>
      </c>
      <c r="C480" s="557" t="s">
        <v>4474</v>
      </c>
      <c r="D480" s="555" t="s">
        <v>4357</v>
      </c>
      <c r="E480" s="558">
        <v>10196709</v>
      </c>
      <c r="F480" s="555">
        <v>25986784</v>
      </c>
      <c r="G480" s="555">
        <v>2707001</v>
      </c>
      <c r="H480" s="120" t="str">
        <f>IF(G480="","",VLOOKUP(G480,ARANCEL!$B$5:$D$121,2,FALSE))</f>
        <v xml:space="preserve">PLANO DE RELAJACION </v>
      </c>
      <c r="I480" s="121" t="s">
        <v>306</v>
      </c>
      <c r="J480" s="119">
        <v>1</v>
      </c>
      <c r="K480" s="122">
        <f>IF(G480="","",VLOOKUP(G480,ARANCEL!$B$5:$D$121,3,FALSE)*J480)</f>
        <v>9221</v>
      </c>
      <c r="L480" s="1229" t="s">
        <v>5292</v>
      </c>
      <c r="M480" s="1229">
        <v>4500235543</v>
      </c>
      <c r="N480" s="1229">
        <v>9430</v>
      </c>
    </row>
    <row r="481" spans="1:14" s="551" customFormat="1" x14ac:dyDescent="0.25">
      <c r="A481" s="555" t="s">
        <v>305</v>
      </c>
      <c r="B481" s="556">
        <v>41801</v>
      </c>
      <c r="C481" s="557" t="s">
        <v>5142</v>
      </c>
      <c r="D481" s="555" t="s">
        <v>71</v>
      </c>
      <c r="E481" s="558">
        <v>10211246</v>
      </c>
      <c r="F481" s="555">
        <v>26824190</v>
      </c>
      <c r="G481" s="555">
        <v>2705003</v>
      </c>
      <c r="H481" s="120" t="str">
        <f>IF(G481="","",VLOOKUP(G481,ARANCEL!$B$5:$D$121,2,FALSE))</f>
        <v>INCRUSTACION ESTETICA (ART-GLASS O CERAMICA)</v>
      </c>
      <c r="I481" s="121" t="s">
        <v>322</v>
      </c>
      <c r="J481" s="119">
        <v>1</v>
      </c>
      <c r="K481" s="122">
        <f>IF(G481="","",VLOOKUP(G481,ARANCEL!$B$5:$D$121,3,FALSE)*J481)</f>
        <v>15676</v>
      </c>
      <c r="L481" s="1229" t="s">
        <v>5742</v>
      </c>
      <c r="M481" s="1229">
        <v>4500239667</v>
      </c>
      <c r="N481" s="1229" t="s">
        <v>5761</v>
      </c>
    </row>
    <row r="482" spans="1:14" s="594" customFormat="1" x14ac:dyDescent="0.25">
      <c r="A482" s="555" t="s">
        <v>305</v>
      </c>
      <c r="B482" s="556">
        <v>41927</v>
      </c>
      <c r="C482" s="557" t="s">
        <v>7734</v>
      </c>
      <c r="D482" s="555" t="s">
        <v>1163</v>
      </c>
      <c r="E482" s="558">
        <v>10267476</v>
      </c>
      <c r="F482" s="555">
        <v>29034504</v>
      </c>
      <c r="G482" s="555">
        <v>2705003</v>
      </c>
      <c r="H482" s="120" t="str">
        <f>IF(G482="","",VLOOKUP(G482,ARANCEL!$B$5:$D$121,2,FALSE))</f>
        <v>INCRUSTACION ESTETICA (ART-GLASS O CERAMICA)</v>
      </c>
      <c r="I482" s="121" t="s">
        <v>315</v>
      </c>
      <c r="J482" s="119">
        <v>1</v>
      </c>
      <c r="K482" s="122">
        <f>IF(G482="","",VLOOKUP(G482,ARANCEL!$B$5:$D$121,3,FALSE)*J482)</f>
        <v>15676</v>
      </c>
      <c r="L482" s="1229" t="s">
        <v>8279</v>
      </c>
      <c r="M482" s="1229">
        <v>4500260868</v>
      </c>
      <c r="N482" s="1229" t="s">
        <v>8300</v>
      </c>
    </row>
    <row r="483" spans="1:14" s="594" customFormat="1" x14ac:dyDescent="0.25">
      <c r="A483" s="555" t="s">
        <v>305</v>
      </c>
      <c r="B483" s="556">
        <v>41654</v>
      </c>
      <c r="C483" s="557" t="s">
        <v>1221</v>
      </c>
      <c r="D483" s="555" t="s">
        <v>1174</v>
      </c>
      <c r="E483" s="558">
        <v>10169573</v>
      </c>
      <c r="F483" s="555">
        <v>21929628</v>
      </c>
      <c r="G483" s="555">
        <v>2704005</v>
      </c>
      <c r="H483" s="120" t="str">
        <f>IF(G483="","",VLOOKUP(G483,ARANCEL!$B$5:$D$121,2,FALSE))</f>
        <v>PROVISORIO</v>
      </c>
      <c r="I483" s="121" t="s">
        <v>761</v>
      </c>
      <c r="J483" s="119">
        <v>2</v>
      </c>
      <c r="K483" s="122">
        <f>IF(G483="","",VLOOKUP(G483,ARANCEL!$B$5:$D$121,3,FALSE)*J483)</f>
        <v>6500</v>
      </c>
      <c r="L483" s="1229" t="s">
        <v>2842</v>
      </c>
      <c r="M483" s="1229">
        <v>4500216253</v>
      </c>
      <c r="N483" s="1229">
        <v>8417</v>
      </c>
    </row>
    <row r="484" spans="1:14" s="594" customFormat="1" x14ac:dyDescent="0.25">
      <c r="A484" s="555" t="s">
        <v>305</v>
      </c>
      <c r="B484" s="556">
        <v>41670</v>
      </c>
      <c r="C484" s="557" t="s">
        <v>1220</v>
      </c>
      <c r="D484" s="555" t="s">
        <v>68</v>
      </c>
      <c r="E484" s="558">
        <v>10171359</v>
      </c>
      <c r="F484" s="555">
        <v>24871920</v>
      </c>
      <c r="G484" s="555">
        <v>2704005</v>
      </c>
      <c r="H484" s="120" t="str">
        <f>IF(G484="","",VLOOKUP(G484,ARANCEL!$B$5:$D$121,2,FALSE))</f>
        <v>PROVISORIO</v>
      </c>
      <c r="I484" s="121" t="s">
        <v>324</v>
      </c>
      <c r="J484" s="119">
        <v>1</v>
      </c>
      <c r="K484" s="122">
        <f>IF(G484="","",VLOOKUP(G484,ARANCEL!$B$5:$D$121,3,FALSE)*J484)</f>
        <v>3250</v>
      </c>
      <c r="L484" s="1229" t="s">
        <v>2842</v>
      </c>
      <c r="M484" s="1229">
        <v>4500216257</v>
      </c>
      <c r="N484" s="1229">
        <v>8419</v>
      </c>
    </row>
    <row r="485" spans="1:14" s="551" customFormat="1" x14ac:dyDescent="0.25">
      <c r="A485" s="555" t="s">
        <v>305</v>
      </c>
      <c r="B485" s="556">
        <v>41703</v>
      </c>
      <c r="C485" s="557" t="s">
        <v>1220</v>
      </c>
      <c r="D485" s="555" t="s">
        <v>68</v>
      </c>
      <c r="E485" s="558">
        <v>10179914</v>
      </c>
      <c r="F485" s="555">
        <v>24871920</v>
      </c>
      <c r="G485" s="555">
        <v>2704003</v>
      </c>
      <c r="H485" s="120" t="str">
        <f>IF(G485="","",VLOOKUP(G485,ARANCEL!$B$5:$D$121,2,FALSE))</f>
        <v xml:space="preserve">CORONA PERIFERICA CON PERNO MUÑON COLADO </v>
      </c>
      <c r="I485" s="121" t="s">
        <v>324</v>
      </c>
      <c r="J485" s="119">
        <v>1</v>
      </c>
      <c r="K485" s="122">
        <f>IF(G485="","",VLOOKUP(G485,ARANCEL!$B$5:$D$121,3,FALSE)*J485)</f>
        <v>32612</v>
      </c>
      <c r="L485" s="1229" t="s">
        <v>3058</v>
      </c>
      <c r="M485" s="1229">
        <v>4500225655</v>
      </c>
      <c r="N485" s="1229">
        <v>8901</v>
      </c>
    </row>
    <row r="486" spans="1:14" s="594" customFormat="1" x14ac:dyDescent="0.25">
      <c r="A486" s="588" t="s">
        <v>313</v>
      </c>
      <c r="B486" s="556">
        <v>41919</v>
      </c>
      <c r="C486" s="557" t="s">
        <v>7592</v>
      </c>
      <c r="D486" s="555" t="s">
        <v>70</v>
      </c>
      <c r="E486" s="558">
        <v>10262987</v>
      </c>
      <c r="F486" s="555">
        <v>28325763</v>
      </c>
      <c r="G486" s="555">
        <v>2704005</v>
      </c>
      <c r="H486" s="120" t="str">
        <f>IF(G486="","",VLOOKUP(G486,ARANCEL!$B$5:$D$121,2,FALSE))</f>
        <v>PROVISORIO</v>
      </c>
      <c r="I486" s="121" t="s">
        <v>340</v>
      </c>
      <c r="J486" s="119">
        <v>1</v>
      </c>
      <c r="K486" s="122">
        <f>IF(G486="","",VLOOKUP(G486,ARANCEL!$B$5:$D$121,3,FALSE)*J486)</f>
        <v>3250</v>
      </c>
      <c r="L486" s="1229" t="s">
        <v>8279</v>
      </c>
      <c r="M486" s="1229">
        <v>4500259407</v>
      </c>
      <c r="N486" s="1229" t="s">
        <v>8290</v>
      </c>
    </row>
    <row r="487" spans="1:14" s="594" customFormat="1" x14ac:dyDescent="0.25">
      <c r="A487" s="555" t="s">
        <v>305</v>
      </c>
      <c r="B487" s="556">
        <v>41919</v>
      </c>
      <c r="C487" s="557" t="s">
        <v>7592</v>
      </c>
      <c r="D487" s="555" t="s">
        <v>70</v>
      </c>
      <c r="E487" s="558">
        <v>10262987</v>
      </c>
      <c r="F487" s="555">
        <v>28325763</v>
      </c>
      <c r="G487" s="555">
        <v>2704003</v>
      </c>
      <c r="H487" s="120" t="str">
        <f>IF(G487="","",VLOOKUP(G487,ARANCEL!$B$5:$D$121,2,FALSE))</f>
        <v xml:space="preserve">CORONA PERIFERICA CON PERNO MUÑON COLADO </v>
      </c>
      <c r="I487" s="121" t="s">
        <v>340</v>
      </c>
      <c r="J487" s="119">
        <v>1</v>
      </c>
      <c r="K487" s="122">
        <f>IF(G487="","",VLOOKUP(G487,ARANCEL!$B$5:$D$121,3,FALSE)*J487)</f>
        <v>32612</v>
      </c>
      <c r="L487" s="1229" t="s">
        <v>8279</v>
      </c>
      <c r="M487" s="1229">
        <v>4500259407</v>
      </c>
      <c r="N487" s="1229" t="s">
        <v>8290</v>
      </c>
    </row>
    <row r="488" spans="1:14" s="594" customFormat="1" x14ac:dyDescent="0.25">
      <c r="A488" s="555" t="s">
        <v>305</v>
      </c>
      <c r="B488" s="556">
        <v>41929</v>
      </c>
      <c r="C488" s="557" t="s">
        <v>7794</v>
      </c>
      <c r="D488" s="555" t="s">
        <v>70</v>
      </c>
      <c r="E488" s="558">
        <v>10268586</v>
      </c>
      <c r="F488" s="555">
        <v>28755544</v>
      </c>
      <c r="G488" s="555">
        <v>2704005</v>
      </c>
      <c r="H488" s="120" t="str">
        <f>IF(G488="","",VLOOKUP(G488,ARANCEL!$B$5:$D$121,2,FALSE))</f>
        <v>PROVISORIO</v>
      </c>
      <c r="I488" s="121" t="s">
        <v>312</v>
      </c>
      <c r="J488" s="119">
        <v>1</v>
      </c>
      <c r="K488" s="122">
        <f>IF(G488="","",VLOOKUP(G488,ARANCEL!$B$5:$D$121,3,FALSE)*J488)</f>
        <v>3250</v>
      </c>
      <c r="L488" s="1229" t="s">
        <v>8279</v>
      </c>
      <c r="M488" s="1229">
        <v>4500260868</v>
      </c>
      <c r="N488" s="1229" t="s">
        <v>8300</v>
      </c>
    </row>
    <row r="489" spans="1:14" s="595" customFormat="1" x14ac:dyDescent="0.25">
      <c r="A489" s="555" t="s">
        <v>305</v>
      </c>
      <c r="B489" s="556">
        <v>41929</v>
      </c>
      <c r="C489" s="557" t="s">
        <v>7794</v>
      </c>
      <c r="D489" s="555" t="s">
        <v>70</v>
      </c>
      <c r="E489" s="558">
        <v>10268586</v>
      </c>
      <c r="F489" s="555">
        <v>28755544</v>
      </c>
      <c r="G489" s="555">
        <v>2704003</v>
      </c>
      <c r="H489" s="120" t="str">
        <f>IF(G489="","",VLOOKUP(G489,ARANCEL!$B$5:$D$121,2,FALSE))</f>
        <v xml:space="preserve">CORONA PERIFERICA CON PERNO MUÑON COLADO </v>
      </c>
      <c r="I489" s="121" t="s">
        <v>312</v>
      </c>
      <c r="J489" s="119">
        <v>1</v>
      </c>
      <c r="K489" s="122">
        <f>IF(G489="","",VLOOKUP(G489,ARANCEL!$B$5:$D$121,3,FALSE)*J489)</f>
        <v>32612</v>
      </c>
      <c r="L489" s="1229" t="s">
        <v>8279</v>
      </c>
      <c r="M489" s="1229">
        <v>4500260868</v>
      </c>
      <c r="N489" s="1229" t="s">
        <v>8300</v>
      </c>
    </row>
    <row r="490" spans="1:14" s="595" customFormat="1" x14ac:dyDescent="0.25">
      <c r="A490" s="555" t="s">
        <v>305</v>
      </c>
      <c r="B490" s="556">
        <v>42010</v>
      </c>
      <c r="C490" s="557" t="s">
        <v>9334</v>
      </c>
      <c r="D490" s="555" t="s">
        <v>72</v>
      </c>
      <c r="E490" s="558">
        <v>10306420</v>
      </c>
      <c r="F490" s="555">
        <v>30392013</v>
      </c>
      <c r="G490" s="555">
        <v>2704005</v>
      </c>
      <c r="H490" s="120" t="str">
        <f>IF(G490="","",VLOOKUP(G490,ARANCEL!$B$5:$D$121,2,FALSE))</f>
        <v>PROVISORIO</v>
      </c>
      <c r="I490" s="121" t="s">
        <v>323</v>
      </c>
      <c r="J490" s="119">
        <v>1</v>
      </c>
      <c r="K490" s="122">
        <f>IF(G490="","",VLOOKUP(G490,ARANCEL!$B$5:$D$121,3,FALSE)*J490)</f>
        <v>3250</v>
      </c>
      <c r="L490" s="1235" t="str">
        <f>IF(E490="","","IMPAGO")</f>
        <v>IMPAGO</v>
      </c>
      <c r="M490" s="1235" t="str">
        <f>IF(L490="IMPAGO","SIN O.C.","")</f>
        <v>SIN O.C.</v>
      </c>
      <c r="N490" s="1235" t="str">
        <f>IF(L490="IMPAGO","SIN FACT.","")</f>
        <v>SIN FACT.</v>
      </c>
    </row>
    <row r="491" spans="1:14" s="595" customFormat="1" x14ac:dyDescent="0.25">
      <c r="A491" s="555" t="s">
        <v>305</v>
      </c>
      <c r="B491" s="556">
        <v>42010</v>
      </c>
      <c r="C491" s="557" t="s">
        <v>9334</v>
      </c>
      <c r="D491" s="555" t="s">
        <v>72</v>
      </c>
      <c r="E491" s="558">
        <v>10306420</v>
      </c>
      <c r="F491" s="555">
        <v>30392013</v>
      </c>
      <c r="G491" s="555">
        <v>2704003</v>
      </c>
      <c r="H491" s="120" t="str">
        <f>IF(G491="","",VLOOKUP(G491,ARANCEL!$B$5:$D$121,2,FALSE))</f>
        <v xml:space="preserve">CORONA PERIFERICA CON PERNO MUÑON COLADO </v>
      </c>
      <c r="I491" s="121" t="s">
        <v>323</v>
      </c>
      <c r="J491" s="119">
        <v>1</v>
      </c>
      <c r="K491" s="122">
        <f>IF(G491="","",VLOOKUP(G491,ARANCEL!$B$5:$D$121,3,FALSE)*J491)</f>
        <v>32612</v>
      </c>
      <c r="L491" s="1235" t="str">
        <f>IF(E491="","","IMPAGO")</f>
        <v>IMPAGO</v>
      </c>
      <c r="M491" s="1235" t="str">
        <f>IF(L491="IMPAGO","SIN O.C.","")</f>
        <v>SIN O.C.</v>
      </c>
      <c r="N491" s="1235" t="str">
        <f>IF(L491="IMPAGO","SIN FACT.","")</f>
        <v>SIN FACT.</v>
      </c>
    </row>
    <row r="492" spans="1:14" s="595" customFormat="1" x14ac:dyDescent="0.25">
      <c r="A492" s="555" t="s">
        <v>305</v>
      </c>
      <c r="B492" s="556">
        <v>41689</v>
      </c>
      <c r="C492" s="557" t="s">
        <v>1013</v>
      </c>
      <c r="D492" s="555" t="s">
        <v>396</v>
      </c>
      <c r="E492" s="558">
        <v>10176354</v>
      </c>
      <c r="F492" s="555">
        <v>25056930</v>
      </c>
      <c r="G492" s="555">
        <v>2704005</v>
      </c>
      <c r="H492" s="120" t="str">
        <f>IF(G492="","",VLOOKUP(G492,ARANCEL!$B$5:$D$121,2,FALSE))</f>
        <v>PROVISORIO</v>
      </c>
      <c r="I492" s="121" t="s">
        <v>752</v>
      </c>
      <c r="J492" s="119">
        <v>2</v>
      </c>
      <c r="K492" s="122">
        <f>IF(G492="","",VLOOKUP(G492,ARANCEL!$B$5:$D$121,3,FALSE)*J492)</f>
        <v>6500</v>
      </c>
      <c r="L492" s="1229" t="s">
        <v>3438</v>
      </c>
      <c r="M492" s="1229">
        <v>4500220820</v>
      </c>
      <c r="N492" s="1229">
        <v>8646</v>
      </c>
    </row>
    <row r="493" spans="1:14" s="595" customFormat="1" x14ac:dyDescent="0.25">
      <c r="A493" s="555" t="s">
        <v>305</v>
      </c>
      <c r="B493" s="556">
        <v>41704</v>
      </c>
      <c r="C493" s="557" t="s">
        <v>3231</v>
      </c>
      <c r="D493" s="555" t="s">
        <v>3018</v>
      </c>
      <c r="E493" s="558">
        <v>10180247</v>
      </c>
      <c r="F493" s="555">
        <v>25331323</v>
      </c>
      <c r="G493" s="555">
        <v>2704013</v>
      </c>
      <c r="H493" s="120" t="str">
        <f>IF(G493="","",VLOOKUP(G493,ARANCEL!$B$5:$D$121,2,FALSE))</f>
        <v>PROVISORIO (POR PIEZA)</v>
      </c>
      <c r="I493" s="121" t="s">
        <v>1057</v>
      </c>
      <c r="J493" s="119">
        <v>3</v>
      </c>
      <c r="K493" s="122">
        <f>IF(G493="","",VLOOKUP(G493,ARANCEL!$B$5:$D$121,3,FALSE)*J493)</f>
        <v>9750</v>
      </c>
      <c r="L493" s="1229" t="s">
        <v>3058</v>
      </c>
      <c r="M493" s="1229">
        <v>4500225645</v>
      </c>
      <c r="N493" s="1229">
        <v>8900</v>
      </c>
    </row>
    <row r="494" spans="1:14" s="597" customFormat="1" x14ac:dyDescent="0.25">
      <c r="A494" s="555" t="s">
        <v>305</v>
      </c>
      <c r="B494" s="556">
        <v>41719</v>
      </c>
      <c r="C494" s="557" t="s">
        <v>3550</v>
      </c>
      <c r="D494" s="555" t="s">
        <v>3018</v>
      </c>
      <c r="E494" s="558">
        <v>10184133</v>
      </c>
      <c r="F494" s="555">
        <v>25331323</v>
      </c>
      <c r="G494" s="555">
        <v>2704008</v>
      </c>
      <c r="H494" s="120" t="str">
        <f>IF(G494="","",VLOOKUP(G494,ARANCEL!$B$5:$D$121,2,FALSE))</f>
        <v>PILAR, INSERCION O PUNTO DE APOYO CON PERNO MUÑON</v>
      </c>
      <c r="I494" s="121" t="s">
        <v>321</v>
      </c>
      <c r="J494" s="119">
        <v>1</v>
      </c>
      <c r="K494" s="122">
        <f>IF(G494="","",VLOOKUP(G494,ARANCEL!$B$5:$D$121,3,FALSE)*J494)</f>
        <v>32612</v>
      </c>
      <c r="L494" s="1229" t="s">
        <v>3058</v>
      </c>
      <c r="M494" s="1229">
        <v>4500225645</v>
      </c>
      <c r="N494" s="1229">
        <v>8900</v>
      </c>
    </row>
    <row r="495" spans="1:14" s="597" customFormat="1" x14ac:dyDescent="0.25">
      <c r="A495" s="555" t="s">
        <v>305</v>
      </c>
      <c r="B495" s="556">
        <v>41719</v>
      </c>
      <c r="C495" s="557" t="s">
        <v>3550</v>
      </c>
      <c r="D495" s="555" t="s">
        <v>3018</v>
      </c>
      <c r="E495" s="558">
        <v>10184133</v>
      </c>
      <c r="F495" s="555">
        <v>25331323</v>
      </c>
      <c r="G495" s="555">
        <v>2704010</v>
      </c>
      <c r="H495" s="120" t="str">
        <f>IF(G495="","",VLOOKUP(G495,ARANCEL!$B$5:$D$121,2,FALSE))</f>
        <v xml:space="preserve">PILAR, INSERCION O PUNTO DE APOYO CON INCRUSTACION </v>
      </c>
      <c r="I495" s="121" t="s">
        <v>312</v>
      </c>
      <c r="J495" s="119">
        <v>1</v>
      </c>
      <c r="K495" s="122">
        <f>IF(G495="","",VLOOKUP(G495,ARANCEL!$B$5:$D$121,3,FALSE)*J495)</f>
        <v>15181</v>
      </c>
      <c r="L495" s="1229" t="s">
        <v>3058</v>
      </c>
      <c r="M495" s="1229">
        <v>4500225645</v>
      </c>
      <c r="N495" s="1229">
        <v>8900</v>
      </c>
    </row>
    <row r="496" spans="1:14" s="597" customFormat="1" x14ac:dyDescent="0.25">
      <c r="A496" s="555" t="s">
        <v>305</v>
      </c>
      <c r="B496" s="556">
        <v>41719</v>
      </c>
      <c r="C496" s="557" t="s">
        <v>3550</v>
      </c>
      <c r="D496" s="555" t="s">
        <v>3018</v>
      </c>
      <c r="E496" s="558">
        <v>10184133</v>
      </c>
      <c r="F496" s="555">
        <v>25331323</v>
      </c>
      <c r="G496" s="555">
        <v>2704012</v>
      </c>
      <c r="H496" s="120" t="str">
        <f>IF(G496="","",VLOOKUP(G496,ARANCEL!$B$5:$D$121,2,FALSE))</f>
        <v xml:space="preserve">INTERMEDIARIO O PONTICO </v>
      </c>
      <c r="I496" s="121" t="s">
        <v>319</v>
      </c>
      <c r="J496" s="119">
        <v>1</v>
      </c>
      <c r="K496" s="122">
        <f>IF(G496="","",VLOOKUP(G496,ARANCEL!$B$5:$D$121,3,FALSE)*J496)</f>
        <v>25122</v>
      </c>
      <c r="L496" s="1229" t="s">
        <v>3058</v>
      </c>
      <c r="M496" s="1229">
        <v>4500225645</v>
      </c>
      <c r="N496" s="1229">
        <v>8900</v>
      </c>
    </row>
    <row r="497" spans="1:14" s="597" customFormat="1" x14ac:dyDescent="0.25">
      <c r="A497" s="555" t="s">
        <v>305</v>
      </c>
      <c r="B497" s="556">
        <v>41711</v>
      </c>
      <c r="C497" s="557" t="s">
        <v>4185</v>
      </c>
      <c r="D497" s="555" t="s">
        <v>68</v>
      </c>
      <c r="E497" s="558">
        <v>10181692</v>
      </c>
      <c r="F497" s="555">
        <v>21012986</v>
      </c>
      <c r="G497" s="555">
        <v>2702048</v>
      </c>
      <c r="H497" s="120" t="str">
        <f>IF(G497="","",VLOOKUP(G497,ARANCEL!$B$5:$D$121,2,FALSE))</f>
        <v xml:space="preserve">SERVICIO LAB. IMPLANTE CORONA CEMENTADA/ATORNILLADA </v>
      </c>
      <c r="I497" s="121" t="s">
        <v>1094</v>
      </c>
      <c r="J497" s="119">
        <v>2</v>
      </c>
      <c r="K497" s="122">
        <f>IF(G497="","",VLOOKUP(G497,ARANCEL!$B$5:$D$121,3,FALSE)*J497)</f>
        <v>87714</v>
      </c>
      <c r="L497" s="1229" t="s">
        <v>6905</v>
      </c>
      <c r="M497" s="1229">
        <v>4500247652</v>
      </c>
      <c r="N497" s="1229" t="s">
        <v>7160</v>
      </c>
    </row>
    <row r="498" spans="1:14" s="569" customFormat="1" x14ac:dyDescent="0.25">
      <c r="A498" s="119" t="s">
        <v>305</v>
      </c>
      <c r="B498" s="164">
        <v>41712</v>
      </c>
      <c r="C498" s="118" t="s">
        <v>4185</v>
      </c>
      <c r="D498" s="119" t="s">
        <v>68</v>
      </c>
      <c r="E498" s="162">
        <v>10181692</v>
      </c>
      <c r="F498" s="119">
        <v>21012986</v>
      </c>
      <c r="G498" s="119">
        <v>2702022</v>
      </c>
      <c r="H498" s="120" t="str">
        <f>IF(G498="","",VLOOKUP(G498,ARANCEL!$B$5:$D$121,2,FALSE))</f>
        <v xml:space="preserve">INTERMEDIARIO SOBRE IMPLANTE </v>
      </c>
      <c r="I498" s="121" t="s">
        <v>325</v>
      </c>
      <c r="J498" s="119">
        <v>1</v>
      </c>
      <c r="K498" s="122">
        <f>IF(G498="","",VLOOKUP(G498,ARANCEL!$B$5:$D$121,3,FALSE)*J498)</f>
        <v>35986</v>
      </c>
      <c r="L498" s="1229" t="s">
        <v>4612</v>
      </c>
      <c r="M498" s="1229">
        <v>4500229967</v>
      </c>
      <c r="N498" s="1229">
        <v>9182</v>
      </c>
    </row>
    <row r="499" spans="1:14" s="599" customFormat="1" x14ac:dyDescent="0.25">
      <c r="A499" s="555" t="s">
        <v>305</v>
      </c>
      <c r="B499" s="556">
        <v>41852</v>
      </c>
      <c r="C499" s="557" t="s">
        <v>4185</v>
      </c>
      <c r="D499" s="555" t="s">
        <v>68</v>
      </c>
      <c r="E499" s="558">
        <v>10236999</v>
      </c>
      <c r="F499" s="555">
        <v>22341344</v>
      </c>
      <c r="G499" s="555">
        <v>2702048</v>
      </c>
      <c r="H499" s="120" t="str">
        <f>IF(G499="","",VLOOKUP(G499,ARANCEL!$B$5:$D$121,2,FALSE))</f>
        <v xml:space="preserve">SERVICIO LAB. IMPLANTE CORONA CEMENTADA/ATORNILLADA </v>
      </c>
      <c r="I499" s="121" t="s">
        <v>326</v>
      </c>
      <c r="J499" s="119">
        <v>1</v>
      </c>
      <c r="K499" s="122">
        <f>IF(G499="","",VLOOKUP(G499,ARANCEL!$B$5:$D$121,3,FALSE)*J499)</f>
        <v>43857</v>
      </c>
      <c r="L499" s="1235" t="str">
        <f>IF(E499="","","IMPAGO")</f>
        <v>IMPAGO</v>
      </c>
      <c r="M499" s="1235" t="str">
        <f>IF(L499="IMPAGO","SIN O.C.","")</f>
        <v>SIN O.C.</v>
      </c>
      <c r="N499" s="1235" t="str">
        <f>IF(L499="IMPAGO","SIN FACT.","")</f>
        <v>SIN FACT.</v>
      </c>
    </row>
    <row r="500" spans="1:14" s="599" customFormat="1" x14ac:dyDescent="0.25">
      <c r="A500" s="555" t="s">
        <v>305</v>
      </c>
      <c r="B500" s="556">
        <v>41772</v>
      </c>
      <c r="C500" s="557" t="s">
        <v>4545</v>
      </c>
      <c r="D500" s="555" t="s">
        <v>68</v>
      </c>
      <c r="E500" s="558">
        <v>10198360</v>
      </c>
      <c r="F500" s="555">
        <v>21448492</v>
      </c>
      <c r="G500" s="555">
        <v>2702004</v>
      </c>
      <c r="H500" s="120" t="str">
        <f>IF(G500="","",VLOOKUP(G500,ARANCEL!$B$5:$D$121,2,FALSE))</f>
        <v>LABORATORIO PROTESIS FIJA ATORNILLADA (4 A 6 IMPLANTES)</v>
      </c>
      <c r="I500" s="121" t="s">
        <v>306</v>
      </c>
      <c r="J500" s="119">
        <v>1</v>
      </c>
      <c r="K500" s="122">
        <f>IF(G500="","",VLOOKUP(G500,ARANCEL!$B$5:$D$121,3,FALSE)*J500)</f>
        <v>151814</v>
      </c>
      <c r="L500" s="1229" t="s">
        <v>5292</v>
      </c>
      <c r="M500" s="1229">
        <v>4500235543</v>
      </c>
      <c r="N500" s="1229">
        <v>9430</v>
      </c>
    </row>
    <row r="501" spans="1:14" s="599" customFormat="1" x14ac:dyDescent="0.25">
      <c r="A501" s="555" t="s">
        <v>313</v>
      </c>
      <c r="B501" s="556">
        <v>41852</v>
      </c>
      <c r="C501" s="557" t="s">
        <v>6240</v>
      </c>
      <c r="D501" s="555" t="s">
        <v>68</v>
      </c>
      <c r="E501" s="558">
        <v>10237179</v>
      </c>
      <c r="F501" s="555">
        <v>21448482</v>
      </c>
      <c r="G501" s="555">
        <v>2702004</v>
      </c>
      <c r="H501" s="120" t="str">
        <f>IF(G501="","",VLOOKUP(G501,ARANCEL!$B$5:$D$121,2,FALSE))</f>
        <v>LABORATORIO PROTESIS FIJA ATORNILLADA (4 A 6 IMPLANTES)</v>
      </c>
      <c r="I501" s="121"/>
      <c r="J501" s="119">
        <v>1</v>
      </c>
      <c r="K501" s="122">
        <f>IF(G501="","",VLOOKUP(G501,ARANCEL!$B$5:$D$121,3,FALSE)*J501)</f>
        <v>151814</v>
      </c>
      <c r="L501" s="1235" t="str">
        <f>IF(E501="","","IMPAGO")</f>
        <v>IMPAGO</v>
      </c>
      <c r="M501" s="1235" t="str">
        <f>IF(L501="IMPAGO","SIN O.C.","")</f>
        <v>SIN O.C.</v>
      </c>
      <c r="N501" s="1235" t="str">
        <f>IF(L501="IMPAGO","SIN FACT.","")</f>
        <v>SIN FACT.</v>
      </c>
    </row>
    <row r="502" spans="1:14" s="599" customFormat="1" x14ac:dyDescent="0.25">
      <c r="A502" s="555" t="s">
        <v>305</v>
      </c>
      <c r="B502" s="556">
        <v>41996</v>
      </c>
      <c r="C502" s="557" t="s">
        <v>9160</v>
      </c>
      <c r="D502" s="555" t="s">
        <v>5273</v>
      </c>
      <c r="E502" s="558">
        <v>10302521</v>
      </c>
      <c r="F502" s="555">
        <v>30253215</v>
      </c>
      <c r="G502" s="555">
        <v>2704003</v>
      </c>
      <c r="H502" s="120" t="str">
        <f>IF(G502="","",VLOOKUP(G502,ARANCEL!$B$5:$D$121,2,FALSE))</f>
        <v xml:space="preserve">CORONA PERIFERICA CON PERNO MUÑON COLADO </v>
      </c>
      <c r="I502" s="121" t="s">
        <v>311</v>
      </c>
      <c r="J502" s="119">
        <v>1</v>
      </c>
      <c r="K502" s="122">
        <f>IF(G502="","",VLOOKUP(G502,ARANCEL!$B$5:$D$121,3,FALSE)*J502)</f>
        <v>32612</v>
      </c>
      <c r="L502" s="1349" t="s">
        <v>9431</v>
      </c>
      <c r="M502" s="1349">
        <v>4500269308</v>
      </c>
      <c r="N502" s="1349" t="s">
        <v>9459</v>
      </c>
    </row>
    <row r="503" spans="1:14" s="594" customFormat="1" x14ac:dyDescent="0.25">
      <c r="A503" s="555" t="s">
        <v>305</v>
      </c>
      <c r="B503" s="556">
        <v>41996</v>
      </c>
      <c r="C503" s="557" t="s">
        <v>9160</v>
      </c>
      <c r="D503" s="555" t="s">
        <v>5273</v>
      </c>
      <c r="E503" s="558">
        <v>10302521</v>
      </c>
      <c r="F503" s="555">
        <v>30253215</v>
      </c>
      <c r="G503" s="555">
        <v>2704005</v>
      </c>
      <c r="H503" s="120" t="str">
        <f>IF(G503="","",VLOOKUP(G503,ARANCEL!$B$5:$D$121,2,FALSE))</f>
        <v>PROVISORIO</v>
      </c>
      <c r="I503" s="121" t="s">
        <v>311</v>
      </c>
      <c r="J503" s="119">
        <v>1</v>
      </c>
      <c r="K503" s="122">
        <f>IF(G503="","",VLOOKUP(G503,ARANCEL!$B$5:$D$121,3,FALSE)*J503)</f>
        <v>3250</v>
      </c>
      <c r="L503" s="1349" t="s">
        <v>9431</v>
      </c>
      <c r="M503" s="1349">
        <v>4500269308</v>
      </c>
      <c r="N503" s="1349" t="s">
        <v>9459</v>
      </c>
    </row>
    <row r="504" spans="1:14" s="604" customFormat="1" x14ac:dyDescent="0.25">
      <c r="A504" s="555" t="s">
        <v>305</v>
      </c>
      <c r="B504" s="556">
        <v>41722</v>
      </c>
      <c r="C504" s="557" t="s">
        <v>3593</v>
      </c>
      <c r="D504" s="555" t="s">
        <v>1174</v>
      </c>
      <c r="E504" s="558">
        <v>10184437</v>
      </c>
      <c r="F504" s="555">
        <v>24729886</v>
      </c>
      <c r="G504" s="555">
        <v>2705003</v>
      </c>
      <c r="H504" s="120" t="str">
        <f>IF(G504="","",VLOOKUP(G504,ARANCEL!$B$5:$D$121,2,FALSE))</f>
        <v>INCRUSTACION ESTETICA (ART-GLASS O CERAMICA)</v>
      </c>
      <c r="I504" s="121" t="s">
        <v>309</v>
      </c>
      <c r="J504" s="119">
        <v>1</v>
      </c>
      <c r="K504" s="122">
        <f>IF(G504="","",VLOOKUP(G504,ARANCEL!$B$5:$D$121,3,FALSE)*J504)</f>
        <v>15676</v>
      </c>
      <c r="L504" s="1229" t="s">
        <v>4612</v>
      </c>
      <c r="M504" s="1229">
        <v>4500229960</v>
      </c>
      <c r="N504" s="1229">
        <v>9179</v>
      </c>
    </row>
    <row r="505" spans="1:14" s="604" customFormat="1" x14ac:dyDescent="0.25">
      <c r="A505" s="555" t="s">
        <v>305</v>
      </c>
      <c r="B505" s="556">
        <v>41711</v>
      </c>
      <c r="C505" s="557" t="s">
        <v>3477</v>
      </c>
      <c r="D505" s="555" t="s">
        <v>73</v>
      </c>
      <c r="E505" s="558">
        <v>10181670</v>
      </c>
      <c r="F505" s="555">
        <v>24610044</v>
      </c>
      <c r="G505" s="555">
        <v>2704016</v>
      </c>
      <c r="H505" s="120" t="str">
        <f>IF(G505="","",VLOOKUP(G505,ARANCEL!$B$5:$D$121,2,FALSE))</f>
        <v xml:space="preserve">CORONA PROCERA </v>
      </c>
      <c r="I505" s="121" t="s">
        <v>613</v>
      </c>
      <c r="J505" s="119">
        <v>2</v>
      </c>
      <c r="K505" s="122">
        <f>IF(G505="","",VLOOKUP(G505,ARANCEL!$B$5:$D$121,3,FALSE)*J505)</f>
        <v>116954</v>
      </c>
      <c r="L505" s="1229" t="s">
        <v>3058</v>
      </c>
      <c r="M505" s="1229">
        <v>4500225645</v>
      </c>
      <c r="N505" s="1229">
        <v>8900</v>
      </c>
    </row>
    <row r="506" spans="1:14" s="604" customFormat="1" x14ac:dyDescent="0.25">
      <c r="A506" s="555" t="s">
        <v>313</v>
      </c>
      <c r="B506" s="556">
        <v>41711</v>
      </c>
      <c r="C506" s="557" t="s">
        <v>3477</v>
      </c>
      <c r="D506" s="555" t="s">
        <v>73</v>
      </c>
      <c r="E506" s="558">
        <v>10181670</v>
      </c>
      <c r="F506" s="555">
        <v>24610044</v>
      </c>
      <c r="G506" s="555">
        <v>2704003</v>
      </c>
      <c r="H506" s="120" t="str">
        <f>IF(G506="","",VLOOKUP(G506,ARANCEL!$B$5:$D$121,2,FALSE))</f>
        <v xml:space="preserve">CORONA PERIFERICA CON PERNO MUÑON COLADO </v>
      </c>
      <c r="I506" s="121"/>
      <c r="J506" s="119">
        <v>2</v>
      </c>
      <c r="K506" s="122">
        <f>IF(G506="","",VLOOKUP(G506,ARANCEL!$B$5:$D$121,3,FALSE)*J506)</f>
        <v>65224</v>
      </c>
      <c r="L506" s="1229" t="s">
        <v>3058</v>
      </c>
      <c r="M506" s="1229">
        <v>4500225655</v>
      </c>
      <c r="N506" s="1229">
        <v>8901</v>
      </c>
    </row>
    <row r="507" spans="1:14" s="611" customFormat="1" x14ac:dyDescent="0.25">
      <c r="A507" s="606" t="s">
        <v>313</v>
      </c>
      <c r="B507" s="1392">
        <v>41711</v>
      </c>
      <c r="C507" s="607" t="s">
        <v>3477</v>
      </c>
      <c r="D507" s="606" t="s">
        <v>73</v>
      </c>
      <c r="E507" s="608">
        <v>10181670</v>
      </c>
      <c r="F507" s="606">
        <v>24610044</v>
      </c>
      <c r="G507" s="606">
        <v>2704031</v>
      </c>
      <c r="H507" s="120" t="str">
        <f>IF(G507="","",VLOOKUP(G507,ARANCEL!$B$5:$D$121,2,FALSE))</f>
        <v xml:space="preserve">PERNO MUÑON METALICO </v>
      </c>
      <c r="I507" s="121"/>
      <c r="J507" s="119">
        <v>2</v>
      </c>
      <c r="K507" s="122">
        <f>IF(G507="","",VLOOKUP(G507,ARANCEL!$B$5:$D$121,3,FALSE)*J507)</f>
        <v>24492</v>
      </c>
      <c r="L507" s="1229" t="s">
        <v>6905</v>
      </c>
      <c r="M507" s="1229">
        <v>4500247652</v>
      </c>
      <c r="N507" s="1229" t="s">
        <v>7160</v>
      </c>
    </row>
    <row r="508" spans="1:14" s="611" customFormat="1" x14ac:dyDescent="0.25">
      <c r="A508" s="628" t="s">
        <v>313</v>
      </c>
      <c r="B508" s="615">
        <v>41731</v>
      </c>
      <c r="C508" s="607" t="s">
        <v>3784</v>
      </c>
      <c r="D508" s="606" t="s">
        <v>1160</v>
      </c>
      <c r="E508" s="608">
        <v>10186687</v>
      </c>
      <c r="F508" s="606">
        <v>25658447</v>
      </c>
      <c r="G508" s="606">
        <v>2704005</v>
      </c>
      <c r="H508" s="120" t="str">
        <f>IF(G508="","",VLOOKUP(G508,ARANCEL!$B$5:$D$121,2,FALSE))</f>
        <v>PROVISORIO</v>
      </c>
      <c r="I508" s="121" t="s">
        <v>318</v>
      </c>
      <c r="J508" s="119">
        <v>1</v>
      </c>
      <c r="K508" s="122">
        <f>IF(G508="","",VLOOKUP(G508,ARANCEL!$B$5:$D$121,3,FALSE)*J508)</f>
        <v>3250</v>
      </c>
      <c r="L508" s="1229" t="s">
        <v>4612</v>
      </c>
      <c r="M508" s="1229">
        <v>4500229963</v>
      </c>
      <c r="N508" s="1229">
        <v>9180</v>
      </c>
    </row>
    <row r="509" spans="1:14" s="611" customFormat="1" x14ac:dyDescent="0.25">
      <c r="A509" s="606" t="s">
        <v>305</v>
      </c>
      <c r="B509" s="615">
        <v>41731</v>
      </c>
      <c r="C509" s="607" t="s">
        <v>3784</v>
      </c>
      <c r="D509" s="606" t="s">
        <v>1160</v>
      </c>
      <c r="E509" s="608">
        <v>10186687</v>
      </c>
      <c r="F509" s="606">
        <v>25658447</v>
      </c>
      <c r="G509" s="606">
        <v>2704003</v>
      </c>
      <c r="H509" s="120" t="str">
        <f>IF(G509="","",VLOOKUP(G509,ARANCEL!$B$5:$D$121,2,FALSE))</f>
        <v xml:space="preserve">CORONA PERIFERICA CON PERNO MUÑON COLADO </v>
      </c>
      <c r="I509" s="121" t="s">
        <v>318</v>
      </c>
      <c r="J509" s="119">
        <v>1</v>
      </c>
      <c r="K509" s="122">
        <f>IF(G509="","",VLOOKUP(G509,ARANCEL!$B$5:$D$121,3,FALSE)*J509)</f>
        <v>32612</v>
      </c>
      <c r="L509" s="1229" t="s">
        <v>4612</v>
      </c>
      <c r="M509" s="1229">
        <v>4500229963</v>
      </c>
      <c r="N509" s="1229">
        <v>9180</v>
      </c>
    </row>
    <row r="510" spans="1:14" s="611" customFormat="1" x14ac:dyDescent="0.25">
      <c r="A510" s="606" t="s">
        <v>305</v>
      </c>
      <c r="B510" s="615">
        <v>41808</v>
      </c>
      <c r="C510" s="607" t="s">
        <v>5271</v>
      </c>
      <c r="D510" s="606" t="s">
        <v>1160</v>
      </c>
      <c r="E510" s="608">
        <v>10214651</v>
      </c>
      <c r="F510" s="606">
        <v>26663547</v>
      </c>
      <c r="G510" s="606">
        <v>2704031</v>
      </c>
      <c r="H510" s="120" t="str">
        <f>IF(G510="","",VLOOKUP(G510,ARANCEL!$B$5:$D$121,2,FALSE))</f>
        <v xml:space="preserve">PERNO MUÑON METALICO </v>
      </c>
      <c r="I510" s="121" t="s">
        <v>316</v>
      </c>
      <c r="J510" s="119">
        <v>1</v>
      </c>
      <c r="K510" s="122">
        <f>IF(G510="","",VLOOKUP(G510,ARANCEL!$B$5:$D$121,3,FALSE)*J510)</f>
        <v>12246</v>
      </c>
      <c r="L510" s="1229" t="s">
        <v>5742</v>
      </c>
      <c r="M510" s="1229">
        <v>4500239667</v>
      </c>
      <c r="N510" s="1229" t="s">
        <v>5761</v>
      </c>
    </row>
    <row r="511" spans="1:14" s="611" customFormat="1" x14ac:dyDescent="0.25">
      <c r="A511" s="606" t="s">
        <v>305</v>
      </c>
      <c r="B511" s="615">
        <v>41730</v>
      </c>
      <c r="C511" s="607" t="s">
        <v>1218</v>
      </c>
      <c r="D511" s="606" t="s">
        <v>68</v>
      </c>
      <c r="E511" s="608">
        <v>10186359</v>
      </c>
      <c r="F511" s="606">
        <v>22587932</v>
      </c>
      <c r="G511" s="606">
        <v>2702048</v>
      </c>
      <c r="H511" s="120" t="str">
        <f>IF(G511="","",VLOOKUP(G511,ARANCEL!$B$5:$D$121,2,FALSE))</f>
        <v xml:space="preserve">SERVICIO LAB. IMPLANTE CORONA CEMENTADA/ATORNILLADA </v>
      </c>
      <c r="I511" s="121" t="s">
        <v>309</v>
      </c>
      <c r="J511" s="119">
        <v>1</v>
      </c>
      <c r="K511" s="122">
        <f>IF(G511="","",VLOOKUP(G511,ARANCEL!$B$5:$D$121,3,FALSE)*J511)</f>
        <v>43857</v>
      </c>
      <c r="L511" s="1229" t="s">
        <v>6905</v>
      </c>
      <c r="M511" s="1229">
        <v>4500247652</v>
      </c>
      <c r="N511" s="1229" t="s">
        <v>7160</v>
      </c>
    </row>
    <row r="512" spans="1:14" s="611" customFormat="1" x14ac:dyDescent="0.25">
      <c r="A512" s="606" t="s">
        <v>305</v>
      </c>
      <c r="B512" s="615">
        <v>42031</v>
      </c>
      <c r="C512" s="607" t="s">
        <v>9766</v>
      </c>
      <c r="D512" s="606" t="s">
        <v>72</v>
      </c>
      <c r="E512" s="608">
        <v>10313845</v>
      </c>
      <c r="F512" s="606">
        <v>30028621</v>
      </c>
      <c r="G512" s="606">
        <v>2707001</v>
      </c>
      <c r="H512" s="120" t="str">
        <f>IF(G512="","",VLOOKUP(G512,ARANCEL!$B$5:$D$121,2,FALSE))</f>
        <v xml:space="preserve">PLANO DE RELAJACION </v>
      </c>
      <c r="I512" s="121" t="s">
        <v>306</v>
      </c>
      <c r="J512" s="119">
        <v>1</v>
      </c>
      <c r="K512" s="122">
        <f>IF(G512="","",VLOOKUP(G512,ARANCEL!$B$5:$D$121,3,FALSE)*J512)</f>
        <v>9221</v>
      </c>
      <c r="L512" s="1235" t="str">
        <f>IF(E512="","","IMPAGO")</f>
        <v>IMPAGO</v>
      </c>
      <c r="M512" s="1235" t="str">
        <f>IF(L512="IMPAGO","SIN O.C.","")</f>
        <v>SIN O.C.</v>
      </c>
      <c r="N512" s="1235" t="str">
        <f>IF(L512="IMPAGO","SIN FACT.","")</f>
        <v>SIN FACT.</v>
      </c>
    </row>
    <row r="513" spans="1:15" s="611" customFormat="1" x14ac:dyDescent="0.25">
      <c r="A513" s="606" t="s">
        <v>305</v>
      </c>
      <c r="B513" s="615">
        <v>41955</v>
      </c>
      <c r="C513" s="607" t="s">
        <v>8318</v>
      </c>
      <c r="D513" s="606" t="s">
        <v>68</v>
      </c>
      <c r="E513" s="608">
        <v>10281109</v>
      </c>
      <c r="F513" s="606">
        <v>29250609</v>
      </c>
      <c r="G513" s="606">
        <v>2705003</v>
      </c>
      <c r="H513" s="120" t="str">
        <f>IF(G513="","",VLOOKUP(G513,ARANCEL!$B$5:$D$121,2,FALSE))</f>
        <v>INCRUSTACION ESTETICA (ART-GLASS O CERAMICA)</v>
      </c>
      <c r="I513" s="121" t="s">
        <v>326</v>
      </c>
      <c r="J513" s="119">
        <v>1</v>
      </c>
      <c r="K513" s="122">
        <f>IF(G513="","",VLOOKUP(G513,ARANCEL!$B$5:$D$121,3,FALSE)*J513)</f>
        <v>15676</v>
      </c>
      <c r="L513" s="1229" t="s">
        <v>8256</v>
      </c>
      <c r="M513" s="1229">
        <v>4500265774</v>
      </c>
      <c r="N513" s="1229" t="s">
        <v>8954</v>
      </c>
    </row>
    <row r="514" spans="1:15" s="611" customFormat="1" x14ac:dyDescent="0.25">
      <c r="A514" s="606" t="s">
        <v>305</v>
      </c>
      <c r="B514" s="615">
        <v>41761</v>
      </c>
      <c r="C514" s="607" t="s">
        <v>4358</v>
      </c>
      <c r="D514" s="606" t="s">
        <v>69</v>
      </c>
      <c r="E514" s="608">
        <v>10194098</v>
      </c>
      <c r="F514" s="606">
        <v>26276446</v>
      </c>
      <c r="G514" s="606">
        <v>2704005</v>
      </c>
      <c r="H514" s="120" t="str">
        <f>IF(G514="","",VLOOKUP(G514,ARANCEL!$B$5:$D$121,2,FALSE))</f>
        <v>PROVISORIO</v>
      </c>
      <c r="I514" s="121" t="s">
        <v>309</v>
      </c>
      <c r="J514" s="119">
        <v>1</v>
      </c>
      <c r="K514" s="122">
        <f>IF(G514="","",VLOOKUP(G514,ARANCEL!$B$5:$D$121,3,FALSE)*J514)</f>
        <v>3250</v>
      </c>
      <c r="L514" s="1229" t="s">
        <v>5292</v>
      </c>
      <c r="M514" s="1229">
        <v>4500235543</v>
      </c>
      <c r="N514" s="1229">
        <v>9430</v>
      </c>
    </row>
    <row r="515" spans="1:15" s="613" customFormat="1" x14ac:dyDescent="0.25">
      <c r="A515" s="606" t="s">
        <v>313</v>
      </c>
      <c r="B515" s="615">
        <v>41761</v>
      </c>
      <c r="C515" s="607" t="s">
        <v>4358</v>
      </c>
      <c r="D515" s="606" t="s">
        <v>69</v>
      </c>
      <c r="E515" s="608">
        <v>10194098</v>
      </c>
      <c r="F515" s="606">
        <v>26276446</v>
      </c>
      <c r="G515" s="606">
        <v>2704003</v>
      </c>
      <c r="H515" s="120" t="str">
        <f>IF(G515="","",VLOOKUP(G515,ARANCEL!$B$5:$D$121,2,FALSE))</f>
        <v xml:space="preserve">CORONA PERIFERICA CON PERNO MUÑON COLADO </v>
      </c>
      <c r="I515" s="121"/>
      <c r="J515" s="119">
        <v>1</v>
      </c>
      <c r="K515" s="122">
        <f>IF(G515="","",VLOOKUP(G515,ARANCEL!$B$5:$D$121,3,FALSE)*J515)</f>
        <v>32612</v>
      </c>
      <c r="L515" s="1229" t="s">
        <v>5292</v>
      </c>
      <c r="M515" s="1229">
        <v>4500235543</v>
      </c>
      <c r="N515" s="1229">
        <v>9430</v>
      </c>
    </row>
    <row r="516" spans="1:15" s="613" customFormat="1" x14ac:dyDescent="0.25">
      <c r="A516" s="606" t="s">
        <v>305</v>
      </c>
      <c r="B516" s="615">
        <v>41969</v>
      </c>
      <c r="C516" s="607" t="s">
        <v>8617</v>
      </c>
      <c r="D516" s="606" t="s">
        <v>86</v>
      </c>
      <c r="E516" s="608">
        <v>10288614</v>
      </c>
      <c r="F516" s="606">
        <v>29580032</v>
      </c>
      <c r="G516" s="606">
        <v>2705003</v>
      </c>
      <c r="H516" s="120" t="str">
        <f>IF(G516="","",VLOOKUP(G516,ARANCEL!$B$5:$D$121,2,FALSE))</f>
        <v>INCRUSTACION ESTETICA (ART-GLASS O CERAMICA)</v>
      </c>
      <c r="I516" s="121" t="s">
        <v>308</v>
      </c>
      <c r="J516" s="119">
        <v>1</v>
      </c>
      <c r="K516" s="122">
        <f>IF(G516="","",VLOOKUP(G516,ARANCEL!$B$5:$D$121,3,FALSE)*J516)</f>
        <v>15676</v>
      </c>
      <c r="L516" s="1229" t="s">
        <v>8256</v>
      </c>
      <c r="M516" s="1229">
        <v>4500265774</v>
      </c>
      <c r="N516" s="1229" t="s">
        <v>8954</v>
      </c>
    </row>
    <row r="517" spans="1:15" s="613" customFormat="1" x14ac:dyDescent="0.25">
      <c r="A517" s="606" t="s">
        <v>305</v>
      </c>
      <c r="B517" s="615">
        <v>41746</v>
      </c>
      <c r="C517" s="607" t="s">
        <v>3925</v>
      </c>
      <c r="D517" s="606" t="s">
        <v>397</v>
      </c>
      <c r="E517" s="608">
        <v>10190871</v>
      </c>
      <c r="F517" s="606">
        <v>25611573</v>
      </c>
      <c r="G517" s="606">
        <v>2707002</v>
      </c>
      <c r="H517" s="120" t="str">
        <f>IF(G517="","",VLOOKUP(G517,ARANCEL!$B$5:$D$121,2,FALSE))</f>
        <v>CUBETA DE BLANQUEAMIENTO</v>
      </c>
      <c r="I517" s="121" t="s">
        <v>702</v>
      </c>
      <c r="J517" s="119">
        <v>2</v>
      </c>
      <c r="K517" s="122">
        <f>IF(G517="","",VLOOKUP(G517,ARANCEL!$B$5:$D$121,3,FALSE)*J517)</f>
        <v>11808</v>
      </c>
      <c r="L517" s="1229" t="s">
        <v>4612</v>
      </c>
      <c r="M517" s="1229">
        <v>4500229960</v>
      </c>
      <c r="N517" s="1229">
        <v>9179</v>
      </c>
    </row>
    <row r="518" spans="1:15" s="613" customFormat="1" x14ac:dyDescent="0.25">
      <c r="A518" s="606" t="s">
        <v>305</v>
      </c>
      <c r="B518" s="615">
        <v>41843</v>
      </c>
      <c r="C518" s="607" t="s">
        <v>6014</v>
      </c>
      <c r="D518" s="606" t="s">
        <v>86</v>
      </c>
      <c r="E518" s="608">
        <v>10232418</v>
      </c>
      <c r="F518" s="606">
        <v>26229741</v>
      </c>
      <c r="G518" s="606">
        <v>2705003</v>
      </c>
      <c r="H518" s="120" t="str">
        <f>IF(G518="","",VLOOKUP(G518,ARANCEL!$B$5:$D$121,2,FALSE))</f>
        <v>INCRUSTACION ESTETICA (ART-GLASS O CERAMICA)</v>
      </c>
      <c r="I518" s="121" t="s">
        <v>322</v>
      </c>
      <c r="J518" s="119">
        <v>1</v>
      </c>
      <c r="K518" s="122">
        <f>IF(G518="","",VLOOKUP(G518,ARANCEL!$B$5:$D$121,3,FALSE)*J518)</f>
        <v>15676</v>
      </c>
      <c r="L518" s="1229" t="s">
        <v>6905</v>
      </c>
      <c r="M518" s="1229">
        <v>4500247654</v>
      </c>
      <c r="N518" s="1229" t="s">
        <v>7158</v>
      </c>
    </row>
    <row r="519" spans="1:15" s="626" customFormat="1" ht="18" customHeight="1" x14ac:dyDescent="0.25">
      <c r="A519" s="606" t="s">
        <v>305</v>
      </c>
      <c r="B519" s="615">
        <v>41759</v>
      </c>
      <c r="C519" s="607" t="s">
        <v>4329</v>
      </c>
      <c r="D519" s="606" t="s">
        <v>1157</v>
      </c>
      <c r="E519" s="608">
        <v>10193654</v>
      </c>
      <c r="F519" s="606">
        <v>26048593</v>
      </c>
      <c r="G519" s="606">
        <v>2707001</v>
      </c>
      <c r="H519" s="120" t="str">
        <f>IF(G519="","",VLOOKUP(G519,ARANCEL!$B$5:$D$121,2,FALSE))</f>
        <v xml:space="preserve">PLANO DE RELAJACION </v>
      </c>
      <c r="I519" s="121" t="s">
        <v>306</v>
      </c>
      <c r="J519" s="119">
        <v>1</v>
      </c>
      <c r="K519" s="122">
        <f>IF(G519="","",VLOOKUP(G519,ARANCEL!$B$5:$D$121,3,FALSE)*J519)</f>
        <v>9221</v>
      </c>
      <c r="L519" s="1229" t="s">
        <v>4612</v>
      </c>
      <c r="M519" s="1229">
        <v>4500229965</v>
      </c>
      <c r="N519" s="1229">
        <v>9181</v>
      </c>
      <c r="O519" s="625"/>
    </row>
    <row r="520" spans="1:15" s="626" customFormat="1" ht="18" customHeight="1" x14ac:dyDescent="0.25">
      <c r="A520" s="606" t="s">
        <v>305</v>
      </c>
      <c r="B520" s="615">
        <v>41691</v>
      </c>
      <c r="C520" s="607" t="s">
        <v>3002</v>
      </c>
      <c r="D520" s="606" t="s">
        <v>397</v>
      </c>
      <c r="E520" s="608">
        <v>10177272</v>
      </c>
      <c r="F520" s="606">
        <v>24600563</v>
      </c>
      <c r="G520" s="606">
        <v>2705003</v>
      </c>
      <c r="H520" s="120" t="str">
        <f>IF(G520="","",VLOOKUP(G520,ARANCEL!$B$5:$D$121,2,FALSE))</f>
        <v>INCRUSTACION ESTETICA (ART-GLASS O CERAMICA)</v>
      </c>
      <c r="I520" s="121" t="s">
        <v>618</v>
      </c>
      <c r="J520" s="119">
        <v>1</v>
      </c>
      <c r="K520" s="122">
        <f>IF(G520="","",VLOOKUP(G520,ARANCEL!$B$5:$D$121,3,FALSE)*J520)</f>
        <v>15676</v>
      </c>
      <c r="L520" s="1229" t="s">
        <v>3438</v>
      </c>
      <c r="M520" s="1229">
        <v>4500220820</v>
      </c>
      <c r="N520" s="1229">
        <v>8646</v>
      </c>
      <c r="O520" s="625"/>
    </row>
    <row r="521" spans="1:15" s="621" customFormat="1" x14ac:dyDescent="0.25">
      <c r="A521" s="606" t="s">
        <v>305</v>
      </c>
      <c r="B521" s="615">
        <v>41733</v>
      </c>
      <c r="C521" s="607" t="s">
        <v>3002</v>
      </c>
      <c r="D521" s="606" t="s">
        <v>73</v>
      </c>
      <c r="E521" s="608">
        <v>10187405</v>
      </c>
      <c r="F521" s="606">
        <v>25500128</v>
      </c>
      <c r="G521" s="606">
        <v>2704005</v>
      </c>
      <c r="H521" s="120" t="str">
        <f>IF(G521="","",VLOOKUP(G521,ARANCEL!$B$5:$D$121,2,FALSE))</f>
        <v>PROVISORIO</v>
      </c>
      <c r="I521" s="121" t="s">
        <v>337</v>
      </c>
      <c r="J521" s="119">
        <v>1</v>
      </c>
      <c r="K521" s="122">
        <f>IF(G521="","",VLOOKUP(G521,ARANCEL!$B$5:$D$121,3,FALSE)*J521)</f>
        <v>3250</v>
      </c>
      <c r="L521" s="1229" t="s">
        <v>4612</v>
      </c>
      <c r="M521" s="1229">
        <v>4500229960</v>
      </c>
      <c r="N521" s="1229">
        <v>9179</v>
      </c>
    </row>
    <row r="522" spans="1:15" s="621" customFormat="1" x14ac:dyDescent="0.25">
      <c r="A522" s="606" t="s">
        <v>305</v>
      </c>
      <c r="B522" s="615">
        <v>41733</v>
      </c>
      <c r="C522" s="607" t="s">
        <v>3002</v>
      </c>
      <c r="D522" s="606" t="s">
        <v>73</v>
      </c>
      <c r="E522" s="608">
        <v>10187405</v>
      </c>
      <c r="F522" s="606">
        <v>25500128</v>
      </c>
      <c r="G522" s="606">
        <v>2704003</v>
      </c>
      <c r="H522" s="120" t="str">
        <f>IF(G522="","",VLOOKUP(G522,ARANCEL!$B$5:$D$121,2,FALSE))</f>
        <v xml:space="preserve">CORONA PERIFERICA CON PERNO MUÑON COLADO </v>
      </c>
      <c r="I522" s="121" t="s">
        <v>337</v>
      </c>
      <c r="J522" s="119">
        <v>1</v>
      </c>
      <c r="K522" s="122">
        <f>IF(G522="","",VLOOKUP(G522,ARANCEL!$B$5:$D$121,3,FALSE)*J522)</f>
        <v>32612</v>
      </c>
      <c r="L522" s="1229" t="s">
        <v>4612</v>
      </c>
      <c r="M522" s="1229">
        <v>4500229960</v>
      </c>
      <c r="N522" s="1229">
        <v>9179</v>
      </c>
    </row>
    <row r="523" spans="1:15" s="635" customFormat="1" x14ac:dyDescent="0.25">
      <c r="A523" s="606" t="s">
        <v>305</v>
      </c>
      <c r="B523" s="615">
        <v>41999</v>
      </c>
      <c r="C523" s="607" t="s">
        <v>3002</v>
      </c>
      <c r="D523" s="606" t="s">
        <v>397</v>
      </c>
      <c r="E523" s="608">
        <v>10302737</v>
      </c>
      <c r="F523" s="606">
        <v>29969362</v>
      </c>
      <c r="G523" s="606">
        <v>2705003</v>
      </c>
      <c r="H523" s="120" t="str">
        <f>IF(G523="","",VLOOKUP(G523,ARANCEL!$B$5:$D$121,2,FALSE))</f>
        <v>INCRUSTACION ESTETICA (ART-GLASS O CERAMICA)</v>
      </c>
      <c r="I523" s="121" t="s">
        <v>316</v>
      </c>
      <c r="J523" s="119">
        <v>1</v>
      </c>
      <c r="K523" s="122">
        <f>IF(G523="","",VLOOKUP(G523,ARANCEL!$B$5:$D$121,3,FALSE)*J523)</f>
        <v>15676</v>
      </c>
      <c r="L523" s="1349" t="s">
        <v>9431</v>
      </c>
      <c r="M523" s="1349">
        <v>4500269308</v>
      </c>
      <c r="N523" s="1349" t="s">
        <v>9459</v>
      </c>
    </row>
    <row r="524" spans="1:15" s="635" customFormat="1" x14ac:dyDescent="0.25">
      <c r="A524" s="606" t="s">
        <v>305</v>
      </c>
      <c r="B524" s="615">
        <v>42031</v>
      </c>
      <c r="C524" s="607" t="s">
        <v>9768</v>
      </c>
      <c r="D524" s="606" t="s">
        <v>70</v>
      </c>
      <c r="E524" s="608">
        <v>10313848</v>
      </c>
      <c r="F524" s="606">
        <v>30594888</v>
      </c>
      <c r="G524" s="606">
        <v>2704005</v>
      </c>
      <c r="H524" s="120" t="str">
        <f>IF(G524="","",VLOOKUP(G524,ARANCEL!$B$5:$D$121,2,FALSE))</f>
        <v>PROVISORIO</v>
      </c>
      <c r="I524" s="121" t="s">
        <v>308</v>
      </c>
      <c r="J524" s="119">
        <v>1</v>
      </c>
      <c r="K524" s="122">
        <f>IF(G524="","",VLOOKUP(G524,ARANCEL!$B$5:$D$121,3,FALSE)*J524)</f>
        <v>3250</v>
      </c>
      <c r="L524" s="1235" t="str">
        <f>IF(E524="","","IMPAGO")</f>
        <v>IMPAGO</v>
      </c>
      <c r="M524" s="1235" t="str">
        <f>IF(L524="IMPAGO","SIN O.C.","")</f>
        <v>SIN O.C.</v>
      </c>
      <c r="N524" s="1235" t="str">
        <f>IF(L524="IMPAGO","SIN FACT.","")</f>
        <v>SIN FACT.</v>
      </c>
    </row>
    <row r="525" spans="1:15" s="635" customFormat="1" x14ac:dyDescent="0.25">
      <c r="A525" s="606" t="s">
        <v>313</v>
      </c>
      <c r="B525" s="615">
        <v>42031</v>
      </c>
      <c r="C525" s="607" t="s">
        <v>9768</v>
      </c>
      <c r="D525" s="606" t="s">
        <v>70</v>
      </c>
      <c r="E525" s="608">
        <v>10313848</v>
      </c>
      <c r="F525" s="606">
        <v>30594888</v>
      </c>
      <c r="G525" s="606">
        <v>2704003</v>
      </c>
      <c r="H525" s="120" t="str">
        <f>IF(G525="","",VLOOKUP(G525,ARANCEL!$B$5:$D$121,2,FALSE))</f>
        <v xml:space="preserve">CORONA PERIFERICA CON PERNO MUÑON COLADO </v>
      </c>
      <c r="I525" s="121"/>
      <c r="J525" s="119">
        <v>1</v>
      </c>
      <c r="K525" s="122">
        <f>IF(G525="","",VLOOKUP(G525,ARANCEL!$B$5:$D$121,3,FALSE)*J525)</f>
        <v>32612</v>
      </c>
      <c r="L525" s="1235" t="str">
        <f>IF(E525="","","IMPAGO")</f>
        <v>IMPAGO</v>
      </c>
      <c r="M525" s="1235" t="str">
        <f>IF(L525="IMPAGO","SIN O.C.","")</f>
        <v>SIN O.C.</v>
      </c>
      <c r="N525" s="1235" t="str">
        <f>IF(L525="IMPAGO","SIN FACT.","")</f>
        <v>SIN FACT.</v>
      </c>
    </row>
    <row r="526" spans="1:15" s="635" customFormat="1" x14ac:dyDescent="0.25">
      <c r="A526" s="606" t="s">
        <v>305</v>
      </c>
      <c r="B526" s="615">
        <v>41974</v>
      </c>
      <c r="C526" s="607" t="s">
        <v>7773</v>
      </c>
      <c r="D526" s="606" t="s">
        <v>86</v>
      </c>
      <c r="E526" s="608">
        <v>10290714</v>
      </c>
      <c r="F526" s="606">
        <v>28273380</v>
      </c>
      <c r="G526" s="606">
        <v>2705003</v>
      </c>
      <c r="H526" s="120" t="str">
        <f>IF(G526="","",VLOOKUP(G526,ARANCEL!$B$5:$D$121,2,FALSE))</f>
        <v>INCRUSTACION ESTETICA (ART-GLASS O CERAMICA)</v>
      </c>
      <c r="I526" s="121" t="s">
        <v>319</v>
      </c>
      <c r="J526" s="119">
        <v>1</v>
      </c>
      <c r="K526" s="122">
        <f>IF(G526="","",VLOOKUP(G526,ARANCEL!$B$5:$D$121,3,FALSE)*J526)</f>
        <v>15676</v>
      </c>
      <c r="L526" s="1349" t="s">
        <v>9431</v>
      </c>
      <c r="M526" s="1349">
        <v>4500269308</v>
      </c>
      <c r="N526" s="1349" t="s">
        <v>9459</v>
      </c>
    </row>
    <row r="527" spans="1:15" s="621" customFormat="1" x14ac:dyDescent="0.25">
      <c r="A527" s="606" t="s">
        <v>313</v>
      </c>
      <c r="B527" s="615">
        <v>41955</v>
      </c>
      <c r="C527" s="607" t="s">
        <v>1217</v>
      </c>
      <c r="D527" s="606" t="s">
        <v>68</v>
      </c>
      <c r="E527" s="608">
        <v>10281108</v>
      </c>
      <c r="F527" s="606">
        <v>28984753</v>
      </c>
      <c r="G527" s="606">
        <v>2704005</v>
      </c>
      <c r="H527" s="120" t="str">
        <f>IF(G527="","",VLOOKUP(G527,ARANCEL!$B$5:$D$121,2,FALSE))</f>
        <v>PROVISORIO</v>
      </c>
      <c r="I527" s="121" t="s">
        <v>324</v>
      </c>
      <c r="J527" s="119">
        <v>1</v>
      </c>
      <c r="K527" s="122">
        <f>IF(G527="","",VLOOKUP(G527,ARANCEL!$B$5:$D$121,3,FALSE)*J527)</f>
        <v>3250</v>
      </c>
      <c r="L527" s="1229" t="s">
        <v>8256</v>
      </c>
      <c r="M527" s="1229">
        <v>4500265774</v>
      </c>
      <c r="N527" s="1229" t="s">
        <v>8954</v>
      </c>
    </row>
    <row r="528" spans="1:15" s="621" customFormat="1" x14ac:dyDescent="0.25">
      <c r="A528" s="606" t="s">
        <v>313</v>
      </c>
      <c r="B528" s="615">
        <v>41955</v>
      </c>
      <c r="C528" s="607" t="s">
        <v>1217</v>
      </c>
      <c r="D528" s="606" t="s">
        <v>68</v>
      </c>
      <c r="E528" s="608">
        <v>10281108</v>
      </c>
      <c r="F528" s="606">
        <v>28984753</v>
      </c>
      <c r="G528" s="606">
        <v>2702021</v>
      </c>
      <c r="H528" s="120" t="str">
        <f>IF(G528="","",VLOOKUP(G528,ARANCEL!$B$5:$D$121,2,FALSE))</f>
        <v xml:space="preserve">CORONA SOBRE IMPLANTE </v>
      </c>
      <c r="I528" s="121"/>
      <c r="J528" s="119">
        <v>1</v>
      </c>
      <c r="K528" s="122">
        <f>IF(G528="","",VLOOKUP(G528,ARANCEL!$B$5:$D$121,3,FALSE)*J528)</f>
        <v>35986</v>
      </c>
      <c r="L528" s="1229" t="s">
        <v>8256</v>
      </c>
      <c r="M528" s="1229">
        <v>4500265774</v>
      </c>
      <c r="N528" s="1229" t="s">
        <v>8954</v>
      </c>
    </row>
    <row r="529" spans="1:15" s="613" customFormat="1" x14ac:dyDescent="0.25">
      <c r="A529" s="606" t="s">
        <v>305</v>
      </c>
      <c r="B529" s="615">
        <v>41857</v>
      </c>
      <c r="C529" s="607" t="s">
        <v>6323</v>
      </c>
      <c r="D529" s="606" t="s">
        <v>68</v>
      </c>
      <c r="E529" s="608">
        <v>10239757</v>
      </c>
      <c r="F529" s="606">
        <v>27950248</v>
      </c>
      <c r="G529" s="606">
        <v>2704005</v>
      </c>
      <c r="H529" s="120" t="str">
        <f>IF(G529="","",VLOOKUP(G529,ARANCEL!$B$5:$D$121,2,FALSE))</f>
        <v>PROVISORIO</v>
      </c>
      <c r="I529" s="121" t="s">
        <v>633</v>
      </c>
      <c r="J529" s="119">
        <v>1</v>
      </c>
      <c r="K529" s="122">
        <f>IF(G529="","",VLOOKUP(G529,ARANCEL!$B$5:$D$121,3,FALSE)*J529)</f>
        <v>3250</v>
      </c>
      <c r="L529" s="1229" t="s">
        <v>6905</v>
      </c>
      <c r="M529" s="1229">
        <v>4500250403</v>
      </c>
      <c r="N529" s="1229" t="s">
        <v>6904</v>
      </c>
    </row>
    <row r="530" spans="1:15" s="635" customFormat="1" x14ac:dyDescent="0.25">
      <c r="A530" s="606" t="s">
        <v>305</v>
      </c>
      <c r="B530" s="615">
        <v>41857</v>
      </c>
      <c r="C530" s="607" t="s">
        <v>6323</v>
      </c>
      <c r="D530" s="606" t="s">
        <v>68</v>
      </c>
      <c r="E530" s="608">
        <v>10239757</v>
      </c>
      <c r="F530" s="606">
        <v>27950248</v>
      </c>
      <c r="G530" s="606">
        <v>2704003</v>
      </c>
      <c r="H530" s="120" t="str">
        <f>IF(G530="","",VLOOKUP(G530,ARANCEL!$B$5:$D$121,2,FALSE))</f>
        <v xml:space="preserve">CORONA PERIFERICA CON PERNO MUÑON COLADO </v>
      </c>
      <c r="I530" s="121" t="s">
        <v>633</v>
      </c>
      <c r="J530" s="119">
        <v>1</v>
      </c>
      <c r="K530" s="122">
        <f>IF(G530="","",VLOOKUP(G530,ARANCEL!$B$5:$D$121,3,FALSE)*J530)</f>
        <v>32612</v>
      </c>
      <c r="L530" s="1229" t="s">
        <v>6905</v>
      </c>
      <c r="M530" s="1229">
        <v>4500250403</v>
      </c>
      <c r="N530" s="1229" t="s">
        <v>6904</v>
      </c>
    </row>
    <row r="531" spans="1:15" s="635" customFormat="1" x14ac:dyDescent="0.25">
      <c r="A531" s="606" t="s">
        <v>305</v>
      </c>
      <c r="B531" s="615">
        <v>41856</v>
      </c>
      <c r="C531" s="607" t="s">
        <v>6296</v>
      </c>
      <c r="D531" s="606" t="s">
        <v>70</v>
      </c>
      <c r="E531" s="608">
        <v>10238548</v>
      </c>
      <c r="F531" s="606">
        <v>27919989</v>
      </c>
      <c r="G531" s="606">
        <v>2704023</v>
      </c>
      <c r="H531" s="120" t="str">
        <f>IF(G531="","",VLOOKUP(G531,ARANCEL!$B$5:$D$121,2,FALSE))</f>
        <v xml:space="preserve">PROTESIS VALPLAST PARCIAL </v>
      </c>
      <c r="I531" s="121" t="s">
        <v>306</v>
      </c>
      <c r="J531" s="119">
        <v>1</v>
      </c>
      <c r="K531" s="122">
        <f>IF(G531="","",VLOOKUP(G531,ARANCEL!$B$5:$D$121,3,FALSE)*J531)</f>
        <v>61850</v>
      </c>
      <c r="L531" s="1229" t="s">
        <v>6905</v>
      </c>
      <c r="M531" s="1229">
        <v>4500250403</v>
      </c>
      <c r="N531" s="1229" t="s">
        <v>6904</v>
      </c>
    </row>
    <row r="532" spans="1:15" s="635" customFormat="1" x14ac:dyDescent="0.25">
      <c r="A532" s="606" t="s">
        <v>305</v>
      </c>
      <c r="B532" s="615">
        <v>41892</v>
      </c>
      <c r="C532" s="607" t="s">
        <v>7082</v>
      </c>
      <c r="D532" s="606" t="s">
        <v>71</v>
      </c>
      <c r="E532" s="608">
        <v>10256537</v>
      </c>
      <c r="F532" s="606">
        <v>27700194</v>
      </c>
      <c r="G532" s="606">
        <v>2705003</v>
      </c>
      <c r="H532" s="120" t="str">
        <f>IF(G532="","",VLOOKUP(G532,ARANCEL!$B$5:$D$121,2,FALSE))</f>
        <v>INCRUSTACION ESTETICA (ART-GLASS O CERAMICA)</v>
      </c>
      <c r="I532" s="121" t="s">
        <v>322</v>
      </c>
      <c r="J532" s="119">
        <v>1</v>
      </c>
      <c r="K532" s="122">
        <f>IF(G532="","",VLOOKUP(G532,ARANCEL!$B$5:$D$121,3,FALSE)*J532)</f>
        <v>15676</v>
      </c>
      <c r="L532" s="1229" t="s">
        <v>7548</v>
      </c>
      <c r="M532" s="1229">
        <v>4500255129</v>
      </c>
      <c r="N532" s="1229" t="s">
        <v>7564</v>
      </c>
    </row>
    <row r="533" spans="1:15" s="611" customFormat="1" x14ac:dyDescent="0.25">
      <c r="A533" s="606" t="s">
        <v>305</v>
      </c>
      <c r="B533" s="614">
        <v>41703</v>
      </c>
      <c r="C533" s="607" t="s">
        <v>3194</v>
      </c>
      <c r="D533" s="606" t="s">
        <v>1157</v>
      </c>
      <c r="E533" s="608">
        <v>10179951</v>
      </c>
      <c r="F533" s="606">
        <v>24975305</v>
      </c>
      <c r="G533" s="606">
        <v>2707001</v>
      </c>
      <c r="H533" s="120" t="str">
        <f>IF(G533="","",VLOOKUP(G533,ARANCEL!$B$5:$D$121,2,FALSE))</f>
        <v xml:space="preserve">PLANO DE RELAJACION </v>
      </c>
      <c r="I533" s="121" t="s">
        <v>306</v>
      </c>
      <c r="J533" s="119">
        <v>1</v>
      </c>
      <c r="K533" s="122">
        <f>IF(G533="","",VLOOKUP(G533,ARANCEL!$B$5:$D$121,3,FALSE)*J533)</f>
        <v>9221</v>
      </c>
      <c r="L533" s="1229" t="s">
        <v>3058</v>
      </c>
      <c r="M533" s="1229">
        <v>4500225644</v>
      </c>
      <c r="N533" s="1229">
        <v>8899</v>
      </c>
    </row>
    <row r="534" spans="1:15" s="646" customFormat="1" x14ac:dyDescent="0.25">
      <c r="A534" s="606" t="s">
        <v>305</v>
      </c>
      <c r="B534" s="615">
        <v>41709</v>
      </c>
      <c r="C534" s="607" t="s">
        <v>3324</v>
      </c>
      <c r="D534" s="606" t="s">
        <v>71</v>
      </c>
      <c r="E534" s="608">
        <v>10181310</v>
      </c>
      <c r="F534" s="606">
        <v>25264274</v>
      </c>
      <c r="G534" s="606">
        <v>2705003</v>
      </c>
      <c r="H534" s="120" t="str">
        <f>IF(G534="","",VLOOKUP(G534,ARANCEL!$B$5:$D$121,2,FALSE))</f>
        <v>INCRUSTACION ESTETICA (ART-GLASS O CERAMICA)</v>
      </c>
      <c r="I534" s="121" t="s">
        <v>326</v>
      </c>
      <c r="J534" s="119">
        <v>1</v>
      </c>
      <c r="K534" s="122">
        <f>IF(G534="","",VLOOKUP(G534,ARANCEL!$B$5:$D$121,3,FALSE)*J534)</f>
        <v>15676</v>
      </c>
      <c r="L534" s="1229" t="s">
        <v>3058</v>
      </c>
      <c r="M534" s="1229">
        <v>4500225644</v>
      </c>
      <c r="N534" s="1229">
        <v>8899</v>
      </c>
    </row>
    <row r="535" spans="1:15" s="646" customFormat="1" x14ac:dyDescent="0.25">
      <c r="A535" s="606" t="s">
        <v>305</v>
      </c>
      <c r="B535" s="615">
        <v>41982</v>
      </c>
      <c r="C535" s="607" t="s">
        <v>8891</v>
      </c>
      <c r="D535" s="606" t="s">
        <v>397</v>
      </c>
      <c r="E535" s="608">
        <v>10294432</v>
      </c>
      <c r="F535" s="606">
        <v>29968913</v>
      </c>
      <c r="G535" s="606">
        <v>2704005</v>
      </c>
      <c r="H535" s="120" t="str">
        <f>IF(G535="","",VLOOKUP(G535,ARANCEL!$B$5:$D$121,2,FALSE))</f>
        <v>PROVISORIO</v>
      </c>
      <c r="I535" s="121" t="s">
        <v>309</v>
      </c>
      <c r="J535" s="119">
        <v>1</v>
      </c>
      <c r="K535" s="122">
        <f>IF(G535="","",VLOOKUP(G535,ARANCEL!$B$5:$D$121,3,FALSE)*J535)</f>
        <v>3250</v>
      </c>
      <c r="L535" s="1349" t="s">
        <v>9431</v>
      </c>
      <c r="M535" s="1349">
        <v>4500269308</v>
      </c>
      <c r="N535" s="1349" t="s">
        <v>9459</v>
      </c>
    </row>
    <row r="536" spans="1:15" s="646" customFormat="1" x14ac:dyDescent="0.25">
      <c r="A536" s="606" t="s">
        <v>305</v>
      </c>
      <c r="B536" s="615">
        <v>41673</v>
      </c>
      <c r="C536" s="607" t="s">
        <v>2652</v>
      </c>
      <c r="D536" s="606" t="s">
        <v>68</v>
      </c>
      <c r="E536" s="608">
        <v>10172054</v>
      </c>
      <c r="F536" s="606">
        <v>24772962</v>
      </c>
      <c r="G536" s="606">
        <v>2705004</v>
      </c>
      <c r="H536" s="120" t="str">
        <f>IF(G536="","",VLOOKUP(G536,ARANCEL!$B$5:$D$121,2,FALSE))</f>
        <v>CARILLA ESTETICA (ART-GLASS O CERAMICA)</v>
      </c>
      <c r="I536" s="121" t="s">
        <v>340</v>
      </c>
      <c r="J536" s="119">
        <v>1</v>
      </c>
      <c r="K536" s="122">
        <f>IF(G536="","",VLOOKUP(G536,ARANCEL!$B$5:$D$121,3,FALSE)*J536)</f>
        <v>26753</v>
      </c>
      <c r="L536" s="1229" t="s">
        <v>2842</v>
      </c>
      <c r="M536" s="1229">
        <v>4500216257</v>
      </c>
      <c r="N536" s="1229">
        <v>8419</v>
      </c>
    </row>
    <row r="537" spans="1:15" ht="18" customHeight="1" x14ac:dyDescent="0.25">
      <c r="A537" s="119" t="s">
        <v>305</v>
      </c>
      <c r="B537" s="164">
        <v>41975</v>
      </c>
      <c r="C537" s="118" t="s">
        <v>8733</v>
      </c>
      <c r="D537" s="119" t="s">
        <v>68</v>
      </c>
      <c r="E537" s="162">
        <v>10291931</v>
      </c>
      <c r="F537" s="119">
        <v>29959399</v>
      </c>
      <c r="G537" s="119">
        <v>2704005</v>
      </c>
      <c r="H537" s="120" t="str">
        <f>IF(G537="","",VLOOKUP(G537,ARANCEL!$B$5:$D$121,2,FALSE))</f>
        <v>PROVISORIO</v>
      </c>
      <c r="I537" s="121" t="s">
        <v>326</v>
      </c>
      <c r="J537" s="119">
        <v>1</v>
      </c>
      <c r="K537" s="122">
        <f>IF(G537="","",VLOOKUP(G537,ARANCEL!$B$5:$D$121,3,FALSE)*J537)</f>
        <v>3250</v>
      </c>
      <c r="L537" s="1349" t="s">
        <v>9431</v>
      </c>
      <c r="M537" s="1349">
        <v>4500269308</v>
      </c>
      <c r="N537" s="1349" t="s">
        <v>9459</v>
      </c>
      <c r="O537" s="161"/>
    </row>
    <row r="538" spans="1:15" s="1119" customFormat="1" ht="18" customHeight="1" x14ac:dyDescent="0.25">
      <c r="A538" s="816" t="s">
        <v>305</v>
      </c>
      <c r="B538" s="817">
        <v>41975</v>
      </c>
      <c r="C538" s="818" t="s">
        <v>8733</v>
      </c>
      <c r="D538" s="816" t="s">
        <v>68</v>
      </c>
      <c r="E538" s="819">
        <v>10291931</v>
      </c>
      <c r="F538" s="816">
        <v>29959399</v>
      </c>
      <c r="G538" s="816">
        <v>2704003</v>
      </c>
      <c r="H538" s="820" t="str">
        <f>IF(G538="","",VLOOKUP(G538,ARANCEL!$B$5:$D$121,2,FALSE))</f>
        <v xml:space="preserve">CORONA PERIFERICA CON PERNO MUÑON COLADO </v>
      </c>
      <c r="I538" s="821" t="s">
        <v>326</v>
      </c>
      <c r="J538" s="816">
        <v>1</v>
      </c>
      <c r="K538" s="822">
        <f>IF(G538="","",VLOOKUP(G538,ARANCEL!$B$5:$D$121,3,FALSE)*J538)</f>
        <v>32612</v>
      </c>
      <c r="L538" s="1350" t="s">
        <v>9431</v>
      </c>
      <c r="M538" s="1350">
        <v>4500269308</v>
      </c>
      <c r="N538" s="1350" t="s">
        <v>9459</v>
      </c>
      <c r="O538" s="1118"/>
    </row>
    <row r="539" spans="1:15" ht="18" customHeight="1" x14ac:dyDescent="0.25">
      <c r="A539" s="119" t="s">
        <v>305</v>
      </c>
      <c r="B539" s="164">
        <v>41683</v>
      </c>
      <c r="C539" s="118" t="s">
        <v>2863</v>
      </c>
      <c r="D539" s="119" t="s">
        <v>1157</v>
      </c>
      <c r="E539" s="162">
        <v>10174905</v>
      </c>
      <c r="F539" s="119">
        <v>25034440</v>
      </c>
      <c r="G539" s="119">
        <v>2707001</v>
      </c>
      <c r="H539" s="120" t="str">
        <f>IF(G539="","",VLOOKUP(G539,ARANCEL!$B$5:$D$121,2,FALSE))</f>
        <v xml:space="preserve">PLANO DE RELAJACION </v>
      </c>
      <c r="I539" s="121" t="s">
        <v>306</v>
      </c>
      <c r="J539" s="119">
        <v>1</v>
      </c>
      <c r="K539" s="122">
        <f>IF(G539="","",VLOOKUP(G539,ARANCEL!$B$5:$D$121,3,FALSE)*J539)</f>
        <v>9221</v>
      </c>
      <c r="L539" s="1229" t="s">
        <v>3438</v>
      </c>
      <c r="M539" s="1229">
        <v>4500220819</v>
      </c>
      <c r="N539" s="1229">
        <v>8641</v>
      </c>
      <c r="O539" s="161"/>
    </row>
    <row r="540" spans="1:15" ht="18" customHeight="1" x14ac:dyDescent="0.25">
      <c r="A540" s="119" t="s">
        <v>305</v>
      </c>
      <c r="B540" s="164">
        <v>41983</v>
      </c>
      <c r="C540" s="118" t="s">
        <v>8890</v>
      </c>
      <c r="D540" s="119" t="s">
        <v>1157</v>
      </c>
      <c r="E540" s="162">
        <v>10295131</v>
      </c>
      <c r="F540" s="119">
        <v>29855061</v>
      </c>
      <c r="G540" s="119">
        <v>2707001</v>
      </c>
      <c r="H540" s="120" t="str">
        <f>IF(G540="","",VLOOKUP(G540,ARANCEL!$B$5:$D$121,2,FALSE))</f>
        <v xml:space="preserve">PLANO DE RELAJACION </v>
      </c>
      <c r="I540" s="121" t="s">
        <v>306</v>
      </c>
      <c r="J540" s="119">
        <v>1</v>
      </c>
      <c r="K540" s="122">
        <f>IF(G540="","",VLOOKUP(G540,ARANCEL!$B$5:$D$121,3,FALSE)*J540)</f>
        <v>9221</v>
      </c>
      <c r="L540" s="1349" t="s">
        <v>9431</v>
      </c>
      <c r="M540" s="1349">
        <v>4500269308</v>
      </c>
      <c r="N540" s="1349" t="s">
        <v>9459</v>
      </c>
      <c r="O540" s="161"/>
    </row>
    <row r="541" spans="1:15" ht="18" customHeight="1" x14ac:dyDescent="0.25">
      <c r="A541" s="119" t="s">
        <v>305</v>
      </c>
      <c r="B541" s="164">
        <v>41927</v>
      </c>
      <c r="C541" s="118" t="s">
        <v>7730</v>
      </c>
      <c r="D541" s="119" t="s">
        <v>1157</v>
      </c>
      <c r="E541" s="162">
        <v>10267149</v>
      </c>
      <c r="F541" s="119">
        <v>28997304</v>
      </c>
      <c r="G541" s="119">
        <v>2707001</v>
      </c>
      <c r="H541" s="120" t="str">
        <f>IF(G541="","",VLOOKUP(G541,ARANCEL!$B$5:$D$121,2,FALSE))</f>
        <v xml:space="preserve">PLANO DE RELAJACION </v>
      </c>
      <c r="I541" s="121" t="s">
        <v>306</v>
      </c>
      <c r="J541" s="119">
        <v>1</v>
      </c>
      <c r="K541" s="122">
        <f>IF(G541="","",VLOOKUP(G541,ARANCEL!$B$5:$D$121,3,FALSE)*J541)</f>
        <v>9221</v>
      </c>
      <c r="L541" s="1229" t="s">
        <v>8279</v>
      </c>
      <c r="M541" s="1229">
        <v>4500260868</v>
      </c>
      <c r="N541" s="1229" t="s">
        <v>8300</v>
      </c>
      <c r="O541" s="161"/>
    </row>
    <row r="542" spans="1:15" s="646" customFormat="1" x14ac:dyDescent="0.25">
      <c r="A542" s="606" t="s">
        <v>305</v>
      </c>
      <c r="B542" s="615">
        <v>41935</v>
      </c>
      <c r="C542" s="607" t="s">
        <v>7921</v>
      </c>
      <c r="D542" s="606" t="s">
        <v>70</v>
      </c>
      <c r="E542" s="608">
        <v>10271646</v>
      </c>
      <c r="F542" s="606">
        <v>26734604</v>
      </c>
      <c r="G542" s="606">
        <v>2702048</v>
      </c>
      <c r="H542" s="120" t="str">
        <f>IF(G542="","",VLOOKUP(G542,ARANCEL!$B$5:$D$121,2,FALSE))</f>
        <v xml:space="preserve">SERVICIO LAB. IMPLANTE CORONA CEMENTADA/ATORNILLADA </v>
      </c>
      <c r="I542" s="121" t="s">
        <v>308</v>
      </c>
      <c r="J542" s="119">
        <v>1</v>
      </c>
      <c r="K542" s="122">
        <f>IF(G542="","",VLOOKUP(G542,ARANCEL!$B$5:$D$121,3,FALSE)*J542)</f>
        <v>43857</v>
      </c>
      <c r="L542" s="1229" t="s">
        <v>8256</v>
      </c>
      <c r="M542" s="1229">
        <v>4500265774</v>
      </c>
      <c r="N542" s="1229" t="s">
        <v>8954</v>
      </c>
    </row>
    <row r="543" spans="1:15" s="646" customFormat="1" x14ac:dyDescent="0.25">
      <c r="A543" s="606" t="s">
        <v>305</v>
      </c>
      <c r="B543" s="615">
        <v>41673</v>
      </c>
      <c r="C543" s="607" t="s">
        <v>2626</v>
      </c>
      <c r="D543" s="606" t="s">
        <v>1163</v>
      </c>
      <c r="E543" s="608">
        <v>10171702</v>
      </c>
      <c r="F543" s="606">
        <v>24497694</v>
      </c>
      <c r="G543" s="606">
        <v>2704005</v>
      </c>
      <c r="H543" s="120" t="str">
        <f>IF(G543="","",VLOOKUP(G543,ARANCEL!$B$5:$D$121,2,FALSE))</f>
        <v>PROVISORIO</v>
      </c>
      <c r="I543" s="121" t="s">
        <v>329</v>
      </c>
      <c r="J543" s="119">
        <v>1</v>
      </c>
      <c r="K543" s="122">
        <f>IF(G543="","",VLOOKUP(G543,ARANCEL!$B$5:$D$121,3,FALSE)*J543)</f>
        <v>3250</v>
      </c>
      <c r="L543" s="1229" t="s">
        <v>2842</v>
      </c>
      <c r="M543" s="1229">
        <v>4500216257</v>
      </c>
      <c r="N543" s="1229">
        <v>8419</v>
      </c>
    </row>
    <row r="544" spans="1:15" s="646" customFormat="1" x14ac:dyDescent="0.25">
      <c r="A544" s="606" t="s">
        <v>305</v>
      </c>
      <c r="B544" s="615">
        <v>41681</v>
      </c>
      <c r="C544" s="607" t="s">
        <v>2626</v>
      </c>
      <c r="D544" s="606" t="s">
        <v>1163</v>
      </c>
      <c r="E544" s="608">
        <v>10174430</v>
      </c>
      <c r="F544" s="606">
        <v>24497694</v>
      </c>
      <c r="G544" s="606">
        <v>2704003</v>
      </c>
      <c r="H544" s="120" t="str">
        <f>IF(G544="","",VLOOKUP(G544,ARANCEL!$B$5:$D$121,2,FALSE))</f>
        <v xml:space="preserve">CORONA PERIFERICA CON PERNO MUÑON COLADO </v>
      </c>
      <c r="I544" s="121" t="s">
        <v>329</v>
      </c>
      <c r="J544" s="119">
        <v>1</v>
      </c>
      <c r="K544" s="122">
        <f>IF(G544="","",VLOOKUP(G544,ARANCEL!$B$5:$D$121,3,FALSE)*J544)</f>
        <v>32612</v>
      </c>
      <c r="L544" s="1229" t="s">
        <v>3438</v>
      </c>
      <c r="M544" s="1229">
        <v>4500220819</v>
      </c>
      <c r="N544" s="1229">
        <v>8641</v>
      </c>
    </row>
    <row r="545" spans="1:14" s="646" customFormat="1" x14ac:dyDescent="0.25">
      <c r="A545" s="606" t="s">
        <v>305</v>
      </c>
      <c r="B545" s="614">
        <v>41794</v>
      </c>
      <c r="C545" s="607" t="s">
        <v>4984</v>
      </c>
      <c r="D545" s="606" t="s">
        <v>1157</v>
      </c>
      <c r="E545" s="608">
        <v>10207557</v>
      </c>
      <c r="F545" s="606">
        <v>26716271</v>
      </c>
      <c r="G545" s="606">
        <v>2707001</v>
      </c>
      <c r="H545" s="120" t="str">
        <f>IF(G545="","",VLOOKUP(G545,ARANCEL!$B$5:$D$121,2,FALSE))</f>
        <v xml:space="preserve">PLANO DE RELAJACION </v>
      </c>
      <c r="I545" s="121" t="s">
        <v>306</v>
      </c>
      <c r="J545" s="119">
        <v>1</v>
      </c>
      <c r="K545" s="122">
        <f>IF(G545="","",VLOOKUP(G545,ARANCEL!$B$5:$D$121,3,FALSE)*J545)</f>
        <v>9221</v>
      </c>
      <c r="L545" s="1229" t="s">
        <v>5742</v>
      </c>
      <c r="M545" s="1229">
        <v>4500239667</v>
      </c>
      <c r="N545" s="1229" t="s">
        <v>5761</v>
      </c>
    </row>
    <row r="546" spans="1:14" s="646" customFormat="1" x14ac:dyDescent="0.25">
      <c r="A546" s="606" t="s">
        <v>305</v>
      </c>
      <c r="B546" s="615">
        <v>41757</v>
      </c>
      <c r="C546" s="607" t="s">
        <v>961</v>
      </c>
      <c r="D546" s="606" t="s">
        <v>73</v>
      </c>
      <c r="E546" s="608">
        <v>10193081</v>
      </c>
      <c r="F546" s="606">
        <v>25770987</v>
      </c>
      <c r="G546" s="606">
        <v>2704005</v>
      </c>
      <c r="H546" s="120" t="str">
        <f>IF(G546="","",VLOOKUP(G546,ARANCEL!$B$5:$D$121,2,FALSE))</f>
        <v>PROVISORIO</v>
      </c>
      <c r="I546" s="121" t="s">
        <v>329</v>
      </c>
      <c r="J546" s="119">
        <v>1</v>
      </c>
      <c r="K546" s="122">
        <f>IF(G546="","",VLOOKUP(G546,ARANCEL!$B$5:$D$121,3,FALSE)*J546)</f>
        <v>3250</v>
      </c>
      <c r="L546" s="1229" t="s">
        <v>4612</v>
      </c>
      <c r="M546" s="1229">
        <v>4500229965</v>
      </c>
      <c r="N546" s="1229">
        <v>9181</v>
      </c>
    </row>
    <row r="547" spans="1:14" s="646" customFormat="1" x14ac:dyDescent="0.25">
      <c r="A547" s="606" t="s">
        <v>305</v>
      </c>
      <c r="B547" s="615">
        <v>41757</v>
      </c>
      <c r="C547" s="607" t="s">
        <v>961</v>
      </c>
      <c r="D547" s="606" t="s">
        <v>73</v>
      </c>
      <c r="E547" s="608">
        <v>10193081</v>
      </c>
      <c r="F547" s="606">
        <v>25770987</v>
      </c>
      <c r="G547" s="606">
        <v>2704016</v>
      </c>
      <c r="H547" s="120" t="str">
        <f>IF(G547="","",VLOOKUP(G547,ARANCEL!$B$5:$D$121,2,FALSE))</f>
        <v xml:space="preserve">CORONA PROCERA </v>
      </c>
      <c r="I547" s="121" t="s">
        <v>329</v>
      </c>
      <c r="J547" s="119">
        <v>1</v>
      </c>
      <c r="K547" s="122">
        <f>IF(G547="","",VLOOKUP(G547,ARANCEL!$B$5:$D$121,3,FALSE)*J547)</f>
        <v>58477</v>
      </c>
      <c r="L547" s="1229" t="s">
        <v>4612</v>
      </c>
      <c r="M547" s="1229">
        <v>4500229965</v>
      </c>
      <c r="N547" s="1229">
        <v>9181</v>
      </c>
    </row>
    <row r="548" spans="1:14" s="646" customFormat="1" x14ac:dyDescent="0.25">
      <c r="A548" s="1378" t="s">
        <v>305</v>
      </c>
      <c r="B548" s="615">
        <v>41757</v>
      </c>
      <c r="C548" s="607" t="s">
        <v>961</v>
      </c>
      <c r="D548" s="606" t="s">
        <v>73</v>
      </c>
      <c r="E548" s="608">
        <v>10193081</v>
      </c>
      <c r="F548" s="606">
        <v>25770987</v>
      </c>
      <c r="G548" s="606">
        <v>2704003</v>
      </c>
      <c r="H548" s="120" t="str">
        <f>IF(G548="","",VLOOKUP(G548,ARANCEL!$B$5:$D$121,2,FALSE))</f>
        <v xml:space="preserve">CORONA PERIFERICA CON PERNO MUÑON COLADO </v>
      </c>
      <c r="I548" s="121" t="s">
        <v>329</v>
      </c>
      <c r="J548" s="119">
        <v>1</v>
      </c>
      <c r="K548" s="122">
        <f>IF(G548="","",VLOOKUP(G548,ARANCEL!$B$5:$D$121,3,FALSE)*J548)</f>
        <v>32612</v>
      </c>
      <c r="L548" s="1229" t="s">
        <v>8279</v>
      </c>
      <c r="M548" s="1229">
        <v>4500259407</v>
      </c>
      <c r="N548" s="1229" t="s">
        <v>8290</v>
      </c>
    </row>
    <row r="549" spans="1:14" s="646" customFormat="1" x14ac:dyDescent="0.25">
      <c r="A549" s="606" t="s">
        <v>305</v>
      </c>
      <c r="B549" s="615">
        <v>41948</v>
      </c>
      <c r="C549" s="607" t="s">
        <v>8132</v>
      </c>
      <c r="D549" s="606" t="s">
        <v>72</v>
      </c>
      <c r="E549" s="608">
        <v>10277549</v>
      </c>
      <c r="F549" s="606">
        <v>27828867</v>
      </c>
      <c r="G549" s="606">
        <v>2704005</v>
      </c>
      <c r="H549" s="120" t="str">
        <f>IF(G549="","",VLOOKUP(G549,ARANCEL!$B$5:$D$121,2,FALSE))</f>
        <v>PROVISORIO</v>
      </c>
      <c r="I549" s="121" t="s">
        <v>312</v>
      </c>
      <c r="J549" s="119">
        <v>1</v>
      </c>
      <c r="K549" s="122">
        <f>IF(G549="","",VLOOKUP(G549,ARANCEL!$B$5:$D$121,3,FALSE)*J549)</f>
        <v>3250</v>
      </c>
      <c r="L549" s="1229" t="s">
        <v>8256</v>
      </c>
      <c r="M549" s="1229">
        <v>4500265774</v>
      </c>
      <c r="N549" s="1229" t="s">
        <v>8954</v>
      </c>
    </row>
    <row r="550" spans="1:14" s="646" customFormat="1" x14ac:dyDescent="0.25">
      <c r="A550" s="606" t="s">
        <v>305</v>
      </c>
      <c r="B550" s="615">
        <v>41948</v>
      </c>
      <c r="C550" s="607" t="s">
        <v>8132</v>
      </c>
      <c r="D550" s="606" t="s">
        <v>72</v>
      </c>
      <c r="E550" s="608">
        <v>10277549</v>
      </c>
      <c r="F550" s="606">
        <v>27828867</v>
      </c>
      <c r="G550" s="606">
        <v>2704003</v>
      </c>
      <c r="H550" s="120" t="str">
        <f>IF(G550="","",VLOOKUP(G550,ARANCEL!$B$5:$D$121,2,FALSE))</f>
        <v xml:space="preserve">CORONA PERIFERICA CON PERNO MUÑON COLADO </v>
      </c>
      <c r="I550" s="121" t="s">
        <v>312</v>
      </c>
      <c r="J550" s="119">
        <v>1</v>
      </c>
      <c r="K550" s="122">
        <f>IF(G550="","",VLOOKUP(G550,ARANCEL!$B$5:$D$121,3,FALSE)*J550)</f>
        <v>32612</v>
      </c>
      <c r="L550" s="1229" t="s">
        <v>8256</v>
      </c>
      <c r="M550" s="1229">
        <v>4500265774</v>
      </c>
      <c r="N550" s="1229" t="s">
        <v>8954</v>
      </c>
    </row>
    <row r="551" spans="1:14" s="646" customFormat="1" x14ac:dyDescent="0.25">
      <c r="A551" s="606" t="s">
        <v>305</v>
      </c>
      <c r="B551" s="615">
        <v>41954</v>
      </c>
      <c r="C551" s="607" t="s">
        <v>8322</v>
      </c>
      <c r="D551" s="606" t="s">
        <v>70</v>
      </c>
      <c r="E551" s="608">
        <v>10280087</v>
      </c>
      <c r="F551" s="606">
        <v>29235681</v>
      </c>
      <c r="G551" s="606">
        <v>2705003</v>
      </c>
      <c r="H551" s="120" t="str">
        <f>IF(G551="","",VLOOKUP(G551,ARANCEL!$B$5:$D$121,2,FALSE))</f>
        <v>INCRUSTACION ESTETICA (ART-GLASS O CERAMICA)</v>
      </c>
      <c r="I551" s="121" t="s">
        <v>315</v>
      </c>
      <c r="J551" s="119">
        <v>1</v>
      </c>
      <c r="K551" s="122">
        <f>IF(G551="","",VLOOKUP(G551,ARANCEL!$B$5:$D$121,3,FALSE)*J551)</f>
        <v>15676</v>
      </c>
      <c r="L551" s="1229" t="s">
        <v>8256</v>
      </c>
      <c r="M551" s="1229">
        <v>4500265774</v>
      </c>
      <c r="N551" s="1229" t="s">
        <v>8954</v>
      </c>
    </row>
    <row r="552" spans="1:14" s="649" customFormat="1" x14ac:dyDescent="0.25">
      <c r="A552" s="606" t="s">
        <v>305</v>
      </c>
      <c r="B552" s="615">
        <v>41873</v>
      </c>
      <c r="C552" s="607" t="s">
        <v>6665</v>
      </c>
      <c r="D552" s="606" t="s">
        <v>70</v>
      </c>
      <c r="E552" s="608">
        <v>10247842</v>
      </c>
      <c r="F552" s="606">
        <v>27962364</v>
      </c>
      <c r="G552" s="606">
        <v>2704005</v>
      </c>
      <c r="H552" s="120" t="str">
        <f>IF(G552="","",VLOOKUP(G552,ARANCEL!$B$5:$D$121,2,FALSE))</f>
        <v>PROVISORIO</v>
      </c>
      <c r="I552" s="121" t="s">
        <v>324</v>
      </c>
      <c r="J552" s="119">
        <v>1</v>
      </c>
      <c r="K552" s="122">
        <f>IF(G552="","",VLOOKUP(G552,ARANCEL!$B$5:$D$121,3,FALSE)*J552)</f>
        <v>3250</v>
      </c>
      <c r="L552" s="1229" t="s">
        <v>6905</v>
      </c>
      <c r="M552" s="1229">
        <v>4500250403</v>
      </c>
      <c r="N552" s="1229" t="s">
        <v>6904</v>
      </c>
    </row>
    <row r="553" spans="1:14" s="649" customFormat="1" x14ac:dyDescent="0.25">
      <c r="A553" s="606" t="s">
        <v>305</v>
      </c>
      <c r="B553" s="615">
        <v>41873</v>
      </c>
      <c r="C553" s="607" t="s">
        <v>6665</v>
      </c>
      <c r="D553" s="606" t="s">
        <v>70</v>
      </c>
      <c r="E553" s="608">
        <v>10247842</v>
      </c>
      <c r="F553" s="606">
        <v>27962364</v>
      </c>
      <c r="G553" s="606">
        <v>2704003</v>
      </c>
      <c r="H553" s="120" t="str">
        <f>IF(G553="","",VLOOKUP(G553,ARANCEL!$B$5:$D$121,2,FALSE))</f>
        <v xml:space="preserve">CORONA PERIFERICA CON PERNO MUÑON COLADO </v>
      </c>
      <c r="I553" s="121" t="s">
        <v>324</v>
      </c>
      <c r="J553" s="119">
        <v>1</v>
      </c>
      <c r="K553" s="122">
        <f>IF(G553="","",VLOOKUP(G553,ARANCEL!$B$5:$D$121,3,FALSE)*J553)</f>
        <v>32612</v>
      </c>
      <c r="L553" s="1229" t="s">
        <v>6905</v>
      </c>
      <c r="M553" s="1229">
        <v>4500250403</v>
      </c>
      <c r="N553" s="1229" t="s">
        <v>6904</v>
      </c>
    </row>
    <row r="554" spans="1:14" s="651" customFormat="1" x14ac:dyDescent="0.25">
      <c r="A554" s="628" t="s">
        <v>313</v>
      </c>
      <c r="B554" s="615">
        <v>41795</v>
      </c>
      <c r="C554" s="607" t="s">
        <v>5012</v>
      </c>
      <c r="D554" s="606" t="s">
        <v>73</v>
      </c>
      <c r="E554" s="608">
        <v>10208290</v>
      </c>
      <c r="F554" s="606">
        <v>26381632</v>
      </c>
      <c r="G554" s="606">
        <v>2704005</v>
      </c>
      <c r="H554" s="120" t="str">
        <f>IF(G554="","",VLOOKUP(G554,ARANCEL!$B$5:$D$121,2,FALSE))</f>
        <v>PROVISORIO</v>
      </c>
      <c r="I554" s="121" t="s">
        <v>337</v>
      </c>
      <c r="J554" s="119">
        <v>1</v>
      </c>
      <c r="K554" s="122">
        <f>IF(G554="","",VLOOKUP(G554,ARANCEL!$B$5:$D$121,3,FALSE)*J554)</f>
        <v>3250</v>
      </c>
      <c r="L554" s="1229" t="s">
        <v>5742</v>
      </c>
      <c r="M554" s="1229">
        <v>4500239667</v>
      </c>
      <c r="N554" s="1229" t="s">
        <v>5761</v>
      </c>
    </row>
    <row r="555" spans="1:14" s="651" customFormat="1" x14ac:dyDescent="0.25">
      <c r="A555" s="606" t="s">
        <v>305</v>
      </c>
      <c r="B555" s="615">
        <v>41795</v>
      </c>
      <c r="C555" s="607" t="s">
        <v>5012</v>
      </c>
      <c r="D555" s="606" t="s">
        <v>73</v>
      </c>
      <c r="E555" s="608">
        <v>10208290</v>
      </c>
      <c r="F555" s="606">
        <v>26381632</v>
      </c>
      <c r="G555" s="606">
        <v>2704003</v>
      </c>
      <c r="H555" s="120" t="str">
        <f>IF(G555="","",VLOOKUP(G555,ARANCEL!$B$5:$D$121,2,FALSE))</f>
        <v xml:space="preserve">CORONA PERIFERICA CON PERNO MUÑON COLADO </v>
      </c>
      <c r="I555" s="121" t="s">
        <v>337</v>
      </c>
      <c r="J555" s="119">
        <v>1</v>
      </c>
      <c r="K555" s="122">
        <f>IF(G555="","",VLOOKUP(G555,ARANCEL!$B$5:$D$121,3,FALSE)*J555)</f>
        <v>32612</v>
      </c>
      <c r="L555" s="1229" t="s">
        <v>5742</v>
      </c>
      <c r="M555" s="1229">
        <v>4500239667</v>
      </c>
      <c r="N555" s="1229" t="s">
        <v>5761</v>
      </c>
    </row>
    <row r="556" spans="1:14" s="651" customFormat="1" x14ac:dyDescent="0.25">
      <c r="A556" s="1378" t="s">
        <v>313</v>
      </c>
      <c r="B556" s="615">
        <v>41759</v>
      </c>
      <c r="C556" s="607" t="s">
        <v>1354</v>
      </c>
      <c r="D556" s="606" t="s">
        <v>68</v>
      </c>
      <c r="E556" s="608">
        <v>10194086</v>
      </c>
      <c r="F556" s="606">
        <v>24139320</v>
      </c>
      <c r="G556" s="606">
        <v>2702048</v>
      </c>
      <c r="H556" s="120" t="str">
        <f>IF(G556="","",VLOOKUP(G556,ARANCEL!$B$5:$D$121,2,FALSE))</f>
        <v xml:space="preserve">SERVICIO LAB. IMPLANTE CORONA CEMENTADA/ATORNILLADA </v>
      </c>
      <c r="I556" s="121"/>
      <c r="J556" s="119">
        <v>1</v>
      </c>
      <c r="K556" s="122">
        <f>IF(G556="","",VLOOKUP(G556,ARANCEL!$B$5:$D$121,3,FALSE)*J556)</f>
        <v>43857</v>
      </c>
      <c r="L556" s="1229" t="s">
        <v>8279</v>
      </c>
      <c r="M556" s="1229">
        <v>4500259407</v>
      </c>
      <c r="N556" s="1229" t="s">
        <v>8290</v>
      </c>
    </row>
    <row r="557" spans="1:14" s="649" customFormat="1" x14ac:dyDescent="0.25">
      <c r="A557" s="606" t="s">
        <v>305</v>
      </c>
      <c r="B557" s="615">
        <v>41767</v>
      </c>
      <c r="C557" s="607" t="s">
        <v>1354</v>
      </c>
      <c r="D557" s="606" t="s">
        <v>68</v>
      </c>
      <c r="E557" s="608">
        <v>10195872</v>
      </c>
      <c r="F557" s="606">
        <v>24139320</v>
      </c>
      <c r="G557" s="606">
        <v>2702048</v>
      </c>
      <c r="H557" s="120" t="str">
        <f>IF(G557="","",VLOOKUP(G557,ARANCEL!$B$5:$D$121,2,FALSE))</f>
        <v xml:space="preserve">SERVICIO LAB. IMPLANTE CORONA CEMENTADA/ATORNILLADA </v>
      </c>
      <c r="I557" s="121" t="s">
        <v>329</v>
      </c>
      <c r="J557" s="119">
        <v>1</v>
      </c>
      <c r="K557" s="122">
        <f>IF(G557="","",VLOOKUP(G557,ARANCEL!$B$5:$D$121,3,FALSE)*J557)</f>
        <v>43857</v>
      </c>
      <c r="L557" s="1235" t="str">
        <f>IF(E557="","","IMPAGO")</f>
        <v>IMPAGO</v>
      </c>
      <c r="M557" s="1235" t="str">
        <f>IF(L557="IMPAGO","SIN O.C.","")</f>
        <v>SIN O.C.</v>
      </c>
      <c r="N557" s="1235" t="str">
        <f>IF(L557="IMPAGO","SIN FACT.","")</f>
        <v>SIN FACT.</v>
      </c>
    </row>
    <row r="558" spans="1:14" s="651" customFormat="1" x14ac:dyDescent="0.25">
      <c r="A558" s="606" t="s">
        <v>305</v>
      </c>
      <c r="B558" s="615">
        <v>41767</v>
      </c>
      <c r="C558" s="607" t="s">
        <v>1354</v>
      </c>
      <c r="D558" s="606" t="s">
        <v>68</v>
      </c>
      <c r="E558" s="608">
        <v>10195873</v>
      </c>
      <c r="F558" s="606">
        <v>23462560</v>
      </c>
      <c r="G558" s="606">
        <v>2702048</v>
      </c>
      <c r="H558" s="120" t="str">
        <f>IF(G558="","",VLOOKUP(G558,ARANCEL!$B$5:$D$121,2,FALSE))</f>
        <v xml:space="preserve">SERVICIO LAB. IMPLANTE CORONA CEMENTADA/ATORNILLADA </v>
      </c>
      <c r="I558" s="121" t="s">
        <v>335</v>
      </c>
      <c r="J558" s="119">
        <v>1</v>
      </c>
      <c r="K558" s="122">
        <f>IF(G558="","",VLOOKUP(G558,ARANCEL!$B$5:$D$121,3,FALSE)*J558)</f>
        <v>43857</v>
      </c>
      <c r="L558" s="1229" t="s">
        <v>5292</v>
      </c>
      <c r="M558" s="1229">
        <v>4500235543</v>
      </c>
      <c r="N558" s="1229">
        <v>9430</v>
      </c>
    </row>
    <row r="559" spans="1:14" s="651" customFormat="1" x14ac:dyDescent="0.25">
      <c r="A559" s="606" t="s">
        <v>305</v>
      </c>
      <c r="B559" s="615">
        <v>41845</v>
      </c>
      <c r="C559" s="607" t="s">
        <v>6089</v>
      </c>
      <c r="D559" s="606" t="s">
        <v>68</v>
      </c>
      <c r="E559" s="608">
        <v>10233592</v>
      </c>
      <c r="F559" s="606">
        <v>22341344</v>
      </c>
      <c r="G559" s="606">
        <v>2702004</v>
      </c>
      <c r="H559" s="120" t="str">
        <f>IF(G559="","",VLOOKUP(G559,ARANCEL!$B$5:$D$121,2,FALSE))</f>
        <v>LABORATORIO PROTESIS FIJA ATORNILLADA (4 A 6 IMPLANTES)</v>
      </c>
      <c r="I559" s="121" t="s">
        <v>306</v>
      </c>
      <c r="J559" s="119">
        <v>1</v>
      </c>
      <c r="K559" s="122">
        <f>IF(G559="","",VLOOKUP(G559,ARANCEL!$B$5:$D$121,3,FALSE)*J559)</f>
        <v>151814</v>
      </c>
      <c r="L559" s="1229" t="s">
        <v>6905</v>
      </c>
      <c r="M559" s="1229">
        <v>4500247654</v>
      </c>
      <c r="N559" s="1229" t="s">
        <v>7158</v>
      </c>
    </row>
    <row r="560" spans="1:14" s="651" customFormat="1" x14ac:dyDescent="0.25">
      <c r="A560" s="606" t="s">
        <v>305</v>
      </c>
      <c r="B560" s="615">
        <v>42010</v>
      </c>
      <c r="C560" s="607" t="s">
        <v>1214</v>
      </c>
      <c r="D560" s="606" t="s">
        <v>3576</v>
      </c>
      <c r="E560" s="608">
        <v>10306495</v>
      </c>
      <c r="F560" s="606">
        <v>25062949</v>
      </c>
      <c r="G560" s="606">
        <v>2705003</v>
      </c>
      <c r="H560" s="120" t="str">
        <f>IF(G560="","",VLOOKUP(G560,ARANCEL!$B$5:$D$121,2,FALSE))</f>
        <v>INCRUSTACION ESTETICA (ART-GLASS O CERAMICA)</v>
      </c>
      <c r="I560" s="121" t="s">
        <v>319</v>
      </c>
      <c r="J560" s="119">
        <v>1</v>
      </c>
      <c r="K560" s="122">
        <f>IF(G560="","",VLOOKUP(G560,ARANCEL!$B$5:$D$121,3,FALSE)*J560)</f>
        <v>15676</v>
      </c>
      <c r="L560" s="1235" t="str">
        <f>IF(E560="","","IMPAGO")</f>
        <v>IMPAGO</v>
      </c>
      <c r="M560" s="1235" t="str">
        <f>IF(L560="IMPAGO","SIN O.C.","")</f>
        <v>SIN O.C.</v>
      </c>
      <c r="N560" s="1235" t="str">
        <f>IF(L560="IMPAGO","SIN FACT.","")</f>
        <v>SIN FACT.</v>
      </c>
    </row>
    <row r="561" spans="1:14" s="651" customFormat="1" x14ac:dyDescent="0.25">
      <c r="A561" s="606" t="s">
        <v>305</v>
      </c>
      <c r="B561" s="615">
        <v>41978</v>
      </c>
      <c r="C561" s="607" t="s">
        <v>8835</v>
      </c>
      <c r="D561" s="606" t="s">
        <v>5273</v>
      </c>
      <c r="E561" s="608">
        <v>10293521</v>
      </c>
      <c r="F561" s="606">
        <v>28898256</v>
      </c>
      <c r="G561" s="606">
        <v>2704031</v>
      </c>
      <c r="H561" s="120" t="str">
        <f>IF(G561="","",VLOOKUP(G561,ARANCEL!$B$5:$D$121,2,FALSE))</f>
        <v xml:space="preserve">PERNO MUÑON METALICO </v>
      </c>
      <c r="I561" s="121" t="s">
        <v>309</v>
      </c>
      <c r="J561" s="119">
        <v>1</v>
      </c>
      <c r="K561" s="122">
        <f>IF(G561="","",VLOOKUP(G561,ARANCEL!$B$5:$D$121,3,FALSE)*J561)</f>
        <v>12246</v>
      </c>
      <c r="L561" s="1349" t="s">
        <v>9431</v>
      </c>
      <c r="M561" s="1349">
        <v>4500269308</v>
      </c>
      <c r="N561" s="1349" t="s">
        <v>9459</v>
      </c>
    </row>
    <row r="562" spans="1:14" s="658" customFormat="1" x14ac:dyDescent="0.25">
      <c r="A562" s="606" t="s">
        <v>305</v>
      </c>
      <c r="B562" s="615">
        <v>42010</v>
      </c>
      <c r="C562" s="607" t="s">
        <v>4549</v>
      </c>
      <c r="D562" s="606" t="s">
        <v>68</v>
      </c>
      <c r="E562" s="608">
        <v>10306272</v>
      </c>
      <c r="F562" s="606">
        <v>30420951</v>
      </c>
      <c r="G562" s="606">
        <v>2704005</v>
      </c>
      <c r="H562" s="120" t="str">
        <f>IF(G562="","",VLOOKUP(G562,ARANCEL!$B$5:$D$121,2,FALSE))</f>
        <v>PROVISORIO</v>
      </c>
      <c r="I562" s="121" t="s">
        <v>323</v>
      </c>
      <c r="J562" s="119">
        <v>1</v>
      </c>
      <c r="K562" s="122">
        <f>IF(G562="","",VLOOKUP(G562,ARANCEL!$B$5:$D$121,3,FALSE)*J562)</f>
        <v>3250</v>
      </c>
      <c r="L562" s="1235" t="str">
        <f>IF(E562="","","IMPAGO")</f>
        <v>IMPAGO</v>
      </c>
      <c r="M562" s="1235" t="str">
        <f>IF(L562="IMPAGO","SIN O.C.","")</f>
        <v>SIN O.C.</v>
      </c>
      <c r="N562" s="1235" t="str">
        <f>IF(L562="IMPAGO","SIN FACT.","")</f>
        <v>SIN FACT.</v>
      </c>
    </row>
    <row r="563" spans="1:14" s="658" customFormat="1" x14ac:dyDescent="0.25">
      <c r="A563" s="606" t="s">
        <v>606</v>
      </c>
      <c r="B563" s="615">
        <v>42010</v>
      </c>
      <c r="C563" s="607" t="s">
        <v>4549</v>
      </c>
      <c r="D563" s="606" t="s">
        <v>68</v>
      </c>
      <c r="E563" s="608">
        <v>10306272</v>
      </c>
      <c r="F563" s="606">
        <v>30420951</v>
      </c>
      <c r="G563" s="606">
        <v>2704003</v>
      </c>
      <c r="H563" s="120" t="str">
        <f>IF(G563="","",VLOOKUP(G563,ARANCEL!$B$5:$D$121,2,FALSE))</f>
        <v xml:space="preserve">CORONA PERIFERICA CON PERNO MUÑON COLADO </v>
      </c>
      <c r="I563" s="121" t="s">
        <v>323</v>
      </c>
      <c r="J563" s="119">
        <v>1</v>
      </c>
      <c r="K563" s="122">
        <f>IF(G563="","",VLOOKUP(G563,ARANCEL!$B$5:$D$121,3,FALSE)*J563)</f>
        <v>32612</v>
      </c>
      <c r="L563" s="1235" t="str">
        <f>IF(E563="","","IMPAGO")</f>
        <v>IMPAGO</v>
      </c>
      <c r="M563" s="1235" t="str">
        <f>IF(L563="IMPAGO","SIN O.C.","")</f>
        <v>SIN O.C.</v>
      </c>
      <c r="N563" s="1235" t="str">
        <f>IF(L563="IMPAGO","SIN FACT.","")</f>
        <v>SIN FACT.</v>
      </c>
    </row>
    <row r="564" spans="1:14" s="658" customFormat="1" x14ac:dyDescent="0.25">
      <c r="A564" s="606" t="s">
        <v>305</v>
      </c>
      <c r="B564" s="615">
        <v>41995</v>
      </c>
      <c r="C564" s="607" t="s">
        <v>9133</v>
      </c>
      <c r="D564" s="606" t="s">
        <v>1163</v>
      </c>
      <c r="E564" s="608">
        <v>10301620</v>
      </c>
      <c r="F564" s="606">
        <v>30202962</v>
      </c>
      <c r="G564" s="606">
        <v>2704005</v>
      </c>
      <c r="H564" s="120" t="str">
        <f>IF(G564="","",VLOOKUP(G564,ARANCEL!$B$5:$D$121,2,FALSE))</f>
        <v>PROVISORIO</v>
      </c>
      <c r="I564" s="121" t="s">
        <v>311</v>
      </c>
      <c r="J564" s="119">
        <v>1</v>
      </c>
      <c r="K564" s="122">
        <f>IF(G564="","",VLOOKUP(G564,ARANCEL!$B$5:$D$121,3,FALSE)*J564)</f>
        <v>3250</v>
      </c>
      <c r="L564" s="1349" t="s">
        <v>9431</v>
      </c>
      <c r="M564" s="1349">
        <v>4500269308</v>
      </c>
      <c r="N564" s="1349" t="s">
        <v>9459</v>
      </c>
    </row>
    <row r="565" spans="1:14" s="658" customFormat="1" x14ac:dyDescent="0.25">
      <c r="A565" s="606" t="s">
        <v>606</v>
      </c>
      <c r="B565" s="615">
        <v>41995</v>
      </c>
      <c r="C565" s="607" t="s">
        <v>9133</v>
      </c>
      <c r="D565" s="606" t="s">
        <v>1163</v>
      </c>
      <c r="E565" s="608">
        <v>10301620</v>
      </c>
      <c r="F565" s="606">
        <v>30202962</v>
      </c>
      <c r="G565" s="606">
        <v>2704003</v>
      </c>
      <c r="H565" s="120" t="str">
        <f>IF(G565="","",VLOOKUP(G565,ARANCEL!$B$5:$D$121,2,FALSE))</f>
        <v xml:space="preserve">CORONA PERIFERICA CON PERNO MUÑON COLADO </v>
      </c>
      <c r="I565" s="121" t="s">
        <v>311</v>
      </c>
      <c r="J565" s="119">
        <v>1</v>
      </c>
      <c r="K565" s="122">
        <f>IF(G565="","",VLOOKUP(G565,ARANCEL!$B$5:$D$121,3,FALSE)*J565)</f>
        <v>32612</v>
      </c>
      <c r="L565" s="1349" t="s">
        <v>9431</v>
      </c>
      <c r="M565" s="1349">
        <v>4500269308</v>
      </c>
      <c r="N565" s="1349" t="s">
        <v>9459</v>
      </c>
    </row>
    <row r="566" spans="1:14" s="658" customFormat="1" x14ac:dyDescent="0.25">
      <c r="A566" s="606" t="s">
        <v>305</v>
      </c>
      <c r="B566" s="615">
        <v>41962</v>
      </c>
      <c r="C566" s="607" t="s">
        <v>8475</v>
      </c>
      <c r="D566" s="606" t="s">
        <v>1174</v>
      </c>
      <c r="E566" s="608">
        <v>10284418</v>
      </c>
      <c r="F566" s="606">
        <v>29604439</v>
      </c>
      <c r="G566" s="606">
        <v>2705003</v>
      </c>
      <c r="H566" s="120" t="str">
        <f>IF(G566="","",VLOOKUP(G566,ARANCEL!$B$5:$D$121,2,FALSE))</f>
        <v>INCRUSTACION ESTETICA (ART-GLASS O CERAMICA)</v>
      </c>
      <c r="I566" s="121" t="s">
        <v>312</v>
      </c>
      <c r="J566" s="119">
        <v>1</v>
      </c>
      <c r="K566" s="122">
        <f>IF(G566="","",VLOOKUP(G566,ARANCEL!$B$5:$D$121,3,FALSE)*J566)</f>
        <v>15676</v>
      </c>
      <c r="L566" s="1229" t="s">
        <v>8256</v>
      </c>
      <c r="M566" s="1229">
        <v>4500265774</v>
      </c>
      <c r="N566" s="1229" t="s">
        <v>8954</v>
      </c>
    </row>
    <row r="567" spans="1:14" s="658" customFormat="1" x14ac:dyDescent="0.25">
      <c r="A567" s="606" t="s">
        <v>305</v>
      </c>
      <c r="B567" s="615">
        <v>41941</v>
      </c>
      <c r="C567" s="607" t="s">
        <v>1213</v>
      </c>
      <c r="D567" s="606" t="s">
        <v>1157</v>
      </c>
      <c r="E567" s="608">
        <v>10274744</v>
      </c>
      <c r="F567" s="606">
        <v>2925552</v>
      </c>
      <c r="G567" s="606">
        <v>2707001</v>
      </c>
      <c r="H567" s="120" t="str">
        <f>IF(G567="","",VLOOKUP(G567,ARANCEL!$B$5:$D$121,2,FALSE))</f>
        <v xml:space="preserve">PLANO DE RELAJACION </v>
      </c>
      <c r="I567" s="121" t="s">
        <v>2773</v>
      </c>
      <c r="J567" s="119">
        <v>1</v>
      </c>
      <c r="K567" s="122">
        <f>IF(G567="","",VLOOKUP(G567,ARANCEL!$B$5:$D$121,3,FALSE)*J567)</f>
        <v>9221</v>
      </c>
      <c r="L567" s="1229" t="s">
        <v>8256</v>
      </c>
      <c r="M567" s="1229">
        <v>4500265774</v>
      </c>
      <c r="N567" s="1229" t="s">
        <v>8954</v>
      </c>
    </row>
    <row r="568" spans="1:14" s="658" customFormat="1" x14ac:dyDescent="0.25">
      <c r="A568" s="606" t="s">
        <v>305</v>
      </c>
      <c r="B568" s="615">
        <v>41926</v>
      </c>
      <c r="C568" s="607" t="s">
        <v>7709</v>
      </c>
      <c r="D568" s="606" t="s">
        <v>68</v>
      </c>
      <c r="E568" s="608">
        <v>10266804</v>
      </c>
      <c r="F568" s="606">
        <v>29105417</v>
      </c>
      <c r="G568" s="606">
        <v>2704005</v>
      </c>
      <c r="H568" s="120" t="str">
        <f>IF(G568="","",VLOOKUP(G568,ARANCEL!$B$5:$D$121,2,FALSE))</f>
        <v>PROVISORIO</v>
      </c>
      <c r="I568" s="121" t="s">
        <v>329</v>
      </c>
      <c r="J568" s="119">
        <v>1</v>
      </c>
      <c r="K568" s="122">
        <f>IF(G568="","",VLOOKUP(G568,ARANCEL!$B$5:$D$121,3,FALSE)*J568)</f>
        <v>3250</v>
      </c>
      <c r="L568" s="1229" t="s">
        <v>8279</v>
      </c>
      <c r="M568" s="1229">
        <v>4500259407</v>
      </c>
      <c r="N568" s="1229" t="s">
        <v>8290</v>
      </c>
    </row>
    <row r="569" spans="1:14" s="664" customFormat="1" x14ac:dyDescent="0.25">
      <c r="A569" s="606" t="s">
        <v>305</v>
      </c>
      <c r="B569" s="615">
        <v>41773</v>
      </c>
      <c r="C569" s="607" t="s">
        <v>4565</v>
      </c>
      <c r="D569" s="606" t="s">
        <v>1157</v>
      </c>
      <c r="E569" s="608">
        <v>10198418</v>
      </c>
      <c r="F569" s="606">
        <v>26480127</v>
      </c>
      <c r="G569" s="606">
        <v>2707001</v>
      </c>
      <c r="H569" s="120" t="str">
        <f>IF(G569="","",VLOOKUP(G569,ARANCEL!$B$5:$D$121,2,FALSE))</f>
        <v xml:space="preserve">PLANO DE RELAJACION </v>
      </c>
      <c r="I569" s="121" t="s">
        <v>306</v>
      </c>
      <c r="J569" s="119">
        <v>1</v>
      </c>
      <c r="K569" s="122">
        <f>IF(G569="","",VLOOKUP(G569,ARANCEL!$B$5:$D$121,3,FALSE)*J569)</f>
        <v>9221</v>
      </c>
      <c r="L569" s="1229" t="s">
        <v>5292</v>
      </c>
      <c r="M569" s="1229">
        <v>4500235543</v>
      </c>
      <c r="N569" s="1229">
        <v>9430</v>
      </c>
    </row>
    <row r="570" spans="1:14" s="664" customFormat="1" x14ac:dyDescent="0.25">
      <c r="A570" s="606" t="s">
        <v>305</v>
      </c>
      <c r="B570" s="615">
        <v>41800</v>
      </c>
      <c r="C570" s="607" t="s">
        <v>5107</v>
      </c>
      <c r="D570" s="606" t="s">
        <v>69</v>
      </c>
      <c r="E570" s="608">
        <v>10210420</v>
      </c>
      <c r="F570" s="606">
        <v>25991740</v>
      </c>
      <c r="G570" s="606">
        <v>2705003</v>
      </c>
      <c r="H570" s="120" t="str">
        <f>IF(G570="","",VLOOKUP(G570,ARANCEL!$B$5:$D$121,2,FALSE))</f>
        <v>INCRUSTACION ESTETICA (ART-GLASS O CERAMICA)</v>
      </c>
      <c r="I570" s="121" t="s">
        <v>312</v>
      </c>
      <c r="J570" s="119">
        <v>1</v>
      </c>
      <c r="K570" s="122">
        <f>IF(G570="","",VLOOKUP(G570,ARANCEL!$B$5:$D$121,3,FALSE)*J570)</f>
        <v>15676</v>
      </c>
      <c r="L570" s="1229" t="s">
        <v>5742</v>
      </c>
      <c r="M570" s="1229">
        <v>4500239667</v>
      </c>
      <c r="N570" s="1229" t="s">
        <v>5761</v>
      </c>
    </row>
    <row r="571" spans="1:14" s="664" customFormat="1" x14ac:dyDescent="0.25">
      <c r="A571" s="606" t="s">
        <v>606</v>
      </c>
      <c r="B571" s="615">
        <v>41995</v>
      </c>
      <c r="C571" s="607" t="s">
        <v>5107</v>
      </c>
      <c r="D571" s="606" t="s">
        <v>69</v>
      </c>
      <c r="E571" s="608">
        <v>10301631</v>
      </c>
      <c r="F571" s="606">
        <v>27875924</v>
      </c>
      <c r="G571" s="606">
        <v>2702021</v>
      </c>
      <c r="H571" s="120" t="str">
        <f>IF(G571="","",VLOOKUP(G571,ARANCEL!$B$5:$D$121,2,FALSE))</f>
        <v xml:space="preserve">CORONA SOBRE IMPLANTE </v>
      </c>
      <c r="I571" s="121" t="s">
        <v>308</v>
      </c>
      <c r="J571" s="119">
        <v>1</v>
      </c>
      <c r="K571" s="122">
        <f>IF(G571="","",VLOOKUP(G571,ARANCEL!$B$5:$D$121,3,FALSE)*J571)</f>
        <v>35986</v>
      </c>
      <c r="L571" s="1349" t="s">
        <v>9431</v>
      </c>
      <c r="M571" s="1349">
        <v>4500269308</v>
      </c>
      <c r="N571" s="1349" t="s">
        <v>9459</v>
      </c>
    </row>
    <row r="572" spans="1:14" s="664" customFormat="1" x14ac:dyDescent="0.25">
      <c r="A572" s="606" t="s">
        <v>305</v>
      </c>
      <c r="B572" s="615">
        <v>41648</v>
      </c>
      <c r="C572" s="607" t="s">
        <v>1212</v>
      </c>
      <c r="D572" s="606" t="s">
        <v>1163</v>
      </c>
      <c r="E572" s="608">
        <v>10169143</v>
      </c>
      <c r="F572" s="606">
        <v>24589532</v>
      </c>
      <c r="G572" s="606">
        <v>2705003</v>
      </c>
      <c r="H572" s="120" t="str">
        <f>IF(G572="","",VLOOKUP(G572,ARANCEL!$B$5:$D$121,2,FALSE))</f>
        <v>INCRUSTACION ESTETICA (ART-GLASS O CERAMICA)</v>
      </c>
      <c r="I572" s="121" t="s">
        <v>335</v>
      </c>
      <c r="J572" s="119">
        <v>1</v>
      </c>
      <c r="K572" s="122">
        <f>IF(G572="","",VLOOKUP(G572,ARANCEL!$B$5:$D$121,3,FALSE)*J572)</f>
        <v>15676</v>
      </c>
      <c r="L572" s="1229" t="s">
        <v>2842</v>
      </c>
      <c r="M572" s="1229">
        <v>4500216253</v>
      </c>
      <c r="N572" s="1229">
        <v>8417</v>
      </c>
    </row>
    <row r="573" spans="1:14" s="658" customFormat="1" x14ac:dyDescent="0.25">
      <c r="A573" s="606" t="s">
        <v>305</v>
      </c>
      <c r="B573" s="615">
        <v>41779</v>
      </c>
      <c r="C573" s="607" t="s">
        <v>5134</v>
      </c>
      <c r="D573" s="606" t="s">
        <v>68</v>
      </c>
      <c r="E573" s="608">
        <v>10201172</v>
      </c>
      <c r="F573" s="606">
        <v>24191967</v>
      </c>
      <c r="G573" s="606">
        <v>2702048</v>
      </c>
      <c r="H573" s="120" t="str">
        <f>IF(G573="","",VLOOKUP(G573,ARANCEL!$B$5:$D$121,2,FALSE))</f>
        <v xml:space="preserve">SERVICIO LAB. IMPLANTE CORONA CEMENTADA/ATORNILLADA </v>
      </c>
      <c r="I573" s="121" t="s">
        <v>342</v>
      </c>
      <c r="J573" s="119">
        <v>1</v>
      </c>
      <c r="K573" s="122">
        <f>IF(G573="","",VLOOKUP(G573,ARANCEL!$B$5:$D$121,3,FALSE)*J573)</f>
        <v>43857</v>
      </c>
      <c r="L573" s="1229" t="s">
        <v>5292</v>
      </c>
      <c r="M573" s="1229">
        <v>4500235543</v>
      </c>
      <c r="N573" s="1229">
        <v>9430</v>
      </c>
    </row>
    <row r="574" spans="1:14" s="658" customFormat="1" x14ac:dyDescent="0.25">
      <c r="A574" s="606" t="s">
        <v>305</v>
      </c>
      <c r="B574" s="615">
        <v>41821</v>
      </c>
      <c r="C574" s="607" t="s">
        <v>5510</v>
      </c>
      <c r="D574" s="606" t="s">
        <v>396</v>
      </c>
      <c r="E574" s="608">
        <v>10221079</v>
      </c>
      <c r="F574" s="606">
        <v>25054800</v>
      </c>
      <c r="G574" s="606">
        <v>2704005</v>
      </c>
      <c r="H574" s="120" t="str">
        <f>IF(G574="","",VLOOKUP(G574,ARANCEL!$B$5:$D$121,2,FALSE))</f>
        <v>PROVISORIO</v>
      </c>
      <c r="I574" s="121" t="s">
        <v>792</v>
      </c>
      <c r="J574" s="119">
        <v>2</v>
      </c>
      <c r="K574" s="122">
        <f>IF(G574="","",VLOOKUP(G574,ARANCEL!$B$5:$D$121,3,FALSE)*J574)</f>
        <v>6500</v>
      </c>
      <c r="L574" s="1229" t="s">
        <v>6017</v>
      </c>
      <c r="M574" s="1229">
        <v>4500245626</v>
      </c>
      <c r="N574" s="1229">
        <v>9837</v>
      </c>
    </row>
    <row r="575" spans="1:14" s="649" customFormat="1" x14ac:dyDescent="0.25">
      <c r="A575" s="606" t="s">
        <v>305</v>
      </c>
      <c r="B575" s="615">
        <v>41968</v>
      </c>
      <c r="C575" s="607" t="s">
        <v>5510</v>
      </c>
      <c r="D575" s="606" t="s">
        <v>68</v>
      </c>
      <c r="E575" s="608">
        <v>10287962</v>
      </c>
      <c r="F575" s="606">
        <v>29469028</v>
      </c>
      <c r="G575" s="606">
        <v>2704026</v>
      </c>
      <c r="H575" s="120" t="str">
        <f>IF(G575="","",VLOOKUP(G575,ARANCEL!$B$5:$D$121,2,FALSE))</f>
        <v>PROTESIS VALPLAST UNILATERAL (HASTA 4 PIEZAS)</v>
      </c>
      <c r="I575" s="121" t="s">
        <v>306</v>
      </c>
      <c r="J575" s="119">
        <v>1</v>
      </c>
      <c r="K575" s="122">
        <f>IF(G575="","",VLOOKUP(G575,ARANCEL!$B$5:$D$121,3,FALSE)*J575)</f>
        <v>44982</v>
      </c>
      <c r="L575" s="1229" t="s">
        <v>8256</v>
      </c>
      <c r="M575" s="1229">
        <v>4500265774</v>
      </c>
      <c r="N575" s="1229" t="s">
        <v>8954</v>
      </c>
    </row>
    <row r="576" spans="1:14" s="666" customFormat="1" x14ac:dyDescent="0.25">
      <c r="A576" s="606" t="s">
        <v>305</v>
      </c>
      <c r="B576" s="615">
        <v>42011</v>
      </c>
      <c r="C576" s="607" t="s">
        <v>9363</v>
      </c>
      <c r="D576" s="606" t="s">
        <v>1160</v>
      </c>
      <c r="E576" s="608">
        <v>10307201</v>
      </c>
      <c r="F576" s="606">
        <v>301992339</v>
      </c>
      <c r="G576" s="606">
        <v>2704005</v>
      </c>
      <c r="H576" s="120" t="str">
        <f>IF(G576="","",VLOOKUP(G576,ARANCEL!$B$5:$D$121,2,FALSE))</f>
        <v>PROVISORIO</v>
      </c>
      <c r="I576" s="121" t="s">
        <v>1369</v>
      </c>
      <c r="J576" s="119">
        <v>2</v>
      </c>
      <c r="K576" s="122">
        <f>IF(G576="","",VLOOKUP(G576,ARANCEL!$B$5:$D$121,3,FALSE)*J576)</f>
        <v>6500</v>
      </c>
      <c r="L576" s="1235" t="str">
        <f>IF(E576="","","IMPAGO")</f>
        <v>IMPAGO</v>
      </c>
      <c r="M576" s="1235" t="str">
        <f>IF(L576="IMPAGO","SIN O.C.","")</f>
        <v>SIN O.C.</v>
      </c>
      <c r="N576" s="1235" t="str">
        <f>IF(L576="IMPAGO","SIN FACT.","")</f>
        <v>SIN FACT.</v>
      </c>
    </row>
    <row r="577" spans="1:15" s="666" customFormat="1" x14ac:dyDescent="0.25">
      <c r="A577" s="606" t="s">
        <v>606</v>
      </c>
      <c r="B577" s="615">
        <v>42011</v>
      </c>
      <c r="C577" s="607" t="s">
        <v>9363</v>
      </c>
      <c r="D577" s="606" t="s">
        <v>1160</v>
      </c>
      <c r="E577" s="608">
        <v>10307201</v>
      </c>
      <c r="F577" s="606">
        <v>301992339</v>
      </c>
      <c r="G577" s="606">
        <v>2704003</v>
      </c>
      <c r="H577" s="120" t="str">
        <f>IF(G577="","",VLOOKUP(G577,ARANCEL!$B$5:$D$121,2,FALSE))</f>
        <v xml:space="preserve">CORONA PERIFERICA CON PERNO MUÑON COLADO </v>
      </c>
      <c r="I577" s="121" t="s">
        <v>308</v>
      </c>
      <c r="J577" s="119">
        <v>1</v>
      </c>
      <c r="K577" s="122">
        <f>IF(G577="","",VLOOKUP(G577,ARANCEL!$B$5:$D$121,3,FALSE)*J577)</f>
        <v>32612</v>
      </c>
      <c r="L577" s="1235" t="str">
        <f>IF(E577="","","IMPAGO")</f>
        <v>IMPAGO</v>
      </c>
      <c r="M577" s="1235" t="str">
        <f>IF(L577="IMPAGO","SIN O.C.","")</f>
        <v>SIN O.C.</v>
      </c>
      <c r="N577" s="1235" t="str">
        <f>IF(L577="IMPAGO","SIN FACT.","")</f>
        <v>SIN FACT.</v>
      </c>
    </row>
    <row r="578" spans="1:15" s="666" customFormat="1" x14ac:dyDescent="0.25">
      <c r="A578" s="606" t="s">
        <v>606</v>
      </c>
      <c r="B578" s="615">
        <v>42011</v>
      </c>
      <c r="C578" s="607" t="s">
        <v>9363</v>
      </c>
      <c r="D578" s="606" t="s">
        <v>1160</v>
      </c>
      <c r="E578" s="608">
        <v>10307201</v>
      </c>
      <c r="F578" s="606">
        <v>301992339</v>
      </c>
      <c r="G578" s="606">
        <v>2704001</v>
      </c>
      <c r="H578" s="120" t="str">
        <f>IF(G578="","",VLOOKUP(G578,ARANCEL!$B$5:$D$121,2,FALSE))</f>
        <v xml:space="preserve">CORONA DE SUSTITUCION </v>
      </c>
      <c r="I578" s="121" t="s">
        <v>318</v>
      </c>
      <c r="J578" s="119">
        <v>1</v>
      </c>
      <c r="K578" s="122">
        <f>IF(G578="","",VLOOKUP(G578,ARANCEL!$B$5:$D$121,3,FALSE)*J578)</f>
        <v>25865</v>
      </c>
      <c r="L578" s="1235" t="str">
        <f>IF(E578="","","IMPAGO")</f>
        <v>IMPAGO</v>
      </c>
      <c r="M578" s="1235" t="str">
        <f>IF(L578="IMPAGO","SIN O.C.","")</f>
        <v>SIN O.C.</v>
      </c>
      <c r="N578" s="1235" t="str">
        <f>IF(L578="IMPAGO","SIN FACT.","")</f>
        <v>SIN FACT.</v>
      </c>
    </row>
    <row r="579" spans="1:15" s="666" customFormat="1" x14ac:dyDescent="0.25">
      <c r="A579" s="606" t="s">
        <v>305</v>
      </c>
      <c r="B579" s="615">
        <v>41792</v>
      </c>
      <c r="C579" s="607" t="s">
        <v>1211</v>
      </c>
      <c r="D579" s="606" t="s">
        <v>1163</v>
      </c>
      <c r="E579" s="608">
        <v>10206143</v>
      </c>
      <c r="F579" s="606">
        <v>26778428</v>
      </c>
      <c r="G579" s="606">
        <v>2704005</v>
      </c>
      <c r="H579" s="120" t="str">
        <f>IF(G579="","",VLOOKUP(G579,ARANCEL!$B$5:$D$121,2,FALSE))</f>
        <v>PROVISORIO</v>
      </c>
      <c r="I579" s="121" t="s">
        <v>318</v>
      </c>
      <c r="J579" s="119">
        <v>1</v>
      </c>
      <c r="K579" s="122">
        <f>IF(G579="","",VLOOKUP(G579,ARANCEL!$B$5:$D$121,3,FALSE)*J579)</f>
        <v>3250</v>
      </c>
      <c r="L579" s="1229" t="s">
        <v>5742</v>
      </c>
      <c r="M579" s="1229">
        <v>4500239667</v>
      </c>
      <c r="N579" s="1229" t="s">
        <v>5761</v>
      </c>
    </row>
    <row r="580" spans="1:15" ht="18" customHeight="1" x14ac:dyDescent="0.25">
      <c r="A580" s="119" t="s">
        <v>305</v>
      </c>
      <c r="B580" s="164">
        <v>41792</v>
      </c>
      <c r="C580" s="118" t="s">
        <v>1211</v>
      </c>
      <c r="D580" s="119" t="s">
        <v>1163</v>
      </c>
      <c r="E580" s="162">
        <v>10206143</v>
      </c>
      <c r="F580" s="119">
        <v>26778428</v>
      </c>
      <c r="G580" s="119">
        <v>2704003</v>
      </c>
      <c r="H580" s="120" t="str">
        <f>IF(G580="","",VLOOKUP(G580,ARANCEL!$B$5:$D$121,2,FALSE))</f>
        <v xml:space="preserve">CORONA PERIFERICA CON PERNO MUÑON COLADO </v>
      </c>
      <c r="I580" s="121" t="s">
        <v>318</v>
      </c>
      <c r="J580" s="119">
        <v>1</v>
      </c>
      <c r="K580" s="122">
        <f>IF(G580="","",VLOOKUP(G580,ARANCEL!$B$5:$D$121,3,FALSE)*J580)</f>
        <v>32612</v>
      </c>
      <c r="L580" s="1229" t="s">
        <v>5742</v>
      </c>
      <c r="M580" s="1229">
        <v>4500239667</v>
      </c>
      <c r="N580" s="1229" t="s">
        <v>5761</v>
      </c>
      <c r="O580" s="161"/>
    </row>
    <row r="581" spans="1:15" s="668" customFormat="1" x14ac:dyDescent="0.25">
      <c r="A581" s="606" t="s">
        <v>305</v>
      </c>
      <c r="B581" s="615">
        <v>41758</v>
      </c>
      <c r="C581" s="607" t="s">
        <v>4306</v>
      </c>
      <c r="D581" s="606" t="s">
        <v>68</v>
      </c>
      <c r="E581" s="608">
        <v>10193570</v>
      </c>
      <c r="F581" s="606">
        <v>26238901</v>
      </c>
      <c r="G581" s="606">
        <v>2704005</v>
      </c>
      <c r="H581" s="120" t="str">
        <f>IF(G581="","",VLOOKUP(G581,ARANCEL!$B$5:$D$121,2,FALSE))</f>
        <v>PROVISORIO</v>
      </c>
      <c r="I581" s="121" t="s">
        <v>4370</v>
      </c>
      <c r="J581" s="119">
        <v>2</v>
      </c>
      <c r="K581" s="122">
        <f>IF(G581="","",VLOOKUP(G581,ARANCEL!$B$5:$D$121,3,FALSE)*J581)</f>
        <v>6500</v>
      </c>
      <c r="L581" s="1229" t="s">
        <v>4612</v>
      </c>
      <c r="M581" s="1229">
        <v>4500229965</v>
      </c>
      <c r="N581" s="1229">
        <v>9181</v>
      </c>
    </row>
    <row r="582" spans="1:15" s="679" customFormat="1" ht="18" customHeight="1" x14ac:dyDescent="0.25">
      <c r="A582" s="673" t="s">
        <v>305</v>
      </c>
      <c r="B582" s="677">
        <v>41941</v>
      </c>
      <c r="C582" s="675" t="s">
        <v>4306</v>
      </c>
      <c r="D582" s="673" t="s">
        <v>68</v>
      </c>
      <c r="E582" s="676">
        <v>10274766</v>
      </c>
      <c r="F582" s="673">
        <v>27435520</v>
      </c>
      <c r="G582" s="673">
        <v>2702048</v>
      </c>
      <c r="H582" s="120" t="str">
        <f>IF(G582="","",VLOOKUP(G582,ARANCEL!$B$5:$D$121,2,FALSE))</f>
        <v xml:space="preserve">SERVICIO LAB. IMPLANTE CORONA CEMENTADA/ATORNILLADA </v>
      </c>
      <c r="I582" s="121" t="s">
        <v>4370</v>
      </c>
      <c r="J582" s="119">
        <v>2</v>
      </c>
      <c r="K582" s="122">
        <f>IF(G582="","",VLOOKUP(G582,ARANCEL!$B$5:$D$121,3,FALSE)*J582)</f>
        <v>87714</v>
      </c>
      <c r="L582" s="1229" t="s">
        <v>8256</v>
      </c>
      <c r="M582" s="1229">
        <v>4500265774</v>
      </c>
      <c r="N582" s="1229" t="s">
        <v>8954</v>
      </c>
      <c r="O582" s="678"/>
    </row>
    <row r="583" spans="1:15" s="668" customFormat="1" x14ac:dyDescent="0.25">
      <c r="A583" s="606" t="s">
        <v>305</v>
      </c>
      <c r="B583" s="615">
        <v>41919</v>
      </c>
      <c r="C583" s="607" t="s">
        <v>874</v>
      </c>
      <c r="D583" s="606" t="s">
        <v>86</v>
      </c>
      <c r="E583" s="608">
        <v>10263326</v>
      </c>
      <c r="F583" s="606">
        <v>28843495</v>
      </c>
      <c r="G583" s="606">
        <v>2705003</v>
      </c>
      <c r="H583" s="120" t="str">
        <f>IF(G583="","",VLOOKUP(G583,ARANCEL!$B$5:$D$121,2,FALSE))</f>
        <v>INCRUSTACION ESTETICA (ART-GLASS O CERAMICA)</v>
      </c>
      <c r="I583" s="121" t="s">
        <v>322</v>
      </c>
      <c r="J583" s="119">
        <v>1</v>
      </c>
      <c r="K583" s="122">
        <f>IF(G583="","",VLOOKUP(G583,ARANCEL!$B$5:$D$121,3,FALSE)*J583)</f>
        <v>15676</v>
      </c>
      <c r="L583" s="1229" t="s">
        <v>8279</v>
      </c>
      <c r="M583" s="1229">
        <v>4500259407</v>
      </c>
      <c r="N583" s="1229" t="s">
        <v>8290</v>
      </c>
    </row>
    <row r="584" spans="1:15" s="668" customFormat="1" x14ac:dyDescent="0.25">
      <c r="A584" s="606" t="s">
        <v>305</v>
      </c>
      <c r="B584" s="615">
        <v>41962</v>
      </c>
      <c r="C584" s="607" t="s">
        <v>874</v>
      </c>
      <c r="D584" s="606" t="s">
        <v>86</v>
      </c>
      <c r="E584" s="608">
        <v>10284909</v>
      </c>
      <c r="F584" s="606">
        <v>29566623</v>
      </c>
      <c r="G584" s="606">
        <v>2705003</v>
      </c>
      <c r="H584" s="120" t="str">
        <f>IF(G584="","",VLOOKUP(G584,ARANCEL!$B$5:$D$121,2,FALSE))</f>
        <v>INCRUSTACION ESTETICA (ART-GLASS O CERAMICA)</v>
      </c>
      <c r="I584" s="121" t="s">
        <v>312</v>
      </c>
      <c r="J584" s="119">
        <v>1</v>
      </c>
      <c r="K584" s="122">
        <f>IF(G584="","",VLOOKUP(G584,ARANCEL!$B$5:$D$121,3,FALSE)*J584)</f>
        <v>15676</v>
      </c>
      <c r="L584" s="1229" t="s">
        <v>8256</v>
      </c>
      <c r="M584" s="1229">
        <v>4500265774</v>
      </c>
      <c r="N584" s="1229" t="s">
        <v>8954</v>
      </c>
    </row>
    <row r="585" spans="1:15" s="668" customFormat="1" x14ac:dyDescent="0.25">
      <c r="A585" s="606" t="s">
        <v>305</v>
      </c>
      <c r="B585" s="615">
        <v>41697</v>
      </c>
      <c r="C585" s="607" t="s">
        <v>799</v>
      </c>
      <c r="D585" s="606" t="s">
        <v>73</v>
      </c>
      <c r="E585" s="608">
        <v>10178349</v>
      </c>
      <c r="F585" s="606">
        <v>25221931</v>
      </c>
      <c r="G585" s="606">
        <v>2704005</v>
      </c>
      <c r="H585" s="120" t="str">
        <f>IF(G585="","",VLOOKUP(G585,ARANCEL!$B$5:$D$121,2,FALSE))</f>
        <v>PROVISORIO</v>
      </c>
      <c r="I585" s="121" t="s">
        <v>335</v>
      </c>
      <c r="J585" s="119">
        <v>1</v>
      </c>
      <c r="K585" s="122">
        <f>IF(G585="","",VLOOKUP(G585,ARANCEL!$B$5:$D$121,3,FALSE)*J585)</f>
        <v>3250</v>
      </c>
      <c r="L585" s="1229" t="s">
        <v>3438</v>
      </c>
      <c r="M585" s="1229">
        <v>4500220820</v>
      </c>
      <c r="N585" s="1229">
        <v>8646</v>
      </c>
    </row>
    <row r="586" spans="1:15" s="684" customFormat="1" x14ac:dyDescent="0.25">
      <c r="A586" s="673" t="s">
        <v>305</v>
      </c>
      <c r="B586" s="677">
        <v>41697</v>
      </c>
      <c r="C586" s="675" t="s">
        <v>799</v>
      </c>
      <c r="D586" s="673" t="s">
        <v>73</v>
      </c>
      <c r="E586" s="676">
        <v>10178349</v>
      </c>
      <c r="F586" s="673">
        <v>25221931</v>
      </c>
      <c r="G586" s="673">
        <v>2704003</v>
      </c>
      <c r="H586" s="120" t="str">
        <f>IF(G586="","",VLOOKUP(G586,ARANCEL!$B$5:$D$121,2,FALSE))</f>
        <v xml:space="preserve">CORONA PERIFERICA CON PERNO MUÑON COLADO </v>
      </c>
      <c r="I586" s="121" t="s">
        <v>335</v>
      </c>
      <c r="J586" s="119">
        <v>1</v>
      </c>
      <c r="K586" s="122">
        <f>IF(G586="","",VLOOKUP(G586,ARANCEL!$B$5:$D$121,3,FALSE)*J586)</f>
        <v>32612</v>
      </c>
      <c r="L586" s="1229" t="s">
        <v>3438</v>
      </c>
      <c r="M586" s="1229">
        <v>4500220820</v>
      </c>
      <c r="N586" s="1229">
        <v>8646</v>
      </c>
    </row>
    <row r="587" spans="1:15" s="684" customFormat="1" x14ac:dyDescent="0.25">
      <c r="A587" s="673" t="s">
        <v>305</v>
      </c>
      <c r="B587" s="677">
        <v>41974</v>
      </c>
      <c r="C587" s="675" t="s">
        <v>8710</v>
      </c>
      <c r="D587" s="673" t="s">
        <v>5273</v>
      </c>
      <c r="E587" s="676">
        <v>10290711</v>
      </c>
      <c r="F587" s="673">
        <v>29893717</v>
      </c>
      <c r="G587" s="673">
        <v>2705003</v>
      </c>
      <c r="H587" s="120" t="str">
        <f>IF(G587="","",VLOOKUP(G587,ARANCEL!$B$5:$D$121,2,FALSE))</f>
        <v>INCRUSTACION ESTETICA (ART-GLASS O CERAMICA)</v>
      </c>
      <c r="I587" s="121" t="s">
        <v>322</v>
      </c>
      <c r="J587" s="119">
        <v>1</v>
      </c>
      <c r="K587" s="122">
        <f>IF(G587="","",VLOOKUP(G587,ARANCEL!$B$5:$D$121,3,FALSE)*J587)</f>
        <v>15676</v>
      </c>
      <c r="L587" s="1349" t="s">
        <v>9431</v>
      </c>
      <c r="M587" s="1349">
        <v>4500269308</v>
      </c>
      <c r="N587" s="1349" t="s">
        <v>9459</v>
      </c>
    </row>
    <row r="588" spans="1:15" s="684" customFormat="1" x14ac:dyDescent="0.25">
      <c r="A588" s="673" t="s">
        <v>305</v>
      </c>
      <c r="B588" s="677">
        <v>41699</v>
      </c>
      <c r="C588" s="675" t="s">
        <v>2755</v>
      </c>
      <c r="D588" s="673" t="s">
        <v>1163</v>
      </c>
      <c r="E588" s="676">
        <v>10178992</v>
      </c>
      <c r="F588" s="673">
        <v>25116616</v>
      </c>
      <c r="G588" s="673">
        <v>2704005</v>
      </c>
      <c r="H588" s="120" t="str">
        <f>IF(G588="","",VLOOKUP(G588,ARANCEL!$B$5:$D$121,2,FALSE))</f>
        <v>PROVISORIO</v>
      </c>
      <c r="I588" s="121" t="s">
        <v>312</v>
      </c>
      <c r="J588" s="119">
        <v>1</v>
      </c>
      <c r="K588" s="122">
        <f>IF(G588="","",VLOOKUP(G588,ARANCEL!$B$5:$D$121,3,FALSE)*J588)</f>
        <v>3250</v>
      </c>
      <c r="L588" s="1229" t="s">
        <v>6905</v>
      </c>
      <c r="M588" s="1229">
        <v>4500247652</v>
      </c>
      <c r="N588" s="1229" t="s">
        <v>7160</v>
      </c>
    </row>
    <row r="589" spans="1:15" s="684" customFormat="1" x14ac:dyDescent="0.25">
      <c r="A589" s="673" t="s">
        <v>305</v>
      </c>
      <c r="B589" s="677">
        <v>41699</v>
      </c>
      <c r="C589" s="675" t="s">
        <v>2755</v>
      </c>
      <c r="D589" s="673" t="s">
        <v>1163</v>
      </c>
      <c r="E589" s="676">
        <v>10178992</v>
      </c>
      <c r="F589" s="673">
        <v>25116616</v>
      </c>
      <c r="G589" s="673">
        <v>2704003</v>
      </c>
      <c r="H589" s="120" t="str">
        <f>IF(G589="","",VLOOKUP(G589,ARANCEL!$B$5:$D$121,2,FALSE))</f>
        <v xml:space="preserve">CORONA PERIFERICA CON PERNO MUÑON COLADO </v>
      </c>
      <c r="I589" s="121" t="s">
        <v>312</v>
      </c>
      <c r="J589" s="119">
        <v>1</v>
      </c>
      <c r="K589" s="122">
        <f>IF(G589="","",VLOOKUP(G589,ARANCEL!$B$5:$D$121,3,FALSE)*J589)</f>
        <v>32612</v>
      </c>
      <c r="L589" s="1229" t="s">
        <v>6905</v>
      </c>
      <c r="M589" s="1229">
        <v>4500247652</v>
      </c>
      <c r="N589" s="1229" t="s">
        <v>7160</v>
      </c>
    </row>
    <row r="590" spans="1:15" s="684" customFormat="1" x14ac:dyDescent="0.25">
      <c r="A590" s="673" t="s">
        <v>305</v>
      </c>
      <c r="B590" s="677">
        <v>41873</v>
      </c>
      <c r="C590" s="675" t="s">
        <v>6666</v>
      </c>
      <c r="D590" s="673" t="s">
        <v>68</v>
      </c>
      <c r="E590" s="676">
        <v>10248107</v>
      </c>
      <c r="F590" s="673">
        <v>18038675</v>
      </c>
      <c r="G590" s="673">
        <v>2702048</v>
      </c>
      <c r="H590" s="120" t="str">
        <f>IF(G590="","",VLOOKUP(G590,ARANCEL!$B$5:$D$121,2,FALSE))</f>
        <v xml:space="preserve">SERVICIO LAB. IMPLANTE CORONA CEMENTADA/ATORNILLADA </v>
      </c>
      <c r="I590" s="121" t="s">
        <v>312</v>
      </c>
      <c r="J590" s="119">
        <v>1</v>
      </c>
      <c r="K590" s="122">
        <f>IF(G590="","",VLOOKUP(G590,ARANCEL!$B$5:$D$121,3,FALSE)*J590)</f>
        <v>43857</v>
      </c>
      <c r="L590" s="1229" t="s">
        <v>6905</v>
      </c>
      <c r="M590" s="1229">
        <v>4500250403</v>
      </c>
      <c r="N590" s="1229" t="s">
        <v>6904</v>
      </c>
    </row>
    <row r="591" spans="1:15" s="684" customFormat="1" x14ac:dyDescent="0.25">
      <c r="A591" s="673" t="s">
        <v>305</v>
      </c>
      <c r="B591" s="677">
        <v>41661</v>
      </c>
      <c r="C591" s="675" t="s">
        <v>1162</v>
      </c>
      <c r="D591" s="673" t="s">
        <v>69</v>
      </c>
      <c r="E591" s="676">
        <v>10170560</v>
      </c>
      <c r="F591" s="673">
        <v>24523141</v>
      </c>
      <c r="G591" s="673">
        <v>2704005</v>
      </c>
      <c r="H591" s="120" t="str">
        <f>IF(G591="","",VLOOKUP(G591,ARANCEL!$B$5:$D$121,2,FALSE))</f>
        <v>PROVISORIO</v>
      </c>
      <c r="I591" s="121" t="s">
        <v>309</v>
      </c>
      <c r="J591" s="119">
        <v>1</v>
      </c>
      <c r="K591" s="122">
        <f>IF(G591="","",VLOOKUP(G591,ARANCEL!$B$5:$D$121,3,FALSE)*J591)</f>
        <v>3250</v>
      </c>
      <c r="L591" s="1229" t="s">
        <v>2842</v>
      </c>
      <c r="M591" s="1229">
        <v>4500216254</v>
      </c>
      <c r="N591" s="1229">
        <v>8418</v>
      </c>
    </row>
    <row r="592" spans="1:15" s="684" customFormat="1" x14ac:dyDescent="0.25">
      <c r="A592" s="673" t="s">
        <v>305</v>
      </c>
      <c r="B592" s="677">
        <v>41934</v>
      </c>
      <c r="C592" s="675" t="s">
        <v>7888</v>
      </c>
      <c r="D592" s="673" t="s">
        <v>1174</v>
      </c>
      <c r="E592" s="676">
        <v>10271004</v>
      </c>
      <c r="F592" s="673">
        <v>24489979</v>
      </c>
      <c r="G592" s="673">
        <v>2702002</v>
      </c>
      <c r="H592" s="120" t="str">
        <f>IF(G592="","",VLOOKUP(G592,ARANCEL!$B$5:$D$121,2,FALSE))</f>
        <v xml:space="preserve">LABORATORIO CORONA CEMENTADA SOBRE IMPLANTE </v>
      </c>
      <c r="I592" s="121" t="s">
        <v>627</v>
      </c>
      <c r="J592" s="119">
        <v>2</v>
      </c>
      <c r="K592" s="122">
        <f>IF(G592="","",VLOOKUP(G592,ARANCEL!$B$5:$D$121,3,FALSE)*J592)</f>
        <v>63756</v>
      </c>
      <c r="L592" s="1229" t="s">
        <v>8279</v>
      </c>
      <c r="M592" s="1229">
        <v>4500260868</v>
      </c>
      <c r="N592" s="1229" t="s">
        <v>8300</v>
      </c>
    </row>
    <row r="593" spans="1:14" s="684" customFormat="1" x14ac:dyDescent="0.25">
      <c r="A593" s="673" t="s">
        <v>305</v>
      </c>
      <c r="B593" s="677">
        <v>41746</v>
      </c>
      <c r="C593" s="675" t="s">
        <v>3927</v>
      </c>
      <c r="D593" s="673" t="s">
        <v>72</v>
      </c>
      <c r="E593" s="676">
        <v>10190873</v>
      </c>
      <c r="F593" s="673">
        <v>24456858</v>
      </c>
      <c r="G593" s="673">
        <v>2704005</v>
      </c>
      <c r="H593" s="120" t="str">
        <f>IF(G593="","",VLOOKUP(G593,ARANCEL!$B$5:$D$121,2,FALSE))</f>
        <v>PROVISORIO</v>
      </c>
      <c r="I593" s="121" t="s">
        <v>324</v>
      </c>
      <c r="J593" s="119">
        <v>1</v>
      </c>
      <c r="K593" s="122">
        <f>IF(G593="","",VLOOKUP(G593,ARANCEL!$B$5:$D$121,3,FALSE)*J593)</f>
        <v>3250</v>
      </c>
      <c r="L593" s="1229" t="s">
        <v>4612</v>
      </c>
      <c r="M593" s="1229">
        <v>4500229960</v>
      </c>
      <c r="N593" s="1229">
        <v>9179</v>
      </c>
    </row>
    <row r="594" spans="1:14" s="684" customFormat="1" x14ac:dyDescent="0.25">
      <c r="A594" s="673" t="s">
        <v>305</v>
      </c>
      <c r="B594" s="677">
        <v>41746</v>
      </c>
      <c r="C594" s="675" t="s">
        <v>3927</v>
      </c>
      <c r="D594" s="673" t="s">
        <v>72</v>
      </c>
      <c r="E594" s="676">
        <v>10190873</v>
      </c>
      <c r="F594" s="673">
        <v>24456858</v>
      </c>
      <c r="G594" s="673">
        <v>2704003</v>
      </c>
      <c r="H594" s="120" t="str">
        <f>IF(G594="","",VLOOKUP(G594,ARANCEL!$B$5:$D$121,2,FALSE))</f>
        <v xml:space="preserve">CORONA PERIFERICA CON PERNO MUÑON COLADO </v>
      </c>
      <c r="I594" s="121" t="s">
        <v>324</v>
      </c>
      <c r="J594" s="119">
        <v>1</v>
      </c>
      <c r="K594" s="122">
        <f>IF(G594="","",VLOOKUP(G594,ARANCEL!$B$5:$D$121,3,FALSE)*J594)</f>
        <v>32612</v>
      </c>
      <c r="L594" s="1229" t="s">
        <v>4612</v>
      </c>
      <c r="M594" s="1229">
        <v>4500229960</v>
      </c>
      <c r="N594" s="1229">
        <v>9179</v>
      </c>
    </row>
    <row r="595" spans="1:14" s="695" customFormat="1" x14ac:dyDescent="0.25">
      <c r="A595" s="673" t="s">
        <v>305</v>
      </c>
      <c r="B595" s="677">
        <v>41904</v>
      </c>
      <c r="C595" s="675" t="s">
        <v>1210</v>
      </c>
      <c r="D595" s="673" t="s">
        <v>1160</v>
      </c>
      <c r="E595" s="676">
        <v>10257962</v>
      </c>
      <c r="F595" s="673">
        <v>28618672</v>
      </c>
      <c r="G595" s="673">
        <v>2704005</v>
      </c>
      <c r="H595" s="120" t="str">
        <f>IF(G595="","",VLOOKUP(G595,ARANCEL!$B$5:$D$121,2,FALSE))</f>
        <v>PROVISORIO</v>
      </c>
      <c r="I595" s="121" t="s">
        <v>317</v>
      </c>
      <c r="J595" s="119">
        <v>1</v>
      </c>
      <c r="K595" s="122">
        <f>IF(G595="","",VLOOKUP(G595,ARANCEL!$B$5:$D$121,3,FALSE)*J595)</f>
        <v>3250</v>
      </c>
      <c r="L595" s="1229" t="s">
        <v>7548</v>
      </c>
      <c r="M595" s="1229">
        <v>4500255129</v>
      </c>
      <c r="N595" s="1229" t="s">
        <v>7564</v>
      </c>
    </row>
    <row r="596" spans="1:14" s="695" customFormat="1" x14ac:dyDescent="0.25">
      <c r="A596" s="673" t="s">
        <v>305</v>
      </c>
      <c r="B596" s="677">
        <v>41904</v>
      </c>
      <c r="C596" s="675" t="s">
        <v>1210</v>
      </c>
      <c r="D596" s="673" t="s">
        <v>1160</v>
      </c>
      <c r="E596" s="676">
        <v>10257962</v>
      </c>
      <c r="F596" s="673">
        <v>28618672</v>
      </c>
      <c r="G596" s="673">
        <v>2704003</v>
      </c>
      <c r="H596" s="120" t="str">
        <f>IF(G596="","",VLOOKUP(G596,ARANCEL!$B$5:$D$121,2,FALSE))</f>
        <v xml:space="preserve">CORONA PERIFERICA CON PERNO MUÑON COLADO </v>
      </c>
      <c r="I596" s="121" t="s">
        <v>317</v>
      </c>
      <c r="J596" s="119">
        <v>1</v>
      </c>
      <c r="K596" s="122">
        <f>IF(G596="","",VLOOKUP(G596,ARANCEL!$B$5:$D$121,3,FALSE)*J596)</f>
        <v>32612</v>
      </c>
      <c r="L596" s="1229" t="s">
        <v>7548</v>
      </c>
      <c r="M596" s="1229">
        <v>4500255129</v>
      </c>
      <c r="N596" s="1229" t="s">
        <v>7564</v>
      </c>
    </row>
    <row r="597" spans="1:14" s="695" customFormat="1" x14ac:dyDescent="0.25">
      <c r="A597" s="673" t="s">
        <v>305</v>
      </c>
      <c r="B597" s="677">
        <v>41906</v>
      </c>
      <c r="C597" s="675" t="s">
        <v>1209</v>
      </c>
      <c r="D597" s="673" t="s">
        <v>1160</v>
      </c>
      <c r="E597" s="676">
        <v>10258477</v>
      </c>
      <c r="F597" s="673">
        <v>28313892</v>
      </c>
      <c r="G597" s="673">
        <v>2704005</v>
      </c>
      <c r="H597" s="120" t="str">
        <f>IF(G597="","",VLOOKUP(G597,ARANCEL!$B$5:$D$121,2,FALSE))</f>
        <v>PROVISORIO</v>
      </c>
      <c r="I597" s="121" t="s">
        <v>312</v>
      </c>
      <c r="J597" s="119">
        <v>1</v>
      </c>
      <c r="K597" s="122">
        <f>IF(G597="","",VLOOKUP(G597,ARANCEL!$B$5:$D$121,3,FALSE)*J597)</f>
        <v>3250</v>
      </c>
      <c r="L597" s="1229" t="s">
        <v>7548</v>
      </c>
      <c r="M597" s="1229">
        <v>4500255129</v>
      </c>
      <c r="N597" s="1229" t="s">
        <v>7564</v>
      </c>
    </row>
    <row r="598" spans="1:14" s="695" customFormat="1" x14ac:dyDescent="0.25">
      <c r="A598" s="680" t="s">
        <v>305</v>
      </c>
      <c r="B598" s="677">
        <v>41906</v>
      </c>
      <c r="C598" s="675" t="s">
        <v>1209</v>
      </c>
      <c r="D598" s="673" t="s">
        <v>1160</v>
      </c>
      <c r="E598" s="676">
        <v>10258477</v>
      </c>
      <c r="F598" s="673">
        <v>28313892</v>
      </c>
      <c r="G598" s="673">
        <v>2704003</v>
      </c>
      <c r="H598" s="120" t="str">
        <f>IF(G598="","",VLOOKUP(G598,ARANCEL!$B$5:$D$121,2,FALSE))</f>
        <v xml:space="preserve">CORONA PERIFERICA CON PERNO MUÑON COLADO </v>
      </c>
      <c r="I598" s="121" t="s">
        <v>312</v>
      </c>
      <c r="J598" s="119">
        <v>1</v>
      </c>
      <c r="K598" s="122">
        <f>IF(G598="","",VLOOKUP(G598,ARANCEL!$B$5:$D$121,3,FALSE)*J598)</f>
        <v>32612</v>
      </c>
      <c r="L598" s="1229" t="s">
        <v>7548</v>
      </c>
      <c r="M598" s="1229">
        <v>4500255129</v>
      </c>
      <c r="N598" s="1229" t="s">
        <v>7564</v>
      </c>
    </row>
    <row r="599" spans="1:14" x14ac:dyDescent="0.25">
      <c r="A599" s="119" t="s">
        <v>305</v>
      </c>
      <c r="B599" s="164">
        <v>42018</v>
      </c>
      <c r="C599" s="118" t="s">
        <v>9573</v>
      </c>
      <c r="D599" s="119" t="s">
        <v>3576</v>
      </c>
      <c r="E599" s="162">
        <v>10310406</v>
      </c>
      <c r="F599" s="119">
        <v>29128078</v>
      </c>
      <c r="G599" s="119">
        <v>2704005</v>
      </c>
      <c r="H599" s="120" t="str">
        <f>IF(G599="","",VLOOKUP(G599,ARANCEL!$B$5:$D$121,2,FALSE))</f>
        <v>PROVISORIO</v>
      </c>
      <c r="I599" s="121" t="s">
        <v>326</v>
      </c>
      <c r="J599" s="119">
        <v>1</v>
      </c>
      <c r="K599" s="122">
        <f>IF(G599="","",VLOOKUP(G599,ARANCEL!$B$5:$D$121,3,FALSE)*J599)</f>
        <v>3250</v>
      </c>
      <c r="L599" s="1235" t="str">
        <f>IF(E599="","","IMPAGO")</f>
        <v>IMPAGO</v>
      </c>
      <c r="M599" s="1235" t="str">
        <f>IF(L599="IMPAGO","SIN O.C.","")</f>
        <v>SIN O.C.</v>
      </c>
      <c r="N599" s="1235" t="str">
        <f>IF(L599="IMPAGO","SIN FACT.","")</f>
        <v>SIN FACT.</v>
      </c>
    </row>
    <row r="600" spans="1:14" s="695" customFormat="1" x14ac:dyDescent="0.25">
      <c r="A600" s="673" t="s">
        <v>313</v>
      </c>
      <c r="B600" s="677">
        <v>42018</v>
      </c>
      <c r="C600" s="702" t="s">
        <v>9573</v>
      </c>
      <c r="D600" s="703" t="s">
        <v>3576</v>
      </c>
      <c r="E600" s="704">
        <v>10310406</v>
      </c>
      <c r="F600" s="703">
        <v>29128078</v>
      </c>
      <c r="G600" s="703">
        <v>2704003</v>
      </c>
      <c r="H600" s="120" t="str">
        <f>IF(G600="","",VLOOKUP(G600,ARANCEL!$B$5:$D$121,2,FALSE))</f>
        <v xml:space="preserve">CORONA PERIFERICA CON PERNO MUÑON COLADO </v>
      </c>
      <c r="I600" s="121"/>
      <c r="J600" s="119">
        <v>1</v>
      </c>
      <c r="K600" s="122">
        <f>IF(G600="","",VLOOKUP(G600,ARANCEL!$B$5:$D$121,3,FALSE)*J600)</f>
        <v>32612</v>
      </c>
      <c r="L600" s="1235" t="str">
        <f>IF(E600="","","IMPAGO")</f>
        <v>IMPAGO</v>
      </c>
      <c r="M600" s="1235" t="str">
        <f>IF(L600="IMPAGO","SIN O.C.","")</f>
        <v>SIN O.C.</v>
      </c>
      <c r="N600" s="1235" t="str">
        <f>IF(L600="IMPAGO","SIN FACT.","")</f>
        <v>SIN FACT.</v>
      </c>
    </row>
    <row r="601" spans="1:14" s="695" customFormat="1" x14ac:dyDescent="0.25">
      <c r="A601" s="673" t="s">
        <v>305</v>
      </c>
      <c r="B601" s="677">
        <v>41787</v>
      </c>
      <c r="C601" s="675" t="s">
        <v>4895</v>
      </c>
      <c r="D601" s="673" t="s">
        <v>86</v>
      </c>
      <c r="E601" s="676">
        <v>10204233</v>
      </c>
      <c r="F601" s="673">
        <v>26713253</v>
      </c>
      <c r="G601" s="673">
        <v>2705003</v>
      </c>
      <c r="H601" s="120" t="str">
        <f>IF(G601="","",VLOOKUP(G601,ARANCEL!$B$5:$D$121,2,FALSE))</f>
        <v>INCRUSTACION ESTETICA (ART-GLASS O CERAMICA)</v>
      </c>
      <c r="I601" s="121" t="s">
        <v>322</v>
      </c>
      <c r="J601" s="119">
        <v>1</v>
      </c>
      <c r="K601" s="122">
        <f>IF(G601="","",VLOOKUP(G601,ARANCEL!$B$5:$D$121,3,FALSE)*J601)</f>
        <v>15676</v>
      </c>
      <c r="L601" s="1229" t="s">
        <v>5292</v>
      </c>
      <c r="M601" s="1229">
        <v>4500235543</v>
      </c>
      <c r="N601" s="1229">
        <v>9430</v>
      </c>
    </row>
    <row r="602" spans="1:14" s="695" customFormat="1" x14ac:dyDescent="0.25">
      <c r="A602" s="1435" t="s">
        <v>313</v>
      </c>
      <c r="B602" s="677">
        <v>41699</v>
      </c>
      <c r="C602" s="675" t="s">
        <v>1208</v>
      </c>
      <c r="D602" s="673" t="s">
        <v>68</v>
      </c>
      <c r="E602" s="676">
        <v>10184110</v>
      </c>
      <c r="F602" s="673" t="s">
        <v>2817</v>
      </c>
      <c r="G602" s="673">
        <v>2702048</v>
      </c>
      <c r="H602" s="120" t="str">
        <f>IF(G602="","",VLOOKUP(G602,ARANCEL!$B$5:$D$121,2,FALSE))</f>
        <v xml:space="preserve">SERVICIO LAB. IMPLANTE CORONA CEMENTADA/ATORNILLADA </v>
      </c>
      <c r="I602" s="121"/>
      <c r="J602" s="119">
        <v>1</v>
      </c>
      <c r="K602" s="122">
        <f>IF(G602="","",VLOOKUP(G602,ARANCEL!$B$5:$D$121,3,FALSE)*J602)</f>
        <v>43857</v>
      </c>
      <c r="L602" s="1229" t="s">
        <v>3058</v>
      </c>
      <c r="M602" s="1229">
        <v>4500225618</v>
      </c>
      <c r="N602" s="1229">
        <v>8902</v>
      </c>
    </row>
    <row r="603" spans="1:14" s="695" customFormat="1" x14ac:dyDescent="0.25">
      <c r="A603" s="673" t="s">
        <v>305</v>
      </c>
      <c r="B603" s="677">
        <v>41705</v>
      </c>
      <c r="C603" s="675" t="s">
        <v>1208</v>
      </c>
      <c r="D603" s="673" t="s">
        <v>68</v>
      </c>
      <c r="E603" s="676">
        <v>10179586</v>
      </c>
      <c r="F603" s="673">
        <v>22643294</v>
      </c>
      <c r="G603" s="673">
        <v>2704005</v>
      </c>
      <c r="H603" s="120" t="str">
        <f>IF(G603="","",VLOOKUP(G603,ARANCEL!$B$5:$D$121,2,FALSE))</f>
        <v>PROVISORIO</v>
      </c>
      <c r="I603" s="121" t="s">
        <v>309</v>
      </c>
      <c r="J603" s="119">
        <v>1</v>
      </c>
      <c r="K603" s="122">
        <f>IF(G603="","",VLOOKUP(G603,ARANCEL!$B$5:$D$121,3,FALSE)*J603)</f>
        <v>3250</v>
      </c>
      <c r="L603" s="1229" t="s">
        <v>3438</v>
      </c>
      <c r="M603" s="1229">
        <v>4500220826</v>
      </c>
      <c r="N603" s="1229">
        <v>8612</v>
      </c>
    </row>
    <row r="604" spans="1:14" s="699" customFormat="1" x14ac:dyDescent="0.25">
      <c r="A604" s="703" t="s">
        <v>305</v>
      </c>
      <c r="B604" s="705">
        <v>42011</v>
      </c>
      <c r="C604" s="702" t="s">
        <v>9370</v>
      </c>
      <c r="D604" s="703" t="s">
        <v>3576</v>
      </c>
      <c r="E604" s="704">
        <v>10306979</v>
      </c>
      <c r="F604" s="703">
        <v>30055995</v>
      </c>
      <c r="G604" s="703">
        <v>2704005</v>
      </c>
      <c r="H604" s="120" t="str">
        <f>IF(G604="","",VLOOKUP(G604,ARANCEL!$B$5:$D$121,2,FALSE))</f>
        <v>PROVISORIO</v>
      </c>
      <c r="I604" s="121" t="s">
        <v>324</v>
      </c>
      <c r="J604" s="119">
        <v>1</v>
      </c>
      <c r="K604" s="122">
        <f>IF(G604="","",VLOOKUP(G604,ARANCEL!$B$5:$D$121,3,FALSE)*J604)</f>
        <v>3250</v>
      </c>
      <c r="L604" s="1235" t="str">
        <f>IF(E604="","","IMPAGO")</f>
        <v>IMPAGO</v>
      </c>
      <c r="M604" s="1235" t="str">
        <f>IF(L604="IMPAGO","SIN O.C.","")</f>
        <v>SIN O.C.</v>
      </c>
      <c r="N604" s="1235" t="str">
        <f>IF(L604="IMPAGO","SIN FACT.","")</f>
        <v>SIN FACT.</v>
      </c>
    </row>
    <row r="605" spans="1:14" s="699" customFormat="1" x14ac:dyDescent="0.25">
      <c r="A605" s="703" t="s">
        <v>305</v>
      </c>
      <c r="B605" s="705">
        <v>41750</v>
      </c>
      <c r="C605" s="702" t="s">
        <v>4051</v>
      </c>
      <c r="D605" s="703" t="s">
        <v>68</v>
      </c>
      <c r="E605" s="704">
        <v>10190067</v>
      </c>
      <c r="F605" s="703">
        <v>22640115</v>
      </c>
      <c r="G605" s="703">
        <v>2704005</v>
      </c>
      <c r="H605" s="120" t="str">
        <f>IF(G605="","",VLOOKUP(G605,ARANCEL!$B$5:$D$121,2,FALSE))</f>
        <v>PROVISORIO</v>
      </c>
      <c r="I605" s="121" t="s">
        <v>323</v>
      </c>
      <c r="J605" s="119">
        <v>1</v>
      </c>
      <c r="K605" s="122">
        <f>IF(G605="","",VLOOKUP(G605,ARANCEL!$B$5:$D$121,3,FALSE)*J605)</f>
        <v>3250</v>
      </c>
      <c r="L605" s="1235" t="str">
        <f>IF(E605="","","IMPAGO")</f>
        <v>IMPAGO</v>
      </c>
      <c r="M605" s="1235" t="str">
        <f>IF(L605="IMPAGO","SIN O.C.","")</f>
        <v>SIN O.C.</v>
      </c>
      <c r="N605" s="1235" t="str">
        <f>IF(L605="IMPAGO","SIN FACT.","")</f>
        <v>SIN FACT.</v>
      </c>
    </row>
    <row r="606" spans="1:14" s="750" customFormat="1" x14ac:dyDescent="0.25">
      <c r="A606" s="712" t="s">
        <v>305</v>
      </c>
      <c r="B606" s="719">
        <v>41955</v>
      </c>
      <c r="C606" s="714" t="s">
        <v>8320</v>
      </c>
      <c r="D606" s="712" t="s">
        <v>1157</v>
      </c>
      <c r="E606" s="715">
        <v>10281107</v>
      </c>
      <c r="F606" s="712">
        <v>29608561</v>
      </c>
      <c r="G606" s="712">
        <v>2707001</v>
      </c>
      <c r="H606" s="120" t="str">
        <f>IF(G606="","",VLOOKUP(G606,ARANCEL!$B$5:$D$121,2,FALSE))</f>
        <v xml:space="preserve">PLANO DE RELAJACION </v>
      </c>
      <c r="I606" s="121"/>
      <c r="J606" s="119">
        <v>1</v>
      </c>
      <c r="K606" s="122">
        <f>IF(G606="","",VLOOKUP(G606,ARANCEL!$B$5:$D$121,3,FALSE)*J606)</f>
        <v>9221</v>
      </c>
      <c r="L606" s="1229" t="s">
        <v>8256</v>
      </c>
      <c r="M606" s="1229">
        <v>4500265774</v>
      </c>
      <c r="N606" s="1229" t="s">
        <v>8954</v>
      </c>
    </row>
    <row r="607" spans="1:14" s="750" customFormat="1" x14ac:dyDescent="0.25">
      <c r="A607" s="712" t="s">
        <v>305</v>
      </c>
      <c r="B607" s="719">
        <v>41736</v>
      </c>
      <c r="C607" s="714" t="s">
        <v>3903</v>
      </c>
      <c r="D607" s="712" t="s">
        <v>69</v>
      </c>
      <c r="E607" s="715">
        <v>10187830</v>
      </c>
      <c r="F607" s="712">
        <v>25072218</v>
      </c>
      <c r="G607" s="712">
        <v>2705003</v>
      </c>
      <c r="H607" s="120" t="str">
        <f>IF(G607="","",VLOOKUP(G607,ARANCEL!$B$5:$D$121,2,FALSE))</f>
        <v>INCRUSTACION ESTETICA (ART-GLASS O CERAMICA)</v>
      </c>
      <c r="I607" s="121" t="s">
        <v>316</v>
      </c>
      <c r="J607" s="119">
        <v>1</v>
      </c>
      <c r="K607" s="122">
        <f>IF(G607="","",VLOOKUP(G607,ARANCEL!$B$5:$D$121,3,FALSE)*J607)</f>
        <v>15676</v>
      </c>
      <c r="L607" s="1229" t="s">
        <v>4612</v>
      </c>
      <c r="M607" s="1229">
        <v>4500229960</v>
      </c>
      <c r="N607" s="1229">
        <v>9179</v>
      </c>
    </row>
    <row r="608" spans="1:14" s="750" customFormat="1" x14ac:dyDescent="0.25">
      <c r="A608" s="738" t="s">
        <v>305</v>
      </c>
      <c r="B608" s="719">
        <v>41754</v>
      </c>
      <c r="C608" s="714" t="s">
        <v>3903</v>
      </c>
      <c r="D608" s="712" t="s">
        <v>69</v>
      </c>
      <c r="E608" s="715">
        <v>10192547</v>
      </c>
      <c r="F608" s="712">
        <v>25072218</v>
      </c>
      <c r="G608" s="712">
        <v>2705003</v>
      </c>
      <c r="H608" s="120" t="str">
        <f>IF(G608="","",VLOOKUP(G608,ARANCEL!$B$5:$D$121,2,FALSE))</f>
        <v>INCRUSTACION ESTETICA (ART-GLASS O CERAMICA)</v>
      </c>
      <c r="I608" s="121" t="s">
        <v>308</v>
      </c>
      <c r="J608" s="119">
        <v>1</v>
      </c>
      <c r="K608" s="122">
        <f>IF(G608="","",VLOOKUP(G608,ARANCEL!$B$5:$D$121,3,FALSE)*J608)</f>
        <v>15676</v>
      </c>
      <c r="L608" s="1229" t="s">
        <v>4612</v>
      </c>
      <c r="M608" s="1229">
        <v>4500229960</v>
      </c>
      <c r="N608" s="1229">
        <v>9179</v>
      </c>
    </row>
    <row r="609" spans="1:14" s="750" customFormat="1" x14ac:dyDescent="0.25">
      <c r="A609" s="712" t="s">
        <v>305</v>
      </c>
      <c r="B609" s="719">
        <v>41962</v>
      </c>
      <c r="C609" s="118" t="s">
        <v>8478</v>
      </c>
      <c r="D609" s="119" t="s">
        <v>1157</v>
      </c>
      <c r="E609" s="162">
        <v>10284847</v>
      </c>
      <c r="F609" s="119">
        <v>29610663</v>
      </c>
      <c r="G609" s="712">
        <v>2707001</v>
      </c>
      <c r="H609" s="120" t="str">
        <f>IF(G609="","",VLOOKUP(G609,ARANCEL!$B$5:$D$121,2,FALSE))</f>
        <v xml:space="preserve">PLANO DE RELAJACION </v>
      </c>
      <c r="I609" s="121" t="s">
        <v>306</v>
      </c>
      <c r="J609" s="119">
        <v>1</v>
      </c>
      <c r="K609" s="122">
        <f>IF(G609="","",VLOOKUP(G609,ARANCEL!$B$5:$D$121,3,FALSE)*J609)</f>
        <v>9221</v>
      </c>
      <c r="L609" s="1229" t="s">
        <v>8256</v>
      </c>
      <c r="M609" s="1229">
        <v>4500265774</v>
      </c>
      <c r="N609" s="1229" t="s">
        <v>8954</v>
      </c>
    </row>
    <row r="610" spans="1:14" s="699" customFormat="1" x14ac:dyDescent="0.25">
      <c r="A610" s="703" t="s">
        <v>305</v>
      </c>
      <c r="B610" s="705">
        <v>41963</v>
      </c>
      <c r="C610" s="702" t="s">
        <v>8501</v>
      </c>
      <c r="D610" s="703" t="s">
        <v>5273</v>
      </c>
      <c r="E610" s="704">
        <v>10285859</v>
      </c>
      <c r="F610" s="703">
        <v>29421299</v>
      </c>
      <c r="G610" s="703">
        <v>2705003</v>
      </c>
      <c r="H610" s="120" t="str">
        <f>IF(G610="","",VLOOKUP(G610,ARANCEL!$B$5:$D$121,2,FALSE))</f>
        <v>INCRUSTACION ESTETICA (ART-GLASS O CERAMICA)</v>
      </c>
      <c r="I610" s="121" t="s">
        <v>633</v>
      </c>
      <c r="J610" s="119">
        <v>1</v>
      </c>
      <c r="K610" s="122">
        <f>IF(G610="","",VLOOKUP(G610,ARANCEL!$B$5:$D$121,3,FALSE)*J610)</f>
        <v>15676</v>
      </c>
      <c r="L610" s="1229" t="s">
        <v>8256</v>
      </c>
      <c r="M610" s="1229">
        <v>4500265774</v>
      </c>
      <c r="N610" s="1229" t="s">
        <v>8954</v>
      </c>
    </row>
    <row r="611" spans="1:14" s="699" customFormat="1" x14ac:dyDescent="0.25">
      <c r="A611" s="767" t="s">
        <v>313</v>
      </c>
      <c r="B611" s="705">
        <v>41883</v>
      </c>
      <c r="C611" s="702" t="s">
        <v>6887</v>
      </c>
      <c r="D611" s="703" t="s">
        <v>1160</v>
      </c>
      <c r="E611" s="704">
        <v>10252534</v>
      </c>
      <c r="F611" s="703">
        <v>28252761</v>
      </c>
      <c r="G611" s="703">
        <v>2704005</v>
      </c>
      <c r="H611" s="120" t="str">
        <f>IF(G611="","",VLOOKUP(G611,ARANCEL!$B$5:$D$121,2,FALSE))</f>
        <v>PROVISORIO</v>
      </c>
      <c r="I611" s="121"/>
      <c r="J611" s="119">
        <v>1</v>
      </c>
      <c r="K611" s="122">
        <f>IF(G611="","",VLOOKUP(G611,ARANCEL!$B$5:$D$121,3,FALSE)*J611)</f>
        <v>3250</v>
      </c>
      <c r="L611" s="1229" t="s">
        <v>7548</v>
      </c>
      <c r="M611" s="1229">
        <v>4500255129</v>
      </c>
      <c r="N611" s="1229" t="s">
        <v>7564</v>
      </c>
    </row>
    <row r="612" spans="1:14" s="684" customFormat="1" x14ac:dyDescent="0.25">
      <c r="A612" s="703" t="s">
        <v>305</v>
      </c>
      <c r="B612" s="705">
        <v>41883</v>
      </c>
      <c r="C612" s="702" t="s">
        <v>6887</v>
      </c>
      <c r="D612" s="703" t="s">
        <v>1160</v>
      </c>
      <c r="E612" s="704">
        <v>10252534</v>
      </c>
      <c r="F612" s="703">
        <v>28252761</v>
      </c>
      <c r="G612" s="673">
        <v>2704031</v>
      </c>
      <c r="H612" s="120" t="str">
        <f>IF(G612="","",VLOOKUP(G612,ARANCEL!$B$5:$D$121,2,FALSE))</f>
        <v xml:space="preserve">PERNO MUÑON METALICO </v>
      </c>
      <c r="I612" s="121" t="s">
        <v>633</v>
      </c>
      <c r="J612" s="119">
        <v>1</v>
      </c>
      <c r="K612" s="122">
        <f>IF(G612="","",VLOOKUP(G612,ARANCEL!$B$5:$D$121,3,FALSE)*J612)</f>
        <v>12246</v>
      </c>
      <c r="L612" s="1229" t="s">
        <v>7548</v>
      </c>
      <c r="M612" s="1229">
        <v>4500255129</v>
      </c>
      <c r="N612" s="1229" t="s">
        <v>7564</v>
      </c>
    </row>
    <row r="613" spans="1:14" s="613" customFormat="1" x14ac:dyDescent="0.25">
      <c r="A613" s="606" t="s">
        <v>305</v>
      </c>
      <c r="B613" s="615">
        <v>41883</v>
      </c>
      <c r="C613" s="607" t="s">
        <v>6887</v>
      </c>
      <c r="D613" s="606" t="s">
        <v>1160</v>
      </c>
      <c r="E613" s="608">
        <v>10252534</v>
      </c>
      <c r="F613" s="606">
        <v>28252761</v>
      </c>
      <c r="G613" s="606">
        <v>2704003</v>
      </c>
      <c r="H613" s="120" t="str">
        <f>IF(G613="","",VLOOKUP(G613,ARANCEL!$B$5:$D$121,2,FALSE))</f>
        <v xml:space="preserve">CORONA PERIFERICA CON PERNO MUÑON COLADO </v>
      </c>
      <c r="I613" s="121" t="s">
        <v>318</v>
      </c>
      <c r="J613" s="119">
        <v>1</v>
      </c>
      <c r="K613" s="122">
        <f>IF(G613="","",VLOOKUP(G613,ARANCEL!$B$5:$D$121,3,FALSE)*J613)</f>
        <v>32612</v>
      </c>
      <c r="L613" s="1229" t="s">
        <v>7548</v>
      </c>
      <c r="M613" s="1229">
        <v>4500255129</v>
      </c>
      <c r="N613" s="1229" t="s">
        <v>7564</v>
      </c>
    </row>
    <row r="614" spans="1:14" x14ac:dyDescent="0.25">
      <c r="A614" s="255" t="s">
        <v>305</v>
      </c>
      <c r="B614" s="256">
        <v>41789</v>
      </c>
      <c r="C614" s="118" t="s">
        <v>2219</v>
      </c>
      <c r="D614" s="119" t="s">
        <v>68</v>
      </c>
      <c r="E614" s="162">
        <v>10205254</v>
      </c>
      <c r="F614" s="119">
        <v>23264939</v>
      </c>
      <c r="G614" s="119">
        <v>2702048</v>
      </c>
      <c r="H614" s="120" t="str">
        <f>IF(G614="","",VLOOKUP(G614,ARANCEL!$B$5:$D$121,2,FALSE))</f>
        <v xml:space="preserve">SERVICIO LAB. IMPLANTE CORONA CEMENTADA/ATORNILLADA </v>
      </c>
      <c r="I614" s="121" t="s">
        <v>4921</v>
      </c>
      <c r="J614" s="119">
        <v>3</v>
      </c>
      <c r="K614" s="122">
        <f>IF(G614="","",VLOOKUP(G614,ARANCEL!$B$5:$D$121,3,FALSE)*J614)</f>
        <v>131571</v>
      </c>
      <c r="L614" s="1229" t="s">
        <v>5292</v>
      </c>
      <c r="M614" s="1229">
        <v>4500235543</v>
      </c>
      <c r="N614" s="1229">
        <v>9430</v>
      </c>
    </row>
    <row r="615" spans="1:14" s="756" customFormat="1" x14ac:dyDescent="0.25">
      <c r="A615" s="712" t="s">
        <v>305</v>
      </c>
      <c r="B615" s="719">
        <v>41796</v>
      </c>
      <c r="C615" s="714" t="s">
        <v>1007</v>
      </c>
      <c r="D615" s="712" t="s">
        <v>86</v>
      </c>
      <c r="E615" s="715">
        <v>10208897</v>
      </c>
      <c r="F615" s="712">
        <v>26878538</v>
      </c>
      <c r="G615" s="712">
        <v>2705003</v>
      </c>
      <c r="H615" s="120" t="str">
        <f>IF(G615="","",VLOOKUP(G615,ARANCEL!$B$5:$D$121,2,FALSE))</f>
        <v>INCRUSTACION ESTETICA (ART-GLASS O CERAMICA)</v>
      </c>
      <c r="I615" s="121" t="s">
        <v>317</v>
      </c>
      <c r="J615" s="119">
        <v>1</v>
      </c>
      <c r="K615" s="122">
        <f>IF(G615="","",VLOOKUP(G615,ARANCEL!$B$5:$D$121,3,FALSE)*J615)</f>
        <v>15676</v>
      </c>
      <c r="L615" s="1229" t="s">
        <v>5742</v>
      </c>
      <c r="M615" s="1229">
        <v>4500239667</v>
      </c>
      <c r="N615" s="1229" t="s">
        <v>5761</v>
      </c>
    </row>
    <row r="616" spans="1:14" s="756" customFormat="1" x14ac:dyDescent="0.25">
      <c r="A616" s="324" t="s">
        <v>305</v>
      </c>
      <c r="B616" s="719">
        <v>41674</v>
      </c>
      <c r="C616" s="714" t="s">
        <v>2661</v>
      </c>
      <c r="D616" s="712" t="s">
        <v>397</v>
      </c>
      <c r="E616" s="715">
        <v>10172053</v>
      </c>
      <c r="F616" s="712">
        <v>24580189</v>
      </c>
      <c r="G616" s="712">
        <v>2705003</v>
      </c>
      <c r="H616" s="120" t="str">
        <f>IF(G616="","",VLOOKUP(G616,ARANCEL!$B$5:$D$121,2,FALSE))</f>
        <v>INCRUSTACION ESTETICA (ART-GLASS O CERAMICA)</v>
      </c>
      <c r="I616" s="121" t="s">
        <v>312</v>
      </c>
      <c r="J616" s="119">
        <v>1</v>
      </c>
      <c r="K616" s="122">
        <f>IF(G616="","",VLOOKUP(G616,ARANCEL!$B$5:$D$121,3,FALSE)*J616)</f>
        <v>15676</v>
      </c>
      <c r="L616" s="1229" t="s">
        <v>2842</v>
      </c>
      <c r="M616" s="1229">
        <v>4500216257</v>
      </c>
      <c r="N616" s="1229">
        <v>8419</v>
      </c>
    </row>
    <row r="617" spans="1:14" s="756" customFormat="1" x14ac:dyDescent="0.25">
      <c r="A617" s="712" t="s">
        <v>305</v>
      </c>
      <c r="B617" s="719">
        <v>41746</v>
      </c>
      <c r="C617" s="714" t="s">
        <v>3926</v>
      </c>
      <c r="D617" s="712" t="s">
        <v>1157</v>
      </c>
      <c r="E617" s="715">
        <v>10190870</v>
      </c>
      <c r="F617" s="712">
        <v>25697086</v>
      </c>
      <c r="G617" s="712">
        <v>2707001</v>
      </c>
      <c r="H617" s="120" t="str">
        <f>IF(G617="","",VLOOKUP(G617,ARANCEL!$B$5:$D$121,2,FALSE))</f>
        <v xml:space="preserve">PLANO DE RELAJACION </v>
      </c>
      <c r="I617" s="121" t="s">
        <v>306</v>
      </c>
      <c r="J617" s="119">
        <v>1</v>
      </c>
      <c r="K617" s="122">
        <f>IF(G617="","",VLOOKUP(G617,ARANCEL!$B$5:$D$121,3,FALSE)*J617)</f>
        <v>9221</v>
      </c>
      <c r="L617" s="1229" t="s">
        <v>4612</v>
      </c>
      <c r="M617" s="1229">
        <v>4500229965</v>
      </c>
      <c r="N617" s="1229">
        <v>9181</v>
      </c>
    </row>
    <row r="618" spans="1:14" s="756" customFormat="1" x14ac:dyDescent="0.25">
      <c r="A618" s="712" t="s">
        <v>305</v>
      </c>
      <c r="B618" s="719">
        <v>41701</v>
      </c>
      <c r="C618" s="714" t="s">
        <v>1364</v>
      </c>
      <c r="D618" s="712" t="s">
        <v>70</v>
      </c>
      <c r="E618" s="715">
        <v>10179018</v>
      </c>
      <c r="F618" s="712">
        <v>24662580</v>
      </c>
      <c r="G618" s="712">
        <v>2705003</v>
      </c>
      <c r="H618" s="120" t="str">
        <f>IF(G618="","",VLOOKUP(G618,ARANCEL!$B$5:$D$121,2,FALSE))</f>
        <v>INCRUSTACION ESTETICA (ART-GLASS O CERAMICA)</v>
      </c>
      <c r="I618" s="121" t="s">
        <v>618</v>
      </c>
      <c r="J618" s="119">
        <v>1</v>
      </c>
      <c r="K618" s="122">
        <f>IF(G618="","",VLOOKUP(G618,ARANCEL!$B$5:$D$121,3,FALSE)*J618)</f>
        <v>15676</v>
      </c>
      <c r="L618" s="1229" t="s">
        <v>3058</v>
      </c>
      <c r="M618" s="1229">
        <v>4500225644</v>
      </c>
      <c r="N618" s="1229">
        <v>8899</v>
      </c>
    </row>
    <row r="619" spans="1:14" s="756" customFormat="1" x14ac:dyDescent="0.25">
      <c r="A619" s="712" t="s">
        <v>305</v>
      </c>
      <c r="B619" s="713">
        <v>41886</v>
      </c>
      <c r="C619" s="714" t="s">
        <v>1364</v>
      </c>
      <c r="D619" s="712" t="s">
        <v>70</v>
      </c>
      <c r="E619" s="715">
        <v>10254499</v>
      </c>
      <c r="F619" s="712">
        <v>27356320</v>
      </c>
      <c r="G619" s="712">
        <v>2705003</v>
      </c>
      <c r="H619" s="120" t="str">
        <f>IF(G619="","",VLOOKUP(G619,ARANCEL!$B$5:$D$121,2,FALSE))</f>
        <v>INCRUSTACION ESTETICA (ART-GLASS O CERAMICA)</v>
      </c>
      <c r="I619" s="121" t="s">
        <v>312</v>
      </c>
      <c r="J619" s="119">
        <v>1</v>
      </c>
      <c r="K619" s="122">
        <f>IF(G619="","",VLOOKUP(G619,ARANCEL!$B$5:$D$121,3,FALSE)*J619)</f>
        <v>15676</v>
      </c>
      <c r="L619" s="1229" t="s">
        <v>7548</v>
      </c>
      <c r="M619" s="1229">
        <v>4500255129</v>
      </c>
      <c r="N619" s="1229" t="s">
        <v>7564</v>
      </c>
    </row>
    <row r="620" spans="1:14" s="756" customFormat="1" x14ac:dyDescent="0.25">
      <c r="A620" s="712" t="s">
        <v>305</v>
      </c>
      <c r="B620" s="719">
        <v>41802</v>
      </c>
      <c r="C620" s="714" t="s">
        <v>5162</v>
      </c>
      <c r="D620" s="712" t="s">
        <v>1160</v>
      </c>
      <c r="E620" s="715">
        <v>10211732</v>
      </c>
      <c r="F620" s="712">
        <v>25317084</v>
      </c>
      <c r="G620" s="712">
        <v>2704005</v>
      </c>
      <c r="H620" s="120" t="str">
        <f>IF(G620="","",VLOOKUP(G620,ARANCEL!$B$5:$D$121,2,FALSE))</f>
        <v>PROVISORIO</v>
      </c>
      <c r="I620" s="121" t="s">
        <v>323</v>
      </c>
      <c r="J620" s="119">
        <v>1</v>
      </c>
      <c r="K620" s="122">
        <f>IF(G620="","",VLOOKUP(G620,ARANCEL!$B$5:$D$121,3,FALSE)*J620)</f>
        <v>3250</v>
      </c>
      <c r="L620" s="1229" t="s">
        <v>5742</v>
      </c>
      <c r="M620" s="1229">
        <v>4500239667</v>
      </c>
      <c r="N620" s="1229" t="s">
        <v>5761</v>
      </c>
    </row>
    <row r="621" spans="1:14" s="762" customFormat="1" x14ac:dyDescent="0.25">
      <c r="A621" s="712" t="s">
        <v>305</v>
      </c>
      <c r="B621" s="719">
        <v>41802</v>
      </c>
      <c r="C621" s="714" t="s">
        <v>5162</v>
      </c>
      <c r="D621" s="712" t="s">
        <v>1160</v>
      </c>
      <c r="E621" s="715">
        <v>10211732</v>
      </c>
      <c r="F621" s="712">
        <v>25317084</v>
      </c>
      <c r="G621" s="712">
        <v>2704003</v>
      </c>
      <c r="H621" s="120" t="str">
        <f>IF(G621="","",VLOOKUP(G621,ARANCEL!$B$5:$D$121,2,FALSE))</f>
        <v xml:space="preserve">CORONA PERIFERICA CON PERNO MUÑON COLADO </v>
      </c>
      <c r="I621" s="121" t="s">
        <v>323</v>
      </c>
      <c r="J621" s="119">
        <v>1</v>
      </c>
      <c r="K621" s="122">
        <f>IF(G621="","",VLOOKUP(G621,ARANCEL!$B$5:$D$121,3,FALSE)*J621)</f>
        <v>32612</v>
      </c>
      <c r="L621" s="1229" t="s">
        <v>5742</v>
      </c>
      <c r="M621" s="1229">
        <v>4500239667</v>
      </c>
      <c r="N621" s="1229" t="s">
        <v>5761</v>
      </c>
    </row>
    <row r="622" spans="1:14" s="762" customFormat="1" x14ac:dyDescent="0.25">
      <c r="A622" s="712" t="s">
        <v>305</v>
      </c>
      <c r="B622" s="713">
        <v>41863</v>
      </c>
      <c r="C622" s="714" t="s">
        <v>6433</v>
      </c>
      <c r="D622" s="712" t="s">
        <v>1174</v>
      </c>
      <c r="E622" s="715">
        <v>10243350</v>
      </c>
      <c r="F622" s="712">
        <v>26831620</v>
      </c>
      <c r="G622" s="712">
        <v>2704005</v>
      </c>
      <c r="H622" s="120" t="str">
        <f>IF(G622="","",VLOOKUP(G622,ARANCEL!$B$5:$D$121,2,FALSE))</f>
        <v>PROVISORIO</v>
      </c>
      <c r="I622" s="121" t="s">
        <v>312</v>
      </c>
      <c r="J622" s="119">
        <v>1</v>
      </c>
      <c r="K622" s="122">
        <f>IF(G622="","",VLOOKUP(G622,ARANCEL!$B$5:$D$121,3,FALSE)*J622)</f>
        <v>3250</v>
      </c>
      <c r="L622" s="1229" t="s">
        <v>6905</v>
      </c>
      <c r="M622" s="1229">
        <v>4500250403</v>
      </c>
      <c r="N622" s="1229" t="s">
        <v>6904</v>
      </c>
    </row>
    <row r="623" spans="1:14" s="756" customFormat="1" x14ac:dyDescent="0.25">
      <c r="A623" s="712" t="s">
        <v>305</v>
      </c>
      <c r="B623" s="713">
        <v>41863</v>
      </c>
      <c r="C623" s="714" t="s">
        <v>6433</v>
      </c>
      <c r="D623" s="712" t="s">
        <v>1174</v>
      </c>
      <c r="E623" s="715">
        <v>10243350</v>
      </c>
      <c r="F623" s="712">
        <v>26831620</v>
      </c>
      <c r="G623" s="712">
        <v>2704003</v>
      </c>
      <c r="H623" s="120" t="str">
        <f>IF(G623="","",VLOOKUP(G623,ARANCEL!$B$5:$D$121,2,FALSE))</f>
        <v xml:space="preserve">CORONA PERIFERICA CON PERNO MUÑON COLADO </v>
      </c>
      <c r="I623" s="121" t="s">
        <v>312</v>
      </c>
      <c r="J623" s="119">
        <v>1</v>
      </c>
      <c r="K623" s="122">
        <f>IF(G623="","",VLOOKUP(G623,ARANCEL!$B$5:$D$121,3,FALSE)*J623)</f>
        <v>32612</v>
      </c>
      <c r="L623" s="1229" t="s">
        <v>6905</v>
      </c>
      <c r="M623" s="1229">
        <v>4500250403</v>
      </c>
      <c r="N623" s="1229" t="s">
        <v>6904</v>
      </c>
    </row>
    <row r="624" spans="1:14" s="772" customFormat="1" x14ac:dyDescent="0.25">
      <c r="A624" s="712" t="s">
        <v>305</v>
      </c>
      <c r="B624" s="719">
        <v>41709</v>
      </c>
      <c r="C624" s="714" t="s">
        <v>7512</v>
      </c>
      <c r="D624" s="712" t="s">
        <v>396</v>
      </c>
      <c r="E624" s="715">
        <v>10181282</v>
      </c>
      <c r="F624" s="712">
        <v>25441271</v>
      </c>
      <c r="G624" s="712">
        <v>2704005</v>
      </c>
      <c r="H624" s="120" t="str">
        <f>IF(G624="","",VLOOKUP(G624,ARANCEL!$B$5:$D$121,2,FALSE))</f>
        <v>PROVISORIO</v>
      </c>
      <c r="I624" s="121" t="s">
        <v>311</v>
      </c>
      <c r="J624" s="119">
        <v>1</v>
      </c>
      <c r="K624" s="122">
        <f>IF(G624="","",VLOOKUP(G624,ARANCEL!$B$5:$D$121,3,FALSE)*J624)</f>
        <v>3250</v>
      </c>
      <c r="L624" s="1229" t="s">
        <v>3058</v>
      </c>
      <c r="M624" s="1229">
        <v>4500225645</v>
      </c>
      <c r="N624" s="1229">
        <v>8900</v>
      </c>
    </row>
    <row r="625" spans="1:14" s="772" customFormat="1" x14ac:dyDescent="0.25">
      <c r="A625" s="712" t="s">
        <v>305</v>
      </c>
      <c r="B625" s="719">
        <v>41891</v>
      </c>
      <c r="C625" s="714" t="s">
        <v>7512</v>
      </c>
      <c r="D625" s="712" t="s">
        <v>68</v>
      </c>
      <c r="E625" s="715">
        <v>10256114</v>
      </c>
      <c r="F625" s="712">
        <v>25441271</v>
      </c>
      <c r="G625" s="712">
        <v>2702048</v>
      </c>
      <c r="H625" s="120" t="str">
        <f>IF(G625="","",VLOOKUP(G625,ARANCEL!$B$5:$D$121,2,FALSE))</f>
        <v xml:space="preserve">SERVICIO LAB. IMPLANTE CORONA CEMENTADA/ATORNILLADA </v>
      </c>
      <c r="I625" s="121" t="s">
        <v>311</v>
      </c>
      <c r="J625" s="119">
        <v>1</v>
      </c>
      <c r="K625" s="122">
        <f>IF(G625="","",VLOOKUP(G625,ARANCEL!$B$5:$D$121,3,FALSE)*J625)</f>
        <v>43857</v>
      </c>
      <c r="L625" s="1229" t="s">
        <v>7548</v>
      </c>
      <c r="M625" s="1229">
        <v>4500255129</v>
      </c>
      <c r="N625" s="1229" t="s">
        <v>7564</v>
      </c>
    </row>
    <row r="626" spans="1:14" s="772" customFormat="1" x14ac:dyDescent="0.25">
      <c r="A626" s="712" t="s">
        <v>305</v>
      </c>
      <c r="B626" s="719">
        <v>41964</v>
      </c>
      <c r="C626" s="714" t="s">
        <v>8527</v>
      </c>
      <c r="D626" s="712" t="s">
        <v>7063</v>
      </c>
      <c r="E626" s="715">
        <v>10286432</v>
      </c>
      <c r="F626" s="712">
        <v>29510060</v>
      </c>
      <c r="G626" s="712">
        <v>2705003</v>
      </c>
      <c r="H626" s="120" t="str">
        <f>IF(G626="","",VLOOKUP(G626,ARANCEL!$B$5:$D$121,2,FALSE))</f>
        <v>INCRUSTACION ESTETICA (ART-GLASS O CERAMICA)</v>
      </c>
      <c r="I626" s="121" t="s">
        <v>318</v>
      </c>
      <c r="J626" s="119">
        <v>1</v>
      </c>
      <c r="K626" s="122">
        <f>IF(G626="","",VLOOKUP(G626,ARANCEL!$B$5:$D$121,3,FALSE)*J626)</f>
        <v>15676</v>
      </c>
      <c r="L626" s="1229" t="s">
        <v>8256</v>
      </c>
      <c r="M626" s="1229">
        <v>4500265774</v>
      </c>
      <c r="N626" s="1229" t="s">
        <v>8954</v>
      </c>
    </row>
    <row r="627" spans="1:14" s="772" customFormat="1" x14ac:dyDescent="0.25">
      <c r="A627" s="712" t="s">
        <v>305</v>
      </c>
      <c r="B627" s="713">
        <v>41922</v>
      </c>
      <c r="C627" s="714" t="s">
        <v>7658</v>
      </c>
      <c r="D627" s="712" t="s">
        <v>68</v>
      </c>
      <c r="E627" s="715">
        <v>10265178</v>
      </c>
      <c r="F627" s="712">
        <v>29038604</v>
      </c>
      <c r="G627" s="712">
        <v>2704005</v>
      </c>
      <c r="H627" s="120" t="str">
        <f>IF(G627="","",VLOOKUP(G627,ARANCEL!$B$5:$D$121,2,FALSE))</f>
        <v>PROVISORIO</v>
      </c>
      <c r="I627" s="121" t="s">
        <v>317</v>
      </c>
      <c r="J627" s="119">
        <v>1</v>
      </c>
      <c r="K627" s="122">
        <f>IF(G627="","",VLOOKUP(G627,ARANCEL!$B$5:$D$121,3,FALSE)*J627)</f>
        <v>3250</v>
      </c>
      <c r="L627" s="1229" t="s">
        <v>8279</v>
      </c>
      <c r="M627" s="1229">
        <v>4500259407</v>
      </c>
      <c r="N627" s="1229" t="s">
        <v>8290</v>
      </c>
    </row>
    <row r="628" spans="1:14" s="772" customFormat="1" x14ac:dyDescent="0.25">
      <c r="A628" s="712" t="s">
        <v>606</v>
      </c>
      <c r="B628" s="719">
        <v>42011</v>
      </c>
      <c r="C628" s="714" t="s">
        <v>5788</v>
      </c>
      <c r="D628" s="712" t="s">
        <v>1160</v>
      </c>
      <c r="E628" s="715">
        <v>10307181</v>
      </c>
      <c r="F628" s="712">
        <v>30194697</v>
      </c>
      <c r="G628" s="712">
        <v>2704003</v>
      </c>
      <c r="H628" s="120" t="str">
        <f>IF(G628="","",VLOOKUP(G628,ARANCEL!$B$5:$D$121,2,FALSE))</f>
        <v xml:space="preserve">CORONA PERIFERICA CON PERNO MUÑON COLADO </v>
      </c>
      <c r="I628" s="121" t="s">
        <v>326</v>
      </c>
      <c r="J628" s="119">
        <v>1</v>
      </c>
      <c r="K628" s="122">
        <f>IF(G628="","",VLOOKUP(G628,ARANCEL!$B$5:$D$121,3,FALSE)*J628)</f>
        <v>32612</v>
      </c>
      <c r="L628" s="1235" t="str">
        <f>IF(E628="","","IMPAGO")</f>
        <v>IMPAGO</v>
      </c>
      <c r="M628" s="1235" t="str">
        <f>IF(L628="IMPAGO","SIN O.C.","")</f>
        <v>SIN O.C.</v>
      </c>
      <c r="N628" s="1235" t="str">
        <f>IF(L628="IMPAGO","SIN FACT.","")</f>
        <v>SIN FACT.</v>
      </c>
    </row>
    <row r="629" spans="1:14" s="772" customFormat="1" x14ac:dyDescent="0.25">
      <c r="A629" s="712" t="s">
        <v>305</v>
      </c>
      <c r="B629" s="719">
        <v>42011</v>
      </c>
      <c r="C629" s="714" t="s">
        <v>5788</v>
      </c>
      <c r="D629" s="712" t="s">
        <v>1160</v>
      </c>
      <c r="E629" s="715">
        <v>10307181</v>
      </c>
      <c r="F629" s="712">
        <v>30194697</v>
      </c>
      <c r="G629" s="712">
        <v>2704005</v>
      </c>
      <c r="H629" s="120" t="str">
        <f>IF(G629="","",VLOOKUP(G629,ARANCEL!$B$5:$D$121,2,FALSE))</f>
        <v>PROVISORIO</v>
      </c>
      <c r="I629" s="121" t="s">
        <v>326</v>
      </c>
      <c r="J629" s="119">
        <v>1</v>
      </c>
      <c r="K629" s="122">
        <f>IF(G629="","",VLOOKUP(G629,ARANCEL!$B$5:$D$121,3,FALSE)*J629)</f>
        <v>3250</v>
      </c>
      <c r="L629" s="1235" t="str">
        <f>IF(E629="","","IMPAGO")</f>
        <v>IMPAGO</v>
      </c>
      <c r="M629" s="1235" t="str">
        <f>IF(L629="IMPAGO","SIN O.C.","")</f>
        <v>SIN O.C.</v>
      </c>
      <c r="N629" s="1235" t="str">
        <f>IF(L629="IMPAGO","SIN FACT.","")</f>
        <v>SIN FACT.</v>
      </c>
    </row>
    <row r="630" spans="1:14" s="772" customFormat="1" x14ac:dyDescent="0.25">
      <c r="A630" s="712" t="s">
        <v>305</v>
      </c>
      <c r="B630" s="719">
        <v>41828</v>
      </c>
      <c r="C630" s="714" t="s">
        <v>5713</v>
      </c>
      <c r="D630" s="712" t="s">
        <v>86</v>
      </c>
      <c r="E630" s="715">
        <v>10224698</v>
      </c>
      <c r="F630" s="712">
        <v>27436171</v>
      </c>
      <c r="G630" s="712">
        <v>2704005</v>
      </c>
      <c r="H630" s="120" t="str">
        <f>IF(G630="","",VLOOKUP(G630,ARANCEL!$B$5:$D$121,2,FALSE))</f>
        <v>PROVISORIO</v>
      </c>
      <c r="I630" s="121" t="s">
        <v>323</v>
      </c>
      <c r="J630" s="119">
        <v>1</v>
      </c>
      <c r="K630" s="122">
        <f>IF(G630="","",VLOOKUP(G630,ARANCEL!$B$5:$D$121,3,FALSE)*J630)</f>
        <v>3250</v>
      </c>
      <c r="L630" s="1229" t="s">
        <v>6017</v>
      </c>
      <c r="M630" s="1229">
        <v>4500245626</v>
      </c>
      <c r="N630" s="1229">
        <v>9837</v>
      </c>
    </row>
    <row r="631" spans="1:14" s="772" customFormat="1" x14ac:dyDescent="0.25">
      <c r="A631" s="712" t="s">
        <v>606</v>
      </c>
      <c r="B631" s="719">
        <v>41976</v>
      </c>
      <c r="C631" s="714" t="s">
        <v>1006</v>
      </c>
      <c r="D631" s="712" t="s">
        <v>69</v>
      </c>
      <c r="E631" s="715">
        <v>10292545</v>
      </c>
      <c r="F631" s="712">
        <v>26152009</v>
      </c>
      <c r="G631" s="712">
        <v>2702048</v>
      </c>
      <c r="H631" s="120" t="str">
        <f>IF(G631="","",VLOOKUP(G631,ARANCEL!$B$5:$D$121,2,FALSE))</f>
        <v xml:space="preserve">SERVICIO LAB. IMPLANTE CORONA CEMENTADA/ATORNILLADA </v>
      </c>
      <c r="I631" s="121" t="s">
        <v>613</v>
      </c>
      <c r="J631" s="119">
        <v>2</v>
      </c>
      <c r="K631" s="122">
        <f>IF(G631="","",VLOOKUP(G631,ARANCEL!$B$5:$D$121,3,FALSE)*J631)</f>
        <v>87714</v>
      </c>
      <c r="L631" s="1349" t="s">
        <v>9431</v>
      </c>
      <c r="M631" s="1349">
        <v>4500269308</v>
      </c>
      <c r="N631" s="1349" t="s">
        <v>9459</v>
      </c>
    </row>
    <row r="632" spans="1:14" s="774" customFormat="1" x14ac:dyDescent="0.25">
      <c r="A632" s="712" t="s">
        <v>305</v>
      </c>
      <c r="B632" s="719">
        <v>41795</v>
      </c>
      <c r="C632" s="714" t="s">
        <v>5011</v>
      </c>
      <c r="D632" s="712" t="s">
        <v>86</v>
      </c>
      <c r="E632" s="715">
        <v>10207306</v>
      </c>
      <c r="F632" s="712">
        <v>26742307</v>
      </c>
      <c r="G632" s="712">
        <v>2704005</v>
      </c>
      <c r="H632" s="120" t="str">
        <f>IF(G632="","",VLOOKUP(G632,ARANCEL!$B$5:$D$121,2,FALSE))</f>
        <v>PROVISORIO</v>
      </c>
      <c r="I632" s="121" t="s">
        <v>326</v>
      </c>
      <c r="J632" s="119">
        <v>1</v>
      </c>
      <c r="K632" s="122">
        <f>IF(G632="","",VLOOKUP(G632,ARANCEL!$B$5:$D$121,3,FALSE)*J632)</f>
        <v>3250</v>
      </c>
      <c r="L632" s="1229" t="s">
        <v>5742</v>
      </c>
      <c r="M632" s="1229">
        <v>4500239667</v>
      </c>
      <c r="N632" s="1229" t="s">
        <v>5761</v>
      </c>
    </row>
    <row r="633" spans="1:14" s="760" customFormat="1" x14ac:dyDescent="0.25">
      <c r="A633" s="767" t="s">
        <v>305</v>
      </c>
      <c r="B633" s="705">
        <v>41795</v>
      </c>
      <c r="C633" s="702" t="s">
        <v>5011</v>
      </c>
      <c r="D633" s="703" t="s">
        <v>86</v>
      </c>
      <c r="E633" s="704">
        <v>10207306</v>
      </c>
      <c r="F633" s="703">
        <v>26742307</v>
      </c>
      <c r="G633" s="673">
        <v>2704003</v>
      </c>
      <c r="H633" s="120" t="str">
        <f>IF(G633="","",VLOOKUP(G633,ARANCEL!$B$5:$D$121,2,FALSE))</f>
        <v xml:space="preserve">CORONA PERIFERICA CON PERNO MUÑON COLADO </v>
      </c>
      <c r="I633" s="121" t="s">
        <v>326</v>
      </c>
      <c r="J633" s="119">
        <v>1</v>
      </c>
      <c r="K633" s="122">
        <f>IF(G633="","",VLOOKUP(G633,ARANCEL!$B$5:$D$121,3,FALSE)*J633)</f>
        <v>32612</v>
      </c>
      <c r="L633" s="1229" t="s">
        <v>5742</v>
      </c>
      <c r="M633" s="1229">
        <v>4500239667</v>
      </c>
      <c r="N633" s="1229" t="s">
        <v>5761</v>
      </c>
    </row>
    <row r="634" spans="1:14" s="774" customFormat="1" x14ac:dyDescent="0.25">
      <c r="A634" s="712" t="s">
        <v>305</v>
      </c>
      <c r="B634" s="705">
        <v>41682</v>
      </c>
      <c r="C634" s="702" t="s">
        <v>1121</v>
      </c>
      <c r="D634" s="703" t="s">
        <v>69</v>
      </c>
      <c r="E634" s="704">
        <v>10174878</v>
      </c>
      <c r="F634" s="703">
        <v>24887467</v>
      </c>
      <c r="G634" s="712">
        <v>2705003</v>
      </c>
      <c r="H634" s="120" t="str">
        <f>IF(G634="","",VLOOKUP(G634,ARANCEL!$B$5:$D$121,2,FALSE))</f>
        <v>INCRUSTACION ESTETICA (ART-GLASS O CERAMICA)</v>
      </c>
      <c r="I634" s="121" t="s">
        <v>312</v>
      </c>
      <c r="J634" s="119">
        <v>1</v>
      </c>
      <c r="K634" s="122">
        <f>IF(G634="","",VLOOKUP(G634,ARANCEL!$B$5:$D$121,3,FALSE)*J634)</f>
        <v>15676</v>
      </c>
      <c r="L634" s="1229" t="s">
        <v>6905</v>
      </c>
      <c r="M634" s="1229">
        <v>4500247652</v>
      </c>
      <c r="N634" s="1229" t="s">
        <v>7160</v>
      </c>
    </row>
    <row r="635" spans="1:14" s="774" customFormat="1" x14ac:dyDescent="0.25">
      <c r="A635" s="712" t="s">
        <v>305</v>
      </c>
      <c r="B635" s="713">
        <v>41694</v>
      </c>
      <c r="C635" s="714" t="s">
        <v>3047</v>
      </c>
      <c r="D635" s="712" t="s">
        <v>69</v>
      </c>
      <c r="E635" s="715">
        <v>10177595</v>
      </c>
      <c r="F635" s="712">
        <v>20399820</v>
      </c>
      <c r="G635" s="712">
        <v>2704023</v>
      </c>
      <c r="H635" s="120" t="str">
        <f>IF(G635="","",VLOOKUP(G635,ARANCEL!$B$5:$D$121,2,FALSE))</f>
        <v xml:space="preserve">PROTESIS VALPLAST PARCIAL </v>
      </c>
      <c r="I635" s="121" t="s">
        <v>306</v>
      </c>
      <c r="J635" s="119">
        <v>1</v>
      </c>
      <c r="K635" s="122">
        <f>IF(G635="","",VLOOKUP(G635,ARANCEL!$B$5:$D$121,3,FALSE)*J635)</f>
        <v>61850</v>
      </c>
      <c r="L635" s="1229" t="s">
        <v>3438</v>
      </c>
      <c r="M635" s="1229">
        <v>4500220820</v>
      </c>
      <c r="N635" s="1229">
        <v>8646</v>
      </c>
    </row>
    <row r="636" spans="1:14" s="774" customFormat="1" x14ac:dyDescent="0.25">
      <c r="A636" s="712" t="s">
        <v>305</v>
      </c>
      <c r="B636" s="719">
        <v>41702</v>
      </c>
      <c r="C636" s="714" t="s">
        <v>3084</v>
      </c>
      <c r="D636" s="712" t="s">
        <v>396</v>
      </c>
      <c r="E636" s="715">
        <v>10179559</v>
      </c>
      <c r="F636" s="712">
        <v>25281857</v>
      </c>
      <c r="G636" s="712">
        <v>2704005</v>
      </c>
      <c r="H636" s="120" t="str">
        <f>IF(G636="","",VLOOKUP(G636,ARANCEL!$B$5:$D$121,2,FALSE))</f>
        <v>PROVISORIO</v>
      </c>
      <c r="I636" s="121" t="s">
        <v>337</v>
      </c>
      <c r="J636" s="119">
        <v>1</v>
      </c>
      <c r="K636" s="122">
        <f>IF(G636="","",VLOOKUP(G636,ARANCEL!$B$5:$D$121,3,FALSE)*J636)</f>
        <v>3250</v>
      </c>
      <c r="L636" s="1229" t="s">
        <v>3058</v>
      </c>
      <c r="M636" s="1229">
        <v>4500225645</v>
      </c>
      <c r="N636" s="1229">
        <v>8900</v>
      </c>
    </row>
    <row r="637" spans="1:14" s="774" customFormat="1" x14ac:dyDescent="0.25">
      <c r="A637" s="712" t="s">
        <v>305</v>
      </c>
      <c r="B637" s="719">
        <v>41885</v>
      </c>
      <c r="C637" s="714" t="s">
        <v>3084</v>
      </c>
      <c r="D637" s="712" t="s">
        <v>68</v>
      </c>
      <c r="E637" s="715">
        <v>10253911</v>
      </c>
      <c r="F637" s="712">
        <v>25565669</v>
      </c>
      <c r="G637" s="712">
        <v>2702048</v>
      </c>
      <c r="H637" s="120" t="str">
        <f>IF(G637="","",VLOOKUP(G637,ARANCEL!$B$5:$D$121,2,FALSE))</f>
        <v xml:space="preserve">SERVICIO LAB. IMPLANTE CORONA CEMENTADA/ATORNILLADA </v>
      </c>
      <c r="I637" s="121" t="s">
        <v>337</v>
      </c>
      <c r="J637" s="119">
        <v>1</v>
      </c>
      <c r="K637" s="122">
        <f>IF(G637="","",VLOOKUP(G637,ARANCEL!$B$5:$D$121,3,FALSE)*J637)</f>
        <v>43857</v>
      </c>
      <c r="L637" s="1229" t="s">
        <v>7548</v>
      </c>
      <c r="M637" s="1229">
        <v>4500255129</v>
      </c>
      <c r="N637" s="1229" t="s">
        <v>7564</v>
      </c>
    </row>
    <row r="638" spans="1:14" s="774" customFormat="1" x14ac:dyDescent="0.25">
      <c r="A638" s="712" t="s">
        <v>305</v>
      </c>
      <c r="B638" s="720">
        <v>41760</v>
      </c>
      <c r="C638" s="714" t="s">
        <v>4423</v>
      </c>
      <c r="D638" s="712" t="s">
        <v>69</v>
      </c>
      <c r="E638" s="715">
        <v>10195640</v>
      </c>
      <c r="F638" s="712">
        <v>26262211</v>
      </c>
      <c r="G638" s="712">
        <v>2707001</v>
      </c>
      <c r="H638" s="120" t="str">
        <f>IF(G638="","",VLOOKUP(G638,ARANCEL!$B$5:$D$121,2,FALSE))</f>
        <v xml:space="preserve">PLANO DE RELAJACION </v>
      </c>
      <c r="I638" s="121" t="s">
        <v>306</v>
      </c>
      <c r="J638" s="119">
        <v>1</v>
      </c>
      <c r="K638" s="122">
        <f>IF(G638="","",VLOOKUP(G638,ARANCEL!$B$5:$D$121,3,FALSE)*J638)</f>
        <v>9221</v>
      </c>
      <c r="L638" s="1229" t="s">
        <v>5292</v>
      </c>
      <c r="M638" s="1229">
        <v>4500235543</v>
      </c>
      <c r="N638" s="1229">
        <v>9430</v>
      </c>
    </row>
    <row r="639" spans="1:14" s="774" customFormat="1" x14ac:dyDescent="0.25">
      <c r="A639" s="712" t="s">
        <v>305</v>
      </c>
      <c r="B639" s="719">
        <v>41890</v>
      </c>
      <c r="C639" s="714" t="s">
        <v>2216</v>
      </c>
      <c r="D639" s="712" t="s">
        <v>4357</v>
      </c>
      <c r="E639" s="715">
        <v>10256084</v>
      </c>
      <c r="F639" s="712">
        <v>28476357</v>
      </c>
      <c r="G639" s="712">
        <v>2707001</v>
      </c>
      <c r="H639" s="120" t="str">
        <f>IF(G639="","",VLOOKUP(G639,ARANCEL!$B$5:$D$121,2,FALSE))</f>
        <v xml:space="preserve">PLANO DE RELAJACION </v>
      </c>
      <c r="I639" s="121" t="s">
        <v>306</v>
      </c>
      <c r="J639" s="119">
        <v>1</v>
      </c>
      <c r="K639" s="122">
        <f>IF(G639="","",VLOOKUP(G639,ARANCEL!$B$5:$D$121,3,FALSE)*J639)</f>
        <v>9221</v>
      </c>
      <c r="L639" s="1229" t="s">
        <v>7548</v>
      </c>
      <c r="M639" s="1229">
        <v>4500255129</v>
      </c>
      <c r="N639" s="1229" t="s">
        <v>7564</v>
      </c>
    </row>
    <row r="640" spans="1:14" s="772" customFormat="1" x14ac:dyDescent="0.25">
      <c r="A640" s="712" t="s">
        <v>305</v>
      </c>
      <c r="B640" s="719">
        <v>41730</v>
      </c>
      <c r="C640" s="714" t="s">
        <v>4307</v>
      </c>
      <c r="D640" s="712" t="s">
        <v>73</v>
      </c>
      <c r="E640" s="715">
        <v>10186357</v>
      </c>
      <c r="F640" s="712">
        <v>25483009</v>
      </c>
      <c r="G640" s="712">
        <v>2704005</v>
      </c>
      <c r="H640" s="120" t="str">
        <f>IF(G640="","",VLOOKUP(G640,ARANCEL!$B$5:$D$121,2,FALSE))</f>
        <v>PROVISORIO</v>
      </c>
      <c r="I640" s="121" t="s">
        <v>324</v>
      </c>
      <c r="J640" s="119">
        <v>1</v>
      </c>
      <c r="K640" s="122">
        <f>IF(G640="","",VLOOKUP(G640,ARANCEL!$B$5:$D$121,3,FALSE)*J640)</f>
        <v>3250</v>
      </c>
      <c r="L640" s="1229" t="s">
        <v>4612</v>
      </c>
      <c r="M640" s="1229">
        <v>4500229960</v>
      </c>
      <c r="N640" s="1229">
        <v>9179</v>
      </c>
    </row>
    <row r="641" spans="1:14" s="756" customFormat="1" x14ac:dyDescent="0.25">
      <c r="A641" s="712" t="s">
        <v>305</v>
      </c>
      <c r="B641" s="719">
        <v>41730</v>
      </c>
      <c r="C641" s="714" t="s">
        <v>4307</v>
      </c>
      <c r="D641" s="712" t="s">
        <v>73</v>
      </c>
      <c r="E641" s="715">
        <v>10186357</v>
      </c>
      <c r="F641" s="712">
        <v>25483009</v>
      </c>
      <c r="G641" s="712">
        <v>2704003</v>
      </c>
      <c r="H641" s="120" t="str">
        <f>IF(G641="","",VLOOKUP(G641,ARANCEL!$B$5:$D$121,2,FALSE))</f>
        <v xml:space="preserve">CORONA PERIFERICA CON PERNO MUÑON COLADO </v>
      </c>
      <c r="I641" s="121" t="s">
        <v>324</v>
      </c>
      <c r="J641" s="119">
        <v>1</v>
      </c>
      <c r="K641" s="122">
        <f>IF(G641="","",VLOOKUP(G641,ARANCEL!$B$5:$D$121,3,FALSE)*J641)</f>
        <v>32612</v>
      </c>
      <c r="L641" s="1229" t="s">
        <v>4612</v>
      </c>
      <c r="M641" s="1229">
        <v>4500229960</v>
      </c>
      <c r="N641" s="1229">
        <v>9179</v>
      </c>
    </row>
    <row r="642" spans="1:14" s="791" customFormat="1" x14ac:dyDescent="0.25">
      <c r="A642" s="712" t="s">
        <v>305</v>
      </c>
      <c r="B642" s="719">
        <v>41757</v>
      </c>
      <c r="C642" s="714" t="s">
        <v>4307</v>
      </c>
      <c r="D642" s="712" t="s">
        <v>73</v>
      </c>
      <c r="E642" s="715">
        <v>10193082</v>
      </c>
      <c r="F642" s="712">
        <v>26225767</v>
      </c>
      <c r="G642" s="712">
        <v>2704005</v>
      </c>
      <c r="H642" s="120" t="str">
        <f>IF(G642="","",VLOOKUP(G642,ARANCEL!$B$5:$D$121,2,FALSE))</f>
        <v>PROVISORIO</v>
      </c>
      <c r="I642" s="121" t="s">
        <v>323</v>
      </c>
      <c r="J642" s="119">
        <v>1</v>
      </c>
      <c r="K642" s="122">
        <f>IF(G642="","",VLOOKUP(G642,ARANCEL!$B$5:$D$121,3,FALSE)*J642)</f>
        <v>3250</v>
      </c>
      <c r="L642" s="1229" t="s">
        <v>4612</v>
      </c>
      <c r="M642" s="1229">
        <v>4500229965</v>
      </c>
      <c r="N642" s="1229">
        <v>9181</v>
      </c>
    </row>
    <row r="643" spans="1:14" s="791" customFormat="1" x14ac:dyDescent="0.25">
      <c r="A643" s="712" t="s">
        <v>305</v>
      </c>
      <c r="B643" s="719">
        <v>41757</v>
      </c>
      <c r="C643" s="714" t="s">
        <v>4307</v>
      </c>
      <c r="D643" s="712" t="s">
        <v>73</v>
      </c>
      <c r="E643" s="715">
        <v>10193082</v>
      </c>
      <c r="F643" s="712">
        <v>26225767</v>
      </c>
      <c r="G643" s="712">
        <v>2704016</v>
      </c>
      <c r="H643" s="120" t="str">
        <f>IF(G643="","",VLOOKUP(G643,ARANCEL!$B$5:$D$121,2,FALSE))</f>
        <v xml:space="preserve">CORONA PROCERA </v>
      </c>
      <c r="I643" s="121" t="s">
        <v>323</v>
      </c>
      <c r="J643" s="119">
        <v>1</v>
      </c>
      <c r="K643" s="122">
        <f>IF(G643="","",VLOOKUP(G643,ARANCEL!$B$5:$D$121,3,FALSE)*J643)</f>
        <v>58477</v>
      </c>
      <c r="L643" s="1229" t="s">
        <v>5292</v>
      </c>
      <c r="M643" s="1229">
        <v>4500235543</v>
      </c>
      <c r="N643" s="1229">
        <v>9430</v>
      </c>
    </row>
    <row r="644" spans="1:14" s="797" customFormat="1" x14ac:dyDescent="0.25">
      <c r="A644" s="728" t="s">
        <v>305</v>
      </c>
      <c r="B644" s="713">
        <v>41760</v>
      </c>
      <c r="C644" s="714" t="s">
        <v>4307</v>
      </c>
      <c r="D644" s="712" t="s">
        <v>73</v>
      </c>
      <c r="E644" s="715">
        <v>10193082</v>
      </c>
      <c r="F644" s="712">
        <v>26225767</v>
      </c>
      <c r="G644" s="712">
        <v>2704031</v>
      </c>
      <c r="H644" s="716" t="str">
        <f>IF(G644="","",VLOOKUP(G644,ARANCEL!$B$5:$D$121,2,FALSE))</f>
        <v xml:space="preserve">PERNO MUÑON METALICO </v>
      </c>
      <c r="I644" s="717" t="s">
        <v>323</v>
      </c>
      <c r="J644" s="712">
        <v>1</v>
      </c>
      <c r="K644" s="718">
        <f>IF(G644="","",VLOOKUP(G644,ARANCEL!$B$5:$D$121,3,FALSE)*J644)</f>
        <v>12246</v>
      </c>
      <c r="L644" s="1243" t="s">
        <v>5292</v>
      </c>
      <c r="M644" s="1243">
        <v>4500235543</v>
      </c>
      <c r="N644" s="1243">
        <v>9430</v>
      </c>
    </row>
    <row r="645" spans="1:14" s="797" customFormat="1" x14ac:dyDescent="0.25">
      <c r="A645" s="712" t="s">
        <v>305</v>
      </c>
      <c r="B645" s="719">
        <v>41856</v>
      </c>
      <c r="C645" s="714" t="s">
        <v>401</v>
      </c>
      <c r="D645" s="712" t="s">
        <v>68</v>
      </c>
      <c r="E645" s="715">
        <v>10238547</v>
      </c>
      <c r="F645" s="712">
        <v>21835106</v>
      </c>
      <c r="G645" s="712">
        <v>2702048</v>
      </c>
      <c r="H645" s="716" t="str">
        <f>IF(G645="","",VLOOKUP(G645,ARANCEL!$B$5:$D$121,2,FALSE))</f>
        <v xml:space="preserve">SERVICIO LAB. IMPLANTE CORONA CEMENTADA/ATORNILLADA </v>
      </c>
      <c r="I645" s="717" t="s">
        <v>312</v>
      </c>
      <c r="J645" s="712">
        <v>1</v>
      </c>
      <c r="K645" s="718">
        <f>IF(G645="","",VLOOKUP(G645,ARANCEL!$B$5:$D$121,3,FALSE)*J645)</f>
        <v>43857</v>
      </c>
      <c r="L645" s="1243" t="s">
        <v>6905</v>
      </c>
      <c r="M645" s="1243">
        <v>4500250403</v>
      </c>
      <c r="N645" s="1243" t="s">
        <v>6904</v>
      </c>
    </row>
    <row r="646" spans="1:14" s="791" customFormat="1" x14ac:dyDescent="0.25">
      <c r="A646" s="712" t="s">
        <v>305</v>
      </c>
      <c r="B646" s="719">
        <v>41821</v>
      </c>
      <c r="C646" s="714" t="s">
        <v>5509</v>
      </c>
      <c r="D646" s="712" t="s">
        <v>68</v>
      </c>
      <c r="E646" s="715">
        <v>10221332</v>
      </c>
      <c r="F646" s="712">
        <v>23744632</v>
      </c>
      <c r="G646" s="712">
        <v>2702048</v>
      </c>
      <c r="H646" s="120" t="str">
        <f>IF(G646="","",VLOOKUP(G646,ARANCEL!$B$5:$D$121,2,FALSE))</f>
        <v xml:space="preserve">SERVICIO LAB. IMPLANTE CORONA CEMENTADA/ATORNILLADA </v>
      </c>
      <c r="I646" s="121" t="s">
        <v>337</v>
      </c>
      <c r="J646" s="119">
        <v>1</v>
      </c>
      <c r="K646" s="122">
        <f>IF(G646="","",VLOOKUP(G646,ARANCEL!$B$5:$D$121,3,FALSE)*J646)</f>
        <v>43857</v>
      </c>
      <c r="L646" s="1229" t="s">
        <v>6017</v>
      </c>
      <c r="M646" s="1229">
        <v>4500245626</v>
      </c>
      <c r="N646" s="1229">
        <v>9837</v>
      </c>
    </row>
    <row r="647" spans="1:14" x14ac:dyDescent="0.25">
      <c r="A647" s="119" t="s">
        <v>305</v>
      </c>
      <c r="B647" s="159">
        <v>41710</v>
      </c>
      <c r="C647" s="118" t="s">
        <v>3351</v>
      </c>
      <c r="D647" s="119" t="s">
        <v>3352</v>
      </c>
      <c r="E647" s="162">
        <v>10181339</v>
      </c>
      <c r="F647" s="119">
        <v>25192904</v>
      </c>
      <c r="G647" s="119">
        <v>2704005</v>
      </c>
      <c r="H647" s="120" t="str">
        <f>IF(G647="","",VLOOKUP(G647,ARANCEL!$B$5:$D$121,2,FALSE))</f>
        <v>PROVISORIO</v>
      </c>
      <c r="I647" s="121" t="s">
        <v>309</v>
      </c>
      <c r="J647" s="119">
        <v>1</v>
      </c>
      <c r="K647" s="122">
        <f>IF(G647="","",VLOOKUP(G647,ARANCEL!$B$5:$D$121,3,FALSE)*J647)</f>
        <v>3250</v>
      </c>
      <c r="L647" s="1229" t="s">
        <v>3058</v>
      </c>
      <c r="M647" s="1229">
        <v>4500225645</v>
      </c>
      <c r="N647" s="1229">
        <v>8900</v>
      </c>
    </row>
    <row r="648" spans="1:14" x14ac:dyDescent="0.25">
      <c r="A648" s="119" t="s">
        <v>305</v>
      </c>
      <c r="B648" s="159">
        <v>41710</v>
      </c>
      <c r="C648" s="118" t="s">
        <v>3351</v>
      </c>
      <c r="D648" s="119" t="s">
        <v>3352</v>
      </c>
      <c r="E648" s="162">
        <v>10181339</v>
      </c>
      <c r="F648" s="119">
        <v>25192904</v>
      </c>
      <c r="G648" s="119">
        <v>2704003</v>
      </c>
      <c r="H648" s="120" t="str">
        <f>IF(G648="","",VLOOKUP(G648,ARANCEL!$B$5:$D$121,2,FALSE))</f>
        <v xml:space="preserve">CORONA PERIFERICA CON PERNO MUÑON COLADO </v>
      </c>
      <c r="I648" s="121" t="s">
        <v>309</v>
      </c>
      <c r="J648" s="119">
        <v>1</v>
      </c>
      <c r="K648" s="122">
        <f>IF(G648="","",VLOOKUP(G648,ARANCEL!$B$5:$D$121,3,FALSE)*J648)</f>
        <v>32612</v>
      </c>
      <c r="L648" s="1229" t="s">
        <v>3058</v>
      </c>
      <c r="M648" s="1229">
        <v>4500225655</v>
      </c>
      <c r="N648" s="1229">
        <v>8901</v>
      </c>
    </row>
    <row r="649" spans="1:14" s="791" customFormat="1" x14ac:dyDescent="0.25">
      <c r="A649" s="712" t="s">
        <v>305</v>
      </c>
      <c r="B649" s="719">
        <v>41729</v>
      </c>
      <c r="C649" s="818" t="s">
        <v>3729</v>
      </c>
      <c r="D649" s="816" t="s">
        <v>1163</v>
      </c>
      <c r="E649" s="819">
        <v>10185954</v>
      </c>
      <c r="F649" s="816">
        <v>25769053</v>
      </c>
      <c r="G649" s="816">
        <v>2705003</v>
      </c>
      <c r="H649" s="120" t="str">
        <f>IF(G649="","",VLOOKUP(G649,ARANCEL!$B$5:$D$121,2,FALSE))</f>
        <v>INCRUSTACION ESTETICA (ART-GLASS O CERAMICA)</v>
      </c>
      <c r="I649" s="121" t="s">
        <v>335</v>
      </c>
      <c r="J649" s="119">
        <v>1</v>
      </c>
      <c r="K649" s="122">
        <f>IF(G649="","",VLOOKUP(G649,ARANCEL!$B$5:$D$121,3,FALSE)*J649)</f>
        <v>15676</v>
      </c>
      <c r="L649" s="1229" t="s">
        <v>3058</v>
      </c>
      <c r="M649" s="1229">
        <v>4500225644</v>
      </c>
      <c r="N649" s="1229">
        <v>8899</v>
      </c>
    </row>
    <row r="650" spans="1:14" s="791" customFormat="1" x14ac:dyDescent="0.25">
      <c r="A650" s="712" t="s">
        <v>305</v>
      </c>
      <c r="B650" s="719">
        <v>41829</v>
      </c>
      <c r="C650" s="818" t="s">
        <v>5730</v>
      </c>
      <c r="D650" s="816" t="s">
        <v>68</v>
      </c>
      <c r="E650" s="819">
        <v>10225724</v>
      </c>
      <c r="F650" s="816">
        <v>23843633</v>
      </c>
      <c r="G650" s="816">
        <v>2702048</v>
      </c>
      <c r="H650" s="120" t="str">
        <f>IF(G650="","",VLOOKUP(G650,ARANCEL!$B$5:$D$121,2,FALSE))</f>
        <v xml:space="preserve">SERVICIO LAB. IMPLANTE CORONA CEMENTADA/ATORNILLADA </v>
      </c>
      <c r="I650" s="121" t="s">
        <v>326</v>
      </c>
      <c r="J650" s="119">
        <v>1</v>
      </c>
      <c r="K650" s="122">
        <f>IF(G650="","",VLOOKUP(G650,ARANCEL!$B$5:$D$121,3,FALSE)*J650)</f>
        <v>43857</v>
      </c>
      <c r="L650" s="1229" t="s">
        <v>6017</v>
      </c>
      <c r="M650" s="1229">
        <v>4500245626</v>
      </c>
      <c r="N650" s="1229">
        <v>9837</v>
      </c>
    </row>
    <row r="651" spans="1:14" s="791" customFormat="1" x14ac:dyDescent="0.25">
      <c r="A651" s="712" t="s">
        <v>313</v>
      </c>
      <c r="B651" s="719">
        <v>42030</v>
      </c>
      <c r="C651" s="714" t="s">
        <v>9721</v>
      </c>
      <c r="D651" s="712" t="s">
        <v>68</v>
      </c>
      <c r="E651" s="715">
        <v>10312690</v>
      </c>
      <c r="F651" s="712">
        <v>27394817</v>
      </c>
      <c r="G651" s="712">
        <v>2702014</v>
      </c>
      <c r="H651" s="120" t="str">
        <f>IF(G651="","",VLOOKUP(G651,ARANCEL!$B$5:$D$121,2,FALSE))</f>
        <v>PROTESIS AD-MODUM BRANEMARK</v>
      </c>
      <c r="I651" s="121"/>
      <c r="J651" s="119">
        <v>1</v>
      </c>
      <c r="K651" s="122">
        <f>IF(G651="","",VLOOKUP(G651,ARANCEL!$B$5:$D$121,3,FALSE)*J651)</f>
        <v>188924</v>
      </c>
      <c r="L651" s="1235" t="str">
        <f>IF(E651="","","IMPAGO")</f>
        <v>IMPAGO</v>
      </c>
      <c r="M651" s="1235" t="str">
        <f>IF(L651="IMPAGO","SIN O.C.","")</f>
        <v>SIN O.C.</v>
      </c>
      <c r="N651" s="1235" t="str">
        <f>IF(L651="IMPAGO","SIN FACT.","")</f>
        <v>SIN FACT.</v>
      </c>
    </row>
    <row r="652" spans="1:14" s="814" customFormat="1" x14ac:dyDescent="0.25">
      <c r="A652" s="712" t="s">
        <v>313</v>
      </c>
      <c r="B652" s="719">
        <v>41767</v>
      </c>
      <c r="C652" s="714" t="s">
        <v>4478</v>
      </c>
      <c r="D652" s="712" t="s">
        <v>397</v>
      </c>
      <c r="E652" s="715">
        <v>10196322</v>
      </c>
      <c r="F652" s="712">
        <v>26359535</v>
      </c>
      <c r="G652" s="816">
        <v>2707002</v>
      </c>
      <c r="H652" s="120" t="str">
        <f>IF(G652="","",VLOOKUP(G652,ARANCEL!$B$5:$D$121,2,FALSE))</f>
        <v>CUBETA DE BLANQUEAMIENTO</v>
      </c>
      <c r="I652" s="121"/>
      <c r="J652" s="119">
        <v>2</v>
      </c>
      <c r="K652" s="122">
        <f>IF(G652="","",VLOOKUP(G652,ARANCEL!$B$5:$D$121,3,FALSE)*J652)</f>
        <v>11808</v>
      </c>
      <c r="L652" s="1235" t="str">
        <f>IF(E652="","","IMPAGO")</f>
        <v>IMPAGO</v>
      </c>
      <c r="M652" s="1235" t="str">
        <f>IF(L652="IMPAGO","SIN O.C.","")</f>
        <v>SIN O.C.</v>
      </c>
      <c r="N652" s="1235" t="str">
        <f>IF(L652="IMPAGO","SIN FACT.","")</f>
        <v>SIN FACT.</v>
      </c>
    </row>
    <row r="653" spans="1:14" s="814" customFormat="1" x14ac:dyDescent="0.25">
      <c r="A653" s="816" t="s">
        <v>305</v>
      </c>
      <c r="B653" s="817">
        <v>41778</v>
      </c>
      <c r="C653" s="818" t="s">
        <v>4708</v>
      </c>
      <c r="D653" s="816" t="s">
        <v>3018</v>
      </c>
      <c r="E653" s="819">
        <v>10200644</v>
      </c>
      <c r="F653" s="816">
        <v>26280757</v>
      </c>
      <c r="G653" s="816">
        <v>2705003</v>
      </c>
      <c r="H653" s="120" t="str">
        <f>IF(G653="","",VLOOKUP(G653,ARANCEL!$B$5:$D$121,2,FALSE))</f>
        <v>INCRUSTACION ESTETICA (ART-GLASS O CERAMICA)</v>
      </c>
      <c r="I653" s="121" t="s">
        <v>1369</v>
      </c>
      <c r="J653" s="119">
        <v>2</v>
      </c>
      <c r="K653" s="122">
        <f>IF(G653="","",VLOOKUP(G653,ARANCEL!$B$5:$D$121,3,FALSE)*J653)</f>
        <v>31352</v>
      </c>
      <c r="L653" s="1229" t="s">
        <v>5292</v>
      </c>
      <c r="M653" s="1229">
        <v>4500235543</v>
      </c>
      <c r="N653" s="1229">
        <v>9430</v>
      </c>
    </row>
    <row r="654" spans="1:14" s="814" customFormat="1" x14ac:dyDescent="0.25">
      <c r="A654" s="1367" t="s">
        <v>305</v>
      </c>
      <c r="B654" s="817">
        <v>41575</v>
      </c>
      <c r="C654" s="818" t="s">
        <v>1205</v>
      </c>
      <c r="D654" s="816" t="s">
        <v>68</v>
      </c>
      <c r="E654" s="819">
        <v>10140235</v>
      </c>
      <c r="F654" s="816">
        <v>19573232</v>
      </c>
      <c r="G654" s="816">
        <v>2702048</v>
      </c>
      <c r="H654" s="120" t="str">
        <f>IF(G654="","",VLOOKUP(G654,ARANCEL!$B$5:$D$121,2,FALSE))</f>
        <v xml:space="preserve">SERVICIO LAB. IMPLANTE CORONA CEMENTADA/ATORNILLADA </v>
      </c>
      <c r="I654" s="121" t="s">
        <v>756</v>
      </c>
      <c r="J654" s="119">
        <v>2</v>
      </c>
      <c r="K654" s="122">
        <f>IF(G654="","",VLOOKUP(G654,ARANCEL!$B$5:$D$121,3,FALSE)*J654)</f>
        <v>87714</v>
      </c>
      <c r="L654" s="1235" t="str">
        <f>IF(E654="","","IMPAGO")</f>
        <v>IMPAGO</v>
      </c>
      <c r="M654" s="1235" t="str">
        <f>IF(L654="IMPAGO","SIN O.C.","")</f>
        <v>SIN O.C.</v>
      </c>
      <c r="N654" s="1235" t="str">
        <f>IF(L654="IMPAGO","SIN FACT.","")</f>
        <v>SIN FACT.</v>
      </c>
    </row>
    <row r="655" spans="1:14" s="814" customFormat="1" x14ac:dyDescent="0.25">
      <c r="A655" s="816" t="s">
        <v>305</v>
      </c>
      <c r="B655" s="817">
        <v>41990</v>
      </c>
      <c r="C655" s="818" t="s">
        <v>9055</v>
      </c>
      <c r="D655" s="816" t="s">
        <v>1174</v>
      </c>
      <c r="E655" s="819">
        <v>10299198</v>
      </c>
      <c r="F655" s="816">
        <v>30124480</v>
      </c>
      <c r="G655" s="816">
        <v>2705003</v>
      </c>
      <c r="H655" s="120" t="str">
        <f>IF(G655="","",VLOOKUP(G655,ARANCEL!$B$5:$D$121,2,FALSE))</f>
        <v>INCRUSTACION ESTETICA (ART-GLASS O CERAMICA)</v>
      </c>
      <c r="I655" s="121" t="s">
        <v>308</v>
      </c>
      <c r="J655" s="119">
        <v>1</v>
      </c>
      <c r="K655" s="122">
        <f>IF(G655="","",VLOOKUP(G655,ARANCEL!$B$5:$D$121,3,FALSE)*J655)</f>
        <v>15676</v>
      </c>
      <c r="L655" s="1349" t="s">
        <v>9431</v>
      </c>
      <c r="M655" s="1349">
        <v>4500269308</v>
      </c>
      <c r="N655" s="1349" t="s">
        <v>9459</v>
      </c>
    </row>
    <row r="656" spans="1:14" s="814" customFormat="1" x14ac:dyDescent="0.25">
      <c r="A656" s="816" t="s">
        <v>305</v>
      </c>
      <c r="B656" s="817">
        <v>41932</v>
      </c>
      <c r="C656" s="818" t="s">
        <v>7452</v>
      </c>
      <c r="D656" s="816" t="s">
        <v>86</v>
      </c>
      <c r="E656" s="819">
        <v>10269592</v>
      </c>
      <c r="F656" s="816">
        <v>28727869</v>
      </c>
      <c r="G656" s="816">
        <v>2704005</v>
      </c>
      <c r="H656" s="120" t="str">
        <f>IF(G656="","",VLOOKUP(G656,ARANCEL!$B$5:$D$121,2,FALSE))</f>
        <v>PROVISORIO</v>
      </c>
      <c r="I656" s="121" t="s">
        <v>309</v>
      </c>
      <c r="J656" s="119">
        <v>1</v>
      </c>
      <c r="K656" s="122">
        <f>IF(G656="","",VLOOKUP(G656,ARANCEL!$B$5:$D$121,3,FALSE)*J656)</f>
        <v>3250</v>
      </c>
      <c r="L656" s="1229" t="s">
        <v>8279</v>
      </c>
      <c r="M656" s="1229">
        <v>4500260868</v>
      </c>
      <c r="N656" s="1229" t="s">
        <v>8300</v>
      </c>
    </row>
    <row r="657" spans="1:15" s="814" customFormat="1" x14ac:dyDescent="0.25">
      <c r="A657" s="843" t="s">
        <v>305</v>
      </c>
      <c r="B657" s="817">
        <v>41932</v>
      </c>
      <c r="C657" s="818" t="s">
        <v>7452</v>
      </c>
      <c r="D657" s="816" t="s">
        <v>86</v>
      </c>
      <c r="E657" s="819">
        <v>10269592</v>
      </c>
      <c r="F657" s="816">
        <v>28727869</v>
      </c>
      <c r="G657" s="816">
        <v>2704003</v>
      </c>
      <c r="H657" s="120" t="str">
        <f>IF(G657="","",VLOOKUP(G657,ARANCEL!$B$5:$D$121,2,FALSE))</f>
        <v xml:space="preserve">CORONA PERIFERICA CON PERNO MUÑON COLADO </v>
      </c>
      <c r="I657" s="121" t="s">
        <v>309</v>
      </c>
      <c r="J657" s="119">
        <v>1</v>
      </c>
      <c r="K657" s="122">
        <f>IF(G657="","",VLOOKUP(G657,ARANCEL!$B$5:$D$121,3,FALSE)*J657)</f>
        <v>32612</v>
      </c>
      <c r="L657" s="1229" t="s">
        <v>8279</v>
      </c>
      <c r="M657" s="1229">
        <v>4500260868</v>
      </c>
      <c r="N657" s="1229" t="s">
        <v>8300</v>
      </c>
    </row>
    <row r="658" spans="1:15" s="814" customFormat="1" x14ac:dyDescent="0.25">
      <c r="A658" s="816" t="s">
        <v>305</v>
      </c>
      <c r="B658" s="817">
        <v>41659</v>
      </c>
      <c r="C658" s="818" t="s">
        <v>1204</v>
      </c>
      <c r="D658" s="816" t="s">
        <v>73</v>
      </c>
      <c r="E658" s="819">
        <v>10170023</v>
      </c>
      <c r="F658" s="816">
        <v>21856519</v>
      </c>
      <c r="G658" s="816">
        <v>2702005</v>
      </c>
      <c r="H658" s="120" t="str">
        <f>IF(G658="","",VLOOKUP(G658,ARANCEL!$B$5:$D$121,2,FALSE))</f>
        <v xml:space="preserve">LABORATORIO INTERMEDIARIO SOBRE IMPLANTE </v>
      </c>
      <c r="I658" s="121" t="s">
        <v>318</v>
      </c>
      <c r="J658" s="119">
        <v>1</v>
      </c>
      <c r="K658" s="122">
        <f>IF(G658="","",VLOOKUP(G658,ARANCEL!$B$5:$D$121,3,FALSE)*J658)</f>
        <v>31889</v>
      </c>
      <c r="L658" s="1229" t="s">
        <v>2842</v>
      </c>
      <c r="M658" s="1229">
        <v>4500216254</v>
      </c>
      <c r="N658" s="1229">
        <v>8418</v>
      </c>
    </row>
    <row r="659" spans="1:15" s="814" customFormat="1" x14ac:dyDescent="0.25">
      <c r="A659" s="816" t="s">
        <v>313</v>
      </c>
      <c r="B659" s="817">
        <v>41817</v>
      </c>
      <c r="C659" s="818" t="s">
        <v>5453</v>
      </c>
      <c r="D659" s="816" t="s">
        <v>3018</v>
      </c>
      <c r="E659" s="819">
        <v>10218982</v>
      </c>
      <c r="F659" s="816">
        <v>26861621</v>
      </c>
      <c r="G659" s="816">
        <v>2702025</v>
      </c>
      <c r="H659" s="120" t="str">
        <f>IF(G659="","",VLOOKUP(G659,ARANCEL!$B$5:$D$121,2,FALSE))</f>
        <v>ENCERADO DIAGNOSTICO (POR PIEZA)</v>
      </c>
      <c r="I659" s="121"/>
      <c r="J659" s="119">
        <v>1</v>
      </c>
      <c r="K659" s="122">
        <f>IF(G659="","",VLOOKUP(G659,ARANCEL!$B$5:$D$121,3,FALSE)*J659)</f>
        <v>1687</v>
      </c>
      <c r="L659" s="1229" t="s">
        <v>5742</v>
      </c>
      <c r="M659" s="1229">
        <v>4500241337</v>
      </c>
      <c r="N659" s="1229" t="s">
        <v>5775</v>
      </c>
    </row>
    <row r="660" spans="1:15" s="830" customFormat="1" x14ac:dyDescent="0.25">
      <c r="A660" s="824" t="s">
        <v>305</v>
      </c>
      <c r="B660" s="817">
        <v>41828</v>
      </c>
      <c r="C660" s="818" t="s">
        <v>5453</v>
      </c>
      <c r="D660" s="816" t="s">
        <v>3018</v>
      </c>
      <c r="E660" s="819">
        <v>10224319</v>
      </c>
      <c r="F660" s="816">
        <v>26861621</v>
      </c>
      <c r="G660" s="816">
        <v>2702025</v>
      </c>
      <c r="H660" s="120" t="str">
        <f>IF(G660="","",VLOOKUP(G660,ARANCEL!$B$5:$D$121,2,FALSE))</f>
        <v>ENCERADO DIAGNOSTICO (POR PIEZA)</v>
      </c>
      <c r="I660" s="121" t="s">
        <v>5607</v>
      </c>
      <c r="J660" s="119">
        <v>22</v>
      </c>
      <c r="K660" s="122">
        <f>IF(G660="","",VLOOKUP(G660,ARANCEL!$B$5:$D$121,3,FALSE)*J660)</f>
        <v>37114</v>
      </c>
      <c r="L660" s="1229" t="s">
        <v>6017</v>
      </c>
      <c r="M660" s="1229">
        <v>4500245626</v>
      </c>
      <c r="N660" s="1229">
        <v>9837</v>
      </c>
    </row>
    <row r="661" spans="1:15" s="834" customFormat="1" ht="18" customHeight="1" x14ac:dyDescent="0.25">
      <c r="A661" s="816" t="s">
        <v>305</v>
      </c>
      <c r="B661" s="817">
        <v>41873</v>
      </c>
      <c r="C661" s="818" t="s">
        <v>5453</v>
      </c>
      <c r="D661" s="816" t="s">
        <v>3018</v>
      </c>
      <c r="E661" s="819">
        <v>10248105</v>
      </c>
      <c r="F661" s="816">
        <v>26864503</v>
      </c>
      <c r="G661" s="816">
        <v>2704005</v>
      </c>
      <c r="H661" s="120" t="str">
        <f>IF(G661="","",VLOOKUP(G661,ARANCEL!$B$5:$D$121,2,FALSE))</f>
        <v>PROVISORIO</v>
      </c>
      <c r="I661" s="121" t="s">
        <v>335</v>
      </c>
      <c r="J661" s="119">
        <v>1</v>
      </c>
      <c r="K661" s="122">
        <f>IF(G661="","",VLOOKUP(G661,ARANCEL!$B$5:$D$121,3,FALSE)*J661)</f>
        <v>3250</v>
      </c>
      <c r="L661" s="1229" t="s">
        <v>6905</v>
      </c>
      <c r="M661" s="1229">
        <v>4500250403</v>
      </c>
      <c r="N661" s="1229" t="s">
        <v>6904</v>
      </c>
      <c r="O661" s="833"/>
    </row>
    <row r="662" spans="1:15" s="830" customFormat="1" x14ac:dyDescent="0.25">
      <c r="A662" s="816" t="s">
        <v>305</v>
      </c>
      <c r="B662" s="817">
        <v>41873</v>
      </c>
      <c r="C662" s="818" t="s">
        <v>5453</v>
      </c>
      <c r="D662" s="816" t="s">
        <v>3018</v>
      </c>
      <c r="E662" s="819">
        <v>10248105</v>
      </c>
      <c r="F662" s="816">
        <v>26864503</v>
      </c>
      <c r="G662" s="816">
        <v>2704003</v>
      </c>
      <c r="H662" s="120" t="str">
        <f>IF(G662="","",VLOOKUP(G662,ARANCEL!$B$5:$D$121,2,FALSE))</f>
        <v xml:space="preserve">CORONA PERIFERICA CON PERNO MUÑON COLADO </v>
      </c>
      <c r="I662" s="121" t="s">
        <v>335</v>
      </c>
      <c r="J662" s="119">
        <v>1</v>
      </c>
      <c r="K662" s="122">
        <f>IF(G662="","",VLOOKUP(G662,ARANCEL!$B$5:$D$121,3,FALSE)*J662)</f>
        <v>32612</v>
      </c>
      <c r="L662" s="1229" t="s">
        <v>6905</v>
      </c>
      <c r="M662" s="1229">
        <v>4500250403</v>
      </c>
      <c r="N662" s="1229" t="s">
        <v>6904</v>
      </c>
    </row>
    <row r="663" spans="1:15" s="830" customFormat="1" x14ac:dyDescent="0.25">
      <c r="A663" s="816" t="s">
        <v>305</v>
      </c>
      <c r="B663" s="817">
        <v>41708</v>
      </c>
      <c r="C663" s="818" t="s">
        <v>1203</v>
      </c>
      <c r="D663" s="816" t="s">
        <v>1160</v>
      </c>
      <c r="E663" s="819">
        <v>10181000</v>
      </c>
      <c r="F663" s="816">
        <v>25319965</v>
      </c>
      <c r="G663" s="816">
        <v>2704005</v>
      </c>
      <c r="H663" s="120" t="str">
        <f>IF(G663="","",VLOOKUP(G663,ARANCEL!$B$5:$D$121,2,FALSE))</f>
        <v>PROVISORIO</v>
      </c>
      <c r="I663" s="121" t="s">
        <v>309</v>
      </c>
      <c r="J663" s="119">
        <v>1</v>
      </c>
      <c r="K663" s="122">
        <f>IF(G663="","",VLOOKUP(G663,ARANCEL!$B$5:$D$121,3,FALSE)*J663)</f>
        <v>3250</v>
      </c>
      <c r="L663" s="1229" t="s">
        <v>3058</v>
      </c>
      <c r="M663" s="1229">
        <v>4500225645</v>
      </c>
      <c r="N663" s="1229">
        <v>8900</v>
      </c>
    </row>
    <row r="664" spans="1:15" s="830" customFormat="1" x14ac:dyDescent="0.25">
      <c r="A664" s="816" t="s">
        <v>305</v>
      </c>
      <c r="B664" s="817">
        <v>41708</v>
      </c>
      <c r="C664" s="818" t="s">
        <v>1203</v>
      </c>
      <c r="D664" s="816" t="s">
        <v>1160</v>
      </c>
      <c r="E664" s="819">
        <v>10181000</v>
      </c>
      <c r="F664" s="816">
        <v>25319965</v>
      </c>
      <c r="G664" s="816">
        <v>2704003</v>
      </c>
      <c r="H664" s="120" t="str">
        <f>IF(G664="","",VLOOKUP(G664,ARANCEL!$B$5:$D$121,2,FALSE))</f>
        <v xml:space="preserve">CORONA PERIFERICA CON PERNO MUÑON COLADO </v>
      </c>
      <c r="I664" s="121" t="s">
        <v>309</v>
      </c>
      <c r="J664" s="119">
        <v>1</v>
      </c>
      <c r="K664" s="122">
        <f>IF(G664="","",VLOOKUP(G664,ARANCEL!$B$5:$D$121,3,FALSE)*J664)</f>
        <v>32612</v>
      </c>
      <c r="L664" s="1229" t="s">
        <v>3058</v>
      </c>
      <c r="M664" s="1229">
        <v>4500225655</v>
      </c>
      <c r="N664" s="1229">
        <v>8901</v>
      </c>
    </row>
    <row r="665" spans="1:15" s="842" customFormat="1" x14ac:dyDescent="0.25">
      <c r="A665" s="816" t="s">
        <v>606</v>
      </c>
      <c r="B665" s="817">
        <v>42020</v>
      </c>
      <c r="C665" s="818" t="s">
        <v>9631</v>
      </c>
      <c r="D665" s="816" t="s">
        <v>68</v>
      </c>
      <c r="E665" s="819">
        <v>10311783</v>
      </c>
      <c r="F665" s="816">
        <v>27978998</v>
      </c>
      <c r="G665" s="816">
        <v>2702048</v>
      </c>
      <c r="H665" s="120" t="str">
        <f>IF(G665="","",VLOOKUP(G665,ARANCEL!$B$5:$D$121,2,FALSE))</f>
        <v xml:space="preserve">SERVICIO LAB. IMPLANTE CORONA CEMENTADA/ATORNILLADA </v>
      </c>
      <c r="I665" s="121" t="s">
        <v>9818</v>
      </c>
      <c r="J665" s="119">
        <v>3</v>
      </c>
      <c r="K665" s="122">
        <f>IF(G665="","",VLOOKUP(G665,ARANCEL!$B$5:$D$121,3,FALSE)*J665)</f>
        <v>131571</v>
      </c>
      <c r="L665" s="1235" t="str">
        <f>IF(E665="","","IMPAGO")</f>
        <v>IMPAGO</v>
      </c>
      <c r="M665" s="1235" t="str">
        <f>IF(L665="IMPAGO","SIN O.C.","")</f>
        <v>SIN O.C.</v>
      </c>
      <c r="N665" s="1235" t="str">
        <f>IF(L665="IMPAGO","SIN FACT.","")</f>
        <v>SIN FACT.</v>
      </c>
    </row>
    <row r="666" spans="1:15" s="842" customFormat="1" x14ac:dyDescent="0.25">
      <c r="A666" s="816" t="s">
        <v>313</v>
      </c>
      <c r="B666" s="817">
        <v>42031</v>
      </c>
      <c r="C666" s="818" t="s">
        <v>9765</v>
      </c>
      <c r="D666" s="816" t="s">
        <v>3576</v>
      </c>
      <c r="E666" s="819">
        <v>10313851</v>
      </c>
      <c r="F666" s="816">
        <v>272261672</v>
      </c>
      <c r="G666" s="816">
        <v>2704005</v>
      </c>
      <c r="H666" s="120" t="str">
        <f>IF(G666="","",VLOOKUP(G666,ARANCEL!$B$5:$D$121,2,FALSE))</f>
        <v>PROVISORIO</v>
      </c>
      <c r="I666" s="121"/>
      <c r="J666" s="169">
        <v>2</v>
      </c>
      <c r="K666" s="122">
        <f>IF(G666="","",VLOOKUP(G666,ARANCEL!$B$5:$D$121,3,FALSE)*J666)</f>
        <v>6500</v>
      </c>
      <c r="L666" s="1235" t="str">
        <f>IF(E666="","","IMPAGO")</f>
        <v>IMPAGO</v>
      </c>
      <c r="M666" s="1235" t="str">
        <f>IF(L666="IMPAGO","SIN O.C.","")</f>
        <v>SIN O.C.</v>
      </c>
      <c r="N666" s="1235" t="str">
        <f>IF(L666="IMPAGO","SIN FACT.","")</f>
        <v>SIN FACT.</v>
      </c>
    </row>
    <row r="667" spans="1:15" s="842" customFormat="1" x14ac:dyDescent="0.25">
      <c r="A667" s="816" t="s">
        <v>313</v>
      </c>
      <c r="B667" s="817">
        <v>42031</v>
      </c>
      <c r="C667" s="818" t="s">
        <v>9765</v>
      </c>
      <c r="D667" s="816" t="s">
        <v>3576</v>
      </c>
      <c r="E667" s="819">
        <v>10313851</v>
      </c>
      <c r="F667" s="816">
        <v>272261672</v>
      </c>
      <c r="G667" s="816">
        <v>2704003</v>
      </c>
      <c r="H667" s="120" t="str">
        <f>IF(G667="","",VLOOKUP(G667,ARANCEL!$B$5:$D$121,2,FALSE))</f>
        <v xml:space="preserve">CORONA PERIFERICA CON PERNO MUÑON COLADO </v>
      </c>
      <c r="I667" s="121"/>
      <c r="J667" s="169">
        <v>2</v>
      </c>
      <c r="K667" s="122">
        <f>IF(G667="","",VLOOKUP(G667,ARANCEL!$B$5:$D$121,3,FALSE)*J667)</f>
        <v>65224</v>
      </c>
      <c r="L667" s="1235" t="str">
        <f>IF(E667="","","IMPAGO")</f>
        <v>IMPAGO</v>
      </c>
      <c r="M667" s="1235" t="str">
        <f>IF(L667="IMPAGO","SIN O.C.","")</f>
        <v>SIN O.C.</v>
      </c>
      <c r="N667" s="1235" t="str">
        <f>IF(L667="IMPAGO","SIN FACT.","")</f>
        <v>SIN FACT.</v>
      </c>
    </row>
    <row r="668" spans="1:15" s="814" customFormat="1" x14ac:dyDescent="0.25">
      <c r="A668" s="816" t="s">
        <v>305</v>
      </c>
      <c r="B668" s="817">
        <v>41954</v>
      </c>
      <c r="C668" s="818" t="s">
        <v>1697</v>
      </c>
      <c r="D668" s="816" t="s">
        <v>86</v>
      </c>
      <c r="E668" s="819">
        <v>10280764</v>
      </c>
      <c r="F668" s="816">
        <v>29110969</v>
      </c>
      <c r="G668" s="816">
        <v>2705003</v>
      </c>
      <c r="H668" s="120" t="str">
        <f>IF(G668="","",VLOOKUP(G668,ARANCEL!$B$5:$D$121,2,FALSE))</f>
        <v>INCRUSTACION ESTETICA (ART-GLASS O CERAMICA)</v>
      </c>
      <c r="I668" s="121" t="s">
        <v>943</v>
      </c>
      <c r="J668" s="119">
        <v>2</v>
      </c>
      <c r="K668" s="122">
        <f>IF(G668="","",VLOOKUP(G668,ARANCEL!$B$5:$D$121,3,FALSE)*J668)</f>
        <v>31352</v>
      </c>
      <c r="L668" s="1229" t="s">
        <v>8256</v>
      </c>
      <c r="M668" s="1229">
        <v>4500265774</v>
      </c>
      <c r="N668" s="1229" t="s">
        <v>8954</v>
      </c>
    </row>
    <row r="669" spans="1:15" s="814" customFormat="1" x14ac:dyDescent="0.25">
      <c r="A669" s="816" t="s">
        <v>305</v>
      </c>
      <c r="B669" s="817">
        <v>41751</v>
      </c>
      <c r="C669" s="818" t="s">
        <v>4086</v>
      </c>
      <c r="D669" s="816" t="s">
        <v>1174</v>
      </c>
      <c r="E669" s="819">
        <v>10190288</v>
      </c>
      <c r="F669" s="816">
        <v>26037721</v>
      </c>
      <c r="G669" s="816">
        <v>2705003</v>
      </c>
      <c r="H669" s="120" t="str">
        <f>IF(G669="","",VLOOKUP(G669,ARANCEL!$B$5:$D$121,2,FALSE))</f>
        <v>INCRUSTACION ESTETICA (ART-GLASS O CERAMICA)</v>
      </c>
      <c r="I669" s="121" t="s">
        <v>335</v>
      </c>
      <c r="J669" s="119">
        <v>1</v>
      </c>
      <c r="K669" s="122">
        <f>IF(G669="","",VLOOKUP(G669,ARANCEL!$B$5:$D$121,3,FALSE)*J669)</f>
        <v>15676</v>
      </c>
      <c r="L669" s="1229" t="s">
        <v>4612</v>
      </c>
      <c r="M669" s="1229">
        <v>4500229963</v>
      </c>
      <c r="N669" s="1229">
        <v>9180</v>
      </c>
    </row>
    <row r="670" spans="1:15" s="846" customFormat="1" x14ac:dyDescent="0.25">
      <c r="A670" s="816" t="s">
        <v>305</v>
      </c>
      <c r="B670" s="817">
        <v>41974</v>
      </c>
      <c r="C670" s="818" t="s">
        <v>8702</v>
      </c>
      <c r="D670" s="816" t="s">
        <v>73</v>
      </c>
      <c r="E670" s="819">
        <v>10292948</v>
      </c>
      <c r="F670" s="816">
        <v>29885676</v>
      </c>
      <c r="G670" s="816">
        <v>2704005</v>
      </c>
      <c r="H670" s="120" t="str">
        <f>IF(G670="","",VLOOKUP(G670,ARANCEL!$B$5:$D$121,2,FALSE))</f>
        <v>PROVISORIO</v>
      </c>
      <c r="I670" s="121" t="s">
        <v>312</v>
      </c>
      <c r="J670" s="119">
        <v>1</v>
      </c>
      <c r="K670" s="122">
        <f>IF(G670="","",VLOOKUP(G670,ARANCEL!$B$5:$D$121,3,FALSE)*J670)</f>
        <v>3250</v>
      </c>
      <c r="L670" s="1349" t="s">
        <v>9431</v>
      </c>
      <c r="M670" s="1349">
        <v>4500269308</v>
      </c>
      <c r="N670" s="1349" t="s">
        <v>9459</v>
      </c>
    </row>
    <row r="671" spans="1:15" s="846" customFormat="1" x14ac:dyDescent="0.25">
      <c r="A671" s="816" t="s">
        <v>305</v>
      </c>
      <c r="B671" s="817">
        <v>41974</v>
      </c>
      <c r="C671" s="818" t="s">
        <v>8702</v>
      </c>
      <c r="D671" s="816" t="s">
        <v>73</v>
      </c>
      <c r="E671" s="819">
        <v>10292948</v>
      </c>
      <c r="F671" s="816">
        <v>29885676</v>
      </c>
      <c r="G671" s="816">
        <v>2704003</v>
      </c>
      <c r="H671" s="120" t="str">
        <f>IF(G671="","",VLOOKUP(G671,ARANCEL!$B$5:$D$121,2,FALSE))</f>
        <v xml:space="preserve">CORONA PERIFERICA CON PERNO MUÑON COLADO </v>
      </c>
      <c r="I671" s="121" t="s">
        <v>312</v>
      </c>
      <c r="J671" s="119">
        <v>1</v>
      </c>
      <c r="K671" s="122">
        <f>IF(G671="","",VLOOKUP(G671,ARANCEL!$B$5:$D$121,3,FALSE)*J671)</f>
        <v>32612</v>
      </c>
      <c r="L671" s="1349" t="s">
        <v>9431</v>
      </c>
      <c r="M671" s="1349">
        <v>4500269308</v>
      </c>
      <c r="N671" s="1349" t="s">
        <v>9459</v>
      </c>
    </row>
    <row r="672" spans="1:15" s="846" customFormat="1" x14ac:dyDescent="0.25">
      <c r="A672" s="816" t="s">
        <v>305</v>
      </c>
      <c r="B672" s="817">
        <v>41851</v>
      </c>
      <c r="C672" s="818" t="s">
        <v>6203</v>
      </c>
      <c r="D672" s="816" t="s">
        <v>1160</v>
      </c>
      <c r="E672" s="819">
        <v>10236610</v>
      </c>
      <c r="F672" s="816">
        <v>27215605</v>
      </c>
      <c r="G672" s="816">
        <v>2704005</v>
      </c>
      <c r="H672" s="120" t="str">
        <f>IF(G672="","",VLOOKUP(G672,ARANCEL!$B$5:$D$121,2,FALSE))</f>
        <v>PROVISORIO</v>
      </c>
      <c r="I672" s="121" t="s">
        <v>312</v>
      </c>
      <c r="J672" s="119">
        <v>1</v>
      </c>
      <c r="K672" s="122">
        <f>IF(G672="","",VLOOKUP(G672,ARANCEL!$B$5:$D$121,3,FALSE)*J672)</f>
        <v>3250</v>
      </c>
      <c r="L672" s="1229" t="s">
        <v>6905</v>
      </c>
      <c r="M672" s="1229">
        <v>4500247654</v>
      </c>
      <c r="N672" s="1229" t="s">
        <v>7158</v>
      </c>
    </row>
    <row r="673" spans="1:15" s="846" customFormat="1" x14ac:dyDescent="0.25">
      <c r="A673" s="816" t="s">
        <v>305</v>
      </c>
      <c r="B673" s="817">
        <v>41851</v>
      </c>
      <c r="C673" s="818" t="s">
        <v>6203</v>
      </c>
      <c r="D673" s="816" t="s">
        <v>1160</v>
      </c>
      <c r="E673" s="819">
        <v>10236610</v>
      </c>
      <c r="F673" s="816">
        <v>27215605</v>
      </c>
      <c r="G673" s="816">
        <v>2704003</v>
      </c>
      <c r="H673" s="120" t="str">
        <f>IF(G673="","",VLOOKUP(G673,ARANCEL!$B$5:$D$121,2,FALSE))</f>
        <v xml:space="preserve">CORONA PERIFERICA CON PERNO MUÑON COLADO </v>
      </c>
      <c r="I673" s="121" t="s">
        <v>312</v>
      </c>
      <c r="J673" s="119">
        <v>1</v>
      </c>
      <c r="K673" s="122">
        <f>IF(G673="","",VLOOKUP(G673,ARANCEL!$B$5:$D$121,3,FALSE)*J673)</f>
        <v>32612</v>
      </c>
      <c r="L673" s="1229" t="s">
        <v>6905</v>
      </c>
      <c r="M673" s="1229">
        <v>4500247654</v>
      </c>
      <c r="N673" s="1229" t="s">
        <v>7158</v>
      </c>
    </row>
    <row r="674" spans="1:15" s="846" customFormat="1" x14ac:dyDescent="0.25">
      <c r="A674" s="816" t="s">
        <v>305</v>
      </c>
      <c r="B674" s="817">
        <v>41664</v>
      </c>
      <c r="C674" s="818" t="s">
        <v>2569</v>
      </c>
      <c r="D674" s="816" t="s">
        <v>69</v>
      </c>
      <c r="E674" s="819">
        <v>10170873</v>
      </c>
      <c r="F674" s="816">
        <v>24832342</v>
      </c>
      <c r="G674" s="816">
        <v>2704003</v>
      </c>
      <c r="H674" s="120" t="str">
        <f>IF(G674="","",VLOOKUP(G674,ARANCEL!$B$5:$D$121,2,FALSE))</f>
        <v xml:space="preserve">CORONA PERIFERICA CON PERNO MUÑON COLADO </v>
      </c>
      <c r="I674" s="121" t="s">
        <v>326</v>
      </c>
      <c r="J674" s="119">
        <v>1</v>
      </c>
      <c r="K674" s="122">
        <f>IF(G674="","",VLOOKUP(G674,ARANCEL!$B$5:$D$121,3,FALSE)*J674)</f>
        <v>32612</v>
      </c>
      <c r="L674" s="1229" t="s">
        <v>2842</v>
      </c>
      <c r="M674" s="1229">
        <v>4500216257</v>
      </c>
      <c r="N674" s="1229">
        <v>8419</v>
      </c>
    </row>
    <row r="675" spans="1:15" s="846" customFormat="1" x14ac:dyDescent="0.25">
      <c r="A675" s="816" t="s">
        <v>305</v>
      </c>
      <c r="B675" s="817">
        <v>41664</v>
      </c>
      <c r="C675" s="818" t="s">
        <v>2569</v>
      </c>
      <c r="D675" s="816" t="s">
        <v>69</v>
      </c>
      <c r="E675" s="819">
        <v>10170873</v>
      </c>
      <c r="F675" s="816">
        <v>24832342</v>
      </c>
      <c r="G675" s="816">
        <v>2704005</v>
      </c>
      <c r="H675" s="120" t="str">
        <f>IF(G675="","",VLOOKUP(G675,ARANCEL!$B$5:$D$121,2,FALSE))</f>
        <v>PROVISORIO</v>
      </c>
      <c r="I675" s="121" t="s">
        <v>326</v>
      </c>
      <c r="J675" s="119">
        <v>1</v>
      </c>
      <c r="K675" s="122">
        <f>IF(G675="","",VLOOKUP(G675,ARANCEL!$B$5:$D$121,3,FALSE)*J675)</f>
        <v>3250</v>
      </c>
      <c r="L675" s="1229" t="s">
        <v>2842</v>
      </c>
      <c r="M675" s="1229">
        <v>4500216257</v>
      </c>
      <c r="N675" s="1229">
        <v>8419</v>
      </c>
    </row>
    <row r="676" spans="1:15" s="846" customFormat="1" x14ac:dyDescent="0.25">
      <c r="A676" s="816" t="s">
        <v>305</v>
      </c>
      <c r="B676" s="817">
        <v>41807</v>
      </c>
      <c r="C676" s="818" t="s">
        <v>5238</v>
      </c>
      <c r="D676" s="816" t="s">
        <v>86</v>
      </c>
      <c r="E676" s="819">
        <v>10214311</v>
      </c>
      <c r="F676" s="816">
        <v>27039057</v>
      </c>
      <c r="G676" s="816">
        <v>2704031</v>
      </c>
      <c r="H676" s="120" t="str">
        <f>IF(G676="","",VLOOKUP(G676,ARANCEL!$B$5:$D$121,2,FALSE))</f>
        <v xml:space="preserve">PERNO MUÑON METALICO </v>
      </c>
      <c r="I676" s="121" t="s">
        <v>323</v>
      </c>
      <c r="J676" s="119">
        <v>1</v>
      </c>
      <c r="K676" s="122">
        <f>IF(G676="","",VLOOKUP(G676,ARANCEL!$B$5:$D$121,3,FALSE)*J676)</f>
        <v>12246</v>
      </c>
      <c r="L676" s="1229" t="s">
        <v>5742</v>
      </c>
      <c r="M676" s="1229">
        <v>4500239667</v>
      </c>
      <c r="N676" s="1229" t="s">
        <v>5761</v>
      </c>
    </row>
    <row r="677" spans="1:15" s="849" customFormat="1" x14ac:dyDescent="0.25">
      <c r="A677" s="816" t="s">
        <v>305</v>
      </c>
      <c r="B677" s="817">
        <v>41824</v>
      </c>
      <c r="C677" s="818" t="s">
        <v>5592</v>
      </c>
      <c r="D677" s="816" t="s">
        <v>69</v>
      </c>
      <c r="E677" s="819">
        <v>10223262</v>
      </c>
      <c r="F677" s="816">
        <v>26415276</v>
      </c>
      <c r="G677" s="816">
        <v>2705003</v>
      </c>
      <c r="H677" s="120" t="str">
        <f>IF(G677="","",VLOOKUP(G677,ARANCEL!$B$5:$D$121,2,FALSE))</f>
        <v>INCRUSTACION ESTETICA (ART-GLASS O CERAMICA)</v>
      </c>
      <c r="I677" s="121" t="s">
        <v>618</v>
      </c>
      <c r="J677" s="119">
        <v>1</v>
      </c>
      <c r="K677" s="122">
        <f>IF(G677="","",VLOOKUP(G677,ARANCEL!$B$5:$D$121,3,FALSE)*J677)</f>
        <v>15676</v>
      </c>
      <c r="L677" s="1235" t="str">
        <f>IF(E677="","","IMPAGO")</f>
        <v>IMPAGO</v>
      </c>
      <c r="M677" s="1235" t="str">
        <f>IF(L677="IMPAGO","SIN O.C.","")</f>
        <v>SIN O.C.</v>
      </c>
      <c r="N677" s="1235" t="str">
        <f>IF(L677="IMPAGO","SIN FACT.","")</f>
        <v>SIN FACT.</v>
      </c>
    </row>
    <row r="678" spans="1:15" s="849" customFormat="1" x14ac:dyDescent="0.25">
      <c r="A678" s="816" t="s">
        <v>305</v>
      </c>
      <c r="B678" s="817">
        <v>41985</v>
      </c>
      <c r="C678" s="818" t="s">
        <v>8964</v>
      </c>
      <c r="D678" s="816" t="s">
        <v>811</v>
      </c>
      <c r="E678" s="819">
        <v>10296332</v>
      </c>
      <c r="F678" s="816">
        <v>30114063</v>
      </c>
      <c r="G678" s="816">
        <v>2708011</v>
      </c>
      <c r="H678" s="120" t="str">
        <f>IF(G678="","",VLOOKUP(G678,ARANCEL!$B$5:$D$121,2,FALSE))</f>
        <v xml:space="preserve">MODELO DE ESTUDIO </v>
      </c>
      <c r="I678" s="121" t="s">
        <v>347</v>
      </c>
      <c r="J678" s="119">
        <v>2</v>
      </c>
      <c r="K678" s="122">
        <f>IF(G678="","",VLOOKUP(G678,ARANCEL!$B$5:$D$121,3,FALSE)*J678)</f>
        <v>3014</v>
      </c>
      <c r="L678" s="1349" t="s">
        <v>9431</v>
      </c>
      <c r="M678" s="1349">
        <v>4500269308</v>
      </c>
      <c r="N678" s="1349" t="s">
        <v>9459</v>
      </c>
    </row>
    <row r="679" spans="1:15" s="849" customFormat="1" x14ac:dyDescent="0.25">
      <c r="A679" s="816" t="s">
        <v>305</v>
      </c>
      <c r="B679" s="817">
        <v>41696</v>
      </c>
      <c r="C679" s="818" t="s">
        <v>3096</v>
      </c>
      <c r="D679" s="816" t="s">
        <v>1157</v>
      </c>
      <c r="E679" s="819">
        <v>10178284</v>
      </c>
      <c r="F679" s="816">
        <v>24973903</v>
      </c>
      <c r="G679" s="816">
        <v>2707001</v>
      </c>
      <c r="H679" s="120" t="str">
        <f>IF(G679="","",VLOOKUP(G679,ARANCEL!$B$5:$D$121,2,FALSE))</f>
        <v xml:space="preserve">PLANO DE RELAJACION </v>
      </c>
      <c r="I679" s="121" t="s">
        <v>306</v>
      </c>
      <c r="J679" s="119">
        <v>1</v>
      </c>
      <c r="K679" s="122">
        <f>IF(G679="","",VLOOKUP(G679,ARANCEL!$B$5:$D$121,3,FALSE)*J679)</f>
        <v>9221</v>
      </c>
      <c r="L679" s="1229" t="s">
        <v>3438</v>
      </c>
      <c r="M679" s="1229">
        <v>4500220820</v>
      </c>
      <c r="N679" s="1229">
        <v>8646</v>
      </c>
    </row>
    <row r="680" spans="1:15" s="849" customFormat="1" x14ac:dyDescent="0.25">
      <c r="A680" s="1367" t="s">
        <v>305</v>
      </c>
      <c r="B680" s="817">
        <v>41610</v>
      </c>
      <c r="C680" s="818" t="s">
        <v>1202</v>
      </c>
      <c r="D680" s="816" t="s">
        <v>70</v>
      </c>
      <c r="E680" s="819">
        <v>10161760</v>
      </c>
      <c r="F680" s="816">
        <v>22835643</v>
      </c>
      <c r="G680" s="816">
        <v>2704025</v>
      </c>
      <c r="H680" s="120" t="str">
        <f>IF(G680="","",VLOOKUP(G680,ARANCEL!$B$5:$D$121,2,FALSE))</f>
        <v>PROTESIS METALICA CON VALPLAST (RETENEDORES ESTETICOS)</v>
      </c>
      <c r="I680" s="121" t="s">
        <v>331</v>
      </c>
      <c r="J680" s="119">
        <v>1</v>
      </c>
      <c r="K680" s="122">
        <f>IF(G680="","",VLOOKUP(G680,ARANCEL!$B$5:$D$121,3,FALSE)*J680)</f>
        <v>89964</v>
      </c>
      <c r="L680" s="1235" t="str">
        <f>IF(E680="","","IMPAGO")</f>
        <v>IMPAGO</v>
      </c>
      <c r="M680" s="1235" t="str">
        <f>IF(L680="IMPAGO","SIN O.C.","")</f>
        <v>SIN O.C.</v>
      </c>
      <c r="N680" s="1235" t="str">
        <f>IF(L680="IMPAGO","SIN FACT.","")</f>
        <v>SIN FACT.</v>
      </c>
    </row>
    <row r="681" spans="1:15" s="846" customFormat="1" x14ac:dyDescent="0.25">
      <c r="A681" s="816" t="s">
        <v>305</v>
      </c>
      <c r="B681" s="817">
        <v>41806</v>
      </c>
      <c r="C681" s="818" t="s">
        <v>5222</v>
      </c>
      <c r="D681" s="816" t="s">
        <v>73</v>
      </c>
      <c r="E681" s="819">
        <v>10213057</v>
      </c>
      <c r="F681" s="816">
        <v>25542464</v>
      </c>
      <c r="G681" s="816">
        <v>2705003</v>
      </c>
      <c r="H681" s="120" t="str">
        <f>IF(G681="","",VLOOKUP(G681,ARANCEL!$B$5:$D$121,2,FALSE))</f>
        <v>INCRUSTACION ESTETICA (ART-GLASS O CERAMICA)</v>
      </c>
      <c r="I681" s="121" t="s">
        <v>320</v>
      </c>
      <c r="J681" s="119">
        <v>2</v>
      </c>
      <c r="K681" s="122">
        <f>IF(G681="","",VLOOKUP(G681,ARANCEL!$B$5:$D$121,3,FALSE)*J681)</f>
        <v>31352</v>
      </c>
      <c r="L681" s="1229" t="s">
        <v>5742</v>
      </c>
      <c r="M681" s="1229">
        <v>4500239667</v>
      </c>
      <c r="N681" s="1229" t="s">
        <v>5761</v>
      </c>
    </row>
    <row r="682" spans="1:15" s="814" customFormat="1" x14ac:dyDescent="0.25">
      <c r="A682" s="816" t="s">
        <v>305</v>
      </c>
      <c r="B682" s="817">
        <v>41741</v>
      </c>
      <c r="C682" s="818" t="s">
        <v>3946</v>
      </c>
      <c r="D682" s="816" t="s">
        <v>73</v>
      </c>
      <c r="E682" s="819">
        <v>10188750</v>
      </c>
      <c r="F682" s="816">
        <v>25535722</v>
      </c>
      <c r="G682" s="816">
        <v>2704005</v>
      </c>
      <c r="H682" s="120" t="str">
        <f>IF(G682="","",VLOOKUP(G682,ARANCEL!$B$5:$D$121,2,FALSE))</f>
        <v>PROVISORIO</v>
      </c>
      <c r="I682" s="121" t="s">
        <v>317</v>
      </c>
      <c r="J682" s="119">
        <v>1</v>
      </c>
      <c r="K682" s="122">
        <f>IF(G682="","",VLOOKUP(G682,ARANCEL!$B$5:$D$121,3,FALSE)*J682)</f>
        <v>3250</v>
      </c>
      <c r="L682" s="1229" t="s">
        <v>4612</v>
      </c>
      <c r="M682" s="1229">
        <v>4500229963</v>
      </c>
      <c r="N682" s="1229">
        <v>9180</v>
      </c>
    </row>
    <row r="683" spans="1:15" s="834" customFormat="1" ht="18" customHeight="1" x14ac:dyDescent="0.25">
      <c r="A683" s="816" t="s">
        <v>305</v>
      </c>
      <c r="B683" s="817">
        <v>41741</v>
      </c>
      <c r="C683" s="818" t="s">
        <v>3946</v>
      </c>
      <c r="D683" s="816" t="s">
        <v>73</v>
      </c>
      <c r="E683" s="819">
        <v>10188750</v>
      </c>
      <c r="F683" s="816">
        <v>25535722</v>
      </c>
      <c r="G683" s="816">
        <v>2704003</v>
      </c>
      <c r="H683" s="120" t="str">
        <f>IF(G683="","",VLOOKUP(G683,ARANCEL!$B$5:$D$121,2,FALSE))</f>
        <v xml:space="preserve">CORONA PERIFERICA CON PERNO MUÑON COLADO </v>
      </c>
      <c r="I683" s="121" t="s">
        <v>317</v>
      </c>
      <c r="J683" s="119">
        <v>1</v>
      </c>
      <c r="K683" s="122">
        <f>IF(G683="","",VLOOKUP(G683,ARANCEL!$B$5:$D$121,3,FALSE)*J683)</f>
        <v>32612</v>
      </c>
      <c r="L683" s="1229" t="s">
        <v>4612</v>
      </c>
      <c r="M683" s="1229">
        <v>4500229963</v>
      </c>
      <c r="N683" s="1229">
        <v>9180</v>
      </c>
      <c r="O683" s="833"/>
    </row>
    <row r="684" spans="1:15" s="865" customFormat="1" ht="18" customHeight="1" x14ac:dyDescent="0.25">
      <c r="A684" s="843" t="s">
        <v>305</v>
      </c>
      <c r="B684" s="817">
        <v>41888</v>
      </c>
      <c r="C684" s="1044" t="s">
        <v>6996</v>
      </c>
      <c r="D684" s="1044" t="s">
        <v>69</v>
      </c>
      <c r="E684" s="1044">
        <v>10255149</v>
      </c>
      <c r="F684" s="1044">
        <v>28487491</v>
      </c>
      <c r="G684" s="1044">
        <v>2704005</v>
      </c>
      <c r="H684" s="120" t="str">
        <f>IF(G684="","",VLOOKUP(G684,ARANCEL!$B$5:$D$121,2,FALSE))</f>
        <v>PROVISORIO</v>
      </c>
      <c r="I684" s="121"/>
      <c r="J684" s="119">
        <v>1</v>
      </c>
      <c r="K684" s="122">
        <f>IF(G684="","",VLOOKUP(G684,ARANCEL!$B$5:$D$121,3,FALSE)*J684)</f>
        <v>3250</v>
      </c>
      <c r="L684" s="1229" t="s">
        <v>7548</v>
      </c>
      <c r="M684" s="1229">
        <v>4500255129</v>
      </c>
      <c r="N684" s="1229" t="s">
        <v>7564</v>
      </c>
      <c r="O684" s="864"/>
    </row>
    <row r="685" spans="1:15" s="814" customFormat="1" x14ac:dyDescent="0.25">
      <c r="A685" s="816" t="s">
        <v>305</v>
      </c>
      <c r="B685" s="817">
        <v>41729</v>
      </c>
      <c r="C685" s="818" t="s">
        <v>3731</v>
      </c>
      <c r="D685" s="816" t="s">
        <v>73</v>
      </c>
      <c r="E685" s="819">
        <v>10186000</v>
      </c>
      <c r="F685" s="816">
        <v>24700788</v>
      </c>
      <c r="G685" s="816">
        <v>2704005</v>
      </c>
      <c r="H685" s="120" t="str">
        <f>IF(G685="","",VLOOKUP(G685,ARANCEL!$B$5:$D$121,2,FALSE))</f>
        <v>PROVISORIO</v>
      </c>
      <c r="I685" s="121" t="s">
        <v>308</v>
      </c>
      <c r="J685" s="119">
        <v>1</v>
      </c>
      <c r="K685" s="122">
        <f>IF(G685="","",VLOOKUP(G685,ARANCEL!$B$5:$D$121,3,FALSE)*J685)</f>
        <v>3250</v>
      </c>
      <c r="L685" s="1229" t="s">
        <v>3058</v>
      </c>
      <c r="M685" s="1229">
        <v>4500225655</v>
      </c>
      <c r="N685" s="1229">
        <v>8901</v>
      </c>
    </row>
    <row r="686" spans="1:15" s="863" customFormat="1" x14ac:dyDescent="0.25">
      <c r="A686" s="816" t="s">
        <v>305</v>
      </c>
      <c r="B686" s="817">
        <v>41747</v>
      </c>
      <c r="C686" s="818" t="s">
        <v>3731</v>
      </c>
      <c r="D686" s="816" t="s">
        <v>73</v>
      </c>
      <c r="E686" s="819">
        <v>10192545</v>
      </c>
      <c r="F686" s="816">
        <v>24700788</v>
      </c>
      <c r="G686" s="816">
        <v>2704003</v>
      </c>
      <c r="H686" s="120" t="str">
        <f>IF(G686="","",VLOOKUP(G686,ARANCEL!$B$5:$D$121,2,FALSE))</f>
        <v xml:space="preserve">CORONA PERIFERICA CON PERNO MUÑON COLADO </v>
      </c>
      <c r="I686" s="121" t="s">
        <v>308</v>
      </c>
      <c r="J686" s="119">
        <v>1</v>
      </c>
      <c r="K686" s="122">
        <f>IF(G686="","",VLOOKUP(G686,ARANCEL!$B$5:$D$121,3,FALSE)*J686)</f>
        <v>32612</v>
      </c>
      <c r="L686" s="1229" t="s">
        <v>4612</v>
      </c>
      <c r="M686" s="1229">
        <v>4500229960</v>
      </c>
      <c r="N686" s="1229">
        <v>9179</v>
      </c>
    </row>
    <row r="687" spans="1:15" s="865" customFormat="1" x14ac:dyDescent="0.25">
      <c r="A687" s="816" t="s">
        <v>305</v>
      </c>
      <c r="B687" s="817">
        <v>41764</v>
      </c>
      <c r="C687" s="818" t="s">
        <v>3731</v>
      </c>
      <c r="D687" s="816" t="s">
        <v>73</v>
      </c>
      <c r="E687" s="819">
        <v>10194794</v>
      </c>
      <c r="F687" s="816">
        <v>24700788</v>
      </c>
      <c r="G687" s="816">
        <v>2705003</v>
      </c>
      <c r="H687" s="120" t="str">
        <f>IF(G687="","",VLOOKUP(G687,ARANCEL!$B$5:$D$121,2,FALSE))</f>
        <v>INCRUSTACION ESTETICA (ART-GLASS O CERAMICA)</v>
      </c>
      <c r="I687" s="121" t="s">
        <v>618</v>
      </c>
      <c r="J687" s="119">
        <v>1</v>
      </c>
      <c r="K687" s="122">
        <f>IF(G687="","",VLOOKUP(G687,ARANCEL!$B$5:$D$121,3,FALSE)*J687)</f>
        <v>15676</v>
      </c>
      <c r="L687" s="1229" t="s">
        <v>5292</v>
      </c>
      <c r="M687" s="1229">
        <v>4500235543</v>
      </c>
      <c r="N687" s="1229">
        <v>9430</v>
      </c>
    </row>
    <row r="688" spans="1:15" s="865" customFormat="1" x14ac:dyDescent="0.25">
      <c r="A688" s="816" t="s">
        <v>305</v>
      </c>
      <c r="B688" s="817">
        <v>41913</v>
      </c>
      <c r="C688" s="818" t="s">
        <v>7442</v>
      </c>
      <c r="D688" s="816" t="s">
        <v>68</v>
      </c>
      <c r="E688" s="819">
        <v>10260381</v>
      </c>
      <c r="F688" s="816">
        <v>28868383</v>
      </c>
      <c r="G688" s="816">
        <v>2704005</v>
      </c>
      <c r="H688" s="120" t="str">
        <f>IF(G688="","",VLOOKUP(G688,ARANCEL!$B$5:$D$121,2,FALSE))</f>
        <v>PROVISORIO</v>
      </c>
      <c r="I688" s="121" t="s">
        <v>342</v>
      </c>
      <c r="J688" s="119">
        <v>1</v>
      </c>
      <c r="K688" s="122">
        <f>IF(G688="","",VLOOKUP(G688,ARANCEL!$B$5:$D$121,3,FALSE)*J688)</f>
        <v>3250</v>
      </c>
      <c r="L688" s="1229" t="s">
        <v>8279</v>
      </c>
      <c r="M688" s="1229">
        <v>4500259407</v>
      </c>
      <c r="N688" s="1229" t="s">
        <v>8290</v>
      </c>
    </row>
    <row r="689" spans="1:14" s="865" customFormat="1" x14ac:dyDescent="0.25">
      <c r="A689" s="816" t="s">
        <v>305</v>
      </c>
      <c r="B689" s="817">
        <v>41962</v>
      </c>
      <c r="C689" s="818" t="s">
        <v>7442</v>
      </c>
      <c r="D689" s="816" t="s">
        <v>68</v>
      </c>
      <c r="E689" s="819">
        <v>10284508</v>
      </c>
      <c r="F689" s="816">
        <v>28868383</v>
      </c>
      <c r="G689" s="816">
        <v>2704027</v>
      </c>
      <c r="H689" s="120" t="str">
        <f>IF(G689="","",VLOOKUP(G689,ARANCEL!$B$5:$D$121,2,FALSE))</f>
        <v>PROTESIS VALPLAST UNILATERAL (HASTA 2 PIEZAS)</v>
      </c>
      <c r="I689" s="121" t="s">
        <v>306</v>
      </c>
      <c r="J689" s="119">
        <v>1</v>
      </c>
      <c r="K689" s="122">
        <f>IF(G689="","",VLOOKUP(G689,ARANCEL!$B$5:$D$121,3,FALSE)*J689)</f>
        <v>22491</v>
      </c>
      <c r="L689" s="1229" t="s">
        <v>8256</v>
      </c>
      <c r="M689" s="1229">
        <v>4500265774</v>
      </c>
      <c r="N689" s="1229" t="s">
        <v>8954</v>
      </c>
    </row>
    <row r="690" spans="1:14" s="865" customFormat="1" x14ac:dyDescent="0.25">
      <c r="A690" s="816" t="s">
        <v>305</v>
      </c>
      <c r="B690" s="817">
        <v>41991</v>
      </c>
      <c r="C690" s="818" t="s">
        <v>9083</v>
      </c>
      <c r="D690" s="816" t="s">
        <v>70</v>
      </c>
      <c r="E690" s="819">
        <v>10299681</v>
      </c>
      <c r="F690" s="816">
        <v>29519280</v>
      </c>
      <c r="G690" s="816">
        <v>2705003</v>
      </c>
      <c r="H690" s="120" t="str">
        <f>IF(G690="","",VLOOKUP(G690,ARANCEL!$B$5:$D$121,2,FALSE))</f>
        <v>INCRUSTACION ESTETICA (ART-GLASS O CERAMICA)</v>
      </c>
      <c r="I690" s="121" t="s">
        <v>316</v>
      </c>
      <c r="J690" s="119">
        <v>1</v>
      </c>
      <c r="K690" s="122">
        <f>IF(G690="","",VLOOKUP(G690,ARANCEL!$B$5:$D$121,3,FALSE)*J690)</f>
        <v>15676</v>
      </c>
      <c r="L690" s="1349" t="s">
        <v>9431</v>
      </c>
      <c r="M690" s="1349">
        <v>4500269308</v>
      </c>
      <c r="N690" s="1349" t="s">
        <v>9459</v>
      </c>
    </row>
    <row r="691" spans="1:14" s="865" customFormat="1" x14ac:dyDescent="0.25">
      <c r="A691" s="816" t="s">
        <v>305</v>
      </c>
      <c r="B691" s="817">
        <v>41962</v>
      </c>
      <c r="C691" s="818" t="s">
        <v>8504</v>
      </c>
      <c r="D691" s="816" t="s">
        <v>3576</v>
      </c>
      <c r="E691" s="819">
        <v>10285281</v>
      </c>
      <c r="F691" s="816">
        <v>28862656</v>
      </c>
      <c r="G691" s="816">
        <v>2702021</v>
      </c>
      <c r="H691" s="120" t="str">
        <f>IF(G691="","",VLOOKUP(G691,ARANCEL!$B$5:$D$121,2,FALSE))</f>
        <v xml:space="preserve">CORONA SOBRE IMPLANTE </v>
      </c>
      <c r="I691" s="121" t="s">
        <v>329</v>
      </c>
      <c r="J691" s="119">
        <v>1</v>
      </c>
      <c r="K691" s="122">
        <f>IF(G691="","",VLOOKUP(G691,ARANCEL!$B$5:$D$121,3,FALSE)*J691)</f>
        <v>35986</v>
      </c>
      <c r="L691" s="1229" t="s">
        <v>8256</v>
      </c>
      <c r="M691" s="1229">
        <v>4500265774</v>
      </c>
      <c r="N691" s="1229" t="s">
        <v>8954</v>
      </c>
    </row>
    <row r="692" spans="1:14" s="863" customFormat="1" x14ac:dyDescent="0.25">
      <c r="A692" s="816" t="s">
        <v>305</v>
      </c>
      <c r="B692" s="817">
        <v>41767</v>
      </c>
      <c r="C692" s="818" t="s">
        <v>4475</v>
      </c>
      <c r="D692" s="816" t="s">
        <v>1163</v>
      </c>
      <c r="E692" s="819">
        <v>10196242</v>
      </c>
      <c r="F692" s="816">
        <v>25077963</v>
      </c>
      <c r="G692" s="816">
        <v>2704005</v>
      </c>
      <c r="H692" s="120" t="str">
        <f>IF(G692="","",VLOOKUP(G692,ARANCEL!$B$5:$D$121,2,FALSE))</f>
        <v>PROVISORIO</v>
      </c>
      <c r="I692" s="121" t="s">
        <v>322</v>
      </c>
      <c r="J692" s="119">
        <v>1</v>
      </c>
      <c r="K692" s="122">
        <f>IF(G692="","",VLOOKUP(G692,ARANCEL!$B$5:$D$121,3,FALSE)*J692)</f>
        <v>3250</v>
      </c>
      <c r="L692" s="1229" t="s">
        <v>5292</v>
      </c>
      <c r="M692" s="1229">
        <v>4500235543</v>
      </c>
      <c r="N692" s="1229">
        <v>9430</v>
      </c>
    </row>
    <row r="693" spans="1:14" s="863" customFormat="1" x14ac:dyDescent="0.25">
      <c r="A693" s="816" t="s">
        <v>305</v>
      </c>
      <c r="B693" s="817">
        <v>41767</v>
      </c>
      <c r="C693" s="818" t="s">
        <v>4475</v>
      </c>
      <c r="D693" s="816" t="s">
        <v>1163</v>
      </c>
      <c r="E693" s="819">
        <v>10196242</v>
      </c>
      <c r="F693" s="816">
        <v>25077963</v>
      </c>
      <c r="G693" s="816">
        <v>2704003</v>
      </c>
      <c r="H693" s="120" t="str">
        <f>IF(G693="","",VLOOKUP(G693,ARANCEL!$B$5:$D$121,2,FALSE))</f>
        <v xml:space="preserve">CORONA PERIFERICA CON PERNO MUÑON COLADO </v>
      </c>
      <c r="I693" s="121" t="s">
        <v>322</v>
      </c>
      <c r="J693" s="119">
        <v>1</v>
      </c>
      <c r="K693" s="122">
        <f>IF(G693="","",VLOOKUP(G693,ARANCEL!$B$5:$D$121,3,FALSE)*J693)</f>
        <v>32612</v>
      </c>
      <c r="L693" s="1229" t="s">
        <v>5292</v>
      </c>
      <c r="M693" s="1229">
        <v>4500235543</v>
      </c>
      <c r="N693" s="1229">
        <v>9430</v>
      </c>
    </row>
    <row r="694" spans="1:14" s="863" customFormat="1" x14ac:dyDescent="0.25">
      <c r="A694" s="816" t="s">
        <v>305</v>
      </c>
      <c r="B694" s="817">
        <v>41855</v>
      </c>
      <c r="C694" s="818" t="s">
        <v>6272</v>
      </c>
      <c r="D694" s="816" t="s">
        <v>4357</v>
      </c>
      <c r="E694" s="819">
        <v>10238158</v>
      </c>
      <c r="F694" s="816">
        <v>27873611</v>
      </c>
      <c r="G694" s="816">
        <v>2707001</v>
      </c>
      <c r="H694" s="120" t="str">
        <f>IF(G694="","",VLOOKUP(G694,ARANCEL!$B$5:$D$121,2,FALSE))</f>
        <v xml:space="preserve">PLANO DE RELAJACION </v>
      </c>
      <c r="I694" s="121" t="s">
        <v>306</v>
      </c>
      <c r="J694" s="119">
        <v>1</v>
      </c>
      <c r="K694" s="122">
        <f>IF(G694="","",VLOOKUP(G694,ARANCEL!$B$5:$D$121,3,FALSE)*J694)</f>
        <v>9221</v>
      </c>
      <c r="L694" s="1229" t="s">
        <v>6905</v>
      </c>
      <c r="M694" s="1229">
        <v>4500250403</v>
      </c>
      <c r="N694" s="1229" t="s">
        <v>6904</v>
      </c>
    </row>
    <row r="695" spans="1:14" s="863" customFormat="1" x14ac:dyDescent="0.25">
      <c r="A695" s="816" t="s">
        <v>305</v>
      </c>
      <c r="B695" s="817">
        <v>41813</v>
      </c>
      <c r="C695" s="818" t="s">
        <v>5360</v>
      </c>
      <c r="D695" s="816" t="s">
        <v>73</v>
      </c>
      <c r="E695" s="819">
        <v>10216996</v>
      </c>
      <c r="F695" s="816">
        <v>25733630</v>
      </c>
      <c r="G695" s="816">
        <v>2704005</v>
      </c>
      <c r="H695" s="120" t="str">
        <f>IF(G695="","",VLOOKUP(G695,ARANCEL!$B$5:$D$121,2,FALSE))</f>
        <v>PROVISORIO</v>
      </c>
      <c r="I695" s="121" t="s">
        <v>312</v>
      </c>
      <c r="J695" s="119">
        <v>1</v>
      </c>
      <c r="K695" s="122">
        <f>IF(G695="","",VLOOKUP(G695,ARANCEL!$B$5:$D$121,3,FALSE)*J695)</f>
        <v>3250</v>
      </c>
      <c r="L695" s="1229" t="s">
        <v>5742</v>
      </c>
      <c r="M695" s="1229">
        <v>4500239667</v>
      </c>
      <c r="N695" s="1229" t="s">
        <v>5761</v>
      </c>
    </row>
    <row r="696" spans="1:14" s="874" customFormat="1" x14ac:dyDescent="0.25">
      <c r="A696" s="816" t="s">
        <v>305</v>
      </c>
      <c r="B696" s="817">
        <v>41813</v>
      </c>
      <c r="C696" s="818" t="s">
        <v>5360</v>
      </c>
      <c r="D696" s="816" t="s">
        <v>73</v>
      </c>
      <c r="E696" s="819">
        <v>10216996</v>
      </c>
      <c r="F696" s="816">
        <v>25733630</v>
      </c>
      <c r="G696" s="816">
        <v>2704003</v>
      </c>
      <c r="H696" s="120" t="str">
        <f>IF(G696="","",VLOOKUP(G696,ARANCEL!$B$5:$D$121,2,FALSE))</f>
        <v xml:space="preserve">CORONA PERIFERICA CON PERNO MUÑON COLADO </v>
      </c>
      <c r="I696" s="121" t="s">
        <v>312</v>
      </c>
      <c r="J696" s="119">
        <v>1</v>
      </c>
      <c r="K696" s="122">
        <f>IF(G696="","",VLOOKUP(G696,ARANCEL!$B$5:$D$121,3,FALSE)*J696)</f>
        <v>32612</v>
      </c>
      <c r="L696" s="1229" t="s">
        <v>5742</v>
      </c>
      <c r="M696" s="1229">
        <v>4500239667</v>
      </c>
      <c r="N696" s="1229" t="s">
        <v>5761</v>
      </c>
    </row>
    <row r="697" spans="1:14" s="874" customFormat="1" x14ac:dyDescent="0.25">
      <c r="A697" s="816" t="s">
        <v>305</v>
      </c>
      <c r="B697" s="817">
        <v>41977</v>
      </c>
      <c r="C697" s="818" t="s">
        <v>8800</v>
      </c>
      <c r="D697" s="816" t="s">
        <v>70</v>
      </c>
      <c r="E697" s="819">
        <v>10293088</v>
      </c>
      <c r="F697" s="816">
        <v>29369131</v>
      </c>
      <c r="G697" s="816">
        <v>2705003</v>
      </c>
      <c r="H697" s="120" t="str">
        <f>IF(G697="","",VLOOKUP(G697,ARANCEL!$B$5:$D$121,2,FALSE))</f>
        <v>INCRUSTACION ESTETICA (ART-GLASS O CERAMICA)</v>
      </c>
      <c r="I697" s="121" t="s">
        <v>322</v>
      </c>
      <c r="J697" s="119">
        <v>1</v>
      </c>
      <c r="K697" s="122">
        <f>IF(G697="","",VLOOKUP(G697,ARANCEL!$B$5:$D$121,3,FALSE)*J697)</f>
        <v>15676</v>
      </c>
      <c r="L697" s="1349" t="s">
        <v>9431</v>
      </c>
      <c r="M697" s="1349">
        <v>4500269308</v>
      </c>
      <c r="N697" s="1349" t="s">
        <v>9459</v>
      </c>
    </row>
    <row r="698" spans="1:14" s="874" customFormat="1" x14ac:dyDescent="0.25">
      <c r="A698" s="816" t="s">
        <v>305</v>
      </c>
      <c r="B698" s="817">
        <v>41759</v>
      </c>
      <c r="C698" s="818" t="s">
        <v>4331</v>
      </c>
      <c r="D698" s="816" t="s">
        <v>69</v>
      </c>
      <c r="E698" s="819">
        <v>10193884</v>
      </c>
      <c r="F698" s="816">
        <v>24977363</v>
      </c>
      <c r="G698" s="816">
        <v>2704005</v>
      </c>
      <c r="H698" s="120" t="str">
        <f>IF(G698="","",VLOOKUP(G698,ARANCEL!$B$5:$D$121,2,FALSE))</f>
        <v>PROVISORIO</v>
      </c>
      <c r="I698" s="121" t="s">
        <v>324</v>
      </c>
      <c r="J698" s="119">
        <v>1</v>
      </c>
      <c r="K698" s="122">
        <f>IF(G698="","",VLOOKUP(G698,ARANCEL!$B$5:$D$121,3,FALSE)*J698)</f>
        <v>3250</v>
      </c>
      <c r="L698" s="1229" t="s">
        <v>4612</v>
      </c>
      <c r="M698" s="1229">
        <v>4500229965</v>
      </c>
      <c r="N698" s="1229">
        <v>9181</v>
      </c>
    </row>
    <row r="699" spans="1:14" s="874" customFormat="1" x14ac:dyDescent="0.25">
      <c r="A699" s="816" t="s">
        <v>606</v>
      </c>
      <c r="B699" s="817">
        <v>41759</v>
      </c>
      <c r="C699" s="818" t="s">
        <v>4331</v>
      </c>
      <c r="D699" s="816" t="s">
        <v>69</v>
      </c>
      <c r="E699" s="819">
        <v>10193884</v>
      </c>
      <c r="F699" s="816">
        <v>24977363</v>
      </c>
      <c r="G699" s="816">
        <v>2704003</v>
      </c>
      <c r="H699" s="120" t="str">
        <f>IF(G699="","",VLOOKUP(G699,ARANCEL!$B$5:$D$121,2,FALSE))</f>
        <v xml:space="preserve">CORONA PERIFERICA CON PERNO MUÑON COLADO </v>
      </c>
      <c r="I699" s="121" t="s">
        <v>324</v>
      </c>
      <c r="J699" s="119">
        <v>1</v>
      </c>
      <c r="K699" s="122">
        <f>IF(G699="","",VLOOKUP(G699,ARANCEL!$B$5:$D$121,3,FALSE)*J699)</f>
        <v>32612</v>
      </c>
      <c r="L699" s="1229" t="s">
        <v>4612</v>
      </c>
      <c r="M699" s="1229">
        <v>4500229965</v>
      </c>
      <c r="N699" s="1229">
        <v>9181</v>
      </c>
    </row>
    <row r="700" spans="1:14" s="875" customFormat="1" x14ac:dyDescent="0.25">
      <c r="A700" s="816" t="s">
        <v>305</v>
      </c>
      <c r="B700" s="817">
        <v>41940</v>
      </c>
      <c r="C700" s="818" t="s">
        <v>8007</v>
      </c>
      <c r="D700" s="816" t="s">
        <v>5273</v>
      </c>
      <c r="E700" s="819">
        <v>10274471</v>
      </c>
      <c r="F700" s="816">
        <v>29342930</v>
      </c>
      <c r="G700" s="816">
        <v>2705003</v>
      </c>
      <c r="H700" s="120" t="str">
        <f>IF(G700="","",VLOOKUP(G700,ARANCEL!$B$5:$D$121,2,FALSE))</f>
        <v>INCRUSTACION ESTETICA (ART-GLASS O CERAMICA)</v>
      </c>
      <c r="I700" s="121" t="s">
        <v>308</v>
      </c>
      <c r="J700" s="119">
        <v>1</v>
      </c>
      <c r="K700" s="122">
        <f>IF(G700="","",VLOOKUP(G700,ARANCEL!$B$5:$D$121,3,FALSE)*J700)</f>
        <v>15676</v>
      </c>
      <c r="L700" s="1229" t="s">
        <v>8256</v>
      </c>
      <c r="M700" s="1229">
        <v>4500265774</v>
      </c>
      <c r="N700" s="1229" t="s">
        <v>8954</v>
      </c>
    </row>
    <row r="701" spans="1:14" s="875" customFormat="1" x14ac:dyDescent="0.25">
      <c r="A701" s="816" t="s">
        <v>305</v>
      </c>
      <c r="B701" s="817">
        <v>41844</v>
      </c>
      <c r="C701" s="818" t="s">
        <v>6021</v>
      </c>
      <c r="D701" s="816" t="s">
        <v>70</v>
      </c>
      <c r="E701" s="819">
        <v>10232842</v>
      </c>
      <c r="F701" s="816">
        <v>27366827</v>
      </c>
      <c r="G701" s="816">
        <v>2705003</v>
      </c>
      <c r="H701" s="120" t="str">
        <f>IF(G701="","",VLOOKUP(G701,ARANCEL!$B$5:$D$121,2,FALSE))</f>
        <v>INCRUSTACION ESTETICA (ART-GLASS O CERAMICA)</v>
      </c>
      <c r="I701" s="121" t="s">
        <v>326</v>
      </c>
      <c r="J701" s="119">
        <v>1</v>
      </c>
      <c r="K701" s="122">
        <f>IF(G701="","",VLOOKUP(G701,ARANCEL!$B$5:$D$121,3,FALSE)*J701)</f>
        <v>15676</v>
      </c>
      <c r="L701" s="1229" t="s">
        <v>6905</v>
      </c>
      <c r="M701" s="1229">
        <v>4500247654</v>
      </c>
      <c r="N701" s="1229" t="s">
        <v>7158</v>
      </c>
    </row>
    <row r="702" spans="1:14" s="875" customFormat="1" x14ac:dyDescent="0.25">
      <c r="A702" s="816" t="s">
        <v>305</v>
      </c>
      <c r="B702" s="817">
        <v>41878</v>
      </c>
      <c r="C702" s="818" t="s">
        <v>6021</v>
      </c>
      <c r="D702" s="816" t="s">
        <v>70</v>
      </c>
      <c r="E702" s="819">
        <v>10249888</v>
      </c>
      <c r="F702" s="816">
        <v>27366827</v>
      </c>
      <c r="G702" s="816">
        <v>2704005</v>
      </c>
      <c r="H702" s="120" t="str">
        <f>IF(G702="","",VLOOKUP(G702,ARANCEL!$B$5:$D$121,2,FALSE))</f>
        <v>PROVISORIO</v>
      </c>
      <c r="I702" s="121" t="s">
        <v>318</v>
      </c>
      <c r="J702" s="119">
        <v>1</v>
      </c>
      <c r="K702" s="122">
        <f>IF(G702="","",VLOOKUP(G702,ARANCEL!$B$5:$D$121,3,FALSE)*J702)</f>
        <v>3250</v>
      </c>
      <c r="L702" s="1229" t="s">
        <v>6905</v>
      </c>
      <c r="M702" s="1229">
        <v>4500251480</v>
      </c>
      <c r="N702" s="1229" t="s">
        <v>7153</v>
      </c>
    </row>
    <row r="703" spans="1:14" s="875" customFormat="1" x14ac:dyDescent="0.25">
      <c r="A703" s="816" t="s">
        <v>305</v>
      </c>
      <c r="B703" s="817">
        <v>41878</v>
      </c>
      <c r="C703" s="818" t="s">
        <v>6021</v>
      </c>
      <c r="D703" s="816" t="s">
        <v>70</v>
      </c>
      <c r="E703" s="819">
        <v>10249888</v>
      </c>
      <c r="F703" s="816">
        <v>27366827</v>
      </c>
      <c r="G703" s="816">
        <v>2704003</v>
      </c>
      <c r="H703" s="120" t="str">
        <f>IF(G703="","",VLOOKUP(G703,ARANCEL!$B$5:$D$121,2,FALSE))</f>
        <v xml:space="preserve">CORONA PERIFERICA CON PERNO MUÑON COLADO </v>
      </c>
      <c r="I703" s="121" t="s">
        <v>318</v>
      </c>
      <c r="J703" s="119">
        <v>1</v>
      </c>
      <c r="K703" s="122">
        <f>IF(G703="","",VLOOKUP(G703,ARANCEL!$B$5:$D$121,3,FALSE)*J703)</f>
        <v>32612</v>
      </c>
      <c r="L703" s="1229" t="s">
        <v>6905</v>
      </c>
      <c r="M703" s="1229">
        <v>4500251480</v>
      </c>
      <c r="N703" s="1229" t="s">
        <v>7153</v>
      </c>
    </row>
    <row r="704" spans="1:14" s="875" customFormat="1" x14ac:dyDescent="0.25">
      <c r="A704" s="816" t="s">
        <v>305</v>
      </c>
      <c r="B704" s="817">
        <v>41795</v>
      </c>
      <c r="C704" s="818" t="s">
        <v>864</v>
      </c>
      <c r="D704" s="816" t="s">
        <v>73</v>
      </c>
      <c r="E704" s="819">
        <v>10207307</v>
      </c>
      <c r="F704" s="816">
        <v>24222669</v>
      </c>
      <c r="G704" s="816">
        <v>2704005</v>
      </c>
      <c r="H704" s="120" t="str">
        <f>IF(G704="","",VLOOKUP(G704,ARANCEL!$B$5:$D$121,2,FALSE))</f>
        <v>PROVISORIO</v>
      </c>
      <c r="I704" s="121" t="s">
        <v>312</v>
      </c>
      <c r="J704" s="119">
        <v>1</v>
      </c>
      <c r="K704" s="122">
        <f>IF(G704="","",VLOOKUP(G704,ARANCEL!$B$5:$D$121,3,FALSE)*J704)</f>
        <v>3250</v>
      </c>
      <c r="L704" s="1229" t="s">
        <v>5742</v>
      </c>
      <c r="M704" s="1229">
        <v>4500239667</v>
      </c>
      <c r="N704" s="1229" t="s">
        <v>5761</v>
      </c>
    </row>
    <row r="705" spans="1:14" s="875" customFormat="1" x14ac:dyDescent="0.25">
      <c r="A705" s="816" t="s">
        <v>606</v>
      </c>
      <c r="B705" s="817">
        <v>41795</v>
      </c>
      <c r="C705" s="818" t="s">
        <v>864</v>
      </c>
      <c r="D705" s="816" t="s">
        <v>73</v>
      </c>
      <c r="E705" s="819">
        <v>10207307</v>
      </c>
      <c r="F705" s="816">
        <v>24222669</v>
      </c>
      <c r="G705" s="816">
        <v>2704003</v>
      </c>
      <c r="H705" s="120" t="str">
        <f>IF(G705="","",VLOOKUP(G705,ARANCEL!$B$5:$D$121,2,FALSE))</f>
        <v xml:space="preserve">CORONA PERIFERICA CON PERNO MUÑON COLADO </v>
      </c>
      <c r="I705" s="121" t="s">
        <v>312</v>
      </c>
      <c r="J705" s="119">
        <v>1</v>
      </c>
      <c r="K705" s="122">
        <f>IF(G705="","",VLOOKUP(G705,ARANCEL!$B$5:$D$121,3,FALSE)*J705)</f>
        <v>32612</v>
      </c>
      <c r="L705" s="1229" t="s">
        <v>5742</v>
      </c>
      <c r="M705" s="1229">
        <v>4500239667</v>
      </c>
      <c r="N705" s="1229" t="s">
        <v>5761</v>
      </c>
    </row>
    <row r="706" spans="1:14" s="875" customFormat="1" x14ac:dyDescent="0.25">
      <c r="A706" s="816" t="s">
        <v>305</v>
      </c>
      <c r="B706" s="817">
        <v>41795</v>
      </c>
      <c r="C706" s="818" t="s">
        <v>864</v>
      </c>
      <c r="D706" s="816" t="s">
        <v>73</v>
      </c>
      <c r="E706" s="819">
        <v>10207307</v>
      </c>
      <c r="F706" s="816">
        <v>24222669</v>
      </c>
      <c r="G706" s="816">
        <v>2705003</v>
      </c>
      <c r="H706" s="120" t="str">
        <f>IF(G706="","",VLOOKUP(G706,ARANCEL!$B$5:$D$121,2,FALSE))</f>
        <v>INCRUSTACION ESTETICA (ART-GLASS O CERAMICA)</v>
      </c>
      <c r="I706" s="121" t="s">
        <v>318</v>
      </c>
      <c r="J706" s="119">
        <v>1</v>
      </c>
      <c r="K706" s="122">
        <f>IF(G706="","",VLOOKUP(G706,ARANCEL!$B$5:$D$121,3,FALSE)*J706)</f>
        <v>15676</v>
      </c>
      <c r="L706" s="1229" t="s">
        <v>5742</v>
      </c>
      <c r="M706" s="1229">
        <v>4500239667</v>
      </c>
      <c r="N706" s="1229" t="s">
        <v>5761</v>
      </c>
    </row>
    <row r="707" spans="1:14" s="875" customFormat="1" x14ac:dyDescent="0.25">
      <c r="A707" s="816" t="s">
        <v>305</v>
      </c>
      <c r="B707" s="823">
        <v>41869</v>
      </c>
      <c r="C707" s="818" t="s">
        <v>6547</v>
      </c>
      <c r="D707" s="816" t="s">
        <v>73</v>
      </c>
      <c r="E707" s="819">
        <v>10245872</v>
      </c>
      <c r="F707" s="816">
        <v>26177857</v>
      </c>
      <c r="G707" s="816">
        <v>2704005</v>
      </c>
      <c r="H707" s="120" t="str">
        <f>IF(G707="","",VLOOKUP(G707,ARANCEL!$B$5:$D$121,2,FALSE))</f>
        <v>PROVISORIO</v>
      </c>
      <c r="I707" s="121" t="s">
        <v>318</v>
      </c>
      <c r="J707" s="119">
        <v>1</v>
      </c>
      <c r="K707" s="122">
        <f>IF(G707="","",VLOOKUP(G707,ARANCEL!$B$5:$D$121,3,FALSE)*J707)</f>
        <v>3250</v>
      </c>
      <c r="L707" s="1229" t="s">
        <v>6905</v>
      </c>
      <c r="M707" s="1229">
        <v>4500250403</v>
      </c>
      <c r="N707" s="1229" t="s">
        <v>6904</v>
      </c>
    </row>
    <row r="708" spans="1:14" s="874" customFormat="1" x14ac:dyDescent="0.25">
      <c r="A708" s="816" t="s">
        <v>305</v>
      </c>
      <c r="B708" s="823">
        <v>41869</v>
      </c>
      <c r="C708" s="818" t="s">
        <v>6547</v>
      </c>
      <c r="D708" s="816" t="s">
        <v>73</v>
      </c>
      <c r="E708" s="819">
        <v>10245872</v>
      </c>
      <c r="F708" s="816">
        <v>26177857</v>
      </c>
      <c r="G708" s="816">
        <v>2704003</v>
      </c>
      <c r="H708" s="120" t="str">
        <f>IF(G708="","",VLOOKUP(G708,ARANCEL!$B$5:$D$121,2,FALSE))</f>
        <v xml:space="preserve">CORONA PERIFERICA CON PERNO MUÑON COLADO </v>
      </c>
      <c r="I708" s="121" t="s">
        <v>318</v>
      </c>
      <c r="J708" s="119">
        <v>1</v>
      </c>
      <c r="K708" s="122">
        <f>IF(G708="","",VLOOKUP(G708,ARANCEL!$B$5:$D$121,3,FALSE)*J708)</f>
        <v>32612</v>
      </c>
      <c r="L708" s="1229" t="s">
        <v>6905</v>
      </c>
      <c r="M708" s="1229">
        <v>4500250403</v>
      </c>
      <c r="N708" s="1229" t="s">
        <v>6904</v>
      </c>
    </row>
    <row r="709" spans="1:14" s="888" customFormat="1" x14ac:dyDescent="0.25">
      <c r="A709" s="816" t="s">
        <v>305</v>
      </c>
      <c r="B709" s="817">
        <v>41666</v>
      </c>
      <c r="C709" s="818" t="s">
        <v>1159</v>
      </c>
      <c r="D709" s="816" t="s">
        <v>1157</v>
      </c>
      <c r="E709" s="819">
        <v>10170507</v>
      </c>
      <c r="F709" s="816">
        <v>24676407</v>
      </c>
      <c r="G709" s="816">
        <v>2707001</v>
      </c>
      <c r="H709" s="120" t="str">
        <f>IF(G709="","",VLOOKUP(G709,ARANCEL!$B$5:$D$121,2,FALSE))</f>
        <v xml:space="preserve">PLANO DE RELAJACION </v>
      </c>
      <c r="I709" s="121" t="s">
        <v>306</v>
      </c>
      <c r="J709" s="119">
        <v>1</v>
      </c>
      <c r="K709" s="122">
        <f>IF(G709="","",VLOOKUP(G709,ARANCEL!$B$5:$D$121,3,FALSE)*J709)</f>
        <v>9221</v>
      </c>
      <c r="L709" s="1229" t="s">
        <v>2842</v>
      </c>
      <c r="M709" s="1229">
        <v>4500216254</v>
      </c>
      <c r="N709" s="1229">
        <v>8418</v>
      </c>
    </row>
    <row r="710" spans="1:14" s="888" customFormat="1" x14ac:dyDescent="0.25">
      <c r="A710" s="816" t="s">
        <v>305</v>
      </c>
      <c r="B710" s="817">
        <v>41999</v>
      </c>
      <c r="C710" s="818" t="s">
        <v>9202</v>
      </c>
      <c r="D710" s="816" t="s">
        <v>68</v>
      </c>
      <c r="E710" s="819">
        <v>10303041</v>
      </c>
      <c r="F710" s="816">
        <v>24239800</v>
      </c>
      <c r="G710" s="816">
        <v>2702048</v>
      </c>
      <c r="H710" s="120" t="str">
        <f>IF(G710="","",VLOOKUP(G710,ARANCEL!$B$5:$D$121,2,FALSE))</f>
        <v xml:space="preserve">SERVICIO LAB. IMPLANTE CORONA CEMENTADA/ATORNILLADA </v>
      </c>
      <c r="I710" s="121" t="s">
        <v>326</v>
      </c>
      <c r="J710" s="119">
        <v>1</v>
      </c>
      <c r="K710" s="122">
        <f>IF(G710="","",VLOOKUP(G710,ARANCEL!$B$5:$D$121,3,FALSE)*J710)</f>
        <v>43857</v>
      </c>
      <c r="L710" s="1349" t="s">
        <v>9431</v>
      </c>
      <c r="M710" s="1349">
        <v>4500269308</v>
      </c>
      <c r="N710" s="1349" t="s">
        <v>9459</v>
      </c>
    </row>
    <row r="711" spans="1:14" s="888" customFormat="1" x14ac:dyDescent="0.25">
      <c r="A711" s="816" t="s">
        <v>305</v>
      </c>
      <c r="B711" s="817">
        <v>41982</v>
      </c>
      <c r="C711" s="818" t="s">
        <v>8866</v>
      </c>
      <c r="D711" s="816" t="s">
        <v>68</v>
      </c>
      <c r="E711" s="819">
        <v>10294157</v>
      </c>
      <c r="F711" s="816">
        <v>28044124</v>
      </c>
      <c r="G711" s="816">
        <v>2702021</v>
      </c>
      <c r="H711" s="120" t="str">
        <f>IF(G711="","",VLOOKUP(G711,ARANCEL!$B$5:$D$121,2,FALSE))</f>
        <v xml:space="preserve">CORONA SOBRE IMPLANTE </v>
      </c>
      <c r="I711" s="121" t="s">
        <v>756</v>
      </c>
      <c r="J711" s="169">
        <v>2</v>
      </c>
      <c r="K711" s="122">
        <f>IF(G711="","",VLOOKUP(G711,ARANCEL!$B$5:$D$121,3,FALSE)*J711)</f>
        <v>71972</v>
      </c>
      <c r="L711" s="1349" t="s">
        <v>9431</v>
      </c>
      <c r="M711" s="1349">
        <v>4500269308</v>
      </c>
      <c r="N711" s="1349" t="s">
        <v>9459</v>
      </c>
    </row>
    <row r="712" spans="1:14" s="888" customFormat="1" x14ac:dyDescent="0.25">
      <c r="A712" s="816" t="s">
        <v>305</v>
      </c>
      <c r="B712" s="817">
        <v>41857</v>
      </c>
      <c r="C712" s="818" t="s">
        <v>6322</v>
      </c>
      <c r="D712" s="816" t="s">
        <v>1157</v>
      </c>
      <c r="E712" s="819">
        <v>10239750</v>
      </c>
      <c r="F712" s="816">
        <v>27460546</v>
      </c>
      <c r="G712" s="816">
        <v>2707001</v>
      </c>
      <c r="H712" s="120" t="str">
        <f>IF(G712="","",VLOOKUP(G712,ARANCEL!$B$5:$D$121,2,FALSE))</f>
        <v xml:space="preserve">PLANO DE RELAJACION </v>
      </c>
      <c r="I712" s="121" t="s">
        <v>306</v>
      </c>
      <c r="J712" s="119">
        <v>1</v>
      </c>
      <c r="K712" s="122">
        <f>IF(G712="","",VLOOKUP(G712,ARANCEL!$B$5:$D$121,3,FALSE)*J712)</f>
        <v>9221</v>
      </c>
      <c r="L712" s="1229" t="s">
        <v>6905</v>
      </c>
      <c r="M712" s="1229">
        <v>4500250403</v>
      </c>
      <c r="N712" s="1229" t="s">
        <v>6904</v>
      </c>
    </row>
    <row r="713" spans="1:14" s="863" customFormat="1" x14ac:dyDescent="0.25">
      <c r="A713" s="816" t="s">
        <v>305</v>
      </c>
      <c r="B713" s="817">
        <v>41759</v>
      </c>
      <c r="C713" s="818" t="s">
        <v>4330</v>
      </c>
      <c r="D713" s="816" t="s">
        <v>68</v>
      </c>
      <c r="E713" s="819">
        <v>10194120</v>
      </c>
      <c r="F713" s="816">
        <v>26067389</v>
      </c>
      <c r="G713" s="816">
        <v>2704005</v>
      </c>
      <c r="H713" s="120" t="str">
        <f>IF(G713="","",VLOOKUP(G713,ARANCEL!$B$5:$D$121,2,FALSE))</f>
        <v>PROVISORIO</v>
      </c>
      <c r="I713" s="121" t="s">
        <v>756</v>
      </c>
      <c r="J713" s="119">
        <v>2</v>
      </c>
      <c r="K713" s="122">
        <f>IF(G713="","",VLOOKUP(G713,ARANCEL!$B$5:$D$121,3,FALSE)*J713)</f>
        <v>6500</v>
      </c>
      <c r="L713" s="1349" t="s">
        <v>9431</v>
      </c>
      <c r="M713" s="1349">
        <v>4500269308</v>
      </c>
      <c r="N713" s="1349" t="s">
        <v>9459</v>
      </c>
    </row>
    <row r="714" spans="1:14" s="894" customFormat="1" x14ac:dyDescent="0.25">
      <c r="A714" s="816" t="s">
        <v>305</v>
      </c>
      <c r="B714" s="817">
        <v>41974</v>
      </c>
      <c r="C714" s="818" t="s">
        <v>8712</v>
      </c>
      <c r="D714" s="816" t="s">
        <v>3576</v>
      </c>
      <c r="E714" s="819">
        <v>10290548</v>
      </c>
      <c r="F714" s="816">
        <v>29546942</v>
      </c>
      <c r="G714" s="816">
        <v>2704005</v>
      </c>
      <c r="H714" s="820" t="str">
        <f>IF(G714="","",VLOOKUP(G714,ARANCEL!$B$5:$D$121,2,FALSE))</f>
        <v>PROVISORIO</v>
      </c>
      <c r="I714" s="821" t="s">
        <v>308</v>
      </c>
      <c r="J714" s="816">
        <v>1</v>
      </c>
      <c r="K714" s="822">
        <f>IF(G714="","",VLOOKUP(G714,ARANCEL!$B$5:$D$121,3,FALSE)*J714)</f>
        <v>3250</v>
      </c>
      <c r="L714" s="1350" t="s">
        <v>9431</v>
      </c>
      <c r="M714" s="1350">
        <v>4500269308</v>
      </c>
      <c r="N714" s="1350" t="s">
        <v>9459</v>
      </c>
    </row>
    <row r="715" spans="1:14" s="894" customFormat="1" x14ac:dyDescent="0.25">
      <c r="A715" s="816" t="s">
        <v>606</v>
      </c>
      <c r="B715" s="817">
        <v>41974</v>
      </c>
      <c r="C715" s="818" t="s">
        <v>8712</v>
      </c>
      <c r="D715" s="816" t="s">
        <v>3576</v>
      </c>
      <c r="E715" s="819">
        <v>10290548</v>
      </c>
      <c r="F715" s="816">
        <v>29546942</v>
      </c>
      <c r="G715" s="816">
        <v>2704003</v>
      </c>
      <c r="H715" s="820" t="str">
        <f>IF(G715="","",VLOOKUP(G715,ARANCEL!$B$5:$D$121,2,FALSE))</f>
        <v xml:space="preserve">CORONA PERIFERICA CON PERNO MUÑON COLADO </v>
      </c>
      <c r="I715" s="821" t="s">
        <v>308</v>
      </c>
      <c r="J715" s="816">
        <v>1</v>
      </c>
      <c r="K715" s="822">
        <f>IF(G715="","",VLOOKUP(G715,ARANCEL!$B$5:$D$121,3,FALSE)*J715)</f>
        <v>32612</v>
      </c>
      <c r="L715" s="1350" t="s">
        <v>9431</v>
      </c>
      <c r="M715" s="1350">
        <v>4500269308</v>
      </c>
      <c r="N715" s="1350" t="s">
        <v>9459</v>
      </c>
    </row>
    <row r="716" spans="1:14" s="887" customFormat="1" x14ac:dyDescent="0.25">
      <c r="A716" s="119" t="s">
        <v>305</v>
      </c>
      <c r="B716" s="159">
        <v>41869</v>
      </c>
      <c r="C716" s="118" t="s">
        <v>6548</v>
      </c>
      <c r="D716" s="119" t="s">
        <v>73</v>
      </c>
      <c r="E716" s="162">
        <v>10245871</v>
      </c>
      <c r="F716" s="119">
        <v>28085137</v>
      </c>
      <c r="G716" s="119">
        <v>2704003</v>
      </c>
      <c r="H716" s="120" t="str">
        <f>IF(G716="","",VLOOKUP(G716,ARANCEL!$B$5:$D$121,2,FALSE))</f>
        <v xml:space="preserve">CORONA PERIFERICA CON PERNO MUÑON COLADO </v>
      </c>
      <c r="I716" s="121" t="s">
        <v>335</v>
      </c>
      <c r="J716" s="119">
        <v>1</v>
      </c>
      <c r="K716" s="122">
        <f>IF(G716="","",VLOOKUP(G716,ARANCEL!$B$5:$D$121,3,FALSE)*J716)</f>
        <v>32612</v>
      </c>
      <c r="L716" s="1229" t="s">
        <v>6905</v>
      </c>
      <c r="M716" s="1229">
        <v>4500250403</v>
      </c>
      <c r="N716" s="1229" t="s">
        <v>6904</v>
      </c>
    </row>
    <row r="717" spans="1:14" s="899" customFormat="1" x14ac:dyDescent="0.25">
      <c r="A717" s="816" t="s">
        <v>305</v>
      </c>
      <c r="B717" s="823">
        <v>41869</v>
      </c>
      <c r="C717" s="818" t="s">
        <v>6548</v>
      </c>
      <c r="D717" s="816" t="s">
        <v>73</v>
      </c>
      <c r="E717" s="819">
        <v>10245871</v>
      </c>
      <c r="F717" s="816">
        <v>28085137</v>
      </c>
      <c r="G717" s="816">
        <v>2704005</v>
      </c>
      <c r="H717" s="820" t="str">
        <f>IF(G717="","",VLOOKUP(G717,ARANCEL!$B$5:$D$121,2,FALSE))</f>
        <v>PROVISORIO</v>
      </c>
      <c r="I717" s="821" t="s">
        <v>335</v>
      </c>
      <c r="J717" s="816">
        <v>1</v>
      </c>
      <c r="K717" s="822">
        <f>IF(G717="","",VLOOKUP(G717,ARANCEL!$B$5:$D$121,3,FALSE)*J717)</f>
        <v>3250</v>
      </c>
      <c r="L717" s="1350" t="s">
        <v>9431</v>
      </c>
      <c r="M717" s="1350">
        <v>4500269308</v>
      </c>
      <c r="N717" s="1350" t="s">
        <v>9459</v>
      </c>
    </row>
    <row r="718" spans="1:14" s="899" customFormat="1" x14ac:dyDescent="0.25">
      <c r="A718" s="816" t="s">
        <v>305</v>
      </c>
      <c r="B718" s="817">
        <v>41957</v>
      </c>
      <c r="C718" s="818" t="s">
        <v>8388</v>
      </c>
      <c r="D718" s="816" t="s">
        <v>5273</v>
      </c>
      <c r="E718" s="819">
        <v>10282499</v>
      </c>
      <c r="F718" s="816">
        <v>29649714</v>
      </c>
      <c r="G718" s="816">
        <v>2705003</v>
      </c>
      <c r="H718" s="820" t="str">
        <f>IF(G718="","",VLOOKUP(G718,ARANCEL!$B$5:$D$121,2,FALSE))</f>
        <v>INCRUSTACION ESTETICA (ART-GLASS O CERAMICA)</v>
      </c>
      <c r="I718" s="821" t="s">
        <v>326</v>
      </c>
      <c r="J718" s="816">
        <v>1</v>
      </c>
      <c r="K718" s="822">
        <f>IF(G718="","",VLOOKUP(G718,ARANCEL!$B$5:$D$121,3,FALSE)*J718)</f>
        <v>15676</v>
      </c>
      <c r="L718" s="1210" t="s">
        <v>8256</v>
      </c>
      <c r="M718" s="1210">
        <v>4500265774</v>
      </c>
      <c r="N718" s="1210" t="s">
        <v>8954</v>
      </c>
    </row>
    <row r="719" spans="1:14" s="899" customFormat="1" x14ac:dyDescent="0.25">
      <c r="A719" s="816" t="s">
        <v>313</v>
      </c>
      <c r="B719" s="817">
        <v>42032</v>
      </c>
      <c r="C719" s="818" t="s">
        <v>9787</v>
      </c>
      <c r="D719" s="816" t="s">
        <v>1163</v>
      </c>
      <c r="E719" s="819">
        <v>10314031</v>
      </c>
      <c r="F719" s="816">
        <v>23508011</v>
      </c>
      <c r="G719" s="816">
        <v>2704005</v>
      </c>
      <c r="H719" s="820" t="str">
        <f>IF(G719="","",VLOOKUP(G719,ARANCEL!$B$5:$D$121,2,FALSE))</f>
        <v>PROVISORIO</v>
      </c>
      <c r="I719" s="821"/>
      <c r="J719" s="816">
        <v>1</v>
      </c>
      <c r="K719" s="822">
        <f>IF(G719="","",VLOOKUP(G719,ARANCEL!$B$5:$D$121,3,FALSE)*J719)</f>
        <v>3250</v>
      </c>
      <c r="L719" s="1249" t="str">
        <f>IF(E719="","","IMPAGO")</f>
        <v>IMPAGO</v>
      </c>
      <c r="M719" s="1249" t="str">
        <f>IF(L719="IMPAGO","SIN O.C.","")</f>
        <v>SIN O.C.</v>
      </c>
      <c r="N719" s="1249" t="str">
        <f>IF(L719="IMPAGO","SIN FACT.","")</f>
        <v>SIN FACT.</v>
      </c>
    </row>
    <row r="720" spans="1:14" s="908" customFormat="1" x14ac:dyDescent="0.25">
      <c r="A720" s="816" t="s">
        <v>313</v>
      </c>
      <c r="B720" s="817">
        <v>42032</v>
      </c>
      <c r="C720" s="818" t="s">
        <v>9787</v>
      </c>
      <c r="D720" s="816" t="s">
        <v>1163</v>
      </c>
      <c r="E720" s="819">
        <v>10314031</v>
      </c>
      <c r="F720" s="816">
        <v>23508011</v>
      </c>
      <c r="G720" s="816">
        <v>2704003</v>
      </c>
      <c r="H720" s="820" t="str">
        <f>IF(G720="","",VLOOKUP(G720,ARANCEL!$B$5:$D$121,2,FALSE))</f>
        <v xml:space="preserve">CORONA PERIFERICA CON PERNO MUÑON COLADO </v>
      </c>
      <c r="I720" s="821"/>
      <c r="J720" s="816">
        <v>1</v>
      </c>
      <c r="K720" s="822">
        <f>IF(G720="","",VLOOKUP(G720,ARANCEL!$B$5:$D$121,3,FALSE)*J720)</f>
        <v>32612</v>
      </c>
      <c r="L720" s="1249" t="str">
        <f>IF(E720="","","IMPAGO")</f>
        <v>IMPAGO</v>
      </c>
      <c r="M720" s="1249" t="str">
        <f>IF(L720="IMPAGO","SIN O.C.","")</f>
        <v>SIN O.C.</v>
      </c>
      <c r="N720" s="1249" t="str">
        <f>IF(L720="IMPAGO","SIN FACT.","")</f>
        <v>SIN FACT.</v>
      </c>
    </row>
    <row r="721" spans="1:14" s="908" customFormat="1" x14ac:dyDescent="0.25">
      <c r="A721" s="816" t="s">
        <v>305</v>
      </c>
      <c r="B721" s="817">
        <v>41660</v>
      </c>
      <c r="C721" s="818" t="s">
        <v>1201</v>
      </c>
      <c r="D721" s="816" t="s">
        <v>70</v>
      </c>
      <c r="E721" s="819">
        <v>10170382</v>
      </c>
      <c r="F721" s="816">
        <v>24736292</v>
      </c>
      <c r="G721" s="816">
        <v>2705003</v>
      </c>
      <c r="H721" s="820" t="str">
        <f>IF(G721="","",VLOOKUP(G721,ARANCEL!$B$5:$D$121,2,FALSE))</f>
        <v>INCRUSTACION ESTETICA (ART-GLASS O CERAMICA)</v>
      </c>
      <c r="I721" s="821" t="s">
        <v>836</v>
      </c>
      <c r="J721" s="816">
        <v>1</v>
      </c>
      <c r="K721" s="822">
        <f>IF(G721="","",VLOOKUP(G721,ARANCEL!$B$5:$D$121,3,FALSE)*J721)</f>
        <v>15676</v>
      </c>
      <c r="L721" s="1210" t="s">
        <v>2842</v>
      </c>
      <c r="M721" s="1210">
        <v>4500216254</v>
      </c>
      <c r="N721" s="1210">
        <v>8418</v>
      </c>
    </row>
    <row r="722" spans="1:14" s="908" customFormat="1" x14ac:dyDescent="0.25">
      <c r="A722" s="816" t="s">
        <v>305</v>
      </c>
      <c r="B722" s="817">
        <v>41767</v>
      </c>
      <c r="C722" s="818" t="s">
        <v>4517</v>
      </c>
      <c r="D722" s="816" t="s">
        <v>69</v>
      </c>
      <c r="E722" s="819">
        <v>10196327</v>
      </c>
      <c r="F722" s="816">
        <v>23602729</v>
      </c>
      <c r="G722" s="816">
        <v>2702048</v>
      </c>
      <c r="H722" s="820" t="str">
        <f>IF(G722="","",VLOOKUP(G722,ARANCEL!$B$5:$D$121,2,FALSE))</f>
        <v xml:space="preserve">SERVICIO LAB. IMPLANTE CORONA CEMENTADA/ATORNILLADA </v>
      </c>
      <c r="I722" s="821" t="s">
        <v>329</v>
      </c>
      <c r="J722" s="816">
        <v>1</v>
      </c>
      <c r="K722" s="822">
        <f>IF(G722="","",VLOOKUP(G722,ARANCEL!$B$5:$D$121,3,FALSE)*J722)</f>
        <v>43857</v>
      </c>
      <c r="L722" s="1210" t="s">
        <v>5292</v>
      </c>
      <c r="M722" s="1210">
        <v>4500235543</v>
      </c>
      <c r="N722" s="1210">
        <v>9430</v>
      </c>
    </row>
    <row r="723" spans="1:14" s="908" customFormat="1" x14ac:dyDescent="0.25">
      <c r="A723" s="816" t="s">
        <v>305</v>
      </c>
      <c r="B723" s="817">
        <v>41774</v>
      </c>
      <c r="C723" s="818" t="s">
        <v>4517</v>
      </c>
      <c r="D723" s="816" t="s">
        <v>69</v>
      </c>
      <c r="E723" s="819">
        <v>10199309</v>
      </c>
      <c r="F723" s="816">
        <v>23602729</v>
      </c>
      <c r="G723" s="816">
        <v>2702048</v>
      </c>
      <c r="H723" s="820" t="str">
        <f>IF(G723="","",VLOOKUP(G723,ARANCEL!$B$5:$D$121,2,FALSE))</f>
        <v xml:space="preserve">SERVICIO LAB. IMPLANTE CORONA CEMENTADA/ATORNILLADA </v>
      </c>
      <c r="I723" s="821" t="s">
        <v>771</v>
      </c>
      <c r="J723" s="816">
        <v>2</v>
      </c>
      <c r="K723" s="822">
        <f>IF(G723="","",VLOOKUP(G723,ARANCEL!$B$5:$D$121,3,FALSE)*J723)</f>
        <v>87714</v>
      </c>
      <c r="L723" s="1210" t="s">
        <v>5292</v>
      </c>
      <c r="M723" s="1210">
        <v>4500235543</v>
      </c>
      <c r="N723" s="1210">
        <v>9430</v>
      </c>
    </row>
    <row r="724" spans="1:14" s="908" customFormat="1" x14ac:dyDescent="0.25">
      <c r="A724" s="816" t="s">
        <v>305</v>
      </c>
      <c r="B724" s="817">
        <v>41978</v>
      </c>
      <c r="C724" s="818" t="s">
        <v>8833</v>
      </c>
      <c r="D724" s="816" t="s">
        <v>69</v>
      </c>
      <c r="E724" s="819">
        <v>10293534</v>
      </c>
      <c r="F724" s="816">
        <v>29326362</v>
      </c>
      <c r="G724" s="816">
        <v>2705003</v>
      </c>
      <c r="H724" s="820" t="str">
        <f>IF(G724="","",VLOOKUP(G724,ARANCEL!$B$5:$D$121,2,FALSE))</f>
        <v>INCRUSTACION ESTETICA (ART-GLASS O CERAMICA)</v>
      </c>
      <c r="I724" s="821" t="s">
        <v>312</v>
      </c>
      <c r="J724" s="816">
        <v>1</v>
      </c>
      <c r="K724" s="822">
        <f>IF(G724="","",VLOOKUP(G724,ARANCEL!$B$5:$D$121,3,FALSE)*J724)</f>
        <v>15676</v>
      </c>
      <c r="L724" s="1350" t="s">
        <v>9431</v>
      </c>
      <c r="M724" s="1350">
        <v>4500269308</v>
      </c>
      <c r="N724" s="1350" t="s">
        <v>9459</v>
      </c>
    </row>
    <row r="725" spans="1:14" s="908" customFormat="1" x14ac:dyDescent="0.25">
      <c r="A725" s="816" t="s">
        <v>305</v>
      </c>
      <c r="B725" s="817">
        <v>41711</v>
      </c>
      <c r="C725" s="818" t="s">
        <v>3378</v>
      </c>
      <c r="D725" s="816" t="s">
        <v>69</v>
      </c>
      <c r="E725" s="819">
        <v>10181469</v>
      </c>
      <c r="F725" s="816">
        <v>25354589</v>
      </c>
      <c r="G725" s="816">
        <v>2702021</v>
      </c>
      <c r="H725" s="820" t="str">
        <f>IF(G725="","",VLOOKUP(G725,ARANCEL!$B$5:$D$121,2,FALSE))</f>
        <v xml:space="preserve">CORONA SOBRE IMPLANTE </v>
      </c>
      <c r="I725" s="821" t="s">
        <v>632</v>
      </c>
      <c r="J725" s="816">
        <v>2</v>
      </c>
      <c r="K725" s="822">
        <f>IF(G725="","",VLOOKUP(G725,ARANCEL!$B$5:$D$121,3,FALSE)*J725)</f>
        <v>71972</v>
      </c>
      <c r="L725" s="1210" t="s">
        <v>3058</v>
      </c>
      <c r="M725" s="1210">
        <v>4500225655</v>
      </c>
      <c r="N725" s="1210">
        <v>8901</v>
      </c>
    </row>
    <row r="726" spans="1:14" s="908" customFormat="1" x14ac:dyDescent="0.25">
      <c r="A726" s="824" t="s">
        <v>305</v>
      </c>
      <c r="B726" s="817">
        <v>41844</v>
      </c>
      <c r="C726" s="818" t="s">
        <v>3378</v>
      </c>
      <c r="D726" s="816" t="s">
        <v>69</v>
      </c>
      <c r="E726" s="819">
        <v>10232840</v>
      </c>
      <c r="F726" s="816">
        <v>26262565</v>
      </c>
      <c r="G726" s="816">
        <v>2704005</v>
      </c>
      <c r="H726" s="820" t="str">
        <f>IF(G726="","",VLOOKUP(G726,ARANCEL!$B$5:$D$121,2,FALSE))</f>
        <v>PROVISORIO</v>
      </c>
      <c r="I726" s="821" t="s">
        <v>1460</v>
      </c>
      <c r="J726" s="816">
        <v>3</v>
      </c>
      <c r="K726" s="822">
        <f>IF(G726="","",VLOOKUP(G726,ARANCEL!$B$5:$D$121,3,FALSE)*J726)</f>
        <v>9750</v>
      </c>
      <c r="L726" s="1210" t="s">
        <v>6905</v>
      </c>
      <c r="M726" s="1210">
        <v>4500247654</v>
      </c>
      <c r="N726" s="1210" t="s">
        <v>7158</v>
      </c>
    </row>
    <row r="727" spans="1:14" s="908" customFormat="1" x14ac:dyDescent="0.25">
      <c r="A727" s="816" t="s">
        <v>305</v>
      </c>
      <c r="B727" s="817">
        <v>41865</v>
      </c>
      <c r="C727" s="818" t="s">
        <v>3378</v>
      </c>
      <c r="D727" s="816" t="s">
        <v>69</v>
      </c>
      <c r="E727" s="819">
        <v>10244424</v>
      </c>
      <c r="F727" s="816">
        <v>26262565</v>
      </c>
      <c r="G727" s="816">
        <v>2704008</v>
      </c>
      <c r="H727" s="820" t="str">
        <f>IF(G727="","",VLOOKUP(G727,ARANCEL!$B$5:$D$121,2,FALSE))</f>
        <v>PILAR, INSERCION O PUNTO DE APOYO CON PERNO MUÑON</v>
      </c>
      <c r="I727" s="821" t="s">
        <v>1085</v>
      </c>
      <c r="J727" s="816">
        <v>2</v>
      </c>
      <c r="K727" s="822">
        <f>IF(G727="","",VLOOKUP(G727,ARANCEL!$B$5:$D$121,3,FALSE)*J727)</f>
        <v>65224</v>
      </c>
      <c r="L727" s="1210" t="s">
        <v>6905</v>
      </c>
      <c r="M727" s="1210">
        <v>4500250403</v>
      </c>
      <c r="N727" s="1210" t="s">
        <v>6904</v>
      </c>
    </row>
    <row r="728" spans="1:14" s="894" customFormat="1" x14ac:dyDescent="0.25">
      <c r="A728" s="816" t="s">
        <v>305</v>
      </c>
      <c r="B728" s="817">
        <v>41865</v>
      </c>
      <c r="C728" s="818" t="s">
        <v>3378</v>
      </c>
      <c r="D728" s="816" t="s">
        <v>69</v>
      </c>
      <c r="E728" s="819">
        <v>10244424</v>
      </c>
      <c r="F728" s="816">
        <v>26262565</v>
      </c>
      <c r="G728" s="816">
        <v>2704012</v>
      </c>
      <c r="H728" s="820" t="str">
        <f>IF(G728="","",VLOOKUP(G728,ARANCEL!$B$5:$D$121,2,FALSE))</f>
        <v xml:space="preserve">INTERMEDIARIO O PONTICO </v>
      </c>
      <c r="I728" s="821" t="s">
        <v>322</v>
      </c>
      <c r="J728" s="816">
        <v>1</v>
      </c>
      <c r="K728" s="822">
        <f>IF(G728="","",VLOOKUP(G728,ARANCEL!$B$5:$D$121,3,FALSE)*J728)</f>
        <v>25122</v>
      </c>
      <c r="L728" s="1210" t="s">
        <v>6905</v>
      </c>
      <c r="M728" s="1210">
        <v>4500250403</v>
      </c>
      <c r="N728" s="1210" t="s">
        <v>6904</v>
      </c>
    </row>
    <row r="729" spans="1:14" s="914" customFormat="1" x14ac:dyDescent="0.25">
      <c r="A729" s="816" t="s">
        <v>305</v>
      </c>
      <c r="B729" s="817">
        <v>41990</v>
      </c>
      <c r="C729" s="818" t="s">
        <v>9057</v>
      </c>
      <c r="D729" s="816" t="s">
        <v>1157</v>
      </c>
      <c r="E729" s="819">
        <v>10299251</v>
      </c>
      <c r="F729" s="816">
        <v>29731188</v>
      </c>
      <c r="G729" s="816">
        <v>2707001</v>
      </c>
      <c r="H729" s="820" t="str">
        <f>IF(G729="","",VLOOKUP(G729,ARANCEL!$B$5:$D$121,2,FALSE))</f>
        <v xml:space="preserve">PLANO DE RELAJACION </v>
      </c>
      <c r="I729" s="821" t="s">
        <v>306</v>
      </c>
      <c r="J729" s="816">
        <v>1</v>
      </c>
      <c r="K729" s="822">
        <f>IF(G729="","",VLOOKUP(G729,ARANCEL!$B$5:$D$121,3,FALSE)*J729)</f>
        <v>9221</v>
      </c>
      <c r="L729" s="1350" t="s">
        <v>9431</v>
      </c>
      <c r="M729" s="1350">
        <v>4500269308</v>
      </c>
      <c r="N729" s="1350" t="s">
        <v>9459</v>
      </c>
    </row>
    <row r="730" spans="1:14" s="914" customFormat="1" x14ac:dyDescent="0.25">
      <c r="A730" s="816" t="s">
        <v>305</v>
      </c>
      <c r="B730" s="817">
        <v>41827</v>
      </c>
      <c r="C730" s="818" t="s">
        <v>5616</v>
      </c>
      <c r="D730" s="816" t="s">
        <v>86</v>
      </c>
      <c r="E730" s="819">
        <v>10223867</v>
      </c>
      <c r="F730" s="816">
        <v>27402964</v>
      </c>
      <c r="G730" s="816">
        <v>2704005</v>
      </c>
      <c r="H730" s="820" t="str">
        <f>IF(G730="","",VLOOKUP(G730,ARANCEL!$B$5:$D$121,2,FALSE))</f>
        <v>PROVISORIO</v>
      </c>
      <c r="I730" s="821" t="s">
        <v>311</v>
      </c>
      <c r="J730" s="816">
        <v>1</v>
      </c>
      <c r="K730" s="822">
        <f>IF(G730="","",VLOOKUP(G730,ARANCEL!$B$5:$D$121,3,FALSE)*J730)</f>
        <v>3250</v>
      </c>
      <c r="L730" s="1210" t="s">
        <v>6017</v>
      </c>
      <c r="M730" s="1210">
        <v>4500245626</v>
      </c>
      <c r="N730" s="1210">
        <v>9837</v>
      </c>
    </row>
    <row r="731" spans="1:14" s="914" customFormat="1" x14ac:dyDescent="0.25">
      <c r="A731" s="816" t="s">
        <v>305</v>
      </c>
      <c r="B731" s="817">
        <v>42019</v>
      </c>
      <c r="C731" s="818" t="s">
        <v>5616</v>
      </c>
      <c r="D731" s="816" t="s">
        <v>73</v>
      </c>
      <c r="E731" s="819">
        <v>10311463</v>
      </c>
      <c r="F731" s="816">
        <v>29842202</v>
      </c>
      <c r="G731" s="816">
        <v>2704005</v>
      </c>
      <c r="H731" s="820" t="str">
        <f>IF(G731="","",VLOOKUP(G731,ARANCEL!$B$5:$D$121,2,FALSE))</f>
        <v>PROVISORIO</v>
      </c>
      <c r="I731" s="821" t="s">
        <v>311</v>
      </c>
      <c r="J731" s="816">
        <v>1</v>
      </c>
      <c r="K731" s="822">
        <f>IF(G731="","",VLOOKUP(G731,ARANCEL!$B$5:$D$121,3,FALSE)*J731)</f>
        <v>3250</v>
      </c>
      <c r="L731" s="1249" t="str">
        <f>IF(E731="","","IMPAGO")</f>
        <v>IMPAGO</v>
      </c>
      <c r="M731" s="1249" t="str">
        <f>IF(L731="IMPAGO","SIN O.C.","")</f>
        <v>SIN O.C.</v>
      </c>
      <c r="N731" s="1249" t="str">
        <f>IF(L731="IMPAGO","SIN FACT.","")</f>
        <v>SIN FACT.</v>
      </c>
    </row>
    <row r="732" spans="1:14" s="914" customFormat="1" x14ac:dyDescent="0.25">
      <c r="A732" s="816" t="s">
        <v>305</v>
      </c>
      <c r="B732" s="817">
        <v>41927</v>
      </c>
      <c r="C732" s="818" t="s">
        <v>7733</v>
      </c>
      <c r="D732" s="816" t="s">
        <v>1157</v>
      </c>
      <c r="E732" s="819">
        <v>10267148</v>
      </c>
      <c r="F732" s="816">
        <v>28994779</v>
      </c>
      <c r="G732" s="816">
        <v>2707001</v>
      </c>
      <c r="H732" s="820" t="str">
        <f>IF(G732="","",VLOOKUP(G732,ARANCEL!$B$5:$D$121,2,FALSE))</f>
        <v xml:space="preserve">PLANO DE RELAJACION </v>
      </c>
      <c r="I732" s="821" t="s">
        <v>306</v>
      </c>
      <c r="J732" s="816">
        <v>1</v>
      </c>
      <c r="K732" s="822">
        <f>IF(G732="","",VLOOKUP(G732,ARANCEL!$B$5:$D$121,3,FALSE)*J732)</f>
        <v>9221</v>
      </c>
      <c r="L732" s="1210" t="s">
        <v>8279</v>
      </c>
      <c r="M732" s="1210">
        <v>4500260868</v>
      </c>
      <c r="N732" s="1210" t="s">
        <v>8300</v>
      </c>
    </row>
    <row r="733" spans="1:14" s="914" customFormat="1" x14ac:dyDescent="0.25">
      <c r="A733" s="816" t="s">
        <v>305</v>
      </c>
      <c r="B733" s="817">
        <v>41815</v>
      </c>
      <c r="C733" s="818" t="s">
        <v>5407</v>
      </c>
      <c r="D733" s="816" t="s">
        <v>1157</v>
      </c>
      <c r="E733" s="819">
        <v>10218123</v>
      </c>
      <c r="F733" s="816">
        <v>27201505</v>
      </c>
      <c r="G733" s="816">
        <v>2707001</v>
      </c>
      <c r="H733" s="820" t="str">
        <f>IF(G733="","",VLOOKUP(G733,ARANCEL!$B$5:$D$121,2,FALSE))</f>
        <v xml:space="preserve">PLANO DE RELAJACION </v>
      </c>
      <c r="I733" s="821" t="s">
        <v>306</v>
      </c>
      <c r="J733" s="816">
        <v>1</v>
      </c>
      <c r="K733" s="822">
        <f>IF(G733="","",VLOOKUP(G733,ARANCEL!$B$5:$D$121,3,FALSE)*J733)</f>
        <v>9221</v>
      </c>
      <c r="L733" s="1210" t="s">
        <v>5742</v>
      </c>
      <c r="M733" s="1210">
        <v>4500241337</v>
      </c>
      <c r="N733" s="1210" t="s">
        <v>5775</v>
      </c>
    </row>
    <row r="734" spans="1:14" s="914" customFormat="1" x14ac:dyDescent="0.25">
      <c r="A734" s="816" t="s">
        <v>305</v>
      </c>
      <c r="B734" s="817">
        <v>41751</v>
      </c>
      <c r="C734" s="818" t="s">
        <v>4085</v>
      </c>
      <c r="D734" s="816" t="s">
        <v>69</v>
      </c>
      <c r="E734" s="819">
        <v>10190555</v>
      </c>
      <c r="F734" s="816">
        <v>25871456</v>
      </c>
      <c r="G734" s="816">
        <v>2704005</v>
      </c>
      <c r="H734" s="820" t="str">
        <f>IF(G734="","",VLOOKUP(G734,ARANCEL!$B$5:$D$121,2,FALSE))</f>
        <v>PROVISORIO</v>
      </c>
      <c r="I734" s="821" t="s">
        <v>326</v>
      </c>
      <c r="J734" s="816">
        <v>1</v>
      </c>
      <c r="K734" s="822">
        <f>IF(G734="","",VLOOKUP(G734,ARANCEL!$B$5:$D$121,3,FALSE)*J734)</f>
        <v>3250</v>
      </c>
      <c r="L734" s="1210" t="s">
        <v>4612</v>
      </c>
      <c r="M734" s="1210">
        <v>4500229965</v>
      </c>
      <c r="N734" s="1210">
        <v>9181</v>
      </c>
    </row>
    <row r="735" spans="1:14" s="924" customFormat="1" x14ac:dyDescent="0.25">
      <c r="A735" s="816" t="s">
        <v>305</v>
      </c>
      <c r="B735" s="817">
        <v>41751</v>
      </c>
      <c r="C735" s="818" t="s">
        <v>4085</v>
      </c>
      <c r="D735" s="816" t="s">
        <v>69</v>
      </c>
      <c r="E735" s="819">
        <v>10190555</v>
      </c>
      <c r="F735" s="816">
        <v>25871456</v>
      </c>
      <c r="G735" s="816">
        <v>2704003</v>
      </c>
      <c r="H735" s="820" t="str">
        <f>IF(G735="","",VLOOKUP(G735,ARANCEL!$B$5:$D$121,2,FALSE))</f>
        <v xml:space="preserve">CORONA PERIFERICA CON PERNO MUÑON COLADO </v>
      </c>
      <c r="I735" s="821" t="s">
        <v>326</v>
      </c>
      <c r="J735" s="816">
        <v>1</v>
      </c>
      <c r="K735" s="822">
        <f>IF(G735="","",VLOOKUP(G735,ARANCEL!$B$5:$D$121,3,FALSE)*J735)</f>
        <v>32612</v>
      </c>
      <c r="L735" s="1210" t="s">
        <v>4612</v>
      </c>
      <c r="M735" s="1210">
        <v>4500229963</v>
      </c>
      <c r="N735" s="1210">
        <v>9180</v>
      </c>
    </row>
    <row r="736" spans="1:14" s="924" customFormat="1" x14ac:dyDescent="0.25">
      <c r="A736" s="816" t="s">
        <v>305</v>
      </c>
      <c r="B736" s="823">
        <v>41781</v>
      </c>
      <c r="C736" s="818" t="s">
        <v>4727</v>
      </c>
      <c r="D736" s="816" t="s">
        <v>73</v>
      </c>
      <c r="E736" s="819">
        <v>10201795</v>
      </c>
      <c r="F736" s="816">
        <v>25966875</v>
      </c>
      <c r="G736" s="816">
        <v>2704005</v>
      </c>
      <c r="H736" s="820" t="str">
        <f>IF(G736="","",VLOOKUP(G736,ARANCEL!$B$5:$D$121,2,FALSE))</f>
        <v>PROVISORIO</v>
      </c>
      <c r="I736" s="821" t="s">
        <v>317</v>
      </c>
      <c r="J736" s="816">
        <v>1</v>
      </c>
      <c r="K736" s="822">
        <f>IF(G736="","",VLOOKUP(G736,ARANCEL!$B$5:$D$121,3,FALSE)*J736)</f>
        <v>3250</v>
      </c>
      <c r="L736" s="1210" t="s">
        <v>5292</v>
      </c>
      <c r="M736" s="1210">
        <v>4500235543</v>
      </c>
      <c r="N736" s="1210">
        <v>9430</v>
      </c>
    </row>
    <row r="737" spans="1:14" s="920" customFormat="1" x14ac:dyDescent="0.25">
      <c r="A737" s="816" t="s">
        <v>305</v>
      </c>
      <c r="B737" s="823">
        <v>41781</v>
      </c>
      <c r="C737" s="818" t="s">
        <v>4727</v>
      </c>
      <c r="D737" s="816" t="s">
        <v>73</v>
      </c>
      <c r="E737" s="819">
        <v>10201795</v>
      </c>
      <c r="F737" s="816">
        <v>25966875</v>
      </c>
      <c r="G737" s="816">
        <v>2704003</v>
      </c>
      <c r="H737" s="820" t="str">
        <f>IF(G737="","",VLOOKUP(G737,ARANCEL!$B$5:$D$121,2,FALSE))</f>
        <v xml:space="preserve">CORONA PERIFERICA CON PERNO MUÑON COLADO </v>
      </c>
      <c r="I737" s="821" t="s">
        <v>317</v>
      </c>
      <c r="J737" s="816">
        <v>1</v>
      </c>
      <c r="K737" s="822">
        <f>IF(G737="","",VLOOKUP(G737,ARANCEL!$B$5:$D$121,3,FALSE)*J737)</f>
        <v>32612</v>
      </c>
      <c r="L737" s="1210" t="s">
        <v>5292</v>
      </c>
      <c r="M737" s="1210">
        <v>4500235543</v>
      </c>
      <c r="N737" s="1210">
        <v>9430</v>
      </c>
    </row>
    <row r="738" spans="1:14" s="922" customFormat="1" x14ac:dyDescent="0.25">
      <c r="A738" s="816" t="s">
        <v>305</v>
      </c>
      <c r="B738" s="817">
        <v>41983</v>
      </c>
      <c r="C738" s="818" t="s">
        <v>8889</v>
      </c>
      <c r="D738" s="816" t="s">
        <v>1157</v>
      </c>
      <c r="E738" s="819">
        <v>10295069</v>
      </c>
      <c r="F738" s="816">
        <v>29615657</v>
      </c>
      <c r="G738" s="816">
        <v>2707001</v>
      </c>
      <c r="H738" s="820" t="str">
        <f>IF(G738="","",VLOOKUP(G738,ARANCEL!$B$5:$D$121,2,FALSE))</f>
        <v xml:space="preserve">PLANO DE RELAJACION </v>
      </c>
      <c r="I738" s="821" t="s">
        <v>306</v>
      </c>
      <c r="J738" s="816">
        <v>1</v>
      </c>
      <c r="K738" s="822">
        <f>IF(G738="","",VLOOKUP(G738,ARANCEL!$B$5:$D$121,3,FALSE)*J738)</f>
        <v>9221</v>
      </c>
      <c r="L738" s="1350" t="s">
        <v>9431</v>
      </c>
      <c r="M738" s="1350">
        <v>4500269308</v>
      </c>
      <c r="N738" s="1350" t="s">
        <v>9459</v>
      </c>
    </row>
    <row r="739" spans="1:14" s="920" customFormat="1" x14ac:dyDescent="0.25">
      <c r="A739" s="816" t="s">
        <v>305</v>
      </c>
      <c r="B739" s="817">
        <v>41782</v>
      </c>
      <c r="C739" s="818" t="s">
        <v>4796</v>
      </c>
      <c r="D739" s="816" t="s">
        <v>4357</v>
      </c>
      <c r="E739" s="819">
        <v>10202356</v>
      </c>
      <c r="F739" s="816">
        <v>26570746</v>
      </c>
      <c r="G739" s="816">
        <v>2707001</v>
      </c>
      <c r="H739" s="820" t="str">
        <f>IF(G739="","",VLOOKUP(G739,ARANCEL!$B$5:$D$121,2,FALSE))</f>
        <v xml:space="preserve">PLANO DE RELAJACION </v>
      </c>
      <c r="I739" s="821" t="s">
        <v>306</v>
      </c>
      <c r="J739" s="816">
        <v>1</v>
      </c>
      <c r="K739" s="822">
        <f>IF(G739="","",VLOOKUP(G739,ARANCEL!$B$5:$D$121,3,FALSE)*J739)</f>
        <v>9221</v>
      </c>
      <c r="L739" s="1210" t="s">
        <v>5292</v>
      </c>
      <c r="M739" s="1210">
        <v>4500235543</v>
      </c>
      <c r="N739" s="1210">
        <v>9430</v>
      </c>
    </row>
    <row r="740" spans="1:14" s="924" customFormat="1" x14ac:dyDescent="0.25">
      <c r="A740" s="816" t="s">
        <v>305</v>
      </c>
      <c r="B740" s="817">
        <v>41961</v>
      </c>
      <c r="C740" s="818" t="s">
        <v>9085</v>
      </c>
      <c r="D740" s="816" t="s">
        <v>68</v>
      </c>
      <c r="E740" s="819">
        <v>10284206</v>
      </c>
      <c r="F740" s="816">
        <v>29595116</v>
      </c>
      <c r="G740" s="816">
        <v>2704005</v>
      </c>
      <c r="H740" s="820" t="str">
        <f>IF(G740="","",VLOOKUP(G740,ARANCEL!$B$5:$D$121,2,FALSE))</f>
        <v>PROVISORIO</v>
      </c>
      <c r="I740" s="821" t="s">
        <v>319</v>
      </c>
      <c r="J740" s="816">
        <v>1</v>
      </c>
      <c r="K740" s="822">
        <f>IF(G740="","",VLOOKUP(G740,ARANCEL!$B$5:$D$121,3,FALSE)*J740)</f>
        <v>3250</v>
      </c>
      <c r="L740" s="1210" t="s">
        <v>8256</v>
      </c>
      <c r="M740" s="1210">
        <v>4500265774</v>
      </c>
      <c r="N740" s="1210" t="s">
        <v>8954</v>
      </c>
    </row>
    <row r="741" spans="1:14" s="924" customFormat="1" x14ac:dyDescent="0.25">
      <c r="A741" s="843" t="s">
        <v>305</v>
      </c>
      <c r="B741" s="817">
        <v>41961</v>
      </c>
      <c r="C741" s="818" t="s">
        <v>9085</v>
      </c>
      <c r="D741" s="816" t="s">
        <v>68</v>
      </c>
      <c r="E741" s="819">
        <v>10284206</v>
      </c>
      <c r="F741" s="816">
        <v>29595116</v>
      </c>
      <c r="G741" s="816">
        <v>2704003</v>
      </c>
      <c r="H741" s="820" t="str">
        <f>IF(G741="","",VLOOKUP(G741,ARANCEL!$B$5:$D$121,2,FALSE))</f>
        <v xml:space="preserve">CORONA PERIFERICA CON PERNO MUÑON COLADO </v>
      </c>
      <c r="I741" s="821" t="s">
        <v>319</v>
      </c>
      <c r="J741" s="816">
        <v>1</v>
      </c>
      <c r="K741" s="822">
        <f>IF(G741="","",VLOOKUP(G741,ARANCEL!$B$5:$D$121,3,FALSE)*J741)</f>
        <v>32612</v>
      </c>
      <c r="L741" s="1210" t="s">
        <v>8256</v>
      </c>
      <c r="M741" s="1210">
        <v>4500265774</v>
      </c>
      <c r="N741" s="1210" t="s">
        <v>8954</v>
      </c>
    </row>
    <row r="742" spans="1:14" s="924" customFormat="1" x14ac:dyDescent="0.25">
      <c r="A742" s="816" t="s">
        <v>305</v>
      </c>
      <c r="B742" s="817">
        <v>41829</v>
      </c>
      <c r="C742" s="818" t="s">
        <v>5797</v>
      </c>
      <c r="D742" s="816" t="s">
        <v>71</v>
      </c>
      <c r="E742" s="819">
        <v>10225727</v>
      </c>
      <c r="F742" s="816">
        <v>26135782</v>
      </c>
      <c r="G742" s="816">
        <v>2705003</v>
      </c>
      <c r="H742" s="820" t="str">
        <f>IF(G742="","",VLOOKUP(G742,ARANCEL!$B$5:$D$121,2,FALSE))</f>
        <v>INCRUSTACION ESTETICA (ART-GLASS O CERAMICA)</v>
      </c>
      <c r="I742" s="821" t="s">
        <v>312</v>
      </c>
      <c r="J742" s="816">
        <v>1</v>
      </c>
      <c r="K742" s="822">
        <f>IF(G742="","",VLOOKUP(G742,ARANCEL!$B$5:$D$121,3,FALSE)*J742)</f>
        <v>15676</v>
      </c>
      <c r="L742" s="1210" t="s">
        <v>6017</v>
      </c>
      <c r="M742" s="1210">
        <v>4500245626</v>
      </c>
      <c r="N742" s="1210">
        <v>9837</v>
      </c>
    </row>
    <row r="743" spans="1:14" s="924" customFormat="1" x14ac:dyDescent="0.25">
      <c r="A743" s="816" t="s">
        <v>305</v>
      </c>
      <c r="B743" s="817">
        <v>41928</v>
      </c>
      <c r="C743" s="818" t="s">
        <v>5797</v>
      </c>
      <c r="D743" s="816" t="s">
        <v>71</v>
      </c>
      <c r="E743" s="819">
        <v>10267485</v>
      </c>
      <c r="F743" s="816">
        <v>28851389</v>
      </c>
      <c r="G743" s="816">
        <v>2705003</v>
      </c>
      <c r="H743" s="820" t="str">
        <f>IF(G743="","",VLOOKUP(G743,ARANCEL!$B$5:$D$121,2,FALSE))</f>
        <v>INCRUSTACION ESTETICA (ART-GLASS O CERAMICA)</v>
      </c>
      <c r="I743" s="821" t="s">
        <v>337</v>
      </c>
      <c r="J743" s="816">
        <v>1</v>
      </c>
      <c r="K743" s="822">
        <f>IF(G743="","",VLOOKUP(G743,ARANCEL!$B$5:$D$121,3,FALSE)*J743)</f>
        <v>15676</v>
      </c>
      <c r="L743" s="1210" t="s">
        <v>8279</v>
      </c>
      <c r="M743" s="1210">
        <v>4500260868</v>
      </c>
      <c r="N743" s="1210" t="s">
        <v>8300</v>
      </c>
    </row>
    <row r="744" spans="1:14" s="924" customFormat="1" x14ac:dyDescent="0.25">
      <c r="A744" s="816" t="s">
        <v>305</v>
      </c>
      <c r="B744" s="817">
        <v>41962</v>
      </c>
      <c r="C744" s="818" t="s">
        <v>5797</v>
      </c>
      <c r="D744" s="816" t="s">
        <v>71</v>
      </c>
      <c r="E744" s="819">
        <v>10284845</v>
      </c>
      <c r="F744" s="816">
        <v>29144939</v>
      </c>
      <c r="G744" s="816">
        <v>2705003</v>
      </c>
      <c r="H744" s="820" t="str">
        <f>IF(G744="","",VLOOKUP(G744,ARANCEL!$B$5:$D$121,2,FALSE))</f>
        <v>INCRUSTACION ESTETICA (ART-GLASS O CERAMICA)</v>
      </c>
      <c r="I744" s="821" t="s">
        <v>318</v>
      </c>
      <c r="J744" s="816">
        <v>1</v>
      </c>
      <c r="K744" s="822">
        <f>IF(G744="","",VLOOKUP(G744,ARANCEL!$B$5:$D$121,3,FALSE)*J744)</f>
        <v>15676</v>
      </c>
      <c r="L744" s="1210" t="s">
        <v>8256</v>
      </c>
      <c r="M744" s="1210">
        <v>4500265774</v>
      </c>
      <c r="N744" s="1210" t="s">
        <v>8954</v>
      </c>
    </row>
    <row r="745" spans="1:14" s="924" customFormat="1" x14ac:dyDescent="0.25">
      <c r="A745" s="816" t="s">
        <v>305</v>
      </c>
      <c r="B745" s="817">
        <v>41914</v>
      </c>
      <c r="C745" s="818" t="s">
        <v>7458</v>
      </c>
      <c r="D745" s="816" t="s">
        <v>811</v>
      </c>
      <c r="E745" s="819">
        <v>10260672</v>
      </c>
      <c r="F745" s="816">
        <v>27733420</v>
      </c>
      <c r="G745" s="816">
        <v>2708011</v>
      </c>
      <c r="H745" s="820" t="str">
        <f>IF(G745="","",VLOOKUP(G745,ARANCEL!$B$5:$D$121,2,FALSE))</f>
        <v xml:space="preserve">MODELO DE ESTUDIO </v>
      </c>
      <c r="I745" s="821" t="s">
        <v>347</v>
      </c>
      <c r="J745" s="816">
        <v>2</v>
      </c>
      <c r="K745" s="822">
        <f>IF(G745="","",VLOOKUP(G745,ARANCEL!$B$5:$D$121,3,FALSE)*J745)</f>
        <v>3014</v>
      </c>
      <c r="L745" s="1210" t="s">
        <v>8279</v>
      </c>
      <c r="M745" s="1210">
        <v>4500259407</v>
      </c>
      <c r="N745" s="1210" t="s">
        <v>8290</v>
      </c>
    </row>
    <row r="746" spans="1:14" s="924" customFormat="1" x14ac:dyDescent="0.25">
      <c r="A746" s="816" t="s">
        <v>305</v>
      </c>
      <c r="B746" s="817">
        <v>41944</v>
      </c>
      <c r="C746" s="818" t="s">
        <v>8456</v>
      </c>
      <c r="D746" s="816" t="s">
        <v>70</v>
      </c>
      <c r="E746" s="819">
        <v>10281872</v>
      </c>
      <c r="F746" s="816">
        <v>28465871</v>
      </c>
      <c r="G746" s="816">
        <v>2704003</v>
      </c>
      <c r="H746" s="820" t="str">
        <f>IF(G746="","",VLOOKUP(G746,ARANCEL!$B$5:$D$121,2,FALSE))</f>
        <v xml:space="preserve">CORONA PERIFERICA CON PERNO MUÑON COLADO </v>
      </c>
      <c r="I746" s="821" t="s">
        <v>317</v>
      </c>
      <c r="J746" s="816">
        <v>1</v>
      </c>
      <c r="K746" s="822">
        <f>IF(G746="","",VLOOKUP(G746,ARANCEL!$B$5:$D$121,3,FALSE)*J746)</f>
        <v>32612</v>
      </c>
      <c r="L746" s="1210" t="s">
        <v>8256</v>
      </c>
      <c r="M746" s="1210">
        <v>4500265774</v>
      </c>
      <c r="N746" s="1210" t="s">
        <v>8954</v>
      </c>
    </row>
    <row r="747" spans="1:14" s="924" customFormat="1" x14ac:dyDescent="0.25">
      <c r="A747" s="816" t="s">
        <v>305</v>
      </c>
      <c r="B747" s="817">
        <v>41944</v>
      </c>
      <c r="C747" s="818" t="s">
        <v>8456</v>
      </c>
      <c r="D747" s="816" t="s">
        <v>70</v>
      </c>
      <c r="E747" s="819">
        <v>10281872</v>
      </c>
      <c r="F747" s="816">
        <v>28465871</v>
      </c>
      <c r="G747" s="816">
        <v>2704005</v>
      </c>
      <c r="H747" s="820" t="str">
        <f>IF(G747="","",VLOOKUP(G747,ARANCEL!$B$5:$D$121,2,FALSE))</f>
        <v>PROVISORIO</v>
      </c>
      <c r="I747" s="821" t="s">
        <v>317</v>
      </c>
      <c r="J747" s="816">
        <v>1</v>
      </c>
      <c r="K747" s="822">
        <f>IF(G747="","",VLOOKUP(G747,ARANCEL!$B$5:$D$121,3,FALSE)*J747)</f>
        <v>3250</v>
      </c>
      <c r="L747" s="1350" t="s">
        <v>9431</v>
      </c>
      <c r="M747" s="1350">
        <v>4500269308</v>
      </c>
      <c r="N747" s="1350" t="s">
        <v>9459</v>
      </c>
    </row>
    <row r="748" spans="1:14" s="914" customFormat="1" x14ac:dyDescent="0.25">
      <c r="A748" s="816" t="s">
        <v>313</v>
      </c>
      <c r="B748" s="817">
        <v>41956</v>
      </c>
      <c r="C748" s="818" t="s">
        <v>8456</v>
      </c>
      <c r="D748" s="816" t="s">
        <v>70</v>
      </c>
      <c r="E748" s="819">
        <v>10281872</v>
      </c>
      <c r="F748" s="816">
        <v>28465871</v>
      </c>
      <c r="G748" s="816">
        <v>2705003</v>
      </c>
      <c r="H748" s="820" t="str">
        <f>IF(G748="","",VLOOKUP(G748,ARANCEL!$B$5:$D$121,2,FALSE))</f>
        <v>INCRUSTACION ESTETICA (ART-GLASS O CERAMICA)</v>
      </c>
      <c r="I748" s="821" t="s">
        <v>317</v>
      </c>
      <c r="J748" s="816">
        <v>1</v>
      </c>
      <c r="K748" s="822">
        <f>IF(G748="","",VLOOKUP(G748,ARANCEL!$B$5:$D$121,3,FALSE)*J748)</f>
        <v>15676</v>
      </c>
      <c r="L748" s="1249" t="str">
        <f>IF(E748="","","IMPAGO")</f>
        <v>IMPAGO</v>
      </c>
      <c r="M748" s="1249" t="str">
        <f>IF(L748="IMPAGO","SIN O.C.","")</f>
        <v>SIN O.C.</v>
      </c>
      <c r="N748" s="1249" t="str">
        <f>IF(L748="IMPAGO","SIN FACT.","")</f>
        <v>SIN FACT.</v>
      </c>
    </row>
    <row r="749" spans="1:14" s="935" customFormat="1" x14ac:dyDescent="0.25">
      <c r="A749" s="843" t="s">
        <v>313</v>
      </c>
      <c r="B749" s="817">
        <v>41654</v>
      </c>
      <c r="C749" s="1172" t="s">
        <v>1197</v>
      </c>
      <c r="D749" s="843" t="s">
        <v>1165</v>
      </c>
      <c r="E749" s="904">
        <v>10164756</v>
      </c>
      <c r="F749" s="843">
        <v>24018337</v>
      </c>
      <c r="G749" s="843">
        <v>2705003</v>
      </c>
      <c r="H749" s="1146" t="str">
        <f>IF(G749="","",VLOOKUP(G749,ARANCEL!$B$5:$D$121,2,FALSE))</f>
        <v>INCRUSTACION ESTETICA (ART-GLASS O CERAMICA)</v>
      </c>
      <c r="I749" s="905"/>
      <c r="J749" s="843">
        <v>1</v>
      </c>
      <c r="K749" s="1370">
        <f>IF(G749="","",VLOOKUP(G749,ARANCEL!$B$5:$D$121,3,FALSE)*J749)</f>
        <v>15676</v>
      </c>
      <c r="L749" s="1296" t="s">
        <v>597</v>
      </c>
      <c r="M749" s="1296">
        <v>4500211705</v>
      </c>
      <c r="N749" s="1296">
        <v>8215</v>
      </c>
    </row>
    <row r="750" spans="1:14" s="937" customFormat="1" x14ac:dyDescent="0.25">
      <c r="A750" s="816" t="s">
        <v>305</v>
      </c>
      <c r="B750" s="817">
        <v>41857</v>
      </c>
      <c r="C750" s="818" t="s">
        <v>1197</v>
      </c>
      <c r="D750" s="816" t="s">
        <v>86</v>
      </c>
      <c r="E750" s="819">
        <v>10239753</v>
      </c>
      <c r="F750" s="816">
        <v>27555430</v>
      </c>
      <c r="G750" s="816">
        <v>2704005</v>
      </c>
      <c r="H750" s="820" t="str">
        <f>IF(G750="","",VLOOKUP(G750,ARANCEL!$B$5:$D$121,2,FALSE))</f>
        <v>PROVISORIO</v>
      </c>
      <c r="I750" s="821" t="s">
        <v>340</v>
      </c>
      <c r="J750" s="816">
        <v>1</v>
      </c>
      <c r="K750" s="822">
        <f>IF(G750="","",VLOOKUP(G750,ARANCEL!$B$5:$D$121,3,FALSE)*J750)</f>
        <v>3250</v>
      </c>
      <c r="L750" s="1210" t="s">
        <v>6905</v>
      </c>
      <c r="M750" s="1210">
        <v>4500250403</v>
      </c>
      <c r="N750" s="1210" t="s">
        <v>6904</v>
      </c>
    </row>
    <row r="751" spans="1:14" s="937" customFormat="1" x14ac:dyDescent="0.25">
      <c r="A751" s="843" t="s">
        <v>305</v>
      </c>
      <c r="B751" s="817">
        <v>41857</v>
      </c>
      <c r="C751" s="818" t="s">
        <v>1197</v>
      </c>
      <c r="D751" s="816" t="s">
        <v>86</v>
      </c>
      <c r="E751" s="819">
        <v>10239753</v>
      </c>
      <c r="F751" s="816">
        <v>27555430</v>
      </c>
      <c r="G751" s="816">
        <v>2704003</v>
      </c>
      <c r="H751" s="820" t="str">
        <f>IF(G751="","",VLOOKUP(G751,ARANCEL!$B$5:$D$121,2,FALSE))</f>
        <v xml:space="preserve">CORONA PERIFERICA CON PERNO MUÑON COLADO </v>
      </c>
      <c r="I751" s="821" t="s">
        <v>340</v>
      </c>
      <c r="J751" s="816">
        <v>1</v>
      </c>
      <c r="K751" s="822">
        <f>IF(G751="","",VLOOKUP(G751,ARANCEL!$B$5:$D$121,3,FALSE)*J751)</f>
        <v>32612</v>
      </c>
      <c r="L751" s="1210" t="s">
        <v>6905</v>
      </c>
      <c r="M751" s="1210">
        <v>4500250403</v>
      </c>
      <c r="N751" s="1210" t="s">
        <v>6904</v>
      </c>
    </row>
    <row r="752" spans="1:14" s="937" customFormat="1" x14ac:dyDescent="0.25">
      <c r="A752" s="816" t="s">
        <v>305</v>
      </c>
      <c r="B752" s="817">
        <v>42017</v>
      </c>
      <c r="C752" s="818" t="s">
        <v>9541</v>
      </c>
      <c r="D752" s="816" t="s">
        <v>70</v>
      </c>
      <c r="E752" s="819">
        <v>10309535</v>
      </c>
      <c r="F752" s="816">
        <v>29838809</v>
      </c>
      <c r="G752" s="816">
        <v>2704005</v>
      </c>
      <c r="H752" s="820" t="str">
        <f>IF(G752="","",VLOOKUP(G752,ARANCEL!$B$5:$D$121,2,FALSE))</f>
        <v>PROVISORIO</v>
      </c>
      <c r="I752" s="821" t="s">
        <v>317</v>
      </c>
      <c r="J752" s="816">
        <v>1</v>
      </c>
      <c r="K752" s="822">
        <f>IF(G752="","",VLOOKUP(G752,ARANCEL!$B$5:$D$121,3,FALSE)*J752)</f>
        <v>3250</v>
      </c>
      <c r="L752" s="1249" t="str">
        <f>IF(E752="","","IMPAGO")</f>
        <v>IMPAGO</v>
      </c>
      <c r="M752" s="1249" t="str">
        <f>IF(L752="IMPAGO","SIN O.C.","")</f>
        <v>SIN O.C.</v>
      </c>
      <c r="N752" s="1249" t="str">
        <f>IF(L752="IMPAGO","SIN FACT.","")</f>
        <v>SIN FACT.</v>
      </c>
    </row>
    <row r="753" spans="1:14" s="937" customFormat="1" x14ac:dyDescent="0.25">
      <c r="A753" s="816" t="s">
        <v>305</v>
      </c>
      <c r="B753" s="817">
        <v>42017</v>
      </c>
      <c r="C753" s="818" t="s">
        <v>9541</v>
      </c>
      <c r="D753" s="816" t="s">
        <v>70</v>
      </c>
      <c r="E753" s="819">
        <v>10309535</v>
      </c>
      <c r="F753" s="816">
        <v>29838809</v>
      </c>
      <c r="G753" s="816">
        <v>2705003</v>
      </c>
      <c r="H753" s="820" t="str">
        <f>IF(G753="","",VLOOKUP(G753,ARANCEL!$B$5:$D$121,2,FALSE))</f>
        <v>INCRUSTACION ESTETICA (ART-GLASS O CERAMICA)</v>
      </c>
      <c r="I753" s="821" t="s">
        <v>335</v>
      </c>
      <c r="J753" s="816">
        <v>1</v>
      </c>
      <c r="K753" s="822">
        <f>IF(G753="","",VLOOKUP(G753,ARANCEL!$B$5:$D$121,3,FALSE)*J753)</f>
        <v>15676</v>
      </c>
      <c r="L753" s="1249" t="str">
        <f>IF(E753="","","IMPAGO")</f>
        <v>IMPAGO</v>
      </c>
      <c r="M753" s="1249" t="str">
        <f>IF(L753="IMPAGO","SIN O.C.","")</f>
        <v>SIN O.C.</v>
      </c>
      <c r="N753" s="1249" t="str">
        <f>IF(L753="IMPAGO","SIN FACT.","")</f>
        <v>SIN FACT.</v>
      </c>
    </row>
    <row r="754" spans="1:14" s="939" customFormat="1" x14ac:dyDescent="0.25">
      <c r="A754" s="816" t="s">
        <v>305</v>
      </c>
      <c r="B754" s="817">
        <v>41773</v>
      </c>
      <c r="C754" s="818" t="s">
        <v>4566</v>
      </c>
      <c r="D754" s="816" t="s">
        <v>1160</v>
      </c>
      <c r="E754" s="819">
        <v>10198854</v>
      </c>
      <c r="F754" s="816">
        <v>26480633</v>
      </c>
      <c r="G754" s="816">
        <v>2704005</v>
      </c>
      <c r="H754" s="820" t="str">
        <f>IF(G754="","",VLOOKUP(G754,ARANCEL!$B$5:$D$121,2,FALSE))</f>
        <v>PROVISORIO</v>
      </c>
      <c r="I754" s="821" t="s">
        <v>326</v>
      </c>
      <c r="J754" s="816">
        <v>1</v>
      </c>
      <c r="K754" s="822">
        <f>IF(G754="","",VLOOKUP(G754,ARANCEL!$B$5:$D$121,3,FALSE)*J754)</f>
        <v>3250</v>
      </c>
      <c r="L754" s="1210" t="s">
        <v>5292</v>
      </c>
      <c r="M754" s="1210">
        <v>4500235543</v>
      </c>
      <c r="N754" s="1210">
        <v>9430</v>
      </c>
    </row>
    <row r="755" spans="1:14" s="939" customFormat="1" x14ac:dyDescent="0.25">
      <c r="A755" s="816" t="s">
        <v>305</v>
      </c>
      <c r="B755" s="817">
        <v>41773</v>
      </c>
      <c r="C755" s="818" t="s">
        <v>4566</v>
      </c>
      <c r="D755" s="816" t="s">
        <v>1160</v>
      </c>
      <c r="E755" s="819">
        <v>10198854</v>
      </c>
      <c r="F755" s="816">
        <v>26480633</v>
      </c>
      <c r="G755" s="816">
        <v>2704003</v>
      </c>
      <c r="H755" s="820" t="str">
        <f>IF(G755="","",VLOOKUP(G755,ARANCEL!$B$5:$D$121,2,FALSE))</f>
        <v xml:space="preserve">CORONA PERIFERICA CON PERNO MUÑON COLADO </v>
      </c>
      <c r="I755" s="821" t="s">
        <v>326</v>
      </c>
      <c r="J755" s="816">
        <v>1</v>
      </c>
      <c r="K755" s="822">
        <f>IF(G755="","",VLOOKUP(G755,ARANCEL!$B$5:$D$121,3,FALSE)*J755)</f>
        <v>32612</v>
      </c>
      <c r="L755" s="1210" t="s">
        <v>5292</v>
      </c>
      <c r="M755" s="1210">
        <v>4500235543</v>
      </c>
      <c r="N755" s="1210">
        <v>9430</v>
      </c>
    </row>
    <row r="756" spans="1:14" s="939" customFormat="1" x14ac:dyDescent="0.25">
      <c r="A756" s="816" t="s">
        <v>305</v>
      </c>
      <c r="B756" s="817">
        <v>41876</v>
      </c>
      <c r="C756" s="818" t="s">
        <v>6702</v>
      </c>
      <c r="D756" s="816" t="s">
        <v>1160</v>
      </c>
      <c r="E756" s="819">
        <v>10249026</v>
      </c>
      <c r="F756" s="816">
        <v>28018059</v>
      </c>
      <c r="G756" s="816">
        <v>2704005</v>
      </c>
      <c r="H756" s="820" t="str">
        <f>IF(G756="","",VLOOKUP(G756,ARANCEL!$B$5:$D$121,2,FALSE))</f>
        <v>PROVISORIO</v>
      </c>
      <c r="I756" s="821" t="s">
        <v>325</v>
      </c>
      <c r="J756" s="816">
        <v>1</v>
      </c>
      <c r="K756" s="822">
        <f>IF(G756="","",VLOOKUP(G756,ARANCEL!$B$5:$D$121,3,FALSE)*J756)</f>
        <v>3250</v>
      </c>
      <c r="L756" s="1210" t="s">
        <v>6905</v>
      </c>
      <c r="M756" s="1210">
        <v>4500251480</v>
      </c>
      <c r="N756" s="1210" t="s">
        <v>7153</v>
      </c>
    </row>
    <row r="757" spans="1:14" s="935" customFormat="1" x14ac:dyDescent="0.25">
      <c r="A757" s="816" t="s">
        <v>305</v>
      </c>
      <c r="B757" s="817">
        <v>41876</v>
      </c>
      <c r="C757" s="818" t="s">
        <v>6702</v>
      </c>
      <c r="D757" s="816" t="s">
        <v>1160</v>
      </c>
      <c r="E757" s="819">
        <v>10249026</v>
      </c>
      <c r="F757" s="816">
        <v>28018059</v>
      </c>
      <c r="G757" s="816">
        <v>2704003</v>
      </c>
      <c r="H757" s="820" t="str">
        <f>IF(G757="","",VLOOKUP(G757,ARANCEL!$B$5:$D$121,2,FALSE))</f>
        <v xml:space="preserve">CORONA PERIFERICA CON PERNO MUÑON COLADO </v>
      </c>
      <c r="I757" s="821" t="s">
        <v>325</v>
      </c>
      <c r="J757" s="816">
        <v>1</v>
      </c>
      <c r="K757" s="822">
        <f>IF(G757="","",VLOOKUP(G757,ARANCEL!$B$5:$D$121,3,FALSE)*J757)</f>
        <v>32612</v>
      </c>
      <c r="L757" s="1210" t="s">
        <v>6905</v>
      </c>
      <c r="M757" s="1210">
        <v>4500251480</v>
      </c>
      <c r="N757" s="1210" t="s">
        <v>7153</v>
      </c>
    </row>
    <row r="758" spans="1:14" s="939" customFormat="1" x14ac:dyDescent="0.25">
      <c r="A758" s="816" t="s">
        <v>305</v>
      </c>
      <c r="B758" s="817">
        <v>41934</v>
      </c>
      <c r="C758" s="818" t="s">
        <v>7889</v>
      </c>
      <c r="D758" s="816" t="s">
        <v>86</v>
      </c>
      <c r="E758" s="819">
        <v>10271066</v>
      </c>
      <c r="F758" s="816">
        <v>26613570</v>
      </c>
      <c r="G758" s="816">
        <v>2705003</v>
      </c>
      <c r="H758" s="820" t="str">
        <f>IF(G758="","",VLOOKUP(G758,ARANCEL!$B$5:$D$121,2,FALSE))</f>
        <v>INCRUSTACION ESTETICA (ART-GLASS O CERAMICA)</v>
      </c>
      <c r="I758" s="821" t="s">
        <v>322</v>
      </c>
      <c r="J758" s="816">
        <v>1</v>
      </c>
      <c r="K758" s="822">
        <f>IF(G758="","",VLOOKUP(G758,ARANCEL!$B$5:$D$121,3,FALSE)*J758)</f>
        <v>15676</v>
      </c>
      <c r="L758" s="1210" t="s">
        <v>8279</v>
      </c>
      <c r="M758" s="1210">
        <v>4500260868</v>
      </c>
      <c r="N758" s="1210" t="s">
        <v>8300</v>
      </c>
    </row>
    <row r="759" spans="1:14" s="946" customFormat="1" x14ac:dyDescent="0.25">
      <c r="A759" s="816" t="s">
        <v>305</v>
      </c>
      <c r="B759" s="817">
        <v>41984</v>
      </c>
      <c r="C759" s="818" t="s">
        <v>8914</v>
      </c>
      <c r="D759" s="816" t="s">
        <v>397</v>
      </c>
      <c r="E759" s="819">
        <v>10296029</v>
      </c>
      <c r="F759" s="816">
        <v>28540852</v>
      </c>
      <c r="G759" s="816">
        <v>2705003</v>
      </c>
      <c r="H759" s="820" t="str">
        <f>IF(G759="","",VLOOKUP(G759,ARANCEL!$B$5:$D$121,2,FALSE))</f>
        <v>INCRUSTACION ESTETICA (ART-GLASS O CERAMICA)</v>
      </c>
      <c r="I759" s="821" t="s">
        <v>633</v>
      </c>
      <c r="J759" s="816">
        <v>1</v>
      </c>
      <c r="K759" s="822">
        <f>IF(G759="","",VLOOKUP(G759,ARANCEL!$B$5:$D$121,3,FALSE)*J759)</f>
        <v>15676</v>
      </c>
      <c r="L759" s="1350" t="s">
        <v>9431</v>
      </c>
      <c r="M759" s="1350">
        <v>4500269308</v>
      </c>
      <c r="N759" s="1350" t="s">
        <v>9459</v>
      </c>
    </row>
    <row r="760" spans="1:14" s="946" customFormat="1" x14ac:dyDescent="0.25">
      <c r="A760" s="816" t="s">
        <v>305</v>
      </c>
      <c r="B760" s="817">
        <v>41933</v>
      </c>
      <c r="C760" s="818" t="s">
        <v>7857</v>
      </c>
      <c r="D760" s="816" t="s">
        <v>68</v>
      </c>
      <c r="E760" s="819">
        <v>10270661</v>
      </c>
      <c r="F760" s="816">
        <v>28532798</v>
      </c>
      <c r="G760" s="816">
        <v>2704005</v>
      </c>
      <c r="H760" s="820" t="str">
        <f>IF(G760="","",VLOOKUP(G760,ARANCEL!$B$5:$D$121,2,FALSE))</f>
        <v>PROVISORIO</v>
      </c>
      <c r="I760" s="821" t="s">
        <v>309</v>
      </c>
      <c r="J760" s="816">
        <v>1</v>
      </c>
      <c r="K760" s="822">
        <f>IF(G760="","",VLOOKUP(G760,ARANCEL!$B$5:$D$121,3,FALSE)*J760)</f>
        <v>3250</v>
      </c>
      <c r="L760" s="1350" t="s">
        <v>9431</v>
      </c>
      <c r="M760" s="1350">
        <v>4500269308</v>
      </c>
      <c r="N760" s="1350" t="s">
        <v>9459</v>
      </c>
    </row>
    <row r="761" spans="1:14" s="946" customFormat="1" x14ac:dyDescent="0.25">
      <c r="A761" s="816" t="s">
        <v>606</v>
      </c>
      <c r="B761" s="817">
        <v>41933</v>
      </c>
      <c r="C761" s="818" t="s">
        <v>7857</v>
      </c>
      <c r="D761" s="816" t="s">
        <v>68</v>
      </c>
      <c r="E761" s="819">
        <v>10270661</v>
      </c>
      <c r="F761" s="816">
        <v>28532798</v>
      </c>
      <c r="G761" s="816">
        <v>2704003</v>
      </c>
      <c r="H761" s="820" t="str">
        <f>IF(G761="","",VLOOKUP(G761,ARANCEL!$B$5:$D$121,2,FALSE))</f>
        <v xml:space="preserve">CORONA PERIFERICA CON PERNO MUÑON COLADO </v>
      </c>
      <c r="I761" s="821" t="s">
        <v>309</v>
      </c>
      <c r="J761" s="816">
        <v>1</v>
      </c>
      <c r="K761" s="822">
        <f>IF(G761="","",VLOOKUP(G761,ARANCEL!$B$5:$D$121,3,FALSE)*J761)</f>
        <v>32612</v>
      </c>
      <c r="L761" s="1210" t="s">
        <v>8279</v>
      </c>
      <c r="M761" s="1210">
        <v>4500260868</v>
      </c>
      <c r="N761" s="1210" t="s">
        <v>8300</v>
      </c>
    </row>
    <row r="762" spans="1:14" s="946" customFormat="1" x14ac:dyDescent="0.25">
      <c r="A762" s="816" t="s">
        <v>305</v>
      </c>
      <c r="B762" s="817">
        <v>41974</v>
      </c>
      <c r="C762" s="818" t="s">
        <v>8630</v>
      </c>
      <c r="D762" s="816" t="s">
        <v>68</v>
      </c>
      <c r="E762" s="819">
        <v>10290716</v>
      </c>
      <c r="F762" s="816">
        <v>26066445</v>
      </c>
      <c r="G762" s="816">
        <v>2702021</v>
      </c>
      <c r="H762" s="820" t="str">
        <f>IF(G762="","",VLOOKUP(G762,ARANCEL!$B$5:$D$121,2,FALSE))</f>
        <v xml:space="preserve">CORONA SOBRE IMPLANTE </v>
      </c>
      <c r="I762" s="821" t="s">
        <v>309</v>
      </c>
      <c r="J762" s="816">
        <v>1</v>
      </c>
      <c r="K762" s="822">
        <f>IF(G762="","",VLOOKUP(G762,ARANCEL!$B$5:$D$121,3,FALSE)*J762)</f>
        <v>35986</v>
      </c>
      <c r="L762" s="1350" t="s">
        <v>9431</v>
      </c>
      <c r="M762" s="1350">
        <v>4500269308</v>
      </c>
      <c r="N762" s="1350" t="s">
        <v>9459</v>
      </c>
    </row>
    <row r="763" spans="1:14" s="939" customFormat="1" x14ac:dyDescent="0.25">
      <c r="A763" s="816" t="s">
        <v>305</v>
      </c>
      <c r="B763" s="817">
        <v>41990</v>
      </c>
      <c r="C763" s="818" t="s">
        <v>8630</v>
      </c>
      <c r="D763" s="816" t="s">
        <v>68</v>
      </c>
      <c r="E763" s="819">
        <v>10298894</v>
      </c>
      <c r="F763" s="816">
        <v>29247151</v>
      </c>
      <c r="G763" s="816">
        <v>2705004</v>
      </c>
      <c r="H763" s="820" t="str">
        <f>IF(G763="","",VLOOKUP(G763,ARANCEL!$B$5:$D$121,2,FALSE))</f>
        <v>CARILLA ESTETICA (ART-GLASS O CERAMICA)</v>
      </c>
      <c r="I763" s="821" t="s">
        <v>613</v>
      </c>
      <c r="J763" s="816">
        <v>2</v>
      </c>
      <c r="K763" s="822">
        <f>IF(G763="","",VLOOKUP(G763,ARANCEL!$B$5:$D$121,3,FALSE)*J763)</f>
        <v>53506</v>
      </c>
      <c r="L763" s="1350" t="s">
        <v>9431</v>
      </c>
      <c r="M763" s="1350">
        <v>4500269308</v>
      </c>
      <c r="N763" s="1350" t="s">
        <v>9459</v>
      </c>
    </row>
    <row r="764" spans="1:14" s="949" customFormat="1" x14ac:dyDescent="0.25">
      <c r="A764" s="816" t="s">
        <v>305</v>
      </c>
      <c r="B764" s="817">
        <v>41705</v>
      </c>
      <c r="C764" s="818" t="s">
        <v>3257</v>
      </c>
      <c r="D764" s="816" t="s">
        <v>68</v>
      </c>
      <c r="E764" s="819">
        <v>10180578</v>
      </c>
      <c r="F764" s="816">
        <v>25289684</v>
      </c>
      <c r="G764" s="816">
        <v>2705003</v>
      </c>
      <c r="H764" s="820" t="str">
        <f>IF(G764="","",VLOOKUP(G764,ARANCEL!$B$5:$D$121,2,FALSE))</f>
        <v>INCRUSTACION ESTETICA (ART-GLASS O CERAMICA)</v>
      </c>
      <c r="I764" s="821" t="s">
        <v>316</v>
      </c>
      <c r="J764" s="816">
        <v>1</v>
      </c>
      <c r="K764" s="822">
        <f>IF(G764="","",VLOOKUP(G764,ARANCEL!$B$5:$D$121,3,FALSE)*J764)</f>
        <v>15676</v>
      </c>
      <c r="L764" s="1210" t="s">
        <v>3058</v>
      </c>
      <c r="M764" s="1210">
        <v>4500225644</v>
      </c>
      <c r="N764" s="1210">
        <v>8899</v>
      </c>
    </row>
    <row r="765" spans="1:14" s="949" customFormat="1" x14ac:dyDescent="0.25">
      <c r="A765" s="816" t="s">
        <v>305</v>
      </c>
      <c r="B765" s="817">
        <v>41848</v>
      </c>
      <c r="C765" s="818" t="s">
        <v>6109</v>
      </c>
      <c r="D765" s="816" t="s">
        <v>1160</v>
      </c>
      <c r="E765" s="819">
        <v>10234660</v>
      </c>
      <c r="F765" s="816">
        <v>27274124</v>
      </c>
      <c r="G765" s="816">
        <v>2704005</v>
      </c>
      <c r="H765" s="820" t="str">
        <f>IF(G765="","",VLOOKUP(G765,ARANCEL!$B$5:$D$121,2,FALSE))</f>
        <v>PROVISORIO</v>
      </c>
      <c r="I765" s="821" t="s">
        <v>325</v>
      </c>
      <c r="J765" s="816">
        <v>1</v>
      </c>
      <c r="K765" s="822">
        <f>IF(G765="","",VLOOKUP(G765,ARANCEL!$B$5:$D$121,3,FALSE)*J765)</f>
        <v>3250</v>
      </c>
      <c r="L765" s="1210" t="s">
        <v>6905</v>
      </c>
      <c r="M765" s="1210">
        <v>4500247654</v>
      </c>
      <c r="N765" s="1210" t="s">
        <v>7158</v>
      </c>
    </row>
    <row r="766" spans="1:14" s="949" customFormat="1" x14ac:dyDescent="0.25">
      <c r="A766" s="816" t="s">
        <v>305</v>
      </c>
      <c r="B766" s="817">
        <v>41848</v>
      </c>
      <c r="C766" s="818" t="s">
        <v>6109</v>
      </c>
      <c r="D766" s="816" t="s">
        <v>1160</v>
      </c>
      <c r="E766" s="819">
        <v>10234660</v>
      </c>
      <c r="F766" s="816">
        <v>27274124</v>
      </c>
      <c r="G766" s="816">
        <v>2704003</v>
      </c>
      <c r="H766" s="820" t="str">
        <f>IF(G766="","",VLOOKUP(G766,ARANCEL!$B$5:$D$121,2,FALSE))</f>
        <v xml:space="preserve">CORONA PERIFERICA CON PERNO MUÑON COLADO </v>
      </c>
      <c r="I766" s="821" t="s">
        <v>325</v>
      </c>
      <c r="J766" s="816">
        <v>1</v>
      </c>
      <c r="K766" s="822">
        <f>IF(G766="","",VLOOKUP(G766,ARANCEL!$B$5:$D$121,3,FALSE)*J766)</f>
        <v>32612</v>
      </c>
      <c r="L766" s="1210" t="s">
        <v>6905</v>
      </c>
      <c r="M766" s="1210">
        <v>4500247654</v>
      </c>
      <c r="N766" s="1210" t="s">
        <v>7158</v>
      </c>
    </row>
    <row r="767" spans="1:14" s="949" customFormat="1" x14ac:dyDescent="0.25">
      <c r="A767" s="816" t="s">
        <v>305</v>
      </c>
      <c r="B767" s="817">
        <v>41843</v>
      </c>
      <c r="C767" s="818" t="s">
        <v>6013</v>
      </c>
      <c r="D767" s="816" t="s">
        <v>1157</v>
      </c>
      <c r="E767" s="819">
        <v>10232073</v>
      </c>
      <c r="F767" s="816">
        <v>27688227</v>
      </c>
      <c r="G767" s="816">
        <v>2707001</v>
      </c>
      <c r="H767" s="820" t="str">
        <f>IF(G767="","",VLOOKUP(G767,ARANCEL!$B$5:$D$121,2,FALSE))</f>
        <v xml:space="preserve">PLANO DE RELAJACION </v>
      </c>
      <c r="I767" s="821" t="s">
        <v>306</v>
      </c>
      <c r="J767" s="816">
        <v>1</v>
      </c>
      <c r="K767" s="822">
        <f>IF(G767="","",VLOOKUP(G767,ARANCEL!$B$5:$D$121,3,FALSE)*J767)</f>
        <v>9221</v>
      </c>
      <c r="L767" s="1210" t="s">
        <v>6905</v>
      </c>
      <c r="M767" s="1210">
        <v>4500247654</v>
      </c>
      <c r="N767" s="1210" t="s">
        <v>7158</v>
      </c>
    </row>
    <row r="768" spans="1:14" s="949" customFormat="1" x14ac:dyDescent="0.25">
      <c r="A768" s="816" t="s">
        <v>305</v>
      </c>
      <c r="B768" s="817">
        <v>41786</v>
      </c>
      <c r="C768" s="818" t="s">
        <v>4829</v>
      </c>
      <c r="D768" s="816" t="s">
        <v>86</v>
      </c>
      <c r="E768" s="819">
        <v>10203661</v>
      </c>
      <c r="F768" s="816">
        <v>26457414</v>
      </c>
      <c r="G768" s="816">
        <v>2704005</v>
      </c>
      <c r="H768" s="820" t="str">
        <f>IF(G768="","",VLOOKUP(G768,ARANCEL!$B$5:$D$121,2,FALSE))</f>
        <v>PROVISORIO</v>
      </c>
      <c r="I768" s="821" t="s">
        <v>322</v>
      </c>
      <c r="J768" s="816">
        <v>1</v>
      </c>
      <c r="K768" s="822">
        <f>IF(G768="","",VLOOKUP(G768,ARANCEL!$B$5:$D$121,3,FALSE)*J768)</f>
        <v>3250</v>
      </c>
      <c r="L768" s="1210" t="s">
        <v>5292</v>
      </c>
      <c r="M768" s="1210">
        <v>4500235543</v>
      </c>
      <c r="N768" s="1210">
        <v>9430</v>
      </c>
    </row>
    <row r="769" spans="1:14" s="946" customFormat="1" x14ac:dyDescent="0.25">
      <c r="A769" s="816" t="s">
        <v>606</v>
      </c>
      <c r="B769" s="817">
        <v>41786</v>
      </c>
      <c r="C769" s="818" t="s">
        <v>4829</v>
      </c>
      <c r="D769" s="816" t="s">
        <v>86</v>
      </c>
      <c r="E769" s="819">
        <v>10203661</v>
      </c>
      <c r="F769" s="816">
        <v>26457414</v>
      </c>
      <c r="G769" s="816">
        <v>2704003</v>
      </c>
      <c r="H769" s="820" t="str">
        <f>IF(G769="","",VLOOKUP(G769,ARANCEL!$B$5:$D$121,2,FALSE))</f>
        <v xml:space="preserve">CORONA PERIFERICA CON PERNO MUÑON COLADO </v>
      </c>
      <c r="I769" s="821" t="s">
        <v>322</v>
      </c>
      <c r="J769" s="816">
        <v>1</v>
      </c>
      <c r="K769" s="822">
        <f>IF(G769="","",VLOOKUP(G769,ARANCEL!$B$5:$D$121,3,FALSE)*J769)</f>
        <v>32612</v>
      </c>
      <c r="L769" s="1210" t="s">
        <v>5292</v>
      </c>
      <c r="M769" s="1210">
        <v>4500235543</v>
      </c>
      <c r="N769" s="1210">
        <v>9430</v>
      </c>
    </row>
    <row r="770" spans="1:14" s="946" customFormat="1" x14ac:dyDescent="0.25">
      <c r="A770" s="816" t="s">
        <v>305</v>
      </c>
      <c r="B770" s="817">
        <v>41852</v>
      </c>
      <c r="C770" s="818" t="s">
        <v>997</v>
      </c>
      <c r="D770" s="816" t="s">
        <v>4357</v>
      </c>
      <c r="E770" s="819">
        <v>10237178</v>
      </c>
      <c r="F770" s="816">
        <v>27859179</v>
      </c>
      <c r="G770" s="816">
        <v>2707001</v>
      </c>
      <c r="H770" s="820" t="str">
        <f>IF(G770="","",VLOOKUP(G770,ARANCEL!$B$5:$D$121,2,FALSE))</f>
        <v xml:space="preserve">PLANO DE RELAJACION </v>
      </c>
      <c r="I770" s="821" t="s">
        <v>306</v>
      </c>
      <c r="J770" s="816">
        <v>1</v>
      </c>
      <c r="K770" s="822">
        <f>IF(G770="","",VLOOKUP(G770,ARANCEL!$B$5:$D$121,3,FALSE)*J770)</f>
        <v>9221</v>
      </c>
      <c r="L770" s="1210" t="s">
        <v>6905</v>
      </c>
      <c r="M770" s="1210">
        <v>4500250403</v>
      </c>
      <c r="N770" s="1210" t="s">
        <v>6904</v>
      </c>
    </row>
    <row r="771" spans="1:14" s="946" customFormat="1" x14ac:dyDescent="0.25">
      <c r="A771" s="816" t="s">
        <v>305</v>
      </c>
      <c r="B771" s="817">
        <v>41789</v>
      </c>
      <c r="C771" s="818" t="s">
        <v>4922</v>
      </c>
      <c r="D771" s="816" t="s">
        <v>86</v>
      </c>
      <c r="E771" s="819">
        <v>10205235</v>
      </c>
      <c r="F771" s="816">
        <v>26476302</v>
      </c>
      <c r="G771" s="816">
        <v>2705003</v>
      </c>
      <c r="H771" s="820" t="str">
        <f>IF(G771="","",VLOOKUP(G771,ARANCEL!$B$5:$D$121,2,FALSE))</f>
        <v>INCRUSTACION ESTETICA (ART-GLASS O CERAMICA)</v>
      </c>
      <c r="I771" s="821" t="s">
        <v>312</v>
      </c>
      <c r="J771" s="816">
        <v>1</v>
      </c>
      <c r="K771" s="822">
        <f>IF(G771="","",VLOOKUP(G771,ARANCEL!$B$5:$D$121,3,FALSE)*J771)</f>
        <v>15676</v>
      </c>
      <c r="L771" s="1210" t="s">
        <v>5292</v>
      </c>
      <c r="M771" s="1210">
        <v>4500235543</v>
      </c>
      <c r="N771" s="1210">
        <v>9430</v>
      </c>
    </row>
    <row r="772" spans="1:14" s="949" customFormat="1" x14ac:dyDescent="0.25">
      <c r="A772" s="816" t="s">
        <v>305</v>
      </c>
      <c r="B772" s="817">
        <v>41822</v>
      </c>
      <c r="C772" s="818" t="s">
        <v>5536</v>
      </c>
      <c r="D772" s="816" t="s">
        <v>397</v>
      </c>
      <c r="E772" s="819">
        <v>10221668</v>
      </c>
      <c r="F772" s="816">
        <v>25373611</v>
      </c>
      <c r="G772" s="816">
        <v>2705003</v>
      </c>
      <c r="H772" s="820" t="str">
        <f>IF(G772="","",VLOOKUP(G772,ARANCEL!$B$5:$D$121,2,FALSE))</f>
        <v>INCRUSTACION ESTETICA (ART-GLASS O CERAMICA)</v>
      </c>
      <c r="I772" s="821" t="s">
        <v>312</v>
      </c>
      <c r="J772" s="816">
        <v>1</v>
      </c>
      <c r="K772" s="822">
        <f>IF(G772="","",VLOOKUP(G772,ARANCEL!$B$5:$D$121,3,FALSE)*J772)</f>
        <v>15676</v>
      </c>
      <c r="L772" s="1210" t="s">
        <v>6017</v>
      </c>
      <c r="M772" s="1210">
        <v>4500245626</v>
      </c>
      <c r="N772" s="1210">
        <v>9837</v>
      </c>
    </row>
    <row r="773" spans="1:14" s="953" customFormat="1" x14ac:dyDescent="0.25">
      <c r="A773" s="816" t="s">
        <v>305</v>
      </c>
      <c r="B773" s="817">
        <v>41730</v>
      </c>
      <c r="C773" s="818" t="s">
        <v>3765</v>
      </c>
      <c r="D773" s="816" t="s">
        <v>397</v>
      </c>
      <c r="E773" s="819">
        <v>10186416</v>
      </c>
      <c r="F773" s="816">
        <v>23925930</v>
      </c>
      <c r="G773" s="816">
        <v>2705003</v>
      </c>
      <c r="H773" s="820" t="str">
        <f>IF(G773="","",VLOOKUP(G773,ARANCEL!$B$5:$D$121,2,FALSE))</f>
        <v>INCRUSTACION ESTETICA (ART-GLASS O CERAMICA)</v>
      </c>
      <c r="I773" s="821" t="s">
        <v>326</v>
      </c>
      <c r="J773" s="816">
        <v>1</v>
      </c>
      <c r="K773" s="822">
        <f>IF(G773="","",VLOOKUP(G773,ARANCEL!$B$5:$D$121,3,FALSE)*J773)</f>
        <v>15676</v>
      </c>
      <c r="L773" s="1210" t="s">
        <v>4612</v>
      </c>
      <c r="M773" s="1210">
        <v>4500229960</v>
      </c>
      <c r="N773" s="1210">
        <v>9179</v>
      </c>
    </row>
    <row r="774" spans="1:14" s="953" customFormat="1" x14ac:dyDescent="0.25">
      <c r="A774" s="816" t="s">
        <v>305</v>
      </c>
      <c r="B774" s="817">
        <v>41960</v>
      </c>
      <c r="C774" s="818" t="s">
        <v>8457</v>
      </c>
      <c r="D774" s="816" t="s">
        <v>73</v>
      </c>
      <c r="E774" s="819">
        <v>10283874</v>
      </c>
      <c r="F774" s="816">
        <v>29689730</v>
      </c>
      <c r="G774" s="816">
        <v>2704005</v>
      </c>
      <c r="H774" s="820" t="str">
        <f>IF(G774="","",VLOOKUP(G774,ARANCEL!$B$5:$D$121,2,FALSE))</f>
        <v>PROVISORIO</v>
      </c>
      <c r="I774" s="821" t="s">
        <v>342</v>
      </c>
      <c r="J774" s="816">
        <v>1</v>
      </c>
      <c r="K774" s="822">
        <f>IF(G774="","",VLOOKUP(G774,ARANCEL!$B$5:$D$121,3,FALSE)*J774)</f>
        <v>3250</v>
      </c>
      <c r="L774" s="1210" t="s">
        <v>8256</v>
      </c>
      <c r="M774" s="1210">
        <v>4500265774</v>
      </c>
      <c r="N774" s="1210" t="s">
        <v>8954</v>
      </c>
    </row>
    <row r="775" spans="1:14" s="953" customFormat="1" x14ac:dyDescent="0.25">
      <c r="A775" s="843" t="s">
        <v>305</v>
      </c>
      <c r="B775" s="817">
        <v>41960</v>
      </c>
      <c r="C775" s="818" t="s">
        <v>8457</v>
      </c>
      <c r="D775" s="816" t="s">
        <v>73</v>
      </c>
      <c r="E775" s="819">
        <v>10283874</v>
      </c>
      <c r="F775" s="816">
        <v>29689730</v>
      </c>
      <c r="G775" s="816">
        <v>2704003</v>
      </c>
      <c r="H775" s="820" t="str">
        <f>IF(G775="","",VLOOKUP(G775,ARANCEL!$B$5:$D$121,2,FALSE))</f>
        <v xml:space="preserve">CORONA PERIFERICA CON PERNO MUÑON COLADO </v>
      </c>
      <c r="I775" s="821" t="s">
        <v>342</v>
      </c>
      <c r="J775" s="816">
        <v>1</v>
      </c>
      <c r="K775" s="822">
        <f>IF(G775="","",VLOOKUP(G775,ARANCEL!$B$5:$D$121,3,FALSE)*J775)</f>
        <v>32612</v>
      </c>
      <c r="L775" s="1210" t="s">
        <v>8256</v>
      </c>
      <c r="M775" s="1210">
        <v>4500265774</v>
      </c>
      <c r="N775" s="1210" t="s">
        <v>8954</v>
      </c>
    </row>
    <row r="776" spans="1:14" s="953" customFormat="1" x14ac:dyDescent="0.25">
      <c r="A776" s="816" t="s">
        <v>305</v>
      </c>
      <c r="B776" s="817">
        <v>41842</v>
      </c>
      <c r="C776" s="818" t="s">
        <v>5986</v>
      </c>
      <c r="D776" s="816" t="s">
        <v>70</v>
      </c>
      <c r="E776" s="819">
        <v>10231248</v>
      </c>
      <c r="F776" s="816">
        <v>27059187</v>
      </c>
      <c r="G776" s="816">
        <v>2704005</v>
      </c>
      <c r="H776" s="820" t="str">
        <f>IF(G776="","",VLOOKUP(G776,ARANCEL!$B$5:$D$121,2,FALSE))</f>
        <v>PROVISORIO</v>
      </c>
      <c r="I776" s="821" t="s">
        <v>309</v>
      </c>
      <c r="J776" s="816">
        <v>1</v>
      </c>
      <c r="K776" s="822">
        <f>IF(G776="","",VLOOKUP(G776,ARANCEL!$B$5:$D$121,3,FALSE)*J776)</f>
        <v>3250</v>
      </c>
      <c r="L776" s="1210" t="s">
        <v>6905</v>
      </c>
      <c r="M776" s="1210">
        <v>4500247654</v>
      </c>
      <c r="N776" s="1210" t="s">
        <v>7158</v>
      </c>
    </row>
    <row r="777" spans="1:14" s="953" customFormat="1" x14ac:dyDescent="0.25">
      <c r="A777" s="816" t="s">
        <v>305</v>
      </c>
      <c r="B777" s="817">
        <v>41842</v>
      </c>
      <c r="C777" s="818" t="s">
        <v>5986</v>
      </c>
      <c r="D777" s="816" t="s">
        <v>70</v>
      </c>
      <c r="E777" s="819">
        <v>10231248</v>
      </c>
      <c r="F777" s="816">
        <v>27059187</v>
      </c>
      <c r="G777" s="816">
        <v>2704003</v>
      </c>
      <c r="H777" s="820" t="str">
        <f>IF(G777="","",VLOOKUP(G777,ARANCEL!$B$5:$D$121,2,FALSE))</f>
        <v xml:space="preserve">CORONA PERIFERICA CON PERNO MUÑON COLADO </v>
      </c>
      <c r="I777" s="821" t="s">
        <v>309</v>
      </c>
      <c r="J777" s="816">
        <v>1</v>
      </c>
      <c r="K777" s="822">
        <f>IF(G777="","",VLOOKUP(G777,ARANCEL!$B$5:$D$121,3,FALSE)*J777)</f>
        <v>32612</v>
      </c>
      <c r="L777" s="1210" t="s">
        <v>6905</v>
      </c>
      <c r="M777" s="1210">
        <v>4500247654</v>
      </c>
      <c r="N777" s="1210" t="s">
        <v>7158</v>
      </c>
    </row>
    <row r="778" spans="1:14" s="953" customFormat="1" x14ac:dyDescent="0.25">
      <c r="A778" s="816" t="s">
        <v>305</v>
      </c>
      <c r="B778" s="817">
        <v>41927</v>
      </c>
      <c r="C778" s="818" t="s">
        <v>7732</v>
      </c>
      <c r="D778" s="816" t="s">
        <v>69</v>
      </c>
      <c r="E778" s="819">
        <v>10267453</v>
      </c>
      <c r="F778" s="816">
        <v>29121396</v>
      </c>
      <c r="G778" s="816">
        <v>2704005</v>
      </c>
      <c r="H778" s="820" t="str">
        <f>IF(G778="","",VLOOKUP(G778,ARANCEL!$B$5:$D$121,2,FALSE))</f>
        <v>PROVISORIO</v>
      </c>
      <c r="I778" s="821" t="s">
        <v>325</v>
      </c>
      <c r="J778" s="816">
        <v>1</v>
      </c>
      <c r="K778" s="822">
        <f>IF(G778="","",VLOOKUP(G778,ARANCEL!$B$5:$D$121,3,FALSE)*J778)</f>
        <v>3250</v>
      </c>
      <c r="L778" s="1210" t="s">
        <v>8279</v>
      </c>
      <c r="M778" s="1210">
        <v>4500260868</v>
      </c>
      <c r="N778" s="1210" t="s">
        <v>8300</v>
      </c>
    </row>
    <row r="779" spans="1:14" s="953" customFormat="1" x14ac:dyDescent="0.25">
      <c r="A779" s="816" t="s">
        <v>313</v>
      </c>
      <c r="B779" s="817">
        <v>42031</v>
      </c>
      <c r="C779" s="818" t="s">
        <v>9761</v>
      </c>
      <c r="D779" s="816" t="s">
        <v>70</v>
      </c>
      <c r="E779" s="819">
        <v>10313850</v>
      </c>
      <c r="F779" s="816">
        <v>29028706</v>
      </c>
      <c r="G779" s="816">
        <v>2704005</v>
      </c>
      <c r="H779" s="820" t="str">
        <f>IF(G779="","",VLOOKUP(G779,ARANCEL!$B$5:$D$121,2,FALSE))</f>
        <v>PROVISORIO</v>
      </c>
      <c r="I779" s="821"/>
      <c r="J779" s="816">
        <v>1</v>
      </c>
      <c r="K779" s="822">
        <f>IF(G779="","",VLOOKUP(G779,ARANCEL!$B$5:$D$121,3,FALSE)*J779)</f>
        <v>3250</v>
      </c>
      <c r="L779" s="1249" t="str">
        <f>IF(E779="","","IMPAGO")</f>
        <v>IMPAGO</v>
      </c>
      <c r="M779" s="1249" t="str">
        <f>IF(L779="IMPAGO","SIN O.C.","")</f>
        <v>SIN O.C.</v>
      </c>
      <c r="N779" s="1249" t="str">
        <f>IF(L779="IMPAGO","SIN FACT.","")</f>
        <v>SIN FACT.</v>
      </c>
    </row>
    <row r="780" spans="1:14" s="953" customFormat="1" x14ac:dyDescent="0.25">
      <c r="A780" s="816" t="s">
        <v>313</v>
      </c>
      <c r="B780" s="817">
        <v>42031</v>
      </c>
      <c r="C780" s="818" t="s">
        <v>9761</v>
      </c>
      <c r="D780" s="816" t="s">
        <v>70</v>
      </c>
      <c r="E780" s="819">
        <v>10313850</v>
      </c>
      <c r="F780" s="816">
        <v>29028706</v>
      </c>
      <c r="G780" s="816">
        <v>2704003</v>
      </c>
      <c r="H780" s="820" t="str">
        <f>IF(G780="","",VLOOKUP(G780,ARANCEL!$B$5:$D$121,2,FALSE))</f>
        <v xml:space="preserve">CORONA PERIFERICA CON PERNO MUÑON COLADO </v>
      </c>
      <c r="I780" s="821"/>
      <c r="J780" s="816">
        <v>1</v>
      </c>
      <c r="K780" s="822">
        <f>IF(G780="","",VLOOKUP(G780,ARANCEL!$B$5:$D$121,3,FALSE)*J780)</f>
        <v>32612</v>
      </c>
      <c r="L780" s="1249" t="str">
        <f>IF(E780="","","IMPAGO")</f>
        <v>IMPAGO</v>
      </c>
      <c r="M780" s="1249" t="str">
        <f>IF(L780="IMPAGO","SIN O.C.","")</f>
        <v>SIN O.C.</v>
      </c>
      <c r="N780" s="1249" t="str">
        <f>IF(L780="IMPAGO","SIN FACT.","")</f>
        <v>SIN FACT.</v>
      </c>
    </row>
    <row r="781" spans="1:14" s="953" customFormat="1" x14ac:dyDescent="0.25">
      <c r="A781" s="816" t="s">
        <v>305</v>
      </c>
      <c r="B781" s="817">
        <v>41906</v>
      </c>
      <c r="C781" s="818" t="s">
        <v>7307</v>
      </c>
      <c r="D781" s="816" t="s">
        <v>1160</v>
      </c>
      <c r="E781" s="819">
        <v>10258314</v>
      </c>
      <c r="F781" s="816">
        <v>28420201</v>
      </c>
      <c r="G781" s="816">
        <v>2704001</v>
      </c>
      <c r="H781" s="820" t="str">
        <f>IF(G781="","",VLOOKUP(G781,ARANCEL!$B$5:$D$121,2,FALSE))</f>
        <v xml:space="preserve">CORONA DE SUSTITUCION </v>
      </c>
      <c r="I781" s="821" t="s">
        <v>312</v>
      </c>
      <c r="J781" s="816">
        <v>1</v>
      </c>
      <c r="K781" s="822">
        <f>IF(G781="","",VLOOKUP(G781,ARANCEL!$B$5:$D$121,3,FALSE)*J781)</f>
        <v>25865</v>
      </c>
      <c r="L781" s="1210" t="s">
        <v>7548</v>
      </c>
      <c r="M781" s="1210">
        <v>4500255129</v>
      </c>
      <c r="N781" s="1210" t="s">
        <v>7564</v>
      </c>
    </row>
    <row r="782" spans="1:14" s="953" customFormat="1" x14ac:dyDescent="0.25">
      <c r="A782" s="816" t="s">
        <v>305</v>
      </c>
      <c r="B782" s="817">
        <v>41906</v>
      </c>
      <c r="C782" s="818" t="s">
        <v>7307</v>
      </c>
      <c r="D782" s="816" t="s">
        <v>1160</v>
      </c>
      <c r="E782" s="819">
        <v>10258314</v>
      </c>
      <c r="F782" s="816">
        <v>28420201</v>
      </c>
      <c r="G782" s="816">
        <v>2704003</v>
      </c>
      <c r="H782" s="820" t="str">
        <f>IF(G782="","",VLOOKUP(G782,ARANCEL!$B$5:$D$121,2,FALSE))</f>
        <v xml:space="preserve">CORONA PERIFERICA CON PERNO MUÑON COLADO </v>
      </c>
      <c r="I782" s="821" t="s">
        <v>312</v>
      </c>
      <c r="J782" s="816">
        <v>1</v>
      </c>
      <c r="K782" s="822">
        <f>IF(G782="","",VLOOKUP(G782,ARANCEL!$B$5:$D$121,3,FALSE)*J782)</f>
        <v>32612</v>
      </c>
      <c r="L782" s="1210" t="s">
        <v>7548</v>
      </c>
      <c r="M782" s="1210">
        <v>4500255129</v>
      </c>
      <c r="N782" s="1210" t="s">
        <v>7564</v>
      </c>
    </row>
    <row r="783" spans="1:14" s="953" customFormat="1" x14ac:dyDescent="0.25">
      <c r="A783" s="816" t="s">
        <v>305</v>
      </c>
      <c r="B783" s="817">
        <v>41970</v>
      </c>
      <c r="C783" s="818" t="s">
        <v>8645</v>
      </c>
      <c r="D783" s="816" t="s">
        <v>70</v>
      </c>
      <c r="E783" s="819">
        <v>10289588</v>
      </c>
      <c r="F783" s="816">
        <v>27314043</v>
      </c>
      <c r="G783" s="816">
        <v>2702048</v>
      </c>
      <c r="H783" s="820" t="str">
        <f>IF(G783="","",VLOOKUP(G783,ARANCEL!$B$5:$D$121,2,FALSE))</f>
        <v xml:space="preserve">SERVICIO LAB. IMPLANTE CORONA CEMENTADA/ATORNILLADA </v>
      </c>
      <c r="I783" s="821" t="s">
        <v>309</v>
      </c>
      <c r="J783" s="816">
        <v>1</v>
      </c>
      <c r="K783" s="822">
        <f>IF(G783="","",VLOOKUP(G783,ARANCEL!$B$5:$D$121,3,FALSE)*J783)</f>
        <v>43857</v>
      </c>
      <c r="L783" s="1210" t="s">
        <v>8256</v>
      </c>
      <c r="M783" s="1210">
        <v>4500265774</v>
      </c>
      <c r="N783" s="1210" t="s">
        <v>8954</v>
      </c>
    </row>
    <row r="784" spans="1:14" s="949" customFormat="1" x14ac:dyDescent="0.25">
      <c r="A784" s="816" t="s">
        <v>313</v>
      </c>
      <c r="B784" s="817">
        <v>42020</v>
      </c>
      <c r="C784" s="818" t="s">
        <v>9634</v>
      </c>
      <c r="D784" s="816" t="s">
        <v>3576</v>
      </c>
      <c r="E784" s="819">
        <v>10311935</v>
      </c>
      <c r="F784" s="816">
        <v>26496806</v>
      </c>
      <c r="G784" s="816">
        <v>2702048</v>
      </c>
      <c r="H784" s="820" t="str">
        <f>IF(G784="","",VLOOKUP(G784,ARANCEL!$B$5:$D$121,2,FALSE))</f>
        <v xml:space="preserve">SERVICIO LAB. IMPLANTE CORONA CEMENTADA/ATORNILLADA </v>
      </c>
      <c r="I784" s="821"/>
      <c r="J784" s="816">
        <v>2</v>
      </c>
      <c r="K784" s="822">
        <f>IF(G784="","",VLOOKUP(G784,ARANCEL!$B$5:$D$121,3,FALSE)*J784)</f>
        <v>87714</v>
      </c>
      <c r="L784" s="1249" t="str">
        <f>IF(E784="","","IMPAGO")</f>
        <v>IMPAGO</v>
      </c>
      <c r="M784" s="1249" t="str">
        <f>IF(L784="IMPAGO","SIN O.C.","")</f>
        <v>SIN O.C.</v>
      </c>
      <c r="N784" s="1249" t="str">
        <f>IF(L784="IMPAGO","SIN FACT.","")</f>
        <v>SIN FACT.</v>
      </c>
    </row>
    <row r="785" spans="1:14" s="944" customFormat="1" x14ac:dyDescent="0.25">
      <c r="A785" s="119" t="s">
        <v>305</v>
      </c>
      <c r="B785" s="164">
        <v>41834</v>
      </c>
      <c r="C785" s="118" t="s">
        <v>4619</v>
      </c>
      <c r="D785" s="119" t="s">
        <v>69</v>
      </c>
      <c r="E785" s="162">
        <v>10227971</v>
      </c>
      <c r="F785" s="119">
        <v>27517858</v>
      </c>
      <c r="G785" s="119">
        <v>2704005</v>
      </c>
      <c r="H785" s="120" t="str">
        <f>IF(G785="","",VLOOKUP(G785,ARANCEL!$B$5:$D$121,2,FALSE))</f>
        <v>PROVISORIO</v>
      </c>
      <c r="I785" s="121" t="s">
        <v>324</v>
      </c>
      <c r="J785" s="119">
        <v>1</v>
      </c>
      <c r="K785" s="122">
        <f>IF(G785="","",VLOOKUP(G785,ARANCEL!$B$5:$D$121,3,FALSE)*J785)</f>
        <v>3250</v>
      </c>
      <c r="L785" s="1229" t="s">
        <v>6017</v>
      </c>
      <c r="M785" s="1229">
        <v>4500245626</v>
      </c>
      <c r="N785" s="1229">
        <v>9837</v>
      </c>
    </row>
    <row r="786" spans="1:14" s="949" customFormat="1" x14ac:dyDescent="0.25">
      <c r="A786" s="843" t="s">
        <v>305</v>
      </c>
      <c r="B786" s="817">
        <v>41834</v>
      </c>
      <c r="C786" s="818" t="s">
        <v>4619</v>
      </c>
      <c r="D786" s="816" t="s">
        <v>69</v>
      </c>
      <c r="E786" s="819">
        <v>10227971</v>
      </c>
      <c r="F786" s="816">
        <v>27517858</v>
      </c>
      <c r="G786" s="816">
        <v>2704003</v>
      </c>
      <c r="H786" s="820" t="str">
        <f>IF(G786="","",VLOOKUP(G786,ARANCEL!$B$5:$D$121,2,FALSE))</f>
        <v xml:space="preserve">CORONA PERIFERICA CON PERNO MUÑON COLADO </v>
      </c>
      <c r="I786" s="821" t="s">
        <v>324</v>
      </c>
      <c r="J786" s="816">
        <v>1</v>
      </c>
      <c r="K786" s="822">
        <f>IF(G786="","",VLOOKUP(G786,ARANCEL!$B$5:$D$121,3,FALSE)*J786)</f>
        <v>32612</v>
      </c>
      <c r="L786" s="1210" t="s">
        <v>6017</v>
      </c>
      <c r="M786" s="1210">
        <v>4500245626</v>
      </c>
      <c r="N786" s="1210">
        <v>9837</v>
      </c>
    </row>
    <row r="787" spans="1:14" s="962" customFormat="1" x14ac:dyDescent="0.25">
      <c r="A787" s="816" t="s">
        <v>305</v>
      </c>
      <c r="B787" s="817">
        <v>41701</v>
      </c>
      <c r="C787" s="818" t="s">
        <v>3172</v>
      </c>
      <c r="D787" s="816" t="s">
        <v>70</v>
      </c>
      <c r="E787" s="819">
        <v>10179222</v>
      </c>
      <c r="F787" s="816">
        <v>25307249</v>
      </c>
      <c r="G787" s="816">
        <v>2704005</v>
      </c>
      <c r="H787" s="820" t="str">
        <f>IF(G787="","",VLOOKUP(G787,ARANCEL!$B$5:$D$121,2,FALSE))</f>
        <v>PROVISORIO</v>
      </c>
      <c r="I787" s="821" t="s">
        <v>308</v>
      </c>
      <c r="J787" s="816">
        <v>1</v>
      </c>
      <c r="K787" s="822">
        <f>IF(G787="","",VLOOKUP(G787,ARANCEL!$B$5:$D$121,3,FALSE)*J787)</f>
        <v>3250</v>
      </c>
      <c r="L787" s="1210" t="s">
        <v>3058</v>
      </c>
      <c r="M787" s="1210">
        <v>4500225645</v>
      </c>
      <c r="N787" s="1210">
        <v>8900</v>
      </c>
    </row>
    <row r="788" spans="1:14" s="962" customFormat="1" x14ac:dyDescent="0.25">
      <c r="A788" s="816" t="s">
        <v>305</v>
      </c>
      <c r="B788" s="817">
        <v>41701</v>
      </c>
      <c r="C788" s="818" t="s">
        <v>3172</v>
      </c>
      <c r="D788" s="816" t="s">
        <v>70</v>
      </c>
      <c r="E788" s="819">
        <v>10179222</v>
      </c>
      <c r="F788" s="816">
        <v>25307249</v>
      </c>
      <c r="G788" s="816">
        <v>2704003</v>
      </c>
      <c r="H788" s="820" t="str">
        <f>IF(G788="","",VLOOKUP(G788,ARANCEL!$B$5:$D$121,2,FALSE))</f>
        <v xml:space="preserve">CORONA PERIFERICA CON PERNO MUÑON COLADO </v>
      </c>
      <c r="I788" s="821" t="s">
        <v>308</v>
      </c>
      <c r="J788" s="816">
        <v>1</v>
      </c>
      <c r="K788" s="822">
        <f>IF(G788="","",VLOOKUP(G788,ARANCEL!$B$5:$D$121,3,FALSE)*J788)</f>
        <v>32612</v>
      </c>
      <c r="L788" s="1210" t="s">
        <v>3058</v>
      </c>
      <c r="M788" s="1210">
        <v>4500225655</v>
      </c>
      <c r="N788" s="1210">
        <v>8901</v>
      </c>
    </row>
    <row r="789" spans="1:14" s="949" customFormat="1" x14ac:dyDescent="0.25">
      <c r="A789" s="816" t="s">
        <v>305</v>
      </c>
      <c r="B789" s="817">
        <v>41926</v>
      </c>
      <c r="C789" s="818" t="s">
        <v>7707</v>
      </c>
      <c r="D789" s="816" t="s">
        <v>68</v>
      </c>
      <c r="E789" s="819">
        <v>10266389</v>
      </c>
      <c r="F789" s="816">
        <v>21691213</v>
      </c>
      <c r="G789" s="816">
        <v>2702048</v>
      </c>
      <c r="H789" s="820" t="str">
        <f>IF(G789="","",VLOOKUP(G789,ARANCEL!$B$5:$D$121,2,FALSE))</f>
        <v xml:space="preserve">SERVICIO LAB. IMPLANTE CORONA CEMENTADA/ATORNILLADA </v>
      </c>
      <c r="I789" s="821" t="s">
        <v>325</v>
      </c>
      <c r="J789" s="816">
        <v>1</v>
      </c>
      <c r="K789" s="822">
        <f>IF(G789="","",VLOOKUP(G789,ARANCEL!$B$5:$D$121,3,FALSE)*J789)</f>
        <v>43857</v>
      </c>
      <c r="L789" s="1210" t="s">
        <v>8279</v>
      </c>
      <c r="M789" s="1210">
        <v>4500259092</v>
      </c>
      <c r="N789" s="1210" t="s">
        <v>8286</v>
      </c>
    </row>
    <row r="790" spans="1:14" s="968" customFormat="1" x14ac:dyDescent="0.25">
      <c r="A790" s="816" t="s">
        <v>305</v>
      </c>
      <c r="B790" s="817">
        <v>41807</v>
      </c>
      <c r="C790" s="818" t="s">
        <v>5237</v>
      </c>
      <c r="D790" s="816" t="s">
        <v>70</v>
      </c>
      <c r="E790" s="819">
        <v>10214296</v>
      </c>
      <c r="F790" s="816">
        <v>26867502</v>
      </c>
      <c r="G790" s="816">
        <v>2705003</v>
      </c>
      <c r="H790" s="820" t="str">
        <f>IF(G790="","",VLOOKUP(G790,ARANCEL!$B$5:$D$121,2,FALSE))</f>
        <v>INCRUSTACION ESTETICA (ART-GLASS O CERAMICA)</v>
      </c>
      <c r="I790" s="121" t="s">
        <v>318</v>
      </c>
      <c r="J790" s="816">
        <v>1</v>
      </c>
      <c r="K790" s="822">
        <f>IF(G790="","",VLOOKUP(G790,ARANCEL!$B$5:$D$121,3,FALSE)*J790)</f>
        <v>15676</v>
      </c>
      <c r="L790" s="1210" t="s">
        <v>5742</v>
      </c>
      <c r="M790" s="1210">
        <v>4500239667</v>
      </c>
      <c r="N790" s="1210" t="s">
        <v>5761</v>
      </c>
    </row>
    <row r="791" spans="1:14" s="968" customFormat="1" x14ac:dyDescent="0.25">
      <c r="A791" s="816" t="s">
        <v>305</v>
      </c>
      <c r="B791" s="817">
        <v>41879</v>
      </c>
      <c r="C791" s="818" t="s">
        <v>628</v>
      </c>
      <c r="D791" s="816" t="s">
        <v>71</v>
      </c>
      <c r="E791" s="819">
        <v>10250721</v>
      </c>
      <c r="F791" s="816">
        <v>25065398</v>
      </c>
      <c r="G791" s="816">
        <v>2705003</v>
      </c>
      <c r="H791" s="820" t="str">
        <f>IF(G791="","",VLOOKUP(G791,ARANCEL!$B$5:$D$121,2,FALSE))</f>
        <v>INCRUSTACION ESTETICA (ART-GLASS O CERAMICA)</v>
      </c>
      <c r="I791" s="821" t="s">
        <v>618</v>
      </c>
      <c r="J791" s="816">
        <v>1</v>
      </c>
      <c r="K791" s="822">
        <f>IF(G791="","",VLOOKUP(G791,ARANCEL!$B$5:$D$121,3,FALSE)*J791)</f>
        <v>15676</v>
      </c>
      <c r="L791" s="1210" t="s">
        <v>6905</v>
      </c>
      <c r="M791" s="1210">
        <v>4500251480</v>
      </c>
      <c r="N791" s="1210" t="s">
        <v>7153</v>
      </c>
    </row>
    <row r="792" spans="1:14" s="968" customFormat="1" x14ac:dyDescent="0.25">
      <c r="A792" s="816" t="s">
        <v>305</v>
      </c>
      <c r="B792" s="817">
        <v>41761</v>
      </c>
      <c r="C792" s="818" t="s">
        <v>4356</v>
      </c>
      <c r="D792" s="816" t="s">
        <v>4357</v>
      </c>
      <c r="E792" s="819">
        <v>10194402</v>
      </c>
      <c r="F792" s="816">
        <v>26192290</v>
      </c>
      <c r="G792" s="816">
        <v>2707001</v>
      </c>
      <c r="H792" s="820" t="str">
        <f>IF(G792="","",VLOOKUP(G792,ARANCEL!$B$5:$D$121,2,FALSE))</f>
        <v xml:space="preserve">PLANO DE RELAJACION </v>
      </c>
      <c r="I792" s="821" t="s">
        <v>306</v>
      </c>
      <c r="J792" s="816">
        <v>1</v>
      </c>
      <c r="K792" s="822">
        <f>IF(G792="","",VLOOKUP(G792,ARANCEL!$B$5:$D$121,3,FALSE)*J792)</f>
        <v>9221</v>
      </c>
      <c r="L792" s="1210" t="s">
        <v>5292</v>
      </c>
      <c r="M792" s="1210">
        <v>4500235543</v>
      </c>
      <c r="N792" s="1210">
        <v>9430</v>
      </c>
    </row>
    <row r="793" spans="1:14" s="968" customFormat="1" x14ac:dyDescent="0.25">
      <c r="A793" s="816" t="s">
        <v>305</v>
      </c>
      <c r="B793" s="817">
        <v>41880</v>
      </c>
      <c r="C793" s="818" t="s">
        <v>4356</v>
      </c>
      <c r="D793" s="816" t="s">
        <v>70</v>
      </c>
      <c r="E793" s="819">
        <v>10251378</v>
      </c>
      <c r="F793" s="816">
        <v>28334616</v>
      </c>
      <c r="G793" s="816">
        <v>2704027</v>
      </c>
      <c r="H793" s="820" t="str">
        <f>IF(G793="","",VLOOKUP(G793,ARANCEL!$B$5:$D$121,2,FALSE))</f>
        <v>PROTESIS VALPLAST UNILATERAL (HASTA 2 PIEZAS)</v>
      </c>
      <c r="I793" s="821" t="s">
        <v>331</v>
      </c>
      <c r="J793" s="816">
        <v>1</v>
      </c>
      <c r="K793" s="822">
        <f>IF(G793="","",VLOOKUP(G793,ARANCEL!$B$5:$D$121,3,FALSE)*J793)</f>
        <v>22491</v>
      </c>
      <c r="L793" s="1210" t="s">
        <v>6905</v>
      </c>
      <c r="M793" s="1210">
        <v>4500251480</v>
      </c>
      <c r="N793" s="1210" t="s">
        <v>7153</v>
      </c>
    </row>
    <row r="794" spans="1:14" s="970" customFormat="1" x14ac:dyDescent="0.25">
      <c r="A794" s="816" t="s">
        <v>305</v>
      </c>
      <c r="B794" s="817">
        <v>41949</v>
      </c>
      <c r="C794" s="818" t="s">
        <v>4356</v>
      </c>
      <c r="D794" s="816" t="s">
        <v>811</v>
      </c>
      <c r="E794" s="819">
        <v>10278047</v>
      </c>
      <c r="F794" s="816">
        <v>29283922</v>
      </c>
      <c r="G794" s="816">
        <v>2708011</v>
      </c>
      <c r="H794" s="820" t="str">
        <f>IF(G794="","",VLOOKUP(G794,ARANCEL!$B$5:$D$121,2,FALSE))</f>
        <v xml:space="preserve">MODELO DE ESTUDIO </v>
      </c>
      <c r="I794" s="821" t="s">
        <v>347</v>
      </c>
      <c r="J794" s="816">
        <v>2</v>
      </c>
      <c r="K794" s="822">
        <f>IF(G794="","",VLOOKUP(G794,ARANCEL!$B$5:$D$121,3,FALSE)*J794)</f>
        <v>3014</v>
      </c>
      <c r="L794" s="1210" t="s">
        <v>8256</v>
      </c>
      <c r="M794" s="1210">
        <v>4500265774</v>
      </c>
      <c r="N794" s="1210" t="s">
        <v>8954</v>
      </c>
    </row>
    <row r="795" spans="1:14" s="970" customFormat="1" x14ac:dyDescent="0.25">
      <c r="A795" s="816" t="s">
        <v>305</v>
      </c>
      <c r="B795" s="817">
        <v>41704</v>
      </c>
      <c r="C795" s="818" t="s">
        <v>3233</v>
      </c>
      <c r="D795" s="816" t="s">
        <v>73</v>
      </c>
      <c r="E795" s="819">
        <v>10180350</v>
      </c>
      <c r="F795" s="816">
        <v>24437477</v>
      </c>
      <c r="G795" s="816">
        <v>2704005</v>
      </c>
      <c r="H795" s="820" t="str">
        <f>IF(G795="","",VLOOKUP(G795,ARANCEL!$B$5:$D$121,2,FALSE))</f>
        <v>PROVISORIO</v>
      </c>
      <c r="I795" s="821" t="s">
        <v>312</v>
      </c>
      <c r="J795" s="816">
        <v>1</v>
      </c>
      <c r="K795" s="822">
        <f>IF(G795="","",VLOOKUP(G795,ARANCEL!$B$5:$D$121,3,FALSE)*J795)</f>
        <v>3250</v>
      </c>
      <c r="L795" s="1210" t="s">
        <v>3058</v>
      </c>
      <c r="M795" s="1210">
        <v>4500225655</v>
      </c>
      <c r="N795" s="1210">
        <v>8901</v>
      </c>
    </row>
    <row r="796" spans="1:14" s="970" customFormat="1" x14ac:dyDescent="0.25">
      <c r="A796" s="816" t="s">
        <v>305</v>
      </c>
      <c r="B796" s="817">
        <v>41704</v>
      </c>
      <c r="C796" s="818" t="s">
        <v>3233</v>
      </c>
      <c r="D796" s="816" t="s">
        <v>73</v>
      </c>
      <c r="E796" s="819">
        <v>10180350</v>
      </c>
      <c r="F796" s="816">
        <v>24437477</v>
      </c>
      <c r="G796" s="816">
        <v>2704003</v>
      </c>
      <c r="H796" s="820" t="str">
        <f>IF(G796="","",VLOOKUP(G796,ARANCEL!$B$5:$D$121,2,FALSE))</f>
        <v xml:space="preserve">CORONA PERIFERICA CON PERNO MUÑON COLADO </v>
      </c>
      <c r="I796" s="821" t="s">
        <v>312</v>
      </c>
      <c r="J796" s="816">
        <v>1</v>
      </c>
      <c r="K796" s="822">
        <f>IF(G796="","",VLOOKUP(G796,ARANCEL!$B$5:$D$121,3,FALSE)*J796)</f>
        <v>32612</v>
      </c>
      <c r="L796" s="1210" t="s">
        <v>3058</v>
      </c>
      <c r="M796" s="1210">
        <v>4500225655</v>
      </c>
      <c r="N796" s="1210">
        <v>8901</v>
      </c>
    </row>
    <row r="797" spans="1:14" s="970" customFormat="1" x14ac:dyDescent="0.25">
      <c r="A797" s="816" t="s">
        <v>305</v>
      </c>
      <c r="B797" s="817">
        <v>41893</v>
      </c>
      <c r="C797" s="818" t="s">
        <v>7164</v>
      </c>
      <c r="D797" s="816" t="s">
        <v>397</v>
      </c>
      <c r="E797" s="819">
        <v>10256575</v>
      </c>
      <c r="F797" s="816">
        <v>28451799</v>
      </c>
      <c r="G797" s="816">
        <v>2705003</v>
      </c>
      <c r="H797" s="820" t="str">
        <f>IF(G797="","",VLOOKUP(G797,ARANCEL!$B$5:$D$121,2,FALSE))</f>
        <v>INCRUSTACION ESTETICA (ART-GLASS O CERAMICA)</v>
      </c>
      <c r="I797" s="821" t="s">
        <v>318</v>
      </c>
      <c r="J797" s="816">
        <v>1</v>
      </c>
      <c r="K797" s="822">
        <f>IF(G797="","",VLOOKUP(G797,ARANCEL!$B$5:$D$121,3,FALSE)*J797)</f>
        <v>15676</v>
      </c>
      <c r="L797" s="1210" t="s">
        <v>7548</v>
      </c>
      <c r="M797" s="1210">
        <v>4500255129</v>
      </c>
      <c r="N797" s="1210" t="s">
        <v>7564</v>
      </c>
    </row>
    <row r="798" spans="1:14" s="972" customFormat="1" x14ac:dyDescent="0.25">
      <c r="A798" s="816" t="s">
        <v>305</v>
      </c>
      <c r="B798" s="817">
        <v>41977</v>
      </c>
      <c r="C798" s="818" t="s">
        <v>8095</v>
      </c>
      <c r="D798" s="816" t="s">
        <v>70</v>
      </c>
      <c r="E798" s="819">
        <v>10293086</v>
      </c>
      <c r="F798" s="816">
        <v>27428707</v>
      </c>
      <c r="G798" s="816">
        <v>2702048</v>
      </c>
      <c r="H798" s="820" t="str">
        <f>IF(G798="","",VLOOKUP(G798,ARANCEL!$B$5:$D$121,2,FALSE))</f>
        <v xml:space="preserve">SERVICIO LAB. IMPLANTE CORONA CEMENTADA/ATORNILLADA </v>
      </c>
      <c r="I798" s="821" t="s">
        <v>632</v>
      </c>
      <c r="J798" s="816">
        <v>2</v>
      </c>
      <c r="K798" s="822">
        <f>IF(G798="","",VLOOKUP(G798,ARANCEL!$B$5:$D$121,3,FALSE)*J798)</f>
        <v>87714</v>
      </c>
      <c r="L798" s="1350" t="s">
        <v>9431</v>
      </c>
      <c r="M798" s="1350">
        <v>4500269308</v>
      </c>
      <c r="N798" s="1350" t="s">
        <v>9459</v>
      </c>
    </row>
    <row r="799" spans="1:14" s="972" customFormat="1" x14ac:dyDescent="0.25">
      <c r="A799" s="843" t="s">
        <v>305</v>
      </c>
      <c r="B799" s="817">
        <v>41710</v>
      </c>
      <c r="C799" s="818" t="s">
        <v>3353</v>
      </c>
      <c r="D799" s="816" t="s">
        <v>70</v>
      </c>
      <c r="E799" s="819">
        <v>10181338</v>
      </c>
      <c r="F799" s="816">
        <v>23176798</v>
      </c>
      <c r="G799" s="816">
        <v>2702048</v>
      </c>
      <c r="H799" s="820" t="str">
        <f>IF(G799="","",VLOOKUP(G799,ARANCEL!$B$5:$D$121,2,FALSE))</f>
        <v xml:space="preserve">SERVICIO LAB. IMPLANTE CORONA CEMENTADA/ATORNILLADA </v>
      </c>
      <c r="I799" s="821" t="s">
        <v>3354</v>
      </c>
      <c r="J799" s="816">
        <v>3</v>
      </c>
      <c r="K799" s="822">
        <f>IF(G799="","",VLOOKUP(G799,ARANCEL!$B$5:$D$121,3,FALSE)*J799)</f>
        <v>131571</v>
      </c>
      <c r="L799" s="1210" t="s">
        <v>6905</v>
      </c>
      <c r="M799" s="1210">
        <v>4500247652</v>
      </c>
      <c r="N799" s="1210" t="s">
        <v>7160</v>
      </c>
    </row>
    <row r="800" spans="1:14" s="972" customFormat="1" x14ac:dyDescent="0.25">
      <c r="A800" s="816" t="s">
        <v>305</v>
      </c>
      <c r="B800" s="817">
        <v>41752</v>
      </c>
      <c r="C800" s="818" t="s">
        <v>4130</v>
      </c>
      <c r="D800" s="816" t="s">
        <v>68</v>
      </c>
      <c r="E800" s="819">
        <v>10190877</v>
      </c>
      <c r="F800" s="816">
        <v>25691988</v>
      </c>
      <c r="G800" s="816">
        <v>2705003</v>
      </c>
      <c r="H800" s="820" t="str">
        <f>IF(G800="","",VLOOKUP(G800,ARANCEL!$B$5:$D$121,2,FALSE))</f>
        <v>INCRUSTACION ESTETICA (ART-GLASS O CERAMICA)</v>
      </c>
      <c r="I800" s="821" t="s">
        <v>618</v>
      </c>
      <c r="J800" s="816">
        <v>1</v>
      </c>
      <c r="K800" s="822">
        <f>IF(G800="","",VLOOKUP(G800,ARANCEL!$B$5:$D$121,3,FALSE)*J800)</f>
        <v>15676</v>
      </c>
      <c r="L800" s="1210" t="s">
        <v>4612</v>
      </c>
      <c r="M800" s="1210">
        <v>4500229965</v>
      </c>
      <c r="N800" s="1210">
        <v>9181</v>
      </c>
    </row>
    <row r="801" spans="1:14" s="973" customFormat="1" x14ac:dyDescent="0.25">
      <c r="A801" s="816" t="s">
        <v>305</v>
      </c>
      <c r="B801" s="817">
        <v>41827</v>
      </c>
      <c r="C801" s="818" t="s">
        <v>5613</v>
      </c>
      <c r="D801" s="816" t="s">
        <v>4357</v>
      </c>
      <c r="E801" s="819">
        <v>10223932</v>
      </c>
      <c r="F801" s="816">
        <v>27260890</v>
      </c>
      <c r="G801" s="816">
        <v>2707001</v>
      </c>
      <c r="H801" s="820" t="str">
        <f>IF(G801="","",VLOOKUP(G801,ARANCEL!$B$5:$D$121,2,FALSE))</f>
        <v xml:space="preserve">PLANO DE RELAJACION </v>
      </c>
      <c r="I801" s="821" t="s">
        <v>306</v>
      </c>
      <c r="J801" s="816">
        <v>1</v>
      </c>
      <c r="K801" s="822">
        <f>IF(G801="","",VLOOKUP(G801,ARANCEL!$B$5:$D$121,3,FALSE)*J801)</f>
        <v>9221</v>
      </c>
      <c r="L801" s="1210" t="s">
        <v>6017</v>
      </c>
      <c r="M801" s="1210">
        <v>4500245626</v>
      </c>
      <c r="N801" s="1210">
        <v>9837</v>
      </c>
    </row>
    <row r="802" spans="1:14" s="973" customFormat="1" x14ac:dyDescent="0.25">
      <c r="A802" s="816" t="s">
        <v>305</v>
      </c>
      <c r="B802" s="817">
        <v>41837</v>
      </c>
      <c r="C802" s="818" t="s">
        <v>5898</v>
      </c>
      <c r="D802" s="816" t="s">
        <v>73</v>
      </c>
      <c r="E802" s="819">
        <v>10229118</v>
      </c>
      <c r="F802" s="816">
        <v>26611475</v>
      </c>
      <c r="G802" s="816">
        <v>2705003</v>
      </c>
      <c r="H802" s="820" t="str">
        <f>IF(G802="","",VLOOKUP(G802,ARANCEL!$B$5:$D$121,2,FALSE))</f>
        <v>INCRUSTACION ESTETICA (ART-GLASS O CERAMICA)</v>
      </c>
      <c r="I802" s="821" t="s">
        <v>316</v>
      </c>
      <c r="J802" s="816">
        <v>1</v>
      </c>
      <c r="K802" s="822">
        <f>IF(G802="","",VLOOKUP(G802,ARANCEL!$B$5:$D$121,3,FALSE)*J802)</f>
        <v>15676</v>
      </c>
      <c r="L802" s="1210" t="s">
        <v>6017</v>
      </c>
      <c r="M802" s="1210">
        <v>4500245626</v>
      </c>
      <c r="N802" s="1210">
        <v>9837</v>
      </c>
    </row>
    <row r="803" spans="1:14" s="973" customFormat="1" x14ac:dyDescent="0.25">
      <c r="A803" s="816" t="s">
        <v>305</v>
      </c>
      <c r="B803" s="817">
        <v>41898</v>
      </c>
      <c r="C803" s="818" t="s">
        <v>7231</v>
      </c>
      <c r="D803" s="816" t="s">
        <v>68</v>
      </c>
      <c r="E803" s="819">
        <v>10257296</v>
      </c>
      <c r="F803" s="816">
        <v>24282094</v>
      </c>
      <c r="G803" s="816">
        <v>2702002</v>
      </c>
      <c r="H803" s="820" t="str">
        <f>IF(G803="","",VLOOKUP(G803,ARANCEL!$B$5:$D$121,2,FALSE))</f>
        <v xml:space="preserve">LABORATORIO CORONA CEMENTADA SOBRE IMPLANTE </v>
      </c>
      <c r="I803" s="821" t="s">
        <v>337</v>
      </c>
      <c r="J803" s="816">
        <v>1</v>
      </c>
      <c r="K803" s="822">
        <f>IF(G803="","",VLOOKUP(G803,ARANCEL!$B$5:$D$121,3,FALSE)*J803)</f>
        <v>31878</v>
      </c>
      <c r="L803" s="1210" t="s">
        <v>7548</v>
      </c>
      <c r="M803" s="1210">
        <v>4500255129</v>
      </c>
      <c r="N803" s="1210" t="s">
        <v>7564</v>
      </c>
    </row>
    <row r="804" spans="1:14" s="973" customFormat="1" x14ac:dyDescent="0.25">
      <c r="A804" s="816" t="s">
        <v>305</v>
      </c>
      <c r="B804" s="817">
        <v>41999</v>
      </c>
      <c r="C804" s="818" t="s">
        <v>9201</v>
      </c>
      <c r="D804" s="816" t="s">
        <v>1160</v>
      </c>
      <c r="E804" s="819">
        <v>10303271</v>
      </c>
      <c r="F804" s="816">
        <v>30253950</v>
      </c>
      <c r="G804" s="816">
        <v>2704005</v>
      </c>
      <c r="H804" s="820" t="str">
        <f>IF(G804="","",VLOOKUP(G804,ARANCEL!$B$5:$D$121,2,FALSE))</f>
        <v>PROVISORIO</v>
      </c>
      <c r="I804" s="821" t="s">
        <v>326</v>
      </c>
      <c r="J804" s="816">
        <v>1</v>
      </c>
      <c r="K804" s="822">
        <f>IF(G804="","",VLOOKUP(G804,ARANCEL!$B$5:$D$121,3,FALSE)*J804)</f>
        <v>3250</v>
      </c>
      <c r="L804" s="1350" t="s">
        <v>9431</v>
      </c>
      <c r="M804" s="1350">
        <v>4500269308</v>
      </c>
      <c r="N804" s="1350" t="s">
        <v>9459</v>
      </c>
    </row>
    <row r="805" spans="1:14" s="973" customFormat="1" x14ac:dyDescent="0.25">
      <c r="A805" s="843" t="s">
        <v>305</v>
      </c>
      <c r="B805" s="817">
        <v>41999</v>
      </c>
      <c r="C805" s="818" t="s">
        <v>9201</v>
      </c>
      <c r="D805" s="816" t="s">
        <v>1160</v>
      </c>
      <c r="E805" s="819">
        <v>10303271</v>
      </c>
      <c r="F805" s="816">
        <v>30253950</v>
      </c>
      <c r="G805" s="816">
        <v>2704003</v>
      </c>
      <c r="H805" s="820" t="str">
        <f>IF(G805="","",VLOOKUP(G805,ARANCEL!$B$5:$D$121,2,FALSE))</f>
        <v xml:space="preserve">CORONA PERIFERICA CON PERNO MUÑON COLADO </v>
      </c>
      <c r="I805" s="821" t="s">
        <v>326</v>
      </c>
      <c r="J805" s="816">
        <v>1</v>
      </c>
      <c r="K805" s="822">
        <f>IF(G805="","",VLOOKUP(G805,ARANCEL!$B$5:$D$121,3,FALSE)*J805)</f>
        <v>32612</v>
      </c>
      <c r="L805" s="1350" t="s">
        <v>9431</v>
      </c>
      <c r="M805" s="1350">
        <v>4500269308</v>
      </c>
      <c r="N805" s="1350" t="s">
        <v>9459</v>
      </c>
    </row>
    <row r="806" spans="1:14" s="991" customFormat="1" x14ac:dyDescent="0.25">
      <c r="A806" s="816" t="s">
        <v>305</v>
      </c>
      <c r="B806" s="823">
        <v>41794</v>
      </c>
      <c r="C806" s="818" t="s">
        <v>4985</v>
      </c>
      <c r="D806" s="816" t="s">
        <v>1157</v>
      </c>
      <c r="E806" s="819">
        <v>10207556</v>
      </c>
      <c r="F806" s="816">
        <v>26843299</v>
      </c>
      <c r="G806" s="816">
        <v>2707001</v>
      </c>
      <c r="H806" s="820" t="str">
        <f>IF(G806="","",VLOOKUP(G806,ARANCEL!$B$5:$D$121,2,FALSE))</f>
        <v xml:space="preserve">PLANO DE RELAJACION </v>
      </c>
      <c r="I806" s="821" t="s">
        <v>306</v>
      </c>
      <c r="J806" s="816">
        <v>1</v>
      </c>
      <c r="K806" s="822">
        <f>IF(G806="","",VLOOKUP(G806,ARANCEL!$B$5:$D$121,3,FALSE)*J806)</f>
        <v>9221</v>
      </c>
      <c r="L806" s="1210" t="s">
        <v>5742</v>
      </c>
      <c r="M806" s="1210">
        <v>4500239667</v>
      </c>
      <c r="N806" s="1210" t="s">
        <v>5761</v>
      </c>
    </row>
    <row r="807" spans="1:14" s="991" customFormat="1" x14ac:dyDescent="0.25">
      <c r="A807" s="843" t="s">
        <v>313</v>
      </c>
      <c r="B807" s="817">
        <v>41830</v>
      </c>
      <c r="C807" s="818" t="s">
        <v>991</v>
      </c>
      <c r="D807" s="816" t="s">
        <v>86</v>
      </c>
      <c r="E807" s="819">
        <v>10226140</v>
      </c>
      <c r="F807" s="816">
        <v>27438548</v>
      </c>
      <c r="G807" s="816">
        <v>2707002</v>
      </c>
      <c r="H807" s="820" t="str">
        <f>IF(G807="","",VLOOKUP(G807,ARANCEL!$B$5:$D$121,2,FALSE))</f>
        <v>CUBETA DE BLANQUEAMIENTO</v>
      </c>
      <c r="I807" s="821"/>
      <c r="J807" s="816">
        <v>2</v>
      </c>
      <c r="K807" s="822">
        <f>IF(G807="","",VLOOKUP(G807,ARANCEL!$B$5:$D$121,3,FALSE)*J807)</f>
        <v>11808</v>
      </c>
      <c r="L807" s="1210" t="s">
        <v>6017</v>
      </c>
      <c r="M807" s="1210">
        <v>4500245626</v>
      </c>
      <c r="N807" s="1210">
        <v>9837</v>
      </c>
    </row>
    <row r="808" spans="1:14" s="991" customFormat="1" x14ac:dyDescent="0.25">
      <c r="A808" s="816" t="s">
        <v>313</v>
      </c>
      <c r="B808" s="817">
        <v>41975</v>
      </c>
      <c r="C808" s="818" t="s">
        <v>8734</v>
      </c>
      <c r="D808" s="816" t="s">
        <v>86</v>
      </c>
      <c r="E808" s="819">
        <v>10291631</v>
      </c>
      <c r="F808" s="816">
        <v>2948349</v>
      </c>
      <c r="G808" s="816">
        <v>2704005</v>
      </c>
      <c r="H808" s="820" t="str">
        <f>IF(G808="","",VLOOKUP(G808,ARANCEL!$B$5:$D$121,2,FALSE))</f>
        <v>PROVISORIO</v>
      </c>
      <c r="I808" s="821"/>
      <c r="J808" s="816">
        <v>1</v>
      </c>
      <c r="K808" s="822">
        <f>IF(G808="","",VLOOKUP(G808,ARANCEL!$B$5:$D$121,3,FALSE)*J808)</f>
        <v>3250</v>
      </c>
      <c r="L808" s="1249" t="str">
        <f>IF(E808="","","IMPAGO")</f>
        <v>IMPAGO</v>
      </c>
      <c r="M808" s="1249" t="str">
        <f>IF(L808="IMPAGO","SIN O.C.","")</f>
        <v>SIN O.C.</v>
      </c>
      <c r="N808" s="1249" t="str">
        <f>IF(L808="IMPAGO","SIN FACT.","")</f>
        <v>SIN FACT.</v>
      </c>
    </row>
    <row r="809" spans="1:14" s="962" customFormat="1" x14ac:dyDescent="0.25">
      <c r="A809" s="119" t="s">
        <v>305</v>
      </c>
      <c r="B809" s="164">
        <v>41975</v>
      </c>
      <c r="C809" s="118" t="s">
        <v>8734</v>
      </c>
      <c r="D809" s="119" t="s">
        <v>86</v>
      </c>
      <c r="E809" s="162">
        <v>10291631</v>
      </c>
      <c r="F809" s="119">
        <v>2948349</v>
      </c>
      <c r="G809" s="119">
        <v>2704003</v>
      </c>
      <c r="H809" s="820" t="str">
        <f>IF(G809="","",VLOOKUP(G809,ARANCEL!$B$5:$D$121,2,FALSE))</f>
        <v xml:space="preserve">CORONA PERIFERICA CON PERNO MUÑON COLADO </v>
      </c>
      <c r="I809" s="821" t="s">
        <v>312</v>
      </c>
      <c r="J809" s="816">
        <v>1</v>
      </c>
      <c r="K809" s="822">
        <f>IF(G809="","",VLOOKUP(G809,ARANCEL!$B$5:$D$121,3,FALSE)*J809)</f>
        <v>32612</v>
      </c>
      <c r="L809" s="1249" t="str">
        <f>IF(E809="","","IMPAGO")</f>
        <v>IMPAGO</v>
      </c>
      <c r="M809" s="1249" t="str">
        <f>IF(L809="IMPAGO","SIN O.C.","")</f>
        <v>SIN O.C.</v>
      </c>
      <c r="N809" s="1249" t="str">
        <f>IF(L809="IMPAGO","SIN FACT.","")</f>
        <v>SIN FACT.</v>
      </c>
    </row>
    <row r="810" spans="1:14" s="962" customFormat="1" x14ac:dyDescent="0.25">
      <c r="A810" s="816" t="s">
        <v>305</v>
      </c>
      <c r="B810" s="817">
        <v>41947</v>
      </c>
      <c r="C810" s="818" t="s">
        <v>8104</v>
      </c>
      <c r="D810" s="816" t="s">
        <v>86</v>
      </c>
      <c r="E810" s="819">
        <v>10276727</v>
      </c>
      <c r="F810" s="816">
        <v>29458349</v>
      </c>
      <c r="G810" s="816">
        <v>2704005</v>
      </c>
      <c r="H810" s="820" t="str">
        <f>IF(G810="","",VLOOKUP(G810,ARANCEL!$B$5:$D$121,2,FALSE))</f>
        <v>PROVISORIO</v>
      </c>
      <c r="I810" s="821" t="s">
        <v>312</v>
      </c>
      <c r="J810" s="816">
        <v>1</v>
      </c>
      <c r="K810" s="822">
        <f>IF(G810="","",VLOOKUP(G810,ARANCEL!$B$5:$D$121,3,FALSE)*J810)</f>
        <v>3250</v>
      </c>
      <c r="L810" s="1210" t="s">
        <v>8256</v>
      </c>
      <c r="M810" s="1210">
        <v>4500265774</v>
      </c>
      <c r="N810" s="1210" t="s">
        <v>8954</v>
      </c>
    </row>
    <row r="811" spans="1:14" s="754" customFormat="1" x14ac:dyDescent="0.25">
      <c r="A811" s="119" t="s">
        <v>305</v>
      </c>
      <c r="B811" s="164">
        <v>41947</v>
      </c>
      <c r="C811" s="118" t="s">
        <v>8104</v>
      </c>
      <c r="D811" s="119" t="s">
        <v>86</v>
      </c>
      <c r="E811" s="162">
        <v>10276727</v>
      </c>
      <c r="F811" s="119">
        <v>29458349</v>
      </c>
      <c r="G811" s="119">
        <v>2704003</v>
      </c>
      <c r="H811" s="120" t="str">
        <f>IF(G811="","",VLOOKUP(G811,ARANCEL!$B$5:$D$121,2,FALSE))</f>
        <v xml:space="preserve">CORONA PERIFERICA CON PERNO MUÑON COLADO </v>
      </c>
      <c r="I811" s="121" t="s">
        <v>312</v>
      </c>
      <c r="J811" s="119">
        <v>1</v>
      </c>
      <c r="K811" s="122">
        <f>IF(G811="","",VLOOKUP(G811,ARANCEL!$B$5:$D$121,3,FALSE)*J811)</f>
        <v>32612</v>
      </c>
      <c r="L811" s="1229" t="s">
        <v>8256</v>
      </c>
      <c r="M811" s="1229">
        <v>4500265774</v>
      </c>
      <c r="N811" s="1229" t="s">
        <v>8954</v>
      </c>
    </row>
    <row r="812" spans="1:14" s="991" customFormat="1" x14ac:dyDescent="0.25">
      <c r="A812" s="816" t="s">
        <v>305</v>
      </c>
      <c r="B812" s="817">
        <v>41828</v>
      </c>
      <c r="C812" s="818" t="s">
        <v>5387</v>
      </c>
      <c r="D812" s="816" t="s">
        <v>1163</v>
      </c>
      <c r="E812" s="819">
        <v>10224318</v>
      </c>
      <c r="F812" s="816">
        <v>26783165</v>
      </c>
      <c r="G812" s="816">
        <v>2705003</v>
      </c>
      <c r="H812" s="820" t="str">
        <f>IF(G812="","",VLOOKUP(G812,ARANCEL!$B$5:$D$121,2,FALSE))</f>
        <v>INCRUSTACION ESTETICA (ART-GLASS O CERAMICA)</v>
      </c>
      <c r="I812" s="821" t="s">
        <v>337</v>
      </c>
      <c r="J812" s="816">
        <v>1</v>
      </c>
      <c r="K812" s="822">
        <f>IF(G812="","",VLOOKUP(G812,ARANCEL!$B$5:$D$121,3,FALSE)*J812)</f>
        <v>15676</v>
      </c>
      <c r="L812" s="1210" t="s">
        <v>6017</v>
      </c>
      <c r="M812" s="1210">
        <v>4500245626</v>
      </c>
      <c r="N812" s="1210">
        <v>9837</v>
      </c>
    </row>
    <row r="813" spans="1:14" s="1010" customFormat="1" x14ac:dyDescent="0.25">
      <c r="A813" s="816" t="s">
        <v>305</v>
      </c>
      <c r="B813" s="817">
        <v>41856</v>
      </c>
      <c r="C813" s="818" t="s">
        <v>6432</v>
      </c>
      <c r="D813" s="816" t="s">
        <v>86</v>
      </c>
      <c r="E813" s="819">
        <v>10238891</v>
      </c>
      <c r="F813" s="816">
        <v>4500245922</v>
      </c>
      <c r="G813" s="816">
        <v>2705003</v>
      </c>
      <c r="H813" s="820" t="str">
        <f>IF(G813="","",VLOOKUP(G813,ARANCEL!$B$5:$D$121,2,FALSE))</f>
        <v>INCRUSTACION ESTETICA (ART-GLASS O CERAMICA)</v>
      </c>
      <c r="I813" s="821" t="s">
        <v>308</v>
      </c>
      <c r="J813" s="816">
        <v>1</v>
      </c>
      <c r="K813" s="822">
        <f>IF(G813="","",VLOOKUP(G813,ARANCEL!$B$5:$D$121,3,FALSE)*J813)</f>
        <v>15676</v>
      </c>
      <c r="L813" s="1210" t="s">
        <v>6905</v>
      </c>
      <c r="M813" s="1210">
        <v>4500250403</v>
      </c>
      <c r="N813" s="1210" t="s">
        <v>6904</v>
      </c>
    </row>
    <row r="814" spans="1:14" s="1010" customFormat="1" x14ac:dyDescent="0.25">
      <c r="A814" s="816" t="s">
        <v>305</v>
      </c>
      <c r="B814" s="817">
        <v>41842</v>
      </c>
      <c r="C814" s="818" t="s">
        <v>1084</v>
      </c>
      <c r="D814" s="816" t="s">
        <v>1163</v>
      </c>
      <c r="E814" s="819">
        <v>10231723</v>
      </c>
      <c r="F814" s="816">
        <v>27595549</v>
      </c>
      <c r="G814" s="816">
        <v>2705003</v>
      </c>
      <c r="H814" s="820" t="str">
        <f>IF(G814="","",VLOOKUP(G814,ARANCEL!$B$5:$D$121,2,FALSE))</f>
        <v>INCRUSTACION ESTETICA (ART-GLASS O CERAMICA)</v>
      </c>
      <c r="I814" s="821" t="s">
        <v>317</v>
      </c>
      <c r="J814" s="816">
        <v>1</v>
      </c>
      <c r="K814" s="822">
        <f>IF(G814="","",VLOOKUP(G814,ARANCEL!$B$5:$D$121,3,FALSE)*J814)</f>
        <v>15676</v>
      </c>
      <c r="L814" s="1210" t="s">
        <v>6905</v>
      </c>
      <c r="M814" s="1210">
        <v>4500247654</v>
      </c>
      <c r="N814" s="1210" t="s">
        <v>7158</v>
      </c>
    </row>
    <row r="815" spans="1:14" s="1010" customFormat="1" x14ac:dyDescent="0.25">
      <c r="A815" s="816" t="s">
        <v>305</v>
      </c>
      <c r="B815" s="817">
        <v>41954</v>
      </c>
      <c r="C815" s="818" t="s">
        <v>8569</v>
      </c>
      <c r="D815" s="816" t="s">
        <v>86</v>
      </c>
      <c r="E815" s="819">
        <v>10287356</v>
      </c>
      <c r="F815" s="816">
        <v>28625326</v>
      </c>
      <c r="G815" s="816">
        <v>2705003</v>
      </c>
      <c r="H815" s="820" t="str">
        <f>IF(G815="","",VLOOKUP(G815,ARANCEL!$B$5:$D$121,2,FALSE))</f>
        <v>INCRUSTACION ESTETICA (ART-GLASS O CERAMICA)</v>
      </c>
      <c r="I815" s="821" t="s">
        <v>618</v>
      </c>
      <c r="J815" s="816">
        <v>1</v>
      </c>
      <c r="K815" s="822">
        <f>IF(G815="","",VLOOKUP(G815,ARANCEL!$B$5:$D$121,3,FALSE)*J815)</f>
        <v>15676</v>
      </c>
      <c r="L815" s="1210" t="s">
        <v>8256</v>
      </c>
      <c r="M815" s="1210">
        <v>4500265774</v>
      </c>
      <c r="N815" s="1210" t="s">
        <v>8954</v>
      </c>
    </row>
    <row r="816" spans="1:14" s="1010" customFormat="1" x14ac:dyDescent="0.25">
      <c r="A816" s="816" t="s">
        <v>305</v>
      </c>
      <c r="B816" s="817">
        <v>41724</v>
      </c>
      <c r="C816" s="818" t="s">
        <v>3635</v>
      </c>
      <c r="D816" s="816" t="s">
        <v>1174</v>
      </c>
      <c r="E816" s="819">
        <v>10184950</v>
      </c>
      <c r="F816" s="816">
        <v>24924651</v>
      </c>
      <c r="G816" s="816">
        <v>2705003</v>
      </c>
      <c r="H816" s="820" t="str">
        <f>IF(G816="","",VLOOKUP(G816,ARANCEL!$B$5:$D$121,2,FALSE))</f>
        <v>INCRUSTACION ESTETICA (ART-GLASS O CERAMICA)</v>
      </c>
      <c r="I816" s="821" t="s">
        <v>324</v>
      </c>
      <c r="J816" s="816">
        <v>1</v>
      </c>
      <c r="K816" s="822">
        <f>IF(G816="","",VLOOKUP(G816,ARANCEL!$B$5:$D$121,3,FALSE)*J816)</f>
        <v>15676</v>
      </c>
      <c r="L816" s="1210" t="s">
        <v>3058</v>
      </c>
      <c r="M816" s="1210">
        <v>4500225644</v>
      </c>
      <c r="N816" s="1210">
        <v>8899</v>
      </c>
    </row>
    <row r="817" spans="1:14" s="991" customFormat="1" x14ac:dyDescent="0.25">
      <c r="A817" s="816" t="s">
        <v>305</v>
      </c>
      <c r="B817" s="817">
        <v>41670</v>
      </c>
      <c r="C817" s="818" t="s">
        <v>2603</v>
      </c>
      <c r="D817" s="816" t="s">
        <v>396</v>
      </c>
      <c r="E817" s="819">
        <v>10171092</v>
      </c>
      <c r="F817" s="816">
        <v>24556658</v>
      </c>
      <c r="G817" s="816">
        <v>2704005</v>
      </c>
      <c r="H817" s="820" t="str">
        <f>IF(G817="","",VLOOKUP(G817,ARANCEL!$B$5:$D$121,2,FALSE))</f>
        <v>PROVISORIO</v>
      </c>
      <c r="I817" s="821" t="s">
        <v>342</v>
      </c>
      <c r="J817" s="816">
        <v>1</v>
      </c>
      <c r="K817" s="822">
        <f>IF(G817="","",VLOOKUP(G817,ARANCEL!$B$5:$D$121,3,FALSE)*J817)</f>
        <v>3250</v>
      </c>
      <c r="L817" s="1210" t="s">
        <v>2842</v>
      </c>
      <c r="M817" s="1210">
        <v>4500216257</v>
      </c>
      <c r="N817" s="1210">
        <v>8419</v>
      </c>
    </row>
    <row r="818" spans="1:14" s="973" customFormat="1" x14ac:dyDescent="0.25">
      <c r="A818" s="816" t="s">
        <v>305</v>
      </c>
      <c r="B818" s="817">
        <v>41887</v>
      </c>
      <c r="C818" s="818" t="s">
        <v>2603</v>
      </c>
      <c r="D818" s="816" t="s">
        <v>70</v>
      </c>
      <c r="E818" s="819">
        <v>10255430</v>
      </c>
      <c r="F818" s="816">
        <v>24556658</v>
      </c>
      <c r="G818" s="816">
        <v>2702048</v>
      </c>
      <c r="H818" s="820" t="str">
        <f>IF(G818="","",VLOOKUP(G818,ARANCEL!$B$5:$D$121,2,FALSE))</f>
        <v xml:space="preserve">SERVICIO LAB. IMPLANTE CORONA CEMENTADA/ATORNILLADA </v>
      </c>
      <c r="I818" s="821" t="s">
        <v>342</v>
      </c>
      <c r="J818" s="816">
        <v>1</v>
      </c>
      <c r="K818" s="822">
        <f>IF(G818="","",VLOOKUP(G818,ARANCEL!$B$5:$D$121,3,FALSE)*J818)</f>
        <v>43857</v>
      </c>
      <c r="L818" s="1210" t="s">
        <v>7548</v>
      </c>
      <c r="M818" s="1210">
        <v>4500255129</v>
      </c>
      <c r="N818" s="1210" t="s">
        <v>7564</v>
      </c>
    </row>
    <row r="819" spans="1:14" s="973" customFormat="1" x14ac:dyDescent="0.25">
      <c r="A819" s="816" t="s">
        <v>305</v>
      </c>
      <c r="B819" s="817">
        <v>41971</v>
      </c>
      <c r="C819" s="818" t="s">
        <v>3888</v>
      </c>
      <c r="D819" s="816" t="s">
        <v>73</v>
      </c>
      <c r="E819" s="819">
        <v>10287286</v>
      </c>
      <c r="F819" s="816">
        <v>28713942</v>
      </c>
      <c r="G819" s="816">
        <v>2708001</v>
      </c>
      <c r="H819" s="820" t="str">
        <f>IF(G819="","",VLOOKUP(G819,ARANCEL!$B$5:$D$121,2,FALSE))</f>
        <v xml:space="preserve">PLACA DE ORTODONCIA SIN TORNILLO </v>
      </c>
      <c r="I819" s="821" t="s">
        <v>306</v>
      </c>
      <c r="J819" s="816">
        <v>1</v>
      </c>
      <c r="K819" s="822">
        <f>IF(G819="","",VLOOKUP(G819,ARANCEL!$B$5:$D$121,3,FALSE)*J819)</f>
        <v>17997</v>
      </c>
      <c r="L819" s="1350" t="s">
        <v>9431</v>
      </c>
      <c r="M819" s="1350">
        <v>4500269135</v>
      </c>
      <c r="N819" s="1350" t="s">
        <v>9434</v>
      </c>
    </row>
    <row r="820" spans="1:14" s="973" customFormat="1" x14ac:dyDescent="0.25">
      <c r="A820" s="816" t="s">
        <v>305</v>
      </c>
      <c r="B820" s="817">
        <v>41772</v>
      </c>
      <c r="C820" s="818" t="s">
        <v>4546</v>
      </c>
      <c r="D820" s="816" t="s">
        <v>72</v>
      </c>
      <c r="E820" s="819">
        <v>10198401</v>
      </c>
      <c r="F820" s="816">
        <v>26434430</v>
      </c>
      <c r="G820" s="816">
        <v>2704005</v>
      </c>
      <c r="H820" s="820" t="str">
        <f>IF(G820="","",VLOOKUP(G820,ARANCEL!$B$5:$D$121,2,FALSE))</f>
        <v>PROVISORIO</v>
      </c>
      <c r="I820" s="821" t="s">
        <v>633</v>
      </c>
      <c r="J820" s="816">
        <v>1</v>
      </c>
      <c r="K820" s="822">
        <f>IF(G820="","",VLOOKUP(G820,ARANCEL!$B$5:$D$121,3,FALSE)*J820)</f>
        <v>3250</v>
      </c>
      <c r="L820" s="1210" t="s">
        <v>5292</v>
      </c>
      <c r="M820" s="1210">
        <v>4500235543</v>
      </c>
      <c r="N820" s="1210">
        <v>9430</v>
      </c>
    </row>
    <row r="821" spans="1:14" s="970" customFormat="1" x14ac:dyDescent="0.25">
      <c r="A821" s="816" t="s">
        <v>305</v>
      </c>
      <c r="B821" s="817">
        <v>41772</v>
      </c>
      <c r="C821" s="818" t="s">
        <v>4546</v>
      </c>
      <c r="D821" s="816" t="s">
        <v>72</v>
      </c>
      <c r="E821" s="819">
        <v>10198401</v>
      </c>
      <c r="F821" s="816">
        <v>26434430</v>
      </c>
      <c r="G821" s="816">
        <v>2704003</v>
      </c>
      <c r="H821" s="820" t="str">
        <f>IF(G821="","",VLOOKUP(G821,ARANCEL!$B$5:$D$121,2,FALSE))</f>
        <v xml:space="preserve">CORONA PERIFERICA CON PERNO MUÑON COLADO </v>
      </c>
      <c r="I821" s="821" t="s">
        <v>633</v>
      </c>
      <c r="J821" s="816">
        <v>1</v>
      </c>
      <c r="K821" s="822">
        <f>IF(G821="","",VLOOKUP(G821,ARANCEL!$B$5:$D$121,3,FALSE)*J821)</f>
        <v>32612</v>
      </c>
      <c r="L821" s="1210" t="s">
        <v>5292</v>
      </c>
      <c r="M821" s="1210">
        <v>4500235543</v>
      </c>
      <c r="N821" s="1210">
        <v>9430</v>
      </c>
    </row>
    <row r="822" spans="1:14" s="1015" customFormat="1" x14ac:dyDescent="0.25">
      <c r="A822" s="816" t="s">
        <v>305</v>
      </c>
      <c r="B822" s="817">
        <v>41830</v>
      </c>
      <c r="C822" s="818" t="s">
        <v>4546</v>
      </c>
      <c r="D822" s="816" t="s">
        <v>72</v>
      </c>
      <c r="E822" s="819">
        <v>10226069</v>
      </c>
      <c r="F822" s="816">
        <v>27472265</v>
      </c>
      <c r="G822" s="816">
        <v>2704005</v>
      </c>
      <c r="H822" s="820" t="str">
        <f>IF(G822="","",VLOOKUP(G822,ARANCEL!$B$5:$D$121,2,FALSE))</f>
        <v>PROVISORIO</v>
      </c>
      <c r="I822" s="821" t="s">
        <v>340</v>
      </c>
      <c r="J822" s="816">
        <v>1</v>
      </c>
      <c r="K822" s="822">
        <f>IF(G822="","",VLOOKUP(G822,ARANCEL!$B$5:$D$121,3,FALSE)*J822)</f>
        <v>3250</v>
      </c>
      <c r="L822" s="1210" t="s">
        <v>6017</v>
      </c>
      <c r="M822" s="1210">
        <v>4500245626</v>
      </c>
      <c r="N822" s="1210">
        <v>9837</v>
      </c>
    </row>
    <row r="823" spans="1:14" s="1015" customFormat="1" x14ac:dyDescent="0.25">
      <c r="A823" s="816" t="s">
        <v>305</v>
      </c>
      <c r="B823" s="817">
        <v>41830</v>
      </c>
      <c r="C823" s="818" t="s">
        <v>4546</v>
      </c>
      <c r="D823" s="816" t="s">
        <v>72</v>
      </c>
      <c r="E823" s="819">
        <v>10226069</v>
      </c>
      <c r="F823" s="816">
        <v>27472265</v>
      </c>
      <c r="G823" s="816">
        <v>2704003</v>
      </c>
      <c r="H823" s="820" t="str">
        <f>IF(G823="","",VLOOKUP(G823,ARANCEL!$B$5:$D$121,2,FALSE))</f>
        <v xml:space="preserve">CORONA PERIFERICA CON PERNO MUÑON COLADO </v>
      </c>
      <c r="I823" s="821" t="s">
        <v>340</v>
      </c>
      <c r="J823" s="816">
        <v>1</v>
      </c>
      <c r="K823" s="822">
        <f>IF(G823="","",VLOOKUP(G823,ARANCEL!$B$5:$D$121,3,FALSE)*J823)</f>
        <v>32612</v>
      </c>
      <c r="L823" s="1210" t="s">
        <v>6017</v>
      </c>
      <c r="M823" s="1210">
        <v>4500245626</v>
      </c>
      <c r="N823" s="1210">
        <v>9837</v>
      </c>
    </row>
    <row r="824" spans="1:14" s="1015" customFormat="1" x14ac:dyDescent="0.25">
      <c r="A824" s="816" t="s">
        <v>305</v>
      </c>
      <c r="B824" s="817">
        <v>41670</v>
      </c>
      <c r="C824" s="818" t="s">
        <v>2624</v>
      </c>
      <c r="D824" s="816" t="s">
        <v>1157</v>
      </c>
      <c r="E824" s="819">
        <v>10171295</v>
      </c>
      <c r="F824" s="816">
        <v>24780835</v>
      </c>
      <c r="G824" s="816">
        <v>2707001</v>
      </c>
      <c r="H824" s="820" t="str">
        <f>IF(G824="","",VLOOKUP(G824,ARANCEL!$B$5:$D$121,2,FALSE))</f>
        <v xml:space="preserve">PLANO DE RELAJACION </v>
      </c>
      <c r="I824" s="821" t="s">
        <v>306</v>
      </c>
      <c r="J824" s="816">
        <v>1</v>
      </c>
      <c r="K824" s="822">
        <f>IF(G824="","",VLOOKUP(G824,ARANCEL!$B$5:$D$121,3,FALSE)*J824)</f>
        <v>9221</v>
      </c>
      <c r="L824" s="1210" t="s">
        <v>2842</v>
      </c>
      <c r="M824" s="1210">
        <v>4500216257</v>
      </c>
      <c r="N824" s="1210">
        <v>8419</v>
      </c>
    </row>
    <row r="825" spans="1:14" s="1015" customFormat="1" x14ac:dyDescent="0.25">
      <c r="A825" s="816" t="s">
        <v>305</v>
      </c>
      <c r="B825" s="817">
        <v>41857</v>
      </c>
      <c r="C825" s="818" t="s">
        <v>6315</v>
      </c>
      <c r="D825" s="816" t="s">
        <v>1157</v>
      </c>
      <c r="E825" s="819">
        <v>10239751</v>
      </c>
      <c r="F825" s="816">
        <v>27809778</v>
      </c>
      <c r="G825" s="816">
        <v>2707001</v>
      </c>
      <c r="H825" s="820" t="str">
        <f>IF(G825="","",VLOOKUP(G825,ARANCEL!$B$5:$D$121,2,FALSE))</f>
        <v xml:space="preserve">PLANO DE RELAJACION </v>
      </c>
      <c r="I825" s="821" t="s">
        <v>306</v>
      </c>
      <c r="J825" s="816">
        <v>1</v>
      </c>
      <c r="K825" s="822">
        <f>IF(G825="","",VLOOKUP(G825,ARANCEL!$B$5:$D$121,3,FALSE)*J825)</f>
        <v>9221</v>
      </c>
      <c r="L825" s="1210" t="s">
        <v>6905</v>
      </c>
      <c r="M825" s="1210">
        <v>4500250403</v>
      </c>
      <c r="N825" s="1210" t="s">
        <v>6904</v>
      </c>
    </row>
    <row r="826" spans="1:14" s="1015" customFormat="1" x14ac:dyDescent="0.25">
      <c r="A826" s="816" t="s">
        <v>305</v>
      </c>
      <c r="B826" s="817">
        <v>41821</v>
      </c>
      <c r="C826" s="818" t="s">
        <v>1192</v>
      </c>
      <c r="D826" s="816" t="s">
        <v>73</v>
      </c>
      <c r="E826" s="819">
        <v>10220703</v>
      </c>
      <c r="F826" s="816">
        <v>22333746</v>
      </c>
      <c r="G826" s="816">
        <v>2702048</v>
      </c>
      <c r="H826" s="820" t="str">
        <f>IF(G826="","",VLOOKUP(G826,ARANCEL!$B$5:$D$121,2,FALSE))</f>
        <v xml:space="preserve">SERVICIO LAB. IMPLANTE CORONA CEMENTADA/ATORNILLADA </v>
      </c>
      <c r="I826" s="821" t="s">
        <v>317</v>
      </c>
      <c r="J826" s="816">
        <v>1</v>
      </c>
      <c r="K826" s="822">
        <f>IF(G826="","",VLOOKUP(G826,ARANCEL!$B$5:$D$121,3,FALSE)*J826)</f>
        <v>43857</v>
      </c>
      <c r="L826" s="1210" t="s">
        <v>6017</v>
      </c>
      <c r="M826" s="1210">
        <v>4500245626</v>
      </c>
      <c r="N826" s="1210">
        <v>9837</v>
      </c>
    </row>
    <row r="827" spans="1:14" s="1004" customFormat="1" x14ac:dyDescent="0.25">
      <c r="A827" s="816" t="s">
        <v>305</v>
      </c>
      <c r="B827" s="817">
        <v>41653</v>
      </c>
      <c r="C827" s="818" t="s">
        <v>1191</v>
      </c>
      <c r="D827" s="816" t="s">
        <v>70</v>
      </c>
      <c r="E827" s="819">
        <v>10169551</v>
      </c>
      <c r="F827" s="816">
        <v>24622596</v>
      </c>
      <c r="G827" s="816">
        <v>2705003</v>
      </c>
      <c r="H827" s="820" t="str">
        <f>IF(G827="","",VLOOKUP(G827,ARANCEL!$B$5:$D$121,2,FALSE))</f>
        <v>INCRUSTACION ESTETICA (ART-GLASS O CERAMICA)</v>
      </c>
      <c r="I827" s="821" t="s">
        <v>317</v>
      </c>
      <c r="J827" s="816">
        <v>1</v>
      </c>
      <c r="K827" s="822">
        <f>IF(G827="","",VLOOKUP(G827,ARANCEL!$B$5:$D$121,3,FALSE)*J827)</f>
        <v>15676</v>
      </c>
      <c r="L827" s="1210" t="s">
        <v>2842</v>
      </c>
      <c r="M827" s="1210">
        <v>4500216253</v>
      </c>
      <c r="N827" s="1210">
        <v>8417</v>
      </c>
    </row>
    <row r="828" spans="1:14" s="1021" customFormat="1" x14ac:dyDescent="0.25">
      <c r="A828" s="816" t="s">
        <v>305</v>
      </c>
      <c r="B828" s="817">
        <v>42011</v>
      </c>
      <c r="C828" s="818" t="s">
        <v>9371</v>
      </c>
      <c r="D828" s="816" t="s">
        <v>68</v>
      </c>
      <c r="E828" s="819">
        <v>10307200</v>
      </c>
      <c r="F828" s="816">
        <v>30112970</v>
      </c>
      <c r="G828" s="816">
        <v>2704031</v>
      </c>
      <c r="H828" s="820" t="str">
        <f>IF(G828="","",VLOOKUP(G828,ARANCEL!$B$5:$D$121,2,FALSE))</f>
        <v xml:space="preserve">PERNO MUÑON METALICO </v>
      </c>
      <c r="I828" s="821" t="s">
        <v>311</v>
      </c>
      <c r="J828" s="816">
        <v>1</v>
      </c>
      <c r="K828" s="822">
        <f>IF(G828="","",VLOOKUP(G828,ARANCEL!$B$5:$D$121,3,FALSE)*J828)</f>
        <v>12246</v>
      </c>
      <c r="L828" s="1249" t="str">
        <f>IF(E828="","","IMPAGO")</f>
        <v>IMPAGO</v>
      </c>
      <c r="M828" s="1249" t="str">
        <f>IF(L828="IMPAGO","SIN O.C.","")</f>
        <v>SIN O.C.</v>
      </c>
      <c r="N828" s="1249" t="str">
        <f>IF(L828="IMPAGO","SIN FACT.","")</f>
        <v>SIN FACT.</v>
      </c>
    </row>
    <row r="829" spans="1:14" s="1021" customFormat="1" x14ac:dyDescent="0.25">
      <c r="A829" s="816" t="s">
        <v>313</v>
      </c>
      <c r="B829" s="817">
        <v>42011</v>
      </c>
      <c r="C829" s="818" t="s">
        <v>9371</v>
      </c>
      <c r="D829" s="816" t="s">
        <v>68</v>
      </c>
      <c r="E829" s="819">
        <v>10307200</v>
      </c>
      <c r="F829" s="816">
        <v>30112970</v>
      </c>
      <c r="G829" s="816">
        <v>2704006</v>
      </c>
      <c r="H829" s="820" t="str">
        <f>IF(G829="","",VLOOKUP(G829,ARANCEL!$B$5:$D$121,2,FALSE))</f>
        <v xml:space="preserve">CERAMICA ALUMINOSA ANTERIOR O POSTERIOR </v>
      </c>
      <c r="I829" s="821" t="s">
        <v>311</v>
      </c>
      <c r="J829" s="816">
        <v>1</v>
      </c>
      <c r="K829" s="822">
        <f>IF(G829="","",VLOOKUP(G829,ARANCEL!$B$5:$D$121,3,FALSE)*J829)</f>
        <v>31487</v>
      </c>
      <c r="L829" s="1249" t="str">
        <f>IF(E829="","","IMPAGO")</f>
        <v>IMPAGO</v>
      </c>
      <c r="M829" s="1249" t="str">
        <f>IF(L829="IMPAGO","SIN O.C.","")</f>
        <v>SIN O.C.</v>
      </c>
      <c r="N829" s="1249" t="str">
        <f>IF(L829="IMPAGO","SIN FACT.","")</f>
        <v>SIN FACT.</v>
      </c>
    </row>
    <row r="830" spans="1:14" s="1021" customFormat="1" x14ac:dyDescent="0.25">
      <c r="A830" s="816" t="s">
        <v>305</v>
      </c>
      <c r="B830" s="817">
        <v>41996</v>
      </c>
      <c r="C830" s="818" t="s">
        <v>9371</v>
      </c>
      <c r="D830" s="816" t="s">
        <v>68</v>
      </c>
      <c r="E830" s="819">
        <v>10302522</v>
      </c>
      <c r="F830" s="816">
        <v>30112970</v>
      </c>
      <c r="G830" s="816">
        <v>2704005</v>
      </c>
      <c r="H830" s="820" t="str">
        <f>IF(G830="","",VLOOKUP(G830,ARANCEL!$B$5:$D$121,2,FALSE))</f>
        <v>PROVISORIO</v>
      </c>
      <c r="I830" s="821" t="s">
        <v>311</v>
      </c>
      <c r="J830" s="816">
        <v>1</v>
      </c>
      <c r="K830" s="822">
        <f>IF(G830="","",VLOOKUP(G830,ARANCEL!$B$5:$D$121,3,FALSE)*J830)</f>
        <v>3250</v>
      </c>
      <c r="L830" s="1350" t="s">
        <v>9431</v>
      </c>
      <c r="M830" s="1350">
        <v>4500269308</v>
      </c>
      <c r="N830" s="1350" t="s">
        <v>9459</v>
      </c>
    </row>
    <row r="831" spans="1:14" s="1021" customFormat="1" x14ac:dyDescent="0.25">
      <c r="A831" s="816" t="s">
        <v>606</v>
      </c>
      <c r="B831" s="817">
        <v>42030</v>
      </c>
      <c r="C831" s="818" t="s">
        <v>9371</v>
      </c>
      <c r="D831" s="816" t="s">
        <v>68</v>
      </c>
      <c r="E831" s="819">
        <v>10313351</v>
      </c>
      <c r="F831" s="816">
        <v>30112970</v>
      </c>
      <c r="G831" s="816">
        <v>2704006</v>
      </c>
      <c r="H831" s="820" t="str">
        <f>IF(G831="","",VLOOKUP(G831,ARANCEL!$B$5:$D$121,2,FALSE))</f>
        <v xml:space="preserve">CERAMICA ALUMINOSA ANTERIOR O POSTERIOR </v>
      </c>
      <c r="I831" s="821"/>
      <c r="J831" s="816">
        <v>1</v>
      </c>
      <c r="K831" s="822">
        <f>IF(G831="","",VLOOKUP(G831,ARANCEL!$B$5:$D$121,3,FALSE)*J831)</f>
        <v>31487</v>
      </c>
      <c r="L831" s="1249" t="str">
        <f>IF(E831="","","IMPAGO")</f>
        <v>IMPAGO</v>
      </c>
      <c r="M831" s="1249" t="str">
        <f>IF(L831="IMPAGO","SIN O.C.","")</f>
        <v>SIN O.C.</v>
      </c>
      <c r="N831" s="1249" t="str">
        <f>IF(L831="IMPAGO","SIN FACT.","")</f>
        <v>SIN FACT.</v>
      </c>
    </row>
    <row r="832" spans="1:14" s="1021" customFormat="1" x14ac:dyDescent="0.25">
      <c r="A832" s="816" t="s">
        <v>305</v>
      </c>
      <c r="B832" s="817">
        <v>41788</v>
      </c>
      <c r="C832" s="818" t="s">
        <v>4893</v>
      </c>
      <c r="D832" s="816" t="s">
        <v>86</v>
      </c>
      <c r="E832" s="819">
        <v>10204855</v>
      </c>
      <c r="F832" s="816">
        <v>25784103</v>
      </c>
      <c r="G832" s="816">
        <v>2704005</v>
      </c>
      <c r="H832" s="820" t="str">
        <f>IF(G832="","",VLOOKUP(G832,ARANCEL!$B$5:$D$121,2,FALSE))</f>
        <v>PROVISORIO</v>
      </c>
      <c r="I832" s="821" t="s">
        <v>326</v>
      </c>
      <c r="J832" s="816">
        <v>1</v>
      </c>
      <c r="K832" s="822">
        <f>IF(G832="","",VLOOKUP(G832,ARANCEL!$B$5:$D$121,3,FALSE)*J832)</f>
        <v>3250</v>
      </c>
      <c r="L832" s="1210" t="s">
        <v>5292</v>
      </c>
      <c r="M832" s="1210">
        <v>4500235543</v>
      </c>
      <c r="N832" s="1210">
        <v>9430</v>
      </c>
    </row>
    <row r="833" spans="1:14" s="1021" customFormat="1" x14ac:dyDescent="0.25">
      <c r="A833" s="843" t="s">
        <v>305</v>
      </c>
      <c r="B833" s="817">
        <v>41788</v>
      </c>
      <c r="C833" s="818" t="s">
        <v>4893</v>
      </c>
      <c r="D833" s="816" t="s">
        <v>86</v>
      </c>
      <c r="E833" s="819">
        <v>10204855</v>
      </c>
      <c r="F833" s="816">
        <v>25784103</v>
      </c>
      <c r="G833" s="816">
        <v>2704003</v>
      </c>
      <c r="H833" s="820" t="str">
        <f>IF(G833="","",VLOOKUP(G833,ARANCEL!$B$5:$D$121,2,FALSE))</f>
        <v xml:space="preserve">CORONA PERIFERICA CON PERNO MUÑON COLADO </v>
      </c>
      <c r="I833" s="821" t="s">
        <v>326</v>
      </c>
      <c r="J833" s="816">
        <v>1</v>
      </c>
      <c r="K833" s="822">
        <f>IF(G833="","",VLOOKUP(G833,ARANCEL!$B$5:$D$121,3,FALSE)*J833)</f>
        <v>32612</v>
      </c>
      <c r="L833" s="1210" t="s">
        <v>5292</v>
      </c>
      <c r="M833" s="1210">
        <v>4500235543</v>
      </c>
      <c r="N833" s="1210">
        <v>9430</v>
      </c>
    </row>
    <row r="834" spans="1:14" s="1025" customFormat="1" x14ac:dyDescent="0.25">
      <c r="A834" s="816" t="s">
        <v>305</v>
      </c>
      <c r="B834" s="817">
        <v>41968</v>
      </c>
      <c r="C834" s="818" t="s">
        <v>8591</v>
      </c>
      <c r="D834" s="816" t="s">
        <v>70</v>
      </c>
      <c r="E834" s="819">
        <v>10287969</v>
      </c>
      <c r="F834" s="816">
        <v>29371303</v>
      </c>
      <c r="G834" s="816">
        <v>2704005</v>
      </c>
      <c r="H834" s="820" t="str">
        <f>IF(G834="","",VLOOKUP(G834,ARANCEL!$B$5:$D$121,2,FALSE))</f>
        <v>PROVISORIO</v>
      </c>
      <c r="I834" s="821" t="s">
        <v>309</v>
      </c>
      <c r="J834" s="816">
        <v>1</v>
      </c>
      <c r="K834" s="822">
        <f>IF(G834="","",VLOOKUP(G834,ARANCEL!$B$5:$D$121,3,FALSE)*J834)</f>
        <v>3250</v>
      </c>
      <c r="L834" s="1210" t="s">
        <v>8256</v>
      </c>
      <c r="M834" s="1210">
        <v>4500265774</v>
      </c>
      <c r="N834" s="1210" t="s">
        <v>8954</v>
      </c>
    </row>
    <row r="835" spans="1:14" s="1025" customFormat="1" x14ac:dyDescent="0.25">
      <c r="A835" s="816" t="s">
        <v>305</v>
      </c>
      <c r="B835" s="817">
        <v>41968</v>
      </c>
      <c r="C835" s="818" t="s">
        <v>8591</v>
      </c>
      <c r="D835" s="816" t="s">
        <v>70</v>
      </c>
      <c r="E835" s="819">
        <v>10287969</v>
      </c>
      <c r="F835" s="816">
        <v>29371303</v>
      </c>
      <c r="G835" s="816">
        <v>2704003</v>
      </c>
      <c r="H835" s="820" t="str">
        <f>IF(G835="","",VLOOKUP(G835,ARANCEL!$B$5:$D$121,2,FALSE))</f>
        <v xml:space="preserve">CORONA PERIFERICA CON PERNO MUÑON COLADO </v>
      </c>
      <c r="I835" s="821" t="s">
        <v>309</v>
      </c>
      <c r="J835" s="816">
        <v>1</v>
      </c>
      <c r="K835" s="822">
        <f>IF(G835="","",VLOOKUP(G835,ARANCEL!$B$5:$D$121,3,FALSE)*J835)</f>
        <v>32612</v>
      </c>
      <c r="L835" s="1210" t="s">
        <v>8256</v>
      </c>
      <c r="M835" s="1210">
        <v>4500265774</v>
      </c>
      <c r="N835" s="1210" t="s">
        <v>8954</v>
      </c>
    </row>
    <row r="836" spans="1:14" s="1025" customFormat="1" x14ac:dyDescent="0.25">
      <c r="A836" s="816" t="s">
        <v>305</v>
      </c>
      <c r="B836" s="817">
        <v>41956</v>
      </c>
      <c r="C836" s="818" t="s">
        <v>8364</v>
      </c>
      <c r="D836" s="816" t="s">
        <v>1160</v>
      </c>
      <c r="E836" s="819">
        <v>10281508</v>
      </c>
      <c r="F836" s="816">
        <v>29133578</v>
      </c>
      <c r="G836" s="816">
        <v>2704005</v>
      </c>
      <c r="H836" s="820" t="str">
        <f>IF(G836="","",VLOOKUP(G836,ARANCEL!$B$5:$D$121,2,FALSE))</f>
        <v>PROVISORIO</v>
      </c>
      <c r="I836" s="821" t="s">
        <v>325</v>
      </c>
      <c r="J836" s="816">
        <v>1</v>
      </c>
      <c r="K836" s="822">
        <f>IF(G836="","",VLOOKUP(G836,ARANCEL!$B$5:$D$121,3,FALSE)*J836)</f>
        <v>3250</v>
      </c>
      <c r="L836" s="1350" t="s">
        <v>9431</v>
      </c>
      <c r="M836" s="1350">
        <v>4500269308</v>
      </c>
      <c r="N836" s="1350" t="s">
        <v>9459</v>
      </c>
    </row>
    <row r="837" spans="1:14" s="1025" customFormat="1" x14ac:dyDescent="0.25">
      <c r="A837" s="816" t="s">
        <v>305</v>
      </c>
      <c r="B837" s="817">
        <v>41956</v>
      </c>
      <c r="C837" s="818" t="s">
        <v>8364</v>
      </c>
      <c r="D837" s="816" t="s">
        <v>1160</v>
      </c>
      <c r="E837" s="819">
        <v>10281508</v>
      </c>
      <c r="F837" s="816">
        <v>29133578</v>
      </c>
      <c r="G837" s="816">
        <v>2704003</v>
      </c>
      <c r="H837" s="820" t="str">
        <f>IF(G837="","",VLOOKUP(G837,ARANCEL!$B$5:$D$121,2,FALSE))</f>
        <v xml:space="preserve">CORONA PERIFERICA CON PERNO MUÑON COLADO </v>
      </c>
      <c r="I837" s="821" t="s">
        <v>325</v>
      </c>
      <c r="J837" s="816">
        <v>1</v>
      </c>
      <c r="K837" s="822">
        <f>IF(G837="","",VLOOKUP(G837,ARANCEL!$B$5:$D$121,3,FALSE)*J837)</f>
        <v>32612</v>
      </c>
      <c r="L837" s="1350" t="s">
        <v>9431</v>
      </c>
      <c r="M837" s="1350">
        <v>4500269308</v>
      </c>
      <c r="N837" s="1350" t="s">
        <v>9459</v>
      </c>
    </row>
    <row r="838" spans="1:14" s="1025" customFormat="1" x14ac:dyDescent="0.25">
      <c r="A838" s="816" t="s">
        <v>305</v>
      </c>
      <c r="B838" s="817">
        <v>41767</v>
      </c>
      <c r="C838" s="818" t="s">
        <v>4476</v>
      </c>
      <c r="D838" s="816" t="s">
        <v>86</v>
      </c>
      <c r="E838" s="819">
        <v>10196243</v>
      </c>
      <c r="F838" s="816">
        <v>26077710</v>
      </c>
      <c r="G838" s="816">
        <v>2705003</v>
      </c>
      <c r="H838" s="820" t="str">
        <f>IF(G838="","",VLOOKUP(G838,ARANCEL!$B$5:$D$121,2,FALSE))</f>
        <v>INCRUSTACION ESTETICA (ART-GLASS O CERAMICA)</v>
      </c>
      <c r="I838" s="821" t="s">
        <v>315</v>
      </c>
      <c r="J838" s="816">
        <v>1</v>
      </c>
      <c r="K838" s="822">
        <f>IF(G838="","",VLOOKUP(G838,ARANCEL!$B$5:$D$121,3,FALSE)*J838)</f>
        <v>15676</v>
      </c>
      <c r="L838" s="1210" t="s">
        <v>5292</v>
      </c>
      <c r="M838" s="1210">
        <v>4500235543</v>
      </c>
      <c r="N838" s="1210">
        <v>9430</v>
      </c>
    </row>
    <row r="839" spans="1:14" s="1025" customFormat="1" x14ac:dyDescent="0.25">
      <c r="A839" s="816" t="s">
        <v>305</v>
      </c>
      <c r="B839" s="817">
        <v>41926</v>
      </c>
      <c r="C839" s="818" t="s">
        <v>7708</v>
      </c>
      <c r="D839" s="816" t="s">
        <v>811</v>
      </c>
      <c r="E839" s="819">
        <v>10266759</v>
      </c>
      <c r="F839" s="816">
        <v>28817419</v>
      </c>
      <c r="G839" s="816">
        <v>2708011</v>
      </c>
      <c r="H839" s="820" t="str">
        <f>IF(G839="","",VLOOKUP(G839,ARANCEL!$B$5:$D$121,2,FALSE))</f>
        <v xml:space="preserve">MODELO DE ESTUDIO </v>
      </c>
      <c r="I839" s="821" t="s">
        <v>347</v>
      </c>
      <c r="J839" s="816">
        <v>2</v>
      </c>
      <c r="K839" s="822">
        <f>IF(G839="","",VLOOKUP(G839,ARANCEL!$B$5:$D$121,3,FALSE)*J839)</f>
        <v>3014</v>
      </c>
      <c r="L839" s="1210" t="s">
        <v>8279</v>
      </c>
      <c r="M839" s="1210">
        <v>4500259407</v>
      </c>
      <c r="N839" s="1210" t="s">
        <v>8290</v>
      </c>
    </row>
    <row r="840" spans="1:14" s="1025" customFormat="1" x14ac:dyDescent="0.25">
      <c r="A840" s="816" t="s">
        <v>305</v>
      </c>
      <c r="B840" s="817">
        <v>41801</v>
      </c>
      <c r="C840" s="818" t="s">
        <v>2195</v>
      </c>
      <c r="D840" s="816" t="s">
        <v>1157</v>
      </c>
      <c r="E840" s="819">
        <v>10211216</v>
      </c>
      <c r="F840" s="816">
        <v>26838143</v>
      </c>
      <c r="G840" s="816">
        <v>2707001</v>
      </c>
      <c r="H840" s="820" t="str">
        <f>IF(G840="","",VLOOKUP(G840,ARANCEL!$B$5:$D$121,2,FALSE))</f>
        <v xml:space="preserve">PLANO DE RELAJACION </v>
      </c>
      <c r="I840" s="821" t="s">
        <v>306</v>
      </c>
      <c r="J840" s="816">
        <v>1</v>
      </c>
      <c r="K840" s="822">
        <f>IF(G840="","",VLOOKUP(G840,ARANCEL!$B$5:$D$121,3,FALSE)*J840)</f>
        <v>9221</v>
      </c>
      <c r="L840" s="1210" t="s">
        <v>5742</v>
      </c>
      <c r="M840" s="1210">
        <v>4500239667</v>
      </c>
      <c r="N840" s="1210" t="s">
        <v>5761</v>
      </c>
    </row>
    <row r="841" spans="1:14" s="1025" customFormat="1" x14ac:dyDescent="0.25">
      <c r="A841" s="816" t="s">
        <v>305</v>
      </c>
      <c r="B841" s="817">
        <v>41893</v>
      </c>
      <c r="C841" s="818" t="s">
        <v>1189</v>
      </c>
      <c r="D841" s="816" t="s">
        <v>71</v>
      </c>
      <c r="E841" s="819">
        <v>10256612</v>
      </c>
      <c r="F841" s="816">
        <v>28441213</v>
      </c>
      <c r="G841" s="816">
        <v>2705003</v>
      </c>
      <c r="H841" s="820" t="str">
        <f>IF(G841="","",VLOOKUP(G841,ARANCEL!$B$5:$D$121,2,FALSE))</f>
        <v>INCRUSTACION ESTETICA (ART-GLASS O CERAMICA)</v>
      </c>
      <c r="I841" s="821" t="s">
        <v>315</v>
      </c>
      <c r="J841" s="816">
        <v>1</v>
      </c>
      <c r="K841" s="822">
        <f>IF(G841="","",VLOOKUP(G841,ARANCEL!$B$5:$D$121,3,FALSE)*J841)</f>
        <v>15676</v>
      </c>
      <c r="L841" s="1210" t="s">
        <v>7548</v>
      </c>
      <c r="M841" s="1210">
        <v>4500255129</v>
      </c>
      <c r="N841" s="1210" t="s">
        <v>7564</v>
      </c>
    </row>
    <row r="842" spans="1:14" s="1025" customFormat="1" x14ac:dyDescent="0.25">
      <c r="A842" s="816" t="s">
        <v>313</v>
      </c>
      <c r="B842" s="817">
        <v>41990</v>
      </c>
      <c r="C842" s="818" t="s">
        <v>1189</v>
      </c>
      <c r="D842" s="816" t="s">
        <v>71</v>
      </c>
      <c r="E842" s="819">
        <v>10299250</v>
      </c>
      <c r="F842" s="816">
        <v>29120061</v>
      </c>
      <c r="G842" s="816">
        <v>2705003</v>
      </c>
      <c r="H842" s="820" t="str">
        <f>IF(G842="","",VLOOKUP(G842,ARANCEL!$B$5:$D$121,2,FALSE))</f>
        <v>INCRUSTACION ESTETICA (ART-GLASS O CERAMICA)</v>
      </c>
      <c r="I842" s="821" t="s">
        <v>335</v>
      </c>
      <c r="J842" s="816">
        <v>1</v>
      </c>
      <c r="K842" s="822">
        <f>IF(G842="","",VLOOKUP(G842,ARANCEL!$B$5:$D$121,3,FALSE)*J842)</f>
        <v>15676</v>
      </c>
      <c r="L842" s="1350" t="s">
        <v>9431</v>
      </c>
      <c r="M842" s="1350">
        <v>4500269308</v>
      </c>
      <c r="N842" s="1350" t="s">
        <v>9459</v>
      </c>
    </row>
    <row r="843" spans="1:14" s="1028" customFormat="1" x14ac:dyDescent="0.25">
      <c r="A843" s="816" t="s">
        <v>305</v>
      </c>
      <c r="B843" s="817">
        <v>42011</v>
      </c>
      <c r="C843" s="818" t="s">
        <v>1189</v>
      </c>
      <c r="D843" s="816" t="s">
        <v>71</v>
      </c>
      <c r="E843" s="819">
        <v>10306914</v>
      </c>
      <c r="F843" s="816">
        <v>29120061</v>
      </c>
      <c r="G843" s="816">
        <v>2704005</v>
      </c>
      <c r="H843" s="820" t="str">
        <f>IF(G843="","",VLOOKUP(G843,ARANCEL!$B$5:$D$121,2,FALSE))</f>
        <v>PROVISORIO</v>
      </c>
      <c r="I843" s="821" t="s">
        <v>308</v>
      </c>
      <c r="J843" s="816">
        <v>1</v>
      </c>
      <c r="K843" s="822">
        <f>IF(G843="","",VLOOKUP(G843,ARANCEL!$B$5:$D$121,3,FALSE)*J843)</f>
        <v>3250</v>
      </c>
      <c r="L843" s="1249" t="str">
        <f>IF(E843="","","IMPAGO")</f>
        <v>IMPAGO</v>
      </c>
      <c r="M843" s="1249" t="str">
        <f>IF(L843="IMPAGO","SIN O.C.","")</f>
        <v>SIN O.C.</v>
      </c>
      <c r="N843" s="1249" t="str">
        <f>IF(L843="IMPAGO","SIN FACT.","")</f>
        <v>SIN FACT.</v>
      </c>
    </row>
    <row r="844" spans="1:14" s="1028" customFormat="1" x14ac:dyDescent="0.25">
      <c r="A844" s="816" t="s">
        <v>305</v>
      </c>
      <c r="B844" s="817">
        <v>41653</v>
      </c>
      <c r="C844" s="818" t="s">
        <v>1188</v>
      </c>
      <c r="D844" s="816" t="s">
        <v>68</v>
      </c>
      <c r="E844" s="819">
        <v>10169613</v>
      </c>
      <c r="F844" s="816">
        <v>24253947</v>
      </c>
      <c r="G844" s="816">
        <v>2704005</v>
      </c>
      <c r="H844" s="820" t="str">
        <f>IF(G844="","",VLOOKUP(G844,ARANCEL!$B$5:$D$121,2,FALSE))</f>
        <v>PROVISORIO</v>
      </c>
      <c r="I844" s="821" t="s">
        <v>1187</v>
      </c>
      <c r="J844" s="816">
        <v>3</v>
      </c>
      <c r="K844" s="822">
        <f>IF(G844="","",VLOOKUP(G844,ARANCEL!$B$5:$D$121,3,FALSE)*J844)</f>
        <v>9750</v>
      </c>
      <c r="L844" s="1210" t="s">
        <v>2842</v>
      </c>
      <c r="M844" s="1210">
        <v>4500216253</v>
      </c>
      <c r="N844" s="1210">
        <v>8417</v>
      </c>
    </row>
    <row r="845" spans="1:14" s="1028" customFormat="1" x14ac:dyDescent="0.25">
      <c r="A845" s="1376" t="s">
        <v>305</v>
      </c>
      <c r="B845" s="817">
        <v>41682</v>
      </c>
      <c r="C845" s="818" t="s">
        <v>1188</v>
      </c>
      <c r="D845" s="816" t="s">
        <v>68</v>
      </c>
      <c r="E845" s="819">
        <v>10174876</v>
      </c>
      <c r="F845" s="816">
        <v>24253947</v>
      </c>
      <c r="G845" s="957">
        <v>2704002</v>
      </c>
      <c r="H845" s="820" t="str">
        <f>IF(G845="","",VLOOKUP(G845,ARANCEL!$B$5:$D$121,2,FALSE))</f>
        <v xml:space="preserve">CORONA PERIFERICA </v>
      </c>
      <c r="I845" s="821" t="s">
        <v>316</v>
      </c>
      <c r="J845" s="816">
        <v>1</v>
      </c>
      <c r="K845" s="822">
        <f>IF(G845="","",VLOOKUP(G845,ARANCEL!$B$5:$D$121,3,FALSE)*J845)</f>
        <v>25865</v>
      </c>
      <c r="L845" s="1210" t="s">
        <v>3438</v>
      </c>
      <c r="M845" s="1210">
        <v>4500220819</v>
      </c>
      <c r="N845" s="1210">
        <v>8641</v>
      </c>
    </row>
    <row r="846" spans="1:14" s="1034" customFormat="1" x14ac:dyDescent="0.25">
      <c r="A846" s="824" t="s">
        <v>305</v>
      </c>
      <c r="B846" s="817">
        <v>41699</v>
      </c>
      <c r="C846" s="818" t="s">
        <v>1188</v>
      </c>
      <c r="D846" s="816" t="s">
        <v>68</v>
      </c>
      <c r="E846" s="819">
        <v>10178995</v>
      </c>
      <c r="F846" s="816">
        <v>24253947</v>
      </c>
      <c r="G846" s="816">
        <v>2704012</v>
      </c>
      <c r="H846" s="820" t="str">
        <f>IF(G846="","",VLOOKUP(G846,ARANCEL!$B$5:$D$121,2,FALSE))</f>
        <v xml:space="preserve">INTERMEDIARIO O PONTICO </v>
      </c>
      <c r="I846" s="821"/>
      <c r="J846" s="816">
        <v>1</v>
      </c>
      <c r="K846" s="822">
        <f>IF(G846="","",VLOOKUP(G846,ARANCEL!$B$5:$D$121,3,FALSE)*J846)</f>
        <v>25122</v>
      </c>
      <c r="L846" s="1210" t="s">
        <v>3058</v>
      </c>
      <c r="M846" s="1210">
        <v>4500225645</v>
      </c>
      <c r="N846" s="1210">
        <v>8900</v>
      </c>
    </row>
    <row r="847" spans="1:14" s="1034" customFormat="1" x14ac:dyDescent="0.25">
      <c r="A847" s="824" t="s">
        <v>305</v>
      </c>
      <c r="B847" s="817">
        <v>41699</v>
      </c>
      <c r="C847" s="818" t="s">
        <v>1188</v>
      </c>
      <c r="D847" s="816" t="s">
        <v>68</v>
      </c>
      <c r="E847" s="819">
        <v>10178995</v>
      </c>
      <c r="F847" s="816">
        <v>24253947</v>
      </c>
      <c r="G847" s="816">
        <v>2704002</v>
      </c>
      <c r="H847" s="820" t="str">
        <f>IF(G847="","",VLOOKUP(G847,ARANCEL!$B$5:$D$121,2,FALSE))</f>
        <v xml:space="preserve">CORONA PERIFERICA </v>
      </c>
      <c r="I847" s="1147" t="s">
        <v>317</v>
      </c>
      <c r="J847" s="816">
        <v>1</v>
      </c>
      <c r="K847" s="822">
        <f>IF(G847="","",VLOOKUP(G847,ARANCEL!$B$5:$D$121,3,FALSE)*J847)</f>
        <v>25865</v>
      </c>
      <c r="L847" s="1210" t="s">
        <v>4612</v>
      </c>
      <c r="M847" s="1210">
        <v>4500229960</v>
      </c>
      <c r="N847" s="1210">
        <v>9179</v>
      </c>
    </row>
    <row r="848" spans="1:14" s="1028" customFormat="1" x14ac:dyDescent="0.25">
      <c r="A848" s="824" t="s">
        <v>305</v>
      </c>
      <c r="B848" s="817">
        <v>41699</v>
      </c>
      <c r="C848" s="818" t="s">
        <v>1188</v>
      </c>
      <c r="D848" s="816" t="s">
        <v>68</v>
      </c>
      <c r="E848" s="819">
        <v>10178995</v>
      </c>
      <c r="F848" s="816">
        <v>24253947</v>
      </c>
      <c r="G848" s="816">
        <v>2704002</v>
      </c>
      <c r="H848" s="820" t="str">
        <f>IF(G848="","",VLOOKUP(G848,ARANCEL!$B$5:$D$121,2,FALSE))</f>
        <v xml:space="preserve">CORONA PERIFERICA </v>
      </c>
      <c r="I848" s="1147" t="s">
        <v>326</v>
      </c>
      <c r="J848" s="816">
        <v>1</v>
      </c>
      <c r="K848" s="822">
        <f>IF(G848="","",VLOOKUP(G848,ARANCEL!$B$5:$D$121,3,FALSE)*J848)</f>
        <v>25865</v>
      </c>
      <c r="L848" s="1249" t="str">
        <f>IF(E848="","","IMPAGO")</f>
        <v>IMPAGO</v>
      </c>
      <c r="M848" s="1249" t="str">
        <f>IF(L848="IMPAGO","SIN O.C.","")</f>
        <v>SIN O.C.</v>
      </c>
      <c r="N848" s="1249" t="str">
        <f>IF(L848="IMPAGO","SIN FACT.","")</f>
        <v>SIN FACT.</v>
      </c>
    </row>
    <row r="849" spans="1:15" s="1028" customFormat="1" x14ac:dyDescent="0.25">
      <c r="A849" s="816" t="s">
        <v>305</v>
      </c>
      <c r="B849" s="817">
        <v>41996</v>
      </c>
      <c r="C849" s="818" t="s">
        <v>5378</v>
      </c>
      <c r="D849" s="816" t="s">
        <v>70</v>
      </c>
      <c r="E849" s="819">
        <v>10302189</v>
      </c>
      <c r="F849" s="816">
        <v>30275753</v>
      </c>
      <c r="G849" s="816">
        <v>2705003</v>
      </c>
      <c r="H849" s="820" t="str">
        <f>IF(G849="","",VLOOKUP(G849,ARANCEL!$B$5:$D$121,2,FALSE))</f>
        <v>INCRUSTACION ESTETICA (ART-GLASS O CERAMICA)</v>
      </c>
      <c r="I849" s="821" t="s">
        <v>319</v>
      </c>
      <c r="J849" s="816">
        <v>1</v>
      </c>
      <c r="K849" s="822">
        <f>IF(G849="","",VLOOKUP(G849,ARANCEL!$B$5:$D$121,3,FALSE)*J849)</f>
        <v>15676</v>
      </c>
      <c r="L849" s="1350" t="s">
        <v>9431</v>
      </c>
      <c r="M849" s="1350">
        <v>4500269308</v>
      </c>
      <c r="N849" s="1350" t="s">
        <v>9459</v>
      </c>
    </row>
    <row r="850" spans="1:15" s="1028" customFormat="1" x14ac:dyDescent="0.25">
      <c r="A850" s="843" t="s">
        <v>305</v>
      </c>
      <c r="B850" s="817">
        <v>41944</v>
      </c>
      <c r="C850" s="1044" t="s">
        <v>8014</v>
      </c>
      <c r="D850" s="1044" t="s">
        <v>69</v>
      </c>
      <c r="E850" s="1045">
        <v>10284867</v>
      </c>
      <c r="F850" s="1044">
        <v>29322136</v>
      </c>
      <c r="G850" s="1044">
        <v>2704005</v>
      </c>
      <c r="H850" s="820" t="str">
        <f>IF(G850="","",VLOOKUP(G850,ARANCEL!$B$5:$D$121,2,FALSE))</f>
        <v>PROVISORIO</v>
      </c>
      <c r="I850" s="821" t="s">
        <v>311</v>
      </c>
      <c r="J850" s="816">
        <v>1</v>
      </c>
      <c r="K850" s="822">
        <f>IF(G850="","",VLOOKUP(G850,ARANCEL!$B$5:$D$121,3,FALSE)*J850)</f>
        <v>3250</v>
      </c>
      <c r="L850" s="1210" t="s">
        <v>8256</v>
      </c>
      <c r="M850" s="1210">
        <v>4500265774</v>
      </c>
      <c r="N850" s="1210" t="s">
        <v>8954</v>
      </c>
    </row>
    <row r="851" spans="1:15" s="1041" customFormat="1" x14ac:dyDescent="0.25">
      <c r="A851" s="843" t="s">
        <v>305</v>
      </c>
      <c r="B851" s="817">
        <v>41968</v>
      </c>
      <c r="C851" s="1044" t="s">
        <v>8014</v>
      </c>
      <c r="D851" s="1044" t="s">
        <v>69</v>
      </c>
      <c r="E851" s="1045">
        <v>10284867</v>
      </c>
      <c r="F851" s="1044">
        <v>29322136</v>
      </c>
      <c r="G851" s="1044">
        <v>2704003</v>
      </c>
      <c r="H851" s="820" t="str">
        <f>IF(G851="","",VLOOKUP(G851,ARANCEL!$B$5:$D$121,2,FALSE))</f>
        <v xml:space="preserve">CORONA PERIFERICA CON PERNO MUÑON COLADO </v>
      </c>
      <c r="I851" s="821" t="s">
        <v>311</v>
      </c>
      <c r="J851" s="816">
        <v>1</v>
      </c>
      <c r="K851" s="822">
        <f>IF(G851="","",VLOOKUP(G851,ARANCEL!$B$5:$D$121,3,FALSE)*J851)</f>
        <v>32612</v>
      </c>
      <c r="L851" s="1210" t="s">
        <v>8256</v>
      </c>
      <c r="M851" s="1210">
        <v>4500265774</v>
      </c>
      <c r="N851" s="1210" t="s">
        <v>8954</v>
      </c>
    </row>
    <row r="852" spans="1:15" s="1041" customFormat="1" x14ac:dyDescent="0.25">
      <c r="A852" s="816" t="s">
        <v>305</v>
      </c>
      <c r="B852" s="817">
        <v>41928</v>
      </c>
      <c r="C852" s="818" t="s">
        <v>7748</v>
      </c>
      <c r="D852" s="816" t="s">
        <v>73</v>
      </c>
      <c r="E852" s="819">
        <v>10268114</v>
      </c>
      <c r="F852" s="816">
        <v>29016715</v>
      </c>
      <c r="G852" s="816">
        <v>2704005</v>
      </c>
      <c r="H852" s="820" t="str">
        <f>IF(G852="","",VLOOKUP(G852,ARANCEL!$B$5:$D$121,2,FALSE))</f>
        <v>PROVISORIO</v>
      </c>
      <c r="I852" s="821" t="s">
        <v>326</v>
      </c>
      <c r="J852" s="816">
        <v>1</v>
      </c>
      <c r="K852" s="822">
        <f>IF(G852="","",VLOOKUP(G852,ARANCEL!$B$5:$D$121,3,FALSE)*J852)</f>
        <v>3250</v>
      </c>
      <c r="L852" s="1210" t="s">
        <v>8256</v>
      </c>
      <c r="M852" s="1210">
        <v>4500265774</v>
      </c>
      <c r="N852" s="1210" t="s">
        <v>8954</v>
      </c>
    </row>
    <row r="853" spans="1:15" s="1041" customFormat="1" x14ac:dyDescent="0.25">
      <c r="A853" s="816" t="s">
        <v>305</v>
      </c>
      <c r="B853" s="817">
        <v>41928</v>
      </c>
      <c r="C853" s="818" t="s">
        <v>7748</v>
      </c>
      <c r="D853" s="816" t="s">
        <v>73</v>
      </c>
      <c r="E853" s="819">
        <v>10268114</v>
      </c>
      <c r="F853" s="816">
        <v>29016715</v>
      </c>
      <c r="G853" s="816">
        <v>2704003</v>
      </c>
      <c r="H853" s="820" t="str">
        <f>IF(G853="","",VLOOKUP(G853,ARANCEL!$B$5:$D$121,2,FALSE))</f>
        <v xml:space="preserve">CORONA PERIFERICA CON PERNO MUÑON COLADO </v>
      </c>
      <c r="I853" s="821" t="s">
        <v>326</v>
      </c>
      <c r="J853" s="816">
        <v>1</v>
      </c>
      <c r="K853" s="822">
        <f>IF(G853="","",VLOOKUP(G853,ARANCEL!$B$5:$D$121,3,FALSE)*J853)</f>
        <v>32612</v>
      </c>
      <c r="L853" s="1210" t="s">
        <v>8279</v>
      </c>
      <c r="M853" s="1210">
        <v>4500260868</v>
      </c>
      <c r="N853" s="1210" t="s">
        <v>8300</v>
      </c>
    </row>
    <row r="854" spans="1:15" s="1042" customFormat="1" x14ac:dyDescent="0.25">
      <c r="A854" s="816" t="s">
        <v>305</v>
      </c>
      <c r="B854" s="817">
        <v>41985</v>
      </c>
      <c r="C854" s="818" t="s">
        <v>8963</v>
      </c>
      <c r="D854" s="816" t="s">
        <v>70</v>
      </c>
      <c r="E854" s="819">
        <v>10296369</v>
      </c>
      <c r="F854" s="816">
        <v>29168083</v>
      </c>
      <c r="G854" s="816">
        <v>2705003</v>
      </c>
      <c r="H854" s="820" t="str">
        <f>IF(G854="","",VLOOKUP(G854,ARANCEL!$B$5:$D$121,2,FALSE))</f>
        <v>INCRUSTACION ESTETICA (ART-GLASS O CERAMICA)</v>
      </c>
      <c r="I854" s="821" t="s">
        <v>643</v>
      </c>
      <c r="J854" s="816">
        <v>1</v>
      </c>
      <c r="K854" s="822">
        <f>IF(G854="","",VLOOKUP(G854,ARANCEL!$B$5:$D$121,3,FALSE)*J854)</f>
        <v>15676</v>
      </c>
      <c r="L854" s="1350" t="s">
        <v>9431</v>
      </c>
      <c r="M854" s="1350">
        <v>4500269308</v>
      </c>
      <c r="N854" s="1350" t="s">
        <v>9459</v>
      </c>
    </row>
    <row r="855" spans="1:15" s="1042" customFormat="1" x14ac:dyDescent="0.25">
      <c r="A855" s="816" t="s">
        <v>305</v>
      </c>
      <c r="B855" s="817">
        <v>42018</v>
      </c>
      <c r="C855" s="818" t="s">
        <v>8963</v>
      </c>
      <c r="D855" s="816" t="s">
        <v>70</v>
      </c>
      <c r="E855" s="819">
        <v>10309779</v>
      </c>
      <c r="F855" s="816">
        <v>29168083</v>
      </c>
      <c r="G855" s="816">
        <v>2704005</v>
      </c>
      <c r="H855" s="820" t="str">
        <f>IF(G855="","",VLOOKUP(G855,ARANCEL!$B$5:$D$121,2,FALSE))</f>
        <v>PROVISORIO</v>
      </c>
      <c r="I855" s="821" t="s">
        <v>317</v>
      </c>
      <c r="J855" s="816">
        <v>1</v>
      </c>
      <c r="K855" s="822">
        <f>IF(G855="","",VLOOKUP(G855,ARANCEL!$B$5:$D$121,3,FALSE)*J855)</f>
        <v>3250</v>
      </c>
      <c r="L855" s="1249" t="str">
        <f>IF(E855="","","IMPAGO")</f>
        <v>IMPAGO</v>
      </c>
      <c r="M855" s="1249" t="str">
        <f>IF(L855="IMPAGO","SIN O.C.","")</f>
        <v>SIN O.C.</v>
      </c>
      <c r="N855" s="1249" t="str">
        <f>IF(L855="IMPAGO","SIN FACT.","")</f>
        <v>SIN FACT.</v>
      </c>
    </row>
    <row r="856" spans="1:15" s="1042" customFormat="1" x14ac:dyDescent="0.25">
      <c r="A856" s="816" t="s">
        <v>606</v>
      </c>
      <c r="B856" s="817">
        <v>42018</v>
      </c>
      <c r="C856" s="818" t="s">
        <v>8963</v>
      </c>
      <c r="D856" s="816" t="s">
        <v>70</v>
      </c>
      <c r="E856" s="819">
        <v>10309779</v>
      </c>
      <c r="F856" s="816">
        <v>29168083</v>
      </c>
      <c r="G856" s="816">
        <v>2704003</v>
      </c>
      <c r="H856" s="820" t="str">
        <f>IF(G856="","",VLOOKUP(G856,ARANCEL!$B$5:$D$121,2,FALSE))</f>
        <v xml:space="preserve">CORONA PERIFERICA CON PERNO MUÑON COLADO </v>
      </c>
      <c r="I856" s="821" t="s">
        <v>317</v>
      </c>
      <c r="J856" s="816">
        <v>1</v>
      </c>
      <c r="K856" s="822">
        <f>IF(G856="","",VLOOKUP(G856,ARANCEL!$B$5:$D$121,3,FALSE)*J856)</f>
        <v>32612</v>
      </c>
      <c r="L856" s="1249" t="str">
        <f>IF(E856="","","IMPAGO")</f>
        <v>IMPAGO</v>
      </c>
      <c r="M856" s="1249" t="str">
        <f>IF(L856="IMPAGO","SIN O.C.","")</f>
        <v>SIN O.C.</v>
      </c>
      <c r="N856" s="1249" t="str">
        <f>IF(L856="IMPAGO","SIN FACT.","")</f>
        <v>SIN FACT.</v>
      </c>
    </row>
    <row r="857" spans="1:15" s="1042" customFormat="1" x14ac:dyDescent="0.25">
      <c r="A857" s="816" t="s">
        <v>305</v>
      </c>
      <c r="B857" s="817">
        <v>41661</v>
      </c>
      <c r="C857" s="818" t="s">
        <v>1164</v>
      </c>
      <c r="D857" s="816" t="s">
        <v>1163</v>
      </c>
      <c r="E857" s="819">
        <v>10170562</v>
      </c>
      <c r="F857" s="816">
        <v>24750294</v>
      </c>
      <c r="G857" s="816">
        <v>2705003</v>
      </c>
      <c r="H857" s="820" t="str">
        <f>IF(G857="","",VLOOKUP(G857,ARANCEL!$B$5:$D$121,2,FALSE))</f>
        <v>INCRUSTACION ESTETICA (ART-GLASS O CERAMICA)</v>
      </c>
      <c r="I857" s="821" t="s">
        <v>316</v>
      </c>
      <c r="J857" s="816">
        <v>1</v>
      </c>
      <c r="K857" s="822">
        <f>IF(G857="","",VLOOKUP(G857,ARANCEL!$B$5:$D$121,3,FALSE)*J857)</f>
        <v>15676</v>
      </c>
      <c r="L857" s="1210" t="s">
        <v>2842</v>
      </c>
      <c r="M857" s="1210">
        <v>4500216254</v>
      </c>
      <c r="N857" s="1210">
        <v>8418</v>
      </c>
    </row>
    <row r="858" spans="1:15" s="1042" customFormat="1" x14ac:dyDescent="0.25">
      <c r="A858" s="843" t="s">
        <v>313</v>
      </c>
      <c r="B858" s="817">
        <v>41950</v>
      </c>
      <c r="C858" s="818" t="s">
        <v>8177</v>
      </c>
      <c r="D858" s="816" t="s">
        <v>69</v>
      </c>
      <c r="E858" s="819">
        <v>10278684</v>
      </c>
      <c r="F858" s="816">
        <v>29386492</v>
      </c>
      <c r="G858" s="816">
        <v>2704005</v>
      </c>
      <c r="H858" s="820" t="str">
        <f>IF(G858="","",VLOOKUP(G858,ARANCEL!$B$5:$D$121,2,FALSE))</f>
        <v>PROVISORIO</v>
      </c>
      <c r="I858" s="821"/>
      <c r="J858" s="816">
        <v>2</v>
      </c>
      <c r="K858" s="822">
        <f>IF(G858="","",VLOOKUP(G858,ARANCEL!$B$5:$D$121,3,FALSE)*J858)</f>
        <v>6500</v>
      </c>
      <c r="L858" s="1210" t="s">
        <v>8256</v>
      </c>
      <c r="M858" s="1210">
        <v>4500265774</v>
      </c>
      <c r="N858" s="1210" t="s">
        <v>8954</v>
      </c>
    </row>
    <row r="859" spans="1:15" s="1042" customFormat="1" x14ac:dyDescent="0.25">
      <c r="A859" s="816" t="s">
        <v>305</v>
      </c>
      <c r="B859" s="817">
        <v>41950</v>
      </c>
      <c r="C859" s="818" t="s">
        <v>8177</v>
      </c>
      <c r="D859" s="816" t="s">
        <v>69</v>
      </c>
      <c r="E859" s="819">
        <v>10278684</v>
      </c>
      <c r="F859" s="816">
        <v>29386492</v>
      </c>
      <c r="G859" s="816">
        <v>2704003</v>
      </c>
      <c r="H859" s="820" t="str">
        <f>IF(G859="","",VLOOKUP(G859,ARANCEL!$B$5:$D$121,2,FALSE))</f>
        <v xml:space="preserve">CORONA PERIFERICA CON PERNO MUÑON COLADO </v>
      </c>
      <c r="I859" s="821" t="s">
        <v>603</v>
      </c>
      <c r="J859" s="816">
        <v>1</v>
      </c>
      <c r="K859" s="822">
        <f>IF(G859="","",VLOOKUP(G859,ARANCEL!$B$5:$D$121,3,FALSE)*J859)</f>
        <v>32612</v>
      </c>
      <c r="L859" s="1210" t="s">
        <v>8256</v>
      </c>
      <c r="M859" s="1210">
        <v>4500265774</v>
      </c>
      <c r="N859" s="1210" t="s">
        <v>8954</v>
      </c>
    </row>
    <row r="860" spans="1:15" s="1081" customFormat="1" x14ac:dyDescent="0.25">
      <c r="A860" s="816" t="s">
        <v>305</v>
      </c>
      <c r="B860" s="817">
        <v>41971</v>
      </c>
      <c r="C860" s="818" t="s">
        <v>4659</v>
      </c>
      <c r="D860" s="816" t="s">
        <v>68</v>
      </c>
      <c r="E860" s="819">
        <v>10289993</v>
      </c>
      <c r="F860" s="816">
        <v>24190946</v>
      </c>
      <c r="G860" s="816">
        <v>2702048</v>
      </c>
      <c r="H860" s="820" t="str">
        <f>IF(G860="","",VLOOKUP(G860,ARANCEL!$B$5:$D$121,2,FALSE))</f>
        <v xml:space="preserve">SERVICIO LAB. IMPLANTE CORONA CEMENTADA/ATORNILLADA </v>
      </c>
      <c r="I860" s="821" t="s">
        <v>324</v>
      </c>
      <c r="J860" s="816">
        <v>1</v>
      </c>
      <c r="K860" s="822">
        <f>IF(G860="","",VLOOKUP(G860,ARANCEL!$B$5:$D$121,3,FALSE)*J860)</f>
        <v>43857</v>
      </c>
      <c r="L860" s="1350" t="s">
        <v>9431</v>
      </c>
      <c r="M860" s="1350">
        <v>4500269308</v>
      </c>
      <c r="N860" s="1350" t="s">
        <v>9459</v>
      </c>
    </row>
    <row r="861" spans="1:15" s="1081" customFormat="1" x14ac:dyDescent="0.25">
      <c r="A861" s="816" t="s">
        <v>313</v>
      </c>
      <c r="B861" s="817">
        <v>41971</v>
      </c>
      <c r="C861" s="818" t="s">
        <v>4659</v>
      </c>
      <c r="D861" s="816" t="s">
        <v>68</v>
      </c>
      <c r="E861" s="819">
        <v>10289993</v>
      </c>
      <c r="F861" s="816">
        <v>24190946</v>
      </c>
      <c r="G861" s="816">
        <v>2704027</v>
      </c>
      <c r="H861" s="820" t="str">
        <f>IF(G861="","",VLOOKUP(G861,ARANCEL!$B$5:$D$121,2,FALSE))</f>
        <v>PROTESIS VALPLAST UNILATERAL (HASTA 2 PIEZAS)</v>
      </c>
      <c r="I861" s="821"/>
      <c r="J861" s="816">
        <v>1</v>
      </c>
      <c r="K861" s="822">
        <f>IF(G861="","",VLOOKUP(G861,ARANCEL!$B$5:$D$121,3,FALSE)*J861)</f>
        <v>22491</v>
      </c>
      <c r="L861" s="1350" t="s">
        <v>9431</v>
      </c>
      <c r="M861" s="1350">
        <v>4500269308</v>
      </c>
      <c r="N861" s="1350" t="s">
        <v>9459</v>
      </c>
    </row>
    <row r="862" spans="1:15" s="1088" customFormat="1" ht="18" customHeight="1" x14ac:dyDescent="0.25">
      <c r="A862" s="816" t="s">
        <v>305</v>
      </c>
      <c r="B862" s="817">
        <v>41746</v>
      </c>
      <c r="C862" s="818" t="s">
        <v>4042</v>
      </c>
      <c r="D862" s="816" t="s">
        <v>70</v>
      </c>
      <c r="E862" s="819">
        <v>10189144</v>
      </c>
      <c r="F862" s="816">
        <v>22057029</v>
      </c>
      <c r="G862" s="816">
        <v>2702048</v>
      </c>
      <c r="H862" s="820" t="str">
        <f>IF(G862="","",VLOOKUP(G862,ARANCEL!$B$5:$D$121,2,FALSE))</f>
        <v xml:space="preserve">SERVICIO LAB. IMPLANTE CORONA CEMENTADA/ATORNILLADA </v>
      </c>
      <c r="I862" s="821" t="s">
        <v>325</v>
      </c>
      <c r="J862" s="816">
        <v>1</v>
      </c>
      <c r="K862" s="822">
        <f>IF(G862="","",VLOOKUP(G862,ARANCEL!$B$5:$D$121,3,FALSE)*J862)</f>
        <v>43857</v>
      </c>
      <c r="L862" s="1210" t="s">
        <v>6905</v>
      </c>
      <c r="M862" s="1210">
        <v>4500247652</v>
      </c>
      <c r="N862" s="1210" t="s">
        <v>7160</v>
      </c>
      <c r="O862" s="342"/>
    </row>
    <row r="863" spans="1:15" s="1081" customFormat="1" x14ac:dyDescent="0.25">
      <c r="A863" s="816" t="s">
        <v>305</v>
      </c>
      <c r="B863" s="817">
        <v>41708</v>
      </c>
      <c r="C863" s="818" t="s">
        <v>1186</v>
      </c>
      <c r="D863" s="816" t="s">
        <v>73</v>
      </c>
      <c r="E863" s="819">
        <v>10181008</v>
      </c>
      <c r="F863" s="816">
        <v>23566034</v>
      </c>
      <c r="G863" s="816">
        <v>2702048</v>
      </c>
      <c r="H863" s="820" t="str">
        <f>IF(G863="","",VLOOKUP(G863,ARANCEL!$B$5:$D$121,2,FALSE))</f>
        <v xml:space="preserve">SERVICIO LAB. IMPLANTE CORONA CEMENTADA/ATORNILLADA </v>
      </c>
      <c r="I863" s="821" t="s">
        <v>324</v>
      </c>
      <c r="J863" s="816">
        <v>1</v>
      </c>
      <c r="K863" s="822">
        <f>IF(G863="","",VLOOKUP(G863,ARANCEL!$B$5:$D$121,3,FALSE)*J863)</f>
        <v>43857</v>
      </c>
      <c r="L863" s="1210" t="s">
        <v>6905</v>
      </c>
      <c r="M863" s="1210">
        <v>4500247652</v>
      </c>
      <c r="N863" s="1210" t="s">
        <v>7160</v>
      </c>
    </row>
    <row r="864" spans="1:15" s="1088" customFormat="1" x14ac:dyDescent="0.25">
      <c r="A864" s="824" t="s">
        <v>305</v>
      </c>
      <c r="B864" s="817">
        <v>41828</v>
      </c>
      <c r="C864" s="818" t="s">
        <v>946</v>
      </c>
      <c r="D864" s="816" t="s">
        <v>70</v>
      </c>
      <c r="E864" s="819">
        <v>10224690</v>
      </c>
      <c r="F864" s="816">
        <v>26457364</v>
      </c>
      <c r="G864" s="816">
        <v>2705003</v>
      </c>
      <c r="H864" s="820" t="str">
        <f>IF(G864="","",VLOOKUP(G864,ARANCEL!$B$5:$D$121,2,FALSE))</f>
        <v>INCRUSTACION ESTETICA (ART-GLASS O CERAMICA)</v>
      </c>
      <c r="I864" s="821" t="s">
        <v>315</v>
      </c>
      <c r="J864" s="816">
        <v>1</v>
      </c>
      <c r="K864" s="822">
        <f>IF(G864="","",VLOOKUP(G864,ARANCEL!$B$5:$D$121,3,FALSE)*J864)</f>
        <v>15676</v>
      </c>
      <c r="L864" s="1210" t="s">
        <v>6017</v>
      </c>
      <c r="M864" s="1210">
        <v>4500245626</v>
      </c>
      <c r="N864" s="1210">
        <v>9837</v>
      </c>
    </row>
    <row r="865" spans="1:14" s="1088" customFormat="1" x14ac:dyDescent="0.25">
      <c r="A865" s="843" t="s">
        <v>305</v>
      </c>
      <c r="B865" s="817">
        <v>41654.908483796295</v>
      </c>
      <c r="C865" s="1172" t="s">
        <v>850</v>
      </c>
      <c r="D865" s="843" t="s">
        <v>68</v>
      </c>
      <c r="E865" s="904">
        <v>10165836</v>
      </c>
      <c r="F865" s="843">
        <v>20102210</v>
      </c>
      <c r="G865" s="843">
        <v>2702048</v>
      </c>
      <c r="H865" s="1146" t="str">
        <f>IF(G865="","",VLOOKUP(G865,ARANCEL!$B$5:$D$121,2,FALSE))</f>
        <v xml:space="preserve">SERVICIO LAB. IMPLANTE CORONA CEMENTADA/ATORNILLADA </v>
      </c>
      <c r="I865" s="905" t="s">
        <v>317</v>
      </c>
      <c r="J865" s="843">
        <v>1</v>
      </c>
      <c r="K865" s="1370">
        <f>IF(G865="","",VLOOKUP(G865,ARANCEL!$B$5:$D$121,3,FALSE)*J865)</f>
        <v>43857</v>
      </c>
      <c r="L865" s="1296" t="s">
        <v>597</v>
      </c>
      <c r="M865" s="1296">
        <v>4500211707</v>
      </c>
      <c r="N865" s="1296">
        <v>8216</v>
      </c>
    </row>
    <row r="866" spans="1:14" s="1088" customFormat="1" x14ac:dyDescent="0.25">
      <c r="A866" s="816" t="s">
        <v>305</v>
      </c>
      <c r="B866" s="817">
        <v>41782</v>
      </c>
      <c r="C866" s="818" t="s">
        <v>4772</v>
      </c>
      <c r="D866" s="816" t="s">
        <v>70</v>
      </c>
      <c r="E866" s="819">
        <v>10202331</v>
      </c>
      <c r="F866" s="816">
        <v>26475849</v>
      </c>
      <c r="G866" s="816">
        <v>2704005</v>
      </c>
      <c r="H866" s="820" t="str">
        <f>IF(G866="","",VLOOKUP(G866,ARANCEL!$B$5:$D$121,2,FALSE))</f>
        <v>PROVISORIO</v>
      </c>
      <c r="I866" s="821" t="s">
        <v>322</v>
      </c>
      <c r="J866" s="816">
        <v>1</v>
      </c>
      <c r="K866" s="822">
        <f>IF(G866="","",VLOOKUP(G866,ARANCEL!$B$5:$D$121,3,FALSE)*J866)</f>
        <v>3250</v>
      </c>
      <c r="L866" s="1210" t="s">
        <v>5292</v>
      </c>
      <c r="M866" s="1210">
        <v>4500235543</v>
      </c>
      <c r="N866" s="1210">
        <v>9430</v>
      </c>
    </row>
    <row r="867" spans="1:14" s="1088" customFormat="1" x14ac:dyDescent="0.25">
      <c r="A867" s="843" t="s">
        <v>305</v>
      </c>
      <c r="B867" s="817">
        <v>41782</v>
      </c>
      <c r="C867" s="818" t="s">
        <v>4772</v>
      </c>
      <c r="D867" s="816" t="s">
        <v>70</v>
      </c>
      <c r="E867" s="819">
        <v>10202331</v>
      </c>
      <c r="F867" s="816">
        <v>26475849</v>
      </c>
      <c r="G867" s="816">
        <v>2704003</v>
      </c>
      <c r="H867" s="820" t="str">
        <f>IF(G867="","",VLOOKUP(G867,ARANCEL!$B$5:$D$121,2,FALSE))</f>
        <v xml:space="preserve">CORONA PERIFERICA CON PERNO MUÑON COLADO </v>
      </c>
      <c r="I867" s="821" t="s">
        <v>322</v>
      </c>
      <c r="J867" s="816">
        <v>1</v>
      </c>
      <c r="K867" s="822">
        <f>IF(G867="","",VLOOKUP(G867,ARANCEL!$B$5:$D$121,3,FALSE)*J867)</f>
        <v>32612</v>
      </c>
      <c r="L867" s="1210" t="s">
        <v>5292</v>
      </c>
      <c r="M867" s="1210">
        <v>4500235543</v>
      </c>
      <c r="N867" s="1210">
        <v>9430</v>
      </c>
    </row>
    <row r="868" spans="1:14" s="1088" customFormat="1" x14ac:dyDescent="0.25">
      <c r="A868" s="816" t="s">
        <v>305</v>
      </c>
      <c r="B868" s="817">
        <v>41954</v>
      </c>
      <c r="C868" s="818" t="s">
        <v>8321</v>
      </c>
      <c r="D868" s="816" t="s">
        <v>811</v>
      </c>
      <c r="E868" s="819">
        <v>10280088</v>
      </c>
      <c r="F868" s="816">
        <v>29354623</v>
      </c>
      <c r="G868" s="816">
        <v>2708011</v>
      </c>
      <c r="H868" s="820" t="str">
        <f>IF(G868="","",VLOOKUP(G868,ARANCEL!$B$5:$D$121,2,FALSE))</f>
        <v xml:space="preserve">MODELO DE ESTUDIO </v>
      </c>
      <c r="I868" s="821" t="s">
        <v>347</v>
      </c>
      <c r="J868" s="816">
        <v>2</v>
      </c>
      <c r="K868" s="822">
        <f>IF(G868="","",VLOOKUP(G868,ARANCEL!$B$5:$D$121,3,FALSE)*J868)</f>
        <v>3014</v>
      </c>
      <c r="L868" s="1210" t="s">
        <v>8256</v>
      </c>
      <c r="M868" s="1210">
        <v>4500265774</v>
      </c>
      <c r="N868" s="1210" t="s">
        <v>8954</v>
      </c>
    </row>
    <row r="869" spans="1:14" s="1088" customFormat="1" x14ac:dyDescent="0.25">
      <c r="A869" s="816" t="s">
        <v>305</v>
      </c>
      <c r="B869" s="817">
        <v>41822</v>
      </c>
      <c r="C869" s="818" t="s">
        <v>5533</v>
      </c>
      <c r="D869" s="816" t="s">
        <v>70</v>
      </c>
      <c r="E869" s="819">
        <v>10221522</v>
      </c>
      <c r="F869" s="816">
        <v>27116115</v>
      </c>
      <c r="G869" s="816">
        <v>2704005</v>
      </c>
      <c r="H869" s="820" t="str">
        <f>IF(G869="","",VLOOKUP(G869,ARANCEL!$B$5:$D$121,2,FALSE))</f>
        <v>PROVISORIO</v>
      </c>
      <c r="I869" s="821" t="s">
        <v>326</v>
      </c>
      <c r="J869" s="816">
        <v>1</v>
      </c>
      <c r="K869" s="822">
        <f>IF(G869="","",VLOOKUP(G869,ARANCEL!$B$5:$D$121,3,FALSE)*J869)</f>
        <v>3250</v>
      </c>
      <c r="L869" s="1210" t="s">
        <v>6017</v>
      </c>
      <c r="M869" s="1210">
        <v>4500245626</v>
      </c>
      <c r="N869" s="1210">
        <v>9837</v>
      </c>
    </row>
    <row r="870" spans="1:14" s="1032" customFormat="1" x14ac:dyDescent="0.25">
      <c r="A870" s="843" t="s">
        <v>305</v>
      </c>
      <c r="B870" s="817">
        <v>41822</v>
      </c>
      <c r="C870" s="818" t="s">
        <v>5533</v>
      </c>
      <c r="D870" s="816" t="s">
        <v>70</v>
      </c>
      <c r="E870" s="819">
        <v>10221522</v>
      </c>
      <c r="F870" s="816">
        <v>27116115</v>
      </c>
      <c r="G870" s="816">
        <v>2704003</v>
      </c>
      <c r="H870" s="820" t="str">
        <f>IF(G870="","",VLOOKUP(G870,ARANCEL!$B$5:$D$121,2,FALSE))</f>
        <v xml:space="preserve">CORONA PERIFERICA CON PERNO MUÑON COLADO </v>
      </c>
      <c r="I870" s="821" t="s">
        <v>326</v>
      </c>
      <c r="J870" s="816">
        <v>1</v>
      </c>
      <c r="K870" s="822">
        <f>IF(G870="","",VLOOKUP(G870,ARANCEL!$B$5:$D$121,3,FALSE)*J870)</f>
        <v>32612</v>
      </c>
      <c r="L870" s="1210" t="s">
        <v>6017</v>
      </c>
      <c r="M870" s="1210">
        <v>4500245626</v>
      </c>
      <c r="N870" s="1210">
        <v>9837</v>
      </c>
    </row>
    <row r="871" spans="1:14" s="1088" customFormat="1" x14ac:dyDescent="0.25">
      <c r="A871" s="816" t="s">
        <v>305</v>
      </c>
      <c r="B871" s="817">
        <v>41978</v>
      </c>
      <c r="C871" s="818" t="s">
        <v>8836</v>
      </c>
      <c r="D871" s="816" t="s">
        <v>70</v>
      </c>
      <c r="E871" s="819">
        <v>10293523</v>
      </c>
      <c r="F871" s="816">
        <v>28842977</v>
      </c>
      <c r="G871" s="816">
        <v>2704005</v>
      </c>
      <c r="H871" s="820" t="str">
        <f>IF(G871="","",VLOOKUP(G871,ARANCEL!$B$5:$D$121,2,FALSE))</f>
        <v>PROVISORIO</v>
      </c>
      <c r="I871" s="821" t="s">
        <v>325</v>
      </c>
      <c r="J871" s="816">
        <v>1</v>
      </c>
      <c r="K871" s="822">
        <f>IF(G871="","",VLOOKUP(G871,ARANCEL!$B$5:$D$121,3,FALSE)*J871)</f>
        <v>3250</v>
      </c>
      <c r="L871" s="1350" t="s">
        <v>9431</v>
      </c>
      <c r="M871" s="1350">
        <v>4500269308</v>
      </c>
      <c r="N871" s="1350" t="s">
        <v>9459</v>
      </c>
    </row>
    <row r="872" spans="1:14" s="1091" customFormat="1" x14ac:dyDescent="0.25">
      <c r="A872" s="816" t="s">
        <v>606</v>
      </c>
      <c r="B872" s="817">
        <v>41978</v>
      </c>
      <c r="C872" s="818" t="s">
        <v>8836</v>
      </c>
      <c r="D872" s="816" t="s">
        <v>70</v>
      </c>
      <c r="E872" s="819">
        <v>10293523</v>
      </c>
      <c r="F872" s="816">
        <v>28842977</v>
      </c>
      <c r="G872" s="816">
        <v>2704003</v>
      </c>
      <c r="H872" s="820" t="str">
        <f>IF(G872="","",VLOOKUP(G872,ARANCEL!$B$5:$D$121,2,FALSE))</f>
        <v xml:space="preserve">CORONA PERIFERICA CON PERNO MUÑON COLADO </v>
      </c>
      <c r="I872" s="821" t="s">
        <v>325</v>
      </c>
      <c r="J872" s="816">
        <v>1</v>
      </c>
      <c r="K872" s="822">
        <f>IF(G872="","",VLOOKUP(G872,ARANCEL!$B$5:$D$121,3,FALSE)*J872)</f>
        <v>32612</v>
      </c>
      <c r="L872" s="1350" t="s">
        <v>9431</v>
      </c>
      <c r="M872" s="1350">
        <v>4500269308</v>
      </c>
      <c r="N872" s="1350" t="s">
        <v>9459</v>
      </c>
    </row>
    <row r="873" spans="1:14" s="1091" customFormat="1" x14ac:dyDescent="0.25">
      <c r="A873" s="816" t="s">
        <v>305</v>
      </c>
      <c r="B873" s="817">
        <v>41701</v>
      </c>
      <c r="C873" s="818" t="s">
        <v>3160</v>
      </c>
      <c r="D873" s="816" t="s">
        <v>68</v>
      </c>
      <c r="E873" s="819">
        <v>10179017</v>
      </c>
      <c r="F873" s="816">
        <v>21663780</v>
      </c>
      <c r="G873" s="816">
        <v>2702048</v>
      </c>
      <c r="H873" s="820" t="str">
        <f>IF(G873="","",VLOOKUP(G873,ARANCEL!$B$5:$D$121,2,FALSE))</f>
        <v xml:space="preserve">SERVICIO LAB. IMPLANTE CORONA CEMENTADA/ATORNILLADA </v>
      </c>
      <c r="I873" s="821" t="s">
        <v>360</v>
      </c>
      <c r="J873" s="816">
        <v>2</v>
      </c>
      <c r="K873" s="822">
        <f>IF(G873="","",VLOOKUP(G873,ARANCEL!$B$5:$D$121,3,FALSE)*J873)</f>
        <v>87714</v>
      </c>
      <c r="L873" s="1210" t="s">
        <v>6905</v>
      </c>
      <c r="M873" s="1210">
        <v>4500247652</v>
      </c>
      <c r="N873" s="1210" t="s">
        <v>7160</v>
      </c>
    </row>
    <row r="874" spans="1:14" s="1091" customFormat="1" x14ac:dyDescent="0.25">
      <c r="A874" s="816" t="s">
        <v>305</v>
      </c>
      <c r="B874" s="817">
        <v>41731</v>
      </c>
      <c r="C874" s="818" t="s">
        <v>3786</v>
      </c>
      <c r="D874" s="816" t="s">
        <v>68</v>
      </c>
      <c r="E874" s="819">
        <v>10186749</v>
      </c>
      <c r="F874" s="816">
        <v>25682206</v>
      </c>
      <c r="G874" s="816">
        <v>2704005</v>
      </c>
      <c r="H874" s="820" t="str">
        <f>IF(G874="","",VLOOKUP(G874,ARANCEL!$B$5:$D$121,2,FALSE))</f>
        <v>PROVISORIO</v>
      </c>
      <c r="I874" s="821" t="s">
        <v>309</v>
      </c>
      <c r="J874" s="816">
        <v>1</v>
      </c>
      <c r="K874" s="822">
        <f>IF(G874="","",VLOOKUP(G874,ARANCEL!$B$5:$D$121,3,FALSE)*J874)</f>
        <v>3250</v>
      </c>
      <c r="L874" s="1210" t="s">
        <v>4612</v>
      </c>
      <c r="M874" s="1210">
        <v>4500229963</v>
      </c>
      <c r="N874" s="1210">
        <v>9180</v>
      </c>
    </row>
    <row r="875" spans="1:14" s="1091" customFormat="1" x14ac:dyDescent="0.25">
      <c r="A875" s="816" t="s">
        <v>305</v>
      </c>
      <c r="B875" s="817">
        <v>41933</v>
      </c>
      <c r="C875" s="818" t="s">
        <v>3786</v>
      </c>
      <c r="D875" s="816" t="s">
        <v>68</v>
      </c>
      <c r="E875" s="819">
        <v>10270660</v>
      </c>
      <c r="F875" s="816">
        <v>25238618</v>
      </c>
      <c r="G875" s="816">
        <v>2702014</v>
      </c>
      <c r="H875" s="820" t="str">
        <f>IF(G875="","",VLOOKUP(G875,ARANCEL!$B$5:$D$121,2,FALSE))</f>
        <v>PROTESIS AD-MODUM BRANEMARK</v>
      </c>
      <c r="I875" s="821" t="s">
        <v>331</v>
      </c>
      <c r="J875" s="816">
        <v>1</v>
      </c>
      <c r="K875" s="822">
        <f>IF(G875="","",VLOOKUP(G875,ARANCEL!$B$5:$D$121,3,FALSE)*J875)</f>
        <v>188924</v>
      </c>
      <c r="L875" s="1210" t="s">
        <v>8279</v>
      </c>
      <c r="M875" s="1210">
        <v>4500260868</v>
      </c>
      <c r="N875" s="1210" t="s">
        <v>8300</v>
      </c>
    </row>
    <row r="876" spans="1:14" s="1091" customFormat="1" x14ac:dyDescent="0.25">
      <c r="A876" s="816" t="s">
        <v>305</v>
      </c>
      <c r="B876" s="817">
        <v>41659</v>
      </c>
      <c r="C876" s="818" t="s">
        <v>1183</v>
      </c>
      <c r="D876" s="816" t="s">
        <v>70</v>
      </c>
      <c r="E876" s="819">
        <v>10170245</v>
      </c>
      <c r="F876" s="816">
        <v>24621910</v>
      </c>
      <c r="G876" s="816">
        <v>2705003</v>
      </c>
      <c r="H876" s="820" t="str">
        <f>IF(G876="","",VLOOKUP(G876,ARANCEL!$B$5:$D$121,2,FALSE))</f>
        <v>INCRUSTACION ESTETICA (ART-GLASS O CERAMICA)</v>
      </c>
      <c r="I876" s="821" t="s">
        <v>315</v>
      </c>
      <c r="J876" s="816">
        <v>1</v>
      </c>
      <c r="K876" s="822">
        <f>IF(G876="","",VLOOKUP(G876,ARANCEL!$B$5:$D$121,3,FALSE)*J876)</f>
        <v>15676</v>
      </c>
      <c r="L876" s="1210" t="s">
        <v>2842</v>
      </c>
      <c r="M876" s="1210">
        <v>4500216254</v>
      </c>
      <c r="N876" s="1210">
        <v>8418</v>
      </c>
    </row>
    <row r="877" spans="1:14" s="1104" customFormat="1" x14ac:dyDescent="0.25">
      <c r="A877" s="816" t="s">
        <v>305</v>
      </c>
      <c r="B877" s="817">
        <v>41773</v>
      </c>
      <c r="C877" s="818" t="s">
        <v>4567</v>
      </c>
      <c r="D877" s="816" t="s">
        <v>68</v>
      </c>
      <c r="E877" s="819">
        <v>10198417</v>
      </c>
      <c r="F877" s="816">
        <v>22801464</v>
      </c>
      <c r="G877" s="816">
        <v>2702048</v>
      </c>
      <c r="H877" s="120" t="str">
        <f>IF(G877="","",VLOOKUP(G877,ARANCEL!$B$5:$D$121,2,FALSE))</f>
        <v xml:space="preserve">SERVICIO LAB. IMPLANTE CORONA CEMENTADA/ATORNILLADA </v>
      </c>
      <c r="I877" s="121" t="s">
        <v>312</v>
      </c>
      <c r="J877" s="119">
        <v>1</v>
      </c>
      <c r="K877" s="122">
        <f>IF(G877="","",VLOOKUP(G877,ARANCEL!$B$5:$D$121,3,FALSE)*J877)</f>
        <v>43857</v>
      </c>
      <c r="L877" s="1229" t="s">
        <v>5292</v>
      </c>
      <c r="M877" s="1229">
        <v>4500235543</v>
      </c>
      <c r="N877" s="1229">
        <v>9430</v>
      </c>
    </row>
    <row r="878" spans="1:14" s="1042" customFormat="1" x14ac:dyDescent="0.25">
      <c r="A878" s="816" t="s">
        <v>305</v>
      </c>
      <c r="B878" s="817">
        <v>41649</v>
      </c>
      <c r="C878" s="818" t="s">
        <v>1182</v>
      </c>
      <c r="D878" s="816" t="s">
        <v>70</v>
      </c>
      <c r="E878" s="819">
        <v>10169295</v>
      </c>
      <c r="F878" s="816">
        <v>23949642</v>
      </c>
      <c r="G878" s="816">
        <v>2705003</v>
      </c>
      <c r="H878" s="820" t="str">
        <f>IF(G878="","",VLOOKUP(G878,ARANCEL!$B$5:$D$121,2,FALSE))</f>
        <v>INCRUSTACION ESTETICA (ART-GLASS O CERAMICA)</v>
      </c>
      <c r="I878" s="821" t="s">
        <v>315</v>
      </c>
      <c r="J878" s="816">
        <v>1</v>
      </c>
      <c r="K878" s="822">
        <f>IF(G878="","",VLOOKUP(G878,ARANCEL!$B$5:$D$121,3,FALSE)*J878)</f>
        <v>15676</v>
      </c>
      <c r="L878" s="1210" t="s">
        <v>2842</v>
      </c>
      <c r="M878" s="1210">
        <v>4500216253</v>
      </c>
      <c r="N878" s="1210">
        <v>8417</v>
      </c>
    </row>
    <row r="879" spans="1:14" s="1111" customFormat="1" x14ac:dyDescent="0.25">
      <c r="A879" s="816" t="s">
        <v>305</v>
      </c>
      <c r="B879" s="817">
        <v>41744</v>
      </c>
      <c r="C879" s="818" t="s">
        <v>3999</v>
      </c>
      <c r="D879" s="816" t="s">
        <v>68</v>
      </c>
      <c r="E879" s="819">
        <v>10188788</v>
      </c>
      <c r="F879" s="816">
        <v>22873180</v>
      </c>
      <c r="G879" s="816">
        <v>2702048</v>
      </c>
      <c r="H879" s="820" t="str">
        <f>IF(G879="","",VLOOKUP(G879,ARANCEL!$B$5:$D$121,2,FALSE))</f>
        <v xml:space="preserve">SERVICIO LAB. IMPLANTE CORONA CEMENTADA/ATORNILLADA </v>
      </c>
      <c r="I879" s="821" t="s">
        <v>312</v>
      </c>
      <c r="J879" s="816">
        <v>1</v>
      </c>
      <c r="K879" s="822">
        <f>IF(G879="","",VLOOKUP(G879,ARANCEL!$B$5:$D$121,3,FALSE)*J879)</f>
        <v>43857</v>
      </c>
      <c r="L879" s="1210" t="s">
        <v>6905</v>
      </c>
      <c r="M879" s="1210">
        <v>4500247652</v>
      </c>
      <c r="N879" s="1210" t="s">
        <v>7160</v>
      </c>
    </row>
    <row r="880" spans="1:14" s="1111" customFormat="1" x14ac:dyDescent="0.25">
      <c r="A880" s="816" t="s">
        <v>305</v>
      </c>
      <c r="B880" s="817">
        <v>41715</v>
      </c>
      <c r="C880" s="818" t="s">
        <v>1181</v>
      </c>
      <c r="D880" s="816" t="s">
        <v>397</v>
      </c>
      <c r="E880" s="819">
        <v>10182155</v>
      </c>
      <c r="F880" s="816">
        <v>25004987</v>
      </c>
      <c r="G880" s="816">
        <v>2705003</v>
      </c>
      <c r="H880" s="820" t="str">
        <f>IF(G880="","",VLOOKUP(G880,ARANCEL!$B$5:$D$121,2,FALSE))</f>
        <v>INCRUSTACION ESTETICA (ART-GLASS O CERAMICA)</v>
      </c>
      <c r="I880" s="821" t="s">
        <v>312</v>
      </c>
      <c r="J880" s="816">
        <v>1</v>
      </c>
      <c r="K880" s="822">
        <f>IF(G880="","",VLOOKUP(G880,ARANCEL!$B$5:$D$121,3,FALSE)*J880)</f>
        <v>15676</v>
      </c>
      <c r="L880" s="1210" t="s">
        <v>3058</v>
      </c>
      <c r="M880" s="1210">
        <v>4500225644</v>
      </c>
      <c r="N880" s="1210">
        <v>8899</v>
      </c>
    </row>
    <row r="881" spans="1:14" s="1111" customFormat="1" x14ac:dyDescent="0.25">
      <c r="A881" s="816" t="s">
        <v>305</v>
      </c>
      <c r="B881" s="817">
        <v>41813</v>
      </c>
      <c r="C881" s="818" t="s">
        <v>1180</v>
      </c>
      <c r="D881" s="816" t="s">
        <v>69</v>
      </c>
      <c r="E881" s="819">
        <v>10216875</v>
      </c>
      <c r="F881" s="816">
        <v>27135493</v>
      </c>
      <c r="G881" s="816">
        <v>2704005</v>
      </c>
      <c r="H881" s="820" t="str">
        <f>IF(G881="","",VLOOKUP(G881,ARANCEL!$B$5:$D$121,2,FALSE))</f>
        <v>PROVISORIO</v>
      </c>
      <c r="I881" s="821" t="s">
        <v>324</v>
      </c>
      <c r="J881" s="816">
        <v>1</v>
      </c>
      <c r="K881" s="822">
        <f>IF(G881="","",VLOOKUP(G881,ARANCEL!$B$5:$D$121,3,FALSE)*J881)</f>
        <v>3250</v>
      </c>
      <c r="L881" s="1210" t="s">
        <v>5742</v>
      </c>
      <c r="M881" s="1210">
        <v>4500239667</v>
      </c>
      <c r="N881" s="1210" t="s">
        <v>5761</v>
      </c>
    </row>
    <row r="882" spans="1:14" s="1111" customFormat="1" x14ac:dyDescent="0.25">
      <c r="A882" s="843" t="s">
        <v>305</v>
      </c>
      <c r="B882" s="817">
        <v>41813</v>
      </c>
      <c r="C882" s="818" t="s">
        <v>1180</v>
      </c>
      <c r="D882" s="816" t="s">
        <v>69</v>
      </c>
      <c r="E882" s="819">
        <v>10216875</v>
      </c>
      <c r="F882" s="816">
        <v>27135493</v>
      </c>
      <c r="G882" s="816">
        <v>2704003</v>
      </c>
      <c r="H882" s="820" t="str">
        <f>IF(G882="","",VLOOKUP(G882,ARANCEL!$B$5:$D$121,2,FALSE))</f>
        <v xml:space="preserve">CORONA PERIFERICA CON PERNO MUÑON COLADO </v>
      </c>
      <c r="I882" s="821" t="s">
        <v>324</v>
      </c>
      <c r="J882" s="816">
        <v>1</v>
      </c>
      <c r="K882" s="822">
        <f>IF(G882="","",VLOOKUP(G882,ARANCEL!$B$5:$D$121,3,FALSE)*J882)</f>
        <v>32612</v>
      </c>
      <c r="L882" s="1210" t="s">
        <v>5742</v>
      </c>
      <c r="M882" s="1210">
        <v>4500239667</v>
      </c>
      <c r="N882" s="1210" t="s">
        <v>5761</v>
      </c>
    </row>
    <row r="883" spans="1:14" s="1111" customFormat="1" x14ac:dyDescent="0.25">
      <c r="A883" s="843" t="s">
        <v>305</v>
      </c>
      <c r="B883" s="817">
        <v>41996</v>
      </c>
      <c r="C883" s="818" t="s">
        <v>9163</v>
      </c>
      <c r="D883" s="816" t="s">
        <v>70</v>
      </c>
      <c r="E883" s="819">
        <v>10302525</v>
      </c>
      <c r="F883" s="816">
        <v>30285587</v>
      </c>
      <c r="G883" s="816">
        <v>2704003</v>
      </c>
      <c r="H883" s="820" t="str">
        <f>IF(G883="","",VLOOKUP(G883,ARANCEL!$B$5:$D$121,2,FALSE))</f>
        <v xml:space="preserve">CORONA PERIFERICA CON PERNO MUÑON COLADO </v>
      </c>
      <c r="I883" s="821" t="s">
        <v>618</v>
      </c>
      <c r="J883" s="816">
        <v>1</v>
      </c>
      <c r="K883" s="822">
        <f>IF(G883="","",VLOOKUP(G883,ARANCEL!$B$5:$D$121,3,FALSE)*J883)</f>
        <v>32612</v>
      </c>
      <c r="L883" s="1350" t="s">
        <v>9431</v>
      </c>
      <c r="M883" s="1350">
        <v>4500269308</v>
      </c>
      <c r="N883" s="1350" t="s">
        <v>9459</v>
      </c>
    </row>
    <row r="884" spans="1:14" s="1111" customFormat="1" x14ac:dyDescent="0.25">
      <c r="A884" s="816" t="s">
        <v>305</v>
      </c>
      <c r="B884" s="817">
        <v>41996</v>
      </c>
      <c r="C884" s="818" t="s">
        <v>9163</v>
      </c>
      <c r="D884" s="816" t="s">
        <v>70</v>
      </c>
      <c r="E884" s="819">
        <v>10302525</v>
      </c>
      <c r="F884" s="816">
        <v>30285587</v>
      </c>
      <c r="G884" s="816">
        <v>2704005</v>
      </c>
      <c r="H884" s="820" t="str">
        <f>IF(G884="","",VLOOKUP(G884,ARANCEL!$B$5:$D$121,2,FALSE))</f>
        <v>PROVISORIO</v>
      </c>
      <c r="I884" s="821" t="s">
        <v>618</v>
      </c>
      <c r="J884" s="816">
        <v>1</v>
      </c>
      <c r="K884" s="822">
        <f>IF(G884="","",VLOOKUP(G884,ARANCEL!$B$5:$D$121,3,FALSE)*J884)</f>
        <v>3250</v>
      </c>
      <c r="L884" s="1350" t="s">
        <v>9431</v>
      </c>
      <c r="M884" s="1350">
        <v>4500269308</v>
      </c>
      <c r="N884" s="1350" t="s">
        <v>9459</v>
      </c>
    </row>
    <row r="885" spans="1:14" s="1111" customFormat="1" x14ac:dyDescent="0.25">
      <c r="A885" s="816" t="s">
        <v>305</v>
      </c>
      <c r="B885" s="817">
        <v>41904</v>
      </c>
      <c r="C885" s="818" t="s">
        <v>6603</v>
      </c>
      <c r="D885" s="816" t="s">
        <v>70</v>
      </c>
      <c r="E885" s="819">
        <v>10258142</v>
      </c>
      <c r="F885" s="816">
        <v>27922157</v>
      </c>
      <c r="G885" s="816">
        <v>2705003</v>
      </c>
      <c r="H885" s="820" t="str">
        <f>IF(G885="","",VLOOKUP(G885,ARANCEL!$B$5:$D$121,2,FALSE))</f>
        <v>INCRUSTACION ESTETICA (ART-GLASS O CERAMICA)</v>
      </c>
      <c r="I885" s="821" t="s">
        <v>312</v>
      </c>
      <c r="J885" s="816">
        <v>1</v>
      </c>
      <c r="K885" s="822">
        <f>IF(G885="","",VLOOKUP(G885,ARANCEL!$B$5:$D$121,3,FALSE)*J885)</f>
        <v>15676</v>
      </c>
      <c r="L885" s="1210" t="s">
        <v>7548</v>
      </c>
      <c r="M885" s="1210">
        <v>4500255129</v>
      </c>
      <c r="N885" s="1210" t="s">
        <v>7564</v>
      </c>
    </row>
    <row r="886" spans="1:14" s="1111" customFormat="1" x14ac:dyDescent="0.25">
      <c r="A886" s="816" t="s">
        <v>305</v>
      </c>
      <c r="B886" s="817">
        <v>41674</v>
      </c>
      <c r="C886" s="818" t="s">
        <v>978</v>
      </c>
      <c r="D886" s="816" t="s">
        <v>73</v>
      </c>
      <c r="E886" s="819">
        <v>10172806</v>
      </c>
      <c r="F886" s="816">
        <v>24609870</v>
      </c>
      <c r="G886" s="816">
        <v>2704005</v>
      </c>
      <c r="H886" s="820" t="str">
        <f>IF(G886="","",VLOOKUP(G886,ARANCEL!$B$5:$D$121,2,FALSE))</f>
        <v>PROVISORIO</v>
      </c>
      <c r="I886" s="821" t="s">
        <v>322</v>
      </c>
      <c r="J886" s="816">
        <v>1</v>
      </c>
      <c r="K886" s="822">
        <f>IF(G886="","",VLOOKUP(G886,ARANCEL!$B$5:$D$121,3,FALSE)*J886)</f>
        <v>3250</v>
      </c>
      <c r="L886" s="1210" t="s">
        <v>3438</v>
      </c>
      <c r="M886" s="1210">
        <v>4500220819</v>
      </c>
      <c r="N886" s="1210">
        <v>8641</v>
      </c>
    </row>
    <row r="887" spans="1:14" s="1111" customFormat="1" x14ac:dyDescent="0.25">
      <c r="A887" s="816" t="s">
        <v>305</v>
      </c>
      <c r="B887" s="817">
        <v>41674</v>
      </c>
      <c r="C887" s="818" t="s">
        <v>978</v>
      </c>
      <c r="D887" s="816" t="s">
        <v>73</v>
      </c>
      <c r="E887" s="819">
        <v>10172806</v>
      </c>
      <c r="F887" s="816">
        <v>24609870</v>
      </c>
      <c r="G887" s="816">
        <v>2704003</v>
      </c>
      <c r="H887" s="820" t="str">
        <f>IF(G887="","",VLOOKUP(G887,ARANCEL!$B$5:$D$121,2,FALSE))</f>
        <v xml:space="preserve">CORONA PERIFERICA CON PERNO MUÑON COLADO </v>
      </c>
      <c r="I887" s="821" t="s">
        <v>322</v>
      </c>
      <c r="J887" s="816">
        <v>1</v>
      </c>
      <c r="K887" s="822">
        <f>IF(G887="","",VLOOKUP(G887,ARANCEL!$B$5:$D$121,3,FALSE)*J887)</f>
        <v>32612</v>
      </c>
      <c r="L887" s="1210" t="s">
        <v>3438</v>
      </c>
      <c r="M887" s="1210">
        <v>4500220819</v>
      </c>
      <c r="N887" s="1210">
        <v>8641</v>
      </c>
    </row>
    <row r="888" spans="1:14" s="1113" customFormat="1" x14ac:dyDescent="0.25">
      <c r="A888" s="816" t="s">
        <v>305</v>
      </c>
      <c r="B888" s="817">
        <v>41913</v>
      </c>
      <c r="C888" s="818" t="s">
        <v>7446</v>
      </c>
      <c r="D888" s="816" t="s">
        <v>1157</v>
      </c>
      <c r="E888" s="819">
        <v>10259777</v>
      </c>
      <c r="F888" s="816">
        <v>28856445</v>
      </c>
      <c r="G888" s="816">
        <v>2707001</v>
      </c>
      <c r="H888" s="820" t="str">
        <f>IF(G888="","",VLOOKUP(G888,ARANCEL!$B$5:$D$121,2,FALSE))</f>
        <v xml:space="preserve">PLANO DE RELAJACION </v>
      </c>
      <c r="I888" s="821" t="s">
        <v>306</v>
      </c>
      <c r="J888" s="816">
        <v>1</v>
      </c>
      <c r="K888" s="822">
        <f>IF(G888="","",VLOOKUP(G888,ARANCEL!$B$5:$D$121,3,FALSE)*J888)</f>
        <v>9221</v>
      </c>
      <c r="L888" s="1210" t="s">
        <v>8279</v>
      </c>
      <c r="M888" s="1210">
        <v>4500259407</v>
      </c>
      <c r="N888" s="1210" t="s">
        <v>8290</v>
      </c>
    </row>
    <row r="889" spans="1:14" s="1113" customFormat="1" x14ac:dyDescent="0.25">
      <c r="A889" s="816" t="s">
        <v>305</v>
      </c>
      <c r="B889" s="817">
        <v>41892</v>
      </c>
      <c r="C889" s="818" t="s">
        <v>7084</v>
      </c>
      <c r="D889" s="816" t="s">
        <v>70</v>
      </c>
      <c r="E889" s="819">
        <v>10256368</v>
      </c>
      <c r="F889" s="816">
        <v>28460594</v>
      </c>
      <c r="G889" s="816">
        <v>2704026</v>
      </c>
      <c r="H889" s="820" t="str">
        <f>IF(G889="","",VLOOKUP(G889,ARANCEL!$B$5:$D$121,2,FALSE))</f>
        <v>PROTESIS VALPLAST UNILATERAL (HASTA 4 PIEZAS)</v>
      </c>
      <c r="I889" s="821" t="s">
        <v>347</v>
      </c>
      <c r="J889" s="816">
        <v>2</v>
      </c>
      <c r="K889" s="822">
        <f>IF(G889="","",VLOOKUP(G889,ARANCEL!$B$5:$D$121,3,FALSE)*J889)</f>
        <v>89964</v>
      </c>
      <c r="L889" s="1210" t="s">
        <v>7548</v>
      </c>
      <c r="M889" s="1210">
        <v>4500255129</v>
      </c>
      <c r="N889" s="1210" t="s">
        <v>7564</v>
      </c>
    </row>
    <row r="890" spans="1:14" s="1113" customFormat="1" x14ac:dyDescent="0.25">
      <c r="A890" s="843" t="s">
        <v>305</v>
      </c>
      <c r="B890" s="817">
        <v>41892</v>
      </c>
      <c r="C890" s="818" t="s">
        <v>7083</v>
      </c>
      <c r="D890" s="816" t="s">
        <v>68</v>
      </c>
      <c r="E890" s="819">
        <v>10256571</v>
      </c>
      <c r="F890" s="816">
        <v>19057292</v>
      </c>
      <c r="G890" s="816">
        <v>2702048</v>
      </c>
      <c r="H890" s="820" t="str">
        <f>IF(G890="","",VLOOKUP(G890,ARANCEL!$B$5:$D$121,2,FALSE))</f>
        <v xml:space="preserve">SERVICIO LAB. IMPLANTE CORONA CEMENTADA/ATORNILLADA </v>
      </c>
      <c r="I890" s="821" t="s">
        <v>613</v>
      </c>
      <c r="J890" s="816">
        <v>2</v>
      </c>
      <c r="K890" s="822">
        <f>IF(G890="","",VLOOKUP(G890,ARANCEL!$B$5:$D$121,3,FALSE)*J890)</f>
        <v>87714</v>
      </c>
      <c r="L890" s="1210" t="s">
        <v>7548</v>
      </c>
      <c r="M890" s="1210">
        <v>4500255129</v>
      </c>
      <c r="N890" s="1210" t="s">
        <v>7564</v>
      </c>
    </row>
    <row r="891" spans="1:14" s="1111" customFormat="1" x14ac:dyDescent="0.25">
      <c r="A891" s="816" t="s">
        <v>305</v>
      </c>
      <c r="B891" s="817">
        <v>41880</v>
      </c>
      <c r="C891" s="818" t="s">
        <v>6821</v>
      </c>
      <c r="D891" s="816" t="s">
        <v>4357</v>
      </c>
      <c r="E891" s="819">
        <v>10251627</v>
      </c>
      <c r="F891" s="816">
        <v>28215899</v>
      </c>
      <c r="G891" s="816">
        <v>2707001</v>
      </c>
      <c r="H891" s="820" t="str">
        <f>IF(G891="","",VLOOKUP(G891,ARANCEL!$B$5:$D$121,2,FALSE))</f>
        <v xml:space="preserve">PLANO DE RELAJACION </v>
      </c>
      <c r="I891" s="821" t="s">
        <v>306</v>
      </c>
      <c r="J891" s="816">
        <v>1</v>
      </c>
      <c r="K891" s="822">
        <f>IF(G891="","",VLOOKUP(G891,ARANCEL!$B$5:$D$121,3,FALSE)*J891)</f>
        <v>9221</v>
      </c>
      <c r="L891" s="1210" t="s">
        <v>6905</v>
      </c>
      <c r="M891" s="1210">
        <v>4500251480</v>
      </c>
      <c r="N891" s="1210" t="s">
        <v>7153</v>
      </c>
    </row>
    <row r="892" spans="1:14" s="1120" customFormat="1" x14ac:dyDescent="0.25">
      <c r="A892" s="816" t="s">
        <v>305</v>
      </c>
      <c r="B892" s="817">
        <v>41808</v>
      </c>
      <c r="C892" s="818" t="s">
        <v>5270</v>
      </c>
      <c r="D892" s="816" t="s">
        <v>1157</v>
      </c>
      <c r="E892" s="819">
        <v>10214655</v>
      </c>
      <c r="F892" s="816">
        <v>27085833</v>
      </c>
      <c r="G892" s="816">
        <v>2707001</v>
      </c>
      <c r="H892" s="820" t="str">
        <f>IF(G892="","",VLOOKUP(G892,ARANCEL!$B$5:$D$121,2,FALSE))</f>
        <v xml:space="preserve">PLANO DE RELAJACION </v>
      </c>
      <c r="I892" s="821" t="s">
        <v>306</v>
      </c>
      <c r="J892" s="816">
        <v>1</v>
      </c>
      <c r="K892" s="822">
        <f>IF(G892="","",VLOOKUP(G892,ARANCEL!$B$5:$D$121,3,FALSE)*J892)</f>
        <v>9221</v>
      </c>
      <c r="L892" s="1210" t="s">
        <v>5742</v>
      </c>
      <c r="M892" s="1210">
        <v>4500239667</v>
      </c>
      <c r="N892" s="1210" t="s">
        <v>5761</v>
      </c>
    </row>
    <row r="893" spans="1:14" s="1120" customFormat="1" x14ac:dyDescent="0.25">
      <c r="A893" s="816" t="s">
        <v>305</v>
      </c>
      <c r="B893" s="817">
        <v>41969</v>
      </c>
      <c r="C893" s="818" t="s">
        <v>8616</v>
      </c>
      <c r="D893" s="816" t="s">
        <v>1157</v>
      </c>
      <c r="E893" s="819">
        <v>10288613</v>
      </c>
      <c r="F893" s="816">
        <v>29850750</v>
      </c>
      <c r="G893" s="816">
        <v>2707001</v>
      </c>
      <c r="H893" s="820" t="str">
        <f>IF(G893="","",VLOOKUP(G893,ARANCEL!$B$5:$D$121,2,FALSE))</f>
        <v xml:space="preserve">PLANO DE RELAJACION </v>
      </c>
      <c r="I893" s="821" t="s">
        <v>306</v>
      </c>
      <c r="J893" s="816">
        <v>1</v>
      </c>
      <c r="K893" s="822">
        <f>IF(G893="","",VLOOKUP(G893,ARANCEL!$B$5:$D$121,3,FALSE)*J893)</f>
        <v>9221</v>
      </c>
      <c r="L893" s="1210" t="s">
        <v>8256</v>
      </c>
      <c r="M893" s="1210">
        <v>4500265774</v>
      </c>
      <c r="N893" s="1210" t="s">
        <v>8954</v>
      </c>
    </row>
    <row r="894" spans="1:14" s="1120" customFormat="1" x14ac:dyDescent="0.25">
      <c r="A894" s="816" t="s">
        <v>305</v>
      </c>
      <c r="B894" s="817">
        <v>41667</v>
      </c>
      <c r="C894" s="818" t="s">
        <v>2582</v>
      </c>
      <c r="D894" s="816" t="s">
        <v>73</v>
      </c>
      <c r="E894" s="819">
        <v>10170934</v>
      </c>
      <c r="F894" s="816">
        <v>24709385</v>
      </c>
      <c r="G894" s="816">
        <v>2704031</v>
      </c>
      <c r="H894" s="820" t="str">
        <f>IF(G894="","",VLOOKUP(G894,ARANCEL!$B$5:$D$121,2,FALSE))</f>
        <v xml:space="preserve">PERNO MUÑON METALICO </v>
      </c>
      <c r="I894" s="821" t="s">
        <v>329</v>
      </c>
      <c r="J894" s="816">
        <v>1</v>
      </c>
      <c r="K894" s="822">
        <f>IF(G894="","",VLOOKUP(G894,ARANCEL!$B$5:$D$121,3,FALSE)*J894)</f>
        <v>12246</v>
      </c>
      <c r="L894" s="1210" t="s">
        <v>6905</v>
      </c>
      <c r="M894" s="1210">
        <v>4500247652</v>
      </c>
      <c r="N894" s="1210" t="s">
        <v>7160</v>
      </c>
    </row>
    <row r="895" spans="1:14" s="1120" customFormat="1" x14ac:dyDescent="0.25">
      <c r="A895" s="816" t="s">
        <v>305</v>
      </c>
      <c r="B895" s="817">
        <v>41667</v>
      </c>
      <c r="C895" s="818" t="s">
        <v>2582</v>
      </c>
      <c r="D895" s="816" t="s">
        <v>73</v>
      </c>
      <c r="E895" s="819">
        <v>10170934</v>
      </c>
      <c r="F895" s="816">
        <v>24709385</v>
      </c>
      <c r="G895" s="816">
        <v>2704016</v>
      </c>
      <c r="H895" s="820" t="str">
        <f>IF(G895="","",VLOOKUP(G895,ARANCEL!$B$5:$D$121,2,FALSE))</f>
        <v xml:space="preserve">CORONA PROCERA </v>
      </c>
      <c r="I895" s="821" t="s">
        <v>329</v>
      </c>
      <c r="J895" s="816">
        <v>1</v>
      </c>
      <c r="K895" s="822">
        <f>IF(G895="","",VLOOKUP(G895,ARANCEL!$B$5:$D$121,3,FALSE)*J895)</f>
        <v>58477</v>
      </c>
      <c r="L895" s="1210" t="s">
        <v>2842</v>
      </c>
      <c r="M895" s="1210">
        <v>4500216257</v>
      </c>
      <c r="N895" s="1210">
        <v>8419</v>
      </c>
    </row>
    <row r="896" spans="1:14" s="1120" customFormat="1" x14ac:dyDescent="0.25">
      <c r="A896" s="816" t="s">
        <v>305</v>
      </c>
      <c r="B896" s="817">
        <v>41667</v>
      </c>
      <c r="C896" s="818" t="s">
        <v>2582</v>
      </c>
      <c r="D896" s="816" t="s">
        <v>73</v>
      </c>
      <c r="E896" s="819">
        <v>10170934</v>
      </c>
      <c r="F896" s="816">
        <v>24709385</v>
      </c>
      <c r="G896" s="816">
        <v>2704005</v>
      </c>
      <c r="H896" s="820" t="str">
        <f>IF(G896="","",VLOOKUP(G896,ARANCEL!$B$5:$D$121,2,FALSE))</f>
        <v>PROVISORIO</v>
      </c>
      <c r="I896" s="821" t="s">
        <v>329</v>
      </c>
      <c r="J896" s="816">
        <v>1</v>
      </c>
      <c r="K896" s="822">
        <f>IF(G896="","",VLOOKUP(G896,ARANCEL!$B$5:$D$121,3,FALSE)*J896)</f>
        <v>3250</v>
      </c>
      <c r="L896" s="1210" t="s">
        <v>2842</v>
      </c>
      <c r="M896" s="1210">
        <v>4500216257</v>
      </c>
      <c r="N896" s="1210">
        <v>8419</v>
      </c>
    </row>
    <row r="897" spans="1:15" s="1121" customFormat="1" x14ac:dyDescent="0.25">
      <c r="A897" s="843" t="s">
        <v>313</v>
      </c>
      <c r="B897" s="817">
        <v>41654.908703703702</v>
      </c>
      <c r="C897" s="1172" t="s">
        <v>1179</v>
      </c>
      <c r="D897" s="843" t="s">
        <v>1178</v>
      </c>
      <c r="E897" s="904">
        <v>10166395</v>
      </c>
      <c r="F897" s="843">
        <v>24234668</v>
      </c>
      <c r="G897" s="843">
        <v>2704005</v>
      </c>
      <c r="H897" s="1146" t="str">
        <f>IF(G897="","",VLOOKUP(G897,ARANCEL!$B$5:$D$121,2,FALSE))</f>
        <v>PROVISORIO</v>
      </c>
      <c r="I897" s="905"/>
      <c r="J897" s="843">
        <v>1</v>
      </c>
      <c r="K897" s="1370">
        <f>IF(G897="","",VLOOKUP(G897,ARANCEL!$B$5:$D$121,3,FALSE)*J897)</f>
        <v>3250</v>
      </c>
      <c r="L897" s="1296" t="s">
        <v>597</v>
      </c>
      <c r="M897" s="1296">
        <v>4500211709</v>
      </c>
      <c r="N897" s="1296">
        <v>8217</v>
      </c>
    </row>
    <row r="898" spans="1:15" s="1122" customFormat="1" x14ac:dyDescent="0.25">
      <c r="A898" s="816" t="s">
        <v>305</v>
      </c>
      <c r="B898" s="817">
        <v>41766</v>
      </c>
      <c r="C898" s="818" t="s">
        <v>4424</v>
      </c>
      <c r="D898" s="816" t="s">
        <v>396</v>
      </c>
      <c r="E898" s="819">
        <v>10195593</v>
      </c>
      <c r="F898" s="816">
        <v>23123983</v>
      </c>
      <c r="G898" s="816">
        <v>2704005</v>
      </c>
      <c r="H898" s="820" t="str">
        <f>IF(G898="","",VLOOKUP(G898,ARANCEL!$B$5:$D$121,2,FALSE))</f>
        <v>PROVISORIO</v>
      </c>
      <c r="I898" s="821" t="s">
        <v>329</v>
      </c>
      <c r="J898" s="816">
        <v>1</v>
      </c>
      <c r="K898" s="822">
        <f>IF(G898="","",VLOOKUP(G898,ARANCEL!$B$5:$D$121,3,FALSE)*J898)</f>
        <v>3250</v>
      </c>
      <c r="L898" s="1210" t="s">
        <v>5292</v>
      </c>
      <c r="M898" s="1210">
        <v>4500235543</v>
      </c>
      <c r="N898" s="1210">
        <v>9430</v>
      </c>
    </row>
    <row r="899" spans="1:15" s="1122" customFormat="1" x14ac:dyDescent="0.25">
      <c r="A899" s="816" t="s">
        <v>305</v>
      </c>
      <c r="B899" s="817">
        <v>41940</v>
      </c>
      <c r="C899" s="818" t="s">
        <v>7990</v>
      </c>
      <c r="D899" s="816" t="s">
        <v>73</v>
      </c>
      <c r="E899" s="819">
        <v>10274164</v>
      </c>
      <c r="F899" s="816">
        <v>29158924</v>
      </c>
      <c r="G899" s="816">
        <v>2704005</v>
      </c>
      <c r="H899" s="820" t="str">
        <f>IF(G899="","",VLOOKUP(G899,ARANCEL!$B$5:$D$121,2,FALSE))</f>
        <v>PROVISORIO</v>
      </c>
      <c r="I899" s="821" t="s">
        <v>317</v>
      </c>
      <c r="J899" s="816">
        <v>1</v>
      </c>
      <c r="K899" s="822">
        <f>IF(G899="","",VLOOKUP(G899,ARANCEL!$B$5:$D$121,3,FALSE)*J899)</f>
        <v>3250</v>
      </c>
      <c r="L899" s="1210" t="s">
        <v>8256</v>
      </c>
      <c r="M899" s="1210">
        <v>4500265774</v>
      </c>
      <c r="N899" s="1210" t="s">
        <v>8954</v>
      </c>
    </row>
    <row r="900" spans="1:15" s="986" customFormat="1" x14ac:dyDescent="0.25">
      <c r="A900" s="119" t="s">
        <v>305</v>
      </c>
      <c r="B900" s="164">
        <v>41940</v>
      </c>
      <c r="C900" s="118" t="s">
        <v>7990</v>
      </c>
      <c r="D900" s="119" t="s">
        <v>73</v>
      </c>
      <c r="E900" s="162">
        <v>10274164</v>
      </c>
      <c r="F900" s="119">
        <v>29158924</v>
      </c>
      <c r="G900" s="119">
        <v>2704003</v>
      </c>
      <c r="H900" s="120" t="str">
        <f>IF(G900="","",VLOOKUP(G900,ARANCEL!$B$5:$D$121,2,FALSE))</f>
        <v xml:space="preserve">CORONA PERIFERICA CON PERNO MUÑON COLADO </v>
      </c>
      <c r="I900" s="121" t="s">
        <v>317</v>
      </c>
      <c r="J900" s="119">
        <v>1</v>
      </c>
      <c r="K900" s="122">
        <f>IF(G900="","",VLOOKUP(G900,ARANCEL!$B$5:$D$121,3,FALSE)*J900)</f>
        <v>32612</v>
      </c>
      <c r="L900" s="1349" t="s">
        <v>9431</v>
      </c>
      <c r="M900" s="1349">
        <v>4500269308</v>
      </c>
      <c r="N900" s="1349" t="s">
        <v>9459</v>
      </c>
    </row>
    <row r="901" spans="1:15" s="1026" customFormat="1" x14ac:dyDescent="0.25">
      <c r="A901" s="119" t="s">
        <v>305</v>
      </c>
      <c r="B901" s="164">
        <v>41905</v>
      </c>
      <c r="C901" s="118" t="s">
        <v>1177</v>
      </c>
      <c r="D901" s="119" t="s">
        <v>68</v>
      </c>
      <c r="E901" s="162">
        <v>10258169</v>
      </c>
      <c r="F901" s="119">
        <v>27509324</v>
      </c>
      <c r="G901" s="119">
        <v>2707001</v>
      </c>
      <c r="H901" s="120" t="str">
        <f>IF(G901="","",VLOOKUP(G901,ARANCEL!$B$5:$D$121,2,FALSE))</f>
        <v xml:space="preserve">PLANO DE RELAJACION </v>
      </c>
      <c r="I901" s="121" t="s">
        <v>306</v>
      </c>
      <c r="J901" s="119">
        <v>1</v>
      </c>
      <c r="K901" s="122">
        <f>IF(G901="","",VLOOKUP(G901,ARANCEL!$B$5:$D$121,3,FALSE)*J901)</f>
        <v>9221</v>
      </c>
      <c r="L901" s="1229" t="s">
        <v>7548</v>
      </c>
      <c r="M901" s="1229">
        <v>4500255354</v>
      </c>
      <c r="N901" s="1229" t="s">
        <v>7572</v>
      </c>
    </row>
    <row r="902" spans="1:15" s="1004" customFormat="1" x14ac:dyDescent="0.25">
      <c r="A902" s="816" t="s">
        <v>305</v>
      </c>
      <c r="B902" s="817">
        <v>41955</v>
      </c>
      <c r="C902" s="818" t="s">
        <v>8357</v>
      </c>
      <c r="D902" s="816" t="s">
        <v>5273</v>
      </c>
      <c r="E902" s="819">
        <v>10281250</v>
      </c>
      <c r="F902" s="816">
        <v>28896951</v>
      </c>
      <c r="G902" s="816">
        <v>2704005</v>
      </c>
      <c r="H902" s="820" t="str">
        <f>IF(G902="","",VLOOKUP(G902,ARANCEL!$B$5:$D$121,2,FALSE))</f>
        <v>PROVISORIO</v>
      </c>
      <c r="I902" s="821" t="s">
        <v>324</v>
      </c>
      <c r="J902" s="816">
        <v>1</v>
      </c>
      <c r="K902" s="822">
        <f>IF(G902="","",VLOOKUP(G902,ARANCEL!$B$5:$D$121,3,FALSE)*J902)</f>
        <v>3250</v>
      </c>
      <c r="L902" s="1210" t="s">
        <v>8256</v>
      </c>
      <c r="M902" s="1210">
        <v>4500265774</v>
      </c>
      <c r="N902" s="1210" t="s">
        <v>8954</v>
      </c>
    </row>
    <row r="903" spans="1:15" s="1092" customFormat="1" x14ac:dyDescent="0.25">
      <c r="A903" s="816" t="s">
        <v>305</v>
      </c>
      <c r="B903" s="817">
        <v>41955</v>
      </c>
      <c r="C903" s="818" t="s">
        <v>8357</v>
      </c>
      <c r="D903" s="816" t="s">
        <v>5273</v>
      </c>
      <c r="E903" s="819">
        <v>10281250</v>
      </c>
      <c r="F903" s="816">
        <v>28896951</v>
      </c>
      <c r="G903" s="816">
        <v>2704003</v>
      </c>
      <c r="H903" s="820" t="str">
        <f>IF(G903="","",VLOOKUP(G903,ARANCEL!$B$5:$D$121,2,FALSE))</f>
        <v xml:space="preserve">CORONA PERIFERICA CON PERNO MUÑON COLADO </v>
      </c>
      <c r="I903" s="821" t="s">
        <v>324</v>
      </c>
      <c r="J903" s="816">
        <v>1</v>
      </c>
      <c r="K903" s="822">
        <f>IF(G903="","",VLOOKUP(G903,ARANCEL!$B$5:$D$121,3,FALSE)*J903)</f>
        <v>32612</v>
      </c>
      <c r="L903" s="1210" t="s">
        <v>8256</v>
      </c>
      <c r="M903" s="1210">
        <v>4500265774</v>
      </c>
      <c r="N903" s="1210" t="s">
        <v>8954</v>
      </c>
    </row>
    <row r="904" spans="1:15" s="1122" customFormat="1" x14ac:dyDescent="0.25">
      <c r="A904" s="816" t="s">
        <v>305</v>
      </c>
      <c r="B904" s="817">
        <v>41968</v>
      </c>
      <c r="C904" s="818" t="s">
        <v>8357</v>
      </c>
      <c r="D904" s="816" t="s">
        <v>5273</v>
      </c>
      <c r="E904" s="819">
        <v>10288260</v>
      </c>
      <c r="F904" s="816">
        <v>28896951</v>
      </c>
      <c r="G904" s="816">
        <v>2705003</v>
      </c>
      <c r="H904" s="820" t="str">
        <f>IF(G904="","",VLOOKUP(G904,ARANCEL!$B$5:$D$121,2,FALSE))</f>
        <v>INCRUSTACION ESTETICA (ART-GLASS O CERAMICA)</v>
      </c>
      <c r="I904" s="821" t="s">
        <v>308</v>
      </c>
      <c r="J904" s="816">
        <v>1</v>
      </c>
      <c r="K904" s="822">
        <f>IF(G904="","",VLOOKUP(G904,ARANCEL!$B$5:$D$121,3,FALSE)*J904)</f>
        <v>15676</v>
      </c>
      <c r="L904" s="1210" t="s">
        <v>8256</v>
      </c>
      <c r="M904" s="1210">
        <v>4500265774</v>
      </c>
      <c r="N904" s="1210" t="s">
        <v>8954</v>
      </c>
    </row>
    <row r="905" spans="1:15" s="1122" customFormat="1" x14ac:dyDescent="0.25">
      <c r="A905" s="816" t="s">
        <v>606</v>
      </c>
      <c r="B905" s="817">
        <v>41892</v>
      </c>
      <c r="C905" s="818" t="s">
        <v>7085</v>
      </c>
      <c r="D905" s="816" t="s">
        <v>70</v>
      </c>
      <c r="E905" s="819">
        <v>10256367</v>
      </c>
      <c r="F905" s="816">
        <v>28461110</v>
      </c>
      <c r="G905" s="816">
        <v>2704026</v>
      </c>
      <c r="H905" s="820" t="str">
        <f>IF(G905="","",VLOOKUP(G905,ARANCEL!$B$5:$D$121,2,FALSE))</f>
        <v>PROTESIS VALPLAST UNILATERAL (HASTA 4 PIEZAS)</v>
      </c>
      <c r="I905" s="821" t="s">
        <v>306</v>
      </c>
      <c r="J905" s="816">
        <v>1</v>
      </c>
      <c r="K905" s="822">
        <f>IF(G905="","",VLOOKUP(G905,ARANCEL!$B$5:$D$121,3,FALSE)*J905)</f>
        <v>44982</v>
      </c>
      <c r="L905" s="1210" t="s">
        <v>7548</v>
      </c>
      <c r="M905" s="1210">
        <v>4500255129</v>
      </c>
      <c r="N905" s="1210" t="s">
        <v>7564</v>
      </c>
    </row>
    <row r="906" spans="1:15" s="1165" customFormat="1" ht="18" customHeight="1" x14ac:dyDescent="0.25">
      <c r="A906" s="816" t="s">
        <v>305</v>
      </c>
      <c r="B906" s="817">
        <v>41641</v>
      </c>
      <c r="C906" s="818" t="s">
        <v>1176</v>
      </c>
      <c r="D906" s="816" t="s">
        <v>69</v>
      </c>
      <c r="E906" s="819">
        <v>10168551</v>
      </c>
      <c r="F906" s="816">
        <v>22693053</v>
      </c>
      <c r="G906" s="816">
        <v>2702048</v>
      </c>
      <c r="H906" s="820" t="str">
        <f>IF(G906="","",VLOOKUP(G906,ARANCEL!$B$5:$D$121,2,FALSE))</f>
        <v xml:space="preserve">SERVICIO LAB. IMPLANTE CORONA CEMENTADA/ATORNILLADA </v>
      </c>
      <c r="I906" s="821" t="s">
        <v>312</v>
      </c>
      <c r="J906" s="816">
        <v>1</v>
      </c>
      <c r="K906" s="822">
        <f>IF(G906="","",VLOOKUP(G906,ARANCEL!$B$5:$D$121,3,FALSE)*J906)</f>
        <v>43857</v>
      </c>
      <c r="L906" s="1210" t="s">
        <v>6905</v>
      </c>
      <c r="M906" s="1210">
        <v>4500247652</v>
      </c>
      <c r="N906" s="1210" t="s">
        <v>7160</v>
      </c>
      <c r="O906" s="342"/>
    </row>
    <row r="907" spans="1:15" s="1165" customFormat="1" ht="18" customHeight="1" x14ac:dyDescent="0.25">
      <c r="A907" s="816" t="s">
        <v>305</v>
      </c>
      <c r="B907" s="817">
        <v>41999</v>
      </c>
      <c r="C907" s="818" t="s">
        <v>1176</v>
      </c>
      <c r="D907" s="816" t="s">
        <v>1174</v>
      </c>
      <c r="E907" s="819">
        <v>10302739</v>
      </c>
      <c r="F907" s="816">
        <v>2787649</v>
      </c>
      <c r="G907" s="816">
        <v>2704005</v>
      </c>
      <c r="H907" s="820" t="str">
        <f>IF(G907="","",VLOOKUP(G907,ARANCEL!$B$5:$D$121,2,FALSE))</f>
        <v>PROVISORIO</v>
      </c>
      <c r="I907" s="821" t="s">
        <v>317</v>
      </c>
      <c r="J907" s="816">
        <v>1</v>
      </c>
      <c r="K907" s="822">
        <f>IF(G907="","",VLOOKUP(G907,ARANCEL!$B$5:$D$121,3,FALSE)*J907)</f>
        <v>3250</v>
      </c>
      <c r="L907" s="1350" t="s">
        <v>9431</v>
      </c>
      <c r="M907" s="1350">
        <v>4500269308</v>
      </c>
      <c r="N907" s="1350" t="s">
        <v>9459</v>
      </c>
      <c r="O907" s="342"/>
    </row>
    <row r="908" spans="1:15" s="1122" customFormat="1" x14ac:dyDescent="0.25">
      <c r="A908" s="843" t="s">
        <v>305</v>
      </c>
      <c r="B908" s="817">
        <v>41999</v>
      </c>
      <c r="C908" s="818" t="s">
        <v>1176</v>
      </c>
      <c r="D908" s="816" t="s">
        <v>1174</v>
      </c>
      <c r="E908" s="819">
        <v>10302739</v>
      </c>
      <c r="F908" s="816">
        <v>2787649</v>
      </c>
      <c r="G908" s="816">
        <v>2704003</v>
      </c>
      <c r="H908" s="820" t="str">
        <f>IF(G908="","",VLOOKUP(G908,ARANCEL!$B$5:$D$121,2,FALSE))</f>
        <v xml:space="preserve">CORONA PERIFERICA CON PERNO MUÑON COLADO </v>
      </c>
      <c r="I908" s="821" t="s">
        <v>317</v>
      </c>
      <c r="J908" s="816">
        <v>1</v>
      </c>
      <c r="K908" s="822">
        <f>IF(G908="","",VLOOKUP(G908,ARANCEL!$B$5:$D$121,3,FALSE)*J908)</f>
        <v>32612</v>
      </c>
      <c r="L908" s="1350" t="s">
        <v>9431</v>
      </c>
      <c r="M908" s="1350">
        <v>4500269308</v>
      </c>
      <c r="N908" s="1350" t="s">
        <v>9459</v>
      </c>
    </row>
    <row r="909" spans="1:15" s="1121" customFormat="1" x14ac:dyDescent="0.25">
      <c r="A909" s="816" t="s">
        <v>305</v>
      </c>
      <c r="B909" s="817">
        <v>41851</v>
      </c>
      <c r="C909" s="818" t="s">
        <v>1175</v>
      </c>
      <c r="D909" s="816" t="s">
        <v>68</v>
      </c>
      <c r="E909" s="819">
        <v>10236686</v>
      </c>
      <c r="F909" s="816">
        <v>24352045</v>
      </c>
      <c r="G909" s="816">
        <v>2702048</v>
      </c>
      <c r="H909" s="820" t="str">
        <f>IF(G909="","",VLOOKUP(G909,ARANCEL!$B$5:$D$121,2,FALSE))</f>
        <v xml:space="preserve">SERVICIO LAB. IMPLANTE CORONA CEMENTADA/ATORNILLADA </v>
      </c>
      <c r="I909" s="821" t="s">
        <v>621</v>
      </c>
      <c r="J909" s="816">
        <v>2</v>
      </c>
      <c r="K909" s="822">
        <f>IF(G909="","",VLOOKUP(G909,ARANCEL!$B$5:$D$121,3,FALSE)*J909)</f>
        <v>87714</v>
      </c>
      <c r="L909" s="1210" t="s">
        <v>6905</v>
      </c>
      <c r="M909" s="1210">
        <v>4500247654</v>
      </c>
      <c r="N909" s="1210" t="s">
        <v>7158</v>
      </c>
    </row>
    <row r="910" spans="1:15" s="1111" customFormat="1" x14ac:dyDescent="0.25">
      <c r="A910" s="816" t="s">
        <v>606</v>
      </c>
      <c r="B910" s="889">
        <v>41968</v>
      </c>
      <c r="C910" s="818" t="s">
        <v>1175</v>
      </c>
      <c r="D910" s="816" t="s">
        <v>68</v>
      </c>
      <c r="E910" s="819">
        <v>10287968</v>
      </c>
      <c r="F910" s="816">
        <v>29840926</v>
      </c>
      <c r="G910" s="816">
        <v>2703002</v>
      </c>
      <c r="H910" s="820" t="str">
        <f>IF(G910="","",VLOOKUP(G910,ARANCEL!$B$5:$D$121,2,FALSE))</f>
        <v>LABORATORIO PROTESIS REMOVIBLE SOBRE BARRA (4)</v>
      </c>
      <c r="I910" s="821" t="s">
        <v>306</v>
      </c>
      <c r="J910" s="816">
        <v>1</v>
      </c>
      <c r="K910" s="822">
        <f>IF(G910="","",VLOOKUP(G910,ARANCEL!$B$5:$D$121,3,FALSE)*J910)</f>
        <v>150015</v>
      </c>
      <c r="L910" s="1210" t="s">
        <v>8256</v>
      </c>
      <c r="M910" s="1210">
        <v>4500265774</v>
      </c>
      <c r="N910" s="1210" t="s">
        <v>8954</v>
      </c>
    </row>
    <row r="911" spans="1:15" s="1178" customFormat="1" x14ac:dyDescent="0.25">
      <c r="A911" s="816" t="s">
        <v>305</v>
      </c>
      <c r="B911" s="817">
        <v>41835</v>
      </c>
      <c r="C911" s="818" t="s">
        <v>5867</v>
      </c>
      <c r="D911" s="816" t="s">
        <v>5273</v>
      </c>
      <c r="E911" s="819">
        <v>10228447</v>
      </c>
      <c r="F911" s="816">
        <v>27410008</v>
      </c>
      <c r="G911" s="816">
        <v>2705003</v>
      </c>
      <c r="H911" s="820" t="str">
        <f>IF(G911="","",VLOOKUP(G911,ARANCEL!$B$5:$D$121,2,FALSE))</f>
        <v>INCRUSTACION ESTETICA (ART-GLASS O CERAMICA)</v>
      </c>
      <c r="I911" s="821" t="s">
        <v>324</v>
      </c>
      <c r="J911" s="816">
        <v>1</v>
      </c>
      <c r="K911" s="822">
        <f>IF(G911="","",VLOOKUP(G911,ARANCEL!$B$5:$D$121,3,FALSE)*J911)</f>
        <v>15676</v>
      </c>
      <c r="L911" s="1210" t="s">
        <v>6017</v>
      </c>
      <c r="M911" s="1210">
        <v>4500245626</v>
      </c>
      <c r="N911" s="1210">
        <v>9837</v>
      </c>
    </row>
    <row r="912" spans="1:15" s="1178" customFormat="1" x14ac:dyDescent="0.25">
      <c r="A912" s="816" t="s">
        <v>305</v>
      </c>
      <c r="B912" s="817">
        <v>42010</v>
      </c>
      <c r="C912" s="818" t="s">
        <v>9333</v>
      </c>
      <c r="D912" s="816" t="s">
        <v>1174</v>
      </c>
      <c r="E912" s="819">
        <v>10306493</v>
      </c>
      <c r="F912" s="816">
        <v>30302206</v>
      </c>
      <c r="G912" s="816">
        <v>2705003</v>
      </c>
      <c r="H912" s="820" t="str">
        <f>IF(G912="","",VLOOKUP(G912,ARANCEL!$B$5:$D$121,2,FALSE))</f>
        <v>INCRUSTACION ESTETICA (ART-GLASS O CERAMICA)</v>
      </c>
      <c r="I912" s="821" t="s">
        <v>309</v>
      </c>
      <c r="J912" s="816">
        <v>1</v>
      </c>
      <c r="K912" s="822">
        <f>IF(G912="","",VLOOKUP(G912,ARANCEL!$B$5:$D$121,3,FALSE)*J912)</f>
        <v>15676</v>
      </c>
      <c r="L912" s="1249" t="str">
        <f>IF(E912="","","IMPAGO")</f>
        <v>IMPAGO</v>
      </c>
      <c r="M912" s="1249" t="str">
        <f>IF(L912="IMPAGO","SIN O.C.","")</f>
        <v>SIN O.C.</v>
      </c>
      <c r="N912" s="1249" t="str">
        <f>IF(L912="IMPAGO","SIN FACT.","")</f>
        <v>SIN FACT.</v>
      </c>
    </row>
    <row r="913" spans="1:14" s="1178" customFormat="1" x14ac:dyDescent="0.25">
      <c r="A913" s="816" t="s">
        <v>305</v>
      </c>
      <c r="B913" s="817">
        <v>41851</v>
      </c>
      <c r="C913" s="818" t="s">
        <v>6204</v>
      </c>
      <c r="D913" s="816" t="s">
        <v>68</v>
      </c>
      <c r="E913" s="819">
        <v>10236199</v>
      </c>
      <c r="F913" s="816">
        <v>27502353</v>
      </c>
      <c r="G913" s="816">
        <v>2704005</v>
      </c>
      <c r="H913" s="820" t="str">
        <f>IF(G913="","",VLOOKUP(G913,ARANCEL!$B$5:$D$121,2,FALSE))</f>
        <v>PROVISORIO</v>
      </c>
      <c r="I913" s="821" t="s">
        <v>792</v>
      </c>
      <c r="J913" s="816">
        <v>2</v>
      </c>
      <c r="K913" s="822">
        <f>IF(G913="","",VLOOKUP(G913,ARANCEL!$B$5:$D$121,3,FALSE)*J913)</f>
        <v>6500</v>
      </c>
      <c r="L913" s="1210" t="s">
        <v>6905</v>
      </c>
      <c r="M913" s="1210">
        <v>4500247654</v>
      </c>
      <c r="N913" s="1210" t="s">
        <v>7158</v>
      </c>
    </row>
    <row r="914" spans="1:14" s="1178" customFormat="1" x14ac:dyDescent="0.25">
      <c r="A914" s="816" t="s">
        <v>305</v>
      </c>
      <c r="B914" s="817">
        <v>41851</v>
      </c>
      <c r="C914" s="818" t="s">
        <v>6204</v>
      </c>
      <c r="D914" s="816" t="s">
        <v>68</v>
      </c>
      <c r="E914" s="819">
        <v>10236199</v>
      </c>
      <c r="F914" s="816">
        <v>27502353</v>
      </c>
      <c r="G914" s="816">
        <v>2704005</v>
      </c>
      <c r="H914" s="820" t="str">
        <f>IF(G914="","",VLOOKUP(G914,ARANCEL!$B$5:$D$121,2,FALSE))</f>
        <v>PROVISORIO</v>
      </c>
      <c r="I914" s="821" t="s">
        <v>308</v>
      </c>
      <c r="J914" s="816">
        <v>1</v>
      </c>
      <c r="K914" s="822">
        <f>IF(G914="","",VLOOKUP(G914,ARANCEL!$B$5:$D$121,3,FALSE)*J914)</f>
        <v>3250</v>
      </c>
      <c r="L914" s="1210" t="s">
        <v>6905</v>
      </c>
      <c r="M914" s="1210">
        <v>4500247654</v>
      </c>
      <c r="N914" s="1210" t="s">
        <v>7158</v>
      </c>
    </row>
    <row r="915" spans="1:14" s="1178" customFormat="1" x14ac:dyDescent="0.25">
      <c r="A915" s="816" t="s">
        <v>305</v>
      </c>
      <c r="B915" s="817">
        <v>41864</v>
      </c>
      <c r="C915" s="818" t="s">
        <v>6204</v>
      </c>
      <c r="D915" s="816" t="s">
        <v>68</v>
      </c>
      <c r="E915" s="819">
        <v>10243817</v>
      </c>
      <c r="F915" s="816">
        <v>27502353</v>
      </c>
      <c r="G915" s="816">
        <v>2704006</v>
      </c>
      <c r="H915" s="820" t="str">
        <f>IF(G915="","",VLOOKUP(G915,ARANCEL!$B$5:$D$121,2,FALSE))</f>
        <v xml:space="preserve">CERAMICA ALUMINOSA ANTERIOR O POSTERIOR </v>
      </c>
      <c r="I915" s="821" t="s">
        <v>792</v>
      </c>
      <c r="J915" s="816">
        <v>2</v>
      </c>
      <c r="K915" s="822">
        <f>IF(G915="","",VLOOKUP(G915,ARANCEL!$B$5:$D$121,3,FALSE)*J915)</f>
        <v>62974</v>
      </c>
      <c r="L915" s="1210" t="s">
        <v>6905</v>
      </c>
      <c r="M915" s="1210">
        <v>4500250403</v>
      </c>
      <c r="N915" s="1210" t="s">
        <v>6904</v>
      </c>
    </row>
    <row r="916" spans="1:14" s="1178" customFormat="1" x14ac:dyDescent="0.25">
      <c r="A916" s="843" t="s">
        <v>305</v>
      </c>
      <c r="B916" s="817">
        <v>41870</v>
      </c>
      <c r="C916" s="818" t="s">
        <v>6204</v>
      </c>
      <c r="D916" s="816" t="s">
        <v>68</v>
      </c>
      <c r="E916" s="819">
        <v>10246586</v>
      </c>
      <c r="F916" s="816">
        <v>27501470</v>
      </c>
      <c r="G916" s="816">
        <v>2704003</v>
      </c>
      <c r="H916" s="820" t="str">
        <f>IF(G916="","",VLOOKUP(G916,ARANCEL!$B$5:$D$121,2,FALSE))</f>
        <v xml:space="preserve">CORONA PERIFERICA CON PERNO MUÑON COLADO </v>
      </c>
      <c r="I916" s="821" t="s">
        <v>308</v>
      </c>
      <c r="J916" s="816">
        <v>1</v>
      </c>
      <c r="K916" s="822">
        <f>IF(G916="","",VLOOKUP(G916,ARANCEL!$B$5:$D$121,3,FALSE)*J916)</f>
        <v>32612</v>
      </c>
      <c r="L916" s="1210" t="s">
        <v>6905</v>
      </c>
      <c r="M916" s="1210">
        <v>4500250403</v>
      </c>
      <c r="N916" s="1210" t="s">
        <v>6904</v>
      </c>
    </row>
    <row r="917" spans="1:14" s="1178" customFormat="1" x14ac:dyDescent="0.25">
      <c r="A917" s="816" t="s">
        <v>305</v>
      </c>
      <c r="B917" s="817">
        <v>41940</v>
      </c>
      <c r="C917" s="818" t="s">
        <v>6204</v>
      </c>
      <c r="D917" s="816" t="s">
        <v>68</v>
      </c>
      <c r="E917" s="819">
        <v>10274470</v>
      </c>
      <c r="F917" s="816">
        <v>29138792</v>
      </c>
      <c r="G917" s="816">
        <v>2705004</v>
      </c>
      <c r="H917" s="820" t="str">
        <f>IF(G917="","",VLOOKUP(G917,ARANCEL!$B$5:$D$121,2,FALSE))</f>
        <v>CARILLA ESTETICA (ART-GLASS O CERAMICA)</v>
      </c>
      <c r="I917" s="821" t="s">
        <v>664</v>
      </c>
      <c r="J917" s="816">
        <v>2</v>
      </c>
      <c r="K917" s="822">
        <f>IF(G917="","",VLOOKUP(G917,ARANCEL!$B$5:$D$121,3,FALSE)*J917)</f>
        <v>53506</v>
      </c>
      <c r="L917" s="1210" t="s">
        <v>8256</v>
      </c>
      <c r="M917" s="1210">
        <v>4500265774</v>
      </c>
      <c r="N917" s="1210" t="s">
        <v>8954</v>
      </c>
    </row>
    <row r="918" spans="1:14" s="1178" customFormat="1" x14ac:dyDescent="0.25">
      <c r="A918" s="816" t="s">
        <v>305</v>
      </c>
      <c r="B918" s="817">
        <v>41810</v>
      </c>
      <c r="C918" s="818" t="s">
        <v>5334</v>
      </c>
      <c r="D918" s="816" t="s">
        <v>3018</v>
      </c>
      <c r="E918" s="819">
        <v>10215567</v>
      </c>
      <c r="F918" s="816">
        <v>26505265</v>
      </c>
      <c r="G918" s="816">
        <v>2704005</v>
      </c>
      <c r="H918" s="820" t="str">
        <f>IF(G918="","",VLOOKUP(G918,ARANCEL!$B$5:$D$121,2,FALSE))</f>
        <v>PROVISORIO</v>
      </c>
      <c r="I918" s="821" t="s">
        <v>324</v>
      </c>
      <c r="J918" s="816">
        <v>1</v>
      </c>
      <c r="K918" s="822">
        <f>IF(G918="","",VLOOKUP(G918,ARANCEL!$B$5:$D$121,3,FALSE)*J918)</f>
        <v>3250</v>
      </c>
      <c r="L918" s="1210" t="s">
        <v>5742</v>
      </c>
      <c r="M918" s="1210">
        <v>4500239667</v>
      </c>
      <c r="N918" s="1210" t="s">
        <v>5761</v>
      </c>
    </row>
    <row r="919" spans="1:14" s="1178" customFormat="1" x14ac:dyDescent="0.25">
      <c r="A919" s="843" t="s">
        <v>305</v>
      </c>
      <c r="B919" s="817">
        <v>41810</v>
      </c>
      <c r="C919" s="818" t="s">
        <v>5334</v>
      </c>
      <c r="D919" s="816" t="s">
        <v>3018</v>
      </c>
      <c r="E919" s="819">
        <v>10215567</v>
      </c>
      <c r="F919" s="816">
        <v>26505265</v>
      </c>
      <c r="G919" s="816">
        <v>2704003</v>
      </c>
      <c r="H919" s="820" t="str">
        <f>IF(G919="","",VLOOKUP(G919,ARANCEL!$B$5:$D$121,2,FALSE))</f>
        <v xml:space="preserve">CORONA PERIFERICA CON PERNO MUÑON COLADO </v>
      </c>
      <c r="I919" s="821" t="s">
        <v>324</v>
      </c>
      <c r="J919" s="816">
        <v>1</v>
      </c>
      <c r="K919" s="822">
        <f>IF(G919="","",VLOOKUP(G919,ARANCEL!$B$5:$D$121,3,FALSE)*J919)</f>
        <v>32612</v>
      </c>
      <c r="L919" s="1210" t="s">
        <v>5742</v>
      </c>
      <c r="M919" s="1210">
        <v>4500239667</v>
      </c>
      <c r="N919" s="1210" t="s">
        <v>5761</v>
      </c>
    </row>
    <row r="920" spans="1:14" s="1178" customFormat="1" x14ac:dyDescent="0.25">
      <c r="A920" s="816" t="s">
        <v>305</v>
      </c>
      <c r="B920" s="817">
        <v>41822</v>
      </c>
      <c r="C920" s="818" t="s">
        <v>5538</v>
      </c>
      <c r="D920" s="816" t="s">
        <v>397</v>
      </c>
      <c r="E920" s="819">
        <v>10221673</v>
      </c>
      <c r="F920" s="816">
        <v>25422098</v>
      </c>
      <c r="G920" s="816">
        <v>2705003</v>
      </c>
      <c r="H920" s="820" t="str">
        <f>IF(G920="","",VLOOKUP(G920,ARANCEL!$B$5:$D$121,2,FALSE))</f>
        <v>INCRUSTACION ESTETICA (ART-GLASS O CERAMICA)</v>
      </c>
      <c r="I920" s="821" t="s">
        <v>337</v>
      </c>
      <c r="J920" s="816">
        <v>1</v>
      </c>
      <c r="K920" s="822">
        <f>IF(G920="","",VLOOKUP(G920,ARANCEL!$B$5:$D$121,3,FALSE)*J920)</f>
        <v>15676</v>
      </c>
      <c r="L920" s="1210" t="s">
        <v>6017</v>
      </c>
      <c r="M920" s="1210">
        <v>4500245626</v>
      </c>
      <c r="N920" s="1210">
        <v>9837</v>
      </c>
    </row>
    <row r="921" spans="1:14" s="1178" customFormat="1" x14ac:dyDescent="0.25">
      <c r="A921" s="816" t="s">
        <v>305</v>
      </c>
      <c r="B921" s="817">
        <v>42030</v>
      </c>
      <c r="C921" s="818" t="s">
        <v>9771</v>
      </c>
      <c r="D921" s="816" t="s">
        <v>70</v>
      </c>
      <c r="E921" s="819">
        <v>10313130</v>
      </c>
      <c r="F921" s="816">
        <v>29603932</v>
      </c>
      <c r="G921" s="816">
        <v>2702001</v>
      </c>
      <c r="H921" s="820" t="str">
        <f>IF(G921="","",VLOOKUP(G921,ARANCEL!$B$5:$D$121,2,FALSE))</f>
        <v>LABORATORIO PROVISORIO SOBRE IMPLANTE</v>
      </c>
      <c r="I921" s="821" t="s">
        <v>325</v>
      </c>
      <c r="J921" s="816">
        <v>1</v>
      </c>
      <c r="K921" s="822">
        <f>IF(G921="","",VLOOKUP(G921,ARANCEL!$B$5:$D$121,3,FALSE)*J921)</f>
        <v>7872</v>
      </c>
      <c r="L921" s="1249" t="str">
        <f>IF(E921="","","IMPAGO")</f>
        <v>IMPAGO</v>
      </c>
      <c r="M921" s="1249" t="str">
        <f>IF(L921="IMPAGO","SIN O.C.","")</f>
        <v>SIN O.C.</v>
      </c>
      <c r="N921" s="1249" t="str">
        <f>IF(L921="IMPAGO","SIN FACT.","")</f>
        <v>SIN FACT.</v>
      </c>
    </row>
    <row r="922" spans="1:14" s="1185" customFormat="1" x14ac:dyDescent="0.25">
      <c r="A922" s="816" t="s">
        <v>305</v>
      </c>
      <c r="B922" s="817">
        <v>41978</v>
      </c>
      <c r="C922" s="818" t="s">
        <v>8834</v>
      </c>
      <c r="D922" s="816" t="s">
        <v>73</v>
      </c>
      <c r="E922" s="1003">
        <v>10293520</v>
      </c>
      <c r="F922" s="816">
        <v>27929623</v>
      </c>
      <c r="G922" s="816">
        <v>2702021</v>
      </c>
      <c r="H922" s="820" t="str">
        <f>IF(G922="","",VLOOKUP(G922,ARANCEL!$B$5:$D$121,2,FALSE))</f>
        <v xml:space="preserve">CORONA SOBRE IMPLANTE </v>
      </c>
      <c r="I922" s="821" t="s">
        <v>319</v>
      </c>
      <c r="J922" s="816">
        <v>1</v>
      </c>
      <c r="K922" s="822">
        <f>IF(G922="","",VLOOKUP(G922,ARANCEL!$B$5:$D$121,3,FALSE)*J922)</f>
        <v>35986</v>
      </c>
      <c r="L922" s="1350" t="s">
        <v>9431</v>
      </c>
      <c r="M922" s="1350">
        <v>4500269308</v>
      </c>
      <c r="N922" s="1350" t="s">
        <v>9459</v>
      </c>
    </row>
    <row r="923" spans="1:14" s="1185" customFormat="1" x14ac:dyDescent="0.25">
      <c r="A923" s="816" t="s">
        <v>606</v>
      </c>
      <c r="B923" s="817">
        <v>41656</v>
      </c>
      <c r="C923" s="818" t="s">
        <v>1173</v>
      </c>
      <c r="D923" s="816" t="s">
        <v>1160</v>
      </c>
      <c r="E923" s="819">
        <v>10169677</v>
      </c>
      <c r="F923" s="816">
        <v>24579365</v>
      </c>
      <c r="G923" s="816">
        <v>2704003</v>
      </c>
      <c r="H923" s="820" t="str">
        <f>IF(G923="","",VLOOKUP(G923,ARANCEL!$B$5:$D$121,2,FALSE))</f>
        <v xml:space="preserve">CORONA PERIFERICA CON PERNO MUÑON COLADO </v>
      </c>
      <c r="I923" s="821" t="s">
        <v>324</v>
      </c>
      <c r="J923" s="816">
        <v>1</v>
      </c>
      <c r="K923" s="822">
        <f>IF(G923="","",VLOOKUP(G923,ARANCEL!$B$5:$D$121,3,FALSE)*J923)</f>
        <v>32612</v>
      </c>
      <c r="L923" s="1210" t="s">
        <v>2842</v>
      </c>
      <c r="M923" s="1210">
        <v>4500216253</v>
      </c>
      <c r="N923" s="1210">
        <v>8417</v>
      </c>
    </row>
    <row r="924" spans="1:14" s="1185" customFormat="1" x14ac:dyDescent="0.25">
      <c r="A924" s="816" t="s">
        <v>305</v>
      </c>
      <c r="B924" s="817">
        <v>41656</v>
      </c>
      <c r="C924" s="818" t="s">
        <v>1173</v>
      </c>
      <c r="D924" s="816" t="s">
        <v>1160</v>
      </c>
      <c r="E924" s="819">
        <v>10169677</v>
      </c>
      <c r="F924" s="816">
        <v>24579365</v>
      </c>
      <c r="G924" s="816">
        <v>2704005</v>
      </c>
      <c r="H924" s="820" t="str">
        <f>IF(G924="","",VLOOKUP(G924,ARANCEL!$B$5:$D$121,2,FALSE))</f>
        <v>PROVISORIO</v>
      </c>
      <c r="I924" s="821" t="s">
        <v>324</v>
      </c>
      <c r="J924" s="816">
        <v>1</v>
      </c>
      <c r="K924" s="822">
        <f>IF(G924="","",VLOOKUP(G924,ARANCEL!$B$5:$D$121,3,FALSE)*J924)</f>
        <v>3250</v>
      </c>
      <c r="L924" s="1210" t="s">
        <v>2842</v>
      </c>
      <c r="M924" s="1210">
        <v>4500216253</v>
      </c>
      <c r="N924" s="1210">
        <v>8417</v>
      </c>
    </row>
    <row r="925" spans="1:14" s="1185" customFormat="1" x14ac:dyDescent="0.25">
      <c r="A925" s="816" t="s">
        <v>305</v>
      </c>
      <c r="B925" s="817">
        <v>41766</v>
      </c>
      <c r="C925" s="818" t="s">
        <v>4477</v>
      </c>
      <c r="D925" s="816" t="s">
        <v>68</v>
      </c>
      <c r="E925" s="819">
        <v>10195863</v>
      </c>
      <c r="F925" s="816">
        <v>25470862</v>
      </c>
      <c r="G925" s="816">
        <v>2704005</v>
      </c>
      <c r="H925" s="820" t="str">
        <f>IF(G925="","",VLOOKUP(G925,ARANCEL!$B$5:$D$121,2,FALSE))</f>
        <v>PROVISORIO</v>
      </c>
      <c r="I925" s="821" t="s">
        <v>322</v>
      </c>
      <c r="J925" s="816">
        <v>1</v>
      </c>
      <c r="K925" s="822">
        <f>IF(G925="","",VLOOKUP(G925,ARANCEL!$B$5:$D$121,3,FALSE)*J925)</f>
        <v>3250</v>
      </c>
      <c r="L925" s="1210" t="s">
        <v>5292</v>
      </c>
      <c r="M925" s="1210">
        <v>4500235543</v>
      </c>
      <c r="N925" s="1210">
        <v>9430</v>
      </c>
    </row>
    <row r="926" spans="1:14" s="1185" customFormat="1" x14ac:dyDescent="0.25">
      <c r="A926" s="816" t="s">
        <v>305</v>
      </c>
      <c r="B926" s="817">
        <v>41766</v>
      </c>
      <c r="C926" s="818" t="s">
        <v>4477</v>
      </c>
      <c r="D926" s="816" t="s">
        <v>68</v>
      </c>
      <c r="E926" s="819">
        <v>10195863</v>
      </c>
      <c r="F926" s="816">
        <v>25470862</v>
      </c>
      <c r="G926" s="816">
        <v>2704003</v>
      </c>
      <c r="H926" s="820" t="str">
        <f>IF(G926="","",VLOOKUP(G926,ARANCEL!$B$5:$D$121,2,FALSE))</f>
        <v xml:space="preserve">CORONA PERIFERICA CON PERNO MUÑON COLADO </v>
      </c>
      <c r="I926" s="821" t="s">
        <v>322</v>
      </c>
      <c r="J926" s="816">
        <v>1</v>
      </c>
      <c r="K926" s="822">
        <f>IF(G926="","",VLOOKUP(G926,ARANCEL!$B$5:$D$121,3,FALSE)*J926)</f>
        <v>32612</v>
      </c>
      <c r="L926" s="1210" t="s">
        <v>5292</v>
      </c>
      <c r="M926" s="1210">
        <v>4500235543</v>
      </c>
      <c r="N926" s="1210">
        <v>9430</v>
      </c>
    </row>
    <row r="927" spans="1:14" s="1185" customFormat="1" x14ac:dyDescent="0.25">
      <c r="A927" s="816" t="s">
        <v>305</v>
      </c>
      <c r="B927" s="817">
        <v>41689</v>
      </c>
      <c r="C927" s="818" t="s">
        <v>1172</v>
      </c>
      <c r="D927" s="816" t="s">
        <v>1163</v>
      </c>
      <c r="E927" s="819">
        <v>10176599</v>
      </c>
      <c r="F927" s="816">
        <v>24531017</v>
      </c>
      <c r="G927" s="816">
        <v>2705003</v>
      </c>
      <c r="H927" s="820" t="str">
        <f>IF(G927="","",VLOOKUP(G927,ARANCEL!$B$5:$D$121,2,FALSE))</f>
        <v>INCRUSTACION ESTETICA (ART-GLASS O CERAMICA)</v>
      </c>
      <c r="I927" s="821" t="s">
        <v>312</v>
      </c>
      <c r="J927" s="816">
        <v>1</v>
      </c>
      <c r="K927" s="822">
        <f>IF(G927="","",VLOOKUP(G927,ARANCEL!$B$5:$D$121,3,FALSE)*J927)</f>
        <v>15676</v>
      </c>
      <c r="L927" s="1210" t="s">
        <v>3438</v>
      </c>
      <c r="M927" s="1210">
        <v>4500220820</v>
      </c>
      <c r="N927" s="1210">
        <v>8646</v>
      </c>
    </row>
    <row r="928" spans="1:14" s="1185" customFormat="1" x14ac:dyDescent="0.25">
      <c r="A928" s="816" t="s">
        <v>305</v>
      </c>
      <c r="B928" s="817">
        <v>41795</v>
      </c>
      <c r="C928" s="818" t="s">
        <v>5009</v>
      </c>
      <c r="D928" s="816" t="s">
        <v>86</v>
      </c>
      <c r="E928" s="819">
        <v>10208230</v>
      </c>
      <c r="F928" s="816">
        <v>25544772</v>
      </c>
      <c r="G928" s="816">
        <v>2705003</v>
      </c>
      <c r="H928" s="820" t="str">
        <f>IF(G928="","",VLOOKUP(G928,ARANCEL!$B$5:$D$121,2,FALSE))</f>
        <v>INCRUSTACION ESTETICA (ART-GLASS O CERAMICA)</v>
      </c>
      <c r="I928" s="821" t="s">
        <v>318</v>
      </c>
      <c r="J928" s="816">
        <v>1</v>
      </c>
      <c r="K928" s="822">
        <f>IF(G928="","",VLOOKUP(G928,ARANCEL!$B$5:$D$121,3,FALSE)*J928)</f>
        <v>15676</v>
      </c>
      <c r="L928" s="1210" t="s">
        <v>5742</v>
      </c>
      <c r="M928" s="1210">
        <v>4500239667</v>
      </c>
      <c r="N928" s="1210" t="s">
        <v>5761</v>
      </c>
    </row>
    <row r="929" spans="1:15" s="1185" customFormat="1" x14ac:dyDescent="0.25">
      <c r="A929" s="816" t="s">
        <v>305</v>
      </c>
      <c r="B929" s="817">
        <v>41675</v>
      </c>
      <c r="C929" s="818" t="s">
        <v>2716</v>
      </c>
      <c r="D929" s="816" t="s">
        <v>1157</v>
      </c>
      <c r="E929" s="819">
        <v>10172889</v>
      </c>
      <c r="F929" s="816">
        <v>24783655</v>
      </c>
      <c r="G929" s="816">
        <v>2707001</v>
      </c>
      <c r="H929" s="820" t="str">
        <f>IF(G929="","",VLOOKUP(G929,ARANCEL!$B$5:$D$121,2,FALSE))</f>
        <v xml:space="preserve">PLANO DE RELAJACION </v>
      </c>
      <c r="I929" s="821" t="s">
        <v>306</v>
      </c>
      <c r="J929" s="816">
        <v>1</v>
      </c>
      <c r="K929" s="822">
        <f>IF(G929="","",VLOOKUP(G929,ARANCEL!$B$5:$D$121,3,FALSE)*J929)</f>
        <v>9221</v>
      </c>
      <c r="L929" s="1210" t="s">
        <v>3438</v>
      </c>
      <c r="M929" s="1210">
        <v>4500220819</v>
      </c>
      <c r="N929" s="1210">
        <v>8641</v>
      </c>
    </row>
    <row r="930" spans="1:15" s="1004" customFormat="1" x14ac:dyDescent="0.25">
      <c r="A930" s="119" t="s">
        <v>305</v>
      </c>
      <c r="B930" s="164">
        <v>41647</v>
      </c>
      <c r="C930" s="118" t="s">
        <v>1171</v>
      </c>
      <c r="D930" s="119" t="s">
        <v>1163</v>
      </c>
      <c r="E930" s="162">
        <v>10169093</v>
      </c>
      <c r="F930" s="119">
        <v>24186361</v>
      </c>
      <c r="G930" s="119">
        <v>2705003</v>
      </c>
      <c r="H930" s="120" t="str">
        <f>IF(G930="","",VLOOKUP(G930,ARANCEL!$B$5:$D$121,2,FALSE))</f>
        <v>INCRUSTACION ESTETICA (ART-GLASS O CERAMICA)</v>
      </c>
      <c r="I930" s="821" t="s">
        <v>726</v>
      </c>
      <c r="J930" s="816">
        <v>1</v>
      </c>
      <c r="K930" s="822">
        <f>IF(G930="","",VLOOKUP(G930,ARANCEL!$B$5:$D$121,3,FALSE)*J930)</f>
        <v>15676</v>
      </c>
      <c r="L930" s="1210" t="s">
        <v>2842</v>
      </c>
      <c r="M930" s="1210">
        <v>4500216253</v>
      </c>
      <c r="N930" s="1210">
        <v>8417</v>
      </c>
    </row>
    <row r="931" spans="1:15" s="1032" customFormat="1" ht="15" customHeight="1" x14ac:dyDescent="0.25">
      <c r="A931" s="119" t="s">
        <v>305</v>
      </c>
      <c r="B931" s="164">
        <v>41873</v>
      </c>
      <c r="C931" s="118" t="s">
        <v>1860</v>
      </c>
      <c r="D931" s="119" t="s">
        <v>1157</v>
      </c>
      <c r="E931" s="162">
        <v>10256983</v>
      </c>
      <c r="F931" s="119">
        <v>28605959</v>
      </c>
      <c r="G931" s="816">
        <v>2707001</v>
      </c>
      <c r="H931" s="820" t="str">
        <f>IF(G931="","",VLOOKUP(G931,ARANCEL!$B$5:$D$121,2,FALSE))</f>
        <v xml:space="preserve">PLANO DE RELAJACION </v>
      </c>
      <c r="I931" s="821" t="s">
        <v>306</v>
      </c>
      <c r="J931" s="816">
        <v>1</v>
      </c>
      <c r="K931" s="822">
        <f>IF(G931="","",VLOOKUP(G931,ARANCEL!$B$5:$D$121,3,FALSE)*J931)</f>
        <v>9221</v>
      </c>
      <c r="L931" s="1210" t="s">
        <v>7548</v>
      </c>
      <c r="M931" s="1210">
        <v>4500254810</v>
      </c>
      <c r="N931" s="1210" t="s">
        <v>7560</v>
      </c>
    </row>
    <row r="932" spans="1:15" s="1185" customFormat="1" x14ac:dyDescent="0.25">
      <c r="A932" s="816" t="s">
        <v>305</v>
      </c>
      <c r="B932" s="817">
        <v>41822</v>
      </c>
      <c r="C932" s="818" t="s">
        <v>5535</v>
      </c>
      <c r="D932" s="816" t="s">
        <v>1163</v>
      </c>
      <c r="E932" s="819">
        <v>10221936</v>
      </c>
      <c r="F932" s="816">
        <v>27025864</v>
      </c>
      <c r="G932" s="816">
        <v>2705003</v>
      </c>
      <c r="H932" s="820" t="str">
        <f>IF(G932="","",VLOOKUP(G932,ARANCEL!$B$5:$D$121,2,FALSE))</f>
        <v>INCRUSTACION ESTETICA (ART-GLASS O CERAMICA)</v>
      </c>
      <c r="I932" s="821" t="s">
        <v>316</v>
      </c>
      <c r="J932" s="816">
        <v>1</v>
      </c>
      <c r="K932" s="822">
        <f>IF(G932="","",VLOOKUP(G932,ARANCEL!$B$5:$D$121,3,FALSE)*J932)</f>
        <v>15676</v>
      </c>
      <c r="L932" s="1210" t="s">
        <v>6017</v>
      </c>
      <c r="M932" s="1210">
        <v>4500245626</v>
      </c>
      <c r="N932" s="1210">
        <v>9837</v>
      </c>
    </row>
    <row r="933" spans="1:15" s="1399" customFormat="1" ht="18" customHeight="1" x14ac:dyDescent="0.25">
      <c r="A933" s="816" t="s">
        <v>305</v>
      </c>
      <c r="B933" s="817">
        <v>41962</v>
      </c>
      <c r="C933" s="818" t="s">
        <v>8477</v>
      </c>
      <c r="D933" s="816" t="s">
        <v>3576</v>
      </c>
      <c r="E933" s="819">
        <v>10285280</v>
      </c>
      <c r="F933" s="816">
        <v>29591300</v>
      </c>
      <c r="G933" s="816">
        <v>2704005</v>
      </c>
      <c r="H933" s="820" t="str">
        <f>IF(G933="","",VLOOKUP(G933,ARANCEL!$B$5:$D$121,2,FALSE))</f>
        <v>PROVISORIO</v>
      </c>
      <c r="I933" s="821" t="s">
        <v>329</v>
      </c>
      <c r="J933" s="816">
        <v>1</v>
      </c>
      <c r="K933" s="822">
        <f>IF(G933="","",VLOOKUP(G933,ARANCEL!$B$5:$D$121,3,FALSE)*J933)</f>
        <v>3250</v>
      </c>
      <c r="L933" s="1210" t="s">
        <v>8256</v>
      </c>
      <c r="M933" s="1210">
        <v>4500265774</v>
      </c>
      <c r="N933" s="1210" t="s">
        <v>8954</v>
      </c>
      <c r="O933" s="342"/>
    </row>
    <row r="934" spans="1:15" s="1399" customFormat="1" ht="18" customHeight="1" x14ac:dyDescent="0.25">
      <c r="A934" s="816" t="s">
        <v>305</v>
      </c>
      <c r="B934" s="817">
        <v>42011</v>
      </c>
      <c r="C934" s="818" t="s">
        <v>9369</v>
      </c>
      <c r="D934" s="816" t="s">
        <v>68</v>
      </c>
      <c r="E934" s="819">
        <v>10307202</v>
      </c>
      <c r="F934" s="816">
        <v>30452237</v>
      </c>
      <c r="G934" s="816">
        <v>2704005</v>
      </c>
      <c r="H934" s="820" t="str">
        <f>IF(G934="","",VLOOKUP(G934,ARANCEL!$B$5:$D$121,2,FALSE))</f>
        <v>PROVISORIO</v>
      </c>
      <c r="I934" s="821" t="s">
        <v>312</v>
      </c>
      <c r="J934" s="816">
        <v>1</v>
      </c>
      <c r="K934" s="822">
        <f>IF(G934="","",VLOOKUP(G934,ARANCEL!$B$5:$D$121,3,FALSE)*J934)</f>
        <v>3250</v>
      </c>
      <c r="L934" s="1249" t="str">
        <f>IF(E934="","","IMPAGO")</f>
        <v>IMPAGO</v>
      </c>
      <c r="M934" s="1249" t="str">
        <f>IF(L934="IMPAGO","SIN O.C.","")</f>
        <v>SIN O.C.</v>
      </c>
      <c r="N934" s="1249" t="str">
        <f>IF(L934="IMPAGO","SIN FACT.","")</f>
        <v>SIN FACT.</v>
      </c>
      <c r="O934" s="342"/>
    </row>
    <row r="935" spans="1:15" s="1400" customFormat="1" ht="18" customHeight="1" x14ac:dyDescent="0.25">
      <c r="A935" s="816" t="s">
        <v>606</v>
      </c>
      <c r="B935" s="817">
        <v>42011</v>
      </c>
      <c r="C935" s="818" t="s">
        <v>9369</v>
      </c>
      <c r="D935" s="816" t="s">
        <v>68</v>
      </c>
      <c r="E935" s="819">
        <v>10307202</v>
      </c>
      <c r="F935" s="816">
        <v>30452237</v>
      </c>
      <c r="G935" s="816">
        <v>2704003</v>
      </c>
      <c r="H935" s="820" t="str">
        <f>IF(G935="","",VLOOKUP(G935,ARANCEL!$B$5:$D$121,2,FALSE))</f>
        <v xml:space="preserve">CORONA PERIFERICA CON PERNO MUÑON COLADO </v>
      </c>
      <c r="I935" s="821" t="s">
        <v>312</v>
      </c>
      <c r="J935" s="816">
        <v>1</v>
      </c>
      <c r="K935" s="822">
        <f>IF(G935="","",VLOOKUP(G935,ARANCEL!$B$5:$D$121,3,FALSE)*J935)</f>
        <v>32612</v>
      </c>
      <c r="L935" s="1249" t="str">
        <f>IF(E935="","","IMPAGO")</f>
        <v>IMPAGO</v>
      </c>
      <c r="M935" s="1249" t="str">
        <f>IF(L935="IMPAGO","SIN O.C.","")</f>
        <v>SIN O.C.</v>
      </c>
      <c r="N935" s="1249" t="str">
        <f>IF(L935="IMPAGO","SIN FACT.","")</f>
        <v>SIN FACT.</v>
      </c>
      <c r="O935" s="342"/>
    </row>
    <row r="936" spans="1:15" s="1400" customFormat="1" ht="18" customHeight="1" x14ac:dyDescent="0.25">
      <c r="A936" s="816" t="s">
        <v>313</v>
      </c>
      <c r="B936" s="817">
        <v>42003</v>
      </c>
      <c r="C936" s="818" t="s">
        <v>9246</v>
      </c>
      <c r="D936" s="816" t="s">
        <v>3576</v>
      </c>
      <c r="E936" s="819">
        <v>10303978</v>
      </c>
      <c r="F936" s="816">
        <v>2705003</v>
      </c>
      <c r="G936" s="816">
        <v>2705003</v>
      </c>
      <c r="H936" s="820" t="str">
        <f>IF(G936="","",VLOOKUP(G936,ARANCEL!$B$5:$D$121,2,FALSE))</f>
        <v>INCRUSTACION ESTETICA (ART-GLASS O CERAMICA)</v>
      </c>
      <c r="I936" s="821" t="s">
        <v>324</v>
      </c>
      <c r="J936" s="816">
        <v>1</v>
      </c>
      <c r="K936" s="822">
        <f>IF(G936="","",VLOOKUP(G936,ARANCEL!$B$5:$D$121,3,FALSE)*J936)</f>
        <v>15676</v>
      </c>
      <c r="L936" s="1350" t="s">
        <v>9431</v>
      </c>
      <c r="M936" s="1350">
        <v>4500269308</v>
      </c>
      <c r="N936" s="1350" t="s">
        <v>9459</v>
      </c>
      <c r="O936" s="342"/>
    </row>
    <row r="937" spans="1:15" s="1400" customFormat="1" ht="18" customHeight="1" x14ac:dyDescent="0.25">
      <c r="A937" s="816" t="s">
        <v>305</v>
      </c>
      <c r="B937" s="817">
        <v>41732</v>
      </c>
      <c r="C937" s="818" t="s">
        <v>386</v>
      </c>
      <c r="D937" s="816" t="s">
        <v>1160</v>
      </c>
      <c r="E937" s="819">
        <v>10187046</v>
      </c>
      <c r="F937" s="816">
        <v>25698485</v>
      </c>
      <c r="G937" s="816">
        <v>2704005</v>
      </c>
      <c r="H937" s="820" t="str">
        <f>IF(G937="","",VLOOKUP(G937,ARANCEL!$B$5:$D$121,2,FALSE))</f>
        <v>PROVISORIO</v>
      </c>
      <c r="I937" s="821" t="s">
        <v>329</v>
      </c>
      <c r="J937" s="816">
        <v>1</v>
      </c>
      <c r="K937" s="822">
        <f>IF(G937="","",VLOOKUP(G937,ARANCEL!$B$5:$D$121,3,FALSE)*J937)</f>
        <v>3250</v>
      </c>
      <c r="L937" s="1210" t="s">
        <v>4612</v>
      </c>
      <c r="M937" s="1210">
        <v>4500229963</v>
      </c>
      <c r="N937" s="1210">
        <v>9180</v>
      </c>
      <c r="O937" s="342"/>
    </row>
    <row r="938" spans="1:15" s="1400" customFormat="1" ht="18" customHeight="1" x14ac:dyDescent="0.25">
      <c r="A938" s="816" t="s">
        <v>305</v>
      </c>
      <c r="B938" s="817">
        <v>41732</v>
      </c>
      <c r="C938" s="818" t="s">
        <v>386</v>
      </c>
      <c r="D938" s="816" t="s">
        <v>1160</v>
      </c>
      <c r="E938" s="819">
        <v>10187046</v>
      </c>
      <c r="F938" s="816">
        <v>25698485</v>
      </c>
      <c r="G938" s="816">
        <v>2704003</v>
      </c>
      <c r="H938" s="820" t="str">
        <f>IF(G938="","",VLOOKUP(G938,ARANCEL!$B$5:$D$121,2,FALSE))</f>
        <v xml:space="preserve">CORONA PERIFERICA CON PERNO MUÑON COLADO </v>
      </c>
      <c r="I938" s="821" t="s">
        <v>329</v>
      </c>
      <c r="J938" s="816">
        <v>1</v>
      </c>
      <c r="K938" s="822">
        <f>IF(G938="","",VLOOKUP(G938,ARANCEL!$B$5:$D$121,3,FALSE)*J938)</f>
        <v>32612</v>
      </c>
      <c r="L938" s="1210" t="s">
        <v>4612</v>
      </c>
      <c r="M938" s="1210">
        <v>4500229963</v>
      </c>
      <c r="N938" s="1210">
        <v>9180</v>
      </c>
      <c r="O938" s="342"/>
    </row>
    <row r="939" spans="1:15" s="1185" customFormat="1" x14ac:dyDescent="0.25">
      <c r="A939" s="816" t="s">
        <v>305</v>
      </c>
      <c r="B939" s="817">
        <v>41913</v>
      </c>
      <c r="C939" s="818" t="s">
        <v>2006</v>
      </c>
      <c r="D939" s="816" t="s">
        <v>5273</v>
      </c>
      <c r="E939" s="819">
        <v>10260047</v>
      </c>
      <c r="F939" s="816">
        <v>28660768</v>
      </c>
      <c r="G939" s="816">
        <v>2705003</v>
      </c>
      <c r="H939" s="820" t="str">
        <f>IF(G939="","",VLOOKUP(G939,ARANCEL!$B$5:$D$121,2,FALSE))</f>
        <v>INCRUSTACION ESTETICA (ART-GLASS O CERAMICA)</v>
      </c>
      <c r="I939" s="821" t="s">
        <v>324</v>
      </c>
      <c r="J939" s="816">
        <v>1</v>
      </c>
      <c r="K939" s="822">
        <f>IF(G939="","",VLOOKUP(G939,ARANCEL!$B$5:$D$121,3,FALSE)*J939)</f>
        <v>15676</v>
      </c>
      <c r="L939" s="1210" t="s">
        <v>8279</v>
      </c>
      <c r="M939" s="1210">
        <v>4500259407</v>
      </c>
      <c r="N939" s="1210" t="s">
        <v>8290</v>
      </c>
    </row>
    <row r="940" spans="1:15" s="1400" customFormat="1" x14ac:dyDescent="0.25">
      <c r="A940" s="816" t="s">
        <v>313</v>
      </c>
      <c r="B940" s="817">
        <v>42002</v>
      </c>
      <c r="C940" s="818" t="s">
        <v>9215</v>
      </c>
      <c r="D940" s="816" t="s">
        <v>68</v>
      </c>
      <c r="E940" s="819">
        <v>10303659</v>
      </c>
      <c r="F940" s="816"/>
      <c r="G940" s="816">
        <v>2704027</v>
      </c>
      <c r="H940" s="820" t="str">
        <f>IF(G940="","",VLOOKUP(G940,ARANCEL!$B$5:$D$121,2,FALSE))</f>
        <v>PROTESIS VALPLAST UNILATERAL (HASTA 2 PIEZAS)</v>
      </c>
      <c r="I940" s="821"/>
      <c r="J940" s="816">
        <v>1</v>
      </c>
      <c r="K940" s="822">
        <f>IF(G940="","",VLOOKUP(G940,ARANCEL!$B$5:$D$121,3,FALSE)*J940)</f>
        <v>22491</v>
      </c>
      <c r="L940" s="1249" t="str">
        <f>IF(E940="","","IMPAGO")</f>
        <v>IMPAGO</v>
      </c>
      <c r="M940" s="1249" t="str">
        <f>IF(L940="IMPAGO","SIN O.C.","")</f>
        <v>SIN O.C.</v>
      </c>
      <c r="N940" s="1249" t="str">
        <f>IF(L940="IMPAGO","SIN FACT.","")</f>
        <v>SIN FACT.</v>
      </c>
    </row>
    <row r="941" spans="1:15" s="1400" customFormat="1" x14ac:dyDescent="0.25">
      <c r="A941" s="816" t="s">
        <v>305</v>
      </c>
      <c r="B941" s="817">
        <v>41666</v>
      </c>
      <c r="C941" s="818" t="s">
        <v>2570</v>
      </c>
      <c r="D941" s="816" t="s">
        <v>69</v>
      </c>
      <c r="E941" s="819">
        <v>10170872</v>
      </c>
      <c r="F941" s="816">
        <v>24402628</v>
      </c>
      <c r="G941" s="816">
        <v>2705003</v>
      </c>
      <c r="H941" s="820" t="str">
        <f>IF(G941="","",VLOOKUP(G941,ARANCEL!$B$5:$D$121,2,FALSE))</f>
        <v>INCRUSTACION ESTETICA (ART-GLASS O CERAMICA)</v>
      </c>
      <c r="I941" s="821" t="s">
        <v>322</v>
      </c>
      <c r="J941" s="816">
        <v>1</v>
      </c>
      <c r="K941" s="822">
        <f>IF(G941="","",VLOOKUP(G941,ARANCEL!$B$5:$D$121,3,FALSE)*J941)</f>
        <v>15676</v>
      </c>
      <c r="L941" s="1210" t="s">
        <v>2842</v>
      </c>
      <c r="M941" s="1210">
        <v>4500216257</v>
      </c>
      <c r="N941" s="1210">
        <v>8419</v>
      </c>
    </row>
    <row r="942" spans="1:15" s="1400" customFormat="1" x14ac:dyDescent="0.25">
      <c r="A942" s="816" t="s">
        <v>305</v>
      </c>
      <c r="B942" s="817">
        <v>41730</v>
      </c>
      <c r="C942" s="818" t="s">
        <v>3766</v>
      </c>
      <c r="D942" s="816" t="s">
        <v>68</v>
      </c>
      <c r="E942" s="819">
        <v>10185998</v>
      </c>
      <c r="F942" s="816">
        <v>24053547</v>
      </c>
      <c r="G942" s="816">
        <v>2702048</v>
      </c>
      <c r="H942" s="820" t="str">
        <f>IF(G942="","",VLOOKUP(G942,ARANCEL!$B$5:$D$121,2,FALSE))</f>
        <v xml:space="preserve">SERVICIO LAB. IMPLANTE CORONA CEMENTADA/ATORNILLADA </v>
      </c>
      <c r="I942" s="821" t="s">
        <v>316</v>
      </c>
      <c r="J942" s="816">
        <v>1</v>
      </c>
      <c r="K942" s="822">
        <f>IF(G942="","",VLOOKUP(G942,ARANCEL!$B$5:$D$121,3,FALSE)*J942)</f>
        <v>43857</v>
      </c>
      <c r="L942" s="1210" t="s">
        <v>6905</v>
      </c>
      <c r="M942" s="1210">
        <v>4500247652</v>
      </c>
      <c r="N942" s="1210" t="s">
        <v>7160</v>
      </c>
    </row>
    <row r="943" spans="1:15" s="1400" customFormat="1" x14ac:dyDescent="0.25">
      <c r="A943" s="816" t="s">
        <v>305</v>
      </c>
      <c r="B943" s="817">
        <v>41947</v>
      </c>
      <c r="C943" s="818" t="s">
        <v>3766</v>
      </c>
      <c r="D943" s="816" t="s">
        <v>68</v>
      </c>
      <c r="E943" s="819">
        <v>10276519</v>
      </c>
      <c r="F943" s="816">
        <v>24053547</v>
      </c>
      <c r="G943" s="816">
        <v>2702048</v>
      </c>
      <c r="H943" s="820" t="str">
        <f>IF(G943="","",VLOOKUP(G943,ARANCEL!$B$5:$D$121,2,FALSE))</f>
        <v xml:space="preserve">SERVICIO LAB. IMPLANTE CORONA CEMENTADA/ATORNILLADA </v>
      </c>
      <c r="I943" s="821" t="s">
        <v>322</v>
      </c>
      <c r="J943" s="816">
        <v>1</v>
      </c>
      <c r="K943" s="822">
        <f>IF(G943="","",VLOOKUP(G943,ARANCEL!$B$5:$D$121,3,FALSE)*J943)</f>
        <v>43857</v>
      </c>
      <c r="L943" s="1210" t="s">
        <v>8256</v>
      </c>
      <c r="M943" s="1210">
        <v>4500265774</v>
      </c>
      <c r="N943" s="1210" t="s">
        <v>8954</v>
      </c>
    </row>
    <row r="944" spans="1:15" s="1400" customFormat="1" x14ac:dyDescent="0.25">
      <c r="A944" s="816" t="s">
        <v>305</v>
      </c>
      <c r="B944" s="817">
        <v>41743</v>
      </c>
      <c r="C944" s="818" t="s">
        <v>3948</v>
      </c>
      <c r="D944" s="816" t="s">
        <v>1163</v>
      </c>
      <c r="E944" s="819">
        <v>10188692</v>
      </c>
      <c r="F944" s="816">
        <v>25499738</v>
      </c>
      <c r="G944" s="816">
        <v>2705003</v>
      </c>
      <c r="H944" s="820" t="str">
        <f>IF(G944="","",VLOOKUP(G944,ARANCEL!$B$5:$D$121,2,FALSE))</f>
        <v>INCRUSTACION ESTETICA (ART-GLASS O CERAMICA)</v>
      </c>
      <c r="I944" s="821" t="s">
        <v>326</v>
      </c>
      <c r="J944" s="816">
        <v>1</v>
      </c>
      <c r="K944" s="822">
        <f>IF(G944="","",VLOOKUP(G944,ARANCEL!$B$5:$D$121,3,FALSE)*J944)</f>
        <v>15676</v>
      </c>
      <c r="L944" s="1210" t="s">
        <v>4612</v>
      </c>
      <c r="M944" s="1210">
        <v>4500229963</v>
      </c>
      <c r="N944" s="1210">
        <v>9180</v>
      </c>
    </row>
    <row r="945" spans="1:14" s="1400" customFormat="1" x14ac:dyDescent="0.25">
      <c r="A945" s="816" t="s">
        <v>305</v>
      </c>
      <c r="B945" s="817">
        <v>41821</v>
      </c>
      <c r="C945" s="818" t="s">
        <v>3948</v>
      </c>
      <c r="D945" s="816" t="s">
        <v>1163</v>
      </c>
      <c r="E945" s="819">
        <v>10220668</v>
      </c>
      <c r="F945" s="816">
        <v>27218548</v>
      </c>
      <c r="G945" s="816">
        <v>2705003</v>
      </c>
      <c r="H945" s="820" t="str">
        <f>IF(G945="","",VLOOKUP(G945,ARANCEL!$B$5:$D$121,2,FALSE))</f>
        <v>INCRUSTACION ESTETICA (ART-GLASS O CERAMICA)</v>
      </c>
      <c r="I945" s="821" t="s">
        <v>337</v>
      </c>
      <c r="J945" s="816">
        <v>1</v>
      </c>
      <c r="K945" s="822">
        <f>IF(G945="","",VLOOKUP(G945,ARANCEL!$B$5:$D$121,3,FALSE)*J945)</f>
        <v>15676</v>
      </c>
      <c r="L945" s="1210" t="s">
        <v>6017</v>
      </c>
      <c r="M945" s="1210">
        <v>4500245626</v>
      </c>
      <c r="N945" s="1210">
        <v>9837</v>
      </c>
    </row>
    <row r="946" spans="1:14" s="1423" customFormat="1" x14ac:dyDescent="0.25">
      <c r="A946" s="843" t="s">
        <v>305</v>
      </c>
      <c r="B946" s="817">
        <v>41918</v>
      </c>
      <c r="C946" s="818" t="s">
        <v>8262</v>
      </c>
      <c r="D946" s="816" t="s">
        <v>68</v>
      </c>
      <c r="E946" s="819">
        <v>10262348</v>
      </c>
      <c r="F946" s="816">
        <v>28592211</v>
      </c>
      <c r="G946" s="816">
        <v>2702021</v>
      </c>
      <c r="H946" s="820" t="str">
        <f>IF(G946="","",VLOOKUP(G946,ARANCEL!$B$5:$D$121,2,FALSE))</f>
        <v xml:space="preserve">CORONA SOBRE IMPLANTE </v>
      </c>
      <c r="I946" s="821" t="s">
        <v>309</v>
      </c>
      <c r="J946" s="816">
        <v>1</v>
      </c>
      <c r="K946" s="822">
        <f>IF(G946="","",VLOOKUP(G946,ARANCEL!$B$5:$D$121,3,FALSE)*J946)</f>
        <v>35986</v>
      </c>
      <c r="L946" s="1210" t="s">
        <v>8279</v>
      </c>
      <c r="M946" s="1210">
        <v>4500259407</v>
      </c>
      <c r="N946" s="1210" t="s">
        <v>8290</v>
      </c>
    </row>
    <row r="947" spans="1:14" s="1423" customFormat="1" x14ac:dyDescent="0.25">
      <c r="A947" s="816" t="s">
        <v>305</v>
      </c>
      <c r="B947" s="817">
        <v>41898</v>
      </c>
      <c r="C947" s="818" t="s">
        <v>7521</v>
      </c>
      <c r="D947" s="816" t="s">
        <v>68</v>
      </c>
      <c r="E947" s="819">
        <v>10257305</v>
      </c>
      <c r="F947" s="816">
        <v>28592211</v>
      </c>
      <c r="G947" s="816">
        <v>2702001</v>
      </c>
      <c r="H947" s="820" t="str">
        <f>IF(G947="","",VLOOKUP(G947,ARANCEL!$B$5:$D$121,2,FALSE))</f>
        <v>LABORATORIO PROVISORIO SOBRE IMPLANTE</v>
      </c>
      <c r="I947" s="821" t="s">
        <v>309</v>
      </c>
      <c r="J947" s="816">
        <v>1</v>
      </c>
      <c r="K947" s="822">
        <f>IF(G947="","",VLOOKUP(G947,ARANCEL!$B$5:$D$121,3,FALSE)*J947)</f>
        <v>7872</v>
      </c>
      <c r="L947" s="1210" t="s">
        <v>7548</v>
      </c>
      <c r="M947" s="1210">
        <v>4500255129</v>
      </c>
      <c r="N947" s="1210" t="s">
        <v>7564</v>
      </c>
    </row>
    <row r="948" spans="1:14" s="1423" customFormat="1" x14ac:dyDescent="0.25">
      <c r="A948" s="816" t="s">
        <v>305</v>
      </c>
      <c r="B948" s="817">
        <v>41647</v>
      </c>
      <c r="C948" s="818" t="s">
        <v>1170</v>
      </c>
      <c r="D948" s="816" t="s">
        <v>1157</v>
      </c>
      <c r="E948" s="819">
        <v>10168978</v>
      </c>
      <c r="F948" s="816">
        <v>24576224</v>
      </c>
      <c r="G948" s="816">
        <v>2707001</v>
      </c>
      <c r="H948" s="820" t="str">
        <f>IF(G948="","",VLOOKUP(G948,ARANCEL!$B$5:$D$121,2,FALSE))</f>
        <v xml:space="preserve">PLANO DE RELAJACION </v>
      </c>
      <c r="I948" s="821" t="s">
        <v>306</v>
      </c>
      <c r="J948" s="816">
        <v>1</v>
      </c>
      <c r="K948" s="822">
        <f>IF(G948="","",VLOOKUP(G948,ARANCEL!$B$5:$D$121,3,FALSE)*J948)</f>
        <v>9221</v>
      </c>
      <c r="L948" s="1210" t="s">
        <v>2842</v>
      </c>
      <c r="M948" s="1210">
        <v>4500216253</v>
      </c>
      <c r="N948" s="1210">
        <v>8417</v>
      </c>
    </row>
    <row r="949" spans="1:14" s="1423" customFormat="1" x14ac:dyDescent="0.25">
      <c r="A949" s="816" t="s">
        <v>305</v>
      </c>
      <c r="B949" s="817">
        <v>41862</v>
      </c>
      <c r="C949" s="818" t="s">
        <v>6410</v>
      </c>
      <c r="D949" s="816" t="s">
        <v>86</v>
      </c>
      <c r="E949" s="819">
        <v>10242642</v>
      </c>
      <c r="F949" s="816">
        <v>27804797</v>
      </c>
      <c r="G949" s="816">
        <v>2705003</v>
      </c>
      <c r="H949" s="820" t="str">
        <f>IF(G949="","",VLOOKUP(G949,ARANCEL!$B$5:$D$121,2,FALSE))</f>
        <v>INCRUSTACION ESTETICA (ART-GLASS O CERAMICA)</v>
      </c>
      <c r="I949" s="821" t="s">
        <v>312</v>
      </c>
      <c r="J949" s="816">
        <v>1</v>
      </c>
      <c r="K949" s="822">
        <f>IF(G949="","",VLOOKUP(G949,ARANCEL!$B$5:$D$121,3,FALSE)*J949)</f>
        <v>15676</v>
      </c>
      <c r="L949" s="1210" t="s">
        <v>6905</v>
      </c>
      <c r="M949" s="1210">
        <v>4500250403</v>
      </c>
      <c r="N949" s="1210" t="s">
        <v>6904</v>
      </c>
    </row>
    <row r="950" spans="1:14" s="1400" customFormat="1" x14ac:dyDescent="0.25">
      <c r="A950" s="816" t="s">
        <v>305</v>
      </c>
      <c r="B950" s="817">
        <v>41989</v>
      </c>
      <c r="C950" s="818" t="s">
        <v>9013</v>
      </c>
      <c r="D950" s="816" t="s">
        <v>70</v>
      </c>
      <c r="E950" s="819">
        <v>10298774</v>
      </c>
      <c r="F950" s="816">
        <v>29115625</v>
      </c>
      <c r="G950" s="816">
        <v>2705003</v>
      </c>
      <c r="H950" s="820" t="str">
        <f>IF(G950="","",VLOOKUP(G950,ARANCEL!$B$5:$D$121,2,FALSE))</f>
        <v>INCRUSTACION ESTETICA (ART-GLASS O CERAMICA)</v>
      </c>
      <c r="I950" s="821" t="s">
        <v>1422</v>
      </c>
      <c r="J950" s="816">
        <v>2</v>
      </c>
      <c r="K950" s="822">
        <f>IF(G950="","",VLOOKUP(G950,ARANCEL!$B$5:$D$121,3,FALSE)*J950)</f>
        <v>31352</v>
      </c>
      <c r="L950" s="1350" t="s">
        <v>9431</v>
      </c>
      <c r="M950" s="1350">
        <v>4500269308</v>
      </c>
      <c r="N950" s="1350" t="s">
        <v>9459</v>
      </c>
    </row>
    <row r="951" spans="1:14" s="1400" customFormat="1" x14ac:dyDescent="0.25">
      <c r="A951" s="816" t="s">
        <v>305</v>
      </c>
      <c r="B951" s="817">
        <v>41864</v>
      </c>
      <c r="C951" s="818" t="s">
        <v>6490</v>
      </c>
      <c r="D951" s="816" t="s">
        <v>86</v>
      </c>
      <c r="E951" s="819">
        <v>10244081</v>
      </c>
      <c r="F951" s="816">
        <v>27807362</v>
      </c>
      <c r="G951" s="816">
        <v>2705003</v>
      </c>
      <c r="H951" s="820" t="str">
        <f>IF(G951="","",VLOOKUP(G951,ARANCEL!$B$5:$D$121,2,FALSE))</f>
        <v>INCRUSTACION ESTETICA (ART-GLASS O CERAMICA)</v>
      </c>
      <c r="I951" s="821" t="s">
        <v>312</v>
      </c>
      <c r="J951" s="816">
        <v>1</v>
      </c>
      <c r="K951" s="822">
        <f>IF(G951="","",VLOOKUP(G951,ARANCEL!$B$5:$D$121,3,FALSE)*J951)</f>
        <v>15676</v>
      </c>
      <c r="L951" s="1210" t="s">
        <v>6905</v>
      </c>
      <c r="M951" s="1210">
        <v>4500250403</v>
      </c>
      <c r="N951" s="1210" t="s">
        <v>6904</v>
      </c>
    </row>
    <row r="952" spans="1:14" s="1424" customFormat="1" x14ac:dyDescent="0.25">
      <c r="A952" s="824" t="s">
        <v>305</v>
      </c>
      <c r="B952" s="817">
        <v>41815</v>
      </c>
      <c r="C952" s="818" t="s">
        <v>5386</v>
      </c>
      <c r="D952" s="816" t="s">
        <v>86</v>
      </c>
      <c r="E952" s="819">
        <v>10218124</v>
      </c>
      <c r="F952" s="816">
        <v>26819419</v>
      </c>
      <c r="G952" s="816">
        <v>2704005</v>
      </c>
      <c r="H952" s="820" t="str">
        <f>IF(G952="","",VLOOKUP(G952,ARANCEL!$B$5:$D$121,2,FALSE))</f>
        <v>PROVISORIO</v>
      </c>
      <c r="I952" s="821" t="s">
        <v>309</v>
      </c>
      <c r="J952" s="816">
        <v>1</v>
      </c>
      <c r="K952" s="822">
        <f>IF(G952="","",VLOOKUP(G952,ARANCEL!$B$5:$D$121,3,FALSE)*J952)</f>
        <v>3250</v>
      </c>
      <c r="L952" s="1210" t="s">
        <v>5742</v>
      </c>
      <c r="M952" s="1210">
        <v>4500241337</v>
      </c>
      <c r="N952" s="1210" t="s">
        <v>5775</v>
      </c>
    </row>
    <row r="953" spans="1:14" s="1424" customFormat="1" x14ac:dyDescent="0.25">
      <c r="A953" s="843" t="s">
        <v>305</v>
      </c>
      <c r="B953" s="817">
        <v>41815</v>
      </c>
      <c r="C953" s="818" t="s">
        <v>5386</v>
      </c>
      <c r="D953" s="816" t="s">
        <v>86</v>
      </c>
      <c r="E953" s="819">
        <v>10218124</v>
      </c>
      <c r="F953" s="816">
        <v>26819419</v>
      </c>
      <c r="G953" s="816">
        <v>2704003</v>
      </c>
      <c r="H953" s="820" t="str">
        <f>IF(G953="","",VLOOKUP(G953,ARANCEL!$B$5:$D$121,2,FALSE))</f>
        <v xml:space="preserve">CORONA PERIFERICA CON PERNO MUÑON COLADO </v>
      </c>
      <c r="I953" s="821" t="s">
        <v>309</v>
      </c>
      <c r="J953" s="816">
        <v>1</v>
      </c>
      <c r="K953" s="822">
        <f>IF(G953="","",VLOOKUP(G953,ARANCEL!$B$5:$D$121,3,FALSE)*J953)</f>
        <v>32612</v>
      </c>
      <c r="L953" s="1210" t="s">
        <v>5742</v>
      </c>
      <c r="M953" s="1210">
        <v>4500241337</v>
      </c>
      <c r="N953" s="1210" t="s">
        <v>5775</v>
      </c>
    </row>
    <row r="954" spans="1:14" s="1424" customFormat="1" x14ac:dyDescent="0.25">
      <c r="A954" s="816" t="s">
        <v>305</v>
      </c>
      <c r="B954" s="817">
        <v>41656</v>
      </c>
      <c r="C954" s="818" t="s">
        <v>1169</v>
      </c>
      <c r="D954" s="816" t="s">
        <v>68</v>
      </c>
      <c r="E954" s="819">
        <v>10170077</v>
      </c>
      <c r="F954" s="816">
        <v>21876462</v>
      </c>
      <c r="G954" s="816">
        <v>2702048</v>
      </c>
      <c r="H954" s="820" t="str">
        <f>IF(G954="","",VLOOKUP(G954,ARANCEL!$B$5:$D$121,2,FALSE))</f>
        <v xml:space="preserve">SERVICIO LAB. IMPLANTE CORONA CEMENTADA/ATORNILLADA </v>
      </c>
      <c r="I954" s="821" t="s">
        <v>632</v>
      </c>
      <c r="J954" s="816">
        <v>2</v>
      </c>
      <c r="K954" s="822">
        <f>IF(G954="","",VLOOKUP(G954,ARANCEL!$B$5:$D$121,3,FALSE)*J954)</f>
        <v>87714</v>
      </c>
      <c r="L954" s="1210" t="s">
        <v>6905</v>
      </c>
      <c r="M954" s="1210">
        <v>4500247652</v>
      </c>
      <c r="N954" s="1210" t="s">
        <v>7160</v>
      </c>
    </row>
    <row r="955" spans="1:14" s="1430" customFormat="1" x14ac:dyDescent="0.25">
      <c r="A955" s="816" t="s">
        <v>305</v>
      </c>
      <c r="B955" s="817">
        <v>41667</v>
      </c>
      <c r="C955" s="818" t="s">
        <v>2584</v>
      </c>
      <c r="D955" s="816" t="s">
        <v>1160</v>
      </c>
      <c r="E955" s="819">
        <v>10170936</v>
      </c>
      <c r="F955" s="816">
        <v>24840949</v>
      </c>
      <c r="G955" s="816">
        <v>2704003</v>
      </c>
      <c r="H955" s="820" t="str">
        <f>IF(G955="","",VLOOKUP(G955,ARANCEL!$B$5:$D$121,2,FALSE))</f>
        <v xml:space="preserve">CORONA PERIFERICA CON PERNO MUÑON COLADO </v>
      </c>
      <c r="I955" s="821" t="s">
        <v>326</v>
      </c>
      <c r="J955" s="816">
        <v>1</v>
      </c>
      <c r="K955" s="822">
        <f>IF(G955="","",VLOOKUP(G955,ARANCEL!$B$5:$D$121,3,FALSE)*J955)</f>
        <v>32612</v>
      </c>
      <c r="L955" s="1210" t="s">
        <v>2842</v>
      </c>
      <c r="M955" s="1210">
        <v>4500216257</v>
      </c>
      <c r="N955" s="1210">
        <v>8419</v>
      </c>
    </row>
    <row r="956" spans="1:14" s="1430" customFormat="1" x14ac:dyDescent="0.25">
      <c r="A956" s="816" t="s">
        <v>305</v>
      </c>
      <c r="B956" s="817">
        <v>41668</v>
      </c>
      <c r="C956" s="818" t="s">
        <v>2584</v>
      </c>
      <c r="D956" s="816" t="s">
        <v>1160</v>
      </c>
      <c r="E956" s="819">
        <v>10171304</v>
      </c>
      <c r="F956" s="816">
        <v>24840949</v>
      </c>
      <c r="G956" s="816">
        <v>2704005</v>
      </c>
      <c r="H956" s="820" t="str">
        <f>IF(G956="","",VLOOKUP(G956,ARANCEL!$B$5:$D$121,2,FALSE))</f>
        <v>PROVISORIO</v>
      </c>
      <c r="I956" s="821" t="s">
        <v>326</v>
      </c>
      <c r="J956" s="816">
        <v>1</v>
      </c>
      <c r="K956" s="822">
        <f>IF(G956="","",VLOOKUP(G956,ARANCEL!$B$5:$D$121,3,FALSE)*J956)</f>
        <v>3250</v>
      </c>
      <c r="L956" s="1210" t="s">
        <v>2842</v>
      </c>
      <c r="M956" s="1210">
        <v>4500216257</v>
      </c>
      <c r="N956" s="1210">
        <v>8419</v>
      </c>
    </row>
    <row r="957" spans="1:14" s="1430" customFormat="1" x14ac:dyDescent="0.25">
      <c r="A957" s="816" t="s">
        <v>305</v>
      </c>
      <c r="B957" s="817">
        <v>41787</v>
      </c>
      <c r="C957" s="818" t="s">
        <v>1168</v>
      </c>
      <c r="D957" s="816" t="s">
        <v>68</v>
      </c>
      <c r="E957" s="819">
        <v>10204184</v>
      </c>
      <c r="F957" s="816">
        <v>22711644</v>
      </c>
      <c r="G957" s="816">
        <v>2704005</v>
      </c>
      <c r="H957" s="820" t="str">
        <f>IF(G957="","",VLOOKUP(G957,ARANCEL!$B$5:$D$121,2,FALSE))</f>
        <v>PROVISORIO</v>
      </c>
      <c r="I957" s="821" t="s">
        <v>324</v>
      </c>
      <c r="J957" s="816">
        <v>1</v>
      </c>
      <c r="K957" s="822">
        <f>IF(G957="","",VLOOKUP(G957,ARANCEL!$B$5:$D$121,3,FALSE)*J957)</f>
        <v>3250</v>
      </c>
      <c r="L957" s="1249" t="str">
        <f>IF(E957="","","IMPAGO")</f>
        <v>IMPAGO</v>
      </c>
      <c r="M957" s="1249" t="str">
        <f>IF(L957="IMPAGO","SIN O.C.","")</f>
        <v>SIN O.C.</v>
      </c>
      <c r="N957" s="1249" t="str">
        <f>IF(L957="IMPAGO","SIN FACT.","")</f>
        <v>SIN FACT.</v>
      </c>
    </row>
    <row r="958" spans="1:14" s="1400" customFormat="1" x14ac:dyDescent="0.25">
      <c r="A958" s="816" t="s">
        <v>305</v>
      </c>
      <c r="B958" s="817">
        <v>41787</v>
      </c>
      <c r="C958" s="818" t="s">
        <v>1168</v>
      </c>
      <c r="D958" s="816" t="s">
        <v>68</v>
      </c>
      <c r="E958" s="819">
        <v>10204184</v>
      </c>
      <c r="F958" s="816">
        <v>22711644</v>
      </c>
      <c r="G958" s="816">
        <v>2702048</v>
      </c>
      <c r="H958" s="820" t="str">
        <f>IF(G958="","",VLOOKUP(G958,ARANCEL!$B$5:$D$121,2,FALSE))</f>
        <v xml:space="preserve">SERVICIO LAB. IMPLANTE CORONA CEMENTADA/ATORNILLADA </v>
      </c>
      <c r="I958" s="821" t="s">
        <v>324</v>
      </c>
      <c r="J958" s="816">
        <v>1</v>
      </c>
      <c r="K958" s="822">
        <f>IF(G958="","",VLOOKUP(G958,ARANCEL!$B$5:$D$121,3,FALSE)*J958)</f>
        <v>43857</v>
      </c>
      <c r="L958" s="1210" t="s">
        <v>5292</v>
      </c>
      <c r="M958" s="1210">
        <v>4500235543</v>
      </c>
      <c r="N958" s="1210">
        <v>9430</v>
      </c>
    </row>
    <row r="959" spans="1:14" s="1444" customFormat="1" x14ac:dyDescent="0.25">
      <c r="A959" s="816" t="s">
        <v>305</v>
      </c>
      <c r="B959" s="817">
        <v>41796</v>
      </c>
      <c r="C959" s="818" t="s">
        <v>5049</v>
      </c>
      <c r="D959" s="816" t="s">
        <v>1163</v>
      </c>
      <c r="E959" s="819">
        <v>10208587</v>
      </c>
      <c r="F959" s="816">
        <v>26776379</v>
      </c>
      <c r="G959" s="816">
        <v>2705003</v>
      </c>
      <c r="H959" s="820" t="str">
        <f>IF(G959="","",VLOOKUP(G959,ARANCEL!$B$5:$D$121,2,FALSE))</f>
        <v>INCRUSTACION ESTETICA (ART-GLASS O CERAMICA)</v>
      </c>
      <c r="I959" s="821" t="s">
        <v>316</v>
      </c>
      <c r="J959" s="816">
        <v>1</v>
      </c>
      <c r="K959" s="822">
        <f>IF(G959="","",VLOOKUP(G959,ARANCEL!$B$5:$D$121,3,FALSE)*J959)</f>
        <v>15676</v>
      </c>
      <c r="L959" s="1210" t="s">
        <v>5742</v>
      </c>
      <c r="M959" s="1210">
        <v>4500239667</v>
      </c>
      <c r="N959" s="1210" t="s">
        <v>5761</v>
      </c>
    </row>
    <row r="960" spans="1:14" s="1444" customFormat="1" x14ac:dyDescent="0.25">
      <c r="A960" s="816" t="s">
        <v>305</v>
      </c>
      <c r="B960" s="817">
        <v>41642</v>
      </c>
      <c r="C960" s="818" t="s">
        <v>1167</v>
      </c>
      <c r="D960" s="816" t="s">
        <v>396</v>
      </c>
      <c r="E960" s="819">
        <v>10168588</v>
      </c>
      <c r="F960" s="816">
        <v>24458322</v>
      </c>
      <c r="G960" s="816">
        <v>2704005</v>
      </c>
      <c r="H960" s="820" t="str">
        <f>IF(G960="","",VLOOKUP(G960,ARANCEL!$B$5:$D$121,2,FALSE))</f>
        <v>PROVISORIO</v>
      </c>
      <c r="I960" s="821" t="s">
        <v>329</v>
      </c>
      <c r="J960" s="816">
        <v>1</v>
      </c>
      <c r="K960" s="822">
        <f>IF(G960="","",VLOOKUP(G960,ARANCEL!$B$5:$D$121,3,FALSE)*J960)</f>
        <v>3250</v>
      </c>
      <c r="L960" s="1210" t="s">
        <v>2842</v>
      </c>
      <c r="M960" s="1210">
        <v>4500216253</v>
      </c>
      <c r="N960" s="1210">
        <v>8417</v>
      </c>
    </row>
    <row r="961" spans="1:15" s="1444" customFormat="1" x14ac:dyDescent="0.25">
      <c r="A961" s="816" t="s">
        <v>305</v>
      </c>
      <c r="B961" s="817">
        <v>41850</v>
      </c>
      <c r="C961" s="818" t="s">
        <v>1167</v>
      </c>
      <c r="D961" s="816" t="s">
        <v>70</v>
      </c>
      <c r="E961" s="819">
        <v>10235687</v>
      </c>
      <c r="F961" s="816">
        <v>24458322</v>
      </c>
      <c r="G961" s="816">
        <v>2702048</v>
      </c>
      <c r="H961" s="820" t="str">
        <f>IF(G961="","",VLOOKUP(G961,ARANCEL!$B$5:$D$121,2,FALSE))</f>
        <v xml:space="preserve">SERVICIO LAB. IMPLANTE CORONA CEMENTADA/ATORNILLADA </v>
      </c>
      <c r="I961" s="821" t="s">
        <v>329</v>
      </c>
      <c r="J961" s="816">
        <v>1</v>
      </c>
      <c r="K961" s="822">
        <f>IF(G961="","",VLOOKUP(G961,ARANCEL!$B$5:$D$121,3,FALSE)*J961)</f>
        <v>43857</v>
      </c>
      <c r="L961" s="1210" t="s">
        <v>6905</v>
      </c>
      <c r="M961" s="1210">
        <v>4500247654</v>
      </c>
      <c r="N961" s="1210" t="s">
        <v>7158</v>
      </c>
    </row>
    <row r="962" spans="1:15" s="1444" customFormat="1" x14ac:dyDescent="0.25">
      <c r="A962" s="816" t="s">
        <v>305</v>
      </c>
      <c r="B962" s="817">
        <v>41928</v>
      </c>
      <c r="C962" s="818" t="s">
        <v>7750</v>
      </c>
      <c r="D962" s="816" t="s">
        <v>73</v>
      </c>
      <c r="E962" s="819">
        <v>10268111</v>
      </c>
      <c r="F962" s="816">
        <v>28804648</v>
      </c>
      <c r="G962" s="816">
        <v>2704005</v>
      </c>
      <c r="H962" s="820" t="str">
        <f>IF(G962="","",VLOOKUP(G962,ARANCEL!$B$5:$D$121,2,FALSE))</f>
        <v>PROVISORIO</v>
      </c>
      <c r="I962" s="821" t="s">
        <v>323</v>
      </c>
      <c r="J962" s="816">
        <v>1</v>
      </c>
      <c r="K962" s="822">
        <f>IF(G962="","",VLOOKUP(G962,ARANCEL!$B$5:$D$121,3,FALSE)*J962)</f>
        <v>3250</v>
      </c>
      <c r="L962" s="1210" t="s">
        <v>8279</v>
      </c>
      <c r="M962" s="1210">
        <v>4500260868</v>
      </c>
      <c r="N962" s="1210" t="s">
        <v>8300</v>
      </c>
    </row>
    <row r="963" spans="1:15" s="1450" customFormat="1" x14ac:dyDescent="0.25">
      <c r="A963" s="816" t="s">
        <v>305</v>
      </c>
      <c r="B963" s="817">
        <v>41928</v>
      </c>
      <c r="C963" s="818" t="s">
        <v>7750</v>
      </c>
      <c r="D963" s="816" t="s">
        <v>73</v>
      </c>
      <c r="E963" s="819">
        <v>10268111</v>
      </c>
      <c r="F963" s="816">
        <v>28804648</v>
      </c>
      <c r="G963" s="816">
        <v>2704003</v>
      </c>
      <c r="H963" s="820" t="str">
        <f>IF(G963="","",VLOOKUP(G963,ARANCEL!$B$5:$D$121,2,FALSE))</f>
        <v xml:space="preserve">CORONA PERIFERICA CON PERNO MUÑON COLADO </v>
      </c>
      <c r="I963" s="821" t="s">
        <v>323</v>
      </c>
      <c r="J963" s="816">
        <v>1</v>
      </c>
      <c r="K963" s="822">
        <f>IF(G963="","",VLOOKUP(G963,ARANCEL!$B$5:$D$121,3,FALSE)*J963)</f>
        <v>32612</v>
      </c>
      <c r="L963" s="1210" t="s">
        <v>8256</v>
      </c>
      <c r="M963" s="1210">
        <v>4500265774</v>
      </c>
      <c r="N963" s="1210" t="s">
        <v>8954</v>
      </c>
    </row>
    <row r="964" spans="1:15" s="1450" customFormat="1" x14ac:dyDescent="0.25">
      <c r="A964" s="816" t="s">
        <v>305</v>
      </c>
      <c r="B964" s="817">
        <v>41968</v>
      </c>
      <c r="C964" s="818" t="s">
        <v>8589</v>
      </c>
      <c r="D964" s="816" t="s">
        <v>86</v>
      </c>
      <c r="E964" s="819">
        <v>10287961</v>
      </c>
      <c r="F964" s="816">
        <v>28952460</v>
      </c>
      <c r="G964" s="816">
        <v>2705003</v>
      </c>
      <c r="H964" s="820" t="str">
        <f>IF(G964="","",VLOOKUP(G964,ARANCEL!$B$5:$D$121,2,FALSE))</f>
        <v>INCRUSTACION ESTETICA (ART-GLASS O CERAMICA)</v>
      </c>
      <c r="I964" s="821" t="s">
        <v>319</v>
      </c>
      <c r="J964" s="816">
        <v>1</v>
      </c>
      <c r="K964" s="822">
        <f>IF(G964="","",VLOOKUP(G964,ARANCEL!$B$5:$D$121,3,FALSE)*J964)</f>
        <v>15676</v>
      </c>
      <c r="L964" s="1210" t="s">
        <v>8256</v>
      </c>
      <c r="M964" s="1210">
        <v>4500265774</v>
      </c>
      <c r="N964" s="1210" t="s">
        <v>8954</v>
      </c>
    </row>
    <row r="965" spans="1:15" s="1450" customFormat="1" x14ac:dyDescent="0.25">
      <c r="A965" s="816" t="s">
        <v>305</v>
      </c>
      <c r="B965" s="817">
        <v>41708</v>
      </c>
      <c r="C965" s="818" t="s">
        <v>1166</v>
      </c>
      <c r="D965" s="816" t="s">
        <v>68</v>
      </c>
      <c r="E965" s="819">
        <v>10180989</v>
      </c>
      <c r="F965" s="816">
        <v>22342452</v>
      </c>
      <c r="G965" s="816">
        <v>2702048</v>
      </c>
      <c r="H965" s="820" t="str">
        <f>IF(G965="","",VLOOKUP(G965,ARANCEL!$B$5:$D$121,2,FALSE))</f>
        <v xml:space="preserve">SERVICIO LAB. IMPLANTE CORONA CEMENTADA/ATORNILLADA </v>
      </c>
      <c r="I965" s="821" t="s">
        <v>664</v>
      </c>
      <c r="J965" s="816">
        <v>2</v>
      </c>
      <c r="K965" s="822">
        <f>IF(G965="","",VLOOKUP(G965,ARANCEL!$B$5:$D$121,3,FALSE)*J965)</f>
        <v>87714</v>
      </c>
      <c r="L965" s="1210" t="s">
        <v>6905</v>
      </c>
      <c r="M965" s="1210">
        <v>4500247652</v>
      </c>
      <c r="N965" s="1210" t="s">
        <v>7160</v>
      </c>
    </row>
    <row r="966" spans="1:15" s="1450" customFormat="1" x14ac:dyDescent="0.25">
      <c r="A966" s="816" t="s">
        <v>305</v>
      </c>
      <c r="B966" s="817">
        <v>41765</v>
      </c>
      <c r="C966" s="818" t="s">
        <v>4389</v>
      </c>
      <c r="D966" s="816" t="s">
        <v>70</v>
      </c>
      <c r="E966" s="819">
        <v>10195323</v>
      </c>
      <c r="F966" s="816">
        <v>25920780</v>
      </c>
      <c r="G966" s="816">
        <v>2705003</v>
      </c>
      <c r="H966" s="820" t="str">
        <f>IF(G966="","",VLOOKUP(G966,ARANCEL!$B$5:$D$121,2,FALSE))</f>
        <v>INCRUSTACION ESTETICA (ART-GLASS O CERAMICA)</v>
      </c>
      <c r="I966" s="821" t="s">
        <v>308</v>
      </c>
      <c r="J966" s="816">
        <v>1</v>
      </c>
      <c r="K966" s="822">
        <f>IF(G966="","",VLOOKUP(G966,ARANCEL!$B$5:$D$121,3,FALSE)*J966)</f>
        <v>15676</v>
      </c>
      <c r="L966" s="1210" t="s">
        <v>5292</v>
      </c>
      <c r="M966" s="1210">
        <v>4500235543</v>
      </c>
      <c r="N966" s="1210">
        <v>9430</v>
      </c>
    </row>
    <row r="967" spans="1:15" s="1450" customFormat="1" x14ac:dyDescent="0.25">
      <c r="A967" s="816" t="s">
        <v>305</v>
      </c>
      <c r="B967" s="817">
        <v>41897</v>
      </c>
      <c r="C967" s="818" t="s">
        <v>7214</v>
      </c>
      <c r="D967" s="816" t="s">
        <v>72</v>
      </c>
      <c r="E967" s="819">
        <v>10257175</v>
      </c>
      <c r="F967" s="816">
        <v>28459758</v>
      </c>
      <c r="G967" s="816">
        <v>2704005</v>
      </c>
      <c r="H967" s="820" t="str">
        <f>IF(G967="","",VLOOKUP(G967,ARANCEL!$B$5:$D$121,2,FALSE))</f>
        <v>PROVISORIO</v>
      </c>
      <c r="I967" s="821" t="s">
        <v>309</v>
      </c>
      <c r="J967" s="816">
        <v>1</v>
      </c>
      <c r="K967" s="822">
        <f>IF(G967="","",VLOOKUP(G967,ARANCEL!$B$5:$D$121,3,FALSE)*J967)</f>
        <v>3250</v>
      </c>
      <c r="L967" s="1210" t="s">
        <v>7548</v>
      </c>
      <c r="M967" s="1210">
        <v>4500255129</v>
      </c>
      <c r="N967" s="1210" t="s">
        <v>7564</v>
      </c>
    </row>
    <row r="968" spans="1:15" s="1450" customFormat="1" x14ac:dyDescent="0.25">
      <c r="A968" s="816" t="s">
        <v>313</v>
      </c>
      <c r="B968" s="817">
        <v>41897</v>
      </c>
      <c r="C968" s="818" t="s">
        <v>7214</v>
      </c>
      <c r="D968" s="816" t="s">
        <v>72</v>
      </c>
      <c r="E968" s="819">
        <v>10257175</v>
      </c>
      <c r="F968" s="816">
        <v>28459758</v>
      </c>
      <c r="G968" s="816">
        <v>2704003</v>
      </c>
      <c r="H968" s="820" t="str">
        <f>IF(G968="","",VLOOKUP(G968,ARANCEL!$B$5:$D$121,2,FALSE))</f>
        <v xml:space="preserve">CORONA PERIFERICA CON PERNO MUÑON COLADO </v>
      </c>
      <c r="I968" s="821" t="s">
        <v>309</v>
      </c>
      <c r="J968" s="816">
        <v>1</v>
      </c>
      <c r="K968" s="822">
        <f>IF(G968="","",VLOOKUP(G968,ARANCEL!$B$5:$D$121,3,FALSE)*J968)</f>
        <v>32612</v>
      </c>
      <c r="L968" s="1210" t="s">
        <v>7548</v>
      </c>
      <c r="M968" s="1210">
        <v>4500255129</v>
      </c>
      <c r="N968" s="1210" t="s">
        <v>7564</v>
      </c>
    </row>
    <row r="969" spans="1:15" s="1450" customFormat="1" x14ac:dyDescent="0.25">
      <c r="A969" s="824" t="s">
        <v>305</v>
      </c>
      <c r="B969" s="817">
        <v>41911</v>
      </c>
      <c r="C969" s="818" t="s">
        <v>7214</v>
      </c>
      <c r="D969" s="816" t="s">
        <v>72</v>
      </c>
      <c r="E969" s="819">
        <v>10259243</v>
      </c>
      <c r="F969" s="816">
        <v>28459758</v>
      </c>
      <c r="G969" s="816">
        <v>2704005</v>
      </c>
      <c r="H969" s="820" t="str">
        <f>IF(G969="","",VLOOKUP(G969,ARANCEL!$B$5:$D$121,2,FALSE))</f>
        <v>PROVISORIO</v>
      </c>
      <c r="I969" s="821" t="s">
        <v>312</v>
      </c>
      <c r="J969" s="816">
        <v>1</v>
      </c>
      <c r="K969" s="822">
        <f>IF(G969="","",VLOOKUP(G969,ARANCEL!$B$5:$D$121,3,FALSE)*J969)</f>
        <v>3250</v>
      </c>
      <c r="L969" s="1210" t="s">
        <v>7548</v>
      </c>
      <c r="M969" s="1210">
        <v>4500255354</v>
      </c>
      <c r="N969" s="1210" t="s">
        <v>7572</v>
      </c>
    </row>
    <row r="970" spans="1:15" s="1450" customFormat="1" x14ac:dyDescent="0.25">
      <c r="A970" s="816" t="s">
        <v>606</v>
      </c>
      <c r="B970" s="817">
        <v>41911</v>
      </c>
      <c r="C970" s="818" t="s">
        <v>7214</v>
      </c>
      <c r="D970" s="816" t="s">
        <v>72</v>
      </c>
      <c r="E970" s="819">
        <v>10259243</v>
      </c>
      <c r="F970" s="816">
        <v>28459758</v>
      </c>
      <c r="G970" s="816">
        <v>2704003</v>
      </c>
      <c r="H970" s="820" t="str">
        <f>IF(G970="","",VLOOKUP(G970,ARANCEL!$B$5:$D$121,2,FALSE))</f>
        <v xml:space="preserve">CORONA PERIFERICA CON PERNO MUÑON COLADO </v>
      </c>
      <c r="I970" s="821" t="s">
        <v>312</v>
      </c>
      <c r="J970" s="816">
        <v>1</v>
      </c>
      <c r="K970" s="822">
        <f>IF(G970="","",VLOOKUP(G970,ARANCEL!$B$5:$D$121,3,FALSE)*J970)</f>
        <v>32612</v>
      </c>
      <c r="L970" s="1210" t="s">
        <v>7548</v>
      </c>
      <c r="M970" s="1210">
        <v>4500255354</v>
      </c>
      <c r="N970" s="1210" t="s">
        <v>7572</v>
      </c>
    </row>
    <row r="971" spans="1:15" s="870" customFormat="1" ht="18" customHeight="1" x14ac:dyDescent="0.25">
      <c r="A971" s="816" t="s">
        <v>305</v>
      </c>
      <c r="B971" s="817">
        <v>41929</v>
      </c>
      <c r="C971" s="818" t="s">
        <v>7779</v>
      </c>
      <c r="D971" s="816" t="s">
        <v>5273</v>
      </c>
      <c r="E971" s="819">
        <v>10268208</v>
      </c>
      <c r="F971" s="816">
        <v>29045703</v>
      </c>
      <c r="G971" s="816">
        <v>2705003</v>
      </c>
      <c r="H971" s="120" t="str">
        <f>IF(G971="","",VLOOKUP(G971,ARANCEL!$B$5:$D$121,2,FALSE))</f>
        <v>INCRUSTACION ESTETICA (ART-GLASS O CERAMICA)</v>
      </c>
      <c r="I971" s="121" t="s">
        <v>308</v>
      </c>
      <c r="J971" s="119">
        <v>1</v>
      </c>
      <c r="K971" s="122">
        <f>IF(G971="","",VLOOKUP(G971,ARANCEL!$B$5:$D$121,3,FALSE)*J971)</f>
        <v>15676</v>
      </c>
      <c r="L971" s="1229" t="s">
        <v>8279</v>
      </c>
      <c r="M971" s="1229">
        <v>4500260868</v>
      </c>
      <c r="N971" s="1229" t="s">
        <v>8300</v>
      </c>
      <c r="O971" s="869"/>
    </row>
    <row r="972" spans="1:15" s="870" customFormat="1" ht="18" customHeight="1" x14ac:dyDescent="0.25">
      <c r="A972" s="816" t="s">
        <v>305</v>
      </c>
      <c r="B972" s="817">
        <v>41932</v>
      </c>
      <c r="C972" s="818" t="s">
        <v>7828</v>
      </c>
      <c r="D972" s="816" t="s">
        <v>811</v>
      </c>
      <c r="E972" s="819">
        <v>10269861</v>
      </c>
      <c r="F972" s="816">
        <v>29014384</v>
      </c>
      <c r="G972" s="816">
        <v>2708011</v>
      </c>
      <c r="H972" s="120" t="str">
        <f>IF(G972="","",VLOOKUP(G972,ARANCEL!$B$5:$D$121,2,FALSE))</f>
        <v xml:space="preserve">MODELO DE ESTUDIO </v>
      </c>
      <c r="I972" s="121" t="s">
        <v>347</v>
      </c>
      <c r="J972" s="119">
        <v>2</v>
      </c>
      <c r="K972" s="122">
        <f>IF(G972="","",VLOOKUP(G972,ARANCEL!$B$5:$D$121,3,FALSE)*J972)</f>
        <v>3014</v>
      </c>
      <c r="L972" s="1229" t="s">
        <v>8279</v>
      </c>
      <c r="M972" s="1229">
        <v>4500260868</v>
      </c>
      <c r="N972" s="1229" t="s">
        <v>8300</v>
      </c>
      <c r="O972" s="869"/>
    </row>
    <row r="973" spans="1:15" s="1450" customFormat="1" x14ac:dyDescent="0.25">
      <c r="A973" s="816" t="s">
        <v>313</v>
      </c>
      <c r="B973" s="817">
        <v>42035</v>
      </c>
      <c r="C973" s="818" t="s">
        <v>9829</v>
      </c>
      <c r="D973" s="816" t="s">
        <v>3576</v>
      </c>
      <c r="E973" s="819">
        <v>10314748</v>
      </c>
      <c r="F973" s="816">
        <v>27620716</v>
      </c>
      <c r="G973" s="816">
        <v>2702048</v>
      </c>
      <c r="H973" s="820" t="str">
        <f>IF(G973="","",VLOOKUP(G973,ARANCEL!$B$5:$D$121,2,FALSE))</f>
        <v xml:space="preserve">SERVICIO LAB. IMPLANTE CORONA CEMENTADA/ATORNILLADA </v>
      </c>
      <c r="I973" s="821"/>
      <c r="J973" s="816">
        <v>1</v>
      </c>
      <c r="K973" s="822">
        <f>IF(G973="","",VLOOKUP(G973,ARANCEL!$B$5:$D$121,3,FALSE)*J973)</f>
        <v>43857</v>
      </c>
      <c r="L973" s="1249" t="str">
        <f>IF(E973="","","IMPAGO")</f>
        <v>IMPAGO</v>
      </c>
      <c r="M973" s="1249" t="str">
        <f>IF(L973="IMPAGO","SIN O.C.","")</f>
        <v>SIN O.C.</v>
      </c>
      <c r="N973" s="1249" t="str">
        <f>IF(L973="IMPAGO","SIN FACT.","")</f>
        <v>SIN FACT.</v>
      </c>
    </row>
    <row r="974" spans="1:15" s="1450" customFormat="1" x14ac:dyDescent="0.25">
      <c r="A974" s="816" t="s">
        <v>313</v>
      </c>
      <c r="B974" s="817">
        <v>42035</v>
      </c>
      <c r="C974" s="818" t="s">
        <v>9830</v>
      </c>
      <c r="D974" s="816" t="s">
        <v>5273</v>
      </c>
      <c r="E974" s="819">
        <v>10315040</v>
      </c>
      <c r="F974" s="816">
        <v>30597160</v>
      </c>
      <c r="G974" s="816">
        <v>2705003</v>
      </c>
      <c r="H974" s="820" t="str">
        <f>IF(G974="","",VLOOKUP(G974,ARANCEL!$B$5:$D$121,2,FALSE))</f>
        <v>INCRUSTACION ESTETICA (ART-GLASS O CERAMICA)</v>
      </c>
      <c r="I974" s="821"/>
      <c r="J974" s="816">
        <v>1</v>
      </c>
      <c r="K974" s="822">
        <f>IF(G974="","",VLOOKUP(G974,ARANCEL!$B$5:$D$121,3,FALSE)*J974)</f>
        <v>15676</v>
      </c>
      <c r="L974" s="1249" t="str">
        <f>IF(E974="","","IMPAGO")</f>
        <v>IMPAGO</v>
      </c>
      <c r="M974" s="1249" t="str">
        <f>IF(L974="IMPAGO","SIN O.C.","")</f>
        <v>SIN O.C.</v>
      </c>
      <c r="N974" s="1249" t="str">
        <f>IF(L974="IMPAGO","SIN FACT.","")</f>
        <v>SIN FACT.</v>
      </c>
    </row>
    <row r="975" spans="1:15" s="1467" customFormat="1" x14ac:dyDescent="0.25">
      <c r="A975" s="816" t="s">
        <v>313</v>
      </c>
      <c r="B975" s="817">
        <v>42037</v>
      </c>
      <c r="C975" s="818" t="s">
        <v>9861</v>
      </c>
      <c r="D975" s="816" t="s">
        <v>70</v>
      </c>
      <c r="E975" s="819">
        <v>10315965</v>
      </c>
      <c r="F975" s="816">
        <v>29838809</v>
      </c>
      <c r="G975" s="816">
        <v>2704003</v>
      </c>
      <c r="H975" s="820" t="str">
        <f>IF(G975="","",VLOOKUP(G975,ARANCEL!$B$5:$D$121,2,FALSE))</f>
        <v xml:space="preserve">CORONA PERIFERICA CON PERNO MUÑON COLADO </v>
      </c>
      <c r="I975" s="821"/>
      <c r="J975" s="816">
        <v>1</v>
      </c>
      <c r="K975" s="822">
        <f>IF(G975="","",VLOOKUP(G975,ARANCEL!$B$5:$D$121,3,FALSE)*J975)</f>
        <v>32612</v>
      </c>
      <c r="L975" s="1249" t="str">
        <f t="shared" ref="L975" si="0">IF(E975="","","IMPAGO")</f>
        <v>IMPAGO</v>
      </c>
      <c r="M975" s="1249" t="str">
        <f t="shared" ref="M975" si="1">IF(L975="IMPAGO","SIN O.C.","")</f>
        <v>SIN O.C.</v>
      </c>
      <c r="N975" s="1249" t="str">
        <f t="shared" ref="N975" si="2">IF(L975="IMPAGO","SIN FACT.","")</f>
        <v>SIN FACT.</v>
      </c>
    </row>
    <row r="976" spans="1:15" s="1467" customFormat="1" x14ac:dyDescent="0.25">
      <c r="A976" s="816" t="s">
        <v>313</v>
      </c>
      <c r="B976" s="817">
        <v>42037</v>
      </c>
      <c r="C976" s="818" t="s">
        <v>9862</v>
      </c>
      <c r="D976" s="816" t="s">
        <v>5273</v>
      </c>
      <c r="E976" s="819">
        <v>10315962</v>
      </c>
      <c r="F976" s="816">
        <v>29420851</v>
      </c>
      <c r="G976" s="816">
        <v>2705003</v>
      </c>
      <c r="H976" s="820" t="str">
        <f>IF(G976="","",VLOOKUP(G976,ARANCEL!$B$5:$D$121,2,FALSE))</f>
        <v>INCRUSTACION ESTETICA (ART-GLASS O CERAMICA)</v>
      </c>
      <c r="I976" s="821"/>
      <c r="J976" s="816">
        <v>1</v>
      </c>
      <c r="K976" s="822">
        <f>IF(G976="","",VLOOKUP(G976,ARANCEL!$B$5:$D$121,3,FALSE)*J976)</f>
        <v>15676</v>
      </c>
      <c r="L976" s="1249" t="str">
        <f t="shared" ref="L976" si="3">IF(E976="","","IMPAGO")</f>
        <v>IMPAGO</v>
      </c>
      <c r="M976" s="1249" t="str">
        <f t="shared" ref="M976" si="4">IF(L976="IMPAGO","SIN O.C.","")</f>
        <v>SIN O.C.</v>
      </c>
      <c r="N976" s="1249" t="str">
        <f t="shared" ref="N976" si="5">IF(L976="IMPAGO","SIN FACT.","")</f>
        <v>SIN FACT.</v>
      </c>
    </row>
    <row r="977" spans="1:14" s="1450" customFormat="1" x14ac:dyDescent="0.25">
      <c r="A977" s="816" t="s">
        <v>313</v>
      </c>
      <c r="B977" s="817">
        <v>42037</v>
      </c>
      <c r="C977" s="818" t="s">
        <v>9863</v>
      </c>
      <c r="D977" s="816" t="s">
        <v>3576</v>
      </c>
      <c r="E977" s="819">
        <v>10315964</v>
      </c>
      <c r="F977" s="816">
        <v>30760860</v>
      </c>
      <c r="G977" s="816">
        <v>2704005</v>
      </c>
      <c r="H977" s="820" t="str">
        <f>IF(G977="","",VLOOKUP(G977,ARANCEL!$B$5:$D$121,2,FALSE))</f>
        <v>PROVISORIO</v>
      </c>
      <c r="I977" s="821"/>
      <c r="J977" s="816">
        <v>1</v>
      </c>
      <c r="K977" s="822">
        <f>IF(G977="","",VLOOKUP(G977,ARANCEL!$B$5:$D$121,3,FALSE)*J977)</f>
        <v>3250</v>
      </c>
      <c r="L977" s="1249" t="str">
        <f t="shared" ref="L977" si="6">IF(E977="","","IMPAGO")</f>
        <v>IMPAGO</v>
      </c>
      <c r="M977" s="1249" t="str">
        <f t="shared" ref="M977" si="7">IF(L977="IMPAGO","SIN O.C.","")</f>
        <v>SIN O.C.</v>
      </c>
      <c r="N977" s="1249" t="str">
        <f t="shared" ref="N977" si="8">IF(L977="IMPAGO","SIN FACT.","")</f>
        <v>SIN FACT.</v>
      </c>
    </row>
    <row r="978" spans="1:14" s="1473" customFormat="1" x14ac:dyDescent="0.25">
      <c r="A978" s="816" t="s">
        <v>313</v>
      </c>
      <c r="B978" s="817">
        <v>42037</v>
      </c>
      <c r="C978" s="818" t="s">
        <v>1189</v>
      </c>
      <c r="D978" s="816" t="s">
        <v>71</v>
      </c>
      <c r="E978" s="819">
        <v>10315966</v>
      </c>
      <c r="F978" s="816">
        <v>29120061</v>
      </c>
      <c r="G978" s="816">
        <v>2704005</v>
      </c>
      <c r="H978" s="820" t="str">
        <f>IF(G978="","",VLOOKUP(G978,ARANCEL!$B$5:$D$121,2,FALSE))</f>
        <v>PROVISORIO</v>
      </c>
      <c r="I978" s="821"/>
      <c r="J978" s="816">
        <v>1</v>
      </c>
      <c r="K978" s="822">
        <f>IF(G978="","",VLOOKUP(G978,ARANCEL!$B$5:$D$121,3,FALSE)*J978)</f>
        <v>3250</v>
      </c>
      <c r="L978" s="1249" t="str">
        <f t="shared" ref="L978:L979" si="9">IF(E978="","","IMPAGO")</f>
        <v>IMPAGO</v>
      </c>
      <c r="M978" s="1249" t="str">
        <f t="shared" ref="M978:M979" si="10">IF(L978="IMPAGO","SIN O.C.","")</f>
        <v>SIN O.C.</v>
      </c>
      <c r="N978" s="1249" t="str">
        <f t="shared" ref="N978:N979" si="11">IF(L978="IMPAGO","SIN FACT.","")</f>
        <v>SIN FACT.</v>
      </c>
    </row>
    <row r="979" spans="1:14" s="1473" customFormat="1" x14ac:dyDescent="0.25">
      <c r="A979" s="816" t="s">
        <v>313</v>
      </c>
      <c r="B979" s="817">
        <v>42037</v>
      </c>
      <c r="C979" s="818" t="s">
        <v>1189</v>
      </c>
      <c r="D979" s="816" t="s">
        <v>71</v>
      </c>
      <c r="E979" s="819">
        <v>10315966</v>
      </c>
      <c r="F979" s="816">
        <v>29120061</v>
      </c>
      <c r="G979" s="816">
        <v>2704003</v>
      </c>
      <c r="H979" s="820" t="str">
        <f>IF(G979="","",VLOOKUP(G979,ARANCEL!$B$5:$D$121,2,FALSE))</f>
        <v xml:space="preserve">CORONA PERIFERICA CON PERNO MUÑON COLADO </v>
      </c>
      <c r="I979" s="821"/>
      <c r="J979" s="816">
        <v>1</v>
      </c>
      <c r="K979" s="822">
        <f>IF(G979="","",VLOOKUP(G979,ARANCEL!$B$5:$D$121,3,FALSE)*J979)</f>
        <v>32612</v>
      </c>
      <c r="L979" s="1249" t="str">
        <f t="shared" si="9"/>
        <v>IMPAGO</v>
      </c>
      <c r="M979" s="1249" t="str">
        <f t="shared" si="10"/>
        <v>SIN O.C.</v>
      </c>
      <c r="N979" s="1249" t="str">
        <f t="shared" si="11"/>
        <v>SIN FACT.</v>
      </c>
    </row>
    <row r="980" spans="1:14" s="1473" customFormat="1" x14ac:dyDescent="0.25">
      <c r="A980" s="816" t="s">
        <v>313</v>
      </c>
      <c r="B980" s="817">
        <v>42037</v>
      </c>
      <c r="C980" s="818" t="s">
        <v>9864</v>
      </c>
      <c r="D980" s="816" t="s">
        <v>68</v>
      </c>
      <c r="E980" s="819">
        <v>10315963</v>
      </c>
      <c r="F980" s="816">
        <v>29106560</v>
      </c>
      <c r="G980" s="816">
        <v>2704005</v>
      </c>
      <c r="H980" s="820" t="str">
        <f>IF(G980="","",VLOOKUP(G980,ARANCEL!$B$5:$D$121,2,FALSE))</f>
        <v>PROVISORIO</v>
      </c>
      <c r="I980" s="821"/>
      <c r="J980" s="843">
        <v>2</v>
      </c>
      <c r="K980" s="822">
        <f>IF(G980="","",VLOOKUP(G980,ARANCEL!$B$5:$D$121,3,FALSE)*J980)</f>
        <v>6500</v>
      </c>
      <c r="L980" s="1249" t="str">
        <f t="shared" ref="L980:L981" si="12">IF(E980="","","IMPAGO")</f>
        <v>IMPAGO</v>
      </c>
      <c r="M980" s="1249" t="str">
        <f t="shared" ref="M980:M981" si="13">IF(L980="IMPAGO","SIN O.C.","")</f>
        <v>SIN O.C.</v>
      </c>
      <c r="N980" s="1249" t="str">
        <f t="shared" ref="N980:N981" si="14">IF(L980="IMPAGO","SIN FACT.","")</f>
        <v>SIN FACT.</v>
      </c>
    </row>
    <row r="981" spans="1:14" s="1473" customFormat="1" x14ac:dyDescent="0.25">
      <c r="A981" s="816" t="s">
        <v>313</v>
      </c>
      <c r="B981" s="817">
        <v>42037</v>
      </c>
      <c r="C981" s="818" t="s">
        <v>9864</v>
      </c>
      <c r="D981" s="816" t="s">
        <v>68</v>
      </c>
      <c r="E981" s="819">
        <v>10315963</v>
      </c>
      <c r="F981" s="816">
        <v>29106560</v>
      </c>
      <c r="G981" s="816">
        <v>2704003</v>
      </c>
      <c r="H981" s="820" t="str">
        <f>IF(G981="","",VLOOKUP(G981,ARANCEL!$B$5:$D$121,2,FALSE))</f>
        <v xml:space="preserve">CORONA PERIFERICA CON PERNO MUÑON COLADO </v>
      </c>
      <c r="I981" s="821"/>
      <c r="J981" s="816">
        <v>1</v>
      </c>
      <c r="K981" s="822">
        <f>IF(G981="","",VLOOKUP(G981,ARANCEL!$B$5:$D$121,3,FALSE)*J981)</f>
        <v>32612</v>
      </c>
      <c r="L981" s="1249" t="str">
        <f t="shared" si="12"/>
        <v>IMPAGO</v>
      </c>
      <c r="M981" s="1249" t="str">
        <f t="shared" si="13"/>
        <v>SIN O.C.</v>
      </c>
      <c r="N981" s="1249" t="str">
        <f t="shared" si="14"/>
        <v>SIN FACT.</v>
      </c>
    </row>
    <row r="982" spans="1:14" s="1473" customFormat="1" x14ac:dyDescent="0.25">
      <c r="A982" s="816" t="s">
        <v>313</v>
      </c>
      <c r="B982" s="817">
        <v>42037</v>
      </c>
      <c r="C982" s="818" t="s">
        <v>9877</v>
      </c>
      <c r="D982" s="816" t="s">
        <v>1157</v>
      </c>
      <c r="E982" s="819">
        <v>10316084</v>
      </c>
      <c r="F982" s="816">
        <v>30785655</v>
      </c>
      <c r="G982" s="816">
        <v>2707001</v>
      </c>
      <c r="H982" s="820" t="str">
        <f>IF(G982="","",VLOOKUP(G982,ARANCEL!$B$5:$D$121,2,FALSE))</f>
        <v xml:space="preserve">PLANO DE RELAJACION </v>
      </c>
      <c r="I982" s="821"/>
      <c r="J982" s="816">
        <v>1</v>
      </c>
      <c r="K982" s="822">
        <f>IF(G982="","",VLOOKUP(G982,ARANCEL!$B$5:$D$121,3,FALSE)*J982)</f>
        <v>9221</v>
      </c>
      <c r="L982" s="1249" t="str">
        <f t="shared" ref="L982" si="15">IF(E982="","","IMPAGO")</f>
        <v>IMPAGO</v>
      </c>
      <c r="M982" s="1249" t="str">
        <f t="shared" ref="M982" si="16">IF(L982="IMPAGO","SIN O.C.","")</f>
        <v>SIN O.C.</v>
      </c>
      <c r="N982" s="1249" t="str">
        <f t="shared" ref="N982" si="17">IF(L982="IMPAGO","SIN FACT.","")</f>
        <v>SIN FACT.</v>
      </c>
    </row>
    <row r="983" spans="1:14" s="1474" customFormat="1" x14ac:dyDescent="0.25">
      <c r="A983" s="816"/>
      <c r="B983" s="817"/>
      <c r="C983" s="818"/>
      <c r="D983" s="816"/>
      <c r="E983" s="819"/>
      <c r="F983" s="816"/>
      <c r="G983" s="816"/>
      <c r="H983" s="820" t="str">
        <f>IF(G983="","",VLOOKUP(G983,ARANCEL!$B$5:$D$121,2,FALSE))</f>
        <v/>
      </c>
      <c r="I983" s="821"/>
      <c r="J983" s="816"/>
      <c r="K983" s="822" t="str">
        <f>IF(G983="","",VLOOKUP(G983,ARANCEL!$B$5:$D$121,3,FALSE)*J983)</f>
        <v/>
      </c>
      <c r="L983" s="1249" t="str">
        <f t="shared" ref="L983:L984" si="18">IF(E983="","","IMPAGO")</f>
        <v/>
      </c>
      <c r="M983" s="1249" t="str">
        <f t="shared" ref="M983:M984" si="19">IF(L983="IMPAGO","SIN O.C.","")</f>
        <v/>
      </c>
      <c r="N983" s="1249" t="str">
        <f t="shared" ref="N983:N984" si="20">IF(L983="IMPAGO","SIN FACT.","")</f>
        <v/>
      </c>
    </row>
    <row r="984" spans="1:14" s="1474" customFormat="1" x14ac:dyDescent="0.25">
      <c r="A984" s="816"/>
      <c r="B984" s="817"/>
      <c r="C984" s="818"/>
      <c r="D984" s="816"/>
      <c r="E984" s="819"/>
      <c r="F984" s="816"/>
      <c r="G984" s="816"/>
      <c r="H984" s="820" t="str">
        <f>IF(G984="","",VLOOKUP(G984,ARANCEL!$B$5:$D$121,2,FALSE))</f>
        <v/>
      </c>
      <c r="I984" s="821"/>
      <c r="J984" s="816"/>
      <c r="K984" s="822" t="str">
        <f>IF(G984="","",VLOOKUP(G984,ARANCEL!$B$5:$D$121,3,FALSE)*J984)</f>
        <v/>
      </c>
      <c r="L984" s="1249" t="str">
        <f t="shared" si="18"/>
        <v/>
      </c>
      <c r="M984" s="1249" t="str">
        <f t="shared" si="19"/>
        <v/>
      </c>
      <c r="N984" s="1249" t="str">
        <f t="shared" si="20"/>
        <v/>
      </c>
    </row>
    <row r="985" spans="1:14" s="1474" customFormat="1" x14ac:dyDescent="0.25">
      <c r="A985" s="816"/>
      <c r="B985" s="817"/>
      <c r="C985" s="818"/>
      <c r="D985" s="816"/>
      <c r="E985" s="819"/>
      <c r="F985" s="816"/>
      <c r="G985" s="816"/>
      <c r="H985" s="820" t="str">
        <f>IF(G985="","",VLOOKUP(G985,ARANCEL!$B$5:$D$121,2,FALSE))</f>
        <v/>
      </c>
      <c r="I985" s="821"/>
      <c r="J985" s="816"/>
      <c r="K985" s="822" t="str">
        <f>IF(G985="","",VLOOKUP(G985,ARANCEL!$B$5:$D$121,3,FALSE)*J985)</f>
        <v/>
      </c>
      <c r="L985" s="1249" t="str">
        <f t="shared" ref="L984:L985" si="21">IF(E985="","","IMPAGO")</f>
        <v/>
      </c>
      <c r="M985" s="1249" t="str">
        <f t="shared" ref="M984:M985" si="22">IF(L985="IMPAGO","SIN O.C.","")</f>
        <v/>
      </c>
      <c r="N985" s="1249" t="str">
        <f t="shared" ref="N984:N985" si="23">IF(L985="IMPAGO","SIN FACT.","")</f>
        <v/>
      </c>
    </row>
    <row r="986" spans="1:14" s="1473" customFormat="1" x14ac:dyDescent="0.25">
      <c r="A986" s="816"/>
      <c r="B986" s="817"/>
      <c r="C986" s="818"/>
      <c r="D986" s="816"/>
      <c r="E986" s="819"/>
      <c r="F986" s="816"/>
      <c r="G986" s="816"/>
      <c r="H986" s="820" t="str">
        <f>IF(G986="","",VLOOKUP(G986,ARANCEL!$B$5:$D$121,2,FALSE))</f>
        <v/>
      </c>
      <c r="I986" s="821"/>
      <c r="J986" s="816"/>
      <c r="K986" s="822" t="str">
        <f>IF(G986="","",VLOOKUP(G986,ARANCEL!$B$5:$D$121,3,FALSE)*J986)</f>
        <v/>
      </c>
      <c r="L986" s="1249" t="str">
        <f t="shared" ref="L985:L986" si="24">IF(E986="","","IMPAGO")</f>
        <v/>
      </c>
      <c r="M986" s="1249" t="str">
        <f t="shared" ref="M985:M986" si="25">IF(L986="IMPAGO","SIN O.C.","")</f>
        <v/>
      </c>
      <c r="N986" s="1249" t="str">
        <f t="shared" ref="N985:N986" si="26">IF(L986="IMPAGO","SIN FACT.","")</f>
        <v/>
      </c>
    </row>
    <row r="987" spans="1:14" s="1042" customFormat="1" x14ac:dyDescent="0.25">
      <c r="A987" s="816"/>
      <c r="B987" s="817"/>
      <c r="C987" s="818"/>
      <c r="D987" s="816"/>
      <c r="E987" s="819"/>
      <c r="F987" s="816"/>
      <c r="G987" s="816"/>
      <c r="H987" s="820" t="str">
        <f>IF(G987="","",VLOOKUP(G987,ARANCEL!$B$5:$D$121,2,FALSE))</f>
        <v/>
      </c>
      <c r="I987" s="821"/>
      <c r="J987" s="816"/>
      <c r="K987" s="822" t="str">
        <f>IF(G987="","",VLOOKUP(G987,ARANCEL!$B$5:$D$121,3,FALSE)*J987)</f>
        <v/>
      </c>
      <c r="L987" s="1249" t="str">
        <f t="shared" ref="L987" si="27">IF(E987="","","IMPAGO")</f>
        <v/>
      </c>
      <c r="M987" s="1249" t="str">
        <f t="shared" ref="M987" si="28">IF(L987="IMPAGO","SIN O.C.","")</f>
        <v/>
      </c>
      <c r="N987" s="1249" t="str">
        <f t="shared" ref="N987" si="29">IF(L987="IMPAGO","SIN FACT.","")</f>
        <v/>
      </c>
    </row>
    <row r="988" spans="1:14" x14ac:dyDescent="0.25">
      <c r="A988" s="286"/>
      <c r="B988" s="286"/>
      <c r="C988" s="287"/>
      <c r="D988" s="286"/>
      <c r="E988" s="286"/>
      <c r="F988" s="286"/>
      <c r="G988" s="286"/>
      <c r="H988" s="369"/>
      <c r="I988" s="286"/>
      <c r="J988" s="286"/>
      <c r="K988" s="369"/>
      <c r="L988" s="1328"/>
      <c r="M988" s="1328"/>
      <c r="N988" s="1328"/>
    </row>
    <row r="989" spans="1:14" x14ac:dyDescent="0.25">
      <c r="A989" s="279"/>
      <c r="B989" s="279"/>
      <c r="C989" s="279"/>
      <c r="D989" s="280" t="s">
        <v>2719</v>
      </c>
      <c r="E989" s="281"/>
      <c r="F989" s="282"/>
      <c r="G989" s="208">
        <f ca="1">SUMIFS(K6:K988,L6:L988,"IMPAGO",B6:B988,"&lt;"&amp;DATE(YEAR(TODAY()),MONTH(TODAY()),1))</f>
        <v>1020256</v>
      </c>
      <c r="H989" s="283" t="s">
        <v>4614</v>
      </c>
      <c r="I989" s="1476">
        <f ca="1">SUMIF(L6:L988,UPPER(TEXT(DATE(YEAR(TODAY()),MONTH(TODAY()),0),"MMMM"))&amp;" "&amp;YEAR(DATE(YEAR(TODAY()),MONTH(TODAY()),0)),K6:K988)</f>
        <v>2285775</v>
      </c>
      <c r="J989" s="1477"/>
      <c r="K989" s="110">
        <f>SUMIF(L5:L988,#REF!,K5:K988)</f>
        <v>0</v>
      </c>
      <c r="L989" s="1253"/>
      <c r="M989" s="1253"/>
      <c r="N989" s="1253"/>
    </row>
    <row r="990" spans="1:14" ht="26.25" x14ac:dyDescent="0.25">
      <c r="A990" s="107" t="s">
        <v>327</v>
      </c>
      <c r="B990" s="107"/>
      <c r="C990" s="108"/>
      <c r="D990" s="107"/>
      <c r="E990" s="107"/>
      <c r="F990" s="107"/>
      <c r="G990" s="107"/>
      <c r="H990" s="107"/>
      <c r="I990" s="107"/>
      <c r="J990" s="107"/>
      <c r="K990" s="107"/>
      <c r="L990" s="1254"/>
      <c r="M990" s="1254"/>
      <c r="N990" s="1254"/>
    </row>
    <row r="991" spans="1:14" ht="25.5" x14ac:dyDescent="0.25">
      <c r="A991" s="111" t="s">
        <v>4</v>
      </c>
      <c r="B991" s="112" t="s">
        <v>5</v>
      </c>
      <c r="C991" s="113" t="s">
        <v>6</v>
      </c>
      <c r="D991" s="112" t="s">
        <v>7</v>
      </c>
      <c r="E991" s="112" t="s">
        <v>8</v>
      </c>
      <c r="F991" s="112" t="s">
        <v>9</v>
      </c>
      <c r="G991" s="111" t="s">
        <v>10</v>
      </c>
      <c r="H991" s="112" t="s">
        <v>11</v>
      </c>
      <c r="I991" s="112" t="s">
        <v>12</v>
      </c>
      <c r="J991" s="112" t="s">
        <v>13</v>
      </c>
      <c r="K991" s="112" t="s">
        <v>14</v>
      </c>
      <c r="L991" s="1255" t="s">
        <v>15</v>
      </c>
      <c r="M991" s="1255" t="s">
        <v>16</v>
      </c>
      <c r="N991" s="1256" t="s">
        <v>17</v>
      </c>
    </row>
    <row r="992" spans="1:14" s="863" customFormat="1" x14ac:dyDescent="0.25">
      <c r="A992" s="816" t="s">
        <v>606</v>
      </c>
      <c r="B992" s="817">
        <v>41960</v>
      </c>
      <c r="C992" s="818" t="s">
        <v>8698</v>
      </c>
      <c r="D992" s="816" t="s">
        <v>68</v>
      </c>
      <c r="E992" s="819" t="s">
        <v>343</v>
      </c>
      <c r="F992" s="816">
        <v>29359289</v>
      </c>
      <c r="G992" s="816">
        <v>2704027</v>
      </c>
      <c r="H992" s="120" t="str">
        <f>IF(G992="","",VLOOKUP(G992,ARANCEL!$B$5:$D$121,2,FALSE))</f>
        <v>PROTESIS VALPLAST UNILATERAL (HASTA 2 PIEZAS)</v>
      </c>
      <c r="I992" s="121" t="s">
        <v>306</v>
      </c>
      <c r="J992" s="119">
        <v>1</v>
      </c>
      <c r="K992" s="122">
        <f>IF(G992="","",VLOOKUP(G992,ARANCEL!$B$5:$D$121,3,FALSE)*J992)</f>
        <v>22491</v>
      </c>
      <c r="L992" s="1235" t="str">
        <f t="shared" ref="L992:L996" si="30">IF(E992="","","IMPAGO")</f>
        <v>IMPAGO</v>
      </c>
      <c r="M992" s="1235" t="str">
        <f t="shared" ref="M992:M996" si="31">IF(L992="IMPAGO","SIN O.C.","")</f>
        <v>SIN O.C.</v>
      </c>
      <c r="N992" s="1235" t="str">
        <f t="shared" ref="N992:N996" si="32">IF(L992="IMPAGO","SIN FACT.","")</f>
        <v>SIN FACT.</v>
      </c>
    </row>
    <row r="993" spans="1:14" s="1036" customFormat="1" ht="18.75" customHeight="1" x14ac:dyDescent="0.25">
      <c r="A993" s="816" t="s">
        <v>305</v>
      </c>
      <c r="B993" s="817">
        <v>41990</v>
      </c>
      <c r="C993" s="818" t="s">
        <v>9006</v>
      </c>
      <c r="D993" s="816" t="s">
        <v>86</v>
      </c>
      <c r="E993" s="819" t="s">
        <v>343</v>
      </c>
      <c r="F993" s="816">
        <v>28727869</v>
      </c>
      <c r="G993" s="816">
        <v>2704003</v>
      </c>
      <c r="H993" s="820" t="str">
        <f>IF(G993="","",VLOOKUP(G993,ARANCEL!$B$5:$D$121,2,FALSE))</f>
        <v xml:space="preserve">CORONA PERIFERICA CON PERNO MUÑON COLADO </v>
      </c>
      <c r="I993" s="821" t="s">
        <v>321</v>
      </c>
      <c r="J993" s="816">
        <v>1</v>
      </c>
      <c r="K993" s="822">
        <f>IF(G993="","",VLOOKUP(G993,ARANCEL!$B$5:$D$121,3,FALSE)*J993)</f>
        <v>32612</v>
      </c>
      <c r="L993" s="1249" t="str">
        <f t="shared" ref="L993:L995" si="33">IF(E993="","","IMPAGO")</f>
        <v>IMPAGO</v>
      </c>
      <c r="M993" s="1249" t="str">
        <f t="shared" ref="M993:M995" si="34">IF(L993="IMPAGO","SIN O.C.","")</f>
        <v>SIN O.C.</v>
      </c>
      <c r="N993" s="1249" t="str">
        <f t="shared" ref="N993:N995" si="35">IF(L993="IMPAGO","SIN FACT.","")</f>
        <v>SIN FACT.</v>
      </c>
    </row>
    <row r="994" spans="1:14" s="1169" customFormat="1" ht="44.25" x14ac:dyDescent="0.25">
      <c r="A994" s="824" t="s">
        <v>9321</v>
      </c>
      <c r="B994" s="817">
        <v>42002</v>
      </c>
      <c r="C994" s="818" t="s">
        <v>5076</v>
      </c>
      <c r="D994" s="816" t="s">
        <v>3576</v>
      </c>
      <c r="E994" s="819" t="s">
        <v>343</v>
      </c>
      <c r="F994" s="816">
        <v>26423476</v>
      </c>
      <c r="G994" s="816">
        <v>2702048</v>
      </c>
      <c r="H994" s="820" t="str">
        <f>IF(G994="","",VLOOKUP(G994,ARANCEL!$B$5:$D$121,2,FALSE))</f>
        <v xml:space="preserve">SERVICIO LAB. IMPLANTE CORONA CEMENTADA/ATORNILLADA </v>
      </c>
      <c r="I994" s="821" t="s">
        <v>309</v>
      </c>
      <c r="J994" s="816">
        <v>1</v>
      </c>
      <c r="K994" s="822">
        <f>IF(G994="","",VLOOKUP(G994,ARANCEL!$B$5:$D$121,3,FALSE)*J994)</f>
        <v>43857</v>
      </c>
      <c r="L994" s="1249" t="str">
        <f t="shared" si="33"/>
        <v>IMPAGO</v>
      </c>
      <c r="M994" s="1249" t="str">
        <f t="shared" si="34"/>
        <v>SIN O.C.</v>
      </c>
      <c r="N994" s="1249" t="str">
        <f t="shared" si="35"/>
        <v>SIN FACT.</v>
      </c>
    </row>
    <row r="995" spans="1:14" s="1092" customFormat="1" x14ac:dyDescent="0.25">
      <c r="A995" s="816" t="s">
        <v>606</v>
      </c>
      <c r="B995" s="817">
        <v>42024</v>
      </c>
      <c r="C995" s="818" t="s">
        <v>9363</v>
      </c>
      <c r="D995" s="816" t="s">
        <v>1160</v>
      </c>
      <c r="E995" s="819" t="s">
        <v>343</v>
      </c>
      <c r="F995" s="816">
        <v>30199697</v>
      </c>
      <c r="G995" s="816">
        <v>2704003</v>
      </c>
      <c r="H995" s="820" t="str">
        <f>IF(G995="","",VLOOKUP(G995,ARANCEL!$B$5:$D$121,2,FALSE))</f>
        <v xml:space="preserve">CORONA PERIFERICA CON PERNO MUÑON COLADO </v>
      </c>
      <c r="I995" s="821" t="s">
        <v>326</v>
      </c>
      <c r="J995" s="816">
        <v>1</v>
      </c>
      <c r="K995" s="822">
        <f>IF(G995="","",VLOOKUP(G995,ARANCEL!$B$5:$D$121,3,FALSE)*J995)</f>
        <v>32612</v>
      </c>
      <c r="L995" s="1249" t="str">
        <f t="shared" si="33"/>
        <v>IMPAGO</v>
      </c>
      <c r="M995" s="1249" t="str">
        <f t="shared" si="34"/>
        <v>SIN O.C.</v>
      </c>
      <c r="N995" s="1249" t="str">
        <f t="shared" si="35"/>
        <v>SIN FACT.</v>
      </c>
    </row>
    <row r="996" spans="1:14" s="863" customFormat="1" x14ac:dyDescent="0.25">
      <c r="A996" s="119"/>
      <c r="B996" s="164"/>
      <c r="C996" s="118"/>
      <c r="D996" s="119"/>
      <c r="E996" s="162"/>
      <c r="F996" s="119"/>
      <c r="G996" s="119"/>
      <c r="H996" s="120" t="str">
        <f>IF(G996="","",VLOOKUP(G996,ARANCEL!$B$5:$D$121,2,FALSE))</f>
        <v/>
      </c>
      <c r="I996" s="121"/>
      <c r="J996" s="119"/>
      <c r="K996" s="122" t="str">
        <f>IF(G996="","",VLOOKUP(G996,ARANCEL!$B$5:$D$121,3,FALSE)*J996)</f>
        <v/>
      </c>
      <c r="L996" s="1235" t="str">
        <f t="shared" si="30"/>
        <v/>
      </c>
      <c r="M996" s="1235" t="str">
        <f t="shared" si="31"/>
        <v/>
      </c>
      <c r="N996" s="1235" t="str">
        <f t="shared" si="32"/>
        <v/>
      </c>
    </row>
    <row r="997" spans="1:14" s="1087" customFormat="1" x14ac:dyDescent="0.25">
      <c r="A997" s="816"/>
      <c r="B997" s="817"/>
      <c r="C997" s="818"/>
      <c r="D997" s="816"/>
      <c r="E997" s="819"/>
      <c r="F997" s="816"/>
      <c r="G997" s="816"/>
      <c r="H997" s="820" t="str">
        <f>IF(G997="","",VLOOKUP(G997,ARANCEL!$B$5:$D$121,2,FALSE))</f>
        <v/>
      </c>
      <c r="I997" s="821"/>
      <c r="J997" s="816"/>
      <c r="K997" s="822" t="str">
        <f>IF(G997="","",VLOOKUP(G997,ARANCEL!$B$5:$D$121,3,FALSE)*J997)</f>
        <v/>
      </c>
      <c r="L997" s="1249" t="str">
        <f>IF(E997="","","IMPAGO")</f>
        <v/>
      </c>
      <c r="M997" s="1249" t="str">
        <f>IF(L997="IMPAGO","SIN O.C.","")</f>
        <v/>
      </c>
      <c r="N997" s="1249" t="str">
        <f>IF(L997="IMPAGO","SIN FACT.","")</f>
        <v/>
      </c>
    </row>
    <row r="998" spans="1:14" s="1087" customFormat="1" x14ac:dyDescent="0.25">
      <c r="A998" s="816"/>
      <c r="B998" s="817"/>
      <c r="C998" s="818"/>
      <c r="D998" s="816"/>
      <c r="E998" s="819"/>
      <c r="F998" s="816"/>
      <c r="G998" s="816"/>
      <c r="H998" s="820" t="str">
        <f>IF(G998="","",VLOOKUP(G998,ARANCEL!$B$5:$D$121,2,FALSE))</f>
        <v/>
      </c>
      <c r="I998" s="821"/>
      <c r="J998" s="816"/>
      <c r="K998" s="822" t="str">
        <f>IF(G998="","",VLOOKUP(G998,ARANCEL!$B$5:$D$121,3,FALSE)*J998)</f>
        <v/>
      </c>
      <c r="L998" s="1249" t="str">
        <f>IF(E998="","","IMPAGO")</f>
        <v/>
      </c>
      <c r="M998" s="1249" t="str">
        <f>IF(L998="IMPAGO","SIN O.C.","")</f>
        <v/>
      </c>
      <c r="N998" s="1249" t="str">
        <f>IF(L998="IMPAGO","SIN FACT.","")</f>
        <v/>
      </c>
    </row>
    <row r="999" spans="1:14" x14ac:dyDescent="0.25">
      <c r="A999" s="286"/>
      <c r="B999" s="286"/>
      <c r="C999" s="287"/>
      <c r="D999" s="286"/>
      <c r="E999" s="286"/>
      <c r="F999" s="286"/>
      <c r="G999" s="286"/>
      <c r="H999" s="369"/>
      <c r="I999" s="286"/>
      <c r="J999" s="286"/>
      <c r="K999" s="369"/>
      <c r="L999" s="1328"/>
      <c r="M999" s="1328"/>
      <c r="N999" s="1328"/>
    </row>
    <row r="1000" spans="1:14" s="201" customFormat="1" ht="26.25" x14ac:dyDescent="0.25">
      <c r="A1000" s="109" t="s">
        <v>328</v>
      </c>
      <c r="B1000" s="109"/>
      <c r="C1000" s="130"/>
      <c r="D1000" s="109"/>
      <c r="E1000" s="109"/>
      <c r="F1000" s="109"/>
      <c r="G1000" s="109"/>
      <c r="H1000" s="109"/>
      <c r="I1000" s="109"/>
      <c r="J1000" s="109"/>
      <c r="K1000" s="109"/>
      <c r="L1000" s="1254"/>
      <c r="M1000" s="1254"/>
      <c r="N1000" s="1254"/>
    </row>
    <row r="1001" spans="1:14" ht="25.5" x14ac:dyDescent="0.25">
      <c r="A1001" s="114" t="s">
        <v>4</v>
      </c>
      <c r="B1001" s="115" t="s">
        <v>5</v>
      </c>
      <c r="C1001" s="116" t="s">
        <v>6</v>
      </c>
      <c r="D1001" s="115" t="s">
        <v>7</v>
      </c>
      <c r="E1001" s="115" t="s">
        <v>8</v>
      </c>
      <c r="F1001" s="115" t="s">
        <v>9</v>
      </c>
      <c r="G1001" s="114" t="s">
        <v>10</v>
      </c>
      <c r="H1001" s="115" t="s">
        <v>11</v>
      </c>
      <c r="I1001" s="115" t="s">
        <v>12</v>
      </c>
      <c r="J1001" s="115" t="s">
        <v>13</v>
      </c>
      <c r="K1001" s="115" t="s">
        <v>14</v>
      </c>
      <c r="L1001" s="1257" t="s">
        <v>15</v>
      </c>
      <c r="M1001" s="1257" t="s">
        <v>16</v>
      </c>
      <c r="N1001" s="1258" t="s">
        <v>17</v>
      </c>
    </row>
    <row r="1002" spans="1:14" s="201" customFormat="1" x14ac:dyDescent="0.25">
      <c r="A1002" s="202" t="s">
        <v>305</v>
      </c>
      <c r="B1002" s="294">
        <v>41361</v>
      </c>
      <c r="C1002" s="204" t="s">
        <v>405</v>
      </c>
      <c r="D1002" s="202" t="s">
        <v>68</v>
      </c>
      <c r="E1002" s="298" t="s">
        <v>343</v>
      </c>
      <c r="F1002" s="202">
        <v>18398330</v>
      </c>
      <c r="G1002" s="202">
        <v>2702048</v>
      </c>
      <c r="H1002" s="132" t="str">
        <f>IF(G1002="","",VLOOKUP(G1002,ARANCEL!$B$5:$D$121,2,FALSE))</f>
        <v xml:space="preserve">SERVICIO LAB. IMPLANTE CORONA CEMENTADA/ATORNILLADA </v>
      </c>
      <c r="I1002" s="200" t="s">
        <v>319</v>
      </c>
      <c r="J1002" s="202">
        <v>1</v>
      </c>
      <c r="K1002" s="133">
        <f>IF(G1002="","",VLOOKUP(G1002,ARANCEL!$B$5:$D$121,3,FALSE)*J1002)</f>
        <v>43857</v>
      </c>
      <c r="L1002" s="1235" t="str">
        <f t="shared" ref="L1002" si="36">IF(E1002="","","IMPAGO")</f>
        <v>IMPAGO</v>
      </c>
      <c r="M1002" s="1235" t="str">
        <f t="shared" ref="M1002" si="37">IF(L1002="IMPAGO","SIN O.C.","")</f>
        <v>SIN O.C.</v>
      </c>
      <c r="N1002" s="1235" t="str">
        <f t="shared" ref="N1002" si="38">IF(L1002="IMPAGO","SIN FACT.","")</f>
        <v>SIN FACT.</v>
      </c>
    </row>
    <row r="1003" spans="1:14" s="201" customFormat="1" x14ac:dyDescent="0.25">
      <c r="A1003" s="202" t="s">
        <v>565</v>
      </c>
      <c r="B1003" s="294">
        <v>41402</v>
      </c>
      <c r="C1003" s="204" t="s">
        <v>401</v>
      </c>
      <c r="D1003" s="202" t="s">
        <v>72</v>
      </c>
      <c r="E1003" s="203">
        <v>10141901</v>
      </c>
      <c r="F1003" s="202">
        <v>20713598</v>
      </c>
      <c r="G1003" s="202">
        <v>2704003</v>
      </c>
      <c r="H1003" s="132" t="str">
        <f>IF(G1003="","",VLOOKUP(G1003,ARANCEL!$B$5:$D$121,2,FALSE))</f>
        <v xml:space="preserve">CORONA PERIFERICA CON PERNO MUÑON COLADO </v>
      </c>
      <c r="I1003" s="200" t="s">
        <v>312</v>
      </c>
      <c r="J1003" s="202">
        <v>1</v>
      </c>
      <c r="K1003" s="133">
        <f>IF(G1003="","",VLOOKUP(G1003,ARANCEL!$B$5:$D$121,3,FALSE)*J1003)</f>
        <v>32612</v>
      </c>
      <c r="L1003" s="1235" t="str">
        <f t="shared" ref="L1003:L1010" si="39">IF(E1003="","","IMPAGO")</f>
        <v>IMPAGO</v>
      </c>
      <c r="M1003" s="1235" t="str">
        <f t="shared" ref="M1003:M1010" si="40">IF(L1003="IMPAGO","SIN O.C.","")</f>
        <v>SIN O.C.</v>
      </c>
      <c r="N1003" s="1235" t="str">
        <f t="shared" ref="N1003:N1010" si="41">IF(L1003="IMPAGO","SIN FACT.","")</f>
        <v>SIN FACT.</v>
      </c>
    </row>
    <row r="1004" spans="1:14" s="201" customFormat="1" x14ac:dyDescent="0.25">
      <c r="A1004" s="202" t="s">
        <v>343</v>
      </c>
      <c r="B1004" s="294">
        <v>41484</v>
      </c>
      <c r="C1004" s="204" t="s">
        <v>484</v>
      </c>
      <c r="D1004" s="202" t="s">
        <v>396</v>
      </c>
      <c r="E1004" s="203" t="s">
        <v>343</v>
      </c>
      <c r="F1004" s="202">
        <v>20927839</v>
      </c>
      <c r="G1004" s="202">
        <v>2704005</v>
      </c>
      <c r="H1004" s="132" t="str">
        <f>IF(G1004="","",VLOOKUP(G1004,ARANCEL!$B$5:$D$121,2,FALSE))</f>
        <v>PROVISORIO</v>
      </c>
      <c r="I1004" s="200" t="s">
        <v>325</v>
      </c>
      <c r="J1004" s="202">
        <v>1</v>
      </c>
      <c r="K1004" s="133">
        <f>IF(G1004="","",VLOOKUP(G1004,ARANCEL!$B$5:$D$121,3,FALSE)*J1004)</f>
        <v>3250</v>
      </c>
      <c r="L1004" s="1235" t="str">
        <f t="shared" ref="L1004" si="42">IF(E1004="","","IMPAGO")</f>
        <v>IMPAGO</v>
      </c>
      <c r="M1004" s="1235" t="str">
        <f t="shared" ref="M1004" si="43">IF(L1004="IMPAGO","SIN O.C.","")</f>
        <v>SIN O.C.</v>
      </c>
      <c r="N1004" s="1235" t="str">
        <f t="shared" ref="N1004" si="44">IF(L1004="IMPAGO","SIN FACT.","")</f>
        <v>SIN FACT.</v>
      </c>
    </row>
    <row r="1005" spans="1:14" s="201" customFormat="1" x14ac:dyDescent="0.25">
      <c r="A1005" s="202" t="s">
        <v>570</v>
      </c>
      <c r="B1005" s="294">
        <v>41464</v>
      </c>
      <c r="C1005" s="204" t="s">
        <v>403</v>
      </c>
      <c r="D1005" s="202" t="s">
        <v>70</v>
      </c>
      <c r="E1005" s="203">
        <v>10148275</v>
      </c>
      <c r="F1005" s="202">
        <v>21734011</v>
      </c>
      <c r="G1005" s="202">
        <v>2705003</v>
      </c>
      <c r="H1005" s="132" t="str">
        <f>IF(G1005="","",VLOOKUP(G1005,ARANCEL!$B$5:$D$121,2,FALSE))</f>
        <v>INCRUSTACION ESTETICA (ART-GLASS O CERAMICA)</v>
      </c>
      <c r="I1005" s="200" t="s">
        <v>335</v>
      </c>
      <c r="J1005" s="202">
        <v>1</v>
      </c>
      <c r="K1005" s="133">
        <f>IF(G1005="","",VLOOKUP(G1005,ARANCEL!$B$5:$D$121,3,FALSE)*J1005)</f>
        <v>15676</v>
      </c>
      <c r="L1005" s="1235" t="str">
        <f>IF(E1005="","","IMPAGO")</f>
        <v>IMPAGO</v>
      </c>
      <c r="M1005" s="1235" t="str">
        <f>IF(L1005="IMPAGO","SIN O.C.","")</f>
        <v>SIN O.C.</v>
      </c>
      <c r="N1005" s="1235" t="str">
        <f>IF(L1005="IMPAGO","SIN FACT.","")</f>
        <v>SIN FACT.</v>
      </c>
    </row>
    <row r="1006" spans="1:14" s="201" customFormat="1" x14ac:dyDescent="0.25">
      <c r="A1006" s="202" t="s">
        <v>305</v>
      </c>
      <c r="B1006" s="294">
        <v>41367</v>
      </c>
      <c r="C1006" s="204" t="s">
        <v>399</v>
      </c>
      <c r="D1006" s="202" t="s">
        <v>400</v>
      </c>
      <c r="E1006" s="203">
        <v>10040905</v>
      </c>
      <c r="F1006" s="202">
        <v>7021974</v>
      </c>
      <c r="G1006" s="202">
        <v>2704003</v>
      </c>
      <c r="H1006" s="132" t="str">
        <f>IF(G1006="","",VLOOKUP(G1006,ARANCEL!$B$5:$D$121,2,FALSE))</f>
        <v xml:space="preserve">CORONA PERIFERICA CON PERNO MUÑON COLADO </v>
      </c>
      <c r="I1006" s="200" t="s">
        <v>312</v>
      </c>
      <c r="J1006" s="202">
        <v>1</v>
      </c>
      <c r="K1006" s="133">
        <f>IF(G1006="","",VLOOKUP(G1006,ARANCEL!$B$5:$D$121,3,FALSE)*J1006)</f>
        <v>32612</v>
      </c>
      <c r="L1006" s="1235" t="str">
        <f t="shared" si="39"/>
        <v>IMPAGO</v>
      </c>
      <c r="M1006" s="1235" t="str">
        <f t="shared" si="40"/>
        <v>SIN O.C.</v>
      </c>
      <c r="N1006" s="1235" t="str">
        <f t="shared" si="41"/>
        <v>SIN FACT.</v>
      </c>
    </row>
    <row r="1007" spans="1:14" s="201" customFormat="1" x14ac:dyDescent="0.25">
      <c r="A1007" s="202" t="s">
        <v>305</v>
      </c>
      <c r="B1007" s="294">
        <v>41339</v>
      </c>
      <c r="C1007" s="204" t="s">
        <v>399</v>
      </c>
      <c r="D1007" s="202" t="s">
        <v>400</v>
      </c>
      <c r="E1007" s="203">
        <v>10038920</v>
      </c>
      <c r="F1007" s="202">
        <v>7021974</v>
      </c>
      <c r="G1007" s="202">
        <v>2704005</v>
      </c>
      <c r="H1007" s="132" t="str">
        <f>IF(G1007="","",VLOOKUP(G1007,ARANCEL!$B$5:$D$121,2,FALSE))</f>
        <v>PROVISORIO</v>
      </c>
      <c r="I1007" s="200" t="s">
        <v>317</v>
      </c>
      <c r="J1007" s="202">
        <v>1</v>
      </c>
      <c r="K1007" s="133">
        <f>IF(G1007="","",VLOOKUP(G1007,ARANCEL!$B$5:$D$121,3,FALSE)*J1007)</f>
        <v>3250</v>
      </c>
      <c r="L1007" s="1235" t="str">
        <f t="shared" si="39"/>
        <v>IMPAGO</v>
      </c>
      <c r="M1007" s="1235" t="str">
        <f t="shared" si="40"/>
        <v>SIN O.C.</v>
      </c>
      <c r="N1007" s="1235" t="str">
        <f t="shared" si="41"/>
        <v>SIN FACT.</v>
      </c>
    </row>
    <row r="1008" spans="1:14" s="201" customFormat="1" x14ac:dyDescent="0.25">
      <c r="A1008" s="202" t="s">
        <v>305</v>
      </c>
      <c r="B1008" s="294">
        <v>41379</v>
      </c>
      <c r="C1008" s="204" t="s">
        <v>399</v>
      </c>
      <c r="D1008" s="202" t="s">
        <v>400</v>
      </c>
      <c r="E1008" s="203">
        <v>10063197</v>
      </c>
      <c r="F1008" s="202">
        <v>10222908</v>
      </c>
      <c r="G1008" s="202">
        <v>2704003</v>
      </c>
      <c r="H1008" s="132" t="str">
        <f>IF(G1008="","",VLOOKUP(G1008,ARANCEL!$B$5:$D$121,2,FALSE))</f>
        <v xml:space="preserve">CORONA PERIFERICA CON PERNO MUÑON COLADO </v>
      </c>
      <c r="I1008" s="200" t="s">
        <v>317</v>
      </c>
      <c r="J1008" s="202">
        <v>1</v>
      </c>
      <c r="K1008" s="133">
        <f>IF(G1008="","",VLOOKUP(G1008,ARANCEL!$B$5:$D$121,3,FALSE)*J1008)</f>
        <v>32612</v>
      </c>
      <c r="L1008" s="1235" t="str">
        <f t="shared" si="39"/>
        <v>IMPAGO</v>
      </c>
      <c r="M1008" s="1235" t="str">
        <f t="shared" si="40"/>
        <v>SIN O.C.</v>
      </c>
      <c r="N1008" s="1235" t="str">
        <f t="shared" si="41"/>
        <v>SIN FACT.</v>
      </c>
    </row>
    <row r="1009" spans="1:14" s="201" customFormat="1" x14ac:dyDescent="0.25">
      <c r="A1009" s="202" t="s">
        <v>305</v>
      </c>
      <c r="B1009" s="294">
        <v>41379</v>
      </c>
      <c r="C1009" s="204" t="s">
        <v>399</v>
      </c>
      <c r="D1009" s="202" t="s">
        <v>400</v>
      </c>
      <c r="E1009" s="203">
        <v>10063196</v>
      </c>
      <c r="F1009" s="202">
        <v>10222908</v>
      </c>
      <c r="G1009" s="202">
        <v>2704005</v>
      </c>
      <c r="H1009" s="132" t="str">
        <f>IF(G1009="","",VLOOKUP(G1009,ARANCEL!$B$5:$D$121,2,FALSE))</f>
        <v>PROVISORIO</v>
      </c>
      <c r="I1009" s="200" t="s">
        <v>312</v>
      </c>
      <c r="J1009" s="202">
        <v>1</v>
      </c>
      <c r="K1009" s="133">
        <f>IF(G1009="","",VLOOKUP(G1009,ARANCEL!$B$5:$D$121,3,FALSE)*J1009)</f>
        <v>3250</v>
      </c>
      <c r="L1009" s="1235" t="str">
        <f t="shared" si="39"/>
        <v>IMPAGO</v>
      </c>
      <c r="M1009" s="1235" t="str">
        <f t="shared" si="40"/>
        <v>SIN O.C.</v>
      </c>
      <c r="N1009" s="1235" t="str">
        <f t="shared" si="41"/>
        <v>SIN FACT.</v>
      </c>
    </row>
    <row r="1010" spans="1:14" s="201" customFormat="1" x14ac:dyDescent="0.25">
      <c r="A1010" s="202" t="s">
        <v>305</v>
      </c>
      <c r="B1010" s="294">
        <v>41382</v>
      </c>
      <c r="C1010" s="204" t="s">
        <v>399</v>
      </c>
      <c r="D1010" s="202" t="s">
        <v>400</v>
      </c>
      <c r="E1010" s="203">
        <v>10039730</v>
      </c>
      <c r="F1010" s="202">
        <v>7165782</v>
      </c>
      <c r="G1010" s="202">
        <v>2704005</v>
      </c>
      <c r="H1010" s="132" t="str">
        <f>IF(G1010="","",VLOOKUP(G1010,ARANCEL!$B$5:$D$121,2,FALSE))</f>
        <v>PROVISORIO</v>
      </c>
      <c r="I1010" s="200" t="s">
        <v>318</v>
      </c>
      <c r="J1010" s="202">
        <v>1</v>
      </c>
      <c r="K1010" s="133">
        <f>IF(G1010="","",VLOOKUP(G1010,ARANCEL!$B$5:$D$121,3,FALSE)*J1010)</f>
        <v>3250</v>
      </c>
      <c r="L1010" s="1235" t="str">
        <f t="shared" si="39"/>
        <v>IMPAGO</v>
      </c>
      <c r="M1010" s="1235" t="str">
        <f t="shared" si="40"/>
        <v>SIN O.C.</v>
      </c>
      <c r="N1010" s="1235" t="str">
        <f t="shared" si="41"/>
        <v>SIN FACT.</v>
      </c>
    </row>
    <row r="1011" spans="1:14" s="201" customFormat="1" x14ac:dyDescent="0.25">
      <c r="A1011" s="202" t="s">
        <v>313</v>
      </c>
      <c r="B1011" s="206">
        <v>41745</v>
      </c>
      <c r="C1011" s="204" t="s">
        <v>1254</v>
      </c>
      <c r="D1011" s="202" t="s">
        <v>72</v>
      </c>
      <c r="E1011" s="203">
        <v>10188679</v>
      </c>
      <c r="F1011" s="202">
        <v>25590085</v>
      </c>
      <c r="G1011" s="202">
        <v>2704005</v>
      </c>
      <c r="H1011" s="132" t="str">
        <f>IF(G1011="","",VLOOKUP(G1011,ARANCEL!$B$5:$D$121,2,FALSE))</f>
        <v>PROVISORIO</v>
      </c>
      <c r="I1011" s="200"/>
      <c r="J1011" s="202">
        <v>1</v>
      </c>
      <c r="K1011" s="133">
        <f>IF(G1011="","",VLOOKUP(G1011,ARANCEL!$B$5:$D$121,3,FALSE)*J1011)</f>
        <v>3250</v>
      </c>
      <c r="L1011" s="1235" t="str">
        <f>IF(E1011="","","IMPAGO")</f>
        <v>IMPAGO</v>
      </c>
      <c r="M1011" s="1235" t="str">
        <f>IF(L1011="IMPAGO","SIN O.C.","")</f>
        <v>SIN O.C.</v>
      </c>
      <c r="N1011" s="1235" t="str">
        <f>IF(L1011="IMPAGO","SIN FACT.","")</f>
        <v>SIN FACT.</v>
      </c>
    </row>
    <row r="1012" spans="1:14" s="201" customFormat="1" x14ac:dyDescent="0.25">
      <c r="A1012" s="202" t="s">
        <v>313</v>
      </c>
      <c r="B1012" s="206">
        <v>41745</v>
      </c>
      <c r="C1012" s="204" t="s">
        <v>1254</v>
      </c>
      <c r="D1012" s="202" t="s">
        <v>72</v>
      </c>
      <c r="E1012" s="203">
        <v>10188679</v>
      </c>
      <c r="F1012" s="202">
        <v>25590085</v>
      </c>
      <c r="G1012" s="202">
        <v>2704003</v>
      </c>
      <c r="H1012" s="132" t="str">
        <f>IF(G1012="","",VLOOKUP(G1012,ARANCEL!$B$5:$D$121,2,FALSE))</f>
        <v xml:space="preserve">CORONA PERIFERICA CON PERNO MUÑON COLADO </v>
      </c>
      <c r="I1012" s="200"/>
      <c r="J1012" s="202">
        <v>1</v>
      </c>
      <c r="K1012" s="133">
        <f>IF(G1012="","",VLOOKUP(G1012,ARANCEL!$B$5:$D$121,3,FALSE)*J1012)</f>
        <v>32612</v>
      </c>
      <c r="L1012" s="1235" t="str">
        <f>IF(E1012="","","IMPAGO")</f>
        <v>IMPAGO</v>
      </c>
      <c r="M1012" s="1235" t="str">
        <f>IF(L1012="IMPAGO","SIN O.C.","")</f>
        <v>SIN O.C.</v>
      </c>
      <c r="N1012" s="1235" t="str">
        <f>IF(L1012="IMPAGO","SIN FACT.","")</f>
        <v>SIN FACT.</v>
      </c>
    </row>
    <row r="1013" spans="1:14" x14ac:dyDescent="0.25">
      <c r="A1013" s="332"/>
      <c r="B1013" s="332"/>
      <c r="C1013" s="338"/>
      <c r="D1013" s="332"/>
      <c r="E1013" s="332"/>
      <c r="F1013" s="332"/>
      <c r="G1013" s="332"/>
      <c r="H1013" s="370"/>
      <c r="I1013" s="332"/>
      <c r="J1013" s="332"/>
      <c r="K1013" s="370"/>
      <c r="L1013" s="1329"/>
      <c r="M1013" s="1329"/>
      <c r="N1013" s="1329"/>
    </row>
    <row r="1014" spans="1:14" s="400" customFormat="1" x14ac:dyDescent="0.25">
      <c r="A1014" s="255" t="s">
        <v>313</v>
      </c>
      <c r="B1014" s="256">
        <v>41716</v>
      </c>
      <c r="C1014" s="257" t="s">
        <v>3353</v>
      </c>
      <c r="D1014" s="255" t="s">
        <v>70</v>
      </c>
      <c r="E1014" s="258">
        <v>10182913</v>
      </c>
      <c r="F1014" s="255">
        <v>23176798</v>
      </c>
      <c r="G1014" s="255">
        <v>2702048</v>
      </c>
      <c r="H1014" s="120" t="str">
        <f>IF(G1014="","",VLOOKUP(G1014,ARANCEL!$B$5:$D$121,2,FALSE))</f>
        <v xml:space="preserve">SERVICIO LAB. IMPLANTE CORONA CEMENTADA/ATORNILLADA </v>
      </c>
      <c r="I1014" s="121" t="s">
        <v>3354</v>
      </c>
      <c r="J1014" s="119">
        <v>3</v>
      </c>
      <c r="K1014" s="122">
        <f>IF(G1014="","",VLOOKUP(G1014,ARANCEL!$B$5:$D$121,3,FALSE)*J1014)</f>
        <v>131571</v>
      </c>
      <c r="L1014" s="1235" t="str">
        <f t="shared" ref="L1014:L1019" si="45">IF(E1014="","","IMPAGO")</f>
        <v>IMPAGO</v>
      </c>
      <c r="M1014" s="1235" t="str">
        <f t="shared" ref="M1014:M1019" si="46">IF(L1014="IMPAGO","SIN O.C.","")</f>
        <v>SIN O.C.</v>
      </c>
      <c r="N1014" s="1235" t="str">
        <f t="shared" ref="N1014:N1019" si="47">IF(L1014="IMPAGO","SIN FACT.","")</f>
        <v>SIN FACT.</v>
      </c>
    </row>
    <row r="1015" spans="1:14" x14ac:dyDescent="0.25">
      <c r="A1015" s="119" t="s">
        <v>313</v>
      </c>
      <c r="B1015" s="164">
        <v>41827</v>
      </c>
      <c r="C1015" s="118" t="s">
        <v>5614</v>
      </c>
      <c r="D1015" s="119" t="s">
        <v>1174</v>
      </c>
      <c r="E1015" s="162">
        <v>10223868</v>
      </c>
      <c r="F1015" s="119">
        <v>27261263</v>
      </c>
      <c r="G1015" s="119">
        <v>2704005</v>
      </c>
      <c r="H1015" s="120" t="str">
        <f>IF(G1015="","",VLOOKUP(G1015,ARANCEL!$B$5:$D$121,2,FALSE))</f>
        <v>PROVISORIO</v>
      </c>
      <c r="I1015" s="121" t="s">
        <v>337</v>
      </c>
      <c r="J1015" s="119">
        <v>1</v>
      </c>
      <c r="K1015" s="122">
        <f>IF(G1015="","",VLOOKUP(G1015,ARANCEL!$B$5:$D$121,3,FALSE)*J1015)</f>
        <v>3250</v>
      </c>
      <c r="L1015" s="1235" t="str">
        <f t="shared" si="45"/>
        <v>IMPAGO</v>
      </c>
      <c r="M1015" s="1235" t="str">
        <f t="shared" si="46"/>
        <v>SIN O.C.</v>
      </c>
      <c r="N1015" s="1235" t="str">
        <f t="shared" si="47"/>
        <v>SIN FACT.</v>
      </c>
    </row>
    <row r="1016" spans="1:14" x14ac:dyDescent="0.25">
      <c r="A1016" s="119" t="s">
        <v>313</v>
      </c>
      <c r="B1016" s="164">
        <v>41827</v>
      </c>
      <c r="C1016" s="118" t="s">
        <v>5614</v>
      </c>
      <c r="D1016" s="119" t="s">
        <v>1174</v>
      </c>
      <c r="E1016" s="162">
        <v>10223868</v>
      </c>
      <c r="F1016" s="119">
        <v>27261263</v>
      </c>
      <c r="G1016" s="119">
        <v>2704003</v>
      </c>
      <c r="H1016" s="120" t="str">
        <f>IF(G1016="","",VLOOKUP(G1016,ARANCEL!$B$5:$D$121,2,FALSE))</f>
        <v xml:space="preserve">CORONA PERIFERICA CON PERNO MUÑON COLADO </v>
      </c>
      <c r="I1016" s="121" t="s">
        <v>337</v>
      </c>
      <c r="J1016" s="119">
        <v>1</v>
      </c>
      <c r="K1016" s="122">
        <f>IF(G1016="","",VLOOKUP(G1016,ARANCEL!$B$5:$D$121,3,FALSE)*J1016)</f>
        <v>32612</v>
      </c>
      <c r="L1016" s="1235" t="str">
        <f t="shared" si="45"/>
        <v>IMPAGO</v>
      </c>
      <c r="M1016" s="1235" t="str">
        <f t="shared" si="46"/>
        <v>SIN O.C.</v>
      </c>
      <c r="N1016" s="1235" t="str">
        <f t="shared" si="47"/>
        <v>SIN FACT.</v>
      </c>
    </row>
    <row r="1017" spans="1:14" s="635" customFormat="1" x14ac:dyDescent="0.25">
      <c r="A1017" s="606" t="s">
        <v>313</v>
      </c>
      <c r="B1017" s="615">
        <v>41849</v>
      </c>
      <c r="C1017" s="607" t="s">
        <v>5334</v>
      </c>
      <c r="D1017" s="606" t="s">
        <v>3018</v>
      </c>
      <c r="E1017" s="608">
        <v>10235363</v>
      </c>
      <c r="F1017" s="606">
        <v>26505265</v>
      </c>
      <c r="G1017" s="606">
        <v>2704005</v>
      </c>
      <c r="H1017" s="120" t="str">
        <f>IF(G1017="","",VLOOKUP(G1017,ARANCEL!$B$5:$D$121,2,FALSE))</f>
        <v>PROVISORIO</v>
      </c>
      <c r="I1017" s="121" t="s">
        <v>324</v>
      </c>
      <c r="J1017" s="119">
        <v>1</v>
      </c>
      <c r="K1017" s="122">
        <f>IF(G1017="","",VLOOKUP(G1017,ARANCEL!$B$5:$D$121,3,FALSE)*J1017)</f>
        <v>3250</v>
      </c>
      <c r="L1017" s="1235" t="str">
        <f t="shared" si="45"/>
        <v>IMPAGO</v>
      </c>
      <c r="M1017" s="1235" t="str">
        <f t="shared" si="46"/>
        <v>SIN O.C.</v>
      </c>
      <c r="N1017" s="1235" t="str">
        <f t="shared" si="47"/>
        <v>SIN FACT.</v>
      </c>
    </row>
    <row r="1018" spans="1:14" s="635" customFormat="1" x14ac:dyDescent="0.25">
      <c r="A1018" s="606" t="s">
        <v>313</v>
      </c>
      <c r="B1018" s="615">
        <v>41849</v>
      </c>
      <c r="C1018" s="607" t="s">
        <v>5334</v>
      </c>
      <c r="D1018" s="606" t="s">
        <v>3018</v>
      </c>
      <c r="E1018" s="608">
        <v>10235363</v>
      </c>
      <c r="F1018" s="606">
        <v>26505265</v>
      </c>
      <c r="G1018" s="606">
        <v>2704003</v>
      </c>
      <c r="H1018" s="120" t="str">
        <f>IF(G1018="","",VLOOKUP(G1018,ARANCEL!$B$5:$D$121,2,FALSE))</f>
        <v xml:space="preserve">CORONA PERIFERICA CON PERNO MUÑON COLADO </v>
      </c>
      <c r="I1018" s="121" t="s">
        <v>324</v>
      </c>
      <c r="J1018" s="119">
        <v>1</v>
      </c>
      <c r="K1018" s="122">
        <f>IF(G1018="","",VLOOKUP(G1018,ARANCEL!$B$5:$D$121,3,FALSE)*J1018)</f>
        <v>32612</v>
      </c>
      <c r="L1018" s="1235" t="str">
        <f t="shared" si="45"/>
        <v>IMPAGO</v>
      </c>
      <c r="M1018" s="1235" t="str">
        <f t="shared" si="46"/>
        <v>SIN O.C.</v>
      </c>
      <c r="N1018" s="1235" t="str">
        <f t="shared" si="47"/>
        <v>SIN FACT.</v>
      </c>
    </row>
    <row r="1019" spans="1:14" x14ac:dyDescent="0.25">
      <c r="A1019" s="119" t="s">
        <v>313</v>
      </c>
      <c r="B1019" s="164">
        <v>41871</v>
      </c>
      <c r="C1019" s="118" t="s">
        <v>6634</v>
      </c>
      <c r="D1019" s="119" t="s">
        <v>69</v>
      </c>
      <c r="E1019" s="162">
        <v>10247018</v>
      </c>
      <c r="F1019" s="119">
        <v>23705821</v>
      </c>
      <c r="G1019" s="119">
        <v>2702048</v>
      </c>
      <c r="H1019" s="120" t="str">
        <f>IF(G1019="","",VLOOKUP(G1019,ARANCEL!$B$5:$D$121,2,FALSE))</f>
        <v xml:space="preserve">SERVICIO LAB. IMPLANTE CORONA CEMENTADA/ATORNILLADA </v>
      </c>
      <c r="I1019" s="121" t="s">
        <v>308</v>
      </c>
      <c r="J1019" s="119">
        <v>1</v>
      </c>
      <c r="K1019" s="122">
        <f>IF(G1019="","",VLOOKUP(G1019,ARANCEL!$B$5:$D$121,3,FALSE)*J1019)</f>
        <v>43857</v>
      </c>
      <c r="L1019" s="1235" t="str">
        <f t="shared" si="45"/>
        <v>IMPAGO</v>
      </c>
      <c r="M1019" s="1235" t="str">
        <f t="shared" si="46"/>
        <v>SIN O.C.</v>
      </c>
      <c r="N1019" s="1235" t="str">
        <f t="shared" si="47"/>
        <v>SIN FACT.</v>
      </c>
    </row>
    <row r="1020" spans="1:14" s="411" customFormat="1" x14ac:dyDescent="0.25">
      <c r="A1020" s="255" t="s">
        <v>313</v>
      </c>
      <c r="B1020" s="256">
        <v>41876</v>
      </c>
      <c r="C1020" s="257" t="s">
        <v>6548</v>
      </c>
      <c r="D1020" s="255" t="s">
        <v>73</v>
      </c>
      <c r="E1020" s="258">
        <v>10249391</v>
      </c>
      <c r="F1020" s="255">
        <v>28085137</v>
      </c>
      <c r="G1020" s="255">
        <v>2704005</v>
      </c>
      <c r="H1020" s="120" t="str">
        <f>IF(G1020="","",VLOOKUP(G1020,ARANCEL!$B$5:$D$121,2,FALSE))</f>
        <v>PROVISORIO</v>
      </c>
      <c r="I1020" s="121"/>
      <c r="J1020" s="119">
        <v>1</v>
      </c>
      <c r="K1020" s="122">
        <f>IF(G1020="","",VLOOKUP(G1020,ARANCEL!$B$5:$D$121,3,FALSE)*J1020)</f>
        <v>3250</v>
      </c>
      <c r="L1020" s="1235" t="str">
        <f>IF(E1020="","","IMPAGO")</f>
        <v>IMPAGO</v>
      </c>
      <c r="M1020" s="1235" t="str">
        <f>IF(L1020="IMPAGO","SIN O.C.","")</f>
        <v>SIN O.C.</v>
      </c>
      <c r="N1020" s="1235" t="str">
        <f>IF(L1020="IMPAGO","SIN FACT.","")</f>
        <v>SIN FACT.</v>
      </c>
    </row>
    <row r="1021" spans="1:14" s="411" customFormat="1" x14ac:dyDescent="0.25">
      <c r="A1021" s="255" t="s">
        <v>313</v>
      </c>
      <c r="B1021" s="256">
        <v>41876</v>
      </c>
      <c r="C1021" s="257" t="s">
        <v>6548</v>
      </c>
      <c r="D1021" s="255" t="s">
        <v>73</v>
      </c>
      <c r="E1021" s="258">
        <v>10249391</v>
      </c>
      <c r="F1021" s="255">
        <v>28085137</v>
      </c>
      <c r="G1021" s="255">
        <v>2704003</v>
      </c>
      <c r="H1021" s="120" t="str">
        <f>IF(G1021="","",VLOOKUP(G1021,ARANCEL!$B$5:$D$121,2,FALSE))</f>
        <v xml:space="preserve">CORONA PERIFERICA CON PERNO MUÑON COLADO </v>
      </c>
      <c r="I1021" s="121"/>
      <c r="J1021" s="119">
        <v>1</v>
      </c>
      <c r="K1021" s="122">
        <f>IF(G1021="","",VLOOKUP(G1021,ARANCEL!$B$5:$D$121,3,FALSE)*J1021)</f>
        <v>32612</v>
      </c>
      <c r="L1021" s="1235" t="str">
        <f>IF(E1021="","","IMPAGO")</f>
        <v>IMPAGO</v>
      </c>
      <c r="M1021" s="1235" t="str">
        <f>IF(L1021="IMPAGO","SIN O.C.","")</f>
        <v>SIN O.C.</v>
      </c>
      <c r="N1021" s="1235" t="str">
        <f>IF(L1021="IMPAGO","SIN FACT.","")</f>
        <v>SIN FACT.</v>
      </c>
    </row>
    <row r="1022" spans="1:14" s="380" customFormat="1" x14ac:dyDescent="0.25">
      <c r="A1022" s="255" t="s">
        <v>313</v>
      </c>
      <c r="B1022" s="256">
        <v>41888</v>
      </c>
      <c r="C1022" s="257" t="s">
        <v>6996</v>
      </c>
      <c r="D1022" s="255" t="s">
        <v>69</v>
      </c>
      <c r="E1022" s="258">
        <v>10255580</v>
      </c>
      <c r="F1022" s="255">
        <v>28487491</v>
      </c>
      <c r="G1022" s="255">
        <v>2704005</v>
      </c>
      <c r="H1022" s="120" t="str">
        <f>IF(G1022="","",VLOOKUP(G1022,ARANCEL!$B$5:$D$121,2,FALSE))</f>
        <v>PROVISORIO</v>
      </c>
      <c r="I1022" s="121" t="s">
        <v>317</v>
      </c>
      <c r="J1022" s="119">
        <v>1</v>
      </c>
      <c r="K1022" s="122">
        <f>IF(G1022="","",VLOOKUP(G1022,ARANCEL!$B$5:$D$121,3,FALSE)*J1022)</f>
        <v>3250</v>
      </c>
      <c r="L1022" s="1235" t="str">
        <f>IF(E1022="","","IMPAGO")</f>
        <v>IMPAGO</v>
      </c>
      <c r="M1022" s="1235" t="str">
        <f>IF(L1022="IMPAGO","SIN O.C.","")</f>
        <v>SIN O.C.</v>
      </c>
      <c r="N1022" s="1235" t="str">
        <f>IF(L1022="IMPAGO","SIN FACT.","")</f>
        <v>SIN FACT.</v>
      </c>
    </row>
    <row r="1193" spans="2:2" x14ac:dyDescent="0.25">
      <c r="B1193" s="7" t="s">
        <v>580</v>
      </c>
    </row>
  </sheetData>
  <autoFilter ref="A5:N987">
    <sortState ref="A6:N976">
      <sortCondition ref="C5:C976"/>
    </sortState>
  </autoFilter>
  <sortState ref="A6:N1046">
    <sortCondition ref="K1040"/>
  </sortState>
  <customSheetViews>
    <customSheetView guid="{5A3E7664-B706-4E89-8FE4-5CD0E8149518}" scale="80" showAutoFilter="1">
      <pane ySplit="5" topLeftCell="A982" activePane="bottomLeft" state="frozen"/>
      <selection pane="bottomLeft" activeCell="A983" sqref="A983"/>
      <pageMargins left="0.7" right="0.7" top="0.75" bottom="0.75" header="0.3" footer="0.3"/>
      <pageSetup orientation="landscape" r:id="rId1"/>
      <autoFilter ref="A5:N987">
        <sortState ref="A6:N976">
          <sortCondition ref="C5:C976"/>
        </sortState>
      </autoFilter>
    </customSheetView>
    <customSheetView guid="{90887117-F10F-4BFC-8FBC-C977ABC07CFF}" scale="85" showAutoFilter="1">
      <pane ySplit="5" topLeftCell="A357" activePane="bottomLeft" state="frozen"/>
      <selection pane="bottomLeft" activeCell="I357" sqref="I357"/>
      <pageMargins left="0.7" right="0.7" top="0.75" bottom="0.75" header="0.3" footer="0.3"/>
      <pageSetup orientation="landscape" r:id="rId2"/>
      <autoFilter ref="A5:N1243">
        <sortState ref="A6:N1243">
          <sortCondition ref="C5:C1243"/>
        </sortState>
      </autoFilter>
    </customSheetView>
    <customSheetView guid="{384DA9C8-FFC1-4FC6-A1DF-01F043F9EA83}" showAutoFilter="1">
      <pane ySplit="5" topLeftCell="A694" activePane="bottomLeft" state="frozen"/>
      <selection pane="bottomLeft" activeCell="C704" sqref="C704"/>
      <pageMargins left="0.7" right="0.7" top="0.75" bottom="0.75" header="0.3" footer="0.3"/>
      <autoFilter ref="A5:R715">
        <sortState ref="A6:Q715">
          <sortCondition descending="1" ref="L5:L715"/>
        </sortState>
      </autoFilter>
    </customSheetView>
    <customSheetView guid="{88E733B4-D2A6-4E52-A803-6F54C59BA422}" showAutoFilter="1">
      <pane ySplit="5" topLeftCell="A99" activePane="bottomLeft" state="frozen"/>
      <selection pane="bottomLeft" activeCell="C110" sqref="C110"/>
      <pageMargins left="0.7" right="0.7" top="0.75" bottom="0.75" header="0.3" footer="0.3"/>
      <pageSetup paperSize="9" orientation="portrait" r:id="rId3"/>
      <autoFilter ref="A5:R804">
        <sortState ref="A6:R804">
          <sortCondition descending="1" ref="L5:L804"/>
        </sortState>
      </autoFilter>
    </customSheetView>
    <customSheetView guid="{12FAB891-95C7-4FC6-A844-12DF1167D7D0}" showAutoFilter="1" topLeftCell="E1">
      <pane ySplit="5" topLeftCell="A638" activePane="bottomLeft" state="frozen"/>
      <selection pane="bottomLeft" activeCell="R650" sqref="R650"/>
      <pageMargins left="0.7" right="0.7" top="0.75" bottom="0.75" header="0.3" footer="0.3"/>
      <autoFilter ref="A5:R757">
        <sortState ref="A6:R1084">
          <sortCondition ref="C5:C1084"/>
        </sortState>
      </autoFilter>
    </customSheetView>
    <customSheetView guid="{5C5191FA-2E8D-43C8-B7A4-943B410B3C52}" scale="80" showAutoFilter="1">
      <pane ySplit="5" topLeftCell="A975" activePane="bottomLeft" state="frozen"/>
      <selection pane="bottomLeft" activeCell="J981" sqref="J981"/>
      <pageMargins left="0.7" right="0.7" top="0.75" bottom="0.75" header="0.3" footer="0.3"/>
      <pageSetup orientation="landscape" r:id="rId4"/>
      <autoFilter ref="A5:N984">
        <sortState ref="A6:N976">
          <sortCondition ref="C5:C976"/>
        </sortState>
      </autoFilter>
    </customSheetView>
  </customSheetViews>
  <mergeCells count="7">
    <mergeCell ref="I989:J989"/>
    <mergeCell ref="A1:D3"/>
    <mergeCell ref="E1:F1"/>
    <mergeCell ref="E2:F3"/>
    <mergeCell ref="G2:G3"/>
    <mergeCell ref="H2:H3"/>
    <mergeCell ref="I2:I3"/>
  </mergeCells>
  <hyperlinks>
    <hyperlink ref="H2" r:id="rId5" display="cdentalice@integramedica.cl"/>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4116" r:id="rId9" name="Button 20">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4118" r:id="rId10" name="Button 22">
              <controlPr defaultSize="0" print="0" autoFill="0" autoPict="0" macro="[0]!Botón7_Haga_clic_en">
                <anchor moveWithCells="1" sizeWithCells="1">
                  <from>
                    <xdr:col>0</xdr:col>
                    <xdr:colOff>0</xdr:colOff>
                    <xdr:row>987</xdr:row>
                    <xdr:rowOff>180975</xdr:rowOff>
                  </from>
                  <to>
                    <xdr:col>1</xdr:col>
                    <xdr:colOff>0</xdr:colOff>
                    <xdr:row>989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theme="6" tint="-0.499984740745262"/>
  </sheetPr>
  <dimension ref="A1:AK682"/>
  <sheetViews>
    <sheetView zoomScale="80" zoomScaleNormal="80" workbookViewId="0">
      <pane ySplit="5" topLeftCell="A320" activePane="bottomLeft" state="frozen"/>
      <selection pane="bottomLeft" activeCell="E343" sqref="E343"/>
    </sheetView>
  </sheetViews>
  <sheetFormatPr baseColWidth="10" defaultRowHeight="15" x14ac:dyDescent="0.25"/>
  <cols>
    <col min="1" max="1" width="38" style="7" customWidth="1"/>
    <col min="2" max="2" width="11.85546875" style="7" customWidth="1"/>
    <col min="3" max="3" width="26.7109375" style="7" customWidth="1"/>
    <col min="4" max="4" width="11.42578125" style="7" customWidth="1"/>
    <col min="5" max="5" width="10.7109375" style="7" customWidth="1"/>
    <col min="6" max="6" width="10.140625" style="7" customWidth="1"/>
    <col min="7" max="7" width="13.42578125" style="7" customWidth="1"/>
    <col min="8" max="8" width="50.85546875" style="7" customWidth="1"/>
    <col min="9" max="9" width="10.140625" style="7" customWidth="1"/>
    <col min="10" max="10" width="5.42578125" style="7" customWidth="1"/>
    <col min="11" max="11" width="13" style="7" customWidth="1"/>
    <col min="12" max="12" width="14.42578125" style="1232" customWidth="1"/>
    <col min="13" max="13" width="11.7109375" style="1232" customWidth="1"/>
    <col min="14" max="14" width="8" style="1232" customWidth="1"/>
    <col min="15" max="16384" width="11.42578125" style="7"/>
  </cols>
  <sheetData>
    <row r="1" spans="1:37" s="266" customFormat="1" ht="15" customHeight="1" x14ac:dyDescent="0.25">
      <c r="A1" s="1478"/>
      <c r="B1" s="1479"/>
      <c r="C1" s="1479"/>
      <c r="D1" s="1479"/>
      <c r="E1" s="1480" t="s">
        <v>0</v>
      </c>
      <c r="F1" s="1480"/>
      <c r="G1" s="265" t="s">
        <v>1</v>
      </c>
      <c r="H1" s="265" t="s">
        <v>2</v>
      </c>
      <c r="I1" s="459" t="s">
        <v>5675</v>
      </c>
      <c r="L1" s="1231"/>
      <c r="M1" s="1231"/>
      <c r="N1" s="1231"/>
      <c r="O1" s="7"/>
      <c r="P1" s="7"/>
      <c r="Q1" s="7"/>
      <c r="R1" s="7"/>
      <c r="S1" s="7"/>
      <c r="T1" s="7"/>
      <c r="U1" s="7"/>
      <c r="V1" s="7"/>
      <c r="W1" s="7"/>
      <c r="X1" s="7"/>
      <c r="Y1" s="7"/>
      <c r="Z1" s="7"/>
      <c r="AA1" s="7"/>
      <c r="AB1" s="7"/>
      <c r="AC1" s="7"/>
      <c r="AD1" s="7"/>
      <c r="AE1" s="7"/>
      <c r="AF1" s="7"/>
      <c r="AG1" s="7"/>
      <c r="AH1" s="7"/>
      <c r="AI1" s="7"/>
      <c r="AJ1" s="7"/>
    </row>
    <row r="2" spans="1:37" s="266" customFormat="1" ht="15" customHeight="1" x14ac:dyDescent="0.25">
      <c r="A2" s="1479"/>
      <c r="B2" s="1479"/>
      <c r="C2" s="1479"/>
      <c r="D2" s="1479"/>
      <c r="E2" s="1497" t="s">
        <v>9716</v>
      </c>
      <c r="F2" s="1498"/>
      <c r="G2" s="1485" t="s">
        <v>5690</v>
      </c>
      <c r="H2" s="1487" t="s">
        <v>38</v>
      </c>
      <c r="I2" s="1486" t="s">
        <v>5691</v>
      </c>
      <c r="L2" s="1231"/>
      <c r="M2" s="1231"/>
      <c r="N2" s="1231"/>
      <c r="O2" s="7"/>
      <c r="P2" s="7"/>
      <c r="Q2" s="7"/>
      <c r="R2" s="7"/>
      <c r="S2" s="7"/>
      <c r="T2" s="7"/>
      <c r="U2" s="7"/>
      <c r="V2" s="7"/>
      <c r="W2" s="7"/>
      <c r="X2" s="7"/>
      <c r="Y2" s="7"/>
      <c r="Z2" s="7"/>
      <c r="AA2" s="7"/>
      <c r="AB2" s="7"/>
      <c r="AC2" s="7"/>
      <c r="AD2" s="7"/>
      <c r="AE2" s="7"/>
      <c r="AF2" s="7"/>
      <c r="AG2" s="7"/>
      <c r="AH2" s="7"/>
      <c r="AI2" s="7"/>
      <c r="AJ2" s="7"/>
      <c r="AK2" s="266" t="s">
        <v>20</v>
      </c>
    </row>
    <row r="3" spans="1:37" s="266" customFormat="1" ht="15" customHeight="1" x14ac:dyDescent="0.25">
      <c r="A3" s="1479"/>
      <c r="B3" s="1479"/>
      <c r="C3" s="1479"/>
      <c r="D3" s="1479"/>
      <c r="E3" s="1499"/>
      <c r="F3" s="1500"/>
      <c r="G3" s="1486"/>
      <c r="H3" s="1488"/>
      <c r="I3" s="1486"/>
      <c r="L3" s="1231"/>
      <c r="M3" s="1231"/>
      <c r="N3" s="1231"/>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C4" s="268"/>
      <c r="L4" s="1231"/>
      <c r="M4" s="1231"/>
      <c r="N4" s="1231"/>
      <c r="O4" s="7"/>
      <c r="P4" s="7"/>
      <c r="Q4" s="7"/>
      <c r="R4" s="7"/>
      <c r="S4" s="7"/>
      <c r="T4" s="7"/>
      <c r="U4" s="7"/>
      <c r="V4" s="7"/>
      <c r="W4" s="7"/>
      <c r="X4" s="7"/>
      <c r="Y4" s="7"/>
      <c r="Z4" s="7"/>
      <c r="AA4" s="7"/>
      <c r="AB4" s="7"/>
      <c r="AC4" s="7"/>
      <c r="AD4" s="7"/>
      <c r="AE4" s="7"/>
      <c r="AF4" s="7"/>
      <c r="AG4" s="7"/>
      <c r="AH4" s="7"/>
      <c r="AI4" s="7"/>
      <c r="AJ4" s="7"/>
    </row>
    <row r="5" spans="1:37" ht="30" x14ac:dyDescent="0.25">
      <c r="A5" s="1" t="s">
        <v>4</v>
      </c>
      <c r="B5" s="2" t="s">
        <v>5</v>
      </c>
      <c r="C5" s="2" t="s">
        <v>6</v>
      </c>
      <c r="D5" s="2" t="s">
        <v>7</v>
      </c>
      <c r="E5" s="2" t="s">
        <v>8</v>
      </c>
      <c r="F5" s="2" t="s">
        <v>9</v>
      </c>
      <c r="G5" s="1" t="s">
        <v>10</v>
      </c>
      <c r="H5" s="2" t="s">
        <v>11</v>
      </c>
      <c r="I5" s="2" t="s">
        <v>12</v>
      </c>
      <c r="J5" s="2" t="s">
        <v>13</v>
      </c>
      <c r="K5" s="2" t="s">
        <v>14</v>
      </c>
      <c r="L5" s="1233" t="s">
        <v>549</v>
      </c>
      <c r="M5" s="1233" t="s">
        <v>550</v>
      </c>
      <c r="N5" s="1234" t="s">
        <v>548</v>
      </c>
    </row>
    <row r="6" spans="1:37" x14ac:dyDescent="0.25">
      <c r="A6" s="119" t="s">
        <v>305</v>
      </c>
      <c r="B6" s="164">
        <v>41961</v>
      </c>
      <c r="C6" s="118" t="s">
        <v>8323</v>
      </c>
      <c r="D6" s="119" t="s">
        <v>6328</v>
      </c>
      <c r="E6" s="162">
        <v>10280492</v>
      </c>
      <c r="F6" s="119">
        <v>29589931</v>
      </c>
      <c r="G6" s="119">
        <v>2707001</v>
      </c>
      <c r="H6" s="120" t="str">
        <f>IF(G6="","",VLOOKUP(G6,ARANCEL!$B$5:$D$121,2,FALSE))</f>
        <v xml:space="preserve">PLANO DE RELAJACION </v>
      </c>
      <c r="I6" s="121" t="s">
        <v>306</v>
      </c>
      <c r="J6" s="119">
        <v>1</v>
      </c>
      <c r="K6" s="122">
        <f>IF(G6="","",VLOOKUP(G6,ARANCEL!$B$5:$D$121,3,FALSE)*J6)</f>
        <v>9221</v>
      </c>
      <c r="L6" s="1229" t="s">
        <v>8256</v>
      </c>
      <c r="M6" s="1229">
        <v>4500265323</v>
      </c>
      <c r="N6" s="1229" t="s">
        <v>8948</v>
      </c>
    </row>
    <row r="7" spans="1:37" x14ac:dyDescent="0.25">
      <c r="A7" s="119" t="s">
        <v>305</v>
      </c>
      <c r="B7" s="164">
        <v>41726</v>
      </c>
      <c r="C7" s="118" t="s">
        <v>3618</v>
      </c>
      <c r="D7" s="119" t="s">
        <v>47</v>
      </c>
      <c r="E7" s="162">
        <v>10184466</v>
      </c>
      <c r="F7" s="119">
        <v>20526280</v>
      </c>
      <c r="G7" s="119">
        <v>2705003</v>
      </c>
      <c r="H7" s="120" t="str">
        <f>IF(G7="","",VLOOKUP(G7,ARANCEL!$B$5:$D$121,2,FALSE))</f>
        <v>INCRUSTACION ESTETICA (ART-GLASS O CERAMICA)</v>
      </c>
      <c r="I7" s="121" t="s">
        <v>322</v>
      </c>
      <c r="J7" s="119">
        <v>1</v>
      </c>
      <c r="K7" s="122">
        <f>IF(G7="","",VLOOKUP(G7,ARANCEL!$B$5:$D$121,3,FALSE)*J7)</f>
        <v>15676</v>
      </c>
      <c r="L7" s="1229" t="s">
        <v>3058</v>
      </c>
      <c r="M7" s="1229">
        <v>4500225660</v>
      </c>
      <c r="N7" s="1229">
        <v>8912</v>
      </c>
    </row>
    <row r="8" spans="1:37" x14ac:dyDescent="0.25">
      <c r="A8" s="119" t="s">
        <v>305</v>
      </c>
      <c r="B8" s="164">
        <v>41561</v>
      </c>
      <c r="C8" s="118" t="s">
        <v>1329</v>
      </c>
      <c r="D8" s="119" t="s">
        <v>101</v>
      </c>
      <c r="E8" s="162">
        <v>10157896</v>
      </c>
      <c r="F8" s="119">
        <v>23369365</v>
      </c>
      <c r="G8" s="119">
        <v>2707001</v>
      </c>
      <c r="H8" s="120" t="str">
        <f>IF(G8="","",VLOOKUP(G8,ARANCEL!$B$5:$D$121,2,FALSE))</f>
        <v xml:space="preserve">PLANO DE RELAJACION </v>
      </c>
      <c r="I8" s="121" t="s">
        <v>702</v>
      </c>
      <c r="J8" s="119">
        <v>2</v>
      </c>
      <c r="K8" s="122">
        <f>IF(G8="","",VLOOKUP(G8,ARANCEL!$B$5:$D$121,3,FALSE)*J8)</f>
        <v>18442</v>
      </c>
      <c r="L8" s="1235" t="str">
        <f>IF(E8="","","IMPAGO")</f>
        <v>IMPAGO</v>
      </c>
      <c r="M8" s="1235" t="str">
        <f>IF(L8="IMPAGO","SIN O.C.","")</f>
        <v>SIN O.C.</v>
      </c>
      <c r="N8" s="1235" t="str">
        <f>IF(L8="IMPAGO","SIN FACT.","")</f>
        <v>SIN FACT.</v>
      </c>
    </row>
    <row r="9" spans="1:37" x14ac:dyDescent="0.25">
      <c r="A9" s="174" t="s">
        <v>305</v>
      </c>
      <c r="B9" s="164">
        <v>41526</v>
      </c>
      <c r="C9" s="118" t="s">
        <v>1338</v>
      </c>
      <c r="D9" s="119" t="s">
        <v>70</v>
      </c>
      <c r="E9" s="162">
        <v>10153014</v>
      </c>
      <c r="F9" s="119">
        <v>22681508</v>
      </c>
      <c r="G9" s="119">
        <v>2704005</v>
      </c>
      <c r="H9" s="120" t="str">
        <f>IF(G9="","",VLOOKUP(G9,ARANCEL!$B$5:$D$121,2,FALSE))</f>
        <v>PROVISORIO</v>
      </c>
      <c r="I9" s="121" t="s">
        <v>1339</v>
      </c>
      <c r="J9" s="119">
        <v>2</v>
      </c>
      <c r="K9" s="122">
        <f>IF(G9="","",VLOOKUP(G9,ARANCEL!$B$5:$D$121,3,FALSE)*J9)</f>
        <v>6500</v>
      </c>
      <c r="L9" s="1235" t="str">
        <f>IF(E9="","","IMPAGO")</f>
        <v>IMPAGO</v>
      </c>
      <c r="M9" s="1235" t="str">
        <f>IF(L9="IMPAGO","SIN O.C.","")</f>
        <v>SIN O.C.</v>
      </c>
      <c r="N9" s="1235" t="str">
        <f>IF(L9="IMPAGO","SIN FACT.","")</f>
        <v>SIN FACT.</v>
      </c>
    </row>
    <row r="10" spans="1:37" ht="15" customHeight="1" x14ac:dyDescent="0.25">
      <c r="A10" s="174" t="s">
        <v>305</v>
      </c>
      <c r="B10" s="164">
        <v>41547</v>
      </c>
      <c r="C10" s="118" t="s">
        <v>1338</v>
      </c>
      <c r="D10" s="119" t="s">
        <v>70</v>
      </c>
      <c r="E10" s="162">
        <v>10153014</v>
      </c>
      <c r="F10" s="119">
        <v>22681508</v>
      </c>
      <c r="G10" s="119">
        <v>2704003</v>
      </c>
      <c r="H10" s="120" t="str">
        <f>IF(G10="","",VLOOKUP(G10,ARANCEL!$B$5:$D$121,2,FALSE))</f>
        <v xml:space="preserve">CORONA PERIFERICA CON PERNO MUÑON COLADO </v>
      </c>
      <c r="I10" s="121" t="s">
        <v>1337</v>
      </c>
      <c r="J10" s="119">
        <v>2</v>
      </c>
      <c r="K10" s="122">
        <f>IF(G10="","",VLOOKUP(G10,ARANCEL!$B$5:$D$121,3,FALSE)*J10)</f>
        <v>65224</v>
      </c>
      <c r="L10" s="1235" t="str">
        <f>IF(E10="","","IMPAGO")</f>
        <v>IMPAGO</v>
      </c>
      <c r="M10" s="1235" t="str">
        <f>IF(L10="IMPAGO","SIN O.C.","")</f>
        <v>SIN O.C.</v>
      </c>
      <c r="N10" s="1235" t="str">
        <f>IF(L10="IMPAGO","SIN FACT.","")</f>
        <v>SIN FACT.</v>
      </c>
    </row>
    <row r="11" spans="1:37" x14ac:dyDescent="0.25">
      <c r="A11" s="119" t="s">
        <v>305</v>
      </c>
      <c r="B11" s="164">
        <v>41929</v>
      </c>
      <c r="C11" s="118" t="s">
        <v>7795</v>
      </c>
      <c r="D11" s="119" t="s">
        <v>7063</v>
      </c>
      <c r="E11" s="162">
        <v>10268575</v>
      </c>
      <c r="F11" s="119">
        <v>29180507</v>
      </c>
      <c r="G11" s="119">
        <v>2704005</v>
      </c>
      <c r="H11" s="120" t="str">
        <f>IF(G11="","",VLOOKUP(G11,ARANCEL!$B$5:$D$121,2,FALSE))</f>
        <v>PROVISORIO</v>
      </c>
      <c r="I11" s="121" t="s">
        <v>309</v>
      </c>
      <c r="J11" s="119">
        <v>1</v>
      </c>
      <c r="K11" s="122">
        <f>IF(G11="","",VLOOKUP(G11,ARANCEL!$B$5:$D$121,3,FALSE)*J11)</f>
        <v>3250</v>
      </c>
      <c r="L11" s="1229" t="s">
        <v>8279</v>
      </c>
      <c r="M11" s="1229">
        <v>4500257559</v>
      </c>
      <c r="N11" s="1229" t="s">
        <v>8255</v>
      </c>
    </row>
    <row r="12" spans="1:37" x14ac:dyDescent="0.25">
      <c r="A12" s="119" t="s">
        <v>305</v>
      </c>
      <c r="B12" s="164">
        <v>41968</v>
      </c>
      <c r="C12" s="118" t="s">
        <v>7795</v>
      </c>
      <c r="D12" s="119" t="s">
        <v>7063</v>
      </c>
      <c r="E12" s="162">
        <v>10285035</v>
      </c>
      <c r="F12" s="119">
        <v>29180507</v>
      </c>
      <c r="G12" s="119">
        <v>2704003</v>
      </c>
      <c r="H12" s="120" t="str">
        <f>IF(G12="","",VLOOKUP(G12,ARANCEL!$B$5:$D$121,2,FALSE))</f>
        <v xml:space="preserve">CORONA PERIFERICA CON PERNO MUÑON COLADO </v>
      </c>
      <c r="I12" s="121" t="s">
        <v>309</v>
      </c>
      <c r="J12" s="119">
        <v>1</v>
      </c>
      <c r="K12" s="122">
        <f>IF(G12="","",VLOOKUP(G12,ARANCEL!$B$5:$D$121,3,FALSE)*J12)</f>
        <v>32612</v>
      </c>
      <c r="L12" s="1229" t="s">
        <v>8256</v>
      </c>
      <c r="M12" s="1229">
        <v>4500265323</v>
      </c>
      <c r="N12" s="1229" t="s">
        <v>8948</v>
      </c>
    </row>
    <row r="13" spans="1:37" x14ac:dyDescent="0.25">
      <c r="A13" s="119" t="s">
        <v>313</v>
      </c>
      <c r="B13" s="164">
        <v>41968</v>
      </c>
      <c r="C13" s="118" t="s">
        <v>7795</v>
      </c>
      <c r="D13" s="119" t="s">
        <v>7063</v>
      </c>
      <c r="E13" s="162">
        <v>10285035</v>
      </c>
      <c r="F13" s="119">
        <v>29180507</v>
      </c>
      <c r="G13" s="119">
        <v>2704005</v>
      </c>
      <c r="H13" s="120" t="str">
        <f>IF(G13="","",VLOOKUP(G13,ARANCEL!$B$5:$D$121,2,FALSE))</f>
        <v>PROVISORIO</v>
      </c>
      <c r="I13" s="121"/>
      <c r="J13" s="119">
        <v>1</v>
      </c>
      <c r="K13" s="122">
        <f>IF(G13="","",VLOOKUP(G13,ARANCEL!$B$5:$D$121,3,FALSE)*J13)</f>
        <v>3250</v>
      </c>
      <c r="L13" s="1229" t="s">
        <v>8256</v>
      </c>
      <c r="M13" s="1229">
        <v>4500265323</v>
      </c>
      <c r="N13" s="1229" t="s">
        <v>8948</v>
      </c>
    </row>
    <row r="14" spans="1:37" x14ac:dyDescent="0.25">
      <c r="A14" s="119" t="s">
        <v>305</v>
      </c>
      <c r="B14" s="164">
        <v>41967</v>
      </c>
      <c r="C14" s="118" t="s">
        <v>8563</v>
      </c>
      <c r="D14" s="119" t="s">
        <v>47</v>
      </c>
      <c r="E14" s="162">
        <v>10286708</v>
      </c>
      <c r="F14" s="119">
        <v>29766025</v>
      </c>
      <c r="G14" s="119">
        <v>2707001</v>
      </c>
      <c r="H14" s="120" t="str">
        <f>IF(G14="","",VLOOKUP(G14,ARANCEL!$B$5:$D$121,2,FALSE))</f>
        <v xml:space="preserve">PLANO DE RELAJACION </v>
      </c>
      <c r="I14" s="121" t="s">
        <v>306</v>
      </c>
      <c r="J14" s="119">
        <v>1</v>
      </c>
      <c r="K14" s="122">
        <f>IF(G14="","",VLOOKUP(G14,ARANCEL!$B$5:$D$121,3,FALSE)*J14)</f>
        <v>9221</v>
      </c>
      <c r="L14" s="1349" t="s">
        <v>9431</v>
      </c>
      <c r="M14" s="1349">
        <v>4500269163</v>
      </c>
      <c r="N14" s="1349" t="s">
        <v>9462</v>
      </c>
    </row>
    <row r="15" spans="1:37" x14ac:dyDescent="0.25">
      <c r="A15" s="119" t="s">
        <v>305</v>
      </c>
      <c r="B15" s="164">
        <v>41999</v>
      </c>
      <c r="C15" s="118" t="s">
        <v>8563</v>
      </c>
      <c r="D15" s="119" t="s">
        <v>47</v>
      </c>
      <c r="E15" s="162">
        <v>10300462</v>
      </c>
      <c r="F15" s="119">
        <v>29766025</v>
      </c>
      <c r="G15" s="119">
        <v>2707001</v>
      </c>
      <c r="H15" s="120" t="str">
        <f>IF(G15="","",VLOOKUP(G15,ARANCEL!$B$5:$D$121,2,FALSE))</f>
        <v xml:space="preserve">PLANO DE RELAJACION </v>
      </c>
      <c r="I15" s="121" t="s">
        <v>306</v>
      </c>
      <c r="J15" s="119">
        <v>1</v>
      </c>
      <c r="K15" s="122">
        <f>IF(G15="","",VLOOKUP(G15,ARANCEL!$B$5:$D$121,3,FALSE)*J15)</f>
        <v>9221</v>
      </c>
      <c r="L15" s="1235" t="str">
        <f>IF(E15="","","IMPAGO")</f>
        <v>IMPAGO</v>
      </c>
      <c r="M15" s="1235" t="str">
        <f>IF(L15="IMPAGO","SIN O.C.","")</f>
        <v>SIN O.C.</v>
      </c>
      <c r="N15" s="1235" t="str">
        <f>IF(L15="IMPAGO","SIN FACT.","")</f>
        <v>SIN FACT.</v>
      </c>
    </row>
    <row r="16" spans="1:37" x14ac:dyDescent="0.25">
      <c r="A16" s="119" t="s">
        <v>305</v>
      </c>
      <c r="B16" s="164">
        <v>41796</v>
      </c>
      <c r="C16" s="118" t="s">
        <v>4956</v>
      </c>
      <c r="D16" s="119" t="s">
        <v>78</v>
      </c>
      <c r="E16" s="162">
        <v>10206381</v>
      </c>
      <c r="F16" s="119">
        <v>25158306</v>
      </c>
      <c r="G16" s="119">
        <v>2704005</v>
      </c>
      <c r="H16" s="120" t="str">
        <f>IF(G16="","",VLOOKUP(G16,ARANCEL!$B$5:$D$121,2,FALSE))</f>
        <v>PROVISORIO</v>
      </c>
      <c r="I16" s="121" t="s">
        <v>326</v>
      </c>
      <c r="J16" s="119">
        <v>1</v>
      </c>
      <c r="K16" s="122">
        <f>IF(G16="","",VLOOKUP(G16,ARANCEL!$B$5:$D$121,3,FALSE)*J16)</f>
        <v>3250</v>
      </c>
      <c r="L16" s="1229" t="s">
        <v>5742</v>
      </c>
      <c r="M16" s="1229">
        <v>4500239419</v>
      </c>
      <c r="N16" s="1229" t="s">
        <v>5753</v>
      </c>
    </row>
    <row r="17" spans="1:14" ht="15" customHeight="1" x14ac:dyDescent="0.25">
      <c r="A17" s="119" t="s">
        <v>305</v>
      </c>
      <c r="B17" s="164">
        <v>41796</v>
      </c>
      <c r="C17" s="118" t="s">
        <v>4956</v>
      </c>
      <c r="D17" s="119" t="s">
        <v>78</v>
      </c>
      <c r="E17" s="162">
        <v>10206381</v>
      </c>
      <c r="F17" s="119">
        <v>25158306</v>
      </c>
      <c r="G17" s="119">
        <v>2704003</v>
      </c>
      <c r="H17" s="120" t="str">
        <f>IF(G17="","",VLOOKUP(G17,ARANCEL!$B$5:$D$121,2,FALSE))</f>
        <v xml:space="preserve">CORONA PERIFERICA CON PERNO MUÑON COLADO </v>
      </c>
      <c r="I17" s="121" t="s">
        <v>326</v>
      </c>
      <c r="J17" s="119">
        <v>1</v>
      </c>
      <c r="K17" s="122">
        <f>IF(G17="","",VLOOKUP(G17,ARANCEL!$B$5:$D$121,3,FALSE)*J17)</f>
        <v>32612</v>
      </c>
      <c r="L17" s="1229" t="s">
        <v>5742</v>
      </c>
      <c r="M17" s="1229">
        <v>4500239419</v>
      </c>
      <c r="N17" s="1229" t="s">
        <v>5753</v>
      </c>
    </row>
    <row r="18" spans="1:14" ht="15" customHeight="1" x14ac:dyDescent="0.25">
      <c r="A18" s="119" t="s">
        <v>305</v>
      </c>
      <c r="B18" s="164">
        <v>41785</v>
      </c>
      <c r="C18" s="118" t="s">
        <v>2521</v>
      </c>
      <c r="D18" s="119" t="s">
        <v>78</v>
      </c>
      <c r="E18" s="162">
        <v>10200346</v>
      </c>
      <c r="F18" s="119">
        <v>25415298</v>
      </c>
      <c r="G18" s="119">
        <v>2705003</v>
      </c>
      <c r="H18" s="120" t="str">
        <f>IF(G18="","",VLOOKUP(G18,ARANCEL!$B$5:$D$121,2,FALSE))</f>
        <v>INCRUSTACION ESTETICA (ART-GLASS O CERAMICA)</v>
      </c>
      <c r="I18" s="121" t="s">
        <v>335</v>
      </c>
      <c r="J18" s="119">
        <v>1</v>
      </c>
      <c r="K18" s="122">
        <f>IF(G18="","",VLOOKUP(G18,ARANCEL!$B$5:$D$121,3,FALSE)*J18)</f>
        <v>15676</v>
      </c>
      <c r="L18" s="1229" t="s">
        <v>5292</v>
      </c>
      <c r="M18" s="1229">
        <v>4500236825</v>
      </c>
      <c r="N18" s="1229">
        <v>9462</v>
      </c>
    </row>
    <row r="19" spans="1:14" ht="15" customHeight="1" x14ac:dyDescent="0.25">
      <c r="A19" s="119" t="s">
        <v>305</v>
      </c>
      <c r="B19" s="164">
        <v>41652</v>
      </c>
      <c r="C19" s="118" t="s">
        <v>1299</v>
      </c>
      <c r="D19" s="119" t="s">
        <v>70</v>
      </c>
      <c r="E19" s="162">
        <v>10168972</v>
      </c>
      <c r="F19" s="119">
        <v>24351556</v>
      </c>
      <c r="G19" s="119">
        <v>2704003</v>
      </c>
      <c r="H19" s="120" t="str">
        <f>IF(G19="","",VLOOKUP(G19,ARANCEL!$B$5:$D$121,2,FALSE))</f>
        <v xml:space="preserve">CORONA PERIFERICA CON PERNO MUÑON COLADO </v>
      </c>
      <c r="I19" s="121" t="s">
        <v>312</v>
      </c>
      <c r="J19" s="119">
        <v>1</v>
      </c>
      <c r="K19" s="122">
        <f>IF(G19="","",VLOOKUP(G19,ARANCEL!$B$5:$D$121,3,FALSE)*J19)</f>
        <v>32612</v>
      </c>
      <c r="L19" s="1229" t="s">
        <v>2842</v>
      </c>
      <c r="M19" s="1229">
        <v>4500216226</v>
      </c>
      <c r="N19" s="1229">
        <v>8398</v>
      </c>
    </row>
    <row r="20" spans="1:14" x14ac:dyDescent="0.25">
      <c r="A20" s="927" t="s">
        <v>305</v>
      </c>
      <c r="B20" s="164">
        <v>41652</v>
      </c>
      <c r="C20" s="118" t="s">
        <v>1299</v>
      </c>
      <c r="D20" s="119" t="s">
        <v>70</v>
      </c>
      <c r="E20" s="162">
        <v>10168972</v>
      </c>
      <c r="F20" s="119">
        <v>24351556</v>
      </c>
      <c r="G20" s="119">
        <v>2704005</v>
      </c>
      <c r="H20" s="120" t="str">
        <f>IF(G20="","",VLOOKUP(G20,ARANCEL!$B$5:$D$121,2,FALSE))</f>
        <v>PROVISORIO</v>
      </c>
      <c r="I20" s="121" t="s">
        <v>312</v>
      </c>
      <c r="J20" s="119">
        <v>1</v>
      </c>
      <c r="K20" s="122">
        <f>IF(G20="","",VLOOKUP(G20,ARANCEL!$B$5:$D$121,3,FALSE)*J20)</f>
        <v>3250</v>
      </c>
      <c r="L20" s="1229" t="s">
        <v>8279</v>
      </c>
      <c r="M20" s="1229">
        <v>4500257559</v>
      </c>
      <c r="N20" s="1229" t="s">
        <v>8255</v>
      </c>
    </row>
    <row r="21" spans="1:14" ht="15" customHeight="1" x14ac:dyDescent="0.25">
      <c r="A21" s="119" t="s">
        <v>305</v>
      </c>
      <c r="B21" s="164">
        <v>41666</v>
      </c>
      <c r="C21" s="118" t="s">
        <v>1299</v>
      </c>
      <c r="D21" s="119" t="s">
        <v>2549</v>
      </c>
      <c r="E21" s="162">
        <v>10170760</v>
      </c>
      <c r="F21" s="119">
        <v>23567664</v>
      </c>
      <c r="G21" s="119">
        <v>2705003</v>
      </c>
      <c r="H21" s="120" t="str">
        <f>IF(G21="","",VLOOKUP(G21,ARANCEL!$B$5:$D$121,2,FALSE))</f>
        <v>INCRUSTACION ESTETICA (ART-GLASS O CERAMICA)</v>
      </c>
      <c r="I21" s="121" t="s">
        <v>308</v>
      </c>
      <c r="J21" s="119">
        <v>1</v>
      </c>
      <c r="K21" s="122">
        <f>IF(G21="","",VLOOKUP(G21,ARANCEL!$B$5:$D$121,3,FALSE)*J21)</f>
        <v>15676</v>
      </c>
      <c r="L21" s="1229" t="s">
        <v>2842</v>
      </c>
      <c r="M21" s="1229">
        <v>4500216227</v>
      </c>
      <c r="N21" s="1229">
        <v>8399</v>
      </c>
    </row>
    <row r="22" spans="1:14" ht="15" customHeight="1" x14ac:dyDescent="0.25">
      <c r="A22" s="119" t="s">
        <v>313</v>
      </c>
      <c r="B22" s="164">
        <v>41666</v>
      </c>
      <c r="C22" s="118" t="s">
        <v>1279</v>
      </c>
      <c r="D22" s="119" t="s">
        <v>70</v>
      </c>
      <c r="E22" s="162">
        <v>10170423</v>
      </c>
      <c r="F22" s="119">
        <v>24351556</v>
      </c>
      <c r="G22" s="119">
        <v>2704003</v>
      </c>
      <c r="H22" s="120" t="str">
        <f>IF(G22="","",VLOOKUP(G22,ARANCEL!$B$5:$D$121,2,FALSE))</f>
        <v xml:space="preserve">CORONA PERIFERICA CON PERNO MUÑON COLADO </v>
      </c>
      <c r="I22" s="121" t="s">
        <v>308</v>
      </c>
      <c r="J22" s="119">
        <v>1</v>
      </c>
      <c r="K22" s="122">
        <f>IF(G22="","",VLOOKUP(G22,ARANCEL!$B$5:$D$121,3,FALSE)*J22)</f>
        <v>32612</v>
      </c>
      <c r="L22" s="1229" t="s">
        <v>2842</v>
      </c>
      <c r="M22" s="1229">
        <v>4500216227</v>
      </c>
      <c r="N22" s="1229">
        <v>8399</v>
      </c>
    </row>
    <row r="23" spans="1:14" ht="15" customHeight="1" x14ac:dyDescent="0.25">
      <c r="A23" s="119" t="s">
        <v>305</v>
      </c>
      <c r="B23" s="164">
        <v>41954</v>
      </c>
      <c r="C23" s="118" t="s">
        <v>8220</v>
      </c>
      <c r="D23" s="119" t="s">
        <v>1280</v>
      </c>
      <c r="E23" s="162">
        <v>10279708</v>
      </c>
      <c r="F23" s="119">
        <v>27381390</v>
      </c>
      <c r="G23" s="119">
        <v>2704005</v>
      </c>
      <c r="H23" s="120" t="str">
        <f>IF(G23="","",VLOOKUP(G23,ARANCEL!$B$5:$D$121,2,FALSE))</f>
        <v>PROVISORIO</v>
      </c>
      <c r="I23" s="121" t="s">
        <v>317</v>
      </c>
      <c r="J23" s="119">
        <v>1</v>
      </c>
      <c r="K23" s="122">
        <f>IF(G23="","",VLOOKUP(G23,ARANCEL!$B$5:$D$121,3,FALSE)*J23)</f>
        <v>3250</v>
      </c>
      <c r="L23" s="1229" t="s">
        <v>8256</v>
      </c>
      <c r="M23" s="1229">
        <v>4500265323</v>
      </c>
      <c r="N23" s="1229" t="s">
        <v>8948</v>
      </c>
    </row>
    <row r="24" spans="1:14" x14ac:dyDescent="0.25">
      <c r="A24" s="119" t="s">
        <v>305</v>
      </c>
      <c r="B24" s="164">
        <v>41968</v>
      </c>
      <c r="C24" s="118" t="s">
        <v>8220</v>
      </c>
      <c r="D24" s="119" t="s">
        <v>1280</v>
      </c>
      <c r="E24" s="162">
        <v>10279708</v>
      </c>
      <c r="F24" s="119">
        <v>27381390</v>
      </c>
      <c r="G24" s="119">
        <v>2704031</v>
      </c>
      <c r="H24" s="120" t="str">
        <f>IF(G24="","",VLOOKUP(G24,ARANCEL!$B$5:$D$121,2,FALSE))</f>
        <v xml:space="preserve">PERNO MUÑON METALICO </v>
      </c>
      <c r="I24" s="121" t="s">
        <v>317</v>
      </c>
      <c r="J24" s="119">
        <v>1</v>
      </c>
      <c r="K24" s="122">
        <f>IF(G24="","",VLOOKUP(G24,ARANCEL!$B$5:$D$121,3,FALSE)*J24)</f>
        <v>12246</v>
      </c>
      <c r="L24" s="1229" t="s">
        <v>8256</v>
      </c>
      <c r="M24" s="1229">
        <v>4500265323</v>
      </c>
      <c r="N24" s="1229" t="s">
        <v>8948</v>
      </c>
    </row>
    <row r="25" spans="1:14" x14ac:dyDescent="0.25">
      <c r="A25" s="119" t="s">
        <v>305</v>
      </c>
      <c r="B25" s="164">
        <v>41968</v>
      </c>
      <c r="C25" s="118" t="s">
        <v>8220</v>
      </c>
      <c r="D25" s="119" t="s">
        <v>1280</v>
      </c>
      <c r="E25" s="162">
        <v>10279708</v>
      </c>
      <c r="F25" s="119">
        <v>27381390</v>
      </c>
      <c r="G25" s="119">
        <v>2704015</v>
      </c>
      <c r="H25" s="120" t="str">
        <f>IF(G25="","",VLOOKUP(G25,ARANCEL!$B$5:$D$121,2,FALSE))</f>
        <v xml:space="preserve">CORONA IN CERAM </v>
      </c>
      <c r="I25" s="121" t="s">
        <v>317</v>
      </c>
      <c r="J25" s="119">
        <v>1</v>
      </c>
      <c r="K25" s="122">
        <f>IF(G25="","",VLOOKUP(G25,ARANCEL!$B$5:$D$121,3,FALSE)*J25)</f>
        <v>42733</v>
      </c>
      <c r="L25" s="1229" t="s">
        <v>8256</v>
      </c>
      <c r="M25" s="1229">
        <v>4500265323</v>
      </c>
      <c r="N25" s="1229" t="s">
        <v>8948</v>
      </c>
    </row>
    <row r="26" spans="1:14" x14ac:dyDescent="0.25">
      <c r="A26" s="119" t="s">
        <v>305</v>
      </c>
      <c r="B26" s="164">
        <v>41750</v>
      </c>
      <c r="C26" s="118" t="s">
        <v>4053</v>
      </c>
      <c r="D26" s="119" t="s">
        <v>1280</v>
      </c>
      <c r="E26" s="162">
        <v>10189696</v>
      </c>
      <c r="F26" s="119">
        <v>25830847</v>
      </c>
      <c r="G26" s="119">
        <v>2705003</v>
      </c>
      <c r="H26" s="120" t="str">
        <f>IF(G26="","",VLOOKUP(G26,ARANCEL!$B$5:$D$121,2,FALSE))</f>
        <v>INCRUSTACION ESTETICA (ART-GLASS O CERAMICA)</v>
      </c>
      <c r="I26" s="121" t="s">
        <v>318</v>
      </c>
      <c r="J26" s="119">
        <v>1</v>
      </c>
      <c r="K26" s="122">
        <f>IF(G26="","",VLOOKUP(G26,ARANCEL!$B$5:$D$121,3,FALSE)*J26)</f>
        <v>15676</v>
      </c>
      <c r="L26" s="1229" t="s">
        <v>8279</v>
      </c>
      <c r="M26" s="1229">
        <v>4500257559</v>
      </c>
      <c r="N26" s="1229" t="s">
        <v>8255</v>
      </c>
    </row>
    <row r="27" spans="1:14" ht="15" customHeight="1" x14ac:dyDescent="0.25">
      <c r="A27" s="119" t="s">
        <v>305</v>
      </c>
      <c r="B27" s="164">
        <v>41841</v>
      </c>
      <c r="C27" s="118" t="s">
        <v>1332</v>
      </c>
      <c r="D27" s="119" t="s">
        <v>1280</v>
      </c>
      <c r="E27" s="162">
        <v>10228005</v>
      </c>
      <c r="F27" s="119">
        <v>27245404</v>
      </c>
      <c r="G27" s="119">
        <v>2704005</v>
      </c>
      <c r="H27" s="120" t="str">
        <f>IF(G27="","",VLOOKUP(G27,ARANCEL!$B$5:$D$121,2,FALSE))</f>
        <v>PROVISORIO</v>
      </c>
      <c r="I27" s="121" t="s">
        <v>321</v>
      </c>
      <c r="J27" s="119">
        <v>1</v>
      </c>
      <c r="K27" s="122">
        <f>IF(G27="","",VLOOKUP(G27,ARANCEL!$B$5:$D$121,3,FALSE)*J27)</f>
        <v>3250</v>
      </c>
      <c r="L27" s="1229" t="s">
        <v>6017</v>
      </c>
      <c r="M27" s="1229">
        <v>4500243585</v>
      </c>
      <c r="N27" s="1229">
        <v>9789</v>
      </c>
    </row>
    <row r="28" spans="1:14" ht="15" customHeight="1" x14ac:dyDescent="0.25">
      <c r="A28" s="119" t="s">
        <v>305</v>
      </c>
      <c r="B28" s="164">
        <v>41841</v>
      </c>
      <c r="C28" s="118" t="s">
        <v>1332</v>
      </c>
      <c r="D28" s="119" t="s">
        <v>1280</v>
      </c>
      <c r="E28" s="162">
        <v>10228005</v>
      </c>
      <c r="F28" s="119">
        <v>27245404</v>
      </c>
      <c r="G28" s="119">
        <v>2704031</v>
      </c>
      <c r="H28" s="120" t="str">
        <f>IF(G28="","",VLOOKUP(G28,ARANCEL!$B$5:$D$121,2,FALSE))</f>
        <v xml:space="preserve">PERNO MUÑON METALICO </v>
      </c>
      <c r="I28" s="121" t="s">
        <v>321</v>
      </c>
      <c r="J28" s="119">
        <v>1</v>
      </c>
      <c r="K28" s="122">
        <f>IF(G28="","",VLOOKUP(G28,ARANCEL!$B$5:$D$121,3,FALSE)*J28)</f>
        <v>12246</v>
      </c>
      <c r="L28" s="1229" t="s">
        <v>6017</v>
      </c>
      <c r="M28" s="1229">
        <v>4500243585</v>
      </c>
      <c r="N28" s="1229">
        <v>9789</v>
      </c>
    </row>
    <row r="29" spans="1:14" s="168" customFormat="1" ht="15" customHeight="1" x14ac:dyDescent="0.25">
      <c r="A29" s="119" t="s">
        <v>313</v>
      </c>
      <c r="B29" s="164">
        <v>41865</v>
      </c>
      <c r="C29" s="118" t="s">
        <v>1332</v>
      </c>
      <c r="D29" s="119" t="s">
        <v>1280</v>
      </c>
      <c r="E29" s="162">
        <v>10242299</v>
      </c>
      <c r="F29" s="119">
        <v>27245404</v>
      </c>
      <c r="G29" s="119">
        <v>2704005</v>
      </c>
      <c r="H29" s="120" t="str">
        <f>IF(G29="","",VLOOKUP(G29,ARANCEL!$B$5:$D$121,2,FALSE))</f>
        <v>PROVISORIO</v>
      </c>
      <c r="I29" s="121"/>
      <c r="J29" s="119">
        <v>1</v>
      </c>
      <c r="K29" s="122">
        <f>IF(G29="","",VLOOKUP(G29,ARANCEL!$B$5:$D$121,3,FALSE)*J29)</f>
        <v>3250</v>
      </c>
      <c r="L29" s="1229" t="s">
        <v>6905</v>
      </c>
      <c r="M29" s="1229">
        <v>4500249825</v>
      </c>
      <c r="N29" s="1229" t="s">
        <v>7120</v>
      </c>
    </row>
    <row r="30" spans="1:14" s="168" customFormat="1" ht="15" customHeight="1" x14ac:dyDescent="0.25">
      <c r="A30" s="119" t="s">
        <v>313</v>
      </c>
      <c r="B30" s="164">
        <v>41865</v>
      </c>
      <c r="C30" s="118" t="s">
        <v>1332</v>
      </c>
      <c r="D30" s="119" t="s">
        <v>1280</v>
      </c>
      <c r="E30" s="162">
        <v>10242299</v>
      </c>
      <c r="F30" s="119">
        <v>27245404</v>
      </c>
      <c r="G30" s="119">
        <v>2704003</v>
      </c>
      <c r="H30" s="120" t="str">
        <f>IF(G30="","",VLOOKUP(G30,ARANCEL!$B$5:$D$121,2,FALSE))</f>
        <v xml:space="preserve">CORONA PERIFERICA CON PERNO MUÑON COLADO </v>
      </c>
      <c r="I30" s="121"/>
      <c r="J30" s="119">
        <v>1</v>
      </c>
      <c r="K30" s="122">
        <f>IF(G30="","",VLOOKUP(G30,ARANCEL!$B$5:$D$121,3,FALSE)*J30)</f>
        <v>32612</v>
      </c>
      <c r="L30" s="1229" t="s">
        <v>6905</v>
      </c>
      <c r="M30" s="1229">
        <v>4500249825</v>
      </c>
      <c r="N30" s="1229" t="s">
        <v>7120</v>
      </c>
    </row>
    <row r="31" spans="1:14" s="168" customFormat="1" ht="15" customHeight="1" x14ac:dyDescent="0.25">
      <c r="A31" s="119" t="s">
        <v>305</v>
      </c>
      <c r="B31" s="164">
        <v>41883</v>
      </c>
      <c r="C31" s="118" t="s">
        <v>1332</v>
      </c>
      <c r="D31" s="119" t="s">
        <v>1280</v>
      </c>
      <c r="E31" s="162">
        <v>10228005</v>
      </c>
      <c r="F31" s="119">
        <v>27245404</v>
      </c>
      <c r="G31" s="119">
        <v>2704016</v>
      </c>
      <c r="H31" s="120" t="str">
        <f>IF(G31="","",VLOOKUP(G31,ARANCEL!$B$5:$D$121,2,FALSE))</f>
        <v xml:space="preserve">CORONA PROCERA </v>
      </c>
      <c r="I31" s="121" t="s">
        <v>321</v>
      </c>
      <c r="J31" s="119">
        <v>1</v>
      </c>
      <c r="K31" s="122">
        <f>IF(G31="","",VLOOKUP(G31,ARANCEL!$B$5:$D$121,3,FALSE)*J31)</f>
        <v>58477</v>
      </c>
      <c r="L31" s="1229" t="s">
        <v>7548</v>
      </c>
      <c r="M31" s="1229">
        <v>4500254757</v>
      </c>
      <c r="N31" s="1229" t="s">
        <v>7549</v>
      </c>
    </row>
    <row r="32" spans="1:14" s="168" customFormat="1" ht="15" customHeight="1" x14ac:dyDescent="0.25">
      <c r="A32" s="119" t="s">
        <v>305</v>
      </c>
      <c r="B32" s="164">
        <v>42019</v>
      </c>
      <c r="C32" s="118" t="s">
        <v>1332</v>
      </c>
      <c r="D32" s="119" t="s">
        <v>1280</v>
      </c>
      <c r="E32" s="162">
        <v>10307930</v>
      </c>
      <c r="F32" s="119">
        <v>30483087</v>
      </c>
      <c r="G32" s="119">
        <v>2705004</v>
      </c>
      <c r="H32" s="120" t="str">
        <f>IF(G32="","",VLOOKUP(G32,ARANCEL!$B$5:$D$121,2,FALSE))</f>
        <v>CARILLA ESTETICA (ART-GLASS O CERAMICA)</v>
      </c>
      <c r="I32" s="121" t="s">
        <v>323</v>
      </c>
      <c r="J32" s="119">
        <v>1</v>
      </c>
      <c r="K32" s="122">
        <f>IF(G32="","",VLOOKUP(G32,ARANCEL!$B$5:$D$121,3,FALSE)*J32)</f>
        <v>26753</v>
      </c>
      <c r="L32" s="1235" t="str">
        <f>IF(E32="","","IMPAGO")</f>
        <v>IMPAGO</v>
      </c>
      <c r="M32" s="1235" t="str">
        <f>IF(L32="IMPAGO","SIN O.C.","")</f>
        <v>SIN O.C.</v>
      </c>
      <c r="N32" s="1235" t="str">
        <f>IF(L32="IMPAGO","SIN FACT.","")</f>
        <v>SIN FACT.</v>
      </c>
    </row>
    <row r="33" spans="1:14" x14ac:dyDescent="0.25">
      <c r="A33" s="119" t="s">
        <v>305</v>
      </c>
      <c r="B33" s="164">
        <v>41768</v>
      </c>
      <c r="C33" s="118" t="s">
        <v>1356</v>
      </c>
      <c r="D33" s="119" t="s">
        <v>47</v>
      </c>
      <c r="E33" s="162">
        <v>10194852</v>
      </c>
      <c r="F33" s="119">
        <v>25545955</v>
      </c>
      <c r="G33" s="119">
        <v>2702001</v>
      </c>
      <c r="H33" s="120" t="str">
        <f>IF(G33="","",VLOOKUP(G33,ARANCEL!$B$5:$D$121,2,FALSE))</f>
        <v>LABORATORIO PROVISORIO SOBRE IMPLANTE</v>
      </c>
      <c r="I33" s="121" t="s">
        <v>311</v>
      </c>
      <c r="J33" s="119">
        <v>1</v>
      </c>
      <c r="K33" s="122">
        <f>IF(G33="","",VLOOKUP(G33,ARANCEL!$B$5:$D$121,3,FALSE)*J33)</f>
        <v>7872</v>
      </c>
      <c r="L33" s="1229" t="s">
        <v>5292</v>
      </c>
      <c r="M33" s="1229">
        <v>4500236825</v>
      </c>
      <c r="N33" s="1229">
        <v>9462</v>
      </c>
    </row>
    <row r="34" spans="1:14" x14ac:dyDescent="0.25">
      <c r="A34" s="119" t="s">
        <v>305</v>
      </c>
      <c r="B34" s="164">
        <v>41827</v>
      </c>
      <c r="C34" s="118" t="s">
        <v>5561</v>
      </c>
      <c r="D34" s="119" t="s">
        <v>47</v>
      </c>
      <c r="E34" s="162">
        <v>10222351</v>
      </c>
      <c r="F34" s="119">
        <v>27286444</v>
      </c>
      <c r="G34" s="119">
        <v>2707001</v>
      </c>
      <c r="H34" s="120" t="str">
        <f>IF(G34="","",VLOOKUP(G34,ARANCEL!$B$5:$D$121,2,FALSE))</f>
        <v xml:space="preserve">PLANO DE RELAJACION </v>
      </c>
      <c r="I34" s="121" t="s">
        <v>306</v>
      </c>
      <c r="J34" s="119">
        <v>1</v>
      </c>
      <c r="K34" s="122">
        <f>IF(G34="","",VLOOKUP(G34,ARANCEL!$B$5:$D$121,3,FALSE)*J34)</f>
        <v>9221</v>
      </c>
      <c r="L34" s="1229" t="s">
        <v>6017</v>
      </c>
      <c r="M34" s="1229">
        <v>4500243585</v>
      </c>
      <c r="N34" s="1229">
        <v>9789</v>
      </c>
    </row>
    <row r="35" spans="1:14" x14ac:dyDescent="0.25">
      <c r="A35" s="119" t="s">
        <v>305</v>
      </c>
      <c r="B35" s="164">
        <v>41850</v>
      </c>
      <c r="C35" s="118" t="s">
        <v>6092</v>
      </c>
      <c r="D35" s="119" t="s">
        <v>4678</v>
      </c>
      <c r="E35" s="162">
        <v>10233183</v>
      </c>
      <c r="F35" s="119">
        <v>27367600</v>
      </c>
      <c r="G35" s="119">
        <v>2705003</v>
      </c>
      <c r="H35" s="120" t="str">
        <f>IF(G35="","",VLOOKUP(G35,ARANCEL!$B$5:$D$121,2,FALSE))</f>
        <v>INCRUSTACION ESTETICA (ART-GLASS O CERAMICA)</v>
      </c>
      <c r="I35" s="121" t="s">
        <v>324</v>
      </c>
      <c r="J35" s="119">
        <v>1</v>
      </c>
      <c r="K35" s="122">
        <f>IF(G35="","",VLOOKUP(G35,ARANCEL!$B$5:$D$121,3,FALSE)*J35)</f>
        <v>15676</v>
      </c>
      <c r="L35" s="1229" t="s">
        <v>6017</v>
      </c>
      <c r="M35" s="1229">
        <v>4500245462</v>
      </c>
      <c r="N35" s="1229">
        <v>9810</v>
      </c>
    </row>
    <row r="36" spans="1:14" ht="15" customHeight="1" x14ac:dyDescent="0.25">
      <c r="A36" s="119" t="s">
        <v>305</v>
      </c>
      <c r="B36" s="164">
        <v>41516</v>
      </c>
      <c r="C36" s="118" t="s">
        <v>1335</v>
      </c>
      <c r="D36" s="119" t="s">
        <v>47</v>
      </c>
      <c r="E36" s="162">
        <v>10153600</v>
      </c>
      <c r="F36" s="119">
        <v>22509285</v>
      </c>
      <c r="G36" s="119">
        <v>2705003</v>
      </c>
      <c r="H36" s="120" t="str">
        <f>IF(G36="","",VLOOKUP(G36,ARANCEL!$B$5:$D$121,2,FALSE))</f>
        <v>INCRUSTACION ESTETICA (ART-GLASS O CERAMICA)</v>
      </c>
      <c r="I36" s="121" t="s">
        <v>322</v>
      </c>
      <c r="J36" s="119">
        <v>1</v>
      </c>
      <c r="K36" s="122">
        <f>IF(G36="","",VLOOKUP(G36,ARANCEL!$B$5:$D$121,3,FALSE)*J36)</f>
        <v>15676</v>
      </c>
      <c r="L36" s="1235" t="str">
        <f>IF(E36="","","IMPAGO")</f>
        <v>IMPAGO</v>
      </c>
      <c r="M36" s="1235" t="str">
        <f>IF(L36="IMPAGO","SIN O.C.","")</f>
        <v>SIN O.C.</v>
      </c>
      <c r="N36" s="1235" t="str">
        <f>IF(L36="IMPAGO","SIN FACT.","")</f>
        <v>SIN FACT.</v>
      </c>
    </row>
    <row r="37" spans="1:14" ht="15" customHeight="1" x14ac:dyDescent="0.25">
      <c r="A37" s="119" t="s">
        <v>305</v>
      </c>
      <c r="B37" s="164">
        <v>41829</v>
      </c>
      <c r="C37" s="118" t="s">
        <v>5593</v>
      </c>
      <c r="D37" s="119" t="s">
        <v>47</v>
      </c>
      <c r="E37" s="162">
        <v>10222961</v>
      </c>
      <c r="F37" s="119">
        <v>27292648</v>
      </c>
      <c r="G37" s="119">
        <v>2707001</v>
      </c>
      <c r="H37" s="120" t="str">
        <f>IF(G37="","",VLOOKUP(G37,ARANCEL!$B$5:$D$121,2,FALSE))</f>
        <v xml:space="preserve">PLANO DE RELAJACION </v>
      </c>
      <c r="I37" s="121" t="s">
        <v>306</v>
      </c>
      <c r="J37" s="119">
        <v>1</v>
      </c>
      <c r="K37" s="122">
        <f>IF(G37="","",VLOOKUP(G37,ARANCEL!$B$5:$D$121,3,FALSE)*J37)</f>
        <v>9221</v>
      </c>
      <c r="L37" s="1229" t="s">
        <v>6017</v>
      </c>
      <c r="M37" s="1229">
        <v>4500243585</v>
      </c>
      <c r="N37" s="1229">
        <v>9789</v>
      </c>
    </row>
    <row r="38" spans="1:14" ht="15" customHeight="1" x14ac:dyDescent="0.25">
      <c r="A38" s="119" t="s">
        <v>305</v>
      </c>
      <c r="B38" s="164">
        <v>41831</v>
      </c>
      <c r="C38" s="118" t="s">
        <v>5631</v>
      </c>
      <c r="D38" s="119" t="s">
        <v>78</v>
      </c>
      <c r="E38" s="162">
        <v>10223845</v>
      </c>
      <c r="F38" s="119">
        <v>26607921</v>
      </c>
      <c r="G38" s="119">
        <v>2704005</v>
      </c>
      <c r="H38" s="120" t="str">
        <f>IF(G38="","",VLOOKUP(G38,ARANCEL!$B$5:$D$121,2,FALSE))</f>
        <v>PROVISORIO</v>
      </c>
      <c r="I38" s="121" t="s">
        <v>337</v>
      </c>
      <c r="J38" s="119">
        <v>1</v>
      </c>
      <c r="K38" s="122">
        <f>IF(G38="","",VLOOKUP(G38,ARANCEL!$B$5:$D$121,3,FALSE)*J38)</f>
        <v>3250</v>
      </c>
      <c r="L38" s="1229" t="s">
        <v>6017</v>
      </c>
      <c r="M38" s="1229">
        <v>4500243585</v>
      </c>
      <c r="N38" s="1229">
        <v>9789</v>
      </c>
    </row>
    <row r="39" spans="1:14" ht="15" customHeight="1" x14ac:dyDescent="0.25">
      <c r="A39" s="119" t="s">
        <v>305</v>
      </c>
      <c r="B39" s="164">
        <v>41880</v>
      </c>
      <c r="C39" s="118" t="s">
        <v>5631</v>
      </c>
      <c r="D39" s="119" t="s">
        <v>78</v>
      </c>
      <c r="E39" s="162">
        <v>10223845</v>
      </c>
      <c r="F39" s="119">
        <v>26607921</v>
      </c>
      <c r="G39" s="119">
        <v>2704016</v>
      </c>
      <c r="H39" s="120" t="str">
        <f>IF(G39="","",VLOOKUP(G39,ARANCEL!$B$5:$D$121,2,FALSE))</f>
        <v xml:space="preserve">CORONA PROCERA </v>
      </c>
      <c r="I39" s="121" t="s">
        <v>337</v>
      </c>
      <c r="J39" s="119">
        <v>1</v>
      </c>
      <c r="K39" s="122">
        <f>IF(G39="","",VLOOKUP(G39,ARANCEL!$B$5:$D$121,3,FALSE)*J39)</f>
        <v>58477</v>
      </c>
      <c r="L39" s="1229" t="s">
        <v>7548</v>
      </c>
      <c r="M39" s="1229">
        <v>4500254757</v>
      </c>
      <c r="N39" s="1229" t="s">
        <v>7549</v>
      </c>
    </row>
    <row r="40" spans="1:14" x14ac:dyDescent="0.25">
      <c r="A40" s="119" t="s">
        <v>305</v>
      </c>
      <c r="B40" s="164">
        <v>41710</v>
      </c>
      <c r="C40" s="118" t="s">
        <v>1667</v>
      </c>
      <c r="D40" s="119" t="s">
        <v>78</v>
      </c>
      <c r="E40" s="162">
        <v>10181003</v>
      </c>
      <c r="F40" s="119">
        <v>25410977</v>
      </c>
      <c r="G40" s="119">
        <v>2704005</v>
      </c>
      <c r="H40" s="120" t="str">
        <f>IF(G40="","",VLOOKUP(G40,ARANCEL!$B$5:$D$121,2,FALSE))</f>
        <v>PROVISORIO</v>
      </c>
      <c r="I40" s="121" t="s">
        <v>322</v>
      </c>
      <c r="J40" s="119">
        <v>1</v>
      </c>
      <c r="K40" s="122">
        <f>IF(G40="","",VLOOKUP(G40,ARANCEL!$B$5:$D$121,3,FALSE)*J40)</f>
        <v>3250</v>
      </c>
      <c r="L40" s="1229" t="s">
        <v>3058</v>
      </c>
      <c r="M40" s="1229">
        <v>4500225659</v>
      </c>
      <c r="N40" s="1229">
        <v>8911</v>
      </c>
    </row>
    <row r="41" spans="1:14" x14ac:dyDescent="0.25">
      <c r="A41" s="119" t="s">
        <v>305</v>
      </c>
      <c r="B41" s="164">
        <v>41726</v>
      </c>
      <c r="C41" s="118" t="s">
        <v>1667</v>
      </c>
      <c r="D41" s="119" t="s">
        <v>78</v>
      </c>
      <c r="E41" s="162">
        <v>10181003</v>
      </c>
      <c r="F41" s="119">
        <v>25410977</v>
      </c>
      <c r="G41" s="119">
        <v>2704016</v>
      </c>
      <c r="H41" s="120" t="str">
        <f>IF(G41="","",VLOOKUP(G41,ARANCEL!$B$5:$D$121,2,FALSE))</f>
        <v xml:space="preserve">CORONA PROCERA </v>
      </c>
      <c r="I41" s="121" t="s">
        <v>322</v>
      </c>
      <c r="J41" s="119">
        <v>1</v>
      </c>
      <c r="K41" s="122">
        <f>IF(G41="","",VLOOKUP(G41,ARANCEL!$B$5:$D$121,3,FALSE)*J41)</f>
        <v>58477</v>
      </c>
      <c r="L41" s="1229" t="s">
        <v>3058</v>
      </c>
      <c r="M41" s="1229">
        <v>4500225660</v>
      </c>
      <c r="N41" s="1229">
        <v>8912</v>
      </c>
    </row>
    <row r="42" spans="1:14" x14ac:dyDescent="0.25">
      <c r="A42" s="119" t="s">
        <v>305</v>
      </c>
      <c r="B42" s="164">
        <v>41473</v>
      </c>
      <c r="C42" s="118" t="s">
        <v>1318</v>
      </c>
      <c r="D42" s="119" t="s">
        <v>70</v>
      </c>
      <c r="E42" s="162">
        <v>10148647</v>
      </c>
      <c r="F42" s="119">
        <v>22173320</v>
      </c>
      <c r="G42" s="119">
        <v>2704005</v>
      </c>
      <c r="H42" s="120" t="str">
        <f>IF(G42="","",VLOOKUP(G42,ARANCEL!$B$5:$D$121,2,FALSE))</f>
        <v>PROVISORIO</v>
      </c>
      <c r="I42" s="121" t="s">
        <v>749</v>
      </c>
      <c r="J42" s="119">
        <v>2</v>
      </c>
      <c r="K42" s="122">
        <f>IF(G42="","",VLOOKUP(G42,ARANCEL!$B$5:$D$121,3,FALSE)*J42)</f>
        <v>6500</v>
      </c>
      <c r="L42" s="1235" t="str">
        <f>IF(E42="","","IMPAGO")</f>
        <v>IMPAGO</v>
      </c>
      <c r="M42" s="1235" t="str">
        <f>IF(L42="IMPAGO","SIN O.C.","")</f>
        <v>SIN O.C.</v>
      </c>
      <c r="N42" s="1235" t="str">
        <f>IF(L42="IMPAGO","SIN FACT.","")</f>
        <v>SIN FACT.</v>
      </c>
    </row>
    <row r="43" spans="1:14" x14ac:dyDescent="0.25">
      <c r="A43" s="119" t="s">
        <v>305</v>
      </c>
      <c r="B43" s="164">
        <v>41473</v>
      </c>
      <c r="C43" s="118" t="s">
        <v>1318</v>
      </c>
      <c r="D43" s="119" t="s">
        <v>70</v>
      </c>
      <c r="E43" s="162">
        <v>10148647</v>
      </c>
      <c r="F43" s="119">
        <v>22173320</v>
      </c>
      <c r="G43" s="119">
        <v>2704003</v>
      </c>
      <c r="H43" s="120" t="str">
        <f>IF(G43="","",VLOOKUP(G43,ARANCEL!$B$5:$D$121,2,FALSE))</f>
        <v xml:space="preserve">CORONA PERIFERICA CON PERNO MUÑON COLADO </v>
      </c>
      <c r="I43" s="121" t="s">
        <v>749</v>
      </c>
      <c r="J43" s="119">
        <v>2</v>
      </c>
      <c r="K43" s="122">
        <f>IF(G43="","",VLOOKUP(G43,ARANCEL!$B$5:$D$121,3,FALSE)*J43)</f>
        <v>65224</v>
      </c>
      <c r="L43" s="1235" t="str">
        <f>IF(E43="","","IMPAGO")</f>
        <v>IMPAGO</v>
      </c>
      <c r="M43" s="1235" t="str">
        <f>IF(L43="IMPAGO","SIN O.C.","")</f>
        <v>SIN O.C.</v>
      </c>
      <c r="N43" s="1235" t="str">
        <f>IF(L43="IMPAGO","SIN FACT.","")</f>
        <v>SIN FACT.</v>
      </c>
    </row>
    <row r="44" spans="1:14" x14ac:dyDescent="0.25">
      <c r="A44" s="119" t="s">
        <v>305</v>
      </c>
      <c r="B44" s="164">
        <v>41557</v>
      </c>
      <c r="C44" s="118" t="s">
        <v>1318</v>
      </c>
      <c r="D44" s="119" t="s">
        <v>70</v>
      </c>
      <c r="E44" s="162">
        <v>10157641</v>
      </c>
      <c r="F44" s="119">
        <v>22173320</v>
      </c>
      <c r="G44" s="119">
        <v>2704003</v>
      </c>
      <c r="H44" s="120" t="str">
        <f>IF(G44="","",VLOOKUP(G44,ARANCEL!$B$5:$D$121,2,FALSE))</f>
        <v xml:space="preserve">CORONA PERIFERICA CON PERNO MUÑON COLADO </v>
      </c>
      <c r="I44" s="121" t="s">
        <v>311</v>
      </c>
      <c r="J44" s="119">
        <v>1</v>
      </c>
      <c r="K44" s="122">
        <f>IF(G44="","",VLOOKUP(G44,ARANCEL!$B$5:$D$121,3,FALSE)*J44)</f>
        <v>32612</v>
      </c>
      <c r="L44" s="1235" t="str">
        <f>IF(E44="","","IMPAGO")</f>
        <v>IMPAGO</v>
      </c>
      <c r="M44" s="1235" t="str">
        <f>IF(L44="IMPAGO","SIN O.C.","")</f>
        <v>SIN O.C.</v>
      </c>
      <c r="N44" s="1235" t="str">
        <f>IF(L44="IMPAGO","SIN FACT.","")</f>
        <v>SIN FACT.</v>
      </c>
    </row>
    <row r="45" spans="1:14" x14ac:dyDescent="0.25">
      <c r="A45" s="119" t="s">
        <v>305</v>
      </c>
      <c r="B45" s="164">
        <v>41845</v>
      </c>
      <c r="C45" s="118" t="s">
        <v>6242</v>
      </c>
      <c r="D45" s="119" t="s">
        <v>78</v>
      </c>
      <c r="E45" s="162">
        <v>10229794</v>
      </c>
      <c r="F45" s="119">
        <v>27545411</v>
      </c>
      <c r="G45" s="119">
        <v>2704005</v>
      </c>
      <c r="H45" s="120" t="str">
        <f>IF(G45="","",VLOOKUP(G45,ARANCEL!$B$5:$D$121,2,FALSE))</f>
        <v>PROVISORIO</v>
      </c>
      <c r="I45" s="121" t="s">
        <v>311</v>
      </c>
      <c r="J45" s="119">
        <v>1</v>
      </c>
      <c r="K45" s="122">
        <f>IF(G45="","",VLOOKUP(G45,ARANCEL!$B$5:$D$121,3,FALSE)*J45)</f>
        <v>3250</v>
      </c>
      <c r="L45" s="1229" t="s">
        <v>6017</v>
      </c>
      <c r="M45" s="1229">
        <v>4500245462</v>
      </c>
      <c r="N45" s="1229">
        <v>9810</v>
      </c>
    </row>
    <row r="46" spans="1:14" x14ac:dyDescent="0.25">
      <c r="A46" s="119" t="s">
        <v>305</v>
      </c>
      <c r="B46" s="164">
        <v>41845</v>
      </c>
      <c r="C46" s="118" t="s">
        <v>6242</v>
      </c>
      <c r="D46" s="119" t="s">
        <v>78</v>
      </c>
      <c r="E46" s="162">
        <v>10229794</v>
      </c>
      <c r="F46" s="119">
        <v>27545411</v>
      </c>
      <c r="G46" s="119">
        <v>2704016</v>
      </c>
      <c r="H46" s="120" t="str">
        <f>IF(G46="","",VLOOKUP(G46,ARANCEL!$B$5:$D$121,2,FALSE))</f>
        <v xml:space="preserve">CORONA PROCERA </v>
      </c>
      <c r="I46" s="121" t="s">
        <v>311</v>
      </c>
      <c r="J46" s="119">
        <v>1</v>
      </c>
      <c r="K46" s="122">
        <f>IF(G46="","",VLOOKUP(G46,ARANCEL!$B$5:$D$121,3,FALSE)*J46)</f>
        <v>58477</v>
      </c>
      <c r="L46" s="1229" t="s">
        <v>6017</v>
      </c>
      <c r="M46" s="1229">
        <v>4500245462</v>
      </c>
      <c r="N46" s="1229">
        <v>9810</v>
      </c>
    </row>
    <row r="47" spans="1:14" x14ac:dyDescent="0.25">
      <c r="A47" s="119" t="s">
        <v>313</v>
      </c>
      <c r="B47" s="164">
        <v>41859</v>
      </c>
      <c r="C47" s="118" t="s">
        <v>6242</v>
      </c>
      <c r="D47" s="119" t="s">
        <v>78</v>
      </c>
      <c r="E47" s="162">
        <v>10237215</v>
      </c>
      <c r="F47" s="119">
        <v>27545411</v>
      </c>
      <c r="G47" s="119">
        <v>2704016</v>
      </c>
      <c r="H47" s="120" t="str">
        <f>IF(G47="","",VLOOKUP(G47,ARANCEL!$B$5:$D$121,2,FALSE))</f>
        <v xml:space="preserve">CORONA PROCERA </v>
      </c>
      <c r="I47" s="121" t="s">
        <v>311</v>
      </c>
      <c r="J47" s="119">
        <v>1</v>
      </c>
      <c r="K47" s="122">
        <f>IF(G47="","",VLOOKUP(G47,ARANCEL!$B$5:$D$121,3,FALSE)*J47)</f>
        <v>58477</v>
      </c>
      <c r="L47" s="1229" t="s">
        <v>6905</v>
      </c>
      <c r="M47" s="1229">
        <v>4500249825</v>
      </c>
      <c r="N47" s="1229" t="s">
        <v>7120</v>
      </c>
    </row>
    <row r="48" spans="1:14" x14ac:dyDescent="0.25">
      <c r="A48" s="119" t="s">
        <v>305</v>
      </c>
      <c r="B48" s="164">
        <v>41761</v>
      </c>
      <c r="C48" s="118" t="s">
        <v>4308</v>
      </c>
      <c r="D48" s="119" t="s">
        <v>1283</v>
      </c>
      <c r="E48" s="162">
        <v>10193099</v>
      </c>
      <c r="F48" s="119">
        <v>26216161</v>
      </c>
      <c r="G48" s="119">
        <v>2704005</v>
      </c>
      <c r="H48" s="120" t="str">
        <f>IF(G48="","",VLOOKUP(G48,ARANCEL!$B$5:$D$121,2,FALSE))</f>
        <v>PROVISORIO</v>
      </c>
      <c r="I48" s="121" t="s">
        <v>324</v>
      </c>
      <c r="J48" s="119">
        <v>1</v>
      </c>
      <c r="K48" s="122">
        <f>IF(G48="","",VLOOKUP(G48,ARANCEL!$B$5:$D$121,3,FALSE)*J48)</f>
        <v>3250</v>
      </c>
      <c r="L48" s="1229" t="s">
        <v>8279</v>
      </c>
      <c r="M48" s="1229">
        <v>4500257559</v>
      </c>
      <c r="N48" s="1229" t="s">
        <v>8255</v>
      </c>
    </row>
    <row r="49" spans="1:14" ht="15" customHeight="1" x14ac:dyDescent="0.25">
      <c r="A49" s="119" t="s">
        <v>313</v>
      </c>
      <c r="B49" s="164">
        <v>41761</v>
      </c>
      <c r="C49" s="118" t="s">
        <v>4308</v>
      </c>
      <c r="D49" s="119" t="s">
        <v>1283</v>
      </c>
      <c r="E49" s="162">
        <v>10193099</v>
      </c>
      <c r="F49" s="119">
        <v>26216161</v>
      </c>
      <c r="G49" s="119">
        <v>2704031</v>
      </c>
      <c r="H49" s="120" t="str">
        <f>IF(G49="","",VLOOKUP(G49,ARANCEL!$B$5:$D$121,2,FALSE))</f>
        <v xml:space="preserve">PERNO MUÑON METALICO </v>
      </c>
      <c r="I49" s="121" t="s">
        <v>324</v>
      </c>
      <c r="J49" s="119">
        <v>1</v>
      </c>
      <c r="K49" s="122">
        <f>IF(G49="","",VLOOKUP(G49,ARANCEL!$B$5:$D$121,3,FALSE)*J49)</f>
        <v>12246</v>
      </c>
      <c r="L49" s="1229" t="s">
        <v>8279</v>
      </c>
      <c r="M49" s="1229">
        <v>4500257559</v>
      </c>
      <c r="N49" s="1229" t="s">
        <v>8255</v>
      </c>
    </row>
    <row r="50" spans="1:14" ht="15" customHeight="1" x14ac:dyDescent="0.25">
      <c r="A50" s="119" t="s">
        <v>313</v>
      </c>
      <c r="B50" s="164">
        <v>41761</v>
      </c>
      <c r="C50" s="118" t="s">
        <v>4308</v>
      </c>
      <c r="D50" s="119" t="s">
        <v>1283</v>
      </c>
      <c r="E50" s="162">
        <v>10193099</v>
      </c>
      <c r="F50" s="119">
        <v>26216161</v>
      </c>
      <c r="G50" s="119">
        <v>2704003</v>
      </c>
      <c r="H50" s="120" t="str">
        <f>IF(G50="","",VLOOKUP(G50,ARANCEL!$B$5:$D$121,2,FALSE))</f>
        <v xml:space="preserve">CORONA PERIFERICA CON PERNO MUÑON COLADO </v>
      </c>
      <c r="I50" s="121" t="s">
        <v>324</v>
      </c>
      <c r="J50" s="119">
        <v>1</v>
      </c>
      <c r="K50" s="122">
        <f>IF(G50="","",VLOOKUP(G50,ARANCEL!$B$5:$D$121,3,FALSE)*J50)</f>
        <v>32612</v>
      </c>
      <c r="L50" s="1229" t="s">
        <v>8279</v>
      </c>
      <c r="M50" s="1229">
        <v>4500257559</v>
      </c>
      <c r="N50" s="1229" t="s">
        <v>8255</v>
      </c>
    </row>
    <row r="51" spans="1:14" ht="15" customHeight="1" x14ac:dyDescent="0.25">
      <c r="A51" s="119" t="s">
        <v>313</v>
      </c>
      <c r="B51" s="164">
        <v>41743</v>
      </c>
      <c r="C51" s="118" t="s">
        <v>3949</v>
      </c>
      <c r="D51" s="119" t="s">
        <v>1322</v>
      </c>
      <c r="E51" s="162">
        <v>10188165</v>
      </c>
      <c r="F51" s="119">
        <v>25806160</v>
      </c>
      <c r="G51" s="119">
        <v>2704005</v>
      </c>
      <c r="H51" s="120" t="str">
        <f>IF(G51="","",VLOOKUP(G51,ARANCEL!$B$5:$D$121,2,FALSE))</f>
        <v>PROVISORIO</v>
      </c>
      <c r="I51" s="121" t="s">
        <v>311</v>
      </c>
      <c r="J51" s="119">
        <v>1</v>
      </c>
      <c r="K51" s="122">
        <f>IF(G51="","",VLOOKUP(G51,ARANCEL!$B$5:$D$121,3,FALSE)*J51)</f>
        <v>3250</v>
      </c>
      <c r="L51" s="1229" t="s">
        <v>6905</v>
      </c>
      <c r="M51" s="1229">
        <v>4500249825</v>
      </c>
      <c r="N51" s="1229" t="s">
        <v>7120</v>
      </c>
    </row>
    <row r="52" spans="1:14" ht="15" customHeight="1" x14ac:dyDescent="0.25">
      <c r="A52" s="119" t="s">
        <v>606</v>
      </c>
      <c r="B52" s="164">
        <v>41743</v>
      </c>
      <c r="C52" s="118" t="s">
        <v>3949</v>
      </c>
      <c r="D52" s="119" t="s">
        <v>1322</v>
      </c>
      <c r="E52" s="162">
        <v>10188165</v>
      </c>
      <c r="F52" s="119">
        <v>25806160</v>
      </c>
      <c r="G52" s="119">
        <v>2704003</v>
      </c>
      <c r="H52" s="120" t="str">
        <f>IF(G52="","",VLOOKUP(G52,ARANCEL!$B$5:$D$121,2,FALSE))</f>
        <v xml:space="preserve">CORONA PERIFERICA CON PERNO MUÑON COLADO </v>
      </c>
      <c r="I52" s="121" t="s">
        <v>311</v>
      </c>
      <c r="J52" s="119">
        <v>1</v>
      </c>
      <c r="K52" s="122">
        <f>IF(G52="","",VLOOKUP(G52,ARANCEL!$B$5:$D$121,3,FALSE)*J52)</f>
        <v>32612</v>
      </c>
      <c r="L52" s="1229" t="s">
        <v>6905</v>
      </c>
      <c r="M52" s="1229">
        <v>4500249825</v>
      </c>
      <c r="N52" s="1229" t="s">
        <v>7120</v>
      </c>
    </row>
    <row r="53" spans="1:14" ht="15" customHeight="1" x14ac:dyDescent="0.25">
      <c r="A53" s="119" t="s">
        <v>305</v>
      </c>
      <c r="B53" s="164">
        <v>41852</v>
      </c>
      <c r="C53" s="118" t="s">
        <v>3949</v>
      </c>
      <c r="D53" s="119" t="s">
        <v>1322</v>
      </c>
      <c r="E53" s="162">
        <v>10188165</v>
      </c>
      <c r="F53" s="119">
        <v>25806160</v>
      </c>
      <c r="G53" s="119">
        <v>2704005</v>
      </c>
      <c r="H53" s="120" t="str">
        <f>IF(G53="","",VLOOKUP(G53,ARANCEL!$B$5:$D$121,2,FALSE))</f>
        <v>PROVISORIO</v>
      </c>
      <c r="I53" s="121" t="s">
        <v>323</v>
      </c>
      <c r="J53" s="119">
        <v>1</v>
      </c>
      <c r="K53" s="122">
        <f>IF(G53="","",VLOOKUP(G53,ARANCEL!$B$5:$D$121,3,FALSE)*J53)</f>
        <v>3250</v>
      </c>
      <c r="L53" s="1237" t="s">
        <v>6905</v>
      </c>
      <c r="M53" s="1239">
        <v>4500249825</v>
      </c>
      <c r="N53" s="1325" t="s">
        <v>7120</v>
      </c>
    </row>
    <row r="54" spans="1:14" x14ac:dyDescent="0.25">
      <c r="A54" s="119" t="s">
        <v>606</v>
      </c>
      <c r="B54" s="164">
        <v>41858</v>
      </c>
      <c r="C54" s="118" t="s">
        <v>3949</v>
      </c>
      <c r="D54" s="119" t="s">
        <v>1322</v>
      </c>
      <c r="E54" s="162">
        <v>10188165</v>
      </c>
      <c r="F54" s="119">
        <v>25806160</v>
      </c>
      <c r="G54" s="119">
        <v>2704003</v>
      </c>
      <c r="H54" s="120" t="str">
        <f>IF(G54="","",VLOOKUP(G54,ARANCEL!$B$5:$D$121,2,FALSE))</f>
        <v xml:space="preserve">CORONA PERIFERICA CON PERNO MUÑON COLADO </v>
      </c>
      <c r="I54" s="121" t="s">
        <v>323</v>
      </c>
      <c r="J54" s="119">
        <v>1</v>
      </c>
      <c r="K54" s="122">
        <f>IF(G54="","",VLOOKUP(G54,ARANCEL!$B$5:$D$121,3,FALSE)*J54)</f>
        <v>32612</v>
      </c>
      <c r="L54" s="1237" t="s">
        <v>6905</v>
      </c>
      <c r="M54" s="1239">
        <v>4500249825</v>
      </c>
      <c r="N54" s="1325" t="s">
        <v>7120</v>
      </c>
    </row>
    <row r="55" spans="1:14" x14ac:dyDescent="0.25">
      <c r="A55" s="119" t="s">
        <v>305</v>
      </c>
      <c r="B55" s="164">
        <v>41828</v>
      </c>
      <c r="C55" s="118" t="s">
        <v>5541</v>
      </c>
      <c r="D55" s="119" t="s">
        <v>4234</v>
      </c>
      <c r="E55" s="162">
        <v>10221367</v>
      </c>
      <c r="F55" s="119">
        <v>27198777</v>
      </c>
      <c r="G55" s="119">
        <v>2705003</v>
      </c>
      <c r="H55" s="120" t="str">
        <f>IF(G55="","",VLOOKUP(G55,ARANCEL!$B$5:$D$121,2,FALSE))</f>
        <v>INCRUSTACION ESTETICA (ART-GLASS O CERAMICA)</v>
      </c>
      <c r="I55" s="121" t="s">
        <v>312</v>
      </c>
      <c r="J55" s="119">
        <v>1</v>
      </c>
      <c r="K55" s="122">
        <f>IF(G55="","",VLOOKUP(G55,ARANCEL!$B$5:$D$121,3,FALSE)*J55)</f>
        <v>15676</v>
      </c>
      <c r="L55" s="1229" t="s">
        <v>6017</v>
      </c>
      <c r="M55" s="1229">
        <v>4500243585</v>
      </c>
      <c r="N55" s="1229">
        <v>9789</v>
      </c>
    </row>
    <row r="56" spans="1:14" x14ac:dyDescent="0.25">
      <c r="A56" s="119" t="s">
        <v>305</v>
      </c>
      <c r="B56" s="164">
        <v>41831</v>
      </c>
      <c r="C56" s="118" t="s">
        <v>5715</v>
      </c>
      <c r="D56" s="119" t="s">
        <v>101</v>
      </c>
      <c r="E56" s="162">
        <v>10224731</v>
      </c>
      <c r="F56" s="119">
        <v>26337901</v>
      </c>
      <c r="G56" s="119">
        <v>2707001</v>
      </c>
      <c r="H56" s="120" t="str">
        <f>IF(G56="","",VLOOKUP(G56,ARANCEL!$B$5:$D$121,2,FALSE))</f>
        <v xml:space="preserve">PLANO DE RELAJACION </v>
      </c>
      <c r="I56" s="121" t="s">
        <v>306</v>
      </c>
      <c r="J56" s="119">
        <v>1</v>
      </c>
      <c r="K56" s="122">
        <f>IF(G56="","",VLOOKUP(G56,ARANCEL!$B$5:$D$121,3,FALSE)*J56)</f>
        <v>9221</v>
      </c>
      <c r="L56" s="1229" t="s">
        <v>6017</v>
      </c>
      <c r="M56" s="1229">
        <v>4500243585</v>
      </c>
      <c r="N56" s="1229">
        <v>9789</v>
      </c>
    </row>
    <row r="57" spans="1:14" x14ac:dyDescent="0.25">
      <c r="A57" s="119" t="s">
        <v>305</v>
      </c>
      <c r="B57" s="164">
        <v>41960</v>
      </c>
      <c r="C57" s="118" t="s">
        <v>8325</v>
      </c>
      <c r="D57" s="119" t="s">
        <v>6823</v>
      </c>
      <c r="E57" s="162">
        <v>10280463</v>
      </c>
      <c r="F57" s="119">
        <v>29046202</v>
      </c>
      <c r="G57" s="119">
        <v>2704005</v>
      </c>
      <c r="H57" s="120" t="str">
        <f>IF(G57="","",VLOOKUP(G57,ARANCEL!$B$5:$D$121,2,FALSE))</f>
        <v>PROVISORIO</v>
      </c>
      <c r="I57" s="121" t="s">
        <v>8326</v>
      </c>
      <c r="J57" s="119">
        <v>2</v>
      </c>
      <c r="K57" s="122">
        <f>IF(G57="","",VLOOKUP(G57,ARANCEL!$B$5:$D$121,3,FALSE)*J57)</f>
        <v>6500</v>
      </c>
      <c r="L57" s="1229" t="s">
        <v>8256</v>
      </c>
      <c r="M57" s="1229">
        <v>4500265323</v>
      </c>
      <c r="N57" s="1229" t="s">
        <v>8948</v>
      </c>
    </row>
    <row r="58" spans="1:14" x14ac:dyDescent="0.25">
      <c r="A58" s="119" t="s">
        <v>606</v>
      </c>
      <c r="B58" s="164">
        <v>41960</v>
      </c>
      <c r="C58" s="118" t="s">
        <v>8325</v>
      </c>
      <c r="D58" s="119" t="s">
        <v>6823</v>
      </c>
      <c r="E58" s="162">
        <v>10280463</v>
      </c>
      <c r="F58" s="119">
        <v>29046202</v>
      </c>
      <c r="G58" s="119">
        <v>2704002</v>
      </c>
      <c r="H58" s="120" t="str">
        <f>IF(G58="","",VLOOKUP(G58,ARANCEL!$B$5:$D$121,2,FALSE))</f>
        <v xml:space="preserve">CORONA PERIFERICA </v>
      </c>
      <c r="I58" s="121" t="s">
        <v>8326</v>
      </c>
      <c r="J58" s="119">
        <v>2</v>
      </c>
      <c r="K58" s="122">
        <f>IF(G58="","",VLOOKUP(G58,ARANCEL!$B$5:$D$121,3,FALSE)*J58)</f>
        <v>51730</v>
      </c>
      <c r="L58" s="1229" t="s">
        <v>8256</v>
      </c>
      <c r="M58" s="1229">
        <v>4500265323</v>
      </c>
      <c r="N58" s="1229" t="s">
        <v>8948</v>
      </c>
    </row>
    <row r="59" spans="1:14" x14ac:dyDescent="0.25">
      <c r="A59" s="119" t="s">
        <v>313</v>
      </c>
      <c r="B59" s="164">
        <v>41964</v>
      </c>
      <c r="C59" s="118" t="s">
        <v>8480</v>
      </c>
      <c r="D59" s="119" t="s">
        <v>1475</v>
      </c>
      <c r="E59" s="162">
        <v>10284489</v>
      </c>
      <c r="F59" s="119">
        <v>29193169</v>
      </c>
      <c r="G59" s="119">
        <v>2704005</v>
      </c>
      <c r="H59" s="120" t="str">
        <f>IF(G59="","",VLOOKUP(G59,ARANCEL!$B$5:$D$121,2,FALSE))</f>
        <v>PROVISORIO</v>
      </c>
      <c r="I59" s="121"/>
      <c r="J59" s="119">
        <v>2</v>
      </c>
      <c r="K59" s="122">
        <f>IF(G59="","",VLOOKUP(G59,ARANCEL!$B$5:$D$121,3,FALSE)*J59)</f>
        <v>6500</v>
      </c>
      <c r="L59" s="1229" t="s">
        <v>8256</v>
      </c>
      <c r="M59" s="1229">
        <v>4500265323</v>
      </c>
      <c r="N59" s="1229" t="s">
        <v>8948</v>
      </c>
    </row>
    <row r="60" spans="1:14" x14ac:dyDescent="0.25">
      <c r="A60" s="119" t="s">
        <v>606</v>
      </c>
      <c r="B60" s="164">
        <v>41964</v>
      </c>
      <c r="C60" s="118" t="s">
        <v>8480</v>
      </c>
      <c r="D60" s="119" t="s">
        <v>1475</v>
      </c>
      <c r="E60" s="162">
        <v>10284489</v>
      </c>
      <c r="F60" s="119">
        <v>29193169</v>
      </c>
      <c r="G60" s="119">
        <v>2704015</v>
      </c>
      <c r="H60" s="120" t="str">
        <f>IF(G60="","",VLOOKUP(G60,ARANCEL!$B$5:$D$121,2,FALSE))</f>
        <v xml:space="preserve">CORONA IN CERAM </v>
      </c>
      <c r="I60" s="121" t="s">
        <v>306</v>
      </c>
      <c r="J60" s="119">
        <v>2</v>
      </c>
      <c r="K60" s="122">
        <f>IF(G60="","",VLOOKUP(G60,ARANCEL!$B$5:$D$121,3,FALSE)*J60)</f>
        <v>85466</v>
      </c>
      <c r="L60" s="1229" t="s">
        <v>8256</v>
      </c>
      <c r="M60" s="1229">
        <v>4500265323</v>
      </c>
      <c r="N60" s="1229" t="s">
        <v>8948</v>
      </c>
    </row>
    <row r="61" spans="1:14" x14ac:dyDescent="0.25">
      <c r="A61" s="119" t="s">
        <v>305</v>
      </c>
      <c r="B61" s="164">
        <v>41993</v>
      </c>
      <c r="C61" s="118" t="s">
        <v>8480</v>
      </c>
      <c r="D61" s="119" t="s">
        <v>1475</v>
      </c>
      <c r="E61" s="162">
        <v>10299722</v>
      </c>
      <c r="F61" s="119">
        <v>30091254</v>
      </c>
      <c r="G61" s="119">
        <v>2704005</v>
      </c>
      <c r="H61" s="120" t="str">
        <f>IF(G61="","",VLOOKUP(G61,ARANCEL!$B$5:$D$121,2,FALSE))</f>
        <v>PROVISORIO</v>
      </c>
      <c r="I61" s="121" t="s">
        <v>329</v>
      </c>
      <c r="J61" s="169">
        <v>2</v>
      </c>
      <c r="K61" s="122">
        <f>IF(G61="","",VLOOKUP(G61,ARANCEL!$B$5:$D$121,3,FALSE)*J61)</f>
        <v>6500</v>
      </c>
      <c r="L61" s="1235" t="str">
        <f>IF(E61="","","IMPAGO")</f>
        <v>IMPAGO</v>
      </c>
      <c r="M61" s="1235" t="str">
        <f>IF(L61="IMPAGO","SIN O.C.","")</f>
        <v>SIN O.C.</v>
      </c>
      <c r="N61" s="1235" t="str">
        <f>IF(L61="IMPAGO","SIN FACT.","")</f>
        <v>SIN FACT.</v>
      </c>
    </row>
    <row r="62" spans="1:14" x14ac:dyDescent="0.25">
      <c r="A62" s="119" t="s">
        <v>313</v>
      </c>
      <c r="B62" s="164">
        <v>41993</v>
      </c>
      <c r="C62" s="118" t="s">
        <v>8480</v>
      </c>
      <c r="D62" s="119" t="s">
        <v>1475</v>
      </c>
      <c r="E62" s="162">
        <v>10299722</v>
      </c>
      <c r="F62" s="119">
        <v>30091254</v>
      </c>
      <c r="G62" s="119">
        <v>2704015</v>
      </c>
      <c r="H62" s="120" t="str">
        <f>IF(G62="","",VLOOKUP(G62,ARANCEL!$B$5:$D$121,2,FALSE))</f>
        <v xml:space="preserve">CORONA IN CERAM </v>
      </c>
      <c r="I62" s="121"/>
      <c r="J62" s="169">
        <v>2</v>
      </c>
      <c r="K62" s="122">
        <f>IF(G62="","",VLOOKUP(G62,ARANCEL!$B$5:$D$121,3,FALSE)*J62)</f>
        <v>85466</v>
      </c>
      <c r="L62" s="1235" t="str">
        <f>IF(E62="","","IMPAGO")</f>
        <v>IMPAGO</v>
      </c>
      <c r="M62" s="1235" t="str">
        <f>IF(L62="IMPAGO","SIN O.C.","")</f>
        <v>SIN O.C.</v>
      </c>
      <c r="N62" s="1235" t="str">
        <f>IF(L62="IMPAGO","SIN FACT.","")</f>
        <v>SIN FACT.</v>
      </c>
    </row>
    <row r="63" spans="1:14" x14ac:dyDescent="0.25">
      <c r="A63" s="119" t="s">
        <v>305</v>
      </c>
      <c r="B63" s="164">
        <v>41726</v>
      </c>
      <c r="C63" s="118" t="s">
        <v>3597</v>
      </c>
      <c r="D63" s="119" t="s">
        <v>78</v>
      </c>
      <c r="E63" s="162">
        <v>10184068</v>
      </c>
      <c r="F63" s="119">
        <v>25617143</v>
      </c>
      <c r="G63" s="119">
        <v>2704005</v>
      </c>
      <c r="H63" s="120" t="str">
        <f>IF(G63="","",VLOOKUP(G63,ARANCEL!$B$5:$D$121,2,FALSE))</f>
        <v>PROVISORIO</v>
      </c>
      <c r="I63" s="121" t="s">
        <v>335</v>
      </c>
      <c r="J63" s="119">
        <v>1</v>
      </c>
      <c r="K63" s="122">
        <f>IF(G63="","",VLOOKUP(G63,ARANCEL!$B$5:$D$121,3,FALSE)*J63)</f>
        <v>3250</v>
      </c>
      <c r="L63" s="1229" t="s">
        <v>3058</v>
      </c>
      <c r="M63" s="1229">
        <v>4500225659</v>
      </c>
      <c r="N63" s="1229">
        <v>8911</v>
      </c>
    </row>
    <row r="64" spans="1:14" x14ac:dyDescent="0.25">
      <c r="A64" s="119" t="s">
        <v>305</v>
      </c>
      <c r="B64" s="164">
        <v>41761</v>
      </c>
      <c r="C64" s="118" t="s">
        <v>3597</v>
      </c>
      <c r="D64" s="119" t="s">
        <v>1283</v>
      </c>
      <c r="E64" s="162">
        <v>10193090</v>
      </c>
      <c r="F64" s="119">
        <v>25944076</v>
      </c>
      <c r="G64" s="119">
        <v>2704016</v>
      </c>
      <c r="H64" s="120" t="str">
        <f>IF(G64="","",VLOOKUP(G64,ARANCEL!$B$5:$D$121,2,FALSE))</f>
        <v xml:space="preserve">CORONA PROCERA </v>
      </c>
      <c r="I64" s="121" t="s">
        <v>335</v>
      </c>
      <c r="J64" s="119">
        <v>1</v>
      </c>
      <c r="K64" s="122">
        <f>IF(G64="","",VLOOKUP(G64,ARANCEL!$B$5:$D$121,3,FALSE)*J64)</f>
        <v>58477</v>
      </c>
      <c r="L64" s="1229" t="s">
        <v>8279</v>
      </c>
      <c r="M64" s="1229">
        <v>4500257559</v>
      </c>
      <c r="N64" s="1229" t="s">
        <v>8255</v>
      </c>
    </row>
    <row r="65" spans="1:14" x14ac:dyDescent="0.25">
      <c r="A65" s="119" t="s">
        <v>305</v>
      </c>
      <c r="B65" s="164">
        <v>42003</v>
      </c>
      <c r="C65" s="118" t="s">
        <v>9135</v>
      </c>
      <c r="D65" s="119" t="s">
        <v>6328</v>
      </c>
      <c r="E65" s="162">
        <v>10301583</v>
      </c>
      <c r="F65" s="119">
        <v>29561455</v>
      </c>
      <c r="G65" s="119">
        <v>2704005</v>
      </c>
      <c r="H65" s="120" t="str">
        <f>IF(G65="","",VLOOKUP(G65,ARANCEL!$B$5:$D$121,2,FALSE))</f>
        <v>PROVISORIO</v>
      </c>
      <c r="I65" s="121" t="s">
        <v>340</v>
      </c>
      <c r="J65" s="119">
        <v>1</v>
      </c>
      <c r="K65" s="122">
        <f>IF(G65="","",VLOOKUP(G65,ARANCEL!$B$5:$D$121,3,FALSE)*J65)</f>
        <v>3250</v>
      </c>
      <c r="L65" s="1235" t="str">
        <f t="shared" ref="L65:L70" si="0">IF(E65="","","IMPAGO")</f>
        <v>IMPAGO</v>
      </c>
      <c r="M65" s="1235" t="str">
        <f t="shared" ref="M65:M70" si="1">IF(L65="IMPAGO","SIN O.C.","")</f>
        <v>SIN O.C.</v>
      </c>
      <c r="N65" s="1235" t="str">
        <f t="shared" ref="N65:N70" si="2">IF(L65="IMPAGO","SIN FACT.","")</f>
        <v>SIN FACT.</v>
      </c>
    </row>
    <row r="66" spans="1:14" x14ac:dyDescent="0.25">
      <c r="A66" s="119" t="s">
        <v>606</v>
      </c>
      <c r="B66" s="164">
        <v>42003</v>
      </c>
      <c r="C66" s="118" t="s">
        <v>9135</v>
      </c>
      <c r="D66" s="119" t="s">
        <v>6328</v>
      </c>
      <c r="E66" s="162">
        <v>10301583</v>
      </c>
      <c r="F66" s="119">
        <v>29561455</v>
      </c>
      <c r="G66" s="119">
        <v>2704003</v>
      </c>
      <c r="H66" s="120" t="str">
        <f>IF(G66="","",VLOOKUP(G66,ARANCEL!$B$5:$D$121,2,FALSE))</f>
        <v xml:space="preserve">CORONA PERIFERICA CON PERNO MUÑON COLADO </v>
      </c>
      <c r="I66" s="121" t="s">
        <v>340</v>
      </c>
      <c r="J66" s="119">
        <v>1</v>
      </c>
      <c r="K66" s="122">
        <f>IF(G66="","",VLOOKUP(G66,ARANCEL!$B$5:$D$121,3,FALSE)*J66)</f>
        <v>32612</v>
      </c>
      <c r="L66" s="1235" t="str">
        <f t="shared" si="0"/>
        <v>IMPAGO</v>
      </c>
      <c r="M66" s="1235" t="str">
        <f t="shared" si="1"/>
        <v>SIN O.C.</v>
      </c>
      <c r="N66" s="1235" t="str">
        <f t="shared" si="2"/>
        <v>SIN FACT.</v>
      </c>
    </row>
    <row r="67" spans="1:14" x14ac:dyDescent="0.25">
      <c r="A67" s="119" t="s">
        <v>313</v>
      </c>
      <c r="B67" s="164">
        <v>42017</v>
      </c>
      <c r="C67" s="118" t="s">
        <v>9135</v>
      </c>
      <c r="D67" s="119" t="s">
        <v>6328</v>
      </c>
      <c r="E67" s="162">
        <v>10307480</v>
      </c>
      <c r="F67" s="119">
        <v>30251795</v>
      </c>
      <c r="G67" s="119">
        <v>2704005</v>
      </c>
      <c r="H67" s="120" t="str">
        <f>IF(G67="","",VLOOKUP(G67,ARANCEL!$B$5:$D$121,2,FALSE))</f>
        <v>PROVISORIO</v>
      </c>
      <c r="I67" s="121"/>
      <c r="J67" s="119">
        <v>1</v>
      </c>
      <c r="K67" s="122">
        <f>IF(G67="","",VLOOKUP(G67,ARANCEL!$B$5:$D$121,3,FALSE)*J67)</f>
        <v>3250</v>
      </c>
      <c r="L67" s="1235" t="str">
        <f t="shared" si="0"/>
        <v>IMPAGO</v>
      </c>
      <c r="M67" s="1235" t="str">
        <f t="shared" si="1"/>
        <v>SIN O.C.</v>
      </c>
      <c r="N67" s="1235" t="str">
        <f t="shared" si="2"/>
        <v>SIN FACT.</v>
      </c>
    </row>
    <row r="68" spans="1:14" x14ac:dyDescent="0.25">
      <c r="A68" s="119" t="s">
        <v>305</v>
      </c>
      <c r="B68" s="164">
        <v>42017</v>
      </c>
      <c r="C68" s="118" t="s">
        <v>9135</v>
      </c>
      <c r="D68" s="119" t="s">
        <v>6328</v>
      </c>
      <c r="E68" s="162">
        <v>10307480</v>
      </c>
      <c r="F68" s="119">
        <v>30251795</v>
      </c>
      <c r="G68" s="119">
        <v>2704003</v>
      </c>
      <c r="H68" s="120" t="str">
        <f>IF(G68="","",VLOOKUP(G68,ARANCEL!$B$5:$D$121,2,FALSE))</f>
        <v xml:space="preserve">CORONA PERIFERICA CON PERNO MUÑON COLADO </v>
      </c>
      <c r="I68" s="121" t="s">
        <v>340</v>
      </c>
      <c r="J68" s="119">
        <v>1</v>
      </c>
      <c r="K68" s="122">
        <f>IF(G68="","",VLOOKUP(G68,ARANCEL!$B$5:$D$121,3,FALSE)*J68)</f>
        <v>32612</v>
      </c>
      <c r="L68" s="1235" t="str">
        <f t="shared" si="0"/>
        <v>IMPAGO</v>
      </c>
      <c r="M68" s="1235" t="str">
        <f t="shared" si="1"/>
        <v>SIN O.C.</v>
      </c>
      <c r="N68" s="1235" t="str">
        <f t="shared" si="2"/>
        <v>SIN FACT.</v>
      </c>
    </row>
    <row r="69" spans="1:14" x14ac:dyDescent="0.25">
      <c r="A69" s="119" t="s">
        <v>313</v>
      </c>
      <c r="B69" s="164">
        <v>42024</v>
      </c>
      <c r="C69" s="118" t="s">
        <v>9135</v>
      </c>
      <c r="D69" s="119" t="s">
        <v>6328</v>
      </c>
      <c r="E69" s="162">
        <v>10311149</v>
      </c>
      <c r="F69" s="119">
        <v>30251795</v>
      </c>
      <c r="G69" s="119">
        <v>2704005</v>
      </c>
      <c r="H69" s="120" t="str">
        <f>IF(G69="","",VLOOKUP(G69,ARANCEL!$B$5:$D$121,2,FALSE))</f>
        <v>PROVISORIO</v>
      </c>
      <c r="I69" s="121"/>
      <c r="J69" s="119">
        <v>1</v>
      </c>
      <c r="K69" s="122">
        <f>IF(G69="","",VLOOKUP(G69,ARANCEL!$B$5:$D$121,3,FALSE)*J69)</f>
        <v>3250</v>
      </c>
      <c r="L69" s="1235" t="str">
        <f t="shared" si="0"/>
        <v>IMPAGO</v>
      </c>
      <c r="M69" s="1235" t="str">
        <f t="shared" si="1"/>
        <v>SIN O.C.</v>
      </c>
      <c r="N69" s="1235" t="str">
        <f t="shared" si="2"/>
        <v>SIN FACT.</v>
      </c>
    </row>
    <row r="70" spans="1:14" x14ac:dyDescent="0.25">
      <c r="A70" s="119" t="s">
        <v>313</v>
      </c>
      <c r="B70" s="164">
        <v>42024</v>
      </c>
      <c r="C70" s="118" t="s">
        <v>9135</v>
      </c>
      <c r="D70" s="119" t="s">
        <v>6328</v>
      </c>
      <c r="E70" s="162">
        <v>10311149</v>
      </c>
      <c r="F70" s="119">
        <v>30251795</v>
      </c>
      <c r="G70" s="119">
        <v>2704003</v>
      </c>
      <c r="H70" s="120" t="str">
        <f>IF(G70="","",VLOOKUP(G70,ARANCEL!$B$5:$D$121,2,FALSE))</f>
        <v xml:space="preserve">CORONA PERIFERICA CON PERNO MUÑON COLADO </v>
      </c>
      <c r="I70" s="121"/>
      <c r="J70" s="119">
        <v>1</v>
      </c>
      <c r="K70" s="122">
        <f>IF(G70="","",VLOOKUP(G70,ARANCEL!$B$5:$D$121,3,FALSE)*J70)</f>
        <v>32612</v>
      </c>
      <c r="L70" s="1235" t="str">
        <f t="shared" si="0"/>
        <v>IMPAGO</v>
      </c>
      <c r="M70" s="1235" t="str">
        <f t="shared" si="1"/>
        <v>SIN O.C.</v>
      </c>
      <c r="N70" s="1235" t="str">
        <f t="shared" si="2"/>
        <v>SIN FACT.</v>
      </c>
    </row>
    <row r="71" spans="1:14" x14ac:dyDescent="0.25">
      <c r="A71" s="169" t="s">
        <v>313</v>
      </c>
      <c r="B71" s="164">
        <v>41806</v>
      </c>
      <c r="C71" s="118" t="s">
        <v>1355</v>
      </c>
      <c r="D71" s="119" t="s">
        <v>47</v>
      </c>
      <c r="E71" s="162">
        <v>10212822</v>
      </c>
      <c r="F71" s="119">
        <v>26383069</v>
      </c>
      <c r="G71" s="119">
        <v>2704005</v>
      </c>
      <c r="H71" s="120" t="str">
        <f>IF(G71="","",VLOOKUP(G71,ARANCEL!$B$5:$D$121,2,FALSE))</f>
        <v>PROVISORIO</v>
      </c>
      <c r="I71" s="121"/>
      <c r="J71" s="119">
        <v>1</v>
      </c>
      <c r="K71" s="122">
        <f>IF(G71="","",VLOOKUP(G71,ARANCEL!$B$5:$D$121,3,FALSE)*J71)</f>
        <v>3250</v>
      </c>
      <c r="L71" s="1229" t="s">
        <v>5742</v>
      </c>
      <c r="M71" s="1229">
        <v>4500239419</v>
      </c>
      <c r="N71" s="1229" t="s">
        <v>5753</v>
      </c>
    </row>
    <row r="72" spans="1:14" x14ac:dyDescent="0.25">
      <c r="A72" s="119" t="s">
        <v>305</v>
      </c>
      <c r="B72" s="164">
        <v>41806</v>
      </c>
      <c r="C72" s="118" t="s">
        <v>1355</v>
      </c>
      <c r="D72" s="119" t="s">
        <v>47</v>
      </c>
      <c r="E72" s="162">
        <v>10212822</v>
      </c>
      <c r="F72" s="119">
        <v>26383069</v>
      </c>
      <c r="G72" s="119">
        <v>2704016</v>
      </c>
      <c r="H72" s="120" t="str">
        <f>IF(G72="","",VLOOKUP(G72,ARANCEL!$B$5:$D$121,2,FALSE))</f>
        <v xml:space="preserve">CORONA PROCERA </v>
      </c>
      <c r="I72" s="121"/>
      <c r="J72" s="119">
        <v>1</v>
      </c>
      <c r="K72" s="122">
        <f>IF(G72="","",VLOOKUP(G72,ARANCEL!$B$5:$D$121,3,FALSE)*J72)</f>
        <v>58477</v>
      </c>
      <c r="L72" s="1229" t="s">
        <v>5742</v>
      </c>
      <c r="M72" s="1229">
        <v>4500239419</v>
      </c>
      <c r="N72" s="1229" t="s">
        <v>5753</v>
      </c>
    </row>
    <row r="73" spans="1:14" x14ac:dyDescent="0.25">
      <c r="A73" s="119" t="s">
        <v>305</v>
      </c>
      <c r="B73" s="164">
        <v>41688</v>
      </c>
      <c r="C73" s="118" t="s">
        <v>2824</v>
      </c>
      <c r="D73" s="119" t="s">
        <v>78</v>
      </c>
      <c r="E73" s="162">
        <v>10174197</v>
      </c>
      <c r="F73" s="119">
        <v>20769826</v>
      </c>
      <c r="G73" s="119">
        <v>2704002</v>
      </c>
      <c r="H73" s="120" t="str">
        <f>IF(G73="","",VLOOKUP(G73,ARANCEL!$B$5:$D$121,2,FALSE))</f>
        <v xml:space="preserve">CORONA PERIFERICA </v>
      </c>
      <c r="I73" s="121" t="s">
        <v>312</v>
      </c>
      <c r="J73" s="119">
        <v>1</v>
      </c>
      <c r="K73" s="122">
        <f>IF(G73="","",VLOOKUP(G73,ARANCEL!$B$5:$D$121,3,FALSE)*J73)</f>
        <v>25865</v>
      </c>
      <c r="L73" s="1229" t="s">
        <v>3438</v>
      </c>
      <c r="M73" s="1229">
        <v>4500220783</v>
      </c>
      <c r="N73" s="1229">
        <v>8623</v>
      </c>
    </row>
    <row r="74" spans="1:14" s="470" customFormat="1" x14ac:dyDescent="0.25">
      <c r="A74" s="255" t="s">
        <v>305</v>
      </c>
      <c r="B74" s="164">
        <v>41960</v>
      </c>
      <c r="C74" s="118" t="s">
        <v>8324</v>
      </c>
      <c r="D74" s="119" t="s">
        <v>78</v>
      </c>
      <c r="E74" s="162">
        <v>10280460</v>
      </c>
      <c r="F74" s="119">
        <v>29571757</v>
      </c>
      <c r="G74" s="119">
        <v>2704005</v>
      </c>
      <c r="H74" s="120" t="str">
        <f>IF(G74="","",VLOOKUP(G74,ARANCEL!$B$5:$D$121,2,FALSE))</f>
        <v>PROVISORIO</v>
      </c>
      <c r="I74" s="121" t="s">
        <v>325</v>
      </c>
      <c r="J74" s="119">
        <v>1</v>
      </c>
      <c r="K74" s="122">
        <f>IF(G74="","",VLOOKUP(G74,ARANCEL!$B$5:$D$121,3,FALSE)*J74)</f>
        <v>3250</v>
      </c>
      <c r="L74" s="1229" t="s">
        <v>8256</v>
      </c>
      <c r="M74" s="1229">
        <v>4500265323</v>
      </c>
      <c r="N74" s="1229" t="s">
        <v>8948</v>
      </c>
    </row>
    <row r="75" spans="1:14" x14ac:dyDescent="0.25">
      <c r="A75" s="119" t="s">
        <v>305</v>
      </c>
      <c r="B75" s="164">
        <v>41962</v>
      </c>
      <c r="C75" s="118" t="s">
        <v>8391</v>
      </c>
      <c r="D75" s="119" t="s">
        <v>47</v>
      </c>
      <c r="E75" s="162">
        <v>10282177</v>
      </c>
      <c r="F75" s="119">
        <v>29151560</v>
      </c>
      <c r="G75" s="119">
        <v>2707001</v>
      </c>
      <c r="H75" s="120" t="str">
        <f>IF(G75="","",VLOOKUP(G75,ARANCEL!$B$5:$D$121,2,FALSE))</f>
        <v xml:space="preserve">PLANO DE RELAJACION </v>
      </c>
      <c r="I75" s="121" t="s">
        <v>318</v>
      </c>
      <c r="J75" s="119">
        <v>1</v>
      </c>
      <c r="K75" s="122">
        <f>IF(G75="","",VLOOKUP(G75,ARANCEL!$B$5:$D$121,3,FALSE)*J75)</f>
        <v>9221</v>
      </c>
      <c r="L75" s="1229" t="s">
        <v>8256</v>
      </c>
      <c r="M75" s="1229">
        <v>4500265323</v>
      </c>
      <c r="N75" s="1229" t="s">
        <v>8948</v>
      </c>
    </row>
    <row r="76" spans="1:14" x14ac:dyDescent="0.25">
      <c r="A76" s="119" t="s">
        <v>305</v>
      </c>
      <c r="B76" s="164">
        <v>41838</v>
      </c>
      <c r="C76" s="118" t="s">
        <v>5881</v>
      </c>
      <c r="D76" s="119" t="s">
        <v>1982</v>
      </c>
      <c r="E76" s="162">
        <v>10228229</v>
      </c>
      <c r="F76" s="119">
        <v>27497585</v>
      </c>
      <c r="G76" s="119">
        <v>2705003</v>
      </c>
      <c r="H76" s="120" t="str">
        <f>IF(G76="","",VLOOKUP(G76,ARANCEL!$B$5:$D$121,2,FALSE))</f>
        <v>INCRUSTACION ESTETICA (ART-GLASS O CERAMICA)</v>
      </c>
      <c r="I76" s="121" t="s">
        <v>315</v>
      </c>
      <c r="J76" s="119">
        <v>1</v>
      </c>
      <c r="K76" s="122">
        <f>IF(G76="","",VLOOKUP(G76,ARANCEL!$B$5:$D$121,3,FALSE)*J76)</f>
        <v>15676</v>
      </c>
      <c r="L76" s="1229" t="s">
        <v>6017</v>
      </c>
      <c r="M76" s="1229">
        <v>4500243585</v>
      </c>
      <c r="N76" s="1229">
        <v>9789</v>
      </c>
    </row>
    <row r="77" spans="1:14" x14ac:dyDescent="0.25">
      <c r="A77" s="119" t="s">
        <v>305</v>
      </c>
      <c r="B77" s="164">
        <v>41857</v>
      </c>
      <c r="C77" s="118" t="s">
        <v>6215</v>
      </c>
      <c r="D77" s="119" t="s">
        <v>78</v>
      </c>
      <c r="E77" s="162">
        <v>10236025</v>
      </c>
      <c r="F77" s="119">
        <v>27436588</v>
      </c>
      <c r="G77" s="119">
        <v>2704005</v>
      </c>
      <c r="H77" s="120" t="str">
        <f>IF(G77="","",VLOOKUP(G77,ARANCEL!$B$5:$D$121,2,FALSE))</f>
        <v>PROVISORIO</v>
      </c>
      <c r="I77" s="121" t="s">
        <v>337</v>
      </c>
      <c r="J77" s="119">
        <v>1</v>
      </c>
      <c r="K77" s="122">
        <f>IF(G77="","",VLOOKUP(G77,ARANCEL!$B$5:$D$121,3,FALSE)*J77)</f>
        <v>3250</v>
      </c>
      <c r="L77" s="1229" t="s">
        <v>6905</v>
      </c>
      <c r="M77" s="1229">
        <v>4500249825</v>
      </c>
      <c r="N77" s="1229" t="s">
        <v>7120</v>
      </c>
    </row>
    <row r="78" spans="1:14" x14ac:dyDescent="0.25">
      <c r="A78" s="119" t="s">
        <v>305</v>
      </c>
      <c r="B78" s="164">
        <v>41674</v>
      </c>
      <c r="C78" s="118" t="s">
        <v>2642</v>
      </c>
      <c r="D78" s="119" t="s">
        <v>1280</v>
      </c>
      <c r="E78" s="162">
        <v>10171716</v>
      </c>
      <c r="F78" s="119">
        <v>24023313</v>
      </c>
      <c r="G78" s="119">
        <v>2704003</v>
      </c>
      <c r="H78" s="120" t="str">
        <f>IF(G78="","",VLOOKUP(G78,ARANCEL!$B$5:$D$121,2,FALSE))</f>
        <v xml:space="preserve">CORONA PERIFERICA CON PERNO MUÑON COLADO </v>
      </c>
      <c r="I78" s="121" t="s">
        <v>317</v>
      </c>
      <c r="J78" s="119">
        <v>1</v>
      </c>
      <c r="K78" s="122">
        <f>IF(G78="","",VLOOKUP(G78,ARANCEL!$B$5:$D$121,3,FALSE)*J78)</f>
        <v>32612</v>
      </c>
      <c r="L78" s="1229" t="s">
        <v>2842</v>
      </c>
      <c r="M78" s="1229">
        <v>4500216228</v>
      </c>
      <c r="N78" s="1229">
        <v>8400</v>
      </c>
    </row>
    <row r="79" spans="1:14" x14ac:dyDescent="0.25">
      <c r="A79" s="119" t="s">
        <v>305</v>
      </c>
      <c r="B79" s="164">
        <v>41674</v>
      </c>
      <c r="C79" s="118" t="s">
        <v>2642</v>
      </c>
      <c r="D79" s="119" t="s">
        <v>1280</v>
      </c>
      <c r="E79" s="162">
        <v>10171716</v>
      </c>
      <c r="F79" s="119">
        <v>24023313</v>
      </c>
      <c r="G79" s="119">
        <v>2704005</v>
      </c>
      <c r="H79" s="120" t="str">
        <f>IF(G79="","",VLOOKUP(G79,ARANCEL!$B$5:$D$121,2,FALSE))</f>
        <v>PROVISORIO</v>
      </c>
      <c r="I79" s="121" t="s">
        <v>317</v>
      </c>
      <c r="J79" s="119">
        <v>1</v>
      </c>
      <c r="K79" s="122">
        <f>IF(G79="","",VLOOKUP(G79,ARANCEL!$B$5:$D$121,3,FALSE)*J79)</f>
        <v>3250</v>
      </c>
      <c r="L79" s="1229" t="s">
        <v>2842</v>
      </c>
      <c r="M79" s="1229">
        <v>4500216228</v>
      </c>
      <c r="N79" s="1229">
        <v>8400</v>
      </c>
    </row>
    <row r="80" spans="1:14" x14ac:dyDescent="0.25">
      <c r="A80" s="169" t="s">
        <v>313</v>
      </c>
      <c r="B80" s="164">
        <v>41703</v>
      </c>
      <c r="C80" s="118" t="s">
        <v>8254</v>
      </c>
      <c r="D80" s="119" t="s">
        <v>1322</v>
      </c>
      <c r="E80" s="162">
        <v>10176565</v>
      </c>
      <c r="F80" s="119">
        <v>21500524</v>
      </c>
      <c r="G80" s="119">
        <v>2704005</v>
      </c>
      <c r="H80" s="120" t="str">
        <f>IF(G80="","",VLOOKUP(G80,ARANCEL!$B$5:$D$121,2,FALSE))</f>
        <v>PROVISORIO</v>
      </c>
      <c r="I80" s="121"/>
      <c r="J80" s="119">
        <v>3</v>
      </c>
      <c r="K80" s="122">
        <f>IF(G80="","",VLOOKUP(G80,ARANCEL!$B$5:$D$121,3,FALSE)*J80)</f>
        <v>9750</v>
      </c>
      <c r="L80" s="1229" t="s">
        <v>8279</v>
      </c>
      <c r="M80" s="1229">
        <v>4500257559</v>
      </c>
      <c r="N80" s="1229" t="s">
        <v>8255</v>
      </c>
    </row>
    <row r="81" spans="1:14" x14ac:dyDescent="0.25">
      <c r="A81" s="119" t="s">
        <v>305</v>
      </c>
      <c r="B81" s="164">
        <v>41640</v>
      </c>
      <c r="C81" s="118" t="s">
        <v>1314</v>
      </c>
      <c r="D81" s="119" t="s">
        <v>47</v>
      </c>
      <c r="E81" s="162">
        <v>10164540</v>
      </c>
      <c r="F81" s="119">
        <v>23512253</v>
      </c>
      <c r="G81" s="119">
        <v>2707001</v>
      </c>
      <c r="H81" s="120" t="str">
        <f>IF(G81="","",VLOOKUP(G81,ARANCEL!$B$5:$D$121,2,FALSE))</f>
        <v xml:space="preserve">PLANO DE RELAJACION </v>
      </c>
      <c r="I81" s="121" t="s">
        <v>306</v>
      </c>
      <c r="J81" s="119">
        <v>1</v>
      </c>
      <c r="K81" s="122">
        <f>IF(G81="","",VLOOKUP(G81,ARANCEL!$B$5:$D$121,3,FALSE)*J81)</f>
        <v>9221</v>
      </c>
      <c r="L81" s="1229" t="s">
        <v>2842</v>
      </c>
      <c r="M81" s="1229">
        <v>4500216226</v>
      </c>
      <c r="N81" s="1229">
        <v>8398</v>
      </c>
    </row>
    <row r="82" spans="1:14" x14ac:dyDescent="0.25">
      <c r="A82" s="119" t="s">
        <v>305</v>
      </c>
      <c r="B82" s="164">
        <v>41695</v>
      </c>
      <c r="C82" s="118" t="s">
        <v>2960</v>
      </c>
      <c r="D82" s="119" t="s">
        <v>1319</v>
      </c>
      <c r="E82" s="162">
        <v>10176591</v>
      </c>
      <c r="F82" s="119">
        <v>23796832</v>
      </c>
      <c r="G82" s="119">
        <v>2704005</v>
      </c>
      <c r="H82" s="120" t="str">
        <f>IF(G82="","",VLOOKUP(G82,ARANCEL!$B$5:$D$121,2,FALSE))</f>
        <v>PROVISORIO</v>
      </c>
      <c r="I82" s="121" t="s">
        <v>322</v>
      </c>
      <c r="J82" s="119">
        <v>1</v>
      </c>
      <c r="K82" s="122">
        <f>IF(G82="","",VLOOKUP(G82,ARANCEL!$B$5:$D$121,3,FALSE)*J82)</f>
        <v>3250</v>
      </c>
      <c r="L82" s="1229" t="s">
        <v>3438</v>
      </c>
      <c r="M82" s="1229">
        <v>4500220784</v>
      </c>
      <c r="N82" s="1229">
        <v>8624</v>
      </c>
    </row>
    <row r="83" spans="1:14" x14ac:dyDescent="0.25">
      <c r="A83" s="119" t="s">
        <v>305</v>
      </c>
      <c r="B83" s="164">
        <v>41695</v>
      </c>
      <c r="C83" s="118" t="s">
        <v>2960</v>
      </c>
      <c r="D83" s="119" t="s">
        <v>1319</v>
      </c>
      <c r="E83" s="162">
        <v>10176591</v>
      </c>
      <c r="F83" s="119">
        <v>23796832</v>
      </c>
      <c r="G83" s="119">
        <v>2704016</v>
      </c>
      <c r="H83" s="120" t="str">
        <f>IF(G83="","",VLOOKUP(G83,ARANCEL!$B$5:$D$121,2,FALSE))</f>
        <v xml:space="preserve">CORONA PROCERA </v>
      </c>
      <c r="I83" s="121" t="s">
        <v>322</v>
      </c>
      <c r="J83" s="119">
        <v>1</v>
      </c>
      <c r="K83" s="122">
        <f>IF(G83="","",VLOOKUP(G83,ARANCEL!$B$5:$D$121,3,FALSE)*J83)</f>
        <v>58477</v>
      </c>
      <c r="L83" s="1229" t="s">
        <v>3438</v>
      </c>
      <c r="M83" s="1229">
        <v>4500220784</v>
      </c>
      <c r="N83" s="1229">
        <v>8624</v>
      </c>
    </row>
    <row r="84" spans="1:14" x14ac:dyDescent="0.25">
      <c r="A84" s="927" t="s">
        <v>313</v>
      </c>
      <c r="B84" s="164">
        <v>41695</v>
      </c>
      <c r="C84" s="118" t="s">
        <v>2960</v>
      </c>
      <c r="D84" s="119" t="s">
        <v>1319</v>
      </c>
      <c r="E84" s="162">
        <v>10176591</v>
      </c>
      <c r="F84" s="119">
        <v>23796832</v>
      </c>
      <c r="G84" s="119">
        <v>2704031</v>
      </c>
      <c r="H84" s="120" t="str">
        <f>IF(G84="","",VLOOKUP(G84,ARANCEL!$B$5:$D$121,2,FALSE))</f>
        <v xml:space="preserve">PERNO MUÑON METALICO </v>
      </c>
      <c r="I84" s="121" t="s">
        <v>322</v>
      </c>
      <c r="J84" s="119">
        <v>1</v>
      </c>
      <c r="K84" s="122">
        <f>IF(G84="","",VLOOKUP(G84,ARANCEL!$B$5:$D$121,3,FALSE)*J84)</f>
        <v>12246</v>
      </c>
      <c r="L84" s="1229" t="s">
        <v>8279</v>
      </c>
      <c r="M84" s="1229">
        <v>4500257559</v>
      </c>
      <c r="N84" s="1229" t="s">
        <v>8255</v>
      </c>
    </row>
    <row r="85" spans="1:14" x14ac:dyDescent="0.25">
      <c r="A85" s="119" t="s">
        <v>305</v>
      </c>
      <c r="B85" s="164">
        <v>41870</v>
      </c>
      <c r="C85" s="118" t="s">
        <v>6493</v>
      </c>
      <c r="D85" s="119" t="s">
        <v>6328</v>
      </c>
      <c r="E85" s="162">
        <v>10244092</v>
      </c>
      <c r="F85" s="119">
        <v>27933326</v>
      </c>
      <c r="G85" s="119">
        <v>2707001</v>
      </c>
      <c r="H85" s="120" t="str">
        <f>IF(G85="","",VLOOKUP(G85,ARANCEL!$B$5:$D$121,2,FALSE))</f>
        <v xml:space="preserve">PLANO DE RELAJACION </v>
      </c>
      <c r="I85" s="121" t="s">
        <v>306</v>
      </c>
      <c r="J85" s="119">
        <v>1</v>
      </c>
      <c r="K85" s="122">
        <f>IF(G85="","",VLOOKUP(G85,ARANCEL!$B$5:$D$121,3,FALSE)*J85)</f>
        <v>9221</v>
      </c>
      <c r="L85" s="1229" t="s">
        <v>6905</v>
      </c>
      <c r="M85" s="1229">
        <v>4500249825</v>
      </c>
      <c r="N85" s="1229" t="s">
        <v>7120</v>
      </c>
    </row>
    <row r="86" spans="1:14" x14ac:dyDescent="0.25">
      <c r="A86" s="119" t="s">
        <v>313</v>
      </c>
      <c r="B86" s="164">
        <v>41877</v>
      </c>
      <c r="C86" s="118" t="s">
        <v>6493</v>
      </c>
      <c r="D86" s="119" t="s">
        <v>6328</v>
      </c>
      <c r="E86" s="162">
        <v>10247492</v>
      </c>
      <c r="F86" s="119">
        <v>27933326</v>
      </c>
      <c r="G86" s="119">
        <v>2707001</v>
      </c>
      <c r="H86" s="120" t="str">
        <f>IF(G86="","",VLOOKUP(G86,ARANCEL!$B$5:$D$121,2,FALSE))</f>
        <v xml:space="preserve">PLANO DE RELAJACION </v>
      </c>
      <c r="I86" s="121"/>
      <c r="J86" s="119">
        <v>1</v>
      </c>
      <c r="K86" s="122">
        <f>IF(G86="","",VLOOKUP(G86,ARANCEL!$B$5:$D$121,3,FALSE)*J86)</f>
        <v>9221</v>
      </c>
      <c r="L86" s="1229" t="s">
        <v>6905</v>
      </c>
      <c r="M86" s="1229">
        <v>4500249825</v>
      </c>
      <c r="N86" s="1229" t="s">
        <v>7120</v>
      </c>
    </row>
    <row r="87" spans="1:14" x14ac:dyDescent="0.25">
      <c r="A87" s="119" t="s">
        <v>305</v>
      </c>
      <c r="B87" s="164">
        <v>41950</v>
      </c>
      <c r="C87" s="118" t="s">
        <v>8078</v>
      </c>
      <c r="D87" s="119" t="s">
        <v>47</v>
      </c>
      <c r="E87" s="162">
        <v>10276130</v>
      </c>
      <c r="F87" s="119">
        <v>29166848</v>
      </c>
      <c r="G87" s="119">
        <v>2704005</v>
      </c>
      <c r="H87" s="120" t="str">
        <f>IF(G87="","",VLOOKUP(G87,ARANCEL!$B$5:$D$121,2,FALSE))</f>
        <v>PROVISORIO</v>
      </c>
      <c r="I87" s="121" t="s">
        <v>323</v>
      </c>
      <c r="J87" s="119">
        <v>1</v>
      </c>
      <c r="K87" s="122">
        <f>IF(G87="","",VLOOKUP(G87,ARANCEL!$B$5:$D$121,3,FALSE)*J87)</f>
        <v>3250</v>
      </c>
      <c r="L87" s="1229" t="s">
        <v>8256</v>
      </c>
      <c r="M87" s="1229">
        <v>4500265323</v>
      </c>
      <c r="N87" s="1229" t="s">
        <v>8948</v>
      </c>
    </row>
    <row r="88" spans="1:14" ht="15" customHeight="1" x14ac:dyDescent="0.25">
      <c r="A88" s="119" t="s">
        <v>305</v>
      </c>
      <c r="B88" s="164">
        <v>41950</v>
      </c>
      <c r="C88" s="118" t="s">
        <v>8078</v>
      </c>
      <c r="D88" s="119" t="s">
        <v>47</v>
      </c>
      <c r="E88" s="162">
        <v>10276130</v>
      </c>
      <c r="F88" s="119">
        <v>29166848</v>
      </c>
      <c r="G88" s="119">
        <v>2704003</v>
      </c>
      <c r="H88" s="120" t="str">
        <f>IF(G88="","",VLOOKUP(G88,ARANCEL!$B$5:$D$121,2,FALSE))</f>
        <v xml:space="preserve">CORONA PERIFERICA CON PERNO MUÑON COLADO </v>
      </c>
      <c r="I88" s="121" t="s">
        <v>323</v>
      </c>
      <c r="J88" s="119">
        <v>1</v>
      </c>
      <c r="K88" s="122">
        <f>IF(G88="","",VLOOKUP(G88,ARANCEL!$B$5:$D$121,3,FALSE)*J88)</f>
        <v>32612</v>
      </c>
      <c r="L88" s="1229" t="s">
        <v>8256</v>
      </c>
      <c r="M88" s="1229">
        <v>4500265323</v>
      </c>
      <c r="N88" s="1229" t="s">
        <v>8948</v>
      </c>
    </row>
    <row r="89" spans="1:14" ht="15" customHeight="1" x14ac:dyDescent="0.25">
      <c r="A89" s="119" t="s">
        <v>305</v>
      </c>
      <c r="B89" s="164">
        <v>41481</v>
      </c>
      <c r="C89" s="118" t="s">
        <v>1361</v>
      </c>
      <c r="D89" s="119" t="s">
        <v>1322</v>
      </c>
      <c r="E89" s="162">
        <v>10144158</v>
      </c>
      <c r="F89" s="119">
        <v>21418136</v>
      </c>
      <c r="G89" s="119">
        <v>2704015</v>
      </c>
      <c r="H89" s="120" t="str">
        <f>IF(G89="","",VLOOKUP(G89,ARANCEL!$B$5:$D$121,2,FALSE))</f>
        <v xml:space="preserve">CORONA IN CERAM </v>
      </c>
      <c r="I89" s="121" t="s">
        <v>322</v>
      </c>
      <c r="J89" s="119">
        <v>1</v>
      </c>
      <c r="K89" s="122">
        <f>IF(G89="","",VLOOKUP(G89,ARANCEL!$B$5:$D$121,3,FALSE)*J89)</f>
        <v>42733</v>
      </c>
      <c r="L89" s="1235" t="str">
        <f>IF(E89="","","IMPAGO")</f>
        <v>IMPAGO</v>
      </c>
      <c r="M89" s="1235" t="str">
        <f>IF(L89="IMPAGO","SIN O.C.","")</f>
        <v>SIN O.C.</v>
      </c>
      <c r="N89" s="1235" t="str">
        <f>IF(L89="IMPAGO","SIN FACT.","")</f>
        <v>SIN FACT.</v>
      </c>
    </row>
    <row r="90" spans="1:14" ht="15" customHeight="1" x14ac:dyDescent="0.25">
      <c r="A90" s="119" t="s">
        <v>305</v>
      </c>
      <c r="B90" s="164">
        <v>41570</v>
      </c>
      <c r="C90" s="118" t="s">
        <v>1326</v>
      </c>
      <c r="D90" s="119" t="s">
        <v>101</v>
      </c>
      <c r="E90" s="162">
        <v>10159317</v>
      </c>
      <c r="F90" s="119">
        <v>23519581</v>
      </c>
      <c r="G90" s="119">
        <v>2707001</v>
      </c>
      <c r="H90" s="120" t="str">
        <f>IF(G90="","",VLOOKUP(G90,ARANCEL!$B$5:$D$121,2,FALSE))</f>
        <v xml:space="preserve">PLANO DE RELAJACION </v>
      </c>
      <c r="I90" s="121" t="s">
        <v>347</v>
      </c>
      <c r="J90" s="119">
        <v>2</v>
      </c>
      <c r="K90" s="122">
        <f>IF(G90="","",VLOOKUP(G90,ARANCEL!$B$5:$D$121,3,FALSE)*J90)</f>
        <v>18442</v>
      </c>
      <c r="L90" s="1235" t="str">
        <f>IF(E90="","","IMPAGO")</f>
        <v>IMPAGO</v>
      </c>
      <c r="M90" s="1235" t="str">
        <f>IF(L90="IMPAGO","SIN O.C.","")</f>
        <v>SIN O.C.</v>
      </c>
      <c r="N90" s="1235" t="str">
        <f>IF(L90="IMPAGO","SIN FACT.","")</f>
        <v>SIN FACT.</v>
      </c>
    </row>
    <row r="91" spans="1:14" x14ac:dyDescent="0.25">
      <c r="A91" s="119" t="s">
        <v>305</v>
      </c>
      <c r="B91" s="164">
        <v>41803</v>
      </c>
      <c r="C91" s="118" t="s">
        <v>5144</v>
      </c>
      <c r="D91" s="119" t="s">
        <v>47</v>
      </c>
      <c r="E91" s="162">
        <v>10210879</v>
      </c>
      <c r="F91" s="119">
        <v>23227323</v>
      </c>
      <c r="G91" s="119">
        <v>2704005</v>
      </c>
      <c r="H91" s="120" t="str">
        <f>IF(G91="","",VLOOKUP(G91,ARANCEL!$B$5:$D$121,2,FALSE))</f>
        <v>PROVISORIO</v>
      </c>
      <c r="I91" s="121" t="s">
        <v>308</v>
      </c>
      <c r="J91" s="119">
        <v>1</v>
      </c>
      <c r="K91" s="122">
        <f>IF(G91="","",VLOOKUP(G91,ARANCEL!$B$5:$D$121,3,FALSE)*J91)</f>
        <v>3250</v>
      </c>
      <c r="L91" s="1229" t="s">
        <v>5742</v>
      </c>
      <c r="M91" s="1229">
        <v>4500239419</v>
      </c>
      <c r="N91" s="1229" t="s">
        <v>5753</v>
      </c>
    </row>
    <row r="92" spans="1:14" x14ac:dyDescent="0.25">
      <c r="A92" s="119" t="s">
        <v>305</v>
      </c>
      <c r="B92" s="164">
        <v>41803</v>
      </c>
      <c r="C92" s="118" t="s">
        <v>5144</v>
      </c>
      <c r="D92" s="119" t="s">
        <v>47</v>
      </c>
      <c r="E92" s="162">
        <v>10210879</v>
      </c>
      <c r="F92" s="119">
        <v>23227323</v>
      </c>
      <c r="G92" s="119">
        <v>2704031</v>
      </c>
      <c r="H92" s="120" t="str">
        <f>IF(G92="","",VLOOKUP(G92,ARANCEL!$B$5:$D$121,2,FALSE))</f>
        <v xml:space="preserve">PERNO MUÑON METALICO </v>
      </c>
      <c r="I92" s="121" t="s">
        <v>308</v>
      </c>
      <c r="J92" s="119">
        <v>1</v>
      </c>
      <c r="K92" s="122">
        <f>IF(G92="","",VLOOKUP(G92,ARANCEL!$B$5:$D$121,3,FALSE)*J92)</f>
        <v>12246</v>
      </c>
      <c r="L92" s="1229" t="s">
        <v>5742</v>
      </c>
      <c r="M92" s="1229">
        <v>4500239419</v>
      </c>
      <c r="N92" s="1229" t="s">
        <v>5753</v>
      </c>
    </row>
    <row r="93" spans="1:14" x14ac:dyDescent="0.25">
      <c r="A93" s="119" t="s">
        <v>305</v>
      </c>
      <c r="B93" s="164">
        <v>41803</v>
      </c>
      <c r="C93" s="118" t="s">
        <v>5144</v>
      </c>
      <c r="D93" s="119" t="s">
        <v>47</v>
      </c>
      <c r="E93" s="162">
        <v>10210879</v>
      </c>
      <c r="F93" s="119">
        <v>23227323</v>
      </c>
      <c r="G93" s="119">
        <v>2704016</v>
      </c>
      <c r="H93" s="120" t="str">
        <f>IF(G93="","",VLOOKUP(G93,ARANCEL!$B$5:$D$121,2,FALSE))</f>
        <v xml:space="preserve">CORONA PROCERA </v>
      </c>
      <c r="I93" s="121" t="s">
        <v>308</v>
      </c>
      <c r="J93" s="119">
        <v>1</v>
      </c>
      <c r="K93" s="122">
        <f>IF(G93="","",VLOOKUP(G93,ARANCEL!$B$5:$D$121,3,FALSE)*J93)</f>
        <v>58477</v>
      </c>
      <c r="L93" s="1229" t="s">
        <v>5742</v>
      </c>
      <c r="M93" s="1229">
        <v>4500239419</v>
      </c>
      <c r="N93" s="1229" t="s">
        <v>5753</v>
      </c>
    </row>
    <row r="94" spans="1:14" x14ac:dyDescent="0.25">
      <c r="A94" s="119" t="s">
        <v>305</v>
      </c>
      <c r="B94" s="164">
        <v>41918</v>
      </c>
      <c r="C94" s="118" t="s">
        <v>7438</v>
      </c>
      <c r="D94" s="119" t="s">
        <v>6328</v>
      </c>
      <c r="E94" s="162">
        <v>10259779</v>
      </c>
      <c r="F94" s="119">
        <v>27113803</v>
      </c>
      <c r="G94" s="119">
        <v>2705003</v>
      </c>
      <c r="H94" s="120" t="str">
        <f>IF(G94="","",VLOOKUP(G94,ARANCEL!$B$5:$D$121,2,FALSE))</f>
        <v>INCRUSTACION ESTETICA (ART-GLASS O CERAMICA)</v>
      </c>
      <c r="I94" s="121" t="s">
        <v>317</v>
      </c>
      <c r="J94" s="119">
        <v>1</v>
      </c>
      <c r="K94" s="122">
        <f>IF(G94="","",VLOOKUP(G94,ARANCEL!$B$5:$D$121,3,FALSE)*J94)</f>
        <v>15676</v>
      </c>
      <c r="L94" s="1235" t="str">
        <f>IF(E94="","","IMPAGO")</f>
        <v>IMPAGO</v>
      </c>
      <c r="M94" s="1235" t="str">
        <f>IF(L94="IMPAGO","SIN O.C.","")</f>
        <v>SIN O.C.</v>
      </c>
      <c r="N94" s="1235" t="str">
        <f>IF(L94="IMPAGO","SIN FACT.","")</f>
        <v>SIN FACT.</v>
      </c>
    </row>
    <row r="95" spans="1:14" x14ac:dyDescent="0.25">
      <c r="A95" s="119" t="s">
        <v>305</v>
      </c>
      <c r="B95" s="164">
        <v>41851</v>
      </c>
      <c r="C95" s="118" t="s">
        <v>6091</v>
      </c>
      <c r="D95" s="119" t="s">
        <v>78</v>
      </c>
      <c r="E95" s="162">
        <v>10233187</v>
      </c>
      <c r="F95" s="119">
        <v>27718516</v>
      </c>
      <c r="G95" s="119">
        <v>2704005</v>
      </c>
      <c r="H95" s="120" t="str">
        <f>IF(G95="","",VLOOKUP(G95,ARANCEL!$B$5:$D$121,2,FALSE))</f>
        <v>PROVISORIO</v>
      </c>
      <c r="I95" s="121" t="s">
        <v>317</v>
      </c>
      <c r="J95" s="119">
        <v>1</v>
      </c>
      <c r="K95" s="122">
        <f>IF(G95="","",VLOOKUP(G95,ARANCEL!$B$5:$D$121,3,FALSE)*J95)</f>
        <v>3250</v>
      </c>
      <c r="L95" s="1229" t="s">
        <v>6017</v>
      </c>
      <c r="M95" s="1229">
        <v>4500245462</v>
      </c>
      <c r="N95" s="1229">
        <v>9810</v>
      </c>
    </row>
    <row r="96" spans="1:14" x14ac:dyDescent="0.25">
      <c r="A96" s="119" t="s">
        <v>305</v>
      </c>
      <c r="B96" s="164">
        <v>41723</v>
      </c>
      <c r="C96" s="118" t="s">
        <v>3500</v>
      </c>
      <c r="D96" s="119" t="s">
        <v>78</v>
      </c>
      <c r="E96" s="162">
        <v>10183441</v>
      </c>
      <c r="F96" s="119">
        <v>25398465</v>
      </c>
      <c r="G96" s="119">
        <v>2704002</v>
      </c>
      <c r="H96" s="120" t="str">
        <f>IF(G96="","",VLOOKUP(G96,ARANCEL!$B$5:$D$121,2,FALSE))</f>
        <v xml:space="preserve">CORONA PERIFERICA </v>
      </c>
      <c r="I96" s="121" t="s">
        <v>316</v>
      </c>
      <c r="J96" s="119">
        <v>1</v>
      </c>
      <c r="K96" s="122">
        <f>IF(G96="","",VLOOKUP(G96,ARANCEL!$B$5:$D$121,3,FALSE)*J96)</f>
        <v>25865</v>
      </c>
      <c r="L96" s="1229" t="s">
        <v>3058</v>
      </c>
      <c r="M96" s="1229">
        <v>4500225659</v>
      </c>
      <c r="N96" s="1229">
        <v>8911</v>
      </c>
    </row>
    <row r="97" spans="1:14" x14ac:dyDescent="0.25">
      <c r="A97" s="119" t="s">
        <v>305</v>
      </c>
      <c r="B97" s="164">
        <v>41723</v>
      </c>
      <c r="C97" s="118" t="s">
        <v>3500</v>
      </c>
      <c r="D97" s="119" t="s">
        <v>78</v>
      </c>
      <c r="E97" s="162">
        <v>10183441</v>
      </c>
      <c r="F97" s="119">
        <v>25398465</v>
      </c>
      <c r="G97" s="119">
        <v>2704005</v>
      </c>
      <c r="H97" s="120" t="str">
        <f>IF(G97="","",VLOOKUP(G97,ARANCEL!$B$5:$D$121,2,FALSE))</f>
        <v>PROVISORIO</v>
      </c>
      <c r="I97" s="121" t="s">
        <v>316</v>
      </c>
      <c r="J97" s="119">
        <v>1</v>
      </c>
      <c r="K97" s="122">
        <f>IF(G97="","",VLOOKUP(G97,ARANCEL!$B$5:$D$121,3,FALSE)*J97)</f>
        <v>3250</v>
      </c>
      <c r="L97" s="1229" t="s">
        <v>3058</v>
      </c>
      <c r="M97" s="1229">
        <v>4500225659</v>
      </c>
      <c r="N97" s="1229">
        <v>8911</v>
      </c>
    </row>
    <row r="98" spans="1:14" x14ac:dyDescent="0.25">
      <c r="A98" s="119" t="s">
        <v>305</v>
      </c>
      <c r="B98" s="164">
        <v>41704</v>
      </c>
      <c r="C98" s="118" t="s">
        <v>3142</v>
      </c>
      <c r="D98" s="119" t="s">
        <v>101</v>
      </c>
      <c r="E98" s="162">
        <v>10178903</v>
      </c>
      <c r="F98" s="119">
        <v>24484617</v>
      </c>
      <c r="G98" s="119">
        <v>2707001</v>
      </c>
      <c r="H98" s="120" t="str">
        <f>IF(G98="","",VLOOKUP(G98,ARANCEL!$B$5:$D$121,2,FALSE))</f>
        <v xml:space="preserve">PLANO DE RELAJACION </v>
      </c>
      <c r="I98" s="121" t="s">
        <v>306</v>
      </c>
      <c r="J98" s="119">
        <v>1</v>
      </c>
      <c r="K98" s="122">
        <f>IF(G98="","",VLOOKUP(G98,ARANCEL!$B$5:$D$121,3,FALSE)*J98)</f>
        <v>9221</v>
      </c>
      <c r="L98" s="1229" t="s">
        <v>3438</v>
      </c>
      <c r="M98" s="1229">
        <v>4500220784</v>
      </c>
      <c r="N98" s="1229">
        <v>8624</v>
      </c>
    </row>
    <row r="99" spans="1:14" x14ac:dyDescent="0.25">
      <c r="A99" s="119" t="s">
        <v>606</v>
      </c>
      <c r="B99" s="164">
        <v>41673</v>
      </c>
      <c r="C99" s="118" t="s">
        <v>2595</v>
      </c>
      <c r="D99" s="119" t="s">
        <v>101</v>
      </c>
      <c r="E99" s="162">
        <v>10171065</v>
      </c>
      <c r="F99" s="119">
        <v>24862959</v>
      </c>
      <c r="G99" s="119">
        <v>2707001</v>
      </c>
      <c r="H99" s="120" t="str">
        <f>IF(G99="","",VLOOKUP(G99,ARANCEL!$B$5:$D$121,2,FALSE))</f>
        <v xml:space="preserve">PLANO DE RELAJACION </v>
      </c>
      <c r="I99" s="121" t="s">
        <v>306</v>
      </c>
      <c r="J99" s="119">
        <v>1</v>
      </c>
      <c r="K99" s="122">
        <f>IF(G99="","",VLOOKUP(G99,ARANCEL!$B$5:$D$121,3,FALSE)*J99)</f>
        <v>9221</v>
      </c>
      <c r="L99" s="1229" t="s">
        <v>2842</v>
      </c>
      <c r="M99" s="1229">
        <v>4500216228</v>
      </c>
      <c r="N99" s="1229">
        <v>8400</v>
      </c>
    </row>
    <row r="100" spans="1:14" x14ac:dyDescent="0.25">
      <c r="A100" s="927" t="s">
        <v>305</v>
      </c>
      <c r="B100" s="164">
        <v>41680</v>
      </c>
      <c r="C100" s="118" t="s">
        <v>2595</v>
      </c>
      <c r="D100" s="119" t="s">
        <v>101</v>
      </c>
      <c r="E100" s="162">
        <v>10172771</v>
      </c>
      <c r="F100" s="119">
        <v>24762771</v>
      </c>
      <c r="G100" s="119">
        <v>2707001</v>
      </c>
      <c r="H100" s="120" t="str">
        <f>IF(G100="","",VLOOKUP(G100,ARANCEL!$B$5:$D$121,2,FALSE))</f>
        <v xml:space="preserve">PLANO DE RELAJACION </v>
      </c>
      <c r="I100" s="121" t="s">
        <v>306</v>
      </c>
      <c r="J100" s="119">
        <v>1</v>
      </c>
      <c r="K100" s="122">
        <f>IF(G100="","",VLOOKUP(G100,ARANCEL!$B$5:$D$121,3,FALSE)*J100)</f>
        <v>9221</v>
      </c>
      <c r="L100" s="1229" t="s">
        <v>8279</v>
      </c>
      <c r="M100" s="1229">
        <v>4500257559</v>
      </c>
      <c r="N100" s="1229" t="s">
        <v>8255</v>
      </c>
    </row>
    <row r="101" spans="1:14" x14ac:dyDescent="0.25">
      <c r="A101" s="119" t="s">
        <v>305</v>
      </c>
      <c r="B101" s="164">
        <v>41687</v>
      </c>
      <c r="C101" s="118" t="s">
        <v>2823</v>
      </c>
      <c r="D101" s="119" t="s">
        <v>78</v>
      </c>
      <c r="E101" s="162">
        <v>10174365</v>
      </c>
      <c r="F101" s="119">
        <v>24787434</v>
      </c>
      <c r="G101" s="119">
        <v>2704005</v>
      </c>
      <c r="H101" s="120" t="str">
        <f>IF(G101="","",VLOOKUP(G101,ARANCEL!$B$5:$D$121,2,FALSE))</f>
        <v>PROVISORIO</v>
      </c>
      <c r="I101" s="121" t="s">
        <v>321</v>
      </c>
      <c r="J101" s="119">
        <v>1</v>
      </c>
      <c r="K101" s="122">
        <f>IF(G101="","",VLOOKUP(G101,ARANCEL!$B$5:$D$121,3,FALSE)*J101)</f>
        <v>3250</v>
      </c>
      <c r="L101" s="1229" t="s">
        <v>3438</v>
      </c>
      <c r="M101" s="1229">
        <v>4500220784</v>
      </c>
      <c r="N101" s="1229">
        <v>8624</v>
      </c>
    </row>
    <row r="102" spans="1:14" x14ac:dyDescent="0.25">
      <c r="A102" s="119" t="s">
        <v>305</v>
      </c>
      <c r="B102" s="164">
        <v>41687</v>
      </c>
      <c r="C102" s="118" t="s">
        <v>2823</v>
      </c>
      <c r="D102" s="119" t="s">
        <v>78</v>
      </c>
      <c r="E102" s="162">
        <v>10174365</v>
      </c>
      <c r="F102" s="119">
        <v>24787434</v>
      </c>
      <c r="G102" s="119">
        <v>2704016</v>
      </c>
      <c r="H102" s="120" t="str">
        <f>IF(G102="","",VLOOKUP(G102,ARANCEL!$B$5:$D$121,2,FALSE))</f>
        <v xml:space="preserve">CORONA PROCERA </v>
      </c>
      <c r="I102" s="121" t="s">
        <v>321</v>
      </c>
      <c r="J102" s="119">
        <v>1</v>
      </c>
      <c r="K102" s="122">
        <f>IF(G102="","",VLOOKUP(G102,ARANCEL!$B$5:$D$121,3,FALSE)*J102)</f>
        <v>58477</v>
      </c>
      <c r="L102" s="1229" t="s">
        <v>3438</v>
      </c>
      <c r="M102" s="1229">
        <v>4500220784</v>
      </c>
      <c r="N102" s="1229">
        <v>8624</v>
      </c>
    </row>
    <row r="103" spans="1:14" x14ac:dyDescent="0.25">
      <c r="A103" s="119" t="s">
        <v>305</v>
      </c>
      <c r="B103" s="164">
        <v>41753</v>
      </c>
      <c r="C103" s="118" t="s">
        <v>1313</v>
      </c>
      <c r="D103" s="119" t="s">
        <v>78</v>
      </c>
      <c r="E103" s="162">
        <v>10164804</v>
      </c>
      <c r="F103" s="119">
        <v>24091112</v>
      </c>
      <c r="G103" s="119">
        <v>2704005</v>
      </c>
      <c r="H103" s="120" t="str">
        <f>IF(G103="","",VLOOKUP(G103,ARANCEL!$B$5:$D$121,2,FALSE))</f>
        <v>PROVISORIO</v>
      </c>
      <c r="I103" s="121" t="s">
        <v>315</v>
      </c>
      <c r="J103" s="119">
        <v>1</v>
      </c>
      <c r="K103" s="122">
        <f>IF(G103="","",VLOOKUP(G103,ARANCEL!$B$5:$D$121,3,FALSE)*J103)</f>
        <v>3250</v>
      </c>
      <c r="L103" s="1229" t="s">
        <v>8279</v>
      </c>
      <c r="M103" s="1229">
        <v>4500257559</v>
      </c>
      <c r="N103" s="1229" t="s">
        <v>8255</v>
      </c>
    </row>
    <row r="104" spans="1:14" x14ac:dyDescent="0.25">
      <c r="A104" s="119" t="s">
        <v>305</v>
      </c>
      <c r="B104" s="164">
        <v>41753</v>
      </c>
      <c r="C104" s="118" t="s">
        <v>1313</v>
      </c>
      <c r="D104" s="119" t="s">
        <v>78</v>
      </c>
      <c r="E104" s="162">
        <v>10164804</v>
      </c>
      <c r="F104" s="119">
        <v>24091112</v>
      </c>
      <c r="G104" s="119">
        <v>2704003</v>
      </c>
      <c r="H104" s="120" t="str">
        <f>IF(G104="","",VLOOKUP(G104,ARANCEL!$B$5:$D$121,2,FALSE))</f>
        <v xml:space="preserve">CORONA PERIFERICA CON PERNO MUÑON COLADO </v>
      </c>
      <c r="I104" s="121" t="s">
        <v>315</v>
      </c>
      <c r="J104" s="119">
        <v>1</v>
      </c>
      <c r="K104" s="122">
        <f>IF(G104="","",VLOOKUP(G104,ARANCEL!$B$5:$D$121,3,FALSE)*J104)</f>
        <v>32612</v>
      </c>
      <c r="L104" s="1229" t="s">
        <v>8279</v>
      </c>
      <c r="M104" s="1229">
        <v>4500257559</v>
      </c>
      <c r="N104" s="1229" t="s">
        <v>8255</v>
      </c>
    </row>
    <row r="105" spans="1:14" x14ac:dyDescent="0.25">
      <c r="A105" s="119" t="s">
        <v>305</v>
      </c>
      <c r="B105" s="164">
        <v>41982</v>
      </c>
      <c r="C105" s="118" t="s">
        <v>8762</v>
      </c>
      <c r="D105" s="119" t="s">
        <v>4234</v>
      </c>
      <c r="E105" s="162">
        <v>10292200</v>
      </c>
      <c r="F105" s="119">
        <v>29872611</v>
      </c>
      <c r="G105" s="119">
        <v>2705003</v>
      </c>
      <c r="H105" s="120" t="str">
        <f>IF(G105="","",VLOOKUP(G105,ARANCEL!$B$5:$D$121,2,FALSE))</f>
        <v>INCRUSTACION ESTETICA (ART-GLASS O CERAMICA)</v>
      </c>
      <c r="I105" s="121" t="s">
        <v>312</v>
      </c>
      <c r="J105" s="119">
        <v>1</v>
      </c>
      <c r="K105" s="122">
        <f>IF(G105="","",VLOOKUP(G105,ARANCEL!$B$5:$D$121,3,FALSE)*J105)</f>
        <v>15676</v>
      </c>
      <c r="L105" s="1349" t="s">
        <v>9431</v>
      </c>
      <c r="M105" s="1349">
        <v>4500269163</v>
      </c>
      <c r="N105" s="1349" t="s">
        <v>9462</v>
      </c>
    </row>
    <row r="106" spans="1:14" x14ac:dyDescent="0.25">
      <c r="A106" s="169" t="s">
        <v>313</v>
      </c>
      <c r="B106" s="284">
        <v>41654.908321759256</v>
      </c>
      <c r="C106" s="172" t="s">
        <v>557</v>
      </c>
      <c r="D106" s="169" t="s">
        <v>101</v>
      </c>
      <c r="E106" s="171">
        <v>10151416</v>
      </c>
      <c r="F106" s="169">
        <v>22246621</v>
      </c>
      <c r="G106" s="169">
        <v>2707001</v>
      </c>
      <c r="H106" s="191" t="str">
        <f>IF(G106="","",VLOOKUP(G106,ARANCEL!$B$5:$D$121,2,FALSE))</f>
        <v xml:space="preserve">PLANO DE RELAJACION </v>
      </c>
      <c r="I106" s="170"/>
      <c r="J106" s="169">
        <v>2</v>
      </c>
      <c r="K106" s="190">
        <f>IF(G106="","",VLOOKUP(G106,ARANCEL!$B$5:$D$121,3,FALSE)*J106)</f>
        <v>18442</v>
      </c>
      <c r="L106" s="1238" t="s">
        <v>597</v>
      </c>
      <c r="M106" s="1238">
        <v>4500211674</v>
      </c>
      <c r="N106" s="1238">
        <v>8189</v>
      </c>
    </row>
    <row r="107" spans="1:14" x14ac:dyDescent="0.25">
      <c r="A107" s="119" t="s">
        <v>305</v>
      </c>
      <c r="B107" s="164">
        <v>41878</v>
      </c>
      <c r="C107" s="118" t="s">
        <v>2084</v>
      </c>
      <c r="D107" s="119" t="s">
        <v>47</v>
      </c>
      <c r="E107" s="162">
        <v>10248102</v>
      </c>
      <c r="F107" s="119">
        <v>27483627</v>
      </c>
      <c r="G107" s="119">
        <v>2704003</v>
      </c>
      <c r="H107" s="120" t="str">
        <f>IF(G107="","",VLOOKUP(G107,ARANCEL!$B$5:$D$121,2,FALSE))</f>
        <v xml:space="preserve">CORONA PERIFERICA CON PERNO MUÑON COLADO </v>
      </c>
      <c r="I107" s="121" t="s">
        <v>335</v>
      </c>
      <c r="J107" s="119">
        <v>1</v>
      </c>
      <c r="K107" s="122">
        <f>IF(G107="","",VLOOKUP(G107,ARANCEL!$B$5:$D$121,3,FALSE)*J107)</f>
        <v>32612</v>
      </c>
      <c r="L107" s="1229" t="s">
        <v>6905</v>
      </c>
      <c r="M107" s="1229">
        <v>4500251384</v>
      </c>
      <c r="N107" s="1229" t="s">
        <v>7146</v>
      </c>
    </row>
    <row r="108" spans="1:14" x14ac:dyDescent="0.25">
      <c r="A108" s="119" t="s">
        <v>305</v>
      </c>
      <c r="B108" s="164">
        <v>41878</v>
      </c>
      <c r="C108" s="118" t="s">
        <v>2084</v>
      </c>
      <c r="D108" s="119" t="s">
        <v>47</v>
      </c>
      <c r="E108" s="162">
        <v>10248102</v>
      </c>
      <c r="F108" s="119">
        <v>27483627</v>
      </c>
      <c r="G108" s="119">
        <v>2704005</v>
      </c>
      <c r="H108" s="120" t="str">
        <f>IF(G108="","",VLOOKUP(G108,ARANCEL!$B$5:$D$121,2,FALSE))</f>
        <v>PROVISORIO</v>
      </c>
      <c r="I108" s="121" t="s">
        <v>335</v>
      </c>
      <c r="J108" s="119">
        <v>1</v>
      </c>
      <c r="K108" s="122">
        <f>IF(G108="","",VLOOKUP(G108,ARANCEL!$B$5:$D$121,3,FALSE)*J108)</f>
        <v>3250</v>
      </c>
      <c r="L108" s="1229" t="s">
        <v>6905</v>
      </c>
      <c r="M108" s="1229">
        <v>4500251384</v>
      </c>
      <c r="N108" s="1229" t="s">
        <v>7146</v>
      </c>
    </row>
    <row r="109" spans="1:14" x14ac:dyDescent="0.25">
      <c r="A109" s="119" t="s">
        <v>313</v>
      </c>
      <c r="B109" s="164">
        <v>41908</v>
      </c>
      <c r="C109" s="118" t="s">
        <v>2084</v>
      </c>
      <c r="D109" s="119" t="s">
        <v>47</v>
      </c>
      <c r="E109" s="162">
        <v>10256946</v>
      </c>
      <c r="F109" s="119">
        <v>27483627</v>
      </c>
      <c r="G109" s="119">
        <v>2704003</v>
      </c>
      <c r="H109" s="120" t="str">
        <f>IF(G109="","",VLOOKUP(G109,ARANCEL!$B$5:$D$121,2,FALSE))</f>
        <v xml:space="preserve">CORONA PERIFERICA CON PERNO MUÑON COLADO </v>
      </c>
      <c r="I109" s="121"/>
      <c r="J109" s="119">
        <v>1</v>
      </c>
      <c r="K109" s="122">
        <f>IF(G109="","",VLOOKUP(G109,ARANCEL!$B$5:$D$121,3,FALSE)*J109)</f>
        <v>32612</v>
      </c>
      <c r="L109" s="1229" t="s">
        <v>7548</v>
      </c>
      <c r="M109" s="1229">
        <v>4500254757</v>
      </c>
      <c r="N109" s="1229" t="s">
        <v>7549</v>
      </c>
    </row>
    <row r="110" spans="1:14" x14ac:dyDescent="0.25">
      <c r="A110" s="119" t="s">
        <v>313</v>
      </c>
      <c r="B110" s="164">
        <v>41908</v>
      </c>
      <c r="C110" s="118" t="s">
        <v>2084</v>
      </c>
      <c r="D110" s="119" t="s">
        <v>47</v>
      </c>
      <c r="E110" s="162">
        <v>10256946</v>
      </c>
      <c r="F110" s="119">
        <v>27483627</v>
      </c>
      <c r="G110" s="119">
        <v>2704005</v>
      </c>
      <c r="H110" s="120" t="str">
        <f>IF(G110="","",VLOOKUP(G110,ARANCEL!$B$5:$D$121,2,FALSE))</f>
        <v>PROVISORIO</v>
      </c>
      <c r="I110" s="121"/>
      <c r="J110" s="119">
        <v>1</v>
      </c>
      <c r="K110" s="122">
        <f>IF(G110="","",VLOOKUP(G110,ARANCEL!$B$5:$D$121,3,FALSE)*J110)</f>
        <v>3250</v>
      </c>
      <c r="L110" s="1229" t="s">
        <v>7548</v>
      </c>
      <c r="M110" s="1229">
        <v>4500254757</v>
      </c>
      <c r="N110" s="1229" t="s">
        <v>7549</v>
      </c>
    </row>
    <row r="111" spans="1:14" x14ac:dyDescent="0.25">
      <c r="A111" s="119" t="s">
        <v>305</v>
      </c>
      <c r="B111" s="164">
        <v>41828</v>
      </c>
      <c r="C111" s="118" t="s">
        <v>917</v>
      </c>
      <c r="D111" s="119" t="s">
        <v>1283</v>
      </c>
      <c r="E111" s="162">
        <v>10221369</v>
      </c>
      <c r="F111" s="119">
        <v>25935284</v>
      </c>
      <c r="G111" s="119">
        <v>2704005</v>
      </c>
      <c r="H111" s="120" t="str">
        <f>IF(G111="","",VLOOKUP(G111,ARANCEL!$B$5:$D$121,2,FALSE))</f>
        <v>PROVISORIO</v>
      </c>
      <c r="I111" s="121" t="s">
        <v>613</v>
      </c>
      <c r="J111" s="119">
        <v>2</v>
      </c>
      <c r="K111" s="122">
        <f>IF(G111="","",VLOOKUP(G111,ARANCEL!$B$5:$D$121,3,FALSE)*J111)</f>
        <v>6500</v>
      </c>
      <c r="L111" s="1229" t="s">
        <v>6017</v>
      </c>
      <c r="M111" s="1229">
        <v>4500243585</v>
      </c>
      <c r="N111" s="1229">
        <v>9789</v>
      </c>
    </row>
    <row r="112" spans="1:14" x14ac:dyDescent="0.25">
      <c r="A112" s="119" t="s">
        <v>305</v>
      </c>
      <c r="B112" s="164">
        <v>41828</v>
      </c>
      <c r="C112" s="118" t="s">
        <v>917</v>
      </c>
      <c r="D112" s="119" t="s">
        <v>1283</v>
      </c>
      <c r="E112" s="162">
        <v>10221369</v>
      </c>
      <c r="F112" s="119">
        <v>25935284</v>
      </c>
      <c r="G112" s="119">
        <v>2704016</v>
      </c>
      <c r="H112" s="120" t="str">
        <f>IF(G112="","",VLOOKUP(G112,ARANCEL!$B$5:$D$121,2,FALSE))</f>
        <v xml:space="preserve">CORONA PROCERA </v>
      </c>
      <c r="I112" s="121" t="s">
        <v>613</v>
      </c>
      <c r="J112" s="119">
        <v>2</v>
      </c>
      <c r="K112" s="122">
        <f>IF(G112="","",VLOOKUP(G112,ARANCEL!$B$5:$D$121,3,FALSE)*J112)</f>
        <v>116954</v>
      </c>
      <c r="L112" s="1229" t="s">
        <v>6017</v>
      </c>
      <c r="M112" s="1229">
        <v>4500243585</v>
      </c>
      <c r="N112" s="1229">
        <v>9789</v>
      </c>
    </row>
    <row r="113" spans="1:14" x14ac:dyDescent="0.25">
      <c r="A113" s="119" t="s">
        <v>313</v>
      </c>
      <c r="B113" s="164">
        <v>41855</v>
      </c>
      <c r="C113" s="118" t="s">
        <v>917</v>
      </c>
      <c r="D113" s="119" t="s">
        <v>1283</v>
      </c>
      <c r="E113" s="162">
        <v>10236022</v>
      </c>
      <c r="F113" s="119">
        <v>25935284</v>
      </c>
      <c r="G113" s="119">
        <v>2704005</v>
      </c>
      <c r="H113" s="120" t="str">
        <f>IF(G113="","",VLOOKUP(G113,ARANCEL!$B$5:$D$121,2,FALSE))</f>
        <v>PROVISORIO</v>
      </c>
      <c r="I113" s="121"/>
      <c r="J113" s="119">
        <v>1</v>
      </c>
      <c r="K113" s="122">
        <f>IF(G113="","",VLOOKUP(G113,ARANCEL!$B$5:$D$121,3,FALSE)*J113)</f>
        <v>3250</v>
      </c>
      <c r="L113" s="1229" t="s">
        <v>6905</v>
      </c>
      <c r="M113" s="1229">
        <v>4500249825</v>
      </c>
      <c r="N113" s="1229" t="s">
        <v>7120</v>
      </c>
    </row>
    <row r="114" spans="1:14" x14ac:dyDescent="0.25">
      <c r="A114" s="119" t="s">
        <v>313</v>
      </c>
      <c r="B114" s="164">
        <v>41855</v>
      </c>
      <c r="C114" s="118" t="s">
        <v>917</v>
      </c>
      <c r="D114" s="119" t="s">
        <v>1283</v>
      </c>
      <c r="E114" s="162">
        <v>10236022</v>
      </c>
      <c r="F114" s="119">
        <v>25935284</v>
      </c>
      <c r="G114" s="119">
        <v>2704016</v>
      </c>
      <c r="H114" s="120" t="str">
        <f>IF(G114="","",VLOOKUP(G114,ARANCEL!$B$5:$D$121,2,FALSE))</f>
        <v xml:space="preserve">CORONA PROCERA </v>
      </c>
      <c r="I114" s="121"/>
      <c r="J114" s="119">
        <v>1</v>
      </c>
      <c r="K114" s="122">
        <f>IF(G114="","",VLOOKUP(G114,ARANCEL!$B$5:$D$121,3,FALSE)*J114)</f>
        <v>58477</v>
      </c>
      <c r="L114" s="1229" t="s">
        <v>6905</v>
      </c>
      <c r="M114" s="1229">
        <v>4500249825</v>
      </c>
      <c r="N114" s="1229" t="s">
        <v>7120</v>
      </c>
    </row>
    <row r="115" spans="1:14" x14ac:dyDescent="0.25">
      <c r="A115" s="169" t="s">
        <v>313</v>
      </c>
      <c r="B115" s="164">
        <v>41640</v>
      </c>
      <c r="C115" s="118" t="s">
        <v>2082</v>
      </c>
      <c r="D115" s="119" t="s">
        <v>1322</v>
      </c>
      <c r="E115" s="162">
        <v>10169180</v>
      </c>
      <c r="F115" s="119">
        <v>24594965</v>
      </c>
      <c r="G115" s="119">
        <v>2707001</v>
      </c>
      <c r="H115" s="120" t="str">
        <f>IF(G115="","",VLOOKUP(G115,ARANCEL!$B$5:$D$121,2,FALSE))</f>
        <v xml:space="preserve">PLANO DE RELAJACION </v>
      </c>
      <c r="I115" s="121"/>
      <c r="J115" s="119">
        <v>1</v>
      </c>
      <c r="K115" s="122">
        <f>IF(G115="","",VLOOKUP(G115,ARANCEL!$B$5:$D$121,3,FALSE)*J115)</f>
        <v>9221</v>
      </c>
      <c r="L115" s="1229" t="s">
        <v>2842</v>
      </c>
      <c r="M115" s="1229">
        <v>4500216226</v>
      </c>
      <c r="N115" s="1229">
        <v>8398</v>
      </c>
    </row>
    <row r="116" spans="1:14" x14ac:dyDescent="0.25">
      <c r="A116" s="119" t="s">
        <v>305</v>
      </c>
      <c r="B116" s="164">
        <v>41703</v>
      </c>
      <c r="C116" s="118" t="s">
        <v>1327</v>
      </c>
      <c r="D116" s="119" t="s">
        <v>78</v>
      </c>
      <c r="E116" s="162">
        <v>10178959</v>
      </c>
      <c r="F116" s="119">
        <v>25300164</v>
      </c>
      <c r="G116" s="119">
        <v>2704005</v>
      </c>
      <c r="H116" s="120" t="str">
        <f>IF(G116="","",VLOOKUP(G116,ARANCEL!$B$5:$D$121,2,FALSE))</f>
        <v>PROVISORIO</v>
      </c>
      <c r="I116" s="121" t="s">
        <v>326</v>
      </c>
      <c r="J116" s="119">
        <v>1</v>
      </c>
      <c r="K116" s="122">
        <f>IF(G116="","",VLOOKUP(G116,ARANCEL!$B$5:$D$121,3,FALSE)*J116)</f>
        <v>3250</v>
      </c>
      <c r="L116" s="1229" t="s">
        <v>3058</v>
      </c>
      <c r="M116" s="1229">
        <v>4500225659</v>
      </c>
      <c r="N116" s="1229">
        <v>8911</v>
      </c>
    </row>
    <row r="117" spans="1:14" x14ac:dyDescent="0.25">
      <c r="A117" s="119" t="s">
        <v>305</v>
      </c>
      <c r="B117" s="164">
        <v>41703</v>
      </c>
      <c r="C117" s="118" t="s">
        <v>1327</v>
      </c>
      <c r="D117" s="119" t="s">
        <v>78</v>
      </c>
      <c r="E117" s="162">
        <v>10178959</v>
      </c>
      <c r="F117" s="119">
        <v>25300164</v>
      </c>
      <c r="G117" s="119">
        <v>2704003</v>
      </c>
      <c r="H117" s="120" t="str">
        <f>IF(G117="","",VLOOKUP(G117,ARANCEL!$B$5:$D$121,2,FALSE))</f>
        <v xml:space="preserve">CORONA PERIFERICA CON PERNO MUÑON COLADO </v>
      </c>
      <c r="I117" s="121" t="s">
        <v>326</v>
      </c>
      <c r="J117" s="119">
        <v>1</v>
      </c>
      <c r="K117" s="122">
        <f>IF(G117="","",VLOOKUP(G117,ARANCEL!$B$5:$D$121,3,FALSE)*J117)</f>
        <v>32612</v>
      </c>
      <c r="L117" s="1229" t="s">
        <v>8279</v>
      </c>
      <c r="M117" s="1229">
        <v>4500257559</v>
      </c>
      <c r="N117" s="1229" t="s">
        <v>8255</v>
      </c>
    </row>
    <row r="118" spans="1:14" x14ac:dyDescent="0.25">
      <c r="A118" s="119" t="s">
        <v>305</v>
      </c>
      <c r="B118" s="164">
        <v>41759</v>
      </c>
      <c r="C118" s="118" t="s">
        <v>4198</v>
      </c>
      <c r="D118" s="119" t="s">
        <v>78</v>
      </c>
      <c r="E118" s="162">
        <v>10191879</v>
      </c>
      <c r="F118" s="119">
        <v>25918124</v>
      </c>
      <c r="G118" s="119">
        <v>2705003</v>
      </c>
      <c r="H118" s="120" t="str">
        <f>IF(G118="","",VLOOKUP(G118,ARANCEL!$B$5:$D$121,2,FALSE))</f>
        <v>INCRUSTACION ESTETICA (ART-GLASS O CERAMICA)</v>
      </c>
      <c r="I118" s="121" t="s">
        <v>326</v>
      </c>
      <c r="J118" s="119">
        <v>1</v>
      </c>
      <c r="K118" s="122">
        <f>IF(G118="","",VLOOKUP(G118,ARANCEL!$B$5:$D$121,3,FALSE)*J118)</f>
        <v>15676</v>
      </c>
      <c r="L118" s="1229" t="s">
        <v>5292</v>
      </c>
      <c r="M118" s="1229">
        <v>4500236825</v>
      </c>
      <c r="N118" s="1229">
        <v>9462</v>
      </c>
    </row>
    <row r="119" spans="1:14" x14ac:dyDescent="0.25">
      <c r="A119" s="119" t="s">
        <v>305</v>
      </c>
      <c r="B119" s="164">
        <v>41782</v>
      </c>
      <c r="C119" s="118" t="s">
        <v>4198</v>
      </c>
      <c r="D119" s="119" t="s">
        <v>78</v>
      </c>
      <c r="E119" s="162">
        <v>10191879</v>
      </c>
      <c r="F119" s="119">
        <v>25918124</v>
      </c>
      <c r="G119" s="119">
        <v>2705003</v>
      </c>
      <c r="H119" s="120" t="str">
        <f>IF(G119="","",VLOOKUP(G119,ARANCEL!$B$5:$D$121,2,FALSE))</f>
        <v>INCRUSTACION ESTETICA (ART-GLASS O CERAMICA)</v>
      </c>
      <c r="I119" s="121" t="s">
        <v>312</v>
      </c>
      <c r="J119" s="119">
        <v>1</v>
      </c>
      <c r="K119" s="122">
        <f>IF(G119="","",VLOOKUP(G119,ARANCEL!$B$5:$D$121,3,FALSE)*J119)</f>
        <v>15676</v>
      </c>
      <c r="L119" s="1237" t="s">
        <v>5292</v>
      </c>
      <c r="M119" s="1237">
        <v>4500236825</v>
      </c>
      <c r="N119" s="1237">
        <v>9462</v>
      </c>
    </row>
    <row r="120" spans="1:14" x14ac:dyDescent="0.25">
      <c r="A120" s="169" t="s">
        <v>313</v>
      </c>
      <c r="B120" s="164">
        <v>41715</v>
      </c>
      <c r="C120" s="118" t="s">
        <v>3320</v>
      </c>
      <c r="D120" s="119" t="s">
        <v>101</v>
      </c>
      <c r="E120" s="162">
        <v>10181108</v>
      </c>
      <c r="F120" s="119">
        <v>25093862</v>
      </c>
      <c r="G120" s="119">
        <v>2704005</v>
      </c>
      <c r="H120" s="120" t="str">
        <f>IF(G120="","",VLOOKUP(G120,ARANCEL!$B$5:$D$121,2,FALSE))</f>
        <v>PROVISORIO</v>
      </c>
      <c r="I120" s="121" t="s">
        <v>309</v>
      </c>
      <c r="J120" s="119">
        <v>1</v>
      </c>
      <c r="K120" s="122">
        <f>IF(G120="","",VLOOKUP(G120,ARANCEL!$B$5:$D$121,3,FALSE)*J120)</f>
        <v>3250</v>
      </c>
      <c r="L120" s="1229" t="s">
        <v>3058</v>
      </c>
      <c r="M120" s="1229">
        <v>4500225659</v>
      </c>
      <c r="N120" s="1229">
        <v>8911</v>
      </c>
    </row>
    <row r="121" spans="1:14" x14ac:dyDescent="0.25">
      <c r="A121" s="119" t="s">
        <v>305</v>
      </c>
      <c r="B121" s="164">
        <v>41715</v>
      </c>
      <c r="C121" s="118" t="s">
        <v>3320</v>
      </c>
      <c r="D121" s="119" t="s">
        <v>101</v>
      </c>
      <c r="E121" s="162">
        <v>10181108</v>
      </c>
      <c r="F121" s="119">
        <v>25093862</v>
      </c>
      <c r="G121" s="119">
        <v>2704003</v>
      </c>
      <c r="H121" s="120" t="str">
        <f>IF(G121="","",VLOOKUP(G121,ARANCEL!$B$5:$D$121,2,FALSE))</f>
        <v xml:space="preserve">CORONA PERIFERICA CON PERNO MUÑON COLADO </v>
      </c>
      <c r="I121" s="121" t="s">
        <v>309</v>
      </c>
      <c r="J121" s="119">
        <v>1</v>
      </c>
      <c r="K121" s="122">
        <f>IF(G121="","",VLOOKUP(G121,ARANCEL!$B$5:$D$121,3,FALSE)*J121)</f>
        <v>32612</v>
      </c>
      <c r="L121" s="1229" t="s">
        <v>3058</v>
      </c>
      <c r="M121" s="1229">
        <v>4500225659</v>
      </c>
      <c r="N121" s="1229">
        <v>8911</v>
      </c>
    </row>
    <row r="122" spans="1:14" x14ac:dyDescent="0.25">
      <c r="A122" s="119" t="s">
        <v>305</v>
      </c>
      <c r="B122" s="164">
        <v>41845</v>
      </c>
      <c r="C122" s="118" t="s">
        <v>3320</v>
      </c>
      <c r="D122" s="119" t="s">
        <v>101</v>
      </c>
      <c r="E122" s="162">
        <v>10231447</v>
      </c>
      <c r="F122" s="119">
        <v>27167902</v>
      </c>
      <c r="G122" s="119">
        <v>2704005</v>
      </c>
      <c r="H122" s="120" t="str">
        <f>IF(G122="","",VLOOKUP(G122,ARANCEL!$B$5:$D$121,2,FALSE))</f>
        <v>PROVISORIO</v>
      </c>
      <c r="I122" s="121" t="s">
        <v>368</v>
      </c>
      <c r="J122" s="119">
        <v>2</v>
      </c>
      <c r="K122" s="122">
        <f>IF(G122="","",VLOOKUP(G122,ARANCEL!$B$5:$D$121,3,FALSE)*J122)</f>
        <v>6500</v>
      </c>
      <c r="L122" s="1229" t="s">
        <v>6017</v>
      </c>
      <c r="M122" s="1229">
        <v>4500245462</v>
      </c>
      <c r="N122" s="1229">
        <v>9810</v>
      </c>
    </row>
    <row r="123" spans="1:14" x14ac:dyDescent="0.25">
      <c r="A123" s="119" t="s">
        <v>313</v>
      </c>
      <c r="B123" s="164">
        <v>41845</v>
      </c>
      <c r="C123" s="118" t="s">
        <v>3320</v>
      </c>
      <c r="D123" s="119" t="s">
        <v>101</v>
      </c>
      <c r="E123" s="162">
        <v>10231447</v>
      </c>
      <c r="F123" s="119">
        <v>27167902</v>
      </c>
      <c r="G123" s="119">
        <v>2704003</v>
      </c>
      <c r="H123" s="120" t="str">
        <f>IF(G123="","",VLOOKUP(G123,ARANCEL!$B$5:$D$121,2,FALSE))</f>
        <v xml:space="preserve">CORONA PERIFERICA CON PERNO MUÑON COLADO </v>
      </c>
      <c r="I123" s="121" t="s">
        <v>719</v>
      </c>
      <c r="J123" s="119">
        <v>2</v>
      </c>
      <c r="K123" s="122">
        <f>IF(G123="","",VLOOKUP(G123,ARANCEL!$B$5:$D$121,3,FALSE)*J123)</f>
        <v>65224</v>
      </c>
      <c r="L123" s="1229" t="s">
        <v>6017</v>
      </c>
      <c r="M123" s="1229">
        <v>4500245462</v>
      </c>
      <c r="N123" s="1229">
        <v>9810</v>
      </c>
    </row>
    <row r="124" spans="1:14" x14ac:dyDescent="0.25">
      <c r="A124" s="119" t="s">
        <v>313</v>
      </c>
      <c r="B124" s="164">
        <v>41845</v>
      </c>
      <c r="C124" s="118" t="s">
        <v>3320</v>
      </c>
      <c r="D124" s="119" t="s">
        <v>101</v>
      </c>
      <c r="E124" s="162">
        <v>10231447</v>
      </c>
      <c r="F124" s="119">
        <v>27167902</v>
      </c>
      <c r="G124" s="119">
        <v>2704012</v>
      </c>
      <c r="H124" s="120" t="str">
        <f>IF(G124="","",VLOOKUP(G124,ARANCEL!$B$5:$D$121,2,FALSE))</f>
        <v xml:space="preserve">INTERMEDIARIO O PONTICO </v>
      </c>
      <c r="I124" s="121" t="s">
        <v>337</v>
      </c>
      <c r="J124" s="119">
        <v>1</v>
      </c>
      <c r="K124" s="122">
        <f>IF(G124="","",VLOOKUP(G124,ARANCEL!$B$5:$D$121,3,FALSE)*J124)</f>
        <v>25122</v>
      </c>
      <c r="L124" s="1229" t="s">
        <v>6017</v>
      </c>
      <c r="M124" s="1229">
        <v>4500245462</v>
      </c>
      <c r="N124" s="1229">
        <v>9810</v>
      </c>
    </row>
    <row r="125" spans="1:14" x14ac:dyDescent="0.25">
      <c r="A125" s="119" t="s">
        <v>305</v>
      </c>
      <c r="B125" s="164">
        <v>41989</v>
      </c>
      <c r="C125" s="118" t="s">
        <v>3320</v>
      </c>
      <c r="D125" s="119" t="s">
        <v>4234</v>
      </c>
      <c r="E125" s="162">
        <v>10295149</v>
      </c>
      <c r="F125" s="119">
        <v>30081311</v>
      </c>
      <c r="G125" s="119">
        <v>2704005</v>
      </c>
      <c r="H125" s="120" t="str">
        <f>IF(G125="","",VLOOKUP(G125,ARANCEL!$B$5:$D$121,2,FALSE))</f>
        <v>PROVISORIO</v>
      </c>
      <c r="I125" s="121" t="s">
        <v>309</v>
      </c>
      <c r="J125" s="119">
        <v>1</v>
      </c>
      <c r="K125" s="122">
        <f>IF(G125="","",VLOOKUP(G125,ARANCEL!$B$5:$D$121,3,FALSE)*J125)</f>
        <v>3250</v>
      </c>
      <c r="L125" s="1235" t="str">
        <f>IF(E125="","","IMPAGO")</f>
        <v>IMPAGO</v>
      </c>
      <c r="M125" s="1235" t="str">
        <f>IF(L125="IMPAGO","SIN O.C.","")</f>
        <v>SIN O.C.</v>
      </c>
      <c r="N125" s="1235" t="str">
        <f>IF(L125="IMPAGO","SIN FACT.","")</f>
        <v>SIN FACT.</v>
      </c>
    </row>
    <row r="126" spans="1:14" x14ac:dyDescent="0.25">
      <c r="A126" s="119" t="s">
        <v>305</v>
      </c>
      <c r="B126" s="164">
        <v>42017</v>
      </c>
      <c r="C126" s="118" t="s">
        <v>3320</v>
      </c>
      <c r="D126" s="119" t="s">
        <v>4234</v>
      </c>
      <c r="E126" s="162">
        <v>10295149</v>
      </c>
      <c r="F126" s="119">
        <v>3001311</v>
      </c>
      <c r="G126" s="119">
        <v>2704003</v>
      </c>
      <c r="H126" s="120" t="str">
        <f>IF(G126="","",VLOOKUP(G126,ARANCEL!$B$5:$D$121,2,FALSE))</f>
        <v xml:space="preserve">CORONA PERIFERICA CON PERNO MUÑON COLADO </v>
      </c>
      <c r="I126" s="121" t="s">
        <v>309</v>
      </c>
      <c r="J126" s="119">
        <v>1</v>
      </c>
      <c r="K126" s="122">
        <f>IF(G126="","",VLOOKUP(G126,ARANCEL!$B$5:$D$121,3,FALSE)*J126)</f>
        <v>32612</v>
      </c>
      <c r="L126" s="1235" t="str">
        <f>IF(E126="","","IMPAGO")</f>
        <v>IMPAGO</v>
      </c>
      <c r="M126" s="1235" t="str">
        <f>IF(L126="IMPAGO","SIN O.C.","")</f>
        <v>SIN O.C.</v>
      </c>
      <c r="N126" s="1235" t="str">
        <f>IF(L126="IMPAGO","SIN FACT.","")</f>
        <v>SIN FACT.</v>
      </c>
    </row>
    <row r="127" spans="1:14" x14ac:dyDescent="0.25">
      <c r="A127" s="119" t="s">
        <v>305</v>
      </c>
      <c r="B127" s="164">
        <v>41879</v>
      </c>
      <c r="C127" s="118" t="s">
        <v>6670</v>
      </c>
      <c r="D127" s="119" t="s">
        <v>47</v>
      </c>
      <c r="E127" s="162">
        <v>10248103</v>
      </c>
      <c r="F127" s="119">
        <v>27999938</v>
      </c>
      <c r="G127" s="119">
        <v>2705003</v>
      </c>
      <c r="H127" s="120" t="str">
        <f>IF(G127="","",VLOOKUP(G127,ARANCEL!$B$5:$D$121,2,FALSE))</f>
        <v>INCRUSTACION ESTETICA (ART-GLASS O CERAMICA)</v>
      </c>
      <c r="I127" s="121" t="s">
        <v>322</v>
      </c>
      <c r="J127" s="119">
        <v>1</v>
      </c>
      <c r="K127" s="122">
        <f>IF(G127="","",VLOOKUP(G127,ARANCEL!$B$5:$D$121,3,FALSE)*J127)</f>
        <v>15676</v>
      </c>
      <c r="L127" s="1229" t="s">
        <v>6905</v>
      </c>
      <c r="M127" s="1229">
        <v>4500251384</v>
      </c>
      <c r="N127" s="1229" t="s">
        <v>7146</v>
      </c>
    </row>
    <row r="128" spans="1:14" x14ac:dyDescent="0.25">
      <c r="A128" s="119" t="s">
        <v>305</v>
      </c>
      <c r="B128" s="164">
        <v>41660</v>
      </c>
      <c r="C128" s="118" t="s">
        <v>1289</v>
      </c>
      <c r="D128" s="119" t="s">
        <v>1283</v>
      </c>
      <c r="E128" s="162">
        <v>10169872</v>
      </c>
      <c r="F128" s="119">
        <v>24368172</v>
      </c>
      <c r="G128" s="119">
        <v>2704005</v>
      </c>
      <c r="H128" s="120" t="str">
        <f>IF(G128="","",VLOOKUP(G128,ARANCEL!$B$5:$D$121,2,FALSE))</f>
        <v>PROVISORIO</v>
      </c>
      <c r="I128" s="121" t="s">
        <v>758</v>
      </c>
      <c r="J128" s="119">
        <v>2</v>
      </c>
      <c r="K128" s="122">
        <f>IF(G128="","",VLOOKUP(G128,ARANCEL!$B$5:$D$121,3,FALSE)*J128)</f>
        <v>6500</v>
      </c>
      <c r="L128" s="1229" t="s">
        <v>8279</v>
      </c>
      <c r="M128" s="1229">
        <v>4500257559</v>
      </c>
      <c r="N128" s="1229" t="s">
        <v>8255</v>
      </c>
    </row>
    <row r="129" spans="1:14" x14ac:dyDescent="0.25">
      <c r="A129" s="119" t="s">
        <v>305</v>
      </c>
      <c r="B129" s="164">
        <v>41660</v>
      </c>
      <c r="C129" s="118" t="s">
        <v>1289</v>
      </c>
      <c r="D129" s="119" t="s">
        <v>1283</v>
      </c>
      <c r="E129" s="162">
        <v>10169872</v>
      </c>
      <c r="F129" s="119">
        <v>24368172</v>
      </c>
      <c r="G129" s="119">
        <v>2704003</v>
      </c>
      <c r="H129" s="120" t="str">
        <f>IF(G129="","",VLOOKUP(G129,ARANCEL!$B$5:$D$121,2,FALSE))</f>
        <v xml:space="preserve">CORONA PERIFERICA CON PERNO MUÑON COLADO </v>
      </c>
      <c r="I129" s="121" t="s">
        <v>758</v>
      </c>
      <c r="J129" s="119">
        <v>2</v>
      </c>
      <c r="K129" s="122">
        <f>IF(G129="","",VLOOKUP(G129,ARANCEL!$B$5:$D$121,3,FALSE)*J129)</f>
        <v>65224</v>
      </c>
      <c r="L129" s="1229" t="s">
        <v>8279</v>
      </c>
      <c r="M129" s="1229">
        <v>4500257559</v>
      </c>
      <c r="N129" s="1229" t="s">
        <v>8255</v>
      </c>
    </row>
    <row r="130" spans="1:14" ht="15" customHeight="1" x14ac:dyDescent="0.25">
      <c r="A130" s="119" t="s">
        <v>305</v>
      </c>
      <c r="B130" s="164">
        <v>41759</v>
      </c>
      <c r="C130" s="118" t="s">
        <v>4232</v>
      </c>
      <c r="D130" s="119" t="s">
        <v>47</v>
      </c>
      <c r="E130" s="162">
        <v>10192146</v>
      </c>
      <c r="F130" s="119">
        <v>26165716</v>
      </c>
      <c r="G130" s="119">
        <v>2704005</v>
      </c>
      <c r="H130" s="120" t="str">
        <f>IF(G130="","",VLOOKUP(G130,ARANCEL!$B$5:$D$121,2,FALSE))</f>
        <v>PROVISORIO</v>
      </c>
      <c r="I130" s="121" t="s">
        <v>317</v>
      </c>
      <c r="J130" s="119">
        <v>1</v>
      </c>
      <c r="K130" s="122">
        <f>IF(G130="","",VLOOKUP(G130,ARANCEL!$B$5:$D$121,3,FALSE)*J130)</f>
        <v>3250</v>
      </c>
      <c r="L130" s="1229" t="s">
        <v>8279</v>
      </c>
      <c r="M130" s="1229">
        <v>4500257559</v>
      </c>
      <c r="N130" s="1229" t="s">
        <v>8255</v>
      </c>
    </row>
    <row r="131" spans="1:14" ht="15" customHeight="1" x14ac:dyDescent="0.25">
      <c r="A131" s="119" t="s">
        <v>305</v>
      </c>
      <c r="B131" s="164">
        <v>41759</v>
      </c>
      <c r="C131" s="118" t="s">
        <v>4232</v>
      </c>
      <c r="D131" s="119" t="s">
        <v>47</v>
      </c>
      <c r="E131" s="162">
        <v>10192146</v>
      </c>
      <c r="F131" s="119">
        <v>26165716</v>
      </c>
      <c r="G131" s="119">
        <v>2704031</v>
      </c>
      <c r="H131" s="120" t="str">
        <f>IF(G131="","",VLOOKUP(G131,ARANCEL!$B$5:$D$121,2,FALSE))</f>
        <v xml:space="preserve">PERNO MUÑON METALICO </v>
      </c>
      <c r="I131" s="121" t="s">
        <v>317</v>
      </c>
      <c r="J131" s="119">
        <v>1</v>
      </c>
      <c r="K131" s="122">
        <f>IF(G131="","",VLOOKUP(G131,ARANCEL!$B$5:$D$121,3,FALSE)*J131)</f>
        <v>12246</v>
      </c>
      <c r="L131" s="1229" t="s">
        <v>8279</v>
      </c>
      <c r="M131" s="1229">
        <v>4500257559</v>
      </c>
      <c r="N131" s="1229" t="s">
        <v>8255</v>
      </c>
    </row>
    <row r="132" spans="1:14" x14ac:dyDescent="0.25">
      <c r="A132" s="119" t="s">
        <v>305</v>
      </c>
      <c r="B132" s="164">
        <v>41759</v>
      </c>
      <c r="C132" s="118" t="s">
        <v>4232</v>
      </c>
      <c r="D132" s="119" t="s">
        <v>47</v>
      </c>
      <c r="E132" s="162">
        <v>10192146</v>
      </c>
      <c r="F132" s="119">
        <v>26165716</v>
      </c>
      <c r="G132" s="119">
        <v>2704016</v>
      </c>
      <c r="H132" s="120" t="str">
        <f>IF(G132="","",VLOOKUP(G132,ARANCEL!$B$5:$D$121,2,FALSE))</f>
        <v xml:space="preserve">CORONA PROCERA </v>
      </c>
      <c r="I132" s="121" t="s">
        <v>317</v>
      </c>
      <c r="J132" s="119">
        <v>1</v>
      </c>
      <c r="K132" s="122">
        <f>IF(G132="","",VLOOKUP(G132,ARANCEL!$B$5:$D$121,3,FALSE)*J132)</f>
        <v>58477</v>
      </c>
      <c r="L132" s="1229" t="s">
        <v>8279</v>
      </c>
      <c r="M132" s="1229">
        <v>4500257559</v>
      </c>
      <c r="N132" s="1229" t="s">
        <v>8255</v>
      </c>
    </row>
    <row r="133" spans="1:14" x14ac:dyDescent="0.25">
      <c r="A133" s="119" t="s">
        <v>305</v>
      </c>
      <c r="B133" s="164">
        <v>41802</v>
      </c>
      <c r="C133" s="118" t="s">
        <v>4969</v>
      </c>
      <c r="D133" s="119" t="s">
        <v>101</v>
      </c>
      <c r="E133" s="162">
        <v>10206380</v>
      </c>
      <c r="F133" s="119">
        <v>26226747</v>
      </c>
      <c r="G133" s="119">
        <v>2705003</v>
      </c>
      <c r="H133" s="120" t="str">
        <f>IF(G133="","",VLOOKUP(G133,ARANCEL!$B$5:$D$121,2,FALSE))</f>
        <v>INCRUSTACION ESTETICA (ART-GLASS O CERAMICA)</v>
      </c>
      <c r="I133" s="121" t="s">
        <v>324</v>
      </c>
      <c r="J133" s="119">
        <v>1</v>
      </c>
      <c r="K133" s="122">
        <f>IF(G133="","",VLOOKUP(G133,ARANCEL!$B$5:$D$121,3,FALSE)*J133)</f>
        <v>15676</v>
      </c>
      <c r="L133" s="1229" t="s">
        <v>5742</v>
      </c>
      <c r="M133" s="1229">
        <v>4500239419</v>
      </c>
      <c r="N133" s="1229" t="s">
        <v>5753</v>
      </c>
    </row>
    <row r="134" spans="1:14" x14ac:dyDescent="0.25">
      <c r="A134" s="169" t="s">
        <v>305</v>
      </c>
      <c r="B134" s="164">
        <v>41802</v>
      </c>
      <c r="C134" s="118" t="s">
        <v>4969</v>
      </c>
      <c r="D134" s="119" t="s">
        <v>101</v>
      </c>
      <c r="E134" s="162">
        <v>10206380</v>
      </c>
      <c r="F134" s="119">
        <v>26226747</v>
      </c>
      <c r="G134" s="119">
        <v>2705003</v>
      </c>
      <c r="H134" s="120" t="str">
        <f>IF(G134="","",VLOOKUP(G134,ARANCEL!$B$5:$D$121,2,FALSE))</f>
        <v>INCRUSTACION ESTETICA (ART-GLASS O CERAMICA)</v>
      </c>
      <c r="I134" s="121" t="s">
        <v>308</v>
      </c>
      <c r="J134" s="119">
        <v>1</v>
      </c>
      <c r="K134" s="122">
        <f>IF(G134="","",VLOOKUP(G134,ARANCEL!$B$5:$D$121,3,FALSE)*J134)</f>
        <v>15676</v>
      </c>
      <c r="L134" s="1229" t="s">
        <v>5742</v>
      </c>
      <c r="M134" s="1229">
        <v>4500241311</v>
      </c>
      <c r="N134" s="1229" t="s">
        <v>5770</v>
      </c>
    </row>
    <row r="135" spans="1:14" x14ac:dyDescent="0.25">
      <c r="A135" s="119" t="s">
        <v>305</v>
      </c>
      <c r="B135" s="164">
        <v>42031</v>
      </c>
      <c r="C135" s="118" t="s">
        <v>9769</v>
      </c>
      <c r="D135" s="119" t="s">
        <v>4234</v>
      </c>
      <c r="E135" s="162">
        <v>30674194</v>
      </c>
      <c r="F135" s="119">
        <v>30674194</v>
      </c>
      <c r="G135" s="119">
        <v>2704005</v>
      </c>
      <c r="H135" s="120" t="str">
        <f>IF(G135="","",VLOOKUP(G135,ARANCEL!$B$5:$D$121,2,FALSE))</f>
        <v>PROVISORIO</v>
      </c>
      <c r="I135" s="121" t="s">
        <v>329</v>
      </c>
      <c r="J135" s="119">
        <v>1</v>
      </c>
      <c r="K135" s="122">
        <f>IF(G135="","",VLOOKUP(G135,ARANCEL!$B$5:$D$121,3,FALSE)*J135)</f>
        <v>3250</v>
      </c>
      <c r="L135" s="1235" t="str">
        <f>IF(E135="","","IMPAGO")</f>
        <v>IMPAGO</v>
      </c>
      <c r="M135" s="1235" t="str">
        <f>IF(L135="IMPAGO","SIN O.C.","")</f>
        <v>SIN O.C.</v>
      </c>
      <c r="N135" s="1235" t="str">
        <f>IF(L135="IMPAGO","SIN FACT.","")</f>
        <v>SIN FACT.</v>
      </c>
    </row>
    <row r="136" spans="1:14" x14ac:dyDescent="0.25">
      <c r="A136" s="119" t="s">
        <v>305</v>
      </c>
      <c r="B136" s="164">
        <v>41789</v>
      </c>
      <c r="C136" s="118" t="s">
        <v>4863</v>
      </c>
      <c r="D136" s="119" t="s">
        <v>47</v>
      </c>
      <c r="E136" s="162">
        <v>10204188</v>
      </c>
      <c r="F136" s="119">
        <v>26699079</v>
      </c>
      <c r="G136" s="119">
        <v>2704005</v>
      </c>
      <c r="H136" s="120" t="str">
        <f>IF(G136="","",VLOOKUP(G136,ARANCEL!$B$5:$D$121,2,FALSE))</f>
        <v>PROVISORIO</v>
      </c>
      <c r="I136" s="121" t="s">
        <v>309</v>
      </c>
      <c r="J136" s="119">
        <v>1</v>
      </c>
      <c r="K136" s="122">
        <f>IF(G136="","",VLOOKUP(G136,ARANCEL!$B$5:$D$121,3,FALSE)*J136)</f>
        <v>3250</v>
      </c>
      <c r="L136" s="1229" t="s">
        <v>5292</v>
      </c>
      <c r="M136" s="1229">
        <v>4500236825</v>
      </c>
      <c r="N136" s="1229">
        <v>9462</v>
      </c>
    </row>
    <row r="137" spans="1:14" x14ac:dyDescent="0.25">
      <c r="A137" s="169" t="s">
        <v>313</v>
      </c>
      <c r="B137" s="164">
        <v>41789</v>
      </c>
      <c r="C137" s="118" t="s">
        <v>4863</v>
      </c>
      <c r="D137" s="119" t="s">
        <v>47</v>
      </c>
      <c r="E137" s="162">
        <v>10204188</v>
      </c>
      <c r="F137" s="119">
        <v>26699079</v>
      </c>
      <c r="G137" s="119">
        <v>2704031</v>
      </c>
      <c r="H137" s="120" t="str">
        <f>IF(G137="","",VLOOKUP(G137,ARANCEL!$B$5:$D$121,2,FALSE))</f>
        <v xml:space="preserve">PERNO MUÑON METALICO </v>
      </c>
      <c r="I137" s="121" t="s">
        <v>309</v>
      </c>
      <c r="J137" s="119">
        <v>1</v>
      </c>
      <c r="K137" s="122">
        <f>IF(G137="","",VLOOKUP(G137,ARANCEL!$B$5:$D$121,3,FALSE)*J137)</f>
        <v>12246</v>
      </c>
      <c r="L137" s="1229" t="s">
        <v>5292</v>
      </c>
      <c r="M137" s="1229">
        <v>4500236825</v>
      </c>
      <c r="N137" s="1229">
        <v>9462</v>
      </c>
    </row>
    <row r="138" spans="1:14" x14ac:dyDescent="0.25">
      <c r="A138" s="119" t="s">
        <v>305</v>
      </c>
      <c r="B138" s="164">
        <v>41789</v>
      </c>
      <c r="C138" s="118" t="s">
        <v>4863</v>
      </c>
      <c r="D138" s="119" t="s">
        <v>47</v>
      </c>
      <c r="E138" s="162">
        <v>10204188</v>
      </c>
      <c r="F138" s="119">
        <v>26699079</v>
      </c>
      <c r="G138" s="119">
        <v>2704016</v>
      </c>
      <c r="H138" s="120" t="str">
        <f>IF(G138="","",VLOOKUP(G138,ARANCEL!$B$5:$D$121,2,FALSE))</f>
        <v xml:space="preserve">CORONA PROCERA </v>
      </c>
      <c r="I138" s="121" t="s">
        <v>309</v>
      </c>
      <c r="J138" s="119">
        <v>1</v>
      </c>
      <c r="K138" s="122">
        <f>IF(G138="","",VLOOKUP(G138,ARANCEL!$B$5:$D$121,3,FALSE)*J138)</f>
        <v>58477</v>
      </c>
      <c r="L138" s="1229" t="s">
        <v>5292</v>
      </c>
      <c r="M138" s="1229">
        <v>4500236825</v>
      </c>
      <c r="N138" s="1229">
        <v>9462</v>
      </c>
    </row>
    <row r="139" spans="1:14" x14ac:dyDescent="0.25">
      <c r="A139" s="119" t="s">
        <v>305</v>
      </c>
      <c r="B139" s="164">
        <v>41779</v>
      </c>
      <c r="C139" s="118" t="s">
        <v>4686</v>
      </c>
      <c r="D139" s="119" t="s">
        <v>78</v>
      </c>
      <c r="E139" s="162">
        <v>10199968</v>
      </c>
      <c r="F139" s="119">
        <v>25969569</v>
      </c>
      <c r="G139" s="119">
        <v>2704005</v>
      </c>
      <c r="H139" s="120" t="str">
        <f>IF(G139="","",VLOOKUP(G139,ARANCEL!$B$5:$D$121,2,FALSE))</f>
        <v>PROVISORIO</v>
      </c>
      <c r="I139" s="121" t="s">
        <v>312</v>
      </c>
      <c r="J139" s="119">
        <v>1</v>
      </c>
      <c r="K139" s="122">
        <f>IF(G139="","",VLOOKUP(G139,ARANCEL!$B$5:$D$121,3,FALSE)*J139)</f>
        <v>3250</v>
      </c>
      <c r="L139" s="1229" t="s">
        <v>5292</v>
      </c>
      <c r="M139" s="1229">
        <v>4500236825</v>
      </c>
      <c r="N139" s="1229">
        <v>9462</v>
      </c>
    </row>
    <row r="140" spans="1:14" x14ac:dyDescent="0.25">
      <c r="A140" s="119" t="s">
        <v>305</v>
      </c>
      <c r="B140" s="164">
        <v>41802</v>
      </c>
      <c r="C140" s="118" t="s">
        <v>4686</v>
      </c>
      <c r="D140" s="119" t="s">
        <v>78</v>
      </c>
      <c r="E140" s="162">
        <v>10199968</v>
      </c>
      <c r="F140" s="119">
        <v>25969569</v>
      </c>
      <c r="G140" s="119">
        <v>2704002</v>
      </c>
      <c r="H140" s="120" t="str">
        <f>IF(G140="","",VLOOKUP(G140,ARANCEL!$B$5:$D$121,2,FALSE))</f>
        <v xml:space="preserve">CORONA PERIFERICA </v>
      </c>
      <c r="I140" s="121" t="s">
        <v>312</v>
      </c>
      <c r="J140" s="119">
        <v>1</v>
      </c>
      <c r="K140" s="122">
        <f>IF(G140="","",VLOOKUP(G140,ARANCEL!$B$5:$D$121,3,FALSE)*J140)</f>
        <v>25865</v>
      </c>
      <c r="L140" s="1229" t="s">
        <v>5292</v>
      </c>
      <c r="M140" s="1229">
        <v>4500236825</v>
      </c>
      <c r="N140" s="1229">
        <v>9462</v>
      </c>
    </row>
    <row r="141" spans="1:14" x14ac:dyDescent="0.25">
      <c r="A141" s="119" t="s">
        <v>305</v>
      </c>
      <c r="B141" s="164">
        <v>41899</v>
      </c>
      <c r="C141" s="118" t="s">
        <v>7166</v>
      </c>
      <c r="D141" s="119" t="s">
        <v>4234</v>
      </c>
      <c r="E141" s="162">
        <v>10256662</v>
      </c>
      <c r="F141" s="119">
        <v>28558104</v>
      </c>
      <c r="G141" s="119">
        <v>2704002</v>
      </c>
      <c r="H141" s="120" t="str">
        <f>IF(G141="","",VLOOKUP(G141,ARANCEL!$B$5:$D$121,2,FALSE))</f>
        <v xml:space="preserve">CORONA PERIFERICA </v>
      </c>
      <c r="I141" s="121" t="s">
        <v>311</v>
      </c>
      <c r="J141" s="119">
        <v>1</v>
      </c>
      <c r="K141" s="122">
        <f>IF(G141="","",VLOOKUP(G141,ARANCEL!$B$5:$D$121,3,FALSE)*J141)</f>
        <v>25865</v>
      </c>
      <c r="L141" s="1229" t="s">
        <v>7548</v>
      </c>
      <c r="M141" s="1229">
        <v>4500254757</v>
      </c>
      <c r="N141" s="1229" t="s">
        <v>7549</v>
      </c>
    </row>
    <row r="142" spans="1:14" x14ac:dyDescent="0.25">
      <c r="A142" s="119" t="s">
        <v>305</v>
      </c>
      <c r="B142" s="164">
        <v>41899</v>
      </c>
      <c r="C142" s="118" t="s">
        <v>7166</v>
      </c>
      <c r="D142" s="119" t="s">
        <v>4234</v>
      </c>
      <c r="E142" s="162">
        <v>10256662</v>
      </c>
      <c r="F142" s="119">
        <v>28558104</v>
      </c>
      <c r="G142" s="119">
        <v>2704005</v>
      </c>
      <c r="H142" s="120" t="str">
        <f>IF(G142="","",VLOOKUP(G142,ARANCEL!$B$5:$D$121,2,FALSE))</f>
        <v>PROVISORIO</v>
      </c>
      <c r="I142" s="121" t="s">
        <v>311</v>
      </c>
      <c r="J142" s="119">
        <v>1</v>
      </c>
      <c r="K142" s="122">
        <f>IF(G142="","",VLOOKUP(G142,ARANCEL!$B$5:$D$121,3,FALSE)*J142)</f>
        <v>3250</v>
      </c>
      <c r="L142" s="1229" t="s">
        <v>7548</v>
      </c>
      <c r="M142" s="1229">
        <v>4500254757</v>
      </c>
      <c r="N142" s="1229" t="s">
        <v>7549</v>
      </c>
    </row>
    <row r="143" spans="1:14" x14ac:dyDescent="0.25">
      <c r="A143" s="119" t="s">
        <v>305</v>
      </c>
      <c r="B143" s="164">
        <v>41918</v>
      </c>
      <c r="C143" s="118" t="s">
        <v>7408</v>
      </c>
      <c r="D143" s="119" t="s">
        <v>6328</v>
      </c>
      <c r="E143" s="162">
        <v>10259618</v>
      </c>
      <c r="F143" s="119">
        <v>28837222</v>
      </c>
      <c r="G143" s="119">
        <v>2707001</v>
      </c>
      <c r="H143" s="120" t="str">
        <f>IF(G143="","",VLOOKUP(G143,ARANCEL!$B$5:$D$121,2,FALSE))</f>
        <v xml:space="preserve">PLANO DE RELAJACION </v>
      </c>
      <c r="I143" s="121" t="s">
        <v>306</v>
      </c>
      <c r="J143" s="119">
        <v>1</v>
      </c>
      <c r="K143" s="122">
        <f>IF(G143="","",VLOOKUP(G143,ARANCEL!$B$5:$D$121,3,FALSE)*J143)</f>
        <v>9221</v>
      </c>
      <c r="L143" s="1235" t="str">
        <f>IF(E143="","","IMPAGO")</f>
        <v>IMPAGO</v>
      </c>
      <c r="M143" s="1235" t="str">
        <f>IF(L143="IMPAGO","SIN O.C.","")</f>
        <v>SIN O.C.</v>
      </c>
      <c r="N143" s="1235" t="str">
        <f>IF(L143="IMPAGO","SIN FACT.","")</f>
        <v>SIN FACT.</v>
      </c>
    </row>
    <row r="144" spans="1:14" x14ac:dyDescent="0.25">
      <c r="A144" s="119" t="s">
        <v>305</v>
      </c>
      <c r="B144" s="164">
        <v>41862</v>
      </c>
      <c r="C144" s="118" t="s">
        <v>6327</v>
      </c>
      <c r="D144" s="119" t="s">
        <v>6328</v>
      </c>
      <c r="E144" s="162">
        <v>10240040</v>
      </c>
      <c r="F144" s="119">
        <v>27945679</v>
      </c>
      <c r="G144" s="119">
        <v>2707001</v>
      </c>
      <c r="H144" s="120" t="str">
        <f>IF(G144="","",VLOOKUP(G144,ARANCEL!$B$5:$D$121,2,FALSE))</f>
        <v xml:space="preserve">PLANO DE RELAJACION </v>
      </c>
      <c r="I144" s="121" t="s">
        <v>306</v>
      </c>
      <c r="J144" s="119">
        <v>1</v>
      </c>
      <c r="K144" s="122">
        <f>IF(G144="","",VLOOKUP(G144,ARANCEL!$B$5:$D$121,3,FALSE)*J144)</f>
        <v>9221</v>
      </c>
      <c r="L144" s="1229" t="s">
        <v>6905</v>
      </c>
      <c r="M144" s="1229">
        <v>4500249825</v>
      </c>
      <c r="N144" s="1229" t="s">
        <v>7120</v>
      </c>
    </row>
    <row r="145" spans="1:14" x14ac:dyDescent="0.25">
      <c r="A145" s="119" t="s">
        <v>305</v>
      </c>
      <c r="B145" s="164">
        <v>41779</v>
      </c>
      <c r="C145" s="118" t="s">
        <v>4548</v>
      </c>
      <c r="D145" s="119" t="s">
        <v>1280</v>
      </c>
      <c r="E145" s="162">
        <v>10198352</v>
      </c>
      <c r="F145" s="119">
        <v>26015259</v>
      </c>
      <c r="G145" s="119">
        <v>2705003</v>
      </c>
      <c r="H145" s="120" t="str">
        <f>IF(G145="","",VLOOKUP(G145,ARANCEL!$B$5:$D$121,2,FALSE))</f>
        <v>INCRUSTACION ESTETICA (ART-GLASS O CERAMICA)</v>
      </c>
      <c r="I145" s="121" t="s">
        <v>308</v>
      </c>
      <c r="J145" s="119">
        <v>1</v>
      </c>
      <c r="K145" s="122">
        <f>IF(G145="","",VLOOKUP(G145,ARANCEL!$B$5:$D$121,3,FALSE)*J145)</f>
        <v>15676</v>
      </c>
      <c r="L145" s="1229" t="s">
        <v>5292</v>
      </c>
      <c r="M145" s="1229">
        <v>4500236825</v>
      </c>
      <c r="N145" s="1229">
        <v>9462</v>
      </c>
    </row>
    <row r="146" spans="1:14" x14ac:dyDescent="0.25">
      <c r="A146" s="119" t="s">
        <v>305</v>
      </c>
      <c r="B146" s="164">
        <v>41857</v>
      </c>
      <c r="C146" s="118" t="s">
        <v>6214</v>
      </c>
      <c r="D146" s="119" t="s">
        <v>78</v>
      </c>
      <c r="E146" s="162">
        <v>10236606</v>
      </c>
      <c r="F146" s="119">
        <v>27439995</v>
      </c>
      <c r="G146" s="119">
        <v>2704005</v>
      </c>
      <c r="H146" s="120" t="str">
        <f>IF(G146="","",VLOOKUP(G146,ARANCEL!$B$5:$D$121,2,FALSE))</f>
        <v>PROVISORIO</v>
      </c>
      <c r="I146" s="121" t="s">
        <v>312</v>
      </c>
      <c r="J146" s="119">
        <v>1</v>
      </c>
      <c r="K146" s="122">
        <f>IF(G146="","",VLOOKUP(G146,ARANCEL!$B$5:$D$121,3,FALSE)*J146)</f>
        <v>3250</v>
      </c>
      <c r="L146" s="1229" t="s">
        <v>6905</v>
      </c>
      <c r="M146" s="1229">
        <v>4500249825</v>
      </c>
      <c r="N146" s="1229" t="s">
        <v>7120</v>
      </c>
    </row>
    <row r="147" spans="1:14" x14ac:dyDescent="0.25">
      <c r="A147" s="165" t="s">
        <v>305</v>
      </c>
      <c r="B147" s="164">
        <v>41904</v>
      </c>
      <c r="C147" s="118" t="s">
        <v>6214</v>
      </c>
      <c r="D147" s="119" t="s">
        <v>78</v>
      </c>
      <c r="E147" s="162">
        <v>10236606</v>
      </c>
      <c r="F147" s="119">
        <v>27439995</v>
      </c>
      <c r="G147" s="119">
        <v>2704002</v>
      </c>
      <c r="H147" s="120" t="str">
        <f>IF(G147="","",VLOOKUP(G147,ARANCEL!$B$5:$D$121,2,FALSE))</f>
        <v xml:space="preserve">CORONA PERIFERICA </v>
      </c>
      <c r="I147" s="121" t="s">
        <v>312</v>
      </c>
      <c r="J147" s="119">
        <v>1</v>
      </c>
      <c r="K147" s="122">
        <f>IF(G147="","",VLOOKUP(G147,ARANCEL!$B$5:$D$121,3,FALSE)*J147)</f>
        <v>25865</v>
      </c>
      <c r="L147" s="1229" t="s">
        <v>7548</v>
      </c>
      <c r="M147" s="1229">
        <v>4500254757</v>
      </c>
      <c r="N147" s="1229" t="s">
        <v>7549</v>
      </c>
    </row>
    <row r="148" spans="1:14" ht="15" customHeight="1" x14ac:dyDescent="0.25">
      <c r="A148" s="119" t="s">
        <v>305</v>
      </c>
      <c r="B148" s="164">
        <v>41985</v>
      </c>
      <c r="C148" s="118" t="s">
        <v>8761</v>
      </c>
      <c r="D148" s="119" t="s">
        <v>7063</v>
      </c>
      <c r="E148" s="162">
        <v>10292201</v>
      </c>
      <c r="F148" s="119">
        <v>29120237</v>
      </c>
      <c r="G148" s="119">
        <v>2705003</v>
      </c>
      <c r="H148" s="120" t="str">
        <f>IF(G148="","",VLOOKUP(G148,ARANCEL!$B$5:$D$121,2,FALSE))</f>
        <v>INCRUSTACION ESTETICA (ART-GLASS O CERAMICA)</v>
      </c>
      <c r="I148" s="121" t="s">
        <v>335</v>
      </c>
      <c r="J148" s="119">
        <v>1</v>
      </c>
      <c r="K148" s="122">
        <f>IF(G148="","",VLOOKUP(G148,ARANCEL!$B$5:$D$121,3,FALSE)*J148)</f>
        <v>15676</v>
      </c>
      <c r="L148" s="1349" t="s">
        <v>9431</v>
      </c>
      <c r="M148" s="1349">
        <v>4500269163</v>
      </c>
      <c r="N148" s="1349" t="s">
        <v>9462</v>
      </c>
    </row>
    <row r="149" spans="1:14" ht="15" customHeight="1" x14ac:dyDescent="0.25">
      <c r="A149" s="119" t="s">
        <v>305</v>
      </c>
      <c r="B149" s="164">
        <v>41837</v>
      </c>
      <c r="C149" s="118" t="s">
        <v>3258</v>
      </c>
      <c r="D149" s="119" t="s">
        <v>47</v>
      </c>
      <c r="E149" s="162">
        <v>10226829</v>
      </c>
      <c r="F149" s="119">
        <v>27170252</v>
      </c>
      <c r="G149" s="119">
        <v>2704005</v>
      </c>
      <c r="H149" s="120" t="str">
        <f>IF(G149="","",VLOOKUP(G149,ARANCEL!$B$5:$D$121,2,FALSE))</f>
        <v>PROVISORIO</v>
      </c>
      <c r="I149" s="121" t="s">
        <v>324</v>
      </c>
      <c r="J149" s="119">
        <v>1</v>
      </c>
      <c r="K149" s="122">
        <f>IF(G149="","",VLOOKUP(G149,ARANCEL!$B$5:$D$121,3,FALSE)*J149)</f>
        <v>3250</v>
      </c>
      <c r="L149" s="1229" t="s">
        <v>6017</v>
      </c>
      <c r="M149" s="1229">
        <v>4500243585</v>
      </c>
      <c r="N149" s="1229">
        <v>9789</v>
      </c>
    </row>
    <row r="150" spans="1:14" ht="15" customHeight="1" x14ac:dyDescent="0.25">
      <c r="A150" s="119" t="s">
        <v>305</v>
      </c>
      <c r="B150" s="164">
        <v>41837</v>
      </c>
      <c r="C150" s="118" t="s">
        <v>3258</v>
      </c>
      <c r="D150" s="119" t="s">
        <v>47</v>
      </c>
      <c r="E150" s="162">
        <v>10226829</v>
      </c>
      <c r="F150" s="119">
        <v>27170252</v>
      </c>
      <c r="G150" s="119">
        <v>2704003</v>
      </c>
      <c r="H150" s="120" t="str">
        <f>IF(G150="","",VLOOKUP(G150,ARANCEL!$B$5:$D$121,2,FALSE))</f>
        <v xml:space="preserve">CORONA PERIFERICA CON PERNO MUÑON COLADO </v>
      </c>
      <c r="I150" s="121" t="s">
        <v>324</v>
      </c>
      <c r="J150" s="119">
        <v>1</v>
      </c>
      <c r="K150" s="122">
        <f>IF(G150="","",VLOOKUP(G150,ARANCEL!$B$5:$D$121,3,FALSE)*J150)</f>
        <v>32612</v>
      </c>
      <c r="L150" s="1229" t="s">
        <v>6017</v>
      </c>
      <c r="M150" s="1229">
        <v>4500243585</v>
      </c>
      <c r="N150" s="1229">
        <v>9789</v>
      </c>
    </row>
    <row r="151" spans="1:14" ht="15" customHeight="1" x14ac:dyDescent="0.25">
      <c r="A151" s="169" t="s">
        <v>313</v>
      </c>
      <c r="B151" s="164">
        <v>41640</v>
      </c>
      <c r="C151" s="118" t="s">
        <v>2849</v>
      </c>
      <c r="D151" s="119" t="s">
        <v>101</v>
      </c>
      <c r="E151" s="162">
        <v>10171064</v>
      </c>
      <c r="F151" s="119">
        <v>24766031</v>
      </c>
      <c r="G151" s="119">
        <v>2706001</v>
      </c>
      <c r="H151" s="120" t="str">
        <f>IF(G151="","",VLOOKUP(G151,ARANCEL!$B$5:$D$121,2,FALSE))</f>
        <v xml:space="preserve">PROTESIS TOTAL ACRILICA </v>
      </c>
      <c r="I151" s="121"/>
      <c r="J151" s="119">
        <v>1</v>
      </c>
      <c r="K151" s="122">
        <f>IF(G151="","",VLOOKUP(G151,ARANCEL!$B$5:$D$121,3,FALSE)*J151)</f>
        <v>18668</v>
      </c>
      <c r="L151" s="1229" t="s">
        <v>2842</v>
      </c>
      <c r="M151" s="1229">
        <v>4500216228</v>
      </c>
      <c r="N151" s="1229">
        <v>8400</v>
      </c>
    </row>
    <row r="152" spans="1:14" ht="15" customHeight="1" x14ac:dyDescent="0.25">
      <c r="A152" s="119" t="s">
        <v>305</v>
      </c>
      <c r="B152" s="164">
        <v>41814</v>
      </c>
      <c r="C152" s="118" t="s">
        <v>5857</v>
      </c>
      <c r="D152" s="119" t="s">
        <v>4234</v>
      </c>
      <c r="E152" s="162">
        <v>10215385</v>
      </c>
      <c r="F152" s="119">
        <v>27088860</v>
      </c>
      <c r="G152" s="119">
        <v>2704020</v>
      </c>
      <c r="H152" s="120" t="str">
        <f>IF(G152="","",VLOOKUP(G152,ARANCEL!$B$5:$D$121,2,FALSE))</f>
        <v xml:space="preserve">PERNO MUÑON DE FIBRA CEROMEROS </v>
      </c>
      <c r="I152" s="121" t="s">
        <v>325</v>
      </c>
      <c r="J152" s="119">
        <v>1</v>
      </c>
      <c r="K152" s="122">
        <f>IF(G152="","",VLOOKUP(G152,ARANCEL!$B$5:$D$121,3,FALSE)*J152)</f>
        <v>18892</v>
      </c>
      <c r="L152" s="1229" t="s">
        <v>5742</v>
      </c>
      <c r="M152" s="1229">
        <v>4500241311</v>
      </c>
      <c r="N152" s="1229" t="s">
        <v>5770</v>
      </c>
    </row>
    <row r="153" spans="1:14" ht="15" customHeight="1" x14ac:dyDescent="0.25">
      <c r="A153" s="119" t="s">
        <v>305</v>
      </c>
      <c r="B153" s="164">
        <v>41814</v>
      </c>
      <c r="C153" s="118" t="s">
        <v>5857</v>
      </c>
      <c r="D153" s="119" t="s">
        <v>4234</v>
      </c>
      <c r="E153" s="162">
        <v>10215385</v>
      </c>
      <c r="F153" s="119">
        <v>27088860</v>
      </c>
      <c r="G153" s="119">
        <v>2704015</v>
      </c>
      <c r="H153" s="120" t="str">
        <f>IF(G153="","",VLOOKUP(G153,ARANCEL!$B$5:$D$121,2,FALSE))</f>
        <v xml:space="preserve">CORONA IN CERAM </v>
      </c>
      <c r="I153" s="121" t="s">
        <v>325</v>
      </c>
      <c r="J153" s="119">
        <v>1</v>
      </c>
      <c r="K153" s="122">
        <f>IF(G153="","",VLOOKUP(G153,ARANCEL!$B$5:$D$121,3,FALSE)*J153)</f>
        <v>42733</v>
      </c>
      <c r="L153" s="1229" t="s">
        <v>5742</v>
      </c>
      <c r="M153" s="1229">
        <v>4500241311</v>
      </c>
      <c r="N153" s="1229" t="s">
        <v>5770</v>
      </c>
    </row>
    <row r="154" spans="1:14" x14ac:dyDescent="0.25">
      <c r="A154" s="119" t="s">
        <v>305</v>
      </c>
      <c r="B154" s="164">
        <v>41683</v>
      </c>
      <c r="C154" s="118" t="s">
        <v>2807</v>
      </c>
      <c r="D154" s="119" t="s">
        <v>78</v>
      </c>
      <c r="E154" s="162">
        <v>10174064</v>
      </c>
      <c r="F154" s="119">
        <v>25037536</v>
      </c>
      <c r="G154" s="119">
        <v>2704005</v>
      </c>
      <c r="H154" s="120" t="str">
        <f>IF(G154="","",VLOOKUP(G154,ARANCEL!$B$5:$D$121,2,FALSE))</f>
        <v>PROVISORIO</v>
      </c>
      <c r="I154" s="121" t="s">
        <v>311</v>
      </c>
      <c r="J154" s="119">
        <v>1</v>
      </c>
      <c r="K154" s="122">
        <f>IF(G154="","",VLOOKUP(G154,ARANCEL!$B$5:$D$121,3,FALSE)*J154)</f>
        <v>3250</v>
      </c>
      <c r="L154" s="1229" t="s">
        <v>3438</v>
      </c>
      <c r="M154" s="1229">
        <v>4500220783</v>
      </c>
      <c r="N154" s="1229">
        <v>8623</v>
      </c>
    </row>
    <row r="155" spans="1:14" x14ac:dyDescent="0.25">
      <c r="A155" s="119" t="s">
        <v>305</v>
      </c>
      <c r="B155" s="164">
        <v>41897</v>
      </c>
      <c r="C155" s="118" t="s">
        <v>7061</v>
      </c>
      <c r="D155" s="119" t="s">
        <v>6823</v>
      </c>
      <c r="E155" s="162">
        <v>10256324</v>
      </c>
      <c r="F155" s="119">
        <v>28403403</v>
      </c>
      <c r="G155" s="119">
        <v>2705003</v>
      </c>
      <c r="H155" s="120" t="str">
        <f>IF(G155="","",VLOOKUP(G155,ARANCEL!$B$5:$D$121,2,FALSE))</f>
        <v>INCRUSTACION ESTETICA (ART-GLASS O CERAMICA)</v>
      </c>
      <c r="I155" s="121" t="s">
        <v>337</v>
      </c>
      <c r="J155" s="119">
        <v>1</v>
      </c>
      <c r="K155" s="122">
        <f>IF(G155="","",VLOOKUP(G155,ARANCEL!$B$5:$D$121,3,FALSE)*J155)</f>
        <v>15676</v>
      </c>
      <c r="L155" s="1229" t="s">
        <v>7548</v>
      </c>
      <c r="M155" s="1229">
        <v>4500254757</v>
      </c>
      <c r="N155" s="1229" t="s">
        <v>7549</v>
      </c>
    </row>
    <row r="156" spans="1:14" ht="15" customHeight="1" x14ac:dyDescent="0.25">
      <c r="A156" s="119" t="s">
        <v>305</v>
      </c>
      <c r="B156" s="164">
        <v>41988</v>
      </c>
      <c r="C156" s="118" t="s">
        <v>8867</v>
      </c>
      <c r="D156" s="119" t="s">
        <v>6823</v>
      </c>
      <c r="E156" s="162">
        <v>10294445</v>
      </c>
      <c r="F156" s="119">
        <v>30018129</v>
      </c>
      <c r="G156" s="119">
        <v>2705003</v>
      </c>
      <c r="H156" s="120" t="str">
        <f>IF(G156="","",VLOOKUP(G156,ARANCEL!$B$5:$D$121,2,FALSE))</f>
        <v>INCRUSTACION ESTETICA (ART-GLASS O CERAMICA)</v>
      </c>
      <c r="I156" s="121" t="s">
        <v>320</v>
      </c>
      <c r="J156" s="119">
        <v>2</v>
      </c>
      <c r="K156" s="122">
        <f>IF(G156="","",VLOOKUP(G156,ARANCEL!$B$5:$D$121,3,FALSE)*J156)</f>
        <v>31352</v>
      </c>
      <c r="L156" s="1235" t="str">
        <f>IF(E156="","","IMPAGO")</f>
        <v>IMPAGO</v>
      </c>
      <c r="M156" s="1235" t="str">
        <f>IF(L156="IMPAGO","SIN O.C.","")</f>
        <v>SIN O.C.</v>
      </c>
      <c r="N156" s="1235" t="str">
        <f>IF(L156="IMPAGO","SIN FACT.","")</f>
        <v>SIN FACT.</v>
      </c>
    </row>
    <row r="157" spans="1:14" ht="15" customHeight="1" x14ac:dyDescent="0.25">
      <c r="A157" s="119" t="s">
        <v>305</v>
      </c>
      <c r="B157" s="164">
        <v>41703</v>
      </c>
      <c r="C157" s="118" t="s">
        <v>3097</v>
      </c>
      <c r="D157" s="119" t="s">
        <v>78</v>
      </c>
      <c r="E157" s="162">
        <v>10178325</v>
      </c>
      <c r="F157" s="119">
        <v>25167240</v>
      </c>
      <c r="G157" s="119">
        <v>2704005</v>
      </c>
      <c r="H157" s="120" t="str">
        <f>IF(G157="","",VLOOKUP(G157,ARANCEL!$B$5:$D$121,2,FALSE))</f>
        <v>PROVISORIO</v>
      </c>
      <c r="I157" s="121" t="s">
        <v>326</v>
      </c>
      <c r="J157" s="119">
        <v>1</v>
      </c>
      <c r="K157" s="122">
        <f>IF(G157="","",VLOOKUP(G157,ARANCEL!$B$5:$D$121,3,FALSE)*J157)</f>
        <v>3250</v>
      </c>
      <c r="L157" s="1229" t="s">
        <v>3438</v>
      </c>
      <c r="M157" s="1229">
        <v>4500220784</v>
      </c>
      <c r="N157" s="1229">
        <v>8624</v>
      </c>
    </row>
    <row r="158" spans="1:14" ht="15" customHeight="1" x14ac:dyDescent="0.25">
      <c r="A158" s="119" t="s">
        <v>305</v>
      </c>
      <c r="B158" s="164">
        <v>41703</v>
      </c>
      <c r="C158" s="118" t="s">
        <v>3097</v>
      </c>
      <c r="D158" s="119" t="s">
        <v>78</v>
      </c>
      <c r="E158" s="162">
        <v>10178325</v>
      </c>
      <c r="F158" s="119">
        <v>25167240</v>
      </c>
      <c r="G158" s="119">
        <v>2704003</v>
      </c>
      <c r="H158" s="120" t="str">
        <f>IF(G158="","",VLOOKUP(G158,ARANCEL!$B$5:$D$121,2,FALSE))</f>
        <v xml:space="preserve">CORONA PERIFERICA CON PERNO MUÑON COLADO </v>
      </c>
      <c r="I158" s="121" t="s">
        <v>326</v>
      </c>
      <c r="J158" s="119">
        <v>1</v>
      </c>
      <c r="K158" s="122">
        <f>IF(G158="","",VLOOKUP(G158,ARANCEL!$B$5:$D$121,3,FALSE)*J158)</f>
        <v>32612</v>
      </c>
      <c r="L158" s="1229" t="s">
        <v>3438</v>
      </c>
      <c r="M158" s="1229">
        <v>4500220784</v>
      </c>
      <c r="N158" s="1229">
        <v>8624</v>
      </c>
    </row>
    <row r="159" spans="1:14" ht="15" customHeight="1" x14ac:dyDescent="0.25">
      <c r="A159" s="119" t="s">
        <v>305</v>
      </c>
      <c r="B159" s="164">
        <v>41999</v>
      </c>
      <c r="C159" s="118" t="s">
        <v>9136</v>
      </c>
      <c r="D159" s="119" t="s">
        <v>1475</v>
      </c>
      <c r="E159" s="162">
        <v>10301467</v>
      </c>
      <c r="F159" s="119">
        <v>30135798</v>
      </c>
      <c r="G159" s="119">
        <v>2704005</v>
      </c>
      <c r="H159" s="120" t="str">
        <f>IF(G159="","",VLOOKUP(G159,ARANCEL!$B$5:$D$121,2,FALSE))</f>
        <v>PROVISORIO</v>
      </c>
      <c r="I159" s="121" t="s">
        <v>322</v>
      </c>
      <c r="J159" s="119">
        <v>1</v>
      </c>
      <c r="K159" s="122">
        <f>IF(G159="","",VLOOKUP(G159,ARANCEL!$B$5:$D$121,3,FALSE)*J159)</f>
        <v>3250</v>
      </c>
      <c r="L159" s="1235" t="str">
        <f>IF(E159="","","IMPAGO")</f>
        <v>IMPAGO</v>
      </c>
      <c r="M159" s="1235" t="str">
        <f>IF(L159="IMPAGO","SIN O.C.","")</f>
        <v>SIN O.C.</v>
      </c>
      <c r="N159" s="1235" t="str">
        <f>IF(L159="IMPAGO","SIN FACT.","")</f>
        <v>SIN FACT.</v>
      </c>
    </row>
    <row r="160" spans="1:14" ht="15" customHeight="1" x14ac:dyDescent="0.25">
      <c r="A160" s="119" t="s">
        <v>313</v>
      </c>
      <c r="B160" s="164">
        <v>41999</v>
      </c>
      <c r="C160" s="118" t="s">
        <v>9136</v>
      </c>
      <c r="D160" s="119" t="s">
        <v>1475</v>
      </c>
      <c r="E160" s="162">
        <v>10301467</v>
      </c>
      <c r="F160" s="119">
        <v>30135798</v>
      </c>
      <c r="G160" s="119">
        <v>2704003</v>
      </c>
      <c r="H160" s="120" t="str">
        <f>IF(G160="","",VLOOKUP(G160,ARANCEL!$B$5:$D$121,2,FALSE))</f>
        <v xml:space="preserve">CORONA PERIFERICA CON PERNO MUÑON COLADO </v>
      </c>
      <c r="I160" s="121" t="s">
        <v>322</v>
      </c>
      <c r="J160" s="119">
        <v>1</v>
      </c>
      <c r="K160" s="122">
        <f>IF(G160="","",VLOOKUP(G160,ARANCEL!$B$5:$D$121,3,FALSE)*J160)</f>
        <v>32612</v>
      </c>
      <c r="L160" s="1235" t="str">
        <f>IF(E160="","","IMPAGO")</f>
        <v>IMPAGO</v>
      </c>
      <c r="M160" s="1235" t="str">
        <f>IF(L160="IMPAGO","SIN O.C.","")</f>
        <v>SIN O.C.</v>
      </c>
      <c r="N160" s="1235" t="str">
        <f>IF(L160="IMPAGO","SIN FACT.","")</f>
        <v>SIN FACT.</v>
      </c>
    </row>
    <row r="161" spans="1:14" ht="15" customHeight="1" x14ac:dyDescent="0.25">
      <c r="A161" s="119" t="s">
        <v>305</v>
      </c>
      <c r="B161" s="164">
        <v>41898</v>
      </c>
      <c r="C161" s="118" t="s">
        <v>7165</v>
      </c>
      <c r="D161" s="119" t="s">
        <v>4234</v>
      </c>
      <c r="E161" s="162">
        <v>10256660</v>
      </c>
      <c r="F161" s="119">
        <v>28433761</v>
      </c>
      <c r="G161" s="119">
        <v>2705003</v>
      </c>
      <c r="H161" s="120" t="str">
        <f>IF(G161="","",VLOOKUP(G161,ARANCEL!$B$5:$D$121,2,FALSE))</f>
        <v>INCRUSTACION ESTETICA (ART-GLASS O CERAMICA)</v>
      </c>
      <c r="I161" s="121" t="s">
        <v>756</v>
      </c>
      <c r="J161" s="119">
        <v>2</v>
      </c>
      <c r="K161" s="122">
        <f>IF(G161="","",VLOOKUP(G161,ARANCEL!$B$5:$D$121,3,FALSE)*J161)</f>
        <v>31352</v>
      </c>
      <c r="L161" s="1229" t="s">
        <v>7548</v>
      </c>
      <c r="M161" s="1229">
        <v>4500254757</v>
      </c>
      <c r="N161" s="1229" t="s">
        <v>7549</v>
      </c>
    </row>
    <row r="162" spans="1:14" ht="15" customHeight="1" x14ac:dyDescent="0.25">
      <c r="A162" s="178" t="s">
        <v>305</v>
      </c>
      <c r="B162" s="164">
        <v>41898</v>
      </c>
      <c r="C162" s="118" t="s">
        <v>7165</v>
      </c>
      <c r="D162" s="119" t="s">
        <v>4234</v>
      </c>
      <c r="E162" s="178">
        <v>10256660</v>
      </c>
      <c r="F162" s="119">
        <v>28433761</v>
      </c>
      <c r="G162" s="119">
        <v>2704003</v>
      </c>
      <c r="H162" s="120" t="str">
        <f>IF(G162="","",VLOOKUP(G162,ARANCEL!$B$5:$D$121,2,FALSE))</f>
        <v xml:space="preserve">CORONA PERIFERICA CON PERNO MUÑON COLADO </v>
      </c>
      <c r="I162" s="121" t="s">
        <v>315</v>
      </c>
      <c r="J162" s="119">
        <v>1</v>
      </c>
      <c r="K162" s="122">
        <f>IF(G162="","",VLOOKUP(G162,ARANCEL!$B$5:$D$121,3,FALSE)*J162)</f>
        <v>32612</v>
      </c>
      <c r="L162" s="1229" t="s">
        <v>7548</v>
      </c>
      <c r="M162" s="1229">
        <v>4500254757</v>
      </c>
      <c r="N162" s="1229" t="s">
        <v>7549</v>
      </c>
    </row>
    <row r="163" spans="1:14" ht="15" customHeight="1" x14ac:dyDescent="0.25">
      <c r="A163" s="119" t="s">
        <v>305</v>
      </c>
      <c r="B163" s="164">
        <v>41962</v>
      </c>
      <c r="C163" s="118" t="s">
        <v>7165</v>
      </c>
      <c r="D163" s="119" t="s">
        <v>4234</v>
      </c>
      <c r="E163" s="162">
        <v>10256660</v>
      </c>
      <c r="F163" s="119">
        <v>28433761</v>
      </c>
      <c r="G163" s="119">
        <v>2704005</v>
      </c>
      <c r="H163" s="120" t="str">
        <f>IF(G163="","",VLOOKUP(G163,ARANCEL!$B$5:$D$121,2,FALSE))</f>
        <v>PROVISORIO</v>
      </c>
      <c r="I163" s="121" t="s">
        <v>317</v>
      </c>
      <c r="J163" s="119">
        <v>1</v>
      </c>
      <c r="K163" s="122">
        <f>IF(G163="","",VLOOKUP(G163,ARANCEL!$B$5:$D$121,3,FALSE)*J163)</f>
        <v>3250</v>
      </c>
      <c r="L163" s="1229" t="s">
        <v>8256</v>
      </c>
      <c r="M163" s="1229">
        <v>4500265323</v>
      </c>
      <c r="N163" s="1229" t="s">
        <v>8948</v>
      </c>
    </row>
    <row r="164" spans="1:14" ht="15" customHeight="1" x14ac:dyDescent="0.25">
      <c r="A164" s="119" t="s">
        <v>305</v>
      </c>
      <c r="B164" s="164">
        <v>42013</v>
      </c>
      <c r="C164" s="118" t="s">
        <v>7165</v>
      </c>
      <c r="D164" s="119" t="s">
        <v>4234</v>
      </c>
      <c r="E164" s="162">
        <v>10256660</v>
      </c>
      <c r="F164" s="119">
        <v>28433761</v>
      </c>
      <c r="G164" s="119">
        <v>2704016</v>
      </c>
      <c r="H164" s="120" t="str">
        <f>IF(G164="","",VLOOKUP(G164,ARANCEL!$B$5:$D$121,2,FALSE))</f>
        <v xml:space="preserve">CORONA PROCERA </v>
      </c>
      <c r="I164" s="121" t="s">
        <v>317</v>
      </c>
      <c r="J164" s="119">
        <v>1</v>
      </c>
      <c r="K164" s="122">
        <f>IF(G164="","",VLOOKUP(G164,ARANCEL!$B$5:$D$121,3,FALSE)*J164)</f>
        <v>58477</v>
      </c>
      <c r="L164" s="1235" t="str">
        <f>IF(E164="","","IMPAGO")</f>
        <v>IMPAGO</v>
      </c>
      <c r="M164" s="1235" t="str">
        <f>IF(L164="IMPAGO","SIN O.C.","")</f>
        <v>SIN O.C.</v>
      </c>
      <c r="N164" s="1235" t="str">
        <f>IF(L164="IMPAGO","SIN FACT.","")</f>
        <v>SIN FACT.</v>
      </c>
    </row>
    <row r="165" spans="1:14" ht="15" customHeight="1" x14ac:dyDescent="0.25">
      <c r="A165" s="169" t="s">
        <v>313</v>
      </c>
      <c r="B165" s="164">
        <v>41730</v>
      </c>
      <c r="C165" s="118" t="s">
        <v>3701</v>
      </c>
      <c r="D165" s="119" t="s">
        <v>101</v>
      </c>
      <c r="E165" s="162">
        <v>10185550</v>
      </c>
      <c r="F165" s="119">
        <v>25411035</v>
      </c>
      <c r="G165" s="119">
        <v>2704005</v>
      </c>
      <c r="H165" s="120" t="str">
        <f>IF(G165="","",VLOOKUP(G165,ARANCEL!$B$5:$D$121,2,FALSE))</f>
        <v>PROVISORIO</v>
      </c>
      <c r="I165" s="121" t="s">
        <v>326</v>
      </c>
      <c r="J165" s="119">
        <v>1</v>
      </c>
      <c r="K165" s="122">
        <f>IF(G165="","",VLOOKUP(G165,ARANCEL!$B$5:$D$121,3,FALSE)*J165)</f>
        <v>3250</v>
      </c>
      <c r="L165" s="1229" t="s">
        <v>4612</v>
      </c>
      <c r="M165" s="1229">
        <v>4500229974</v>
      </c>
      <c r="N165" s="1229">
        <v>9187</v>
      </c>
    </row>
    <row r="166" spans="1:14" ht="15" customHeight="1" x14ac:dyDescent="0.25">
      <c r="A166" s="119" t="s">
        <v>305</v>
      </c>
      <c r="B166" s="164">
        <v>41730</v>
      </c>
      <c r="C166" s="118" t="s">
        <v>3701</v>
      </c>
      <c r="D166" s="119" t="s">
        <v>101</v>
      </c>
      <c r="E166" s="162">
        <v>10185550</v>
      </c>
      <c r="F166" s="119">
        <v>25411035</v>
      </c>
      <c r="G166" s="119">
        <v>2704002</v>
      </c>
      <c r="H166" s="120" t="str">
        <f>IF(G166="","",VLOOKUP(G166,ARANCEL!$B$5:$D$121,2,FALSE))</f>
        <v xml:space="preserve">CORONA PERIFERICA </v>
      </c>
      <c r="I166" s="121" t="s">
        <v>326</v>
      </c>
      <c r="J166" s="119">
        <v>1</v>
      </c>
      <c r="K166" s="122">
        <f>IF(G166="","",VLOOKUP(G166,ARANCEL!$B$5:$D$121,3,FALSE)*J166)</f>
        <v>25865</v>
      </c>
      <c r="L166" s="1229" t="s">
        <v>4612</v>
      </c>
      <c r="M166" s="1229">
        <v>4500229974</v>
      </c>
      <c r="N166" s="1229">
        <v>9187</v>
      </c>
    </row>
    <row r="167" spans="1:14" ht="15" customHeight="1" x14ac:dyDescent="0.25">
      <c r="A167" s="119" t="s">
        <v>313</v>
      </c>
      <c r="B167" s="164">
        <v>41956</v>
      </c>
      <c r="C167" s="118" t="s">
        <v>8193</v>
      </c>
      <c r="D167" s="119" t="s">
        <v>6823</v>
      </c>
      <c r="E167" s="162">
        <v>10278711</v>
      </c>
      <c r="F167" s="119">
        <v>29042220</v>
      </c>
      <c r="G167" s="119">
        <v>2704005</v>
      </c>
      <c r="H167" s="120" t="str">
        <f>IF(G167="","",VLOOKUP(G167,ARANCEL!$B$5:$D$121,2,FALSE))</f>
        <v>PROVISORIO</v>
      </c>
      <c r="I167" s="121"/>
      <c r="J167" s="119">
        <v>8</v>
      </c>
      <c r="K167" s="122">
        <f>IF(G167="","",VLOOKUP(G167,ARANCEL!$B$5:$D$121,3,FALSE)*J167)</f>
        <v>26000</v>
      </c>
      <c r="L167" s="1229" t="s">
        <v>8256</v>
      </c>
      <c r="M167" s="1229">
        <v>4500265323</v>
      </c>
      <c r="N167" s="1229" t="s">
        <v>8948</v>
      </c>
    </row>
    <row r="168" spans="1:14" ht="15" customHeight="1" x14ac:dyDescent="0.25">
      <c r="A168" s="119" t="s">
        <v>313</v>
      </c>
      <c r="B168" s="164">
        <v>41956</v>
      </c>
      <c r="C168" s="118" t="s">
        <v>8193</v>
      </c>
      <c r="D168" s="119" t="s">
        <v>6823</v>
      </c>
      <c r="E168" s="162">
        <v>10278711</v>
      </c>
      <c r="F168" s="119">
        <v>29042220</v>
      </c>
      <c r="G168" s="119">
        <v>2704003</v>
      </c>
      <c r="H168" s="120" t="str">
        <f>IF(G168="","",VLOOKUP(G168,ARANCEL!$B$5:$D$121,2,FALSE))</f>
        <v xml:space="preserve">CORONA PERIFERICA CON PERNO MUÑON COLADO </v>
      </c>
      <c r="I168" s="121"/>
      <c r="J168" s="119">
        <v>9</v>
      </c>
      <c r="K168" s="122">
        <f>IF(G168="","",VLOOKUP(G168,ARANCEL!$B$5:$D$121,3,FALSE)*J168)</f>
        <v>293508</v>
      </c>
      <c r="L168" s="1229" t="s">
        <v>8256</v>
      </c>
      <c r="M168" s="1229">
        <v>4500265323</v>
      </c>
      <c r="N168" s="1229" t="s">
        <v>8948</v>
      </c>
    </row>
    <row r="169" spans="1:14" ht="15" customHeight="1" x14ac:dyDescent="0.25">
      <c r="A169" s="119" t="s">
        <v>606</v>
      </c>
      <c r="B169" s="164">
        <v>41963</v>
      </c>
      <c r="C169" s="118" t="s">
        <v>8193</v>
      </c>
      <c r="D169" s="119" t="s">
        <v>6823</v>
      </c>
      <c r="E169" s="162">
        <v>10278711</v>
      </c>
      <c r="F169" s="119">
        <v>29042220</v>
      </c>
      <c r="G169" s="119">
        <v>2707001</v>
      </c>
      <c r="H169" s="120" t="str">
        <f>IF(G169="","",VLOOKUP(G169,ARANCEL!$B$5:$D$121,2,FALSE))</f>
        <v xml:space="preserve">PLANO DE RELAJACION </v>
      </c>
      <c r="I169" s="121" t="s">
        <v>5581</v>
      </c>
      <c r="J169" s="169">
        <v>2</v>
      </c>
      <c r="K169" s="122">
        <f>IF(G169="","",VLOOKUP(G169,ARANCEL!$B$5:$D$121,3,FALSE)*J169)</f>
        <v>18442</v>
      </c>
      <c r="L169" s="1229" t="s">
        <v>8256</v>
      </c>
      <c r="M169" s="1229">
        <v>4500265323</v>
      </c>
      <c r="N169" s="1229" t="s">
        <v>8948</v>
      </c>
    </row>
    <row r="170" spans="1:14" ht="15" customHeight="1" x14ac:dyDescent="0.25">
      <c r="A170" s="119" t="s">
        <v>305</v>
      </c>
      <c r="B170" s="164">
        <v>41999</v>
      </c>
      <c r="C170" s="118" t="s">
        <v>5926</v>
      </c>
      <c r="D170" s="119" t="s">
        <v>78</v>
      </c>
      <c r="E170" s="162">
        <v>10304448</v>
      </c>
      <c r="F170" s="119">
        <v>29954659</v>
      </c>
      <c r="G170" s="119">
        <v>2705003</v>
      </c>
      <c r="H170" s="120" t="str">
        <f>IF(G170="","",VLOOKUP(G170,ARANCEL!$B$5:$D$121,2,FALSE))</f>
        <v>INCRUSTACION ESTETICA (ART-GLASS O CERAMICA)</v>
      </c>
      <c r="I170" s="121" t="s">
        <v>317</v>
      </c>
      <c r="J170" s="119">
        <v>1</v>
      </c>
      <c r="K170" s="122">
        <f>IF(G170="","",VLOOKUP(G170,ARANCEL!$B$5:$D$121,3,FALSE)*J170)</f>
        <v>15676</v>
      </c>
      <c r="L170" s="1235" t="str">
        <f>IF(E170="","","IMPAGO")</f>
        <v>IMPAGO</v>
      </c>
      <c r="M170" s="1235" t="str">
        <f>IF(L170="IMPAGO","SIN O.C.","")</f>
        <v>SIN O.C.</v>
      </c>
      <c r="N170" s="1235" t="str">
        <f>IF(L170="IMPAGO","SIN FACT.","")</f>
        <v>SIN FACT.</v>
      </c>
    </row>
    <row r="171" spans="1:14" ht="15" customHeight="1" x14ac:dyDescent="0.25">
      <c r="A171" s="119" t="s">
        <v>313</v>
      </c>
      <c r="B171" s="164">
        <v>41841</v>
      </c>
      <c r="C171" s="118" t="s">
        <v>5837</v>
      </c>
      <c r="D171" s="119" t="s">
        <v>1283</v>
      </c>
      <c r="E171" s="162">
        <v>10227695</v>
      </c>
      <c r="F171" s="119">
        <v>27410625</v>
      </c>
      <c r="G171" s="119">
        <v>2704005</v>
      </c>
      <c r="H171" s="120" t="str">
        <f>IF(G171="","",VLOOKUP(G171,ARANCEL!$B$5:$D$121,2,FALSE))</f>
        <v>PROVISORIO</v>
      </c>
      <c r="I171" s="121" t="s">
        <v>337</v>
      </c>
      <c r="J171" s="119">
        <v>1</v>
      </c>
      <c r="K171" s="122">
        <f>IF(G171="","",VLOOKUP(G171,ARANCEL!$B$5:$D$121,3,FALSE)*J171)</f>
        <v>3250</v>
      </c>
      <c r="L171" s="1229" t="s">
        <v>6017</v>
      </c>
      <c r="M171" s="1229">
        <v>4500243585</v>
      </c>
      <c r="N171" s="1229">
        <v>9789</v>
      </c>
    </row>
    <row r="172" spans="1:14" ht="15" customHeight="1" x14ac:dyDescent="0.25">
      <c r="A172" s="119" t="s">
        <v>606</v>
      </c>
      <c r="B172" s="164">
        <v>41841</v>
      </c>
      <c r="C172" s="118" t="s">
        <v>5837</v>
      </c>
      <c r="D172" s="119" t="s">
        <v>1283</v>
      </c>
      <c r="E172" s="162">
        <v>10227695</v>
      </c>
      <c r="F172" s="119">
        <v>27410625</v>
      </c>
      <c r="G172" s="119">
        <v>2704016</v>
      </c>
      <c r="H172" s="120" t="str">
        <f>IF(G172="","",VLOOKUP(G172,ARANCEL!$B$5:$D$121,2,FALSE))</f>
        <v xml:space="preserve">CORONA PROCERA </v>
      </c>
      <c r="I172" s="121" t="s">
        <v>337</v>
      </c>
      <c r="J172" s="119">
        <v>1</v>
      </c>
      <c r="K172" s="122">
        <f>IF(G172="","",VLOOKUP(G172,ARANCEL!$B$5:$D$121,3,FALSE)*J172)</f>
        <v>58477</v>
      </c>
      <c r="L172" s="1229" t="s">
        <v>6017</v>
      </c>
      <c r="M172" s="1229">
        <v>4500243585</v>
      </c>
      <c r="N172" s="1229">
        <v>9789</v>
      </c>
    </row>
    <row r="173" spans="1:14" x14ac:dyDescent="0.25">
      <c r="A173" s="119" t="s">
        <v>305</v>
      </c>
      <c r="B173" s="173">
        <v>41635</v>
      </c>
      <c r="C173" s="118" t="s">
        <v>1310</v>
      </c>
      <c r="D173" s="119" t="s">
        <v>78</v>
      </c>
      <c r="E173" s="162">
        <v>10167269</v>
      </c>
      <c r="F173" s="119">
        <v>23643097</v>
      </c>
      <c r="G173" s="119">
        <v>2705003</v>
      </c>
      <c r="H173" s="120" t="str">
        <f>IF(G173="","",VLOOKUP(G173,ARANCEL!$B$5:$D$121,2,FALSE))</f>
        <v>INCRUSTACION ESTETICA (ART-GLASS O CERAMICA)</v>
      </c>
      <c r="I173" s="121" t="s">
        <v>948</v>
      </c>
      <c r="J173" s="119">
        <v>2</v>
      </c>
      <c r="K173" s="122">
        <f>IF(G173="","",VLOOKUP(G173,ARANCEL!$B$5:$D$121,3,FALSE)*J173)</f>
        <v>31352</v>
      </c>
      <c r="L173" s="1235" t="str">
        <f>IF(E173="","","IMPAGO")</f>
        <v>IMPAGO</v>
      </c>
      <c r="M173" s="1235" t="str">
        <f>IF(L173="IMPAGO","SIN O.C.","")</f>
        <v>SIN O.C.</v>
      </c>
      <c r="N173" s="1235" t="str">
        <f>IF(L173="IMPAGO","SIN FACT.","")</f>
        <v>SIN FACT.</v>
      </c>
    </row>
    <row r="174" spans="1:14" x14ac:dyDescent="0.25">
      <c r="A174" s="119" t="s">
        <v>305</v>
      </c>
      <c r="B174" s="164">
        <v>41890</v>
      </c>
      <c r="C174" s="118" t="s">
        <v>1360</v>
      </c>
      <c r="D174" s="119" t="s">
        <v>1283</v>
      </c>
      <c r="E174" s="162">
        <v>10253111</v>
      </c>
      <c r="F174" s="119">
        <v>28261201</v>
      </c>
      <c r="G174" s="119">
        <v>2702021</v>
      </c>
      <c r="H174" s="120" t="str">
        <f>IF(G174="","",VLOOKUP(G174,ARANCEL!$B$5:$D$121,2,FALSE))</f>
        <v xml:space="preserve">CORONA SOBRE IMPLANTE </v>
      </c>
      <c r="I174" s="121" t="s">
        <v>7363</v>
      </c>
      <c r="J174" s="119">
        <v>4</v>
      </c>
      <c r="K174" s="122">
        <f>IF(G174="","",VLOOKUP(G174,ARANCEL!$B$5:$D$121,3,FALSE)*J174)</f>
        <v>143944</v>
      </c>
      <c r="L174" s="1229" t="s">
        <v>7548</v>
      </c>
      <c r="M174" s="1229">
        <v>4500254757</v>
      </c>
      <c r="N174" s="1229" t="s">
        <v>7549</v>
      </c>
    </row>
    <row r="175" spans="1:14" x14ac:dyDescent="0.25">
      <c r="A175" s="119" t="s">
        <v>606</v>
      </c>
      <c r="B175" s="164">
        <v>41989</v>
      </c>
      <c r="C175" s="118" t="s">
        <v>9014</v>
      </c>
      <c r="D175" s="119" t="s">
        <v>1283</v>
      </c>
      <c r="E175" s="162">
        <v>10295740</v>
      </c>
      <c r="F175" s="119">
        <v>27687955</v>
      </c>
      <c r="G175" s="119">
        <v>2702003</v>
      </c>
      <c r="H175" s="120" t="str">
        <f>IF(G175="","",VLOOKUP(G175,ARANCEL!$B$5:$D$121,2,FALSE))</f>
        <v>LABORATORIO PROTESIS FIJA ATORNILLADA DIRECTA</v>
      </c>
      <c r="I175" s="121" t="s">
        <v>337</v>
      </c>
      <c r="J175" s="119">
        <v>1</v>
      </c>
      <c r="K175" s="122">
        <f>IF(G175="","",VLOOKUP(G175,ARANCEL!$B$5:$D$121,3,FALSE)*J175)</f>
        <v>43857</v>
      </c>
      <c r="L175" s="1235" t="str">
        <f>IF(E175="","","IMPAGO")</f>
        <v>IMPAGO</v>
      </c>
      <c r="M175" s="1235" t="str">
        <f>IF(L175="IMPAGO","SIN O.C.","")</f>
        <v>SIN O.C.</v>
      </c>
      <c r="N175" s="1235" t="str">
        <f>IF(L175="IMPAGO","SIN FACT.","")</f>
        <v>SIN FACT.</v>
      </c>
    </row>
    <row r="176" spans="1:14" x14ac:dyDescent="0.25">
      <c r="A176" s="119" t="s">
        <v>305</v>
      </c>
      <c r="B176" s="164">
        <v>41989</v>
      </c>
      <c r="C176" s="118" t="s">
        <v>9014</v>
      </c>
      <c r="D176" s="119" t="s">
        <v>1283</v>
      </c>
      <c r="E176" s="162">
        <v>10295740</v>
      </c>
      <c r="F176" s="119">
        <v>27687955</v>
      </c>
      <c r="G176" s="119">
        <v>2702009</v>
      </c>
      <c r="H176" s="120" t="str">
        <f>IF(G176="","",VLOOKUP(G176,ARANCEL!$B$5:$D$121,2,FALSE))</f>
        <v xml:space="preserve">TALLAR MUÑON TITANIO </v>
      </c>
      <c r="I176" s="121" t="s">
        <v>337</v>
      </c>
      <c r="J176" s="119">
        <v>1</v>
      </c>
      <c r="K176" s="122">
        <f>IF(G176="","",VLOOKUP(G176,ARANCEL!$B$5:$D$121,3,FALSE)*J176)</f>
        <v>11246</v>
      </c>
      <c r="L176" s="1235" t="str">
        <f>IF(E176="","","IMPAGO")</f>
        <v>IMPAGO</v>
      </c>
      <c r="M176" s="1235" t="str">
        <f>IF(L176="IMPAGO","SIN O.C.","")</f>
        <v>SIN O.C.</v>
      </c>
      <c r="N176" s="1235" t="str">
        <f>IF(L176="IMPAGO","SIN FACT.","")</f>
        <v>SIN FACT.</v>
      </c>
    </row>
    <row r="177" spans="1:15" x14ac:dyDescent="0.25">
      <c r="A177" s="119" t="s">
        <v>305</v>
      </c>
      <c r="B177" s="164">
        <v>41995</v>
      </c>
      <c r="C177" s="118" t="s">
        <v>9014</v>
      </c>
      <c r="D177" s="119" t="s">
        <v>1283</v>
      </c>
      <c r="E177" s="162">
        <v>10299506</v>
      </c>
      <c r="F177" s="119">
        <v>27687955</v>
      </c>
      <c r="G177" s="119">
        <v>2702001</v>
      </c>
      <c r="H177" s="120" t="str">
        <f>IF(G177="","",VLOOKUP(G177,ARANCEL!$B$5:$D$121,2,FALSE))</f>
        <v>LABORATORIO PROVISORIO SOBRE IMPLANTE</v>
      </c>
      <c r="I177" s="121" t="s">
        <v>337</v>
      </c>
      <c r="J177" s="119">
        <v>1</v>
      </c>
      <c r="K177" s="122">
        <f>IF(G177="","",VLOOKUP(G177,ARANCEL!$B$5:$D$121,3,FALSE)*J177)</f>
        <v>7872</v>
      </c>
      <c r="L177" s="1235" t="str">
        <f>IF(E177="","","IMPAGO")</f>
        <v>IMPAGO</v>
      </c>
      <c r="M177" s="1235" t="str">
        <f>IF(L177="IMPAGO","SIN O.C.","")</f>
        <v>SIN O.C.</v>
      </c>
      <c r="N177" s="1235" t="str">
        <f>IF(L177="IMPAGO","SIN FACT.","")</f>
        <v>SIN FACT.</v>
      </c>
    </row>
    <row r="178" spans="1:15" x14ac:dyDescent="0.25">
      <c r="A178" s="119" t="s">
        <v>313</v>
      </c>
      <c r="B178" s="164">
        <v>41999</v>
      </c>
      <c r="C178" s="118" t="s">
        <v>9014</v>
      </c>
      <c r="D178" s="119" t="s">
        <v>1283</v>
      </c>
      <c r="E178" s="162">
        <v>10299506</v>
      </c>
      <c r="F178" s="119">
        <v>27687955</v>
      </c>
      <c r="G178" s="119">
        <v>2702003</v>
      </c>
      <c r="H178" s="120" t="str">
        <f>IF(G178="","",VLOOKUP(G178,ARANCEL!$B$5:$D$121,2,FALSE))</f>
        <v>LABORATORIO PROTESIS FIJA ATORNILLADA DIRECTA</v>
      </c>
      <c r="I178" s="121"/>
      <c r="J178" s="119">
        <v>1</v>
      </c>
      <c r="K178" s="122">
        <f>IF(G178="","",VLOOKUP(G178,ARANCEL!$B$5:$D$121,3,FALSE)*J178)</f>
        <v>43857</v>
      </c>
      <c r="L178" s="1235" t="str">
        <f>IF(E178="","","IMPAGO")</f>
        <v>IMPAGO</v>
      </c>
      <c r="M178" s="1235" t="str">
        <f>IF(L178="IMPAGO","SIN O.C.","")</f>
        <v>SIN O.C.</v>
      </c>
      <c r="N178" s="1235" t="str">
        <f>IF(L178="IMPAGO","SIN FACT.","")</f>
        <v>SIN FACT.</v>
      </c>
    </row>
    <row r="179" spans="1:15" x14ac:dyDescent="0.25">
      <c r="A179" s="119" t="s">
        <v>313</v>
      </c>
      <c r="B179" s="164">
        <v>41999</v>
      </c>
      <c r="C179" s="118" t="s">
        <v>9014</v>
      </c>
      <c r="D179" s="119" t="s">
        <v>1283</v>
      </c>
      <c r="E179" s="162">
        <v>10299506</v>
      </c>
      <c r="F179" s="119">
        <v>27687955</v>
      </c>
      <c r="G179" s="119">
        <v>2702009</v>
      </c>
      <c r="H179" s="120" t="str">
        <f>IF(G179="","",VLOOKUP(G179,ARANCEL!$B$5:$D$121,2,FALSE))</f>
        <v xml:space="preserve">TALLAR MUÑON TITANIO </v>
      </c>
      <c r="I179" s="121"/>
      <c r="J179" s="119">
        <v>1</v>
      </c>
      <c r="K179" s="122">
        <f>IF(G179="","",VLOOKUP(G179,ARANCEL!$B$5:$D$121,3,FALSE)*J179)</f>
        <v>11246</v>
      </c>
      <c r="L179" s="1235" t="str">
        <f>IF(E179="","","IMPAGO")</f>
        <v>IMPAGO</v>
      </c>
      <c r="M179" s="1235" t="str">
        <f>IF(L179="IMPAGO","SIN O.C.","")</f>
        <v>SIN O.C.</v>
      </c>
      <c r="N179" s="1235" t="str">
        <f>IF(L179="IMPAGO","SIN FACT.","")</f>
        <v>SIN FACT.</v>
      </c>
    </row>
    <row r="180" spans="1:15" ht="18" customHeight="1" x14ac:dyDescent="0.25">
      <c r="A180" s="119" t="s">
        <v>305</v>
      </c>
      <c r="B180" s="164">
        <v>41850</v>
      </c>
      <c r="C180" s="118" t="s">
        <v>6159</v>
      </c>
      <c r="D180" s="119" t="s">
        <v>47</v>
      </c>
      <c r="E180" s="162">
        <v>10233157</v>
      </c>
      <c r="F180" s="119">
        <v>25865729</v>
      </c>
      <c r="G180" s="119">
        <v>2706024</v>
      </c>
      <c r="H180" s="120" t="str">
        <f>IF(G180="","",VLOOKUP(G180,ARANCEL!$B$5:$D$121,2,FALSE))</f>
        <v>PROTESIS INMEDIATA ACRILICA</v>
      </c>
      <c r="I180" s="121" t="s">
        <v>306</v>
      </c>
      <c r="J180" s="119">
        <v>1</v>
      </c>
      <c r="K180" s="122">
        <f>IF(G180="","",VLOOKUP(G180,ARANCEL!$B$5:$D$121,3,FALSE)*J180)</f>
        <v>54293</v>
      </c>
      <c r="L180" s="1229" t="s">
        <v>6905</v>
      </c>
      <c r="M180" s="1229">
        <v>4500249825</v>
      </c>
      <c r="N180" s="1229" t="s">
        <v>7120</v>
      </c>
      <c r="O180" s="161"/>
    </row>
    <row r="181" spans="1:15" x14ac:dyDescent="0.25">
      <c r="A181" s="119" t="s">
        <v>305</v>
      </c>
      <c r="B181" s="164">
        <v>41894</v>
      </c>
      <c r="C181" s="118" t="s">
        <v>7087</v>
      </c>
      <c r="D181" s="119" t="s">
        <v>1283</v>
      </c>
      <c r="E181" s="162">
        <v>10256427</v>
      </c>
      <c r="F181" s="119">
        <v>26436979</v>
      </c>
      <c r="G181" s="119">
        <v>2704005</v>
      </c>
      <c r="H181" s="120" t="str">
        <f>IF(G181="","",VLOOKUP(G181,ARANCEL!$B$5:$D$121,2,FALSE))</f>
        <v>PROVISORIO</v>
      </c>
      <c r="I181" s="121" t="s">
        <v>315</v>
      </c>
      <c r="J181" s="119">
        <v>1</v>
      </c>
      <c r="K181" s="122">
        <f>IF(G181="","",VLOOKUP(G181,ARANCEL!$B$5:$D$121,3,FALSE)*J181)</f>
        <v>3250</v>
      </c>
      <c r="L181" s="1229" t="s">
        <v>7548</v>
      </c>
      <c r="M181" s="1229">
        <v>4500254757</v>
      </c>
      <c r="N181" s="1229" t="s">
        <v>7549</v>
      </c>
    </row>
    <row r="182" spans="1:15" x14ac:dyDescent="0.25">
      <c r="A182" s="169" t="s">
        <v>305</v>
      </c>
      <c r="B182" s="164">
        <v>41894</v>
      </c>
      <c r="C182" s="118" t="s">
        <v>7087</v>
      </c>
      <c r="D182" s="119" t="s">
        <v>1283</v>
      </c>
      <c r="E182" s="162">
        <v>10256427</v>
      </c>
      <c r="F182" s="119">
        <v>26436979</v>
      </c>
      <c r="G182" s="119">
        <v>2704003</v>
      </c>
      <c r="H182" s="120" t="str">
        <f>IF(G182="","",VLOOKUP(G182,ARANCEL!$B$5:$D$121,2,FALSE))</f>
        <v xml:space="preserve">CORONA PERIFERICA CON PERNO MUÑON COLADO </v>
      </c>
      <c r="I182" s="121" t="s">
        <v>315</v>
      </c>
      <c r="J182" s="119">
        <v>1</v>
      </c>
      <c r="K182" s="122">
        <f>IF(G182="","",VLOOKUP(G182,ARANCEL!$B$5:$D$121,3,FALSE)*J182)</f>
        <v>32612</v>
      </c>
      <c r="L182" s="1229" t="s">
        <v>7548</v>
      </c>
      <c r="M182" s="1229">
        <v>4500254757</v>
      </c>
      <c r="N182" s="1229" t="s">
        <v>7549</v>
      </c>
    </row>
    <row r="183" spans="1:15" x14ac:dyDescent="0.25">
      <c r="A183" s="119" t="s">
        <v>305</v>
      </c>
      <c r="B183" s="164">
        <v>41782</v>
      </c>
      <c r="C183" s="118" t="s">
        <v>4753</v>
      </c>
      <c r="D183" s="119" t="s">
        <v>101</v>
      </c>
      <c r="E183" s="162">
        <v>10201114</v>
      </c>
      <c r="F183" s="119">
        <v>26333879</v>
      </c>
      <c r="G183" s="119">
        <v>2705003</v>
      </c>
      <c r="H183" s="120" t="str">
        <f>IF(G183="","",VLOOKUP(G183,ARANCEL!$B$5:$D$121,2,FALSE))</f>
        <v>INCRUSTACION ESTETICA (ART-GLASS O CERAMICA)</v>
      </c>
      <c r="I183" s="121" t="s">
        <v>326</v>
      </c>
      <c r="J183" s="119">
        <v>1</v>
      </c>
      <c r="K183" s="122">
        <f>IF(G183="","",VLOOKUP(G183,ARANCEL!$B$5:$D$121,3,FALSE)*J183)</f>
        <v>15676</v>
      </c>
      <c r="L183" s="1229" t="s">
        <v>5292</v>
      </c>
      <c r="M183" s="1229">
        <v>4500236825</v>
      </c>
      <c r="N183" s="1229">
        <v>9462</v>
      </c>
    </row>
    <row r="184" spans="1:15" x14ac:dyDescent="0.25">
      <c r="A184" s="119" t="s">
        <v>305</v>
      </c>
      <c r="B184" s="164">
        <v>41783</v>
      </c>
      <c r="C184" s="118" t="s">
        <v>4711</v>
      </c>
      <c r="D184" s="119" t="s">
        <v>101</v>
      </c>
      <c r="E184" s="162">
        <v>10201118</v>
      </c>
      <c r="F184" s="119">
        <v>23365862</v>
      </c>
      <c r="G184" s="119">
        <v>2702003</v>
      </c>
      <c r="H184" s="120" t="str">
        <f>IF(G184="","",VLOOKUP(G184,ARANCEL!$B$5:$D$121,2,FALSE))</f>
        <v>LABORATORIO PROTESIS FIJA ATORNILLADA DIRECTA</v>
      </c>
      <c r="I184" s="121" t="s">
        <v>1669</v>
      </c>
      <c r="J184" s="119">
        <v>3</v>
      </c>
      <c r="K184" s="122">
        <f>IF(G184="","",VLOOKUP(G184,ARANCEL!$B$5:$D$121,3,FALSE)*J184)</f>
        <v>131571</v>
      </c>
      <c r="L184" s="1229" t="s">
        <v>5292</v>
      </c>
      <c r="M184" s="1229">
        <v>4500236825</v>
      </c>
      <c r="N184" s="1229">
        <v>9462</v>
      </c>
    </row>
    <row r="185" spans="1:15" x14ac:dyDescent="0.25">
      <c r="A185" s="119" t="s">
        <v>313</v>
      </c>
      <c r="B185" s="164">
        <v>41794</v>
      </c>
      <c r="C185" s="118" t="s">
        <v>4711</v>
      </c>
      <c r="D185" s="119" t="s">
        <v>101</v>
      </c>
      <c r="E185" s="162">
        <v>10204893</v>
      </c>
      <c r="F185" s="119">
        <v>23365852</v>
      </c>
      <c r="G185" s="119">
        <v>2702003</v>
      </c>
      <c r="H185" s="120" t="str">
        <f>IF(G185="","",VLOOKUP(G185,ARANCEL!$B$5:$D$121,2,FALSE))</f>
        <v>LABORATORIO PROTESIS FIJA ATORNILLADA DIRECTA</v>
      </c>
      <c r="I185" s="121"/>
      <c r="J185" s="119">
        <v>3</v>
      </c>
      <c r="K185" s="122">
        <f>IF(G185="","",VLOOKUP(G185,ARANCEL!$B$5:$D$121,3,FALSE)*J185)</f>
        <v>131571</v>
      </c>
      <c r="L185" s="1229" t="s">
        <v>5742</v>
      </c>
      <c r="M185" s="1229">
        <v>4500239419</v>
      </c>
      <c r="N185" s="1229" t="s">
        <v>5753</v>
      </c>
    </row>
    <row r="186" spans="1:15" x14ac:dyDescent="0.25">
      <c r="A186" s="119" t="s">
        <v>305</v>
      </c>
      <c r="B186" s="173">
        <v>41642</v>
      </c>
      <c r="C186" s="118" t="s">
        <v>678</v>
      </c>
      <c r="D186" s="119" t="s">
        <v>78</v>
      </c>
      <c r="E186" s="162">
        <v>10168341</v>
      </c>
      <c r="F186" s="119">
        <v>24008437</v>
      </c>
      <c r="G186" s="119">
        <v>2704005</v>
      </c>
      <c r="H186" s="120" t="str">
        <f>IF(G186="","",VLOOKUP(G186,ARANCEL!$B$5:$D$121,2,FALSE))</f>
        <v>PROVISORIO</v>
      </c>
      <c r="I186" s="121" t="s">
        <v>319</v>
      </c>
      <c r="J186" s="119">
        <v>1</v>
      </c>
      <c r="K186" s="122">
        <f>IF(G186="","",VLOOKUP(G186,ARANCEL!$B$5:$D$121,3,FALSE)*J186)</f>
        <v>3250</v>
      </c>
      <c r="L186" s="1229" t="s">
        <v>2842</v>
      </c>
      <c r="M186" s="1229">
        <v>4500216226</v>
      </c>
      <c r="N186" s="1229">
        <v>8398</v>
      </c>
    </row>
    <row r="187" spans="1:15" x14ac:dyDescent="0.25">
      <c r="A187" s="119" t="s">
        <v>305</v>
      </c>
      <c r="B187" s="164">
        <v>41705</v>
      </c>
      <c r="C187" s="118" t="s">
        <v>678</v>
      </c>
      <c r="D187" s="119" t="s">
        <v>78</v>
      </c>
      <c r="E187" s="162">
        <v>10168341</v>
      </c>
      <c r="F187" s="119">
        <v>24008437</v>
      </c>
      <c r="G187" s="119">
        <v>2704016</v>
      </c>
      <c r="H187" s="120" t="str">
        <f>IF(G187="","",VLOOKUP(G187,ARANCEL!$B$5:$D$121,2,FALSE))</f>
        <v xml:space="preserve">CORONA PROCERA </v>
      </c>
      <c r="I187" s="121" t="s">
        <v>319</v>
      </c>
      <c r="J187" s="119">
        <v>1</v>
      </c>
      <c r="K187" s="122">
        <f>IF(G187="","",VLOOKUP(G187,ARANCEL!$B$5:$D$121,3,FALSE)*J187)</f>
        <v>58477</v>
      </c>
      <c r="L187" s="1229" t="s">
        <v>3058</v>
      </c>
      <c r="M187" s="1229">
        <v>4500225660</v>
      </c>
      <c r="N187" s="1229">
        <v>8912</v>
      </c>
    </row>
    <row r="188" spans="1:15" x14ac:dyDescent="0.25">
      <c r="A188" s="119" t="s">
        <v>305</v>
      </c>
      <c r="B188" s="164">
        <v>41779</v>
      </c>
      <c r="C188" s="118" t="s">
        <v>4636</v>
      </c>
      <c r="D188" s="119" t="s">
        <v>101</v>
      </c>
      <c r="E188" s="162">
        <v>10199528</v>
      </c>
      <c r="F188" s="119">
        <v>23629251</v>
      </c>
      <c r="G188" s="119">
        <v>2707001</v>
      </c>
      <c r="H188" s="120" t="str">
        <f>IF(G188="","",VLOOKUP(G188,ARANCEL!$B$5:$D$121,2,FALSE))</f>
        <v xml:space="preserve">PLANO DE RELAJACION </v>
      </c>
      <c r="I188" s="121" t="s">
        <v>306</v>
      </c>
      <c r="J188" s="119">
        <v>1</v>
      </c>
      <c r="K188" s="122">
        <f>IF(G188="","",VLOOKUP(G188,ARANCEL!$B$5:$D$121,3,FALSE)*J188)</f>
        <v>9221</v>
      </c>
      <c r="L188" s="1229" t="s">
        <v>5292</v>
      </c>
      <c r="M188" s="1229">
        <v>4500236825</v>
      </c>
      <c r="N188" s="1229">
        <v>9462</v>
      </c>
    </row>
    <row r="189" spans="1:15" x14ac:dyDescent="0.25">
      <c r="A189" s="119" t="s">
        <v>305</v>
      </c>
      <c r="B189" s="164">
        <v>41669</v>
      </c>
      <c r="C189" s="118" t="s">
        <v>2594</v>
      </c>
      <c r="D189" s="119" t="s">
        <v>78</v>
      </c>
      <c r="E189" s="162">
        <v>10171007</v>
      </c>
      <c r="F189" s="119">
        <v>24841046</v>
      </c>
      <c r="G189" s="119">
        <v>2704005</v>
      </c>
      <c r="H189" s="120" t="str">
        <f>IF(G189="","",VLOOKUP(G189,ARANCEL!$B$5:$D$121,2,FALSE))</f>
        <v>PROVISORIO</v>
      </c>
      <c r="I189" s="121" t="s">
        <v>308</v>
      </c>
      <c r="J189" s="119">
        <v>1</v>
      </c>
      <c r="K189" s="122">
        <f>IF(G189="","",VLOOKUP(G189,ARANCEL!$B$5:$D$121,3,FALSE)*J189)</f>
        <v>3250</v>
      </c>
      <c r="L189" s="1229" t="s">
        <v>2842</v>
      </c>
      <c r="M189" s="1229">
        <v>4500216228</v>
      </c>
      <c r="N189" s="1229">
        <v>8400</v>
      </c>
    </row>
    <row r="190" spans="1:15" x14ac:dyDescent="0.25">
      <c r="A190" s="119" t="s">
        <v>305</v>
      </c>
      <c r="B190" s="164">
        <v>41669</v>
      </c>
      <c r="C190" s="118" t="s">
        <v>2594</v>
      </c>
      <c r="D190" s="119" t="s">
        <v>78</v>
      </c>
      <c r="E190" s="162">
        <v>10171007</v>
      </c>
      <c r="F190" s="119">
        <v>24841046</v>
      </c>
      <c r="G190" s="119">
        <v>2704003</v>
      </c>
      <c r="H190" s="120" t="str">
        <f>IF(G190="","",VLOOKUP(G190,ARANCEL!$B$5:$D$121,2,FALSE))</f>
        <v xml:space="preserve">CORONA PERIFERICA CON PERNO MUÑON COLADO </v>
      </c>
      <c r="I190" s="121" t="s">
        <v>308</v>
      </c>
      <c r="J190" s="119">
        <v>1</v>
      </c>
      <c r="K190" s="122">
        <f>IF(G190="","",VLOOKUP(G190,ARANCEL!$B$5:$D$121,3,FALSE)*J190)</f>
        <v>32612</v>
      </c>
      <c r="L190" s="1229" t="s">
        <v>2842</v>
      </c>
      <c r="M190" s="1229">
        <v>4500216228</v>
      </c>
      <c r="N190" s="1229">
        <v>8400</v>
      </c>
    </row>
    <row r="191" spans="1:15" x14ac:dyDescent="0.25">
      <c r="A191" s="169" t="s">
        <v>305</v>
      </c>
      <c r="B191" s="164">
        <v>41873</v>
      </c>
      <c r="C191" s="118" t="s">
        <v>6546</v>
      </c>
      <c r="D191" s="119" t="s">
        <v>1322</v>
      </c>
      <c r="E191" s="162">
        <v>10245832</v>
      </c>
      <c r="F191" s="119">
        <v>27373624</v>
      </c>
      <c r="G191" s="119">
        <v>2704003</v>
      </c>
      <c r="H191" s="120" t="str">
        <f>IF(G191="","",VLOOKUP(G191,ARANCEL!$B$5:$D$121,2,FALSE))</f>
        <v xml:space="preserve">CORONA PERIFERICA CON PERNO MUÑON COLADO </v>
      </c>
      <c r="I191" s="121" t="s">
        <v>316</v>
      </c>
      <c r="J191" s="119">
        <v>1</v>
      </c>
      <c r="K191" s="122">
        <f>IF(G191="","",VLOOKUP(G191,ARANCEL!$B$5:$D$121,3,FALSE)*J191)</f>
        <v>32612</v>
      </c>
      <c r="L191" s="1229" t="s">
        <v>6905</v>
      </c>
      <c r="M191" s="1229">
        <v>4500249825</v>
      </c>
      <c r="N191" s="1229" t="s">
        <v>7120</v>
      </c>
    </row>
    <row r="192" spans="1:15" x14ac:dyDescent="0.25">
      <c r="A192" s="119" t="s">
        <v>305</v>
      </c>
      <c r="B192" s="164">
        <v>41873</v>
      </c>
      <c r="C192" s="118" t="s">
        <v>6546</v>
      </c>
      <c r="D192" s="119" t="s">
        <v>1322</v>
      </c>
      <c r="E192" s="162">
        <v>10245832</v>
      </c>
      <c r="F192" s="119">
        <v>27373624</v>
      </c>
      <c r="G192" s="119">
        <v>2704005</v>
      </c>
      <c r="H192" s="120" t="str">
        <f>IF(G192="","",VLOOKUP(G192,ARANCEL!$B$5:$D$121,2,FALSE))</f>
        <v>PROVISORIO</v>
      </c>
      <c r="I192" s="121" t="s">
        <v>326</v>
      </c>
      <c r="J192" s="119">
        <v>1</v>
      </c>
      <c r="K192" s="122">
        <f>IF(G192="","",VLOOKUP(G192,ARANCEL!$B$5:$D$121,3,FALSE)*J192)</f>
        <v>3250</v>
      </c>
      <c r="L192" s="1229" t="s">
        <v>6905</v>
      </c>
      <c r="M192" s="1229">
        <v>4500249825</v>
      </c>
      <c r="N192" s="1229" t="s">
        <v>7120</v>
      </c>
    </row>
    <row r="193" spans="1:14" x14ac:dyDescent="0.25">
      <c r="A193" s="119" t="s">
        <v>313</v>
      </c>
      <c r="B193" s="164">
        <v>41920</v>
      </c>
      <c r="C193" s="118" t="s">
        <v>2835</v>
      </c>
      <c r="D193" s="119" t="s">
        <v>78</v>
      </c>
      <c r="E193" s="162">
        <v>10260618</v>
      </c>
      <c r="F193" s="119">
        <v>27861085</v>
      </c>
      <c r="G193" s="119">
        <v>2704016</v>
      </c>
      <c r="H193" s="120" t="str">
        <f>IF(G193="","",VLOOKUP(G193,ARANCEL!$B$5:$D$121,2,FALSE))</f>
        <v xml:space="preserve">CORONA PROCERA </v>
      </c>
      <c r="I193" s="121"/>
      <c r="J193" s="119">
        <v>1</v>
      </c>
      <c r="K193" s="122">
        <f>IF(G193="","",VLOOKUP(G193,ARANCEL!$B$5:$D$121,3,FALSE)*J193)</f>
        <v>58477</v>
      </c>
      <c r="L193" s="1229" t="s">
        <v>7548</v>
      </c>
      <c r="M193" s="1229">
        <v>4500255819</v>
      </c>
      <c r="N193" s="1229">
        <v>10272</v>
      </c>
    </row>
    <row r="194" spans="1:14" x14ac:dyDescent="0.25">
      <c r="A194" s="119" t="s">
        <v>305</v>
      </c>
      <c r="B194" s="164">
        <v>41920</v>
      </c>
      <c r="C194" s="118" t="s">
        <v>2835</v>
      </c>
      <c r="D194" s="119" t="s">
        <v>78</v>
      </c>
      <c r="E194" s="162">
        <v>10260618</v>
      </c>
      <c r="F194" s="119">
        <v>27861085</v>
      </c>
      <c r="G194" s="119">
        <v>2704005</v>
      </c>
      <c r="H194" s="120" t="str">
        <f>IF(G194="","",VLOOKUP(G194,ARANCEL!$B$5:$D$121,2,FALSE))</f>
        <v>PROVISORIO</v>
      </c>
      <c r="I194" s="121" t="s">
        <v>335</v>
      </c>
      <c r="J194" s="119">
        <v>1</v>
      </c>
      <c r="K194" s="122">
        <f>IF(G194="","",VLOOKUP(G194,ARANCEL!$B$5:$D$121,3,FALSE)*J194)</f>
        <v>3250</v>
      </c>
      <c r="L194" s="1229" t="s">
        <v>7548</v>
      </c>
      <c r="M194" s="1229">
        <v>4500255819</v>
      </c>
      <c r="N194" s="1229">
        <v>10272</v>
      </c>
    </row>
    <row r="195" spans="1:14" x14ac:dyDescent="0.25">
      <c r="A195" s="119" t="s">
        <v>305</v>
      </c>
      <c r="B195" s="173">
        <v>41645</v>
      </c>
      <c r="C195" s="118" t="s">
        <v>1305</v>
      </c>
      <c r="D195" s="119" t="s">
        <v>101</v>
      </c>
      <c r="E195" s="162">
        <v>10168415</v>
      </c>
      <c r="F195" s="119">
        <v>24444908</v>
      </c>
      <c r="G195" s="119">
        <v>2707001</v>
      </c>
      <c r="H195" s="120" t="str">
        <f>IF(G195="","",VLOOKUP(G195,ARANCEL!$B$5:$D$121,2,FALSE))</f>
        <v xml:space="preserve">PLANO DE RELAJACION </v>
      </c>
      <c r="I195" s="121" t="s">
        <v>306</v>
      </c>
      <c r="J195" s="119">
        <v>1</v>
      </c>
      <c r="K195" s="122">
        <f>IF(G195="","",VLOOKUP(G195,ARANCEL!$B$5:$D$121,3,FALSE)*J195)</f>
        <v>9221</v>
      </c>
      <c r="L195" s="1229" t="s">
        <v>2842</v>
      </c>
      <c r="M195" s="1229">
        <v>4500216226</v>
      </c>
      <c r="N195" s="1229">
        <v>8398</v>
      </c>
    </row>
    <row r="196" spans="1:14" x14ac:dyDescent="0.25">
      <c r="A196" s="119" t="s">
        <v>305</v>
      </c>
      <c r="B196" s="164">
        <v>41768</v>
      </c>
      <c r="C196" s="118" t="s">
        <v>1782</v>
      </c>
      <c r="D196" s="119" t="s">
        <v>47</v>
      </c>
      <c r="E196" s="162">
        <v>10194786</v>
      </c>
      <c r="F196" s="119">
        <v>25359324</v>
      </c>
      <c r="G196" s="119">
        <v>2705003</v>
      </c>
      <c r="H196" s="120" t="str">
        <f>IF(G196="","",VLOOKUP(G196,ARANCEL!$B$5:$D$121,2,FALSE))</f>
        <v>INCRUSTACION ESTETICA (ART-GLASS O CERAMICA)</v>
      </c>
      <c r="I196" s="121" t="s">
        <v>318</v>
      </c>
      <c r="J196" s="119">
        <v>1</v>
      </c>
      <c r="K196" s="122">
        <f>IF(G196="","",VLOOKUP(G196,ARANCEL!$B$5:$D$121,3,FALSE)*J196)</f>
        <v>15676</v>
      </c>
      <c r="L196" s="1229" t="s">
        <v>5292</v>
      </c>
      <c r="M196" s="1229">
        <v>4500236825</v>
      </c>
      <c r="N196" s="1229">
        <v>9462</v>
      </c>
    </row>
    <row r="197" spans="1:14" x14ac:dyDescent="0.25">
      <c r="A197" s="119" t="s">
        <v>305</v>
      </c>
      <c r="B197" s="164">
        <v>41663</v>
      </c>
      <c r="C197" s="118" t="s">
        <v>1288</v>
      </c>
      <c r="D197" s="119" t="s">
        <v>78</v>
      </c>
      <c r="E197" s="162">
        <v>10169965</v>
      </c>
      <c r="F197" s="119">
        <v>24716056</v>
      </c>
      <c r="G197" s="119">
        <v>2704005</v>
      </c>
      <c r="H197" s="120" t="str">
        <f>IF(G197="","",VLOOKUP(G197,ARANCEL!$B$5:$D$121,2,FALSE))</f>
        <v>PROVISORIO</v>
      </c>
      <c r="I197" s="121" t="s">
        <v>322</v>
      </c>
      <c r="J197" s="119">
        <v>1</v>
      </c>
      <c r="K197" s="122">
        <f>IF(G197="","",VLOOKUP(G197,ARANCEL!$B$5:$D$121,3,FALSE)*J197)</f>
        <v>3250</v>
      </c>
      <c r="L197" s="1229" t="s">
        <v>2842</v>
      </c>
      <c r="M197" s="1229">
        <v>4500216227</v>
      </c>
      <c r="N197" s="1229">
        <v>8399</v>
      </c>
    </row>
    <row r="198" spans="1:14" x14ac:dyDescent="0.25">
      <c r="A198" s="119" t="s">
        <v>305</v>
      </c>
      <c r="B198" s="164">
        <v>41722</v>
      </c>
      <c r="C198" s="118" t="s">
        <v>1309</v>
      </c>
      <c r="D198" s="119" t="s">
        <v>70</v>
      </c>
      <c r="E198" s="162">
        <v>10183370</v>
      </c>
      <c r="F198" s="119">
        <v>23481561</v>
      </c>
      <c r="G198" s="119">
        <v>2705003</v>
      </c>
      <c r="H198" s="120" t="str">
        <f>IF(G198="","",VLOOKUP(G198,ARANCEL!$B$5:$D$121,2,FALSE))</f>
        <v>INCRUSTACION ESTETICA (ART-GLASS O CERAMICA)</v>
      </c>
      <c r="I198" s="121" t="s">
        <v>618</v>
      </c>
      <c r="J198" s="119">
        <v>1</v>
      </c>
      <c r="K198" s="122">
        <f>IF(G198="","",VLOOKUP(G198,ARANCEL!$B$5:$D$121,3,FALSE)*J198)</f>
        <v>15676</v>
      </c>
      <c r="L198" s="1229" t="s">
        <v>8279</v>
      </c>
      <c r="M198" s="1229">
        <v>4500257559</v>
      </c>
      <c r="N198" s="1229" t="s">
        <v>8255</v>
      </c>
    </row>
    <row r="199" spans="1:14" x14ac:dyDescent="0.25">
      <c r="A199" s="119" t="s">
        <v>305</v>
      </c>
      <c r="B199" s="164">
        <v>41950</v>
      </c>
      <c r="C199" s="118" t="s">
        <v>8192</v>
      </c>
      <c r="D199" s="119" t="s">
        <v>1280</v>
      </c>
      <c r="E199" s="162">
        <v>10278712</v>
      </c>
      <c r="F199" s="119">
        <v>29536587</v>
      </c>
      <c r="G199" s="119">
        <v>2704005</v>
      </c>
      <c r="H199" s="120" t="str">
        <f>IF(G199="","",VLOOKUP(G199,ARANCEL!$B$5:$D$121,2,FALSE))</f>
        <v>PROVISORIO</v>
      </c>
      <c r="I199" s="121" t="s">
        <v>618</v>
      </c>
      <c r="J199" s="119">
        <v>1</v>
      </c>
      <c r="K199" s="122">
        <f>IF(G199="","",VLOOKUP(G199,ARANCEL!$B$5:$D$121,3,FALSE)*J199)</f>
        <v>3250</v>
      </c>
      <c r="L199" s="1229" t="s">
        <v>8256</v>
      </c>
      <c r="M199" s="1229">
        <v>4500265323</v>
      </c>
      <c r="N199" s="1229" t="s">
        <v>8948</v>
      </c>
    </row>
    <row r="200" spans="1:14" x14ac:dyDescent="0.25">
      <c r="A200" s="119" t="s">
        <v>313</v>
      </c>
      <c r="B200" s="164">
        <v>41968</v>
      </c>
      <c r="C200" s="118" t="s">
        <v>8192</v>
      </c>
      <c r="D200" s="119" t="s">
        <v>1280</v>
      </c>
      <c r="E200" s="162">
        <v>10285037</v>
      </c>
      <c r="F200" s="119">
        <v>29536587</v>
      </c>
      <c r="G200" s="119">
        <v>2704005</v>
      </c>
      <c r="H200" s="120" t="str">
        <f>IF(G200="","",VLOOKUP(G200,ARANCEL!$B$5:$D$121,2,FALSE))</f>
        <v>PROVISORIO</v>
      </c>
      <c r="I200" s="121" t="s">
        <v>618</v>
      </c>
      <c r="J200" s="119">
        <v>1</v>
      </c>
      <c r="K200" s="122">
        <f>IF(G200="","",VLOOKUP(G200,ARANCEL!$B$5:$D$121,3,FALSE)*J200)</f>
        <v>3250</v>
      </c>
      <c r="L200" s="1229" t="s">
        <v>8256</v>
      </c>
      <c r="M200" s="1229">
        <v>4500265323</v>
      </c>
      <c r="N200" s="1229" t="s">
        <v>8948</v>
      </c>
    </row>
    <row r="201" spans="1:14" ht="15" customHeight="1" x14ac:dyDescent="0.25">
      <c r="A201" s="119" t="s">
        <v>305</v>
      </c>
      <c r="B201" s="164">
        <v>41968</v>
      </c>
      <c r="C201" s="118" t="s">
        <v>8192</v>
      </c>
      <c r="D201" s="119" t="s">
        <v>1280</v>
      </c>
      <c r="E201" s="162">
        <v>10285037</v>
      </c>
      <c r="F201" s="119">
        <v>29536587</v>
      </c>
      <c r="G201" s="119">
        <v>2704031</v>
      </c>
      <c r="H201" s="120" t="str">
        <f>IF(G201="","",VLOOKUP(G201,ARANCEL!$B$5:$D$121,2,FALSE))</f>
        <v xml:space="preserve">PERNO MUÑON METALICO </v>
      </c>
      <c r="I201" s="121" t="s">
        <v>618</v>
      </c>
      <c r="J201" s="119">
        <v>1</v>
      </c>
      <c r="K201" s="122">
        <f>IF(G201="","",VLOOKUP(G201,ARANCEL!$B$5:$D$121,3,FALSE)*J201)</f>
        <v>12246</v>
      </c>
      <c r="L201" s="1229" t="s">
        <v>8256</v>
      </c>
      <c r="M201" s="1229">
        <v>4500265323</v>
      </c>
      <c r="N201" s="1229" t="s">
        <v>8948</v>
      </c>
    </row>
    <row r="202" spans="1:14" ht="15" customHeight="1" x14ac:dyDescent="0.25">
      <c r="A202" s="119" t="s">
        <v>305</v>
      </c>
      <c r="B202" s="164">
        <v>41968</v>
      </c>
      <c r="C202" s="118" t="s">
        <v>8192</v>
      </c>
      <c r="D202" s="119" t="s">
        <v>1280</v>
      </c>
      <c r="E202" s="162">
        <v>10285037</v>
      </c>
      <c r="F202" s="119">
        <v>29536587</v>
      </c>
      <c r="G202" s="119">
        <v>2704016</v>
      </c>
      <c r="H202" s="120" t="str">
        <f>IF(G202="","",VLOOKUP(G202,ARANCEL!$B$5:$D$121,2,FALSE))</f>
        <v xml:space="preserve">CORONA PROCERA </v>
      </c>
      <c r="I202" s="121" t="s">
        <v>618</v>
      </c>
      <c r="J202" s="119">
        <v>1</v>
      </c>
      <c r="K202" s="122">
        <f>IF(G202="","",VLOOKUP(G202,ARANCEL!$B$5:$D$121,3,FALSE)*J202)</f>
        <v>58477</v>
      </c>
      <c r="L202" s="1229" t="s">
        <v>8256</v>
      </c>
      <c r="M202" s="1229">
        <v>4500265323</v>
      </c>
      <c r="N202" s="1229" t="s">
        <v>8948</v>
      </c>
    </row>
    <row r="203" spans="1:14" ht="15" customHeight="1" x14ac:dyDescent="0.25">
      <c r="A203" s="119" t="s">
        <v>305</v>
      </c>
      <c r="B203" s="164">
        <v>41684</v>
      </c>
      <c r="C203" s="118" t="s">
        <v>2782</v>
      </c>
      <c r="D203" s="119" t="s">
        <v>1283</v>
      </c>
      <c r="E203" s="162">
        <v>10173859</v>
      </c>
      <c r="F203" s="119">
        <v>24950580</v>
      </c>
      <c r="G203" s="119">
        <v>2704005</v>
      </c>
      <c r="H203" s="120" t="str">
        <f>IF(G203="","",VLOOKUP(G203,ARANCEL!$B$5:$D$121,2,FALSE))</f>
        <v>PROVISORIO</v>
      </c>
      <c r="I203" s="121" t="s">
        <v>312</v>
      </c>
      <c r="J203" s="119">
        <v>1</v>
      </c>
      <c r="K203" s="122">
        <f>IF(G203="","",VLOOKUP(G203,ARANCEL!$B$5:$D$121,3,FALSE)*J203)</f>
        <v>3250</v>
      </c>
      <c r="L203" s="1229" t="s">
        <v>3438</v>
      </c>
      <c r="M203" s="1229">
        <v>4500220783</v>
      </c>
      <c r="N203" s="1229">
        <v>8623</v>
      </c>
    </row>
    <row r="204" spans="1:14" x14ac:dyDescent="0.25">
      <c r="A204" s="119" t="s">
        <v>305</v>
      </c>
      <c r="B204" s="164">
        <v>41684</v>
      </c>
      <c r="C204" s="118" t="s">
        <v>2782</v>
      </c>
      <c r="D204" s="119" t="s">
        <v>1283</v>
      </c>
      <c r="E204" s="162">
        <v>10173859</v>
      </c>
      <c r="F204" s="119">
        <v>24950580</v>
      </c>
      <c r="G204" s="119">
        <v>2704003</v>
      </c>
      <c r="H204" s="120" t="str">
        <f>IF(G204="","",VLOOKUP(G204,ARANCEL!$B$5:$D$121,2,FALSE))</f>
        <v xml:space="preserve">CORONA PERIFERICA CON PERNO MUÑON COLADO </v>
      </c>
      <c r="I204" s="121" t="s">
        <v>312</v>
      </c>
      <c r="J204" s="119">
        <v>1</v>
      </c>
      <c r="K204" s="122">
        <f>IF(G204="","",VLOOKUP(G204,ARANCEL!$B$5:$D$121,3,FALSE)*J204)</f>
        <v>32612</v>
      </c>
      <c r="L204" s="1229" t="s">
        <v>3438</v>
      </c>
      <c r="M204" s="1229">
        <v>4500220783</v>
      </c>
      <c r="N204" s="1229">
        <v>8623</v>
      </c>
    </row>
    <row r="205" spans="1:14" x14ac:dyDescent="0.25">
      <c r="A205" s="119" t="s">
        <v>305</v>
      </c>
      <c r="B205" s="164">
        <v>41723</v>
      </c>
      <c r="C205" s="118" t="s">
        <v>3501</v>
      </c>
      <c r="D205" s="119" t="s">
        <v>1365</v>
      </c>
      <c r="E205" s="162">
        <v>10183410</v>
      </c>
      <c r="F205" s="119">
        <v>25546989</v>
      </c>
      <c r="G205" s="119">
        <v>2704005</v>
      </c>
      <c r="H205" s="120" t="str">
        <f>IF(G205="","",VLOOKUP(G205,ARANCEL!$B$5:$D$121,2,FALSE))</f>
        <v>PROVISORIO</v>
      </c>
      <c r="I205" s="121" t="s">
        <v>325</v>
      </c>
      <c r="J205" s="119">
        <v>1</v>
      </c>
      <c r="K205" s="122">
        <f>IF(G205="","",VLOOKUP(G205,ARANCEL!$B$5:$D$121,3,FALSE)*J205)</f>
        <v>3250</v>
      </c>
      <c r="L205" s="1229" t="s">
        <v>3058</v>
      </c>
      <c r="M205" s="1229">
        <v>4500225659</v>
      </c>
      <c r="N205" s="1229">
        <v>8911</v>
      </c>
    </row>
    <row r="206" spans="1:14" x14ac:dyDescent="0.25">
      <c r="A206" s="119" t="s">
        <v>305</v>
      </c>
      <c r="B206" s="164">
        <v>41723</v>
      </c>
      <c r="C206" s="118" t="s">
        <v>3501</v>
      </c>
      <c r="D206" s="119" t="s">
        <v>1365</v>
      </c>
      <c r="E206" s="162">
        <v>10183410</v>
      </c>
      <c r="F206" s="119">
        <v>25546989</v>
      </c>
      <c r="G206" s="119">
        <v>2704016</v>
      </c>
      <c r="H206" s="120" t="str">
        <f>IF(G206="","",VLOOKUP(G206,ARANCEL!$B$5:$D$121,2,FALSE))</f>
        <v xml:space="preserve">CORONA PROCERA </v>
      </c>
      <c r="I206" s="121" t="s">
        <v>325</v>
      </c>
      <c r="J206" s="119">
        <v>1</v>
      </c>
      <c r="K206" s="122">
        <f>IF(G206="","",VLOOKUP(G206,ARANCEL!$B$5:$D$121,3,FALSE)*J206)</f>
        <v>58477</v>
      </c>
      <c r="L206" s="1229" t="s">
        <v>3058</v>
      </c>
      <c r="M206" s="1229">
        <v>4500225660</v>
      </c>
      <c r="N206" s="1229">
        <v>8912</v>
      </c>
    </row>
    <row r="207" spans="1:14" x14ac:dyDescent="0.25">
      <c r="A207" s="119" t="s">
        <v>305</v>
      </c>
      <c r="B207" s="164">
        <v>41726</v>
      </c>
      <c r="C207" s="118" t="s">
        <v>3595</v>
      </c>
      <c r="D207" s="119" t="s">
        <v>1280</v>
      </c>
      <c r="E207" s="162">
        <v>10184430</v>
      </c>
      <c r="F207" s="119">
        <v>20644781</v>
      </c>
      <c r="G207" s="119">
        <v>2705003</v>
      </c>
      <c r="H207" s="120" t="str">
        <f>IF(G207="","",VLOOKUP(G207,ARANCEL!$B$5:$D$121,2,FALSE))</f>
        <v>INCRUSTACION ESTETICA (ART-GLASS O CERAMICA)</v>
      </c>
      <c r="I207" s="121" t="s">
        <v>335</v>
      </c>
      <c r="J207" s="119">
        <v>1</v>
      </c>
      <c r="K207" s="122">
        <f>IF(G207="","",VLOOKUP(G207,ARANCEL!$B$5:$D$121,3,FALSE)*J207)</f>
        <v>15676</v>
      </c>
      <c r="L207" s="1229" t="s">
        <v>3058</v>
      </c>
      <c r="M207" s="1229">
        <v>4500225660</v>
      </c>
      <c r="N207" s="1229">
        <v>8912</v>
      </c>
    </row>
    <row r="208" spans="1:14" x14ac:dyDescent="0.25">
      <c r="A208" s="255" t="s">
        <v>305</v>
      </c>
      <c r="B208" s="256">
        <v>41914</v>
      </c>
      <c r="C208" s="257" t="s">
        <v>3595</v>
      </c>
      <c r="D208" s="255" t="s">
        <v>1280</v>
      </c>
      <c r="E208" s="258">
        <v>10184430</v>
      </c>
      <c r="F208" s="255">
        <v>20644781</v>
      </c>
      <c r="G208" s="255">
        <v>2705003</v>
      </c>
      <c r="H208" s="120" t="str">
        <f>IF(G208="","",VLOOKUP(G208,ARANCEL!$B$5:$D$121,2,FALSE))</f>
        <v>INCRUSTACION ESTETICA (ART-GLASS O CERAMICA)</v>
      </c>
      <c r="I208" s="121" t="s">
        <v>326</v>
      </c>
      <c r="J208" s="119">
        <v>1</v>
      </c>
      <c r="K208" s="122">
        <f>IF(G208="","",VLOOKUP(G208,ARANCEL!$B$5:$D$121,3,FALSE)*J208)</f>
        <v>15676</v>
      </c>
      <c r="L208" s="1235" t="str">
        <f>IF(E208="","","IMPAGO")</f>
        <v>IMPAGO</v>
      </c>
      <c r="M208" s="1235" t="str">
        <f>IF(L208="IMPAGO","SIN O.C.","")</f>
        <v>SIN O.C.</v>
      </c>
      <c r="N208" s="1235" t="str">
        <f>IF(L208="IMPAGO","SIN FACT.","")</f>
        <v>SIN FACT.</v>
      </c>
    </row>
    <row r="209" spans="1:14" x14ac:dyDescent="0.25">
      <c r="A209" s="339" t="s">
        <v>313</v>
      </c>
      <c r="B209" s="256">
        <v>41684</v>
      </c>
      <c r="C209" s="257" t="s">
        <v>8253</v>
      </c>
      <c r="D209" s="255" t="s">
        <v>1774</v>
      </c>
      <c r="E209" s="258">
        <v>10174065</v>
      </c>
      <c r="F209" s="255">
        <v>22050327</v>
      </c>
      <c r="G209" s="255">
        <v>2708001</v>
      </c>
      <c r="H209" s="120" t="str">
        <f>IF(G209="","",VLOOKUP(G209,ARANCEL!$B$5:$D$121,2,FALSE))</f>
        <v xml:space="preserve">PLACA DE ORTODONCIA SIN TORNILLO </v>
      </c>
      <c r="I209" s="121"/>
      <c r="J209" s="119">
        <v>1</v>
      </c>
      <c r="K209" s="122">
        <f>IF(G209="","",VLOOKUP(G209,ARANCEL!$B$5:$D$121,3,FALSE)*J209)</f>
        <v>17997</v>
      </c>
      <c r="L209" s="1229" t="s">
        <v>8279</v>
      </c>
      <c r="M209" s="1229">
        <v>4500257559</v>
      </c>
      <c r="N209" s="1229" t="s">
        <v>8255</v>
      </c>
    </row>
    <row r="210" spans="1:14" x14ac:dyDescent="0.25">
      <c r="A210" s="255" t="s">
        <v>305</v>
      </c>
      <c r="B210" s="256">
        <v>41831</v>
      </c>
      <c r="C210" s="257" t="s">
        <v>5632</v>
      </c>
      <c r="D210" s="255" t="s">
        <v>78</v>
      </c>
      <c r="E210" s="258">
        <v>10223842</v>
      </c>
      <c r="F210" s="255">
        <v>24824592</v>
      </c>
      <c r="G210" s="255">
        <v>2705003</v>
      </c>
      <c r="H210" s="120" t="str">
        <f>IF(G210="","",VLOOKUP(G210,ARANCEL!$B$5:$D$121,2,FALSE))</f>
        <v>INCRUSTACION ESTETICA (ART-GLASS O CERAMICA)</v>
      </c>
      <c r="I210" s="121" t="s">
        <v>315</v>
      </c>
      <c r="J210" s="119">
        <v>1</v>
      </c>
      <c r="K210" s="122">
        <f>IF(G210="","",VLOOKUP(G210,ARANCEL!$B$5:$D$121,3,FALSE)*J210)</f>
        <v>15676</v>
      </c>
      <c r="L210" s="1229" t="s">
        <v>6017</v>
      </c>
      <c r="M210" s="1229">
        <v>4500243585</v>
      </c>
      <c r="N210" s="1229">
        <v>9789</v>
      </c>
    </row>
    <row r="211" spans="1:14" ht="15" customHeight="1" x14ac:dyDescent="0.25">
      <c r="A211" s="119" t="s">
        <v>305</v>
      </c>
      <c r="B211" s="164">
        <v>41806</v>
      </c>
      <c r="C211" s="118" t="s">
        <v>5108</v>
      </c>
      <c r="D211" s="119" t="s">
        <v>78</v>
      </c>
      <c r="E211" s="162">
        <v>10210655</v>
      </c>
      <c r="F211" s="119">
        <v>26341471</v>
      </c>
      <c r="G211" s="119">
        <v>2704005</v>
      </c>
      <c r="H211" s="120" t="str">
        <f>IF(G211="","",VLOOKUP(G211,ARANCEL!$B$5:$D$121,2,FALSE))</f>
        <v>PROVISORIO</v>
      </c>
      <c r="I211" s="121" t="s">
        <v>337</v>
      </c>
      <c r="J211" s="119">
        <v>1</v>
      </c>
      <c r="K211" s="122">
        <f>IF(G211="","",VLOOKUP(G211,ARANCEL!$B$5:$D$121,3,FALSE)*J211)</f>
        <v>3250</v>
      </c>
      <c r="L211" s="1229" t="s">
        <v>5742</v>
      </c>
      <c r="M211" s="1229">
        <v>4500239419</v>
      </c>
      <c r="N211" s="1229" t="s">
        <v>5753</v>
      </c>
    </row>
    <row r="212" spans="1:14" ht="15" customHeight="1" x14ac:dyDescent="0.25">
      <c r="A212" s="119" t="s">
        <v>305</v>
      </c>
      <c r="B212" s="164">
        <v>41806</v>
      </c>
      <c r="C212" s="118" t="s">
        <v>5108</v>
      </c>
      <c r="D212" s="119" t="s">
        <v>78</v>
      </c>
      <c r="E212" s="162">
        <v>10210655</v>
      </c>
      <c r="F212" s="119">
        <v>26341471</v>
      </c>
      <c r="G212" s="119">
        <v>2704016</v>
      </c>
      <c r="H212" s="120" t="str">
        <f>IF(G212="","",VLOOKUP(G212,ARANCEL!$B$5:$D$121,2,FALSE))</f>
        <v xml:space="preserve">CORONA PROCERA </v>
      </c>
      <c r="I212" s="121" t="s">
        <v>337</v>
      </c>
      <c r="J212" s="119">
        <v>1</v>
      </c>
      <c r="K212" s="122">
        <f>IF(G212="","",VLOOKUP(G212,ARANCEL!$B$5:$D$121,3,FALSE)*J212)</f>
        <v>58477</v>
      </c>
      <c r="L212" s="1229" t="s">
        <v>5742</v>
      </c>
      <c r="M212" s="1229">
        <v>4500239419</v>
      </c>
      <c r="N212" s="1229" t="s">
        <v>5753</v>
      </c>
    </row>
    <row r="213" spans="1:14" ht="15" customHeight="1" x14ac:dyDescent="0.25">
      <c r="A213" s="119" t="s">
        <v>305</v>
      </c>
      <c r="B213" s="164">
        <v>41974</v>
      </c>
      <c r="C213" s="118" t="s">
        <v>8737</v>
      </c>
      <c r="D213" s="119" t="s">
        <v>6328</v>
      </c>
      <c r="E213" s="162">
        <v>10290978</v>
      </c>
      <c r="F213" s="119"/>
      <c r="G213" s="255">
        <v>2707001</v>
      </c>
      <c r="H213" s="120" t="str">
        <f>IF(G213="","",VLOOKUP(G213,ARANCEL!$B$5:$D$121,2,FALSE))</f>
        <v xml:space="preserve">PLANO DE RELAJACION </v>
      </c>
      <c r="I213" s="121" t="s">
        <v>306</v>
      </c>
      <c r="J213" s="119">
        <v>1</v>
      </c>
      <c r="K213" s="122">
        <f>IF(G213="","",VLOOKUP(G213,ARANCEL!$B$5:$D$121,3,FALSE)*J213)</f>
        <v>9221</v>
      </c>
      <c r="L213" s="1349" t="s">
        <v>9431</v>
      </c>
      <c r="M213" s="1349">
        <v>4500269163</v>
      </c>
      <c r="N213" s="1349" t="s">
        <v>9462</v>
      </c>
    </row>
    <row r="214" spans="1:14" x14ac:dyDescent="0.25">
      <c r="A214" s="119" t="s">
        <v>305</v>
      </c>
      <c r="B214" s="164">
        <v>41946</v>
      </c>
      <c r="C214" s="118" t="s">
        <v>8058</v>
      </c>
      <c r="D214" s="119" t="s">
        <v>6328</v>
      </c>
      <c r="E214" s="162">
        <v>10275274</v>
      </c>
      <c r="F214" s="119">
        <v>29011917</v>
      </c>
      <c r="G214" s="255">
        <v>2704005</v>
      </c>
      <c r="H214" s="120" t="str">
        <f>IF(G214="","",VLOOKUP(G214,ARANCEL!$B$5:$D$121,2,FALSE))</f>
        <v>PROVISORIO</v>
      </c>
      <c r="I214" s="121" t="s">
        <v>337</v>
      </c>
      <c r="J214" s="119">
        <v>1</v>
      </c>
      <c r="K214" s="122">
        <f>IF(G214="","",VLOOKUP(G214,ARANCEL!$B$5:$D$121,3,FALSE)*J214)</f>
        <v>3250</v>
      </c>
      <c r="L214" s="1229" t="s">
        <v>8279</v>
      </c>
      <c r="M214" s="1229">
        <v>4500259733</v>
      </c>
      <c r="N214" s="1229" t="s">
        <v>8293</v>
      </c>
    </row>
    <row r="215" spans="1:14" ht="15" customHeight="1" x14ac:dyDescent="0.25">
      <c r="A215" s="339" t="s">
        <v>305</v>
      </c>
      <c r="B215" s="256">
        <v>41946</v>
      </c>
      <c r="C215" s="257" t="s">
        <v>8058</v>
      </c>
      <c r="D215" s="255" t="s">
        <v>6328</v>
      </c>
      <c r="E215" s="258">
        <v>10275274</v>
      </c>
      <c r="F215" s="255">
        <v>29011917</v>
      </c>
      <c r="G215" s="255">
        <v>2704003</v>
      </c>
      <c r="H215" s="120" t="str">
        <f>IF(G215="","",VLOOKUP(G215,ARANCEL!$B$5:$D$121,2,FALSE))</f>
        <v xml:space="preserve">CORONA PERIFERICA CON PERNO MUÑON COLADO </v>
      </c>
      <c r="I215" s="121" t="s">
        <v>337</v>
      </c>
      <c r="J215" s="119">
        <v>1</v>
      </c>
      <c r="K215" s="122">
        <f>IF(G215="","",VLOOKUP(G215,ARANCEL!$B$5:$D$121,3,FALSE)*J215)</f>
        <v>32612</v>
      </c>
      <c r="L215" s="1229" t="s">
        <v>8279</v>
      </c>
      <c r="M215" s="1229">
        <v>4500259733</v>
      </c>
      <c r="N215" s="1229" t="s">
        <v>8293</v>
      </c>
    </row>
    <row r="216" spans="1:14" ht="15" customHeight="1" x14ac:dyDescent="0.25">
      <c r="A216" s="255" t="s">
        <v>305</v>
      </c>
      <c r="B216" s="256">
        <v>41961</v>
      </c>
      <c r="C216" s="257" t="s">
        <v>8058</v>
      </c>
      <c r="D216" s="255" t="s">
        <v>6328</v>
      </c>
      <c r="E216" s="258">
        <v>10281688</v>
      </c>
      <c r="F216" s="255">
        <v>29011917</v>
      </c>
      <c r="G216" s="255">
        <v>2704003</v>
      </c>
      <c r="H216" s="120" t="str">
        <f>IF(G216="","",VLOOKUP(G216,ARANCEL!$B$5:$D$121,2,FALSE))</f>
        <v xml:space="preserve">CORONA PERIFERICA CON PERNO MUÑON COLADO </v>
      </c>
      <c r="I216" s="121" t="s">
        <v>337</v>
      </c>
      <c r="J216" s="119">
        <v>1</v>
      </c>
      <c r="K216" s="122">
        <f>IF(G216="","",VLOOKUP(G216,ARANCEL!$B$5:$D$121,3,FALSE)*J216)</f>
        <v>32612</v>
      </c>
      <c r="L216" s="1229" t="s">
        <v>8256</v>
      </c>
      <c r="M216" s="1229">
        <v>4500265323</v>
      </c>
      <c r="N216" s="1229" t="s">
        <v>8948</v>
      </c>
    </row>
    <row r="217" spans="1:14" ht="15" customHeight="1" x14ac:dyDescent="0.25">
      <c r="A217" s="255" t="s">
        <v>313</v>
      </c>
      <c r="B217" s="256">
        <v>41961</v>
      </c>
      <c r="C217" s="257" t="s">
        <v>8058</v>
      </c>
      <c r="D217" s="255" t="s">
        <v>6328</v>
      </c>
      <c r="E217" s="258">
        <v>10281688</v>
      </c>
      <c r="F217" s="255">
        <v>29011917</v>
      </c>
      <c r="G217" s="255">
        <v>2704005</v>
      </c>
      <c r="H217" s="120" t="str">
        <f>IF(G217="","",VLOOKUP(G217,ARANCEL!$B$5:$D$121,2,FALSE))</f>
        <v>PROVISORIO</v>
      </c>
      <c r="I217" s="121" t="s">
        <v>337</v>
      </c>
      <c r="J217" s="119">
        <v>1</v>
      </c>
      <c r="K217" s="122">
        <f>IF(G217="","",VLOOKUP(G217,ARANCEL!$B$5:$D$121,3,FALSE)*J217)</f>
        <v>3250</v>
      </c>
      <c r="L217" s="1229" t="s">
        <v>8256</v>
      </c>
      <c r="M217" s="1229">
        <v>4500265323</v>
      </c>
      <c r="N217" s="1229" t="s">
        <v>8948</v>
      </c>
    </row>
    <row r="218" spans="1:14" ht="15" customHeight="1" x14ac:dyDescent="0.25">
      <c r="A218" s="339" t="s">
        <v>313</v>
      </c>
      <c r="B218" s="256">
        <v>41716</v>
      </c>
      <c r="C218" s="257" t="s">
        <v>3321</v>
      </c>
      <c r="D218" s="255" t="s">
        <v>47</v>
      </c>
      <c r="E218" s="258">
        <v>10181063</v>
      </c>
      <c r="F218" s="255">
        <v>21377410</v>
      </c>
      <c r="G218" s="255">
        <v>2702024</v>
      </c>
      <c r="H218" s="120" t="str">
        <f>IF(G218="","",VLOOKUP(G218,ARANCEL!$B$5:$D$121,2,FALSE))</f>
        <v>PROVISORIO SOBRE IMPLANTE</v>
      </c>
      <c r="I218" s="121" t="s">
        <v>3322</v>
      </c>
      <c r="J218" s="119">
        <v>3</v>
      </c>
      <c r="K218" s="122">
        <f>IF(G218="","",VLOOKUP(G218,ARANCEL!$B$5:$D$121,3,FALSE)*J218)</f>
        <v>13833</v>
      </c>
      <c r="L218" s="1229" t="s">
        <v>3058</v>
      </c>
      <c r="M218" s="1229">
        <v>4500225659</v>
      </c>
      <c r="N218" s="1229">
        <v>8911</v>
      </c>
    </row>
    <row r="219" spans="1:14" ht="15" customHeight="1" x14ac:dyDescent="0.25">
      <c r="A219" s="255" t="s">
        <v>305</v>
      </c>
      <c r="B219" s="256">
        <v>41716</v>
      </c>
      <c r="C219" s="257" t="s">
        <v>3321</v>
      </c>
      <c r="D219" s="255" t="s">
        <v>47</v>
      </c>
      <c r="E219" s="258">
        <v>10181063</v>
      </c>
      <c r="F219" s="255">
        <v>21377410</v>
      </c>
      <c r="G219" s="255">
        <v>2702002</v>
      </c>
      <c r="H219" s="120" t="str">
        <f>IF(G219="","",VLOOKUP(G219,ARANCEL!$B$5:$D$121,2,FALSE))</f>
        <v xml:space="preserve">LABORATORIO CORONA CEMENTADA SOBRE IMPLANTE </v>
      </c>
      <c r="I219" s="121" t="s">
        <v>3322</v>
      </c>
      <c r="J219" s="119">
        <v>3</v>
      </c>
      <c r="K219" s="122">
        <f>IF(G219="","",VLOOKUP(G219,ARANCEL!$B$5:$D$121,3,FALSE)*J219)</f>
        <v>95634</v>
      </c>
      <c r="L219" s="1229" t="s">
        <v>3058</v>
      </c>
      <c r="M219" s="1229">
        <v>4500225659</v>
      </c>
      <c r="N219" s="1229">
        <v>8911</v>
      </c>
    </row>
    <row r="220" spans="1:14" ht="15" customHeight="1" x14ac:dyDescent="0.25">
      <c r="A220" s="339" t="s">
        <v>313</v>
      </c>
      <c r="B220" s="256">
        <v>41716</v>
      </c>
      <c r="C220" s="257" t="s">
        <v>3321</v>
      </c>
      <c r="D220" s="255" t="s">
        <v>47</v>
      </c>
      <c r="E220" s="258">
        <v>10181063</v>
      </c>
      <c r="F220" s="255">
        <v>21377410</v>
      </c>
      <c r="G220" s="255">
        <v>2702005</v>
      </c>
      <c r="H220" s="120" t="str">
        <f>IF(G220="","",VLOOKUP(G220,ARANCEL!$B$5:$D$121,2,FALSE))</f>
        <v xml:space="preserve">LABORATORIO INTERMEDIARIO SOBRE IMPLANTE </v>
      </c>
      <c r="I220" s="121"/>
      <c r="J220" s="119">
        <v>1</v>
      </c>
      <c r="K220" s="122">
        <f>IF(G220="","",VLOOKUP(G220,ARANCEL!$B$5:$D$121,3,FALSE)*J220)</f>
        <v>31889</v>
      </c>
      <c r="L220" s="1229" t="s">
        <v>3058</v>
      </c>
      <c r="M220" s="1229">
        <v>4500225659</v>
      </c>
      <c r="N220" s="1229">
        <v>8911</v>
      </c>
    </row>
    <row r="221" spans="1:14" x14ac:dyDescent="0.25">
      <c r="A221" s="255" t="s">
        <v>305</v>
      </c>
      <c r="B221" s="256">
        <v>41891</v>
      </c>
      <c r="C221" s="257" t="s">
        <v>6921</v>
      </c>
      <c r="D221" s="255" t="s">
        <v>6328</v>
      </c>
      <c r="E221" s="258">
        <v>10253864</v>
      </c>
      <c r="F221" s="255">
        <v>28162592</v>
      </c>
      <c r="G221" s="255">
        <v>2707001</v>
      </c>
      <c r="H221" s="120" t="str">
        <f>IF(G221="","",VLOOKUP(G221,ARANCEL!$B$5:$D$121,2,FALSE))</f>
        <v xml:space="preserve">PLANO DE RELAJACION </v>
      </c>
      <c r="I221" s="121" t="s">
        <v>306</v>
      </c>
      <c r="J221" s="119">
        <v>1</v>
      </c>
      <c r="K221" s="122">
        <f>IF(G221="","",VLOOKUP(G221,ARANCEL!$B$5:$D$121,3,FALSE)*J221)</f>
        <v>9221</v>
      </c>
      <c r="L221" s="1229" t="s">
        <v>7548</v>
      </c>
      <c r="M221" s="1229">
        <v>4500254757</v>
      </c>
      <c r="N221" s="1229" t="s">
        <v>7549</v>
      </c>
    </row>
    <row r="222" spans="1:14" x14ac:dyDescent="0.25">
      <c r="A222" s="255" t="s">
        <v>305</v>
      </c>
      <c r="B222" s="256">
        <v>41816</v>
      </c>
      <c r="C222" s="257" t="s">
        <v>817</v>
      </c>
      <c r="D222" s="255" t="s">
        <v>1280</v>
      </c>
      <c r="E222" s="258">
        <v>10216181</v>
      </c>
      <c r="F222" s="255">
        <v>22447210</v>
      </c>
      <c r="G222" s="255">
        <v>2705003</v>
      </c>
      <c r="H222" s="120" t="str">
        <f>IF(G222="","",VLOOKUP(G222,ARANCEL!$B$5:$D$121,2,FALSE))</f>
        <v>INCRUSTACION ESTETICA (ART-GLASS O CERAMICA)</v>
      </c>
      <c r="I222" s="121" t="s">
        <v>618</v>
      </c>
      <c r="J222" s="119">
        <v>1</v>
      </c>
      <c r="K222" s="122">
        <f>IF(G222="","",VLOOKUP(G222,ARANCEL!$B$5:$D$121,3,FALSE)*J222)</f>
        <v>15676</v>
      </c>
      <c r="L222" s="1229" t="s">
        <v>5742</v>
      </c>
      <c r="M222" s="1229">
        <v>4500241311</v>
      </c>
      <c r="N222" s="1229" t="s">
        <v>5770</v>
      </c>
    </row>
    <row r="223" spans="1:14" x14ac:dyDescent="0.25">
      <c r="A223" s="255" t="s">
        <v>305</v>
      </c>
      <c r="B223" s="256">
        <v>41920</v>
      </c>
      <c r="C223" s="257" t="s">
        <v>7479</v>
      </c>
      <c r="D223" s="255" t="s">
        <v>47</v>
      </c>
      <c r="E223" s="258">
        <v>10261220</v>
      </c>
      <c r="F223" s="255">
        <v>28896208</v>
      </c>
      <c r="G223" s="255">
        <v>2707001</v>
      </c>
      <c r="H223" s="120" t="str">
        <f>IF(G223="","",VLOOKUP(G223,ARANCEL!$B$5:$D$121,2,FALSE))</f>
        <v xml:space="preserve">PLANO DE RELAJACION </v>
      </c>
      <c r="I223" s="121" t="s">
        <v>306</v>
      </c>
      <c r="J223" s="119">
        <v>1</v>
      </c>
      <c r="K223" s="122">
        <f>IF(G223="","",VLOOKUP(G223,ARANCEL!$B$5:$D$121,3,FALSE)*J223)</f>
        <v>9221</v>
      </c>
      <c r="L223" s="1229" t="s">
        <v>7548</v>
      </c>
      <c r="M223" s="1229">
        <v>4500255819</v>
      </c>
      <c r="N223" s="1229">
        <v>10272</v>
      </c>
    </row>
    <row r="224" spans="1:14" ht="15" customHeight="1" x14ac:dyDescent="0.25">
      <c r="A224" s="169" t="s">
        <v>313</v>
      </c>
      <c r="B224" s="164">
        <v>41852</v>
      </c>
      <c r="C224" s="1154" t="s">
        <v>7121</v>
      </c>
      <c r="D224" s="1155" t="s">
        <v>7122</v>
      </c>
      <c r="E224" s="1157">
        <v>10235697</v>
      </c>
      <c r="F224" s="1157">
        <v>27676452</v>
      </c>
      <c r="G224" s="1157">
        <v>2708011</v>
      </c>
      <c r="H224" s="120" t="str">
        <f>IF(G224="","",VLOOKUP(G224,ARANCEL!$B$5:$D$121,2,FALSE))</f>
        <v xml:space="preserve">MODELO DE ESTUDIO </v>
      </c>
      <c r="I224" s="121" t="s">
        <v>347</v>
      </c>
      <c r="J224" s="119">
        <v>2</v>
      </c>
      <c r="K224" s="122">
        <f>IF(G224="","",VLOOKUP(G224,ARANCEL!$B$5:$D$121,3,FALSE)*J224)</f>
        <v>3014</v>
      </c>
      <c r="L224" s="1229" t="s">
        <v>6905</v>
      </c>
      <c r="M224" s="1229">
        <v>4500249825</v>
      </c>
      <c r="N224" s="1229" t="s">
        <v>7120</v>
      </c>
    </row>
    <row r="225" spans="1:14" ht="15" customHeight="1" x14ac:dyDescent="0.25">
      <c r="A225" s="119" t="s">
        <v>305</v>
      </c>
      <c r="B225" s="164">
        <v>41876</v>
      </c>
      <c r="C225" s="118" t="s">
        <v>6577</v>
      </c>
      <c r="D225" s="119" t="s">
        <v>78</v>
      </c>
      <c r="E225" s="162">
        <v>10245836</v>
      </c>
      <c r="F225" s="119">
        <v>27616633</v>
      </c>
      <c r="G225" s="255">
        <v>2704016</v>
      </c>
      <c r="H225" s="120" t="str">
        <f>IF(G225="","",VLOOKUP(G225,ARANCEL!$B$5:$D$121,2,FALSE))</f>
        <v xml:space="preserve">CORONA PROCERA </v>
      </c>
      <c r="I225" s="121" t="s">
        <v>317</v>
      </c>
      <c r="J225" s="119">
        <v>1</v>
      </c>
      <c r="K225" s="122">
        <f>IF(G225="","",VLOOKUP(G225,ARANCEL!$B$5:$D$121,3,FALSE)*J225)</f>
        <v>58477</v>
      </c>
      <c r="L225" s="1229" t="s">
        <v>6905</v>
      </c>
      <c r="M225" s="1229">
        <v>4500249825</v>
      </c>
      <c r="N225" s="1229" t="s">
        <v>7120</v>
      </c>
    </row>
    <row r="226" spans="1:14" ht="15" customHeight="1" x14ac:dyDescent="0.25">
      <c r="A226" s="255" t="s">
        <v>305</v>
      </c>
      <c r="B226" s="256">
        <v>41876</v>
      </c>
      <c r="C226" s="257" t="s">
        <v>6577</v>
      </c>
      <c r="D226" s="255" t="s">
        <v>78</v>
      </c>
      <c r="E226" s="258">
        <v>10245836</v>
      </c>
      <c r="F226" s="255">
        <v>27616633</v>
      </c>
      <c r="G226" s="255">
        <v>2704005</v>
      </c>
      <c r="H226" s="120" t="str">
        <f>IF(G226="","",VLOOKUP(G226,ARANCEL!$B$5:$D$121,2,FALSE))</f>
        <v>PROVISORIO</v>
      </c>
      <c r="I226" s="121" t="s">
        <v>317</v>
      </c>
      <c r="J226" s="119">
        <v>1</v>
      </c>
      <c r="K226" s="122">
        <f>IF(G226="","",VLOOKUP(G226,ARANCEL!$B$5:$D$121,3,FALSE)*J226)</f>
        <v>3250</v>
      </c>
      <c r="L226" s="1229" t="s">
        <v>6905</v>
      </c>
      <c r="M226" s="1229">
        <v>4500249825</v>
      </c>
      <c r="N226" s="1229" t="s">
        <v>7120</v>
      </c>
    </row>
    <row r="227" spans="1:14" x14ac:dyDescent="0.25">
      <c r="A227" s="255" t="s">
        <v>305</v>
      </c>
      <c r="B227" s="256">
        <v>41876</v>
      </c>
      <c r="C227" s="257" t="s">
        <v>6577</v>
      </c>
      <c r="D227" s="255" t="s">
        <v>78</v>
      </c>
      <c r="E227" s="258">
        <v>10245836</v>
      </c>
      <c r="F227" s="255">
        <v>27616633</v>
      </c>
      <c r="G227" s="255">
        <v>2705003</v>
      </c>
      <c r="H227" s="120" t="str">
        <f>IF(G227="","",VLOOKUP(G227,ARANCEL!$B$5:$D$121,2,FALSE))</f>
        <v>INCRUSTACION ESTETICA (ART-GLASS O CERAMICA)</v>
      </c>
      <c r="I227" s="121" t="s">
        <v>312</v>
      </c>
      <c r="J227" s="119">
        <v>1</v>
      </c>
      <c r="K227" s="122">
        <f>IF(G227="","",VLOOKUP(G227,ARANCEL!$B$5:$D$121,3,FALSE)*J227)</f>
        <v>15676</v>
      </c>
      <c r="L227" s="1229" t="s">
        <v>6905</v>
      </c>
      <c r="M227" s="1229">
        <v>4500249825</v>
      </c>
      <c r="N227" s="1229" t="s">
        <v>7120</v>
      </c>
    </row>
    <row r="228" spans="1:14" x14ac:dyDescent="0.25">
      <c r="A228" s="255" t="s">
        <v>305</v>
      </c>
      <c r="B228" s="256">
        <v>41885</v>
      </c>
      <c r="C228" s="257" t="s">
        <v>6813</v>
      </c>
      <c r="D228" s="255" t="s">
        <v>47</v>
      </c>
      <c r="E228" s="258">
        <v>10250798</v>
      </c>
      <c r="F228" s="255">
        <v>28236093</v>
      </c>
      <c r="G228" s="255">
        <v>2704005</v>
      </c>
      <c r="H228" s="120" t="str">
        <f>IF(G228="","",VLOOKUP(G228,ARANCEL!$B$5:$D$121,2,FALSE))</f>
        <v>PROVISORIO</v>
      </c>
      <c r="I228" s="121" t="s">
        <v>325</v>
      </c>
      <c r="J228" s="119">
        <v>1</v>
      </c>
      <c r="K228" s="122">
        <f>IF(G228="","",VLOOKUP(G228,ARANCEL!$B$5:$D$121,3,FALSE)*J228)</f>
        <v>3250</v>
      </c>
      <c r="L228" s="1229" t="s">
        <v>7548</v>
      </c>
      <c r="M228" s="1229">
        <v>4500254757</v>
      </c>
      <c r="N228" s="1229" t="s">
        <v>7549</v>
      </c>
    </row>
    <row r="229" spans="1:14" x14ac:dyDescent="0.25">
      <c r="A229" s="255" t="s">
        <v>305</v>
      </c>
      <c r="B229" s="256">
        <v>41885</v>
      </c>
      <c r="C229" s="257" t="s">
        <v>6813</v>
      </c>
      <c r="D229" s="255" t="s">
        <v>47</v>
      </c>
      <c r="E229" s="258">
        <v>10250798</v>
      </c>
      <c r="F229" s="255">
        <v>28236093</v>
      </c>
      <c r="G229" s="255">
        <v>2704019</v>
      </c>
      <c r="H229" s="120" t="str">
        <f>IF(G229="","",VLOOKUP(G229,ARANCEL!$B$5:$D$121,2,FALSE))</f>
        <v>CARILLA EMPRESS</v>
      </c>
      <c r="I229" s="121" t="s">
        <v>325</v>
      </c>
      <c r="J229" s="119">
        <v>1</v>
      </c>
      <c r="K229" s="122">
        <f>IF(G229="","",VLOOKUP(G229,ARANCEL!$B$5:$D$121,3,FALSE)*J229)</f>
        <v>43857</v>
      </c>
      <c r="L229" s="1229" t="s">
        <v>7548</v>
      </c>
      <c r="M229" s="1229">
        <v>4500254757</v>
      </c>
      <c r="N229" s="1229" t="s">
        <v>7549</v>
      </c>
    </row>
    <row r="230" spans="1:14" s="374" customFormat="1" x14ac:dyDescent="0.25">
      <c r="A230" s="255" t="s">
        <v>305</v>
      </c>
      <c r="B230" s="256">
        <v>41666</v>
      </c>
      <c r="C230" s="257" t="s">
        <v>1284</v>
      </c>
      <c r="D230" s="255" t="s">
        <v>1283</v>
      </c>
      <c r="E230" s="258">
        <v>10170336</v>
      </c>
      <c r="F230" s="255">
        <v>24740190</v>
      </c>
      <c r="G230" s="255">
        <v>2704005</v>
      </c>
      <c r="H230" s="120" t="str">
        <f>IF(G230="","",VLOOKUP(G230,ARANCEL!$B$5:$D$121,2,FALSE))</f>
        <v>PROVISORIO</v>
      </c>
      <c r="I230" s="121" t="s">
        <v>329</v>
      </c>
      <c r="J230" s="119">
        <v>1</v>
      </c>
      <c r="K230" s="122">
        <f>IF(G230="","",VLOOKUP(G230,ARANCEL!$B$5:$D$121,3,FALSE)*J230)</f>
        <v>3250</v>
      </c>
      <c r="L230" s="1229" t="s">
        <v>2842</v>
      </c>
      <c r="M230" s="1229">
        <v>4500216227</v>
      </c>
      <c r="N230" s="1229">
        <v>8399</v>
      </c>
    </row>
    <row r="231" spans="1:14" ht="15" customHeight="1" x14ac:dyDescent="0.25">
      <c r="A231" s="255" t="s">
        <v>305</v>
      </c>
      <c r="B231" s="256">
        <v>42009</v>
      </c>
      <c r="C231" s="257" t="s">
        <v>9275</v>
      </c>
      <c r="D231" s="255" t="s">
        <v>1280</v>
      </c>
      <c r="E231" s="258">
        <v>10303698</v>
      </c>
      <c r="F231" s="255">
        <v>29852431</v>
      </c>
      <c r="G231" s="255">
        <v>2704005</v>
      </c>
      <c r="H231" s="120" t="str">
        <f>IF(G231="","",VLOOKUP(G231,ARANCEL!$B$5:$D$121,2,FALSE))</f>
        <v>PROVISORIO</v>
      </c>
      <c r="I231" s="121" t="s">
        <v>342</v>
      </c>
      <c r="J231" s="119">
        <v>1</v>
      </c>
      <c r="K231" s="122">
        <f>IF(G231="","",VLOOKUP(G231,ARANCEL!$B$5:$D$121,3,FALSE)*J231)</f>
        <v>3250</v>
      </c>
      <c r="L231" s="1235" t="str">
        <f>IF(E231="","","IMPAGO")</f>
        <v>IMPAGO</v>
      </c>
      <c r="M231" s="1235" t="str">
        <f>IF(L231="IMPAGO","SIN O.C.","")</f>
        <v>SIN O.C.</v>
      </c>
      <c r="N231" s="1235" t="str">
        <f>IF(L231="IMPAGO","SIN FACT.","")</f>
        <v>SIN FACT.</v>
      </c>
    </row>
    <row r="232" spans="1:14" ht="15" customHeight="1" x14ac:dyDescent="0.25">
      <c r="A232" s="255" t="s">
        <v>313</v>
      </c>
      <c r="B232" s="256">
        <v>42009</v>
      </c>
      <c r="C232" s="257" t="s">
        <v>9275</v>
      </c>
      <c r="D232" s="255" t="s">
        <v>1280</v>
      </c>
      <c r="E232" s="258">
        <v>10303698</v>
      </c>
      <c r="F232" s="255">
        <v>29852431</v>
      </c>
      <c r="G232" s="255">
        <v>2704016</v>
      </c>
      <c r="H232" s="120" t="str">
        <f>IF(G232="","",VLOOKUP(G232,ARANCEL!$B$5:$D$121,2,FALSE))</f>
        <v xml:space="preserve">CORONA PROCERA </v>
      </c>
      <c r="I232" s="121" t="s">
        <v>342</v>
      </c>
      <c r="J232" s="119">
        <v>1</v>
      </c>
      <c r="K232" s="122">
        <f>IF(G232="","",VLOOKUP(G232,ARANCEL!$B$5:$D$121,3,FALSE)*J232)</f>
        <v>58477</v>
      </c>
      <c r="L232" s="1235" t="str">
        <f>IF(E232="","","IMPAGO")</f>
        <v>IMPAGO</v>
      </c>
      <c r="M232" s="1235" t="str">
        <f>IF(L232="IMPAGO","SIN O.C.","")</f>
        <v>SIN O.C.</v>
      </c>
      <c r="N232" s="1235" t="str">
        <f>IF(L232="IMPAGO","SIN FACT.","")</f>
        <v>SIN FACT.</v>
      </c>
    </row>
    <row r="233" spans="1:14" ht="15" customHeight="1" x14ac:dyDescent="0.25">
      <c r="A233" s="255" t="s">
        <v>313</v>
      </c>
      <c r="B233" s="256">
        <v>42009</v>
      </c>
      <c r="C233" s="257" t="s">
        <v>9275</v>
      </c>
      <c r="D233" s="255" t="s">
        <v>1280</v>
      </c>
      <c r="E233" s="258">
        <v>10303698</v>
      </c>
      <c r="F233" s="255">
        <v>29852431</v>
      </c>
      <c r="G233" s="255">
        <v>2704031</v>
      </c>
      <c r="H233" s="120" t="str">
        <f>IF(G233="","",VLOOKUP(G233,ARANCEL!$B$5:$D$121,2,FALSE))</f>
        <v xml:space="preserve">PERNO MUÑON METALICO </v>
      </c>
      <c r="I233" s="121" t="s">
        <v>342</v>
      </c>
      <c r="J233" s="119">
        <v>1</v>
      </c>
      <c r="K233" s="122">
        <f>IF(G233="","",VLOOKUP(G233,ARANCEL!$B$5:$D$121,3,FALSE)*J233)</f>
        <v>12246</v>
      </c>
      <c r="L233" s="1235" t="str">
        <f>IF(E233="","","IMPAGO")</f>
        <v>IMPAGO</v>
      </c>
      <c r="M233" s="1235" t="str">
        <f>IF(L233="IMPAGO","SIN O.C.","")</f>
        <v>SIN O.C.</v>
      </c>
      <c r="N233" s="1235" t="str">
        <f>IF(L233="IMPAGO","SIN FACT.","")</f>
        <v>SIN FACT.</v>
      </c>
    </row>
    <row r="234" spans="1:14" s="377" customFormat="1" ht="15" customHeight="1" x14ac:dyDescent="0.25">
      <c r="A234" s="255" t="s">
        <v>305</v>
      </c>
      <c r="B234" s="256">
        <v>41663</v>
      </c>
      <c r="C234" s="257" t="s">
        <v>1286</v>
      </c>
      <c r="D234" s="255" t="s">
        <v>78</v>
      </c>
      <c r="E234" s="258">
        <v>10170078</v>
      </c>
      <c r="F234" s="255">
        <v>24697221</v>
      </c>
      <c r="G234" s="255">
        <v>2704005</v>
      </c>
      <c r="H234" s="120" t="str">
        <f>IF(G234="","",VLOOKUP(G234,ARANCEL!$B$5:$D$121,2,FALSE))</f>
        <v>PROVISORIO</v>
      </c>
      <c r="I234" s="121" t="s">
        <v>308</v>
      </c>
      <c r="J234" s="119">
        <v>1</v>
      </c>
      <c r="K234" s="122">
        <f>IF(G234="","",VLOOKUP(G234,ARANCEL!$B$5:$D$121,3,FALSE)*J234)</f>
        <v>3250</v>
      </c>
      <c r="L234" s="1229" t="s">
        <v>2842</v>
      </c>
      <c r="M234" s="1229">
        <v>4500216227</v>
      </c>
      <c r="N234" s="1229">
        <v>8399</v>
      </c>
    </row>
    <row r="235" spans="1:14" s="377" customFormat="1" ht="15" customHeight="1" x14ac:dyDescent="0.25">
      <c r="A235" s="255" t="s">
        <v>305</v>
      </c>
      <c r="B235" s="256">
        <v>41663</v>
      </c>
      <c r="C235" s="257" t="s">
        <v>1286</v>
      </c>
      <c r="D235" s="255" t="s">
        <v>78</v>
      </c>
      <c r="E235" s="258">
        <v>10170607</v>
      </c>
      <c r="F235" s="255">
        <v>24697221</v>
      </c>
      <c r="G235" s="255">
        <v>2704005</v>
      </c>
      <c r="H235" s="120" t="str">
        <f>IF(G235="","",VLOOKUP(G235,ARANCEL!$B$5:$D$121,2,FALSE))</f>
        <v>PROVISORIO</v>
      </c>
      <c r="I235" s="121" t="s">
        <v>335</v>
      </c>
      <c r="J235" s="119">
        <v>1</v>
      </c>
      <c r="K235" s="122">
        <f>IF(G235="","",VLOOKUP(G235,ARANCEL!$B$5:$D$121,3,FALSE)*J235)</f>
        <v>3250</v>
      </c>
      <c r="L235" s="1229" t="s">
        <v>2842</v>
      </c>
      <c r="M235" s="1229">
        <v>4500216227</v>
      </c>
      <c r="N235" s="1229">
        <v>8399</v>
      </c>
    </row>
    <row r="236" spans="1:14" s="377" customFormat="1" ht="15" customHeight="1" x14ac:dyDescent="0.25">
      <c r="A236" s="339" t="s">
        <v>313</v>
      </c>
      <c r="B236" s="256">
        <v>41663</v>
      </c>
      <c r="C236" s="257" t="s">
        <v>1286</v>
      </c>
      <c r="D236" s="255" t="s">
        <v>78</v>
      </c>
      <c r="E236" s="258">
        <v>10170078</v>
      </c>
      <c r="F236" s="255">
        <v>24697221</v>
      </c>
      <c r="G236" s="255">
        <v>2704003</v>
      </c>
      <c r="H236" s="120" t="str">
        <f>IF(G236="","",VLOOKUP(G236,ARANCEL!$B$5:$D$121,2,FALSE))</f>
        <v xml:space="preserve">CORONA PERIFERICA CON PERNO MUÑON COLADO </v>
      </c>
      <c r="I236" s="121"/>
      <c r="J236" s="119">
        <v>1</v>
      </c>
      <c r="K236" s="122">
        <f>IF(G236="","",VLOOKUP(G236,ARANCEL!$B$5:$D$121,3,FALSE)*J236)</f>
        <v>32612</v>
      </c>
      <c r="L236" s="1229" t="s">
        <v>8279</v>
      </c>
      <c r="M236" s="1229">
        <v>4500257559</v>
      </c>
      <c r="N236" s="1229" t="s">
        <v>8255</v>
      </c>
    </row>
    <row r="237" spans="1:14" s="377" customFormat="1" x14ac:dyDescent="0.25">
      <c r="A237" s="255" t="s">
        <v>305</v>
      </c>
      <c r="B237" s="256">
        <v>41667</v>
      </c>
      <c r="C237" s="257" t="s">
        <v>1286</v>
      </c>
      <c r="D237" s="255" t="s">
        <v>78</v>
      </c>
      <c r="E237" s="258">
        <v>10170607</v>
      </c>
      <c r="F237" s="255">
        <v>24697221</v>
      </c>
      <c r="G237" s="255">
        <v>2704016</v>
      </c>
      <c r="H237" s="120" t="str">
        <f>IF(G237="","",VLOOKUP(G237,ARANCEL!$B$5:$D$121,2,FALSE))</f>
        <v xml:space="preserve">CORONA PROCERA </v>
      </c>
      <c r="I237" s="121" t="s">
        <v>335</v>
      </c>
      <c r="J237" s="119">
        <v>1</v>
      </c>
      <c r="K237" s="122">
        <f>IF(G237="","",VLOOKUP(G237,ARANCEL!$B$5:$D$121,3,FALSE)*J237)</f>
        <v>58477</v>
      </c>
      <c r="L237" s="1229" t="s">
        <v>2842</v>
      </c>
      <c r="M237" s="1229">
        <v>4500216227</v>
      </c>
      <c r="N237" s="1229">
        <v>8399</v>
      </c>
    </row>
    <row r="238" spans="1:14" s="377" customFormat="1" x14ac:dyDescent="0.25">
      <c r="A238" s="255" t="s">
        <v>305</v>
      </c>
      <c r="B238" s="256">
        <v>41957</v>
      </c>
      <c r="C238" s="257" t="s">
        <v>8328</v>
      </c>
      <c r="D238" s="255" t="s">
        <v>1475</v>
      </c>
      <c r="E238" s="258">
        <v>10280728</v>
      </c>
      <c r="F238" s="255">
        <v>28980988</v>
      </c>
      <c r="G238" s="255">
        <v>2704005</v>
      </c>
      <c r="H238" s="120" t="str">
        <f>IF(G238="","",VLOOKUP(G238,ARANCEL!$B$5:$D$121,2,FALSE))</f>
        <v>PROVISORIO</v>
      </c>
      <c r="I238" s="121" t="s">
        <v>317</v>
      </c>
      <c r="J238" s="119">
        <v>1</v>
      </c>
      <c r="K238" s="122">
        <f>IF(G238="","",VLOOKUP(G238,ARANCEL!$B$5:$D$121,3,FALSE)*J238)</f>
        <v>3250</v>
      </c>
      <c r="L238" s="1229" t="s">
        <v>8256</v>
      </c>
      <c r="M238" s="1229">
        <v>4500265323</v>
      </c>
      <c r="N238" s="1229" t="s">
        <v>8948</v>
      </c>
    </row>
    <row r="239" spans="1:14" s="377" customFormat="1" x14ac:dyDescent="0.25">
      <c r="A239" s="255" t="s">
        <v>305</v>
      </c>
      <c r="B239" s="256">
        <v>41957</v>
      </c>
      <c r="C239" s="257" t="s">
        <v>8328</v>
      </c>
      <c r="D239" s="255" t="s">
        <v>1475</v>
      </c>
      <c r="E239" s="258">
        <v>10280728</v>
      </c>
      <c r="F239" s="255">
        <v>28980988</v>
      </c>
      <c r="G239" s="255">
        <v>2704002</v>
      </c>
      <c r="H239" s="120" t="str">
        <f>IF(G239="","",VLOOKUP(G239,ARANCEL!$B$5:$D$121,2,FALSE))</f>
        <v xml:space="preserve">CORONA PERIFERICA </v>
      </c>
      <c r="I239" s="121" t="s">
        <v>317</v>
      </c>
      <c r="J239" s="119">
        <v>1</v>
      </c>
      <c r="K239" s="122">
        <f>IF(G239="","",VLOOKUP(G239,ARANCEL!$B$5:$D$121,3,FALSE)*J239)</f>
        <v>25865</v>
      </c>
      <c r="L239" s="1229" t="s">
        <v>8256</v>
      </c>
      <c r="M239" s="1229">
        <v>4500265323</v>
      </c>
      <c r="N239" s="1229" t="s">
        <v>8948</v>
      </c>
    </row>
    <row r="240" spans="1:14" s="382" customFormat="1" x14ac:dyDescent="0.25">
      <c r="A240" s="255" t="s">
        <v>313</v>
      </c>
      <c r="B240" s="256">
        <v>41971</v>
      </c>
      <c r="C240" s="257" t="s">
        <v>8328</v>
      </c>
      <c r="D240" s="255" t="s">
        <v>1475</v>
      </c>
      <c r="E240" s="258">
        <v>10287340</v>
      </c>
      <c r="F240" s="255">
        <v>28980988</v>
      </c>
      <c r="G240" s="255">
        <v>2704005</v>
      </c>
      <c r="H240" s="120" t="str">
        <f>IF(G240="","",VLOOKUP(G240,ARANCEL!$B$5:$D$121,2,FALSE))</f>
        <v>PROVISORIO</v>
      </c>
      <c r="I240" s="121"/>
      <c r="J240" s="119">
        <v>1</v>
      </c>
      <c r="K240" s="122">
        <f>IF(G240="","",VLOOKUP(G240,ARANCEL!$B$5:$D$121,3,FALSE)*J240)</f>
        <v>3250</v>
      </c>
      <c r="L240" s="1349" t="s">
        <v>9431</v>
      </c>
      <c r="M240" s="1349">
        <v>4500269163</v>
      </c>
      <c r="N240" s="1349" t="s">
        <v>9462</v>
      </c>
    </row>
    <row r="241" spans="1:14" s="382" customFormat="1" ht="15" customHeight="1" x14ac:dyDescent="0.25">
      <c r="A241" s="255" t="s">
        <v>313</v>
      </c>
      <c r="B241" s="256">
        <v>41971</v>
      </c>
      <c r="C241" s="257" t="s">
        <v>8328</v>
      </c>
      <c r="D241" s="255" t="s">
        <v>1475</v>
      </c>
      <c r="E241" s="258">
        <v>10287340</v>
      </c>
      <c r="F241" s="255">
        <v>28980988</v>
      </c>
      <c r="G241" s="255">
        <v>2704002</v>
      </c>
      <c r="H241" s="120" t="str">
        <f>IF(G241="","",VLOOKUP(G241,ARANCEL!$B$5:$D$121,2,FALSE))</f>
        <v xml:space="preserve">CORONA PERIFERICA </v>
      </c>
      <c r="I241" s="121"/>
      <c r="J241" s="119">
        <v>1</v>
      </c>
      <c r="K241" s="122">
        <f>IF(G241="","",VLOOKUP(G241,ARANCEL!$B$5:$D$121,3,FALSE)*J241)</f>
        <v>25865</v>
      </c>
      <c r="L241" s="1349" t="s">
        <v>9431</v>
      </c>
      <c r="M241" s="1349">
        <v>4500269163</v>
      </c>
      <c r="N241" s="1349" t="s">
        <v>9462</v>
      </c>
    </row>
    <row r="242" spans="1:14" s="382" customFormat="1" ht="15" customHeight="1" x14ac:dyDescent="0.25">
      <c r="A242" s="255" t="s">
        <v>313</v>
      </c>
      <c r="B242" s="256">
        <v>41983</v>
      </c>
      <c r="C242" s="257" t="s">
        <v>8328</v>
      </c>
      <c r="D242" s="255" t="s">
        <v>1475</v>
      </c>
      <c r="E242" s="258">
        <v>10292991</v>
      </c>
      <c r="F242" s="255">
        <v>28980988</v>
      </c>
      <c r="G242" s="255">
        <v>2704002</v>
      </c>
      <c r="H242" s="120" t="str">
        <f>IF(G242="","",VLOOKUP(G242,ARANCEL!$B$5:$D$121,2,FALSE))</f>
        <v xml:space="preserve">CORONA PERIFERICA </v>
      </c>
      <c r="I242" s="121" t="s">
        <v>317</v>
      </c>
      <c r="J242" s="119">
        <v>1</v>
      </c>
      <c r="K242" s="122">
        <f>IF(G242="","",VLOOKUP(G242,ARANCEL!$B$5:$D$121,3,FALSE)*J242)</f>
        <v>25865</v>
      </c>
      <c r="L242" s="1349" t="s">
        <v>9431</v>
      </c>
      <c r="M242" s="1349">
        <v>4500269163</v>
      </c>
      <c r="N242" s="1349" t="s">
        <v>9462</v>
      </c>
    </row>
    <row r="243" spans="1:14" s="382" customFormat="1" ht="15" customHeight="1" x14ac:dyDescent="0.25">
      <c r="A243" s="255" t="s">
        <v>313</v>
      </c>
      <c r="B243" s="256">
        <v>41983</v>
      </c>
      <c r="C243" s="257" t="s">
        <v>8328</v>
      </c>
      <c r="D243" s="255" t="s">
        <v>1475</v>
      </c>
      <c r="E243" s="258">
        <v>10292991</v>
      </c>
      <c r="F243" s="255">
        <v>28980988</v>
      </c>
      <c r="G243" s="255">
        <v>2704005</v>
      </c>
      <c r="H243" s="120" t="str">
        <f>IF(G243="","",VLOOKUP(G243,ARANCEL!$B$5:$D$121,2,FALSE))</f>
        <v>PROVISORIO</v>
      </c>
      <c r="I243" s="121" t="s">
        <v>317</v>
      </c>
      <c r="J243" s="119">
        <v>1</v>
      </c>
      <c r="K243" s="122">
        <f>IF(G243="","",VLOOKUP(G243,ARANCEL!$B$5:$D$121,3,FALSE)*J243)</f>
        <v>3250</v>
      </c>
      <c r="L243" s="1349" t="s">
        <v>9431</v>
      </c>
      <c r="M243" s="1349">
        <v>4500269163</v>
      </c>
      <c r="N243" s="1349" t="s">
        <v>9462</v>
      </c>
    </row>
    <row r="244" spans="1:14" s="382" customFormat="1" ht="15" customHeight="1" x14ac:dyDescent="0.2">
      <c r="A244" s="255" t="s">
        <v>305</v>
      </c>
      <c r="B244" s="256">
        <v>41857</v>
      </c>
      <c r="C244" s="960" t="s">
        <v>6324</v>
      </c>
      <c r="D244" s="958" t="s">
        <v>1283</v>
      </c>
      <c r="E244" s="258">
        <v>10239646</v>
      </c>
      <c r="F244" s="958">
        <v>27690524</v>
      </c>
      <c r="G244" s="958">
        <v>2704005</v>
      </c>
      <c r="H244" s="120" t="str">
        <f>IF(G244="","",VLOOKUP(G244,ARANCEL!$B$5:$D$121,2,FALSE))</f>
        <v>PROVISORIO</v>
      </c>
      <c r="I244" s="121" t="s">
        <v>1382</v>
      </c>
      <c r="J244" s="119">
        <v>2</v>
      </c>
      <c r="K244" s="122">
        <f>IF(G244="","",VLOOKUP(G244,ARANCEL!$B$5:$D$121,3,FALSE)*J244)</f>
        <v>6500</v>
      </c>
      <c r="L244" s="1229" t="s">
        <v>6905</v>
      </c>
      <c r="M244" s="1229">
        <v>4500249825</v>
      </c>
      <c r="N244" s="1229" t="s">
        <v>7120</v>
      </c>
    </row>
    <row r="245" spans="1:14" ht="15" customHeight="1" x14ac:dyDescent="0.2">
      <c r="A245" s="255" t="s">
        <v>305</v>
      </c>
      <c r="B245" s="256">
        <v>41857</v>
      </c>
      <c r="C245" s="960" t="s">
        <v>6324</v>
      </c>
      <c r="D245" s="958" t="s">
        <v>1283</v>
      </c>
      <c r="E245" s="258">
        <v>10239646</v>
      </c>
      <c r="F245" s="958">
        <v>27690524</v>
      </c>
      <c r="G245" s="958">
        <v>2704003</v>
      </c>
      <c r="H245" s="120" t="str">
        <f>IF(G245="","",VLOOKUP(G245,ARANCEL!$B$5:$D$121,2,FALSE))</f>
        <v xml:space="preserve">CORONA PERIFERICA CON PERNO MUÑON COLADO </v>
      </c>
      <c r="I245" s="121" t="s">
        <v>309</v>
      </c>
      <c r="J245" s="119">
        <v>1</v>
      </c>
      <c r="K245" s="122">
        <f>IF(G245="","",VLOOKUP(G245,ARANCEL!$B$5:$D$121,3,FALSE)*J245)</f>
        <v>32612</v>
      </c>
      <c r="L245" s="1229" t="s">
        <v>6905</v>
      </c>
      <c r="M245" s="1229">
        <v>4500249825</v>
      </c>
      <c r="N245" s="1229" t="s">
        <v>7120</v>
      </c>
    </row>
    <row r="246" spans="1:14" s="387" customFormat="1" x14ac:dyDescent="0.2">
      <c r="A246" s="255" t="s">
        <v>305</v>
      </c>
      <c r="B246" s="256">
        <v>41857</v>
      </c>
      <c r="C246" s="960" t="s">
        <v>6324</v>
      </c>
      <c r="D246" s="958" t="s">
        <v>1283</v>
      </c>
      <c r="E246" s="258">
        <v>10239646</v>
      </c>
      <c r="F246" s="958">
        <v>27690524</v>
      </c>
      <c r="G246" s="255">
        <v>2704016</v>
      </c>
      <c r="H246" s="120" t="str">
        <f>IF(G246="","",VLOOKUP(G246,ARANCEL!$B$5:$D$121,2,FALSE))</f>
        <v xml:space="preserve">CORONA PROCERA </v>
      </c>
      <c r="I246" s="121" t="s">
        <v>323</v>
      </c>
      <c r="J246" s="119">
        <v>1</v>
      </c>
      <c r="K246" s="122">
        <f>IF(G246="","",VLOOKUP(G246,ARANCEL!$B$5:$D$121,3,FALSE)*J246)</f>
        <v>58477</v>
      </c>
      <c r="L246" s="1229" t="s">
        <v>6905</v>
      </c>
      <c r="M246" s="1229">
        <v>4500249825</v>
      </c>
      <c r="N246" s="1229" t="s">
        <v>7120</v>
      </c>
    </row>
    <row r="247" spans="1:14" s="393" customFormat="1" x14ac:dyDescent="0.25">
      <c r="A247" s="255" t="s">
        <v>305</v>
      </c>
      <c r="B247" s="256">
        <v>41883</v>
      </c>
      <c r="C247" s="257" t="s">
        <v>6740</v>
      </c>
      <c r="D247" s="255" t="s">
        <v>78</v>
      </c>
      <c r="E247" s="258">
        <v>10249795</v>
      </c>
      <c r="F247" s="255">
        <v>28271225</v>
      </c>
      <c r="G247" s="255">
        <v>2704005</v>
      </c>
      <c r="H247" s="120" t="str">
        <f>IF(G247="","",VLOOKUP(G247,ARANCEL!$B$5:$D$121,2,FALSE))</f>
        <v>PROVISORIO</v>
      </c>
      <c r="I247" s="121" t="s">
        <v>324</v>
      </c>
      <c r="J247" s="119">
        <v>1</v>
      </c>
      <c r="K247" s="122">
        <f>IF(G247="","",VLOOKUP(G247,ARANCEL!$B$5:$D$121,3,FALSE)*J247)</f>
        <v>3250</v>
      </c>
      <c r="L247" s="1229" t="s">
        <v>6905</v>
      </c>
      <c r="M247" s="1229">
        <v>4500251384</v>
      </c>
      <c r="N247" s="1229" t="s">
        <v>7146</v>
      </c>
    </row>
    <row r="248" spans="1:14" s="393" customFormat="1" x14ac:dyDescent="0.25">
      <c r="A248" s="255" t="s">
        <v>305</v>
      </c>
      <c r="B248" s="256">
        <v>41883</v>
      </c>
      <c r="C248" s="118" t="s">
        <v>6740</v>
      </c>
      <c r="D248" s="119" t="s">
        <v>78</v>
      </c>
      <c r="E248" s="162">
        <v>10249795</v>
      </c>
      <c r="F248" s="119">
        <v>28271225</v>
      </c>
      <c r="G248" s="255">
        <v>2704016</v>
      </c>
      <c r="H248" s="120" t="str">
        <f>IF(G248="","",VLOOKUP(G248,ARANCEL!$B$5:$D$121,2,FALSE))</f>
        <v xml:space="preserve">CORONA PROCERA </v>
      </c>
      <c r="I248" s="121" t="s">
        <v>324</v>
      </c>
      <c r="J248" s="119">
        <v>1</v>
      </c>
      <c r="K248" s="122">
        <f>IF(G248="","",VLOOKUP(G248,ARANCEL!$B$5:$D$121,3,FALSE)*J248)</f>
        <v>58477</v>
      </c>
      <c r="L248" s="1229" t="s">
        <v>6905</v>
      </c>
      <c r="M248" s="1229">
        <v>4500251384</v>
      </c>
      <c r="N248" s="1229" t="s">
        <v>7146</v>
      </c>
    </row>
    <row r="249" spans="1:14" s="387" customFormat="1" x14ac:dyDescent="0.25">
      <c r="A249" s="255" t="s">
        <v>305</v>
      </c>
      <c r="B249" s="256">
        <v>41912</v>
      </c>
      <c r="C249" s="257" t="s">
        <v>7316</v>
      </c>
      <c r="D249" s="255" t="s">
        <v>4234</v>
      </c>
      <c r="E249" s="258">
        <v>10258479</v>
      </c>
      <c r="F249" s="255">
        <v>28424062</v>
      </c>
      <c r="G249" s="255">
        <v>2704005</v>
      </c>
      <c r="H249" s="120" t="str">
        <f>IF(G249="","",VLOOKUP(G249,ARANCEL!$B$5:$D$121,2,FALSE))</f>
        <v>PROVISORIO</v>
      </c>
      <c r="I249" s="121" t="s">
        <v>9134</v>
      </c>
      <c r="J249" s="119">
        <v>2</v>
      </c>
      <c r="K249" s="122">
        <f>IF(G249="","",VLOOKUP(G249,ARANCEL!$B$5:$D$121,3,FALSE)*J249)</f>
        <v>6500</v>
      </c>
      <c r="L249" s="1229" t="s">
        <v>7548</v>
      </c>
      <c r="M249" s="1229">
        <v>4500254757</v>
      </c>
      <c r="N249" s="1229" t="s">
        <v>7549</v>
      </c>
    </row>
    <row r="250" spans="1:14" s="387" customFormat="1" x14ac:dyDescent="0.25">
      <c r="A250" s="339" t="s">
        <v>305</v>
      </c>
      <c r="B250" s="256">
        <v>41912</v>
      </c>
      <c r="C250" s="257" t="s">
        <v>7316</v>
      </c>
      <c r="D250" s="255" t="s">
        <v>4234</v>
      </c>
      <c r="E250" s="258">
        <v>10258479</v>
      </c>
      <c r="F250" s="255">
        <v>28424062</v>
      </c>
      <c r="G250" s="255">
        <v>2704003</v>
      </c>
      <c r="H250" s="120" t="str">
        <f>IF(G250="","",VLOOKUP(G250,ARANCEL!$B$5:$D$121,2,FALSE))</f>
        <v xml:space="preserve">CORONA PERIFERICA CON PERNO MUÑON COLADO </v>
      </c>
      <c r="I250" s="121" t="s">
        <v>9555</v>
      </c>
      <c r="J250" s="119">
        <v>2</v>
      </c>
      <c r="K250" s="122">
        <f>IF(G250="","",VLOOKUP(G250,ARANCEL!$B$5:$D$121,3,FALSE)*J250)</f>
        <v>65224</v>
      </c>
      <c r="L250" s="1229" t="s">
        <v>7548</v>
      </c>
      <c r="M250" s="1229">
        <v>4500254757</v>
      </c>
      <c r="N250" s="1229" t="s">
        <v>7549</v>
      </c>
    </row>
    <row r="251" spans="1:14" s="387" customFormat="1" x14ac:dyDescent="0.25">
      <c r="A251" s="255" t="s">
        <v>305</v>
      </c>
      <c r="B251" s="256">
        <v>41920</v>
      </c>
      <c r="C251" s="118" t="s">
        <v>7316</v>
      </c>
      <c r="D251" s="119" t="s">
        <v>4234</v>
      </c>
      <c r="E251" s="178">
        <v>10258479</v>
      </c>
      <c r="F251" s="119">
        <v>28424062</v>
      </c>
      <c r="G251" s="255">
        <v>2705003</v>
      </c>
      <c r="H251" s="120" t="str">
        <f>IF(G251="","",VLOOKUP(G251,ARANCEL!$B$5:$D$121,2,FALSE))</f>
        <v>INCRUSTACION ESTETICA (ART-GLASS O CERAMICA)</v>
      </c>
      <c r="I251" s="121" t="s">
        <v>317</v>
      </c>
      <c r="J251" s="119">
        <v>1</v>
      </c>
      <c r="K251" s="122">
        <f>IF(G251="","",VLOOKUP(G251,ARANCEL!$B$5:$D$121,3,FALSE)*J251)</f>
        <v>15676</v>
      </c>
      <c r="L251" s="1229" t="s">
        <v>8279</v>
      </c>
      <c r="M251" s="1229">
        <v>4500257559</v>
      </c>
      <c r="N251" s="1229" t="s">
        <v>8255</v>
      </c>
    </row>
    <row r="252" spans="1:14" s="387" customFormat="1" x14ac:dyDescent="0.25">
      <c r="A252" s="255" t="s">
        <v>305</v>
      </c>
      <c r="B252" s="256">
        <v>41920</v>
      </c>
      <c r="C252" s="118" t="s">
        <v>7316</v>
      </c>
      <c r="D252" s="119" t="s">
        <v>4234</v>
      </c>
      <c r="E252" s="178">
        <v>10258479</v>
      </c>
      <c r="F252" s="119">
        <v>28424062</v>
      </c>
      <c r="G252" s="255">
        <v>2705003</v>
      </c>
      <c r="H252" s="120" t="str">
        <f>IF(G252="","",VLOOKUP(G252,ARANCEL!$B$5:$D$121,2,FALSE))</f>
        <v>INCRUSTACION ESTETICA (ART-GLASS O CERAMICA)</v>
      </c>
      <c r="I252" s="121" t="s">
        <v>322</v>
      </c>
      <c r="J252" s="119">
        <v>1</v>
      </c>
      <c r="K252" s="122">
        <f>IF(G252="","",VLOOKUP(G252,ARANCEL!$B$5:$D$121,3,FALSE)*J252)</f>
        <v>15676</v>
      </c>
      <c r="L252" s="1235" t="str">
        <f>IF(E252="","","IMPAGO")</f>
        <v>IMPAGO</v>
      </c>
      <c r="M252" s="1235" t="str">
        <f>IF(L252="IMPAGO","SIN O.C.","")</f>
        <v>SIN O.C.</v>
      </c>
      <c r="N252" s="1235" t="str">
        <f>IF(L252="IMPAGO","SIN FACT.","")</f>
        <v>SIN FACT.</v>
      </c>
    </row>
    <row r="253" spans="1:14" s="387" customFormat="1" x14ac:dyDescent="0.25">
      <c r="A253" s="255" t="s">
        <v>305</v>
      </c>
      <c r="B253" s="256">
        <v>41975</v>
      </c>
      <c r="C253" s="257" t="s">
        <v>7316</v>
      </c>
      <c r="D253" s="255" t="s">
        <v>4234</v>
      </c>
      <c r="E253" s="258">
        <v>10288606</v>
      </c>
      <c r="F253" s="255">
        <v>29852943</v>
      </c>
      <c r="G253" s="255">
        <v>2705003</v>
      </c>
      <c r="H253" s="120" t="str">
        <f>IF(G253="","",VLOOKUP(G253,ARANCEL!$B$5:$D$121,2,FALSE))</f>
        <v>INCRUSTACION ESTETICA (ART-GLASS O CERAMICA)</v>
      </c>
      <c r="I253" s="121" t="s">
        <v>337</v>
      </c>
      <c r="J253" s="119">
        <v>1</v>
      </c>
      <c r="K253" s="122">
        <f>IF(G253="","",VLOOKUP(G253,ARANCEL!$B$5:$D$121,3,FALSE)*J253)</f>
        <v>15676</v>
      </c>
      <c r="L253" s="1349" t="s">
        <v>9431</v>
      </c>
      <c r="M253" s="1349">
        <v>4500269163</v>
      </c>
      <c r="N253" s="1349" t="s">
        <v>9462</v>
      </c>
    </row>
    <row r="254" spans="1:14" s="400" customFormat="1" x14ac:dyDescent="0.25">
      <c r="A254" s="255" t="s">
        <v>305</v>
      </c>
      <c r="B254" s="256">
        <v>41670</v>
      </c>
      <c r="C254" s="257" t="s">
        <v>1340</v>
      </c>
      <c r="D254" s="255" t="s">
        <v>47</v>
      </c>
      <c r="E254" s="258">
        <v>10173102</v>
      </c>
      <c r="F254" s="255">
        <v>21542943</v>
      </c>
      <c r="G254" s="255">
        <v>2702024</v>
      </c>
      <c r="H254" s="120" t="str">
        <f>IF(G254="","",VLOOKUP(G254,ARANCEL!$B$5:$D$121,2,FALSE))</f>
        <v>PROVISORIO SOBRE IMPLANTE</v>
      </c>
      <c r="I254" s="121" t="s">
        <v>745</v>
      </c>
      <c r="J254" s="119">
        <v>2</v>
      </c>
      <c r="K254" s="122">
        <f>IF(G254="","",VLOOKUP(G254,ARANCEL!$B$5:$D$121,3,FALSE)*J254)</f>
        <v>9222</v>
      </c>
      <c r="L254" s="1229" t="s">
        <v>3438</v>
      </c>
      <c r="M254" s="1229">
        <v>4500220783</v>
      </c>
      <c r="N254" s="1229">
        <v>8623</v>
      </c>
    </row>
    <row r="255" spans="1:14" s="400" customFormat="1" x14ac:dyDescent="0.25">
      <c r="A255" s="255" t="s">
        <v>305</v>
      </c>
      <c r="B255" s="256">
        <v>41683</v>
      </c>
      <c r="C255" s="257" t="s">
        <v>1340</v>
      </c>
      <c r="D255" s="255" t="s">
        <v>47</v>
      </c>
      <c r="E255" s="258">
        <v>10174891</v>
      </c>
      <c r="F255" s="255">
        <v>24436317</v>
      </c>
      <c r="G255" s="255">
        <v>2702021</v>
      </c>
      <c r="H255" s="120" t="str">
        <f>IF(G255="","",VLOOKUP(G255,ARANCEL!$B$5:$D$121,2,FALSE))</f>
        <v xml:space="preserve">CORONA SOBRE IMPLANTE </v>
      </c>
      <c r="I255" s="121" t="s">
        <v>745</v>
      </c>
      <c r="J255" s="119">
        <v>2</v>
      </c>
      <c r="K255" s="122">
        <f>IF(G255="","",VLOOKUP(G255,ARANCEL!$B$5:$D$121,3,FALSE)*J255)</f>
        <v>71972</v>
      </c>
      <c r="L255" s="1229" t="s">
        <v>3438</v>
      </c>
      <c r="M255" s="1229">
        <v>4500220784</v>
      </c>
      <c r="N255" s="1229">
        <v>8624</v>
      </c>
    </row>
    <row r="256" spans="1:14" s="400" customFormat="1" x14ac:dyDescent="0.25">
      <c r="A256" s="255" t="s">
        <v>305</v>
      </c>
      <c r="B256" s="256">
        <v>41857</v>
      </c>
      <c r="C256" s="257" t="s">
        <v>6216</v>
      </c>
      <c r="D256" s="255" t="s">
        <v>1319</v>
      </c>
      <c r="E256" s="258">
        <v>10236021</v>
      </c>
      <c r="F256" s="255">
        <v>27731086</v>
      </c>
      <c r="G256" s="255">
        <v>2704016</v>
      </c>
      <c r="H256" s="120" t="str">
        <f>IF(G256="","",VLOOKUP(G256,ARANCEL!$B$5:$D$121,2,FALSE))</f>
        <v xml:space="preserve">CORONA PROCERA </v>
      </c>
      <c r="I256" s="121" t="s">
        <v>329</v>
      </c>
      <c r="J256" s="119">
        <v>1</v>
      </c>
      <c r="K256" s="122">
        <f>IF(G256="","",VLOOKUP(G256,ARANCEL!$B$5:$D$121,3,FALSE)*J256)</f>
        <v>58477</v>
      </c>
      <c r="L256" s="1229" t="s">
        <v>6905</v>
      </c>
      <c r="M256" s="1229">
        <v>4500249825</v>
      </c>
      <c r="N256" s="1229" t="s">
        <v>7120</v>
      </c>
    </row>
    <row r="257" spans="1:14" s="404" customFormat="1" ht="15" customHeight="1" x14ac:dyDescent="0.25">
      <c r="A257" s="255" t="s">
        <v>305</v>
      </c>
      <c r="B257" s="256">
        <v>41822</v>
      </c>
      <c r="C257" s="257" t="s">
        <v>5470</v>
      </c>
      <c r="D257" s="255" t="s">
        <v>101</v>
      </c>
      <c r="E257" s="258">
        <v>10218979</v>
      </c>
      <c r="F257" s="255">
        <v>26519055</v>
      </c>
      <c r="G257" s="255">
        <v>2704005</v>
      </c>
      <c r="H257" s="120" t="str">
        <f>IF(G257="","",VLOOKUP(G257,ARANCEL!$B$5:$D$121,2,FALSE))</f>
        <v>PROVISORIO</v>
      </c>
      <c r="I257" s="121" t="s">
        <v>317</v>
      </c>
      <c r="J257" s="119">
        <v>1</v>
      </c>
      <c r="K257" s="122">
        <f>IF(G257="","",VLOOKUP(G257,ARANCEL!$B$5:$D$121,3,FALSE)*J257)</f>
        <v>3250</v>
      </c>
      <c r="L257" s="1229" t="s">
        <v>5742</v>
      </c>
      <c r="M257" s="1229">
        <v>4500241311</v>
      </c>
      <c r="N257" s="1229" t="s">
        <v>5770</v>
      </c>
    </row>
    <row r="258" spans="1:14" s="404" customFormat="1" ht="15" customHeight="1" x14ac:dyDescent="0.25">
      <c r="A258" s="255" t="s">
        <v>305</v>
      </c>
      <c r="B258" s="256">
        <v>41822</v>
      </c>
      <c r="C258" s="257" t="s">
        <v>5470</v>
      </c>
      <c r="D258" s="255" t="s">
        <v>101</v>
      </c>
      <c r="E258" s="258">
        <v>10218979</v>
      </c>
      <c r="F258" s="255">
        <v>26519055</v>
      </c>
      <c r="G258" s="255">
        <v>2704003</v>
      </c>
      <c r="H258" s="120" t="str">
        <f>IF(G258="","",VLOOKUP(G258,ARANCEL!$B$5:$D$121,2,FALSE))</f>
        <v xml:space="preserve">CORONA PERIFERICA CON PERNO MUÑON COLADO </v>
      </c>
      <c r="I258" s="121" t="s">
        <v>317</v>
      </c>
      <c r="J258" s="119">
        <v>1</v>
      </c>
      <c r="K258" s="122">
        <f>IF(G258="","",VLOOKUP(G258,ARANCEL!$B$5:$D$121,3,FALSE)*J258)</f>
        <v>32612</v>
      </c>
      <c r="L258" s="1229" t="s">
        <v>5742</v>
      </c>
      <c r="M258" s="1229">
        <v>4500241311</v>
      </c>
      <c r="N258" s="1229" t="s">
        <v>5770</v>
      </c>
    </row>
    <row r="259" spans="1:14" s="404" customFormat="1" ht="15" customHeight="1" x14ac:dyDescent="0.25">
      <c r="A259" s="255" t="s">
        <v>313</v>
      </c>
      <c r="B259" s="256">
        <v>41880</v>
      </c>
      <c r="C259" s="257" t="s">
        <v>5470</v>
      </c>
      <c r="D259" s="255" t="s">
        <v>47</v>
      </c>
      <c r="E259" s="258">
        <v>10249792</v>
      </c>
      <c r="F259" s="255">
        <v>26519065</v>
      </c>
      <c r="G259" s="255">
        <v>2704005</v>
      </c>
      <c r="H259" s="120" t="str">
        <f>IF(G259="","",VLOOKUP(G259,ARANCEL!$B$5:$D$121,2,FALSE))</f>
        <v>PROVISORIO</v>
      </c>
      <c r="I259" s="121"/>
      <c r="J259" s="119">
        <v>1</v>
      </c>
      <c r="K259" s="122">
        <f>IF(G259="","",VLOOKUP(G259,ARANCEL!$B$5:$D$121,3,FALSE)*J259)</f>
        <v>3250</v>
      </c>
      <c r="L259" s="1229" t="s">
        <v>6905</v>
      </c>
      <c r="M259" s="1229">
        <v>4500251384</v>
      </c>
      <c r="N259" s="1229" t="s">
        <v>7146</v>
      </c>
    </row>
    <row r="260" spans="1:14" s="404" customFormat="1" x14ac:dyDescent="0.25">
      <c r="A260" s="255" t="s">
        <v>313</v>
      </c>
      <c r="B260" s="256">
        <v>41880</v>
      </c>
      <c r="C260" s="257" t="s">
        <v>5470</v>
      </c>
      <c r="D260" s="255" t="s">
        <v>47</v>
      </c>
      <c r="E260" s="258">
        <v>10249792</v>
      </c>
      <c r="F260" s="255">
        <v>26519065</v>
      </c>
      <c r="G260" s="255">
        <v>2704003</v>
      </c>
      <c r="H260" s="120" t="str">
        <f>IF(G260="","",VLOOKUP(G260,ARANCEL!$B$5:$D$121,2,FALSE))</f>
        <v xml:space="preserve">CORONA PERIFERICA CON PERNO MUÑON COLADO </v>
      </c>
      <c r="I260" s="121"/>
      <c r="J260" s="119">
        <v>1</v>
      </c>
      <c r="K260" s="122">
        <f>IF(G260="","",VLOOKUP(G260,ARANCEL!$B$5:$D$121,3,FALSE)*J260)</f>
        <v>32612</v>
      </c>
      <c r="L260" s="1229" t="s">
        <v>6905</v>
      </c>
      <c r="M260" s="1229">
        <v>4500251384</v>
      </c>
      <c r="N260" s="1229" t="s">
        <v>7146</v>
      </c>
    </row>
    <row r="261" spans="1:14" s="404" customFormat="1" x14ac:dyDescent="0.25">
      <c r="A261" s="255" t="s">
        <v>313</v>
      </c>
      <c r="B261" s="256">
        <v>41907</v>
      </c>
      <c r="C261" s="257" t="s">
        <v>5470</v>
      </c>
      <c r="D261" s="255" t="s">
        <v>47</v>
      </c>
      <c r="E261" s="258">
        <v>10257350</v>
      </c>
      <c r="F261" s="255">
        <v>28260400</v>
      </c>
      <c r="G261" s="255">
        <v>2704005</v>
      </c>
      <c r="H261" s="120" t="str">
        <f>IF(G261="","",VLOOKUP(G261,ARANCEL!$B$5:$D$121,2,FALSE))</f>
        <v>PROVISORIO</v>
      </c>
      <c r="I261" s="121"/>
      <c r="J261" s="119">
        <v>1</v>
      </c>
      <c r="K261" s="122">
        <f>IF(G261="","",VLOOKUP(G261,ARANCEL!$B$5:$D$121,3,FALSE)*J261)</f>
        <v>3250</v>
      </c>
      <c r="L261" s="1229" t="s">
        <v>7548</v>
      </c>
      <c r="M261" s="1229">
        <v>4500254757</v>
      </c>
      <c r="N261" s="1229" t="s">
        <v>7549</v>
      </c>
    </row>
    <row r="262" spans="1:14" s="387" customFormat="1" x14ac:dyDescent="0.25">
      <c r="A262" s="255" t="s">
        <v>606</v>
      </c>
      <c r="B262" s="256">
        <v>41907</v>
      </c>
      <c r="C262" s="257" t="s">
        <v>5470</v>
      </c>
      <c r="D262" s="255" t="s">
        <v>47</v>
      </c>
      <c r="E262" s="258">
        <v>10257350</v>
      </c>
      <c r="F262" s="255">
        <v>28260400</v>
      </c>
      <c r="G262" s="255">
        <v>2704003</v>
      </c>
      <c r="H262" s="120" t="str">
        <f>IF(G262="","",VLOOKUP(G262,ARANCEL!$B$5:$D$121,2,FALSE))</f>
        <v xml:space="preserve">CORONA PERIFERICA CON PERNO MUÑON COLADO </v>
      </c>
      <c r="I262" s="121" t="s">
        <v>317</v>
      </c>
      <c r="J262" s="119">
        <v>1</v>
      </c>
      <c r="K262" s="122">
        <f>IF(G262="","",VLOOKUP(G262,ARANCEL!$B$5:$D$121,3,FALSE)*J262)</f>
        <v>32612</v>
      </c>
      <c r="L262" s="1229" t="s">
        <v>7548</v>
      </c>
      <c r="M262" s="1229">
        <v>4500254757</v>
      </c>
      <c r="N262" s="1229" t="s">
        <v>7549</v>
      </c>
    </row>
    <row r="263" spans="1:14" x14ac:dyDescent="0.25">
      <c r="A263" s="255" t="s">
        <v>305</v>
      </c>
      <c r="B263" s="256">
        <v>41934</v>
      </c>
      <c r="C263" s="257" t="s">
        <v>1325</v>
      </c>
      <c r="D263" s="255" t="s">
        <v>78</v>
      </c>
      <c r="E263" s="258">
        <v>10268572</v>
      </c>
      <c r="F263" s="255">
        <v>29118790</v>
      </c>
      <c r="G263" s="255">
        <v>2704005</v>
      </c>
      <c r="H263" s="120" t="str">
        <f>IF(G263="","",VLOOKUP(G263,ARANCEL!$B$5:$D$121,2,FALSE))</f>
        <v>PROVISORIO</v>
      </c>
      <c r="I263" s="121" t="s">
        <v>309</v>
      </c>
      <c r="J263" s="119">
        <v>1</v>
      </c>
      <c r="K263" s="122">
        <f>IF(G263="","",VLOOKUP(G263,ARANCEL!$B$5:$D$121,3,FALSE)*J263)</f>
        <v>3250</v>
      </c>
      <c r="L263" s="1229" t="s">
        <v>8279</v>
      </c>
      <c r="M263" s="1229">
        <v>4500257559</v>
      </c>
      <c r="N263" s="1229" t="s">
        <v>8255</v>
      </c>
    </row>
    <row r="264" spans="1:14" x14ac:dyDescent="0.25">
      <c r="A264" s="119" t="s">
        <v>305</v>
      </c>
      <c r="B264" s="164">
        <v>41942</v>
      </c>
      <c r="C264" s="118" t="s">
        <v>1325</v>
      </c>
      <c r="D264" s="119" t="s">
        <v>78</v>
      </c>
      <c r="E264" s="162">
        <v>10274811</v>
      </c>
      <c r="F264" s="119">
        <v>23545117</v>
      </c>
      <c r="G264" s="119">
        <v>2704016</v>
      </c>
      <c r="H264" s="120" t="str">
        <f>IF(G264="","",VLOOKUP(G264,ARANCEL!$B$5:$D$121,2,FALSE))</f>
        <v xml:space="preserve">CORONA PROCERA </v>
      </c>
      <c r="I264" s="121" t="s">
        <v>309</v>
      </c>
      <c r="J264" s="119">
        <v>1</v>
      </c>
      <c r="K264" s="122">
        <f>IF(G264="","",VLOOKUP(G264,ARANCEL!$B$5:$D$121,3,FALSE)*J264)</f>
        <v>58477</v>
      </c>
      <c r="L264" s="1229" t="s">
        <v>8279</v>
      </c>
      <c r="M264" s="1229">
        <v>4500259733</v>
      </c>
      <c r="N264" s="1229" t="s">
        <v>8293</v>
      </c>
    </row>
    <row r="265" spans="1:14" x14ac:dyDescent="0.25">
      <c r="A265" s="119" t="s">
        <v>313</v>
      </c>
      <c r="B265" s="164">
        <v>41956</v>
      </c>
      <c r="C265" s="118" t="s">
        <v>1325</v>
      </c>
      <c r="D265" s="119" t="s">
        <v>78</v>
      </c>
      <c r="E265" s="162">
        <v>10268572</v>
      </c>
      <c r="F265" s="119">
        <v>29118790</v>
      </c>
      <c r="G265" s="119">
        <v>2704016</v>
      </c>
      <c r="H265" s="120" t="str">
        <f>IF(G265="","",VLOOKUP(G265,ARANCEL!$B$5:$D$121,2,FALSE))</f>
        <v xml:space="preserve">CORONA PROCERA </v>
      </c>
      <c r="I265" s="121" t="s">
        <v>309</v>
      </c>
      <c r="J265" s="119">
        <v>1</v>
      </c>
      <c r="K265" s="122">
        <f>IF(G265="","",VLOOKUP(G265,ARANCEL!$B$5:$D$121,3,FALSE)*J265)</f>
        <v>58477</v>
      </c>
      <c r="L265" s="1229" t="s">
        <v>8256</v>
      </c>
      <c r="M265" s="1229">
        <v>4500265323</v>
      </c>
      <c r="N265" s="1229" t="s">
        <v>8948</v>
      </c>
    </row>
    <row r="266" spans="1:14" x14ac:dyDescent="0.25">
      <c r="A266" s="119" t="s">
        <v>305</v>
      </c>
      <c r="B266" s="164">
        <v>41951</v>
      </c>
      <c r="C266" s="118" t="s">
        <v>8161</v>
      </c>
      <c r="D266" s="119" t="s">
        <v>1283</v>
      </c>
      <c r="E266" s="162">
        <v>10277444</v>
      </c>
      <c r="F266" s="119">
        <v>29446311</v>
      </c>
      <c r="G266" s="119">
        <v>2704005</v>
      </c>
      <c r="H266" s="120" t="str">
        <f>IF(G266="","",VLOOKUP(G266,ARANCEL!$B$5:$D$121,2,FALSE))</f>
        <v>PROVISORIO</v>
      </c>
      <c r="I266" s="121" t="s">
        <v>340</v>
      </c>
      <c r="J266" s="119">
        <v>1</v>
      </c>
      <c r="K266" s="122">
        <f>IF(G266="","",VLOOKUP(G266,ARANCEL!$B$5:$D$121,3,FALSE)*J266)</f>
        <v>3250</v>
      </c>
      <c r="L266" s="1229" t="s">
        <v>8256</v>
      </c>
      <c r="M266" s="1229">
        <v>4500265323</v>
      </c>
      <c r="N266" s="1229" t="s">
        <v>8948</v>
      </c>
    </row>
    <row r="267" spans="1:14" s="406" customFormat="1" x14ac:dyDescent="0.25">
      <c r="A267" s="119" t="s">
        <v>305</v>
      </c>
      <c r="B267" s="256">
        <v>41951</v>
      </c>
      <c r="C267" s="257" t="s">
        <v>8161</v>
      </c>
      <c r="D267" s="255" t="s">
        <v>1283</v>
      </c>
      <c r="E267" s="258">
        <v>10277444</v>
      </c>
      <c r="F267" s="255">
        <v>29446311</v>
      </c>
      <c r="G267" s="255">
        <v>2704016</v>
      </c>
      <c r="H267" s="120" t="str">
        <f>IF(G267="","",VLOOKUP(G267,ARANCEL!$B$5:$D$121,2,FALSE))</f>
        <v xml:space="preserve">CORONA PROCERA </v>
      </c>
      <c r="I267" s="121" t="s">
        <v>340</v>
      </c>
      <c r="J267" s="119">
        <v>1</v>
      </c>
      <c r="K267" s="122">
        <f>IF(G267="","",VLOOKUP(G267,ARANCEL!$B$5:$D$121,3,FALSE)*J267)</f>
        <v>58477</v>
      </c>
      <c r="L267" s="1229" t="s">
        <v>8256</v>
      </c>
      <c r="M267" s="1229">
        <v>4500265323</v>
      </c>
      <c r="N267" s="1229" t="s">
        <v>8948</v>
      </c>
    </row>
    <row r="268" spans="1:14" s="406" customFormat="1" x14ac:dyDescent="0.25">
      <c r="A268" s="119" t="s">
        <v>305</v>
      </c>
      <c r="B268" s="256">
        <v>41865</v>
      </c>
      <c r="C268" s="257" t="s">
        <v>6411</v>
      </c>
      <c r="D268" s="255" t="s">
        <v>1280</v>
      </c>
      <c r="E268" s="258">
        <v>10242297</v>
      </c>
      <c r="F268" s="255">
        <v>27907625</v>
      </c>
      <c r="G268" s="255">
        <v>2704005</v>
      </c>
      <c r="H268" s="120" t="str">
        <f>IF(G268="","",VLOOKUP(G268,ARANCEL!$B$5:$D$121,2,FALSE))</f>
        <v>PROVISORIO</v>
      </c>
      <c r="I268" s="121" t="s">
        <v>317</v>
      </c>
      <c r="J268" s="119">
        <v>1</v>
      </c>
      <c r="K268" s="122">
        <f>IF(G268="","",VLOOKUP(G268,ARANCEL!$B$5:$D$121,3,FALSE)*J268)</f>
        <v>3250</v>
      </c>
      <c r="L268" s="1229" t="s">
        <v>6905</v>
      </c>
      <c r="M268" s="1229">
        <v>4500249825</v>
      </c>
      <c r="N268" s="1229" t="s">
        <v>7120</v>
      </c>
    </row>
    <row r="269" spans="1:14" s="406" customFormat="1" x14ac:dyDescent="0.25">
      <c r="A269" s="255" t="s">
        <v>305</v>
      </c>
      <c r="B269" s="256">
        <v>41865</v>
      </c>
      <c r="C269" s="257" t="s">
        <v>6411</v>
      </c>
      <c r="D269" s="255" t="s">
        <v>1280</v>
      </c>
      <c r="E269" s="258">
        <v>10242297</v>
      </c>
      <c r="F269" s="255">
        <v>27907625</v>
      </c>
      <c r="G269" s="255">
        <v>2704003</v>
      </c>
      <c r="H269" s="120" t="str">
        <f>IF(G269="","",VLOOKUP(G269,ARANCEL!$B$5:$D$121,2,FALSE))</f>
        <v xml:space="preserve">CORONA PERIFERICA CON PERNO MUÑON COLADO </v>
      </c>
      <c r="I269" s="121" t="s">
        <v>317</v>
      </c>
      <c r="J269" s="119">
        <v>1</v>
      </c>
      <c r="K269" s="122">
        <f>IF(G269="","",VLOOKUP(G269,ARANCEL!$B$5:$D$121,3,FALSE)*J269)</f>
        <v>32612</v>
      </c>
      <c r="L269" s="1229" t="s">
        <v>6905</v>
      </c>
      <c r="M269" s="1229">
        <v>4500249825</v>
      </c>
      <c r="N269" s="1229" t="s">
        <v>7120</v>
      </c>
    </row>
    <row r="270" spans="1:14" s="406" customFormat="1" x14ac:dyDescent="0.25">
      <c r="A270" s="255" t="s">
        <v>305</v>
      </c>
      <c r="B270" s="256">
        <v>41978</v>
      </c>
      <c r="C270" s="257" t="s">
        <v>6411</v>
      </c>
      <c r="D270" s="255" t="s">
        <v>1280</v>
      </c>
      <c r="E270" s="258">
        <v>10291641</v>
      </c>
      <c r="F270" s="255">
        <v>29943331</v>
      </c>
      <c r="G270" s="255">
        <v>2704005</v>
      </c>
      <c r="H270" s="120" t="str">
        <f>IF(G270="","",VLOOKUP(G270,ARANCEL!$B$5:$D$121,2,FALSE))</f>
        <v>PROVISORIO</v>
      </c>
      <c r="I270" s="121" t="s">
        <v>337</v>
      </c>
      <c r="J270" s="119">
        <v>1</v>
      </c>
      <c r="K270" s="122">
        <f>IF(G270="","",VLOOKUP(G270,ARANCEL!$B$5:$D$121,3,FALSE)*J270)</f>
        <v>3250</v>
      </c>
      <c r="L270" s="1235" t="str">
        <f>IF(E270="","","IMPAGO")</f>
        <v>IMPAGO</v>
      </c>
      <c r="M270" s="1235" t="str">
        <f>IF(L270="IMPAGO","SIN O.C.","")</f>
        <v>SIN O.C.</v>
      </c>
      <c r="N270" s="1235" t="str">
        <f>IF(L270="IMPAGO","SIN FACT.","")</f>
        <v>SIN FACT.</v>
      </c>
    </row>
    <row r="271" spans="1:14" s="423" customFormat="1" x14ac:dyDescent="0.25">
      <c r="A271" s="255" t="s">
        <v>305</v>
      </c>
      <c r="B271" s="256">
        <v>41989</v>
      </c>
      <c r="C271" s="257" t="s">
        <v>6411</v>
      </c>
      <c r="D271" s="255" t="s">
        <v>1280</v>
      </c>
      <c r="E271" s="258">
        <v>10291641</v>
      </c>
      <c r="F271" s="255">
        <v>29943331</v>
      </c>
      <c r="G271" s="255">
        <v>2704003</v>
      </c>
      <c r="H271" s="120" t="str">
        <f>IF(G271="","",VLOOKUP(G271,ARANCEL!$B$5:$D$121,2,FALSE))</f>
        <v xml:space="preserve">CORONA PERIFERICA CON PERNO MUÑON COLADO </v>
      </c>
      <c r="I271" s="121" t="s">
        <v>337</v>
      </c>
      <c r="J271" s="119">
        <v>1</v>
      </c>
      <c r="K271" s="122">
        <f>IF(G271="","",VLOOKUP(G271,ARANCEL!$B$5:$D$121,3,FALSE)*J271)</f>
        <v>32612</v>
      </c>
      <c r="L271" s="1235" t="str">
        <f>IF(E271="","","IMPAGO")</f>
        <v>IMPAGO</v>
      </c>
      <c r="M271" s="1235" t="str">
        <f>IF(L271="IMPAGO","SIN O.C.","")</f>
        <v>SIN O.C.</v>
      </c>
      <c r="N271" s="1235" t="str">
        <f>IF(L271="IMPAGO","SIN FACT.","")</f>
        <v>SIN FACT.</v>
      </c>
    </row>
    <row r="272" spans="1:14" s="423" customFormat="1" x14ac:dyDescent="0.25">
      <c r="A272" s="255" t="s">
        <v>305</v>
      </c>
      <c r="B272" s="256">
        <v>41719</v>
      </c>
      <c r="C272" s="257" t="s">
        <v>3478</v>
      </c>
      <c r="D272" s="255" t="s">
        <v>101</v>
      </c>
      <c r="E272" s="258">
        <v>10182499</v>
      </c>
      <c r="F272" s="255">
        <v>25328138</v>
      </c>
      <c r="G272" s="255">
        <v>2707001</v>
      </c>
      <c r="H272" s="120" t="str">
        <f>IF(G272="","",VLOOKUP(G272,ARANCEL!$B$5:$D$121,2,FALSE))</f>
        <v xml:space="preserve">PLANO DE RELAJACION </v>
      </c>
      <c r="I272" s="121" t="s">
        <v>331</v>
      </c>
      <c r="J272" s="119">
        <v>1</v>
      </c>
      <c r="K272" s="122">
        <f>IF(G272="","",VLOOKUP(G272,ARANCEL!$B$5:$D$121,3,FALSE)*J272)</f>
        <v>9221</v>
      </c>
      <c r="L272" s="1229" t="s">
        <v>3058</v>
      </c>
      <c r="M272" s="1229">
        <v>4500225660</v>
      </c>
      <c r="N272" s="1229">
        <v>8912</v>
      </c>
    </row>
    <row r="273" spans="1:14" s="423" customFormat="1" x14ac:dyDescent="0.25">
      <c r="A273" s="255" t="s">
        <v>305</v>
      </c>
      <c r="B273" s="662">
        <v>41642</v>
      </c>
      <c r="C273" s="257" t="s">
        <v>1306</v>
      </c>
      <c r="D273" s="255" t="s">
        <v>78</v>
      </c>
      <c r="E273" s="258">
        <v>10168414</v>
      </c>
      <c r="F273" s="255">
        <v>24408710</v>
      </c>
      <c r="G273" s="255">
        <v>2704005</v>
      </c>
      <c r="H273" s="120" t="str">
        <f>IF(G273="","",VLOOKUP(G273,ARANCEL!$B$5:$D$121,2,FALSE))</f>
        <v>PROVISORIO</v>
      </c>
      <c r="I273" s="121" t="s">
        <v>316</v>
      </c>
      <c r="J273" s="119">
        <v>1</v>
      </c>
      <c r="K273" s="122">
        <f>IF(G273="","",VLOOKUP(G273,ARANCEL!$B$5:$D$121,3,FALSE)*J273)</f>
        <v>3250</v>
      </c>
      <c r="L273" s="1229" t="s">
        <v>2842</v>
      </c>
      <c r="M273" s="1229">
        <v>4500216226</v>
      </c>
      <c r="N273" s="1229">
        <v>8398</v>
      </c>
    </row>
    <row r="274" spans="1:14" s="427" customFormat="1" x14ac:dyDescent="0.25">
      <c r="A274" s="255" t="s">
        <v>305</v>
      </c>
      <c r="B274" s="256">
        <v>41883</v>
      </c>
      <c r="C274" s="257" t="s">
        <v>7453</v>
      </c>
      <c r="D274" s="255" t="s">
        <v>1322</v>
      </c>
      <c r="E274" s="566">
        <v>10256328</v>
      </c>
      <c r="F274" s="255">
        <v>28433823</v>
      </c>
      <c r="G274" s="255">
        <v>2706002</v>
      </c>
      <c r="H274" s="120" t="str">
        <f>IF(G274="","",VLOOKUP(G274,ARANCEL!$B$5:$D$121,2,FALSE))</f>
        <v xml:space="preserve">PROTESIS PARCIAL ACRILICA </v>
      </c>
      <c r="I274" s="121" t="s">
        <v>306</v>
      </c>
      <c r="J274" s="119">
        <v>1</v>
      </c>
      <c r="K274" s="122">
        <f>IF(G274="","",VLOOKUP(G274,ARANCEL!$B$5:$D$121,3,FALSE)*J274)</f>
        <v>24026</v>
      </c>
      <c r="L274" s="1229" t="s">
        <v>7548</v>
      </c>
      <c r="M274" s="1229">
        <v>4500254757</v>
      </c>
      <c r="N274" s="1229" t="s">
        <v>7549</v>
      </c>
    </row>
    <row r="275" spans="1:14" s="427" customFormat="1" x14ac:dyDescent="0.25">
      <c r="A275" s="255" t="s">
        <v>305</v>
      </c>
      <c r="B275" s="256">
        <v>41930</v>
      </c>
      <c r="C275" s="257" t="s">
        <v>7453</v>
      </c>
      <c r="D275" s="255" t="s">
        <v>1322</v>
      </c>
      <c r="E275" s="258">
        <v>10256328</v>
      </c>
      <c r="F275" s="255">
        <v>28433823</v>
      </c>
      <c r="G275" s="255">
        <v>2704024</v>
      </c>
      <c r="H275" s="120" t="str">
        <f>IF(G275="","",VLOOKUP(G275,ARANCEL!$B$5:$D$121,2,FALSE))</f>
        <v>PROTESIS VALPLAST TOTAL</v>
      </c>
      <c r="I275" s="121" t="s">
        <v>331</v>
      </c>
      <c r="J275" s="119">
        <v>1</v>
      </c>
      <c r="K275" s="122">
        <f>IF(G275="","",VLOOKUP(G275,ARANCEL!$B$5:$D$121,3,FALSE)*J275)</f>
        <v>73096</v>
      </c>
      <c r="L275" s="1229" t="s">
        <v>8279</v>
      </c>
      <c r="M275" s="1229">
        <v>4500257559</v>
      </c>
      <c r="N275" s="1229" t="s">
        <v>8255</v>
      </c>
    </row>
    <row r="276" spans="1:14" s="427" customFormat="1" x14ac:dyDescent="0.25">
      <c r="A276" s="255" t="s">
        <v>606</v>
      </c>
      <c r="B276" s="256">
        <v>41918</v>
      </c>
      <c r="C276" s="257" t="s">
        <v>7523</v>
      </c>
      <c r="D276" s="255" t="s">
        <v>4678</v>
      </c>
      <c r="E276" s="258">
        <v>10261227</v>
      </c>
      <c r="F276" s="255">
        <v>28605612</v>
      </c>
      <c r="G276" s="255">
        <v>2705004</v>
      </c>
      <c r="H276" s="120" t="str">
        <f>IF(G276="","",VLOOKUP(G276,ARANCEL!$B$5:$D$121,2,FALSE))</f>
        <v>CARILLA ESTETICA (ART-GLASS O CERAMICA)</v>
      </c>
      <c r="I276" s="121" t="s">
        <v>322</v>
      </c>
      <c r="J276" s="119">
        <v>1</v>
      </c>
      <c r="K276" s="122">
        <f>IF(G276="","",VLOOKUP(G276,ARANCEL!$B$5:$D$121,3,FALSE)*J276)</f>
        <v>26753</v>
      </c>
      <c r="L276" s="1229" t="s">
        <v>7548</v>
      </c>
      <c r="M276" s="1229">
        <v>4500255819</v>
      </c>
      <c r="N276" s="1229">
        <v>10272</v>
      </c>
    </row>
    <row r="277" spans="1:14" s="427" customFormat="1" x14ac:dyDescent="0.25">
      <c r="A277" s="339" t="s">
        <v>313</v>
      </c>
      <c r="B277" s="256">
        <v>41891</v>
      </c>
      <c r="C277" s="257" t="s">
        <v>6958</v>
      </c>
      <c r="D277" s="255" t="s">
        <v>1283</v>
      </c>
      <c r="E277" s="258">
        <v>10254008</v>
      </c>
      <c r="F277" s="255">
        <v>28127886</v>
      </c>
      <c r="G277" s="255">
        <v>2704005</v>
      </c>
      <c r="H277" s="120" t="str">
        <f>IF(G277="","",VLOOKUP(G277,ARANCEL!$B$5:$D$121,2,FALSE))</f>
        <v>PROVISORIO</v>
      </c>
      <c r="I277" s="121"/>
      <c r="J277" s="119">
        <v>1</v>
      </c>
      <c r="K277" s="122">
        <f>IF(G277="","",VLOOKUP(G277,ARANCEL!$B$5:$D$121,3,FALSE)*J277)</f>
        <v>3250</v>
      </c>
      <c r="L277" s="1229" t="s">
        <v>7548</v>
      </c>
      <c r="M277" s="1229">
        <v>4500254757</v>
      </c>
      <c r="N277" s="1229" t="s">
        <v>7549</v>
      </c>
    </row>
    <row r="278" spans="1:14" s="427" customFormat="1" x14ac:dyDescent="0.25">
      <c r="A278" s="255" t="s">
        <v>305</v>
      </c>
      <c r="B278" s="256">
        <v>41891</v>
      </c>
      <c r="C278" s="257" t="s">
        <v>6958</v>
      </c>
      <c r="D278" s="255" t="s">
        <v>1283</v>
      </c>
      <c r="E278" s="258">
        <v>10254008</v>
      </c>
      <c r="F278" s="255">
        <v>28127886</v>
      </c>
      <c r="G278" s="255">
        <v>2704015</v>
      </c>
      <c r="H278" s="120" t="str">
        <f>IF(G278="","",VLOOKUP(G278,ARANCEL!$B$5:$D$121,2,FALSE))</f>
        <v xml:space="preserve">CORONA IN CERAM </v>
      </c>
      <c r="I278" s="121" t="s">
        <v>311</v>
      </c>
      <c r="J278" s="119">
        <v>1</v>
      </c>
      <c r="K278" s="122">
        <f>IF(G278="","",VLOOKUP(G278,ARANCEL!$B$5:$D$121,3,FALSE)*J278)</f>
        <v>42733</v>
      </c>
      <c r="L278" s="1229" t="s">
        <v>7548</v>
      </c>
      <c r="M278" s="1229">
        <v>4500254757</v>
      </c>
      <c r="N278" s="1229" t="s">
        <v>7549</v>
      </c>
    </row>
    <row r="279" spans="1:14" s="406" customFormat="1" x14ac:dyDescent="0.25">
      <c r="A279" s="255" t="s">
        <v>305</v>
      </c>
      <c r="B279" s="256">
        <v>41757</v>
      </c>
      <c r="C279" s="257" t="s">
        <v>4140</v>
      </c>
      <c r="D279" s="255" t="s">
        <v>78</v>
      </c>
      <c r="E279" s="258">
        <v>10190922</v>
      </c>
      <c r="F279" s="255">
        <v>25375361</v>
      </c>
      <c r="G279" s="255">
        <v>2704005</v>
      </c>
      <c r="H279" s="120" t="str">
        <f>IF(G279="","",VLOOKUP(G279,ARANCEL!$B$5:$D$121,2,FALSE))</f>
        <v>PROVISORIO</v>
      </c>
      <c r="I279" s="121" t="s">
        <v>335</v>
      </c>
      <c r="J279" s="119">
        <v>1</v>
      </c>
      <c r="K279" s="122">
        <f>IF(G279="","",VLOOKUP(G279,ARANCEL!$B$5:$D$121,3,FALSE)*J279)</f>
        <v>3250</v>
      </c>
      <c r="L279" s="1229" t="s">
        <v>8279</v>
      </c>
      <c r="M279" s="1229">
        <v>4500257559</v>
      </c>
      <c r="N279" s="1229" t="s">
        <v>8255</v>
      </c>
    </row>
    <row r="280" spans="1:14" s="431" customFormat="1" x14ac:dyDescent="0.25">
      <c r="A280" s="255" t="s">
        <v>305</v>
      </c>
      <c r="B280" s="256">
        <v>41757</v>
      </c>
      <c r="C280" s="257" t="s">
        <v>4140</v>
      </c>
      <c r="D280" s="255" t="s">
        <v>78</v>
      </c>
      <c r="E280" s="258">
        <v>10190922</v>
      </c>
      <c r="F280" s="255">
        <v>25375361</v>
      </c>
      <c r="G280" s="255">
        <v>2704016</v>
      </c>
      <c r="H280" s="120" t="str">
        <f>IF(G280="","",VLOOKUP(G280,ARANCEL!$B$5:$D$121,2,FALSE))</f>
        <v xml:space="preserve">CORONA PROCERA </v>
      </c>
      <c r="I280" s="121" t="s">
        <v>335</v>
      </c>
      <c r="J280" s="119">
        <v>1</v>
      </c>
      <c r="K280" s="122">
        <f>IF(G280="","",VLOOKUP(G280,ARANCEL!$B$5:$D$121,3,FALSE)*J280)</f>
        <v>58477</v>
      </c>
      <c r="L280" s="1229" t="s">
        <v>8279</v>
      </c>
      <c r="M280" s="1229">
        <v>4500257559</v>
      </c>
      <c r="N280" s="1229" t="s">
        <v>8255</v>
      </c>
    </row>
    <row r="281" spans="1:14" s="431" customFormat="1" x14ac:dyDescent="0.25">
      <c r="A281" s="1141" t="s">
        <v>305</v>
      </c>
      <c r="B281" s="256">
        <v>41726</v>
      </c>
      <c r="C281" s="257" t="s">
        <v>3636</v>
      </c>
      <c r="D281" s="255" t="s">
        <v>1283</v>
      </c>
      <c r="E281" s="258">
        <v>10184863</v>
      </c>
      <c r="F281" s="255">
        <v>24939900</v>
      </c>
      <c r="G281" s="255">
        <v>2704005</v>
      </c>
      <c r="H281" s="120" t="str">
        <f>IF(G281="","",VLOOKUP(G281,ARANCEL!$B$5:$D$121,2,FALSE))</f>
        <v>PROVISORIO</v>
      </c>
      <c r="I281" s="121" t="s">
        <v>312</v>
      </c>
      <c r="J281" s="119">
        <v>1</v>
      </c>
      <c r="K281" s="122">
        <f>IF(G281="","",VLOOKUP(G281,ARANCEL!$B$5:$D$121,3,FALSE)*J281)</f>
        <v>3250</v>
      </c>
      <c r="L281" s="1229" t="s">
        <v>3058</v>
      </c>
      <c r="M281" s="1229">
        <v>4500225659</v>
      </c>
      <c r="N281" s="1229">
        <v>8911</v>
      </c>
    </row>
    <row r="282" spans="1:14" s="431" customFormat="1" x14ac:dyDescent="0.25">
      <c r="A282" s="1141" t="s">
        <v>305</v>
      </c>
      <c r="B282" s="256">
        <v>41726</v>
      </c>
      <c r="C282" s="257" t="s">
        <v>3636</v>
      </c>
      <c r="D282" s="255" t="s">
        <v>1283</v>
      </c>
      <c r="E282" s="258">
        <v>10184863</v>
      </c>
      <c r="F282" s="255">
        <v>24939900</v>
      </c>
      <c r="G282" s="255">
        <v>2704015</v>
      </c>
      <c r="H282" s="120" t="str">
        <f>IF(G282="","",VLOOKUP(G282,ARANCEL!$B$5:$D$121,2,FALSE))</f>
        <v xml:space="preserve">CORONA IN CERAM </v>
      </c>
      <c r="I282" s="121" t="s">
        <v>312</v>
      </c>
      <c r="J282" s="119">
        <v>1</v>
      </c>
      <c r="K282" s="122">
        <f>IF(G282="","",VLOOKUP(G282,ARANCEL!$B$5:$D$121,3,FALSE)*J282)</f>
        <v>42733</v>
      </c>
      <c r="L282" s="1229" t="s">
        <v>3058</v>
      </c>
      <c r="M282" s="1229">
        <v>4500225659</v>
      </c>
      <c r="N282" s="1229">
        <v>8911</v>
      </c>
    </row>
    <row r="283" spans="1:14" s="441" customFormat="1" x14ac:dyDescent="0.25">
      <c r="A283" s="255" t="s">
        <v>305</v>
      </c>
      <c r="B283" s="256">
        <v>41655</v>
      </c>
      <c r="C283" s="257" t="s">
        <v>1295</v>
      </c>
      <c r="D283" s="255" t="s">
        <v>47</v>
      </c>
      <c r="E283" s="258">
        <v>10169225</v>
      </c>
      <c r="F283" s="255">
        <v>24399235</v>
      </c>
      <c r="G283" s="255">
        <v>2705003</v>
      </c>
      <c r="H283" s="120" t="str">
        <f>IF(G283="","",VLOOKUP(G283,ARANCEL!$B$5:$D$121,2,FALSE))</f>
        <v>INCRUSTACION ESTETICA (ART-GLASS O CERAMICA)</v>
      </c>
      <c r="I283" s="121" t="s">
        <v>1351</v>
      </c>
      <c r="J283" s="119">
        <v>2</v>
      </c>
      <c r="K283" s="122">
        <f>IF(G283="","",VLOOKUP(G283,ARANCEL!$B$5:$D$121,3,FALSE)*J283)</f>
        <v>31352</v>
      </c>
      <c r="L283" s="1229" t="s">
        <v>2842</v>
      </c>
      <c r="M283" s="1229">
        <v>4500216226</v>
      </c>
      <c r="N283" s="1229">
        <v>8398</v>
      </c>
    </row>
    <row r="284" spans="1:14" s="441" customFormat="1" x14ac:dyDescent="0.25">
      <c r="A284" s="255" t="s">
        <v>305</v>
      </c>
      <c r="B284" s="256">
        <v>42030</v>
      </c>
      <c r="C284" s="257" t="s">
        <v>9704</v>
      </c>
      <c r="D284" s="255" t="s">
        <v>6823</v>
      </c>
      <c r="E284" s="258">
        <v>10313050</v>
      </c>
      <c r="F284" s="255">
        <v>30500853</v>
      </c>
      <c r="G284" s="255">
        <v>2705003</v>
      </c>
      <c r="H284" s="120" t="str">
        <f>IF(G284="","",VLOOKUP(G284,ARANCEL!$B$5:$D$121,2,FALSE))</f>
        <v>INCRUSTACION ESTETICA (ART-GLASS O CERAMICA)</v>
      </c>
      <c r="I284" s="121" t="s">
        <v>322</v>
      </c>
      <c r="J284" s="119">
        <v>1</v>
      </c>
      <c r="K284" s="122">
        <f>IF(G284="","",VLOOKUP(G284,ARANCEL!$B$5:$D$121,3,FALSE)*J284)</f>
        <v>15676</v>
      </c>
      <c r="L284" s="1235" t="str">
        <f>IF(E284="","","IMPAGO")</f>
        <v>IMPAGO</v>
      </c>
      <c r="M284" s="1235" t="str">
        <f>IF(L284="IMPAGO","SIN O.C.","")</f>
        <v>SIN O.C.</v>
      </c>
      <c r="N284" s="1235" t="str">
        <f>IF(L284="IMPAGO","SIN FACT.","")</f>
        <v>SIN FACT.</v>
      </c>
    </row>
    <row r="285" spans="1:14" s="441" customFormat="1" x14ac:dyDescent="0.25">
      <c r="A285" s="255" t="s">
        <v>305</v>
      </c>
      <c r="B285" s="256">
        <v>41886</v>
      </c>
      <c r="C285" s="257" t="s">
        <v>6840</v>
      </c>
      <c r="D285" s="255" t="s">
        <v>47</v>
      </c>
      <c r="E285" s="258">
        <v>10252579</v>
      </c>
      <c r="F285" s="255">
        <v>25949495</v>
      </c>
      <c r="G285" s="255">
        <v>2707001</v>
      </c>
      <c r="H285" s="120" t="str">
        <f>IF(G285="","",VLOOKUP(G285,ARANCEL!$B$5:$D$121,2,FALSE))</f>
        <v xml:space="preserve">PLANO DE RELAJACION </v>
      </c>
      <c r="I285" s="121" t="s">
        <v>306</v>
      </c>
      <c r="J285" s="119">
        <v>1</v>
      </c>
      <c r="K285" s="122">
        <f>IF(G285="","",VLOOKUP(G285,ARANCEL!$B$5:$D$121,3,FALSE)*J285)</f>
        <v>9221</v>
      </c>
      <c r="L285" s="1229" t="s">
        <v>7548</v>
      </c>
      <c r="M285" s="1229">
        <v>4500254757</v>
      </c>
      <c r="N285" s="1229" t="s">
        <v>7549</v>
      </c>
    </row>
    <row r="286" spans="1:14" s="444" customFormat="1" ht="15" customHeight="1" x14ac:dyDescent="0.25">
      <c r="A286" s="255" t="s">
        <v>305</v>
      </c>
      <c r="B286" s="256">
        <v>42031</v>
      </c>
      <c r="C286" s="257" t="s">
        <v>9724</v>
      </c>
      <c r="D286" s="255" t="s">
        <v>7063</v>
      </c>
      <c r="E286" s="258">
        <v>10313301</v>
      </c>
      <c r="F286" s="255">
        <v>30149348</v>
      </c>
      <c r="G286" s="255">
        <v>2704005</v>
      </c>
      <c r="H286" s="120" t="str">
        <f>IF(G286="","",VLOOKUP(G286,ARANCEL!$B$5:$D$121,2,FALSE))</f>
        <v>PROVISORIO</v>
      </c>
      <c r="I286" s="121" t="s">
        <v>308</v>
      </c>
      <c r="J286" s="119">
        <v>1</v>
      </c>
      <c r="K286" s="122">
        <f>IF(G286="","",VLOOKUP(G286,ARANCEL!$B$5:$D$121,3,FALSE)*J286)</f>
        <v>3250</v>
      </c>
      <c r="L286" s="1235" t="str">
        <f>IF(E286="","","IMPAGO")</f>
        <v>IMPAGO</v>
      </c>
      <c r="M286" s="1235" t="str">
        <f>IF(L286="IMPAGO","SIN O.C.","")</f>
        <v>SIN O.C.</v>
      </c>
      <c r="N286" s="1235" t="str">
        <f>IF(L286="IMPAGO","SIN FACT.","")</f>
        <v>SIN FACT.</v>
      </c>
    </row>
    <row r="287" spans="1:14" s="444" customFormat="1" ht="15" customHeight="1" x14ac:dyDescent="0.25">
      <c r="A287" s="255" t="s">
        <v>313</v>
      </c>
      <c r="B287" s="256">
        <v>42031</v>
      </c>
      <c r="C287" s="257" t="s">
        <v>9724</v>
      </c>
      <c r="D287" s="255" t="s">
        <v>7063</v>
      </c>
      <c r="E287" s="258">
        <v>10313301</v>
      </c>
      <c r="F287" s="255">
        <v>30149348</v>
      </c>
      <c r="G287" s="255">
        <v>2704003</v>
      </c>
      <c r="H287" s="120" t="str">
        <f>IF(G287="","",VLOOKUP(G287,ARANCEL!$B$5:$D$121,2,FALSE))</f>
        <v xml:space="preserve">CORONA PERIFERICA CON PERNO MUÑON COLADO </v>
      </c>
      <c r="I287" s="121"/>
      <c r="J287" s="119">
        <v>1</v>
      </c>
      <c r="K287" s="122">
        <f>IF(G287="","",VLOOKUP(G287,ARANCEL!$B$5:$D$121,3,FALSE)*J287)</f>
        <v>32612</v>
      </c>
      <c r="L287" s="1235" t="str">
        <f>IF(E287="","","IMPAGO")</f>
        <v>IMPAGO</v>
      </c>
      <c r="M287" s="1235" t="str">
        <f>IF(L287="IMPAGO","SIN O.C.","")</f>
        <v>SIN O.C.</v>
      </c>
      <c r="N287" s="1235" t="str">
        <f>IF(L287="IMPAGO","SIN FACT.","")</f>
        <v>SIN FACT.</v>
      </c>
    </row>
    <row r="288" spans="1:14" s="441" customFormat="1" x14ac:dyDescent="0.25">
      <c r="A288" s="255" t="s">
        <v>305</v>
      </c>
      <c r="B288" s="256">
        <v>41761</v>
      </c>
      <c r="C288" s="257" t="s">
        <v>6003</v>
      </c>
      <c r="D288" s="255" t="s">
        <v>47</v>
      </c>
      <c r="E288" s="258">
        <v>10193311</v>
      </c>
      <c r="F288" s="255">
        <v>21976848</v>
      </c>
      <c r="G288" s="255">
        <v>2702001</v>
      </c>
      <c r="H288" s="120" t="str">
        <f>IF(G288="","",VLOOKUP(G288,ARANCEL!$B$5:$D$121,2,FALSE))</f>
        <v>LABORATORIO PROVISORIO SOBRE IMPLANTE</v>
      </c>
      <c r="I288" s="121" t="s">
        <v>672</v>
      </c>
      <c r="J288" s="119">
        <v>4</v>
      </c>
      <c r="K288" s="122">
        <f>IF(G288="","",VLOOKUP(G288,ARANCEL!$B$5:$D$121,3,FALSE)*J288)</f>
        <v>31488</v>
      </c>
      <c r="L288" s="1229" t="s">
        <v>5742</v>
      </c>
      <c r="M288" s="1229">
        <v>4500239419</v>
      </c>
      <c r="N288" s="1229" t="s">
        <v>5753</v>
      </c>
    </row>
    <row r="289" spans="1:14" s="441" customFormat="1" x14ac:dyDescent="0.25">
      <c r="A289" s="339" t="s">
        <v>305</v>
      </c>
      <c r="B289" s="256">
        <v>41761</v>
      </c>
      <c r="C289" s="257" t="s">
        <v>6003</v>
      </c>
      <c r="D289" s="255" t="s">
        <v>47</v>
      </c>
      <c r="E289" s="258">
        <v>10193311</v>
      </c>
      <c r="F289" s="255">
        <v>21976848</v>
      </c>
      <c r="G289" s="255">
        <v>2702002</v>
      </c>
      <c r="H289" s="120" t="str">
        <f>IF(G289="","",VLOOKUP(G289,ARANCEL!$B$5:$D$121,2,FALSE))</f>
        <v xml:space="preserve">LABORATORIO CORONA CEMENTADA SOBRE IMPLANTE </v>
      </c>
      <c r="I289" s="121" t="s">
        <v>672</v>
      </c>
      <c r="J289" s="119">
        <v>4</v>
      </c>
      <c r="K289" s="122">
        <f>IF(G289="","",VLOOKUP(G289,ARANCEL!$B$5:$D$121,3,FALSE)*J289)</f>
        <v>127512</v>
      </c>
      <c r="L289" s="1229" t="s">
        <v>5742</v>
      </c>
      <c r="M289" s="1229">
        <v>4500239419</v>
      </c>
      <c r="N289" s="1229" t="s">
        <v>5753</v>
      </c>
    </row>
    <row r="290" spans="1:14" s="441" customFormat="1" x14ac:dyDescent="0.25">
      <c r="A290" s="339" t="s">
        <v>313</v>
      </c>
      <c r="B290" s="256">
        <v>41800</v>
      </c>
      <c r="C290" s="257" t="s">
        <v>6003</v>
      </c>
      <c r="D290" s="255" t="s">
        <v>47</v>
      </c>
      <c r="E290" s="258">
        <v>10193311</v>
      </c>
      <c r="F290" s="255">
        <v>21976848</v>
      </c>
      <c r="G290" s="255">
        <v>2704002</v>
      </c>
      <c r="H290" s="120" t="str">
        <f>IF(G290="","",VLOOKUP(G290,ARANCEL!$B$5:$D$121,2,FALSE))</f>
        <v xml:space="preserve">CORONA PERIFERICA </v>
      </c>
      <c r="I290" s="121"/>
      <c r="J290" s="119">
        <v>1</v>
      </c>
      <c r="K290" s="122">
        <f>IF(G290="","",VLOOKUP(G290,ARANCEL!$B$5:$D$121,3,FALSE)*J290)</f>
        <v>25865</v>
      </c>
      <c r="L290" s="1229" t="s">
        <v>5742</v>
      </c>
      <c r="M290" s="1229">
        <v>4500239419</v>
      </c>
      <c r="N290" s="1229" t="s">
        <v>5753</v>
      </c>
    </row>
    <row r="291" spans="1:14" s="441" customFormat="1" x14ac:dyDescent="0.25">
      <c r="A291" s="255" t="s">
        <v>305</v>
      </c>
      <c r="B291" s="256">
        <v>41800</v>
      </c>
      <c r="C291" s="257" t="s">
        <v>6003</v>
      </c>
      <c r="D291" s="255" t="s">
        <v>47</v>
      </c>
      <c r="E291" s="258">
        <v>10193311</v>
      </c>
      <c r="F291" s="255">
        <v>21976848</v>
      </c>
      <c r="G291" s="255">
        <v>2707002</v>
      </c>
      <c r="H291" s="120" t="str">
        <f>IF(G291="","",VLOOKUP(G291,ARANCEL!$B$5:$D$121,2,FALSE))</f>
        <v>CUBETA DE BLANQUEAMIENTO</v>
      </c>
      <c r="I291" s="121"/>
      <c r="J291" s="119">
        <v>1</v>
      </c>
      <c r="K291" s="122">
        <f>IF(G291="","",VLOOKUP(G291,ARANCEL!$B$5:$D$121,3,FALSE)*J291)</f>
        <v>5904</v>
      </c>
      <c r="L291" s="1229" t="s">
        <v>5742</v>
      </c>
      <c r="M291" s="1229">
        <v>4500239419</v>
      </c>
      <c r="N291" s="1229" t="s">
        <v>5753</v>
      </c>
    </row>
    <row r="292" spans="1:14" s="431" customFormat="1" x14ac:dyDescent="0.2">
      <c r="A292" s="339" t="s">
        <v>313</v>
      </c>
      <c r="B292" s="256">
        <v>41842</v>
      </c>
      <c r="C292" s="960" t="s">
        <v>6003</v>
      </c>
      <c r="D292" s="958" t="s">
        <v>47</v>
      </c>
      <c r="E292" s="958">
        <v>10230708</v>
      </c>
      <c r="F292" s="958">
        <v>21976848</v>
      </c>
      <c r="G292" s="958">
        <v>2706002</v>
      </c>
      <c r="H292" s="120" t="str">
        <f>IF(G292="","",VLOOKUP(G292,ARANCEL!$B$5:$D$121,2,FALSE))</f>
        <v xml:space="preserve">PROTESIS PARCIAL ACRILICA </v>
      </c>
      <c r="I292" s="121"/>
      <c r="J292" s="119">
        <v>1</v>
      </c>
      <c r="K292" s="122">
        <f>IF(G292="","",VLOOKUP(G292,ARANCEL!$B$5:$D$121,3,FALSE)*J292)</f>
        <v>24026</v>
      </c>
      <c r="L292" s="1229" t="s">
        <v>6017</v>
      </c>
      <c r="M292" s="1229">
        <v>4500245462</v>
      </c>
      <c r="N292" s="1229">
        <v>9810</v>
      </c>
    </row>
    <row r="293" spans="1:14" s="444" customFormat="1" x14ac:dyDescent="0.2">
      <c r="A293" s="339" t="s">
        <v>313</v>
      </c>
      <c r="B293" s="256">
        <v>41842</v>
      </c>
      <c r="C293" s="960" t="s">
        <v>6003</v>
      </c>
      <c r="D293" s="958" t="s">
        <v>47</v>
      </c>
      <c r="E293" s="958">
        <v>10230708</v>
      </c>
      <c r="F293" s="958">
        <v>21976848</v>
      </c>
      <c r="G293" s="958">
        <v>2706003</v>
      </c>
      <c r="H293" s="120" t="str">
        <f>IF(G293="","",VLOOKUP(G293,ARANCEL!$B$5:$D$121,2,FALSE))</f>
        <v xml:space="preserve">REBASADO </v>
      </c>
      <c r="I293" s="121"/>
      <c r="J293" s="119">
        <v>1</v>
      </c>
      <c r="K293" s="122">
        <f>IF(G293="","",VLOOKUP(G293,ARANCEL!$B$5:$D$121,3,FALSE)*J293)</f>
        <v>5162</v>
      </c>
      <c r="L293" s="1229" t="s">
        <v>6017</v>
      </c>
      <c r="M293" s="1229">
        <v>4500245462</v>
      </c>
      <c r="N293" s="1229">
        <v>9810</v>
      </c>
    </row>
    <row r="294" spans="1:14" s="444" customFormat="1" x14ac:dyDescent="0.25">
      <c r="A294" s="255" t="s">
        <v>305</v>
      </c>
      <c r="B294" s="256">
        <v>41893</v>
      </c>
      <c r="C294" s="257" t="s">
        <v>7167</v>
      </c>
      <c r="D294" s="255" t="s">
        <v>7063</v>
      </c>
      <c r="E294" s="258">
        <v>10248351</v>
      </c>
      <c r="F294" s="255">
        <v>28221127</v>
      </c>
      <c r="G294" s="255">
        <v>2706024</v>
      </c>
      <c r="H294" s="120" t="str">
        <f>IF(G294="","",VLOOKUP(G294,ARANCEL!$B$5:$D$121,2,FALSE))</f>
        <v>PROTESIS INMEDIATA ACRILICA</v>
      </c>
      <c r="I294" s="121" t="s">
        <v>306</v>
      </c>
      <c r="J294" s="119">
        <v>1</v>
      </c>
      <c r="K294" s="122">
        <f>IF(G294="","",VLOOKUP(G294,ARANCEL!$B$5:$D$121,3,FALSE)*J294)</f>
        <v>54293</v>
      </c>
      <c r="L294" s="1229" t="s">
        <v>7548</v>
      </c>
      <c r="M294" s="1229">
        <v>4500254757</v>
      </c>
      <c r="N294" s="1229" t="s">
        <v>7549</v>
      </c>
    </row>
    <row r="295" spans="1:14" s="454" customFormat="1" x14ac:dyDescent="0.25">
      <c r="A295" s="255" t="s">
        <v>305</v>
      </c>
      <c r="B295" s="256">
        <v>42009</v>
      </c>
      <c r="C295" s="257" t="s">
        <v>9322</v>
      </c>
      <c r="D295" s="255" t="s">
        <v>1475</v>
      </c>
      <c r="E295" s="258">
        <v>10304573</v>
      </c>
      <c r="F295" s="255">
        <v>28721453</v>
      </c>
      <c r="G295" s="255">
        <v>2704005</v>
      </c>
      <c r="H295" s="120" t="str">
        <f>IF(G295="","",VLOOKUP(G295,ARANCEL!$B$5:$D$121,2,FALSE))</f>
        <v>PROVISORIO</v>
      </c>
      <c r="I295" s="121" t="s">
        <v>7365</v>
      </c>
      <c r="J295" s="119">
        <v>2</v>
      </c>
      <c r="K295" s="122">
        <f>IF(G295="","",VLOOKUP(G295,ARANCEL!$B$5:$D$121,3,FALSE)*J295)</f>
        <v>6500</v>
      </c>
      <c r="L295" s="1235" t="str">
        <f>IF(E295="","","IMPAGO")</f>
        <v>IMPAGO</v>
      </c>
      <c r="M295" s="1235" t="str">
        <f>IF(L295="IMPAGO","SIN O.C.","")</f>
        <v>SIN O.C.</v>
      </c>
      <c r="N295" s="1235" t="str">
        <f>IF(L295="IMPAGO","SIN FACT.","")</f>
        <v>SIN FACT.</v>
      </c>
    </row>
    <row r="296" spans="1:14" s="454" customFormat="1" x14ac:dyDescent="0.25">
      <c r="A296" s="255" t="s">
        <v>313</v>
      </c>
      <c r="B296" s="256">
        <v>42009</v>
      </c>
      <c r="C296" s="257" t="s">
        <v>9322</v>
      </c>
      <c r="D296" s="255" t="s">
        <v>1475</v>
      </c>
      <c r="E296" s="258">
        <v>10304573</v>
      </c>
      <c r="F296" s="255">
        <v>28721453</v>
      </c>
      <c r="G296" s="255">
        <v>2704003</v>
      </c>
      <c r="H296" s="120" t="str">
        <f>IF(G296="","",VLOOKUP(G296,ARANCEL!$B$5:$D$121,2,FALSE))</f>
        <v xml:space="preserve">CORONA PERIFERICA CON PERNO MUÑON COLADO </v>
      </c>
      <c r="I296" s="121"/>
      <c r="J296" s="119">
        <v>1</v>
      </c>
      <c r="K296" s="122">
        <f>IF(G296="","",VLOOKUP(G296,ARANCEL!$B$5:$D$121,3,FALSE)*J296)</f>
        <v>32612</v>
      </c>
      <c r="L296" s="1235" t="str">
        <f>IF(E296="","","IMPAGO")</f>
        <v>IMPAGO</v>
      </c>
      <c r="M296" s="1235" t="str">
        <f>IF(L296="IMPAGO","SIN O.C.","")</f>
        <v>SIN O.C.</v>
      </c>
      <c r="N296" s="1235" t="str">
        <f>IF(L296="IMPAGO","SIN FACT.","")</f>
        <v>SIN FACT.</v>
      </c>
    </row>
    <row r="297" spans="1:14" s="454" customFormat="1" x14ac:dyDescent="0.25">
      <c r="A297" s="255" t="s">
        <v>305</v>
      </c>
      <c r="B297" s="256">
        <v>42009</v>
      </c>
      <c r="C297" s="257" t="s">
        <v>9322</v>
      </c>
      <c r="D297" s="255" t="s">
        <v>1475</v>
      </c>
      <c r="E297" s="258">
        <v>10304573</v>
      </c>
      <c r="F297" s="255">
        <v>28721453</v>
      </c>
      <c r="G297" s="255">
        <v>2702025</v>
      </c>
      <c r="H297" s="120" t="str">
        <f>IF(G297="","",VLOOKUP(G297,ARANCEL!$B$5:$D$121,2,FALSE))</f>
        <v>ENCERADO DIAGNOSTICO (POR PIEZA)</v>
      </c>
      <c r="I297" s="121" t="s">
        <v>681</v>
      </c>
      <c r="J297" s="119">
        <v>4</v>
      </c>
      <c r="K297" s="122">
        <f>IF(G297="","",VLOOKUP(G297,ARANCEL!$B$5:$D$121,3,FALSE)*J297)</f>
        <v>6748</v>
      </c>
      <c r="L297" s="1235" t="str">
        <f>IF(E297="","","IMPAGO")</f>
        <v>IMPAGO</v>
      </c>
      <c r="M297" s="1235" t="str">
        <f>IF(L297="IMPAGO","SIN O.C.","")</f>
        <v>SIN O.C.</v>
      </c>
      <c r="N297" s="1235" t="str">
        <f>IF(L297="IMPAGO","SIN FACT.","")</f>
        <v>SIN FACT.</v>
      </c>
    </row>
    <row r="298" spans="1:14" s="454" customFormat="1" x14ac:dyDescent="0.25">
      <c r="A298" s="255" t="s">
        <v>313</v>
      </c>
      <c r="B298" s="256">
        <v>41829</v>
      </c>
      <c r="C298" s="257" t="s">
        <v>5564</v>
      </c>
      <c r="D298" s="255" t="s">
        <v>1322</v>
      </c>
      <c r="E298" s="258">
        <v>10222550</v>
      </c>
      <c r="F298" s="255">
        <v>2704005</v>
      </c>
      <c r="G298" s="255">
        <v>2704005</v>
      </c>
      <c r="H298" s="120" t="str">
        <f>IF(G298="","",VLOOKUP(G298,ARANCEL!$B$5:$D$121,2,FALSE))</f>
        <v>PROVISORIO</v>
      </c>
      <c r="I298" s="121" t="s">
        <v>311</v>
      </c>
      <c r="J298" s="119">
        <v>1</v>
      </c>
      <c r="K298" s="122">
        <f>IF(G298="","",VLOOKUP(G298,ARANCEL!$B$5:$D$121,3,FALSE)*J298)</f>
        <v>3250</v>
      </c>
      <c r="L298" s="1229" t="s">
        <v>6017</v>
      </c>
      <c r="M298" s="1229">
        <v>4500243585</v>
      </c>
      <c r="N298" s="1229">
        <v>9789</v>
      </c>
    </row>
    <row r="299" spans="1:14" s="454" customFormat="1" x14ac:dyDescent="0.25">
      <c r="A299" s="255" t="s">
        <v>313</v>
      </c>
      <c r="B299" s="256">
        <v>41829</v>
      </c>
      <c r="C299" s="257" t="s">
        <v>5564</v>
      </c>
      <c r="D299" s="255" t="s">
        <v>1322</v>
      </c>
      <c r="E299" s="258">
        <v>10222550</v>
      </c>
      <c r="F299" s="255">
        <v>2704005</v>
      </c>
      <c r="G299" s="255">
        <v>2704003</v>
      </c>
      <c r="H299" s="120" t="str">
        <f>IF(G299="","",VLOOKUP(G299,ARANCEL!$B$5:$D$121,2,FALSE))</f>
        <v xml:space="preserve">CORONA PERIFERICA CON PERNO MUÑON COLADO </v>
      </c>
      <c r="I299" s="121" t="s">
        <v>311</v>
      </c>
      <c r="J299" s="119">
        <v>1</v>
      </c>
      <c r="K299" s="122">
        <f>IF(G299="","",VLOOKUP(G299,ARANCEL!$B$5:$D$121,3,FALSE)*J299)</f>
        <v>32612</v>
      </c>
      <c r="L299" s="1229" t="s">
        <v>6017</v>
      </c>
      <c r="M299" s="1229">
        <v>4500243585</v>
      </c>
      <c r="N299" s="1229">
        <v>9789</v>
      </c>
    </row>
    <row r="300" spans="1:14" s="444" customFormat="1" x14ac:dyDescent="0.25">
      <c r="A300" s="255" t="s">
        <v>305</v>
      </c>
      <c r="B300" s="256">
        <v>41855</v>
      </c>
      <c r="C300" s="257" t="s">
        <v>5564</v>
      </c>
      <c r="D300" s="255" t="s">
        <v>1322</v>
      </c>
      <c r="E300" s="258">
        <v>10235447</v>
      </c>
      <c r="F300" s="255">
        <v>23382963</v>
      </c>
      <c r="G300" s="255">
        <v>2704005</v>
      </c>
      <c r="H300" s="120" t="str">
        <f>IF(G300="","",VLOOKUP(G300,ARANCEL!$B$5:$D$121,2,FALSE))</f>
        <v>PROVISORIO</v>
      </c>
      <c r="I300" s="121" t="s">
        <v>325</v>
      </c>
      <c r="J300" s="119">
        <v>1</v>
      </c>
      <c r="K300" s="122">
        <f>IF(G300="","",VLOOKUP(G300,ARANCEL!$B$5:$D$121,3,FALSE)*J300)</f>
        <v>3250</v>
      </c>
      <c r="L300" s="1229" t="s">
        <v>6017</v>
      </c>
      <c r="M300" s="1229">
        <v>4500245462</v>
      </c>
      <c r="N300" s="1229">
        <v>9810</v>
      </c>
    </row>
    <row r="301" spans="1:14" s="466" customFormat="1" x14ac:dyDescent="0.25">
      <c r="A301" s="119" t="s">
        <v>305</v>
      </c>
      <c r="B301" s="173">
        <v>41631</v>
      </c>
      <c r="C301" s="118" t="s">
        <v>1311</v>
      </c>
      <c r="D301" s="119" t="s">
        <v>101</v>
      </c>
      <c r="E301" s="162">
        <v>10166477</v>
      </c>
      <c r="F301" s="119">
        <v>21473218</v>
      </c>
      <c r="G301" s="119">
        <v>2707001</v>
      </c>
      <c r="H301" s="120" t="str">
        <f>IF(G301="","",VLOOKUP(G301,ARANCEL!$B$5:$D$121,2,FALSE))</f>
        <v xml:space="preserve">PLANO DE RELAJACION </v>
      </c>
      <c r="I301" s="121" t="s">
        <v>306</v>
      </c>
      <c r="J301" s="119">
        <v>1</v>
      </c>
      <c r="K301" s="122">
        <f>IF(G301="","",VLOOKUP(G301,ARANCEL!$B$5:$D$121,3,FALSE)*J301)</f>
        <v>9221</v>
      </c>
      <c r="L301" s="1235" t="str">
        <f>IF(E301="","","IMPAGO")</f>
        <v>IMPAGO</v>
      </c>
      <c r="M301" s="1235" t="str">
        <f>IF(L301="IMPAGO","SIN O.C.","")</f>
        <v>SIN O.C.</v>
      </c>
      <c r="N301" s="1235" t="str">
        <f>IF(L301="IMPAGO","SIN FACT.","")</f>
        <v>SIN FACT.</v>
      </c>
    </row>
    <row r="302" spans="1:14" s="466" customFormat="1" x14ac:dyDescent="0.25">
      <c r="A302" s="119" t="s">
        <v>305</v>
      </c>
      <c r="B302" s="164">
        <v>41653</v>
      </c>
      <c r="C302" s="118" t="s">
        <v>1298</v>
      </c>
      <c r="D302" s="119" t="s">
        <v>1280</v>
      </c>
      <c r="E302" s="162">
        <v>10168974</v>
      </c>
      <c r="F302" s="119">
        <v>24124425</v>
      </c>
      <c r="G302" s="119">
        <v>2704005</v>
      </c>
      <c r="H302" s="120" t="str">
        <f>IF(G302="","",VLOOKUP(G302,ARANCEL!$B$5:$D$121,2,FALSE))</f>
        <v>PROVISORIO</v>
      </c>
      <c r="I302" s="121" t="s">
        <v>312</v>
      </c>
      <c r="J302" s="119">
        <v>1</v>
      </c>
      <c r="K302" s="122">
        <f>IF(G302="","",VLOOKUP(G302,ARANCEL!$B$5:$D$121,3,FALSE)*J302)</f>
        <v>3250</v>
      </c>
      <c r="L302" s="1229" t="s">
        <v>2842</v>
      </c>
      <c r="M302" s="1229">
        <v>4500216226</v>
      </c>
      <c r="N302" s="1229">
        <v>8398</v>
      </c>
    </row>
    <row r="303" spans="1:14" s="466" customFormat="1" x14ac:dyDescent="0.25">
      <c r="A303" s="119" t="s">
        <v>305</v>
      </c>
      <c r="B303" s="164">
        <v>41653</v>
      </c>
      <c r="C303" s="118" t="s">
        <v>1298</v>
      </c>
      <c r="D303" s="119" t="s">
        <v>1280</v>
      </c>
      <c r="E303" s="162">
        <v>10168974</v>
      </c>
      <c r="F303" s="119">
        <v>24124425</v>
      </c>
      <c r="G303" s="119">
        <v>2704003</v>
      </c>
      <c r="H303" s="120" t="str">
        <f>IF(G303="","",VLOOKUP(G303,ARANCEL!$B$5:$D$121,2,FALSE))</f>
        <v xml:space="preserve">CORONA PERIFERICA CON PERNO MUÑON COLADO </v>
      </c>
      <c r="I303" s="121" t="s">
        <v>312</v>
      </c>
      <c r="J303" s="119">
        <v>1</v>
      </c>
      <c r="K303" s="122">
        <f>IF(G303="","",VLOOKUP(G303,ARANCEL!$B$5:$D$121,3,FALSE)*J303)</f>
        <v>32612</v>
      </c>
      <c r="L303" s="1229" t="s">
        <v>2842</v>
      </c>
      <c r="M303" s="1229">
        <v>4500216226</v>
      </c>
      <c r="N303" s="1229">
        <v>8398</v>
      </c>
    </row>
    <row r="304" spans="1:14" x14ac:dyDescent="0.25">
      <c r="A304" s="255" t="s">
        <v>313</v>
      </c>
      <c r="B304" s="256">
        <v>41809</v>
      </c>
      <c r="C304" s="257" t="s">
        <v>5186</v>
      </c>
      <c r="D304" s="255" t="s">
        <v>1280</v>
      </c>
      <c r="E304" s="258">
        <v>10212315</v>
      </c>
      <c r="F304" s="255">
        <v>26015266</v>
      </c>
      <c r="G304" s="255">
        <v>2705003</v>
      </c>
      <c r="H304" s="120" t="str">
        <f>IF(G304="","",VLOOKUP(G304,ARANCEL!$B$5:$D$121,2,FALSE))</f>
        <v>INCRUSTACION ESTETICA (ART-GLASS O CERAMICA)</v>
      </c>
      <c r="I304" s="121"/>
      <c r="J304" s="119">
        <v>1</v>
      </c>
      <c r="K304" s="122">
        <f>IF(G304="","",VLOOKUP(G304,ARANCEL!$B$5:$D$121,3,FALSE)*J304)</f>
        <v>15676</v>
      </c>
      <c r="L304" s="1229" t="s">
        <v>5742</v>
      </c>
      <c r="M304" s="1229">
        <v>4500239419</v>
      </c>
      <c r="N304" s="1229" t="s">
        <v>5753</v>
      </c>
    </row>
    <row r="305" spans="1:14" s="442" customFormat="1" x14ac:dyDescent="0.25">
      <c r="A305" s="255" t="s">
        <v>606</v>
      </c>
      <c r="B305" s="164">
        <v>41809</v>
      </c>
      <c r="C305" s="118" t="s">
        <v>5186</v>
      </c>
      <c r="D305" s="119" t="s">
        <v>1280</v>
      </c>
      <c r="E305" s="162">
        <v>10212315</v>
      </c>
      <c r="F305" s="119">
        <v>26015266</v>
      </c>
      <c r="G305" s="119">
        <v>2707001</v>
      </c>
      <c r="H305" s="120" t="str">
        <f>IF(G305="","",VLOOKUP(G305,ARANCEL!$B$5:$D$121,2,FALSE))</f>
        <v xml:space="preserve">PLANO DE RELAJACION </v>
      </c>
      <c r="I305" s="121" t="s">
        <v>306</v>
      </c>
      <c r="J305" s="119">
        <v>1</v>
      </c>
      <c r="K305" s="122">
        <f>IF(G305="","",VLOOKUP(G305,ARANCEL!$B$5:$D$121,3,FALSE)*J305)</f>
        <v>9221</v>
      </c>
      <c r="L305" s="1229" t="s">
        <v>5742</v>
      </c>
      <c r="M305" s="1229">
        <v>4500239419</v>
      </c>
      <c r="N305" s="1229" t="s">
        <v>5753</v>
      </c>
    </row>
    <row r="306" spans="1:14" s="444" customFormat="1" x14ac:dyDescent="0.25">
      <c r="A306" s="255" t="s">
        <v>305</v>
      </c>
      <c r="B306" s="256">
        <v>41649</v>
      </c>
      <c r="C306" s="257" t="s">
        <v>1315</v>
      </c>
      <c r="D306" s="255" t="s">
        <v>1283</v>
      </c>
      <c r="E306" s="258">
        <v>10164424</v>
      </c>
      <c r="F306" s="255">
        <v>23391297</v>
      </c>
      <c r="G306" s="255">
        <v>2704003</v>
      </c>
      <c r="H306" s="120" t="str">
        <f>IF(G306="","",VLOOKUP(G306,ARANCEL!$B$5:$D$121,2,FALSE))</f>
        <v xml:space="preserve">CORONA PERIFERICA CON PERNO MUÑON COLADO </v>
      </c>
      <c r="I306" s="121" t="s">
        <v>317</v>
      </c>
      <c r="J306" s="119">
        <v>1</v>
      </c>
      <c r="K306" s="122">
        <f>IF(G306="","",VLOOKUP(G306,ARANCEL!$B$5:$D$121,3,FALSE)*J306)</f>
        <v>32612</v>
      </c>
      <c r="L306" s="1229" t="s">
        <v>2842</v>
      </c>
      <c r="M306" s="1229">
        <v>4500216226</v>
      </c>
      <c r="N306" s="1229">
        <v>8398</v>
      </c>
    </row>
    <row r="307" spans="1:14" s="406" customFormat="1" x14ac:dyDescent="0.25">
      <c r="A307" s="255" t="s">
        <v>305</v>
      </c>
      <c r="B307" s="256">
        <v>41649</v>
      </c>
      <c r="C307" s="257" t="s">
        <v>1315</v>
      </c>
      <c r="D307" s="255" t="s">
        <v>1283</v>
      </c>
      <c r="E307" s="258">
        <v>10164424</v>
      </c>
      <c r="F307" s="255">
        <v>23391297</v>
      </c>
      <c r="G307" s="255">
        <v>2704005</v>
      </c>
      <c r="H307" s="120" t="str">
        <f>IF(G307="","",VLOOKUP(G307,ARANCEL!$B$5:$D$121,2,FALSE))</f>
        <v>PROVISORIO</v>
      </c>
      <c r="I307" s="121" t="s">
        <v>317</v>
      </c>
      <c r="J307" s="119">
        <v>1</v>
      </c>
      <c r="K307" s="122">
        <f>IF(G307="","",VLOOKUP(G307,ARANCEL!$B$5:$D$121,3,FALSE)*J307)</f>
        <v>3250</v>
      </c>
      <c r="L307" s="1229" t="s">
        <v>4612</v>
      </c>
      <c r="M307" s="1229">
        <v>4500229974</v>
      </c>
      <c r="N307" s="1229">
        <v>9187</v>
      </c>
    </row>
    <row r="308" spans="1:14" s="472" customFormat="1" x14ac:dyDescent="0.25">
      <c r="A308" s="255" t="s">
        <v>305</v>
      </c>
      <c r="B308" s="256">
        <v>41739</v>
      </c>
      <c r="C308" s="257" t="s">
        <v>3879</v>
      </c>
      <c r="D308" s="255" t="s">
        <v>101</v>
      </c>
      <c r="E308" s="258">
        <v>10187843</v>
      </c>
      <c r="F308" s="255">
        <v>25782400</v>
      </c>
      <c r="G308" s="255">
        <v>2707001</v>
      </c>
      <c r="H308" s="120" t="str">
        <f>IF(G308="","",VLOOKUP(G308,ARANCEL!$B$5:$D$121,2,FALSE))</f>
        <v xml:space="preserve">PLANO DE RELAJACION </v>
      </c>
      <c r="I308" s="121" t="s">
        <v>306</v>
      </c>
      <c r="J308" s="119">
        <v>1</v>
      </c>
      <c r="K308" s="122">
        <f>IF(G308="","",VLOOKUP(G308,ARANCEL!$B$5:$D$121,3,FALSE)*J308)</f>
        <v>9221</v>
      </c>
      <c r="L308" s="1229" t="s">
        <v>8279</v>
      </c>
      <c r="M308" s="1229">
        <v>4500257559</v>
      </c>
      <c r="N308" s="1229" t="s">
        <v>8255</v>
      </c>
    </row>
    <row r="309" spans="1:14" s="472" customFormat="1" x14ac:dyDescent="0.25">
      <c r="A309" s="255" t="s">
        <v>305</v>
      </c>
      <c r="B309" s="256">
        <v>41732</v>
      </c>
      <c r="C309" s="257" t="s">
        <v>3666</v>
      </c>
      <c r="D309" s="255" t="s">
        <v>47</v>
      </c>
      <c r="E309" s="258">
        <v>10185291</v>
      </c>
      <c r="F309" s="255">
        <v>25409760</v>
      </c>
      <c r="G309" s="255">
        <v>2705003</v>
      </c>
      <c r="H309" s="120" t="str">
        <f>IF(G309="","",VLOOKUP(G309,ARANCEL!$B$5:$D$121,2,FALSE))</f>
        <v>INCRUSTACION ESTETICA (ART-GLASS O CERAMICA)</v>
      </c>
      <c r="I309" s="121" t="s">
        <v>322</v>
      </c>
      <c r="J309" s="119">
        <v>1</v>
      </c>
      <c r="K309" s="122">
        <f>IF(G309="","",VLOOKUP(G309,ARANCEL!$B$5:$D$121,3,FALSE)*J309)</f>
        <v>15676</v>
      </c>
      <c r="L309" s="1229" t="s">
        <v>4612</v>
      </c>
      <c r="M309" s="1229">
        <v>4500229974</v>
      </c>
      <c r="N309" s="1229">
        <v>9187</v>
      </c>
    </row>
    <row r="310" spans="1:14" s="472" customFormat="1" x14ac:dyDescent="0.25">
      <c r="A310" s="255" t="s">
        <v>305</v>
      </c>
      <c r="B310" s="256">
        <v>41764</v>
      </c>
      <c r="C310" s="257" t="s">
        <v>3666</v>
      </c>
      <c r="D310" s="255" t="s">
        <v>47</v>
      </c>
      <c r="E310" s="258">
        <v>10193312</v>
      </c>
      <c r="F310" s="255">
        <v>25409760</v>
      </c>
      <c r="G310" s="255">
        <v>2705003</v>
      </c>
      <c r="H310" s="120" t="str">
        <f>IF(G310="","",VLOOKUP(G310,ARANCEL!$B$5:$D$121,2,FALSE))</f>
        <v>INCRUSTACION ESTETICA (ART-GLASS O CERAMICA)</v>
      </c>
      <c r="I310" s="121" t="s">
        <v>319</v>
      </c>
      <c r="J310" s="119">
        <v>1</v>
      </c>
      <c r="K310" s="122">
        <f>IF(G310="","",VLOOKUP(G310,ARANCEL!$B$5:$D$121,3,FALSE)*J310)</f>
        <v>15676</v>
      </c>
      <c r="L310" s="1229" t="s">
        <v>8279</v>
      </c>
      <c r="M310" s="1229">
        <v>4500257559</v>
      </c>
      <c r="N310" s="1229" t="s">
        <v>8255</v>
      </c>
    </row>
    <row r="311" spans="1:14" s="475" customFormat="1" x14ac:dyDescent="0.25">
      <c r="A311" s="255" t="s">
        <v>305</v>
      </c>
      <c r="B311" s="256">
        <v>41779</v>
      </c>
      <c r="C311" s="257" t="s">
        <v>4568</v>
      </c>
      <c r="D311" s="255" t="s">
        <v>4234</v>
      </c>
      <c r="E311" s="258">
        <v>10198776</v>
      </c>
      <c r="F311" s="255">
        <v>26366778</v>
      </c>
      <c r="G311" s="255">
        <v>2704005</v>
      </c>
      <c r="H311" s="120" t="str">
        <f>IF(G311="","",VLOOKUP(G311,ARANCEL!$B$5:$D$121,2,FALSE))</f>
        <v>PROVISORIO</v>
      </c>
      <c r="I311" s="121" t="s">
        <v>337</v>
      </c>
      <c r="J311" s="119">
        <v>1</v>
      </c>
      <c r="K311" s="122">
        <f>IF(G311="","",VLOOKUP(G311,ARANCEL!$B$5:$D$121,3,FALSE)*J311)</f>
        <v>3250</v>
      </c>
      <c r="L311" s="1229" t="s">
        <v>5292</v>
      </c>
      <c r="M311" s="1229">
        <v>4500236825</v>
      </c>
      <c r="N311" s="1229">
        <v>9462</v>
      </c>
    </row>
    <row r="312" spans="1:14" s="475" customFormat="1" x14ac:dyDescent="0.25">
      <c r="A312" s="255" t="s">
        <v>305</v>
      </c>
      <c r="B312" s="256">
        <v>41779</v>
      </c>
      <c r="C312" s="257" t="s">
        <v>4568</v>
      </c>
      <c r="D312" s="255" t="s">
        <v>4234</v>
      </c>
      <c r="E312" s="258">
        <v>10198776</v>
      </c>
      <c r="F312" s="255">
        <v>26366778</v>
      </c>
      <c r="G312" s="255">
        <v>2704003</v>
      </c>
      <c r="H312" s="120" t="str">
        <f>IF(G312="","",VLOOKUP(G312,ARANCEL!$B$5:$D$121,2,FALSE))</f>
        <v xml:space="preserve">CORONA PERIFERICA CON PERNO MUÑON COLADO </v>
      </c>
      <c r="I312" s="121" t="s">
        <v>337</v>
      </c>
      <c r="J312" s="119">
        <v>1</v>
      </c>
      <c r="K312" s="122">
        <f>IF(G312="","",VLOOKUP(G312,ARANCEL!$B$5:$D$121,3,FALSE)*J312)</f>
        <v>32612</v>
      </c>
      <c r="L312" s="1229" t="s">
        <v>5292</v>
      </c>
      <c r="M312" s="1229">
        <v>4500236825</v>
      </c>
      <c r="N312" s="1229">
        <v>9462</v>
      </c>
    </row>
    <row r="313" spans="1:14" s="472" customFormat="1" x14ac:dyDescent="0.25">
      <c r="A313" s="255" t="s">
        <v>305</v>
      </c>
      <c r="B313" s="256">
        <v>41820</v>
      </c>
      <c r="C313" s="257" t="s">
        <v>5408</v>
      </c>
      <c r="D313" s="255" t="s">
        <v>101</v>
      </c>
      <c r="E313" s="258">
        <v>10217512</v>
      </c>
      <c r="F313" s="255">
        <v>25494964</v>
      </c>
      <c r="G313" s="255">
        <v>2702048</v>
      </c>
      <c r="H313" s="120" t="str">
        <f>IF(G313="","",VLOOKUP(G313,ARANCEL!$B$5:$D$121,2,FALSE))</f>
        <v xml:space="preserve">SERVICIO LAB. IMPLANTE CORONA CEMENTADA/ATORNILLADA </v>
      </c>
      <c r="I313" s="121" t="s">
        <v>312</v>
      </c>
      <c r="J313" s="119">
        <v>1</v>
      </c>
      <c r="K313" s="122">
        <f>IF(G313="","",VLOOKUP(G313,ARANCEL!$B$5:$D$121,3,FALSE)*J313)</f>
        <v>43857</v>
      </c>
      <c r="L313" s="1229" t="s">
        <v>5742</v>
      </c>
      <c r="M313" s="1229">
        <v>4500241311</v>
      </c>
      <c r="N313" s="1229" t="s">
        <v>5770</v>
      </c>
    </row>
    <row r="314" spans="1:14" s="472" customFormat="1" x14ac:dyDescent="0.25">
      <c r="A314" s="255" t="s">
        <v>305</v>
      </c>
      <c r="B314" s="256">
        <v>41659</v>
      </c>
      <c r="C314" s="257" t="s">
        <v>1292</v>
      </c>
      <c r="D314" s="255" t="s">
        <v>78</v>
      </c>
      <c r="E314" s="258">
        <v>10169413</v>
      </c>
      <c r="F314" s="255">
        <v>24408697</v>
      </c>
      <c r="G314" s="255">
        <v>2704005</v>
      </c>
      <c r="H314" s="120" t="str">
        <f>IF(G314="","",VLOOKUP(G314,ARANCEL!$B$5:$D$121,2,FALSE))</f>
        <v>PROVISORIO</v>
      </c>
      <c r="I314" s="121" t="s">
        <v>322</v>
      </c>
      <c r="J314" s="119">
        <v>1</v>
      </c>
      <c r="K314" s="122">
        <f>IF(G314="","",VLOOKUP(G314,ARANCEL!$B$5:$D$121,3,FALSE)*J314)</f>
        <v>3250</v>
      </c>
      <c r="L314" s="1229" t="s">
        <v>2842</v>
      </c>
      <c r="M314" s="1229">
        <v>4500216227</v>
      </c>
      <c r="N314" s="1229">
        <v>8399</v>
      </c>
    </row>
    <row r="315" spans="1:14" s="487" customFormat="1" x14ac:dyDescent="0.25">
      <c r="A315" s="255" t="s">
        <v>305</v>
      </c>
      <c r="B315" s="256">
        <v>41659</v>
      </c>
      <c r="C315" s="257" t="s">
        <v>1292</v>
      </c>
      <c r="D315" s="255" t="s">
        <v>78</v>
      </c>
      <c r="E315" s="258">
        <v>10169413</v>
      </c>
      <c r="F315" s="255">
        <v>24408697</v>
      </c>
      <c r="G315" s="255">
        <v>2704003</v>
      </c>
      <c r="H315" s="120" t="str">
        <f>IF(G315="","",VLOOKUP(G315,ARANCEL!$B$5:$D$121,2,FALSE))</f>
        <v xml:space="preserve">CORONA PERIFERICA CON PERNO MUÑON COLADO </v>
      </c>
      <c r="I315" s="121" t="s">
        <v>322</v>
      </c>
      <c r="J315" s="119">
        <v>1</v>
      </c>
      <c r="K315" s="122">
        <f>IF(G315="","",VLOOKUP(G315,ARANCEL!$B$5:$D$121,3,FALSE)*J315)</f>
        <v>32612</v>
      </c>
      <c r="L315" s="1229" t="s">
        <v>2842</v>
      </c>
      <c r="M315" s="1229">
        <v>4500216227</v>
      </c>
      <c r="N315" s="1229">
        <v>8399</v>
      </c>
    </row>
    <row r="316" spans="1:14" s="487" customFormat="1" x14ac:dyDescent="0.25">
      <c r="A316" s="255" t="s">
        <v>305</v>
      </c>
      <c r="B316" s="256">
        <v>41975</v>
      </c>
      <c r="C316" s="257" t="s">
        <v>8590</v>
      </c>
      <c r="D316" s="255" t="s">
        <v>6328</v>
      </c>
      <c r="E316" s="258">
        <v>10287922</v>
      </c>
      <c r="F316" s="255">
        <v>28648208</v>
      </c>
      <c r="G316" s="255">
        <v>2705003</v>
      </c>
      <c r="H316" s="120" t="str">
        <f>IF(G316="","",VLOOKUP(G316,ARANCEL!$B$5:$D$121,2,FALSE))</f>
        <v>INCRUSTACION ESTETICA (ART-GLASS O CERAMICA)</v>
      </c>
      <c r="I316" s="121" t="s">
        <v>335</v>
      </c>
      <c r="J316" s="119">
        <v>1</v>
      </c>
      <c r="K316" s="122">
        <f>IF(G316="","",VLOOKUP(G316,ARANCEL!$B$5:$D$121,3,FALSE)*J316)</f>
        <v>15676</v>
      </c>
      <c r="L316" s="1349" t="s">
        <v>9431</v>
      </c>
      <c r="M316" s="1349">
        <v>4500269163</v>
      </c>
      <c r="N316" s="1349" t="s">
        <v>9462</v>
      </c>
    </row>
    <row r="317" spans="1:14" s="487" customFormat="1" x14ac:dyDescent="0.25">
      <c r="A317" s="255" t="s">
        <v>305</v>
      </c>
      <c r="B317" s="256">
        <v>41673</v>
      </c>
      <c r="C317" s="257" t="s">
        <v>2356</v>
      </c>
      <c r="D317" s="255" t="s">
        <v>78</v>
      </c>
      <c r="E317" s="258">
        <v>10171317</v>
      </c>
      <c r="F317" s="255">
        <v>19234570</v>
      </c>
      <c r="G317" s="255">
        <v>2704016</v>
      </c>
      <c r="H317" s="120" t="str">
        <f>IF(G317="","",VLOOKUP(G317,ARANCEL!$B$5:$D$121,2,FALSE))</f>
        <v xml:space="preserve">CORONA PROCERA </v>
      </c>
      <c r="I317" s="121" t="s">
        <v>317</v>
      </c>
      <c r="J317" s="119">
        <v>1</v>
      </c>
      <c r="K317" s="122">
        <f>IF(G317="","",VLOOKUP(G317,ARANCEL!$B$5:$D$121,3,FALSE)*J317)</f>
        <v>58477</v>
      </c>
      <c r="L317" s="1229" t="s">
        <v>2842</v>
      </c>
      <c r="M317" s="1229">
        <v>4500216228</v>
      </c>
      <c r="N317" s="1229">
        <v>8400</v>
      </c>
    </row>
    <row r="318" spans="1:14" s="475" customFormat="1" x14ac:dyDescent="0.25">
      <c r="A318" s="255" t="s">
        <v>305</v>
      </c>
      <c r="B318" s="256">
        <v>41673</v>
      </c>
      <c r="C318" s="257" t="s">
        <v>2356</v>
      </c>
      <c r="D318" s="255" t="s">
        <v>78</v>
      </c>
      <c r="E318" s="258">
        <v>10171317</v>
      </c>
      <c r="F318" s="255">
        <v>19234570</v>
      </c>
      <c r="G318" s="255">
        <v>2704005</v>
      </c>
      <c r="H318" s="120" t="str">
        <f>IF(G318="","",VLOOKUP(G318,ARANCEL!$B$5:$D$121,2,FALSE))</f>
        <v>PROVISORIO</v>
      </c>
      <c r="I318" s="121" t="s">
        <v>317</v>
      </c>
      <c r="J318" s="119">
        <v>1</v>
      </c>
      <c r="K318" s="122">
        <f>IF(G318="","",VLOOKUP(G318,ARANCEL!$B$5:$D$121,3,FALSE)*J318)</f>
        <v>3250</v>
      </c>
      <c r="L318" s="1229" t="s">
        <v>2842</v>
      </c>
      <c r="M318" s="1229">
        <v>4500216228</v>
      </c>
      <c r="N318" s="1229">
        <v>8400</v>
      </c>
    </row>
    <row r="319" spans="1:14" s="475" customFormat="1" x14ac:dyDescent="0.25">
      <c r="A319" s="255" t="s">
        <v>305</v>
      </c>
      <c r="B319" s="256">
        <v>41649</v>
      </c>
      <c r="C319" s="257" t="s">
        <v>1301</v>
      </c>
      <c r="D319" s="255" t="s">
        <v>47</v>
      </c>
      <c r="E319" s="258">
        <v>10168749</v>
      </c>
      <c r="F319" s="255">
        <v>23665751</v>
      </c>
      <c r="G319" s="255">
        <v>2705003</v>
      </c>
      <c r="H319" s="120" t="str">
        <f>IF(G319="","",VLOOKUP(G319,ARANCEL!$B$5:$D$121,2,FALSE))</f>
        <v>INCRUSTACION ESTETICA (ART-GLASS O CERAMICA)</v>
      </c>
      <c r="I319" s="121" t="s">
        <v>315</v>
      </c>
      <c r="J319" s="119">
        <v>1</v>
      </c>
      <c r="K319" s="122">
        <f>IF(G319="","",VLOOKUP(G319,ARANCEL!$B$5:$D$121,3,FALSE)*J319)</f>
        <v>15676</v>
      </c>
      <c r="L319" s="1229" t="s">
        <v>2842</v>
      </c>
      <c r="M319" s="1229">
        <v>4500216226</v>
      </c>
      <c r="N319" s="1229">
        <v>8398</v>
      </c>
    </row>
    <row r="320" spans="1:14" s="542" customFormat="1" x14ac:dyDescent="0.25">
      <c r="A320" s="255" t="s">
        <v>305</v>
      </c>
      <c r="B320" s="256">
        <v>41936</v>
      </c>
      <c r="C320" s="257" t="s">
        <v>7830</v>
      </c>
      <c r="D320" s="255" t="s">
        <v>1475</v>
      </c>
      <c r="E320" s="258">
        <v>10269094</v>
      </c>
      <c r="F320" s="255">
        <v>28887963</v>
      </c>
      <c r="G320" s="255">
        <v>2705003</v>
      </c>
      <c r="H320" s="120" t="str">
        <f>IF(G320="","",VLOOKUP(G320,ARANCEL!$B$5:$D$121,2,FALSE))</f>
        <v>INCRUSTACION ESTETICA (ART-GLASS O CERAMICA)</v>
      </c>
      <c r="I320" s="121" t="s">
        <v>315</v>
      </c>
      <c r="J320" s="119">
        <v>1</v>
      </c>
      <c r="K320" s="122">
        <f>IF(G320="","",VLOOKUP(G320,ARANCEL!$B$5:$D$121,3,FALSE)*J320)</f>
        <v>15676</v>
      </c>
      <c r="L320" s="1229" t="s">
        <v>8279</v>
      </c>
      <c r="M320" s="1229">
        <v>4500257559</v>
      </c>
      <c r="N320" s="1229" t="s">
        <v>8255</v>
      </c>
    </row>
    <row r="321" spans="1:14" s="544" customFormat="1" x14ac:dyDescent="0.25">
      <c r="A321" s="255" t="s">
        <v>305</v>
      </c>
      <c r="B321" s="256">
        <v>41792</v>
      </c>
      <c r="C321" s="257" t="s">
        <v>4832</v>
      </c>
      <c r="D321" s="255" t="s">
        <v>1280</v>
      </c>
      <c r="E321" s="258">
        <v>10203125</v>
      </c>
      <c r="F321" s="255">
        <v>26220029</v>
      </c>
      <c r="G321" s="255">
        <v>2705003</v>
      </c>
      <c r="H321" s="120" t="str">
        <f>IF(G321="","",VLOOKUP(G321,ARANCEL!$B$5:$D$121,2,FALSE))</f>
        <v>INCRUSTACION ESTETICA (ART-GLASS O CERAMICA)</v>
      </c>
      <c r="I321" s="121" t="s">
        <v>308</v>
      </c>
      <c r="J321" s="119">
        <v>1</v>
      </c>
      <c r="K321" s="122">
        <f>IF(G321="","",VLOOKUP(G321,ARANCEL!$B$5:$D$121,3,FALSE)*J321)</f>
        <v>15676</v>
      </c>
      <c r="L321" s="1229" t="s">
        <v>5742</v>
      </c>
      <c r="M321" s="1229">
        <v>4500239419</v>
      </c>
      <c r="N321" s="1229" t="s">
        <v>5753</v>
      </c>
    </row>
    <row r="322" spans="1:14" s="544" customFormat="1" x14ac:dyDescent="0.25">
      <c r="A322" s="255" t="s">
        <v>305</v>
      </c>
      <c r="B322" s="256">
        <v>41675</v>
      </c>
      <c r="C322" s="257" t="s">
        <v>1350</v>
      </c>
      <c r="D322" s="255" t="s">
        <v>1280</v>
      </c>
      <c r="E322" s="258">
        <v>10171355</v>
      </c>
      <c r="F322" s="255">
        <v>24162814</v>
      </c>
      <c r="G322" s="255">
        <v>2704015</v>
      </c>
      <c r="H322" s="120" t="str">
        <f>IF(G322="","",VLOOKUP(G322,ARANCEL!$B$5:$D$121,2,FALSE))</f>
        <v xml:space="preserve">CORONA IN CERAM </v>
      </c>
      <c r="I322" s="121" t="s">
        <v>319</v>
      </c>
      <c r="J322" s="119">
        <v>1</v>
      </c>
      <c r="K322" s="122">
        <f>IF(G322="","",VLOOKUP(G322,ARANCEL!$B$5:$D$121,3,FALSE)*J322)</f>
        <v>42733</v>
      </c>
      <c r="L322" s="1229" t="s">
        <v>2842</v>
      </c>
      <c r="M322" s="1229">
        <v>4500216228</v>
      </c>
      <c r="N322" s="1229">
        <v>8400</v>
      </c>
    </row>
    <row r="323" spans="1:14" s="544" customFormat="1" x14ac:dyDescent="0.25">
      <c r="A323" s="255" t="s">
        <v>305</v>
      </c>
      <c r="B323" s="256">
        <v>41675</v>
      </c>
      <c r="C323" s="257" t="s">
        <v>1350</v>
      </c>
      <c r="D323" s="255" t="s">
        <v>1280</v>
      </c>
      <c r="E323" s="258">
        <v>10171355</v>
      </c>
      <c r="F323" s="255">
        <v>24162814</v>
      </c>
      <c r="G323" s="255">
        <v>2704005</v>
      </c>
      <c r="H323" s="120" t="str">
        <f>IF(G323="","",VLOOKUP(G323,ARANCEL!$B$5:$D$121,2,FALSE))</f>
        <v>PROVISORIO</v>
      </c>
      <c r="I323" s="121" t="s">
        <v>319</v>
      </c>
      <c r="J323" s="119">
        <v>1</v>
      </c>
      <c r="K323" s="122">
        <f>IF(G323="","",VLOOKUP(G323,ARANCEL!$B$5:$D$121,3,FALSE)*J323)</f>
        <v>3250</v>
      </c>
      <c r="L323" s="1229" t="s">
        <v>2842</v>
      </c>
      <c r="M323" s="1229">
        <v>4500216228</v>
      </c>
      <c r="N323" s="1229">
        <v>8400</v>
      </c>
    </row>
    <row r="324" spans="1:14" s="544" customFormat="1" x14ac:dyDescent="0.25">
      <c r="A324" s="1159" t="s">
        <v>305</v>
      </c>
      <c r="B324" s="256">
        <v>41675</v>
      </c>
      <c r="C324" s="257" t="s">
        <v>1350</v>
      </c>
      <c r="D324" s="255" t="s">
        <v>1280</v>
      </c>
      <c r="E324" s="258">
        <v>10171355</v>
      </c>
      <c r="F324" s="255">
        <v>24162814</v>
      </c>
      <c r="G324" s="255">
        <v>2704031</v>
      </c>
      <c r="H324" s="120" t="str">
        <f>IF(G324="","",VLOOKUP(G324,ARANCEL!$B$5:$D$121,2,FALSE))</f>
        <v xml:space="preserve">PERNO MUÑON METALICO </v>
      </c>
      <c r="I324" s="121" t="s">
        <v>319</v>
      </c>
      <c r="J324" s="119">
        <v>1</v>
      </c>
      <c r="K324" s="122">
        <f>IF(G324="","",VLOOKUP(G324,ARANCEL!$B$5:$D$121,3,FALSE)*J324)</f>
        <v>12246</v>
      </c>
      <c r="L324" s="1229" t="s">
        <v>8279</v>
      </c>
      <c r="M324" s="1229">
        <v>4500257559</v>
      </c>
      <c r="N324" s="1229" t="s">
        <v>8255</v>
      </c>
    </row>
    <row r="325" spans="1:14" s="551" customFormat="1" x14ac:dyDescent="0.25">
      <c r="A325" s="255" t="s">
        <v>305</v>
      </c>
      <c r="B325" s="256">
        <v>41787</v>
      </c>
      <c r="C325" s="257" t="s">
        <v>4730</v>
      </c>
      <c r="D325" s="255" t="s">
        <v>47</v>
      </c>
      <c r="E325" s="258">
        <v>10201876</v>
      </c>
      <c r="F325" s="255">
        <v>25216210</v>
      </c>
      <c r="G325" s="555">
        <v>2707001</v>
      </c>
      <c r="H325" s="120" t="str">
        <f>IF(G325="","",VLOOKUP(G325,ARANCEL!$B$5:$D$121,2,FALSE))</f>
        <v xml:space="preserve">PLANO DE RELAJACION </v>
      </c>
      <c r="I325" s="121" t="s">
        <v>306</v>
      </c>
      <c r="J325" s="119">
        <v>1</v>
      </c>
      <c r="K325" s="122">
        <f>IF(G325="","",VLOOKUP(G325,ARANCEL!$B$5:$D$121,3,FALSE)*J325)</f>
        <v>9221</v>
      </c>
      <c r="L325" s="1229" t="s">
        <v>5292</v>
      </c>
      <c r="M325" s="1229">
        <v>4500236825</v>
      </c>
      <c r="N325" s="1229">
        <v>9462</v>
      </c>
    </row>
    <row r="326" spans="1:14" s="551" customFormat="1" x14ac:dyDescent="0.25">
      <c r="A326" s="555" t="s">
        <v>305</v>
      </c>
      <c r="B326" s="556">
        <v>41787</v>
      </c>
      <c r="C326" s="557" t="s">
        <v>4730</v>
      </c>
      <c r="D326" s="555" t="s">
        <v>47</v>
      </c>
      <c r="E326" s="558">
        <v>10201876</v>
      </c>
      <c r="F326" s="555">
        <v>25216210</v>
      </c>
      <c r="G326" s="555">
        <v>2705003</v>
      </c>
      <c r="H326" s="120" t="str">
        <f>IF(G326="","",VLOOKUP(G326,ARANCEL!$B$5:$D$121,2,FALSE))</f>
        <v>INCRUSTACION ESTETICA (ART-GLASS O CERAMICA)</v>
      </c>
      <c r="I326" s="121" t="s">
        <v>312</v>
      </c>
      <c r="J326" s="119">
        <v>1</v>
      </c>
      <c r="K326" s="122">
        <f>IF(G326="","",VLOOKUP(G326,ARANCEL!$B$5:$D$121,3,FALSE)*J326)</f>
        <v>15676</v>
      </c>
      <c r="L326" s="1229" t="s">
        <v>5292</v>
      </c>
      <c r="M326" s="1229">
        <v>4500236825</v>
      </c>
      <c r="N326" s="1229">
        <v>9462</v>
      </c>
    </row>
    <row r="327" spans="1:14" x14ac:dyDescent="0.25">
      <c r="A327" s="119" t="s">
        <v>305</v>
      </c>
      <c r="B327" s="164">
        <v>41683</v>
      </c>
      <c r="C327" s="118" t="s">
        <v>2728</v>
      </c>
      <c r="D327" s="119" t="s">
        <v>47</v>
      </c>
      <c r="E327" s="162">
        <v>10173109</v>
      </c>
      <c r="F327" s="119">
        <v>24875764</v>
      </c>
      <c r="G327" s="119">
        <v>2705003</v>
      </c>
      <c r="H327" s="120" t="str">
        <f>IF(G327="","",VLOOKUP(G327,ARANCEL!$B$5:$D$121,2,FALSE))</f>
        <v>INCRUSTACION ESTETICA (ART-GLASS O CERAMICA)</v>
      </c>
      <c r="I327" s="121" t="s">
        <v>337</v>
      </c>
      <c r="J327" s="119">
        <v>1</v>
      </c>
      <c r="K327" s="122">
        <f>IF(G327="","",VLOOKUP(G327,ARANCEL!$B$5:$D$121,3,FALSE)*J327)</f>
        <v>15676</v>
      </c>
      <c r="L327" s="1229" t="s">
        <v>3438</v>
      </c>
      <c r="M327" s="1229">
        <v>4500220783</v>
      </c>
      <c r="N327" s="1229">
        <v>8623</v>
      </c>
    </row>
    <row r="328" spans="1:14" x14ac:dyDescent="0.25">
      <c r="A328" s="119" t="s">
        <v>313</v>
      </c>
      <c r="B328" s="164">
        <v>42020</v>
      </c>
      <c r="C328" s="118" t="s">
        <v>9502</v>
      </c>
      <c r="D328" s="119" t="s">
        <v>1283</v>
      </c>
      <c r="E328" s="162">
        <v>10308847</v>
      </c>
      <c r="F328" s="119">
        <v>28389086</v>
      </c>
      <c r="G328" s="119">
        <v>2702003</v>
      </c>
      <c r="H328" s="120" t="str">
        <f>IF(G328="","",VLOOKUP(G328,ARANCEL!$B$5:$D$121,2,FALSE))</f>
        <v>LABORATORIO PROTESIS FIJA ATORNILLADA DIRECTA</v>
      </c>
      <c r="I328" s="121"/>
      <c r="J328" s="119">
        <v>1</v>
      </c>
      <c r="K328" s="122">
        <f>IF(G328="","",VLOOKUP(G328,ARANCEL!$B$5:$D$121,3,FALSE)*J328)</f>
        <v>43857</v>
      </c>
      <c r="L328" s="1235" t="str">
        <f>IF(E328="","","IMPAGO")</f>
        <v>IMPAGO</v>
      </c>
      <c r="M328" s="1235" t="str">
        <f>IF(L328="IMPAGO","SIN O.C.","")</f>
        <v>SIN O.C.</v>
      </c>
      <c r="N328" s="1235" t="str">
        <f>IF(L328="IMPAGO","SIN FACT.","")</f>
        <v>SIN FACT.</v>
      </c>
    </row>
    <row r="329" spans="1:14" s="237" customFormat="1" x14ac:dyDescent="0.25">
      <c r="A329" s="119" t="s">
        <v>313</v>
      </c>
      <c r="B329" s="164">
        <v>42020</v>
      </c>
      <c r="C329" s="118" t="s">
        <v>9502</v>
      </c>
      <c r="D329" s="119" t="s">
        <v>1283</v>
      </c>
      <c r="E329" s="162">
        <v>10308847</v>
      </c>
      <c r="F329" s="119">
        <v>28389086</v>
      </c>
      <c r="G329" s="119">
        <v>2702009</v>
      </c>
      <c r="H329" s="120" t="str">
        <f>IF(G329="","",VLOOKUP(G329,ARANCEL!$B$5:$D$121,2,FALSE))</f>
        <v xml:space="preserve">TALLAR MUÑON TITANIO </v>
      </c>
      <c r="I329" s="121"/>
      <c r="J329" s="119">
        <v>1</v>
      </c>
      <c r="K329" s="122">
        <f>IF(G329="","",VLOOKUP(G329,ARANCEL!$B$5:$D$121,3,FALSE)*J329)</f>
        <v>11246</v>
      </c>
      <c r="L329" s="1235" t="str">
        <f>IF(E329="","","IMPAGO")</f>
        <v>IMPAGO</v>
      </c>
      <c r="M329" s="1235" t="str">
        <f>IF(L329="IMPAGO","SIN O.C.","")</f>
        <v>SIN O.C.</v>
      </c>
      <c r="N329" s="1235" t="str">
        <f>IF(L329="IMPAGO","SIN FACT.","")</f>
        <v>SIN FACT.</v>
      </c>
    </row>
    <row r="330" spans="1:14" ht="15" customHeight="1" x14ac:dyDescent="0.25">
      <c r="A330" s="119" t="s">
        <v>606</v>
      </c>
      <c r="B330" s="164">
        <v>41995</v>
      </c>
      <c r="C330" s="118" t="s">
        <v>9059</v>
      </c>
      <c r="D330" s="119" t="s">
        <v>1283</v>
      </c>
      <c r="E330" s="162">
        <v>10297969</v>
      </c>
      <c r="F330" s="119">
        <v>28389086</v>
      </c>
      <c r="G330" s="119">
        <v>2702003</v>
      </c>
      <c r="H330" s="120" t="str">
        <f>IF(G330="","",VLOOKUP(G330,ARANCEL!$B$5:$D$121,2,FALSE))</f>
        <v>LABORATORIO PROTESIS FIJA ATORNILLADA DIRECTA</v>
      </c>
      <c r="I330" s="121" t="s">
        <v>326</v>
      </c>
      <c r="J330" s="119">
        <v>1</v>
      </c>
      <c r="K330" s="122">
        <f>IF(G330="","",VLOOKUP(G330,ARANCEL!$B$5:$D$121,3,FALSE)*J330)</f>
        <v>43857</v>
      </c>
      <c r="L330" s="1235" t="str">
        <f>IF(E330="","","IMPAGO")</f>
        <v>IMPAGO</v>
      </c>
      <c r="M330" s="1235" t="str">
        <f>IF(L330="IMPAGO","SIN O.C.","")</f>
        <v>SIN O.C.</v>
      </c>
      <c r="N330" s="1235" t="str">
        <f>IF(L330="IMPAGO","SIN FACT.","")</f>
        <v>SIN FACT.</v>
      </c>
    </row>
    <row r="331" spans="1:14" s="551" customFormat="1" ht="15" customHeight="1" x14ac:dyDescent="0.25">
      <c r="A331" s="119" t="s">
        <v>313</v>
      </c>
      <c r="B331" s="556">
        <v>41995</v>
      </c>
      <c r="C331" s="257" t="s">
        <v>9059</v>
      </c>
      <c r="D331" s="255" t="s">
        <v>1283</v>
      </c>
      <c r="E331" s="258">
        <v>10297969</v>
      </c>
      <c r="F331" s="255">
        <v>28389086</v>
      </c>
      <c r="G331" s="255">
        <v>2702009</v>
      </c>
      <c r="H331" s="120" t="str">
        <f>IF(G331="","",VLOOKUP(G331,ARANCEL!$B$5:$D$121,2,FALSE))</f>
        <v xml:space="preserve">TALLAR MUÑON TITANIO </v>
      </c>
      <c r="I331" s="121" t="s">
        <v>326</v>
      </c>
      <c r="J331" s="119">
        <v>1</v>
      </c>
      <c r="K331" s="122">
        <f>IF(G331="","",VLOOKUP(G331,ARANCEL!$B$5:$D$121,3,FALSE)*J331)</f>
        <v>11246</v>
      </c>
      <c r="L331" s="1235" t="str">
        <f>IF(E331="","","IMPAGO")</f>
        <v>IMPAGO</v>
      </c>
      <c r="M331" s="1235" t="str">
        <f>IF(L331="IMPAGO","SIN O.C.","")</f>
        <v>SIN O.C.</v>
      </c>
      <c r="N331" s="1235" t="str">
        <f>IF(L331="IMPAGO","SIN FACT.","")</f>
        <v>SIN FACT.</v>
      </c>
    </row>
    <row r="332" spans="1:14" s="542" customFormat="1" ht="15" customHeight="1" x14ac:dyDescent="0.25">
      <c r="A332" s="255" t="s">
        <v>313</v>
      </c>
      <c r="B332" s="256">
        <v>42023</v>
      </c>
      <c r="C332" s="257" t="s">
        <v>9059</v>
      </c>
      <c r="D332" s="255" t="s">
        <v>1283</v>
      </c>
      <c r="E332" s="258">
        <v>10297969</v>
      </c>
      <c r="F332" s="255">
        <v>28389086</v>
      </c>
      <c r="G332" s="255">
        <v>2702002</v>
      </c>
      <c r="H332" s="120" t="str">
        <f>IF(G332="","",VLOOKUP(G332,ARANCEL!$B$5:$D$121,2,FALSE))</f>
        <v xml:space="preserve">LABORATORIO CORONA CEMENTADA SOBRE IMPLANTE </v>
      </c>
      <c r="I332" s="121" t="s">
        <v>326</v>
      </c>
      <c r="J332" s="119">
        <v>1</v>
      </c>
      <c r="K332" s="122">
        <f>IF(G332="","",VLOOKUP(G332,ARANCEL!$B$5:$D$121,3,FALSE)*J332)</f>
        <v>31878</v>
      </c>
      <c r="L332" s="1235" t="str">
        <f>IF(E332="","","IMPAGO")</f>
        <v>IMPAGO</v>
      </c>
      <c r="M332" s="1235" t="str">
        <f>IF(L332="IMPAGO","SIN O.C.","")</f>
        <v>SIN O.C.</v>
      </c>
      <c r="N332" s="1235" t="str">
        <f>IF(L332="IMPAGO","SIN FACT.","")</f>
        <v>SIN FACT.</v>
      </c>
    </row>
    <row r="333" spans="1:14" s="237" customFormat="1" x14ac:dyDescent="0.25">
      <c r="A333" s="169" t="s">
        <v>313</v>
      </c>
      <c r="B333" s="164">
        <v>41855</v>
      </c>
      <c r="C333" s="1154" t="s">
        <v>1752</v>
      </c>
      <c r="D333" s="1155" t="s">
        <v>1365</v>
      </c>
      <c r="E333" s="1157">
        <v>10235699</v>
      </c>
      <c r="F333" s="1157">
        <v>26833664</v>
      </c>
      <c r="G333" s="1157">
        <v>2707001</v>
      </c>
      <c r="H333" s="120" t="str">
        <f>IF(G333="","",VLOOKUP(G333,ARANCEL!$B$5:$D$121,2,FALSE))</f>
        <v xml:space="preserve">PLANO DE RELAJACION </v>
      </c>
      <c r="I333" s="121"/>
      <c r="J333" s="119">
        <v>1</v>
      </c>
      <c r="K333" s="122">
        <f>IF(G333="","",VLOOKUP(G333,ARANCEL!$B$5:$D$121,3,FALSE)*J333)</f>
        <v>9221</v>
      </c>
      <c r="L333" s="1229" t="s">
        <v>6905</v>
      </c>
      <c r="M333" s="1229">
        <v>4500249825</v>
      </c>
      <c r="N333" s="1229" t="s">
        <v>7120</v>
      </c>
    </row>
    <row r="334" spans="1:14" x14ac:dyDescent="0.25">
      <c r="A334" s="119" t="s">
        <v>305</v>
      </c>
      <c r="B334" s="164">
        <v>41942</v>
      </c>
      <c r="C334" s="118" t="s">
        <v>7972</v>
      </c>
      <c r="D334" s="119" t="s">
        <v>47</v>
      </c>
      <c r="E334" s="162">
        <v>10273496</v>
      </c>
      <c r="F334" s="119">
        <v>29184603</v>
      </c>
      <c r="G334" s="119">
        <v>2705003</v>
      </c>
      <c r="H334" s="120" t="str">
        <f>IF(G334="","",VLOOKUP(G334,ARANCEL!$B$5:$D$121,2,FALSE))</f>
        <v>INCRUSTACION ESTETICA (ART-GLASS O CERAMICA)</v>
      </c>
      <c r="I334" s="121" t="s">
        <v>337</v>
      </c>
      <c r="J334" s="119">
        <v>1</v>
      </c>
      <c r="K334" s="122">
        <f>IF(G334="","",VLOOKUP(G334,ARANCEL!$B$5:$D$121,3,FALSE)*J334)</f>
        <v>15676</v>
      </c>
      <c r="L334" s="1229" t="s">
        <v>8279</v>
      </c>
      <c r="M334" s="1229">
        <v>4500259733</v>
      </c>
      <c r="N334" s="1229" t="s">
        <v>8293</v>
      </c>
    </row>
    <row r="335" spans="1:14" x14ac:dyDescent="0.25">
      <c r="A335" s="119" t="s">
        <v>305</v>
      </c>
      <c r="B335" s="164">
        <v>41964</v>
      </c>
      <c r="C335" s="118" t="s">
        <v>8458</v>
      </c>
      <c r="D335" s="119" t="s">
        <v>1283</v>
      </c>
      <c r="E335" s="162">
        <v>10283679</v>
      </c>
      <c r="F335" s="119">
        <v>29276266</v>
      </c>
      <c r="G335" s="119">
        <v>2701001</v>
      </c>
      <c r="H335" s="120" t="str">
        <f>IF(G335="","",VLOOKUP(G335,ARANCEL!$B$5:$D$121,2,FALSE))</f>
        <v>COSTO LABORATORIO GUIA QUIRURG</v>
      </c>
      <c r="I335" s="121" t="s">
        <v>347</v>
      </c>
      <c r="J335" s="119">
        <v>2</v>
      </c>
      <c r="K335" s="122">
        <f>IF(G335="","",VLOOKUP(G335,ARANCEL!$B$5:$D$121,3,FALSE)*J335)</f>
        <v>22492</v>
      </c>
      <c r="L335" s="1229" t="s">
        <v>8256</v>
      </c>
      <c r="M335" s="1229">
        <v>4500265323</v>
      </c>
      <c r="N335" s="1229" t="s">
        <v>8948</v>
      </c>
    </row>
    <row r="336" spans="1:14" x14ac:dyDescent="0.25">
      <c r="A336" s="119" t="s">
        <v>305</v>
      </c>
      <c r="B336" s="164">
        <v>41810</v>
      </c>
      <c r="C336" s="118" t="s">
        <v>5511</v>
      </c>
      <c r="D336" s="119" t="s">
        <v>47</v>
      </c>
      <c r="E336" s="162">
        <v>10215384</v>
      </c>
      <c r="F336" s="119">
        <v>25500151</v>
      </c>
      <c r="G336" s="119">
        <v>2705003</v>
      </c>
      <c r="H336" s="120" t="str">
        <f>IF(G336="","",VLOOKUP(G336,ARANCEL!$B$5:$D$121,2,FALSE))</f>
        <v>INCRUSTACION ESTETICA (ART-GLASS O CERAMICA)</v>
      </c>
      <c r="I336" s="121" t="s">
        <v>322</v>
      </c>
      <c r="J336" s="119">
        <v>1</v>
      </c>
      <c r="K336" s="122">
        <f>IF(G336="","",VLOOKUP(G336,ARANCEL!$B$5:$D$121,3,FALSE)*J336)</f>
        <v>15676</v>
      </c>
      <c r="L336" s="1229" t="s">
        <v>5742</v>
      </c>
      <c r="M336" s="1229">
        <v>4500241311</v>
      </c>
      <c r="N336" s="1229" t="s">
        <v>5770</v>
      </c>
    </row>
    <row r="337" spans="1:14" x14ac:dyDescent="0.25">
      <c r="A337" s="119" t="s">
        <v>305</v>
      </c>
      <c r="B337" s="164">
        <v>41913</v>
      </c>
      <c r="C337" s="118" t="s">
        <v>5511</v>
      </c>
      <c r="D337" s="119" t="s">
        <v>47</v>
      </c>
      <c r="E337" s="162">
        <v>10215384</v>
      </c>
      <c r="F337" s="119">
        <v>25500151</v>
      </c>
      <c r="G337" s="119">
        <v>2707001</v>
      </c>
      <c r="H337" s="120" t="str">
        <f>IF(G337="","",VLOOKUP(G337,ARANCEL!$B$5:$D$121,2,FALSE))</f>
        <v xml:space="preserve">PLANO DE RELAJACION </v>
      </c>
      <c r="I337" s="121" t="s">
        <v>306</v>
      </c>
      <c r="J337" s="119">
        <v>1</v>
      </c>
      <c r="K337" s="122">
        <f>IF(G337="","",VLOOKUP(G337,ARANCEL!$B$5:$D$121,3,FALSE)*J337)</f>
        <v>9221</v>
      </c>
      <c r="L337" s="1235" t="str">
        <f>IF(E337="","","IMPAGO")</f>
        <v>IMPAGO</v>
      </c>
      <c r="M337" s="1235" t="str">
        <f>IF(L337="IMPAGO","SIN O.C.","")</f>
        <v>SIN O.C.</v>
      </c>
      <c r="N337" s="1235" t="str">
        <f>IF(L337="IMPAGO","SIN FACT.","")</f>
        <v>SIN FACT.</v>
      </c>
    </row>
    <row r="338" spans="1:14" x14ac:dyDescent="0.25">
      <c r="A338" s="119" t="s">
        <v>305</v>
      </c>
      <c r="B338" s="164">
        <v>41885</v>
      </c>
      <c r="C338" s="118" t="s">
        <v>6822</v>
      </c>
      <c r="D338" s="119" t="s">
        <v>6823</v>
      </c>
      <c r="E338" s="162">
        <v>10251414</v>
      </c>
      <c r="F338" s="119">
        <v>28275340</v>
      </c>
      <c r="G338" s="119">
        <v>2705003</v>
      </c>
      <c r="H338" s="120" t="str">
        <f>IF(G338="","",VLOOKUP(G338,ARANCEL!$B$5:$D$121,2,FALSE))</f>
        <v>INCRUSTACION ESTETICA (ART-GLASS O CERAMICA)</v>
      </c>
      <c r="I338" s="121" t="s">
        <v>322</v>
      </c>
      <c r="J338" s="119">
        <v>1</v>
      </c>
      <c r="K338" s="122">
        <f>IF(G338="","",VLOOKUP(G338,ARANCEL!$B$5:$D$121,3,FALSE)*J338)</f>
        <v>15676</v>
      </c>
      <c r="L338" s="1229" t="s">
        <v>7548</v>
      </c>
      <c r="M338" s="1229">
        <v>4500254757</v>
      </c>
      <c r="N338" s="1229" t="s">
        <v>7549</v>
      </c>
    </row>
    <row r="339" spans="1:14" x14ac:dyDescent="0.25">
      <c r="A339" s="119" t="s">
        <v>305</v>
      </c>
      <c r="B339" s="164">
        <v>41697</v>
      </c>
      <c r="C339" s="118" t="s">
        <v>3050</v>
      </c>
      <c r="D339" s="119" t="s">
        <v>78</v>
      </c>
      <c r="E339" s="162">
        <v>10177316</v>
      </c>
      <c r="F339" s="119">
        <v>25174639</v>
      </c>
      <c r="G339" s="119">
        <v>2704005</v>
      </c>
      <c r="H339" s="120" t="str">
        <f>IF(G339="","",VLOOKUP(G339,ARANCEL!$B$5:$D$121,2,FALSE))</f>
        <v>PROVISORIO</v>
      </c>
      <c r="I339" s="121" t="s">
        <v>312</v>
      </c>
      <c r="J339" s="119">
        <v>1</v>
      </c>
      <c r="K339" s="122">
        <f>IF(G339="","",VLOOKUP(G339,ARANCEL!$B$5:$D$121,3,FALSE)*J339)</f>
        <v>3250</v>
      </c>
      <c r="L339" s="1229" t="s">
        <v>3438</v>
      </c>
      <c r="M339" s="1229">
        <v>4500220784</v>
      </c>
      <c r="N339" s="1229">
        <v>8624</v>
      </c>
    </row>
    <row r="340" spans="1:14" s="542" customFormat="1" ht="15" customHeight="1" x14ac:dyDescent="0.25">
      <c r="A340" s="255" t="s">
        <v>305</v>
      </c>
      <c r="B340" s="256">
        <v>41697</v>
      </c>
      <c r="C340" s="257" t="s">
        <v>3050</v>
      </c>
      <c r="D340" s="255" t="s">
        <v>78</v>
      </c>
      <c r="E340" s="258">
        <v>10177316</v>
      </c>
      <c r="F340" s="255">
        <v>25174639</v>
      </c>
      <c r="G340" s="255">
        <v>2704003</v>
      </c>
      <c r="H340" s="120" t="str">
        <f>IF(G340="","",VLOOKUP(G340,ARANCEL!$B$5:$D$121,2,FALSE))</f>
        <v xml:space="preserve">CORONA PERIFERICA CON PERNO MUÑON COLADO </v>
      </c>
      <c r="I340" s="121" t="s">
        <v>312</v>
      </c>
      <c r="J340" s="119">
        <v>1</v>
      </c>
      <c r="K340" s="122">
        <f>IF(G340="","",VLOOKUP(G340,ARANCEL!$B$5:$D$121,3,FALSE)*J340)</f>
        <v>32612</v>
      </c>
      <c r="L340" s="1229" t="s">
        <v>3438</v>
      </c>
      <c r="M340" s="1229">
        <v>4500220784</v>
      </c>
      <c r="N340" s="1229">
        <v>8624</v>
      </c>
    </row>
    <row r="341" spans="1:14" s="542" customFormat="1" ht="15" customHeight="1" x14ac:dyDescent="0.25">
      <c r="A341" s="255" t="s">
        <v>305</v>
      </c>
      <c r="B341" s="256">
        <v>42027</v>
      </c>
      <c r="C341" s="257" t="s">
        <v>9657</v>
      </c>
      <c r="D341" s="255" t="s">
        <v>78</v>
      </c>
      <c r="E341" s="258">
        <v>10312540</v>
      </c>
      <c r="F341" s="255">
        <v>29873331</v>
      </c>
      <c r="G341" s="255">
        <v>2705003</v>
      </c>
      <c r="H341" s="120" t="str">
        <f>IF(G341="","",VLOOKUP(G341,ARANCEL!$B$5:$D$121,2,FALSE))</f>
        <v>INCRUSTACION ESTETICA (ART-GLASS O CERAMICA)</v>
      </c>
      <c r="I341" s="121" t="s">
        <v>324</v>
      </c>
      <c r="J341" s="119">
        <v>1</v>
      </c>
      <c r="K341" s="122">
        <f>IF(G341="","",VLOOKUP(G341,ARANCEL!$B$5:$D$121,3,FALSE)*J341)</f>
        <v>15676</v>
      </c>
      <c r="L341" s="1235" t="str">
        <f>IF(E341="","","IMPAGO")</f>
        <v>IMPAGO</v>
      </c>
      <c r="M341" s="1235" t="str">
        <f>IF(L341="IMPAGO","SIN O.C.","")</f>
        <v>SIN O.C.</v>
      </c>
      <c r="N341" s="1235" t="str">
        <f>IF(L341="IMPAGO","SIN FACT.","")</f>
        <v>SIN FACT.</v>
      </c>
    </row>
    <row r="342" spans="1:14" s="565" customFormat="1" ht="15" customHeight="1" x14ac:dyDescent="0.25">
      <c r="A342" s="555" t="s">
        <v>313</v>
      </c>
      <c r="B342" s="256">
        <v>42033</v>
      </c>
      <c r="C342" s="557" t="s">
        <v>9657</v>
      </c>
      <c r="D342" s="555" t="s">
        <v>78</v>
      </c>
      <c r="E342" s="558">
        <v>10313595</v>
      </c>
      <c r="F342" s="555">
        <v>29873331</v>
      </c>
      <c r="G342" s="555">
        <v>2705003</v>
      </c>
      <c r="H342" s="120" t="str">
        <f>IF(G342="","",VLOOKUP(G342,ARANCEL!$B$5:$D$121,2,FALSE))</f>
        <v>INCRUSTACION ESTETICA (ART-GLASS O CERAMICA)</v>
      </c>
      <c r="I342" s="121" t="s">
        <v>760</v>
      </c>
      <c r="J342" s="119">
        <v>2</v>
      </c>
      <c r="K342" s="122">
        <f>IF(G342="","",VLOOKUP(G342,ARANCEL!$B$5:$D$121,3,FALSE)*J342)</f>
        <v>31352</v>
      </c>
      <c r="L342" s="1235" t="str">
        <f>IF(E342="","","IMPAGO")</f>
        <v>IMPAGO</v>
      </c>
      <c r="M342" s="1235" t="str">
        <f>IF(L342="IMPAGO","SIN O.C.","")</f>
        <v>SIN O.C.</v>
      </c>
      <c r="N342" s="1235" t="str">
        <f>IF(L342="IMPAGO","SIN FACT.","")</f>
        <v>SIN FACT.</v>
      </c>
    </row>
    <row r="343" spans="1:14" s="565" customFormat="1" ht="15" customHeight="1" x14ac:dyDescent="0.25">
      <c r="A343" s="555" t="s">
        <v>606</v>
      </c>
      <c r="B343" s="256">
        <v>42024</v>
      </c>
      <c r="C343" s="557" t="s">
        <v>9602</v>
      </c>
      <c r="D343" s="555" t="s">
        <v>1283</v>
      </c>
      <c r="E343" s="558">
        <v>10311171</v>
      </c>
      <c r="F343" s="555">
        <v>26928032</v>
      </c>
      <c r="G343" s="555">
        <v>2702004</v>
      </c>
      <c r="H343" s="120" t="str">
        <f>IF(G343="","",VLOOKUP(G343,ARANCEL!$B$5:$D$121,2,FALSE))</f>
        <v>LABORATORIO PROTESIS FIJA ATORNILLADA (4 A 6 IMPLANTES)</v>
      </c>
      <c r="I343" s="121" t="s">
        <v>331</v>
      </c>
      <c r="J343" s="119">
        <v>1</v>
      </c>
      <c r="K343" s="122">
        <f>IF(G343="","",VLOOKUP(G343,ARANCEL!$B$5:$D$121,3,FALSE)*J343)</f>
        <v>151814</v>
      </c>
      <c r="L343" s="1235" t="str">
        <f>IF(E343="","","IMPAGO")</f>
        <v>IMPAGO</v>
      </c>
      <c r="M343" s="1235" t="str">
        <f>IF(L343="IMPAGO","SIN O.C.","")</f>
        <v>SIN O.C.</v>
      </c>
      <c r="N343" s="1235" t="str">
        <f>IF(L343="IMPAGO","SIN FACT.","")</f>
        <v>SIN FACT.</v>
      </c>
    </row>
    <row r="344" spans="1:14" s="565" customFormat="1" ht="15" customHeight="1" x14ac:dyDescent="0.25">
      <c r="A344" s="555" t="s">
        <v>305</v>
      </c>
      <c r="B344" s="556">
        <v>41885</v>
      </c>
      <c r="C344" s="557" t="s">
        <v>6824</v>
      </c>
      <c r="D344" s="555" t="s">
        <v>78</v>
      </c>
      <c r="E344" s="558">
        <v>10251412</v>
      </c>
      <c r="F344" s="555">
        <v>27804281</v>
      </c>
      <c r="G344" s="555">
        <v>2704005</v>
      </c>
      <c r="H344" s="120" t="str">
        <f>IF(G344="","",VLOOKUP(G344,ARANCEL!$B$5:$D$121,2,FALSE))</f>
        <v>PROVISORIO</v>
      </c>
      <c r="I344" s="121" t="s">
        <v>312</v>
      </c>
      <c r="J344" s="119">
        <v>1</v>
      </c>
      <c r="K344" s="122">
        <f>IF(G344="","",VLOOKUP(G344,ARANCEL!$B$5:$D$121,3,FALSE)*J344)</f>
        <v>3250</v>
      </c>
      <c r="L344" s="1229" t="s">
        <v>7548</v>
      </c>
      <c r="M344" s="1229">
        <v>4500254757</v>
      </c>
      <c r="N344" s="1229" t="s">
        <v>7549</v>
      </c>
    </row>
    <row r="345" spans="1:14" s="565" customFormat="1" ht="15" customHeight="1" x14ac:dyDescent="0.25">
      <c r="A345" s="555" t="s">
        <v>305</v>
      </c>
      <c r="B345" s="556">
        <v>41885</v>
      </c>
      <c r="C345" s="557" t="s">
        <v>6824</v>
      </c>
      <c r="D345" s="555" t="s">
        <v>78</v>
      </c>
      <c r="E345" s="558">
        <v>10251412</v>
      </c>
      <c r="F345" s="555">
        <v>27804281</v>
      </c>
      <c r="G345" s="555">
        <v>2704002</v>
      </c>
      <c r="H345" s="120" t="str">
        <f>IF(G345="","",VLOOKUP(G345,ARANCEL!$B$5:$D$121,2,FALSE))</f>
        <v xml:space="preserve">CORONA PERIFERICA </v>
      </c>
      <c r="I345" s="121" t="s">
        <v>312</v>
      </c>
      <c r="J345" s="119">
        <v>1</v>
      </c>
      <c r="K345" s="122">
        <f>IF(G345="","",VLOOKUP(G345,ARANCEL!$B$5:$D$121,3,FALSE)*J345)</f>
        <v>25865</v>
      </c>
      <c r="L345" s="1229" t="s">
        <v>7548</v>
      </c>
      <c r="M345" s="1229">
        <v>4500254757</v>
      </c>
      <c r="N345" s="1229" t="s">
        <v>7549</v>
      </c>
    </row>
    <row r="346" spans="1:14" s="475" customFormat="1" ht="15" customHeight="1" x14ac:dyDescent="0.25">
      <c r="A346" s="255" t="s">
        <v>305</v>
      </c>
      <c r="B346" s="256">
        <v>41834</v>
      </c>
      <c r="C346" s="257" t="s">
        <v>5807</v>
      </c>
      <c r="D346" s="255" t="s">
        <v>1322</v>
      </c>
      <c r="E346" s="258">
        <v>10226060</v>
      </c>
      <c r="F346" s="255">
        <v>27347114</v>
      </c>
      <c r="G346" s="255">
        <v>2704005</v>
      </c>
      <c r="H346" s="120" t="str">
        <f>IF(G346="","",VLOOKUP(G346,ARANCEL!$B$5:$D$121,2,FALSE))</f>
        <v>PROVISORIO</v>
      </c>
      <c r="I346" s="121" t="s">
        <v>618</v>
      </c>
      <c r="J346" s="119">
        <v>1</v>
      </c>
      <c r="K346" s="122">
        <f>IF(G346="","",VLOOKUP(G346,ARANCEL!$B$5:$D$121,3,FALSE)*J346)</f>
        <v>3250</v>
      </c>
      <c r="L346" s="1229" t="s">
        <v>6017</v>
      </c>
      <c r="M346" s="1229">
        <v>4500243585</v>
      </c>
      <c r="N346" s="1229">
        <v>9789</v>
      </c>
    </row>
    <row r="347" spans="1:14" s="591" customFormat="1" ht="15" customHeight="1" x14ac:dyDescent="0.25">
      <c r="A347" s="588" t="s">
        <v>313</v>
      </c>
      <c r="B347" s="556">
        <v>41654.90834490741</v>
      </c>
      <c r="C347" s="1381" t="s">
        <v>1331</v>
      </c>
      <c r="D347" s="588" t="s">
        <v>1283</v>
      </c>
      <c r="E347" s="1386">
        <v>10155664</v>
      </c>
      <c r="F347" s="588">
        <v>21894914</v>
      </c>
      <c r="G347" s="588">
        <v>2706001</v>
      </c>
      <c r="H347" s="191" t="str">
        <f>IF(G347="","",VLOOKUP(G347,ARANCEL!$B$5:$D$121,2,FALSE))</f>
        <v xml:space="preserve">PROTESIS TOTAL ACRILICA </v>
      </c>
      <c r="I347" s="170"/>
      <c r="J347" s="169">
        <v>1</v>
      </c>
      <c r="K347" s="190">
        <f>IF(G347="","",VLOOKUP(G347,ARANCEL!$B$5:$D$121,3,FALSE)*J347)</f>
        <v>18668</v>
      </c>
      <c r="L347" s="1238" t="s">
        <v>597</v>
      </c>
      <c r="M347" s="1238">
        <v>4500211674</v>
      </c>
      <c r="N347" s="1238">
        <v>8189</v>
      </c>
    </row>
    <row r="348" spans="1:14" s="591" customFormat="1" ht="15" customHeight="1" x14ac:dyDescent="0.25">
      <c r="A348" s="588" t="s">
        <v>313</v>
      </c>
      <c r="B348" s="556">
        <v>41654.908356481479</v>
      </c>
      <c r="C348" s="1381" t="s">
        <v>1331</v>
      </c>
      <c r="D348" s="588" t="s">
        <v>1283</v>
      </c>
      <c r="E348" s="1386">
        <v>10155664</v>
      </c>
      <c r="F348" s="588">
        <v>21894914</v>
      </c>
      <c r="G348" s="588">
        <v>2706008</v>
      </c>
      <c r="H348" s="191" t="str">
        <f>IF(G348="","",VLOOKUP(G348,ARANCEL!$B$5:$D$121,2,FALSE))</f>
        <v xml:space="preserve">PROTESIS METALICA TERMINADA </v>
      </c>
      <c r="I348" s="170"/>
      <c r="J348" s="169">
        <v>1</v>
      </c>
      <c r="K348" s="190">
        <f>IF(G348="","",VLOOKUP(G348,ARANCEL!$B$5:$D$121,3,FALSE)*J348)</f>
        <v>39483</v>
      </c>
      <c r="L348" s="1238" t="s">
        <v>597</v>
      </c>
      <c r="M348" s="1238">
        <v>4500211674</v>
      </c>
      <c r="N348" s="1238">
        <v>8189</v>
      </c>
    </row>
    <row r="349" spans="1:14" s="599" customFormat="1" ht="15" customHeight="1" x14ac:dyDescent="0.25">
      <c r="A349" s="555" t="s">
        <v>606</v>
      </c>
      <c r="B349" s="556">
        <v>41963</v>
      </c>
      <c r="C349" s="557" t="s">
        <v>8390</v>
      </c>
      <c r="D349" s="555" t="s">
        <v>6823</v>
      </c>
      <c r="E349" s="558">
        <v>10282733</v>
      </c>
      <c r="F349" s="555">
        <v>29194729</v>
      </c>
      <c r="G349" s="555">
        <v>2704003</v>
      </c>
      <c r="H349" s="120" t="str">
        <f>IF(G349="","",VLOOKUP(G349,ARANCEL!$B$5:$D$121,2,FALSE))</f>
        <v xml:space="preserve">CORONA PERIFERICA CON PERNO MUÑON COLADO </v>
      </c>
      <c r="I349" s="121" t="s">
        <v>324</v>
      </c>
      <c r="J349" s="119">
        <v>1</v>
      </c>
      <c r="K349" s="122">
        <f>IF(G349="","",VLOOKUP(G349,ARANCEL!$B$5:$D$121,3,FALSE)*J349)</f>
        <v>32612</v>
      </c>
      <c r="L349" s="1229" t="s">
        <v>8256</v>
      </c>
      <c r="M349" s="1229">
        <v>4500265323</v>
      </c>
      <c r="N349" s="1229" t="s">
        <v>8948</v>
      </c>
    </row>
    <row r="350" spans="1:14" s="599" customFormat="1" x14ac:dyDescent="0.25">
      <c r="A350" s="555" t="s">
        <v>305</v>
      </c>
      <c r="B350" s="556">
        <v>41963</v>
      </c>
      <c r="C350" s="557" t="s">
        <v>8390</v>
      </c>
      <c r="D350" s="555" t="s">
        <v>6823</v>
      </c>
      <c r="E350" s="558">
        <v>10282733</v>
      </c>
      <c r="F350" s="555">
        <v>29194729</v>
      </c>
      <c r="G350" s="555">
        <v>2704005</v>
      </c>
      <c r="H350" s="120" t="str">
        <f>IF(G350="","",VLOOKUP(G350,ARANCEL!$B$5:$D$121,2,FALSE))</f>
        <v>PROVISORIO</v>
      </c>
      <c r="I350" s="121" t="s">
        <v>324</v>
      </c>
      <c r="J350" s="119">
        <v>1</v>
      </c>
      <c r="K350" s="122">
        <f>IF(G350="","",VLOOKUP(G350,ARANCEL!$B$5:$D$121,3,FALSE)*J350)</f>
        <v>3250</v>
      </c>
      <c r="L350" s="1229" t="s">
        <v>8256</v>
      </c>
      <c r="M350" s="1229">
        <v>4500265323</v>
      </c>
      <c r="N350" s="1229" t="s">
        <v>8948</v>
      </c>
    </row>
    <row r="351" spans="1:14" s="599" customFormat="1" x14ac:dyDescent="0.25">
      <c r="A351" s="555" t="s">
        <v>305</v>
      </c>
      <c r="B351" s="556">
        <v>41662</v>
      </c>
      <c r="C351" s="557" t="s">
        <v>1285</v>
      </c>
      <c r="D351" s="555" t="s">
        <v>78</v>
      </c>
      <c r="E351" s="558">
        <v>10170172</v>
      </c>
      <c r="F351" s="555">
        <v>24721561</v>
      </c>
      <c r="G351" s="555">
        <v>2704005</v>
      </c>
      <c r="H351" s="120" t="str">
        <f>IF(G351="","",VLOOKUP(G351,ARANCEL!$B$5:$D$121,2,FALSE))</f>
        <v>PROVISORIO</v>
      </c>
      <c r="I351" s="121" t="s">
        <v>329</v>
      </c>
      <c r="J351" s="119">
        <v>1</v>
      </c>
      <c r="K351" s="122">
        <f>IF(G351="","",VLOOKUP(G351,ARANCEL!$B$5:$D$121,3,FALSE)*J351)</f>
        <v>3250</v>
      </c>
      <c r="L351" s="1229" t="s">
        <v>2842</v>
      </c>
      <c r="M351" s="1229">
        <v>4500216227</v>
      </c>
      <c r="N351" s="1229">
        <v>8399</v>
      </c>
    </row>
    <row r="352" spans="1:14" s="591" customFormat="1" x14ac:dyDescent="0.25">
      <c r="A352" s="555" t="s">
        <v>305</v>
      </c>
      <c r="B352" s="556">
        <v>41771</v>
      </c>
      <c r="C352" s="557" t="s">
        <v>4391</v>
      </c>
      <c r="D352" s="555" t="s">
        <v>1280</v>
      </c>
      <c r="E352" s="558">
        <v>10194438</v>
      </c>
      <c r="F352" s="555">
        <v>2638834</v>
      </c>
      <c r="G352" s="555">
        <v>2704005</v>
      </c>
      <c r="H352" s="120" t="str">
        <f>IF(G352="","",VLOOKUP(G352,ARANCEL!$B$5:$D$121,2,FALSE))</f>
        <v>PROVISORIO</v>
      </c>
      <c r="I352" s="121" t="s">
        <v>308</v>
      </c>
      <c r="J352" s="119">
        <v>1</v>
      </c>
      <c r="K352" s="122">
        <f>IF(G352="","",VLOOKUP(G352,ARANCEL!$B$5:$D$121,3,FALSE)*J352)</f>
        <v>3250</v>
      </c>
      <c r="L352" s="1229" t="s">
        <v>5292</v>
      </c>
      <c r="M352" s="1229">
        <v>4500236825</v>
      </c>
      <c r="N352" s="1229">
        <v>9462</v>
      </c>
    </row>
    <row r="353" spans="1:14" s="599" customFormat="1" x14ac:dyDescent="0.25">
      <c r="A353" s="555" t="s">
        <v>305</v>
      </c>
      <c r="B353" s="556">
        <v>41771</v>
      </c>
      <c r="C353" s="557" t="s">
        <v>4391</v>
      </c>
      <c r="D353" s="555" t="s">
        <v>1280</v>
      </c>
      <c r="E353" s="558">
        <v>10194438</v>
      </c>
      <c r="F353" s="555">
        <v>2638834</v>
      </c>
      <c r="G353" s="555">
        <v>2704031</v>
      </c>
      <c r="H353" s="120" t="str">
        <f>IF(G353="","",VLOOKUP(G353,ARANCEL!$B$5:$D$121,2,FALSE))</f>
        <v xml:space="preserve">PERNO MUÑON METALICO </v>
      </c>
      <c r="I353" s="121" t="s">
        <v>308</v>
      </c>
      <c r="J353" s="119">
        <v>1</v>
      </c>
      <c r="K353" s="122">
        <f>IF(G353="","",VLOOKUP(G353,ARANCEL!$B$5:$D$121,3,FALSE)*J353)</f>
        <v>12246</v>
      </c>
      <c r="L353" s="1229" t="s">
        <v>5292</v>
      </c>
      <c r="M353" s="1229">
        <v>4500236825</v>
      </c>
      <c r="N353" s="1229">
        <v>9462</v>
      </c>
    </row>
    <row r="354" spans="1:14" s="599" customFormat="1" x14ac:dyDescent="0.25">
      <c r="A354" s="555" t="s">
        <v>305</v>
      </c>
      <c r="B354" s="556">
        <v>41771</v>
      </c>
      <c r="C354" s="557" t="s">
        <v>4391</v>
      </c>
      <c r="D354" s="555" t="s">
        <v>1280</v>
      </c>
      <c r="E354" s="558">
        <v>10194438</v>
      </c>
      <c r="F354" s="555">
        <v>2638834</v>
      </c>
      <c r="G354" s="555">
        <v>2704016</v>
      </c>
      <c r="H354" s="120" t="str">
        <f>IF(G354="","",VLOOKUP(G354,ARANCEL!$B$5:$D$121,2,FALSE))</f>
        <v xml:space="preserve">CORONA PROCERA </v>
      </c>
      <c r="I354" s="121" t="s">
        <v>308</v>
      </c>
      <c r="J354" s="119">
        <v>1</v>
      </c>
      <c r="K354" s="122">
        <f>IF(G354="","",VLOOKUP(G354,ARANCEL!$B$5:$D$121,3,FALSE)*J354)</f>
        <v>58477</v>
      </c>
      <c r="L354" s="1229" t="s">
        <v>5292</v>
      </c>
      <c r="M354" s="1229">
        <v>4500236825</v>
      </c>
      <c r="N354" s="1229">
        <v>9462</v>
      </c>
    </row>
    <row r="355" spans="1:14" s="599" customFormat="1" ht="15" customHeight="1" x14ac:dyDescent="0.25">
      <c r="A355" s="1175" t="s">
        <v>313</v>
      </c>
      <c r="B355" s="556">
        <v>41795</v>
      </c>
      <c r="C355" s="557" t="s">
        <v>4391</v>
      </c>
      <c r="D355" s="555" t="s">
        <v>1280</v>
      </c>
      <c r="E355" s="558">
        <v>10205222</v>
      </c>
      <c r="F355" s="555">
        <v>26308834</v>
      </c>
      <c r="G355" s="555">
        <v>2704005</v>
      </c>
      <c r="H355" s="120" t="str">
        <f>IF(G355="","",VLOOKUP(G355,ARANCEL!$B$5:$D$121,2,FALSE))</f>
        <v>PROVISORIO</v>
      </c>
      <c r="I355" s="121" t="s">
        <v>308</v>
      </c>
      <c r="J355" s="119">
        <v>1</v>
      </c>
      <c r="K355" s="122">
        <f>IF(G355="","",VLOOKUP(G355,ARANCEL!$B$5:$D$121,3,FALSE)*J355)</f>
        <v>3250</v>
      </c>
      <c r="L355" s="1229" t="s">
        <v>5742</v>
      </c>
      <c r="M355" s="1229">
        <v>4500239419</v>
      </c>
      <c r="N355" s="1229" t="s">
        <v>5753</v>
      </c>
    </row>
    <row r="356" spans="1:14" s="599" customFormat="1" ht="15" customHeight="1" x14ac:dyDescent="0.25">
      <c r="A356" s="1175" t="s">
        <v>313</v>
      </c>
      <c r="B356" s="556">
        <v>41795</v>
      </c>
      <c r="C356" s="557" t="s">
        <v>4391</v>
      </c>
      <c r="D356" s="555" t="s">
        <v>1280</v>
      </c>
      <c r="E356" s="558">
        <v>10205222</v>
      </c>
      <c r="F356" s="555">
        <v>26308834</v>
      </c>
      <c r="G356" s="555">
        <v>2704031</v>
      </c>
      <c r="H356" s="120" t="str">
        <f>IF(G356="","",VLOOKUP(G356,ARANCEL!$B$5:$D$121,2,FALSE))</f>
        <v xml:space="preserve">PERNO MUÑON METALICO </v>
      </c>
      <c r="I356" s="121" t="s">
        <v>308</v>
      </c>
      <c r="J356" s="119">
        <v>1</v>
      </c>
      <c r="K356" s="122">
        <f>IF(G356="","",VLOOKUP(G356,ARANCEL!$B$5:$D$121,3,FALSE)*J356)</f>
        <v>12246</v>
      </c>
      <c r="L356" s="1229" t="s">
        <v>5742</v>
      </c>
      <c r="M356" s="1229">
        <v>4500239419</v>
      </c>
      <c r="N356" s="1229" t="s">
        <v>5753</v>
      </c>
    </row>
    <row r="357" spans="1:14" s="599" customFormat="1" ht="15" customHeight="1" x14ac:dyDescent="0.25">
      <c r="A357" s="1175" t="s">
        <v>313</v>
      </c>
      <c r="B357" s="556">
        <v>41795</v>
      </c>
      <c r="C357" s="557" t="s">
        <v>4391</v>
      </c>
      <c r="D357" s="555" t="s">
        <v>1280</v>
      </c>
      <c r="E357" s="558">
        <v>10205222</v>
      </c>
      <c r="F357" s="555">
        <v>26308834</v>
      </c>
      <c r="G357" s="555">
        <v>2704016</v>
      </c>
      <c r="H357" s="120" t="str">
        <f>IF(G357="","",VLOOKUP(G357,ARANCEL!$B$5:$D$121,2,FALSE))</f>
        <v xml:space="preserve">CORONA PROCERA </v>
      </c>
      <c r="I357" s="121" t="s">
        <v>308</v>
      </c>
      <c r="J357" s="119">
        <v>1</v>
      </c>
      <c r="K357" s="122">
        <f>IF(G357="","",VLOOKUP(G357,ARANCEL!$B$5:$D$121,3,FALSE)*J357)</f>
        <v>58477</v>
      </c>
      <c r="L357" s="1229" t="s">
        <v>5742</v>
      </c>
      <c r="M357" s="1229">
        <v>4500239419</v>
      </c>
      <c r="N357" s="1229" t="s">
        <v>5753</v>
      </c>
    </row>
    <row r="358" spans="1:14" s="604" customFormat="1" ht="15" customHeight="1" x14ac:dyDescent="0.25">
      <c r="A358" s="555" t="s">
        <v>305</v>
      </c>
      <c r="B358" s="556">
        <v>41429</v>
      </c>
      <c r="C358" s="557" t="s">
        <v>1363</v>
      </c>
      <c r="D358" s="555" t="s">
        <v>101</v>
      </c>
      <c r="E358" s="558">
        <v>10143638</v>
      </c>
      <c r="F358" s="555">
        <v>21436233</v>
      </c>
      <c r="G358" s="555">
        <v>2705003</v>
      </c>
      <c r="H358" s="120" t="str">
        <f>IF(G358="","",VLOOKUP(G358,ARANCEL!$B$5:$D$121,2,FALSE))</f>
        <v>INCRUSTACION ESTETICA (ART-GLASS O CERAMICA)</v>
      </c>
      <c r="I358" s="121" t="s">
        <v>1362</v>
      </c>
      <c r="J358" s="119">
        <v>3</v>
      </c>
      <c r="K358" s="122">
        <f>IF(G358="","",VLOOKUP(G358,ARANCEL!$B$5:$D$121,3,FALSE)*J358)</f>
        <v>47028</v>
      </c>
      <c r="L358" s="1235" t="str">
        <f>IF(E358="","","IMPAGO")</f>
        <v>IMPAGO</v>
      </c>
      <c r="M358" s="1235" t="str">
        <f>IF(L358="IMPAGO","SIN O.C.","")</f>
        <v>SIN O.C.</v>
      </c>
      <c r="N358" s="1235" t="str">
        <f>IF(L358="IMPAGO","SIN FACT.","")</f>
        <v>SIN FACT.</v>
      </c>
    </row>
    <row r="359" spans="1:14" s="604" customFormat="1" ht="15" customHeight="1" x14ac:dyDescent="0.25">
      <c r="A359" s="555" t="s">
        <v>305</v>
      </c>
      <c r="B359" s="556">
        <v>41970</v>
      </c>
      <c r="C359" s="607" t="s">
        <v>8610</v>
      </c>
      <c r="D359" s="606" t="s">
        <v>47</v>
      </c>
      <c r="E359" s="608">
        <v>10286707</v>
      </c>
      <c r="F359" s="606">
        <v>28927083</v>
      </c>
      <c r="G359" s="606">
        <v>2706024</v>
      </c>
      <c r="H359" s="120" t="str">
        <f>IF(G359="","",VLOOKUP(G359,ARANCEL!$B$5:$D$121,2,FALSE))</f>
        <v>PROTESIS INMEDIATA ACRILICA</v>
      </c>
      <c r="I359" s="121" t="s">
        <v>331</v>
      </c>
      <c r="J359" s="119">
        <v>1</v>
      </c>
      <c r="K359" s="122">
        <f>IF(G359="","",VLOOKUP(G359,ARANCEL!$B$5:$D$121,3,FALSE)*J359)</f>
        <v>54293</v>
      </c>
      <c r="L359" s="1349" t="s">
        <v>9431</v>
      </c>
      <c r="M359" s="1349">
        <v>4500269163</v>
      </c>
      <c r="N359" s="1349" t="s">
        <v>9462</v>
      </c>
    </row>
    <row r="360" spans="1:14" s="605" customFormat="1" ht="15" customHeight="1" x14ac:dyDescent="0.25">
      <c r="A360" s="555" t="s">
        <v>305</v>
      </c>
      <c r="B360" s="556">
        <v>41716</v>
      </c>
      <c r="C360" s="607" t="s">
        <v>4254</v>
      </c>
      <c r="D360" s="606" t="s">
        <v>47</v>
      </c>
      <c r="E360" s="608">
        <v>10181633</v>
      </c>
      <c r="F360" s="606">
        <v>25346216</v>
      </c>
      <c r="G360" s="606">
        <v>2705003</v>
      </c>
      <c r="H360" s="120" t="str">
        <f>IF(G360="","",VLOOKUP(G360,ARANCEL!$B$5:$D$121,2,FALSE))</f>
        <v>INCRUSTACION ESTETICA (ART-GLASS O CERAMICA)</v>
      </c>
      <c r="I360" s="121" t="s">
        <v>322</v>
      </c>
      <c r="J360" s="119">
        <v>1</v>
      </c>
      <c r="K360" s="122">
        <f>IF(G360="","",VLOOKUP(G360,ARANCEL!$B$5:$D$121,3,FALSE)*J360)</f>
        <v>15676</v>
      </c>
      <c r="L360" s="1229" t="s">
        <v>3058</v>
      </c>
      <c r="M360" s="1229">
        <v>4500225660</v>
      </c>
      <c r="N360" s="1229">
        <v>8912</v>
      </c>
    </row>
    <row r="361" spans="1:14" s="605" customFormat="1" ht="15" customHeight="1" x14ac:dyDescent="0.25">
      <c r="A361" s="555" t="s">
        <v>305</v>
      </c>
      <c r="B361" s="556">
        <v>41647</v>
      </c>
      <c r="C361" s="607" t="s">
        <v>1303</v>
      </c>
      <c r="D361" s="606" t="s">
        <v>47</v>
      </c>
      <c r="E361" s="608">
        <v>10168519</v>
      </c>
      <c r="F361" s="606">
        <v>24444890</v>
      </c>
      <c r="G361" s="606">
        <v>2705003</v>
      </c>
      <c r="H361" s="120" t="str">
        <f>IF(G361="","",VLOOKUP(G361,ARANCEL!$B$5:$D$121,2,FALSE))</f>
        <v>INCRUSTACION ESTETICA (ART-GLASS O CERAMICA)</v>
      </c>
      <c r="I361" s="121" t="s">
        <v>308</v>
      </c>
      <c r="J361" s="119">
        <v>1</v>
      </c>
      <c r="K361" s="122">
        <f>IF(G361="","",VLOOKUP(G361,ARANCEL!$B$5:$D$121,3,FALSE)*J361)</f>
        <v>15676</v>
      </c>
      <c r="L361" s="1237" t="s">
        <v>2842</v>
      </c>
      <c r="M361" s="1237" t="s">
        <v>2843</v>
      </c>
      <c r="N361" s="1237" t="s">
        <v>2844</v>
      </c>
    </row>
    <row r="362" spans="1:14" s="605" customFormat="1" ht="15" customHeight="1" x14ac:dyDescent="0.25">
      <c r="A362" s="555" t="s">
        <v>305</v>
      </c>
      <c r="B362" s="556">
        <v>41652</v>
      </c>
      <c r="C362" s="607" t="s">
        <v>1303</v>
      </c>
      <c r="D362" s="606" t="s">
        <v>47</v>
      </c>
      <c r="E362" s="608">
        <v>10168519</v>
      </c>
      <c r="F362" s="606">
        <v>24444890</v>
      </c>
      <c r="G362" s="606">
        <v>2705003</v>
      </c>
      <c r="H362" s="120" t="str">
        <f>IF(G362="","",VLOOKUP(G362,ARANCEL!$B$5:$D$121,2,FALSE))</f>
        <v>INCRUSTACION ESTETICA (ART-GLASS O CERAMICA)</v>
      </c>
      <c r="I362" s="121" t="s">
        <v>337</v>
      </c>
      <c r="J362" s="119">
        <v>1</v>
      </c>
      <c r="K362" s="122">
        <f>IF(G362="","",VLOOKUP(G362,ARANCEL!$B$5:$D$121,3,FALSE)*J362)</f>
        <v>15676</v>
      </c>
      <c r="L362" s="1229" t="s">
        <v>2842</v>
      </c>
      <c r="M362" s="1229">
        <v>4500216226</v>
      </c>
      <c r="N362" s="1229">
        <v>8398</v>
      </c>
    </row>
    <row r="363" spans="1:14" s="605" customFormat="1" ht="15" customHeight="1" x14ac:dyDescent="0.25">
      <c r="A363" s="588" t="s">
        <v>313</v>
      </c>
      <c r="B363" s="556">
        <v>41654.908113425925</v>
      </c>
      <c r="C363" s="1176" t="s">
        <v>1334</v>
      </c>
      <c r="D363" s="628" t="s">
        <v>1333</v>
      </c>
      <c r="E363" s="1177">
        <v>10155001</v>
      </c>
      <c r="F363" s="628">
        <v>22234196</v>
      </c>
      <c r="G363" s="628">
        <v>2705003</v>
      </c>
      <c r="H363" s="191" t="str">
        <f>IF(G363="","",VLOOKUP(G363,ARANCEL!$B$5:$D$121,2,FALSE))</f>
        <v>INCRUSTACION ESTETICA (ART-GLASS O CERAMICA)</v>
      </c>
      <c r="I363" s="170"/>
      <c r="J363" s="169">
        <v>1</v>
      </c>
      <c r="K363" s="190">
        <f>IF(G363="","",VLOOKUP(G363,ARANCEL!$B$5:$D$121,3,FALSE)*J363)</f>
        <v>15676</v>
      </c>
      <c r="L363" s="1238" t="s">
        <v>597</v>
      </c>
      <c r="M363" s="1238">
        <v>4500211674</v>
      </c>
      <c r="N363" s="1238">
        <v>8189</v>
      </c>
    </row>
    <row r="364" spans="1:14" s="605" customFormat="1" ht="15" customHeight="1" x14ac:dyDescent="0.25">
      <c r="A364" s="555" t="s">
        <v>305</v>
      </c>
      <c r="B364" s="556">
        <v>41743</v>
      </c>
      <c r="C364" s="118" t="s">
        <v>3904</v>
      </c>
      <c r="D364" s="119" t="s">
        <v>47</v>
      </c>
      <c r="E364" s="162">
        <v>10187912</v>
      </c>
      <c r="F364" s="119">
        <v>25097103</v>
      </c>
      <c r="G364" s="119">
        <v>2704005</v>
      </c>
      <c r="H364" s="120" t="str">
        <f>IF(G364="","",VLOOKUP(G364,ARANCEL!$B$5:$D$121,2,FALSE))</f>
        <v>PROVISORIO</v>
      </c>
      <c r="I364" s="121" t="s">
        <v>317</v>
      </c>
      <c r="J364" s="119">
        <v>1</v>
      </c>
      <c r="K364" s="122">
        <f>IF(G364="","",VLOOKUP(G364,ARANCEL!$B$5:$D$121,3,FALSE)*J364)</f>
        <v>3250</v>
      </c>
      <c r="L364" s="1229" t="s">
        <v>8279</v>
      </c>
      <c r="M364" s="1229">
        <v>4500257559</v>
      </c>
      <c r="N364" s="1229" t="s">
        <v>8255</v>
      </c>
    </row>
    <row r="365" spans="1:14" s="605" customFormat="1" ht="15" customHeight="1" x14ac:dyDescent="0.25">
      <c r="A365" s="555" t="s">
        <v>305</v>
      </c>
      <c r="B365" s="556">
        <v>41743</v>
      </c>
      <c r="C365" s="118" t="s">
        <v>3904</v>
      </c>
      <c r="D365" s="119" t="s">
        <v>47</v>
      </c>
      <c r="E365" s="162">
        <v>10187912</v>
      </c>
      <c r="F365" s="119">
        <v>25097103</v>
      </c>
      <c r="G365" s="119">
        <v>2704003</v>
      </c>
      <c r="H365" s="120" t="str">
        <f>IF(G365="","",VLOOKUP(G365,ARANCEL!$B$5:$D$121,2,FALSE))</f>
        <v xml:space="preserve">CORONA PERIFERICA CON PERNO MUÑON COLADO </v>
      </c>
      <c r="I365" s="121" t="s">
        <v>317</v>
      </c>
      <c r="J365" s="119">
        <v>1</v>
      </c>
      <c r="K365" s="122">
        <f>IF(G365="","",VLOOKUP(G365,ARANCEL!$B$5:$D$121,3,FALSE)*J365)</f>
        <v>32612</v>
      </c>
      <c r="L365" s="1229" t="s">
        <v>8279</v>
      </c>
      <c r="M365" s="1229">
        <v>4500257559</v>
      </c>
      <c r="N365" s="1229" t="s">
        <v>8255</v>
      </c>
    </row>
    <row r="366" spans="1:14" s="605" customFormat="1" ht="15" customHeight="1" x14ac:dyDescent="0.25">
      <c r="A366" s="555" t="s">
        <v>305</v>
      </c>
      <c r="B366" s="556">
        <v>41745</v>
      </c>
      <c r="C366" s="607" t="s">
        <v>3951</v>
      </c>
      <c r="D366" s="606" t="s">
        <v>47</v>
      </c>
      <c r="E366" s="162">
        <v>10188730</v>
      </c>
      <c r="F366" s="606">
        <v>21604805</v>
      </c>
      <c r="G366" s="606">
        <v>2704005</v>
      </c>
      <c r="H366" s="120" t="str">
        <f>IF(G366="","",VLOOKUP(G366,ARANCEL!$B$5:$D$121,2,FALSE))</f>
        <v>PROVISORIO</v>
      </c>
      <c r="I366" s="121" t="s">
        <v>318</v>
      </c>
      <c r="J366" s="119">
        <v>1</v>
      </c>
      <c r="K366" s="122">
        <f>IF(G366="","",VLOOKUP(G366,ARANCEL!$B$5:$D$121,3,FALSE)*J366)</f>
        <v>3250</v>
      </c>
      <c r="L366" s="1229" t="s">
        <v>8279</v>
      </c>
      <c r="M366" s="1229">
        <v>4500257559</v>
      </c>
      <c r="N366" s="1229" t="s">
        <v>8255</v>
      </c>
    </row>
    <row r="367" spans="1:14" s="604" customFormat="1" ht="15" customHeight="1" x14ac:dyDescent="0.25">
      <c r="A367" s="555" t="s">
        <v>313</v>
      </c>
      <c r="B367" s="556">
        <v>41745</v>
      </c>
      <c r="C367" s="607" t="s">
        <v>3951</v>
      </c>
      <c r="D367" s="606" t="s">
        <v>47</v>
      </c>
      <c r="E367" s="162">
        <v>10188730</v>
      </c>
      <c r="F367" s="606">
        <v>21604805</v>
      </c>
      <c r="G367" s="606">
        <v>2704003</v>
      </c>
      <c r="H367" s="120" t="str">
        <f>IF(G367="","",VLOOKUP(G367,ARANCEL!$B$5:$D$121,2,FALSE))</f>
        <v xml:space="preserve">CORONA PERIFERICA CON PERNO MUÑON COLADO </v>
      </c>
      <c r="I367" s="121" t="s">
        <v>318</v>
      </c>
      <c r="J367" s="119">
        <v>1</v>
      </c>
      <c r="K367" s="122">
        <f>IF(G367="","",VLOOKUP(G367,ARANCEL!$B$5:$D$121,3,FALSE)*J367)</f>
        <v>32612</v>
      </c>
      <c r="L367" s="1229" t="s">
        <v>8279</v>
      </c>
      <c r="M367" s="1229">
        <v>4500257559</v>
      </c>
      <c r="N367" s="1229" t="s">
        <v>8255</v>
      </c>
    </row>
    <row r="368" spans="1:14" s="591" customFormat="1" ht="15" customHeight="1" x14ac:dyDescent="0.25">
      <c r="A368" s="555" t="s">
        <v>305</v>
      </c>
      <c r="B368" s="556">
        <v>41822</v>
      </c>
      <c r="C368" s="607" t="s">
        <v>5454</v>
      </c>
      <c r="D368" s="606" t="s">
        <v>47</v>
      </c>
      <c r="E368" s="162">
        <v>10219663</v>
      </c>
      <c r="F368" s="606">
        <v>26177426</v>
      </c>
      <c r="G368" s="555">
        <v>2705003</v>
      </c>
      <c r="H368" s="120" t="str">
        <f>IF(G368="","",VLOOKUP(G368,ARANCEL!$B$5:$D$121,2,FALSE))</f>
        <v>INCRUSTACION ESTETICA (ART-GLASS O CERAMICA)</v>
      </c>
      <c r="I368" s="121" t="s">
        <v>326</v>
      </c>
      <c r="J368" s="119">
        <v>1</v>
      </c>
      <c r="K368" s="122">
        <f>IF(G368="","",VLOOKUP(G368,ARANCEL!$B$5:$D$121,3,FALSE)*J368)</f>
        <v>15676</v>
      </c>
      <c r="L368" s="1229" t="s">
        <v>5742</v>
      </c>
      <c r="M368" s="1229">
        <v>4500241311</v>
      </c>
      <c r="N368" s="1229" t="s">
        <v>5770</v>
      </c>
    </row>
    <row r="369" spans="1:14" s="591" customFormat="1" x14ac:dyDescent="0.25">
      <c r="A369" s="555" t="s">
        <v>305</v>
      </c>
      <c r="B369" s="556">
        <v>41957</v>
      </c>
      <c r="C369" s="557" t="s">
        <v>8327</v>
      </c>
      <c r="D369" s="555" t="s">
        <v>47</v>
      </c>
      <c r="E369" s="558">
        <v>10280079</v>
      </c>
      <c r="F369" s="555">
        <v>28266712</v>
      </c>
      <c r="G369" s="555">
        <v>2705003</v>
      </c>
      <c r="H369" s="120" t="str">
        <f>IF(G369="","",VLOOKUP(G369,ARANCEL!$B$5:$D$121,2,FALSE))</f>
        <v>INCRUSTACION ESTETICA (ART-GLASS O CERAMICA)</v>
      </c>
      <c r="I369" s="121" t="s">
        <v>335</v>
      </c>
      <c r="J369" s="119">
        <v>1</v>
      </c>
      <c r="K369" s="122">
        <f>IF(G369="","",VLOOKUP(G369,ARANCEL!$B$5:$D$121,3,FALSE)*J369)</f>
        <v>15676</v>
      </c>
      <c r="L369" s="1229" t="s">
        <v>8256</v>
      </c>
      <c r="M369" s="1229">
        <v>4500265323</v>
      </c>
      <c r="N369" s="1229" t="s">
        <v>8948</v>
      </c>
    </row>
    <row r="370" spans="1:14" s="613" customFormat="1" x14ac:dyDescent="0.25">
      <c r="A370" s="627" t="s">
        <v>305</v>
      </c>
      <c r="B370" s="615">
        <v>41957</v>
      </c>
      <c r="C370" s="607" t="s">
        <v>8327</v>
      </c>
      <c r="D370" s="606" t="s">
        <v>47</v>
      </c>
      <c r="E370" s="608">
        <v>10280079</v>
      </c>
      <c r="F370" s="606">
        <v>28266712</v>
      </c>
      <c r="G370" s="606">
        <v>2705003</v>
      </c>
      <c r="H370" s="120" t="str">
        <f>IF(G370="","",VLOOKUP(G370,ARANCEL!$B$5:$D$121,2,FALSE))</f>
        <v>INCRUSTACION ESTETICA (ART-GLASS O CERAMICA)</v>
      </c>
      <c r="I370" s="121" t="s">
        <v>308</v>
      </c>
      <c r="J370" s="119">
        <v>1</v>
      </c>
      <c r="K370" s="122">
        <f>IF(G370="","",VLOOKUP(G370,ARANCEL!$B$5:$D$121,3,FALSE)*J370)</f>
        <v>15676</v>
      </c>
      <c r="L370" s="1235" t="str">
        <f>IF(E370="","","IMPAGO")</f>
        <v>IMPAGO</v>
      </c>
      <c r="M370" s="1235" t="str">
        <f>IF(L370="IMPAGO","SIN O.C.","")</f>
        <v>SIN O.C.</v>
      </c>
      <c r="N370" s="1235" t="str">
        <f>IF(L370="IMPAGO","SIN FACT.","")</f>
        <v>SIN FACT.</v>
      </c>
    </row>
    <row r="371" spans="1:14" s="613" customFormat="1" x14ac:dyDescent="0.25">
      <c r="A371" s="606" t="s">
        <v>305</v>
      </c>
      <c r="B371" s="615">
        <v>41883</v>
      </c>
      <c r="C371" s="607" t="s">
        <v>6771</v>
      </c>
      <c r="D371" s="606" t="s">
        <v>6328</v>
      </c>
      <c r="E371" s="608">
        <v>10250172</v>
      </c>
      <c r="F371" s="606">
        <v>28281208</v>
      </c>
      <c r="G371" s="606">
        <v>2707001</v>
      </c>
      <c r="H371" s="120" t="str">
        <f>IF(G371="","",VLOOKUP(G371,ARANCEL!$B$5:$D$121,2,FALSE))</f>
        <v xml:space="preserve">PLANO DE RELAJACION </v>
      </c>
      <c r="I371" s="121" t="s">
        <v>306</v>
      </c>
      <c r="J371" s="119">
        <v>1</v>
      </c>
      <c r="K371" s="122">
        <f>IF(G371="","",VLOOKUP(G371,ARANCEL!$B$5:$D$121,3,FALSE)*J371)</f>
        <v>9221</v>
      </c>
      <c r="L371" s="1229" t="s">
        <v>6905</v>
      </c>
      <c r="M371" s="1229">
        <v>4500251384</v>
      </c>
      <c r="N371" s="1229" t="s">
        <v>7146</v>
      </c>
    </row>
    <row r="372" spans="1:14" s="613" customFormat="1" x14ac:dyDescent="0.25">
      <c r="A372" s="606" t="s">
        <v>305</v>
      </c>
      <c r="B372" s="615">
        <v>41739</v>
      </c>
      <c r="C372" s="607" t="s">
        <v>3878</v>
      </c>
      <c r="D372" s="606" t="s">
        <v>47</v>
      </c>
      <c r="E372" s="608">
        <v>10187481</v>
      </c>
      <c r="F372" s="606">
        <v>25329401</v>
      </c>
      <c r="G372" s="606">
        <v>2707001</v>
      </c>
      <c r="H372" s="120" t="str">
        <f>IF(G372="","",VLOOKUP(G372,ARANCEL!$B$5:$D$121,2,FALSE))</f>
        <v xml:space="preserve">PLANO DE RELAJACION </v>
      </c>
      <c r="I372" s="121" t="s">
        <v>306</v>
      </c>
      <c r="J372" s="119">
        <v>1</v>
      </c>
      <c r="K372" s="122">
        <f>IF(G372="","",VLOOKUP(G372,ARANCEL!$B$5:$D$121,3,FALSE)*J372)</f>
        <v>9221</v>
      </c>
      <c r="L372" s="1229" t="s">
        <v>8279</v>
      </c>
      <c r="M372" s="1229">
        <v>4500257559</v>
      </c>
      <c r="N372" s="1229" t="s">
        <v>8255</v>
      </c>
    </row>
    <row r="373" spans="1:14" s="613" customFormat="1" x14ac:dyDescent="0.25">
      <c r="A373" s="606" t="s">
        <v>305</v>
      </c>
      <c r="B373" s="615">
        <v>41715</v>
      </c>
      <c r="C373" s="607" t="s">
        <v>3355</v>
      </c>
      <c r="D373" s="606" t="s">
        <v>1280</v>
      </c>
      <c r="E373" s="608">
        <v>10181395</v>
      </c>
      <c r="F373" s="606">
        <v>24753409</v>
      </c>
      <c r="G373" s="606">
        <v>2704005</v>
      </c>
      <c r="H373" s="120" t="str">
        <f>IF(G373="","",VLOOKUP(G373,ARANCEL!$B$5:$D$121,2,FALSE))</f>
        <v>PROVISORIO</v>
      </c>
      <c r="I373" s="121" t="s">
        <v>317</v>
      </c>
      <c r="J373" s="119">
        <v>1</v>
      </c>
      <c r="K373" s="122">
        <f>IF(G373="","",VLOOKUP(G373,ARANCEL!$B$5:$D$121,3,FALSE)*J373)</f>
        <v>3250</v>
      </c>
      <c r="L373" s="1229" t="s">
        <v>3058</v>
      </c>
      <c r="M373" s="1229">
        <v>4500225659</v>
      </c>
      <c r="N373" s="1229">
        <v>8911</v>
      </c>
    </row>
    <row r="374" spans="1:14" s="613" customFormat="1" x14ac:dyDescent="0.25">
      <c r="A374" s="606" t="s">
        <v>305</v>
      </c>
      <c r="B374" s="615">
        <v>41715</v>
      </c>
      <c r="C374" s="607" t="s">
        <v>3355</v>
      </c>
      <c r="D374" s="606" t="s">
        <v>1280</v>
      </c>
      <c r="E374" s="608">
        <v>10181395</v>
      </c>
      <c r="F374" s="606">
        <v>24753409</v>
      </c>
      <c r="G374" s="606">
        <v>2704015</v>
      </c>
      <c r="H374" s="120" t="str">
        <f>IF(G374="","",VLOOKUP(G374,ARANCEL!$B$5:$D$121,2,FALSE))</f>
        <v xml:space="preserve">CORONA IN CERAM </v>
      </c>
      <c r="I374" s="121" t="s">
        <v>317</v>
      </c>
      <c r="J374" s="119">
        <v>1</v>
      </c>
      <c r="K374" s="122">
        <f>IF(G374="","",VLOOKUP(G374,ARANCEL!$B$5:$D$121,3,FALSE)*J374)</f>
        <v>42733</v>
      </c>
      <c r="L374" s="1229" t="s">
        <v>3058</v>
      </c>
      <c r="M374" s="1229">
        <v>4500225659</v>
      </c>
      <c r="N374" s="1229">
        <v>8911</v>
      </c>
    </row>
    <row r="375" spans="1:14" s="621" customFormat="1" ht="15" customHeight="1" x14ac:dyDescent="0.25">
      <c r="A375" s="606" t="s">
        <v>305</v>
      </c>
      <c r="B375" s="615">
        <v>41751</v>
      </c>
      <c r="C375" s="607" t="s">
        <v>3355</v>
      </c>
      <c r="D375" s="606" t="s">
        <v>1280</v>
      </c>
      <c r="E375" s="608">
        <v>10181395</v>
      </c>
      <c r="F375" s="606">
        <v>24753409</v>
      </c>
      <c r="G375" s="606">
        <v>2704005</v>
      </c>
      <c r="H375" s="120" t="str">
        <f>IF(G375="","",VLOOKUP(G375,ARANCEL!$B$5:$D$121,2,FALSE))</f>
        <v>PROVISORIO</v>
      </c>
      <c r="I375" s="121" t="s">
        <v>322</v>
      </c>
      <c r="J375" s="119">
        <v>1</v>
      </c>
      <c r="K375" s="122">
        <f>IF(G375="","",VLOOKUP(G375,ARANCEL!$B$5:$D$121,3,FALSE)*J375)</f>
        <v>3250</v>
      </c>
      <c r="L375" s="1229" t="s">
        <v>8279</v>
      </c>
      <c r="M375" s="1229">
        <v>4500257559</v>
      </c>
      <c r="N375" s="1229" t="s">
        <v>8255</v>
      </c>
    </row>
    <row r="376" spans="1:14" s="621" customFormat="1" ht="15" customHeight="1" x14ac:dyDescent="0.25">
      <c r="A376" s="606" t="s">
        <v>305</v>
      </c>
      <c r="B376" s="615">
        <v>41751</v>
      </c>
      <c r="C376" s="607" t="s">
        <v>3355</v>
      </c>
      <c r="D376" s="606" t="s">
        <v>1280</v>
      </c>
      <c r="E376" s="608">
        <v>10181395</v>
      </c>
      <c r="F376" s="606">
        <v>24753409</v>
      </c>
      <c r="G376" s="606">
        <v>2704031</v>
      </c>
      <c r="H376" s="120" t="str">
        <f>IF(G376="","",VLOOKUP(G376,ARANCEL!$B$5:$D$121,2,FALSE))</f>
        <v xml:space="preserve">PERNO MUÑON METALICO </v>
      </c>
      <c r="I376" s="121" t="s">
        <v>322</v>
      </c>
      <c r="J376" s="119">
        <v>1</v>
      </c>
      <c r="K376" s="122">
        <f>IF(G376="","",VLOOKUP(G376,ARANCEL!$B$5:$D$121,3,FALSE)*J376)</f>
        <v>12246</v>
      </c>
      <c r="L376" s="1229" t="s">
        <v>8279</v>
      </c>
      <c r="M376" s="1229">
        <v>4500257559</v>
      </c>
      <c r="N376" s="1229" t="s">
        <v>8255</v>
      </c>
    </row>
    <row r="377" spans="1:14" s="621" customFormat="1" ht="15" customHeight="1" x14ac:dyDescent="0.25">
      <c r="A377" s="606" t="s">
        <v>305</v>
      </c>
      <c r="B377" s="615">
        <v>41751</v>
      </c>
      <c r="C377" s="607" t="s">
        <v>3355</v>
      </c>
      <c r="D377" s="606" t="s">
        <v>1280</v>
      </c>
      <c r="E377" s="608">
        <v>10181395</v>
      </c>
      <c r="F377" s="606">
        <v>24753409</v>
      </c>
      <c r="G377" s="606">
        <v>2704015</v>
      </c>
      <c r="H377" s="120" t="str">
        <f>IF(G377="","",VLOOKUP(G377,ARANCEL!$B$5:$D$121,2,FALSE))</f>
        <v xml:space="preserve">CORONA IN CERAM </v>
      </c>
      <c r="I377" s="121" t="s">
        <v>322</v>
      </c>
      <c r="J377" s="119">
        <v>1</v>
      </c>
      <c r="K377" s="122">
        <f>IF(G377="","",VLOOKUP(G377,ARANCEL!$B$5:$D$121,3,FALSE)*J377)</f>
        <v>42733</v>
      </c>
      <c r="L377" s="1229" t="s">
        <v>8279</v>
      </c>
      <c r="M377" s="1229">
        <v>4500257559</v>
      </c>
      <c r="N377" s="1229" t="s">
        <v>8255</v>
      </c>
    </row>
    <row r="378" spans="1:14" s="621" customFormat="1" x14ac:dyDescent="0.25">
      <c r="A378" s="606" t="s">
        <v>305</v>
      </c>
      <c r="B378" s="615">
        <v>41891</v>
      </c>
      <c r="C378" s="607" t="s">
        <v>6920</v>
      </c>
      <c r="D378" s="606" t="s">
        <v>6328</v>
      </c>
      <c r="E378" s="608">
        <v>10253866</v>
      </c>
      <c r="F378" s="606">
        <v>28408578</v>
      </c>
      <c r="G378" s="606">
        <v>2707001</v>
      </c>
      <c r="H378" s="120" t="str">
        <f>IF(G378="","",VLOOKUP(G378,ARANCEL!$B$5:$D$121,2,FALSE))</f>
        <v xml:space="preserve">PLANO DE RELAJACION </v>
      </c>
      <c r="I378" s="121" t="s">
        <v>306</v>
      </c>
      <c r="J378" s="119">
        <v>1</v>
      </c>
      <c r="K378" s="122">
        <f>IF(G378="","",VLOOKUP(G378,ARANCEL!$B$5:$D$121,3,FALSE)*J378)</f>
        <v>9221</v>
      </c>
      <c r="L378" s="1229" t="s">
        <v>7548</v>
      </c>
      <c r="M378" s="1229">
        <v>4500254757</v>
      </c>
      <c r="N378" s="1229" t="s">
        <v>7549</v>
      </c>
    </row>
    <row r="379" spans="1:14" s="621" customFormat="1" x14ac:dyDescent="0.25">
      <c r="A379" s="606" t="s">
        <v>305</v>
      </c>
      <c r="B379" s="615">
        <v>41939</v>
      </c>
      <c r="C379" s="607" t="s">
        <v>7858</v>
      </c>
      <c r="D379" s="606" t="s">
        <v>1319</v>
      </c>
      <c r="E379" s="608">
        <v>10269816</v>
      </c>
      <c r="F379" s="606">
        <v>29094124</v>
      </c>
      <c r="G379" s="606">
        <v>2704016</v>
      </c>
      <c r="H379" s="120" t="str">
        <f>IF(G379="","",VLOOKUP(G379,ARANCEL!$B$5:$D$121,2,FALSE))</f>
        <v xml:space="preserve">CORONA PROCERA </v>
      </c>
      <c r="I379" s="121" t="s">
        <v>322</v>
      </c>
      <c r="J379" s="119">
        <v>1</v>
      </c>
      <c r="K379" s="122">
        <f>IF(G379="","",VLOOKUP(G379,ARANCEL!$B$5:$D$121,3,FALSE)*J379)</f>
        <v>58477</v>
      </c>
      <c r="L379" s="1229" t="s">
        <v>8279</v>
      </c>
      <c r="M379" s="1229">
        <v>4500259733</v>
      </c>
      <c r="N379" s="1229" t="s">
        <v>8293</v>
      </c>
    </row>
    <row r="380" spans="1:14" s="621" customFormat="1" ht="15" customHeight="1" x14ac:dyDescent="0.25">
      <c r="A380" s="606" t="s">
        <v>305</v>
      </c>
      <c r="B380" s="615">
        <v>41950</v>
      </c>
      <c r="C380" s="607" t="s">
        <v>1320</v>
      </c>
      <c r="D380" s="606" t="s">
        <v>47</v>
      </c>
      <c r="E380" s="608">
        <v>10276105</v>
      </c>
      <c r="F380" s="606">
        <v>29356244</v>
      </c>
      <c r="G380" s="606">
        <v>2707001</v>
      </c>
      <c r="H380" s="120" t="str">
        <f>IF(G380="","",VLOOKUP(G380,ARANCEL!$B$5:$D$121,2,FALSE))</f>
        <v xml:space="preserve">PLANO DE RELAJACION </v>
      </c>
      <c r="I380" s="121" t="s">
        <v>306</v>
      </c>
      <c r="J380" s="119">
        <v>1</v>
      </c>
      <c r="K380" s="122">
        <f>IF(G380="","",VLOOKUP(G380,ARANCEL!$B$5:$D$121,3,FALSE)*J380)</f>
        <v>9221</v>
      </c>
      <c r="L380" s="1229" t="s">
        <v>8256</v>
      </c>
      <c r="M380" s="1229">
        <v>4500265323</v>
      </c>
      <c r="N380" s="1229" t="s">
        <v>8948</v>
      </c>
    </row>
    <row r="381" spans="1:14" s="621" customFormat="1" ht="15" customHeight="1" x14ac:dyDescent="0.25">
      <c r="A381" s="606" t="s">
        <v>305</v>
      </c>
      <c r="B381" s="615">
        <v>42019</v>
      </c>
      <c r="C381" s="607" t="s">
        <v>9372</v>
      </c>
      <c r="D381" s="606" t="s">
        <v>7063</v>
      </c>
      <c r="E381" s="608">
        <v>10306548</v>
      </c>
      <c r="F381" s="606">
        <v>30153589</v>
      </c>
      <c r="G381" s="606">
        <v>2704025</v>
      </c>
      <c r="H381" s="120" t="str">
        <f>IF(G381="","",VLOOKUP(G381,ARANCEL!$B$5:$D$121,2,FALSE))</f>
        <v>PROTESIS METALICA CON VALPLAST (RETENEDORES ESTETICOS)</v>
      </c>
      <c r="I381" s="121" t="s">
        <v>331</v>
      </c>
      <c r="J381" s="119">
        <v>1</v>
      </c>
      <c r="K381" s="122">
        <f>IF(G381="","",VLOOKUP(G381,ARANCEL!$B$5:$D$121,3,FALSE)*J381)</f>
        <v>89964</v>
      </c>
      <c r="L381" s="1235" t="str">
        <f>IF(E381="","","IMPAGO")</f>
        <v>IMPAGO</v>
      </c>
      <c r="M381" s="1235" t="str">
        <f>IF(L381="IMPAGO","SIN O.C.","")</f>
        <v>SIN O.C.</v>
      </c>
      <c r="N381" s="1235" t="str">
        <f>IF(L381="IMPAGO","SIN FACT.","")</f>
        <v>SIN FACT.</v>
      </c>
    </row>
    <row r="382" spans="1:14" s="642" customFormat="1" ht="15" customHeight="1" x14ac:dyDescent="0.25">
      <c r="A382" s="606" t="s">
        <v>305</v>
      </c>
      <c r="B382" s="615">
        <v>41660</v>
      </c>
      <c r="C382" s="607" t="s">
        <v>1287</v>
      </c>
      <c r="D382" s="606" t="s">
        <v>70</v>
      </c>
      <c r="E382" s="608">
        <v>10169966</v>
      </c>
      <c r="F382" s="606">
        <v>24088032</v>
      </c>
      <c r="G382" s="606">
        <v>2704005</v>
      </c>
      <c r="H382" s="120" t="str">
        <f>IF(G382="","",VLOOKUP(G382,ARANCEL!$B$5:$D$121,2,FALSE))</f>
        <v>PROVISORIO</v>
      </c>
      <c r="I382" s="121" t="s">
        <v>312</v>
      </c>
      <c r="J382" s="119">
        <v>1</v>
      </c>
      <c r="K382" s="122">
        <f>IF(G382="","",VLOOKUP(G382,ARANCEL!$B$5:$D$121,3,FALSE)*J382)</f>
        <v>3250</v>
      </c>
      <c r="L382" s="1229" t="s">
        <v>2842</v>
      </c>
      <c r="M382" s="1229">
        <v>4500216227</v>
      </c>
      <c r="N382" s="1229">
        <v>8399</v>
      </c>
    </row>
    <row r="383" spans="1:14" s="642" customFormat="1" x14ac:dyDescent="0.25">
      <c r="A383" s="606" t="s">
        <v>305</v>
      </c>
      <c r="B383" s="615">
        <v>41660</v>
      </c>
      <c r="C383" s="607" t="s">
        <v>1287</v>
      </c>
      <c r="D383" s="606" t="s">
        <v>70</v>
      </c>
      <c r="E383" s="608">
        <v>10169966</v>
      </c>
      <c r="F383" s="606">
        <v>24088032</v>
      </c>
      <c r="G383" s="606">
        <v>2704003</v>
      </c>
      <c r="H383" s="120" t="str">
        <f>IF(G383="","",VLOOKUP(G383,ARANCEL!$B$5:$D$121,2,FALSE))</f>
        <v xml:space="preserve">CORONA PERIFERICA CON PERNO MUÑON COLADO </v>
      </c>
      <c r="I383" s="121" t="s">
        <v>312</v>
      </c>
      <c r="J383" s="119">
        <v>1</v>
      </c>
      <c r="K383" s="122">
        <f>IF(G383="","",VLOOKUP(G383,ARANCEL!$B$5:$D$121,3,FALSE)*J383)</f>
        <v>32612</v>
      </c>
      <c r="L383" s="1229" t="s">
        <v>2842</v>
      </c>
      <c r="M383" s="1229">
        <v>4500216227</v>
      </c>
      <c r="N383" s="1229">
        <v>8399</v>
      </c>
    </row>
    <row r="384" spans="1:14" s="642" customFormat="1" x14ac:dyDescent="0.25">
      <c r="A384" s="606" t="s">
        <v>305</v>
      </c>
      <c r="B384" s="615">
        <v>41954</v>
      </c>
      <c r="C384" s="607" t="s">
        <v>8162</v>
      </c>
      <c r="D384" s="606" t="s">
        <v>1283</v>
      </c>
      <c r="E384" s="608">
        <v>10277981</v>
      </c>
      <c r="F384" s="606">
        <v>29270785</v>
      </c>
      <c r="G384" s="606">
        <v>2704005</v>
      </c>
      <c r="H384" s="120" t="str">
        <f>IF(G384="","",VLOOKUP(G384,ARANCEL!$B$5:$D$121,2,FALSE))</f>
        <v>PROVISORIO</v>
      </c>
      <c r="I384" s="121" t="s">
        <v>738</v>
      </c>
      <c r="J384" s="119">
        <v>3</v>
      </c>
      <c r="K384" s="122">
        <f>IF(G384="","",VLOOKUP(G384,ARANCEL!$B$5:$D$121,3,FALSE)*J384)</f>
        <v>9750</v>
      </c>
      <c r="L384" s="1229" t="s">
        <v>8256</v>
      </c>
      <c r="M384" s="1229">
        <v>4500265323</v>
      </c>
      <c r="N384" s="1229" t="s">
        <v>8948</v>
      </c>
    </row>
    <row r="385" spans="1:14" s="642" customFormat="1" x14ac:dyDescent="0.25">
      <c r="A385" s="627" t="s">
        <v>606</v>
      </c>
      <c r="B385" s="615">
        <v>42010</v>
      </c>
      <c r="C385" s="607" t="s">
        <v>8162</v>
      </c>
      <c r="D385" s="606" t="s">
        <v>1283</v>
      </c>
      <c r="E385" s="608">
        <v>10277981</v>
      </c>
      <c r="F385" s="606">
        <v>29270785</v>
      </c>
      <c r="G385" s="606">
        <v>2704003</v>
      </c>
      <c r="H385" s="120" t="str">
        <f>IF(G385="","",VLOOKUP(G385,ARANCEL!$B$5:$D$121,2,FALSE))</f>
        <v xml:space="preserve">CORONA PERIFERICA CON PERNO MUÑON COLADO </v>
      </c>
      <c r="I385" s="121" t="s">
        <v>784</v>
      </c>
      <c r="J385" s="119">
        <v>2</v>
      </c>
      <c r="K385" s="122">
        <f>IF(G385="","",VLOOKUP(G385,ARANCEL!$B$5:$D$121,3,FALSE)*J385)</f>
        <v>65224</v>
      </c>
      <c r="L385" s="1235" t="str">
        <f>IF(E385="","","IMPAGO")</f>
        <v>IMPAGO</v>
      </c>
      <c r="M385" s="1235" t="str">
        <f>IF(L385="IMPAGO","SIN O.C.","")</f>
        <v>SIN O.C.</v>
      </c>
      <c r="N385" s="1235" t="str">
        <f>IF(L385="IMPAGO","SIN FACT.","")</f>
        <v>SIN FACT.</v>
      </c>
    </row>
    <row r="386" spans="1:14" s="621" customFormat="1" x14ac:dyDescent="0.25">
      <c r="A386" s="606" t="s">
        <v>606</v>
      </c>
      <c r="B386" s="615">
        <v>42010</v>
      </c>
      <c r="C386" s="607" t="s">
        <v>8162</v>
      </c>
      <c r="D386" s="606" t="s">
        <v>1283</v>
      </c>
      <c r="E386" s="608">
        <v>10277981</v>
      </c>
      <c r="F386" s="606">
        <v>29270785</v>
      </c>
      <c r="G386" s="606">
        <v>2704012</v>
      </c>
      <c r="H386" s="120" t="str">
        <f>IF(G386="","",VLOOKUP(G386,ARANCEL!$B$5:$D$121,2,FALSE))</f>
        <v xml:space="preserve">INTERMEDIARIO O PONTICO </v>
      </c>
      <c r="I386" s="121" t="s">
        <v>311</v>
      </c>
      <c r="J386" s="119">
        <v>1</v>
      </c>
      <c r="K386" s="122">
        <f>IF(G386="","",VLOOKUP(G386,ARANCEL!$B$5:$D$121,3,FALSE)*J386)</f>
        <v>25122</v>
      </c>
      <c r="L386" s="1235" t="str">
        <f>IF(E386="","","IMPAGO")</f>
        <v>IMPAGO</v>
      </c>
      <c r="M386" s="1235" t="str">
        <f>IF(L386="IMPAGO","SIN O.C.","")</f>
        <v>SIN O.C.</v>
      </c>
      <c r="N386" s="1235" t="str">
        <f>IF(L386="IMPAGO","SIN FACT.","")</f>
        <v>SIN FACT.</v>
      </c>
    </row>
    <row r="387" spans="1:14" s="648" customFormat="1" x14ac:dyDescent="0.25">
      <c r="A387" s="606" t="s">
        <v>305</v>
      </c>
      <c r="B387" s="615">
        <v>41947</v>
      </c>
      <c r="C387" s="607" t="s">
        <v>8026</v>
      </c>
      <c r="D387" s="606" t="s">
        <v>78</v>
      </c>
      <c r="E387" s="608">
        <v>10274198</v>
      </c>
      <c r="F387" s="606">
        <v>27767627</v>
      </c>
      <c r="G387" s="606">
        <v>2704005</v>
      </c>
      <c r="H387" s="120" t="str">
        <f>IF(G387="","",VLOOKUP(G387,ARANCEL!$B$5:$D$121,2,FALSE))</f>
        <v>PROVISORIO</v>
      </c>
      <c r="I387" s="121" t="s">
        <v>1399</v>
      </c>
      <c r="J387" s="119">
        <v>2</v>
      </c>
      <c r="K387" s="122">
        <f>IF(G387="","",VLOOKUP(G387,ARANCEL!$B$5:$D$121,3,FALSE)*J387)</f>
        <v>6500</v>
      </c>
      <c r="L387" s="1229" t="s">
        <v>8279</v>
      </c>
      <c r="M387" s="1229">
        <v>4500259733</v>
      </c>
      <c r="N387" s="1229" t="s">
        <v>8293</v>
      </c>
    </row>
    <row r="388" spans="1:14" s="648" customFormat="1" x14ac:dyDescent="0.25">
      <c r="A388" s="628" t="s">
        <v>313</v>
      </c>
      <c r="B388" s="615">
        <v>41970</v>
      </c>
      <c r="C388" s="607" t="s">
        <v>8026</v>
      </c>
      <c r="D388" s="606" t="s">
        <v>6823</v>
      </c>
      <c r="E388" s="608">
        <v>10285881</v>
      </c>
      <c r="F388" s="606">
        <v>27767627</v>
      </c>
      <c r="G388" s="606">
        <v>2704005</v>
      </c>
      <c r="H388" s="120" t="str">
        <f>IF(G388="","",VLOOKUP(G388,ARANCEL!$B$5:$D$121,2,FALSE))</f>
        <v>PROVISORIO</v>
      </c>
      <c r="I388" s="121" t="s">
        <v>311</v>
      </c>
      <c r="J388" s="119">
        <v>1</v>
      </c>
      <c r="K388" s="122">
        <f>IF(G388="","",VLOOKUP(G388,ARANCEL!$B$5:$D$121,3,FALSE)*J388)</f>
        <v>3250</v>
      </c>
      <c r="L388" s="1229" t="s">
        <v>8256</v>
      </c>
      <c r="M388" s="1229">
        <v>4500265323</v>
      </c>
      <c r="N388" s="1229" t="s">
        <v>8948</v>
      </c>
    </row>
    <row r="389" spans="1:14" s="648" customFormat="1" x14ac:dyDescent="0.25">
      <c r="A389" s="606" t="s">
        <v>305</v>
      </c>
      <c r="B389" s="615">
        <v>41970</v>
      </c>
      <c r="C389" s="607" t="s">
        <v>8026</v>
      </c>
      <c r="D389" s="606" t="s">
        <v>6823</v>
      </c>
      <c r="E389" s="608">
        <v>10285881</v>
      </c>
      <c r="F389" s="606">
        <v>27767627</v>
      </c>
      <c r="G389" s="606">
        <v>2704015</v>
      </c>
      <c r="H389" s="120" t="str">
        <f>IF(G389="","",VLOOKUP(G389,ARANCEL!$B$5:$D$121,2,FALSE))</f>
        <v xml:space="preserve">CORONA IN CERAM </v>
      </c>
      <c r="I389" s="121" t="s">
        <v>311</v>
      </c>
      <c r="J389" s="119">
        <v>1</v>
      </c>
      <c r="K389" s="122">
        <f>IF(G389="","",VLOOKUP(G389,ARANCEL!$B$5:$D$121,3,FALSE)*J389)</f>
        <v>42733</v>
      </c>
      <c r="L389" s="1229" t="s">
        <v>8256</v>
      </c>
      <c r="M389" s="1229">
        <v>4500265323</v>
      </c>
      <c r="N389" s="1229" t="s">
        <v>8948</v>
      </c>
    </row>
    <row r="390" spans="1:14" s="648" customFormat="1" x14ac:dyDescent="0.25">
      <c r="A390" s="627" t="s">
        <v>305</v>
      </c>
      <c r="B390" s="615">
        <v>42003</v>
      </c>
      <c r="C390" s="607" t="s">
        <v>8026</v>
      </c>
      <c r="D390" s="606" t="s">
        <v>6823</v>
      </c>
      <c r="E390" s="608">
        <v>10285881</v>
      </c>
      <c r="F390" s="606">
        <v>27767627</v>
      </c>
      <c r="G390" s="606">
        <v>2704015</v>
      </c>
      <c r="H390" s="120" t="str">
        <f>IF(G390="","",VLOOKUP(G390,ARANCEL!$B$5:$D$121,2,FALSE))</f>
        <v xml:space="preserve">CORONA IN CERAM </v>
      </c>
      <c r="I390" s="121" t="s">
        <v>340</v>
      </c>
      <c r="J390" s="119">
        <v>1</v>
      </c>
      <c r="K390" s="122">
        <f>IF(G390="","",VLOOKUP(G390,ARANCEL!$B$5:$D$121,3,FALSE)*J390)</f>
        <v>42733</v>
      </c>
      <c r="L390" s="1235" t="str">
        <f>IF(E390="","","IMPAGO")</f>
        <v>IMPAGO</v>
      </c>
      <c r="M390" s="1235" t="str">
        <f>IF(L390="IMPAGO","SIN O.C.","")</f>
        <v>SIN O.C.</v>
      </c>
      <c r="N390" s="1235" t="str">
        <f>IF(L390="IMPAGO","SIN FACT.","")</f>
        <v>SIN FACT.</v>
      </c>
    </row>
    <row r="391" spans="1:14" s="648" customFormat="1" x14ac:dyDescent="0.25">
      <c r="A391" s="606" t="s">
        <v>305</v>
      </c>
      <c r="B391" s="615">
        <v>41601</v>
      </c>
      <c r="C391" s="607" t="s">
        <v>1321</v>
      </c>
      <c r="D391" s="606" t="s">
        <v>78</v>
      </c>
      <c r="E391" s="608">
        <v>10162844</v>
      </c>
      <c r="F391" s="606">
        <v>23720739</v>
      </c>
      <c r="G391" s="606">
        <v>2705003</v>
      </c>
      <c r="H391" s="120" t="str">
        <f>IF(G391="","",VLOOKUP(G391,ARANCEL!$B$5:$D$121,2,FALSE))</f>
        <v>INCRUSTACION ESTETICA (ART-GLASS O CERAMICA)</v>
      </c>
      <c r="I391" s="121" t="s">
        <v>318</v>
      </c>
      <c r="J391" s="119">
        <v>1</v>
      </c>
      <c r="K391" s="122">
        <f>IF(G391="","",VLOOKUP(G391,ARANCEL!$B$5:$D$121,3,FALSE)*J391)</f>
        <v>15676</v>
      </c>
      <c r="L391" s="1235" t="str">
        <f>IF(E391="","","IMPAGO")</f>
        <v>IMPAGO</v>
      </c>
      <c r="M391" s="1235" t="str">
        <f>IF(L391="IMPAGO","SIN O.C.","")</f>
        <v>SIN O.C.</v>
      </c>
      <c r="N391" s="1235" t="str">
        <f>IF(L391="IMPAGO","SIN FACT.","")</f>
        <v>SIN FACT.</v>
      </c>
    </row>
    <row r="392" spans="1:14" s="648" customFormat="1" x14ac:dyDescent="0.25">
      <c r="A392" s="606" t="s">
        <v>305</v>
      </c>
      <c r="B392" s="615">
        <v>41813</v>
      </c>
      <c r="C392" s="607" t="s">
        <v>5286</v>
      </c>
      <c r="D392" s="606" t="s">
        <v>514</v>
      </c>
      <c r="E392" s="608">
        <v>10214335</v>
      </c>
      <c r="F392" s="606">
        <v>25965838</v>
      </c>
      <c r="G392" s="606">
        <v>2705003</v>
      </c>
      <c r="H392" s="120" t="str">
        <f>IF(G392="","",VLOOKUP(G392,ARANCEL!$B$5:$D$121,2,FALSE))</f>
        <v>INCRUSTACION ESTETICA (ART-GLASS O CERAMICA)</v>
      </c>
      <c r="I392" s="121" t="s">
        <v>312</v>
      </c>
      <c r="J392" s="119">
        <v>1</v>
      </c>
      <c r="K392" s="122">
        <f>IF(G392="","",VLOOKUP(G392,ARANCEL!$B$5:$D$121,3,FALSE)*J392)</f>
        <v>15676</v>
      </c>
      <c r="L392" s="1229" t="s">
        <v>5742</v>
      </c>
      <c r="M392" s="1229">
        <v>4500239396</v>
      </c>
      <c r="N392" s="1229" t="s">
        <v>5752</v>
      </c>
    </row>
    <row r="393" spans="1:14" s="648" customFormat="1" x14ac:dyDescent="0.25">
      <c r="A393" s="606" t="s">
        <v>305</v>
      </c>
      <c r="B393" s="615">
        <v>41841</v>
      </c>
      <c r="C393" s="607" t="s">
        <v>5286</v>
      </c>
      <c r="D393" s="606" t="s">
        <v>514</v>
      </c>
      <c r="E393" s="608">
        <v>10214335</v>
      </c>
      <c r="F393" s="606">
        <v>25965838</v>
      </c>
      <c r="G393" s="606">
        <v>2705003</v>
      </c>
      <c r="H393" s="120" t="str">
        <f>IF(G393="","",VLOOKUP(G393,ARANCEL!$B$5:$D$121,2,FALSE))</f>
        <v>INCRUSTACION ESTETICA (ART-GLASS O CERAMICA)</v>
      </c>
      <c r="I393" s="121" t="s">
        <v>326</v>
      </c>
      <c r="J393" s="119">
        <v>1</v>
      </c>
      <c r="K393" s="122">
        <f>IF(G393="","",VLOOKUP(G393,ARANCEL!$B$5:$D$121,3,FALSE)*J393)</f>
        <v>15676</v>
      </c>
      <c r="L393" s="1229" t="s">
        <v>6017</v>
      </c>
      <c r="M393" s="1229">
        <v>4500243585</v>
      </c>
      <c r="N393" s="1229">
        <v>9789</v>
      </c>
    </row>
    <row r="394" spans="1:14" s="648" customFormat="1" x14ac:dyDescent="0.25">
      <c r="A394" s="606" t="s">
        <v>305</v>
      </c>
      <c r="B394" s="615">
        <v>41851</v>
      </c>
      <c r="C394" s="607" t="s">
        <v>6039</v>
      </c>
      <c r="D394" s="606" t="s">
        <v>78</v>
      </c>
      <c r="E394" s="608">
        <v>10232874</v>
      </c>
      <c r="F394" s="606">
        <v>26803606</v>
      </c>
      <c r="G394" s="606">
        <v>2704005</v>
      </c>
      <c r="H394" s="120" t="str">
        <f>IF(G394="","",VLOOKUP(G394,ARANCEL!$B$5:$D$121,2,FALSE))</f>
        <v>PROVISORIO</v>
      </c>
      <c r="I394" s="121" t="s">
        <v>322</v>
      </c>
      <c r="J394" s="119">
        <v>1</v>
      </c>
      <c r="K394" s="122">
        <f>IF(G394="","",VLOOKUP(G394,ARANCEL!$B$5:$D$121,3,FALSE)*J394)</f>
        <v>3250</v>
      </c>
      <c r="L394" s="1229" t="s">
        <v>6017</v>
      </c>
      <c r="M394" s="1229">
        <v>4500245462</v>
      </c>
      <c r="N394" s="1229">
        <v>9810</v>
      </c>
    </row>
    <row r="395" spans="1:14" s="613" customFormat="1" x14ac:dyDescent="0.25">
      <c r="A395" s="606" t="s">
        <v>305</v>
      </c>
      <c r="B395" s="615">
        <v>41851</v>
      </c>
      <c r="C395" s="607" t="s">
        <v>6039</v>
      </c>
      <c r="D395" s="606" t="s">
        <v>78</v>
      </c>
      <c r="E395" s="608">
        <v>10232874</v>
      </c>
      <c r="F395" s="606">
        <v>26803606</v>
      </c>
      <c r="G395" s="606">
        <v>2704002</v>
      </c>
      <c r="H395" s="120" t="str">
        <f>IF(G395="","",VLOOKUP(G395,ARANCEL!$B$5:$D$121,2,FALSE))</f>
        <v xml:space="preserve">CORONA PERIFERICA </v>
      </c>
      <c r="I395" s="121" t="s">
        <v>322</v>
      </c>
      <c r="J395" s="119">
        <v>1</v>
      </c>
      <c r="K395" s="122">
        <f>IF(G395="","",VLOOKUP(G395,ARANCEL!$B$5:$D$121,3,FALSE)*J395)</f>
        <v>25865</v>
      </c>
      <c r="L395" s="1229" t="s">
        <v>6017</v>
      </c>
      <c r="M395" s="1229">
        <v>4500245462</v>
      </c>
      <c r="N395" s="1229">
        <v>9810</v>
      </c>
    </row>
    <row r="396" spans="1:14" s="653" customFormat="1" x14ac:dyDescent="0.25">
      <c r="A396" s="606" t="s">
        <v>305</v>
      </c>
      <c r="B396" s="615">
        <v>41983</v>
      </c>
      <c r="C396" s="607" t="s">
        <v>8736</v>
      </c>
      <c r="D396" s="606" t="s">
        <v>6823</v>
      </c>
      <c r="E396" s="608">
        <v>10291643</v>
      </c>
      <c r="F396" s="606">
        <v>29909798</v>
      </c>
      <c r="G396" s="606">
        <v>2704005</v>
      </c>
      <c r="H396" s="120" t="str">
        <f>IF(G396="","",VLOOKUP(G396,ARANCEL!$B$5:$D$121,2,FALSE))</f>
        <v>PROVISORIO</v>
      </c>
      <c r="I396" s="121" t="s">
        <v>316</v>
      </c>
      <c r="J396" s="119">
        <v>1</v>
      </c>
      <c r="K396" s="122">
        <f>IF(G396="","",VLOOKUP(G396,ARANCEL!$B$5:$D$121,3,FALSE)*J396)</f>
        <v>3250</v>
      </c>
      <c r="L396" s="1349" t="s">
        <v>9431</v>
      </c>
      <c r="M396" s="1349">
        <v>4500269163</v>
      </c>
      <c r="N396" s="1349" t="s">
        <v>9462</v>
      </c>
    </row>
    <row r="397" spans="1:14" s="653" customFormat="1" x14ac:dyDescent="0.25">
      <c r="A397" s="606" t="s">
        <v>313</v>
      </c>
      <c r="B397" s="615">
        <v>42019</v>
      </c>
      <c r="C397" s="607" t="s">
        <v>8736</v>
      </c>
      <c r="D397" s="606" t="s">
        <v>6823</v>
      </c>
      <c r="E397" s="608">
        <v>10307569</v>
      </c>
      <c r="F397" s="606">
        <v>29909798</v>
      </c>
      <c r="G397" s="606">
        <v>2704005</v>
      </c>
      <c r="H397" s="120" t="str">
        <f>IF(G397="","",VLOOKUP(G397,ARANCEL!$B$5:$D$121,2,FALSE))</f>
        <v>PROVISORIO</v>
      </c>
      <c r="I397" s="121" t="s">
        <v>316</v>
      </c>
      <c r="J397" s="119">
        <v>1</v>
      </c>
      <c r="K397" s="122">
        <f>IF(G397="","",VLOOKUP(G397,ARANCEL!$B$5:$D$121,3,FALSE)*J397)</f>
        <v>3250</v>
      </c>
      <c r="L397" s="1235" t="str">
        <f>IF(E397="","","IMPAGO")</f>
        <v>IMPAGO</v>
      </c>
      <c r="M397" s="1235" t="str">
        <f>IF(L397="IMPAGO","SIN O.C.","")</f>
        <v>SIN O.C.</v>
      </c>
      <c r="N397" s="1235" t="str">
        <f>IF(L397="IMPAGO","SIN FACT.","")</f>
        <v>SIN FACT.</v>
      </c>
    </row>
    <row r="398" spans="1:14" s="653" customFormat="1" x14ac:dyDescent="0.25">
      <c r="A398" s="606" t="s">
        <v>606</v>
      </c>
      <c r="B398" s="615">
        <v>42019</v>
      </c>
      <c r="C398" s="607" t="s">
        <v>8736</v>
      </c>
      <c r="D398" s="606" t="s">
        <v>6823</v>
      </c>
      <c r="E398" s="608">
        <v>10307569</v>
      </c>
      <c r="F398" s="606">
        <v>29909798</v>
      </c>
      <c r="G398" s="606">
        <v>2704003</v>
      </c>
      <c r="H398" s="120" t="str">
        <f>IF(G398="","",VLOOKUP(G398,ARANCEL!$B$5:$D$121,2,FALSE))</f>
        <v xml:space="preserve">CORONA PERIFERICA CON PERNO MUÑON COLADO </v>
      </c>
      <c r="I398" s="121" t="s">
        <v>316</v>
      </c>
      <c r="J398" s="119">
        <v>1</v>
      </c>
      <c r="K398" s="122">
        <f>IF(G398="","",VLOOKUP(G398,ARANCEL!$B$5:$D$121,3,FALSE)*J398)</f>
        <v>32612</v>
      </c>
      <c r="L398" s="1235" t="str">
        <f>IF(E398="","","IMPAGO")</f>
        <v>IMPAGO</v>
      </c>
      <c r="M398" s="1235" t="str">
        <f>IF(L398="IMPAGO","SIN O.C.","")</f>
        <v>SIN O.C.</v>
      </c>
      <c r="N398" s="1235" t="str">
        <f>IF(L398="IMPAGO","SIN FACT.","")</f>
        <v>SIN FACT.</v>
      </c>
    </row>
    <row r="399" spans="1:14" s="653" customFormat="1" x14ac:dyDescent="0.25">
      <c r="A399" s="606" t="s">
        <v>305</v>
      </c>
      <c r="B399" s="615">
        <v>41892</v>
      </c>
      <c r="C399" s="118" t="s">
        <v>1354</v>
      </c>
      <c r="D399" s="119" t="s">
        <v>6328</v>
      </c>
      <c r="E399" s="162">
        <v>10254006</v>
      </c>
      <c r="F399" s="119">
        <v>28315304</v>
      </c>
      <c r="G399" s="606">
        <v>2705003</v>
      </c>
      <c r="H399" s="120" t="str">
        <f>IF(G399="","",VLOOKUP(G399,ARANCEL!$B$5:$D$121,2,FALSE))</f>
        <v>INCRUSTACION ESTETICA (ART-GLASS O CERAMICA)</v>
      </c>
      <c r="I399" s="121" t="s">
        <v>308</v>
      </c>
      <c r="J399" s="119">
        <v>1</v>
      </c>
      <c r="K399" s="122">
        <f>IF(G399="","",VLOOKUP(G399,ARANCEL!$B$5:$D$121,3,FALSE)*J399)</f>
        <v>15676</v>
      </c>
      <c r="L399" s="1229" t="s">
        <v>7548</v>
      </c>
      <c r="M399" s="1229">
        <v>4500254757</v>
      </c>
      <c r="N399" s="1229" t="s">
        <v>7549</v>
      </c>
    </row>
    <row r="400" spans="1:14" s="653" customFormat="1" x14ac:dyDescent="0.25">
      <c r="A400" s="606" t="s">
        <v>305</v>
      </c>
      <c r="B400" s="615">
        <v>41956</v>
      </c>
      <c r="C400" s="607" t="s">
        <v>8235</v>
      </c>
      <c r="D400" s="606" t="s">
        <v>6823</v>
      </c>
      <c r="E400" s="608">
        <v>10279707</v>
      </c>
      <c r="F400" s="606">
        <v>28798923</v>
      </c>
      <c r="G400" s="606">
        <v>2705004</v>
      </c>
      <c r="H400" s="120" t="str">
        <f>IF(G400="","",VLOOKUP(G400,ARANCEL!$B$5:$D$121,2,FALSE))</f>
        <v>CARILLA ESTETICA (ART-GLASS O CERAMICA)</v>
      </c>
      <c r="I400" s="121" t="s">
        <v>316</v>
      </c>
      <c r="J400" s="119">
        <v>1</v>
      </c>
      <c r="K400" s="122">
        <f>IF(G400="","",VLOOKUP(G400,ARANCEL!$B$5:$D$121,3,FALSE)*J400)</f>
        <v>26753</v>
      </c>
      <c r="L400" s="1229" t="s">
        <v>8256</v>
      </c>
      <c r="M400" s="1229">
        <v>4500265323</v>
      </c>
      <c r="N400" s="1229" t="s">
        <v>8948</v>
      </c>
    </row>
    <row r="401" spans="1:14" s="653" customFormat="1" x14ac:dyDescent="0.25">
      <c r="A401" s="606" t="s">
        <v>305</v>
      </c>
      <c r="B401" s="615">
        <v>41809</v>
      </c>
      <c r="C401" s="607" t="s">
        <v>1323</v>
      </c>
      <c r="D401" s="606" t="s">
        <v>1280</v>
      </c>
      <c r="E401" s="608">
        <v>10212318</v>
      </c>
      <c r="F401" s="606">
        <v>23697841</v>
      </c>
      <c r="G401" s="606">
        <v>2704031</v>
      </c>
      <c r="H401" s="120" t="str">
        <f>IF(G401="","",VLOOKUP(G401,ARANCEL!$B$5:$D$121,2,FALSE))</f>
        <v xml:space="preserve">PERNO MUÑON METALICO </v>
      </c>
      <c r="I401" s="121" t="s">
        <v>312</v>
      </c>
      <c r="J401" s="119">
        <v>1</v>
      </c>
      <c r="K401" s="122">
        <f>IF(G401="","",VLOOKUP(G401,ARANCEL!$B$5:$D$121,3,FALSE)*J401)</f>
        <v>12246</v>
      </c>
      <c r="L401" s="1229" t="s">
        <v>5742</v>
      </c>
      <c r="M401" s="1229">
        <v>4500239419</v>
      </c>
      <c r="N401" s="1229" t="s">
        <v>5753</v>
      </c>
    </row>
    <row r="402" spans="1:14" s="653" customFormat="1" x14ac:dyDescent="0.25">
      <c r="A402" s="606" t="s">
        <v>305</v>
      </c>
      <c r="B402" s="615">
        <v>41809</v>
      </c>
      <c r="C402" s="607" t="s">
        <v>1323</v>
      </c>
      <c r="D402" s="606" t="s">
        <v>1280</v>
      </c>
      <c r="E402" s="608">
        <v>10212318</v>
      </c>
      <c r="F402" s="606">
        <v>23697841</v>
      </c>
      <c r="G402" s="606">
        <v>2704016</v>
      </c>
      <c r="H402" s="120" t="str">
        <f>IF(G402="","",VLOOKUP(G402,ARANCEL!$B$5:$D$121,2,FALSE))</f>
        <v xml:space="preserve">CORONA PROCERA </v>
      </c>
      <c r="I402" s="121" t="s">
        <v>312</v>
      </c>
      <c r="J402" s="119">
        <v>1</v>
      </c>
      <c r="K402" s="122">
        <f>IF(G402="","",VLOOKUP(G402,ARANCEL!$B$5:$D$121,3,FALSE)*J402)</f>
        <v>58477</v>
      </c>
      <c r="L402" s="1229" t="s">
        <v>5742</v>
      </c>
      <c r="M402" s="1229">
        <v>4500239419</v>
      </c>
      <c r="N402" s="1229" t="s">
        <v>5753</v>
      </c>
    </row>
    <row r="403" spans="1:14" s="653" customFormat="1" x14ac:dyDescent="0.25">
      <c r="A403" s="606" t="s">
        <v>313</v>
      </c>
      <c r="B403" s="615">
        <v>41823</v>
      </c>
      <c r="C403" s="118" t="s">
        <v>1323</v>
      </c>
      <c r="D403" s="119" t="s">
        <v>1280</v>
      </c>
      <c r="E403" s="162">
        <v>10219662</v>
      </c>
      <c r="F403" s="119">
        <v>26931615</v>
      </c>
      <c r="G403" s="606">
        <v>2704031</v>
      </c>
      <c r="H403" s="120" t="str">
        <f>IF(G403="","",VLOOKUP(G403,ARANCEL!$B$5:$D$121,2,FALSE))</f>
        <v xml:space="preserve">PERNO MUÑON METALICO </v>
      </c>
      <c r="I403" s="121" t="s">
        <v>312</v>
      </c>
      <c r="J403" s="119">
        <v>1</v>
      </c>
      <c r="K403" s="122">
        <f>IF(G403="","",VLOOKUP(G403,ARANCEL!$B$5:$D$121,3,FALSE)*J403)</f>
        <v>12246</v>
      </c>
      <c r="L403" s="1229" t="s">
        <v>5742</v>
      </c>
      <c r="M403" s="1229">
        <v>4500241311</v>
      </c>
      <c r="N403" s="1229" t="s">
        <v>5770</v>
      </c>
    </row>
    <row r="404" spans="1:14" s="660" customFormat="1" x14ac:dyDescent="0.25">
      <c r="A404" s="606" t="s">
        <v>606</v>
      </c>
      <c r="B404" s="615">
        <v>41823</v>
      </c>
      <c r="C404" s="607" t="s">
        <v>1323</v>
      </c>
      <c r="D404" s="606" t="s">
        <v>1280</v>
      </c>
      <c r="E404" s="608">
        <v>10219662</v>
      </c>
      <c r="F404" s="606">
        <v>26931615</v>
      </c>
      <c r="G404" s="606">
        <v>2704016</v>
      </c>
      <c r="H404" s="120" t="str">
        <f>IF(G404="","",VLOOKUP(G404,ARANCEL!$B$5:$D$121,2,FALSE))</f>
        <v xml:space="preserve">CORONA PROCERA </v>
      </c>
      <c r="I404" s="121" t="s">
        <v>312</v>
      </c>
      <c r="J404" s="119">
        <v>1</v>
      </c>
      <c r="K404" s="122">
        <f>IF(G404="","",VLOOKUP(G404,ARANCEL!$B$5:$D$121,3,FALSE)*J404)</f>
        <v>58477</v>
      </c>
      <c r="L404" s="1229" t="s">
        <v>5742</v>
      </c>
      <c r="M404" s="1229">
        <v>4500241311</v>
      </c>
      <c r="N404" s="1229" t="s">
        <v>5770</v>
      </c>
    </row>
    <row r="405" spans="1:14" s="660" customFormat="1" x14ac:dyDescent="0.25">
      <c r="A405" s="606" t="s">
        <v>305</v>
      </c>
      <c r="B405" s="615">
        <v>41878</v>
      </c>
      <c r="C405" s="607" t="s">
        <v>6669</v>
      </c>
      <c r="D405" s="606" t="s">
        <v>4678</v>
      </c>
      <c r="E405" s="608">
        <v>10248100</v>
      </c>
      <c r="F405" s="606">
        <v>26894898</v>
      </c>
      <c r="G405" s="606">
        <v>2704003</v>
      </c>
      <c r="H405" s="120" t="str">
        <f>IF(G405="","",VLOOKUP(G405,ARANCEL!$B$5:$D$121,2,FALSE))</f>
        <v xml:space="preserve">CORONA PERIFERICA CON PERNO MUÑON COLADO </v>
      </c>
      <c r="I405" s="121" t="s">
        <v>326</v>
      </c>
      <c r="J405" s="119">
        <v>1</v>
      </c>
      <c r="K405" s="122">
        <f>IF(G405="","",VLOOKUP(G405,ARANCEL!$B$5:$D$121,3,FALSE)*J405)</f>
        <v>32612</v>
      </c>
      <c r="L405" s="1229" t="s">
        <v>6905</v>
      </c>
      <c r="M405" s="1229">
        <v>4500251384</v>
      </c>
      <c r="N405" s="1229" t="s">
        <v>7146</v>
      </c>
    </row>
    <row r="406" spans="1:14" s="660" customFormat="1" x14ac:dyDescent="0.25">
      <c r="A406" s="628" t="s">
        <v>313</v>
      </c>
      <c r="B406" s="615">
        <v>41906</v>
      </c>
      <c r="C406" s="607" t="s">
        <v>6669</v>
      </c>
      <c r="D406" s="606" t="s">
        <v>4678</v>
      </c>
      <c r="E406" s="608">
        <v>10248100</v>
      </c>
      <c r="F406" s="606">
        <v>26894898</v>
      </c>
      <c r="G406" s="606">
        <v>2704005</v>
      </c>
      <c r="H406" s="120" t="str">
        <f>IF(G406="","",VLOOKUP(G406,ARANCEL!$B$5:$D$121,2,FALSE))</f>
        <v>PROVISORIO</v>
      </c>
      <c r="I406" s="121" t="s">
        <v>326</v>
      </c>
      <c r="J406" s="119">
        <v>1</v>
      </c>
      <c r="K406" s="122">
        <f>IF(G406="","",VLOOKUP(G406,ARANCEL!$B$5:$D$121,3,FALSE)*J406)</f>
        <v>3250</v>
      </c>
      <c r="L406" s="1229" t="s">
        <v>7548</v>
      </c>
      <c r="M406" s="1229">
        <v>4500254757</v>
      </c>
      <c r="N406" s="1229" t="s">
        <v>7549</v>
      </c>
    </row>
    <row r="407" spans="1:14" s="660" customFormat="1" x14ac:dyDescent="0.25">
      <c r="A407" s="606" t="s">
        <v>305</v>
      </c>
      <c r="B407" s="615">
        <v>41726</v>
      </c>
      <c r="C407" s="607" t="s">
        <v>3637</v>
      </c>
      <c r="D407" s="606" t="s">
        <v>47</v>
      </c>
      <c r="E407" s="608">
        <v>10184862</v>
      </c>
      <c r="F407" s="606">
        <v>25210321</v>
      </c>
      <c r="G407" s="606">
        <v>2704005</v>
      </c>
      <c r="H407" s="120" t="str">
        <f>IF(G407="","",VLOOKUP(G407,ARANCEL!$B$5:$D$121,2,FALSE))</f>
        <v>PROVISORIO</v>
      </c>
      <c r="I407" s="121" t="s">
        <v>734</v>
      </c>
      <c r="J407" s="119">
        <v>3</v>
      </c>
      <c r="K407" s="122">
        <f>IF(G407="","",VLOOKUP(G407,ARANCEL!$B$5:$D$121,3,FALSE)*J407)</f>
        <v>9750</v>
      </c>
      <c r="L407" s="1229" t="s">
        <v>8279</v>
      </c>
      <c r="M407" s="1229">
        <v>4500257559</v>
      </c>
      <c r="N407" s="1229" t="s">
        <v>8255</v>
      </c>
    </row>
    <row r="408" spans="1:14" s="664" customFormat="1" x14ac:dyDescent="0.25">
      <c r="A408" s="606" t="s">
        <v>606</v>
      </c>
      <c r="B408" s="164">
        <v>41726</v>
      </c>
      <c r="C408" s="118" t="s">
        <v>3637</v>
      </c>
      <c r="D408" s="119" t="s">
        <v>47</v>
      </c>
      <c r="E408" s="162">
        <v>10184862</v>
      </c>
      <c r="F408" s="119">
        <v>25210321</v>
      </c>
      <c r="G408" s="606">
        <v>2704030</v>
      </c>
      <c r="H408" s="120" t="str">
        <f>IF(G408="","",VLOOKUP(G408,ARANCEL!$B$5:$D$121,2,FALSE))</f>
        <v>SERVICIO INTERMEDIARIO PARA PUENTE PROCERA</v>
      </c>
      <c r="I408" s="121" t="s">
        <v>329</v>
      </c>
      <c r="J408" s="119">
        <v>1</v>
      </c>
      <c r="K408" s="122">
        <f>IF(G408="","",VLOOKUP(G408,ARANCEL!$B$5:$D$121,3,FALSE)*J408)</f>
        <v>54609</v>
      </c>
      <c r="L408" s="1229" t="s">
        <v>8279</v>
      </c>
      <c r="M408" s="1229">
        <v>4500257559</v>
      </c>
      <c r="N408" s="1229" t="s">
        <v>8255</v>
      </c>
    </row>
    <row r="409" spans="1:14" s="664" customFormat="1" x14ac:dyDescent="0.25">
      <c r="A409" s="606" t="s">
        <v>606</v>
      </c>
      <c r="B409" s="615">
        <v>41726</v>
      </c>
      <c r="C409" s="607" t="s">
        <v>3637</v>
      </c>
      <c r="D409" s="606" t="s">
        <v>47</v>
      </c>
      <c r="E409" s="608">
        <v>10184862</v>
      </c>
      <c r="F409" s="606">
        <v>25210321</v>
      </c>
      <c r="G409" s="606">
        <v>2704016</v>
      </c>
      <c r="H409" s="120" t="str">
        <f>IF(G409="","",VLOOKUP(G409,ARANCEL!$B$5:$D$121,2,FALSE))</f>
        <v xml:space="preserve">CORONA PROCERA </v>
      </c>
      <c r="I409" s="121" t="s">
        <v>765</v>
      </c>
      <c r="J409" s="119">
        <v>2</v>
      </c>
      <c r="K409" s="122">
        <f>IF(G409="","",VLOOKUP(G409,ARANCEL!$B$5:$D$121,3,FALSE)*J409)</f>
        <v>116954</v>
      </c>
      <c r="L409" s="1229" t="s">
        <v>8279</v>
      </c>
      <c r="M409" s="1229">
        <v>4500257559</v>
      </c>
      <c r="N409" s="1229" t="s">
        <v>8255</v>
      </c>
    </row>
    <row r="410" spans="1:14" s="664" customFormat="1" x14ac:dyDescent="0.25">
      <c r="A410" s="606" t="s">
        <v>305</v>
      </c>
      <c r="B410" s="615">
        <v>41850</v>
      </c>
      <c r="C410" s="607" t="s">
        <v>6093</v>
      </c>
      <c r="D410" s="606" t="s">
        <v>47</v>
      </c>
      <c r="E410" s="608">
        <v>10233185</v>
      </c>
      <c r="F410" s="606">
        <v>27728053</v>
      </c>
      <c r="G410" s="606">
        <v>2707001</v>
      </c>
      <c r="H410" s="120" t="str">
        <f>IF(G410="","",VLOOKUP(G410,ARANCEL!$B$5:$D$121,2,FALSE))</f>
        <v xml:space="preserve">PLANO DE RELAJACION </v>
      </c>
      <c r="I410" s="121" t="s">
        <v>306</v>
      </c>
      <c r="J410" s="119">
        <v>1</v>
      </c>
      <c r="K410" s="122">
        <f>IF(G410="","",VLOOKUP(G410,ARANCEL!$B$5:$D$121,3,FALSE)*J410)</f>
        <v>9221</v>
      </c>
      <c r="L410" s="1229" t="s">
        <v>6017</v>
      </c>
      <c r="M410" s="1229">
        <v>4500245462</v>
      </c>
      <c r="N410" s="1229">
        <v>9810</v>
      </c>
    </row>
    <row r="411" spans="1:14" s="679" customFormat="1" x14ac:dyDescent="0.25">
      <c r="A411" s="673" t="s">
        <v>305</v>
      </c>
      <c r="B411" s="677">
        <v>41768</v>
      </c>
      <c r="C411" s="675" t="s">
        <v>4359</v>
      </c>
      <c r="D411" s="673" t="s">
        <v>78</v>
      </c>
      <c r="E411" s="676">
        <v>10194423</v>
      </c>
      <c r="F411" s="673">
        <v>23624082</v>
      </c>
      <c r="G411" s="673">
        <v>2705003</v>
      </c>
      <c r="H411" s="120" t="str">
        <f>IF(G411="","",VLOOKUP(G411,ARANCEL!$B$5:$D$121,2,FALSE))</f>
        <v>INCRUSTACION ESTETICA (ART-GLASS O CERAMICA)</v>
      </c>
      <c r="I411" s="121" t="s">
        <v>312</v>
      </c>
      <c r="J411" s="119">
        <v>1</v>
      </c>
      <c r="K411" s="122">
        <f>IF(G411="","",VLOOKUP(G411,ARANCEL!$B$5:$D$121,3,FALSE)*J411)</f>
        <v>15676</v>
      </c>
      <c r="L411" s="1229" t="s">
        <v>5292</v>
      </c>
      <c r="M411" s="1229">
        <v>4500236825</v>
      </c>
      <c r="N411" s="1229">
        <v>9462</v>
      </c>
    </row>
    <row r="412" spans="1:14" s="679" customFormat="1" x14ac:dyDescent="0.25">
      <c r="A412" s="673" t="s">
        <v>305</v>
      </c>
      <c r="B412" s="677">
        <v>41829</v>
      </c>
      <c r="C412" s="675" t="s">
        <v>5563</v>
      </c>
      <c r="D412" s="673" t="s">
        <v>78</v>
      </c>
      <c r="E412" s="676">
        <v>10222350</v>
      </c>
      <c r="F412" s="673">
        <v>27207991</v>
      </c>
      <c r="G412" s="673">
        <v>2704005</v>
      </c>
      <c r="H412" s="120" t="str">
        <f>IF(G412="","",VLOOKUP(G412,ARANCEL!$B$5:$D$121,2,FALSE))</f>
        <v>PROVISORIO</v>
      </c>
      <c r="I412" s="121" t="s">
        <v>618</v>
      </c>
      <c r="J412" s="119">
        <v>1</v>
      </c>
      <c r="K412" s="122">
        <f>IF(G412="","",VLOOKUP(G412,ARANCEL!$B$5:$D$121,3,FALSE)*J412)</f>
        <v>3250</v>
      </c>
      <c r="L412" s="1229" t="s">
        <v>6017</v>
      </c>
      <c r="M412" s="1229">
        <v>4500243585</v>
      </c>
      <c r="N412" s="1229">
        <v>9789</v>
      </c>
    </row>
    <row r="413" spans="1:14" s="679" customFormat="1" x14ac:dyDescent="0.25">
      <c r="A413" s="673" t="s">
        <v>305</v>
      </c>
      <c r="B413" s="677">
        <v>41829</v>
      </c>
      <c r="C413" s="675" t="s">
        <v>5563</v>
      </c>
      <c r="D413" s="673" t="s">
        <v>78</v>
      </c>
      <c r="E413" s="676">
        <v>10222350</v>
      </c>
      <c r="F413" s="673">
        <v>27207991</v>
      </c>
      <c r="G413" s="673">
        <v>2704002</v>
      </c>
      <c r="H413" s="120" t="str">
        <f>IF(G413="","",VLOOKUP(G413,ARANCEL!$B$5:$D$121,2,FALSE))</f>
        <v xml:space="preserve">CORONA PERIFERICA </v>
      </c>
      <c r="I413" s="121" t="s">
        <v>618</v>
      </c>
      <c r="J413" s="119">
        <v>1</v>
      </c>
      <c r="K413" s="122">
        <f>IF(G413="","",VLOOKUP(G413,ARANCEL!$B$5:$D$121,3,FALSE)*J413)</f>
        <v>25865</v>
      </c>
      <c r="L413" s="1229" t="s">
        <v>6017</v>
      </c>
      <c r="M413" s="1229">
        <v>4500243585</v>
      </c>
      <c r="N413" s="1229">
        <v>9789</v>
      </c>
    </row>
    <row r="414" spans="1:14" s="679" customFormat="1" x14ac:dyDescent="0.25">
      <c r="A414" s="673" t="s">
        <v>305</v>
      </c>
      <c r="B414" s="677">
        <v>41675</v>
      </c>
      <c r="C414" s="675" t="s">
        <v>2640</v>
      </c>
      <c r="D414" s="673" t="s">
        <v>47</v>
      </c>
      <c r="E414" s="676">
        <v>10171752</v>
      </c>
      <c r="F414" s="673">
        <v>24506198</v>
      </c>
      <c r="G414" s="673">
        <v>2705003</v>
      </c>
      <c r="H414" s="120" t="str">
        <f>IF(G414="","",VLOOKUP(G414,ARANCEL!$B$5:$D$121,2,FALSE))</f>
        <v>INCRUSTACION ESTETICA (ART-GLASS O CERAMICA)</v>
      </c>
      <c r="I414" s="121" t="s">
        <v>318</v>
      </c>
      <c r="J414" s="119">
        <v>1</v>
      </c>
      <c r="K414" s="122">
        <f>IF(G414="","",VLOOKUP(G414,ARANCEL!$B$5:$D$121,3,FALSE)*J414)</f>
        <v>15676</v>
      </c>
      <c r="L414" s="1229" t="s">
        <v>2842</v>
      </c>
      <c r="M414" s="1229">
        <v>4500216228</v>
      </c>
      <c r="N414" s="1229">
        <v>8400</v>
      </c>
    </row>
    <row r="415" spans="1:14" s="679" customFormat="1" x14ac:dyDescent="0.25">
      <c r="A415" s="673" t="s">
        <v>305</v>
      </c>
      <c r="B415" s="677">
        <v>41738</v>
      </c>
      <c r="C415" s="675" t="s">
        <v>3837</v>
      </c>
      <c r="D415" s="673" t="s">
        <v>78</v>
      </c>
      <c r="E415" s="676">
        <v>10187057</v>
      </c>
      <c r="F415" s="673">
        <v>25360360</v>
      </c>
      <c r="G415" s="673">
        <v>2704005</v>
      </c>
      <c r="H415" s="120" t="str">
        <f>IF(G415="","",VLOOKUP(G415,ARANCEL!$B$5:$D$121,2,FALSE))</f>
        <v>PROVISORIO</v>
      </c>
      <c r="I415" s="121" t="s">
        <v>337</v>
      </c>
      <c r="J415" s="119">
        <v>1</v>
      </c>
      <c r="K415" s="122">
        <f>IF(G415="","",VLOOKUP(G415,ARANCEL!$B$5:$D$121,3,FALSE)*J415)</f>
        <v>3250</v>
      </c>
      <c r="L415" s="1229" t="s">
        <v>8279</v>
      </c>
      <c r="M415" s="1229">
        <v>4500257559</v>
      </c>
      <c r="N415" s="1229" t="s">
        <v>8255</v>
      </c>
    </row>
    <row r="416" spans="1:14" s="679" customFormat="1" x14ac:dyDescent="0.25">
      <c r="A416" s="673" t="s">
        <v>305</v>
      </c>
      <c r="B416" s="677">
        <v>41738</v>
      </c>
      <c r="C416" s="675" t="s">
        <v>3837</v>
      </c>
      <c r="D416" s="673" t="s">
        <v>78</v>
      </c>
      <c r="E416" s="676">
        <v>10187057</v>
      </c>
      <c r="F416" s="673">
        <v>25360360</v>
      </c>
      <c r="G416" s="673">
        <v>2704016</v>
      </c>
      <c r="H416" s="120" t="str">
        <f>IF(G416="","",VLOOKUP(G416,ARANCEL!$B$5:$D$121,2,FALSE))</f>
        <v xml:space="preserve">CORONA PROCERA </v>
      </c>
      <c r="I416" s="121" t="s">
        <v>337</v>
      </c>
      <c r="J416" s="119">
        <v>1</v>
      </c>
      <c r="K416" s="122">
        <f>IF(G416="","",VLOOKUP(G416,ARANCEL!$B$5:$D$121,3,FALSE)*J416)</f>
        <v>58477</v>
      </c>
      <c r="L416" s="1229" t="s">
        <v>8279</v>
      </c>
      <c r="M416" s="1229">
        <v>4500257559</v>
      </c>
      <c r="N416" s="1229" t="s">
        <v>8255</v>
      </c>
    </row>
    <row r="417" spans="1:14" s="679" customFormat="1" ht="15" customHeight="1" x14ac:dyDescent="0.25">
      <c r="A417" s="673" t="s">
        <v>305</v>
      </c>
      <c r="B417" s="677">
        <v>41655</v>
      </c>
      <c r="C417" s="675" t="s">
        <v>1291</v>
      </c>
      <c r="D417" s="673" t="s">
        <v>1280</v>
      </c>
      <c r="E417" s="676">
        <v>10169778</v>
      </c>
      <c r="F417" s="673">
        <v>24226215</v>
      </c>
      <c r="G417" s="673">
        <v>2704016</v>
      </c>
      <c r="H417" s="120" t="str">
        <f>IF(G417="","",VLOOKUP(G417,ARANCEL!$B$5:$D$121,2,FALSE))</f>
        <v xml:space="preserve">CORONA PROCERA </v>
      </c>
      <c r="I417" s="121" t="s">
        <v>322</v>
      </c>
      <c r="J417" s="119">
        <v>1</v>
      </c>
      <c r="K417" s="122">
        <f>IF(G417="","",VLOOKUP(G417,ARANCEL!$B$5:$D$121,3,FALSE)*J417)</f>
        <v>58477</v>
      </c>
      <c r="L417" s="1229" t="s">
        <v>8279</v>
      </c>
      <c r="M417" s="1229">
        <v>4500257559</v>
      </c>
      <c r="N417" s="1229" t="s">
        <v>8255</v>
      </c>
    </row>
    <row r="418" spans="1:14" s="679" customFormat="1" ht="15" customHeight="1" x14ac:dyDescent="0.25">
      <c r="A418" s="673" t="s">
        <v>305</v>
      </c>
      <c r="B418" s="677">
        <v>41844</v>
      </c>
      <c r="C418" s="675" t="s">
        <v>5918</v>
      </c>
      <c r="D418" s="673" t="s">
        <v>1322</v>
      </c>
      <c r="E418" s="1438">
        <v>10229446</v>
      </c>
      <c r="F418" s="673">
        <v>26665447</v>
      </c>
      <c r="G418" s="673">
        <v>2705003</v>
      </c>
      <c r="H418" s="120" t="str">
        <f>IF(G418="","",VLOOKUP(G418,ARANCEL!$B$5:$D$121,2,FALSE))</f>
        <v>INCRUSTACION ESTETICA (ART-GLASS O CERAMICA)</v>
      </c>
      <c r="I418" s="121" t="s">
        <v>312</v>
      </c>
      <c r="J418" s="119">
        <v>1</v>
      </c>
      <c r="K418" s="122">
        <f>IF(G418="","",VLOOKUP(G418,ARANCEL!$B$5:$D$121,3,FALSE)*J418)</f>
        <v>15676</v>
      </c>
      <c r="L418" s="1235" t="str">
        <f>IF(E418="","","IMPAGO")</f>
        <v>IMPAGO</v>
      </c>
      <c r="M418" s="1235" t="str">
        <f>IF(L418="IMPAGO","SIN O.C.","")</f>
        <v>SIN O.C.</v>
      </c>
      <c r="N418" s="1235" t="str">
        <f>IF(L418="IMPAGO","SIN FACT.","")</f>
        <v>SIN FACT.</v>
      </c>
    </row>
    <row r="419" spans="1:14" s="661" customFormat="1" ht="15" customHeight="1" x14ac:dyDescent="0.25">
      <c r="A419" s="606" t="s">
        <v>305</v>
      </c>
      <c r="B419" s="615">
        <v>41689</v>
      </c>
      <c r="C419" s="607" t="s">
        <v>2866</v>
      </c>
      <c r="D419" s="606" t="s">
        <v>1280</v>
      </c>
      <c r="E419" s="608">
        <v>10174923</v>
      </c>
      <c r="F419" s="606">
        <v>24178389</v>
      </c>
      <c r="G419" s="606">
        <v>2704005</v>
      </c>
      <c r="H419" s="120" t="str">
        <f>IF(G419="","",VLOOKUP(G419,ARANCEL!$B$5:$D$121,2,FALSE))</f>
        <v>PROVISORIO</v>
      </c>
      <c r="I419" s="121" t="s">
        <v>337</v>
      </c>
      <c r="J419" s="119">
        <v>1</v>
      </c>
      <c r="K419" s="122">
        <f>IF(G419="","",VLOOKUP(G419,ARANCEL!$B$5:$D$121,3,FALSE)*J419)</f>
        <v>3250</v>
      </c>
      <c r="L419" s="1229" t="s">
        <v>3438</v>
      </c>
      <c r="M419" s="1229">
        <v>4500220784</v>
      </c>
      <c r="N419" s="1229">
        <v>8624</v>
      </c>
    </row>
    <row r="420" spans="1:14" s="684" customFormat="1" x14ac:dyDescent="0.25">
      <c r="A420" s="673" t="s">
        <v>305</v>
      </c>
      <c r="B420" s="677">
        <v>41689</v>
      </c>
      <c r="C420" s="675" t="s">
        <v>2866</v>
      </c>
      <c r="D420" s="673" t="s">
        <v>1280</v>
      </c>
      <c r="E420" s="676">
        <v>10174923</v>
      </c>
      <c r="F420" s="673">
        <v>24178389</v>
      </c>
      <c r="G420" s="673">
        <v>2704015</v>
      </c>
      <c r="H420" s="120" t="str">
        <f>IF(G420="","",VLOOKUP(G420,ARANCEL!$B$5:$D$121,2,FALSE))</f>
        <v xml:space="preserve">CORONA IN CERAM </v>
      </c>
      <c r="I420" s="121" t="s">
        <v>337</v>
      </c>
      <c r="J420" s="119">
        <v>1</v>
      </c>
      <c r="K420" s="122">
        <f>IF(G420="","",VLOOKUP(G420,ARANCEL!$B$5:$D$121,3,FALSE)*J420)</f>
        <v>42733</v>
      </c>
      <c r="L420" s="1229" t="s">
        <v>3438</v>
      </c>
      <c r="M420" s="1229">
        <v>4500220784</v>
      </c>
      <c r="N420" s="1229">
        <v>8624</v>
      </c>
    </row>
    <row r="421" spans="1:14" s="684" customFormat="1" x14ac:dyDescent="0.25">
      <c r="A421" s="1436" t="s">
        <v>305</v>
      </c>
      <c r="B421" s="677">
        <v>41689</v>
      </c>
      <c r="C421" s="675" t="s">
        <v>2866</v>
      </c>
      <c r="D421" s="673" t="s">
        <v>1280</v>
      </c>
      <c r="E421" s="676">
        <v>10174923</v>
      </c>
      <c r="F421" s="673">
        <v>24178389</v>
      </c>
      <c r="G421" s="673">
        <v>2704031</v>
      </c>
      <c r="H421" s="120" t="str">
        <f>IF(G421="","",VLOOKUP(G421,ARANCEL!$B$5:$D$121,2,FALSE))</f>
        <v xml:space="preserve">PERNO MUÑON METALICO </v>
      </c>
      <c r="I421" s="121" t="s">
        <v>337</v>
      </c>
      <c r="J421" s="119">
        <v>1</v>
      </c>
      <c r="K421" s="122">
        <f>IF(G421="","",VLOOKUP(G421,ARANCEL!$B$5:$D$121,3,FALSE)*J421)</f>
        <v>12246</v>
      </c>
      <c r="L421" s="1229" t="s">
        <v>8279</v>
      </c>
      <c r="M421" s="1229">
        <v>4500257559</v>
      </c>
      <c r="N421" s="1229" t="s">
        <v>8255</v>
      </c>
    </row>
    <row r="422" spans="1:14" s="684" customFormat="1" x14ac:dyDescent="0.25">
      <c r="A422" s="673" t="s">
        <v>305</v>
      </c>
      <c r="B422" s="677">
        <v>41773</v>
      </c>
      <c r="C422" s="675" t="s">
        <v>4479</v>
      </c>
      <c r="D422" s="673" t="s">
        <v>4234</v>
      </c>
      <c r="E422" s="676">
        <v>10196280</v>
      </c>
      <c r="F422" s="673">
        <v>26138793</v>
      </c>
      <c r="G422" s="673">
        <v>2705003</v>
      </c>
      <c r="H422" s="120" t="str">
        <f>IF(G422="","",VLOOKUP(G422,ARANCEL!$B$5:$D$121,2,FALSE))</f>
        <v>INCRUSTACION ESTETICA (ART-GLASS O CERAMICA)</v>
      </c>
      <c r="I422" s="121" t="s">
        <v>308</v>
      </c>
      <c r="J422" s="119">
        <v>1</v>
      </c>
      <c r="K422" s="122">
        <f>IF(G422="","",VLOOKUP(G422,ARANCEL!$B$5:$D$121,3,FALSE)*J422)</f>
        <v>15676</v>
      </c>
      <c r="L422" s="1229" t="s">
        <v>5292</v>
      </c>
      <c r="M422" s="1229">
        <v>4500236825</v>
      </c>
      <c r="N422" s="1229">
        <v>9462</v>
      </c>
    </row>
    <row r="423" spans="1:14" s="695" customFormat="1" x14ac:dyDescent="0.25">
      <c r="A423" s="673" t="s">
        <v>305</v>
      </c>
      <c r="B423" s="677">
        <v>41771</v>
      </c>
      <c r="C423" s="675" t="s">
        <v>4392</v>
      </c>
      <c r="D423" s="673" t="s">
        <v>47</v>
      </c>
      <c r="E423" s="676">
        <v>10194437</v>
      </c>
      <c r="F423" s="673">
        <v>22808903</v>
      </c>
      <c r="G423" s="673">
        <v>2705003</v>
      </c>
      <c r="H423" s="120" t="str">
        <f>IF(G423="","",VLOOKUP(G423,ARANCEL!$B$5:$D$121,2,FALSE))</f>
        <v>INCRUSTACION ESTETICA (ART-GLASS O CERAMICA)</v>
      </c>
      <c r="I423" s="121" t="s">
        <v>317</v>
      </c>
      <c r="J423" s="119">
        <v>1</v>
      </c>
      <c r="K423" s="122">
        <f>IF(G423="","",VLOOKUP(G423,ARANCEL!$B$5:$D$121,3,FALSE)*J423)</f>
        <v>15676</v>
      </c>
      <c r="L423" s="1229" t="s">
        <v>5292</v>
      </c>
      <c r="M423" s="1229">
        <v>4500236825</v>
      </c>
      <c r="N423" s="1229">
        <v>9462</v>
      </c>
    </row>
    <row r="424" spans="1:14" s="695" customFormat="1" x14ac:dyDescent="0.25">
      <c r="A424" s="680" t="s">
        <v>313</v>
      </c>
      <c r="B424" s="677">
        <v>41815</v>
      </c>
      <c r="C424" s="675" t="s">
        <v>4392</v>
      </c>
      <c r="D424" s="673" t="s">
        <v>47</v>
      </c>
      <c r="E424" s="676">
        <v>10194437</v>
      </c>
      <c r="F424" s="673">
        <v>22808903</v>
      </c>
      <c r="G424" s="673">
        <v>2706002</v>
      </c>
      <c r="H424" s="120" t="str">
        <f>IF(G424="","",VLOOKUP(G424,ARANCEL!$B$5:$D$121,2,FALSE))</f>
        <v xml:space="preserve">PROTESIS PARCIAL ACRILICA </v>
      </c>
      <c r="I424" s="121"/>
      <c r="J424" s="119">
        <v>1</v>
      </c>
      <c r="K424" s="122">
        <f>IF(G424="","",VLOOKUP(G424,ARANCEL!$B$5:$D$121,3,FALSE)*J424)</f>
        <v>24026</v>
      </c>
      <c r="L424" s="1229" t="s">
        <v>5292</v>
      </c>
      <c r="M424" s="1229">
        <v>4500236825</v>
      </c>
      <c r="N424" s="1229">
        <v>9462</v>
      </c>
    </row>
    <row r="425" spans="1:14" s="695" customFormat="1" x14ac:dyDescent="0.25">
      <c r="A425" s="680" t="s">
        <v>313</v>
      </c>
      <c r="B425" s="677">
        <v>41815</v>
      </c>
      <c r="C425" s="714" t="s">
        <v>4392</v>
      </c>
      <c r="D425" s="712" t="s">
        <v>47</v>
      </c>
      <c r="E425" s="715">
        <v>10194437</v>
      </c>
      <c r="F425" s="712">
        <v>22808903</v>
      </c>
      <c r="G425" s="712">
        <v>2706008</v>
      </c>
      <c r="H425" s="120" t="str">
        <f>IF(G425="","",VLOOKUP(G425,ARANCEL!$B$5:$D$121,2,FALSE))</f>
        <v xml:space="preserve">PROTESIS METALICA TERMINADA </v>
      </c>
      <c r="I425" s="121"/>
      <c r="J425" s="119">
        <v>1</v>
      </c>
      <c r="K425" s="122">
        <f>IF(G425="","",VLOOKUP(G425,ARANCEL!$B$5:$D$121,3,FALSE)*J425)</f>
        <v>39483</v>
      </c>
      <c r="L425" s="1229" t="s">
        <v>5292</v>
      </c>
      <c r="M425" s="1229">
        <v>4500236825</v>
      </c>
      <c r="N425" s="1229">
        <v>9462</v>
      </c>
    </row>
    <row r="426" spans="1:14" s="695" customFormat="1" x14ac:dyDescent="0.25">
      <c r="A426" s="673" t="s">
        <v>305</v>
      </c>
      <c r="B426" s="677">
        <v>41761</v>
      </c>
      <c r="C426" s="714" t="s">
        <v>4291</v>
      </c>
      <c r="D426" s="712" t="s">
        <v>47</v>
      </c>
      <c r="E426" s="715">
        <v>10192593</v>
      </c>
      <c r="F426" s="712">
        <v>25869513</v>
      </c>
      <c r="G426" s="712">
        <v>2705003</v>
      </c>
      <c r="H426" s="120" t="str">
        <f>IF(G426="","",VLOOKUP(G426,ARANCEL!$B$5:$D$121,2,FALSE))</f>
        <v>INCRUSTACION ESTETICA (ART-GLASS O CERAMICA)</v>
      </c>
      <c r="I426" s="121" t="s">
        <v>324</v>
      </c>
      <c r="J426" s="119">
        <v>1</v>
      </c>
      <c r="K426" s="122">
        <f>IF(G426="","",VLOOKUP(G426,ARANCEL!$B$5:$D$121,3,FALSE)*J426)</f>
        <v>15676</v>
      </c>
      <c r="L426" s="1229" t="s">
        <v>8279</v>
      </c>
      <c r="M426" s="1229">
        <v>4500257559</v>
      </c>
      <c r="N426" s="1229" t="s">
        <v>8255</v>
      </c>
    </row>
    <row r="427" spans="1:14" s="695" customFormat="1" x14ac:dyDescent="0.25">
      <c r="A427" s="673" t="s">
        <v>305</v>
      </c>
      <c r="B427" s="677">
        <v>41652</v>
      </c>
      <c r="C427" s="714" t="s">
        <v>1300</v>
      </c>
      <c r="D427" s="712" t="s">
        <v>101</v>
      </c>
      <c r="E427" s="715">
        <v>10168920</v>
      </c>
      <c r="F427" s="712">
        <v>23516911</v>
      </c>
      <c r="G427" s="712">
        <v>2707001</v>
      </c>
      <c r="H427" s="120" t="str">
        <f>IF(G427="","",VLOOKUP(G427,ARANCEL!$B$5:$D$121,2,FALSE))</f>
        <v xml:space="preserve">PLANO DE RELAJACION </v>
      </c>
      <c r="I427" s="121" t="s">
        <v>306</v>
      </c>
      <c r="J427" s="119">
        <v>1</v>
      </c>
      <c r="K427" s="122">
        <f>IF(G427="","",VLOOKUP(G427,ARANCEL!$B$5:$D$121,3,FALSE)*J427)</f>
        <v>9221</v>
      </c>
      <c r="L427" s="1229" t="s">
        <v>8279</v>
      </c>
      <c r="M427" s="1229">
        <v>4500257559</v>
      </c>
      <c r="N427" s="1229" t="s">
        <v>8255</v>
      </c>
    </row>
    <row r="428" spans="1:14" s="695" customFormat="1" x14ac:dyDescent="0.25">
      <c r="A428" s="673" t="s">
        <v>305</v>
      </c>
      <c r="B428" s="677">
        <v>41796</v>
      </c>
      <c r="C428" s="714" t="s">
        <v>5027</v>
      </c>
      <c r="D428" s="712" t="s">
        <v>516</v>
      </c>
      <c r="E428" s="715">
        <v>10208245</v>
      </c>
      <c r="F428" s="712">
        <v>26217480</v>
      </c>
      <c r="G428" s="712">
        <v>2704005</v>
      </c>
      <c r="H428" s="120" t="str">
        <f>IF(G428="","",VLOOKUP(G428,ARANCEL!$B$5:$D$121,2,FALSE))</f>
        <v>PROVISORIO</v>
      </c>
      <c r="I428" s="121" t="s">
        <v>326</v>
      </c>
      <c r="J428" s="119">
        <v>1</v>
      </c>
      <c r="K428" s="122">
        <f>IF(G428="","",VLOOKUP(G428,ARANCEL!$B$5:$D$121,3,FALSE)*J428)</f>
        <v>3250</v>
      </c>
      <c r="L428" s="1229" t="s">
        <v>5742</v>
      </c>
      <c r="M428" s="1229">
        <v>4500241302</v>
      </c>
      <c r="N428" s="1229" t="s">
        <v>5769</v>
      </c>
    </row>
    <row r="429" spans="1:14" s="684" customFormat="1" x14ac:dyDescent="0.2">
      <c r="A429" s="680" t="s">
        <v>313</v>
      </c>
      <c r="B429" s="677">
        <v>41849</v>
      </c>
      <c r="C429" s="995" t="s">
        <v>4993</v>
      </c>
      <c r="D429" s="735" t="s">
        <v>4234</v>
      </c>
      <c r="E429" s="1437">
        <v>10232075</v>
      </c>
      <c r="F429" s="735">
        <v>26154179</v>
      </c>
      <c r="G429" s="735">
        <v>2706022</v>
      </c>
      <c r="H429" s="120" t="str">
        <f>IF(G429="","",VLOOKUP(G429,ARANCEL!$B$5:$D$121,2,FALSE))</f>
        <v>CUBETA INDIVIDUAL</v>
      </c>
      <c r="I429" s="121"/>
      <c r="J429" s="119">
        <v>1</v>
      </c>
      <c r="K429" s="122">
        <f>IF(G429="","",VLOOKUP(G429,ARANCEL!$B$5:$D$121,3,FALSE)*J429)</f>
        <v>4631</v>
      </c>
      <c r="L429" s="1229" t="s">
        <v>6017</v>
      </c>
      <c r="M429" s="1229">
        <v>4500245462</v>
      </c>
      <c r="N429" s="1229">
        <v>9810</v>
      </c>
    </row>
    <row r="430" spans="1:14" s="661" customFormat="1" x14ac:dyDescent="0.2">
      <c r="A430" s="673" t="s">
        <v>606</v>
      </c>
      <c r="B430" s="615">
        <v>41849</v>
      </c>
      <c r="C430" s="995" t="s">
        <v>4993</v>
      </c>
      <c r="D430" s="735" t="s">
        <v>4234</v>
      </c>
      <c r="E430" s="1437">
        <v>10232075</v>
      </c>
      <c r="F430" s="735">
        <v>26154179</v>
      </c>
      <c r="G430" s="735">
        <v>2706001</v>
      </c>
      <c r="H430" s="120" t="str">
        <f>IF(G430="","",VLOOKUP(G430,ARANCEL!$B$5:$D$121,2,FALSE))</f>
        <v xml:space="preserve">PROTESIS TOTAL ACRILICA </v>
      </c>
      <c r="I430" s="121"/>
      <c r="J430" s="119">
        <v>1</v>
      </c>
      <c r="K430" s="122">
        <f>IF(G430="","",VLOOKUP(G430,ARANCEL!$B$5:$D$121,3,FALSE)*J430)</f>
        <v>18668</v>
      </c>
      <c r="L430" s="1229" t="s">
        <v>6017</v>
      </c>
      <c r="M430" s="1229">
        <v>4500245462</v>
      </c>
      <c r="N430" s="1229">
        <v>9810</v>
      </c>
    </row>
    <row r="431" spans="1:14" s="699" customFormat="1" x14ac:dyDescent="0.2">
      <c r="A431" s="680" t="s">
        <v>313</v>
      </c>
      <c r="B431" s="705">
        <v>41849</v>
      </c>
      <c r="C431" s="995" t="s">
        <v>4993</v>
      </c>
      <c r="D431" s="735" t="s">
        <v>4234</v>
      </c>
      <c r="E431" s="1437">
        <v>10232075</v>
      </c>
      <c r="F431" s="735">
        <v>26154179</v>
      </c>
      <c r="G431" s="735">
        <v>2706023</v>
      </c>
      <c r="H431" s="120" t="str">
        <f>IF(G431="","",VLOOKUP(G431,ARANCEL!$B$5:$D$121,2,FALSE))</f>
        <v>PLACA DE ALTURA</v>
      </c>
      <c r="I431" s="121"/>
      <c r="J431" s="119">
        <v>1</v>
      </c>
      <c r="K431" s="122">
        <f>IF(G431="","",VLOOKUP(G431,ARANCEL!$B$5:$D$121,3,FALSE)*J431)</f>
        <v>4631</v>
      </c>
      <c r="L431" s="1229" t="s">
        <v>6017</v>
      </c>
      <c r="M431" s="1229">
        <v>4500245462</v>
      </c>
      <c r="N431" s="1229">
        <v>9810</v>
      </c>
    </row>
    <row r="432" spans="1:14" s="699" customFormat="1" x14ac:dyDescent="0.25">
      <c r="A432" s="703" t="s">
        <v>305</v>
      </c>
      <c r="B432" s="705">
        <v>41857</v>
      </c>
      <c r="C432" s="702" t="s">
        <v>4993</v>
      </c>
      <c r="D432" s="703" t="s">
        <v>4234</v>
      </c>
      <c r="E432" s="704">
        <v>10236023</v>
      </c>
      <c r="F432" s="703">
        <v>26154179</v>
      </c>
      <c r="G432" s="703">
        <v>2706023</v>
      </c>
      <c r="H432" s="120" t="str">
        <f>IF(G432="","",VLOOKUP(G432,ARANCEL!$B$5:$D$121,2,FALSE))</f>
        <v>PLACA DE ALTURA</v>
      </c>
      <c r="I432" s="121" t="s">
        <v>347</v>
      </c>
      <c r="J432" s="119">
        <v>2</v>
      </c>
      <c r="K432" s="122">
        <f>IF(G432="","",VLOOKUP(G432,ARANCEL!$B$5:$D$121,3,FALSE)*J432)</f>
        <v>9262</v>
      </c>
      <c r="L432" s="1229" t="s">
        <v>6905</v>
      </c>
      <c r="M432" s="1229">
        <v>4500249825</v>
      </c>
      <c r="N432" s="1229" t="s">
        <v>7120</v>
      </c>
    </row>
    <row r="433" spans="1:14" s="699" customFormat="1" x14ac:dyDescent="0.25">
      <c r="A433" s="703" t="s">
        <v>305</v>
      </c>
      <c r="B433" s="705">
        <v>41977</v>
      </c>
      <c r="C433" s="702" t="s">
        <v>8738</v>
      </c>
      <c r="D433" s="703" t="s">
        <v>1280</v>
      </c>
      <c r="E433" s="704">
        <v>10290942</v>
      </c>
      <c r="F433" s="703">
        <v>29901742</v>
      </c>
      <c r="G433" s="703">
        <v>2704003</v>
      </c>
      <c r="H433" s="120" t="str">
        <f>IF(G433="","",VLOOKUP(G433,ARANCEL!$B$5:$D$121,2,FALSE))</f>
        <v xml:space="preserve">CORONA PERIFERICA CON PERNO MUÑON COLADO </v>
      </c>
      <c r="I433" s="121" t="s">
        <v>337</v>
      </c>
      <c r="J433" s="119">
        <v>1</v>
      </c>
      <c r="K433" s="122">
        <f>IF(G433="","",VLOOKUP(G433,ARANCEL!$B$5:$D$121,3,FALSE)*J433)</f>
        <v>32612</v>
      </c>
      <c r="L433" s="1349" t="s">
        <v>9431</v>
      </c>
      <c r="M433" s="1349">
        <v>4500269163</v>
      </c>
      <c r="N433" s="1349" t="s">
        <v>9462</v>
      </c>
    </row>
    <row r="434" spans="1:14" s="699" customFormat="1" x14ac:dyDescent="0.25">
      <c r="A434" s="703" t="s">
        <v>305</v>
      </c>
      <c r="B434" s="705">
        <v>41977</v>
      </c>
      <c r="C434" s="702" t="s">
        <v>8738</v>
      </c>
      <c r="D434" s="703" t="s">
        <v>1280</v>
      </c>
      <c r="E434" s="704">
        <v>10290942</v>
      </c>
      <c r="F434" s="703">
        <v>29901742</v>
      </c>
      <c r="G434" s="703">
        <v>2704005</v>
      </c>
      <c r="H434" s="120" t="str">
        <f>IF(G434="","",VLOOKUP(G434,ARANCEL!$B$5:$D$121,2,FALSE))</f>
        <v>PROVISORIO</v>
      </c>
      <c r="I434" s="121" t="s">
        <v>317</v>
      </c>
      <c r="J434" s="119">
        <v>1</v>
      </c>
      <c r="K434" s="122">
        <f>IF(G434="","",VLOOKUP(G434,ARANCEL!$B$5:$D$121,3,FALSE)*J434)</f>
        <v>3250</v>
      </c>
      <c r="L434" s="1349" t="s">
        <v>9431</v>
      </c>
      <c r="M434" s="1349">
        <v>4500269163</v>
      </c>
      <c r="N434" s="1349" t="s">
        <v>9462</v>
      </c>
    </row>
    <row r="435" spans="1:14" s="699" customFormat="1" x14ac:dyDescent="0.25">
      <c r="A435" s="703" t="s">
        <v>305</v>
      </c>
      <c r="B435" s="705">
        <v>41816</v>
      </c>
      <c r="C435" s="702" t="s">
        <v>5361</v>
      </c>
      <c r="D435" s="703" t="s">
        <v>101</v>
      </c>
      <c r="E435" s="704">
        <v>10216995</v>
      </c>
      <c r="F435" s="703">
        <v>27162576</v>
      </c>
      <c r="G435" s="703">
        <v>2707001</v>
      </c>
      <c r="H435" s="120" t="str">
        <f>IF(G435="","",VLOOKUP(G435,ARANCEL!$B$5:$D$121,2,FALSE))</f>
        <v xml:space="preserve">PLANO DE RELAJACION </v>
      </c>
      <c r="I435" s="121" t="s">
        <v>306</v>
      </c>
      <c r="J435" s="119">
        <v>1</v>
      </c>
      <c r="K435" s="122">
        <f>IF(G435="","",VLOOKUP(G435,ARANCEL!$B$5:$D$121,3,FALSE)*J435)</f>
        <v>9221</v>
      </c>
      <c r="L435" s="1229" t="s">
        <v>5742</v>
      </c>
      <c r="M435" s="1229">
        <v>4500241311</v>
      </c>
      <c r="N435" s="1229" t="s">
        <v>5770</v>
      </c>
    </row>
    <row r="436" spans="1:14" s="699" customFormat="1" x14ac:dyDescent="0.25">
      <c r="A436" s="703" t="s">
        <v>305</v>
      </c>
      <c r="B436" s="705">
        <v>42027</v>
      </c>
      <c r="C436" s="702" t="s">
        <v>9703</v>
      </c>
      <c r="D436" s="703" t="s">
        <v>47</v>
      </c>
      <c r="E436" s="704">
        <v>10312641</v>
      </c>
      <c r="F436" s="703">
        <v>30642918</v>
      </c>
      <c r="G436" s="703">
        <v>2707001</v>
      </c>
      <c r="H436" s="120" t="str">
        <f>IF(G436="","",VLOOKUP(G436,ARANCEL!$B$5:$D$121,2,FALSE))</f>
        <v xml:space="preserve">PLANO DE RELAJACION </v>
      </c>
      <c r="I436" s="121" t="s">
        <v>306</v>
      </c>
      <c r="J436" s="119">
        <v>1</v>
      </c>
      <c r="K436" s="122">
        <f>IF(G436="","",VLOOKUP(G436,ARANCEL!$B$5:$D$121,3,FALSE)*J436)</f>
        <v>9221</v>
      </c>
      <c r="L436" s="1235" t="str">
        <f>IF(E436="","","IMPAGO")</f>
        <v>IMPAGO</v>
      </c>
      <c r="M436" s="1235" t="str">
        <f>IF(L436="IMPAGO","SIN O.C.","")</f>
        <v>SIN O.C.</v>
      </c>
      <c r="N436" s="1235" t="str">
        <f>IF(L436="IMPAGO","SIN FACT.","")</f>
        <v>SIN FACT.</v>
      </c>
    </row>
    <row r="437" spans="1:14" s="699" customFormat="1" x14ac:dyDescent="0.25">
      <c r="A437" s="703" t="s">
        <v>305</v>
      </c>
      <c r="B437" s="705">
        <v>41974</v>
      </c>
      <c r="C437" s="702" t="s">
        <v>8597</v>
      </c>
      <c r="D437" s="703" t="s">
        <v>78</v>
      </c>
      <c r="E437" s="704">
        <v>10287908</v>
      </c>
      <c r="F437" s="703">
        <v>29036108</v>
      </c>
      <c r="G437" s="703">
        <v>2705003</v>
      </c>
      <c r="H437" s="120" t="str">
        <f>IF(G437="","",VLOOKUP(G437,ARANCEL!$B$5:$D$121,2,FALSE))</f>
        <v>INCRUSTACION ESTETICA (ART-GLASS O CERAMICA)</v>
      </c>
      <c r="I437" s="121" t="s">
        <v>322</v>
      </c>
      <c r="J437" s="119">
        <v>1</v>
      </c>
      <c r="K437" s="122">
        <f>IF(G437="","",VLOOKUP(G437,ARANCEL!$B$5:$D$121,3,FALSE)*J437)</f>
        <v>15676</v>
      </c>
      <c r="L437" s="1349" t="s">
        <v>9431</v>
      </c>
      <c r="M437" s="1349">
        <v>4500269163</v>
      </c>
      <c r="N437" s="1349" t="s">
        <v>9462</v>
      </c>
    </row>
    <row r="438" spans="1:14" s="711" customFormat="1" x14ac:dyDescent="0.25">
      <c r="A438" s="703" t="s">
        <v>305</v>
      </c>
      <c r="B438" s="705">
        <v>41992</v>
      </c>
      <c r="C438" s="702" t="s">
        <v>8597</v>
      </c>
      <c r="D438" s="703" t="s">
        <v>78</v>
      </c>
      <c r="E438" s="704">
        <v>10287908</v>
      </c>
      <c r="F438" s="703">
        <v>29036108</v>
      </c>
      <c r="G438" s="712">
        <v>2704016</v>
      </c>
      <c r="H438" s="120" t="str">
        <f>IF(G438="","",VLOOKUP(G438,ARANCEL!$B$5:$D$121,2,FALSE))</f>
        <v xml:space="preserve">CORONA PROCERA </v>
      </c>
      <c r="I438" s="121" t="s">
        <v>325</v>
      </c>
      <c r="J438" s="119">
        <v>1</v>
      </c>
      <c r="K438" s="122">
        <f>IF(G438="","",VLOOKUP(G438,ARANCEL!$B$5:$D$121,3,FALSE)*J438)</f>
        <v>58477</v>
      </c>
      <c r="L438" s="1235" t="str">
        <f>IF(E438="","","IMPAGO")</f>
        <v>IMPAGO</v>
      </c>
      <c r="M438" s="1235" t="str">
        <f>IF(L438="IMPAGO","SIN O.C.","")</f>
        <v>SIN O.C.</v>
      </c>
      <c r="N438" s="1235" t="str">
        <f>IF(L438="IMPAGO","SIN FACT.","")</f>
        <v>SIN FACT.</v>
      </c>
    </row>
    <row r="439" spans="1:14" s="711" customFormat="1" x14ac:dyDescent="0.25">
      <c r="A439" s="712" t="s">
        <v>305</v>
      </c>
      <c r="B439" s="719">
        <v>41992</v>
      </c>
      <c r="C439" s="714" t="s">
        <v>8597</v>
      </c>
      <c r="D439" s="712" t="s">
        <v>78</v>
      </c>
      <c r="E439" s="715">
        <v>10287908</v>
      </c>
      <c r="F439" s="712">
        <v>29036108</v>
      </c>
      <c r="G439" s="712">
        <v>2704005</v>
      </c>
      <c r="H439" s="120" t="str">
        <f>IF(G439="","",VLOOKUP(G439,ARANCEL!$B$5:$D$121,2,FALSE))</f>
        <v>PROVISORIO</v>
      </c>
      <c r="I439" s="121" t="s">
        <v>325</v>
      </c>
      <c r="J439" s="119">
        <v>1</v>
      </c>
      <c r="K439" s="122">
        <f>IF(G439="","",VLOOKUP(G439,ARANCEL!$B$5:$D$121,3,FALSE)*J439)</f>
        <v>3250</v>
      </c>
      <c r="L439" s="1235" t="str">
        <f>IF(E439="","","IMPAGO")</f>
        <v>IMPAGO</v>
      </c>
      <c r="M439" s="1235" t="str">
        <f>IF(L439="IMPAGO","SIN O.C.","")</f>
        <v>SIN O.C.</v>
      </c>
      <c r="N439" s="1235" t="str">
        <f>IF(L439="IMPAGO","SIN FACT.","")</f>
        <v>SIN FACT.</v>
      </c>
    </row>
    <row r="440" spans="1:14" s="711" customFormat="1" x14ac:dyDescent="0.25">
      <c r="A440" s="728" t="s">
        <v>313</v>
      </c>
      <c r="B440" s="719">
        <v>41892</v>
      </c>
      <c r="C440" s="714" t="s">
        <v>66</v>
      </c>
      <c r="D440" s="712" t="s">
        <v>4678</v>
      </c>
      <c r="E440" s="715">
        <v>10254818</v>
      </c>
      <c r="F440" s="712">
        <v>28378289</v>
      </c>
      <c r="G440" s="712">
        <v>2704005</v>
      </c>
      <c r="H440" s="120" t="str">
        <f>IF(G440="","",VLOOKUP(G440,ARANCEL!$B$5:$D$121,2,FALSE))</f>
        <v>PROVISORIO</v>
      </c>
      <c r="I440" s="121" t="s">
        <v>321</v>
      </c>
      <c r="J440" s="119">
        <v>1</v>
      </c>
      <c r="K440" s="122">
        <f>IF(G440="","",VLOOKUP(G440,ARANCEL!$B$5:$D$121,3,FALSE)*J440)</f>
        <v>3250</v>
      </c>
      <c r="L440" s="1229" t="s">
        <v>7548</v>
      </c>
      <c r="M440" s="1229">
        <v>4500254757</v>
      </c>
      <c r="N440" s="1229" t="s">
        <v>7549</v>
      </c>
    </row>
    <row r="441" spans="1:14" s="699" customFormat="1" x14ac:dyDescent="0.25">
      <c r="A441" s="728" t="s">
        <v>313</v>
      </c>
      <c r="B441" s="719">
        <v>41892</v>
      </c>
      <c r="C441" s="714" t="s">
        <v>66</v>
      </c>
      <c r="D441" s="712" t="s">
        <v>4678</v>
      </c>
      <c r="E441" s="715">
        <v>10254818</v>
      </c>
      <c r="F441" s="712">
        <v>28378289</v>
      </c>
      <c r="G441" s="703">
        <v>2704031</v>
      </c>
      <c r="H441" s="120" t="str">
        <f>IF(G441="","",VLOOKUP(G441,ARANCEL!$B$5:$D$121,2,FALSE))</f>
        <v xml:space="preserve">PERNO MUÑON METALICO </v>
      </c>
      <c r="I441" s="121" t="s">
        <v>321</v>
      </c>
      <c r="J441" s="119">
        <v>1</v>
      </c>
      <c r="K441" s="122">
        <f>IF(G441="","",VLOOKUP(G441,ARANCEL!$B$5:$D$121,3,FALSE)*J441)</f>
        <v>12246</v>
      </c>
      <c r="L441" s="1229" t="s">
        <v>7548</v>
      </c>
      <c r="M441" s="1229">
        <v>4500254757</v>
      </c>
      <c r="N441" s="1229" t="s">
        <v>7549</v>
      </c>
    </row>
    <row r="442" spans="1:14" s="699" customFormat="1" x14ac:dyDescent="0.25">
      <c r="A442" s="703" t="s">
        <v>305</v>
      </c>
      <c r="B442" s="705">
        <v>41892</v>
      </c>
      <c r="C442" s="118" t="s">
        <v>66</v>
      </c>
      <c r="D442" s="119" t="s">
        <v>4678</v>
      </c>
      <c r="E442" s="162">
        <v>10254818</v>
      </c>
      <c r="F442" s="119">
        <v>28378289</v>
      </c>
      <c r="G442" s="703">
        <v>2704016</v>
      </c>
      <c r="H442" s="120" t="str">
        <f>IF(G442="","",VLOOKUP(G442,ARANCEL!$B$5:$D$121,2,FALSE))</f>
        <v xml:space="preserve">CORONA PROCERA </v>
      </c>
      <c r="I442" s="121" t="s">
        <v>321</v>
      </c>
      <c r="J442" s="119">
        <v>1</v>
      </c>
      <c r="K442" s="122">
        <f>IF(G442="","",VLOOKUP(G442,ARANCEL!$B$5:$D$121,3,FALSE)*J442)</f>
        <v>58477</v>
      </c>
      <c r="L442" s="1229" t="s">
        <v>7548</v>
      </c>
      <c r="M442" s="1229">
        <v>4500254757</v>
      </c>
      <c r="N442" s="1229" t="s">
        <v>7549</v>
      </c>
    </row>
    <row r="443" spans="1:14" s="699" customFormat="1" x14ac:dyDescent="0.25">
      <c r="A443" s="703" t="s">
        <v>305</v>
      </c>
      <c r="B443" s="705">
        <v>42019</v>
      </c>
      <c r="C443" s="702" t="s">
        <v>9503</v>
      </c>
      <c r="D443" s="703" t="s">
        <v>1475</v>
      </c>
      <c r="E443" s="704">
        <v>10308550</v>
      </c>
      <c r="F443" s="703">
        <v>30096968</v>
      </c>
      <c r="G443" s="703">
        <v>2704005</v>
      </c>
      <c r="H443" s="120" t="str">
        <f>IF(G443="","",VLOOKUP(G443,ARANCEL!$B$5:$D$121,2,FALSE))</f>
        <v>PROVISORIO</v>
      </c>
      <c r="I443" s="121" t="s">
        <v>9615</v>
      </c>
      <c r="J443" s="169">
        <v>4</v>
      </c>
      <c r="K443" s="122">
        <f>IF(G443="","",VLOOKUP(G443,ARANCEL!$B$5:$D$121,3,FALSE)*J443)</f>
        <v>13000</v>
      </c>
      <c r="L443" s="1235" t="str">
        <f>IF(E443="","","IMPAGO")</f>
        <v>IMPAGO</v>
      </c>
      <c r="M443" s="1235" t="str">
        <f>IF(L443="IMPAGO","SIN O.C.","")</f>
        <v>SIN O.C.</v>
      </c>
      <c r="N443" s="1235" t="str">
        <f>IF(L443="IMPAGO","SIN FACT.","")</f>
        <v>SIN FACT.</v>
      </c>
    </row>
    <row r="444" spans="1:14" s="671" customFormat="1" x14ac:dyDescent="0.25">
      <c r="A444" s="119" t="s">
        <v>313</v>
      </c>
      <c r="B444" s="164">
        <v>42019</v>
      </c>
      <c r="C444" s="118" t="s">
        <v>9503</v>
      </c>
      <c r="D444" s="119" t="s">
        <v>1475</v>
      </c>
      <c r="E444" s="162">
        <v>10308550</v>
      </c>
      <c r="F444" s="119">
        <v>30096968</v>
      </c>
      <c r="G444" s="119">
        <v>2704016</v>
      </c>
      <c r="H444" s="120" t="str">
        <f>IF(G444="","",VLOOKUP(G444,ARANCEL!$B$5:$D$121,2,FALSE))</f>
        <v xml:space="preserve">CORONA PROCERA </v>
      </c>
      <c r="I444" s="121"/>
      <c r="J444" s="169">
        <v>3</v>
      </c>
      <c r="K444" s="122">
        <f>IF(G444="","",VLOOKUP(G444,ARANCEL!$B$5:$D$121,3,FALSE)*J444)</f>
        <v>175431</v>
      </c>
      <c r="L444" s="1235" t="str">
        <f>IF(E444="","","IMPAGO")</f>
        <v>IMPAGO</v>
      </c>
      <c r="M444" s="1235" t="str">
        <f>IF(L444="IMPAGO","SIN O.C.","")</f>
        <v>SIN O.C.</v>
      </c>
      <c r="N444" s="1235" t="str">
        <f>IF(L444="IMPAGO","SIN FACT.","")</f>
        <v>SIN FACT.</v>
      </c>
    </row>
    <row r="445" spans="1:14" s="753" customFormat="1" x14ac:dyDescent="0.25">
      <c r="A445" s="712" t="s">
        <v>313</v>
      </c>
      <c r="B445" s="719">
        <v>42019</v>
      </c>
      <c r="C445" s="714" t="s">
        <v>9503</v>
      </c>
      <c r="D445" s="712" t="s">
        <v>1475</v>
      </c>
      <c r="E445" s="715">
        <v>10308550</v>
      </c>
      <c r="F445" s="712">
        <v>30096968</v>
      </c>
      <c r="G445" s="712">
        <v>2704030</v>
      </c>
      <c r="H445" s="120" t="str">
        <f>IF(G445="","",VLOOKUP(G445,ARANCEL!$B$5:$D$121,2,FALSE))</f>
        <v>SERVICIO INTERMEDIARIO PARA PUENTE PROCERA</v>
      </c>
      <c r="I445" s="121"/>
      <c r="J445" s="119">
        <v>1</v>
      </c>
      <c r="K445" s="122">
        <f>IF(G445="","",VLOOKUP(G445,ARANCEL!$B$5:$D$121,3,FALSE)*J445)</f>
        <v>54609</v>
      </c>
      <c r="L445" s="1235" t="str">
        <f>IF(E445="","","IMPAGO")</f>
        <v>IMPAGO</v>
      </c>
      <c r="M445" s="1235" t="str">
        <f>IF(L445="IMPAGO","SIN O.C.","")</f>
        <v>SIN O.C.</v>
      </c>
      <c r="N445" s="1235" t="str">
        <f>IF(L445="IMPAGO","SIN FACT.","")</f>
        <v>SIN FACT.</v>
      </c>
    </row>
    <row r="446" spans="1:14" s="753" customFormat="1" x14ac:dyDescent="0.25">
      <c r="A446" s="712" t="s">
        <v>305</v>
      </c>
      <c r="B446" s="719">
        <v>41655</v>
      </c>
      <c r="C446" s="714" t="s">
        <v>1293</v>
      </c>
      <c r="D446" s="712" t="s">
        <v>47</v>
      </c>
      <c r="E446" s="715">
        <v>10169227</v>
      </c>
      <c r="F446" s="712">
        <v>24597584</v>
      </c>
      <c r="G446" s="712">
        <v>2707001</v>
      </c>
      <c r="H446" s="120" t="str">
        <f>IF(G446="","",VLOOKUP(G446,ARANCEL!$B$5:$D$121,2,FALSE))</f>
        <v xml:space="preserve">PLANO DE RELAJACION </v>
      </c>
      <c r="I446" s="121" t="s">
        <v>306</v>
      </c>
      <c r="J446" s="119">
        <v>1</v>
      </c>
      <c r="K446" s="122">
        <f>IF(G446="","",VLOOKUP(G446,ARANCEL!$B$5:$D$121,3,FALSE)*J446)</f>
        <v>9221</v>
      </c>
      <c r="L446" s="1229" t="s">
        <v>2842</v>
      </c>
      <c r="M446" s="1229">
        <v>4500216227</v>
      </c>
      <c r="N446" s="1229">
        <v>8399</v>
      </c>
    </row>
    <row r="447" spans="1:14" s="753" customFormat="1" x14ac:dyDescent="0.25">
      <c r="A447" s="712" t="s">
        <v>305</v>
      </c>
      <c r="B447" s="719">
        <v>41731</v>
      </c>
      <c r="C447" s="714" t="s">
        <v>3665</v>
      </c>
      <c r="D447" s="712" t="s">
        <v>47</v>
      </c>
      <c r="E447" s="715">
        <v>10185293</v>
      </c>
      <c r="F447" s="712">
        <v>25485647</v>
      </c>
      <c r="G447" s="712">
        <v>2707001</v>
      </c>
      <c r="H447" s="120" t="str">
        <f>IF(G447="","",VLOOKUP(G447,ARANCEL!$B$5:$D$121,2,FALSE))</f>
        <v xml:space="preserve">PLANO DE RELAJACION </v>
      </c>
      <c r="I447" s="121" t="s">
        <v>306</v>
      </c>
      <c r="J447" s="119">
        <v>1</v>
      </c>
      <c r="K447" s="122">
        <f>IF(G447="","",VLOOKUP(G447,ARANCEL!$B$5:$D$121,3,FALSE)*J447)</f>
        <v>9221</v>
      </c>
      <c r="L447" s="1229" t="s">
        <v>4612</v>
      </c>
      <c r="M447" s="1229">
        <v>4500229974</v>
      </c>
      <c r="N447" s="1229">
        <v>9187</v>
      </c>
    </row>
    <row r="448" spans="1:14" s="753" customFormat="1" x14ac:dyDescent="0.25">
      <c r="A448" s="712" t="s">
        <v>305</v>
      </c>
      <c r="B448" s="719">
        <v>41666</v>
      </c>
      <c r="C448" s="714" t="s">
        <v>1282</v>
      </c>
      <c r="D448" s="712" t="s">
        <v>101</v>
      </c>
      <c r="E448" s="715">
        <v>10170335</v>
      </c>
      <c r="F448" s="712">
        <v>24552035</v>
      </c>
      <c r="G448" s="712">
        <v>2707001</v>
      </c>
      <c r="H448" s="120" t="str">
        <f>IF(G448="","",VLOOKUP(G448,ARANCEL!$B$5:$D$121,2,FALSE))</f>
        <v xml:space="preserve">PLANO DE RELAJACION </v>
      </c>
      <c r="I448" s="121" t="s">
        <v>306</v>
      </c>
      <c r="J448" s="119">
        <v>1</v>
      </c>
      <c r="K448" s="122">
        <f>IF(G448="","",VLOOKUP(G448,ARANCEL!$B$5:$D$121,3,FALSE)*J448)</f>
        <v>9221</v>
      </c>
      <c r="L448" s="1229" t="s">
        <v>2842</v>
      </c>
      <c r="M448" s="1229">
        <v>4500216227</v>
      </c>
      <c r="N448" s="1229">
        <v>8399</v>
      </c>
    </row>
    <row r="449" spans="1:14" s="753" customFormat="1" x14ac:dyDescent="0.25">
      <c r="A449" s="728" t="s">
        <v>313</v>
      </c>
      <c r="B449" s="719">
        <v>41640</v>
      </c>
      <c r="C449" s="118" t="s">
        <v>2847</v>
      </c>
      <c r="D449" s="119" t="s">
        <v>2848</v>
      </c>
      <c r="E449" s="162">
        <v>10170606</v>
      </c>
      <c r="F449" s="119">
        <v>15089220</v>
      </c>
      <c r="G449" s="119">
        <v>2708003</v>
      </c>
      <c r="H449" s="120" t="str">
        <f>IF(G449="","",VLOOKUP(G449,ARANCEL!$B$5:$D$121,2,FALSE))</f>
        <v xml:space="preserve">TORNILLO SIMPLE ADICIONAL </v>
      </c>
      <c r="I449" s="121"/>
      <c r="J449" s="119">
        <v>1</v>
      </c>
      <c r="K449" s="122">
        <v>2249</v>
      </c>
      <c r="L449" s="1229" t="s">
        <v>2842</v>
      </c>
      <c r="M449" s="1229">
        <v>4500216227</v>
      </c>
      <c r="N449" s="1229">
        <v>8399</v>
      </c>
    </row>
    <row r="450" spans="1:14" s="753" customFormat="1" x14ac:dyDescent="0.25">
      <c r="A450" s="728" t="s">
        <v>313</v>
      </c>
      <c r="B450" s="719">
        <v>41640</v>
      </c>
      <c r="C450" s="714" t="s">
        <v>2847</v>
      </c>
      <c r="D450" s="712" t="s">
        <v>2848</v>
      </c>
      <c r="E450" s="715">
        <v>10170606</v>
      </c>
      <c r="F450" s="712">
        <v>15089220</v>
      </c>
      <c r="G450" s="712">
        <v>2708005</v>
      </c>
      <c r="H450" s="120" t="str">
        <f>IF(G450="","",VLOOKUP(G450,ARANCEL!$B$5:$D$121,2,FALSE))</f>
        <v xml:space="preserve">QUAD HELIX ARCO TRANSPALATINO </v>
      </c>
      <c r="I450" s="121"/>
      <c r="J450" s="119">
        <v>1</v>
      </c>
      <c r="K450" s="122">
        <v>14057</v>
      </c>
      <c r="L450" s="1229" t="s">
        <v>2842</v>
      </c>
      <c r="M450" s="1229">
        <v>4500216227</v>
      </c>
      <c r="N450" s="1229">
        <v>8399</v>
      </c>
    </row>
    <row r="451" spans="1:14" s="425" customFormat="1" x14ac:dyDescent="0.25">
      <c r="A451" s="119" t="s">
        <v>305</v>
      </c>
      <c r="B451" s="164">
        <v>41859</v>
      </c>
      <c r="C451" s="118" t="s">
        <v>2446</v>
      </c>
      <c r="D451" s="119" t="s">
        <v>1283</v>
      </c>
      <c r="E451" s="162">
        <v>10238252</v>
      </c>
      <c r="F451" s="119">
        <v>27814245</v>
      </c>
      <c r="G451" s="119">
        <v>2704005</v>
      </c>
      <c r="H451" s="120" t="str">
        <f>IF(G451="","",VLOOKUP(G451,ARANCEL!$B$5:$D$121,2,FALSE))</f>
        <v>PROVISORIO</v>
      </c>
      <c r="I451" s="121" t="s">
        <v>337</v>
      </c>
      <c r="J451" s="119">
        <v>1</v>
      </c>
      <c r="K451" s="122">
        <f>IF(G451="","",VLOOKUP(G451,ARANCEL!$B$5:$D$121,3,FALSE)*J451)</f>
        <v>3250</v>
      </c>
      <c r="L451" s="1229" t="s">
        <v>6905</v>
      </c>
      <c r="M451" s="1229">
        <v>4500249825</v>
      </c>
      <c r="N451" s="1229" t="s">
        <v>7120</v>
      </c>
    </row>
    <row r="452" spans="1:14" s="753" customFormat="1" x14ac:dyDescent="0.25">
      <c r="A452" s="712" t="s">
        <v>305</v>
      </c>
      <c r="B452" s="164">
        <v>41859</v>
      </c>
      <c r="C452" s="118" t="s">
        <v>2446</v>
      </c>
      <c r="D452" s="119" t="s">
        <v>1283</v>
      </c>
      <c r="E452" s="162">
        <v>10238252</v>
      </c>
      <c r="F452" s="119">
        <v>27814245</v>
      </c>
      <c r="G452" s="712">
        <v>2704016</v>
      </c>
      <c r="H452" s="120" t="str">
        <f>IF(G452="","",VLOOKUP(G452,ARANCEL!$B$5:$D$121,2,FALSE))</f>
        <v xml:space="preserve">CORONA PROCERA </v>
      </c>
      <c r="I452" s="121" t="s">
        <v>337</v>
      </c>
      <c r="J452" s="119">
        <v>1</v>
      </c>
      <c r="K452" s="122">
        <f>IF(G452="","",VLOOKUP(G452,ARANCEL!$B$5:$D$121,3,FALSE)*J452)</f>
        <v>58477</v>
      </c>
      <c r="L452" s="1229" t="s">
        <v>6905</v>
      </c>
      <c r="M452" s="1229">
        <v>4500249825</v>
      </c>
      <c r="N452" s="1229" t="s">
        <v>7120</v>
      </c>
    </row>
    <row r="453" spans="1:14" s="753" customFormat="1" x14ac:dyDescent="0.25">
      <c r="A453" s="712" t="s">
        <v>305</v>
      </c>
      <c r="B453" s="719">
        <v>41829</v>
      </c>
      <c r="C453" s="714" t="s">
        <v>5562</v>
      </c>
      <c r="D453" s="712" t="s">
        <v>4234</v>
      </c>
      <c r="E453" s="715">
        <v>10222357</v>
      </c>
      <c r="F453" s="712">
        <v>27361799</v>
      </c>
      <c r="G453" s="712">
        <v>2704005</v>
      </c>
      <c r="H453" s="120" t="str">
        <f>IF(G453="","",VLOOKUP(G453,ARANCEL!$B$5:$D$121,2,FALSE))</f>
        <v>PROVISORIO</v>
      </c>
      <c r="I453" s="121" t="s">
        <v>319</v>
      </c>
      <c r="J453" s="119">
        <v>1</v>
      </c>
      <c r="K453" s="122">
        <f>IF(G453="","",VLOOKUP(G453,ARANCEL!$B$5:$D$121,3,FALSE)*J453)</f>
        <v>3250</v>
      </c>
      <c r="L453" s="1229" t="s">
        <v>6017</v>
      </c>
      <c r="M453" s="1229">
        <v>4500243585</v>
      </c>
      <c r="N453" s="1229">
        <v>9789</v>
      </c>
    </row>
    <row r="454" spans="1:14" s="753" customFormat="1" x14ac:dyDescent="0.25">
      <c r="A454" s="712" t="s">
        <v>305</v>
      </c>
      <c r="B454" s="719">
        <v>41829</v>
      </c>
      <c r="C454" s="714" t="s">
        <v>5562</v>
      </c>
      <c r="D454" s="712" t="s">
        <v>4234</v>
      </c>
      <c r="E454" s="715">
        <v>10222357</v>
      </c>
      <c r="F454" s="712">
        <v>27361799</v>
      </c>
      <c r="G454" s="712">
        <v>2704002</v>
      </c>
      <c r="H454" s="120" t="str">
        <f>IF(G454="","",VLOOKUP(G454,ARANCEL!$B$5:$D$121,2,FALSE))</f>
        <v xml:space="preserve">CORONA PERIFERICA </v>
      </c>
      <c r="I454" s="121" t="s">
        <v>319</v>
      </c>
      <c r="J454" s="119">
        <v>1</v>
      </c>
      <c r="K454" s="122">
        <f>IF(G454="","",VLOOKUP(G454,ARANCEL!$B$5:$D$121,3,FALSE)*J454)</f>
        <v>25865</v>
      </c>
      <c r="L454" s="1229" t="s">
        <v>6017</v>
      </c>
      <c r="M454" s="1229">
        <v>4500243585</v>
      </c>
      <c r="N454" s="1229">
        <v>9789</v>
      </c>
    </row>
    <row r="455" spans="1:14" s="753" customFormat="1" x14ac:dyDescent="0.25">
      <c r="A455" s="712" t="s">
        <v>305</v>
      </c>
      <c r="B455" s="719">
        <v>41778</v>
      </c>
      <c r="C455" s="714" t="s">
        <v>4637</v>
      </c>
      <c r="D455" s="712" t="s">
        <v>47</v>
      </c>
      <c r="E455" s="715">
        <v>10199276</v>
      </c>
      <c r="F455" s="712">
        <v>26393289</v>
      </c>
      <c r="G455" s="712">
        <v>2707001</v>
      </c>
      <c r="H455" s="120" t="str">
        <f>IF(G455="","",VLOOKUP(G455,ARANCEL!$B$5:$D$121,2,FALSE))</f>
        <v xml:space="preserve">PLANO DE RELAJACION </v>
      </c>
      <c r="I455" s="121" t="s">
        <v>306</v>
      </c>
      <c r="J455" s="119">
        <v>1</v>
      </c>
      <c r="K455" s="122">
        <f>IF(G455="","",VLOOKUP(G455,ARANCEL!$B$5:$D$121,3,FALSE)*J455)</f>
        <v>9221</v>
      </c>
      <c r="L455" s="1229" t="s">
        <v>5292</v>
      </c>
      <c r="M455" s="1229">
        <v>4500236825</v>
      </c>
      <c r="N455" s="1229">
        <v>9462</v>
      </c>
    </row>
    <row r="456" spans="1:14" s="753" customFormat="1" x14ac:dyDescent="0.25">
      <c r="A456" s="712" t="s">
        <v>305</v>
      </c>
      <c r="B456" s="719">
        <v>42020</v>
      </c>
      <c r="C456" s="714" t="s">
        <v>9470</v>
      </c>
      <c r="D456" s="712" t="s">
        <v>78</v>
      </c>
      <c r="E456" s="715">
        <v>10308216</v>
      </c>
      <c r="F456" s="712">
        <v>30494836</v>
      </c>
      <c r="G456" s="712">
        <v>2704005</v>
      </c>
      <c r="H456" s="120" t="str">
        <f>IF(G456="","",VLOOKUP(G456,ARANCEL!$B$5:$D$121,2,FALSE))</f>
        <v>PROVISORIO</v>
      </c>
      <c r="I456" s="121" t="s">
        <v>319</v>
      </c>
      <c r="J456" s="119">
        <v>1</v>
      </c>
      <c r="K456" s="122">
        <f>IF(G456="","",VLOOKUP(G456,ARANCEL!$B$5:$D$121,3,FALSE)*J456)</f>
        <v>3250</v>
      </c>
      <c r="L456" s="1235" t="str">
        <f>IF(E456="","","IMPAGO")</f>
        <v>IMPAGO</v>
      </c>
      <c r="M456" s="1235" t="str">
        <f>IF(L456="IMPAGO","SIN O.C.","")</f>
        <v>SIN O.C.</v>
      </c>
      <c r="N456" s="1235" t="str">
        <f>IF(L456="IMPAGO","SIN FACT.","")</f>
        <v>SIN FACT.</v>
      </c>
    </row>
    <row r="457" spans="1:14" s="753" customFormat="1" x14ac:dyDescent="0.25">
      <c r="A457" s="712" t="s">
        <v>313</v>
      </c>
      <c r="B457" s="719">
        <v>42020</v>
      </c>
      <c r="C457" s="714" t="s">
        <v>9470</v>
      </c>
      <c r="D457" s="712" t="s">
        <v>78</v>
      </c>
      <c r="E457" s="715">
        <v>10308216</v>
      </c>
      <c r="F457" s="712">
        <v>30494836</v>
      </c>
      <c r="G457" s="712">
        <v>2704016</v>
      </c>
      <c r="H457" s="120" t="str">
        <f>IF(G457="","",VLOOKUP(G457,ARANCEL!$B$5:$D$121,2,FALSE))</f>
        <v xml:space="preserve">CORONA PROCERA </v>
      </c>
      <c r="I457" s="121"/>
      <c r="J457" s="119">
        <v>1</v>
      </c>
      <c r="K457" s="122">
        <f>IF(G457="","",VLOOKUP(G457,ARANCEL!$B$5:$D$121,3,FALSE)*J457)</f>
        <v>58477</v>
      </c>
      <c r="L457" s="1235" t="str">
        <f>IF(E457="","","IMPAGO")</f>
        <v>IMPAGO</v>
      </c>
      <c r="M457" s="1235" t="str">
        <f>IF(L457="IMPAGO","SIN O.C.","")</f>
        <v>SIN O.C.</v>
      </c>
      <c r="N457" s="1235" t="str">
        <f>IF(L457="IMPAGO","SIN FACT.","")</f>
        <v>SIN FACT.</v>
      </c>
    </row>
    <row r="458" spans="1:14" s="753" customFormat="1" x14ac:dyDescent="0.25">
      <c r="A458" s="712" t="s">
        <v>305</v>
      </c>
      <c r="B458" s="719">
        <v>41922</v>
      </c>
      <c r="C458" s="714" t="s">
        <v>4212</v>
      </c>
      <c r="D458" s="712" t="s">
        <v>1280</v>
      </c>
      <c r="E458" s="715">
        <v>10265207</v>
      </c>
      <c r="F458" s="712">
        <v>28907885</v>
      </c>
      <c r="G458" s="712">
        <v>2704003</v>
      </c>
      <c r="H458" s="120" t="str">
        <f>IF(G458="","",VLOOKUP(G458,ARANCEL!$B$5:$D$121,2,FALSE))</f>
        <v xml:space="preserve">CORONA PERIFERICA CON PERNO MUÑON COLADO </v>
      </c>
      <c r="I458" s="121" t="s">
        <v>317</v>
      </c>
      <c r="J458" s="119">
        <v>1</v>
      </c>
      <c r="K458" s="122">
        <f>IF(G458="","",VLOOKUP(G458,ARANCEL!$B$5:$D$121,3,FALSE)*J458)</f>
        <v>32612</v>
      </c>
      <c r="L458" s="1229" t="s">
        <v>8279</v>
      </c>
      <c r="M458" s="1229">
        <v>4500257559</v>
      </c>
      <c r="N458" s="1229" t="s">
        <v>8255</v>
      </c>
    </row>
    <row r="459" spans="1:14" s="753" customFormat="1" x14ac:dyDescent="0.25">
      <c r="A459" s="712" t="s">
        <v>305</v>
      </c>
      <c r="B459" s="719">
        <v>41927</v>
      </c>
      <c r="C459" s="714" t="s">
        <v>4212</v>
      </c>
      <c r="D459" s="712" t="s">
        <v>1280</v>
      </c>
      <c r="E459" s="715">
        <v>10265207</v>
      </c>
      <c r="F459" s="712">
        <v>28907885</v>
      </c>
      <c r="G459" s="712">
        <v>2704005</v>
      </c>
      <c r="H459" s="120" t="str">
        <f>IF(G459="","",VLOOKUP(G459,ARANCEL!$B$5:$D$121,2,FALSE))</f>
        <v>PROVISORIO</v>
      </c>
      <c r="I459" s="121" t="s">
        <v>317</v>
      </c>
      <c r="J459" s="119">
        <v>1</v>
      </c>
      <c r="K459" s="122">
        <f>IF(G459="","",VLOOKUP(G459,ARANCEL!$B$5:$D$121,3,FALSE)*J459)</f>
        <v>3250</v>
      </c>
      <c r="L459" s="1229" t="s">
        <v>8279</v>
      </c>
      <c r="M459" s="1229">
        <v>4500257559</v>
      </c>
      <c r="N459" s="1229" t="s">
        <v>8255</v>
      </c>
    </row>
    <row r="460" spans="1:14" s="797" customFormat="1" x14ac:dyDescent="0.25">
      <c r="A460" s="712" t="s">
        <v>305</v>
      </c>
      <c r="B460" s="719">
        <v>41745</v>
      </c>
      <c r="C460" s="714" t="s">
        <v>3950</v>
      </c>
      <c r="D460" s="712" t="s">
        <v>47</v>
      </c>
      <c r="E460" s="715">
        <v>10188688</v>
      </c>
      <c r="F460" s="712">
        <v>25373820</v>
      </c>
      <c r="G460" s="712">
        <v>2705003</v>
      </c>
      <c r="H460" s="120" t="str">
        <f>IF(G460="","",VLOOKUP(G460,ARANCEL!$B$5:$D$121,2,FALSE))</f>
        <v>INCRUSTACION ESTETICA (ART-GLASS O CERAMICA)</v>
      </c>
      <c r="I460" s="121" t="s">
        <v>308</v>
      </c>
      <c r="J460" s="119">
        <v>1</v>
      </c>
      <c r="K460" s="122">
        <f>IF(G460="","",VLOOKUP(G460,ARANCEL!$B$5:$D$121,3,FALSE)*J460)</f>
        <v>15676</v>
      </c>
      <c r="L460" s="1229" t="s">
        <v>8279</v>
      </c>
      <c r="M460" s="1229">
        <v>4500257559</v>
      </c>
      <c r="N460" s="1229" t="s">
        <v>8255</v>
      </c>
    </row>
    <row r="461" spans="1:14" s="797" customFormat="1" x14ac:dyDescent="0.25">
      <c r="A461" s="712" t="s">
        <v>305</v>
      </c>
      <c r="B461" s="719">
        <v>41814</v>
      </c>
      <c r="C461" s="714" t="s">
        <v>5724</v>
      </c>
      <c r="D461" s="712" t="s">
        <v>4678</v>
      </c>
      <c r="E461" s="715">
        <v>10215613</v>
      </c>
      <c r="F461" s="712">
        <v>27016506</v>
      </c>
      <c r="G461" s="744">
        <v>2704023</v>
      </c>
      <c r="H461" s="120" t="str">
        <f>IF(G461="","",VLOOKUP(G461,ARANCEL!$B$5:$D$121,2,FALSE))</f>
        <v xml:space="preserve">PROTESIS VALPLAST PARCIAL </v>
      </c>
      <c r="I461" s="121"/>
      <c r="J461" s="119">
        <v>1</v>
      </c>
      <c r="K461" s="122">
        <f>IF(G461="","",VLOOKUP(G461,ARANCEL!$B$5:$D$121,3,FALSE)*J461)</f>
        <v>61850</v>
      </c>
      <c r="L461" s="1229" t="s">
        <v>6017</v>
      </c>
      <c r="M461" s="1229">
        <v>4500245462</v>
      </c>
      <c r="N461" s="1229">
        <v>9810</v>
      </c>
    </row>
    <row r="462" spans="1:14" s="797" customFormat="1" x14ac:dyDescent="0.25">
      <c r="A462" s="712" t="s">
        <v>305</v>
      </c>
      <c r="B462" s="719">
        <v>41827</v>
      </c>
      <c r="C462" s="714" t="s">
        <v>5724</v>
      </c>
      <c r="D462" s="712" t="s">
        <v>4678</v>
      </c>
      <c r="E462" s="715">
        <v>10224332</v>
      </c>
      <c r="F462" s="712">
        <v>27107043</v>
      </c>
      <c r="G462" s="712">
        <v>2706024</v>
      </c>
      <c r="H462" s="120" t="str">
        <f>IF(G462="","",VLOOKUP(G462,ARANCEL!$B$5:$D$121,2,FALSE))</f>
        <v>PROTESIS INMEDIATA ACRILICA</v>
      </c>
      <c r="I462" s="121" t="s">
        <v>306</v>
      </c>
      <c r="J462" s="119">
        <v>1</v>
      </c>
      <c r="K462" s="122">
        <f>IF(G462="","",VLOOKUP(G462,ARANCEL!$B$5:$D$121,3,FALSE)*J462)</f>
        <v>54293</v>
      </c>
      <c r="L462" s="1229" t="s">
        <v>6017</v>
      </c>
      <c r="M462" s="1229">
        <v>4500243585</v>
      </c>
      <c r="N462" s="1229">
        <v>9789</v>
      </c>
    </row>
    <row r="463" spans="1:14" s="797" customFormat="1" x14ac:dyDescent="0.25">
      <c r="A463" s="712" t="s">
        <v>305</v>
      </c>
      <c r="B463" s="719">
        <v>41758</v>
      </c>
      <c r="C463" s="714" t="s">
        <v>4233</v>
      </c>
      <c r="D463" s="712" t="s">
        <v>4234</v>
      </c>
      <c r="E463" s="715">
        <v>10192171</v>
      </c>
      <c r="F463" s="712">
        <v>26050442</v>
      </c>
      <c r="G463" s="712">
        <v>2705003</v>
      </c>
      <c r="H463" s="120" t="str">
        <f>IF(G463="","",VLOOKUP(G463,ARANCEL!$B$5:$D$121,2,FALSE))</f>
        <v>INCRUSTACION ESTETICA (ART-GLASS O CERAMICA)</v>
      </c>
      <c r="I463" s="121" t="s">
        <v>324</v>
      </c>
      <c r="J463" s="119">
        <v>1</v>
      </c>
      <c r="K463" s="122">
        <f>IF(G463="","",VLOOKUP(G463,ARANCEL!$B$5:$D$121,3,FALSE)*J463)</f>
        <v>15676</v>
      </c>
      <c r="L463" s="1229" t="s">
        <v>8279</v>
      </c>
      <c r="M463" s="1229">
        <v>4500257559</v>
      </c>
      <c r="N463" s="1229" t="s">
        <v>8255</v>
      </c>
    </row>
    <row r="464" spans="1:14" s="797" customFormat="1" x14ac:dyDescent="0.25">
      <c r="A464" s="712" t="s">
        <v>305</v>
      </c>
      <c r="B464" s="719">
        <v>41837</v>
      </c>
      <c r="C464" s="714" t="s">
        <v>5836</v>
      </c>
      <c r="D464" s="712" t="s">
        <v>47</v>
      </c>
      <c r="E464" s="715">
        <v>10227694</v>
      </c>
      <c r="F464" s="712">
        <v>27479347</v>
      </c>
      <c r="G464" s="712">
        <v>2704005</v>
      </c>
      <c r="H464" s="120" t="str">
        <f>IF(G464="","",VLOOKUP(G464,ARANCEL!$B$5:$D$121,2,FALSE))</f>
        <v>PROVISORIO</v>
      </c>
      <c r="I464" s="121" t="s">
        <v>329</v>
      </c>
      <c r="J464" s="119">
        <v>1</v>
      </c>
      <c r="K464" s="122">
        <f>IF(G464="","",VLOOKUP(G464,ARANCEL!$B$5:$D$121,3,FALSE)*J464)</f>
        <v>3250</v>
      </c>
      <c r="L464" s="1229" t="s">
        <v>6017</v>
      </c>
      <c r="M464" s="1229">
        <v>4500243585</v>
      </c>
      <c r="N464" s="1229">
        <v>9789</v>
      </c>
    </row>
    <row r="465" spans="1:14" s="834" customFormat="1" x14ac:dyDescent="0.25">
      <c r="A465" s="816" t="s">
        <v>305</v>
      </c>
      <c r="B465" s="817">
        <v>41837</v>
      </c>
      <c r="C465" s="818" t="s">
        <v>5836</v>
      </c>
      <c r="D465" s="816" t="s">
        <v>47</v>
      </c>
      <c r="E465" s="819">
        <v>10227694</v>
      </c>
      <c r="F465" s="816">
        <v>27479347</v>
      </c>
      <c r="G465" s="816">
        <v>2704031</v>
      </c>
      <c r="H465" s="120" t="str">
        <f>IF(G465="","",VLOOKUP(G465,ARANCEL!$B$5:$D$121,2,FALSE))</f>
        <v xml:space="preserve">PERNO MUÑON METALICO </v>
      </c>
      <c r="I465" s="121" t="s">
        <v>329</v>
      </c>
      <c r="J465" s="119">
        <v>1</v>
      </c>
      <c r="K465" s="122">
        <f>IF(G465="","",VLOOKUP(G465,ARANCEL!$B$5:$D$121,3,FALSE)*J465)</f>
        <v>12246</v>
      </c>
      <c r="L465" s="1229" t="s">
        <v>6017</v>
      </c>
      <c r="M465" s="1229">
        <v>4500243585</v>
      </c>
      <c r="N465" s="1229">
        <v>9789</v>
      </c>
    </row>
    <row r="466" spans="1:14" s="834" customFormat="1" x14ac:dyDescent="0.25">
      <c r="A466" s="816" t="s">
        <v>305</v>
      </c>
      <c r="B466" s="817">
        <v>41837</v>
      </c>
      <c r="C466" s="818" t="s">
        <v>5836</v>
      </c>
      <c r="D466" s="816" t="s">
        <v>47</v>
      </c>
      <c r="E466" s="819">
        <v>10227694</v>
      </c>
      <c r="F466" s="816">
        <v>27479347</v>
      </c>
      <c r="G466" s="816">
        <v>2704016</v>
      </c>
      <c r="H466" s="120" t="str">
        <f>IF(G466="","",VLOOKUP(G466,ARANCEL!$B$5:$D$121,2,FALSE))</f>
        <v xml:space="preserve">CORONA PROCERA </v>
      </c>
      <c r="I466" s="121" t="s">
        <v>329</v>
      </c>
      <c r="J466" s="119">
        <v>1</v>
      </c>
      <c r="K466" s="122">
        <f>IF(G466="","",VLOOKUP(G466,ARANCEL!$B$5:$D$121,3,FALSE)*J466)</f>
        <v>58477</v>
      </c>
      <c r="L466" s="1229" t="s">
        <v>6017</v>
      </c>
      <c r="M466" s="1229">
        <v>4500243585</v>
      </c>
      <c r="N466" s="1229">
        <v>9789</v>
      </c>
    </row>
    <row r="467" spans="1:14" s="834" customFormat="1" x14ac:dyDescent="0.25">
      <c r="A467" s="816" t="s">
        <v>305</v>
      </c>
      <c r="B467" s="817">
        <v>41862</v>
      </c>
      <c r="C467" s="818" t="s">
        <v>6326</v>
      </c>
      <c r="D467" s="816" t="s">
        <v>1283</v>
      </c>
      <c r="E467" s="819">
        <v>10239738</v>
      </c>
      <c r="F467" s="816">
        <v>27943297</v>
      </c>
      <c r="G467" s="816">
        <v>2704005</v>
      </c>
      <c r="H467" s="120" t="str">
        <f>IF(G467="","",VLOOKUP(G467,ARANCEL!$B$5:$D$121,2,FALSE))</f>
        <v>PROVISORIO</v>
      </c>
      <c r="I467" s="121" t="s">
        <v>324</v>
      </c>
      <c r="J467" s="119">
        <v>1</v>
      </c>
      <c r="K467" s="122">
        <f>IF(G467="","",VLOOKUP(G467,ARANCEL!$B$5:$D$121,3,FALSE)*J467)</f>
        <v>3250</v>
      </c>
      <c r="L467" s="1229" t="s">
        <v>6905</v>
      </c>
      <c r="M467" s="1229">
        <v>4500249825</v>
      </c>
      <c r="N467" s="1229" t="s">
        <v>7120</v>
      </c>
    </row>
    <row r="468" spans="1:14" s="834" customFormat="1" x14ac:dyDescent="0.25">
      <c r="A468" s="816" t="s">
        <v>313</v>
      </c>
      <c r="B468" s="817">
        <v>41862</v>
      </c>
      <c r="C468" s="714" t="s">
        <v>6326</v>
      </c>
      <c r="D468" s="712" t="s">
        <v>1283</v>
      </c>
      <c r="E468" s="715">
        <v>10239738</v>
      </c>
      <c r="F468" s="712">
        <v>27943297</v>
      </c>
      <c r="G468" s="816">
        <v>2704002</v>
      </c>
      <c r="H468" s="120" t="str">
        <f>IF(G468="","",VLOOKUP(G468,ARANCEL!$B$5:$D$121,2,FALSE))</f>
        <v xml:space="preserve">CORONA PERIFERICA </v>
      </c>
      <c r="I468" s="121" t="s">
        <v>324</v>
      </c>
      <c r="J468" s="119">
        <v>1</v>
      </c>
      <c r="K468" s="122">
        <f>IF(G468="","",VLOOKUP(G468,ARANCEL!$B$5:$D$121,3,FALSE)*J468)</f>
        <v>25865</v>
      </c>
      <c r="L468" s="1229" t="s">
        <v>6905</v>
      </c>
      <c r="M468" s="1229">
        <v>4500249825</v>
      </c>
      <c r="N468" s="1229" t="s">
        <v>7120</v>
      </c>
    </row>
    <row r="469" spans="1:14" s="834" customFormat="1" x14ac:dyDescent="0.25">
      <c r="A469" s="816" t="s">
        <v>305</v>
      </c>
      <c r="B469" s="817">
        <v>41680</v>
      </c>
      <c r="C469" s="818" t="s">
        <v>1704</v>
      </c>
      <c r="D469" s="816" t="s">
        <v>101</v>
      </c>
      <c r="E469" s="819">
        <v>10172773</v>
      </c>
      <c r="F469" s="816">
        <v>23937619</v>
      </c>
      <c r="G469" s="816">
        <v>2704005</v>
      </c>
      <c r="H469" s="120" t="str">
        <f>IF(G469="","",VLOOKUP(G469,ARANCEL!$B$5:$D$121,2,FALSE))</f>
        <v>PROVISORIO</v>
      </c>
      <c r="I469" s="121" t="s">
        <v>317</v>
      </c>
      <c r="J469" s="119">
        <v>1</v>
      </c>
      <c r="K469" s="122">
        <f>IF(G469="","",VLOOKUP(G469,ARANCEL!$B$5:$D$121,3,FALSE)*J469)</f>
        <v>3250</v>
      </c>
      <c r="L469" s="1229" t="s">
        <v>3438</v>
      </c>
      <c r="M469" s="1229">
        <v>4500220783</v>
      </c>
      <c r="N469" s="1229">
        <v>8623</v>
      </c>
    </row>
    <row r="470" spans="1:14" s="797" customFormat="1" x14ac:dyDescent="0.25">
      <c r="A470" s="712" t="s">
        <v>305</v>
      </c>
      <c r="B470" s="719">
        <v>41680</v>
      </c>
      <c r="C470" s="714" t="s">
        <v>1704</v>
      </c>
      <c r="D470" s="712" t="s">
        <v>101</v>
      </c>
      <c r="E470" s="715">
        <v>10172773</v>
      </c>
      <c r="F470" s="816">
        <v>23937619</v>
      </c>
      <c r="G470" s="712">
        <v>2704003</v>
      </c>
      <c r="H470" s="120" t="str">
        <f>IF(G470="","",VLOOKUP(G470,ARANCEL!$B$5:$D$121,2,FALSE))</f>
        <v xml:space="preserve">CORONA PERIFERICA CON PERNO MUÑON COLADO </v>
      </c>
      <c r="I470" s="121" t="s">
        <v>317</v>
      </c>
      <c r="J470" s="119">
        <v>1</v>
      </c>
      <c r="K470" s="122">
        <f>IF(G470="","",VLOOKUP(G470,ARANCEL!$B$5:$D$121,3,FALSE)*J470)</f>
        <v>32612</v>
      </c>
      <c r="L470" s="1229" t="s">
        <v>3438</v>
      </c>
      <c r="M470" s="1229">
        <v>4500220783</v>
      </c>
      <c r="N470" s="1229">
        <v>8623</v>
      </c>
    </row>
    <row r="471" spans="1:14" s="797" customFormat="1" x14ac:dyDescent="0.25">
      <c r="A471" s="712" t="s">
        <v>305</v>
      </c>
      <c r="B471" s="719">
        <v>41989</v>
      </c>
      <c r="C471" s="714" t="s">
        <v>9041</v>
      </c>
      <c r="D471" s="712" t="s">
        <v>7063</v>
      </c>
      <c r="E471" s="715">
        <v>10293761</v>
      </c>
      <c r="F471" s="712">
        <v>29442512</v>
      </c>
      <c r="G471" s="712">
        <v>2704025</v>
      </c>
      <c r="H471" s="120" t="str">
        <f>IF(G471="","",VLOOKUP(G471,ARANCEL!$B$5:$D$121,2,FALSE))</f>
        <v>PROTESIS METALICA CON VALPLAST (RETENEDORES ESTETICOS)</v>
      </c>
      <c r="I471" s="121" t="s">
        <v>306</v>
      </c>
      <c r="J471" s="119">
        <v>1</v>
      </c>
      <c r="K471" s="122">
        <f>IF(G471="","",VLOOKUP(G471,ARANCEL!$B$5:$D$121,3,FALSE)*J471)</f>
        <v>89964</v>
      </c>
      <c r="L471" s="1235" t="str">
        <f>IF(E471="","","IMPAGO")</f>
        <v>IMPAGO</v>
      </c>
      <c r="M471" s="1235" t="str">
        <f>IF(L471="IMPAGO","SIN O.C.","")</f>
        <v>SIN O.C.</v>
      </c>
      <c r="N471" s="1235" t="str">
        <f>IF(L471="IMPAGO","SIN FACT.","")</f>
        <v>SIN FACT.</v>
      </c>
    </row>
    <row r="472" spans="1:14" s="870" customFormat="1" x14ac:dyDescent="0.25">
      <c r="A472" s="712" t="s">
        <v>313</v>
      </c>
      <c r="B472" s="719">
        <v>41989</v>
      </c>
      <c r="C472" s="714" t="s">
        <v>9041</v>
      </c>
      <c r="D472" s="712" t="s">
        <v>7063</v>
      </c>
      <c r="E472" s="715">
        <v>10293761</v>
      </c>
      <c r="F472" s="712">
        <v>29442512</v>
      </c>
      <c r="G472" s="712">
        <v>2704023</v>
      </c>
      <c r="H472" s="120" t="str">
        <f>IF(G472="","",VLOOKUP(G472,ARANCEL!$B$5:$D$121,2,FALSE))</f>
        <v xml:space="preserve">PROTESIS VALPLAST PARCIAL </v>
      </c>
      <c r="I472" s="121"/>
      <c r="J472" s="119">
        <v>1</v>
      </c>
      <c r="K472" s="122">
        <f>IF(G472="","",VLOOKUP(G472,ARANCEL!$B$5:$D$121,3,FALSE)*J472)</f>
        <v>61850</v>
      </c>
      <c r="L472" s="1235" t="str">
        <f>IF(E472="","","IMPAGO")</f>
        <v>IMPAGO</v>
      </c>
      <c r="M472" s="1235" t="str">
        <f>IF(L472="IMPAGO","SIN O.C.","")</f>
        <v>SIN O.C.</v>
      </c>
      <c r="N472" s="1235" t="str">
        <f>IF(L472="IMPAGO","SIN FACT.","")</f>
        <v>SIN FACT.</v>
      </c>
    </row>
    <row r="473" spans="1:14" s="870" customFormat="1" x14ac:dyDescent="0.25">
      <c r="A473" s="816" t="s">
        <v>305</v>
      </c>
      <c r="B473" s="817">
        <v>41757</v>
      </c>
      <c r="C473" s="818" t="s">
        <v>4270</v>
      </c>
      <c r="D473" s="816" t="s">
        <v>101</v>
      </c>
      <c r="E473" s="819">
        <v>10192505</v>
      </c>
      <c r="F473" s="816">
        <v>25965334</v>
      </c>
      <c r="G473" s="816">
        <v>2707001</v>
      </c>
      <c r="H473" s="120" t="str">
        <f>IF(G473="","",VLOOKUP(G473,ARANCEL!$B$5:$D$121,2,FALSE))</f>
        <v xml:space="preserve">PLANO DE RELAJACION </v>
      </c>
      <c r="I473" s="121" t="s">
        <v>306</v>
      </c>
      <c r="J473" s="119">
        <v>1</v>
      </c>
      <c r="K473" s="122">
        <f>IF(G473="","",VLOOKUP(G473,ARANCEL!$B$5:$D$121,3,FALSE)*J473)</f>
        <v>9221</v>
      </c>
      <c r="L473" s="1229" t="s">
        <v>8279</v>
      </c>
      <c r="M473" s="1229">
        <v>4500257559</v>
      </c>
      <c r="N473" s="1229" t="s">
        <v>8255</v>
      </c>
    </row>
    <row r="474" spans="1:14" s="870" customFormat="1" x14ac:dyDescent="0.25">
      <c r="A474" s="816" t="s">
        <v>305</v>
      </c>
      <c r="B474" s="817">
        <v>41691</v>
      </c>
      <c r="C474" s="818" t="s">
        <v>2933</v>
      </c>
      <c r="D474" s="816" t="s">
        <v>1283</v>
      </c>
      <c r="E474" s="819">
        <v>10176046</v>
      </c>
      <c r="F474" s="816">
        <v>25030922</v>
      </c>
      <c r="G474" s="816">
        <v>2704005</v>
      </c>
      <c r="H474" s="120" t="str">
        <f>IF(G474="","",VLOOKUP(G474,ARANCEL!$B$5:$D$121,2,FALSE))</f>
        <v>PROVISORIO</v>
      </c>
      <c r="I474" s="121" t="s">
        <v>335</v>
      </c>
      <c r="J474" s="119">
        <v>1</v>
      </c>
      <c r="K474" s="122">
        <f>IF(G474="","",VLOOKUP(G474,ARANCEL!$B$5:$D$121,3,FALSE)*J474)</f>
        <v>3250</v>
      </c>
      <c r="L474" s="1229" t="s">
        <v>3438</v>
      </c>
      <c r="M474" s="1229">
        <v>4500220784</v>
      </c>
      <c r="N474" s="1229">
        <v>8624</v>
      </c>
    </row>
    <row r="475" spans="1:14" s="870" customFormat="1" x14ac:dyDescent="0.25">
      <c r="A475" s="816" t="s">
        <v>305</v>
      </c>
      <c r="B475" s="817">
        <v>41691</v>
      </c>
      <c r="C475" s="818" t="s">
        <v>2933</v>
      </c>
      <c r="D475" s="816" t="s">
        <v>1283</v>
      </c>
      <c r="E475" s="819">
        <v>10176046</v>
      </c>
      <c r="F475" s="816">
        <v>25030922</v>
      </c>
      <c r="G475" s="816">
        <v>2704003</v>
      </c>
      <c r="H475" s="120" t="str">
        <f>IF(G475="","",VLOOKUP(G475,ARANCEL!$B$5:$D$121,2,FALSE))</f>
        <v xml:space="preserve">CORONA PERIFERICA CON PERNO MUÑON COLADO </v>
      </c>
      <c r="I475" s="121" t="s">
        <v>335</v>
      </c>
      <c r="J475" s="119">
        <v>1</v>
      </c>
      <c r="K475" s="122">
        <f>IF(G475="","",VLOOKUP(G475,ARANCEL!$B$5:$D$121,3,FALSE)*J475)</f>
        <v>32612</v>
      </c>
      <c r="L475" s="1229" t="s">
        <v>3438</v>
      </c>
      <c r="M475" s="1229">
        <v>4500220784</v>
      </c>
      <c r="N475" s="1229">
        <v>8624</v>
      </c>
    </row>
    <row r="476" spans="1:14" s="870" customFormat="1" x14ac:dyDescent="0.25">
      <c r="A476" s="816" t="s">
        <v>305</v>
      </c>
      <c r="B476" s="817">
        <v>41922</v>
      </c>
      <c r="C476" s="818" t="s">
        <v>7524</v>
      </c>
      <c r="D476" s="816" t="s">
        <v>78</v>
      </c>
      <c r="E476" s="819">
        <v>10262494</v>
      </c>
      <c r="F476" s="816">
        <v>25476476</v>
      </c>
      <c r="G476" s="816">
        <v>2704005</v>
      </c>
      <c r="H476" s="120" t="str">
        <f>IF(G476="","",VLOOKUP(G476,ARANCEL!$B$5:$D$121,2,FALSE))</f>
        <v>PROVISORIO</v>
      </c>
      <c r="I476" s="121" t="s">
        <v>319</v>
      </c>
      <c r="J476" s="119">
        <v>1</v>
      </c>
      <c r="K476" s="122">
        <f>IF(G476="","",VLOOKUP(G476,ARANCEL!$B$5:$D$121,3,FALSE)*J476)</f>
        <v>3250</v>
      </c>
      <c r="L476" s="1229" t="s">
        <v>8279</v>
      </c>
      <c r="M476" s="1229">
        <v>4500257559</v>
      </c>
      <c r="N476" s="1229" t="s">
        <v>8255</v>
      </c>
    </row>
    <row r="477" spans="1:14" s="797" customFormat="1" x14ac:dyDescent="0.25">
      <c r="A477" s="712" t="s">
        <v>313</v>
      </c>
      <c r="B477" s="719">
        <v>41785</v>
      </c>
      <c r="C477" s="818" t="s">
        <v>8574</v>
      </c>
      <c r="D477" s="816" t="s">
        <v>78</v>
      </c>
      <c r="E477" s="819">
        <v>10204186</v>
      </c>
      <c r="F477" s="816">
        <v>25476476</v>
      </c>
      <c r="G477" s="1208">
        <v>2706001</v>
      </c>
      <c r="H477" s="120" t="str">
        <f>IF(G477="","",VLOOKUP(G477,ARANCEL!$B$5:$D$121,2,FALSE))</f>
        <v xml:space="preserve">PROTESIS TOTAL ACRILICA </v>
      </c>
      <c r="I477" s="121"/>
      <c r="J477" s="119">
        <v>1</v>
      </c>
      <c r="K477" s="122">
        <f>IF(G477="","",VLOOKUP(G477,ARANCEL!$B$5:$D$121,3,FALSE)*J477)</f>
        <v>18668</v>
      </c>
      <c r="L477" s="1229" t="s">
        <v>5292</v>
      </c>
      <c r="M477" s="1229">
        <v>4500236825</v>
      </c>
      <c r="N477" s="1229">
        <v>9462</v>
      </c>
    </row>
    <row r="478" spans="1:14" s="870" customFormat="1" x14ac:dyDescent="0.25">
      <c r="A478" s="816" t="s">
        <v>305</v>
      </c>
      <c r="B478" s="817">
        <v>41785</v>
      </c>
      <c r="C478" s="818" t="s">
        <v>8574</v>
      </c>
      <c r="D478" s="816" t="s">
        <v>78</v>
      </c>
      <c r="E478" s="819">
        <v>10204186</v>
      </c>
      <c r="F478" s="816">
        <v>25476476</v>
      </c>
      <c r="G478" s="816">
        <v>2704005</v>
      </c>
      <c r="H478" s="120" t="str">
        <f>IF(G478="","",VLOOKUP(G478,ARANCEL!$B$5:$D$121,2,FALSE))</f>
        <v>PROVISORIO</v>
      </c>
      <c r="I478" s="121" t="s">
        <v>366</v>
      </c>
      <c r="J478" s="119">
        <v>1</v>
      </c>
      <c r="K478" s="122">
        <f>IF(G478="","",VLOOKUP(G478,ARANCEL!$B$5:$D$121,3,FALSE)*J478)</f>
        <v>3250</v>
      </c>
      <c r="L478" s="1229" t="s">
        <v>5292</v>
      </c>
      <c r="M478" s="1229">
        <v>4500236825</v>
      </c>
      <c r="N478" s="1229">
        <v>9462</v>
      </c>
    </row>
    <row r="479" spans="1:14" s="870" customFormat="1" x14ac:dyDescent="0.25">
      <c r="A479" s="816" t="s">
        <v>305</v>
      </c>
      <c r="B479" s="817">
        <v>41785</v>
      </c>
      <c r="C479" s="818" t="s">
        <v>8574</v>
      </c>
      <c r="D479" s="816" t="s">
        <v>78</v>
      </c>
      <c r="E479" s="819">
        <v>10204186</v>
      </c>
      <c r="F479" s="816">
        <v>25476476</v>
      </c>
      <c r="G479" s="816">
        <v>2704016</v>
      </c>
      <c r="H479" s="120" t="str">
        <f>IF(G479="","",VLOOKUP(G479,ARANCEL!$B$5:$D$121,2,FALSE))</f>
        <v xml:space="preserve">CORONA PROCERA </v>
      </c>
      <c r="I479" s="121" t="s">
        <v>366</v>
      </c>
      <c r="J479" s="119">
        <v>1</v>
      </c>
      <c r="K479" s="122">
        <f>IF(G479="","",VLOOKUP(G479,ARANCEL!$B$5:$D$121,3,FALSE)*J479)</f>
        <v>58477</v>
      </c>
      <c r="L479" s="1229" t="s">
        <v>5292</v>
      </c>
      <c r="M479" s="1229">
        <v>4500236825</v>
      </c>
      <c r="N479" s="1229">
        <v>9462</v>
      </c>
    </row>
    <row r="480" spans="1:14" s="874" customFormat="1" x14ac:dyDescent="0.25">
      <c r="A480" s="816" t="s">
        <v>305</v>
      </c>
      <c r="B480" s="817">
        <v>41928</v>
      </c>
      <c r="C480" s="818" t="s">
        <v>7664</v>
      </c>
      <c r="D480" s="816" t="s">
        <v>47</v>
      </c>
      <c r="E480" s="819">
        <v>10265411</v>
      </c>
      <c r="F480" s="816">
        <v>28195601</v>
      </c>
      <c r="G480" s="816">
        <v>2707001</v>
      </c>
      <c r="H480" s="120" t="str">
        <f>IF(G480="","",VLOOKUP(G480,ARANCEL!$B$5:$D$121,2,FALSE))</f>
        <v xml:space="preserve">PLANO DE RELAJACION </v>
      </c>
      <c r="I480" s="121" t="s">
        <v>306</v>
      </c>
      <c r="J480" s="119">
        <v>1</v>
      </c>
      <c r="K480" s="122">
        <f>IF(G480="","",VLOOKUP(G480,ARANCEL!$B$5:$D$121,3,FALSE)*J480)</f>
        <v>9221</v>
      </c>
      <c r="L480" s="1229" t="s">
        <v>8279</v>
      </c>
      <c r="M480" s="1229">
        <v>4500257559</v>
      </c>
      <c r="N480" s="1229" t="s">
        <v>8255</v>
      </c>
    </row>
    <row r="481" spans="1:14" s="874" customFormat="1" x14ac:dyDescent="0.25">
      <c r="A481" s="816" t="s">
        <v>305</v>
      </c>
      <c r="B481" s="817">
        <v>41841</v>
      </c>
      <c r="C481" s="118" t="s">
        <v>5880</v>
      </c>
      <c r="D481" s="119" t="s">
        <v>514</v>
      </c>
      <c r="E481" s="162">
        <v>10228433</v>
      </c>
      <c r="F481" s="119">
        <v>27559748</v>
      </c>
      <c r="G481" s="816">
        <v>2704005</v>
      </c>
      <c r="H481" s="120" t="str">
        <f>IF(G481="","",VLOOKUP(G481,ARANCEL!$B$5:$D$121,2,FALSE))</f>
        <v>PROVISORIO</v>
      </c>
      <c r="I481" s="656" t="s">
        <v>6762</v>
      </c>
      <c r="J481" s="119">
        <v>2</v>
      </c>
      <c r="K481" s="122">
        <f>IF(G481="","",VLOOKUP(G481,ARANCEL!$B$5:$D$121,3,FALSE)*J481)</f>
        <v>6500</v>
      </c>
      <c r="L481" s="1229" t="s">
        <v>6017</v>
      </c>
      <c r="M481" s="1229">
        <v>4500243585</v>
      </c>
      <c r="N481" s="1229">
        <v>9789</v>
      </c>
    </row>
    <row r="482" spans="1:14" s="874" customFormat="1" x14ac:dyDescent="0.25">
      <c r="A482" s="816" t="s">
        <v>305</v>
      </c>
      <c r="B482" s="817">
        <v>41841</v>
      </c>
      <c r="C482" s="118" t="s">
        <v>5880</v>
      </c>
      <c r="D482" s="119" t="s">
        <v>514</v>
      </c>
      <c r="E482" s="162">
        <v>10228433</v>
      </c>
      <c r="F482" s="119">
        <v>27559748</v>
      </c>
      <c r="G482" s="816">
        <v>2704003</v>
      </c>
      <c r="H482" s="120" t="str">
        <f>IF(G482="","",VLOOKUP(G482,ARANCEL!$B$5:$D$121,2,FALSE))</f>
        <v xml:space="preserve">CORONA PERIFERICA CON PERNO MUÑON COLADO </v>
      </c>
      <c r="I482" s="121" t="s">
        <v>329</v>
      </c>
      <c r="J482" s="119">
        <v>1</v>
      </c>
      <c r="K482" s="122">
        <f>IF(G482="","",VLOOKUP(G482,ARANCEL!$B$5:$D$121,3,FALSE)*J482)</f>
        <v>32612</v>
      </c>
      <c r="L482" s="1229" t="s">
        <v>6017</v>
      </c>
      <c r="M482" s="1229">
        <v>4500243585</v>
      </c>
      <c r="N482" s="1229">
        <v>9789</v>
      </c>
    </row>
    <row r="483" spans="1:14" s="874" customFormat="1" x14ac:dyDescent="0.25">
      <c r="A483" s="816" t="s">
        <v>305</v>
      </c>
      <c r="B483" s="817">
        <v>41841</v>
      </c>
      <c r="C483" s="818" t="s">
        <v>5880</v>
      </c>
      <c r="D483" s="816" t="s">
        <v>514</v>
      </c>
      <c r="E483" s="819">
        <v>10228433</v>
      </c>
      <c r="F483" s="816">
        <v>27559748</v>
      </c>
      <c r="G483" s="816">
        <v>2704016</v>
      </c>
      <c r="H483" s="120" t="str">
        <f>IF(G483="","",VLOOKUP(G483,ARANCEL!$B$5:$D$121,2,FALSE))</f>
        <v xml:space="preserve">CORONA PROCERA </v>
      </c>
      <c r="I483" s="121" t="s">
        <v>308</v>
      </c>
      <c r="J483" s="119">
        <v>1</v>
      </c>
      <c r="K483" s="122">
        <f>IF(G483="","",VLOOKUP(G483,ARANCEL!$B$5:$D$121,3,FALSE)*J483)</f>
        <v>58477</v>
      </c>
      <c r="L483" s="1229" t="s">
        <v>6017</v>
      </c>
      <c r="M483" s="1229">
        <v>4500243585</v>
      </c>
      <c r="N483" s="1229">
        <v>9789</v>
      </c>
    </row>
    <row r="484" spans="1:14" s="870" customFormat="1" x14ac:dyDescent="0.25">
      <c r="A484" s="816" t="s">
        <v>305</v>
      </c>
      <c r="B484" s="817">
        <v>41841</v>
      </c>
      <c r="C484" s="818" t="s">
        <v>5880</v>
      </c>
      <c r="D484" s="816" t="s">
        <v>514</v>
      </c>
      <c r="E484" s="819">
        <v>10228433</v>
      </c>
      <c r="F484" s="816">
        <v>27559748</v>
      </c>
      <c r="G484" s="816">
        <v>2704031</v>
      </c>
      <c r="H484" s="120" t="str">
        <f>IF(G484="","",VLOOKUP(G484,ARANCEL!$B$5:$D$121,2,FALSE))</f>
        <v xml:space="preserve">PERNO MUÑON METALICO </v>
      </c>
      <c r="I484" s="121" t="s">
        <v>308</v>
      </c>
      <c r="J484" s="119">
        <v>1</v>
      </c>
      <c r="K484" s="122">
        <f>IF(G484="","",VLOOKUP(G484,ARANCEL!$B$5:$D$121,3,FALSE)*J484)</f>
        <v>12246</v>
      </c>
      <c r="L484" s="1229" t="s">
        <v>6017</v>
      </c>
      <c r="M484" s="1229">
        <v>4500243585</v>
      </c>
      <c r="N484" s="1229">
        <v>9789</v>
      </c>
    </row>
    <row r="485" spans="1:14" s="884" customFormat="1" x14ac:dyDescent="0.25">
      <c r="A485" s="816" t="s">
        <v>305</v>
      </c>
      <c r="B485" s="817">
        <v>41750</v>
      </c>
      <c r="C485" s="818" t="s">
        <v>4089</v>
      </c>
      <c r="D485" s="816" t="s">
        <v>78</v>
      </c>
      <c r="E485" s="819">
        <v>10190265</v>
      </c>
      <c r="F485" s="816">
        <v>25879448</v>
      </c>
      <c r="G485" s="816">
        <v>2704005</v>
      </c>
      <c r="H485" s="120" t="str">
        <f>IF(G485="","",VLOOKUP(G485,ARANCEL!$B$5:$D$121,2,FALSE))</f>
        <v>PROVISORIO</v>
      </c>
      <c r="I485" s="121" t="s">
        <v>312</v>
      </c>
      <c r="J485" s="119">
        <v>1</v>
      </c>
      <c r="K485" s="122">
        <f>IF(G485="","",VLOOKUP(G485,ARANCEL!$B$5:$D$121,3,FALSE)*J485)</f>
        <v>3250</v>
      </c>
      <c r="L485" s="1229" t="s">
        <v>8279</v>
      </c>
      <c r="M485" s="1229">
        <v>4500257559</v>
      </c>
      <c r="N485" s="1229" t="s">
        <v>8255</v>
      </c>
    </row>
    <row r="486" spans="1:14" s="884" customFormat="1" x14ac:dyDescent="0.25">
      <c r="A486" s="816" t="s">
        <v>313</v>
      </c>
      <c r="B486" s="817">
        <v>41750</v>
      </c>
      <c r="C486" s="818" t="s">
        <v>4089</v>
      </c>
      <c r="D486" s="816" t="s">
        <v>78</v>
      </c>
      <c r="E486" s="819">
        <v>10190265</v>
      </c>
      <c r="F486" s="816">
        <v>25879448</v>
      </c>
      <c r="G486" s="816">
        <v>2704016</v>
      </c>
      <c r="H486" s="120" t="str">
        <f>IF(G486="","",VLOOKUP(G486,ARANCEL!$B$5:$D$121,2,FALSE))</f>
        <v xml:space="preserve">CORONA PROCERA </v>
      </c>
      <c r="I486" s="121" t="s">
        <v>312</v>
      </c>
      <c r="J486" s="119">
        <v>1</v>
      </c>
      <c r="K486" s="122">
        <f>IF(G486="","",VLOOKUP(G486,ARANCEL!$B$5:$D$121,3,FALSE)*J486)</f>
        <v>58477</v>
      </c>
      <c r="L486" s="1229" t="s">
        <v>8279</v>
      </c>
      <c r="M486" s="1229">
        <v>4500257559</v>
      </c>
      <c r="N486" s="1229" t="s">
        <v>8255</v>
      </c>
    </row>
    <row r="487" spans="1:14" s="884" customFormat="1" x14ac:dyDescent="0.25">
      <c r="A487" s="816" t="s">
        <v>305</v>
      </c>
      <c r="B487" s="817">
        <v>41784</v>
      </c>
      <c r="C487" s="818" t="s">
        <v>4729</v>
      </c>
      <c r="D487" s="816" t="s">
        <v>47</v>
      </c>
      <c r="E487" s="819">
        <v>10201874</v>
      </c>
      <c r="F487" s="816">
        <v>25216210</v>
      </c>
      <c r="G487" s="816">
        <v>2704005</v>
      </c>
      <c r="H487" s="120" t="str">
        <f>IF(G487="","",VLOOKUP(G487,ARANCEL!$B$5:$D$121,2,FALSE))</f>
        <v>PROVISORIO</v>
      </c>
      <c r="I487" s="121" t="s">
        <v>329</v>
      </c>
      <c r="J487" s="119">
        <v>1</v>
      </c>
      <c r="K487" s="122">
        <f>IF(G487="","",VLOOKUP(G487,ARANCEL!$B$5:$D$121,3,FALSE)*J487)</f>
        <v>3250</v>
      </c>
      <c r="L487" s="1229" t="s">
        <v>5292</v>
      </c>
      <c r="M487" s="1229">
        <v>4500236825</v>
      </c>
      <c r="N487" s="1229">
        <v>9462</v>
      </c>
    </row>
    <row r="488" spans="1:14" s="884" customFormat="1" x14ac:dyDescent="0.25">
      <c r="A488" s="816" t="s">
        <v>313</v>
      </c>
      <c r="B488" s="817">
        <v>41784</v>
      </c>
      <c r="C488" s="818" t="s">
        <v>4729</v>
      </c>
      <c r="D488" s="816" t="s">
        <v>47</v>
      </c>
      <c r="E488" s="819">
        <v>10201874</v>
      </c>
      <c r="F488" s="816">
        <v>25216210</v>
      </c>
      <c r="G488" s="816">
        <v>2704031</v>
      </c>
      <c r="H488" s="120" t="str">
        <f>IF(G488="","",VLOOKUP(G488,ARANCEL!$B$5:$D$121,2,FALSE))</f>
        <v xml:space="preserve">PERNO MUÑON METALICO </v>
      </c>
      <c r="I488" s="121" t="s">
        <v>329</v>
      </c>
      <c r="J488" s="119">
        <v>1</v>
      </c>
      <c r="K488" s="122">
        <f>IF(G488="","",VLOOKUP(G488,ARANCEL!$B$5:$D$121,3,FALSE)*J488)</f>
        <v>12246</v>
      </c>
      <c r="L488" s="1229" t="s">
        <v>5292</v>
      </c>
      <c r="M488" s="1229">
        <v>4500236825</v>
      </c>
      <c r="N488" s="1229">
        <v>9462</v>
      </c>
    </row>
    <row r="489" spans="1:14" s="884" customFormat="1" x14ac:dyDescent="0.25">
      <c r="A489" s="816" t="s">
        <v>313</v>
      </c>
      <c r="B489" s="817">
        <v>41784</v>
      </c>
      <c r="C489" s="818" t="s">
        <v>4729</v>
      </c>
      <c r="D489" s="816" t="s">
        <v>47</v>
      </c>
      <c r="E489" s="819">
        <v>10201874</v>
      </c>
      <c r="F489" s="816">
        <v>25216210</v>
      </c>
      <c r="G489" s="816">
        <v>2704016</v>
      </c>
      <c r="H489" s="120" t="str">
        <f>IF(G489="","",VLOOKUP(G489,ARANCEL!$B$5:$D$121,2,FALSE))</f>
        <v xml:space="preserve">CORONA PROCERA </v>
      </c>
      <c r="I489" s="121" t="s">
        <v>329</v>
      </c>
      <c r="J489" s="119">
        <v>1</v>
      </c>
      <c r="K489" s="122">
        <f>IF(G489="","",VLOOKUP(G489,ARANCEL!$B$5:$D$121,3,FALSE)*J489)</f>
        <v>58477</v>
      </c>
      <c r="L489" s="1229" t="s">
        <v>5292</v>
      </c>
      <c r="M489" s="1229">
        <v>4500236825</v>
      </c>
      <c r="N489" s="1229">
        <v>9462</v>
      </c>
    </row>
    <row r="490" spans="1:14" s="884" customFormat="1" x14ac:dyDescent="0.25">
      <c r="A490" s="816" t="s">
        <v>305</v>
      </c>
      <c r="B490" s="817">
        <v>41893</v>
      </c>
      <c r="C490" s="818" t="s">
        <v>6999</v>
      </c>
      <c r="D490" s="816" t="s">
        <v>47</v>
      </c>
      <c r="E490" s="819">
        <v>10255414</v>
      </c>
      <c r="F490" s="816">
        <v>28331824</v>
      </c>
      <c r="G490" s="816">
        <v>2707001</v>
      </c>
      <c r="H490" s="120" t="str">
        <f>IF(G490="","",VLOOKUP(G490,ARANCEL!$B$5:$D$121,2,FALSE))</f>
        <v xml:space="preserve">PLANO DE RELAJACION </v>
      </c>
      <c r="I490" s="121" t="s">
        <v>306</v>
      </c>
      <c r="J490" s="119">
        <v>1</v>
      </c>
      <c r="K490" s="122">
        <f>IF(G490="","",VLOOKUP(G490,ARANCEL!$B$5:$D$121,3,FALSE)*J490)</f>
        <v>9221</v>
      </c>
      <c r="L490" s="1229" t="s">
        <v>7548</v>
      </c>
      <c r="M490" s="1229">
        <v>4500254757</v>
      </c>
      <c r="N490" s="1229" t="s">
        <v>7549</v>
      </c>
    </row>
    <row r="491" spans="1:14" s="899" customFormat="1" x14ac:dyDescent="0.25">
      <c r="A491" s="816" t="s">
        <v>305</v>
      </c>
      <c r="B491" s="817">
        <v>41897</v>
      </c>
      <c r="C491" s="818" t="s">
        <v>7062</v>
      </c>
      <c r="D491" s="816" t="s">
        <v>7063</v>
      </c>
      <c r="E491" s="819">
        <v>10255858</v>
      </c>
      <c r="F491" s="816">
        <v>28032261</v>
      </c>
      <c r="G491" s="816">
        <v>2704005</v>
      </c>
      <c r="H491" s="820" t="str">
        <f>IF(G491="","",VLOOKUP(G491,ARANCEL!$B$5:$D$121,2,FALSE))</f>
        <v>PROVISORIO</v>
      </c>
      <c r="I491" s="821" t="s">
        <v>325</v>
      </c>
      <c r="J491" s="816">
        <v>1</v>
      </c>
      <c r="K491" s="822">
        <f>IF(G491="","",VLOOKUP(G491,ARANCEL!$B$5:$D$121,3,FALSE)*J491)</f>
        <v>3250</v>
      </c>
      <c r="L491" s="1210" t="s">
        <v>7548</v>
      </c>
      <c r="M491" s="1210">
        <v>4500254757</v>
      </c>
      <c r="N491" s="1210" t="s">
        <v>7549</v>
      </c>
    </row>
    <row r="492" spans="1:14" s="899" customFormat="1" x14ac:dyDescent="0.25">
      <c r="A492" s="843" t="s">
        <v>305</v>
      </c>
      <c r="B492" s="817">
        <v>41897</v>
      </c>
      <c r="C492" s="818" t="s">
        <v>7062</v>
      </c>
      <c r="D492" s="816" t="s">
        <v>7063</v>
      </c>
      <c r="E492" s="819">
        <v>10255858</v>
      </c>
      <c r="F492" s="816">
        <v>28032261</v>
      </c>
      <c r="G492" s="816">
        <v>2704003</v>
      </c>
      <c r="H492" s="820" t="str">
        <f>IF(G492="","",VLOOKUP(G492,ARANCEL!$B$5:$D$121,2,FALSE))</f>
        <v xml:space="preserve">CORONA PERIFERICA CON PERNO MUÑON COLADO </v>
      </c>
      <c r="I492" s="821" t="s">
        <v>325</v>
      </c>
      <c r="J492" s="816">
        <v>1</v>
      </c>
      <c r="K492" s="822">
        <f>IF(G492="","",VLOOKUP(G492,ARANCEL!$B$5:$D$121,3,FALSE)*J492)</f>
        <v>32612</v>
      </c>
      <c r="L492" s="1210" t="s">
        <v>7548</v>
      </c>
      <c r="M492" s="1210">
        <v>4500254757</v>
      </c>
      <c r="N492" s="1210" t="s">
        <v>7549</v>
      </c>
    </row>
    <row r="493" spans="1:14" s="884" customFormat="1" x14ac:dyDescent="0.25">
      <c r="A493" s="816" t="s">
        <v>305</v>
      </c>
      <c r="B493" s="817">
        <v>41689</v>
      </c>
      <c r="C493" s="818" t="s">
        <v>2865</v>
      </c>
      <c r="D493" s="816" t="s">
        <v>47</v>
      </c>
      <c r="E493" s="819">
        <v>10175166</v>
      </c>
      <c r="F493" s="816">
        <v>25028793</v>
      </c>
      <c r="G493" s="816">
        <v>2704005</v>
      </c>
      <c r="H493" s="120" t="str">
        <f>IF(G493="","",VLOOKUP(G493,ARANCEL!$B$5:$D$121,2,FALSE))</f>
        <v>PROVISORIO</v>
      </c>
      <c r="I493" s="121" t="s">
        <v>325</v>
      </c>
      <c r="J493" s="119">
        <v>1</v>
      </c>
      <c r="K493" s="122">
        <f>IF(G493="","",VLOOKUP(G493,ARANCEL!$B$5:$D$121,3,FALSE)*J493)</f>
        <v>3250</v>
      </c>
      <c r="L493" s="1229" t="s">
        <v>3438</v>
      </c>
      <c r="M493" s="1229">
        <v>4500220784</v>
      </c>
      <c r="N493" s="1229">
        <v>8624</v>
      </c>
    </row>
    <row r="494" spans="1:14" s="908" customFormat="1" x14ac:dyDescent="0.25">
      <c r="A494" s="816" t="s">
        <v>305</v>
      </c>
      <c r="B494" s="817">
        <v>41689</v>
      </c>
      <c r="C494" s="818" t="s">
        <v>2865</v>
      </c>
      <c r="D494" s="816" t="s">
        <v>47</v>
      </c>
      <c r="E494" s="819">
        <v>10175166</v>
      </c>
      <c r="F494" s="816">
        <v>25028793</v>
      </c>
      <c r="G494" s="816">
        <v>2704003</v>
      </c>
      <c r="H494" s="120" t="str">
        <f>IF(G494="","",VLOOKUP(G494,ARANCEL!$B$5:$D$121,2,FALSE))</f>
        <v xml:space="preserve">CORONA PERIFERICA CON PERNO MUÑON COLADO </v>
      </c>
      <c r="I494" s="121" t="s">
        <v>325</v>
      </c>
      <c r="J494" s="119">
        <v>1</v>
      </c>
      <c r="K494" s="122">
        <f>IF(G494="","",VLOOKUP(G494,ARANCEL!$B$5:$D$121,3,FALSE)*J494)</f>
        <v>32612</v>
      </c>
      <c r="L494" s="1229" t="s">
        <v>3438</v>
      </c>
      <c r="M494" s="1229">
        <v>4500220784</v>
      </c>
      <c r="N494" s="1229">
        <v>8624</v>
      </c>
    </row>
    <row r="495" spans="1:14" s="908" customFormat="1" x14ac:dyDescent="0.25">
      <c r="A495" s="816" t="s">
        <v>313</v>
      </c>
      <c r="B495" s="817">
        <v>41932</v>
      </c>
      <c r="C495" s="818" t="s">
        <v>7832</v>
      </c>
      <c r="D495" s="816" t="s">
        <v>1475</v>
      </c>
      <c r="E495" s="819">
        <v>10269801</v>
      </c>
      <c r="F495" s="816">
        <v>29138926</v>
      </c>
      <c r="G495" s="816">
        <v>2705003</v>
      </c>
      <c r="H495" s="120" t="str">
        <f>IF(G495="","",VLOOKUP(G495,ARANCEL!$B$5:$D$121,2,FALSE))</f>
        <v>INCRUSTACION ESTETICA (ART-GLASS O CERAMICA)</v>
      </c>
      <c r="I495" s="121" t="s">
        <v>318</v>
      </c>
      <c r="J495" s="119">
        <v>1</v>
      </c>
      <c r="K495" s="122">
        <f>IF(G495="","",VLOOKUP(G495,ARANCEL!$B$5:$D$121,3,FALSE)*J495)</f>
        <v>15676</v>
      </c>
      <c r="L495" s="1229" t="s">
        <v>8279</v>
      </c>
      <c r="M495" s="1229">
        <v>4500259733</v>
      </c>
      <c r="N495" s="1229" t="s">
        <v>8293</v>
      </c>
    </row>
    <row r="496" spans="1:14" s="908" customFormat="1" x14ac:dyDescent="0.25">
      <c r="A496" s="816" t="s">
        <v>313</v>
      </c>
      <c r="B496" s="817">
        <v>41932</v>
      </c>
      <c r="C496" s="818" t="s">
        <v>7832</v>
      </c>
      <c r="D496" s="816" t="s">
        <v>1475</v>
      </c>
      <c r="E496" s="819">
        <v>10269801</v>
      </c>
      <c r="F496" s="816">
        <v>29138926</v>
      </c>
      <c r="G496" s="816">
        <v>2704002</v>
      </c>
      <c r="H496" s="120" t="str">
        <f>IF(G496="","",VLOOKUP(G496,ARANCEL!$B$5:$D$121,2,FALSE))</f>
        <v xml:space="preserve">CORONA PERIFERICA </v>
      </c>
      <c r="I496" s="121" t="s">
        <v>318</v>
      </c>
      <c r="J496" s="119">
        <v>1</v>
      </c>
      <c r="K496" s="122">
        <f>IF(G496="","",VLOOKUP(G496,ARANCEL!$B$5:$D$121,3,FALSE)*J496)</f>
        <v>25865</v>
      </c>
      <c r="L496" s="1229" t="s">
        <v>8279</v>
      </c>
      <c r="M496" s="1229">
        <v>4500259733</v>
      </c>
      <c r="N496" s="1229" t="s">
        <v>8293</v>
      </c>
    </row>
    <row r="497" spans="1:15" s="908" customFormat="1" x14ac:dyDescent="0.25">
      <c r="A497" s="816" t="s">
        <v>305</v>
      </c>
      <c r="B497" s="817">
        <v>41935</v>
      </c>
      <c r="C497" s="818" t="s">
        <v>7832</v>
      </c>
      <c r="D497" s="816" t="s">
        <v>1475</v>
      </c>
      <c r="E497" s="819">
        <v>10269801</v>
      </c>
      <c r="F497" s="816">
        <v>29138926</v>
      </c>
      <c r="G497" s="816">
        <v>2704005</v>
      </c>
      <c r="H497" s="120" t="str">
        <f>IF(G497="","",VLOOKUP(G497,ARANCEL!$B$5:$D$121,2,FALSE))</f>
        <v>PROVISORIO</v>
      </c>
      <c r="I497" s="121" t="s">
        <v>318</v>
      </c>
      <c r="J497" s="119">
        <v>1</v>
      </c>
      <c r="K497" s="122">
        <f>IF(G497="","",VLOOKUP(G497,ARANCEL!$B$5:$D$121,3,FALSE)*J497)</f>
        <v>3250</v>
      </c>
      <c r="L497" s="1229" t="s">
        <v>8279</v>
      </c>
      <c r="M497" s="1229">
        <v>4500259733</v>
      </c>
      <c r="N497" s="1229" t="s">
        <v>8293</v>
      </c>
    </row>
    <row r="498" spans="1:15" s="908" customFormat="1" x14ac:dyDescent="0.25">
      <c r="A498" s="816" t="s">
        <v>305</v>
      </c>
      <c r="B498" s="817">
        <v>41680</v>
      </c>
      <c r="C498" s="818" t="s">
        <v>2031</v>
      </c>
      <c r="D498" s="816" t="s">
        <v>47</v>
      </c>
      <c r="E498" s="819">
        <v>10172874</v>
      </c>
      <c r="F498" s="816">
        <v>21540475</v>
      </c>
      <c r="G498" s="816">
        <v>2702024</v>
      </c>
      <c r="H498" s="120" t="str">
        <f>IF(G498="","",VLOOKUP(G498,ARANCEL!$B$5:$D$121,2,FALSE))</f>
        <v>PROVISORIO SOBRE IMPLANTE</v>
      </c>
      <c r="I498" s="121" t="s">
        <v>2727</v>
      </c>
      <c r="J498" s="119">
        <v>5</v>
      </c>
      <c r="K498" s="122">
        <f>IF(G498="","",VLOOKUP(G498,ARANCEL!$B$5:$D$121,3,FALSE)*J498)</f>
        <v>23055</v>
      </c>
      <c r="L498" s="1229" t="s">
        <v>3438</v>
      </c>
      <c r="M498" s="1229">
        <v>4500220783</v>
      </c>
      <c r="N498" s="1229">
        <v>8623</v>
      </c>
    </row>
    <row r="499" spans="1:15" s="908" customFormat="1" x14ac:dyDescent="0.25">
      <c r="A499" s="816" t="s">
        <v>305</v>
      </c>
      <c r="B499" s="817">
        <v>41848</v>
      </c>
      <c r="C499" s="818" t="s">
        <v>2031</v>
      </c>
      <c r="D499" s="816" t="s">
        <v>1283</v>
      </c>
      <c r="E499" s="819">
        <v>10232045</v>
      </c>
      <c r="F499" s="816">
        <v>27294569</v>
      </c>
      <c r="G499" s="816">
        <v>2702021</v>
      </c>
      <c r="H499" s="120" t="str">
        <f>IF(G499="","",VLOOKUP(G499,ARANCEL!$B$5:$D$121,2,FALSE))</f>
        <v xml:space="preserve">CORONA SOBRE IMPLANTE </v>
      </c>
      <c r="I499" s="121" t="s">
        <v>306</v>
      </c>
      <c r="J499" s="119">
        <v>1</v>
      </c>
      <c r="K499" s="122">
        <f>IF(G499="","",VLOOKUP(G499,ARANCEL!$B$5:$D$121,3,FALSE)*J499)</f>
        <v>35986</v>
      </c>
      <c r="L499" s="1229" t="s">
        <v>6017</v>
      </c>
      <c r="M499" s="1229">
        <v>4500245462</v>
      </c>
      <c r="N499" s="1229">
        <v>9810</v>
      </c>
    </row>
    <row r="500" spans="1:15" s="914" customFormat="1" x14ac:dyDescent="0.25">
      <c r="A500" s="928" t="s">
        <v>305</v>
      </c>
      <c r="B500" s="817">
        <v>41734</v>
      </c>
      <c r="C500" s="118" t="s">
        <v>1353</v>
      </c>
      <c r="D500" s="119" t="s">
        <v>47</v>
      </c>
      <c r="E500" s="162">
        <v>10185988</v>
      </c>
      <c r="F500" s="119">
        <v>25647549</v>
      </c>
      <c r="G500" s="816">
        <v>2704005</v>
      </c>
      <c r="H500" s="120" t="str">
        <f>IF(G500="","",VLOOKUP(G500,ARANCEL!$B$5:$D$121,2,FALSE))</f>
        <v>PROVISORIO</v>
      </c>
      <c r="I500" s="121" t="s">
        <v>324</v>
      </c>
      <c r="J500" s="119">
        <v>1</v>
      </c>
      <c r="K500" s="122">
        <f>IF(G500="","",VLOOKUP(G500,ARANCEL!$B$5:$D$121,3,FALSE)*J500)</f>
        <v>3250</v>
      </c>
      <c r="L500" s="1229" t="s">
        <v>8279</v>
      </c>
      <c r="M500" s="1229">
        <v>4500257559</v>
      </c>
      <c r="N500" s="1229" t="s">
        <v>8255</v>
      </c>
    </row>
    <row r="501" spans="1:15" s="914" customFormat="1" x14ac:dyDescent="0.25">
      <c r="A501" s="928" t="s">
        <v>305</v>
      </c>
      <c r="B501" s="817">
        <v>41734</v>
      </c>
      <c r="C501" s="818" t="s">
        <v>1353</v>
      </c>
      <c r="D501" s="816" t="s">
        <v>47</v>
      </c>
      <c r="E501" s="819">
        <v>10185988</v>
      </c>
      <c r="F501" s="816">
        <v>25647549</v>
      </c>
      <c r="G501" s="816">
        <v>2704003</v>
      </c>
      <c r="H501" s="120" t="str">
        <f>IF(G501="","",VLOOKUP(G501,ARANCEL!$B$5:$D$121,2,FALSE))</f>
        <v xml:space="preserve">CORONA PERIFERICA CON PERNO MUÑON COLADO </v>
      </c>
      <c r="I501" s="121" t="s">
        <v>324</v>
      </c>
      <c r="J501" s="119">
        <v>1</v>
      </c>
      <c r="K501" s="122">
        <f>IF(G501="","",VLOOKUP(G501,ARANCEL!$B$5:$D$121,3,FALSE)*J501)</f>
        <v>32612</v>
      </c>
      <c r="L501" s="1229" t="s">
        <v>8279</v>
      </c>
      <c r="M501" s="1229">
        <v>4500257559</v>
      </c>
      <c r="N501" s="1229" t="s">
        <v>8255</v>
      </c>
    </row>
    <row r="502" spans="1:15" s="916" customFormat="1" x14ac:dyDescent="0.25">
      <c r="A502" s="816" t="s">
        <v>606</v>
      </c>
      <c r="B502" s="817">
        <v>41745</v>
      </c>
      <c r="C502" s="818" t="s">
        <v>3952</v>
      </c>
      <c r="D502" s="816" t="s">
        <v>47</v>
      </c>
      <c r="E502" s="819">
        <v>10188689</v>
      </c>
      <c r="F502" s="816">
        <v>25879496</v>
      </c>
      <c r="G502" s="816">
        <v>2707001</v>
      </c>
      <c r="H502" s="120" t="str">
        <f>IF(G502="","",VLOOKUP(G502,ARANCEL!$B$5:$D$121,2,FALSE))</f>
        <v xml:space="preserve">PLANO DE RELAJACION </v>
      </c>
      <c r="I502" s="121" t="s">
        <v>306</v>
      </c>
      <c r="J502" s="119">
        <v>1</v>
      </c>
      <c r="K502" s="122">
        <f>IF(G502="","",VLOOKUP(G502,ARANCEL!$B$5:$D$121,3,FALSE)*J502)</f>
        <v>9221</v>
      </c>
      <c r="L502" s="1229" t="s">
        <v>8279</v>
      </c>
      <c r="M502" s="1229">
        <v>4500257559</v>
      </c>
      <c r="N502" s="1229" t="s">
        <v>8255</v>
      </c>
    </row>
    <row r="503" spans="1:15" s="916" customFormat="1" x14ac:dyDescent="0.25">
      <c r="A503" s="816" t="s">
        <v>313</v>
      </c>
      <c r="B503" s="817">
        <v>41745</v>
      </c>
      <c r="C503" s="818" t="s">
        <v>3952</v>
      </c>
      <c r="D503" s="816" t="s">
        <v>47</v>
      </c>
      <c r="E503" s="819">
        <v>10188689</v>
      </c>
      <c r="F503" s="816">
        <v>25879496</v>
      </c>
      <c r="G503" s="816">
        <v>2707003</v>
      </c>
      <c r="H503" s="120" t="str">
        <f>IF(G503="","",VLOOKUP(G503,ARANCEL!$B$5:$D$121,2,FALSE))</f>
        <v xml:space="preserve">ESTAMPADO </v>
      </c>
      <c r="I503" s="121"/>
      <c r="J503" s="119">
        <v>1</v>
      </c>
      <c r="K503" s="122">
        <f>IF(G503="","",VLOOKUP(G503,ARANCEL!$B$5:$D$121,3,FALSE)*J503)</f>
        <v>6028</v>
      </c>
      <c r="L503" s="1229" t="s">
        <v>8279</v>
      </c>
      <c r="M503" s="1229">
        <v>4500257559</v>
      </c>
      <c r="N503" s="1229" t="s">
        <v>8255</v>
      </c>
    </row>
    <row r="504" spans="1:15" s="916" customFormat="1" x14ac:dyDescent="0.25">
      <c r="A504" s="816" t="s">
        <v>305</v>
      </c>
      <c r="B504" s="817">
        <v>41955</v>
      </c>
      <c r="C504" s="818" t="s">
        <v>8163</v>
      </c>
      <c r="D504" s="816" t="s">
        <v>4234</v>
      </c>
      <c r="E504" s="819">
        <v>10278054</v>
      </c>
      <c r="F504" s="816">
        <v>29488637</v>
      </c>
      <c r="G504" s="816">
        <v>2705003</v>
      </c>
      <c r="H504" s="120" t="str">
        <f>IF(G504="","",VLOOKUP(G504,ARANCEL!$B$5:$D$121,2,FALSE))</f>
        <v>INCRUSTACION ESTETICA (ART-GLASS O CERAMICA)</v>
      </c>
      <c r="I504" s="121" t="s">
        <v>309</v>
      </c>
      <c r="J504" s="119">
        <v>1</v>
      </c>
      <c r="K504" s="122">
        <f>IF(G504="","",VLOOKUP(G504,ARANCEL!$B$5:$D$121,3,FALSE)*J504)</f>
        <v>15676</v>
      </c>
      <c r="L504" s="1229" t="s">
        <v>8256</v>
      </c>
      <c r="M504" s="1229">
        <v>4500265323</v>
      </c>
      <c r="N504" s="1229" t="s">
        <v>8948</v>
      </c>
    </row>
    <row r="505" spans="1:15" s="916" customFormat="1" x14ac:dyDescent="0.25">
      <c r="A505" s="816" t="s">
        <v>606</v>
      </c>
      <c r="B505" s="817">
        <v>41892</v>
      </c>
      <c r="C505" s="818" t="s">
        <v>7000</v>
      </c>
      <c r="D505" s="816" t="s">
        <v>1322</v>
      </c>
      <c r="E505" s="819">
        <v>10254817</v>
      </c>
      <c r="F505" s="816">
        <v>28215392</v>
      </c>
      <c r="G505" s="816">
        <v>2704005</v>
      </c>
      <c r="H505" s="120" t="str">
        <f>IF(G505="","",VLOOKUP(G505,ARANCEL!$B$5:$D$121,2,FALSE))</f>
        <v>PROVISORIO</v>
      </c>
      <c r="I505" s="121" t="s">
        <v>6404</v>
      </c>
      <c r="J505" s="119">
        <v>2</v>
      </c>
      <c r="K505" s="122">
        <f>IF(G505="","",VLOOKUP(G505,ARANCEL!$B$5:$D$121,3,FALSE)*J505)</f>
        <v>6500</v>
      </c>
      <c r="L505" s="1229" t="s">
        <v>7548</v>
      </c>
      <c r="M505" s="1229">
        <v>4500254757</v>
      </c>
      <c r="N505" s="1229" t="s">
        <v>7549</v>
      </c>
    </row>
    <row r="506" spans="1:15" x14ac:dyDescent="0.25">
      <c r="A506" s="119" t="s">
        <v>606</v>
      </c>
      <c r="B506" s="164">
        <v>41892</v>
      </c>
      <c r="C506" s="118" t="s">
        <v>7000</v>
      </c>
      <c r="D506" s="119" t="s">
        <v>1322</v>
      </c>
      <c r="E506" s="162">
        <v>10254817</v>
      </c>
      <c r="F506" s="119">
        <v>28215392</v>
      </c>
      <c r="G506" s="119">
        <v>2704003</v>
      </c>
      <c r="H506" s="120" t="str">
        <f>IF(G506="","",VLOOKUP(G506,ARANCEL!$B$5:$D$121,2,FALSE))</f>
        <v xml:space="preserve">CORONA PERIFERICA CON PERNO MUÑON COLADO </v>
      </c>
      <c r="I506" s="121" t="s">
        <v>6404</v>
      </c>
      <c r="J506" s="119">
        <v>2</v>
      </c>
      <c r="K506" s="122">
        <f>IF(G506="","",VLOOKUP(G506,ARANCEL!$B$5:$D$121,3,FALSE)*J506)</f>
        <v>65224</v>
      </c>
      <c r="L506" s="1229" t="s">
        <v>7548</v>
      </c>
      <c r="M506" s="1229">
        <v>4500254757</v>
      </c>
      <c r="N506" s="1229" t="s">
        <v>7549</v>
      </c>
    </row>
    <row r="507" spans="1:15" x14ac:dyDescent="0.25">
      <c r="A507" s="119" t="s">
        <v>305</v>
      </c>
      <c r="B507" s="164">
        <v>41726</v>
      </c>
      <c r="C507" s="118" t="s">
        <v>3594</v>
      </c>
      <c r="D507" s="119" t="s">
        <v>47</v>
      </c>
      <c r="E507" s="162">
        <v>10184340</v>
      </c>
      <c r="F507" s="119">
        <v>25410988</v>
      </c>
      <c r="G507" s="119">
        <v>2707001</v>
      </c>
      <c r="H507" s="120" t="str">
        <f>IF(G507="","",VLOOKUP(G507,ARANCEL!$B$5:$D$121,2,FALSE))</f>
        <v xml:space="preserve">PLANO DE RELAJACION </v>
      </c>
      <c r="I507" s="121" t="s">
        <v>306</v>
      </c>
      <c r="J507" s="119">
        <v>1</v>
      </c>
      <c r="K507" s="122">
        <f>IF(G507="","",VLOOKUP(G507,ARANCEL!$B$5:$D$121,3,FALSE)*J507)</f>
        <v>9221</v>
      </c>
      <c r="L507" s="1229" t="s">
        <v>3058</v>
      </c>
      <c r="M507" s="1229">
        <v>4500225660</v>
      </c>
      <c r="N507" s="1229">
        <v>8912</v>
      </c>
      <c r="O507" s="924"/>
    </row>
    <row r="508" spans="1:15" s="920" customFormat="1" x14ac:dyDescent="0.25">
      <c r="A508" s="816" t="s">
        <v>305</v>
      </c>
      <c r="B508" s="817">
        <v>41801</v>
      </c>
      <c r="C508" s="818" t="s">
        <v>5207</v>
      </c>
      <c r="D508" s="816" t="s">
        <v>47</v>
      </c>
      <c r="E508" s="819">
        <v>10208238</v>
      </c>
      <c r="F508" s="816">
        <v>26220032</v>
      </c>
      <c r="G508" s="816">
        <v>2706024</v>
      </c>
      <c r="H508" s="120" t="str">
        <f>IF(G508="","",VLOOKUP(G508,ARANCEL!$B$5:$D$121,2,FALSE))</f>
        <v>PROTESIS INMEDIATA ACRILICA</v>
      </c>
      <c r="I508" s="121" t="s">
        <v>306</v>
      </c>
      <c r="J508" s="119">
        <v>1</v>
      </c>
      <c r="K508" s="122">
        <f>IF(G508="","",VLOOKUP(G508,ARANCEL!$B$5:$D$121,3,FALSE)*J508)</f>
        <v>54293</v>
      </c>
      <c r="L508" s="1229" t="s">
        <v>5742</v>
      </c>
      <c r="M508" s="1229">
        <v>4500239419</v>
      </c>
      <c r="N508" s="1229" t="s">
        <v>5753</v>
      </c>
    </row>
    <row r="509" spans="1:15" x14ac:dyDescent="0.25">
      <c r="A509" s="1453" t="s">
        <v>305</v>
      </c>
      <c r="B509" s="164">
        <v>41801</v>
      </c>
      <c r="C509" s="118" t="s">
        <v>5207</v>
      </c>
      <c r="D509" s="119" t="s">
        <v>47</v>
      </c>
      <c r="E509" s="162">
        <v>10208238</v>
      </c>
      <c r="F509" s="119">
        <v>26220032</v>
      </c>
      <c r="G509" s="119">
        <v>2706001</v>
      </c>
      <c r="H509" s="120" t="str">
        <f>IF(G509="","",VLOOKUP(G509,ARANCEL!$B$5:$D$121,2,FALSE))</f>
        <v xml:space="preserve">PROTESIS TOTAL ACRILICA </v>
      </c>
      <c r="I509" s="121"/>
      <c r="J509" s="119">
        <v>1</v>
      </c>
      <c r="K509" s="122">
        <f>IF(G509="","",VLOOKUP(G509,ARANCEL!$B$5:$D$121,3,FALSE)*J509)</f>
        <v>18668</v>
      </c>
      <c r="L509" s="1229" t="s">
        <v>5742</v>
      </c>
      <c r="M509" s="1229">
        <v>4500239419</v>
      </c>
      <c r="N509" s="1229" t="s">
        <v>5753</v>
      </c>
      <c r="O509" s="924"/>
    </row>
    <row r="510" spans="1:15" x14ac:dyDescent="0.25">
      <c r="A510" s="119" t="s">
        <v>305</v>
      </c>
      <c r="B510" s="164">
        <v>41844</v>
      </c>
      <c r="C510" s="118" t="s">
        <v>5952</v>
      </c>
      <c r="D510" s="119" t="s">
        <v>47</v>
      </c>
      <c r="E510" s="162">
        <v>10230700</v>
      </c>
      <c r="F510" s="119">
        <v>27546238</v>
      </c>
      <c r="G510" s="119">
        <v>2707001</v>
      </c>
      <c r="H510" s="120" t="str">
        <f>IF(G510="","",VLOOKUP(G510,ARANCEL!$B$5:$D$121,2,FALSE))</f>
        <v xml:space="preserve">PLANO DE RELAJACION </v>
      </c>
      <c r="I510" s="121" t="s">
        <v>306</v>
      </c>
      <c r="J510" s="119">
        <v>1</v>
      </c>
      <c r="K510" s="122">
        <f>IF(G510="","",VLOOKUP(G510,ARANCEL!$B$5:$D$121,3,FALSE)*J510)</f>
        <v>9221</v>
      </c>
      <c r="L510" s="1229" t="s">
        <v>6017</v>
      </c>
      <c r="M510" s="1229">
        <v>4500245462</v>
      </c>
      <c r="N510" s="1229">
        <v>9810</v>
      </c>
    </row>
    <row r="511" spans="1:15" s="916" customFormat="1" x14ac:dyDescent="0.25">
      <c r="A511" s="816" t="s">
        <v>606</v>
      </c>
      <c r="B511" s="817">
        <v>41919</v>
      </c>
      <c r="C511" s="818" t="s">
        <v>1065</v>
      </c>
      <c r="D511" s="816" t="s">
        <v>4234</v>
      </c>
      <c r="E511" s="819">
        <v>10260060</v>
      </c>
      <c r="F511" s="816">
        <v>28434551</v>
      </c>
      <c r="G511" s="816">
        <v>2705003</v>
      </c>
      <c r="H511" s="120" t="str">
        <f>IF(G511="","",VLOOKUP(G511,ARANCEL!$B$5:$D$121,2,FALSE))</f>
        <v>INCRUSTACION ESTETICA (ART-GLASS O CERAMICA)</v>
      </c>
      <c r="I511" s="121" t="s">
        <v>326</v>
      </c>
      <c r="J511" s="119">
        <v>1</v>
      </c>
      <c r="K511" s="122">
        <f>IF(G511="","",VLOOKUP(G511,ARANCEL!$B$5:$D$121,3,FALSE)*J511)</f>
        <v>15676</v>
      </c>
      <c r="L511" s="1235" t="str">
        <f>IF(E511="","","IMPAGO")</f>
        <v>IMPAGO</v>
      </c>
      <c r="M511" s="1235" t="str">
        <f>IF(L511="IMPAGO","SIN O.C.","")</f>
        <v>SIN O.C.</v>
      </c>
      <c r="N511" s="1235" t="str">
        <f>IF(L511="IMPAGO","SIN FACT.","")</f>
        <v>SIN FACT.</v>
      </c>
    </row>
    <row r="512" spans="1:15" x14ac:dyDescent="0.25">
      <c r="A512" s="119" t="s">
        <v>305</v>
      </c>
      <c r="B512" s="164">
        <v>41893</v>
      </c>
      <c r="C512" s="118" t="s">
        <v>7001</v>
      </c>
      <c r="D512" s="119" t="s">
        <v>6823</v>
      </c>
      <c r="E512" s="162">
        <v>10255403</v>
      </c>
      <c r="F512" s="119">
        <v>28270175</v>
      </c>
      <c r="G512" s="119">
        <v>2705003</v>
      </c>
      <c r="H512" s="120" t="str">
        <f>IF(G512="","",VLOOKUP(G512,ARANCEL!$B$5:$D$121,2,FALSE))</f>
        <v>INCRUSTACION ESTETICA (ART-GLASS O CERAMICA)</v>
      </c>
      <c r="I512" s="121" t="s">
        <v>756</v>
      </c>
      <c r="J512" s="119">
        <v>2</v>
      </c>
      <c r="K512" s="122">
        <f>IF(G512="","",VLOOKUP(G512,ARANCEL!$B$5:$D$121,3,FALSE)*J512)</f>
        <v>31352</v>
      </c>
      <c r="L512" s="1229" t="s">
        <v>7548</v>
      </c>
      <c r="M512" s="1229">
        <v>4500254757</v>
      </c>
      <c r="N512" s="1229" t="s">
        <v>7549</v>
      </c>
      <c r="O512" s="924"/>
    </row>
    <row r="513" spans="1:15" s="797" customFormat="1" x14ac:dyDescent="0.25">
      <c r="A513" s="816" t="s">
        <v>305</v>
      </c>
      <c r="B513" s="719">
        <v>42030</v>
      </c>
      <c r="C513" s="714" t="s">
        <v>9750</v>
      </c>
      <c r="D513" s="712" t="s">
        <v>1283</v>
      </c>
      <c r="E513" s="715">
        <v>10313527</v>
      </c>
      <c r="F513" s="712">
        <v>30685737</v>
      </c>
      <c r="G513" s="712">
        <v>2704005</v>
      </c>
      <c r="H513" s="120" t="str">
        <f>IF(G513="","",VLOOKUP(G513,ARANCEL!$B$5:$D$121,2,FALSE))</f>
        <v>PROVISORIO</v>
      </c>
      <c r="I513" s="121" t="s">
        <v>326</v>
      </c>
      <c r="J513" s="119">
        <v>1</v>
      </c>
      <c r="K513" s="122">
        <f>IF(G513="","",VLOOKUP(G513,ARANCEL!$B$5:$D$121,3,FALSE)*J513)</f>
        <v>3250</v>
      </c>
      <c r="L513" s="1235" t="str">
        <f>IF(E513="","","IMPAGO")</f>
        <v>IMPAGO</v>
      </c>
      <c r="M513" s="1235" t="str">
        <f>IF(L513="IMPAGO","SIN O.C.","")</f>
        <v>SIN O.C.</v>
      </c>
      <c r="N513" s="1235" t="str">
        <f>IF(L513="IMPAGO","SIN FACT.","")</f>
        <v>SIN FACT.</v>
      </c>
    </row>
    <row r="514" spans="1:15" x14ac:dyDescent="0.25">
      <c r="A514" s="119" t="s">
        <v>313</v>
      </c>
      <c r="B514" s="164">
        <v>42030</v>
      </c>
      <c r="C514" s="118" t="s">
        <v>9750</v>
      </c>
      <c r="D514" s="119" t="s">
        <v>1283</v>
      </c>
      <c r="E514" s="162">
        <v>10313527</v>
      </c>
      <c r="F514" s="119">
        <v>30685737</v>
      </c>
      <c r="G514" s="119">
        <v>2704003</v>
      </c>
      <c r="H514" s="120" t="str">
        <f>IF(G514="","",VLOOKUP(G514,ARANCEL!$B$5:$D$121,2,FALSE))</f>
        <v xml:space="preserve">CORONA PERIFERICA CON PERNO MUÑON COLADO </v>
      </c>
      <c r="I514" s="121"/>
      <c r="J514" s="119">
        <v>1</v>
      </c>
      <c r="K514" s="122">
        <f>IF(G514="","",VLOOKUP(G514,ARANCEL!$B$5:$D$121,3,FALSE)*J514)</f>
        <v>32612</v>
      </c>
      <c r="L514" s="1235" t="str">
        <f>IF(E514="","","IMPAGO")</f>
        <v>IMPAGO</v>
      </c>
      <c r="M514" s="1235" t="str">
        <f>IF(L514="IMPAGO","SIN O.C.","")</f>
        <v>SIN O.C.</v>
      </c>
      <c r="N514" s="1235" t="str">
        <f>IF(L514="IMPAGO","SIN FACT.","")</f>
        <v>SIN FACT.</v>
      </c>
      <c r="O514" s="924"/>
    </row>
    <row r="515" spans="1:15" x14ac:dyDescent="0.25">
      <c r="A515" s="119" t="s">
        <v>305</v>
      </c>
      <c r="B515" s="164">
        <v>41963</v>
      </c>
      <c r="C515" s="118" t="s">
        <v>8392</v>
      </c>
      <c r="D515" s="119" t="s">
        <v>47</v>
      </c>
      <c r="E515" s="162">
        <v>10282536</v>
      </c>
      <c r="F515" s="119">
        <v>29314487</v>
      </c>
      <c r="G515" s="119">
        <v>2707001</v>
      </c>
      <c r="H515" s="120" t="str">
        <f>IF(G515="","",VLOOKUP(G515,ARANCEL!$B$5:$D$121,2,FALSE))</f>
        <v xml:space="preserve">PLANO DE RELAJACION </v>
      </c>
      <c r="I515" s="121" t="s">
        <v>306</v>
      </c>
      <c r="J515" s="119">
        <v>1</v>
      </c>
      <c r="K515" s="122">
        <f>IF(G515="","",VLOOKUP(G515,ARANCEL!$B$5:$D$121,3,FALSE)*J515)</f>
        <v>9221</v>
      </c>
      <c r="L515" s="1229" t="s">
        <v>8256</v>
      </c>
      <c r="M515" s="1229">
        <v>4500265323</v>
      </c>
      <c r="N515" s="1229" t="s">
        <v>8948</v>
      </c>
    </row>
    <row r="516" spans="1:15" x14ac:dyDescent="0.25">
      <c r="A516" s="119" t="s">
        <v>305</v>
      </c>
      <c r="B516" s="164">
        <v>41914</v>
      </c>
      <c r="C516" s="118" t="s">
        <v>7315</v>
      </c>
      <c r="D516" s="119" t="s">
        <v>1475</v>
      </c>
      <c r="E516" s="162">
        <v>10258507</v>
      </c>
      <c r="F516" s="119">
        <v>28717551</v>
      </c>
      <c r="G516" s="119">
        <v>2705003</v>
      </c>
      <c r="H516" s="120" t="str">
        <f>IF(G516="","",VLOOKUP(G516,ARANCEL!$B$5:$D$121,2,FALSE))</f>
        <v>INCRUSTACION ESTETICA (ART-GLASS O CERAMICA)</v>
      </c>
      <c r="I516" s="121" t="s">
        <v>3669</v>
      </c>
      <c r="J516" s="119">
        <v>2</v>
      </c>
      <c r="K516" s="122">
        <f>IF(G516="","",VLOOKUP(G516,ARANCEL!$B$5:$D$121,3,FALSE)*J516)</f>
        <v>31352</v>
      </c>
      <c r="L516" s="1235" t="str">
        <f>IF(E516="","","IMPAGO")</f>
        <v>IMPAGO</v>
      </c>
      <c r="M516" s="1235" t="str">
        <f>IF(L516="IMPAGO","SIN O.C.","")</f>
        <v>SIN O.C.</v>
      </c>
      <c r="N516" s="1235" t="str">
        <f>IF(L516="IMPAGO","SIN FACT.","")</f>
        <v>SIN FACT.</v>
      </c>
    </row>
    <row r="517" spans="1:15" s="924" customFormat="1" x14ac:dyDescent="0.25">
      <c r="A517" s="816" t="s">
        <v>606</v>
      </c>
      <c r="B517" s="817">
        <v>41893</v>
      </c>
      <c r="C517" s="818" t="s">
        <v>6998</v>
      </c>
      <c r="D517" s="816" t="s">
        <v>6823</v>
      </c>
      <c r="E517" s="819">
        <v>10255413</v>
      </c>
      <c r="F517" s="816">
        <v>28110291</v>
      </c>
      <c r="G517" s="816">
        <v>2705003</v>
      </c>
      <c r="H517" s="120" t="str">
        <f>IF(G517="","",VLOOKUP(G517,ARANCEL!$B$5:$D$121,2,FALSE))</f>
        <v>INCRUSTACION ESTETICA (ART-GLASS O CERAMICA)</v>
      </c>
      <c r="I517" s="121" t="s">
        <v>7180</v>
      </c>
      <c r="J517" s="119">
        <v>2</v>
      </c>
      <c r="K517" s="122">
        <f>IF(G517="","",VLOOKUP(G517,ARANCEL!$B$5:$D$121,3,FALSE)*J517)</f>
        <v>31352</v>
      </c>
      <c r="L517" s="1229" t="s">
        <v>7548</v>
      </c>
      <c r="M517" s="1229">
        <v>4500254757</v>
      </c>
      <c r="N517" s="1229" t="s">
        <v>7549</v>
      </c>
    </row>
    <row r="518" spans="1:15" s="924" customFormat="1" x14ac:dyDescent="0.25">
      <c r="A518" s="816" t="s">
        <v>305</v>
      </c>
      <c r="B518" s="817">
        <v>41935</v>
      </c>
      <c r="C518" s="818" t="s">
        <v>7829</v>
      </c>
      <c r="D518" s="816" t="s">
        <v>6823</v>
      </c>
      <c r="E518" s="819">
        <v>10269093</v>
      </c>
      <c r="F518" s="816">
        <v>28483324</v>
      </c>
      <c r="G518" s="816">
        <v>2705003</v>
      </c>
      <c r="H518" s="120" t="str">
        <f>IF(G518="","",VLOOKUP(G518,ARANCEL!$B$5:$D$121,2,FALSE))</f>
        <v>INCRUSTACION ESTETICA (ART-GLASS O CERAMICA)</v>
      </c>
      <c r="I518" s="121" t="s">
        <v>326</v>
      </c>
      <c r="J518" s="119">
        <v>1</v>
      </c>
      <c r="K518" s="122">
        <f>IF(G518="","",VLOOKUP(G518,ARANCEL!$B$5:$D$121,3,FALSE)*J518)</f>
        <v>15676</v>
      </c>
      <c r="L518" s="1229" t="s">
        <v>8279</v>
      </c>
      <c r="M518" s="1229">
        <v>4500257559</v>
      </c>
      <c r="N518" s="1229" t="s">
        <v>8255</v>
      </c>
    </row>
    <row r="519" spans="1:15" s="924" customFormat="1" x14ac:dyDescent="0.25">
      <c r="A519" s="843" t="s">
        <v>313</v>
      </c>
      <c r="B519" s="817">
        <v>41869</v>
      </c>
      <c r="C519" s="1379" t="s">
        <v>7124</v>
      </c>
      <c r="D519" s="1382" t="s">
        <v>592</v>
      </c>
      <c r="E519" s="1385">
        <v>10245416</v>
      </c>
      <c r="F519" s="1385"/>
      <c r="G519" s="1385">
        <v>2704003</v>
      </c>
      <c r="H519" s="120" t="str">
        <f>IF(G519="","",VLOOKUP(G519,ARANCEL!$B$5:$D$121,2,FALSE))</f>
        <v xml:space="preserve">CORONA PERIFERICA CON PERNO MUÑON COLADO </v>
      </c>
      <c r="I519" s="121"/>
      <c r="J519" s="119">
        <v>1</v>
      </c>
      <c r="K519" s="122">
        <f>IF(G519="","",VLOOKUP(G519,ARANCEL!$B$5:$D$121,3,FALSE)*J519)</f>
        <v>32612</v>
      </c>
      <c r="L519" s="1229" t="s">
        <v>6905</v>
      </c>
      <c r="M519" s="1229">
        <v>4500249825</v>
      </c>
      <c r="N519" s="1229" t="s">
        <v>7120</v>
      </c>
    </row>
    <row r="520" spans="1:15" s="924" customFormat="1" x14ac:dyDescent="0.25">
      <c r="A520" s="843" t="s">
        <v>313</v>
      </c>
      <c r="B520" s="817">
        <v>41869</v>
      </c>
      <c r="C520" s="1379" t="s">
        <v>7124</v>
      </c>
      <c r="D520" s="1382" t="s">
        <v>592</v>
      </c>
      <c r="E520" s="1385">
        <v>10245416</v>
      </c>
      <c r="F520" s="1385"/>
      <c r="G520" s="1385">
        <v>2704005</v>
      </c>
      <c r="H520" s="120" t="str">
        <f>IF(G520="","",VLOOKUP(G520,ARANCEL!$B$5:$D$121,2,FALSE))</f>
        <v>PROVISORIO</v>
      </c>
      <c r="I520" s="121"/>
      <c r="J520" s="119">
        <v>1</v>
      </c>
      <c r="K520" s="122">
        <f>IF(G520="","",VLOOKUP(G520,ARANCEL!$B$5:$D$121,3,FALSE)*J520)</f>
        <v>3250</v>
      </c>
      <c r="L520" s="1229" t="s">
        <v>6905</v>
      </c>
      <c r="M520" s="1229">
        <v>4500249825</v>
      </c>
      <c r="N520" s="1229" t="s">
        <v>7120</v>
      </c>
    </row>
    <row r="521" spans="1:15" s="924" customFormat="1" x14ac:dyDescent="0.25">
      <c r="A521" s="816" t="s">
        <v>305</v>
      </c>
      <c r="B521" s="817">
        <v>41696</v>
      </c>
      <c r="C521" s="818" t="s">
        <v>3003</v>
      </c>
      <c r="D521" s="816" t="s">
        <v>101</v>
      </c>
      <c r="E521" s="819">
        <v>10177014</v>
      </c>
      <c r="F521" s="816">
        <v>24766018</v>
      </c>
      <c r="G521" s="816">
        <v>2705003</v>
      </c>
      <c r="H521" s="120" t="str">
        <f>IF(G521="","",VLOOKUP(G521,ARANCEL!$B$5:$D$121,2,FALSE))</f>
        <v>INCRUSTACION ESTETICA (ART-GLASS O CERAMICA)</v>
      </c>
      <c r="I521" s="121" t="s">
        <v>308</v>
      </c>
      <c r="J521" s="119">
        <v>1</v>
      </c>
      <c r="K521" s="122">
        <f>IF(G521="","",VLOOKUP(G521,ARANCEL!$B$5:$D$121,3,FALSE)*J521)</f>
        <v>15676</v>
      </c>
      <c r="L521" s="1229" t="s">
        <v>3438</v>
      </c>
      <c r="M521" s="1229">
        <v>4500220784</v>
      </c>
      <c r="N521" s="1229">
        <v>8624</v>
      </c>
    </row>
    <row r="522" spans="1:15" s="924" customFormat="1" x14ac:dyDescent="0.25">
      <c r="A522" s="816" t="s">
        <v>305</v>
      </c>
      <c r="B522" s="817">
        <v>42027</v>
      </c>
      <c r="C522" s="818" t="s">
        <v>9702</v>
      </c>
      <c r="D522" s="816" t="s">
        <v>6328</v>
      </c>
      <c r="E522" s="819">
        <v>10312645</v>
      </c>
      <c r="F522" s="816">
        <v>30539607</v>
      </c>
      <c r="G522" s="816">
        <v>2707001</v>
      </c>
      <c r="H522" s="120" t="str">
        <f>IF(G522="","",VLOOKUP(G522,ARANCEL!$B$5:$D$121,2,FALSE))</f>
        <v xml:space="preserve">PLANO DE RELAJACION </v>
      </c>
      <c r="I522" s="121"/>
      <c r="J522" s="119">
        <v>1</v>
      </c>
      <c r="K522" s="122">
        <f>IF(G522="","",VLOOKUP(G522,ARANCEL!$B$5:$D$121,3,FALSE)*J522)</f>
        <v>9221</v>
      </c>
      <c r="L522" s="1235" t="str">
        <f>IF(E522="","","IMPAGO")</f>
        <v>IMPAGO</v>
      </c>
      <c r="M522" s="1235" t="str">
        <f>IF(L522="IMPAGO","SIN O.C.","")</f>
        <v>SIN O.C.</v>
      </c>
      <c r="N522" s="1235" t="str">
        <f>IF(L522="IMPAGO","SIN FACT.","")</f>
        <v>SIN FACT.</v>
      </c>
    </row>
    <row r="523" spans="1:15" s="924" customFormat="1" x14ac:dyDescent="0.25">
      <c r="A523" s="816" t="s">
        <v>305</v>
      </c>
      <c r="B523" s="817">
        <v>41906</v>
      </c>
      <c r="C523" s="818" t="s">
        <v>4193</v>
      </c>
      <c r="D523" s="816" t="s">
        <v>47</v>
      </c>
      <c r="E523" s="819">
        <v>10257157</v>
      </c>
      <c r="F523" s="816">
        <v>28516623</v>
      </c>
      <c r="G523" s="816">
        <v>2707001</v>
      </c>
      <c r="H523" s="120" t="str">
        <f>IF(G523="","",VLOOKUP(G523,ARANCEL!$B$5:$D$121,2,FALSE))</f>
        <v xml:space="preserve">PLANO DE RELAJACION </v>
      </c>
      <c r="I523" s="121" t="s">
        <v>306</v>
      </c>
      <c r="J523" s="119">
        <v>1</v>
      </c>
      <c r="K523" s="122">
        <f>IF(G523="","",VLOOKUP(G523,ARANCEL!$B$5:$D$121,3,FALSE)*J523)</f>
        <v>9221</v>
      </c>
      <c r="L523" s="1229" t="s">
        <v>7548</v>
      </c>
      <c r="M523" s="1229">
        <v>4500254757</v>
      </c>
      <c r="N523" s="1229" t="s">
        <v>7549</v>
      </c>
    </row>
    <row r="524" spans="1:15" s="924" customFormat="1" x14ac:dyDescent="0.25">
      <c r="A524" s="816" t="s">
        <v>305</v>
      </c>
      <c r="B524" s="817">
        <v>41822</v>
      </c>
      <c r="C524" s="818" t="s">
        <v>5442</v>
      </c>
      <c r="D524" s="816" t="s">
        <v>78</v>
      </c>
      <c r="E524" s="819">
        <v>10218723</v>
      </c>
      <c r="F524" s="816">
        <v>26481026</v>
      </c>
      <c r="G524" s="816">
        <v>2704005</v>
      </c>
      <c r="H524" s="120" t="str">
        <f>IF(G524="","",VLOOKUP(G524,ARANCEL!$B$5:$D$121,2,FALSE))</f>
        <v>PROVISORIO</v>
      </c>
      <c r="I524" s="121" t="s">
        <v>844</v>
      </c>
      <c r="J524" s="119">
        <v>1</v>
      </c>
      <c r="K524" s="122">
        <f>IF(G524="","",VLOOKUP(G524,ARANCEL!$B$5:$D$121,3,FALSE)*J524)</f>
        <v>3250</v>
      </c>
      <c r="L524" s="1229" t="s">
        <v>5742</v>
      </c>
      <c r="M524" s="1229">
        <v>4500241311</v>
      </c>
      <c r="N524" s="1229" t="s">
        <v>5770</v>
      </c>
    </row>
    <row r="525" spans="1:15" s="924" customFormat="1" x14ac:dyDescent="0.25">
      <c r="A525" s="816" t="s">
        <v>305</v>
      </c>
      <c r="B525" s="817">
        <v>41822</v>
      </c>
      <c r="C525" s="818" t="s">
        <v>5442</v>
      </c>
      <c r="D525" s="816" t="s">
        <v>78</v>
      </c>
      <c r="E525" s="819">
        <v>10218723</v>
      </c>
      <c r="F525" s="816">
        <v>26481026</v>
      </c>
      <c r="G525" s="816">
        <v>2704016</v>
      </c>
      <c r="H525" s="120" t="str">
        <f>IF(G525="","",VLOOKUP(G525,ARANCEL!$B$5:$D$121,2,FALSE))</f>
        <v xml:space="preserve">CORONA PROCERA </v>
      </c>
      <c r="I525" s="121" t="s">
        <v>844</v>
      </c>
      <c r="J525" s="119">
        <v>1</v>
      </c>
      <c r="K525" s="122">
        <f>IF(G525="","",VLOOKUP(G525,ARANCEL!$B$5:$D$121,3,FALSE)*J525)</f>
        <v>58477</v>
      </c>
      <c r="L525" s="1229" t="s">
        <v>5742</v>
      </c>
      <c r="M525" s="1229">
        <v>4500241311</v>
      </c>
      <c r="N525" s="1229" t="s">
        <v>5770</v>
      </c>
    </row>
    <row r="526" spans="1:15" s="937" customFormat="1" x14ac:dyDescent="0.25">
      <c r="A526" s="843" t="s">
        <v>313</v>
      </c>
      <c r="B526" s="817">
        <v>41830</v>
      </c>
      <c r="C526" s="118" t="s">
        <v>5442</v>
      </c>
      <c r="D526" s="119" t="s">
        <v>78</v>
      </c>
      <c r="E526" s="162">
        <v>10218723</v>
      </c>
      <c r="F526" s="119">
        <v>26481026</v>
      </c>
      <c r="G526" s="816">
        <v>2706002</v>
      </c>
      <c r="H526" s="120" t="str">
        <f>IF(G526="","",VLOOKUP(G526,ARANCEL!$B$5:$D$121,2,FALSE))</f>
        <v xml:space="preserve">PROTESIS PARCIAL ACRILICA </v>
      </c>
      <c r="I526" s="121"/>
      <c r="J526" s="119">
        <v>1</v>
      </c>
      <c r="K526" s="122">
        <f>IF(G526="","",VLOOKUP(G526,ARANCEL!$B$5:$D$121,3,FALSE)*J526)</f>
        <v>24026</v>
      </c>
      <c r="L526" s="1229" t="s">
        <v>5742</v>
      </c>
      <c r="M526" s="1229">
        <v>4500241311</v>
      </c>
      <c r="N526" s="1229" t="s">
        <v>5770</v>
      </c>
    </row>
    <row r="527" spans="1:15" s="937" customFormat="1" x14ac:dyDescent="0.25">
      <c r="A527" s="816" t="s">
        <v>305</v>
      </c>
      <c r="B527" s="817">
        <v>41857</v>
      </c>
      <c r="C527" s="818" t="s">
        <v>6213</v>
      </c>
      <c r="D527" s="816" t="s">
        <v>1322</v>
      </c>
      <c r="E527" s="819">
        <v>10236661</v>
      </c>
      <c r="F527" s="816">
        <v>25477702</v>
      </c>
      <c r="G527" s="816">
        <v>2707001</v>
      </c>
      <c r="H527" s="120" t="str">
        <f>IF(G527="","",VLOOKUP(G527,ARANCEL!$B$5:$D$121,2,FALSE))</f>
        <v xml:space="preserve">PLANO DE RELAJACION </v>
      </c>
      <c r="I527" s="121" t="s">
        <v>306</v>
      </c>
      <c r="J527" s="119">
        <v>1</v>
      </c>
      <c r="K527" s="122">
        <f>IF(G527="","",VLOOKUP(G527,ARANCEL!$B$5:$D$121,3,FALSE)*J527)</f>
        <v>9221</v>
      </c>
      <c r="L527" s="1229" t="s">
        <v>6905</v>
      </c>
      <c r="M527" s="1229">
        <v>4500249825</v>
      </c>
      <c r="N527" s="1229" t="s">
        <v>7120</v>
      </c>
    </row>
    <row r="528" spans="1:15" s="937" customFormat="1" x14ac:dyDescent="0.25">
      <c r="A528" s="816" t="s">
        <v>305</v>
      </c>
      <c r="B528" s="817">
        <v>41698</v>
      </c>
      <c r="C528" s="818" t="s">
        <v>3048</v>
      </c>
      <c r="D528" s="816" t="s">
        <v>101</v>
      </c>
      <c r="E528" s="819">
        <v>10177715</v>
      </c>
      <c r="F528" s="816">
        <v>251017797</v>
      </c>
      <c r="G528" s="816">
        <v>2707001</v>
      </c>
      <c r="H528" s="120" t="str">
        <f>IF(G528="","",VLOOKUP(G528,ARANCEL!$B$5:$D$121,2,FALSE))</f>
        <v xml:space="preserve">PLANO DE RELAJACION </v>
      </c>
      <c r="I528" s="121"/>
      <c r="J528" s="119">
        <v>1</v>
      </c>
      <c r="K528" s="122">
        <f>IF(G528="","",VLOOKUP(G528,ARANCEL!$B$5:$D$121,3,FALSE)*J528)</f>
        <v>9221</v>
      </c>
      <c r="L528" s="1229" t="s">
        <v>3438</v>
      </c>
      <c r="M528" s="1229">
        <v>4500220784</v>
      </c>
      <c r="N528" s="1229">
        <v>8624</v>
      </c>
    </row>
    <row r="529" spans="1:14" s="937" customFormat="1" x14ac:dyDescent="0.25">
      <c r="A529" s="816" t="s">
        <v>305</v>
      </c>
      <c r="B529" s="817">
        <v>41687</v>
      </c>
      <c r="C529" s="818" t="s">
        <v>1317</v>
      </c>
      <c r="D529" s="816" t="s">
        <v>47</v>
      </c>
      <c r="E529" s="819">
        <v>10163652</v>
      </c>
      <c r="F529" s="816">
        <v>17182483</v>
      </c>
      <c r="G529" s="816">
        <v>2704016</v>
      </c>
      <c r="H529" s="120" t="str">
        <f>IF(G529="","",VLOOKUP(G529,ARANCEL!$B$5:$D$121,2,FALSE))</f>
        <v xml:space="preserve">CORONA PROCERA </v>
      </c>
      <c r="I529" s="121" t="s">
        <v>325</v>
      </c>
      <c r="J529" s="119">
        <v>1</v>
      </c>
      <c r="K529" s="122">
        <f>IF(G529="","",VLOOKUP(G529,ARANCEL!$B$5:$D$121,3,FALSE)*J529)</f>
        <v>58477</v>
      </c>
      <c r="L529" s="1229" t="s">
        <v>3438</v>
      </c>
      <c r="M529" s="1229">
        <v>4500220783</v>
      </c>
      <c r="N529" s="1229">
        <v>8623</v>
      </c>
    </row>
    <row r="530" spans="1:14" s="939" customFormat="1" x14ac:dyDescent="0.25">
      <c r="A530" s="816" t="s">
        <v>305</v>
      </c>
      <c r="B530" s="817">
        <v>41676</v>
      </c>
      <c r="C530" s="818" t="s">
        <v>2620</v>
      </c>
      <c r="D530" s="816" t="s">
        <v>1280</v>
      </c>
      <c r="E530" s="819">
        <v>10171354</v>
      </c>
      <c r="F530" s="816">
        <v>23868776</v>
      </c>
      <c r="G530" s="816">
        <v>2704003</v>
      </c>
      <c r="H530" s="120" t="str">
        <f>IF(G530="","",VLOOKUP(G530,ARANCEL!$B$5:$D$121,2,FALSE))</f>
        <v xml:space="preserve">CORONA PERIFERICA CON PERNO MUÑON COLADO </v>
      </c>
      <c r="I530" s="121" t="s">
        <v>756</v>
      </c>
      <c r="J530" s="119">
        <v>2</v>
      </c>
      <c r="K530" s="122">
        <f>IF(G530="","",VLOOKUP(G530,ARANCEL!$B$5:$D$121,3,FALSE)*J530)</f>
        <v>65224</v>
      </c>
      <c r="L530" s="1229" t="s">
        <v>2842</v>
      </c>
      <c r="M530" s="1229">
        <v>4500216228</v>
      </c>
      <c r="N530" s="1229">
        <v>8400</v>
      </c>
    </row>
    <row r="531" spans="1:14" s="939" customFormat="1" x14ac:dyDescent="0.25">
      <c r="A531" s="816" t="s">
        <v>305</v>
      </c>
      <c r="B531" s="817">
        <v>41676</v>
      </c>
      <c r="C531" s="818" t="s">
        <v>2620</v>
      </c>
      <c r="D531" s="816" t="s">
        <v>1280</v>
      </c>
      <c r="E531" s="819">
        <v>10171354</v>
      </c>
      <c r="F531" s="816">
        <v>23868776</v>
      </c>
      <c r="G531" s="816">
        <v>2704005</v>
      </c>
      <c r="H531" s="120" t="str">
        <f>IF(G531="","",VLOOKUP(G531,ARANCEL!$B$5:$D$121,2,FALSE))</f>
        <v>PROVISORIO</v>
      </c>
      <c r="I531" s="121" t="s">
        <v>756</v>
      </c>
      <c r="J531" s="119">
        <v>2</v>
      </c>
      <c r="K531" s="122">
        <f>IF(G531="","",VLOOKUP(G531,ARANCEL!$B$5:$D$121,3,FALSE)*J531)</f>
        <v>6500</v>
      </c>
      <c r="L531" s="1229" t="s">
        <v>2842</v>
      </c>
      <c r="M531" s="1229">
        <v>4500216228</v>
      </c>
      <c r="N531" s="1229">
        <v>8400</v>
      </c>
    </row>
    <row r="532" spans="1:14" s="939" customFormat="1" x14ac:dyDescent="0.25">
      <c r="A532" s="843" t="s">
        <v>313</v>
      </c>
      <c r="B532" s="817">
        <v>41843</v>
      </c>
      <c r="C532" s="818" t="s">
        <v>4283</v>
      </c>
      <c r="D532" s="816" t="s">
        <v>70</v>
      </c>
      <c r="E532" s="819">
        <v>10229791</v>
      </c>
      <c r="F532" s="816">
        <v>27069909</v>
      </c>
      <c r="G532" s="816">
        <v>2706002</v>
      </c>
      <c r="H532" s="120" t="str">
        <f>IF(G532="","",VLOOKUP(G532,ARANCEL!$B$5:$D$121,2,FALSE))</f>
        <v xml:space="preserve">PROTESIS PARCIAL ACRILICA </v>
      </c>
      <c r="I532" s="121"/>
      <c r="J532" s="119">
        <v>1</v>
      </c>
      <c r="K532" s="122">
        <f>IF(G532="","",VLOOKUP(G532,ARANCEL!$B$5:$D$121,3,FALSE)*J532)</f>
        <v>24026</v>
      </c>
      <c r="L532" s="1229" t="s">
        <v>6017</v>
      </c>
      <c r="M532" s="1229">
        <v>4500243585</v>
      </c>
      <c r="N532" s="1229">
        <v>9789</v>
      </c>
    </row>
    <row r="533" spans="1:14" s="939" customFormat="1" x14ac:dyDescent="0.25">
      <c r="A533" s="816" t="s">
        <v>305</v>
      </c>
      <c r="B533" s="817">
        <v>41834</v>
      </c>
      <c r="C533" s="818" t="s">
        <v>5633</v>
      </c>
      <c r="D533" s="816" t="s">
        <v>78</v>
      </c>
      <c r="E533" s="819">
        <v>10224329</v>
      </c>
      <c r="F533" s="816">
        <v>27413089</v>
      </c>
      <c r="G533" s="816">
        <v>2704005</v>
      </c>
      <c r="H533" s="120" t="str">
        <f>IF(G533="","",VLOOKUP(G533,ARANCEL!$B$5:$D$121,2,FALSE))</f>
        <v>PROVISORIO</v>
      </c>
      <c r="I533" s="121" t="s">
        <v>308</v>
      </c>
      <c r="J533" s="119">
        <v>1</v>
      </c>
      <c r="K533" s="122">
        <f>IF(G533="","",VLOOKUP(G533,ARANCEL!$B$5:$D$121,3,FALSE)*J533)</f>
        <v>3250</v>
      </c>
      <c r="L533" s="1229" t="s">
        <v>6017</v>
      </c>
      <c r="M533" s="1229">
        <v>4500243585</v>
      </c>
      <c r="N533" s="1229">
        <v>9789</v>
      </c>
    </row>
    <row r="534" spans="1:14" s="946" customFormat="1" x14ac:dyDescent="0.25">
      <c r="A534" s="816" t="s">
        <v>313</v>
      </c>
      <c r="B534" s="817">
        <v>41779</v>
      </c>
      <c r="C534" s="818" t="s">
        <v>1308</v>
      </c>
      <c r="D534" s="816" t="s">
        <v>47</v>
      </c>
      <c r="E534" s="819">
        <v>10168011</v>
      </c>
      <c r="F534" s="816">
        <v>24262032</v>
      </c>
      <c r="G534" s="816">
        <v>2704005</v>
      </c>
      <c r="H534" s="120" t="str">
        <f>IF(G534="","",VLOOKUP(G534,ARANCEL!$B$5:$D$121,2,FALSE))</f>
        <v>PROVISORIO</v>
      </c>
      <c r="I534" s="121"/>
      <c r="J534" s="119">
        <v>3</v>
      </c>
      <c r="K534" s="122">
        <f>IF(G534="","",VLOOKUP(G534,ARANCEL!$B$5:$D$121,3,FALSE)*J534)</f>
        <v>9750</v>
      </c>
      <c r="L534" s="1229" t="s">
        <v>5292</v>
      </c>
      <c r="M534" s="1229">
        <v>4500236825</v>
      </c>
      <c r="N534" s="1229">
        <v>9462</v>
      </c>
    </row>
    <row r="535" spans="1:14" s="946" customFormat="1" x14ac:dyDescent="0.25">
      <c r="A535" s="816" t="s">
        <v>305</v>
      </c>
      <c r="B535" s="817">
        <v>41779</v>
      </c>
      <c r="C535" s="818" t="s">
        <v>1308</v>
      </c>
      <c r="D535" s="816" t="s">
        <v>47</v>
      </c>
      <c r="E535" s="819">
        <v>10168011</v>
      </c>
      <c r="F535" s="816">
        <v>24262032</v>
      </c>
      <c r="G535" s="816">
        <v>2704031</v>
      </c>
      <c r="H535" s="120" t="str">
        <f>IF(G535="","",VLOOKUP(G535,ARANCEL!$B$5:$D$121,2,FALSE))</f>
        <v xml:space="preserve">PERNO MUÑON METALICO </v>
      </c>
      <c r="I535" s="121" t="s">
        <v>719</v>
      </c>
      <c r="J535" s="119">
        <v>2</v>
      </c>
      <c r="K535" s="122">
        <f>IF(G535="","",VLOOKUP(G535,ARANCEL!$B$5:$D$121,3,FALSE)*J535)</f>
        <v>24492</v>
      </c>
      <c r="L535" s="1229" t="s">
        <v>5292</v>
      </c>
      <c r="M535" s="1229">
        <v>4500236825</v>
      </c>
      <c r="N535" s="1229">
        <v>9462</v>
      </c>
    </row>
    <row r="536" spans="1:14" s="946" customFormat="1" x14ac:dyDescent="0.25">
      <c r="A536" s="816" t="s">
        <v>313</v>
      </c>
      <c r="B536" s="817">
        <v>41779</v>
      </c>
      <c r="C536" s="818" t="s">
        <v>1308</v>
      </c>
      <c r="D536" s="816" t="s">
        <v>47</v>
      </c>
      <c r="E536" s="819">
        <v>10168011</v>
      </c>
      <c r="F536" s="816">
        <v>24262032</v>
      </c>
      <c r="G536" s="816">
        <v>2704016</v>
      </c>
      <c r="H536" s="120" t="str">
        <f>IF(G536="","",VLOOKUP(G536,ARANCEL!$B$5:$D$121,2,FALSE))</f>
        <v xml:space="preserve">CORONA PROCERA </v>
      </c>
      <c r="I536" s="121"/>
      <c r="J536" s="119">
        <v>2</v>
      </c>
      <c r="K536" s="122">
        <f>IF(G536="","",VLOOKUP(G536,ARANCEL!$B$5:$D$121,3,FALSE)*J536)</f>
        <v>116954</v>
      </c>
      <c r="L536" s="1229" t="s">
        <v>5292</v>
      </c>
      <c r="M536" s="1229">
        <v>4500236825</v>
      </c>
      <c r="N536" s="1229">
        <v>9462</v>
      </c>
    </row>
    <row r="537" spans="1:14" s="946" customFormat="1" x14ac:dyDescent="0.25">
      <c r="A537" s="816" t="s">
        <v>305</v>
      </c>
      <c r="B537" s="817">
        <v>41863</v>
      </c>
      <c r="C537" s="818" t="s">
        <v>6329</v>
      </c>
      <c r="D537" s="816" t="s">
        <v>4234</v>
      </c>
      <c r="E537" s="819">
        <v>10239739</v>
      </c>
      <c r="F537" s="816">
        <v>27844616</v>
      </c>
      <c r="G537" s="816">
        <v>2704003</v>
      </c>
      <c r="H537" s="120" t="str">
        <f>IF(G537="","",VLOOKUP(G537,ARANCEL!$B$5:$D$121,2,FALSE))</f>
        <v xml:space="preserve">CORONA PERIFERICA CON PERNO MUÑON COLADO </v>
      </c>
      <c r="I537" s="121" t="s">
        <v>311</v>
      </c>
      <c r="J537" s="119">
        <v>1</v>
      </c>
      <c r="K537" s="122">
        <f>IF(G537="","",VLOOKUP(G537,ARANCEL!$B$5:$D$121,3,FALSE)*J537)</f>
        <v>32612</v>
      </c>
      <c r="L537" s="1229" t="s">
        <v>6905</v>
      </c>
      <c r="M537" s="1229">
        <v>4500249825</v>
      </c>
      <c r="N537" s="1229" t="s">
        <v>7120</v>
      </c>
    </row>
    <row r="538" spans="1:14" s="946" customFormat="1" x14ac:dyDescent="0.25">
      <c r="A538" s="816" t="s">
        <v>305</v>
      </c>
      <c r="B538" s="817">
        <v>41921</v>
      </c>
      <c r="C538" s="818" t="s">
        <v>7522</v>
      </c>
      <c r="D538" s="816" t="s">
        <v>78</v>
      </c>
      <c r="E538" s="819">
        <v>10261833</v>
      </c>
      <c r="F538" s="816">
        <v>27076550</v>
      </c>
      <c r="G538" s="816">
        <v>2704005</v>
      </c>
      <c r="H538" s="120" t="str">
        <f>IF(G538="","",VLOOKUP(G538,ARANCEL!$B$5:$D$121,2,FALSE))</f>
        <v>PROVISORIO</v>
      </c>
      <c r="I538" s="121" t="s">
        <v>337</v>
      </c>
      <c r="J538" s="119">
        <v>1</v>
      </c>
      <c r="K538" s="122">
        <f>IF(G538="","",VLOOKUP(G538,ARANCEL!$B$5:$D$121,3,FALSE)*J538)</f>
        <v>3250</v>
      </c>
      <c r="L538" s="1229" t="s">
        <v>8279</v>
      </c>
      <c r="M538" s="1229">
        <v>4500257559</v>
      </c>
      <c r="N538" s="1229" t="s">
        <v>8255</v>
      </c>
    </row>
    <row r="539" spans="1:14" s="946" customFormat="1" x14ac:dyDescent="0.25">
      <c r="A539" s="824" t="s">
        <v>305</v>
      </c>
      <c r="B539" s="817">
        <v>41969</v>
      </c>
      <c r="C539" s="818" t="s">
        <v>7522</v>
      </c>
      <c r="D539" s="816" t="s">
        <v>78</v>
      </c>
      <c r="E539" s="957">
        <v>10261833</v>
      </c>
      <c r="F539" s="816">
        <v>27076550</v>
      </c>
      <c r="G539" s="816">
        <v>2704016</v>
      </c>
      <c r="H539" s="120" t="str">
        <f>IF(G539="","",VLOOKUP(G539,ARANCEL!$B$5:$D$121,2,FALSE))</f>
        <v xml:space="preserve">CORONA PROCERA </v>
      </c>
      <c r="I539" s="121" t="s">
        <v>337</v>
      </c>
      <c r="J539" s="119">
        <v>1</v>
      </c>
      <c r="K539" s="122">
        <f>IF(G539="","",VLOOKUP(G539,ARANCEL!$B$5:$D$121,3,FALSE)*J539)</f>
        <v>58477</v>
      </c>
      <c r="L539" s="1349" t="s">
        <v>9431</v>
      </c>
      <c r="M539" s="1349">
        <v>4500269163</v>
      </c>
      <c r="N539" s="1349" t="s">
        <v>9462</v>
      </c>
    </row>
    <row r="540" spans="1:14" s="946" customFormat="1" x14ac:dyDescent="0.25">
      <c r="A540" s="816" t="s">
        <v>305</v>
      </c>
      <c r="B540" s="164">
        <v>41904</v>
      </c>
      <c r="C540" s="118" t="s">
        <v>7232</v>
      </c>
      <c r="D540" s="119" t="s">
        <v>7063</v>
      </c>
      <c r="E540" s="162">
        <v>10257298</v>
      </c>
      <c r="F540" s="119">
        <v>28230183</v>
      </c>
      <c r="G540" s="816">
        <v>2704003</v>
      </c>
      <c r="H540" s="120" t="str">
        <f>IF(G540="","",VLOOKUP(G540,ARANCEL!$B$5:$D$121,2,FALSE))</f>
        <v xml:space="preserve">CORONA PERIFERICA CON PERNO MUÑON COLADO </v>
      </c>
      <c r="I540" s="121" t="s">
        <v>309</v>
      </c>
      <c r="J540" s="119">
        <v>1</v>
      </c>
      <c r="K540" s="122">
        <f>IF(G540="","",VLOOKUP(G540,ARANCEL!$B$5:$D$121,3,FALSE)*J540)</f>
        <v>32612</v>
      </c>
      <c r="L540" s="1229" t="s">
        <v>7548</v>
      </c>
      <c r="M540" s="1229">
        <v>4500254757</v>
      </c>
      <c r="N540" s="1229" t="s">
        <v>7549</v>
      </c>
    </row>
    <row r="541" spans="1:14" s="949" customFormat="1" x14ac:dyDescent="0.25">
      <c r="A541" s="816" t="s">
        <v>305</v>
      </c>
      <c r="B541" s="817">
        <v>42018</v>
      </c>
      <c r="C541" s="818" t="s">
        <v>9472</v>
      </c>
      <c r="D541" s="816" t="s">
        <v>47</v>
      </c>
      <c r="E541" s="819">
        <v>10307586</v>
      </c>
      <c r="F541" s="816">
        <v>30312336</v>
      </c>
      <c r="G541" s="816">
        <v>2704005</v>
      </c>
      <c r="H541" s="120" t="str">
        <f>IF(G541="","",VLOOKUP(G541,ARANCEL!$B$5:$D$121,2,FALSE))</f>
        <v>PROVISORIO</v>
      </c>
      <c r="I541" s="121" t="s">
        <v>312</v>
      </c>
      <c r="J541" s="119">
        <v>1</v>
      </c>
      <c r="K541" s="122">
        <f>IF(G541="","",VLOOKUP(G541,ARANCEL!$B$5:$D$121,3,FALSE)*J541)</f>
        <v>3250</v>
      </c>
      <c r="L541" s="1235" t="str">
        <f>IF(E541="","","IMPAGO")</f>
        <v>IMPAGO</v>
      </c>
      <c r="M541" s="1235" t="str">
        <f>IF(L541="IMPAGO","SIN O.C.","")</f>
        <v>SIN O.C.</v>
      </c>
      <c r="N541" s="1235" t="str">
        <f>IF(L541="IMPAGO","SIN FACT.","")</f>
        <v>SIN FACT.</v>
      </c>
    </row>
    <row r="542" spans="1:14" s="949" customFormat="1" x14ac:dyDescent="0.25">
      <c r="A542" s="816" t="s">
        <v>313</v>
      </c>
      <c r="B542" s="817">
        <v>42018</v>
      </c>
      <c r="C542" s="818" t="s">
        <v>9472</v>
      </c>
      <c r="D542" s="816" t="s">
        <v>47</v>
      </c>
      <c r="E542" s="819">
        <v>10307586</v>
      </c>
      <c r="F542" s="816">
        <v>30312336</v>
      </c>
      <c r="G542" s="816">
        <v>2704003</v>
      </c>
      <c r="H542" s="120" t="str">
        <f>IF(G542="","",VLOOKUP(G542,ARANCEL!$B$5:$D$121,2,FALSE))</f>
        <v xml:space="preserve">CORONA PERIFERICA CON PERNO MUÑON COLADO </v>
      </c>
      <c r="I542" s="121"/>
      <c r="J542" s="119">
        <v>1</v>
      </c>
      <c r="K542" s="122">
        <f>IF(G542="","",VLOOKUP(G542,ARANCEL!$B$5:$D$121,3,FALSE)*J542)</f>
        <v>32612</v>
      </c>
      <c r="L542" s="1235" t="str">
        <f>IF(E542="","","IMPAGO")</f>
        <v>IMPAGO</v>
      </c>
      <c r="M542" s="1235" t="str">
        <f>IF(L542="IMPAGO","SIN O.C.","")</f>
        <v>SIN O.C.</v>
      </c>
      <c r="N542" s="1235" t="str">
        <f>IF(L542="IMPAGO","SIN FACT.","")</f>
        <v>SIN FACT.</v>
      </c>
    </row>
    <row r="543" spans="1:14" s="924" customFormat="1" x14ac:dyDescent="0.25">
      <c r="A543" s="816" t="s">
        <v>313</v>
      </c>
      <c r="B543" s="817">
        <v>42018</v>
      </c>
      <c r="C543" s="818" t="s">
        <v>9472</v>
      </c>
      <c r="D543" s="816" t="s">
        <v>47</v>
      </c>
      <c r="E543" s="819">
        <v>10307586</v>
      </c>
      <c r="F543" s="816">
        <v>30312336</v>
      </c>
      <c r="G543" s="816">
        <v>2707001</v>
      </c>
      <c r="H543" s="820" t="str">
        <f>IF(G543="","",VLOOKUP(G543,ARANCEL!$B$5:$D$121,2,FALSE))</f>
        <v xml:space="preserve">PLANO DE RELAJACION </v>
      </c>
      <c r="I543" s="821"/>
      <c r="J543" s="816">
        <v>1</v>
      </c>
      <c r="K543" s="822">
        <f>IF(G543="","",VLOOKUP(G543,ARANCEL!$B$5:$D$121,3,FALSE)*J543)</f>
        <v>9221</v>
      </c>
      <c r="L543" s="1249" t="str">
        <f>IF(E543="","","IMPAGO")</f>
        <v>IMPAGO</v>
      </c>
      <c r="M543" s="1249" t="str">
        <f>IF(L543="IMPAGO","SIN O.C.","")</f>
        <v>SIN O.C.</v>
      </c>
      <c r="N543" s="1249" t="str">
        <f>IF(L543="IMPAGO","SIN FACT.","")</f>
        <v>SIN FACT.</v>
      </c>
    </row>
    <row r="544" spans="1:14" s="949" customFormat="1" x14ac:dyDescent="0.25">
      <c r="A544" s="816" t="s">
        <v>305</v>
      </c>
      <c r="B544" s="817">
        <v>41878</v>
      </c>
      <c r="C544" s="818" t="s">
        <v>6635</v>
      </c>
      <c r="D544" s="816" t="s">
        <v>78</v>
      </c>
      <c r="E544" s="819">
        <v>10247494</v>
      </c>
      <c r="F544" s="816">
        <v>27723964</v>
      </c>
      <c r="G544" s="816">
        <v>2704005</v>
      </c>
      <c r="H544" s="120" t="str">
        <f>IF(G544="","",VLOOKUP(G544,ARANCEL!$B$5:$D$121,2,FALSE))</f>
        <v>PROVISORIO</v>
      </c>
      <c r="I544" s="121" t="s">
        <v>322</v>
      </c>
      <c r="J544" s="119">
        <v>1</v>
      </c>
      <c r="K544" s="122">
        <f>IF(G544="","",VLOOKUP(G544,ARANCEL!$B$5:$D$121,3,FALSE)*J544)</f>
        <v>3250</v>
      </c>
      <c r="L544" s="1229" t="s">
        <v>6905</v>
      </c>
      <c r="M544" s="1229">
        <v>4500249825</v>
      </c>
      <c r="N544" s="1229" t="s">
        <v>7120</v>
      </c>
    </row>
    <row r="545" spans="1:14" s="953" customFormat="1" x14ac:dyDescent="0.25">
      <c r="A545" s="816" t="s">
        <v>305</v>
      </c>
      <c r="B545" s="817">
        <v>41988</v>
      </c>
      <c r="C545" s="818" t="s">
        <v>9049</v>
      </c>
      <c r="D545" s="816" t="s">
        <v>1322</v>
      </c>
      <c r="E545" s="819">
        <v>10294899</v>
      </c>
      <c r="F545" s="816">
        <v>28875870</v>
      </c>
      <c r="G545" s="816">
        <v>2705003</v>
      </c>
      <c r="H545" s="120" t="str">
        <f>IF(G545="","",VLOOKUP(G545,ARANCEL!$B$5:$D$121,2,FALSE))</f>
        <v>INCRUSTACION ESTETICA (ART-GLASS O CERAMICA)</v>
      </c>
      <c r="I545" s="121" t="s">
        <v>324</v>
      </c>
      <c r="J545" s="119">
        <v>1</v>
      </c>
      <c r="K545" s="122">
        <f>IF(G545="","",VLOOKUP(G545,ARANCEL!$B$5:$D$121,3,FALSE)*J545)</f>
        <v>15676</v>
      </c>
      <c r="L545" s="1235" t="str">
        <f>IF(E545="","","IMPAGO")</f>
        <v>IMPAGO</v>
      </c>
      <c r="M545" s="1235" t="str">
        <f>IF(L545="IMPAGO","SIN O.C.","")</f>
        <v>SIN O.C.</v>
      </c>
      <c r="N545" s="1235" t="str">
        <f>IF(L545="IMPAGO","SIN FACT.","")</f>
        <v>SIN FACT.</v>
      </c>
    </row>
    <row r="546" spans="1:14" s="953" customFormat="1" x14ac:dyDescent="0.25">
      <c r="A546" s="816" t="s">
        <v>305</v>
      </c>
      <c r="B546" s="906">
        <v>41774</v>
      </c>
      <c r="C546" s="118" t="s">
        <v>4518</v>
      </c>
      <c r="D546" s="119" t="s">
        <v>78</v>
      </c>
      <c r="E546" s="162">
        <v>10197807</v>
      </c>
      <c r="F546" s="119">
        <v>25824672</v>
      </c>
      <c r="G546" s="816">
        <v>2704005</v>
      </c>
      <c r="H546" s="120" t="str">
        <f>IF(G546="","",VLOOKUP(G546,ARANCEL!$B$5:$D$121,2,FALSE))</f>
        <v>PROVISORIO</v>
      </c>
      <c r="I546" s="121" t="s">
        <v>4671</v>
      </c>
      <c r="J546" s="119">
        <v>5</v>
      </c>
      <c r="K546" s="122">
        <f>IF(G546="","",VLOOKUP(G546,ARANCEL!$B$5:$D$121,3,FALSE)*J546)</f>
        <v>16250</v>
      </c>
      <c r="L546" s="1229" t="s">
        <v>5292</v>
      </c>
      <c r="M546" s="1229">
        <v>4500236825</v>
      </c>
      <c r="N546" s="1229">
        <v>9462</v>
      </c>
    </row>
    <row r="547" spans="1:14" s="953" customFormat="1" x14ac:dyDescent="0.25">
      <c r="A547" s="816" t="s">
        <v>305</v>
      </c>
      <c r="B547" s="906">
        <v>41774</v>
      </c>
      <c r="C547" s="118" t="s">
        <v>4518</v>
      </c>
      <c r="D547" s="119" t="s">
        <v>78</v>
      </c>
      <c r="E547" s="162">
        <v>10197807</v>
      </c>
      <c r="F547" s="119">
        <v>25824672</v>
      </c>
      <c r="G547" s="816">
        <v>2704016</v>
      </c>
      <c r="H547" s="120" t="str">
        <f>IF(G547="","",VLOOKUP(G547,ARANCEL!$B$5:$D$121,2,FALSE))</f>
        <v xml:space="preserve">CORONA PROCERA </v>
      </c>
      <c r="I547" s="121" t="s">
        <v>769</v>
      </c>
      <c r="J547" s="119">
        <v>2</v>
      </c>
      <c r="K547" s="122">
        <f>IF(G547="","",VLOOKUP(G547,ARANCEL!$B$5:$D$121,3,FALSE)*J547)</f>
        <v>116954</v>
      </c>
      <c r="L547" s="1229" t="s">
        <v>5292</v>
      </c>
      <c r="M547" s="1229">
        <v>4500236825</v>
      </c>
      <c r="N547" s="1229">
        <v>9462</v>
      </c>
    </row>
    <row r="548" spans="1:14" s="953" customFormat="1" x14ac:dyDescent="0.25">
      <c r="A548" s="816" t="s">
        <v>305</v>
      </c>
      <c r="B548" s="906">
        <v>41774</v>
      </c>
      <c r="C548" s="818" t="s">
        <v>4518</v>
      </c>
      <c r="D548" s="816" t="s">
        <v>78</v>
      </c>
      <c r="E548" s="819">
        <v>10197807</v>
      </c>
      <c r="F548" s="816">
        <v>25824672</v>
      </c>
      <c r="G548" s="816">
        <v>2704012</v>
      </c>
      <c r="H548" s="120" t="str">
        <f>IF(G548="","",VLOOKUP(G548,ARANCEL!$B$5:$D$121,2,FALSE))</f>
        <v xml:space="preserve">INTERMEDIARIO O PONTICO </v>
      </c>
      <c r="I548" s="121" t="s">
        <v>312</v>
      </c>
      <c r="J548" s="119">
        <v>1</v>
      </c>
      <c r="K548" s="122">
        <f>IF(G548="","",VLOOKUP(G548,ARANCEL!$B$5:$D$121,3,FALSE)*J548)</f>
        <v>25122</v>
      </c>
      <c r="L548" s="1229" t="s">
        <v>5292</v>
      </c>
      <c r="M548" s="1229">
        <v>4500236825</v>
      </c>
      <c r="N548" s="1229">
        <v>9462</v>
      </c>
    </row>
    <row r="549" spans="1:14" s="959" customFormat="1" x14ac:dyDescent="0.25">
      <c r="A549" s="816" t="s">
        <v>305</v>
      </c>
      <c r="B549" s="817">
        <v>41738</v>
      </c>
      <c r="C549" s="818" t="s">
        <v>3814</v>
      </c>
      <c r="D549" s="816" t="s">
        <v>78</v>
      </c>
      <c r="E549" s="819">
        <v>10187050</v>
      </c>
      <c r="F549" s="816">
        <v>2584672</v>
      </c>
      <c r="G549" s="816">
        <v>2704005</v>
      </c>
      <c r="H549" s="120" t="str">
        <f>IF(G549="","",VLOOKUP(G549,ARANCEL!$B$5:$D$121,2,FALSE))</f>
        <v>PROVISORIO</v>
      </c>
      <c r="I549" s="121" t="s">
        <v>3815</v>
      </c>
      <c r="J549" s="119">
        <v>4</v>
      </c>
      <c r="K549" s="122">
        <f>IF(G549="","",VLOOKUP(G549,ARANCEL!$B$5:$D$121,3,FALSE)*J549)</f>
        <v>13000</v>
      </c>
      <c r="L549" s="1229" t="s">
        <v>8279</v>
      </c>
      <c r="M549" s="1229">
        <v>4500257559</v>
      </c>
      <c r="N549" s="1229" t="s">
        <v>8255</v>
      </c>
    </row>
    <row r="550" spans="1:14" s="959" customFormat="1" x14ac:dyDescent="0.25">
      <c r="A550" s="816" t="s">
        <v>305</v>
      </c>
      <c r="B550" s="817">
        <v>41815</v>
      </c>
      <c r="C550" s="818" t="s">
        <v>5336</v>
      </c>
      <c r="D550" s="816" t="s">
        <v>47</v>
      </c>
      <c r="E550" s="819">
        <v>10215612</v>
      </c>
      <c r="F550" s="816">
        <v>27048599</v>
      </c>
      <c r="G550" s="816">
        <v>2705003</v>
      </c>
      <c r="H550" s="120" t="str">
        <f>IF(G550="","",VLOOKUP(G550,ARANCEL!$B$5:$D$121,2,FALSE))</f>
        <v>INCRUSTACION ESTETICA (ART-GLASS O CERAMICA)</v>
      </c>
      <c r="I550" s="121" t="s">
        <v>312</v>
      </c>
      <c r="J550" s="119">
        <v>1</v>
      </c>
      <c r="K550" s="122">
        <f>IF(G550="","",VLOOKUP(G550,ARANCEL!$B$5:$D$121,3,FALSE)*J550)</f>
        <v>15676</v>
      </c>
      <c r="L550" s="1229" t="s">
        <v>5742</v>
      </c>
      <c r="M550" s="1229">
        <v>4500241311</v>
      </c>
      <c r="N550" s="1229" t="s">
        <v>5770</v>
      </c>
    </row>
    <row r="551" spans="1:14" s="953" customFormat="1" x14ac:dyDescent="0.25">
      <c r="A551" s="816" t="s">
        <v>305</v>
      </c>
      <c r="B551" s="817">
        <v>41815</v>
      </c>
      <c r="C551" s="818" t="s">
        <v>5310</v>
      </c>
      <c r="D551" s="816" t="s">
        <v>4234</v>
      </c>
      <c r="E551" s="819">
        <v>10214986</v>
      </c>
      <c r="F551" s="816">
        <v>26275261</v>
      </c>
      <c r="G551" s="816">
        <v>2705003</v>
      </c>
      <c r="H551" s="120" t="str">
        <f>IF(G551="","",VLOOKUP(G551,ARANCEL!$B$5:$D$121,2,FALSE))</f>
        <v>INCRUSTACION ESTETICA (ART-GLASS O CERAMICA)</v>
      </c>
      <c r="I551" s="121" t="s">
        <v>625</v>
      </c>
      <c r="J551" s="119">
        <v>2</v>
      </c>
      <c r="K551" s="122">
        <f>IF(G551="","",VLOOKUP(G551,ARANCEL!$B$5:$D$121,3,FALSE)*J551)</f>
        <v>31352</v>
      </c>
      <c r="L551" s="1229" t="s">
        <v>5742</v>
      </c>
      <c r="M551" s="1229">
        <v>4500241311</v>
      </c>
      <c r="N551" s="1229" t="s">
        <v>5770</v>
      </c>
    </row>
    <row r="552" spans="1:14" s="946" customFormat="1" x14ac:dyDescent="0.25">
      <c r="A552" s="816" t="s">
        <v>305</v>
      </c>
      <c r="B552" s="817">
        <v>41935</v>
      </c>
      <c r="C552" s="818" t="s">
        <v>7780</v>
      </c>
      <c r="D552" s="816" t="s">
        <v>6823</v>
      </c>
      <c r="E552" s="819">
        <v>10268573</v>
      </c>
      <c r="F552" s="1044">
        <v>29044268</v>
      </c>
      <c r="G552" s="816">
        <v>2705003</v>
      </c>
      <c r="H552" s="120" t="str">
        <f>IF(G552="","",VLOOKUP(G552,ARANCEL!$B$5:$D$121,2,FALSE))</f>
        <v>INCRUSTACION ESTETICA (ART-GLASS O CERAMICA)</v>
      </c>
      <c r="I552" s="121" t="s">
        <v>326</v>
      </c>
      <c r="J552" s="119">
        <v>1</v>
      </c>
      <c r="K552" s="122">
        <f>IF(G552="","",VLOOKUP(G552,ARANCEL!$B$5:$D$121,3,FALSE)*J552)</f>
        <v>15676</v>
      </c>
      <c r="L552" s="1229" t="s">
        <v>8279</v>
      </c>
      <c r="M552" s="1229">
        <v>4500257559</v>
      </c>
      <c r="N552" s="1229" t="s">
        <v>8255</v>
      </c>
    </row>
    <row r="553" spans="1:14" s="968" customFormat="1" x14ac:dyDescent="0.25">
      <c r="A553" s="816" t="s">
        <v>313</v>
      </c>
      <c r="B553" s="817">
        <v>41939</v>
      </c>
      <c r="C553" s="818" t="s">
        <v>7780</v>
      </c>
      <c r="D553" s="816" t="s">
        <v>6823</v>
      </c>
      <c r="E553" s="819">
        <v>10272360</v>
      </c>
      <c r="F553" s="816">
        <v>29044269</v>
      </c>
      <c r="G553" s="816">
        <v>2705003</v>
      </c>
      <c r="H553" s="120" t="str">
        <f>IF(G553="","",VLOOKUP(G553,ARANCEL!$B$5:$D$121,2,FALSE))</f>
        <v>INCRUSTACION ESTETICA (ART-GLASS O CERAMICA)</v>
      </c>
      <c r="I553" s="121"/>
      <c r="J553" s="119">
        <v>1</v>
      </c>
      <c r="K553" s="122">
        <f>IF(G553="","",VLOOKUP(G553,ARANCEL!$B$5:$D$121,3,FALSE)*J553)</f>
        <v>15676</v>
      </c>
      <c r="L553" s="1229" t="s">
        <v>8279</v>
      </c>
      <c r="M553" s="1229">
        <v>4500259733</v>
      </c>
      <c r="N553" s="1229" t="s">
        <v>8293</v>
      </c>
    </row>
    <row r="554" spans="1:14" s="968" customFormat="1" x14ac:dyDescent="0.25">
      <c r="A554" s="816" t="s">
        <v>305</v>
      </c>
      <c r="B554" s="817">
        <v>41880</v>
      </c>
      <c r="C554" s="818" t="s">
        <v>6741</v>
      </c>
      <c r="D554" s="816" t="s">
        <v>1280</v>
      </c>
      <c r="E554" s="819">
        <v>10249791</v>
      </c>
      <c r="F554" s="816">
        <v>27748677</v>
      </c>
      <c r="G554" s="816">
        <v>2704005</v>
      </c>
      <c r="H554" s="120" t="str">
        <f>IF(G554="","",VLOOKUP(G554,ARANCEL!$B$5:$D$121,2,FALSE))</f>
        <v>PROVISORIO</v>
      </c>
      <c r="I554" s="121" t="s">
        <v>309</v>
      </c>
      <c r="J554" s="119">
        <v>1</v>
      </c>
      <c r="K554" s="122">
        <f>IF(G554="","",VLOOKUP(G554,ARANCEL!$B$5:$D$121,3,FALSE)*J554)</f>
        <v>3250</v>
      </c>
      <c r="L554" s="1229" t="s">
        <v>6905</v>
      </c>
      <c r="M554" s="1229">
        <v>4500251384</v>
      </c>
      <c r="N554" s="1229" t="s">
        <v>7146</v>
      </c>
    </row>
    <row r="555" spans="1:14" s="970" customFormat="1" x14ac:dyDescent="0.25">
      <c r="A555" s="843" t="s">
        <v>313</v>
      </c>
      <c r="B555" s="817">
        <v>41880</v>
      </c>
      <c r="C555" s="818" t="s">
        <v>6741</v>
      </c>
      <c r="D555" s="816" t="s">
        <v>1280</v>
      </c>
      <c r="E555" s="819">
        <v>10249791</v>
      </c>
      <c r="F555" s="816">
        <v>27748677</v>
      </c>
      <c r="G555" s="816">
        <v>2704031</v>
      </c>
      <c r="H555" s="120" t="str">
        <f>IF(G555="","",VLOOKUP(G555,ARANCEL!$B$5:$D$121,2,FALSE))</f>
        <v xml:space="preserve">PERNO MUÑON METALICO </v>
      </c>
      <c r="I555" s="121" t="s">
        <v>309</v>
      </c>
      <c r="J555" s="119">
        <v>1</v>
      </c>
      <c r="K555" s="122">
        <f>IF(G555="","",VLOOKUP(G555,ARANCEL!$B$5:$D$121,3,FALSE)*J555)</f>
        <v>12246</v>
      </c>
      <c r="L555" s="1229" t="s">
        <v>6905</v>
      </c>
      <c r="M555" s="1229">
        <v>4500251384</v>
      </c>
      <c r="N555" s="1229" t="s">
        <v>7146</v>
      </c>
    </row>
    <row r="556" spans="1:14" s="970" customFormat="1" x14ac:dyDescent="0.25">
      <c r="A556" s="816" t="s">
        <v>305</v>
      </c>
      <c r="B556" s="817">
        <v>41880</v>
      </c>
      <c r="C556" s="818" t="s">
        <v>6741</v>
      </c>
      <c r="D556" s="816" t="s">
        <v>1280</v>
      </c>
      <c r="E556" s="819">
        <v>10249791</v>
      </c>
      <c r="F556" s="816">
        <v>27748677</v>
      </c>
      <c r="G556" s="816">
        <v>2704016</v>
      </c>
      <c r="H556" s="120" t="str">
        <f>IF(G556="","",VLOOKUP(G556,ARANCEL!$B$5:$D$121,2,FALSE))</f>
        <v xml:space="preserve">CORONA PROCERA </v>
      </c>
      <c r="I556" s="121" t="s">
        <v>309</v>
      </c>
      <c r="J556" s="119">
        <v>1</v>
      </c>
      <c r="K556" s="122">
        <f>IF(G556="","",VLOOKUP(G556,ARANCEL!$B$5:$D$121,3,FALSE)*J556)</f>
        <v>58477</v>
      </c>
      <c r="L556" s="1229" t="s">
        <v>6905</v>
      </c>
      <c r="M556" s="1229">
        <v>4500251384</v>
      </c>
      <c r="N556" s="1229" t="s">
        <v>7146</v>
      </c>
    </row>
    <row r="557" spans="1:14" s="871" customFormat="1" x14ac:dyDescent="0.25">
      <c r="A557" s="712" t="s">
        <v>305</v>
      </c>
      <c r="B557" s="719">
        <v>41982</v>
      </c>
      <c r="C557" s="714" t="s">
        <v>8801</v>
      </c>
      <c r="D557" s="712" t="s">
        <v>1280</v>
      </c>
      <c r="E557" s="715">
        <v>10292992</v>
      </c>
      <c r="F557" s="712">
        <v>28474490</v>
      </c>
      <c r="G557" s="712">
        <v>2704005</v>
      </c>
      <c r="H557" s="120" t="str">
        <f>IF(G557="","",VLOOKUP(G557,ARANCEL!$B$5:$D$121,2,FALSE))</f>
        <v>PROVISORIO</v>
      </c>
      <c r="I557" s="121" t="s">
        <v>337</v>
      </c>
      <c r="J557" s="119">
        <v>1</v>
      </c>
      <c r="K557" s="122">
        <f>IF(G557="","",VLOOKUP(G557,ARANCEL!$B$5:$D$121,3,FALSE)*J557)</f>
        <v>3250</v>
      </c>
      <c r="L557" s="1349" t="s">
        <v>9431</v>
      </c>
      <c r="M557" s="1349">
        <v>4500269163</v>
      </c>
      <c r="N557" s="1349" t="s">
        <v>9462</v>
      </c>
    </row>
    <row r="558" spans="1:14" s="970" customFormat="1" x14ac:dyDescent="0.25">
      <c r="A558" s="816" t="s">
        <v>305</v>
      </c>
      <c r="B558" s="817">
        <v>41995</v>
      </c>
      <c r="C558" s="818" t="s">
        <v>8801</v>
      </c>
      <c r="D558" s="816" t="s">
        <v>1280</v>
      </c>
      <c r="E558" s="819">
        <v>10292992</v>
      </c>
      <c r="F558" s="816">
        <v>28474490</v>
      </c>
      <c r="G558" s="816">
        <v>2704003</v>
      </c>
      <c r="H558" s="120" t="str">
        <f>IF(G558="","",VLOOKUP(G558,ARANCEL!$B$5:$D$121,2,FALSE))</f>
        <v xml:space="preserve">CORONA PERIFERICA CON PERNO MUÑON COLADO </v>
      </c>
      <c r="I558" s="121" t="s">
        <v>337</v>
      </c>
      <c r="J558" s="119">
        <v>1</v>
      </c>
      <c r="K558" s="122">
        <f>IF(G558="","",VLOOKUP(G558,ARANCEL!$B$5:$D$121,3,FALSE)*J558)</f>
        <v>32612</v>
      </c>
      <c r="L558" s="1235" t="str">
        <f>IF(E558="","","IMPAGO")</f>
        <v>IMPAGO</v>
      </c>
      <c r="M558" s="1235" t="str">
        <f>IF(L558="IMPAGO","SIN O.C.","")</f>
        <v>SIN O.C.</v>
      </c>
      <c r="N558" s="1235" t="str">
        <f>IF(L558="IMPAGO","SIN FACT.","")</f>
        <v>SIN FACT.</v>
      </c>
    </row>
    <row r="559" spans="1:14" s="972" customFormat="1" x14ac:dyDescent="0.25">
      <c r="A559" s="816" t="s">
        <v>305</v>
      </c>
      <c r="B559" s="817">
        <v>42003</v>
      </c>
      <c r="C559" s="818" t="s">
        <v>9204</v>
      </c>
      <c r="D559" s="816" t="s">
        <v>101</v>
      </c>
      <c r="E559" s="819">
        <v>10303015</v>
      </c>
      <c r="F559" s="816">
        <v>29955299</v>
      </c>
      <c r="G559" s="816">
        <v>2707001</v>
      </c>
      <c r="H559" s="120" t="str">
        <f>IF(G559="","",VLOOKUP(G559,ARANCEL!$B$5:$D$121,2,FALSE))</f>
        <v xml:space="preserve">PLANO DE RELAJACION </v>
      </c>
      <c r="I559" s="121" t="s">
        <v>306</v>
      </c>
      <c r="J559" s="119">
        <v>1</v>
      </c>
      <c r="K559" s="122">
        <f>IF(G559="","",VLOOKUP(G559,ARANCEL!$B$5:$D$121,3,FALSE)*J559)</f>
        <v>9221</v>
      </c>
      <c r="L559" s="1235" t="str">
        <f>IF(E559="","","IMPAGO")</f>
        <v>IMPAGO</v>
      </c>
      <c r="M559" s="1235" t="str">
        <f>IF(L559="IMPAGO","SIN O.C.","")</f>
        <v>SIN O.C.</v>
      </c>
      <c r="N559" s="1235" t="str">
        <f>IF(L559="IMPAGO","SIN FACT.","")</f>
        <v>SIN FACT.</v>
      </c>
    </row>
    <row r="560" spans="1:14" s="972" customFormat="1" x14ac:dyDescent="0.25">
      <c r="A560" s="816" t="s">
        <v>305</v>
      </c>
      <c r="B560" s="817">
        <v>41607</v>
      </c>
      <c r="C560" s="818" t="s">
        <v>1302</v>
      </c>
      <c r="D560" s="816" t="s">
        <v>78</v>
      </c>
      <c r="E560" s="819">
        <v>10163741</v>
      </c>
      <c r="F560" s="816">
        <v>24018434</v>
      </c>
      <c r="G560" s="816">
        <v>2705003</v>
      </c>
      <c r="H560" s="120" t="str">
        <f>IF(G560="","",VLOOKUP(G560,ARANCEL!$B$5:$D$121,2,FALSE))</f>
        <v>INCRUSTACION ESTETICA (ART-GLASS O CERAMICA)</v>
      </c>
      <c r="I560" s="121" t="s">
        <v>1316</v>
      </c>
      <c r="J560" s="119">
        <v>2</v>
      </c>
      <c r="K560" s="122">
        <f>IF(G560="","",VLOOKUP(G560,ARANCEL!$B$5:$D$121,3,FALSE)*J560)</f>
        <v>31352</v>
      </c>
      <c r="L560" s="1235" t="str">
        <f>IF(E560="","","IMPAGO")</f>
        <v>IMPAGO</v>
      </c>
      <c r="M560" s="1235" t="str">
        <f>IF(L560="IMPAGO","SIN O.C.","")</f>
        <v>SIN O.C.</v>
      </c>
      <c r="N560" s="1235" t="str">
        <f>IF(L560="IMPAGO","SIN FACT.","")</f>
        <v>SIN FACT.</v>
      </c>
    </row>
    <row r="561" spans="1:14" s="972" customFormat="1" x14ac:dyDescent="0.25">
      <c r="A561" s="816" t="s">
        <v>305</v>
      </c>
      <c r="B561" s="817">
        <v>41649</v>
      </c>
      <c r="C561" s="818" t="s">
        <v>1302</v>
      </c>
      <c r="D561" s="816" t="s">
        <v>78</v>
      </c>
      <c r="E561" s="819">
        <v>10168610</v>
      </c>
      <c r="F561" s="816">
        <v>24018434</v>
      </c>
      <c r="G561" s="816">
        <v>2704005</v>
      </c>
      <c r="H561" s="120" t="str">
        <f>IF(G561="","",VLOOKUP(G561,ARANCEL!$B$5:$D$121,2,FALSE))</f>
        <v>PROVISORIO</v>
      </c>
      <c r="I561" s="121" t="s">
        <v>318</v>
      </c>
      <c r="J561" s="119">
        <v>1</v>
      </c>
      <c r="K561" s="122">
        <f>IF(G561="","",VLOOKUP(G561,ARANCEL!$B$5:$D$121,3,FALSE)*J561)</f>
        <v>3250</v>
      </c>
      <c r="L561" s="1229" t="s">
        <v>2842</v>
      </c>
      <c r="M561" s="1229">
        <v>4500216226</v>
      </c>
      <c r="N561" s="1229">
        <v>8398</v>
      </c>
    </row>
    <row r="562" spans="1:14" s="972" customFormat="1" x14ac:dyDescent="0.25">
      <c r="A562" s="816" t="s">
        <v>305</v>
      </c>
      <c r="B562" s="817">
        <v>41649</v>
      </c>
      <c r="C562" s="818" t="s">
        <v>1302</v>
      </c>
      <c r="D562" s="816" t="s">
        <v>78</v>
      </c>
      <c r="E562" s="819">
        <v>10168610</v>
      </c>
      <c r="F562" s="816">
        <v>24018434</v>
      </c>
      <c r="G562" s="816">
        <v>2704003</v>
      </c>
      <c r="H562" s="120" t="str">
        <f>IF(G562="","",VLOOKUP(G562,ARANCEL!$B$5:$D$121,2,FALSE))</f>
        <v xml:space="preserve">CORONA PERIFERICA CON PERNO MUÑON COLADO </v>
      </c>
      <c r="I562" s="121" t="s">
        <v>318</v>
      </c>
      <c r="J562" s="119">
        <v>1</v>
      </c>
      <c r="K562" s="122">
        <f>IF(G562="","",VLOOKUP(G562,ARANCEL!$B$5:$D$121,3,FALSE)*J562)</f>
        <v>32612</v>
      </c>
      <c r="L562" s="1229" t="s">
        <v>2842</v>
      </c>
      <c r="M562" s="1229">
        <v>4500216226</v>
      </c>
      <c r="N562" s="1229">
        <v>8398</v>
      </c>
    </row>
    <row r="563" spans="1:14" s="968" customFormat="1" x14ac:dyDescent="0.25">
      <c r="A563" s="928" t="s">
        <v>305</v>
      </c>
      <c r="B563" s="817">
        <v>41727</v>
      </c>
      <c r="C563" s="818" t="s">
        <v>1302</v>
      </c>
      <c r="D563" s="816" t="s">
        <v>78</v>
      </c>
      <c r="E563" s="819">
        <v>10168610</v>
      </c>
      <c r="F563" s="816">
        <v>24018434</v>
      </c>
      <c r="G563" s="816">
        <v>2704015</v>
      </c>
      <c r="H563" s="120" t="str">
        <f>IF(G563="","",VLOOKUP(G563,ARANCEL!$B$5:$D$121,2,FALSE))</f>
        <v xml:space="preserve">CORONA IN CERAM </v>
      </c>
      <c r="I563" s="121" t="s">
        <v>318</v>
      </c>
      <c r="J563" s="119">
        <v>1</v>
      </c>
      <c r="K563" s="122">
        <f>IF(G563="","",VLOOKUP(G563,ARANCEL!$B$5:$D$121,3,FALSE)*J563)</f>
        <v>42733</v>
      </c>
      <c r="L563" s="1229" t="s">
        <v>8279</v>
      </c>
      <c r="M563" s="1229">
        <v>4500257559</v>
      </c>
      <c r="N563" s="1229" t="s">
        <v>8255</v>
      </c>
    </row>
    <row r="564" spans="1:14" s="1016" customFormat="1" x14ac:dyDescent="0.25">
      <c r="A564" s="816" t="s">
        <v>305</v>
      </c>
      <c r="B564" s="817">
        <v>41935</v>
      </c>
      <c r="C564" s="818" t="s">
        <v>7831</v>
      </c>
      <c r="D564" s="816" t="s">
        <v>6823</v>
      </c>
      <c r="E564" s="819">
        <v>10269624</v>
      </c>
      <c r="F564" s="816">
        <v>28110250</v>
      </c>
      <c r="G564" s="816">
        <v>2704003</v>
      </c>
      <c r="H564" s="120" t="str">
        <f>IF(G564="","",VLOOKUP(G564,ARANCEL!$B$5:$D$121,2,FALSE))</f>
        <v xml:space="preserve">CORONA PERIFERICA CON PERNO MUÑON COLADO </v>
      </c>
      <c r="I564" s="121" t="s">
        <v>312</v>
      </c>
      <c r="J564" s="119">
        <v>1</v>
      </c>
      <c r="K564" s="122">
        <f>IF(G564="","",VLOOKUP(G564,ARANCEL!$B$5:$D$121,3,FALSE)*J564)</f>
        <v>32612</v>
      </c>
      <c r="L564" s="1229" t="s">
        <v>8279</v>
      </c>
      <c r="M564" s="1229">
        <v>4500259733</v>
      </c>
      <c r="N564" s="1229" t="s">
        <v>8293</v>
      </c>
    </row>
    <row r="565" spans="1:14" s="1016" customFormat="1" x14ac:dyDescent="0.25">
      <c r="A565" s="816" t="s">
        <v>305</v>
      </c>
      <c r="B565" s="817">
        <v>41698</v>
      </c>
      <c r="C565" s="818" t="s">
        <v>3049</v>
      </c>
      <c r="D565" s="816" t="s">
        <v>78</v>
      </c>
      <c r="E565" s="819">
        <v>10177712</v>
      </c>
      <c r="F565" s="816">
        <v>24502496</v>
      </c>
      <c r="G565" s="816">
        <v>2705003</v>
      </c>
      <c r="H565" s="120" t="str">
        <f>IF(G565="","",VLOOKUP(G565,ARANCEL!$B$5:$D$121,2,FALSE))</f>
        <v>INCRUSTACION ESTETICA (ART-GLASS O CERAMICA)</v>
      </c>
      <c r="I565" s="121" t="s">
        <v>326</v>
      </c>
      <c r="J565" s="119">
        <v>1</v>
      </c>
      <c r="K565" s="122">
        <f>IF(G565="","",VLOOKUP(G565,ARANCEL!$B$5:$D$121,3,FALSE)*J565)</f>
        <v>15676</v>
      </c>
      <c r="L565" s="1229" t="s">
        <v>3438</v>
      </c>
      <c r="M565" s="1229">
        <v>4500220784</v>
      </c>
      <c r="N565" s="1229">
        <v>8624</v>
      </c>
    </row>
    <row r="566" spans="1:14" s="1021" customFormat="1" x14ac:dyDescent="0.25">
      <c r="A566" s="816" t="s">
        <v>305</v>
      </c>
      <c r="B566" s="817">
        <v>41724</v>
      </c>
      <c r="C566" s="818" t="s">
        <v>3049</v>
      </c>
      <c r="D566" s="816" t="s">
        <v>78</v>
      </c>
      <c r="E566" s="819">
        <v>10177712</v>
      </c>
      <c r="F566" s="816">
        <v>24502496</v>
      </c>
      <c r="G566" s="816">
        <v>2705003</v>
      </c>
      <c r="H566" s="120" t="str">
        <f>IF(G566="","",VLOOKUP(G566,ARANCEL!$B$5:$D$121,2,FALSE))</f>
        <v>INCRUSTACION ESTETICA (ART-GLASS O CERAMICA)</v>
      </c>
      <c r="I566" s="121" t="s">
        <v>318</v>
      </c>
      <c r="J566" s="119">
        <v>1</v>
      </c>
      <c r="K566" s="122">
        <f>IF(G566="","",VLOOKUP(G566,ARANCEL!$B$5:$D$121,3,FALSE)*J566)</f>
        <v>15676</v>
      </c>
      <c r="L566" s="1229" t="s">
        <v>4612</v>
      </c>
      <c r="M566" s="1229">
        <v>4500229974</v>
      </c>
      <c r="N566" s="1229">
        <v>9187</v>
      </c>
    </row>
    <row r="567" spans="1:14" s="1021" customFormat="1" x14ac:dyDescent="0.25">
      <c r="A567" s="816" t="s">
        <v>305</v>
      </c>
      <c r="B567" s="817">
        <v>41845</v>
      </c>
      <c r="C567" s="818" t="s">
        <v>5987</v>
      </c>
      <c r="D567" s="816" t="s">
        <v>78</v>
      </c>
      <c r="E567" s="819">
        <v>10231051</v>
      </c>
      <c r="F567" s="816">
        <v>26834409</v>
      </c>
      <c r="G567" s="816">
        <v>2705003</v>
      </c>
      <c r="H567" s="120" t="str">
        <f>IF(G567="","",VLOOKUP(G567,ARANCEL!$B$5:$D$121,2,FALSE))</f>
        <v>INCRUSTACION ESTETICA (ART-GLASS O CERAMICA)</v>
      </c>
      <c r="I567" s="121" t="s">
        <v>326</v>
      </c>
      <c r="J567" s="119">
        <v>1</v>
      </c>
      <c r="K567" s="122">
        <f>IF(G567="","",VLOOKUP(G567,ARANCEL!$B$5:$D$121,3,FALSE)*J567)</f>
        <v>15676</v>
      </c>
      <c r="L567" s="1229" t="s">
        <v>6017</v>
      </c>
      <c r="M567" s="1229">
        <v>4500245462</v>
      </c>
      <c r="N567" s="1229">
        <v>9810</v>
      </c>
    </row>
    <row r="568" spans="1:14" s="1025" customFormat="1" x14ac:dyDescent="0.25">
      <c r="A568" s="816" t="s">
        <v>305</v>
      </c>
      <c r="B568" s="817">
        <v>41739</v>
      </c>
      <c r="C568" s="818" t="s">
        <v>3865</v>
      </c>
      <c r="D568" s="816" t="s">
        <v>47</v>
      </c>
      <c r="E568" s="819">
        <v>10187443</v>
      </c>
      <c r="F568" s="816">
        <v>25871628</v>
      </c>
      <c r="G568" s="816">
        <v>2707001</v>
      </c>
      <c r="H568" s="120" t="str">
        <f>IF(G568="","",VLOOKUP(G568,ARANCEL!$B$5:$D$121,2,FALSE))</f>
        <v xml:space="preserve">PLANO DE RELAJACION </v>
      </c>
      <c r="I568" s="121" t="s">
        <v>306</v>
      </c>
      <c r="J568" s="119">
        <v>1</v>
      </c>
      <c r="K568" s="122">
        <f>IF(G568="","",VLOOKUP(G568,ARANCEL!$B$5:$D$121,3,FALSE)*J568)</f>
        <v>9221</v>
      </c>
      <c r="L568" s="1229" t="s">
        <v>8279</v>
      </c>
      <c r="M568" s="1229">
        <v>4500257559</v>
      </c>
      <c r="N568" s="1229" t="s">
        <v>8255</v>
      </c>
    </row>
    <row r="569" spans="1:14" s="1025" customFormat="1" x14ac:dyDescent="0.25">
      <c r="A569" s="816" t="s">
        <v>305</v>
      </c>
      <c r="B569" s="817">
        <v>41673</v>
      </c>
      <c r="C569" s="818" t="s">
        <v>2621</v>
      </c>
      <c r="D569" s="816" t="s">
        <v>78</v>
      </c>
      <c r="E569" s="819">
        <v>10171353</v>
      </c>
      <c r="F569" s="816">
        <v>24846671</v>
      </c>
      <c r="G569" s="816">
        <v>2704003</v>
      </c>
      <c r="H569" s="120" t="str">
        <f>IF(G569="","",VLOOKUP(G569,ARANCEL!$B$5:$D$121,2,FALSE))</f>
        <v xml:space="preserve">CORONA PERIFERICA CON PERNO MUÑON COLADO </v>
      </c>
      <c r="I569" s="121" t="s">
        <v>326</v>
      </c>
      <c r="J569" s="119">
        <v>1</v>
      </c>
      <c r="K569" s="122">
        <f>IF(G569="","",VLOOKUP(G569,ARANCEL!$B$5:$D$121,3,FALSE)*J569)</f>
        <v>32612</v>
      </c>
      <c r="L569" s="1229" t="s">
        <v>2842</v>
      </c>
      <c r="M569" s="1229">
        <v>4500216228</v>
      </c>
      <c r="N569" s="1229">
        <v>8400</v>
      </c>
    </row>
    <row r="570" spans="1:14" s="1025" customFormat="1" x14ac:dyDescent="0.25">
      <c r="A570" s="816" t="s">
        <v>305</v>
      </c>
      <c r="B570" s="817">
        <v>41673</v>
      </c>
      <c r="C570" s="818" t="s">
        <v>2621</v>
      </c>
      <c r="D570" s="816" t="s">
        <v>78</v>
      </c>
      <c r="E570" s="819">
        <v>10171353</v>
      </c>
      <c r="F570" s="816">
        <v>24846671</v>
      </c>
      <c r="G570" s="816">
        <v>2704005</v>
      </c>
      <c r="H570" s="120" t="str">
        <f>IF(G570="","",VLOOKUP(G570,ARANCEL!$B$5:$D$121,2,FALSE))</f>
        <v>PROVISORIO</v>
      </c>
      <c r="I570" s="121" t="s">
        <v>326</v>
      </c>
      <c r="J570" s="119">
        <v>1</v>
      </c>
      <c r="K570" s="122">
        <f>IF(G570="","",VLOOKUP(G570,ARANCEL!$B$5:$D$121,3,FALSE)*J570)</f>
        <v>3250</v>
      </c>
      <c r="L570" s="1229" t="s">
        <v>2842</v>
      </c>
      <c r="M570" s="1229">
        <v>4500216228</v>
      </c>
      <c r="N570" s="1229">
        <v>8400</v>
      </c>
    </row>
    <row r="571" spans="1:14" s="1031" customFormat="1" x14ac:dyDescent="0.25">
      <c r="A571" s="816" t="s">
        <v>305</v>
      </c>
      <c r="B571" s="817">
        <v>41781</v>
      </c>
      <c r="C571" s="118" t="s">
        <v>1879</v>
      </c>
      <c r="D571" s="119" t="s">
        <v>101</v>
      </c>
      <c r="E571" s="162">
        <v>10199529</v>
      </c>
      <c r="F571" s="119">
        <v>26336698</v>
      </c>
      <c r="G571" s="816">
        <v>2704005</v>
      </c>
      <c r="H571" s="120" t="str">
        <f>IF(G571="","",VLOOKUP(G571,ARANCEL!$B$5:$D$121,2,FALSE))</f>
        <v>PROVISORIO</v>
      </c>
      <c r="I571" s="121" t="s">
        <v>323</v>
      </c>
      <c r="J571" s="119">
        <v>1</v>
      </c>
      <c r="K571" s="122">
        <f>IF(G571="","",VLOOKUP(G571,ARANCEL!$B$5:$D$121,3,FALSE)*J571)</f>
        <v>3250</v>
      </c>
      <c r="L571" s="1229" t="s">
        <v>5292</v>
      </c>
      <c r="M571" s="1229">
        <v>4500236825</v>
      </c>
      <c r="N571" s="1229">
        <v>9462</v>
      </c>
    </row>
    <row r="572" spans="1:14" s="1031" customFormat="1" x14ac:dyDescent="0.25">
      <c r="A572" s="843" t="s">
        <v>305</v>
      </c>
      <c r="B572" s="817">
        <v>41781</v>
      </c>
      <c r="C572" s="818" t="s">
        <v>1879</v>
      </c>
      <c r="D572" s="843" t="s">
        <v>101</v>
      </c>
      <c r="E572" s="819">
        <v>10199529</v>
      </c>
      <c r="F572" s="816">
        <v>26336698</v>
      </c>
      <c r="G572" s="816">
        <v>2704003</v>
      </c>
      <c r="H572" s="120" t="str">
        <f>IF(G572="","",VLOOKUP(G572,ARANCEL!$B$5:$D$121,2,FALSE))</f>
        <v xml:space="preserve">CORONA PERIFERICA CON PERNO MUÑON COLADO </v>
      </c>
      <c r="I572" s="121" t="s">
        <v>323</v>
      </c>
      <c r="J572" s="119">
        <v>1</v>
      </c>
      <c r="K572" s="122">
        <f>IF(G572="","",VLOOKUP(G572,ARANCEL!$B$5:$D$121,3,FALSE)*J572)</f>
        <v>32612</v>
      </c>
      <c r="L572" s="1229" t="s">
        <v>5292</v>
      </c>
      <c r="M572" s="1229">
        <v>4500236825</v>
      </c>
      <c r="N572" s="1229">
        <v>9462</v>
      </c>
    </row>
    <row r="573" spans="1:14" s="1031" customFormat="1" x14ac:dyDescent="0.25">
      <c r="A573" s="816" t="s">
        <v>305</v>
      </c>
      <c r="B573" s="817">
        <v>41722</v>
      </c>
      <c r="C573" s="818" t="s">
        <v>3452</v>
      </c>
      <c r="D573" s="816" t="s">
        <v>47</v>
      </c>
      <c r="E573" s="819">
        <v>10182730</v>
      </c>
      <c r="F573" s="816">
        <v>25493198</v>
      </c>
      <c r="G573" s="816">
        <v>2705003</v>
      </c>
      <c r="H573" s="120" t="str">
        <f>IF(G573="","",VLOOKUP(G573,ARANCEL!$B$5:$D$121,2,FALSE))</f>
        <v>INCRUSTACION ESTETICA (ART-GLASS O CERAMICA)</v>
      </c>
      <c r="I573" s="121" t="s">
        <v>309</v>
      </c>
      <c r="J573" s="119">
        <v>1</v>
      </c>
      <c r="K573" s="122">
        <f>IF(G573="","",VLOOKUP(G573,ARANCEL!$B$5:$D$121,3,FALSE)*J573)</f>
        <v>15676</v>
      </c>
      <c r="L573" s="1229" t="s">
        <v>3058</v>
      </c>
      <c r="M573" s="1229">
        <v>4500225660</v>
      </c>
      <c r="N573" s="1229">
        <v>8912</v>
      </c>
    </row>
    <row r="574" spans="1:14" s="1031" customFormat="1" x14ac:dyDescent="0.25">
      <c r="A574" s="816" t="s">
        <v>305</v>
      </c>
      <c r="B574" s="817">
        <v>41932</v>
      </c>
      <c r="C574" s="818" t="s">
        <v>7711</v>
      </c>
      <c r="D574" s="816" t="s">
        <v>6823</v>
      </c>
      <c r="E574" s="819">
        <v>10266399</v>
      </c>
      <c r="F574" s="816">
        <v>29927145</v>
      </c>
      <c r="G574" s="816">
        <v>2707001</v>
      </c>
      <c r="H574" s="120" t="str">
        <f>IF(G574="","",VLOOKUP(G574,ARANCEL!$B$5:$D$121,2,FALSE))</f>
        <v xml:space="preserve">PLANO DE RELAJACION </v>
      </c>
      <c r="I574" s="121" t="s">
        <v>306</v>
      </c>
      <c r="J574" s="119">
        <v>1</v>
      </c>
      <c r="K574" s="122">
        <f>IF(G574="","",VLOOKUP(G574,ARANCEL!$B$5:$D$121,3,FALSE)*J574)</f>
        <v>9221</v>
      </c>
      <c r="L574" s="1229" t="s">
        <v>8279</v>
      </c>
      <c r="M574" s="1229">
        <v>4500257559</v>
      </c>
      <c r="N574" s="1229" t="s">
        <v>8255</v>
      </c>
    </row>
    <row r="575" spans="1:14" s="1042" customFormat="1" x14ac:dyDescent="0.25">
      <c r="A575" s="816" t="s">
        <v>305</v>
      </c>
      <c r="B575" s="817">
        <v>41659</v>
      </c>
      <c r="C575" s="818" t="s">
        <v>1290</v>
      </c>
      <c r="D575" s="816" t="s">
        <v>1280</v>
      </c>
      <c r="E575" s="828">
        <v>10169454</v>
      </c>
      <c r="F575" s="816">
        <v>24551082</v>
      </c>
      <c r="G575" s="816">
        <v>2704005</v>
      </c>
      <c r="H575" s="120" t="str">
        <f>IF(G575="","",VLOOKUP(G575,ARANCEL!$B$5:$D$121,2,FALSE))</f>
        <v>PROVISORIO</v>
      </c>
      <c r="I575" s="121" t="s">
        <v>308</v>
      </c>
      <c r="J575" s="119">
        <v>1</v>
      </c>
      <c r="K575" s="122">
        <f>IF(G575="","",VLOOKUP(G575,ARANCEL!$B$5:$D$121,3,FALSE)*J575)</f>
        <v>3250</v>
      </c>
      <c r="L575" s="1229" t="s">
        <v>2842</v>
      </c>
      <c r="M575" s="1229">
        <v>4500216227</v>
      </c>
      <c r="N575" s="1229">
        <v>8399</v>
      </c>
    </row>
    <row r="576" spans="1:14" s="1042" customFormat="1" x14ac:dyDescent="0.25">
      <c r="A576" s="816" t="s">
        <v>305</v>
      </c>
      <c r="B576" s="817">
        <v>41659</v>
      </c>
      <c r="C576" s="818" t="s">
        <v>1290</v>
      </c>
      <c r="D576" s="816" t="s">
        <v>1280</v>
      </c>
      <c r="E576" s="828">
        <v>10169454</v>
      </c>
      <c r="F576" s="816">
        <v>24551082</v>
      </c>
      <c r="G576" s="816">
        <v>2704003</v>
      </c>
      <c r="H576" s="120" t="str">
        <f>IF(G576="","",VLOOKUP(G576,ARANCEL!$B$5:$D$121,2,FALSE))</f>
        <v xml:space="preserve">CORONA PERIFERICA CON PERNO MUÑON COLADO </v>
      </c>
      <c r="I576" s="121" t="s">
        <v>308</v>
      </c>
      <c r="J576" s="119">
        <v>1</v>
      </c>
      <c r="K576" s="122">
        <f>IF(G576="","",VLOOKUP(G576,ARANCEL!$B$5:$D$121,3,FALSE)*J576)</f>
        <v>32612</v>
      </c>
      <c r="L576" s="1229" t="s">
        <v>2842</v>
      </c>
      <c r="M576" s="1229">
        <v>4500216227</v>
      </c>
      <c r="N576" s="1229">
        <v>8399</v>
      </c>
    </row>
    <row r="577" spans="1:15" s="1042" customFormat="1" x14ac:dyDescent="0.25">
      <c r="A577" s="816" t="s">
        <v>305</v>
      </c>
      <c r="B577" s="817">
        <v>41773</v>
      </c>
      <c r="C577" s="818" t="s">
        <v>946</v>
      </c>
      <c r="D577" s="816" t="s">
        <v>78</v>
      </c>
      <c r="E577" s="819">
        <v>10195856</v>
      </c>
      <c r="F577" s="816">
        <v>25369442</v>
      </c>
      <c r="G577" s="816">
        <v>2705003</v>
      </c>
      <c r="H577" s="120" t="str">
        <f>IF(G577="","",VLOOKUP(G577,ARANCEL!$B$5:$D$121,2,FALSE))</f>
        <v>INCRUSTACION ESTETICA (ART-GLASS O CERAMICA)</v>
      </c>
      <c r="I577" s="121" t="s">
        <v>618</v>
      </c>
      <c r="J577" s="119">
        <v>1</v>
      </c>
      <c r="K577" s="122">
        <f>IF(G577="","",VLOOKUP(G577,ARANCEL!$B$5:$D$121,3,FALSE)*J577)</f>
        <v>15676</v>
      </c>
      <c r="L577" s="1229" t="s">
        <v>5292</v>
      </c>
      <c r="M577" s="1229">
        <v>4500236825</v>
      </c>
      <c r="N577" s="1229">
        <v>9462</v>
      </c>
    </row>
    <row r="578" spans="1:15" s="1042" customFormat="1" x14ac:dyDescent="0.25">
      <c r="A578" s="816" t="s">
        <v>305</v>
      </c>
      <c r="B578" s="817">
        <v>41739</v>
      </c>
      <c r="C578" s="818" t="s">
        <v>3836</v>
      </c>
      <c r="D578" s="816" t="s">
        <v>78</v>
      </c>
      <c r="E578" s="819">
        <v>10187386</v>
      </c>
      <c r="F578" s="816">
        <v>25607969</v>
      </c>
      <c r="G578" s="816">
        <v>2705003</v>
      </c>
      <c r="H578" s="120" t="str">
        <f>IF(G578="","",VLOOKUP(G578,ARANCEL!$B$5:$D$121,2,FALSE))</f>
        <v>INCRUSTACION ESTETICA (ART-GLASS O CERAMICA)</v>
      </c>
      <c r="I578" s="121" t="s">
        <v>326</v>
      </c>
      <c r="J578" s="119">
        <v>1</v>
      </c>
      <c r="K578" s="122">
        <f>IF(G578="","",VLOOKUP(G578,ARANCEL!$B$5:$D$121,3,FALSE)*J578)</f>
        <v>15676</v>
      </c>
      <c r="L578" s="1229" t="s">
        <v>8279</v>
      </c>
      <c r="M578" s="1229">
        <v>4500257559</v>
      </c>
      <c r="N578" s="1229" t="s">
        <v>8255</v>
      </c>
    </row>
    <row r="579" spans="1:15" s="1031" customFormat="1" x14ac:dyDescent="0.25">
      <c r="A579" s="816" t="s">
        <v>305</v>
      </c>
      <c r="B579" s="906">
        <v>41648</v>
      </c>
      <c r="C579" s="818" t="s">
        <v>1304</v>
      </c>
      <c r="D579" s="816" t="s">
        <v>78</v>
      </c>
      <c r="E579" s="819">
        <v>10168450</v>
      </c>
      <c r="F579" s="816">
        <v>23562290</v>
      </c>
      <c r="G579" s="816">
        <v>2704003</v>
      </c>
      <c r="H579" s="120" t="str">
        <f>IF(G579="","",VLOOKUP(G579,ARANCEL!$B$5:$D$121,2,FALSE))</f>
        <v xml:space="preserve">CORONA PERIFERICA CON PERNO MUÑON COLADO </v>
      </c>
      <c r="I579" s="121" t="s">
        <v>315</v>
      </c>
      <c r="J579" s="119">
        <v>1</v>
      </c>
      <c r="K579" s="122">
        <f>IF(G579="","",VLOOKUP(G579,ARANCEL!$B$5:$D$121,3,FALSE)*J579)</f>
        <v>32612</v>
      </c>
      <c r="L579" s="1229" t="s">
        <v>2842</v>
      </c>
      <c r="M579" s="1229">
        <v>4500216226</v>
      </c>
      <c r="N579" s="1229">
        <v>8398</v>
      </c>
    </row>
    <row r="580" spans="1:15" s="1025" customFormat="1" x14ac:dyDescent="0.25">
      <c r="A580" s="816" t="s">
        <v>305</v>
      </c>
      <c r="B580" s="906">
        <v>41648</v>
      </c>
      <c r="C580" s="818" t="s">
        <v>1304</v>
      </c>
      <c r="D580" s="816" t="s">
        <v>78</v>
      </c>
      <c r="E580" s="819">
        <v>10168450</v>
      </c>
      <c r="F580" s="816">
        <v>23562290</v>
      </c>
      <c r="G580" s="816">
        <v>2704005</v>
      </c>
      <c r="H580" s="120" t="str">
        <f>IF(G580="","",VLOOKUP(G580,ARANCEL!$B$5:$D$121,2,FALSE))</f>
        <v>PROVISORIO</v>
      </c>
      <c r="I580" s="121" t="s">
        <v>315</v>
      </c>
      <c r="J580" s="119">
        <v>1</v>
      </c>
      <c r="K580" s="122">
        <f>IF(G580="","",VLOOKUP(G580,ARANCEL!$B$5:$D$121,3,FALSE)*J580)</f>
        <v>3250</v>
      </c>
      <c r="L580" s="1229" t="s">
        <v>2842</v>
      </c>
      <c r="M580" s="1229">
        <v>4500216226</v>
      </c>
      <c r="N580" s="1229">
        <v>8398</v>
      </c>
    </row>
    <row r="581" spans="1:15" s="1091" customFormat="1" x14ac:dyDescent="0.25">
      <c r="A581" s="816" t="s">
        <v>305</v>
      </c>
      <c r="B581" s="817">
        <v>41863</v>
      </c>
      <c r="C581" s="818" t="s">
        <v>6325</v>
      </c>
      <c r="D581" s="816" t="s">
        <v>4234</v>
      </c>
      <c r="E581" s="819">
        <v>10239645</v>
      </c>
      <c r="F581" s="816">
        <v>26396838</v>
      </c>
      <c r="G581" s="816">
        <v>2705003</v>
      </c>
      <c r="H581" s="120" t="str">
        <f>IF(G581="","",VLOOKUP(G581,ARANCEL!$B$5:$D$121,2,FALSE))</f>
        <v>INCRUSTACION ESTETICA (ART-GLASS O CERAMICA)</v>
      </c>
      <c r="I581" s="121" t="s">
        <v>318</v>
      </c>
      <c r="J581" s="119">
        <v>1</v>
      </c>
      <c r="K581" s="122">
        <f>IF(G581="","",VLOOKUP(G581,ARANCEL!$B$5:$D$121,3,FALSE)*J581)</f>
        <v>15676</v>
      </c>
      <c r="L581" s="1229" t="s">
        <v>6905</v>
      </c>
      <c r="M581" s="1229">
        <v>4500249825</v>
      </c>
      <c r="N581" s="1229" t="s">
        <v>7120</v>
      </c>
    </row>
    <row r="582" spans="1:15" s="1016" customFormat="1" x14ac:dyDescent="0.25">
      <c r="A582" s="843" t="s">
        <v>313</v>
      </c>
      <c r="B582" s="817">
        <v>41856</v>
      </c>
      <c r="C582" s="1379" t="s">
        <v>7123</v>
      </c>
      <c r="D582" s="1382" t="s">
        <v>4234</v>
      </c>
      <c r="E582" s="1384">
        <v>10236604</v>
      </c>
      <c r="F582" s="1385">
        <v>26626445</v>
      </c>
      <c r="G582" s="1385">
        <v>2704003</v>
      </c>
      <c r="H582" s="120" t="str">
        <f>IF(G582="","",VLOOKUP(G582,ARANCEL!$B$5:$D$121,2,FALSE))</f>
        <v xml:space="preserve">CORONA PERIFERICA CON PERNO MUÑON COLADO </v>
      </c>
      <c r="I582" s="121"/>
      <c r="J582" s="119">
        <v>1</v>
      </c>
      <c r="K582" s="122">
        <f>IF(G582="","",VLOOKUP(G582,ARANCEL!$B$5:$D$121,3,FALSE)*J582)</f>
        <v>32612</v>
      </c>
      <c r="L582" s="1229" t="s">
        <v>6905</v>
      </c>
      <c r="M582" s="1229">
        <v>4500249825</v>
      </c>
      <c r="N582" s="1229" t="s">
        <v>7120</v>
      </c>
    </row>
    <row r="583" spans="1:15" s="1091" customFormat="1" x14ac:dyDescent="0.25">
      <c r="A583" s="843" t="s">
        <v>313</v>
      </c>
      <c r="B583" s="817">
        <v>41856</v>
      </c>
      <c r="C583" s="1379" t="s">
        <v>7123</v>
      </c>
      <c r="D583" s="1382" t="s">
        <v>4234</v>
      </c>
      <c r="E583" s="1384">
        <v>10236604</v>
      </c>
      <c r="F583" s="1385">
        <v>266264455</v>
      </c>
      <c r="G583" s="1385">
        <v>2704005</v>
      </c>
      <c r="H583" s="120" t="str">
        <f>IF(G583="","",VLOOKUP(G583,ARANCEL!$B$5:$D$121,2,FALSE))</f>
        <v>PROVISORIO</v>
      </c>
      <c r="I583" s="121"/>
      <c r="J583" s="119">
        <v>1</v>
      </c>
      <c r="K583" s="122">
        <f>IF(G583="","",VLOOKUP(G583,ARANCEL!$B$5:$D$121,3,FALSE)*J583)</f>
        <v>3250</v>
      </c>
      <c r="L583" s="1229" t="s">
        <v>6905</v>
      </c>
      <c r="M583" s="1229">
        <v>4500249825</v>
      </c>
      <c r="N583" s="1229" t="s">
        <v>7120</v>
      </c>
    </row>
    <row r="584" spans="1:15" s="1091" customFormat="1" x14ac:dyDescent="0.25">
      <c r="A584" s="843" t="s">
        <v>313</v>
      </c>
      <c r="B584" s="817">
        <v>41856</v>
      </c>
      <c r="C584" s="1379" t="s">
        <v>7123</v>
      </c>
      <c r="D584" s="1382" t="s">
        <v>4234</v>
      </c>
      <c r="E584" s="1384">
        <v>10236608</v>
      </c>
      <c r="F584" s="1385">
        <v>26626445</v>
      </c>
      <c r="G584" s="1385">
        <v>2704005</v>
      </c>
      <c r="H584" s="120" t="str">
        <f>IF(G584="","",VLOOKUP(G584,ARANCEL!$B$5:$D$121,2,FALSE))</f>
        <v>PROVISORIO</v>
      </c>
      <c r="I584" s="121"/>
      <c r="J584" s="119">
        <v>1</v>
      </c>
      <c r="K584" s="122">
        <f>IF(G584="","",VLOOKUP(G584,ARANCEL!$B$5:$D$121,3,FALSE)*J584)</f>
        <v>3250</v>
      </c>
      <c r="L584" s="1229" t="s">
        <v>6905</v>
      </c>
      <c r="M584" s="1229">
        <v>4500249825</v>
      </c>
      <c r="N584" s="1229" t="s">
        <v>7120</v>
      </c>
    </row>
    <row r="585" spans="1:15" s="1092" customFormat="1" x14ac:dyDescent="0.25">
      <c r="A585" s="712" t="s">
        <v>305</v>
      </c>
      <c r="B585" s="719">
        <v>41802</v>
      </c>
      <c r="C585" s="714" t="s">
        <v>5013</v>
      </c>
      <c r="D585" s="712" t="s">
        <v>4234</v>
      </c>
      <c r="E585" s="715">
        <v>10208237</v>
      </c>
      <c r="F585" s="712">
        <v>26626445</v>
      </c>
      <c r="G585" s="712">
        <v>2704005</v>
      </c>
      <c r="H585" s="120" t="str">
        <f>IF(G585="","",VLOOKUP(G585,ARANCEL!$B$5:$D$121,2,FALSE))</f>
        <v>PROVISORIO</v>
      </c>
      <c r="I585" s="121" t="s">
        <v>309</v>
      </c>
      <c r="J585" s="119">
        <v>1</v>
      </c>
      <c r="K585" s="122">
        <f>IF(G585="","",VLOOKUP(G585,ARANCEL!$B$5:$D$121,3,FALSE)*J585)</f>
        <v>3250</v>
      </c>
      <c r="L585" s="1229" t="s">
        <v>5742</v>
      </c>
      <c r="M585" s="1229">
        <v>4500239419</v>
      </c>
      <c r="N585" s="1229" t="s">
        <v>5753</v>
      </c>
    </row>
    <row r="586" spans="1:15" s="1042" customFormat="1" x14ac:dyDescent="0.25">
      <c r="A586" s="816" t="s">
        <v>305</v>
      </c>
      <c r="B586" s="817">
        <v>41802</v>
      </c>
      <c r="C586" s="818" t="s">
        <v>5013</v>
      </c>
      <c r="D586" s="816" t="s">
        <v>4234</v>
      </c>
      <c r="E586" s="819">
        <v>10208237</v>
      </c>
      <c r="F586" s="816">
        <v>26626445</v>
      </c>
      <c r="G586" s="816">
        <v>2704003</v>
      </c>
      <c r="H586" s="120" t="str">
        <f>IF(G586="","",VLOOKUP(G586,ARANCEL!$B$5:$D$121,2,FALSE))</f>
        <v xml:space="preserve">CORONA PERIFERICA CON PERNO MUÑON COLADO </v>
      </c>
      <c r="I586" s="121" t="s">
        <v>309</v>
      </c>
      <c r="J586" s="119">
        <v>1</v>
      </c>
      <c r="K586" s="122">
        <f>IF(G586="","",VLOOKUP(G586,ARANCEL!$B$5:$D$121,3,FALSE)*J586)</f>
        <v>32612</v>
      </c>
      <c r="L586" s="1229" t="s">
        <v>5742</v>
      </c>
      <c r="M586" s="1229">
        <v>4500239419</v>
      </c>
      <c r="N586" s="1229" t="s">
        <v>5753</v>
      </c>
    </row>
    <row r="587" spans="1:15" s="1091" customFormat="1" x14ac:dyDescent="0.25">
      <c r="A587" s="816" t="s">
        <v>305</v>
      </c>
      <c r="B587" s="817">
        <v>41491</v>
      </c>
      <c r="C587" s="118" t="s">
        <v>1348</v>
      </c>
      <c r="D587" s="119" t="s">
        <v>617</v>
      </c>
      <c r="E587" s="162">
        <v>10150305</v>
      </c>
      <c r="F587" s="119">
        <v>17475920</v>
      </c>
      <c r="G587" s="816">
        <v>2704003</v>
      </c>
      <c r="H587" s="120" t="str">
        <f>IF(G587="","",VLOOKUP(G587,ARANCEL!$B$5:$D$121,2,FALSE))</f>
        <v xml:space="preserve">CORONA PERIFERICA CON PERNO MUÑON COLADO </v>
      </c>
      <c r="I587" s="121" t="s">
        <v>342</v>
      </c>
      <c r="J587" s="119">
        <v>1</v>
      </c>
      <c r="K587" s="122">
        <f>IF(G587="","",VLOOKUP(G587,ARANCEL!$B$5:$D$121,3,FALSE)*J587)</f>
        <v>32612</v>
      </c>
      <c r="L587" s="1235" t="str">
        <f>IF(E587="","","IMPAGO")</f>
        <v>IMPAGO</v>
      </c>
      <c r="M587" s="1235" t="str">
        <f>IF(L587="IMPAGO","SIN O.C.","")</f>
        <v>SIN O.C.</v>
      </c>
      <c r="N587" s="1235" t="str">
        <f>IF(L587="IMPAGO","SIN FACT.","")</f>
        <v>SIN FACT.</v>
      </c>
    </row>
    <row r="588" spans="1:15" s="1087" customFormat="1" ht="18" customHeight="1" x14ac:dyDescent="0.25">
      <c r="A588" s="816" t="s">
        <v>305</v>
      </c>
      <c r="B588" s="817">
        <v>41666</v>
      </c>
      <c r="C588" s="818" t="s">
        <v>1281</v>
      </c>
      <c r="D588" s="816" t="s">
        <v>1280</v>
      </c>
      <c r="E588" s="819">
        <v>10170523</v>
      </c>
      <c r="F588" s="816">
        <v>24740198</v>
      </c>
      <c r="G588" s="816">
        <v>2704005</v>
      </c>
      <c r="H588" s="820" t="str">
        <f>IF(G588="","",VLOOKUP(G588,ARANCEL!$B$5:$D$121,2,FALSE))</f>
        <v>PROVISORIO</v>
      </c>
      <c r="I588" s="821" t="s">
        <v>325</v>
      </c>
      <c r="J588" s="816">
        <v>1</v>
      </c>
      <c r="K588" s="822">
        <f>IF(G588="","",VLOOKUP(G588,ARANCEL!$B$5:$D$121,3,FALSE)*J588)</f>
        <v>3250</v>
      </c>
      <c r="L588" s="1210" t="s">
        <v>2842</v>
      </c>
      <c r="M588" s="1210">
        <v>4500216227</v>
      </c>
      <c r="N588" s="1210">
        <v>8399</v>
      </c>
      <c r="O588" s="342"/>
    </row>
    <row r="589" spans="1:15" s="1104" customFormat="1" x14ac:dyDescent="0.25">
      <c r="A589" s="816" t="s">
        <v>305</v>
      </c>
      <c r="B589" s="817">
        <v>41666</v>
      </c>
      <c r="C589" s="818" t="s">
        <v>1281</v>
      </c>
      <c r="D589" s="816" t="s">
        <v>1280</v>
      </c>
      <c r="E589" s="819">
        <v>10170523</v>
      </c>
      <c r="F589" s="816">
        <v>24740198</v>
      </c>
      <c r="G589" s="816">
        <v>2704016</v>
      </c>
      <c r="H589" s="120" t="str">
        <f>IF(G589="","",VLOOKUP(G589,ARANCEL!$B$5:$D$121,2,FALSE))</f>
        <v xml:space="preserve">CORONA PROCERA </v>
      </c>
      <c r="I589" s="121" t="s">
        <v>325</v>
      </c>
      <c r="J589" s="119">
        <v>1</v>
      </c>
      <c r="K589" s="122">
        <f>IF(G589="","",VLOOKUP(G589,ARANCEL!$B$5:$D$121,3,FALSE)*J589)</f>
        <v>58477</v>
      </c>
      <c r="L589" s="1229" t="s">
        <v>2842</v>
      </c>
      <c r="M589" s="1229">
        <v>4500216227</v>
      </c>
      <c r="N589" s="1229">
        <v>8399</v>
      </c>
    </row>
    <row r="590" spans="1:15" s="1104" customFormat="1" x14ac:dyDescent="0.25">
      <c r="A590" s="816" t="s">
        <v>313</v>
      </c>
      <c r="B590" s="817">
        <v>42056</v>
      </c>
      <c r="C590" s="818" t="s">
        <v>9749</v>
      </c>
      <c r="D590" s="816" t="s">
        <v>1475</v>
      </c>
      <c r="E590" s="819">
        <v>10313523</v>
      </c>
      <c r="F590" s="816">
        <v>30324659</v>
      </c>
      <c r="G590" s="816">
        <v>2705003</v>
      </c>
      <c r="H590" s="120" t="str">
        <f>IF(G590="","",VLOOKUP(G590,ARANCEL!$B$5:$D$121,2,FALSE))</f>
        <v>INCRUSTACION ESTETICA (ART-GLASS O CERAMICA)</v>
      </c>
      <c r="I590" s="121"/>
      <c r="J590" s="119">
        <v>1</v>
      </c>
      <c r="K590" s="122">
        <f>IF(G590="","",VLOOKUP(G590,ARANCEL!$B$5:$D$121,3,FALSE)*J590)</f>
        <v>15676</v>
      </c>
      <c r="L590" s="1235" t="str">
        <f>IF(E590="","","IMPAGO")</f>
        <v>IMPAGO</v>
      </c>
      <c r="M590" s="1235" t="str">
        <f>IF(L590="IMPAGO","SIN O.C.","")</f>
        <v>SIN O.C.</v>
      </c>
      <c r="N590" s="1235" t="str">
        <f>IF(L590="IMPAGO","SIN FACT.","")</f>
        <v>SIN FACT.</v>
      </c>
    </row>
    <row r="591" spans="1:15" s="1104" customFormat="1" x14ac:dyDescent="0.25">
      <c r="A591" s="816" t="s">
        <v>313</v>
      </c>
      <c r="B591" s="817">
        <v>42056</v>
      </c>
      <c r="C591" s="818" t="s">
        <v>9749</v>
      </c>
      <c r="D591" s="816" t="s">
        <v>1475</v>
      </c>
      <c r="E591" s="819">
        <v>10313523</v>
      </c>
      <c r="F591" s="816">
        <v>30324659</v>
      </c>
      <c r="G591" s="816">
        <v>2705003</v>
      </c>
      <c r="H591" s="120" t="str">
        <f>IF(G591="","",VLOOKUP(G591,ARANCEL!$B$5:$D$121,2,FALSE))</f>
        <v>INCRUSTACION ESTETICA (ART-GLASS O CERAMICA)</v>
      </c>
      <c r="I591" s="121"/>
      <c r="J591" s="119">
        <v>1</v>
      </c>
      <c r="K591" s="122">
        <f>IF(G591="","",VLOOKUP(G591,ARANCEL!$B$5:$D$121,3,FALSE)*J591)</f>
        <v>15676</v>
      </c>
      <c r="L591" s="1235" t="str">
        <f>IF(E591="","","IMPAGO")</f>
        <v>IMPAGO</v>
      </c>
      <c r="M591" s="1235" t="str">
        <f>IF(L591="IMPAGO","SIN O.C.","")</f>
        <v>SIN O.C.</v>
      </c>
      <c r="N591" s="1235" t="str">
        <f>IF(L591="IMPAGO","SIN FACT.","")</f>
        <v>SIN FACT.</v>
      </c>
    </row>
    <row r="592" spans="1:15" s="1104" customFormat="1" x14ac:dyDescent="0.25">
      <c r="A592" s="816" t="s">
        <v>305</v>
      </c>
      <c r="B592" s="817">
        <v>41785</v>
      </c>
      <c r="C592" s="818" t="s">
        <v>4728</v>
      </c>
      <c r="D592" s="816" t="s">
        <v>78</v>
      </c>
      <c r="E592" s="819">
        <v>10201722</v>
      </c>
      <c r="F592" s="816">
        <v>25154174</v>
      </c>
      <c r="G592" s="816">
        <v>2704005</v>
      </c>
      <c r="H592" s="120" t="str">
        <f>IF(G592="","",VLOOKUP(G592,ARANCEL!$B$5:$D$121,2,FALSE))</f>
        <v>PROVISORIO</v>
      </c>
      <c r="I592" s="121" t="s">
        <v>316</v>
      </c>
      <c r="J592" s="119">
        <v>1</v>
      </c>
      <c r="K592" s="122">
        <f>IF(G592="","",VLOOKUP(G592,ARANCEL!$B$5:$D$121,3,FALSE)*J592)</f>
        <v>3250</v>
      </c>
      <c r="L592" s="1229" t="s">
        <v>5292</v>
      </c>
      <c r="M592" s="1229">
        <v>4500236825</v>
      </c>
      <c r="N592" s="1229">
        <v>9462</v>
      </c>
    </row>
    <row r="593" spans="1:14" s="871" customFormat="1" x14ac:dyDescent="0.25">
      <c r="A593" s="728" t="s">
        <v>305</v>
      </c>
      <c r="B593" s="719">
        <v>41785</v>
      </c>
      <c r="C593" s="714" t="s">
        <v>4728</v>
      </c>
      <c r="D593" s="712" t="s">
        <v>78</v>
      </c>
      <c r="E593" s="715">
        <v>10201722</v>
      </c>
      <c r="F593" s="712">
        <v>25154174</v>
      </c>
      <c r="G593" s="712">
        <v>2704003</v>
      </c>
      <c r="H593" s="120" t="str">
        <f>IF(G593="","",VLOOKUP(G593,ARANCEL!$B$5:$D$121,2,FALSE))</f>
        <v xml:space="preserve">CORONA PERIFERICA CON PERNO MUÑON COLADO </v>
      </c>
      <c r="I593" s="121" t="s">
        <v>316</v>
      </c>
      <c r="J593" s="119">
        <v>1</v>
      </c>
      <c r="K593" s="122">
        <f>IF(G593="","",VLOOKUP(G593,ARANCEL!$B$5:$D$121,3,FALSE)*J593)</f>
        <v>32612</v>
      </c>
      <c r="L593" s="1229" t="s">
        <v>5292</v>
      </c>
      <c r="M593" s="1229">
        <v>4500236825</v>
      </c>
      <c r="N593" s="1229">
        <v>9462</v>
      </c>
    </row>
    <row r="594" spans="1:14" s="1091" customFormat="1" x14ac:dyDescent="0.25">
      <c r="A594" s="816" t="s">
        <v>313</v>
      </c>
      <c r="B594" s="817">
        <v>41829</v>
      </c>
      <c r="C594" s="818" t="s">
        <v>5723</v>
      </c>
      <c r="D594" s="816" t="s">
        <v>47</v>
      </c>
      <c r="E594" s="819">
        <v>10224320</v>
      </c>
      <c r="F594" s="816">
        <v>27166445</v>
      </c>
      <c r="G594" s="816">
        <v>2706022</v>
      </c>
      <c r="H594" s="120" t="str">
        <f>IF(G594="","",VLOOKUP(G594,ARANCEL!$B$5:$D$121,2,FALSE))</f>
        <v>CUBETA INDIVIDUAL</v>
      </c>
      <c r="I594" s="121"/>
      <c r="J594" s="119">
        <v>1</v>
      </c>
      <c r="K594" s="122">
        <f>IF(G594="","",VLOOKUP(G594,ARANCEL!$B$5:$D$121,3,FALSE)*J594)</f>
        <v>4631</v>
      </c>
      <c r="L594" s="1229" t="s">
        <v>6017</v>
      </c>
      <c r="M594" s="1229">
        <v>4500243585</v>
      </c>
      <c r="N594" s="1229">
        <v>9789</v>
      </c>
    </row>
    <row r="595" spans="1:14" s="976" customFormat="1" x14ac:dyDescent="0.25">
      <c r="A595" s="816" t="s">
        <v>313</v>
      </c>
      <c r="B595" s="817">
        <v>41829</v>
      </c>
      <c r="C595" s="818" t="s">
        <v>5723</v>
      </c>
      <c r="D595" s="816" t="s">
        <v>47</v>
      </c>
      <c r="E595" s="819">
        <v>10224320</v>
      </c>
      <c r="F595" s="816">
        <v>27166445</v>
      </c>
      <c r="G595" s="816">
        <v>2706023</v>
      </c>
      <c r="H595" s="820" t="str">
        <f>IF(G595="","",VLOOKUP(G595,ARANCEL!$B$5:$D$121,2,FALSE))</f>
        <v>PLACA DE ALTURA</v>
      </c>
      <c r="I595" s="821"/>
      <c r="J595" s="816">
        <v>1</v>
      </c>
      <c r="K595" s="822">
        <f>IF(G595="","",VLOOKUP(G595,ARANCEL!$B$5:$D$121,3,FALSE)*J595)</f>
        <v>4631</v>
      </c>
      <c r="L595" s="1210" t="s">
        <v>6017</v>
      </c>
      <c r="M595" s="1210">
        <v>4500243585</v>
      </c>
      <c r="N595" s="1210">
        <v>9789</v>
      </c>
    </row>
    <row r="596" spans="1:14" s="871" customFormat="1" x14ac:dyDescent="0.25">
      <c r="A596" s="712" t="s">
        <v>313</v>
      </c>
      <c r="B596" s="719">
        <v>41829</v>
      </c>
      <c r="C596" s="118" t="s">
        <v>6066</v>
      </c>
      <c r="D596" s="119" t="s">
        <v>1333</v>
      </c>
      <c r="E596" s="178">
        <v>10222553</v>
      </c>
      <c r="F596" s="119">
        <v>26770783</v>
      </c>
      <c r="G596" s="119">
        <v>2706002</v>
      </c>
      <c r="H596" s="120" t="str">
        <f>IF(G596="","",VLOOKUP(G596,ARANCEL!$B$5:$D$121,2,FALSE))</f>
        <v xml:space="preserve">PROTESIS PARCIAL ACRILICA </v>
      </c>
      <c r="I596" s="121"/>
      <c r="J596" s="119">
        <v>2</v>
      </c>
      <c r="K596" s="122">
        <f>IF(G596="","",VLOOKUP(G596,ARANCEL!$B$5:$D$121,3,FALSE)*J596)</f>
        <v>48052</v>
      </c>
      <c r="L596" s="1229" t="s">
        <v>6017</v>
      </c>
      <c r="M596" s="1229">
        <v>4500243585</v>
      </c>
      <c r="N596" s="1229">
        <v>9789</v>
      </c>
    </row>
    <row r="597" spans="1:14" s="1091" customFormat="1" x14ac:dyDescent="0.25">
      <c r="A597" s="816" t="s">
        <v>313</v>
      </c>
      <c r="B597" s="817">
        <v>41829</v>
      </c>
      <c r="C597" s="818" t="s">
        <v>6066</v>
      </c>
      <c r="D597" s="816" t="s">
        <v>1333</v>
      </c>
      <c r="E597" s="957">
        <v>10222553</v>
      </c>
      <c r="F597" s="816">
        <v>27166445</v>
      </c>
      <c r="G597" s="816">
        <v>2706002</v>
      </c>
      <c r="H597" s="120" t="str">
        <f>IF(G597="","",VLOOKUP(G597,ARANCEL!$B$5:$D$121,2,FALSE))</f>
        <v xml:space="preserve">PROTESIS PARCIAL ACRILICA </v>
      </c>
      <c r="I597" s="121"/>
      <c r="J597" s="119">
        <v>2</v>
      </c>
      <c r="K597" s="122">
        <f>IF(G597="","",VLOOKUP(G597,ARANCEL!$B$5:$D$121,3,FALSE)*J597)</f>
        <v>48052</v>
      </c>
      <c r="L597" s="1229" t="s">
        <v>6017</v>
      </c>
      <c r="M597" s="1229">
        <v>4500243585</v>
      </c>
      <c r="N597" s="1229">
        <v>9789</v>
      </c>
    </row>
    <row r="598" spans="1:14" s="1091" customFormat="1" x14ac:dyDescent="0.25">
      <c r="A598" s="816" t="s">
        <v>606</v>
      </c>
      <c r="B598" s="817">
        <v>41848</v>
      </c>
      <c r="C598" s="818" t="s">
        <v>6066</v>
      </c>
      <c r="D598" s="816" t="s">
        <v>47</v>
      </c>
      <c r="E598" s="957">
        <v>10222553</v>
      </c>
      <c r="F598" s="816">
        <v>26770783</v>
      </c>
      <c r="G598" s="816">
        <v>2704023</v>
      </c>
      <c r="H598" s="120" t="str">
        <f>IF(G598="","",VLOOKUP(G598,ARANCEL!$B$5:$D$121,2,FALSE))</f>
        <v xml:space="preserve">PROTESIS VALPLAST PARCIAL </v>
      </c>
      <c r="I598" s="121" t="s">
        <v>306</v>
      </c>
      <c r="J598" s="119">
        <v>1</v>
      </c>
      <c r="K598" s="122">
        <f>IF(G598="","",VLOOKUP(G598,ARANCEL!$B$5:$D$121,3,FALSE)*J598)</f>
        <v>61850</v>
      </c>
      <c r="L598" s="1235" t="str">
        <f>IF(E598="","","IMPAGO")</f>
        <v>IMPAGO</v>
      </c>
      <c r="M598" s="1235" t="str">
        <f>IF(L598="IMPAGO","SIN O.C.","")</f>
        <v>SIN O.C.</v>
      </c>
      <c r="N598" s="1235" t="str">
        <f>IF(L598="IMPAGO","SIN FACT.","")</f>
        <v>SIN FACT.</v>
      </c>
    </row>
    <row r="599" spans="1:14" s="1091" customFormat="1" x14ac:dyDescent="0.25">
      <c r="A599" s="816" t="s">
        <v>305</v>
      </c>
      <c r="B599" s="817">
        <v>41681</v>
      </c>
      <c r="C599" s="818" t="s">
        <v>2729</v>
      </c>
      <c r="D599" s="816" t="s">
        <v>1322</v>
      </c>
      <c r="E599" s="819">
        <v>10173097</v>
      </c>
      <c r="F599" s="816">
        <v>24680877</v>
      </c>
      <c r="G599" s="816">
        <v>2704005</v>
      </c>
      <c r="H599" s="120" t="str">
        <f>IF(G599="","",VLOOKUP(G599,ARANCEL!$B$5:$D$121,2,FALSE))</f>
        <v>PROVISORIO</v>
      </c>
      <c r="I599" s="121" t="s">
        <v>323</v>
      </c>
      <c r="J599" s="119">
        <v>1</v>
      </c>
      <c r="K599" s="122">
        <f>IF(G599="","",VLOOKUP(G599,ARANCEL!$B$5:$D$121,3,FALSE)*J599)</f>
        <v>3250</v>
      </c>
      <c r="L599" s="1229" t="s">
        <v>3438</v>
      </c>
      <c r="M599" s="1229">
        <v>4500220783</v>
      </c>
      <c r="N599" s="1229">
        <v>8623</v>
      </c>
    </row>
    <row r="600" spans="1:14" s="1121" customFormat="1" x14ac:dyDescent="0.25">
      <c r="A600" s="816" t="s">
        <v>305</v>
      </c>
      <c r="B600" s="817">
        <v>41681</v>
      </c>
      <c r="C600" s="818" t="s">
        <v>2729</v>
      </c>
      <c r="D600" s="816" t="s">
        <v>1322</v>
      </c>
      <c r="E600" s="819">
        <v>10173097</v>
      </c>
      <c r="F600" s="816">
        <v>24680877</v>
      </c>
      <c r="G600" s="816">
        <v>2704003</v>
      </c>
      <c r="H600" s="820" t="str">
        <f>IF(G600="","",VLOOKUP(G600,ARANCEL!$B$5:$D$121,2,FALSE))</f>
        <v xml:space="preserve">CORONA PERIFERICA CON PERNO MUÑON COLADO </v>
      </c>
      <c r="I600" s="821" t="s">
        <v>323</v>
      </c>
      <c r="J600" s="816">
        <v>1</v>
      </c>
      <c r="K600" s="822">
        <f>IF(G600="","",VLOOKUP(G600,ARANCEL!$B$5:$D$121,3,FALSE)*J600)</f>
        <v>32612</v>
      </c>
      <c r="L600" s="1210" t="s">
        <v>3438</v>
      </c>
      <c r="M600" s="1210">
        <v>4500220783</v>
      </c>
      <c r="N600" s="1210">
        <v>8623</v>
      </c>
    </row>
    <row r="601" spans="1:14" s="1129" customFormat="1" x14ac:dyDescent="0.25">
      <c r="A601" s="119" t="s">
        <v>305</v>
      </c>
      <c r="B601" s="164">
        <v>41942</v>
      </c>
      <c r="C601" s="118" t="s">
        <v>7992</v>
      </c>
      <c r="D601" s="119" t="s">
        <v>1475</v>
      </c>
      <c r="E601" s="162">
        <v>10273494</v>
      </c>
      <c r="F601" s="119">
        <v>29077010</v>
      </c>
      <c r="G601" s="119">
        <v>2705004</v>
      </c>
      <c r="H601" s="120" t="str">
        <f>IF(G601="","",VLOOKUP(G601,ARANCEL!$B$5:$D$121,2,FALSE))</f>
        <v>CARILLA ESTETICA (ART-GLASS O CERAMICA)</v>
      </c>
      <c r="I601" s="121" t="s">
        <v>323</v>
      </c>
      <c r="J601" s="119">
        <v>1</v>
      </c>
      <c r="K601" s="122">
        <f>IF(G601="","",VLOOKUP(G601,ARANCEL!$B$5:$D$121,3,FALSE)*J601)</f>
        <v>26753</v>
      </c>
      <c r="L601" s="1229" t="s">
        <v>8279</v>
      </c>
      <c r="M601" s="1229">
        <v>4500259733</v>
      </c>
      <c r="N601" s="1229" t="s">
        <v>8293</v>
      </c>
    </row>
    <row r="602" spans="1:14" s="1091" customFormat="1" x14ac:dyDescent="0.25">
      <c r="A602" s="816" t="s">
        <v>305</v>
      </c>
      <c r="B602" s="817">
        <v>41925</v>
      </c>
      <c r="C602" s="818" t="s">
        <v>7582</v>
      </c>
      <c r="D602" s="816" t="s">
        <v>47</v>
      </c>
      <c r="E602" s="819">
        <v>10262654</v>
      </c>
      <c r="F602" s="816">
        <v>28825442</v>
      </c>
      <c r="G602" s="816">
        <v>2705003</v>
      </c>
      <c r="H602" s="120" t="str">
        <f>IF(G602="","",VLOOKUP(G602,ARANCEL!$B$5:$D$121,2,FALSE))</f>
        <v>INCRUSTACION ESTETICA (ART-GLASS O CERAMICA)</v>
      </c>
      <c r="I602" s="121" t="s">
        <v>318</v>
      </c>
      <c r="J602" s="119">
        <v>1</v>
      </c>
      <c r="K602" s="122">
        <f>IF(G602="","",VLOOKUP(G602,ARANCEL!$B$5:$D$121,3,FALSE)*J602)</f>
        <v>15676</v>
      </c>
      <c r="L602" s="1229" t="s">
        <v>8279</v>
      </c>
      <c r="M602" s="1229">
        <v>4500257559</v>
      </c>
      <c r="N602" s="1229" t="s">
        <v>8255</v>
      </c>
    </row>
    <row r="603" spans="1:14" s="1091" customFormat="1" x14ac:dyDescent="0.25">
      <c r="A603" s="816" t="s">
        <v>305</v>
      </c>
      <c r="B603" s="817">
        <v>41886</v>
      </c>
      <c r="C603" s="818" t="s">
        <v>842</v>
      </c>
      <c r="D603" s="816" t="s">
        <v>4678</v>
      </c>
      <c r="E603" s="819">
        <v>10250797</v>
      </c>
      <c r="F603" s="816">
        <v>26290466</v>
      </c>
      <c r="G603" s="816">
        <v>2705003</v>
      </c>
      <c r="H603" s="120" t="str">
        <f>IF(G603="","",VLOOKUP(G603,ARANCEL!$B$5:$D$121,2,FALSE))</f>
        <v>INCRUSTACION ESTETICA (ART-GLASS O CERAMICA)</v>
      </c>
      <c r="I603" s="121" t="s">
        <v>324</v>
      </c>
      <c r="J603" s="119">
        <v>1</v>
      </c>
      <c r="K603" s="122">
        <f>IF(G603="","",VLOOKUP(G603,ARANCEL!$B$5:$D$121,3,FALSE)*J603)</f>
        <v>15676</v>
      </c>
      <c r="L603" s="1229" t="s">
        <v>7548</v>
      </c>
      <c r="M603" s="1229">
        <v>4500254757</v>
      </c>
      <c r="N603" s="1229" t="s">
        <v>7549</v>
      </c>
    </row>
    <row r="604" spans="1:14" s="1178" customFormat="1" x14ac:dyDescent="0.25">
      <c r="A604" s="816" t="s">
        <v>313</v>
      </c>
      <c r="B604" s="889">
        <v>41942</v>
      </c>
      <c r="C604" s="818" t="s">
        <v>8134</v>
      </c>
      <c r="D604" s="816" t="s">
        <v>1475</v>
      </c>
      <c r="E604" s="819">
        <v>10273493</v>
      </c>
      <c r="F604" s="816">
        <v>29077010</v>
      </c>
      <c r="G604" s="816">
        <v>2705004</v>
      </c>
      <c r="H604" s="120" t="str">
        <f>IF(G604="","",VLOOKUP(G604,ARANCEL!$B$5:$D$121,2,FALSE))</f>
        <v>CARILLA ESTETICA (ART-GLASS O CERAMICA)</v>
      </c>
      <c r="I604" s="121" t="s">
        <v>323</v>
      </c>
      <c r="J604" s="119">
        <v>1</v>
      </c>
      <c r="K604" s="122">
        <f>IF(G604="","",VLOOKUP(G604,ARANCEL!$B$5:$D$121,3,FALSE)*J604)</f>
        <v>26753</v>
      </c>
      <c r="L604" s="1229" t="s">
        <v>8279</v>
      </c>
      <c r="M604" s="1229">
        <v>4500259733</v>
      </c>
      <c r="N604" s="1229" t="s">
        <v>8293</v>
      </c>
    </row>
    <row r="605" spans="1:14" s="1178" customFormat="1" x14ac:dyDescent="0.25">
      <c r="A605" s="816" t="s">
        <v>305</v>
      </c>
      <c r="B605" s="817">
        <v>41935</v>
      </c>
      <c r="C605" s="818" t="s">
        <v>7743</v>
      </c>
      <c r="D605" s="816" t="s">
        <v>6823</v>
      </c>
      <c r="E605" s="819">
        <v>10269090</v>
      </c>
      <c r="F605" s="816">
        <v>28105118</v>
      </c>
      <c r="G605" s="816">
        <v>2705003</v>
      </c>
      <c r="H605" s="120" t="str">
        <f>IF(G605="","",VLOOKUP(G605,ARANCEL!$B$5:$D$121,2,FALSE))</f>
        <v>INCRUSTACION ESTETICA (ART-GLASS O CERAMICA)</v>
      </c>
      <c r="I605" s="121" t="s">
        <v>335</v>
      </c>
      <c r="J605" s="119">
        <v>1</v>
      </c>
      <c r="K605" s="122">
        <f>IF(G605="","",VLOOKUP(G605,ARANCEL!$B$5:$D$121,3,FALSE)*J605)</f>
        <v>15676</v>
      </c>
      <c r="L605" s="1229" t="s">
        <v>8279</v>
      </c>
      <c r="M605" s="1229">
        <v>4500257559</v>
      </c>
      <c r="N605" s="1229" t="s">
        <v>8255</v>
      </c>
    </row>
    <row r="606" spans="1:14" s="1091" customFormat="1" x14ac:dyDescent="0.25">
      <c r="A606" s="816" t="s">
        <v>305</v>
      </c>
      <c r="B606" s="817">
        <v>41772</v>
      </c>
      <c r="C606" s="818" t="s">
        <v>4425</v>
      </c>
      <c r="D606" s="816" t="s">
        <v>4234</v>
      </c>
      <c r="E606" s="819">
        <v>10195844</v>
      </c>
      <c r="F606" s="816">
        <v>26326882</v>
      </c>
      <c r="G606" s="816">
        <v>2704005</v>
      </c>
      <c r="H606" s="120" t="str">
        <f>IF(G606="","",VLOOKUP(G606,ARANCEL!$B$5:$D$121,2,FALSE))</f>
        <v>PROVISORIO</v>
      </c>
      <c r="I606" s="121" t="s">
        <v>681</v>
      </c>
      <c r="J606" s="119">
        <v>4</v>
      </c>
      <c r="K606" s="122">
        <f>IF(G606="","",VLOOKUP(G606,ARANCEL!$B$5:$D$121,3,FALSE)*J606)</f>
        <v>13000</v>
      </c>
      <c r="L606" s="1229" t="s">
        <v>5292</v>
      </c>
      <c r="M606" s="1229">
        <v>4500236825</v>
      </c>
      <c r="N606" s="1229">
        <v>9462</v>
      </c>
    </row>
    <row r="607" spans="1:14" s="1178" customFormat="1" x14ac:dyDescent="0.25">
      <c r="A607" s="816" t="s">
        <v>305</v>
      </c>
      <c r="B607" s="817">
        <v>41772</v>
      </c>
      <c r="C607" s="818" t="s">
        <v>4425</v>
      </c>
      <c r="D607" s="816" t="s">
        <v>4234</v>
      </c>
      <c r="E607" s="819">
        <v>10195844</v>
      </c>
      <c r="F607" s="816">
        <v>26326882</v>
      </c>
      <c r="G607" s="816">
        <v>2704003</v>
      </c>
      <c r="H607" s="120" t="str">
        <f>IF(G607="","",VLOOKUP(G607,ARANCEL!$B$5:$D$121,2,FALSE))</f>
        <v xml:space="preserve">CORONA PERIFERICA CON PERNO MUÑON COLADO </v>
      </c>
      <c r="I607" s="121" t="s">
        <v>681</v>
      </c>
      <c r="J607" s="119">
        <v>4</v>
      </c>
      <c r="K607" s="122">
        <f>IF(G607="","",VLOOKUP(G607,ARANCEL!$B$5:$D$121,3,FALSE)*J607)</f>
        <v>130448</v>
      </c>
      <c r="L607" s="1229" t="s">
        <v>5292</v>
      </c>
      <c r="M607" s="1229">
        <v>4500236825</v>
      </c>
      <c r="N607" s="1229">
        <v>9462</v>
      </c>
    </row>
    <row r="608" spans="1:14" s="1178" customFormat="1" x14ac:dyDescent="0.25">
      <c r="A608" s="843" t="s">
        <v>305</v>
      </c>
      <c r="B608" s="817">
        <v>41656</v>
      </c>
      <c r="C608" s="818" t="s">
        <v>1307</v>
      </c>
      <c r="D608" s="816" t="s">
        <v>79</v>
      </c>
      <c r="E608" s="819">
        <v>10168117</v>
      </c>
      <c r="F608" s="816">
        <v>23962274</v>
      </c>
      <c r="G608" s="816">
        <v>2704005</v>
      </c>
      <c r="H608" s="120" t="str">
        <f>IF(G608="","",VLOOKUP(G608,ARANCEL!$B$5:$D$121,2,FALSE))</f>
        <v>PROVISORIO</v>
      </c>
      <c r="I608" s="121" t="s">
        <v>321</v>
      </c>
      <c r="J608" s="119">
        <v>1</v>
      </c>
      <c r="K608" s="122">
        <f>IF(G608="","",VLOOKUP(G608,ARANCEL!$B$5:$D$121,3,FALSE)*J608)</f>
        <v>3250</v>
      </c>
      <c r="L608" s="1229" t="s">
        <v>2842</v>
      </c>
      <c r="M608" s="1229">
        <v>4500216226</v>
      </c>
      <c r="N608" s="1229">
        <v>8398</v>
      </c>
    </row>
    <row r="609" spans="1:14" s="1178" customFormat="1" x14ac:dyDescent="0.25">
      <c r="A609" s="843" t="s">
        <v>305</v>
      </c>
      <c r="B609" s="817">
        <v>41656</v>
      </c>
      <c r="C609" s="818" t="s">
        <v>1307</v>
      </c>
      <c r="D609" s="816" t="s">
        <v>79</v>
      </c>
      <c r="E609" s="819">
        <v>10168117</v>
      </c>
      <c r="F609" s="816">
        <v>23962274</v>
      </c>
      <c r="G609" s="816">
        <v>2704003</v>
      </c>
      <c r="H609" s="120" t="str">
        <f>IF(G609="","",VLOOKUP(G609,ARANCEL!$B$5:$D$121,2,FALSE))</f>
        <v xml:space="preserve">CORONA PERIFERICA CON PERNO MUÑON COLADO </v>
      </c>
      <c r="I609" s="121" t="s">
        <v>321</v>
      </c>
      <c r="J609" s="119">
        <v>1</v>
      </c>
      <c r="K609" s="122">
        <f>IF(G609="","",VLOOKUP(G609,ARANCEL!$B$5:$D$121,3,FALSE)*J609)</f>
        <v>32612</v>
      </c>
      <c r="L609" s="1229" t="s">
        <v>2842</v>
      </c>
      <c r="M609" s="1229">
        <v>4500216226</v>
      </c>
      <c r="N609" s="1229">
        <v>8398</v>
      </c>
    </row>
    <row r="610" spans="1:14" s="1178" customFormat="1" x14ac:dyDescent="0.25">
      <c r="A610" s="816" t="s">
        <v>305</v>
      </c>
      <c r="B610" s="817">
        <v>41883</v>
      </c>
      <c r="C610" s="818" t="s">
        <v>6772</v>
      </c>
      <c r="D610" s="816" t="s">
        <v>6328</v>
      </c>
      <c r="E610" s="819">
        <v>10250170</v>
      </c>
      <c r="F610" s="816">
        <v>27957070</v>
      </c>
      <c r="G610" s="816">
        <v>2707001</v>
      </c>
      <c r="H610" s="120" t="str">
        <f>IF(G610="","",VLOOKUP(G610,ARANCEL!$B$5:$D$121,2,FALSE))</f>
        <v xml:space="preserve">PLANO DE RELAJACION </v>
      </c>
      <c r="I610" s="121" t="s">
        <v>306</v>
      </c>
      <c r="J610" s="119">
        <v>1</v>
      </c>
      <c r="K610" s="122">
        <f>IF(G610="","",VLOOKUP(G610,ARANCEL!$B$5:$D$121,3,FALSE)*J610)</f>
        <v>9221</v>
      </c>
      <c r="L610" s="1229" t="s">
        <v>6905</v>
      </c>
      <c r="M610" s="1229">
        <v>4500251384</v>
      </c>
      <c r="N610" s="1229" t="s">
        <v>7146</v>
      </c>
    </row>
    <row r="611" spans="1:14" s="1341" customFormat="1" x14ac:dyDescent="0.25">
      <c r="A611" s="816" t="s">
        <v>305</v>
      </c>
      <c r="B611" s="817">
        <v>41878</v>
      </c>
      <c r="C611" s="818" t="s">
        <v>6668</v>
      </c>
      <c r="D611" s="816" t="s">
        <v>47</v>
      </c>
      <c r="E611" s="819">
        <v>10248101</v>
      </c>
      <c r="F611" s="816">
        <v>28093301</v>
      </c>
      <c r="G611" s="816">
        <v>2704031</v>
      </c>
      <c r="H611" s="120" t="str">
        <f>IF(G611="","",VLOOKUP(G611,ARANCEL!$B$5:$D$121,2,FALSE))</f>
        <v xml:space="preserve">PERNO MUÑON METALICO </v>
      </c>
      <c r="I611" s="121" t="s">
        <v>325</v>
      </c>
      <c r="J611" s="119">
        <v>1</v>
      </c>
      <c r="K611" s="122">
        <f>IF(G611="","",VLOOKUP(G611,ARANCEL!$B$5:$D$121,3,FALSE)*J611)</f>
        <v>12246</v>
      </c>
      <c r="L611" s="1229" t="s">
        <v>6905</v>
      </c>
      <c r="M611" s="1229">
        <v>4500251384</v>
      </c>
      <c r="N611" s="1229" t="s">
        <v>7146</v>
      </c>
    </row>
    <row r="612" spans="1:14" s="1341" customFormat="1" x14ac:dyDescent="0.25">
      <c r="A612" s="816" t="s">
        <v>305</v>
      </c>
      <c r="B612" s="817">
        <v>41680</v>
      </c>
      <c r="C612" s="818" t="s">
        <v>2695</v>
      </c>
      <c r="D612" s="816" t="s">
        <v>1280</v>
      </c>
      <c r="E612" s="819">
        <v>10172484</v>
      </c>
      <c r="F612" s="816">
        <v>24663783</v>
      </c>
      <c r="G612" s="816">
        <v>2707001</v>
      </c>
      <c r="H612" s="120" t="str">
        <f>IF(G612="","",VLOOKUP(G612,ARANCEL!$B$5:$D$121,2,FALSE))</f>
        <v xml:space="preserve">PLANO DE RELAJACION </v>
      </c>
      <c r="I612" s="121" t="s">
        <v>306</v>
      </c>
      <c r="J612" s="119">
        <v>1</v>
      </c>
      <c r="K612" s="122">
        <f>IF(G612="","",VLOOKUP(G612,ARANCEL!$B$5:$D$121,3,FALSE)*J612)</f>
        <v>9221</v>
      </c>
      <c r="L612" s="1229" t="s">
        <v>3438</v>
      </c>
      <c r="M612" s="1229">
        <v>4500220783</v>
      </c>
      <c r="N612" s="1229">
        <v>8623</v>
      </c>
    </row>
    <row r="613" spans="1:14" s="1341" customFormat="1" x14ac:dyDescent="0.25">
      <c r="A613" s="816" t="s">
        <v>305</v>
      </c>
      <c r="B613" s="817">
        <v>41751</v>
      </c>
      <c r="C613" s="818" t="s">
        <v>4139</v>
      </c>
      <c r="D613" s="816" t="s">
        <v>47</v>
      </c>
      <c r="E613" s="819">
        <v>10190941</v>
      </c>
      <c r="F613" s="816">
        <v>25278324</v>
      </c>
      <c r="G613" s="816">
        <v>2705003</v>
      </c>
      <c r="H613" s="120" t="str">
        <f>IF(G613="","",VLOOKUP(G613,ARANCEL!$B$5:$D$121,2,FALSE))</f>
        <v>INCRUSTACION ESTETICA (ART-GLASS O CERAMICA)</v>
      </c>
      <c r="I613" s="121" t="s">
        <v>309</v>
      </c>
      <c r="J613" s="119">
        <v>1</v>
      </c>
      <c r="K613" s="122">
        <f>IF(G613="","",VLOOKUP(G613,ARANCEL!$B$5:$D$121,3,FALSE)*J613)</f>
        <v>15676</v>
      </c>
      <c r="L613" s="1229" t="s">
        <v>8279</v>
      </c>
      <c r="M613" s="1229">
        <v>4500257559</v>
      </c>
      <c r="N613" s="1229" t="s">
        <v>8255</v>
      </c>
    </row>
    <row r="614" spans="1:14" s="1341" customFormat="1" x14ac:dyDescent="0.25">
      <c r="A614" s="816" t="s">
        <v>313</v>
      </c>
      <c r="B614" s="817">
        <v>41751</v>
      </c>
      <c r="C614" s="818" t="s">
        <v>4139</v>
      </c>
      <c r="D614" s="816" t="s">
        <v>47</v>
      </c>
      <c r="E614" s="819">
        <v>10190941</v>
      </c>
      <c r="F614" s="816">
        <v>25278324</v>
      </c>
      <c r="G614" s="816">
        <v>2705003</v>
      </c>
      <c r="H614" s="120" t="str">
        <f>IF(G614="","",VLOOKUP(G614,ARANCEL!$B$5:$D$121,2,FALSE))</f>
        <v>INCRUSTACION ESTETICA (ART-GLASS O CERAMICA)</v>
      </c>
      <c r="I614" s="121" t="s">
        <v>326</v>
      </c>
      <c r="J614" s="119">
        <v>1</v>
      </c>
      <c r="K614" s="122">
        <f>IF(G614="","",VLOOKUP(G614,ARANCEL!$B$5:$D$121,3,FALSE)*J614)</f>
        <v>15676</v>
      </c>
      <c r="L614" s="1237" t="s">
        <v>8256</v>
      </c>
      <c r="M614" s="1237">
        <v>4500257559</v>
      </c>
      <c r="N614" s="1237" t="s">
        <v>8255</v>
      </c>
    </row>
    <row r="615" spans="1:14" s="1341" customFormat="1" x14ac:dyDescent="0.25">
      <c r="A615" s="816" t="s">
        <v>305</v>
      </c>
      <c r="B615" s="823">
        <v>41761</v>
      </c>
      <c r="C615" s="818" t="s">
        <v>4139</v>
      </c>
      <c r="D615" s="816" t="s">
        <v>47</v>
      </c>
      <c r="E615" s="819">
        <v>10192551</v>
      </c>
      <c r="F615" s="816">
        <v>25785523</v>
      </c>
      <c r="G615" s="816">
        <v>2705003</v>
      </c>
      <c r="H615" s="120" t="str">
        <f>IF(G615="","",VLOOKUP(G615,ARANCEL!$B$5:$D$121,2,FALSE))</f>
        <v>INCRUSTACION ESTETICA (ART-GLASS O CERAMICA)</v>
      </c>
      <c r="I615" s="121" t="s">
        <v>326</v>
      </c>
      <c r="J615" s="119">
        <v>1</v>
      </c>
      <c r="K615" s="122">
        <f>IF(G615="","",VLOOKUP(G615,ARANCEL!$B$5:$D$121,3,FALSE)*J615)</f>
        <v>15676</v>
      </c>
      <c r="L615" s="1229" t="s">
        <v>8279</v>
      </c>
      <c r="M615" s="1229">
        <v>4500257559</v>
      </c>
      <c r="N615" s="1229" t="s">
        <v>8255</v>
      </c>
    </row>
    <row r="616" spans="1:14" s="1091" customFormat="1" x14ac:dyDescent="0.25">
      <c r="A616" s="816" t="s">
        <v>305</v>
      </c>
      <c r="B616" s="817">
        <v>41782</v>
      </c>
      <c r="C616" s="818" t="s">
        <v>4139</v>
      </c>
      <c r="D616" s="816" t="s">
        <v>47</v>
      </c>
      <c r="E616" s="819">
        <v>10201113</v>
      </c>
      <c r="F616" s="816">
        <v>25785523</v>
      </c>
      <c r="G616" s="816">
        <v>2707001</v>
      </c>
      <c r="H616" s="120" t="str">
        <f>IF(G616="","",VLOOKUP(G616,ARANCEL!$B$5:$D$121,2,FALSE))</f>
        <v xml:space="preserve">PLANO DE RELAJACION </v>
      </c>
      <c r="I616" s="121" t="s">
        <v>306</v>
      </c>
      <c r="J616" s="119">
        <v>1</v>
      </c>
      <c r="K616" s="122">
        <f>IF(G616="","",VLOOKUP(G616,ARANCEL!$B$5:$D$121,3,FALSE)*J616)</f>
        <v>9221</v>
      </c>
      <c r="L616" s="1229" t="s">
        <v>5292</v>
      </c>
      <c r="M616" s="1229">
        <v>4500236825</v>
      </c>
      <c r="N616" s="1229">
        <v>9462</v>
      </c>
    </row>
    <row r="617" spans="1:14" s="1341" customFormat="1" x14ac:dyDescent="0.25">
      <c r="A617" s="816" t="s">
        <v>305</v>
      </c>
      <c r="B617" s="817">
        <v>41858</v>
      </c>
      <c r="C617" s="818" t="s">
        <v>6241</v>
      </c>
      <c r="D617" s="816" t="s">
        <v>78</v>
      </c>
      <c r="E617" s="819">
        <v>10237206</v>
      </c>
      <c r="F617" s="816">
        <v>27740678</v>
      </c>
      <c r="G617" s="816">
        <v>2704005</v>
      </c>
      <c r="H617" s="120" t="str">
        <f>IF(G617="","",VLOOKUP(G617,ARANCEL!$B$5:$D$121,2,FALSE))</f>
        <v>PROVISORIO</v>
      </c>
      <c r="I617" s="121" t="s">
        <v>317</v>
      </c>
      <c r="J617" s="119">
        <v>1</v>
      </c>
      <c r="K617" s="122">
        <f>IF(G617="","",VLOOKUP(G617,ARANCEL!$B$5:$D$121,3,FALSE)*J617)</f>
        <v>3250</v>
      </c>
      <c r="L617" s="1229" t="s">
        <v>6905</v>
      </c>
      <c r="M617" s="1229">
        <v>4500249825</v>
      </c>
      <c r="N617" s="1229" t="s">
        <v>7120</v>
      </c>
    </row>
    <row r="618" spans="1:14" s="1341" customFormat="1" x14ac:dyDescent="0.25">
      <c r="A618" s="816" t="s">
        <v>305</v>
      </c>
      <c r="B618" s="817">
        <v>41935</v>
      </c>
      <c r="C618" s="818" t="s">
        <v>6241</v>
      </c>
      <c r="D618" s="816" t="s">
        <v>78</v>
      </c>
      <c r="E618" s="819">
        <v>10237206</v>
      </c>
      <c r="F618" s="816">
        <v>27740678</v>
      </c>
      <c r="G618" s="816">
        <v>2704016</v>
      </c>
      <c r="H618" s="120" t="str">
        <f>IF(G618="","",VLOOKUP(G618,ARANCEL!$B$5:$D$121,2,FALSE))</f>
        <v xml:space="preserve">CORONA PROCERA </v>
      </c>
      <c r="I618" s="121" t="s">
        <v>317</v>
      </c>
      <c r="J618" s="119">
        <v>1</v>
      </c>
      <c r="K618" s="122">
        <f>IF(G618="","",VLOOKUP(G618,ARANCEL!$B$5:$D$121,3,FALSE)*J618)</f>
        <v>58477</v>
      </c>
      <c r="L618" s="1229" t="s">
        <v>8279</v>
      </c>
      <c r="M618" s="1229">
        <v>4500257559</v>
      </c>
      <c r="N618" s="1229" t="s">
        <v>8255</v>
      </c>
    </row>
    <row r="619" spans="1:14" s="1341" customFormat="1" x14ac:dyDescent="0.25">
      <c r="A619" s="816" t="s">
        <v>305</v>
      </c>
      <c r="B619" s="817">
        <v>41653</v>
      </c>
      <c r="C619" s="818" t="s">
        <v>1297</v>
      </c>
      <c r="D619" s="816" t="s">
        <v>1280</v>
      </c>
      <c r="E619" s="819">
        <v>10168977</v>
      </c>
      <c r="F619" s="816">
        <v>24224409</v>
      </c>
      <c r="G619" s="816">
        <v>2704003</v>
      </c>
      <c r="H619" s="120" t="str">
        <f>IF(G619="","",VLOOKUP(G619,ARANCEL!$B$5:$D$121,2,FALSE))</f>
        <v xml:space="preserve">CORONA PERIFERICA CON PERNO MUÑON COLADO </v>
      </c>
      <c r="I619" s="121" t="s">
        <v>324</v>
      </c>
      <c r="J619" s="119">
        <v>1</v>
      </c>
      <c r="K619" s="122">
        <f>IF(G619="","",VLOOKUP(G619,ARANCEL!$B$5:$D$121,3,FALSE)*J619)</f>
        <v>32612</v>
      </c>
      <c r="L619" s="1229" t="s">
        <v>2842</v>
      </c>
      <c r="M619" s="1229">
        <v>4500216226</v>
      </c>
      <c r="N619" s="1229">
        <v>8398</v>
      </c>
    </row>
    <row r="620" spans="1:14" s="1341" customFormat="1" x14ac:dyDescent="0.25">
      <c r="A620" s="816" t="s">
        <v>305</v>
      </c>
      <c r="B620" s="817">
        <v>41653</v>
      </c>
      <c r="C620" s="818" t="s">
        <v>1297</v>
      </c>
      <c r="D620" s="816" t="s">
        <v>1280</v>
      </c>
      <c r="E620" s="819">
        <v>10168977</v>
      </c>
      <c r="F620" s="816">
        <v>24224409</v>
      </c>
      <c r="G620" s="816">
        <v>2704005</v>
      </c>
      <c r="H620" s="120" t="str">
        <f>IF(G620="","",VLOOKUP(G620,ARANCEL!$B$5:$D$121,2,FALSE))</f>
        <v>PROVISORIO</v>
      </c>
      <c r="I620" s="121" t="s">
        <v>324</v>
      </c>
      <c r="J620" s="119">
        <v>1</v>
      </c>
      <c r="K620" s="122">
        <f>IF(G620="","",VLOOKUP(G620,ARANCEL!$B$5:$D$121,3,FALSE)*J620)</f>
        <v>3250</v>
      </c>
      <c r="L620" s="1229" t="s">
        <v>2842</v>
      </c>
      <c r="M620" s="1229">
        <v>4500216226</v>
      </c>
      <c r="N620" s="1229">
        <v>8398</v>
      </c>
    </row>
    <row r="621" spans="1:14" s="1341" customFormat="1" x14ac:dyDescent="0.25">
      <c r="A621" s="816" t="s">
        <v>305</v>
      </c>
      <c r="B621" s="817">
        <v>41793</v>
      </c>
      <c r="C621" s="818" t="s">
        <v>4797</v>
      </c>
      <c r="D621" s="816" t="s">
        <v>78</v>
      </c>
      <c r="E621" s="819">
        <v>10202439</v>
      </c>
      <c r="F621" s="816">
        <v>26364202</v>
      </c>
      <c r="G621" s="816">
        <v>2704005</v>
      </c>
      <c r="H621" s="120" t="str">
        <f>IF(G621="","",VLOOKUP(G621,ARANCEL!$B$5:$D$121,2,FALSE))</f>
        <v>PROVISORIO</v>
      </c>
      <c r="I621" s="121" t="s">
        <v>324</v>
      </c>
      <c r="J621" s="119">
        <v>1</v>
      </c>
      <c r="K621" s="122">
        <f>IF(G621="","",VLOOKUP(G621,ARANCEL!$B$5:$D$121,3,FALSE)*J621)</f>
        <v>3250</v>
      </c>
      <c r="L621" s="1229" t="s">
        <v>5742</v>
      </c>
      <c r="M621" s="1229">
        <v>4500239419</v>
      </c>
      <c r="N621" s="1229" t="s">
        <v>5753</v>
      </c>
    </row>
    <row r="622" spans="1:14" s="1341" customFormat="1" x14ac:dyDescent="0.25">
      <c r="A622" s="816" t="s">
        <v>313</v>
      </c>
      <c r="B622" s="817">
        <v>41793</v>
      </c>
      <c r="C622" s="818" t="s">
        <v>4797</v>
      </c>
      <c r="D622" s="816" t="s">
        <v>78</v>
      </c>
      <c r="E622" s="819">
        <v>10202439</v>
      </c>
      <c r="F622" s="816">
        <v>26364202</v>
      </c>
      <c r="G622" s="816">
        <v>2704016</v>
      </c>
      <c r="H622" s="120" t="str">
        <f>IF(G622="","",VLOOKUP(G622,ARANCEL!$B$5:$D$121,2,FALSE))</f>
        <v xml:space="preserve">CORONA PROCERA </v>
      </c>
      <c r="I622" s="121" t="s">
        <v>324</v>
      </c>
      <c r="J622" s="119">
        <v>1</v>
      </c>
      <c r="K622" s="122">
        <f>IF(G622="","",VLOOKUP(G622,ARANCEL!$B$5:$D$121,3,FALSE)*J622)</f>
        <v>58477</v>
      </c>
      <c r="L622" s="1229" t="s">
        <v>5742</v>
      </c>
      <c r="M622" s="1229">
        <v>4500239419</v>
      </c>
      <c r="N622" s="1229" t="s">
        <v>5753</v>
      </c>
    </row>
    <row r="623" spans="1:14" s="1341" customFormat="1" x14ac:dyDescent="0.25">
      <c r="A623" s="816" t="s">
        <v>305</v>
      </c>
      <c r="B623" s="817">
        <v>41793</v>
      </c>
      <c r="C623" s="818" t="s">
        <v>4797</v>
      </c>
      <c r="D623" s="816" t="s">
        <v>78</v>
      </c>
      <c r="E623" s="819">
        <v>10203060</v>
      </c>
      <c r="F623" s="816">
        <v>26354202</v>
      </c>
      <c r="G623" s="816">
        <v>2704005</v>
      </c>
      <c r="H623" s="120" t="str">
        <f>IF(G623="","",VLOOKUP(G623,ARANCEL!$B$5:$D$121,2,FALSE))</f>
        <v>PROVISORIO</v>
      </c>
      <c r="I623" s="121" t="s">
        <v>324</v>
      </c>
      <c r="J623" s="119">
        <v>1</v>
      </c>
      <c r="K623" s="122">
        <f>IF(G623="","",VLOOKUP(G623,ARANCEL!$B$5:$D$121,3,FALSE)*J623)</f>
        <v>3250</v>
      </c>
      <c r="L623" s="1229" t="s">
        <v>5742</v>
      </c>
      <c r="M623" s="1229">
        <v>4500239419</v>
      </c>
      <c r="N623" s="1229" t="s">
        <v>5753</v>
      </c>
    </row>
    <row r="624" spans="1:14" s="1375" customFormat="1" x14ac:dyDescent="0.25">
      <c r="A624" s="816" t="s">
        <v>305</v>
      </c>
      <c r="B624" s="817">
        <v>41793</v>
      </c>
      <c r="C624" s="818" t="s">
        <v>4797</v>
      </c>
      <c r="D624" s="816" t="s">
        <v>78</v>
      </c>
      <c r="E624" s="819">
        <v>10203060</v>
      </c>
      <c r="F624" s="816">
        <v>26354202</v>
      </c>
      <c r="G624" s="816">
        <v>2704016</v>
      </c>
      <c r="H624" s="120" t="str">
        <f>IF(G624="","",VLOOKUP(G624,ARANCEL!$B$5:$D$121,2,FALSE))</f>
        <v xml:space="preserve">CORONA PROCERA </v>
      </c>
      <c r="I624" s="121" t="s">
        <v>324</v>
      </c>
      <c r="J624" s="119">
        <v>1</v>
      </c>
      <c r="K624" s="122">
        <f>IF(G624="","",VLOOKUP(G624,ARANCEL!$B$5:$D$121,3,FALSE)*J624)</f>
        <v>58477</v>
      </c>
      <c r="L624" s="1229" t="s">
        <v>5742</v>
      </c>
      <c r="M624" s="1229">
        <v>4500239419</v>
      </c>
      <c r="N624" s="1229" t="s">
        <v>5753</v>
      </c>
    </row>
    <row r="625" spans="1:14" s="1375" customFormat="1" x14ac:dyDescent="0.25">
      <c r="A625" s="816" t="s">
        <v>305</v>
      </c>
      <c r="B625" s="817">
        <v>41964</v>
      </c>
      <c r="C625" s="818" t="s">
        <v>4797</v>
      </c>
      <c r="D625" s="816" t="s">
        <v>101</v>
      </c>
      <c r="E625" s="819">
        <v>10284176</v>
      </c>
      <c r="F625" s="816">
        <v>26354202</v>
      </c>
      <c r="G625" s="816">
        <v>2704005</v>
      </c>
      <c r="H625" s="120" t="str">
        <f>IF(G625="","",VLOOKUP(G625,ARANCEL!$B$5:$D$121,2,FALSE))</f>
        <v>PROVISORIO</v>
      </c>
      <c r="I625" s="121" t="s">
        <v>325</v>
      </c>
      <c r="J625" s="119">
        <v>1</v>
      </c>
      <c r="K625" s="122">
        <f>IF(G625="","",VLOOKUP(G625,ARANCEL!$B$5:$D$121,3,FALSE)*J625)</f>
        <v>3250</v>
      </c>
      <c r="L625" s="1229" t="s">
        <v>8256</v>
      </c>
      <c r="M625" s="1229">
        <v>4500265323</v>
      </c>
      <c r="N625" s="1229" t="s">
        <v>8948</v>
      </c>
    </row>
    <row r="626" spans="1:14" s="1375" customFormat="1" x14ac:dyDescent="0.25">
      <c r="A626" s="816" t="s">
        <v>606</v>
      </c>
      <c r="B626" s="817">
        <v>41964</v>
      </c>
      <c r="C626" s="818" t="s">
        <v>4797</v>
      </c>
      <c r="D626" s="816" t="s">
        <v>101</v>
      </c>
      <c r="E626" s="819">
        <v>10284176</v>
      </c>
      <c r="F626" s="816">
        <v>26354202</v>
      </c>
      <c r="G626" s="816">
        <v>2704016</v>
      </c>
      <c r="H626" s="120" t="str">
        <f>IF(G626="","",VLOOKUP(G626,ARANCEL!$B$5:$D$121,2,FALSE))</f>
        <v xml:space="preserve">CORONA PROCERA </v>
      </c>
      <c r="I626" s="121" t="s">
        <v>325</v>
      </c>
      <c r="J626" s="119">
        <v>1</v>
      </c>
      <c r="K626" s="122">
        <f>IF(G626="","",VLOOKUP(G626,ARANCEL!$B$5:$D$121,3,FALSE)*J626)</f>
        <v>58477</v>
      </c>
      <c r="L626" s="1229" t="s">
        <v>8256</v>
      </c>
      <c r="M626" s="1229">
        <v>4500265323</v>
      </c>
      <c r="N626" s="1229" t="s">
        <v>8948</v>
      </c>
    </row>
    <row r="627" spans="1:14" s="1375" customFormat="1" x14ac:dyDescent="0.25">
      <c r="A627" s="816" t="s">
        <v>305</v>
      </c>
      <c r="B627" s="817">
        <v>41675</v>
      </c>
      <c r="C627" s="818" t="s">
        <v>2641</v>
      </c>
      <c r="D627" s="816" t="s">
        <v>1280</v>
      </c>
      <c r="E627" s="819">
        <v>10171717</v>
      </c>
      <c r="F627" s="816">
        <v>24574417</v>
      </c>
      <c r="G627" s="816">
        <v>2705003</v>
      </c>
      <c r="H627" s="120" t="str">
        <f>IF(G627="","",VLOOKUP(G627,ARANCEL!$B$5:$D$121,2,FALSE))</f>
        <v>INCRUSTACION ESTETICA (ART-GLASS O CERAMICA)</v>
      </c>
      <c r="I627" s="121" t="s">
        <v>326</v>
      </c>
      <c r="J627" s="119">
        <v>1</v>
      </c>
      <c r="K627" s="122">
        <f>IF(G627="","",VLOOKUP(G627,ARANCEL!$B$5:$D$121,3,FALSE)*J627)</f>
        <v>15676</v>
      </c>
      <c r="L627" s="1229" t="s">
        <v>2842</v>
      </c>
      <c r="M627" s="1229">
        <v>4500216228</v>
      </c>
      <c r="N627" s="1229">
        <v>8400</v>
      </c>
    </row>
    <row r="628" spans="1:14" s="1341" customFormat="1" x14ac:dyDescent="0.25">
      <c r="A628" s="816" t="s">
        <v>305</v>
      </c>
      <c r="B628" s="817">
        <v>41792</v>
      </c>
      <c r="C628" s="1049" t="s">
        <v>4862</v>
      </c>
      <c r="D628" s="816" t="s">
        <v>47</v>
      </c>
      <c r="E628" s="819">
        <v>10203669</v>
      </c>
      <c r="F628" s="816">
        <v>26248278</v>
      </c>
      <c r="G628" s="816">
        <v>2704005</v>
      </c>
      <c r="H628" s="120" t="str">
        <f>IF(G628="","",VLOOKUP(G628,ARANCEL!$B$5:$D$121,2,FALSE))</f>
        <v>PROVISORIO</v>
      </c>
      <c r="I628" s="121" t="s">
        <v>618</v>
      </c>
      <c r="J628" s="119">
        <v>1</v>
      </c>
      <c r="K628" s="122">
        <f>IF(G628="","",VLOOKUP(G628,ARANCEL!$B$5:$D$121,3,FALSE)*J628)</f>
        <v>3250</v>
      </c>
      <c r="L628" s="1229" t="s">
        <v>5742</v>
      </c>
      <c r="M628" s="1229">
        <v>4500239419</v>
      </c>
      <c r="N628" s="1229" t="s">
        <v>5753</v>
      </c>
    </row>
    <row r="629" spans="1:14" s="1423" customFormat="1" x14ac:dyDescent="0.25">
      <c r="A629" s="816" t="s">
        <v>305</v>
      </c>
      <c r="B629" s="817">
        <v>41792</v>
      </c>
      <c r="C629" s="1049" t="s">
        <v>4862</v>
      </c>
      <c r="D629" s="816" t="s">
        <v>47</v>
      </c>
      <c r="E629" s="819">
        <v>10203669</v>
      </c>
      <c r="F629" s="816">
        <v>26248278</v>
      </c>
      <c r="G629" s="816">
        <v>2704031</v>
      </c>
      <c r="H629" s="120" t="str">
        <f>IF(G629="","",VLOOKUP(G629,ARANCEL!$B$5:$D$121,2,FALSE))</f>
        <v xml:space="preserve">PERNO MUÑON METALICO </v>
      </c>
      <c r="I629" s="121" t="s">
        <v>618</v>
      </c>
      <c r="J629" s="119">
        <v>1</v>
      </c>
      <c r="K629" s="122">
        <f>IF(G629="","",VLOOKUP(G629,ARANCEL!$B$5:$D$121,3,FALSE)*J629)</f>
        <v>12246</v>
      </c>
      <c r="L629" s="1229" t="s">
        <v>5742</v>
      </c>
      <c r="M629" s="1229">
        <v>4500239419</v>
      </c>
      <c r="N629" s="1229" t="s">
        <v>5753</v>
      </c>
    </row>
    <row r="630" spans="1:14" s="1423" customFormat="1" x14ac:dyDescent="0.25">
      <c r="A630" s="816" t="s">
        <v>313</v>
      </c>
      <c r="B630" s="817">
        <v>41792</v>
      </c>
      <c r="C630" s="1049" t="s">
        <v>4862</v>
      </c>
      <c r="D630" s="816" t="s">
        <v>47</v>
      </c>
      <c r="E630" s="819">
        <v>10203669</v>
      </c>
      <c r="F630" s="816">
        <v>26248278</v>
      </c>
      <c r="G630" s="816">
        <v>2704016</v>
      </c>
      <c r="H630" s="120" t="str">
        <f>IF(G630="","",VLOOKUP(G630,ARANCEL!$B$5:$D$121,2,FALSE))</f>
        <v xml:space="preserve">CORONA PROCERA </v>
      </c>
      <c r="I630" s="121" t="s">
        <v>618</v>
      </c>
      <c r="J630" s="119">
        <v>1</v>
      </c>
      <c r="K630" s="122">
        <f>IF(G630="","",VLOOKUP(G630,ARANCEL!$B$5:$D$121,3,FALSE)*J630)</f>
        <v>58477</v>
      </c>
      <c r="L630" s="1229" t="s">
        <v>5742</v>
      </c>
      <c r="M630" s="1229">
        <v>4500239419</v>
      </c>
      <c r="N630" s="1229" t="s">
        <v>5753</v>
      </c>
    </row>
    <row r="631" spans="1:14" s="1423" customFormat="1" x14ac:dyDescent="0.25">
      <c r="A631" s="816" t="s">
        <v>606</v>
      </c>
      <c r="B631" s="817">
        <v>42026</v>
      </c>
      <c r="C631" s="818" t="s">
        <v>9635</v>
      </c>
      <c r="D631" s="816" t="s">
        <v>7063</v>
      </c>
      <c r="E631" s="819">
        <v>10311795</v>
      </c>
      <c r="F631" s="816">
        <v>30234665</v>
      </c>
      <c r="G631" s="816">
        <v>2704003</v>
      </c>
      <c r="H631" s="120" t="str">
        <f>IF(G631="","",VLOOKUP(G631,ARANCEL!$B$5:$D$121,2,FALSE))</f>
        <v xml:space="preserve">CORONA PERIFERICA CON PERNO MUÑON COLADO </v>
      </c>
      <c r="I631" s="121" t="s">
        <v>342</v>
      </c>
      <c r="J631" s="119">
        <v>1</v>
      </c>
      <c r="K631" s="122">
        <f>IF(G631="","",VLOOKUP(G631,ARANCEL!$B$5:$D$121,3,FALSE)*J631)</f>
        <v>32612</v>
      </c>
      <c r="L631" s="1235" t="str">
        <f>IF(E631="","","IMPAGO")</f>
        <v>IMPAGO</v>
      </c>
      <c r="M631" s="1235" t="str">
        <f>IF(L631="IMPAGO","SIN O.C.","")</f>
        <v>SIN O.C.</v>
      </c>
      <c r="N631" s="1235" t="str">
        <f>IF(L631="IMPAGO","SIN FACT.","")</f>
        <v>SIN FACT.</v>
      </c>
    </row>
    <row r="632" spans="1:14" s="1423" customFormat="1" x14ac:dyDescent="0.25">
      <c r="A632" s="816" t="s">
        <v>313</v>
      </c>
      <c r="B632" s="817">
        <v>42026</v>
      </c>
      <c r="C632" s="818" t="s">
        <v>9635</v>
      </c>
      <c r="D632" s="816" t="s">
        <v>7063</v>
      </c>
      <c r="E632" s="819">
        <v>10311795</v>
      </c>
      <c r="F632" s="816">
        <v>30234665</v>
      </c>
      <c r="G632" s="816">
        <v>2704025</v>
      </c>
      <c r="H632" s="120" t="str">
        <f>IF(G632="","",VLOOKUP(G632,ARANCEL!$B$5:$D$121,2,FALSE))</f>
        <v>PROTESIS METALICA CON VALPLAST (RETENEDORES ESTETICOS)</v>
      </c>
      <c r="I632" s="121" t="s">
        <v>342</v>
      </c>
      <c r="J632" s="119">
        <v>1</v>
      </c>
      <c r="K632" s="122">
        <f>IF(G632="","",VLOOKUP(G632,ARANCEL!$B$5:$D$121,3,FALSE)*J632)</f>
        <v>89964</v>
      </c>
      <c r="L632" s="1235" t="str">
        <f>IF(E632="","","IMPAGO")</f>
        <v>IMPAGO</v>
      </c>
      <c r="M632" s="1235" t="str">
        <f>IF(L632="IMPAGO","SIN O.C.","")</f>
        <v>SIN O.C.</v>
      </c>
      <c r="N632" s="1235" t="str">
        <f>IF(L632="IMPAGO","SIN FACT.","")</f>
        <v>SIN FACT.</v>
      </c>
    </row>
    <row r="633" spans="1:14" s="1423" customFormat="1" x14ac:dyDescent="0.25">
      <c r="A633" s="816" t="s">
        <v>305</v>
      </c>
      <c r="B633" s="817">
        <v>41698</v>
      </c>
      <c r="C633" s="818" t="s">
        <v>3596</v>
      </c>
      <c r="D633" s="816" t="s">
        <v>78</v>
      </c>
      <c r="E633" s="819">
        <v>10184099</v>
      </c>
      <c r="F633" s="816">
        <v>25028771</v>
      </c>
      <c r="G633" s="816">
        <v>2705003</v>
      </c>
      <c r="H633" s="120" t="str">
        <f>IF(G633="","",VLOOKUP(G633,ARANCEL!$B$5:$D$121,2,FALSE))</f>
        <v>INCRUSTACION ESTETICA (ART-GLASS O CERAMICA)</v>
      </c>
      <c r="I633" s="121" t="s">
        <v>312</v>
      </c>
      <c r="J633" s="119">
        <v>1</v>
      </c>
      <c r="K633" s="122">
        <f>IF(G633="","",VLOOKUP(G633,ARANCEL!$B$5:$D$121,3,FALSE)*J633)</f>
        <v>15676</v>
      </c>
      <c r="L633" s="1229" t="s">
        <v>3058</v>
      </c>
      <c r="M633" s="1229">
        <v>4500225660</v>
      </c>
      <c r="N633" s="1229">
        <v>8912</v>
      </c>
    </row>
    <row r="634" spans="1:14" s="1440" customFormat="1" x14ac:dyDescent="0.25">
      <c r="A634" s="816" t="s">
        <v>305</v>
      </c>
      <c r="B634" s="817">
        <v>41949</v>
      </c>
      <c r="C634" s="818" t="s">
        <v>8191</v>
      </c>
      <c r="D634" s="816" t="s">
        <v>4234</v>
      </c>
      <c r="E634" s="819">
        <v>10277980</v>
      </c>
      <c r="F634" s="816">
        <v>28327821</v>
      </c>
      <c r="G634" s="816">
        <v>2704021</v>
      </c>
      <c r="H634" s="820" t="str">
        <f>IF(G634="","",VLOOKUP(G634,ARANCEL!$B$5:$D$121,2,FALSE))</f>
        <v>PUENTE MARYLAND EN CEROMEROS/METAL (CORONA + APOYOS O INCRUSTACION)</v>
      </c>
      <c r="I634" s="821" t="s">
        <v>1057</v>
      </c>
      <c r="J634" s="816">
        <v>1</v>
      </c>
      <c r="K634" s="822">
        <f>IF(G634="","",VLOOKUP(G634,ARANCEL!$B$5:$D$121,3,FALSE)*J634)</f>
        <v>45207</v>
      </c>
      <c r="L634" s="1210" t="s">
        <v>8256</v>
      </c>
      <c r="M634" s="1210">
        <v>4500265323</v>
      </c>
      <c r="N634" s="1210" t="s">
        <v>8948</v>
      </c>
    </row>
    <row r="635" spans="1:14" s="1440" customFormat="1" x14ac:dyDescent="0.25">
      <c r="A635" s="816" t="s">
        <v>305</v>
      </c>
      <c r="B635" s="817">
        <v>41969</v>
      </c>
      <c r="C635" s="818" t="s">
        <v>8191</v>
      </c>
      <c r="D635" s="816" t="s">
        <v>4234</v>
      </c>
      <c r="E635" s="819">
        <v>10277980</v>
      </c>
      <c r="F635" s="816">
        <v>28327821</v>
      </c>
      <c r="G635" s="816">
        <v>2708011</v>
      </c>
      <c r="H635" s="820" t="str">
        <f>IF(G635="","",VLOOKUP(G635,ARANCEL!$B$5:$D$121,2,FALSE))</f>
        <v xml:space="preserve">MODELO DE ESTUDIO </v>
      </c>
      <c r="I635" s="821"/>
      <c r="J635" s="816">
        <v>1</v>
      </c>
      <c r="K635" s="822">
        <f>IF(G635="","",VLOOKUP(G635,ARANCEL!$B$5:$D$121,3,FALSE)*J635)</f>
        <v>1507</v>
      </c>
      <c r="L635" s="1210" t="s">
        <v>8256</v>
      </c>
      <c r="M635" s="1210">
        <v>4500265323</v>
      </c>
      <c r="N635" s="1210" t="s">
        <v>8948</v>
      </c>
    </row>
    <row r="636" spans="1:14" s="1440" customFormat="1" x14ac:dyDescent="0.25">
      <c r="A636" s="816" t="s">
        <v>305</v>
      </c>
      <c r="B636" s="817">
        <v>41652</v>
      </c>
      <c r="C636" s="818" t="s">
        <v>1296</v>
      </c>
      <c r="D636" s="816" t="s">
        <v>1283</v>
      </c>
      <c r="E636" s="819">
        <v>10169073</v>
      </c>
      <c r="F636" s="816">
        <v>24353203</v>
      </c>
      <c r="G636" s="816">
        <v>2704005</v>
      </c>
      <c r="H636" s="820" t="str">
        <f>IF(G636="","",VLOOKUP(G636,ARANCEL!$B$5:$D$121,2,FALSE))</f>
        <v>PROVISORIO</v>
      </c>
      <c r="I636" s="821" t="s">
        <v>317</v>
      </c>
      <c r="J636" s="816">
        <v>1</v>
      </c>
      <c r="K636" s="822">
        <f>IF(G636="","",VLOOKUP(G636,ARANCEL!$B$5:$D$121,3,FALSE)*J636)</f>
        <v>3250</v>
      </c>
      <c r="L636" s="1210" t="s">
        <v>2842</v>
      </c>
      <c r="M636" s="1210">
        <v>4500216226</v>
      </c>
      <c r="N636" s="1210">
        <v>8398</v>
      </c>
    </row>
    <row r="637" spans="1:14" s="1423" customFormat="1" x14ac:dyDescent="0.25">
      <c r="A637" s="816" t="s">
        <v>305</v>
      </c>
      <c r="B637" s="817">
        <v>41652</v>
      </c>
      <c r="C637" s="818" t="s">
        <v>1296</v>
      </c>
      <c r="D637" s="816" t="s">
        <v>1283</v>
      </c>
      <c r="E637" s="819">
        <v>10169073</v>
      </c>
      <c r="F637" s="816">
        <v>24353203</v>
      </c>
      <c r="G637" s="816">
        <v>2704015</v>
      </c>
      <c r="H637" s="120" t="str">
        <f>IF(G637="","",VLOOKUP(G637,ARANCEL!$B$5:$D$121,2,FALSE))</f>
        <v xml:space="preserve">CORONA IN CERAM </v>
      </c>
      <c r="I637" s="121" t="s">
        <v>317</v>
      </c>
      <c r="J637" s="119">
        <v>1</v>
      </c>
      <c r="K637" s="122">
        <f>IF(G637="","",VLOOKUP(G637,ARANCEL!$B$5:$D$121,3,FALSE)*J637)</f>
        <v>42733</v>
      </c>
      <c r="L637" s="1229" t="s">
        <v>2842</v>
      </c>
      <c r="M637" s="1229">
        <v>4500216226</v>
      </c>
      <c r="N637" s="1229">
        <v>8398</v>
      </c>
    </row>
    <row r="638" spans="1:14" s="1423" customFormat="1" x14ac:dyDescent="0.25">
      <c r="A638" s="816" t="s">
        <v>305</v>
      </c>
      <c r="B638" s="817">
        <v>41906</v>
      </c>
      <c r="C638" s="818" t="s">
        <v>7248</v>
      </c>
      <c r="D638" s="816" t="s">
        <v>1280</v>
      </c>
      <c r="E638" s="1003">
        <v>10248100</v>
      </c>
      <c r="F638" s="816">
        <v>28502016</v>
      </c>
      <c r="G638" s="816">
        <v>2704005</v>
      </c>
      <c r="H638" s="120" t="str">
        <f>IF(G638="","",VLOOKUP(G638,ARANCEL!$B$5:$D$121,2,FALSE))</f>
        <v>PROVISORIO</v>
      </c>
      <c r="I638" s="121" t="s">
        <v>326</v>
      </c>
      <c r="J638" s="119">
        <v>1</v>
      </c>
      <c r="K638" s="122">
        <f>IF(G638="","",VLOOKUP(G638,ARANCEL!$B$5:$D$121,3,FALSE)*J638)</f>
        <v>3250</v>
      </c>
      <c r="L638" s="1237" t="s">
        <v>7548</v>
      </c>
      <c r="M638" s="1237">
        <v>4500254757</v>
      </c>
      <c r="N638" s="1237" t="s">
        <v>7549</v>
      </c>
    </row>
    <row r="639" spans="1:14" s="1423" customFormat="1" x14ac:dyDescent="0.25">
      <c r="A639" s="816" t="s">
        <v>305</v>
      </c>
      <c r="B639" s="817">
        <v>41906</v>
      </c>
      <c r="C639" s="818" t="s">
        <v>7248</v>
      </c>
      <c r="D639" s="816" t="s">
        <v>1280</v>
      </c>
      <c r="E639" s="1003">
        <v>10248100</v>
      </c>
      <c r="F639" s="816">
        <v>28502016</v>
      </c>
      <c r="G639" s="816">
        <v>2704003</v>
      </c>
      <c r="H639" s="120" t="str">
        <f>IF(G639="","",VLOOKUP(G639,ARANCEL!$B$5:$D$121,2,FALSE))</f>
        <v xml:space="preserve">CORONA PERIFERICA CON PERNO MUÑON COLADO </v>
      </c>
      <c r="I639" s="121" t="s">
        <v>326</v>
      </c>
      <c r="J639" s="119">
        <v>1</v>
      </c>
      <c r="K639" s="122">
        <f>IF(G639="","",VLOOKUP(G639,ARANCEL!$B$5:$D$121,3,FALSE)*J639)</f>
        <v>32612</v>
      </c>
      <c r="L639" s="1235" t="str">
        <f>IF(E639="","","IMPAGO")</f>
        <v>IMPAGO</v>
      </c>
      <c r="M639" s="1235" t="str">
        <f>IF(L639="IMPAGO","SIN O.C.","")</f>
        <v>SIN O.C.</v>
      </c>
      <c r="N639" s="1235" t="str">
        <f>IF(L639="IMPAGO","SIN FACT.","")</f>
        <v>SIN FACT.</v>
      </c>
    </row>
    <row r="640" spans="1:14" s="1449" customFormat="1" x14ac:dyDescent="0.25">
      <c r="A640" s="816" t="s">
        <v>305</v>
      </c>
      <c r="B640" s="817">
        <v>41655</v>
      </c>
      <c r="C640" s="818" t="s">
        <v>1294</v>
      </c>
      <c r="D640" s="816" t="s">
        <v>101</v>
      </c>
      <c r="E640" s="819">
        <v>10169226</v>
      </c>
      <c r="F640" s="816">
        <v>24417426</v>
      </c>
      <c r="G640" s="816">
        <v>2707001</v>
      </c>
      <c r="H640" s="120" t="str">
        <f>IF(G640="","",VLOOKUP(G640,ARANCEL!$B$5:$D$121,2,FALSE))</f>
        <v xml:space="preserve">PLANO DE RELAJACION </v>
      </c>
      <c r="I640" s="121" t="s">
        <v>306</v>
      </c>
      <c r="J640" s="119">
        <v>1</v>
      </c>
      <c r="K640" s="122">
        <f>IF(G640="","",VLOOKUP(G640,ARANCEL!$B$5:$D$121,3,FALSE)*J640)</f>
        <v>9221</v>
      </c>
      <c r="L640" s="1229" t="s">
        <v>2842</v>
      </c>
      <c r="M640" s="1229">
        <v>4500216227</v>
      </c>
      <c r="N640" s="1229">
        <v>8399</v>
      </c>
    </row>
    <row r="641" spans="1:14" s="1449" customFormat="1" x14ac:dyDescent="0.25">
      <c r="A641" s="816" t="s">
        <v>305</v>
      </c>
      <c r="B641" s="817">
        <v>41810</v>
      </c>
      <c r="C641" s="818"/>
      <c r="D641" s="816" t="s">
        <v>47</v>
      </c>
      <c r="E641" s="819">
        <v>10215382</v>
      </c>
      <c r="F641" s="816">
        <v>26807454</v>
      </c>
      <c r="G641" s="816">
        <v>2704005</v>
      </c>
      <c r="H641" s="120" t="str">
        <f>IF(G641="","",VLOOKUP(G641,ARANCEL!$B$5:$D$121,2,FALSE))</f>
        <v>PROVISORIO</v>
      </c>
      <c r="I641" s="121" t="s">
        <v>318</v>
      </c>
      <c r="J641" s="119">
        <v>1</v>
      </c>
      <c r="K641" s="122">
        <f>IF(G641="","",VLOOKUP(G641,ARANCEL!$B$5:$D$121,3,FALSE)*J641)</f>
        <v>3250</v>
      </c>
      <c r="L641" s="1229" t="s">
        <v>5742</v>
      </c>
      <c r="M641" s="1229">
        <v>4500241311</v>
      </c>
      <c r="N641" s="1229" t="s">
        <v>5770</v>
      </c>
    </row>
    <row r="642" spans="1:14" s="1449" customFormat="1" x14ac:dyDescent="0.25">
      <c r="A642" s="816" t="s">
        <v>305</v>
      </c>
      <c r="B642" s="817">
        <v>41810</v>
      </c>
      <c r="C642" s="818"/>
      <c r="D642" s="816" t="s">
        <v>47</v>
      </c>
      <c r="E642" s="819">
        <v>10215382</v>
      </c>
      <c r="F642" s="816">
        <v>26807454</v>
      </c>
      <c r="G642" s="816">
        <v>2704002</v>
      </c>
      <c r="H642" s="120" t="str">
        <f>IF(G642="","",VLOOKUP(G642,ARANCEL!$B$5:$D$121,2,FALSE))</f>
        <v xml:space="preserve">CORONA PERIFERICA </v>
      </c>
      <c r="I642" s="121" t="s">
        <v>318</v>
      </c>
      <c r="J642" s="119">
        <v>1</v>
      </c>
      <c r="K642" s="122">
        <f>IF(G642="","",VLOOKUP(G642,ARANCEL!$B$5:$D$121,3,FALSE)*J642)</f>
        <v>25865</v>
      </c>
      <c r="L642" s="1229" t="s">
        <v>5742</v>
      </c>
      <c r="M642" s="1229">
        <v>4500241311</v>
      </c>
      <c r="N642" s="1229" t="s">
        <v>5770</v>
      </c>
    </row>
    <row r="643" spans="1:14" s="1449" customFormat="1" x14ac:dyDescent="0.25">
      <c r="A643" s="843" t="s">
        <v>313</v>
      </c>
      <c r="B643" s="817">
        <v>41944</v>
      </c>
      <c r="C643" s="818"/>
      <c r="D643" s="816"/>
      <c r="E643" s="1045">
        <v>10232874</v>
      </c>
      <c r="F643" s="1044"/>
      <c r="G643" s="1044">
        <v>2706002</v>
      </c>
      <c r="H643" s="120" t="str">
        <f>IF(G643="","",VLOOKUP(G643,ARANCEL!$B$5:$D$121,2,FALSE))</f>
        <v xml:space="preserve">PROTESIS PARCIAL ACRILICA </v>
      </c>
      <c r="I643" s="121"/>
      <c r="J643" s="119">
        <v>1</v>
      </c>
      <c r="K643" s="122">
        <f>IF(G643="","",VLOOKUP(G643,ARANCEL!$B$5:$D$121,3,FALSE)*J643)</f>
        <v>24026</v>
      </c>
      <c r="L643" s="1229" t="s">
        <v>8256</v>
      </c>
      <c r="M643" s="1229">
        <v>4500265323</v>
      </c>
      <c r="N643" s="1229" t="s">
        <v>8948</v>
      </c>
    </row>
    <row r="644" spans="1:14" s="1449" customFormat="1" x14ac:dyDescent="0.25">
      <c r="A644" s="816" t="s">
        <v>313</v>
      </c>
      <c r="B644" s="817">
        <v>42033</v>
      </c>
      <c r="C644" s="818" t="s">
        <v>9800</v>
      </c>
      <c r="D644" s="816" t="s">
        <v>7063</v>
      </c>
      <c r="E644" s="819">
        <v>10314590</v>
      </c>
      <c r="F644" s="816">
        <v>30659746</v>
      </c>
      <c r="G644" s="816">
        <v>2704002</v>
      </c>
      <c r="H644" s="120" t="str">
        <f>IF(G644="","",VLOOKUP(G644,ARANCEL!$B$5:$D$121,2,FALSE))</f>
        <v xml:space="preserve">CORONA PERIFERICA </v>
      </c>
      <c r="I644" s="121"/>
      <c r="J644" s="119">
        <v>1</v>
      </c>
      <c r="K644" s="122">
        <f>IF(G644="","",VLOOKUP(G644,ARANCEL!$B$5:$D$121,3,FALSE)*J644)</f>
        <v>25865</v>
      </c>
      <c r="L644" s="1235" t="str">
        <f>IF(E644="","","IMPAGO")</f>
        <v>IMPAGO</v>
      </c>
      <c r="M644" s="1235" t="str">
        <f>IF(L644="IMPAGO","SIN O.C.","")</f>
        <v>SIN O.C.</v>
      </c>
      <c r="N644" s="1235" t="str">
        <f>IF(L644="IMPAGO","SIN FACT.","")</f>
        <v>SIN FACT.</v>
      </c>
    </row>
    <row r="645" spans="1:14" s="1452" customFormat="1" x14ac:dyDescent="0.25">
      <c r="A645" s="816" t="s">
        <v>313</v>
      </c>
      <c r="B645" s="817">
        <v>42034</v>
      </c>
      <c r="C645" s="818" t="s">
        <v>9801</v>
      </c>
      <c r="D645" s="816" t="s">
        <v>6823</v>
      </c>
      <c r="E645" s="819">
        <v>10313605</v>
      </c>
      <c r="F645" s="816">
        <v>28591514</v>
      </c>
      <c r="G645" s="816">
        <v>2706001</v>
      </c>
      <c r="H645" s="120" t="str">
        <f>IF(G645="","",VLOOKUP(G645,ARANCEL!$B$5:$D$121,2,FALSE))</f>
        <v xml:space="preserve">PROTESIS TOTAL ACRILICA </v>
      </c>
      <c r="I645" s="121"/>
      <c r="J645" s="119">
        <v>1</v>
      </c>
      <c r="K645" s="122">
        <f>IF(G645="","",VLOOKUP(G645,ARANCEL!$B$5:$D$121,3,FALSE)*J645)</f>
        <v>18668</v>
      </c>
      <c r="L645" s="1235" t="str">
        <f t="shared" ref="L645:L647" si="3">IF(E645="","","IMPAGO")</f>
        <v>IMPAGO</v>
      </c>
      <c r="M645" s="1235" t="str">
        <f t="shared" ref="M645:M647" si="4">IF(L645="IMPAGO","SIN O.C.","")</f>
        <v>SIN O.C.</v>
      </c>
      <c r="N645" s="1235" t="str">
        <f t="shared" ref="N645:N647" si="5">IF(L645="IMPAGO","SIN FACT.","")</f>
        <v>SIN FACT.</v>
      </c>
    </row>
    <row r="646" spans="1:14" s="1452" customFormat="1" x14ac:dyDescent="0.25">
      <c r="A646" s="816" t="s">
        <v>313</v>
      </c>
      <c r="B646" s="817">
        <v>42034</v>
      </c>
      <c r="C646" s="818" t="s">
        <v>9801</v>
      </c>
      <c r="D646" s="816" t="s">
        <v>6823</v>
      </c>
      <c r="E646" s="819">
        <v>10313605</v>
      </c>
      <c r="F646" s="816">
        <v>28591514</v>
      </c>
      <c r="G646" s="816">
        <v>2705003</v>
      </c>
      <c r="H646" s="120" t="str">
        <f>IF(G646="","",VLOOKUP(G646,ARANCEL!$B$5:$D$121,2,FALSE))</f>
        <v>INCRUSTACION ESTETICA (ART-GLASS O CERAMICA)</v>
      </c>
      <c r="I646" s="121"/>
      <c r="J646" s="119">
        <v>1</v>
      </c>
      <c r="K646" s="122">
        <f>IF(G646="","",VLOOKUP(G646,ARANCEL!$B$5:$D$121,3,FALSE)*J646)</f>
        <v>15676</v>
      </c>
      <c r="L646" s="1235" t="str">
        <f t="shared" si="3"/>
        <v>IMPAGO</v>
      </c>
      <c r="M646" s="1235" t="str">
        <f t="shared" si="4"/>
        <v>SIN O.C.</v>
      </c>
      <c r="N646" s="1235" t="str">
        <f t="shared" si="5"/>
        <v>SIN FACT.</v>
      </c>
    </row>
    <row r="647" spans="1:14" s="1467" customFormat="1" x14ac:dyDescent="0.25">
      <c r="A647" s="816" t="s">
        <v>313</v>
      </c>
      <c r="B647" s="817">
        <v>42060</v>
      </c>
      <c r="C647" s="818" t="s">
        <v>9831</v>
      </c>
      <c r="D647" s="816" t="s">
        <v>6328</v>
      </c>
      <c r="E647" s="819">
        <v>10314587</v>
      </c>
      <c r="F647" s="816">
        <v>30739899</v>
      </c>
      <c r="G647" s="816">
        <v>2705003</v>
      </c>
      <c r="H647" s="820" t="str">
        <f>IF(G647="","",VLOOKUP(G647,ARANCEL!$B$5:$D$121,2,FALSE))</f>
        <v>INCRUSTACION ESTETICA (ART-GLASS O CERAMICA)</v>
      </c>
      <c r="I647" s="821"/>
      <c r="J647" s="816">
        <v>1</v>
      </c>
      <c r="K647" s="822">
        <f>IF(G647="","",VLOOKUP(G647,ARANCEL!$B$5:$D$121,3,FALSE)*J647)</f>
        <v>15676</v>
      </c>
      <c r="L647" s="1249" t="str">
        <f t="shared" si="3"/>
        <v>IMPAGO</v>
      </c>
      <c r="M647" s="1249" t="str">
        <f t="shared" si="4"/>
        <v>SIN O.C.</v>
      </c>
      <c r="N647" s="1249" t="str">
        <f t="shared" si="5"/>
        <v>SIN FACT.</v>
      </c>
    </row>
    <row r="648" spans="1:14" s="1452" customFormat="1" x14ac:dyDescent="0.25">
      <c r="A648" s="816" t="s">
        <v>313</v>
      </c>
      <c r="B648" s="817">
        <v>42061</v>
      </c>
      <c r="C648" s="818" t="s">
        <v>9865</v>
      </c>
      <c r="D648" s="816" t="s">
        <v>6328</v>
      </c>
      <c r="E648" s="819">
        <v>10315026</v>
      </c>
      <c r="F648" s="816">
        <v>30743392</v>
      </c>
      <c r="G648" s="816">
        <v>2705003</v>
      </c>
      <c r="H648" s="120" t="str">
        <f>IF(G648="","",VLOOKUP(G648,ARANCEL!$B$5:$D$121,2,FALSE))</f>
        <v>INCRUSTACION ESTETICA (ART-GLASS O CERAMICA)</v>
      </c>
      <c r="I648" s="121" t="s">
        <v>317</v>
      </c>
      <c r="J648" s="119">
        <v>1</v>
      </c>
      <c r="K648" s="122">
        <f>IF(G648="","",VLOOKUP(G648,ARANCEL!$B$5:$D$121,3,FALSE)*J648)</f>
        <v>15676</v>
      </c>
      <c r="L648" s="1235" t="str">
        <f t="shared" ref="L648" si="6">IF(E648="","","IMPAGO")</f>
        <v>IMPAGO</v>
      </c>
      <c r="M648" s="1235" t="str">
        <f t="shared" ref="M648" si="7">IF(L648="IMPAGO","SIN O.C.","")</f>
        <v>SIN O.C.</v>
      </c>
      <c r="N648" s="1235" t="str">
        <f t="shared" ref="N648" si="8">IF(L648="IMPAGO","SIN FACT.","")</f>
        <v>SIN FACT.</v>
      </c>
    </row>
    <row r="649" spans="1:14" s="1452" customFormat="1" x14ac:dyDescent="0.25">
      <c r="A649" s="816"/>
      <c r="B649" s="817"/>
      <c r="C649" s="818"/>
      <c r="D649" s="816"/>
      <c r="E649" s="819"/>
      <c r="F649" s="816"/>
      <c r="G649" s="816"/>
      <c r="H649" s="120" t="str">
        <f>IF(G649="","",VLOOKUP(G649,ARANCEL!$B$5:$D$121,2,FALSE))</f>
        <v/>
      </c>
      <c r="I649" s="121"/>
      <c r="J649" s="119"/>
      <c r="K649" s="122" t="str">
        <f>IF(G649="","",VLOOKUP(G649,ARANCEL!$B$5:$D$121,3,FALSE)*J649)</f>
        <v/>
      </c>
      <c r="L649" s="1235" t="str">
        <f t="shared" ref="L649" si="9">IF(E649="","","IMPAGO")</f>
        <v/>
      </c>
      <c r="M649" s="1235" t="str">
        <f t="shared" ref="M649" si="10">IF(L649="IMPAGO","SIN O.C.","")</f>
        <v/>
      </c>
      <c r="N649" s="1235" t="str">
        <f t="shared" ref="N649" si="11">IF(L649="IMPAGO","SIN FACT.","")</f>
        <v/>
      </c>
    </row>
    <row r="650" spans="1:14" s="1474" customFormat="1" x14ac:dyDescent="0.25">
      <c r="A650" s="816"/>
      <c r="B650" s="817"/>
      <c r="C650" s="818"/>
      <c r="D650" s="816"/>
      <c r="E650" s="819"/>
      <c r="F650" s="816"/>
      <c r="G650" s="816"/>
      <c r="H650" s="120" t="str">
        <f>IF(G650="","",VLOOKUP(G650,ARANCEL!$B$5:$D$121,2,FALSE))</f>
        <v/>
      </c>
      <c r="I650" s="121"/>
      <c r="J650" s="119"/>
      <c r="K650" s="122" t="str">
        <f>IF(G650="","",VLOOKUP(G650,ARANCEL!$B$5:$D$121,3,FALSE)*J650)</f>
        <v/>
      </c>
      <c r="L650" s="1235" t="str">
        <f t="shared" ref="L650:L651" si="12">IF(E650="","","IMPAGO")</f>
        <v/>
      </c>
      <c r="M650" s="1235" t="str">
        <f t="shared" ref="M650:M651" si="13">IF(L650="IMPAGO","SIN O.C.","")</f>
        <v/>
      </c>
      <c r="N650" s="1235" t="str">
        <f t="shared" ref="N650:N651" si="14">IF(L650="IMPAGO","SIN FACT.","")</f>
        <v/>
      </c>
    </row>
    <row r="651" spans="1:14" s="1474" customFormat="1" x14ac:dyDescent="0.25">
      <c r="A651" s="816"/>
      <c r="B651" s="817"/>
      <c r="C651" s="818"/>
      <c r="D651" s="816"/>
      <c r="E651" s="819"/>
      <c r="F651" s="816"/>
      <c r="G651" s="816"/>
      <c r="H651" s="120" t="str">
        <f>IF(G651="","",VLOOKUP(G651,ARANCEL!$B$5:$D$121,2,FALSE))</f>
        <v/>
      </c>
      <c r="I651" s="121"/>
      <c r="J651" s="119"/>
      <c r="K651" s="122" t="str">
        <f>IF(G651="","",VLOOKUP(G651,ARANCEL!$B$5:$D$121,3,FALSE)*J651)</f>
        <v/>
      </c>
      <c r="L651" s="1235" t="str">
        <f t="shared" si="12"/>
        <v/>
      </c>
      <c r="M651" s="1235" t="str">
        <f t="shared" si="13"/>
        <v/>
      </c>
      <c r="N651" s="1235" t="str">
        <f t="shared" si="14"/>
        <v/>
      </c>
    </row>
    <row r="652" spans="1:14" s="1474" customFormat="1" x14ac:dyDescent="0.25">
      <c r="A652" s="816"/>
      <c r="B652" s="817"/>
      <c r="C652" s="818"/>
      <c r="D652" s="816"/>
      <c r="E652" s="819"/>
      <c r="F652" s="816"/>
      <c r="G652" s="816"/>
      <c r="H652" s="120" t="str">
        <f>IF(G652="","",VLOOKUP(G652,ARANCEL!$B$5:$D$121,2,FALSE))</f>
        <v/>
      </c>
      <c r="I652" s="121"/>
      <c r="J652" s="119"/>
      <c r="K652" s="122" t="str">
        <f>IF(G652="","",VLOOKUP(G652,ARANCEL!$B$5:$D$121,3,FALSE)*J652)</f>
        <v/>
      </c>
      <c r="L652" s="1235" t="str">
        <f t="shared" ref="L651:L652" si="15">IF(E652="","","IMPAGO")</f>
        <v/>
      </c>
      <c r="M652" s="1235" t="str">
        <f t="shared" ref="M651:M652" si="16">IF(L652="IMPAGO","SIN O.C.","")</f>
        <v/>
      </c>
      <c r="N652" s="1235" t="str">
        <f t="shared" ref="N651:N652" si="17">IF(L652="IMPAGO","SIN FACT.","")</f>
        <v/>
      </c>
    </row>
    <row r="653" spans="1:14" s="1474" customFormat="1" x14ac:dyDescent="0.25">
      <c r="A653" s="816"/>
      <c r="B653" s="817"/>
      <c r="C653" s="818"/>
      <c r="D653" s="816"/>
      <c r="E653" s="819"/>
      <c r="F653" s="816"/>
      <c r="G653" s="816"/>
      <c r="H653" s="120" t="str">
        <f>IF(G653="","",VLOOKUP(G653,ARANCEL!$B$5:$D$121,2,FALSE))</f>
        <v/>
      </c>
      <c r="I653" s="121"/>
      <c r="J653" s="119"/>
      <c r="K653" s="122" t="str">
        <f>IF(G653="","",VLOOKUP(G653,ARANCEL!$B$5:$D$121,3,FALSE)*J653)</f>
        <v/>
      </c>
      <c r="L653" s="1235" t="str">
        <f t="shared" ref="L652:L653" si="18">IF(E653="","","IMPAGO")</f>
        <v/>
      </c>
      <c r="M653" s="1235" t="str">
        <f t="shared" ref="M652:M653" si="19">IF(L653="IMPAGO","SIN O.C.","")</f>
        <v/>
      </c>
      <c r="N653" s="1235" t="str">
        <f t="shared" ref="N652:N653" si="20">IF(L653="IMPAGO","SIN FACT.","")</f>
        <v/>
      </c>
    </row>
    <row r="654" spans="1:14" s="1473" customFormat="1" x14ac:dyDescent="0.25">
      <c r="A654" s="816"/>
      <c r="B654" s="817"/>
      <c r="C654" s="818"/>
      <c r="D654" s="816"/>
      <c r="E654" s="819"/>
      <c r="F654" s="816"/>
      <c r="G654" s="816"/>
      <c r="H654" s="120" t="str">
        <f>IF(G654="","",VLOOKUP(G654,ARANCEL!$B$5:$D$121,2,FALSE))</f>
        <v/>
      </c>
      <c r="I654" s="121"/>
      <c r="J654" s="119"/>
      <c r="K654" s="122" t="str">
        <f>IF(G654="","",VLOOKUP(G654,ARANCEL!$B$5:$D$121,3,FALSE)*J654)</f>
        <v/>
      </c>
      <c r="L654" s="1235" t="str">
        <f t="shared" ref="L653:L654" si="21">IF(E654="","","IMPAGO")</f>
        <v/>
      </c>
      <c r="M654" s="1235" t="str">
        <f t="shared" ref="M653:M654" si="22">IF(L654="IMPAGO","SIN O.C.","")</f>
        <v/>
      </c>
      <c r="N654" s="1235" t="str">
        <f t="shared" ref="N653:N654" si="23">IF(L654="IMPAGO","SIN FACT.","")</f>
        <v/>
      </c>
    </row>
    <row r="655" spans="1:14" s="1473" customFormat="1" x14ac:dyDescent="0.25">
      <c r="A655" s="816"/>
      <c r="B655" s="817"/>
      <c r="C655" s="818"/>
      <c r="D655" s="816"/>
      <c r="E655" s="819"/>
      <c r="F655" s="816"/>
      <c r="G655" s="816"/>
      <c r="H655" s="120" t="str">
        <f>IF(G655="","",VLOOKUP(G655,ARANCEL!$B$5:$D$121,2,FALSE))</f>
        <v/>
      </c>
      <c r="I655" s="121"/>
      <c r="J655" s="119"/>
      <c r="K655" s="122" t="str">
        <f>IF(G655="","",VLOOKUP(G655,ARANCEL!$B$5:$D$121,3,FALSE)*J655)</f>
        <v/>
      </c>
      <c r="L655" s="1235" t="str">
        <f t="shared" ref="L654:L655" si="24">IF(E655="","","IMPAGO")</f>
        <v/>
      </c>
      <c r="M655" s="1235" t="str">
        <f t="shared" ref="M654:M655" si="25">IF(L655="IMPAGO","SIN O.C.","")</f>
        <v/>
      </c>
      <c r="N655" s="1235" t="str">
        <f t="shared" ref="N654:N655" si="26">IF(L655="IMPAGO","SIN FACT.","")</f>
        <v/>
      </c>
    </row>
    <row r="656" spans="1:14" x14ac:dyDescent="0.25">
      <c r="A656" s="119"/>
      <c r="B656" s="164"/>
      <c r="C656" s="118"/>
      <c r="D656" s="119"/>
      <c r="E656" s="162"/>
      <c r="F656" s="119"/>
      <c r="G656" s="119"/>
      <c r="H656" s="120" t="str">
        <f>IF(G656="","",VLOOKUP(G656,ARANCEL!$B$5:$D$121,2,FALSE))</f>
        <v/>
      </c>
      <c r="I656" s="121"/>
      <c r="J656" s="119"/>
      <c r="K656" s="122" t="str">
        <f>IF(G656="","",VLOOKUP(G656,ARANCEL!$B$5:$D$121,3,FALSE)*J656)</f>
        <v/>
      </c>
      <c r="L656" s="1235" t="str">
        <f t="shared" ref="L656" si="27">IF(E656="","","IMPAGO")</f>
        <v/>
      </c>
      <c r="M656" s="1235" t="str">
        <f t="shared" ref="M656" si="28">IF(L656="IMPAGO","SIN O.C.","")</f>
        <v/>
      </c>
      <c r="N656" s="1235" t="str">
        <f t="shared" ref="N656" si="29">IF(L656="IMPAGO","SIN FACT.","")</f>
        <v/>
      </c>
    </row>
    <row r="657" spans="1:14" x14ac:dyDescent="0.25">
      <c r="A657" s="286"/>
      <c r="B657" s="286"/>
      <c r="C657" s="287"/>
      <c r="D657" s="286"/>
      <c r="E657" s="286"/>
      <c r="F657" s="286"/>
      <c r="G657" s="286"/>
      <c r="H657" s="286"/>
      <c r="I657" s="286"/>
      <c r="J657" s="286"/>
      <c r="K657" s="286"/>
      <c r="L657" s="1252"/>
      <c r="M657" s="1252"/>
      <c r="N657" s="1252"/>
    </row>
    <row r="658" spans="1:14" x14ac:dyDescent="0.25">
      <c r="A658" s="279"/>
      <c r="B658" s="279"/>
      <c r="C658" s="279"/>
      <c r="D658" s="280" t="s">
        <v>2719</v>
      </c>
      <c r="E658" s="281"/>
      <c r="F658" s="282"/>
      <c r="G658" s="208">
        <f ca="1">SUMIFS(K6:K657,L6:L657,"IMPAGO",B6:B657,"&lt;"&amp;DATE(YEAR(TODAY()),MONTH(TODAY()),1))</f>
        <v>1422921</v>
      </c>
      <c r="H658" s="283" t="s">
        <v>4614</v>
      </c>
      <c r="I658" s="1476">
        <f ca="1">SUMIF(L7:L657,UPPER(TEXT(DATE(YEAR(TODAY()),MONTH(TODAY()),0),"MMMM"))&amp;" "&amp;YEAR(DATE(YEAR(TODAY()),MONTH(TODAY()),0)),K7:K657)</f>
        <v>310184</v>
      </c>
      <c r="J658" s="1477"/>
      <c r="K658" s="110">
        <f>SUMIF(L7:L657,#REF!,K7:K657)</f>
        <v>0</v>
      </c>
      <c r="L658" s="1253"/>
      <c r="M658" s="1253"/>
      <c r="N658" s="1253"/>
    </row>
    <row r="659" spans="1:14" ht="26.25" x14ac:dyDescent="0.25">
      <c r="A659" s="107" t="s">
        <v>327</v>
      </c>
      <c r="B659" s="107"/>
      <c r="C659" s="108"/>
      <c r="D659" s="107"/>
      <c r="E659" s="107"/>
      <c r="F659" s="107"/>
      <c r="G659" s="107"/>
      <c r="H659" s="107"/>
      <c r="I659" s="107"/>
      <c r="J659" s="107"/>
      <c r="K659" s="107"/>
      <c r="L659" s="1254"/>
      <c r="M659" s="1254"/>
      <c r="N659" s="1254"/>
    </row>
    <row r="660" spans="1:14" ht="25.5" x14ac:dyDescent="0.25">
      <c r="A660" s="111" t="s">
        <v>4</v>
      </c>
      <c r="B660" s="112" t="s">
        <v>5</v>
      </c>
      <c r="C660" s="113" t="s">
        <v>6</v>
      </c>
      <c r="D660" s="112" t="s">
        <v>7</v>
      </c>
      <c r="E660" s="112" t="s">
        <v>8</v>
      </c>
      <c r="F660" s="112" t="s">
        <v>9</v>
      </c>
      <c r="G660" s="111" t="s">
        <v>10</v>
      </c>
      <c r="H660" s="112" t="s">
        <v>11</v>
      </c>
      <c r="I660" s="112" t="s">
        <v>12</v>
      </c>
      <c r="J660" s="112" t="s">
        <v>13</v>
      </c>
      <c r="K660" s="112" t="s">
        <v>14</v>
      </c>
      <c r="L660" s="1255" t="s">
        <v>15</v>
      </c>
      <c r="M660" s="1255" t="s">
        <v>16</v>
      </c>
      <c r="N660" s="1256" t="s">
        <v>17</v>
      </c>
    </row>
    <row r="661" spans="1:14" s="784" customFormat="1" x14ac:dyDescent="0.25">
      <c r="A661" s="712" t="s">
        <v>305</v>
      </c>
      <c r="B661" s="719">
        <v>42017</v>
      </c>
      <c r="C661" s="714" t="s">
        <v>9494</v>
      </c>
      <c r="D661" s="712" t="s">
        <v>9495</v>
      </c>
      <c r="E661" s="715" t="s">
        <v>343</v>
      </c>
      <c r="F661" s="712">
        <v>30439850</v>
      </c>
      <c r="G661" s="712">
        <v>2705003</v>
      </c>
      <c r="H661" s="120" t="str">
        <f>IF(G661="","",VLOOKUP(G661,ARANCEL!$B$5:$D$121,2,FALSE))</f>
        <v>INCRUSTACION ESTETICA (ART-GLASS O CERAMICA)</v>
      </c>
      <c r="I661" s="121" t="s">
        <v>308</v>
      </c>
      <c r="J661" s="119">
        <v>1</v>
      </c>
      <c r="K661" s="122">
        <f>IF(G661="","",VLOOKUP(G661,ARANCEL!$B$5:$D$121,3,FALSE)*J661)</f>
        <v>15676</v>
      </c>
      <c r="L661" s="1235" t="str">
        <f t="shared" ref="L661" si="30">IF(E661="","","IMPAGO")</f>
        <v>IMPAGO</v>
      </c>
      <c r="M661" s="1235" t="str">
        <f t="shared" ref="M661" si="31">IF(L661="IMPAGO","SIN O.C.","")</f>
        <v>SIN O.C.</v>
      </c>
      <c r="N661" s="1235" t="str">
        <f t="shared" ref="N661" si="32">IF(L661="IMPAGO","SIN FACT.","")</f>
        <v>SIN FACT.</v>
      </c>
    </row>
    <row r="662" spans="1:14" x14ac:dyDescent="0.25">
      <c r="A662" s="286"/>
      <c r="B662" s="286"/>
      <c r="C662" s="287"/>
      <c r="D662" s="286"/>
      <c r="E662" s="286"/>
      <c r="F662" s="286"/>
      <c r="G662" s="286"/>
      <c r="H662" s="286"/>
      <c r="I662" s="286"/>
      <c r="J662" s="286"/>
      <c r="K662" s="286"/>
      <c r="L662" s="1252"/>
      <c r="M662" s="1252"/>
      <c r="N662" s="1252"/>
    </row>
    <row r="663" spans="1:14" x14ac:dyDescent="0.25">
      <c r="A663" s="587"/>
      <c r="B663" s="562"/>
      <c r="C663" s="563"/>
      <c r="D663" s="562"/>
      <c r="E663" s="562"/>
      <c r="F663" s="562"/>
      <c r="G663" s="562"/>
      <c r="H663" s="562"/>
      <c r="I663" s="562"/>
      <c r="J663" s="286"/>
      <c r="K663" s="286"/>
      <c r="L663" s="1252"/>
      <c r="M663" s="1252"/>
      <c r="N663" s="1252"/>
    </row>
    <row r="664" spans="1:14" s="201" customFormat="1" ht="26.25" x14ac:dyDescent="0.25">
      <c r="A664" s="109" t="s">
        <v>328</v>
      </c>
      <c r="B664" s="109"/>
      <c r="C664" s="130"/>
      <c r="D664" s="109"/>
      <c r="E664" s="109"/>
      <c r="F664" s="109"/>
      <c r="G664" s="109"/>
      <c r="H664" s="109"/>
      <c r="I664" s="109"/>
      <c r="J664" s="109"/>
      <c r="K664" s="109"/>
      <c r="L664" s="1254"/>
      <c r="M664" s="1254"/>
      <c r="N664" s="1254"/>
    </row>
    <row r="665" spans="1:14" ht="25.5" x14ac:dyDescent="0.25">
      <c r="A665" s="114" t="s">
        <v>4</v>
      </c>
      <c r="B665" s="115" t="s">
        <v>5</v>
      </c>
      <c r="C665" s="116" t="s">
        <v>6</v>
      </c>
      <c r="D665" s="115" t="s">
        <v>7</v>
      </c>
      <c r="E665" s="115" t="s">
        <v>8</v>
      </c>
      <c r="F665" s="115" t="s">
        <v>9</v>
      </c>
      <c r="G665" s="114" t="s">
        <v>10</v>
      </c>
      <c r="H665" s="115" t="s">
        <v>11</v>
      </c>
      <c r="I665" s="115" t="s">
        <v>12</v>
      </c>
      <c r="J665" s="115" t="s">
        <v>13</v>
      </c>
      <c r="K665" s="115" t="s">
        <v>14</v>
      </c>
      <c r="L665" s="1257" t="s">
        <v>15</v>
      </c>
      <c r="M665" s="1257" t="s">
        <v>16</v>
      </c>
      <c r="N665" s="1258" t="s">
        <v>17</v>
      </c>
    </row>
    <row r="666" spans="1:14" x14ac:dyDescent="0.25">
      <c r="A666" s="202" t="s">
        <v>305</v>
      </c>
      <c r="B666" s="294">
        <v>41358</v>
      </c>
      <c r="C666" s="204" t="s">
        <v>530</v>
      </c>
      <c r="D666" s="202" t="s">
        <v>527</v>
      </c>
      <c r="E666" s="203" t="s">
        <v>343</v>
      </c>
      <c r="F666" s="202">
        <v>17582169</v>
      </c>
      <c r="G666" s="202">
        <v>2704016</v>
      </c>
      <c r="H666" s="132" t="str">
        <f>IF(G666="","",VLOOKUP(G666,ARANCEL!$B$5:$D$121,2,FALSE))</f>
        <v xml:space="preserve">CORONA PROCERA </v>
      </c>
      <c r="I666" s="200" t="s">
        <v>329</v>
      </c>
      <c r="J666" s="202">
        <v>1</v>
      </c>
      <c r="K666" s="133">
        <f>IF(G666="","",VLOOKUP(G666,ARANCEL!$B$5:$D$121,3,FALSE)*J666)</f>
        <v>58477</v>
      </c>
      <c r="L666" s="1235" t="str">
        <f t="shared" ref="L666" si="33">IF(E666="","","IMPAGO")</f>
        <v>IMPAGO</v>
      </c>
      <c r="M666" s="1235" t="str">
        <f t="shared" ref="M666" si="34">IF(L666="IMPAGO","SIN O.C.","")</f>
        <v>SIN O.C.</v>
      </c>
      <c r="N666" s="1235" t="str">
        <f t="shared" ref="N666" si="35">IF(L666="IMPAGO","SIN FACT.","")</f>
        <v>SIN FACT.</v>
      </c>
    </row>
    <row r="667" spans="1:14" s="201" customFormat="1" x14ac:dyDescent="0.25">
      <c r="A667" s="202" t="s">
        <v>562</v>
      </c>
      <c r="B667" s="294">
        <v>41289</v>
      </c>
      <c r="C667" s="204" t="s">
        <v>529</v>
      </c>
      <c r="D667" s="202" t="s">
        <v>101</v>
      </c>
      <c r="E667" s="203">
        <v>10114682</v>
      </c>
      <c r="F667" s="202">
        <v>17245107</v>
      </c>
      <c r="G667" s="202">
        <v>2707001</v>
      </c>
      <c r="H667" s="132" t="str">
        <f>IF(G667="","",VLOOKUP(G667,ARANCEL!$B$5:$D$121,2,FALSE))</f>
        <v xml:space="preserve">PLANO DE RELAJACION </v>
      </c>
      <c r="I667" s="200"/>
      <c r="J667" s="202">
        <v>1</v>
      </c>
      <c r="K667" s="133">
        <f>IF(G667="","",VLOOKUP(G667,ARANCEL!$B$5:$D$121,3,FALSE)*J667)</f>
        <v>9221</v>
      </c>
      <c r="L667" s="1235" t="str">
        <f t="shared" ref="L667:L673" si="36">IF(E667="","","IMPAGO")</f>
        <v>IMPAGO</v>
      </c>
      <c r="M667" s="1235" t="str">
        <f t="shared" ref="M667:M673" si="37">IF(L667="IMPAGO","SIN O.C.","")</f>
        <v>SIN O.C.</v>
      </c>
      <c r="N667" s="1235" t="str">
        <f t="shared" ref="N667:N673" si="38">IF(L667="IMPAGO","SIN FACT.","")</f>
        <v>SIN FACT.</v>
      </c>
    </row>
    <row r="668" spans="1:14" s="201" customFormat="1" x14ac:dyDescent="0.25">
      <c r="A668" s="202" t="s">
        <v>305</v>
      </c>
      <c r="B668" s="294">
        <v>41306</v>
      </c>
      <c r="C668" s="204" t="s">
        <v>77</v>
      </c>
      <c r="D668" s="202" t="s">
        <v>527</v>
      </c>
      <c r="E668" s="203">
        <v>10124907</v>
      </c>
      <c r="F668" s="202">
        <v>18741450</v>
      </c>
      <c r="G668" s="202">
        <v>2704005</v>
      </c>
      <c r="H668" s="132" t="str">
        <f>IF(G668="","",VLOOKUP(G668,ARANCEL!$B$5:$D$121,2,FALSE))</f>
        <v>PROVISORIO</v>
      </c>
      <c r="I668" s="200" t="s">
        <v>312</v>
      </c>
      <c r="J668" s="202">
        <v>1</v>
      </c>
      <c r="K668" s="133">
        <f>IF(G668="","",VLOOKUP(G668,ARANCEL!$B$5:$D$121,3,FALSE)*J668)</f>
        <v>3250</v>
      </c>
      <c r="L668" s="1235" t="str">
        <f t="shared" si="36"/>
        <v>IMPAGO</v>
      </c>
      <c r="M668" s="1235" t="str">
        <f t="shared" si="37"/>
        <v>SIN O.C.</v>
      </c>
      <c r="N668" s="1235" t="str">
        <f t="shared" si="38"/>
        <v>SIN FACT.</v>
      </c>
    </row>
    <row r="669" spans="1:14" s="347" customFormat="1" x14ac:dyDescent="0.25">
      <c r="A669" s="202" t="s">
        <v>390</v>
      </c>
      <c r="B669" s="294">
        <v>41358</v>
      </c>
      <c r="C669" s="204" t="s">
        <v>528</v>
      </c>
      <c r="D669" s="202" t="s">
        <v>78</v>
      </c>
      <c r="E669" s="202">
        <v>10136843</v>
      </c>
      <c r="F669" s="202">
        <v>19685158</v>
      </c>
      <c r="G669" s="202">
        <v>2704016</v>
      </c>
      <c r="H669" s="345" t="str">
        <f>IF(G669="","",VLOOKUP(G669,ARANCEL!$B$5:$D$121,2,FALSE))</f>
        <v xml:space="preserve">CORONA PROCERA </v>
      </c>
      <c r="I669" s="200" t="s">
        <v>335</v>
      </c>
      <c r="J669" s="202">
        <v>1</v>
      </c>
      <c r="K669" s="346">
        <f>IF(G669="","",VLOOKUP(G669,ARANCEL!$B$5:$D$121,3,FALSE)*J669)</f>
        <v>58477</v>
      </c>
      <c r="L669" s="1236" t="str">
        <f t="shared" si="36"/>
        <v>IMPAGO</v>
      </c>
      <c r="M669" s="1236" t="str">
        <f t="shared" si="37"/>
        <v>SIN O.C.</v>
      </c>
      <c r="N669" s="1236" t="str">
        <f t="shared" si="38"/>
        <v>SIN FACT.</v>
      </c>
    </row>
    <row r="670" spans="1:14" s="201" customFormat="1" x14ac:dyDescent="0.25">
      <c r="A670" s="202" t="s">
        <v>390</v>
      </c>
      <c r="B670" s="294">
        <v>41498</v>
      </c>
      <c r="C670" s="204" t="s">
        <v>557</v>
      </c>
      <c r="D670" s="202" t="s">
        <v>101</v>
      </c>
      <c r="E670" s="203">
        <v>10151416</v>
      </c>
      <c r="F670" s="202">
        <v>22246621</v>
      </c>
      <c r="G670" s="202">
        <v>2707001</v>
      </c>
      <c r="H670" s="132" t="str">
        <f>IF(G670="","",VLOOKUP(G670,ARANCEL!$B$5:$D$121,2,FALSE))</f>
        <v xml:space="preserve">PLANO DE RELAJACION </v>
      </c>
      <c r="I670" s="200" t="s">
        <v>347</v>
      </c>
      <c r="J670" s="202">
        <v>2</v>
      </c>
      <c r="K670" s="133">
        <f>IF(G670="","",VLOOKUP(G670,ARANCEL!$B$5:$D$121,3,FALSE)*J670)</f>
        <v>18442</v>
      </c>
      <c r="L670" s="1235" t="str">
        <f t="shared" si="36"/>
        <v>IMPAGO</v>
      </c>
      <c r="M670" s="1235" t="str">
        <f t="shared" si="37"/>
        <v>SIN O.C.</v>
      </c>
      <c r="N670" s="1235" t="str">
        <f t="shared" si="38"/>
        <v>SIN FACT.</v>
      </c>
    </row>
    <row r="671" spans="1:14" s="347" customFormat="1" x14ac:dyDescent="0.25">
      <c r="A671" s="202" t="s">
        <v>562</v>
      </c>
      <c r="B671" s="294">
        <v>41066</v>
      </c>
      <c r="C671" s="204" t="s">
        <v>534</v>
      </c>
      <c r="D671" s="202" t="s">
        <v>526</v>
      </c>
      <c r="E671" s="202">
        <v>10113644</v>
      </c>
      <c r="F671" s="202">
        <v>16792179</v>
      </c>
      <c r="G671" s="202">
        <v>2704005</v>
      </c>
      <c r="H671" s="345" t="str">
        <f>IF(G671="","",VLOOKUP(G671,ARANCEL!$B$5:$D$121,2,FALSE))</f>
        <v>PROVISORIO</v>
      </c>
      <c r="I671" s="200" t="s">
        <v>309</v>
      </c>
      <c r="J671" s="202">
        <v>3</v>
      </c>
      <c r="K671" s="346">
        <f>IF(G671="","",VLOOKUP(G671,ARANCEL!$B$5:$D$121,3,FALSE)*J671)</f>
        <v>9750</v>
      </c>
      <c r="L671" s="1236" t="str">
        <f t="shared" si="36"/>
        <v>IMPAGO</v>
      </c>
      <c r="M671" s="1236" t="str">
        <f t="shared" si="37"/>
        <v>SIN O.C.</v>
      </c>
      <c r="N671" s="1236" t="str">
        <f t="shared" si="38"/>
        <v>SIN FACT.</v>
      </c>
    </row>
    <row r="672" spans="1:14" s="347" customFormat="1" x14ac:dyDescent="0.25">
      <c r="A672" s="202" t="s">
        <v>562</v>
      </c>
      <c r="B672" s="294">
        <v>41066</v>
      </c>
      <c r="C672" s="204" t="s">
        <v>534</v>
      </c>
      <c r="D672" s="202" t="s">
        <v>526</v>
      </c>
      <c r="E672" s="202">
        <v>10113644</v>
      </c>
      <c r="F672" s="202">
        <v>16792179</v>
      </c>
      <c r="G672" s="202">
        <v>2704015</v>
      </c>
      <c r="H672" s="345" t="str">
        <f>IF(G672="","",VLOOKUP(G672,ARANCEL!$B$5:$D$121,2,FALSE))</f>
        <v xml:space="preserve">CORONA IN CERAM </v>
      </c>
      <c r="I672" s="200" t="s">
        <v>325</v>
      </c>
      <c r="J672" s="202">
        <v>1</v>
      </c>
      <c r="K672" s="346">
        <f>IF(G672="","",VLOOKUP(G672,ARANCEL!$B$5:$D$121,3,FALSE)*J672)</f>
        <v>42733</v>
      </c>
      <c r="L672" s="1236" t="str">
        <f t="shared" si="36"/>
        <v>IMPAGO</v>
      </c>
      <c r="M672" s="1236" t="str">
        <f t="shared" si="37"/>
        <v>SIN O.C.</v>
      </c>
      <c r="N672" s="1236" t="str">
        <f t="shared" si="38"/>
        <v>SIN FACT.</v>
      </c>
    </row>
    <row r="673" spans="1:14" s="201" customFormat="1" x14ac:dyDescent="0.25">
      <c r="A673" s="202" t="s">
        <v>390</v>
      </c>
      <c r="B673" s="294">
        <v>41484</v>
      </c>
      <c r="C673" s="204" t="s">
        <v>554</v>
      </c>
      <c r="D673" s="202" t="s">
        <v>47</v>
      </c>
      <c r="E673" s="203">
        <v>10149708</v>
      </c>
      <c r="F673" s="202">
        <v>21846031</v>
      </c>
      <c r="G673" s="202">
        <v>2704003</v>
      </c>
      <c r="H673" s="132" t="str">
        <f>IF(G673="","",VLOOKUP(G673,ARANCEL!$B$5:$D$121,2,FALSE))</f>
        <v xml:space="preserve">CORONA PERIFERICA CON PERNO MUÑON COLADO </v>
      </c>
      <c r="I673" s="200"/>
      <c r="J673" s="202">
        <v>2</v>
      </c>
      <c r="K673" s="133">
        <f>IF(G673="","",VLOOKUP(G673,ARANCEL!$B$5:$D$121,3,FALSE)*J673)</f>
        <v>65224</v>
      </c>
      <c r="L673" s="1235" t="str">
        <f t="shared" si="36"/>
        <v>IMPAGO</v>
      </c>
      <c r="M673" s="1235" t="str">
        <f t="shared" si="37"/>
        <v>SIN O.C.</v>
      </c>
      <c r="N673" s="1235" t="str">
        <f t="shared" si="38"/>
        <v>SIN FACT.</v>
      </c>
    </row>
    <row r="674" spans="1:14" s="201" customFormat="1" x14ac:dyDescent="0.25">
      <c r="A674" s="202" t="s">
        <v>390</v>
      </c>
      <c r="B674" s="294">
        <v>41570</v>
      </c>
      <c r="C674" s="204" t="s">
        <v>554</v>
      </c>
      <c r="D674" s="202" t="s">
        <v>47</v>
      </c>
      <c r="E674" s="203" t="s">
        <v>343</v>
      </c>
      <c r="F674" s="202">
        <v>21846031</v>
      </c>
      <c r="G674" s="202">
        <v>2704031</v>
      </c>
      <c r="H674" s="132" t="str">
        <f>IF(G674="","",VLOOKUP(G674,ARANCEL!$B$5:$D$121,2,FALSE))</f>
        <v xml:space="preserve">PERNO MUÑON METALICO </v>
      </c>
      <c r="I674" s="200"/>
      <c r="J674" s="202"/>
      <c r="K674" s="133">
        <f>IF(G674="","",VLOOKUP(G674,ARANCEL!$B$5:$D$121,3,FALSE)*J674)</f>
        <v>0</v>
      </c>
      <c r="L674" s="1235" t="str">
        <f t="shared" ref="L674:L678" si="39">IF(E674="","","IMPAGO")</f>
        <v>IMPAGO</v>
      </c>
      <c r="M674" s="1235" t="str">
        <f t="shared" ref="M674:M678" si="40">IF(L674="IMPAGO","SIN O.C.","")</f>
        <v>SIN O.C.</v>
      </c>
      <c r="N674" s="1235" t="str">
        <f t="shared" ref="N674:N678" si="41">IF(L674="IMPAGO","SIN FACT.","")</f>
        <v>SIN FACT.</v>
      </c>
    </row>
    <row r="675" spans="1:14" x14ac:dyDescent="0.25">
      <c r="A675" s="119" t="s">
        <v>313</v>
      </c>
      <c r="B675" s="164">
        <v>41663</v>
      </c>
      <c r="C675" s="118" t="s">
        <v>1286</v>
      </c>
      <c r="D675" s="119" t="s">
        <v>78</v>
      </c>
      <c r="E675" s="162">
        <v>10170607</v>
      </c>
      <c r="F675" s="119">
        <v>24697221</v>
      </c>
      <c r="G675" s="119">
        <v>2704003</v>
      </c>
      <c r="H675" s="120" t="str">
        <f>IF(G675="","",VLOOKUP(G675,ARANCEL!$B$5:$D$121,2,FALSE))</f>
        <v xml:space="preserve">CORONA PERIFERICA CON PERNO MUÑON COLADO </v>
      </c>
      <c r="I675" s="121" t="s">
        <v>322</v>
      </c>
      <c r="J675" s="119">
        <v>1</v>
      </c>
      <c r="K675" s="122">
        <f>IF(G675="","",VLOOKUP(G675,ARANCEL!$B$5:$D$121,3,FALSE)*J675)</f>
        <v>32612</v>
      </c>
      <c r="L675" s="1235" t="str">
        <f t="shared" si="39"/>
        <v>IMPAGO</v>
      </c>
      <c r="M675" s="1235" t="str">
        <f t="shared" si="40"/>
        <v>SIN O.C.</v>
      </c>
      <c r="N675" s="1235" t="str">
        <f t="shared" si="41"/>
        <v>SIN FACT.</v>
      </c>
    </row>
    <row r="676" spans="1:14" x14ac:dyDescent="0.25">
      <c r="A676" s="119" t="s">
        <v>313</v>
      </c>
      <c r="B676" s="164">
        <v>41667</v>
      </c>
      <c r="C676" s="118" t="s">
        <v>1286</v>
      </c>
      <c r="D676" s="119" t="s">
        <v>78</v>
      </c>
      <c r="E676" s="162">
        <v>10170607</v>
      </c>
      <c r="F676" s="119">
        <v>24697221</v>
      </c>
      <c r="G676" s="119">
        <v>2704005</v>
      </c>
      <c r="H676" s="120" t="str">
        <f>IF(G676="","",VLOOKUP(G676,ARANCEL!$B$5:$D$121,2,FALSE))</f>
        <v>PROVISORIO</v>
      </c>
      <c r="I676" s="121" t="s">
        <v>671</v>
      </c>
      <c r="J676" s="119">
        <v>1</v>
      </c>
      <c r="K676" s="122">
        <f>IF(G676="","",VLOOKUP(G676,ARANCEL!$B$5:$D$121,3,FALSE)*J676)</f>
        <v>3250</v>
      </c>
      <c r="L676" s="1235" t="str">
        <f t="shared" si="39"/>
        <v>IMPAGO</v>
      </c>
      <c r="M676" s="1235" t="str">
        <f t="shared" si="40"/>
        <v>SIN O.C.</v>
      </c>
      <c r="N676" s="1235" t="str">
        <f t="shared" si="41"/>
        <v>SIN FACT.</v>
      </c>
    </row>
    <row r="677" spans="1:14" x14ac:dyDescent="0.25">
      <c r="A677" s="119" t="s">
        <v>313</v>
      </c>
      <c r="B677" s="164">
        <v>41498</v>
      </c>
      <c r="C677" s="118" t="s">
        <v>1345</v>
      </c>
      <c r="D677" s="119" t="s">
        <v>1280</v>
      </c>
      <c r="E677" s="162">
        <v>10151392</v>
      </c>
      <c r="F677" s="119">
        <v>18979994</v>
      </c>
      <c r="G677" s="119">
        <v>2704003</v>
      </c>
      <c r="H677" s="120" t="str">
        <f>IF(G677="","",VLOOKUP(G677,ARANCEL!$B$5:$D$121,2,FALSE))</f>
        <v xml:space="preserve">CORONA PERIFERICA CON PERNO MUÑON COLADO </v>
      </c>
      <c r="I677" s="121" t="s">
        <v>326</v>
      </c>
      <c r="J677" s="119">
        <v>1</v>
      </c>
      <c r="K677" s="122">
        <f>IF(G677="","",VLOOKUP(G677,ARANCEL!$B$5:$D$121,3,FALSE)*J677)</f>
        <v>32612</v>
      </c>
      <c r="L677" s="1235" t="str">
        <f t="shared" si="39"/>
        <v>IMPAGO</v>
      </c>
      <c r="M677" s="1235" t="str">
        <f t="shared" si="40"/>
        <v>SIN O.C.</v>
      </c>
      <c r="N677" s="1235" t="str">
        <f t="shared" si="41"/>
        <v>SIN FACT.</v>
      </c>
    </row>
    <row r="678" spans="1:14" x14ac:dyDescent="0.25">
      <c r="A678" s="119" t="s">
        <v>305</v>
      </c>
      <c r="B678" s="164">
        <v>41512</v>
      </c>
      <c r="C678" s="118" t="s">
        <v>1340</v>
      </c>
      <c r="D678" s="119" t="s">
        <v>47</v>
      </c>
      <c r="E678" s="162">
        <v>10152847</v>
      </c>
      <c r="F678" s="119">
        <v>21542943</v>
      </c>
      <c r="G678" s="119">
        <v>2704005</v>
      </c>
      <c r="H678" s="120" t="str">
        <f>IF(G678="","",VLOOKUP(G678,ARANCEL!$B$5:$D$121,2,FALSE))</f>
        <v>PROVISORIO</v>
      </c>
      <c r="I678" s="121" t="s">
        <v>745</v>
      </c>
      <c r="J678" s="119">
        <v>2</v>
      </c>
      <c r="K678" s="122">
        <f>IF(G678="","",VLOOKUP(G678,ARANCEL!$B$5:$D$121,3,FALSE)*J678)</f>
        <v>6500</v>
      </c>
      <c r="L678" s="1235" t="str">
        <f t="shared" si="39"/>
        <v>IMPAGO</v>
      </c>
      <c r="M678" s="1235" t="str">
        <f t="shared" si="40"/>
        <v>SIN O.C.</v>
      </c>
      <c r="N678" s="1235" t="str">
        <f t="shared" si="41"/>
        <v>SIN FACT.</v>
      </c>
    </row>
    <row r="679" spans="1:14" x14ac:dyDescent="0.25">
      <c r="A679" s="119" t="s">
        <v>313</v>
      </c>
      <c r="B679" s="164">
        <v>41795</v>
      </c>
      <c r="C679" s="118" t="s">
        <v>4391</v>
      </c>
      <c r="D679" s="119" t="s">
        <v>1280</v>
      </c>
      <c r="E679" s="162">
        <v>10205222</v>
      </c>
      <c r="F679" s="119">
        <v>26308834</v>
      </c>
      <c r="G679" s="119">
        <v>2704005</v>
      </c>
      <c r="H679" s="120" t="str">
        <f>IF(G679="","",VLOOKUP(G679,ARANCEL!$B$5:$D$121,2,FALSE))</f>
        <v>PROVISORIO</v>
      </c>
      <c r="I679" s="121" t="s">
        <v>308</v>
      </c>
      <c r="J679" s="119">
        <v>1</v>
      </c>
      <c r="K679" s="122">
        <f>IF(G679="","",VLOOKUP(G679,ARANCEL!$B$5:$D$121,3,FALSE)*J679)</f>
        <v>3250</v>
      </c>
      <c r="L679" s="1235" t="str">
        <f t="shared" ref="L679:L682" si="42">IF(E679="","","IMPAGO")</f>
        <v>IMPAGO</v>
      </c>
      <c r="M679" s="1235" t="str">
        <f t="shared" ref="M679:M682" si="43">IF(L679="IMPAGO","SIN O.C.","")</f>
        <v>SIN O.C.</v>
      </c>
      <c r="N679" s="1235" t="str">
        <f t="shared" ref="N679:N682" si="44">IF(L679="IMPAGO","SIN FACT.","")</f>
        <v>SIN FACT.</v>
      </c>
    </row>
    <row r="680" spans="1:14" x14ac:dyDescent="0.25">
      <c r="A680" s="119" t="s">
        <v>313</v>
      </c>
      <c r="B680" s="164">
        <v>41795</v>
      </c>
      <c r="C680" s="118" t="s">
        <v>4391</v>
      </c>
      <c r="D680" s="119" t="s">
        <v>1280</v>
      </c>
      <c r="E680" s="162">
        <v>10205222</v>
      </c>
      <c r="F680" s="119">
        <v>26308834</v>
      </c>
      <c r="G680" s="119">
        <v>2704031</v>
      </c>
      <c r="H680" s="120" t="str">
        <f>IF(G680="","",VLOOKUP(G680,ARANCEL!$B$5:$D$121,2,FALSE))</f>
        <v xml:space="preserve">PERNO MUÑON METALICO </v>
      </c>
      <c r="I680" s="121" t="s">
        <v>308</v>
      </c>
      <c r="J680" s="119">
        <v>1</v>
      </c>
      <c r="K680" s="122">
        <f>IF(G680="","",VLOOKUP(G680,ARANCEL!$B$5:$D$121,3,FALSE)*J680)</f>
        <v>12246</v>
      </c>
      <c r="L680" s="1235" t="str">
        <f t="shared" si="42"/>
        <v>IMPAGO</v>
      </c>
      <c r="M680" s="1235" t="str">
        <f t="shared" si="43"/>
        <v>SIN O.C.</v>
      </c>
      <c r="N680" s="1235" t="str">
        <f t="shared" si="44"/>
        <v>SIN FACT.</v>
      </c>
    </row>
    <row r="681" spans="1:14" x14ac:dyDescent="0.25">
      <c r="A681" s="119" t="s">
        <v>313</v>
      </c>
      <c r="B681" s="164">
        <v>41795</v>
      </c>
      <c r="C681" s="118" t="s">
        <v>4391</v>
      </c>
      <c r="D681" s="119" t="s">
        <v>1280</v>
      </c>
      <c r="E681" s="162">
        <v>10205222</v>
      </c>
      <c r="F681" s="119">
        <v>26308834</v>
      </c>
      <c r="G681" s="119">
        <v>2704016</v>
      </c>
      <c r="H681" s="120" t="str">
        <f>IF(G681="","",VLOOKUP(G681,ARANCEL!$B$5:$D$121,2,FALSE))</f>
        <v xml:space="preserve">CORONA PROCERA </v>
      </c>
      <c r="I681" s="121" t="s">
        <v>308</v>
      </c>
      <c r="J681" s="119">
        <v>1</v>
      </c>
      <c r="K681" s="122">
        <f>IF(G681="","",VLOOKUP(G681,ARANCEL!$B$5:$D$121,3,FALSE)*J681)</f>
        <v>58477</v>
      </c>
      <c r="L681" s="1235" t="str">
        <f t="shared" si="42"/>
        <v>IMPAGO</v>
      </c>
      <c r="M681" s="1235" t="str">
        <f t="shared" si="43"/>
        <v>SIN O.C.</v>
      </c>
      <c r="N681" s="1235" t="str">
        <f t="shared" si="44"/>
        <v>SIN FACT.</v>
      </c>
    </row>
    <row r="682" spans="1:14" s="877" customFormat="1" x14ac:dyDescent="0.25">
      <c r="A682" s="119" t="s">
        <v>606</v>
      </c>
      <c r="B682" s="164">
        <v>41926</v>
      </c>
      <c r="C682" s="118" t="s">
        <v>7453</v>
      </c>
      <c r="D682" s="119" t="s">
        <v>1322</v>
      </c>
      <c r="E682" s="162">
        <v>10256328</v>
      </c>
      <c r="F682" s="119">
        <v>28433823</v>
      </c>
      <c r="G682" s="119">
        <v>2706024</v>
      </c>
      <c r="H682" s="120" t="str">
        <f>IF(G682="","",VLOOKUP(G682,ARANCEL!$B$5:$D$121,2,FALSE))</f>
        <v>PROTESIS INMEDIATA ACRILICA</v>
      </c>
      <c r="I682" s="121" t="s">
        <v>331</v>
      </c>
      <c r="J682" s="119">
        <v>1</v>
      </c>
      <c r="K682" s="122">
        <f>IF(G682="","",VLOOKUP(G682,ARANCEL!$B$5:$D$121,3,FALSE)*J682)</f>
        <v>54293</v>
      </c>
      <c r="L682" s="1235" t="str">
        <f t="shared" si="42"/>
        <v>IMPAGO</v>
      </c>
      <c r="M682" s="1235" t="str">
        <f t="shared" si="43"/>
        <v>SIN O.C.</v>
      </c>
      <c r="N682" s="1235" t="str">
        <f t="shared" si="44"/>
        <v>SIN FACT.</v>
      </c>
    </row>
  </sheetData>
  <autoFilter ref="A5:N656">
    <sortState ref="A7:N650">
      <sortCondition ref="C5:C645"/>
    </sortState>
  </autoFilter>
  <sortState ref="A5:R692">
    <sortCondition ref="E624"/>
  </sortState>
  <customSheetViews>
    <customSheetView guid="{5A3E7664-B706-4E89-8FE4-5CD0E8149518}" scale="80" showAutoFilter="1">
      <pane ySplit="5" topLeftCell="A320" activePane="bottomLeft" state="frozen"/>
      <selection pane="bottomLeft" activeCell="E343" sqref="E343"/>
      <pageMargins left="0.7" right="0.7" top="0.75" bottom="0.75" header="0.3" footer="0.3"/>
      <pageSetup orientation="portrait" r:id="rId1"/>
      <autoFilter ref="A5:N656">
        <sortState ref="A7:N650">
          <sortCondition ref="C5:C645"/>
        </sortState>
      </autoFilter>
    </customSheetView>
    <customSheetView guid="{90887117-F10F-4BFC-8FBC-C977ABC07CFF}" scale="85" showAutoFilter="1">
      <pane ySplit="5" topLeftCell="A925" activePane="bottomLeft" state="frozen"/>
      <selection pane="bottomLeft" activeCell="J926" sqref="J926"/>
      <pageMargins left="0.7" right="0.7" top="0.75" bottom="0.75" header="0.3" footer="0.3"/>
      <pageSetup orientation="portrait" r:id="rId2"/>
      <autoFilter ref="A5:N919">
        <sortState ref="A7:N893">
          <sortCondition ref="C5:C885"/>
        </sortState>
      </autoFilter>
    </customSheetView>
    <customSheetView guid="{384DA9C8-FFC1-4FC6-A1DF-01F043F9EA83}" showAutoFilter="1">
      <pane ySplit="5" topLeftCell="A540" activePane="bottomLeft" state="frozen"/>
      <selection pane="bottomLeft" activeCell="H2" sqref="H2:H3"/>
      <pageMargins left="0.7" right="0.7" top="0.75" bottom="0.75" header="0.3" footer="0.3"/>
      <autoFilter ref="A5:R539">
        <sortState ref="A6:Q539">
          <sortCondition descending="1" ref="L5:L539"/>
        </sortState>
      </autoFilter>
    </customSheetView>
    <customSheetView guid="{88E733B4-D2A6-4E52-A803-6F54C59BA422}" showAutoFilter="1">
      <pane ySplit="5" topLeftCell="A105" activePane="bottomLeft" state="frozen"/>
      <selection pane="bottomLeft" activeCell="H117" sqref="H117"/>
      <pageMargins left="0.7" right="0.7" top="0.75" bottom="0.75" header="0.3" footer="0.3"/>
      <pageSetup paperSize="9" orientation="portrait" r:id="rId3"/>
      <autoFilter ref="A5:R641">
        <sortState ref="A6:R641">
          <sortCondition descending="1" ref="L5:L641"/>
        </sortState>
      </autoFilter>
    </customSheetView>
    <customSheetView guid="{12FAB891-95C7-4FC6-A844-12DF1167D7D0}" showAutoFilter="1" topLeftCell="F1">
      <pane ySplit="5" topLeftCell="A275" activePane="bottomLeft" state="frozen"/>
      <selection pane="bottomLeft" activeCell="F286" sqref="F286"/>
      <pageMargins left="0.7" right="0.7" top="0.75" bottom="0.75" header="0.3" footer="0.3"/>
      <autoFilter ref="A6:R679">
        <sortState ref="A8:R679">
          <sortCondition ref="C5:C823"/>
        </sortState>
      </autoFilter>
    </customSheetView>
    <customSheetView guid="{5C5191FA-2E8D-43C8-B7A4-943B410B3C52}" scale="80" showAutoFilter="1">
      <pane ySplit="5" topLeftCell="A432" activePane="bottomLeft" state="frozen"/>
      <selection pane="bottomLeft" activeCell="B443" sqref="B443"/>
      <pageMargins left="0.7" right="0.7" top="0.75" bottom="0.75" header="0.3" footer="0.3"/>
      <pageSetup orientation="portrait" r:id="rId4"/>
      <autoFilter ref="A5:N652">
        <sortState ref="A7:N650">
          <sortCondition ref="C5:C645"/>
        </sortState>
      </autoFilter>
    </customSheetView>
  </customSheetViews>
  <mergeCells count="7">
    <mergeCell ref="I658:J658"/>
    <mergeCell ref="A1:D3"/>
    <mergeCell ref="E1:F1"/>
    <mergeCell ref="E2:F3"/>
    <mergeCell ref="G2:G3"/>
    <mergeCell ref="H2:H3"/>
    <mergeCell ref="I2:I3"/>
  </mergeCells>
  <hyperlinks>
    <hyperlink ref="H2"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2307" r:id="rId9" name="Button 19">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12309" r:id="rId10" name="Button 21">
              <controlPr defaultSize="0" print="0" autoFill="0" autoPict="0" macro="[0]!Botón7_Haga_clic_en">
                <anchor moveWithCells="1" sizeWithCells="1">
                  <from>
                    <xdr:col>0</xdr:col>
                    <xdr:colOff>0</xdr:colOff>
                    <xdr:row>656</xdr:row>
                    <xdr:rowOff>180975</xdr:rowOff>
                  </from>
                  <to>
                    <xdr:col>1</xdr:col>
                    <xdr:colOff>0</xdr:colOff>
                    <xdr:row>658</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theme="7" tint="0.39997558519241921"/>
  </sheetPr>
  <dimension ref="A1:AK755"/>
  <sheetViews>
    <sheetView zoomScale="85" zoomScaleNormal="85" workbookViewId="0">
      <pane ySplit="5" topLeftCell="A717" activePane="bottomLeft" state="frozen"/>
      <selection pane="bottomLeft" activeCell="J724" sqref="J724"/>
    </sheetView>
  </sheetViews>
  <sheetFormatPr baseColWidth="10" defaultRowHeight="15" x14ac:dyDescent="0.25"/>
  <cols>
    <col min="1" max="1" width="29" style="7" customWidth="1"/>
    <col min="2" max="2" width="11.85546875" style="7" customWidth="1"/>
    <col min="3" max="3" width="24" style="7" customWidth="1"/>
    <col min="4" max="4" width="11.42578125" style="7" customWidth="1"/>
    <col min="5" max="5" width="10.7109375" style="7" customWidth="1"/>
    <col min="6" max="6" width="13.28515625" style="7" customWidth="1"/>
    <col min="7" max="7" width="11.5703125" style="7" customWidth="1"/>
    <col min="8" max="8" width="50.85546875" style="7" customWidth="1"/>
    <col min="9" max="9" width="11.140625" style="7" customWidth="1"/>
    <col min="10" max="10" width="5.42578125" style="7" customWidth="1"/>
    <col min="11" max="11" width="13" style="7" customWidth="1"/>
    <col min="12" max="12" width="14.42578125" style="1232" customWidth="1"/>
    <col min="13" max="13" width="11.7109375" style="1232" customWidth="1"/>
    <col min="14" max="14" width="16.28515625" style="1232" customWidth="1"/>
    <col min="15" max="16384" width="11.42578125" style="7"/>
  </cols>
  <sheetData>
    <row r="1" spans="1:37" s="266" customFormat="1" ht="15" customHeight="1" x14ac:dyDescent="0.25">
      <c r="A1" s="1504"/>
      <c r="B1" s="1505"/>
      <c r="C1" s="1505"/>
      <c r="D1" s="1505"/>
      <c r="E1" s="1480" t="s">
        <v>0</v>
      </c>
      <c r="F1" s="1480"/>
      <c r="G1" s="265" t="s">
        <v>1</v>
      </c>
      <c r="H1" s="265" t="s">
        <v>2</v>
      </c>
      <c r="I1" s="459" t="s">
        <v>5675</v>
      </c>
      <c r="L1" s="1231"/>
      <c r="M1" s="1231"/>
      <c r="N1" s="1231"/>
      <c r="O1" s="7"/>
      <c r="P1" s="7"/>
      <c r="Q1" s="7"/>
      <c r="R1" s="7"/>
      <c r="S1" s="7"/>
      <c r="T1" s="7"/>
      <c r="U1" s="7"/>
      <c r="V1" s="7"/>
      <c r="W1" s="7"/>
      <c r="X1" s="7"/>
      <c r="Y1" s="7"/>
      <c r="Z1" s="7"/>
      <c r="AA1" s="7"/>
      <c r="AB1" s="7"/>
      <c r="AC1" s="7"/>
      <c r="AD1" s="7"/>
      <c r="AE1" s="7"/>
      <c r="AF1" s="7"/>
      <c r="AG1" s="7"/>
      <c r="AH1" s="7"/>
      <c r="AI1" s="7"/>
      <c r="AJ1" s="7"/>
    </row>
    <row r="2" spans="1:37" s="266" customFormat="1" ht="15" customHeight="1" x14ac:dyDescent="0.25">
      <c r="A2" s="1505"/>
      <c r="B2" s="1505"/>
      <c r="C2" s="1505"/>
      <c r="D2" s="1505"/>
      <c r="E2" s="1506" t="s">
        <v>26</v>
      </c>
      <c r="F2" s="1482"/>
      <c r="G2" s="1507" t="s">
        <v>5676</v>
      </c>
      <c r="H2" s="1487" t="s">
        <v>27</v>
      </c>
      <c r="I2" s="1507" t="s">
        <v>5677</v>
      </c>
      <c r="L2" s="1231"/>
      <c r="M2" s="1231"/>
      <c r="N2" s="1231"/>
      <c r="O2" s="7"/>
      <c r="P2" s="7"/>
      <c r="Q2" s="7"/>
      <c r="R2" s="7"/>
      <c r="S2" s="7"/>
      <c r="T2" s="7"/>
      <c r="U2" s="7"/>
      <c r="V2" s="7"/>
      <c r="W2" s="7"/>
      <c r="X2" s="7"/>
      <c r="Y2" s="7"/>
      <c r="Z2" s="7"/>
      <c r="AA2" s="7"/>
      <c r="AB2" s="7"/>
      <c r="AC2" s="7"/>
      <c r="AD2" s="7"/>
      <c r="AE2" s="7"/>
      <c r="AF2" s="7"/>
      <c r="AG2" s="7"/>
      <c r="AH2" s="7"/>
      <c r="AI2" s="7"/>
      <c r="AJ2" s="7"/>
      <c r="AK2" s="3" t="s">
        <v>20</v>
      </c>
    </row>
    <row r="3" spans="1:37" s="266" customFormat="1" ht="15" customHeight="1" x14ac:dyDescent="0.25">
      <c r="A3" s="1505"/>
      <c r="B3" s="1505"/>
      <c r="C3" s="1505"/>
      <c r="D3" s="1505"/>
      <c r="E3" s="1483"/>
      <c r="F3" s="1484"/>
      <c r="G3" s="1508"/>
      <c r="H3" s="1488"/>
      <c r="I3" s="1508"/>
      <c r="L3" s="1231"/>
      <c r="M3" s="1231"/>
      <c r="N3" s="1231"/>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L4" s="1231"/>
      <c r="M4" s="1231"/>
      <c r="N4" s="1231"/>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1" t="s">
        <v>4</v>
      </c>
      <c r="B5" s="2" t="s">
        <v>5</v>
      </c>
      <c r="C5" s="2" t="s">
        <v>6</v>
      </c>
      <c r="D5" s="2" t="s">
        <v>7</v>
      </c>
      <c r="E5" s="2" t="s">
        <v>8</v>
      </c>
      <c r="F5" s="2" t="s">
        <v>9</v>
      </c>
      <c r="G5" s="1" t="s">
        <v>10</v>
      </c>
      <c r="H5" s="2" t="s">
        <v>11</v>
      </c>
      <c r="I5" s="2" t="s">
        <v>12</v>
      </c>
      <c r="J5" s="2" t="s">
        <v>13</v>
      </c>
      <c r="K5" s="2" t="s">
        <v>14</v>
      </c>
      <c r="L5" s="1233" t="s">
        <v>549</v>
      </c>
      <c r="M5" s="1233" t="s">
        <v>550</v>
      </c>
      <c r="N5" s="1234" t="s">
        <v>548</v>
      </c>
      <c r="O5" s="7"/>
      <c r="P5" s="7"/>
      <c r="Q5" s="7"/>
      <c r="R5" s="7"/>
      <c r="S5" s="7"/>
      <c r="T5" s="7"/>
      <c r="U5" s="7"/>
      <c r="V5" s="7"/>
      <c r="W5" s="7"/>
      <c r="X5" s="7"/>
      <c r="Y5" s="7"/>
      <c r="Z5" s="7"/>
      <c r="AA5" s="7"/>
      <c r="AB5" s="7"/>
      <c r="AC5" s="7"/>
      <c r="AD5" s="7"/>
      <c r="AE5" s="7"/>
      <c r="AF5" s="7"/>
      <c r="AG5" s="7"/>
      <c r="AH5" s="7"/>
      <c r="AI5" s="7"/>
      <c r="AJ5" s="7"/>
    </row>
    <row r="6" spans="1:37" x14ac:dyDescent="0.25">
      <c r="A6" s="119" t="s">
        <v>305</v>
      </c>
      <c r="B6" s="164">
        <v>41730</v>
      </c>
      <c r="C6" s="198" t="s">
        <v>3816</v>
      </c>
      <c r="D6" s="119" t="s">
        <v>426</v>
      </c>
      <c r="E6" s="162">
        <v>10186379</v>
      </c>
      <c r="F6" s="119">
        <v>24674941</v>
      </c>
      <c r="G6" s="119">
        <v>2704027</v>
      </c>
      <c r="H6" s="120" t="str">
        <f>IF(G6="","",VLOOKUP(G6,ARANCEL!$B$5:$D$121,2,FALSE))</f>
        <v>PROTESIS VALPLAST UNILATERAL (HASTA 2 PIEZAS)</v>
      </c>
      <c r="I6" s="121" t="s">
        <v>323</v>
      </c>
      <c r="J6" s="119">
        <v>1</v>
      </c>
      <c r="K6" s="122">
        <f>IF(G6="","",VLOOKUP(G6,ARANCEL!$B$5:$D$121,3,FALSE)*J6)</f>
        <v>22491</v>
      </c>
      <c r="L6" s="1229" t="s">
        <v>4612</v>
      </c>
      <c r="M6" s="1229">
        <v>4500229975</v>
      </c>
      <c r="N6" s="1229">
        <v>9190</v>
      </c>
    </row>
    <row r="7" spans="1:37" x14ac:dyDescent="0.25">
      <c r="A7" s="119" t="s">
        <v>305</v>
      </c>
      <c r="B7" s="164">
        <v>41842</v>
      </c>
      <c r="C7" s="118" t="s">
        <v>1445</v>
      </c>
      <c r="D7" s="119" t="s">
        <v>102</v>
      </c>
      <c r="E7" s="162">
        <v>10231721</v>
      </c>
      <c r="F7" s="119">
        <v>27565978</v>
      </c>
      <c r="G7" s="119">
        <v>2705003</v>
      </c>
      <c r="H7" s="120" t="str">
        <f>IF(G7="","",VLOOKUP(G7,ARANCEL!$B$5:$D$121,2,FALSE))</f>
        <v>INCRUSTACION ESTETICA (ART-GLASS O CERAMICA)</v>
      </c>
      <c r="I7" s="121" t="s">
        <v>322</v>
      </c>
      <c r="J7" s="119">
        <v>1</v>
      </c>
      <c r="K7" s="122">
        <f>IF(G7="","",VLOOKUP(G7,ARANCEL!$B$5:$D$121,3,FALSE)*J7)</f>
        <v>15676</v>
      </c>
      <c r="L7" s="1229" t="s">
        <v>6017</v>
      </c>
      <c r="M7" s="1229">
        <v>4500245467</v>
      </c>
      <c r="N7" s="1229">
        <v>9811</v>
      </c>
    </row>
    <row r="8" spans="1:37" x14ac:dyDescent="0.25">
      <c r="A8" s="119" t="s">
        <v>305</v>
      </c>
      <c r="B8" s="164">
        <v>41964</v>
      </c>
      <c r="C8" s="118" t="s">
        <v>8544</v>
      </c>
      <c r="D8" s="119" t="s">
        <v>47</v>
      </c>
      <c r="E8" s="162">
        <v>10286418</v>
      </c>
      <c r="F8" s="119">
        <v>29310115</v>
      </c>
      <c r="G8" s="119">
        <v>2704003</v>
      </c>
      <c r="H8" s="120" t="str">
        <f>IF(G8="","",VLOOKUP(G8,ARANCEL!$B$5:$D$121,2,FALSE))</f>
        <v xml:space="preserve">CORONA PERIFERICA CON PERNO MUÑON COLADO </v>
      </c>
      <c r="I8" s="121" t="s">
        <v>329</v>
      </c>
      <c r="J8" s="119">
        <v>1</v>
      </c>
      <c r="K8" s="122">
        <f>IF(G8="","",VLOOKUP(G8,ARANCEL!$B$5:$D$121,3,FALSE)*J8)</f>
        <v>32612</v>
      </c>
      <c r="L8" s="1229" t="s">
        <v>8256</v>
      </c>
      <c r="M8" s="1229">
        <v>4500265472</v>
      </c>
      <c r="N8" s="1229" t="s">
        <v>8935</v>
      </c>
    </row>
    <row r="9" spans="1:37" s="168" customFormat="1" x14ac:dyDescent="0.25">
      <c r="A9" s="119" t="s">
        <v>305</v>
      </c>
      <c r="B9" s="164">
        <v>41835</v>
      </c>
      <c r="C9" s="118" t="s">
        <v>5870</v>
      </c>
      <c r="D9" s="119" t="s">
        <v>58</v>
      </c>
      <c r="E9" s="162">
        <v>10228404</v>
      </c>
      <c r="F9" s="119">
        <v>27553014</v>
      </c>
      <c r="G9" s="119">
        <v>2707001</v>
      </c>
      <c r="H9" s="120" t="str">
        <f>IF(G9="","",VLOOKUP(G9,ARANCEL!$B$5:$D$121,2,FALSE))</f>
        <v xml:space="preserve">PLANO DE RELAJACION </v>
      </c>
      <c r="I9" s="121" t="s">
        <v>331</v>
      </c>
      <c r="J9" s="119">
        <v>1</v>
      </c>
      <c r="K9" s="122">
        <f>IF(G9="","",VLOOKUP(G9,ARANCEL!$B$5:$D$121,3,FALSE)*J9)</f>
        <v>9221</v>
      </c>
      <c r="L9" s="1229" t="s">
        <v>6017</v>
      </c>
      <c r="M9" s="1229">
        <v>4500243648</v>
      </c>
      <c r="N9" s="1229">
        <v>9790</v>
      </c>
    </row>
    <row r="10" spans="1:37" x14ac:dyDescent="0.25">
      <c r="A10" s="119" t="s">
        <v>305</v>
      </c>
      <c r="B10" s="164">
        <v>41751</v>
      </c>
      <c r="C10" s="198" t="s">
        <v>4177</v>
      </c>
      <c r="D10" s="119" t="s">
        <v>4640</v>
      </c>
      <c r="E10" s="162">
        <v>10191545</v>
      </c>
      <c r="F10" s="119">
        <v>25922773</v>
      </c>
      <c r="G10" s="119">
        <v>2704005</v>
      </c>
      <c r="H10" s="120" t="str">
        <f>IF(G10="","",VLOOKUP(G10,ARANCEL!$B$5:$D$121,2,FALSE))</f>
        <v>PROVISORIO</v>
      </c>
      <c r="I10" s="121" t="s">
        <v>311</v>
      </c>
      <c r="J10" s="119">
        <v>1</v>
      </c>
      <c r="K10" s="122">
        <f>IF(G10="","",VLOOKUP(G10,ARANCEL!$B$5:$D$121,3,FALSE)*J10)</f>
        <v>3250</v>
      </c>
      <c r="L10" s="1229" t="s">
        <v>4612</v>
      </c>
      <c r="M10" s="1229">
        <v>4500229977</v>
      </c>
      <c r="N10" s="1229">
        <v>9224</v>
      </c>
    </row>
    <row r="11" spans="1:37" x14ac:dyDescent="0.25">
      <c r="A11" s="119" t="s">
        <v>305</v>
      </c>
      <c r="B11" s="164">
        <v>41759</v>
      </c>
      <c r="C11" s="198" t="s">
        <v>4177</v>
      </c>
      <c r="D11" s="119" t="s">
        <v>4640</v>
      </c>
      <c r="E11" s="162">
        <v>10191545</v>
      </c>
      <c r="F11" s="119">
        <v>25922773</v>
      </c>
      <c r="G11" s="119">
        <v>2704031</v>
      </c>
      <c r="H11" s="120" t="str">
        <f>IF(G11="","",VLOOKUP(G11,ARANCEL!$B$5:$D$121,2,FALSE))</f>
        <v xml:space="preserve">PERNO MUÑON METALICO </v>
      </c>
      <c r="I11" s="121" t="s">
        <v>311</v>
      </c>
      <c r="J11" s="119">
        <v>1</v>
      </c>
      <c r="K11" s="122">
        <f>IF(G11="","",VLOOKUP(G11,ARANCEL!$B$5:$D$121,3,FALSE)*J11)</f>
        <v>12246</v>
      </c>
      <c r="L11" s="1229" t="s">
        <v>5292</v>
      </c>
      <c r="M11" s="1229">
        <v>4500235475</v>
      </c>
      <c r="N11" s="1229">
        <v>9397</v>
      </c>
    </row>
    <row r="12" spans="1:37" x14ac:dyDescent="0.25">
      <c r="A12" s="119" t="s">
        <v>305</v>
      </c>
      <c r="B12" s="164">
        <v>41766</v>
      </c>
      <c r="C12" s="198" t="s">
        <v>4177</v>
      </c>
      <c r="D12" s="119" t="s">
        <v>4640</v>
      </c>
      <c r="E12" s="162">
        <v>10191545</v>
      </c>
      <c r="F12" s="119">
        <v>25922773</v>
      </c>
      <c r="G12" s="119">
        <v>2704002</v>
      </c>
      <c r="H12" s="120" t="str">
        <f>IF(G12="","",VLOOKUP(G12,ARANCEL!$B$5:$D$121,2,FALSE))</f>
        <v xml:space="preserve">CORONA PERIFERICA </v>
      </c>
      <c r="I12" s="121" t="s">
        <v>311</v>
      </c>
      <c r="J12" s="119">
        <v>1</v>
      </c>
      <c r="K12" s="122">
        <f>IF(G12="","",VLOOKUP(G12,ARANCEL!$B$5:$D$121,3,FALSE)*J12)</f>
        <v>25865</v>
      </c>
      <c r="L12" s="1229" t="s">
        <v>5292</v>
      </c>
      <c r="M12" s="1229">
        <v>4500235475</v>
      </c>
      <c r="N12" s="1229">
        <v>9397</v>
      </c>
    </row>
    <row r="13" spans="1:37" x14ac:dyDescent="0.25">
      <c r="A13" s="119" t="s">
        <v>305</v>
      </c>
      <c r="B13" s="164">
        <v>41928</v>
      </c>
      <c r="C13" s="118" t="s">
        <v>3154</v>
      </c>
      <c r="D13" s="119" t="s">
        <v>47</v>
      </c>
      <c r="E13" s="162">
        <v>10267766</v>
      </c>
      <c r="F13" s="119">
        <v>29063061</v>
      </c>
      <c r="G13" s="119">
        <v>2707001</v>
      </c>
      <c r="H13" s="120" t="str">
        <f>IF(G13="","",VLOOKUP(G13,ARANCEL!$B$5:$D$121,2,FALSE))</f>
        <v xml:space="preserve">PLANO DE RELAJACION </v>
      </c>
      <c r="I13" s="121" t="s">
        <v>306</v>
      </c>
      <c r="J13" s="119">
        <v>1</v>
      </c>
      <c r="K13" s="122">
        <f>IF(G13="","",VLOOKUP(G13,ARANCEL!$B$5:$D$121,3,FALSE)*J13)</f>
        <v>9221</v>
      </c>
      <c r="L13" s="1229" t="s">
        <v>8279</v>
      </c>
      <c r="M13" s="1229">
        <v>4500260630</v>
      </c>
      <c r="N13" s="1229" t="s">
        <v>8266</v>
      </c>
    </row>
    <row r="14" spans="1:37" x14ac:dyDescent="0.25">
      <c r="A14" s="119" t="s">
        <v>305</v>
      </c>
      <c r="B14" s="164">
        <v>41850</v>
      </c>
      <c r="C14" s="118" t="s">
        <v>6190</v>
      </c>
      <c r="D14" s="119" t="s">
        <v>47</v>
      </c>
      <c r="E14" s="162">
        <v>10236181</v>
      </c>
      <c r="F14" s="119">
        <v>27786871</v>
      </c>
      <c r="G14" s="119">
        <v>2707001</v>
      </c>
      <c r="H14" s="120" t="str">
        <f>IF(G14="","",VLOOKUP(G14,ARANCEL!$B$5:$D$121,2,FALSE))</f>
        <v xml:space="preserve">PLANO DE RELAJACION </v>
      </c>
      <c r="I14" s="121" t="s">
        <v>306</v>
      </c>
      <c r="J14" s="119">
        <v>1</v>
      </c>
      <c r="K14" s="122">
        <f>IF(G14="","",VLOOKUP(G14,ARANCEL!$B$5:$D$121,3,FALSE)*J14)</f>
        <v>9221</v>
      </c>
      <c r="L14" s="1229" t="s">
        <v>6905</v>
      </c>
      <c r="M14" s="1229">
        <v>4500249833</v>
      </c>
      <c r="N14" s="1229" t="s">
        <v>7144</v>
      </c>
    </row>
    <row r="15" spans="1:37" x14ac:dyDescent="0.25">
      <c r="A15" s="119" t="s">
        <v>305</v>
      </c>
      <c r="B15" s="164">
        <v>41822</v>
      </c>
      <c r="C15" s="118" t="s">
        <v>5542</v>
      </c>
      <c r="D15" s="119" t="s">
        <v>58</v>
      </c>
      <c r="E15" s="162">
        <v>10221339</v>
      </c>
      <c r="F15" s="119">
        <v>27316255</v>
      </c>
      <c r="G15" s="119">
        <v>2707001</v>
      </c>
      <c r="H15" s="120" t="str">
        <f>IF(G15="","",VLOOKUP(G15,ARANCEL!$B$5:$D$121,2,FALSE))</f>
        <v xml:space="preserve">PLANO DE RELAJACION </v>
      </c>
      <c r="I15" s="121" t="s">
        <v>306</v>
      </c>
      <c r="J15" s="119">
        <v>1</v>
      </c>
      <c r="K15" s="122">
        <f>IF(G15="","",VLOOKUP(G15,ARANCEL!$B$5:$D$121,3,FALSE)*J15)</f>
        <v>9221</v>
      </c>
      <c r="L15" s="1229" t="s">
        <v>6017</v>
      </c>
      <c r="M15" s="1229">
        <v>4500243648</v>
      </c>
      <c r="N15" s="1229">
        <v>9790</v>
      </c>
    </row>
    <row r="16" spans="1:37" x14ac:dyDescent="0.25">
      <c r="A16" s="119" t="s">
        <v>305</v>
      </c>
      <c r="B16" s="164">
        <v>41911</v>
      </c>
      <c r="C16" s="118" t="s">
        <v>7390</v>
      </c>
      <c r="D16" s="119" t="s">
        <v>93</v>
      </c>
      <c r="E16" s="162">
        <v>10259242</v>
      </c>
      <c r="F16" s="119">
        <v>28692948</v>
      </c>
      <c r="G16" s="119">
        <v>2704005</v>
      </c>
      <c r="H16" s="120" t="str">
        <f>IF(G16="","",VLOOKUP(G16,ARANCEL!$B$5:$D$121,2,FALSE))</f>
        <v>PROVISORIO</v>
      </c>
      <c r="I16" s="121" t="s">
        <v>309</v>
      </c>
      <c r="J16" s="119">
        <v>1</v>
      </c>
      <c r="K16" s="122">
        <f>IF(G16="","",VLOOKUP(G16,ARANCEL!$B$5:$D$121,3,FALSE)*J16)</f>
        <v>3250</v>
      </c>
      <c r="L16" s="1229" t="s">
        <v>8279</v>
      </c>
      <c r="M16" s="1229">
        <v>4500260630</v>
      </c>
      <c r="N16" s="1229" t="s">
        <v>8266</v>
      </c>
    </row>
    <row r="17" spans="1:14" x14ac:dyDescent="0.25">
      <c r="A17" s="119" t="s">
        <v>305</v>
      </c>
      <c r="B17" s="164">
        <v>41925</v>
      </c>
      <c r="C17" s="118" t="s">
        <v>7390</v>
      </c>
      <c r="D17" s="119" t="s">
        <v>93</v>
      </c>
      <c r="E17" s="162">
        <v>10259242</v>
      </c>
      <c r="F17" s="119">
        <v>28692948</v>
      </c>
      <c r="G17" s="119">
        <v>2704003</v>
      </c>
      <c r="H17" s="120" t="str">
        <f>IF(G17="","",VLOOKUP(G17,ARANCEL!$B$5:$D$121,2,FALSE))</f>
        <v xml:space="preserve">CORONA PERIFERICA CON PERNO MUÑON COLADO </v>
      </c>
      <c r="I17" s="121" t="s">
        <v>309</v>
      </c>
      <c r="J17" s="119">
        <v>1</v>
      </c>
      <c r="K17" s="122">
        <f>IF(G17="","",VLOOKUP(G17,ARANCEL!$B$5:$D$121,3,FALSE)*J17)</f>
        <v>32612</v>
      </c>
      <c r="L17" s="1229" t="s">
        <v>8279</v>
      </c>
      <c r="M17" s="1229">
        <v>4500260630</v>
      </c>
      <c r="N17" s="1229" t="s">
        <v>8266</v>
      </c>
    </row>
    <row r="18" spans="1:14" x14ac:dyDescent="0.25">
      <c r="A18" s="119" t="s">
        <v>305</v>
      </c>
      <c r="B18" s="164">
        <v>41949</v>
      </c>
      <c r="C18" s="118" t="s">
        <v>8164</v>
      </c>
      <c r="D18" s="119" t="s">
        <v>47</v>
      </c>
      <c r="E18" s="162">
        <v>10277943</v>
      </c>
      <c r="F18" s="119">
        <v>29063061</v>
      </c>
      <c r="G18" s="119">
        <v>2705003</v>
      </c>
      <c r="H18" s="120" t="str">
        <f>IF(G18="","",VLOOKUP(G18,ARANCEL!$B$5:$D$121,2,FALSE))</f>
        <v>INCRUSTACION ESTETICA (ART-GLASS O CERAMICA)</v>
      </c>
      <c r="I18" s="121" t="s">
        <v>312</v>
      </c>
      <c r="J18" s="119">
        <v>1</v>
      </c>
      <c r="K18" s="122">
        <f>IF(G18="","",VLOOKUP(G18,ARANCEL!$B$5:$D$121,3,FALSE)*J18)</f>
        <v>15676</v>
      </c>
      <c r="L18" s="1229" t="s">
        <v>8256</v>
      </c>
      <c r="M18" s="1229">
        <v>4500265472</v>
      </c>
      <c r="N18" s="1229" t="s">
        <v>8935</v>
      </c>
    </row>
    <row r="19" spans="1:14" x14ac:dyDescent="0.25">
      <c r="A19" s="119" t="s">
        <v>305</v>
      </c>
      <c r="B19" s="164">
        <v>41995</v>
      </c>
      <c r="C19" s="118" t="s">
        <v>9140</v>
      </c>
      <c r="D19" s="119" t="s">
        <v>47</v>
      </c>
      <c r="E19" s="162">
        <v>10301466</v>
      </c>
      <c r="F19" s="119">
        <v>30203792</v>
      </c>
      <c r="G19" s="119">
        <v>2707001</v>
      </c>
      <c r="H19" s="120" t="str">
        <f>IF(G19="","",VLOOKUP(G19,ARANCEL!$B$5:$D$121,2,FALSE))</f>
        <v xml:space="preserve">PLANO DE RELAJACION </v>
      </c>
      <c r="I19" s="121" t="s">
        <v>306</v>
      </c>
      <c r="J19" s="119">
        <v>1</v>
      </c>
      <c r="K19" s="122">
        <f>IF(G19="","",VLOOKUP(G19,ARANCEL!$B$5:$D$121,3,FALSE)*J19)</f>
        <v>9221</v>
      </c>
      <c r="L19" s="1349" t="s">
        <v>9431</v>
      </c>
      <c r="M19" s="1349">
        <v>4500269172</v>
      </c>
      <c r="N19" s="1349" t="s">
        <v>9440</v>
      </c>
    </row>
    <row r="20" spans="1:14" x14ac:dyDescent="0.25">
      <c r="A20" s="119" t="s">
        <v>305</v>
      </c>
      <c r="B20" s="164">
        <v>41963</v>
      </c>
      <c r="C20" s="118" t="s">
        <v>8509</v>
      </c>
      <c r="D20" s="119" t="s">
        <v>47</v>
      </c>
      <c r="E20" s="162">
        <v>10285873</v>
      </c>
      <c r="F20" s="119">
        <v>29163511</v>
      </c>
      <c r="G20" s="119">
        <v>2705003</v>
      </c>
      <c r="H20" s="120" t="str">
        <f>IF(G20="","",VLOOKUP(G20,ARANCEL!$B$5:$D$121,2,FALSE))</f>
        <v>INCRUSTACION ESTETICA (ART-GLASS O CERAMICA)</v>
      </c>
      <c r="I20" s="121" t="s">
        <v>326</v>
      </c>
      <c r="J20" s="119">
        <v>1</v>
      </c>
      <c r="K20" s="122">
        <f>IF(G20="","",VLOOKUP(G20,ARANCEL!$B$5:$D$121,3,FALSE)*J20)</f>
        <v>15676</v>
      </c>
      <c r="L20" s="1229" t="s">
        <v>8256</v>
      </c>
      <c r="M20" s="1229">
        <v>4500265472</v>
      </c>
      <c r="N20" s="1229" t="s">
        <v>8935</v>
      </c>
    </row>
    <row r="21" spans="1:14" x14ac:dyDescent="0.25">
      <c r="A21" s="119" t="s">
        <v>305</v>
      </c>
      <c r="B21" s="164">
        <v>41820</v>
      </c>
      <c r="C21" s="118" t="s">
        <v>5889</v>
      </c>
      <c r="D21" s="119" t="s">
        <v>1609</v>
      </c>
      <c r="E21" s="162">
        <v>10220558</v>
      </c>
      <c r="F21" s="119">
        <v>27152377</v>
      </c>
      <c r="G21" s="119">
        <v>2707001</v>
      </c>
      <c r="H21" s="120" t="str">
        <f>IF(G21="","",VLOOKUP(G21,ARANCEL!$B$5:$D$121,2,FALSE))</f>
        <v xml:space="preserve">PLANO DE RELAJACION </v>
      </c>
      <c r="I21" s="121" t="s">
        <v>306</v>
      </c>
      <c r="J21" s="119">
        <v>1</v>
      </c>
      <c r="K21" s="122">
        <f>IF(G21="","",VLOOKUP(G21,ARANCEL!$B$5:$D$121,3,FALSE)*J21)</f>
        <v>9221</v>
      </c>
      <c r="L21" s="1229" t="s">
        <v>5742</v>
      </c>
      <c r="M21" s="1229">
        <v>4500241314</v>
      </c>
      <c r="N21" s="1229" t="s">
        <v>5771</v>
      </c>
    </row>
    <row r="22" spans="1:14" x14ac:dyDescent="0.25">
      <c r="A22" s="119" t="s">
        <v>305</v>
      </c>
      <c r="B22" s="164">
        <v>41863</v>
      </c>
      <c r="C22" s="118" t="s">
        <v>6452</v>
      </c>
      <c r="D22" s="119" t="s">
        <v>6172</v>
      </c>
      <c r="E22" s="162">
        <v>10243060</v>
      </c>
      <c r="F22" s="119">
        <v>27882992</v>
      </c>
      <c r="G22" s="119">
        <v>2705003</v>
      </c>
      <c r="H22" s="120" t="str">
        <f>IF(G22="","",VLOOKUP(G22,ARANCEL!$B$5:$D$121,2,FALSE))</f>
        <v>INCRUSTACION ESTETICA (ART-GLASS O CERAMICA)</v>
      </c>
      <c r="I22" s="121" t="s">
        <v>308</v>
      </c>
      <c r="J22" s="119">
        <v>1</v>
      </c>
      <c r="K22" s="122">
        <f>IF(G22="","",VLOOKUP(G22,ARANCEL!$B$5:$D$121,3,FALSE)*J22)</f>
        <v>15676</v>
      </c>
      <c r="L22" s="1229" t="s">
        <v>6905</v>
      </c>
      <c r="M22" s="1229">
        <v>4500249833</v>
      </c>
      <c r="N22" s="1229" t="s">
        <v>7144</v>
      </c>
    </row>
    <row r="23" spans="1:14" x14ac:dyDescent="0.25">
      <c r="A23" s="119" t="s">
        <v>305</v>
      </c>
      <c r="B23" s="164">
        <v>41744</v>
      </c>
      <c r="C23" s="198" t="s">
        <v>4045</v>
      </c>
      <c r="D23" s="119" t="s">
        <v>58</v>
      </c>
      <c r="E23" s="162">
        <v>10189926</v>
      </c>
      <c r="F23" s="119">
        <v>25550544</v>
      </c>
      <c r="G23" s="119">
        <v>2704005</v>
      </c>
      <c r="H23" s="120" t="str">
        <f>IF(G23="","",VLOOKUP(G23,ARANCEL!$B$5:$D$121,2,FALSE))</f>
        <v>PROVISORIO</v>
      </c>
      <c r="I23" s="121" t="s">
        <v>308</v>
      </c>
      <c r="J23" s="119">
        <v>1</v>
      </c>
      <c r="K23" s="122">
        <f>IF(G23="","",VLOOKUP(G23,ARANCEL!$B$5:$D$121,3,FALSE)*J23)</f>
        <v>3250</v>
      </c>
      <c r="L23" s="1229" t="s">
        <v>4612</v>
      </c>
      <c r="M23" s="1229">
        <v>4500229977</v>
      </c>
      <c r="N23" s="1229">
        <v>9224</v>
      </c>
    </row>
    <row r="24" spans="1:14" x14ac:dyDescent="0.25">
      <c r="A24" s="119" t="s">
        <v>606</v>
      </c>
      <c r="B24" s="164">
        <v>41768</v>
      </c>
      <c r="C24" s="198" t="s">
        <v>4045</v>
      </c>
      <c r="D24" s="119" t="s">
        <v>58</v>
      </c>
      <c r="E24" s="162">
        <v>10189926</v>
      </c>
      <c r="F24" s="119">
        <v>25550544</v>
      </c>
      <c r="G24" s="119">
        <v>2704010</v>
      </c>
      <c r="H24" s="120" t="str">
        <f>IF(G24="","",VLOOKUP(G24,ARANCEL!$B$5:$D$121,2,FALSE))</f>
        <v xml:space="preserve">PILAR, INSERCION O PUNTO DE APOYO CON INCRUSTACION </v>
      </c>
      <c r="I24" s="121" t="s">
        <v>775</v>
      </c>
      <c r="J24" s="119">
        <v>2</v>
      </c>
      <c r="K24" s="122">
        <f>IF(G24="","",VLOOKUP(G24,ARANCEL!$B$5:$D$121,3,FALSE)*J24)</f>
        <v>30362</v>
      </c>
      <c r="L24" s="1229" t="s">
        <v>5292</v>
      </c>
      <c r="M24" s="1229">
        <v>4500235475</v>
      </c>
      <c r="N24" s="1229">
        <v>9397</v>
      </c>
    </row>
    <row r="25" spans="1:14" x14ac:dyDescent="0.25">
      <c r="A25" s="119" t="s">
        <v>305</v>
      </c>
      <c r="B25" s="164">
        <v>41768</v>
      </c>
      <c r="C25" s="198" t="s">
        <v>4045</v>
      </c>
      <c r="D25" s="119" t="s">
        <v>58</v>
      </c>
      <c r="E25" s="162">
        <v>10189926</v>
      </c>
      <c r="F25" s="119">
        <v>25550544</v>
      </c>
      <c r="G25" s="119">
        <v>2704012</v>
      </c>
      <c r="H25" s="120" t="str">
        <f>IF(G25="","",VLOOKUP(G25,ARANCEL!$B$5:$D$121,2,FALSE))</f>
        <v xml:space="preserve">INTERMEDIARIO O PONTICO </v>
      </c>
      <c r="I25" s="121" t="s">
        <v>308</v>
      </c>
      <c r="J25" s="119">
        <v>1</v>
      </c>
      <c r="K25" s="122">
        <f>IF(G25="","",VLOOKUP(G25,ARANCEL!$B$5:$D$121,3,FALSE)*J25)</f>
        <v>25122</v>
      </c>
      <c r="L25" s="1229" t="s">
        <v>5292</v>
      </c>
      <c r="M25" s="1229">
        <v>4500235475</v>
      </c>
      <c r="N25" s="1229">
        <v>9397</v>
      </c>
    </row>
    <row r="26" spans="1:14" x14ac:dyDescent="0.25">
      <c r="A26" s="119" t="s">
        <v>305</v>
      </c>
      <c r="B26" s="164">
        <v>41851</v>
      </c>
      <c r="C26" s="118" t="s">
        <v>6217</v>
      </c>
      <c r="D26" s="119" t="s">
        <v>1376</v>
      </c>
      <c r="E26" s="162">
        <v>10236665</v>
      </c>
      <c r="F26" s="119">
        <v>27791764</v>
      </c>
      <c r="G26" s="119">
        <v>2705003</v>
      </c>
      <c r="H26" s="120" t="str">
        <f>IF(G26="","",VLOOKUP(G26,ARANCEL!$B$5:$D$121,2,FALSE))</f>
        <v>INCRUSTACION ESTETICA (ART-GLASS O CERAMICA)</v>
      </c>
      <c r="I26" s="121" t="s">
        <v>312</v>
      </c>
      <c r="J26" s="119">
        <v>1</v>
      </c>
      <c r="K26" s="122">
        <f>IF(G26="","",VLOOKUP(G26,ARANCEL!$B$5:$D$121,3,FALSE)*J26)</f>
        <v>15676</v>
      </c>
      <c r="L26" s="1229" t="s">
        <v>6905</v>
      </c>
      <c r="M26" s="1229">
        <v>4500249833</v>
      </c>
      <c r="N26" s="1229" t="s">
        <v>7144</v>
      </c>
    </row>
    <row r="27" spans="1:14" x14ac:dyDescent="0.25">
      <c r="A27" s="119" t="s">
        <v>305</v>
      </c>
      <c r="B27" s="164">
        <v>41758</v>
      </c>
      <c r="C27" s="198" t="s">
        <v>4312</v>
      </c>
      <c r="D27" s="119" t="s">
        <v>47</v>
      </c>
      <c r="E27" s="162">
        <v>10193510</v>
      </c>
      <c r="F27" s="119">
        <v>25730907</v>
      </c>
      <c r="G27" s="119">
        <v>2705003</v>
      </c>
      <c r="H27" s="120" t="str">
        <f>IF(G27="","",VLOOKUP(G27,ARANCEL!$B$5:$D$121,2,FALSE))</f>
        <v>INCRUSTACION ESTETICA (ART-GLASS O CERAMICA)</v>
      </c>
      <c r="I27" s="121" t="s">
        <v>318</v>
      </c>
      <c r="J27" s="119">
        <v>1</v>
      </c>
      <c r="K27" s="122">
        <f>IF(G27="","",VLOOKUP(G27,ARANCEL!$B$5:$D$121,3,FALSE)*J27)</f>
        <v>15676</v>
      </c>
      <c r="L27" s="1229" t="s">
        <v>4612</v>
      </c>
      <c r="M27" s="1229">
        <v>4500229977</v>
      </c>
      <c r="N27" s="1229">
        <v>9224</v>
      </c>
    </row>
    <row r="28" spans="1:14" x14ac:dyDescent="0.25">
      <c r="A28" s="119" t="s">
        <v>305</v>
      </c>
      <c r="B28" s="164">
        <v>41995</v>
      </c>
      <c r="C28" s="118" t="s">
        <v>9015</v>
      </c>
      <c r="D28" s="119" t="s">
        <v>1376</v>
      </c>
      <c r="E28" s="162">
        <v>10298763</v>
      </c>
      <c r="F28" s="119">
        <v>30101395</v>
      </c>
      <c r="G28" s="119">
        <v>2705003</v>
      </c>
      <c r="H28" s="120" t="str">
        <f>IF(G28="","",VLOOKUP(G28,ARANCEL!$B$5:$D$121,2,FALSE))</f>
        <v>INCRUSTACION ESTETICA (ART-GLASS O CERAMICA)</v>
      </c>
      <c r="I28" s="121" t="s">
        <v>315</v>
      </c>
      <c r="J28" s="119">
        <v>1</v>
      </c>
      <c r="K28" s="122">
        <f>IF(G28="","",VLOOKUP(G28,ARANCEL!$B$5:$D$121,3,FALSE)*J28)</f>
        <v>15676</v>
      </c>
      <c r="L28" s="1349" t="s">
        <v>9431</v>
      </c>
      <c r="M28" s="1349">
        <v>4500269172</v>
      </c>
      <c r="N28" s="1349" t="s">
        <v>9440</v>
      </c>
    </row>
    <row r="29" spans="1:14" x14ac:dyDescent="0.25">
      <c r="A29" s="119" t="s">
        <v>305</v>
      </c>
      <c r="B29" s="164">
        <v>41822</v>
      </c>
      <c r="C29" s="118" t="s">
        <v>5545</v>
      </c>
      <c r="D29" s="119" t="s">
        <v>58</v>
      </c>
      <c r="E29" s="162">
        <v>10221688</v>
      </c>
      <c r="F29" s="119">
        <v>27177837</v>
      </c>
      <c r="G29" s="119">
        <v>2704005</v>
      </c>
      <c r="H29" s="120" t="str">
        <f>IF(G29="","",VLOOKUP(G29,ARANCEL!$B$5:$D$121,2,FALSE))</f>
        <v>PROVISORIO</v>
      </c>
      <c r="I29" s="121" t="s">
        <v>335</v>
      </c>
      <c r="J29" s="119">
        <v>1</v>
      </c>
      <c r="K29" s="122">
        <f>IF(G29="","",VLOOKUP(G29,ARANCEL!$B$5:$D$121,3,FALSE)*J29)</f>
        <v>3250</v>
      </c>
      <c r="L29" s="1229" t="s">
        <v>6017</v>
      </c>
      <c r="M29" s="1229">
        <v>4500243648</v>
      </c>
      <c r="N29" s="1229">
        <v>9790</v>
      </c>
    </row>
    <row r="30" spans="1:14" x14ac:dyDescent="0.25">
      <c r="A30" s="169" t="s">
        <v>305</v>
      </c>
      <c r="B30" s="164">
        <v>41837</v>
      </c>
      <c r="C30" s="118" t="s">
        <v>5545</v>
      </c>
      <c r="D30" s="119" t="s">
        <v>58</v>
      </c>
      <c r="E30" s="162">
        <v>10221688</v>
      </c>
      <c r="F30" s="119">
        <v>27177837</v>
      </c>
      <c r="G30" s="119">
        <v>2704003</v>
      </c>
      <c r="H30" s="120" t="str">
        <f>IF(G30="","",VLOOKUP(G30,ARANCEL!$B$5:$D$121,2,FALSE))</f>
        <v xml:space="preserve">CORONA PERIFERICA CON PERNO MUÑON COLADO </v>
      </c>
      <c r="I30" s="121" t="s">
        <v>335</v>
      </c>
      <c r="J30" s="119">
        <v>1</v>
      </c>
      <c r="K30" s="122">
        <f>IF(G30="","",VLOOKUP(G30,ARANCEL!$B$5:$D$121,3,FALSE)*J30)</f>
        <v>32612</v>
      </c>
      <c r="L30" s="1229" t="s">
        <v>6017</v>
      </c>
      <c r="M30" s="1229">
        <v>4500243648</v>
      </c>
      <c r="N30" s="1229">
        <v>9790</v>
      </c>
    </row>
    <row r="31" spans="1:14" x14ac:dyDescent="0.25">
      <c r="A31" s="119" t="s">
        <v>305</v>
      </c>
      <c r="B31" s="164">
        <v>41905</v>
      </c>
      <c r="C31" s="118" t="s">
        <v>1443</v>
      </c>
      <c r="D31" s="119" t="s">
        <v>58</v>
      </c>
      <c r="E31" s="162">
        <v>10258274</v>
      </c>
      <c r="F31" s="119">
        <v>27823710</v>
      </c>
      <c r="G31" s="119">
        <v>2704013</v>
      </c>
      <c r="H31" s="120" t="str">
        <f>IF(G31="","",VLOOKUP(G31,ARANCEL!$B$5:$D$121,2,FALSE))</f>
        <v>PROVISORIO (POR PIEZA)</v>
      </c>
      <c r="I31" s="121" t="s">
        <v>1196</v>
      </c>
      <c r="J31" s="119">
        <v>4</v>
      </c>
      <c r="K31" s="122">
        <f>IF(G31="","",VLOOKUP(G31,ARANCEL!$B$5:$D$121,3,FALSE)*J31)</f>
        <v>13000</v>
      </c>
      <c r="L31" s="1229" t="s">
        <v>7548</v>
      </c>
      <c r="M31" s="1229">
        <v>4500255257</v>
      </c>
      <c r="N31" s="1229" t="s">
        <v>7566</v>
      </c>
    </row>
    <row r="32" spans="1:14" x14ac:dyDescent="0.25">
      <c r="A32" s="119" t="s">
        <v>305</v>
      </c>
      <c r="B32" s="164">
        <v>41691</v>
      </c>
      <c r="C32" s="198" t="s">
        <v>3019</v>
      </c>
      <c r="D32" s="119" t="s">
        <v>58</v>
      </c>
      <c r="E32" s="162">
        <v>10177270</v>
      </c>
      <c r="F32" s="119">
        <v>24146677</v>
      </c>
      <c r="G32" s="119">
        <v>2704005</v>
      </c>
      <c r="H32" s="120" t="str">
        <f>IF(G32="","",VLOOKUP(G32,ARANCEL!$B$5:$D$121,2,FALSE))</f>
        <v>PROVISORIO</v>
      </c>
      <c r="I32" s="121" t="s">
        <v>326</v>
      </c>
      <c r="J32" s="119">
        <v>1</v>
      </c>
      <c r="K32" s="122">
        <f>IF(G32="","",VLOOKUP(G32,ARANCEL!$B$5:$D$121,3,FALSE)*J32)</f>
        <v>3250</v>
      </c>
      <c r="L32" s="1229" t="s">
        <v>3438</v>
      </c>
      <c r="M32" s="1229">
        <v>4500220785</v>
      </c>
      <c r="N32" s="1229">
        <v>8625</v>
      </c>
    </row>
    <row r="33" spans="1:14" x14ac:dyDescent="0.25">
      <c r="A33" s="119" t="s">
        <v>305</v>
      </c>
      <c r="B33" s="164">
        <v>41723</v>
      </c>
      <c r="C33" s="198" t="s">
        <v>3019</v>
      </c>
      <c r="D33" s="119" t="s">
        <v>58</v>
      </c>
      <c r="E33" s="162">
        <v>10177270</v>
      </c>
      <c r="F33" s="119">
        <v>24146677</v>
      </c>
      <c r="G33" s="119">
        <v>2704002</v>
      </c>
      <c r="H33" s="120" t="str">
        <f>IF(G33="","",VLOOKUP(G33,ARANCEL!$B$5:$D$121,2,FALSE))</f>
        <v xml:space="preserve">CORONA PERIFERICA </v>
      </c>
      <c r="I33" s="121" t="s">
        <v>326</v>
      </c>
      <c r="J33" s="119">
        <v>1</v>
      </c>
      <c r="K33" s="122">
        <f>IF(G33="","",VLOOKUP(G33,ARANCEL!$B$5:$D$121,3,FALSE)*J33)</f>
        <v>25865</v>
      </c>
      <c r="L33" s="1229" t="s">
        <v>3058</v>
      </c>
      <c r="M33" s="1229">
        <v>4500225661</v>
      </c>
      <c r="N33" s="1229">
        <v>8913</v>
      </c>
    </row>
    <row r="34" spans="1:14" x14ac:dyDescent="0.25">
      <c r="A34" s="119" t="s">
        <v>305</v>
      </c>
      <c r="B34" s="164">
        <v>41964</v>
      </c>
      <c r="C34" s="118" t="s">
        <v>8543</v>
      </c>
      <c r="D34" s="119" t="s">
        <v>47</v>
      </c>
      <c r="E34" s="162">
        <v>10286419</v>
      </c>
      <c r="F34" s="119">
        <v>29176865</v>
      </c>
      <c r="G34" s="119">
        <v>2707001</v>
      </c>
      <c r="H34" s="120" t="str">
        <f>IF(G34="","",VLOOKUP(G34,ARANCEL!$B$5:$D$121,2,FALSE))</f>
        <v xml:space="preserve">PLANO DE RELAJACION </v>
      </c>
      <c r="I34" s="121" t="s">
        <v>306</v>
      </c>
      <c r="J34" s="119">
        <v>1</v>
      </c>
      <c r="K34" s="122">
        <f>IF(G34="","",VLOOKUP(G34,ARANCEL!$B$5:$D$121,3,FALSE)*J34)</f>
        <v>9221</v>
      </c>
      <c r="L34" s="1229" t="s">
        <v>8256</v>
      </c>
      <c r="M34" s="1229">
        <v>4500265472</v>
      </c>
      <c r="N34" s="1229" t="s">
        <v>8935</v>
      </c>
    </row>
    <row r="35" spans="1:14" x14ac:dyDescent="0.25">
      <c r="A35" s="119" t="s">
        <v>305</v>
      </c>
      <c r="B35" s="164">
        <v>41921</v>
      </c>
      <c r="C35" s="118" t="s">
        <v>7630</v>
      </c>
      <c r="D35" s="119" t="s">
        <v>1381</v>
      </c>
      <c r="E35" s="162">
        <v>10264463</v>
      </c>
      <c r="F35" s="119">
        <v>29022566</v>
      </c>
      <c r="G35" s="119">
        <v>2705003</v>
      </c>
      <c r="H35" s="120" t="str">
        <f>IF(G35="","",VLOOKUP(G35,ARANCEL!$B$5:$D$121,2,FALSE))</f>
        <v>INCRUSTACION ESTETICA (ART-GLASS O CERAMICA)</v>
      </c>
      <c r="I35" s="121" t="s">
        <v>322</v>
      </c>
      <c r="J35" s="119">
        <v>1</v>
      </c>
      <c r="K35" s="122">
        <f>IF(G35="","",VLOOKUP(G35,ARANCEL!$B$5:$D$121,3,FALSE)*J35)</f>
        <v>15676</v>
      </c>
      <c r="L35" s="1229" t="s">
        <v>8279</v>
      </c>
      <c r="M35" s="1229">
        <v>4500260630</v>
      </c>
      <c r="N35" s="1229" t="s">
        <v>8266</v>
      </c>
    </row>
    <row r="36" spans="1:14" x14ac:dyDescent="0.25">
      <c r="A36" s="119" t="s">
        <v>305</v>
      </c>
      <c r="B36" s="164">
        <v>41740</v>
      </c>
      <c r="C36" s="198" t="s">
        <v>4001</v>
      </c>
      <c r="D36" s="119" t="s">
        <v>639</v>
      </c>
      <c r="E36" s="162">
        <v>10188779</v>
      </c>
      <c r="F36" s="119">
        <v>25617190</v>
      </c>
      <c r="G36" s="119">
        <v>2705003</v>
      </c>
      <c r="H36" s="120" t="str">
        <f>IF(G36="","",VLOOKUP(G36,ARANCEL!$B$5:$D$121,2,FALSE))</f>
        <v>INCRUSTACION ESTETICA (ART-GLASS O CERAMICA)</v>
      </c>
      <c r="I36" s="121" t="s">
        <v>324</v>
      </c>
      <c r="J36" s="119">
        <v>1</v>
      </c>
      <c r="K36" s="122">
        <f>IF(G36="","",VLOOKUP(G36,ARANCEL!$B$5:$D$121,3,FALSE)*J36)</f>
        <v>15676</v>
      </c>
      <c r="L36" s="1229" t="s">
        <v>4612</v>
      </c>
      <c r="M36" s="1229">
        <v>4500229975</v>
      </c>
      <c r="N36" s="1229">
        <v>9190</v>
      </c>
    </row>
    <row r="37" spans="1:14" x14ac:dyDescent="0.25">
      <c r="A37" s="119" t="s">
        <v>305</v>
      </c>
      <c r="B37" s="164">
        <v>41976</v>
      </c>
      <c r="C37" s="118" t="s">
        <v>8763</v>
      </c>
      <c r="D37" s="119" t="s">
        <v>102</v>
      </c>
      <c r="E37" s="162">
        <v>10292161</v>
      </c>
      <c r="F37" s="119">
        <v>28784248</v>
      </c>
      <c r="G37" s="119">
        <v>2705003</v>
      </c>
      <c r="H37" s="120" t="str">
        <f>IF(G37="","",VLOOKUP(G37,ARANCEL!$B$5:$D$121,2,FALSE))</f>
        <v>INCRUSTACION ESTETICA (ART-GLASS O CERAMICA)</v>
      </c>
      <c r="I37" s="121" t="s">
        <v>317</v>
      </c>
      <c r="J37" s="119">
        <v>1</v>
      </c>
      <c r="K37" s="122">
        <f>IF(G37="","",VLOOKUP(G37,ARANCEL!$B$5:$D$121,3,FALSE)*J37)</f>
        <v>15676</v>
      </c>
      <c r="L37" s="1349" t="s">
        <v>9431</v>
      </c>
      <c r="M37" s="1349">
        <v>4500269172</v>
      </c>
      <c r="N37" s="1349" t="s">
        <v>9440</v>
      </c>
    </row>
    <row r="38" spans="1:14" x14ac:dyDescent="0.25">
      <c r="A38" s="119" t="s">
        <v>305</v>
      </c>
      <c r="B38" s="164">
        <v>41845</v>
      </c>
      <c r="C38" s="118" t="s">
        <v>6094</v>
      </c>
      <c r="D38" s="119" t="s">
        <v>639</v>
      </c>
      <c r="E38" s="162">
        <v>10233530</v>
      </c>
      <c r="F38" s="119">
        <v>27425205</v>
      </c>
      <c r="G38" s="119">
        <v>2705003</v>
      </c>
      <c r="H38" s="120" t="str">
        <f>IF(G38="","",VLOOKUP(G38,ARANCEL!$B$5:$D$121,2,FALSE))</f>
        <v>INCRUSTACION ESTETICA (ART-GLASS O CERAMICA)</v>
      </c>
      <c r="I38" s="121" t="s">
        <v>312</v>
      </c>
      <c r="J38" s="119">
        <v>1</v>
      </c>
      <c r="K38" s="122">
        <f>IF(G38="","",VLOOKUP(G38,ARANCEL!$B$5:$D$121,3,FALSE)*J38)</f>
        <v>15676</v>
      </c>
      <c r="L38" s="1229" t="s">
        <v>6017</v>
      </c>
      <c r="M38" s="1229">
        <v>4500245467</v>
      </c>
      <c r="N38" s="1229">
        <v>9811</v>
      </c>
    </row>
    <row r="39" spans="1:14" x14ac:dyDescent="0.25">
      <c r="A39" s="119" t="s">
        <v>305</v>
      </c>
      <c r="B39" s="164">
        <v>41764</v>
      </c>
      <c r="C39" s="198" t="s">
        <v>4427</v>
      </c>
      <c r="D39" s="119" t="s">
        <v>47</v>
      </c>
      <c r="E39" s="162">
        <v>10194798</v>
      </c>
      <c r="F39" s="119">
        <v>26301170</v>
      </c>
      <c r="G39" s="119">
        <v>2705003</v>
      </c>
      <c r="H39" s="120" t="str">
        <f>IF(G39="","",VLOOKUP(G39,ARANCEL!$B$5:$D$121,2,FALSE))</f>
        <v>INCRUSTACION ESTETICA (ART-GLASS O CERAMICA)</v>
      </c>
      <c r="I39" s="121" t="s">
        <v>308</v>
      </c>
      <c r="J39" s="119">
        <v>1</v>
      </c>
      <c r="K39" s="122">
        <f>IF(G39="","",VLOOKUP(G39,ARANCEL!$B$5:$D$121,3,FALSE)*J39)</f>
        <v>15676</v>
      </c>
      <c r="L39" s="1229" t="s">
        <v>8279</v>
      </c>
      <c r="M39" s="1229">
        <v>4500257574</v>
      </c>
      <c r="N39" s="1229" t="s">
        <v>8283</v>
      </c>
    </row>
    <row r="40" spans="1:14" x14ac:dyDescent="0.25">
      <c r="A40" s="119" t="s">
        <v>305</v>
      </c>
      <c r="B40" s="164">
        <v>41769</v>
      </c>
      <c r="C40" s="198" t="s">
        <v>4480</v>
      </c>
      <c r="D40" s="119" t="s">
        <v>1481</v>
      </c>
      <c r="E40" s="162">
        <v>10196908</v>
      </c>
      <c r="F40" s="119">
        <v>26205645</v>
      </c>
      <c r="G40" s="119">
        <v>2704002</v>
      </c>
      <c r="H40" s="120" t="str">
        <f>IF(G40="","",VLOOKUP(G40,ARANCEL!$B$5:$D$121,2,FALSE))</f>
        <v xml:space="preserve">CORONA PERIFERICA </v>
      </c>
      <c r="I40" s="121" t="s">
        <v>335</v>
      </c>
      <c r="J40" s="119">
        <v>1</v>
      </c>
      <c r="K40" s="122">
        <f>IF(G40="","",VLOOKUP(G40,ARANCEL!$B$5:$D$121,3,FALSE)*J40)</f>
        <v>25865</v>
      </c>
      <c r="L40" s="1229" t="s">
        <v>5292</v>
      </c>
      <c r="M40" s="1229">
        <v>4500235475</v>
      </c>
      <c r="N40" s="1229">
        <v>9397</v>
      </c>
    </row>
    <row r="41" spans="1:14" x14ac:dyDescent="0.25">
      <c r="A41" s="119" t="s">
        <v>313</v>
      </c>
      <c r="B41" s="164">
        <v>41907</v>
      </c>
      <c r="C41" s="118" t="s">
        <v>7344</v>
      </c>
      <c r="D41" s="119" t="s">
        <v>1609</v>
      </c>
      <c r="E41" s="162">
        <v>10258418</v>
      </c>
      <c r="F41" s="119">
        <v>28446288</v>
      </c>
      <c r="G41" s="119">
        <v>2704005</v>
      </c>
      <c r="H41" s="120" t="str">
        <f>IF(G41="","",VLOOKUP(G41,ARANCEL!$B$5:$D$121,2,FALSE))</f>
        <v>PROVISORIO</v>
      </c>
      <c r="I41" s="121" t="s">
        <v>319</v>
      </c>
      <c r="J41" s="119">
        <v>1</v>
      </c>
      <c r="K41" s="122">
        <f>IF(G41="","",VLOOKUP(G41,ARANCEL!$B$5:$D$121,3,FALSE)*J41)</f>
        <v>3250</v>
      </c>
      <c r="L41" s="1229" t="s">
        <v>7548</v>
      </c>
      <c r="M41" s="1229">
        <v>4500254780</v>
      </c>
      <c r="N41" s="1229" t="s">
        <v>7558</v>
      </c>
    </row>
    <row r="42" spans="1:14" x14ac:dyDescent="0.25">
      <c r="A42" s="119" t="s">
        <v>305</v>
      </c>
      <c r="B42" s="164">
        <v>41907</v>
      </c>
      <c r="C42" s="118" t="s">
        <v>7344</v>
      </c>
      <c r="D42" s="119" t="s">
        <v>1609</v>
      </c>
      <c r="E42" s="162">
        <v>10258418</v>
      </c>
      <c r="F42" s="119">
        <v>28446288</v>
      </c>
      <c r="G42" s="119">
        <v>2704003</v>
      </c>
      <c r="H42" s="120" t="str">
        <f>IF(G42="","",VLOOKUP(G42,ARANCEL!$B$5:$D$121,2,FALSE))</f>
        <v xml:space="preserve">CORONA PERIFERICA CON PERNO MUÑON COLADO </v>
      </c>
      <c r="I42" s="121" t="s">
        <v>319</v>
      </c>
      <c r="J42" s="119">
        <v>1</v>
      </c>
      <c r="K42" s="122">
        <f>IF(G42="","",VLOOKUP(G42,ARANCEL!$B$5:$D$121,3,FALSE)*J42)</f>
        <v>32612</v>
      </c>
      <c r="L42" s="1229" t="s">
        <v>7548</v>
      </c>
      <c r="M42" s="1229">
        <v>4500254780</v>
      </c>
      <c r="N42" s="1229" t="s">
        <v>7558</v>
      </c>
    </row>
    <row r="43" spans="1:14" x14ac:dyDescent="0.25">
      <c r="A43" s="119" t="s">
        <v>305</v>
      </c>
      <c r="B43" s="164">
        <v>41890</v>
      </c>
      <c r="C43" s="118" t="s">
        <v>7025</v>
      </c>
      <c r="D43" s="119" t="s">
        <v>47</v>
      </c>
      <c r="E43" s="162">
        <v>10255819</v>
      </c>
      <c r="F43" s="119">
        <v>25422974</v>
      </c>
      <c r="G43" s="119">
        <v>2704005</v>
      </c>
      <c r="H43" s="120" t="str">
        <f>IF(G43="","",VLOOKUP(G43,ARANCEL!$B$5:$D$121,2,FALSE))</f>
        <v>PROVISORIO</v>
      </c>
      <c r="I43" s="121" t="s">
        <v>342</v>
      </c>
      <c r="J43" s="119">
        <v>1</v>
      </c>
      <c r="K43" s="122">
        <f>IF(G43="","",VLOOKUP(G43,ARANCEL!$B$5:$D$121,3,FALSE)*J43)</f>
        <v>3250</v>
      </c>
      <c r="L43" s="1229" t="s">
        <v>7548</v>
      </c>
      <c r="M43" s="1229">
        <v>4500254780</v>
      </c>
      <c r="N43" s="1229" t="s">
        <v>7558</v>
      </c>
    </row>
    <row r="44" spans="1:14" x14ac:dyDescent="0.25">
      <c r="A44" s="119" t="s">
        <v>305</v>
      </c>
      <c r="B44" s="164">
        <v>41925</v>
      </c>
      <c r="C44" s="118" t="s">
        <v>7025</v>
      </c>
      <c r="D44" s="119" t="s">
        <v>47</v>
      </c>
      <c r="E44" s="162">
        <v>10255819</v>
      </c>
      <c r="F44" s="119">
        <v>25422974</v>
      </c>
      <c r="G44" s="119">
        <v>2704003</v>
      </c>
      <c r="H44" s="120" t="str">
        <f>IF(G44="","",VLOOKUP(G44,ARANCEL!$B$5:$D$121,2,FALSE))</f>
        <v xml:space="preserve">CORONA PERIFERICA CON PERNO MUÑON COLADO </v>
      </c>
      <c r="I44" s="121" t="s">
        <v>342</v>
      </c>
      <c r="J44" s="119">
        <v>1</v>
      </c>
      <c r="K44" s="122">
        <f>IF(G44="","",VLOOKUP(G44,ARANCEL!$B$5:$D$121,3,FALSE)*J44)</f>
        <v>32612</v>
      </c>
      <c r="L44" s="1229" t="s">
        <v>8279</v>
      </c>
      <c r="M44" s="1229">
        <v>4500260630</v>
      </c>
      <c r="N44" s="1229" t="s">
        <v>8266</v>
      </c>
    </row>
    <row r="45" spans="1:14" x14ac:dyDescent="0.25">
      <c r="A45" s="119" t="s">
        <v>305</v>
      </c>
      <c r="B45" s="164">
        <v>41991</v>
      </c>
      <c r="C45" s="118" t="s">
        <v>9087</v>
      </c>
      <c r="D45" s="119" t="s">
        <v>1376</v>
      </c>
      <c r="E45" s="162">
        <v>10299736</v>
      </c>
      <c r="F45" s="119">
        <v>29199041</v>
      </c>
      <c r="G45" s="119">
        <v>2707002</v>
      </c>
      <c r="H45" s="120" t="str">
        <f>IF(G45="","",VLOOKUP(G45,ARANCEL!$B$5:$D$121,2,FALSE))</f>
        <v>CUBETA DE BLANQUEAMIENTO</v>
      </c>
      <c r="I45" s="121" t="s">
        <v>347</v>
      </c>
      <c r="J45" s="119">
        <v>2</v>
      </c>
      <c r="K45" s="122">
        <f>IF(G45="","",VLOOKUP(G45,ARANCEL!$B$5:$D$121,3,FALSE)*J45)</f>
        <v>11808</v>
      </c>
      <c r="L45" s="1349" t="s">
        <v>9431</v>
      </c>
      <c r="M45" s="1349">
        <v>4500269172</v>
      </c>
      <c r="N45" s="1349" t="s">
        <v>9440</v>
      </c>
    </row>
    <row r="46" spans="1:14" x14ac:dyDescent="0.25">
      <c r="A46" s="119" t="s">
        <v>305</v>
      </c>
      <c r="B46" s="164">
        <v>41856</v>
      </c>
      <c r="C46" s="118" t="s">
        <v>6330</v>
      </c>
      <c r="D46" s="119" t="s">
        <v>47</v>
      </c>
      <c r="E46" s="162">
        <v>10238907</v>
      </c>
      <c r="F46" s="119">
        <v>27916029</v>
      </c>
      <c r="G46" s="119">
        <v>2707001</v>
      </c>
      <c r="H46" s="120" t="str">
        <f>IF(G46="","",VLOOKUP(G46,ARANCEL!$B$5:$D$121,2,FALSE))</f>
        <v xml:space="preserve">PLANO DE RELAJACION </v>
      </c>
      <c r="I46" s="121" t="s">
        <v>306</v>
      </c>
      <c r="J46" s="119">
        <v>1</v>
      </c>
      <c r="K46" s="122">
        <f>IF(G46="","",VLOOKUP(G46,ARANCEL!$B$5:$D$121,3,FALSE)*J46)</f>
        <v>9221</v>
      </c>
      <c r="L46" s="1229" t="s">
        <v>6905</v>
      </c>
      <c r="M46" s="1229">
        <v>4500249833</v>
      </c>
      <c r="N46" s="1229" t="s">
        <v>7144</v>
      </c>
    </row>
    <row r="47" spans="1:14" x14ac:dyDescent="0.25">
      <c r="A47" s="119" t="s">
        <v>305</v>
      </c>
      <c r="B47" s="164">
        <v>41877</v>
      </c>
      <c r="C47" s="118" t="s">
        <v>6330</v>
      </c>
      <c r="D47" s="119" t="s">
        <v>47</v>
      </c>
      <c r="E47" s="162">
        <v>10249408</v>
      </c>
      <c r="F47" s="119">
        <v>27916029</v>
      </c>
      <c r="G47" s="119">
        <v>2707001</v>
      </c>
      <c r="H47" s="120" t="str">
        <f>IF(G47="","",VLOOKUP(G47,ARANCEL!$B$5:$D$121,2,FALSE))</f>
        <v xml:space="preserve">PLANO DE RELAJACION </v>
      </c>
      <c r="I47" s="121" t="s">
        <v>306</v>
      </c>
      <c r="J47" s="119">
        <v>1</v>
      </c>
      <c r="K47" s="122">
        <f>IF(G47="","",VLOOKUP(G47,ARANCEL!$B$5:$D$121,3,FALSE)*J47)</f>
        <v>9221</v>
      </c>
      <c r="L47" s="1229" t="s">
        <v>7548</v>
      </c>
      <c r="M47" s="1229">
        <v>4500254780</v>
      </c>
      <c r="N47" s="1229" t="s">
        <v>7558</v>
      </c>
    </row>
    <row r="48" spans="1:14" x14ac:dyDescent="0.25">
      <c r="A48" s="119" t="s">
        <v>305</v>
      </c>
      <c r="B48" s="164">
        <v>42017</v>
      </c>
      <c r="C48" s="118" t="s">
        <v>9543</v>
      </c>
      <c r="D48" s="119" t="s">
        <v>1376</v>
      </c>
      <c r="E48" s="162">
        <v>10309601</v>
      </c>
      <c r="F48" s="119">
        <v>30496057</v>
      </c>
      <c r="G48" s="119">
        <v>2705003</v>
      </c>
      <c r="H48" s="120" t="str">
        <f>IF(G48="","",VLOOKUP(G48,ARANCEL!$B$5:$D$121,2,FALSE))</f>
        <v>INCRUSTACION ESTETICA (ART-GLASS O CERAMICA)</v>
      </c>
      <c r="I48" s="121" t="s">
        <v>326</v>
      </c>
      <c r="J48" s="119">
        <v>1</v>
      </c>
      <c r="K48" s="122">
        <f>IF(G48="","",VLOOKUP(G48,ARANCEL!$B$5:$D$121,3,FALSE)*J48)</f>
        <v>15676</v>
      </c>
      <c r="L48" s="1235" t="str">
        <f>IF(E48="","","IMPAGO")</f>
        <v>IMPAGO</v>
      </c>
      <c r="M48" s="1235" t="str">
        <f>IF(L48="IMPAGO","SIN O.C.","")</f>
        <v>SIN O.C.</v>
      </c>
      <c r="N48" s="1235" t="str">
        <f>IF(L48="IMPAGO","SIN FACT.","")</f>
        <v>SIN FACT.</v>
      </c>
    </row>
    <row r="49" spans="1:14" x14ac:dyDescent="0.25">
      <c r="A49" s="119" t="s">
        <v>305</v>
      </c>
      <c r="B49" s="164">
        <v>41642</v>
      </c>
      <c r="C49" s="198" t="s">
        <v>1441</v>
      </c>
      <c r="D49" s="119" t="s">
        <v>47</v>
      </c>
      <c r="E49" s="162">
        <v>10168594</v>
      </c>
      <c r="F49" s="119">
        <v>24450110</v>
      </c>
      <c r="G49" s="119">
        <v>2704005</v>
      </c>
      <c r="H49" s="120" t="str">
        <f>IF(G49="","",VLOOKUP(G49,ARANCEL!$B$5:$D$121,2,FALSE))</f>
        <v>PROVISORIO</v>
      </c>
      <c r="I49" s="121" t="s">
        <v>312</v>
      </c>
      <c r="J49" s="119">
        <v>1</v>
      </c>
      <c r="K49" s="122">
        <f>IF(G49="","",VLOOKUP(G49,ARANCEL!$B$5:$D$121,3,FALSE)*J49)</f>
        <v>3250</v>
      </c>
      <c r="L49" s="1229" t="s">
        <v>2842</v>
      </c>
      <c r="M49" s="1229">
        <v>4500216229</v>
      </c>
      <c r="N49" s="1229">
        <v>8402</v>
      </c>
    </row>
    <row r="50" spans="1:14" x14ac:dyDescent="0.25">
      <c r="A50" s="119" t="s">
        <v>305</v>
      </c>
      <c r="B50" s="164">
        <v>41676</v>
      </c>
      <c r="C50" s="198" t="s">
        <v>1441</v>
      </c>
      <c r="D50" s="119" t="s">
        <v>47</v>
      </c>
      <c r="E50" s="162">
        <v>10168594</v>
      </c>
      <c r="F50" s="119">
        <v>24450110</v>
      </c>
      <c r="G50" s="119">
        <v>2704003</v>
      </c>
      <c r="H50" s="120" t="str">
        <f>IF(G50="","",VLOOKUP(G50,ARANCEL!$B$5:$D$121,2,FALSE))</f>
        <v xml:space="preserve">CORONA PERIFERICA CON PERNO MUÑON COLADO </v>
      </c>
      <c r="I50" s="121" t="s">
        <v>312</v>
      </c>
      <c r="J50" s="119">
        <v>1</v>
      </c>
      <c r="K50" s="122">
        <f>IF(G50="","",VLOOKUP(G50,ARANCEL!$B$5:$D$121,3,FALSE)*J50)</f>
        <v>32612</v>
      </c>
      <c r="L50" s="1229" t="s">
        <v>3438</v>
      </c>
      <c r="M50" s="1229">
        <v>4500220785</v>
      </c>
      <c r="N50" s="1229">
        <v>8625</v>
      </c>
    </row>
    <row r="51" spans="1:14" x14ac:dyDescent="0.25">
      <c r="A51" s="119" t="s">
        <v>305</v>
      </c>
      <c r="B51" s="164">
        <v>41786</v>
      </c>
      <c r="C51" s="198" t="s">
        <v>4837</v>
      </c>
      <c r="D51" s="119" t="s">
        <v>58</v>
      </c>
      <c r="E51" s="162">
        <v>10203079</v>
      </c>
      <c r="F51" s="119">
        <v>26321518</v>
      </c>
      <c r="G51" s="119">
        <v>2704005</v>
      </c>
      <c r="H51" s="120" t="str">
        <f>IF(G51="","",VLOOKUP(G51,ARANCEL!$B$5:$D$121,2,FALSE))</f>
        <v>PROVISORIO</v>
      </c>
      <c r="I51" s="121" t="s">
        <v>4838</v>
      </c>
      <c r="J51" s="119">
        <v>2</v>
      </c>
      <c r="K51" s="122">
        <f>IF(G51="","",VLOOKUP(G51,ARANCEL!$B$5:$D$121,3,FALSE)*J51)</f>
        <v>6500</v>
      </c>
      <c r="L51" s="1229" t="s">
        <v>5292</v>
      </c>
      <c r="M51" s="1229">
        <v>4500235475</v>
      </c>
      <c r="N51" s="1229">
        <v>9397</v>
      </c>
    </row>
    <row r="52" spans="1:14" x14ac:dyDescent="0.25">
      <c r="A52" s="119" t="s">
        <v>305</v>
      </c>
      <c r="B52" s="164">
        <v>41807</v>
      </c>
      <c r="C52" s="198" t="s">
        <v>4837</v>
      </c>
      <c r="D52" s="119" t="s">
        <v>58</v>
      </c>
      <c r="E52" s="162">
        <v>10203079</v>
      </c>
      <c r="F52" s="119">
        <v>26321518</v>
      </c>
      <c r="G52" s="119">
        <v>2704031</v>
      </c>
      <c r="H52" s="120" t="str">
        <f>IF(G52="","",VLOOKUP(G52,ARANCEL!$B$5:$D$121,2,FALSE))</f>
        <v xml:space="preserve">PERNO MUÑON METALICO </v>
      </c>
      <c r="I52" s="121" t="s">
        <v>337</v>
      </c>
      <c r="J52" s="119">
        <v>1</v>
      </c>
      <c r="K52" s="122">
        <f>IF(G52="","",VLOOKUP(G52,ARANCEL!$B$5:$D$121,3,FALSE)*J52)</f>
        <v>12246</v>
      </c>
      <c r="L52" s="1229" t="s">
        <v>5742</v>
      </c>
      <c r="M52" s="1229">
        <v>4500239429</v>
      </c>
      <c r="N52" s="1229" t="s">
        <v>5754</v>
      </c>
    </row>
    <row r="53" spans="1:14" x14ac:dyDescent="0.25">
      <c r="A53" s="119" t="s">
        <v>305</v>
      </c>
      <c r="B53" s="164">
        <v>41843</v>
      </c>
      <c r="C53" s="198" t="s">
        <v>4837</v>
      </c>
      <c r="D53" s="119" t="s">
        <v>58</v>
      </c>
      <c r="E53" s="162">
        <v>10203079</v>
      </c>
      <c r="F53" s="119">
        <v>26321518</v>
      </c>
      <c r="G53" s="119">
        <v>2704002</v>
      </c>
      <c r="H53" s="120" t="str">
        <f>IF(G53="","",VLOOKUP(G53,ARANCEL!$B$5:$D$121,2,FALSE))</f>
        <v xml:space="preserve">CORONA PERIFERICA </v>
      </c>
      <c r="I53" s="121" t="s">
        <v>4838</v>
      </c>
      <c r="J53" s="119">
        <v>2</v>
      </c>
      <c r="K53" s="122">
        <f>IF(G53="","",VLOOKUP(G53,ARANCEL!$B$5:$D$121,3,FALSE)*J53)</f>
        <v>51730</v>
      </c>
      <c r="L53" s="1229" t="s">
        <v>6017</v>
      </c>
      <c r="M53" s="1229">
        <v>4500245467</v>
      </c>
      <c r="N53" s="1229">
        <v>9811</v>
      </c>
    </row>
    <row r="54" spans="1:14" x14ac:dyDescent="0.25">
      <c r="A54" s="119" t="s">
        <v>305</v>
      </c>
      <c r="B54" s="164">
        <v>41897</v>
      </c>
      <c r="C54" s="118" t="s">
        <v>7215</v>
      </c>
      <c r="D54" s="119" t="s">
        <v>82</v>
      </c>
      <c r="E54" s="162">
        <v>10256987</v>
      </c>
      <c r="F54" s="119">
        <v>28566545</v>
      </c>
      <c r="G54" s="119">
        <v>2702005</v>
      </c>
      <c r="H54" s="120" t="str">
        <f>IF(G54="","",VLOOKUP(G54,ARANCEL!$B$5:$D$121,2,FALSE))</f>
        <v xml:space="preserve">LABORATORIO INTERMEDIARIO SOBRE IMPLANTE </v>
      </c>
      <c r="I54" s="121" t="s">
        <v>317</v>
      </c>
      <c r="J54" s="119">
        <v>1</v>
      </c>
      <c r="K54" s="122">
        <f>IF(G54="","",VLOOKUP(G54,ARANCEL!$B$5:$D$121,3,FALSE)*J54)</f>
        <v>31889</v>
      </c>
      <c r="L54" s="1229" t="s">
        <v>8256</v>
      </c>
      <c r="M54" s="1229">
        <v>4500265472</v>
      </c>
      <c r="N54" s="1229" t="s">
        <v>8935</v>
      </c>
    </row>
    <row r="55" spans="1:14" x14ac:dyDescent="0.25">
      <c r="A55" s="119" t="s">
        <v>305</v>
      </c>
      <c r="B55" s="164">
        <v>41897</v>
      </c>
      <c r="C55" s="118" t="s">
        <v>7215</v>
      </c>
      <c r="D55" s="119" t="s">
        <v>82</v>
      </c>
      <c r="E55" s="162">
        <v>10256987</v>
      </c>
      <c r="F55" s="119">
        <v>28566545</v>
      </c>
      <c r="G55" s="119">
        <v>2702002</v>
      </c>
      <c r="H55" s="120" t="str">
        <f>IF(G55="","",VLOOKUP(G55,ARANCEL!$B$5:$D$121,2,FALSE))</f>
        <v xml:space="preserve">LABORATORIO CORONA CEMENTADA SOBRE IMPLANTE </v>
      </c>
      <c r="I55" s="121" t="s">
        <v>758</v>
      </c>
      <c r="J55" s="119">
        <v>2</v>
      </c>
      <c r="K55" s="122">
        <f>IF(G55="","",VLOOKUP(G55,ARANCEL!$B$5:$D$121,3,FALSE)*J55)</f>
        <v>63756</v>
      </c>
      <c r="L55" s="1229" t="s">
        <v>7548</v>
      </c>
      <c r="M55" s="1229">
        <v>4500255257</v>
      </c>
      <c r="N55" s="1229" t="s">
        <v>7566</v>
      </c>
    </row>
    <row r="56" spans="1:14" x14ac:dyDescent="0.25">
      <c r="A56" s="119" t="s">
        <v>305</v>
      </c>
      <c r="B56" s="164">
        <v>41850</v>
      </c>
      <c r="C56" s="118" t="s">
        <v>6187</v>
      </c>
      <c r="D56" s="119" t="s">
        <v>47</v>
      </c>
      <c r="E56" s="162">
        <v>10235982</v>
      </c>
      <c r="F56" s="119">
        <v>27688190</v>
      </c>
      <c r="G56" s="119">
        <v>2705003</v>
      </c>
      <c r="H56" s="120" t="str">
        <f>IF(G56="","",VLOOKUP(G56,ARANCEL!$B$5:$D$121,2,FALSE))</f>
        <v>INCRUSTACION ESTETICA (ART-GLASS O CERAMICA)</v>
      </c>
      <c r="I56" s="121" t="s">
        <v>326</v>
      </c>
      <c r="J56" s="119">
        <v>1</v>
      </c>
      <c r="K56" s="122">
        <f>IF(G56="","",VLOOKUP(G56,ARANCEL!$B$5:$D$121,3,FALSE)*J56)</f>
        <v>15676</v>
      </c>
      <c r="L56" s="1229" t="s">
        <v>6905</v>
      </c>
      <c r="M56" s="1229">
        <v>4500249833</v>
      </c>
      <c r="N56" s="1229" t="s">
        <v>7144</v>
      </c>
    </row>
    <row r="57" spans="1:14" x14ac:dyDescent="0.25">
      <c r="A57" s="119" t="s">
        <v>305</v>
      </c>
      <c r="B57" s="164">
        <v>41834</v>
      </c>
      <c r="C57" s="118" t="s">
        <v>5838</v>
      </c>
      <c r="D57" s="119" t="s">
        <v>47</v>
      </c>
      <c r="E57" s="162">
        <v>10227332</v>
      </c>
      <c r="F57" s="119">
        <v>27098619</v>
      </c>
      <c r="G57" s="119">
        <v>2705003</v>
      </c>
      <c r="H57" s="120" t="str">
        <f>IF(G57="","",VLOOKUP(G57,ARANCEL!$B$5:$D$121,2,FALSE))</f>
        <v>INCRUSTACION ESTETICA (ART-GLASS O CERAMICA)</v>
      </c>
      <c r="I57" s="121" t="s">
        <v>317</v>
      </c>
      <c r="J57" s="119">
        <v>1</v>
      </c>
      <c r="K57" s="122">
        <f>IF(G57="","",VLOOKUP(G57,ARANCEL!$B$5:$D$121,3,FALSE)*J57)</f>
        <v>15676</v>
      </c>
      <c r="L57" s="1229" t="s">
        <v>6017</v>
      </c>
      <c r="M57" s="1229">
        <v>4500243648</v>
      </c>
      <c r="N57" s="1229">
        <v>9790</v>
      </c>
    </row>
    <row r="58" spans="1:14" x14ac:dyDescent="0.25">
      <c r="A58" s="119" t="s">
        <v>305</v>
      </c>
      <c r="B58" s="164">
        <v>41887</v>
      </c>
      <c r="C58" s="118" t="s">
        <v>7003</v>
      </c>
      <c r="D58" s="119" t="s">
        <v>47</v>
      </c>
      <c r="E58" s="162">
        <v>10255113</v>
      </c>
      <c r="F58" s="119">
        <v>25007652</v>
      </c>
      <c r="G58" s="119">
        <v>2705003</v>
      </c>
      <c r="H58" s="120" t="str">
        <f>IF(G58="","",VLOOKUP(G58,ARANCEL!$B$5:$D$121,2,FALSE))</f>
        <v>INCRUSTACION ESTETICA (ART-GLASS O CERAMICA)</v>
      </c>
      <c r="I58" s="121" t="s">
        <v>315</v>
      </c>
      <c r="J58" s="119">
        <v>1</v>
      </c>
      <c r="K58" s="122">
        <f>IF(G58="","",VLOOKUP(G58,ARANCEL!$B$5:$D$121,3,FALSE)*J58)</f>
        <v>15676</v>
      </c>
      <c r="L58" s="1229" t="s">
        <v>7548</v>
      </c>
      <c r="M58" s="1229">
        <v>4500254780</v>
      </c>
      <c r="N58" s="1229" t="s">
        <v>7558</v>
      </c>
    </row>
    <row r="59" spans="1:14" x14ac:dyDescent="0.25">
      <c r="A59" s="119" t="s">
        <v>305</v>
      </c>
      <c r="B59" s="164">
        <v>41939</v>
      </c>
      <c r="C59" s="118" t="s">
        <v>7003</v>
      </c>
      <c r="D59" s="119" t="s">
        <v>47</v>
      </c>
      <c r="E59" s="162">
        <v>10272919</v>
      </c>
      <c r="F59" s="119">
        <v>29328822</v>
      </c>
      <c r="G59" s="119">
        <v>2705003</v>
      </c>
      <c r="H59" s="120" t="str">
        <f>IF(G59="","",VLOOKUP(G59,ARANCEL!$B$5:$D$121,2,FALSE))</f>
        <v>INCRUSTACION ESTETICA (ART-GLASS O CERAMICA)</v>
      </c>
      <c r="I59" s="121" t="s">
        <v>312</v>
      </c>
      <c r="J59" s="119">
        <v>1</v>
      </c>
      <c r="K59" s="122">
        <f>IF(G59="","",VLOOKUP(G59,ARANCEL!$B$5:$D$121,3,FALSE)*J59)</f>
        <v>15676</v>
      </c>
      <c r="L59" s="1229" t="s">
        <v>8279</v>
      </c>
      <c r="M59" s="1229">
        <v>4500260630</v>
      </c>
      <c r="N59" s="1229" t="s">
        <v>8266</v>
      </c>
    </row>
    <row r="60" spans="1:14" x14ac:dyDescent="0.25">
      <c r="A60" s="169" t="s">
        <v>313</v>
      </c>
      <c r="B60" s="164">
        <v>41944</v>
      </c>
      <c r="C60" s="1047" t="s">
        <v>8936</v>
      </c>
      <c r="D60" s="1047" t="s">
        <v>8937</v>
      </c>
      <c r="E60" s="1048">
        <v>10282525</v>
      </c>
      <c r="F60" s="1047">
        <v>25171721</v>
      </c>
      <c r="G60" s="1047">
        <v>2704031</v>
      </c>
      <c r="H60" s="120" t="str">
        <f>IF(G60="","",VLOOKUP(G60,ARANCEL!$B$5:$D$121,2,FALSE))</f>
        <v xml:space="preserve">PERNO MUÑON METALICO </v>
      </c>
      <c r="I60" s="121" t="s">
        <v>2739</v>
      </c>
      <c r="J60" s="119">
        <v>1</v>
      </c>
      <c r="K60" s="122">
        <f>IF(G60="","",VLOOKUP(G60,ARANCEL!$B$5:$D$121,3,FALSE)*J60)</f>
        <v>12246</v>
      </c>
      <c r="L60" s="1229" t="s">
        <v>8256</v>
      </c>
      <c r="M60" s="1229">
        <v>4500265472</v>
      </c>
      <c r="N60" s="1229" t="s">
        <v>8935</v>
      </c>
    </row>
    <row r="61" spans="1:14" x14ac:dyDescent="0.25">
      <c r="A61" s="119" t="s">
        <v>305</v>
      </c>
      <c r="B61" s="164">
        <v>41960</v>
      </c>
      <c r="C61" s="118" t="s">
        <v>8424</v>
      </c>
      <c r="D61" s="119" t="s">
        <v>1381</v>
      </c>
      <c r="E61" s="162">
        <v>10283885</v>
      </c>
      <c r="F61" s="119">
        <v>29274959</v>
      </c>
      <c r="G61" s="119">
        <v>2705003</v>
      </c>
      <c r="H61" s="120" t="str">
        <f>IF(G61="","",VLOOKUP(G61,ARANCEL!$B$5:$D$121,2,FALSE))</f>
        <v>INCRUSTACION ESTETICA (ART-GLASS O CERAMICA)</v>
      </c>
      <c r="I61" s="121" t="s">
        <v>337</v>
      </c>
      <c r="J61" s="119">
        <v>1</v>
      </c>
      <c r="K61" s="122">
        <f>IF(G61="","",VLOOKUP(G61,ARANCEL!$B$5:$D$121,3,FALSE)*J61)</f>
        <v>15676</v>
      </c>
      <c r="L61" s="1229" t="s">
        <v>8256</v>
      </c>
      <c r="M61" s="1229">
        <v>4500265472</v>
      </c>
      <c r="N61" s="1229" t="s">
        <v>8935</v>
      </c>
    </row>
    <row r="62" spans="1:14" x14ac:dyDescent="0.25">
      <c r="A62" s="119" t="s">
        <v>305</v>
      </c>
      <c r="B62" s="164">
        <v>41858</v>
      </c>
      <c r="C62" s="118" t="s">
        <v>6353</v>
      </c>
      <c r="D62" s="119" t="s">
        <v>47</v>
      </c>
      <c r="E62" s="162">
        <v>10240058</v>
      </c>
      <c r="F62" s="119">
        <v>27921873</v>
      </c>
      <c r="G62" s="119">
        <v>2707001</v>
      </c>
      <c r="H62" s="120" t="str">
        <f>IF(G62="","",VLOOKUP(G62,ARANCEL!$B$5:$D$121,2,FALSE))</f>
        <v xml:space="preserve">PLANO DE RELAJACION </v>
      </c>
      <c r="I62" s="121" t="s">
        <v>306</v>
      </c>
      <c r="J62" s="119">
        <v>1</v>
      </c>
      <c r="K62" s="122">
        <f>IF(G62="","",VLOOKUP(G62,ARANCEL!$B$5:$D$121,3,FALSE)*J62)</f>
        <v>9221</v>
      </c>
      <c r="L62" s="1229" t="s">
        <v>6905</v>
      </c>
      <c r="M62" s="1229">
        <v>4500249833</v>
      </c>
      <c r="N62" s="1229" t="s">
        <v>7144</v>
      </c>
    </row>
    <row r="63" spans="1:14" x14ac:dyDescent="0.25">
      <c r="A63" s="119" t="s">
        <v>305</v>
      </c>
      <c r="B63" s="164">
        <v>41655</v>
      </c>
      <c r="C63" s="198" t="s">
        <v>1373</v>
      </c>
      <c r="D63" s="119" t="s">
        <v>58</v>
      </c>
      <c r="E63" s="162">
        <v>10169897</v>
      </c>
      <c r="F63" s="119">
        <v>24607164</v>
      </c>
      <c r="G63" s="119">
        <v>2705003</v>
      </c>
      <c r="H63" s="120" t="str">
        <f>IF(G63="","",VLOOKUP(G63,ARANCEL!$B$5:$D$121,2,FALSE))</f>
        <v>INCRUSTACION ESTETICA (ART-GLASS O CERAMICA)</v>
      </c>
      <c r="I63" s="121" t="s">
        <v>317</v>
      </c>
      <c r="J63" s="119">
        <v>1</v>
      </c>
      <c r="K63" s="122">
        <f>IF(G63="","",VLOOKUP(G63,ARANCEL!$B$5:$D$121,3,FALSE)*J63)</f>
        <v>15676</v>
      </c>
      <c r="L63" s="1229" t="s">
        <v>2842</v>
      </c>
      <c r="M63" s="1229">
        <v>4500216229</v>
      </c>
      <c r="N63" s="1229">
        <v>8402</v>
      </c>
    </row>
    <row r="64" spans="1:14" x14ac:dyDescent="0.25">
      <c r="A64" s="119" t="s">
        <v>305</v>
      </c>
      <c r="B64" s="164">
        <v>41702</v>
      </c>
      <c r="C64" s="198" t="s">
        <v>3207</v>
      </c>
      <c r="D64" s="119" t="s">
        <v>47</v>
      </c>
      <c r="E64" s="162">
        <v>10179654</v>
      </c>
      <c r="F64" s="119">
        <v>24959759</v>
      </c>
      <c r="G64" s="119">
        <v>2705003</v>
      </c>
      <c r="H64" s="120" t="str">
        <f>IF(G64="","",VLOOKUP(G64,ARANCEL!$B$5:$D$121,2,FALSE))</f>
        <v>INCRUSTACION ESTETICA (ART-GLASS O CERAMICA)</v>
      </c>
      <c r="I64" s="121" t="s">
        <v>319</v>
      </c>
      <c r="J64" s="119">
        <v>1</v>
      </c>
      <c r="K64" s="122">
        <f>IF(G64="","",VLOOKUP(G64,ARANCEL!$B$5:$D$121,3,FALSE)*J64)</f>
        <v>15676</v>
      </c>
      <c r="L64" s="1229" t="s">
        <v>3058</v>
      </c>
      <c r="M64" s="1229">
        <v>4500225661</v>
      </c>
      <c r="N64" s="1229">
        <v>8913</v>
      </c>
    </row>
    <row r="65" spans="1:14" x14ac:dyDescent="0.25">
      <c r="A65" s="119" t="s">
        <v>305</v>
      </c>
      <c r="B65" s="164">
        <v>41730</v>
      </c>
      <c r="C65" s="198" t="s">
        <v>3207</v>
      </c>
      <c r="D65" s="119" t="s">
        <v>47</v>
      </c>
      <c r="E65" s="162">
        <v>10179654</v>
      </c>
      <c r="F65" s="119">
        <v>24959759</v>
      </c>
      <c r="G65" s="119">
        <v>2705003</v>
      </c>
      <c r="H65" s="120" t="str">
        <f>IF(G65="","",VLOOKUP(G65,ARANCEL!$B$5:$D$121,2,FALSE))</f>
        <v>INCRUSTACION ESTETICA (ART-GLASS O CERAMICA)</v>
      </c>
      <c r="I65" s="121" t="s">
        <v>324</v>
      </c>
      <c r="J65" s="119">
        <v>1</v>
      </c>
      <c r="K65" s="122">
        <f>IF(G65="","",VLOOKUP(G65,ARANCEL!$B$5:$D$121,3,FALSE)*J65)</f>
        <v>15676</v>
      </c>
      <c r="L65" s="1229" t="s">
        <v>4612</v>
      </c>
      <c r="M65" s="1229">
        <v>4500229975</v>
      </c>
      <c r="N65" s="1229">
        <v>9190</v>
      </c>
    </row>
    <row r="66" spans="1:14" x14ac:dyDescent="0.25">
      <c r="A66" s="119" t="s">
        <v>305</v>
      </c>
      <c r="B66" s="164">
        <v>41905</v>
      </c>
      <c r="C66" s="118" t="s">
        <v>1440</v>
      </c>
      <c r="D66" s="119" t="s">
        <v>93</v>
      </c>
      <c r="E66" s="162">
        <v>10258202</v>
      </c>
      <c r="F66" s="119">
        <v>27554323</v>
      </c>
      <c r="G66" s="119">
        <v>2707001</v>
      </c>
      <c r="H66" s="120" t="str">
        <f>IF(G66="","",VLOOKUP(G66,ARANCEL!$B$5:$D$121,2,FALSE))</f>
        <v xml:space="preserve">PLANO DE RELAJACION </v>
      </c>
      <c r="I66" s="121" t="s">
        <v>306</v>
      </c>
      <c r="J66" s="119">
        <v>1</v>
      </c>
      <c r="K66" s="122">
        <f>IF(G66="","",VLOOKUP(G66,ARANCEL!$B$5:$D$121,3,FALSE)*J66)</f>
        <v>9221</v>
      </c>
      <c r="L66" s="1229" t="s">
        <v>7548</v>
      </c>
      <c r="M66" s="1229">
        <v>4500255257</v>
      </c>
      <c r="N66" s="1229" t="s">
        <v>7566</v>
      </c>
    </row>
    <row r="67" spans="1:14" x14ac:dyDescent="0.25">
      <c r="A67" s="119" t="s">
        <v>313</v>
      </c>
      <c r="B67" s="164">
        <v>41968</v>
      </c>
      <c r="C67" s="118" t="s">
        <v>8598</v>
      </c>
      <c r="D67" s="119" t="s">
        <v>58</v>
      </c>
      <c r="E67" s="162">
        <v>10287643</v>
      </c>
      <c r="F67" s="119" t="s">
        <v>8599</v>
      </c>
      <c r="G67" s="119">
        <v>2704005</v>
      </c>
      <c r="H67" s="120" t="str">
        <f>IF(G67="","",VLOOKUP(G67,ARANCEL!$B$5:$D$121,2,FALSE))</f>
        <v>PROVISORIO</v>
      </c>
      <c r="I67" s="121" t="s">
        <v>317</v>
      </c>
      <c r="J67" s="119">
        <v>1</v>
      </c>
      <c r="K67" s="122">
        <f>IF(G67="","",VLOOKUP(G67,ARANCEL!$B$5:$D$121,3,FALSE)*J67)</f>
        <v>3250</v>
      </c>
      <c r="L67" s="1229" t="s">
        <v>8256</v>
      </c>
      <c r="M67" s="1229">
        <v>4500265472</v>
      </c>
      <c r="N67" s="1210" t="s">
        <v>8935</v>
      </c>
    </row>
    <row r="68" spans="1:14" x14ac:dyDescent="0.25">
      <c r="A68" s="119" t="s">
        <v>305</v>
      </c>
      <c r="B68" s="164">
        <v>41899</v>
      </c>
      <c r="C68" s="118" t="s">
        <v>7239</v>
      </c>
      <c r="D68" s="119" t="s">
        <v>58</v>
      </c>
      <c r="E68" s="162">
        <v>10257394</v>
      </c>
      <c r="F68" s="119">
        <v>27560138</v>
      </c>
      <c r="G68" s="119">
        <v>2707001</v>
      </c>
      <c r="H68" s="120" t="str">
        <f>IF(G68="","",VLOOKUP(G68,ARANCEL!$B$5:$D$121,2,FALSE))</f>
        <v xml:space="preserve">PLANO DE RELAJACION </v>
      </c>
      <c r="I68" s="121" t="s">
        <v>306</v>
      </c>
      <c r="J68" s="119">
        <v>1</v>
      </c>
      <c r="K68" s="122">
        <f>IF(G68="","",VLOOKUP(G68,ARANCEL!$B$5:$D$121,3,FALSE)*J68)</f>
        <v>9221</v>
      </c>
      <c r="L68" s="1229" t="s">
        <v>7548</v>
      </c>
      <c r="M68" s="1229">
        <v>4500255257</v>
      </c>
      <c r="N68" s="1229" t="s">
        <v>7566</v>
      </c>
    </row>
    <row r="69" spans="1:14" x14ac:dyDescent="0.25">
      <c r="A69" s="119" t="s">
        <v>305</v>
      </c>
      <c r="B69" s="164">
        <v>41911</v>
      </c>
      <c r="C69" s="118" t="s">
        <v>7391</v>
      </c>
      <c r="D69" s="119" t="s">
        <v>1609</v>
      </c>
      <c r="E69" s="162">
        <v>10259241</v>
      </c>
      <c r="F69" s="119">
        <v>26403817</v>
      </c>
      <c r="G69" s="119">
        <v>2704003</v>
      </c>
      <c r="H69" s="120" t="str">
        <f>IF(G69="","",VLOOKUP(G69,ARANCEL!$B$5:$D$121,2,FALSE))</f>
        <v xml:space="preserve">CORONA PERIFERICA CON PERNO MUÑON COLADO </v>
      </c>
      <c r="I69" s="121" t="s">
        <v>308</v>
      </c>
      <c r="J69" s="119">
        <v>1</v>
      </c>
      <c r="K69" s="122">
        <f>IF(G69="","",VLOOKUP(G69,ARANCEL!$B$5:$D$121,3,FALSE)*J69)</f>
        <v>32612</v>
      </c>
      <c r="L69" s="1229" t="s">
        <v>8279</v>
      </c>
      <c r="M69" s="1229">
        <v>4500260630</v>
      </c>
      <c r="N69" s="1229" t="s">
        <v>8266</v>
      </c>
    </row>
    <row r="70" spans="1:14" x14ac:dyDescent="0.25">
      <c r="A70" s="119" t="s">
        <v>305</v>
      </c>
      <c r="B70" s="164">
        <v>41919</v>
      </c>
      <c r="C70" s="118" t="s">
        <v>7583</v>
      </c>
      <c r="D70" s="119" t="s">
        <v>47</v>
      </c>
      <c r="E70" s="162">
        <v>10262659</v>
      </c>
      <c r="F70" s="119">
        <v>28777825</v>
      </c>
      <c r="G70" s="119">
        <v>2705003</v>
      </c>
      <c r="H70" s="120" t="str">
        <f>IF(G70="","",VLOOKUP(G70,ARANCEL!$B$5:$D$121,2,FALSE))</f>
        <v>INCRUSTACION ESTETICA (ART-GLASS O CERAMICA)</v>
      </c>
      <c r="I70" s="121" t="s">
        <v>322</v>
      </c>
      <c r="J70" s="119">
        <v>1</v>
      </c>
      <c r="K70" s="122">
        <f>IF(G70="","",VLOOKUP(G70,ARANCEL!$B$5:$D$121,3,FALSE)*J70)</f>
        <v>15676</v>
      </c>
      <c r="L70" s="1229" t="s">
        <v>8279</v>
      </c>
      <c r="M70" s="1229">
        <v>4500260630</v>
      </c>
      <c r="N70" s="1229" t="s">
        <v>8266</v>
      </c>
    </row>
    <row r="71" spans="1:14" x14ac:dyDescent="0.25">
      <c r="A71" s="119" t="s">
        <v>305</v>
      </c>
      <c r="B71" s="164">
        <v>42018</v>
      </c>
      <c r="C71" s="118" t="s">
        <v>755</v>
      </c>
      <c r="D71" s="119" t="s">
        <v>1381</v>
      </c>
      <c r="E71" s="162">
        <v>10310143</v>
      </c>
      <c r="F71" s="119">
        <v>29869267</v>
      </c>
      <c r="G71" s="119">
        <v>2705003</v>
      </c>
      <c r="H71" s="120" t="str">
        <f>IF(G71="","",VLOOKUP(G71,ARANCEL!$B$5:$D$121,2,FALSE))</f>
        <v>INCRUSTACION ESTETICA (ART-GLASS O CERAMICA)</v>
      </c>
      <c r="I71" s="121" t="s">
        <v>316</v>
      </c>
      <c r="J71" s="119">
        <v>1</v>
      </c>
      <c r="K71" s="122">
        <f>IF(G71="","",VLOOKUP(G71,ARANCEL!$B$5:$D$121,3,FALSE)*J71)</f>
        <v>15676</v>
      </c>
      <c r="L71" s="1235" t="str">
        <f>IF(E71="","","IMPAGO")</f>
        <v>IMPAGO</v>
      </c>
      <c r="M71" s="1235" t="str">
        <f>IF(L71="IMPAGO","SIN O.C.","")</f>
        <v>SIN O.C.</v>
      </c>
      <c r="N71" s="1235" t="str">
        <f>IF(L71="IMPAGO","SIN FACT.","")</f>
        <v>SIN FACT.</v>
      </c>
    </row>
    <row r="72" spans="1:14" x14ac:dyDescent="0.25">
      <c r="A72" s="119" t="s">
        <v>305</v>
      </c>
      <c r="B72" s="164">
        <v>41988</v>
      </c>
      <c r="C72" s="118" t="s">
        <v>8984</v>
      </c>
      <c r="D72" s="119" t="s">
        <v>82</v>
      </c>
      <c r="E72" s="162">
        <v>10297608</v>
      </c>
      <c r="F72" s="119">
        <v>30140479</v>
      </c>
      <c r="G72" s="119">
        <v>2704005</v>
      </c>
      <c r="H72" s="120" t="str">
        <f>IF(G72="","",VLOOKUP(G72,ARANCEL!$B$5:$D$121,2,FALSE))</f>
        <v>PROVISORIO</v>
      </c>
      <c r="I72" s="121" t="s">
        <v>342</v>
      </c>
      <c r="J72" s="119">
        <v>1</v>
      </c>
      <c r="K72" s="122">
        <f>IF(G72="","",VLOOKUP(G72,ARANCEL!$B$5:$D$121,3,FALSE)*J72)</f>
        <v>3250</v>
      </c>
      <c r="L72" s="1349" t="s">
        <v>9431</v>
      </c>
      <c r="M72" s="1349">
        <v>4500269172</v>
      </c>
      <c r="N72" s="1349" t="s">
        <v>9440</v>
      </c>
    </row>
    <row r="73" spans="1:14" x14ac:dyDescent="0.25">
      <c r="A73" s="119" t="s">
        <v>305</v>
      </c>
      <c r="B73" s="164">
        <v>41724</v>
      </c>
      <c r="C73" s="198" t="s">
        <v>3639</v>
      </c>
      <c r="D73" s="119" t="s">
        <v>1380</v>
      </c>
      <c r="E73" s="162">
        <v>10184892</v>
      </c>
      <c r="F73" s="119">
        <v>25418910</v>
      </c>
      <c r="G73" s="119">
        <v>2707001</v>
      </c>
      <c r="H73" s="120" t="str">
        <f>IF(G73="","",VLOOKUP(G73,ARANCEL!$B$5:$D$121,2,FALSE))</f>
        <v xml:space="preserve">PLANO DE RELAJACION </v>
      </c>
      <c r="I73" s="121" t="s">
        <v>2739</v>
      </c>
      <c r="J73" s="119">
        <v>1</v>
      </c>
      <c r="K73" s="122">
        <f>IF(G73="","",VLOOKUP(G73,ARANCEL!$B$5:$D$121,3,FALSE)*J73)</f>
        <v>9221</v>
      </c>
      <c r="L73" s="1229" t="s">
        <v>3058</v>
      </c>
      <c r="M73" s="1229">
        <v>4500225662</v>
      </c>
      <c r="N73" s="1229">
        <v>8914</v>
      </c>
    </row>
    <row r="74" spans="1:14" x14ac:dyDescent="0.25">
      <c r="A74" s="119" t="s">
        <v>305</v>
      </c>
      <c r="B74" s="164">
        <v>41813</v>
      </c>
      <c r="C74" s="118" t="s">
        <v>5001</v>
      </c>
      <c r="D74" s="119" t="s">
        <v>58</v>
      </c>
      <c r="E74" s="162">
        <v>10216922</v>
      </c>
      <c r="F74" s="119">
        <v>25138230</v>
      </c>
      <c r="G74" s="119">
        <v>2705003</v>
      </c>
      <c r="H74" s="120" t="str">
        <f>IF(G74="","",VLOOKUP(G74,ARANCEL!$B$5:$D$121,2,FALSE))</f>
        <v>INCRUSTACION ESTETICA (ART-GLASS O CERAMICA)</v>
      </c>
      <c r="I74" s="121" t="s">
        <v>322</v>
      </c>
      <c r="J74" s="119">
        <v>1</v>
      </c>
      <c r="K74" s="122">
        <f>IF(G74="","",VLOOKUP(G74,ARANCEL!$B$5:$D$121,3,FALSE)*J74)</f>
        <v>15676</v>
      </c>
      <c r="L74" s="1229" t="s">
        <v>5742</v>
      </c>
      <c r="M74" s="1229">
        <v>4500241314</v>
      </c>
      <c r="N74" s="1229" t="s">
        <v>5771</v>
      </c>
    </row>
    <row r="75" spans="1:14" x14ac:dyDescent="0.25">
      <c r="A75" s="119" t="s">
        <v>305</v>
      </c>
      <c r="B75" s="164">
        <v>41968</v>
      </c>
      <c r="C75" s="118" t="s">
        <v>8600</v>
      </c>
      <c r="D75" s="119" t="s">
        <v>1381</v>
      </c>
      <c r="E75" s="162">
        <v>10287645</v>
      </c>
      <c r="F75" s="119">
        <v>29685523</v>
      </c>
      <c r="G75" s="119">
        <v>2705003</v>
      </c>
      <c r="H75" s="120" t="str">
        <f>IF(G75="","",VLOOKUP(G75,ARANCEL!$B$5:$D$121,2,FALSE))</f>
        <v>INCRUSTACION ESTETICA (ART-GLASS O CERAMICA)</v>
      </c>
      <c r="I75" s="121" t="s">
        <v>317</v>
      </c>
      <c r="J75" s="119">
        <v>1</v>
      </c>
      <c r="K75" s="122">
        <f>IF(G75="","",VLOOKUP(G75,ARANCEL!$B$5:$D$121,3,FALSE)*J75)</f>
        <v>15676</v>
      </c>
      <c r="L75" s="1349" t="s">
        <v>9431</v>
      </c>
      <c r="M75" s="1349">
        <v>4500269172</v>
      </c>
      <c r="N75" s="1349" t="s">
        <v>9440</v>
      </c>
    </row>
    <row r="76" spans="1:14" x14ac:dyDescent="0.25">
      <c r="A76" s="119" t="s">
        <v>305</v>
      </c>
      <c r="B76" s="164">
        <v>41694</v>
      </c>
      <c r="C76" s="198" t="s">
        <v>1438</v>
      </c>
      <c r="D76" s="119" t="s">
        <v>47</v>
      </c>
      <c r="E76" s="162">
        <v>10177349</v>
      </c>
      <c r="F76" s="119">
        <v>24883198</v>
      </c>
      <c r="G76" s="119">
        <v>2704005</v>
      </c>
      <c r="H76" s="120" t="str">
        <f>IF(G76="","",VLOOKUP(G76,ARANCEL!$B$5:$D$121,2,FALSE))</f>
        <v>PROVISORIO</v>
      </c>
      <c r="I76" s="121" t="s">
        <v>322</v>
      </c>
      <c r="J76" s="119">
        <v>1</v>
      </c>
      <c r="K76" s="122">
        <f>IF(G76="","",VLOOKUP(G76,ARANCEL!$B$5:$D$121,3,FALSE)*J76)</f>
        <v>3250</v>
      </c>
      <c r="L76" s="1229" t="s">
        <v>3438</v>
      </c>
      <c r="M76" s="1229">
        <v>4500220785</v>
      </c>
      <c r="N76" s="1229">
        <v>8625</v>
      </c>
    </row>
    <row r="77" spans="1:14" x14ac:dyDescent="0.25">
      <c r="A77" s="169" t="s">
        <v>305</v>
      </c>
      <c r="B77" s="164">
        <v>41711</v>
      </c>
      <c r="C77" s="198" t="s">
        <v>1438</v>
      </c>
      <c r="D77" s="119" t="s">
        <v>47</v>
      </c>
      <c r="E77" s="162">
        <v>10177349</v>
      </c>
      <c r="F77" s="119">
        <v>24883198</v>
      </c>
      <c r="G77" s="119">
        <v>2704002</v>
      </c>
      <c r="H77" s="120" t="str">
        <f>IF(G77="","",VLOOKUP(G77,ARANCEL!$B$5:$D$121,2,FALSE))</f>
        <v xml:space="preserve">CORONA PERIFERICA </v>
      </c>
      <c r="I77" s="121" t="s">
        <v>322</v>
      </c>
      <c r="J77" s="119">
        <v>1</v>
      </c>
      <c r="K77" s="122">
        <f>IF(G77="","",VLOOKUP(G77,ARANCEL!$B$5:$D$121,3,FALSE)*J77)</f>
        <v>25865</v>
      </c>
      <c r="L77" s="1229" t="s">
        <v>3058</v>
      </c>
      <c r="M77" s="1229">
        <v>4500225661</v>
      </c>
      <c r="N77" s="1229">
        <v>8913</v>
      </c>
    </row>
    <row r="78" spans="1:14" x14ac:dyDescent="0.25">
      <c r="A78" s="119" t="s">
        <v>313</v>
      </c>
      <c r="B78" s="164">
        <v>41957</v>
      </c>
      <c r="C78" s="118" t="s">
        <v>1438</v>
      </c>
      <c r="D78" s="119" t="s">
        <v>47</v>
      </c>
      <c r="E78" s="162">
        <v>10282842</v>
      </c>
      <c r="F78" s="119">
        <v>29403765</v>
      </c>
      <c r="G78" s="119">
        <v>2704004</v>
      </c>
      <c r="H78" s="120" t="str">
        <f>IF(G78="","",VLOOKUP(G78,ARANCEL!$B$5:$D$121,2,FALSE))</f>
        <v>CORONA PERIFERICA CON PERNO MUÑON PLATA-PALADIO</v>
      </c>
      <c r="I78" s="121" t="s">
        <v>316</v>
      </c>
      <c r="J78" s="119">
        <v>1</v>
      </c>
      <c r="K78" s="122">
        <f>IF(G78="","",VLOOKUP(G78,ARANCEL!$B$5:$D$121,3,FALSE)*J78)</f>
        <v>38235</v>
      </c>
      <c r="L78" s="1235" t="str">
        <f>IF(E78="","","IMPAGO")</f>
        <v>IMPAGO</v>
      </c>
      <c r="M78" s="1235" t="str">
        <f>IF(L78="IMPAGO","SIN O.C.","")</f>
        <v>SIN O.C.</v>
      </c>
      <c r="N78" s="1235" t="str">
        <f>IF(L78="IMPAGO","SIN FACT.","")</f>
        <v>SIN FACT.</v>
      </c>
    </row>
    <row r="79" spans="1:14" x14ac:dyDescent="0.25">
      <c r="A79" s="165" t="s">
        <v>305</v>
      </c>
      <c r="B79" s="164">
        <v>41957</v>
      </c>
      <c r="C79" s="118" t="s">
        <v>1438</v>
      </c>
      <c r="D79" s="119" t="s">
        <v>47</v>
      </c>
      <c r="E79" s="162">
        <v>10282842</v>
      </c>
      <c r="F79" s="119">
        <v>29403765</v>
      </c>
      <c r="G79" s="119">
        <v>2704005</v>
      </c>
      <c r="H79" s="120" t="str">
        <f>IF(G79="","",VLOOKUP(G79,ARANCEL!$B$5:$D$121,2,FALSE))</f>
        <v>PROVISORIO</v>
      </c>
      <c r="I79" s="121" t="s">
        <v>316</v>
      </c>
      <c r="J79" s="119">
        <v>1</v>
      </c>
      <c r="K79" s="122">
        <f>IF(G79="","",VLOOKUP(G79,ARANCEL!$B$5:$D$121,3,FALSE)*J79)</f>
        <v>3250</v>
      </c>
      <c r="L79" s="1229" t="s">
        <v>8256</v>
      </c>
      <c r="M79" s="1229">
        <v>4500265472</v>
      </c>
      <c r="N79" s="1229" t="s">
        <v>8935</v>
      </c>
    </row>
    <row r="80" spans="1:14" x14ac:dyDescent="0.25">
      <c r="A80" s="119" t="s">
        <v>305</v>
      </c>
      <c r="B80" s="164">
        <v>41792</v>
      </c>
      <c r="C80" s="198" t="s">
        <v>4957</v>
      </c>
      <c r="D80" s="119" t="s">
        <v>639</v>
      </c>
      <c r="E80" s="162">
        <v>10206361</v>
      </c>
      <c r="F80" s="119">
        <v>26671594</v>
      </c>
      <c r="G80" s="119">
        <v>2704005</v>
      </c>
      <c r="H80" s="120" t="str">
        <f>IF(G80="","",VLOOKUP(G80,ARANCEL!$B$5:$D$121,2,FALSE))</f>
        <v>PROVISORIO</v>
      </c>
      <c r="I80" s="121" t="s">
        <v>335</v>
      </c>
      <c r="J80" s="119">
        <v>1</v>
      </c>
      <c r="K80" s="122">
        <f>IF(G80="","",VLOOKUP(G80,ARANCEL!$B$5:$D$121,3,FALSE)*J80)</f>
        <v>3250</v>
      </c>
      <c r="L80" s="1229" t="s">
        <v>5742</v>
      </c>
      <c r="M80" s="1229">
        <v>4500239429</v>
      </c>
      <c r="N80" s="1229" t="s">
        <v>5754</v>
      </c>
    </row>
    <row r="81" spans="1:14" x14ac:dyDescent="0.25">
      <c r="A81" s="119" t="s">
        <v>305</v>
      </c>
      <c r="B81" s="164">
        <v>41820</v>
      </c>
      <c r="C81" s="198" t="s">
        <v>4957</v>
      </c>
      <c r="D81" s="119" t="s">
        <v>639</v>
      </c>
      <c r="E81" s="162">
        <v>10206361</v>
      </c>
      <c r="F81" s="119">
        <v>26671594</v>
      </c>
      <c r="G81" s="119">
        <v>2704003</v>
      </c>
      <c r="H81" s="120" t="str">
        <f>IF(G81="","",VLOOKUP(G81,ARANCEL!$B$5:$D$121,2,FALSE))</f>
        <v xml:space="preserve">CORONA PERIFERICA CON PERNO MUÑON COLADO </v>
      </c>
      <c r="I81" s="121" t="s">
        <v>335</v>
      </c>
      <c r="J81" s="119">
        <v>1</v>
      </c>
      <c r="K81" s="122">
        <f>IF(G81="","",VLOOKUP(G81,ARANCEL!$B$5:$D$121,3,FALSE)*J81)</f>
        <v>32612</v>
      </c>
      <c r="L81" s="1229" t="s">
        <v>5742</v>
      </c>
      <c r="M81" s="1229">
        <v>4500241314</v>
      </c>
      <c r="N81" s="1229" t="s">
        <v>5771</v>
      </c>
    </row>
    <row r="82" spans="1:14" x14ac:dyDescent="0.25">
      <c r="A82" s="119" t="s">
        <v>305</v>
      </c>
      <c r="B82" s="164">
        <v>41975</v>
      </c>
      <c r="C82" s="118" t="s">
        <v>8739</v>
      </c>
      <c r="D82" s="119" t="s">
        <v>4141</v>
      </c>
      <c r="E82" s="162">
        <v>10291934</v>
      </c>
      <c r="F82" s="119">
        <v>29834024</v>
      </c>
      <c r="G82" s="119">
        <v>2707001</v>
      </c>
      <c r="H82" s="120" t="str">
        <f>IF(G82="","",VLOOKUP(G82,ARANCEL!$B$5:$D$121,2,FALSE))</f>
        <v xml:space="preserve">PLANO DE RELAJACION </v>
      </c>
      <c r="I82" s="121" t="s">
        <v>306</v>
      </c>
      <c r="J82" s="119">
        <v>1</v>
      </c>
      <c r="K82" s="122">
        <f>IF(G82="","",VLOOKUP(G82,ARANCEL!$B$5:$D$121,3,FALSE)*J82)</f>
        <v>9221</v>
      </c>
      <c r="L82" s="1349" t="s">
        <v>9431</v>
      </c>
      <c r="M82" s="1349">
        <v>4500269172</v>
      </c>
      <c r="N82" s="1349" t="s">
        <v>9440</v>
      </c>
    </row>
    <row r="83" spans="1:14" x14ac:dyDescent="0.25">
      <c r="A83" s="119" t="s">
        <v>305</v>
      </c>
      <c r="B83" s="164">
        <v>41990</v>
      </c>
      <c r="C83" s="118" t="s">
        <v>9061</v>
      </c>
      <c r="D83" s="119" t="s">
        <v>58</v>
      </c>
      <c r="E83" s="162">
        <v>10299249</v>
      </c>
      <c r="F83" s="119">
        <v>30115781</v>
      </c>
      <c r="G83" s="119">
        <v>2704005</v>
      </c>
      <c r="H83" s="120" t="str">
        <f>IF(G83="","",VLOOKUP(G83,ARANCEL!$B$5:$D$121,2,FALSE))</f>
        <v>PROVISORIO</v>
      </c>
      <c r="I83" s="121" t="s">
        <v>326</v>
      </c>
      <c r="J83" s="119">
        <v>1</v>
      </c>
      <c r="K83" s="122">
        <f>IF(G83="","",VLOOKUP(G83,ARANCEL!$B$5:$D$121,3,FALSE)*J83)</f>
        <v>3250</v>
      </c>
      <c r="L83" s="1349" t="s">
        <v>9431</v>
      </c>
      <c r="M83" s="1349">
        <v>4500269172</v>
      </c>
      <c r="N83" s="1349" t="s">
        <v>9440</v>
      </c>
    </row>
    <row r="84" spans="1:14" x14ac:dyDescent="0.25">
      <c r="A84" s="119" t="s">
        <v>305</v>
      </c>
      <c r="B84" s="164">
        <v>41990</v>
      </c>
      <c r="C84" s="118" t="s">
        <v>9061</v>
      </c>
      <c r="D84" s="119" t="s">
        <v>58</v>
      </c>
      <c r="E84" s="162">
        <v>10299249</v>
      </c>
      <c r="F84" s="119">
        <v>30115781</v>
      </c>
      <c r="G84" s="119">
        <v>2705003</v>
      </c>
      <c r="H84" s="120" t="str">
        <f>IF(G84="","",VLOOKUP(G84,ARANCEL!$B$5:$D$121,2,FALSE))</f>
        <v>INCRUSTACION ESTETICA (ART-GLASS O CERAMICA)</v>
      </c>
      <c r="I84" s="121" t="s">
        <v>326</v>
      </c>
      <c r="J84" s="119">
        <v>1</v>
      </c>
      <c r="K84" s="122">
        <f>IF(G84="","",VLOOKUP(G84,ARANCEL!$B$5:$D$121,3,FALSE)*J84)</f>
        <v>15676</v>
      </c>
      <c r="L84" s="1349" t="s">
        <v>9431</v>
      </c>
      <c r="M84" s="1349">
        <v>4500269172</v>
      </c>
      <c r="N84" s="1349" t="s">
        <v>9440</v>
      </c>
    </row>
    <row r="85" spans="1:14" x14ac:dyDescent="0.25">
      <c r="A85" s="119" t="s">
        <v>305</v>
      </c>
      <c r="B85" s="164">
        <v>41759</v>
      </c>
      <c r="C85" s="198" t="s">
        <v>4332</v>
      </c>
      <c r="D85" s="119" t="s">
        <v>1381</v>
      </c>
      <c r="E85" s="162">
        <v>10193880</v>
      </c>
      <c r="F85" s="119">
        <v>26212764</v>
      </c>
      <c r="G85" s="119">
        <v>2704005</v>
      </c>
      <c r="H85" s="120" t="str">
        <f>IF(G85="","",VLOOKUP(G85,ARANCEL!$B$5:$D$121,2,FALSE))</f>
        <v>PROVISORIO</v>
      </c>
      <c r="I85" s="121" t="s">
        <v>329</v>
      </c>
      <c r="J85" s="119">
        <v>1</v>
      </c>
      <c r="K85" s="122">
        <f>IF(G85="","",VLOOKUP(G85,ARANCEL!$B$5:$D$121,3,FALSE)*J85)</f>
        <v>3250</v>
      </c>
      <c r="L85" s="1229" t="s">
        <v>4612</v>
      </c>
      <c r="M85" s="1229">
        <v>4500229977</v>
      </c>
      <c r="N85" s="1229">
        <v>9224</v>
      </c>
    </row>
    <row r="86" spans="1:14" x14ac:dyDescent="0.25">
      <c r="A86" s="119" t="s">
        <v>305</v>
      </c>
      <c r="B86" s="164">
        <v>41759</v>
      </c>
      <c r="C86" s="198" t="s">
        <v>4332</v>
      </c>
      <c r="D86" s="119" t="s">
        <v>1381</v>
      </c>
      <c r="E86" s="162">
        <v>10193880</v>
      </c>
      <c r="F86" s="119">
        <v>26212764</v>
      </c>
      <c r="G86" s="119">
        <v>2704003</v>
      </c>
      <c r="H86" s="120" t="str">
        <f>IF(G86="","",VLOOKUP(G86,ARANCEL!$B$5:$D$121,2,FALSE))</f>
        <v xml:space="preserve">CORONA PERIFERICA CON PERNO MUÑON COLADO </v>
      </c>
      <c r="I86" s="121" t="s">
        <v>329</v>
      </c>
      <c r="J86" s="119">
        <v>1</v>
      </c>
      <c r="K86" s="122">
        <f>IF(G86="","",VLOOKUP(G86,ARANCEL!$B$5:$D$121,3,FALSE)*J86)</f>
        <v>32612</v>
      </c>
      <c r="L86" s="1229" t="s">
        <v>4612</v>
      </c>
      <c r="M86" s="1229">
        <v>4500229977</v>
      </c>
      <c r="N86" s="1229">
        <v>9224</v>
      </c>
    </row>
    <row r="87" spans="1:14" x14ac:dyDescent="0.25">
      <c r="A87" s="119" t="s">
        <v>305</v>
      </c>
      <c r="B87" s="164">
        <v>42004</v>
      </c>
      <c r="C87" s="118" t="s">
        <v>9267</v>
      </c>
      <c r="D87" s="119" t="s">
        <v>2120</v>
      </c>
      <c r="E87" s="162">
        <v>10304670</v>
      </c>
      <c r="F87" s="119">
        <v>29500301</v>
      </c>
      <c r="G87" s="119">
        <v>2705003</v>
      </c>
      <c r="H87" s="120" t="str">
        <f>IF(G87="","",VLOOKUP(G87,ARANCEL!$B$5:$D$121,2,FALSE))</f>
        <v>INCRUSTACION ESTETICA (ART-GLASS O CERAMICA)</v>
      </c>
      <c r="I87" s="121" t="s">
        <v>316</v>
      </c>
      <c r="J87" s="119">
        <v>1</v>
      </c>
      <c r="K87" s="122">
        <f>IF(G87="","",VLOOKUP(G87,ARANCEL!$B$5:$D$121,3,FALSE)*J87)</f>
        <v>15676</v>
      </c>
      <c r="L87" s="1235" t="str">
        <f>IF(E87="","","IMPAGO")</f>
        <v>IMPAGO</v>
      </c>
      <c r="M87" s="1235" t="str">
        <f>IF(L87="IMPAGO","SIN O.C.","")</f>
        <v>SIN O.C.</v>
      </c>
      <c r="N87" s="1235" t="str">
        <f>IF(L87="IMPAGO","SIN FACT.","")</f>
        <v>SIN FACT.</v>
      </c>
    </row>
    <row r="88" spans="1:14" x14ac:dyDescent="0.25">
      <c r="A88" s="119" t="s">
        <v>305</v>
      </c>
      <c r="B88" s="164">
        <v>41755</v>
      </c>
      <c r="C88" s="198" t="s">
        <v>4271</v>
      </c>
      <c r="D88" s="119" t="s">
        <v>47</v>
      </c>
      <c r="E88" s="162">
        <v>10192475</v>
      </c>
      <c r="F88" s="119">
        <v>26201399</v>
      </c>
      <c r="G88" s="119">
        <v>2707001</v>
      </c>
      <c r="H88" s="120" t="str">
        <f>IF(G88="","",VLOOKUP(G88,ARANCEL!$B$5:$D$121,2,FALSE))</f>
        <v xml:space="preserve">PLANO DE RELAJACION </v>
      </c>
      <c r="I88" s="121" t="s">
        <v>306</v>
      </c>
      <c r="J88" s="119">
        <v>1</v>
      </c>
      <c r="K88" s="122">
        <f>IF(G88="","",VLOOKUP(G88,ARANCEL!$B$5:$D$121,3,FALSE)*J88)</f>
        <v>9221</v>
      </c>
      <c r="L88" s="1229" t="s">
        <v>8279</v>
      </c>
      <c r="M88" s="1229">
        <v>4500257574</v>
      </c>
      <c r="N88" s="1229" t="s">
        <v>8283</v>
      </c>
    </row>
    <row r="89" spans="1:14" x14ac:dyDescent="0.25">
      <c r="A89" s="119" t="s">
        <v>305</v>
      </c>
      <c r="B89" s="164">
        <v>41684</v>
      </c>
      <c r="C89" s="198" t="s">
        <v>2888</v>
      </c>
      <c r="D89" s="119" t="s">
        <v>102</v>
      </c>
      <c r="E89" s="162">
        <v>10175365</v>
      </c>
      <c r="F89" s="119">
        <v>21760324</v>
      </c>
      <c r="G89" s="119">
        <v>2705003</v>
      </c>
      <c r="H89" s="120" t="str">
        <f>IF(G89="","",VLOOKUP(G89,ARANCEL!$B$5:$D$121,2,FALSE))</f>
        <v>INCRUSTACION ESTETICA (ART-GLASS O CERAMICA)</v>
      </c>
      <c r="I89" s="121" t="s">
        <v>319</v>
      </c>
      <c r="J89" s="119">
        <v>1</v>
      </c>
      <c r="K89" s="122">
        <f>IF(G89="","",VLOOKUP(G89,ARANCEL!$B$5:$D$121,3,FALSE)*J89)</f>
        <v>15676</v>
      </c>
      <c r="L89" s="1229" t="s">
        <v>3438</v>
      </c>
      <c r="M89" s="1229">
        <v>4500220785</v>
      </c>
      <c r="N89" s="1229">
        <v>8625</v>
      </c>
    </row>
    <row r="90" spans="1:14" x14ac:dyDescent="0.25">
      <c r="A90" s="119" t="s">
        <v>305</v>
      </c>
      <c r="B90" s="164">
        <v>41824</v>
      </c>
      <c r="C90" s="118" t="s">
        <v>5594</v>
      </c>
      <c r="D90" s="119" t="s">
        <v>47</v>
      </c>
      <c r="E90" s="162">
        <v>10222960</v>
      </c>
      <c r="F90" s="119">
        <v>27338299</v>
      </c>
      <c r="G90" s="119">
        <v>2707001</v>
      </c>
      <c r="H90" s="120" t="str">
        <f>IF(G90="","",VLOOKUP(G90,ARANCEL!$B$5:$D$121,2,FALSE))</f>
        <v xml:space="preserve">PLANO DE RELAJACION </v>
      </c>
      <c r="I90" s="121" t="s">
        <v>306</v>
      </c>
      <c r="J90" s="119">
        <v>1</v>
      </c>
      <c r="K90" s="122">
        <f>IF(G90="","",VLOOKUP(G90,ARANCEL!$B$5:$D$121,3,FALSE)*J90)</f>
        <v>9221</v>
      </c>
      <c r="L90" s="1229" t="s">
        <v>6017</v>
      </c>
      <c r="M90" s="1229">
        <v>4500243648</v>
      </c>
      <c r="N90" s="1229">
        <v>9790</v>
      </c>
    </row>
    <row r="91" spans="1:14" x14ac:dyDescent="0.25">
      <c r="A91" s="119" t="s">
        <v>305</v>
      </c>
      <c r="B91" s="164">
        <v>41892</v>
      </c>
      <c r="C91" s="118" t="s">
        <v>7088</v>
      </c>
      <c r="D91" s="119" t="s">
        <v>1381</v>
      </c>
      <c r="E91" s="162">
        <v>10256562</v>
      </c>
      <c r="F91" s="119">
        <v>27919159</v>
      </c>
      <c r="G91" s="119">
        <v>2705003</v>
      </c>
      <c r="H91" s="120" t="str">
        <f>IF(G91="","",VLOOKUP(G91,ARANCEL!$B$5:$D$121,2,FALSE))</f>
        <v>INCRUSTACION ESTETICA (ART-GLASS O CERAMICA)</v>
      </c>
      <c r="I91" s="121" t="s">
        <v>315</v>
      </c>
      <c r="J91" s="119">
        <v>1</v>
      </c>
      <c r="K91" s="122">
        <f>IF(G91="","",VLOOKUP(G91,ARANCEL!$B$5:$D$121,3,FALSE)*J91)</f>
        <v>15676</v>
      </c>
      <c r="L91" s="1229" t="s">
        <v>7548</v>
      </c>
      <c r="M91" s="1229">
        <v>4500254780</v>
      </c>
      <c r="N91" s="1229" t="s">
        <v>7558</v>
      </c>
    </row>
    <row r="92" spans="1:14" x14ac:dyDescent="0.25">
      <c r="A92" s="119" t="s">
        <v>305</v>
      </c>
      <c r="B92" s="164">
        <v>41702</v>
      </c>
      <c r="C92" s="198" t="s">
        <v>3188</v>
      </c>
      <c r="D92" s="119" t="s">
        <v>58</v>
      </c>
      <c r="E92" s="162">
        <v>10179345</v>
      </c>
      <c r="F92" s="119">
        <v>24680622</v>
      </c>
      <c r="G92" s="119">
        <v>2705003</v>
      </c>
      <c r="H92" s="120" t="str">
        <f>IF(G92="","",VLOOKUP(G92,ARANCEL!$B$5:$D$121,2,FALSE))</f>
        <v>INCRUSTACION ESTETICA (ART-GLASS O CERAMICA)</v>
      </c>
      <c r="I92" s="121" t="s">
        <v>317</v>
      </c>
      <c r="J92" s="119">
        <v>1</v>
      </c>
      <c r="K92" s="122">
        <f>IF(G92="","",VLOOKUP(G92,ARANCEL!$B$5:$D$121,3,FALSE)*J92)</f>
        <v>15676</v>
      </c>
      <c r="L92" s="1229" t="s">
        <v>4612</v>
      </c>
      <c r="M92" s="1229">
        <v>4500231292</v>
      </c>
      <c r="N92" s="1229">
        <v>9265</v>
      </c>
    </row>
    <row r="93" spans="1:14" x14ac:dyDescent="0.25">
      <c r="A93" s="119" t="s">
        <v>305</v>
      </c>
      <c r="B93" s="164">
        <v>41813</v>
      </c>
      <c r="C93" s="118" t="s">
        <v>5362</v>
      </c>
      <c r="D93" s="119" t="s">
        <v>4141</v>
      </c>
      <c r="E93" s="162">
        <v>10216208</v>
      </c>
      <c r="F93" s="119">
        <v>26777863</v>
      </c>
      <c r="G93" s="119">
        <v>2705003</v>
      </c>
      <c r="H93" s="120" t="str">
        <f>IF(G93="","",VLOOKUP(G93,ARANCEL!$B$5:$D$121,2,FALSE))</f>
        <v>INCRUSTACION ESTETICA (ART-GLASS O CERAMICA)</v>
      </c>
      <c r="I93" s="121" t="s">
        <v>618</v>
      </c>
      <c r="J93" s="119">
        <v>1</v>
      </c>
      <c r="K93" s="122">
        <f>IF(G93="","",VLOOKUP(G93,ARANCEL!$B$5:$D$121,3,FALSE)*J93)</f>
        <v>15676</v>
      </c>
      <c r="L93" s="1229" t="s">
        <v>5742</v>
      </c>
      <c r="M93" s="1229">
        <v>4500241314</v>
      </c>
      <c r="N93" s="1229" t="s">
        <v>5771</v>
      </c>
    </row>
    <row r="94" spans="1:14" x14ac:dyDescent="0.25">
      <c r="A94" s="119" t="s">
        <v>305</v>
      </c>
      <c r="B94" s="164">
        <v>41775</v>
      </c>
      <c r="C94" s="198" t="s">
        <v>4638</v>
      </c>
      <c r="D94" s="119" t="s">
        <v>639</v>
      </c>
      <c r="E94" s="162">
        <v>10199965</v>
      </c>
      <c r="F94" s="119">
        <v>25870178</v>
      </c>
      <c r="G94" s="119">
        <v>2705003</v>
      </c>
      <c r="H94" s="120" t="str">
        <f>IF(G94="","",VLOOKUP(G94,ARANCEL!$B$5:$D$121,2,FALSE))</f>
        <v>INCRUSTACION ESTETICA (ART-GLASS O CERAMICA)</v>
      </c>
      <c r="I94" s="121" t="s">
        <v>308</v>
      </c>
      <c r="J94" s="119">
        <v>1</v>
      </c>
      <c r="K94" s="122">
        <f>IF(G94="","",VLOOKUP(G94,ARANCEL!$B$5:$D$121,3,FALSE)*J94)</f>
        <v>15676</v>
      </c>
      <c r="L94" s="1229" t="s">
        <v>5292</v>
      </c>
      <c r="M94" s="1229">
        <v>4500235475</v>
      </c>
      <c r="N94" s="1229">
        <v>9397</v>
      </c>
    </row>
    <row r="95" spans="1:14" x14ac:dyDescent="0.25">
      <c r="A95" s="119" t="s">
        <v>305</v>
      </c>
      <c r="B95" s="164">
        <v>41912</v>
      </c>
      <c r="C95" s="118" t="s">
        <v>7412</v>
      </c>
      <c r="D95" s="119" t="s">
        <v>2120</v>
      </c>
      <c r="E95" s="162">
        <v>10259760</v>
      </c>
      <c r="F95" s="119">
        <v>27090601</v>
      </c>
      <c r="G95" s="119">
        <v>2705003</v>
      </c>
      <c r="H95" s="120" t="str">
        <f>IF(G95="","",VLOOKUP(G95,ARANCEL!$B$5:$D$121,2,FALSE))</f>
        <v>INCRUSTACION ESTETICA (ART-GLASS O CERAMICA)</v>
      </c>
      <c r="I95" s="121" t="s">
        <v>308</v>
      </c>
      <c r="J95" s="119">
        <v>1</v>
      </c>
      <c r="K95" s="122">
        <f>IF(G95="","",VLOOKUP(G95,ARANCEL!$B$5:$D$121,3,FALSE)*J95)</f>
        <v>15676</v>
      </c>
      <c r="L95" s="1229" t="s">
        <v>8279</v>
      </c>
      <c r="M95" s="1229">
        <v>4500260630</v>
      </c>
      <c r="N95" s="1229" t="s">
        <v>8266</v>
      </c>
    </row>
    <row r="96" spans="1:14" x14ac:dyDescent="0.25">
      <c r="A96" s="119" t="s">
        <v>305</v>
      </c>
      <c r="B96" s="164">
        <v>41933</v>
      </c>
      <c r="C96" s="118" t="s">
        <v>7412</v>
      </c>
      <c r="D96" s="119" t="s">
        <v>2120</v>
      </c>
      <c r="E96" s="162">
        <v>10259760</v>
      </c>
      <c r="F96" s="119">
        <v>27090601</v>
      </c>
      <c r="G96" s="119">
        <v>2704005</v>
      </c>
      <c r="H96" s="120" t="str">
        <f>IF(G96="","",VLOOKUP(G96,ARANCEL!$B$5:$D$121,2,FALSE))</f>
        <v>PROVISORIO</v>
      </c>
      <c r="I96" s="121" t="s">
        <v>325</v>
      </c>
      <c r="J96" s="119">
        <v>1</v>
      </c>
      <c r="K96" s="122">
        <f>IF(G96="","",VLOOKUP(G96,ARANCEL!$B$5:$D$121,3,FALSE)*J96)</f>
        <v>3250</v>
      </c>
      <c r="L96" s="1229" t="s">
        <v>8279</v>
      </c>
      <c r="M96" s="1229">
        <v>4500260630</v>
      </c>
      <c r="N96" s="1229" t="s">
        <v>8266</v>
      </c>
    </row>
    <row r="97" spans="1:14" x14ac:dyDescent="0.25">
      <c r="A97" s="119" t="s">
        <v>305</v>
      </c>
      <c r="B97" s="164">
        <v>41962</v>
      </c>
      <c r="C97" s="118" t="s">
        <v>7412</v>
      </c>
      <c r="D97" s="119" t="s">
        <v>2120</v>
      </c>
      <c r="E97" s="162">
        <v>10259760</v>
      </c>
      <c r="F97" s="119">
        <v>27090601</v>
      </c>
      <c r="G97" s="119">
        <v>2704031</v>
      </c>
      <c r="H97" s="120" t="str">
        <f>IF(G97="","",VLOOKUP(G97,ARANCEL!$B$5:$D$121,2,FALSE))</f>
        <v xml:space="preserve">PERNO MUÑON METALICO </v>
      </c>
      <c r="I97" s="121" t="s">
        <v>325</v>
      </c>
      <c r="J97" s="119">
        <v>1</v>
      </c>
      <c r="K97" s="122">
        <f>IF(G97="","",VLOOKUP(G97,ARANCEL!$B$5:$D$121,3,FALSE)*J97)</f>
        <v>12246</v>
      </c>
      <c r="L97" s="1229" t="s">
        <v>8256</v>
      </c>
      <c r="M97" s="1229">
        <v>4500265472</v>
      </c>
      <c r="N97" s="1229" t="s">
        <v>8935</v>
      </c>
    </row>
    <row r="98" spans="1:14" x14ac:dyDescent="0.25">
      <c r="A98" s="165" t="s">
        <v>305</v>
      </c>
      <c r="B98" s="164">
        <v>41971</v>
      </c>
      <c r="C98" s="118" t="s">
        <v>7412</v>
      </c>
      <c r="D98" s="119" t="s">
        <v>2120</v>
      </c>
      <c r="E98" s="162">
        <v>10259760</v>
      </c>
      <c r="F98" s="119">
        <v>27090601</v>
      </c>
      <c r="G98" s="119">
        <v>2704005</v>
      </c>
      <c r="H98" s="120" t="str">
        <f>IF(G98="","",VLOOKUP(G98,ARANCEL!$B$5:$D$121,2,FALSE))</f>
        <v>PROVISORIO</v>
      </c>
      <c r="I98" s="121" t="s">
        <v>329</v>
      </c>
      <c r="J98" s="119">
        <v>1</v>
      </c>
      <c r="K98" s="122">
        <f>IF(G98="","",VLOOKUP(G98,ARANCEL!$B$5:$D$121,3,FALSE)*J98)</f>
        <v>3250</v>
      </c>
      <c r="L98" s="1229" t="s">
        <v>8256</v>
      </c>
      <c r="M98" s="1229">
        <v>4500265472</v>
      </c>
      <c r="N98" s="1229" t="s">
        <v>8935</v>
      </c>
    </row>
    <row r="99" spans="1:14" x14ac:dyDescent="0.25">
      <c r="A99" s="165" t="s">
        <v>305</v>
      </c>
      <c r="B99" s="164">
        <v>42010</v>
      </c>
      <c r="C99" s="118" t="s">
        <v>7412</v>
      </c>
      <c r="D99" s="119" t="s">
        <v>2120</v>
      </c>
      <c r="E99" s="162">
        <v>10259760</v>
      </c>
      <c r="F99" s="119">
        <v>27090601</v>
      </c>
      <c r="G99" s="119">
        <v>2704031</v>
      </c>
      <c r="H99" s="120" t="str">
        <f>IF(G99="","",VLOOKUP(G99,ARANCEL!$B$5:$D$121,2,FALSE))</f>
        <v xml:space="preserve">PERNO MUÑON METALICO </v>
      </c>
      <c r="I99" s="121" t="s">
        <v>329</v>
      </c>
      <c r="J99" s="119">
        <v>1</v>
      </c>
      <c r="K99" s="122">
        <f>IF(G99="","",VLOOKUP(G99,ARANCEL!$B$5:$D$121,3,FALSE)*J99)</f>
        <v>12246</v>
      </c>
      <c r="L99" s="1235" t="str">
        <f>IF(E99="","","IMPAGO")</f>
        <v>IMPAGO</v>
      </c>
      <c r="M99" s="1235" t="str">
        <f>IF(L99="IMPAGO","SIN O.C.","")</f>
        <v>SIN O.C.</v>
      </c>
      <c r="N99" s="1235" t="str">
        <f>IF(L99="IMPAGO","SIN FACT.","")</f>
        <v>SIN FACT.</v>
      </c>
    </row>
    <row r="100" spans="1:14" x14ac:dyDescent="0.25">
      <c r="A100" s="119" t="s">
        <v>305</v>
      </c>
      <c r="B100" s="164">
        <v>41878</v>
      </c>
      <c r="C100" s="118" t="s">
        <v>6774</v>
      </c>
      <c r="D100" s="119" t="s">
        <v>2120</v>
      </c>
      <c r="E100" s="162">
        <v>10250327</v>
      </c>
      <c r="F100" s="119">
        <v>27371722</v>
      </c>
      <c r="G100" s="119">
        <v>2704003</v>
      </c>
      <c r="H100" s="120" t="str">
        <f>IF(G100="","",VLOOKUP(G100,ARANCEL!$B$5:$D$121,2,FALSE))</f>
        <v xml:space="preserve">CORONA PERIFERICA CON PERNO MUÑON COLADO </v>
      </c>
      <c r="I100" s="121" t="s">
        <v>618</v>
      </c>
      <c r="J100" s="119">
        <v>1</v>
      </c>
      <c r="K100" s="122">
        <f>IF(G100="","",VLOOKUP(G100,ARANCEL!$B$5:$D$121,3,FALSE)*J100)</f>
        <v>32612</v>
      </c>
      <c r="L100" s="1229" t="s">
        <v>7548</v>
      </c>
      <c r="M100" s="1229">
        <v>4500254780</v>
      </c>
      <c r="N100" s="1229" t="s">
        <v>7558</v>
      </c>
    </row>
    <row r="101" spans="1:14" x14ac:dyDescent="0.25">
      <c r="A101" s="119" t="s">
        <v>305</v>
      </c>
      <c r="B101" s="164">
        <v>41995</v>
      </c>
      <c r="C101" s="118" t="s">
        <v>9139</v>
      </c>
      <c r="D101" s="119" t="s">
        <v>58</v>
      </c>
      <c r="E101" s="162">
        <v>10300659</v>
      </c>
      <c r="F101" s="119">
        <v>23596947</v>
      </c>
      <c r="G101" s="119">
        <v>2707001</v>
      </c>
      <c r="H101" s="120" t="str">
        <f>IF(G101="","",VLOOKUP(G101,ARANCEL!$B$5:$D$121,2,FALSE))</f>
        <v xml:space="preserve">PLANO DE RELAJACION </v>
      </c>
      <c r="I101" s="121" t="s">
        <v>306</v>
      </c>
      <c r="J101" s="119">
        <v>1</v>
      </c>
      <c r="K101" s="122">
        <f>IF(G101="","",VLOOKUP(G101,ARANCEL!$B$5:$D$121,3,FALSE)*J101)</f>
        <v>9221</v>
      </c>
      <c r="L101" s="1349" t="s">
        <v>9431</v>
      </c>
      <c r="M101" s="1349">
        <v>4500269172</v>
      </c>
      <c r="N101" s="1349" t="s">
        <v>9440</v>
      </c>
    </row>
    <row r="102" spans="1:14" x14ac:dyDescent="0.25">
      <c r="A102" s="119" t="s">
        <v>305</v>
      </c>
      <c r="B102" s="164">
        <v>41947</v>
      </c>
      <c r="C102" s="118" t="s">
        <v>8216</v>
      </c>
      <c r="D102" s="119" t="s">
        <v>47</v>
      </c>
      <c r="E102" s="162">
        <v>10276348</v>
      </c>
      <c r="F102" s="119">
        <v>28231658</v>
      </c>
      <c r="G102" s="119">
        <v>2705003</v>
      </c>
      <c r="H102" s="120" t="str">
        <f>IF(G102="","",VLOOKUP(G102,ARANCEL!$B$5:$D$121,2,FALSE))</f>
        <v>INCRUSTACION ESTETICA (ART-GLASS O CERAMICA)</v>
      </c>
      <c r="I102" s="121" t="s">
        <v>308</v>
      </c>
      <c r="J102" s="119">
        <v>1</v>
      </c>
      <c r="K102" s="122">
        <f>IF(G102="","",VLOOKUP(G102,ARANCEL!$B$5:$D$121,3,FALSE)*J102)</f>
        <v>15676</v>
      </c>
      <c r="L102" s="1229" t="s">
        <v>8256</v>
      </c>
      <c r="M102" s="1229">
        <v>4500265472</v>
      </c>
      <c r="N102" s="1229" t="s">
        <v>8935</v>
      </c>
    </row>
    <row r="103" spans="1:14" x14ac:dyDescent="0.25">
      <c r="A103" s="119" t="s">
        <v>313</v>
      </c>
      <c r="B103" s="164">
        <v>41660</v>
      </c>
      <c r="C103" s="198" t="s">
        <v>1370</v>
      </c>
      <c r="D103" s="119" t="s">
        <v>93</v>
      </c>
      <c r="E103" s="162">
        <v>10170282</v>
      </c>
      <c r="F103" s="119">
        <v>23881541</v>
      </c>
      <c r="G103" s="119">
        <v>2705003</v>
      </c>
      <c r="H103" s="120" t="str">
        <f>IF(G103="","",VLOOKUP(G103,ARANCEL!$B$5:$D$121,2,FALSE))</f>
        <v>INCRUSTACION ESTETICA (ART-GLASS O CERAMICA)</v>
      </c>
      <c r="I103" s="121" t="s">
        <v>322</v>
      </c>
      <c r="J103" s="119">
        <v>1</v>
      </c>
      <c r="K103" s="122">
        <f>IF(G103="","",VLOOKUP(G103,ARANCEL!$B$5:$D$121,3,FALSE)*J103)</f>
        <v>15676</v>
      </c>
      <c r="L103" s="1229" t="s">
        <v>2842</v>
      </c>
      <c r="M103" s="1229">
        <v>4500216229</v>
      </c>
      <c r="N103" s="1229">
        <v>8402</v>
      </c>
    </row>
    <row r="104" spans="1:14" x14ac:dyDescent="0.25">
      <c r="A104" s="119" t="s">
        <v>305</v>
      </c>
      <c r="B104" s="164">
        <v>41660</v>
      </c>
      <c r="C104" s="198" t="s">
        <v>1370</v>
      </c>
      <c r="D104" s="119" t="s">
        <v>93</v>
      </c>
      <c r="E104" s="162">
        <v>10170282</v>
      </c>
      <c r="F104" s="119">
        <v>23881541</v>
      </c>
      <c r="G104" s="119">
        <v>2704003</v>
      </c>
      <c r="H104" s="120" t="str">
        <f>IF(G104="","",VLOOKUP(G104,ARANCEL!$B$5:$D$121,2,FALSE))</f>
        <v xml:space="preserve">CORONA PERIFERICA CON PERNO MUÑON COLADO </v>
      </c>
      <c r="I104" s="121" t="s">
        <v>324</v>
      </c>
      <c r="J104" s="119">
        <v>1</v>
      </c>
      <c r="K104" s="122">
        <f>IF(G104="","",VLOOKUP(G104,ARANCEL!$B$5:$D$121,3,FALSE)*J104)</f>
        <v>32612</v>
      </c>
      <c r="L104" s="1229" t="s">
        <v>2842</v>
      </c>
      <c r="M104" s="1229">
        <v>4500216229</v>
      </c>
      <c r="N104" s="1229">
        <v>8402</v>
      </c>
    </row>
    <row r="105" spans="1:14" x14ac:dyDescent="0.25">
      <c r="A105" s="119" t="s">
        <v>305</v>
      </c>
      <c r="B105" s="164">
        <v>41660</v>
      </c>
      <c r="C105" s="198" t="s">
        <v>1370</v>
      </c>
      <c r="D105" s="119" t="s">
        <v>93</v>
      </c>
      <c r="E105" s="162">
        <v>10170282</v>
      </c>
      <c r="F105" s="119">
        <v>23881541</v>
      </c>
      <c r="G105" s="119">
        <v>2704005</v>
      </c>
      <c r="H105" s="120" t="str">
        <f>IF(G105="","",VLOOKUP(G105,ARANCEL!$B$5:$D$121,2,FALSE))</f>
        <v>PROVISORIO</v>
      </c>
      <c r="I105" s="121" t="s">
        <v>324</v>
      </c>
      <c r="J105" s="119">
        <v>1</v>
      </c>
      <c r="K105" s="122">
        <f>IF(G105="","",VLOOKUP(G105,ARANCEL!$B$5:$D$121,3,FALSE)*J105)</f>
        <v>3250</v>
      </c>
      <c r="L105" s="1229" t="s">
        <v>2842</v>
      </c>
      <c r="M105" s="1229">
        <v>4500216229</v>
      </c>
      <c r="N105" s="1229">
        <v>8402</v>
      </c>
    </row>
    <row r="106" spans="1:14" x14ac:dyDescent="0.25">
      <c r="A106" s="119" t="s">
        <v>305</v>
      </c>
      <c r="B106" s="164">
        <v>41808</v>
      </c>
      <c r="C106" s="118" t="s">
        <v>5274</v>
      </c>
      <c r="D106" s="119" t="s">
        <v>58</v>
      </c>
      <c r="E106" s="162">
        <v>10214671</v>
      </c>
      <c r="F106" s="119">
        <v>26734034</v>
      </c>
      <c r="G106" s="119">
        <v>2704005</v>
      </c>
      <c r="H106" s="120" t="str">
        <f>IF(G106="","",VLOOKUP(G106,ARANCEL!$B$5:$D$121,2,FALSE))</f>
        <v>PROVISORIO</v>
      </c>
      <c r="I106" s="121" t="s">
        <v>309</v>
      </c>
      <c r="J106" s="119">
        <v>1</v>
      </c>
      <c r="K106" s="122">
        <f>IF(G106="","",VLOOKUP(G106,ARANCEL!$B$5:$D$121,3,FALSE)*J106)</f>
        <v>3250</v>
      </c>
      <c r="L106" s="1229" t="s">
        <v>5742</v>
      </c>
      <c r="M106" s="1229">
        <v>4500239429</v>
      </c>
      <c r="N106" s="1229" t="s">
        <v>5754</v>
      </c>
    </row>
    <row r="107" spans="1:14" x14ac:dyDescent="0.25">
      <c r="A107" s="169" t="s">
        <v>305</v>
      </c>
      <c r="B107" s="164">
        <v>41830</v>
      </c>
      <c r="C107" s="118" t="s">
        <v>5274</v>
      </c>
      <c r="D107" s="119" t="s">
        <v>58</v>
      </c>
      <c r="E107" s="162">
        <v>10214671</v>
      </c>
      <c r="F107" s="119">
        <v>26734034</v>
      </c>
      <c r="G107" s="119">
        <v>2704003</v>
      </c>
      <c r="H107" s="120" t="str">
        <f>IF(G107="","",VLOOKUP(G107,ARANCEL!$B$5:$D$121,2,FALSE))</f>
        <v xml:space="preserve">CORONA PERIFERICA CON PERNO MUÑON COLADO </v>
      </c>
      <c r="I107" s="121" t="s">
        <v>309</v>
      </c>
      <c r="J107" s="119">
        <v>1</v>
      </c>
      <c r="K107" s="122">
        <f>IF(G107="","",VLOOKUP(G107,ARANCEL!$B$5:$D$121,3,FALSE)*J107)</f>
        <v>32612</v>
      </c>
      <c r="L107" s="1229" t="s">
        <v>6017</v>
      </c>
      <c r="M107" s="1229">
        <v>4500243648</v>
      </c>
      <c r="N107" s="1229">
        <v>9790</v>
      </c>
    </row>
    <row r="108" spans="1:14" x14ac:dyDescent="0.25">
      <c r="A108" s="119" t="s">
        <v>305</v>
      </c>
      <c r="B108" s="164">
        <v>41856</v>
      </c>
      <c r="C108" s="118" t="s">
        <v>5274</v>
      </c>
      <c r="D108" s="119" t="s">
        <v>58</v>
      </c>
      <c r="E108" s="162">
        <v>10238544</v>
      </c>
      <c r="F108" s="119">
        <v>26734034</v>
      </c>
      <c r="G108" s="119">
        <v>2707001</v>
      </c>
      <c r="H108" s="120" t="str">
        <f>IF(G108="","",VLOOKUP(G108,ARANCEL!$B$5:$D$121,2,FALSE))</f>
        <v xml:space="preserve">PLANO DE RELAJACION </v>
      </c>
      <c r="I108" s="121" t="s">
        <v>331</v>
      </c>
      <c r="J108" s="119">
        <v>1</v>
      </c>
      <c r="K108" s="122">
        <f>IF(G108="","",VLOOKUP(G108,ARANCEL!$B$5:$D$121,3,FALSE)*J108)</f>
        <v>9221</v>
      </c>
      <c r="L108" s="1229" t="s">
        <v>6905</v>
      </c>
      <c r="M108" s="1229">
        <v>4500249833</v>
      </c>
      <c r="N108" s="1229" t="s">
        <v>7144</v>
      </c>
    </row>
    <row r="109" spans="1:14" x14ac:dyDescent="0.25">
      <c r="A109" s="119" t="s">
        <v>305</v>
      </c>
      <c r="B109" s="164">
        <v>41674</v>
      </c>
      <c r="C109" s="198" t="s">
        <v>2697</v>
      </c>
      <c r="D109" s="119" t="s">
        <v>102</v>
      </c>
      <c r="E109" s="162">
        <v>10172812</v>
      </c>
      <c r="F109" s="119">
        <v>24866107</v>
      </c>
      <c r="G109" s="119">
        <v>2704005</v>
      </c>
      <c r="H109" s="120" t="str">
        <f>IF(G109="","",VLOOKUP(G109,ARANCEL!$B$5:$D$121,2,FALSE))</f>
        <v>PROVISORIO</v>
      </c>
      <c r="I109" s="121" t="s">
        <v>335</v>
      </c>
      <c r="J109" s="119">
        <v>1</v>
      </c>
      <c r="K109" s="122">
        <f>IF(G109="","",VLOOKUP(G109,ARANCEL!$B$5:$D$121,3,FALSE)*J109)</f>
        <v>3250</v>
      </c>
      <c r="L109" s="1229" t="s">
        <v>3438</v>
      </c>
      <c r="M109" s="1229">
        <v>4500220785</v>
      </c>
      <c r="N109" s="1229">
        <v>8625</v>
      </c>
    </row>
    <row r="110" spans="1:14" x14ac:dyDescent="0.25">
      <c r="A110" s="119" t="s">
        <v>305</v>
      </c>
      <c r="B110" s="164">
        <v>41691</v>
      </c>
      <c r="C110" s="198" t="s">
        <v>2697</v>
      </c>
      <c r="D110" s="119" t="s">
        <v>102</v>
      </c>
      <c r="E110" s="162">
        <v>10172812</v>
      </c>
      <c r="F110" s="119">
        <v>24866107</v>
      </c>
      <c r="G110" s="119">
        <v>2704003</v>
      </c>
      <c r="H110" s="120" t="str">
        <f>IF(G110="","",VLOOKUP(G110,ARANCEL!$B$5:$D$121,2,FALSE))</f>
        <v xml:space="preserve">CORONA PERIFERICA CON PERNO MUÑON COLADO </v>
      </c>
      <c r="I110" s="121" t="s">
        <v>335</v>
      </c>
      <c r="J110" s="119">
        <v>1</v>
      </c>
      <c r="K110" s="122">
        <f>IF(G110="","",VLOOKUP(G110,ARANCEL!$B$5:$D$121,3,FALSE)*J110)</f>
        <v>32612</v>
      </c>
      <c r="L110" s="1229" t="s">
        <v>3438</v>
      </c>
      <c r="M110" s="1229">
        <v>4500220785</v>
      </c>
      <c r="N110" s="1229">
        <v>8625</v>
      </c>
    </row>
    <row r="111" spans="1:14" x14ac:dyDescent="0.25">
      <c r="A111" s="119" t="s">
        <v>305</v>
      </c>
      <c r="B111" s="164">
        <v>41729</v>
      </c>
      <c r="C111" s="198" t="s">
        <v>3735</v>
      </c>
      <c r="D111" s="119" t="s">
        <v>93</v>
      </c>
      <c r="E111" s="162">
        <v>10186057</v>
      </c>
      <c r="F111" s="119">
        <v>25227167</v>
      </c>
      <c r="G111" s="119">
        <v>2704005</v>
      </c>
      <c r="H111" s="120" t="str">
        <f>IF(G111="","",VLOOKUP(G111,ARANCEL!$B$5:$D$121,2,FALSE))</f>
        <v>PROVISORIO</v>
      </c>
      <c r="I111" s="121" t="s">
        <v>335</v>
      </c>
      <c r="J111" s="119">
        <v>1</v>
      </c>
      <c r="K111" s="122">
        <f>IF(G111="","",VLOOKUP(G111,ARANCEL!$B$5:$D$121,3,FALSE)*J111)</f>
        <v>3250</v>
      </c>
      <c r="L111" s="1229" t="s">
        <v>3058</v>
      </c>
      <c r="M111" s="1229">
        <v>4500225661</v>
      </c>
      <c r="N111" s="1229">
        <v>8913</v>
      </c>
    </row>
    <row r="112" spans="1:14" x14ac:dyDescent="0.25">
      <c r="A112" s="119" t="s">
        <v>305</v>
      </c>
      <c r="B112" s="164">
        <v>41736</v>
      </c>
      <c r="C112" s="198" t="s">
        <v>3735</v>
      </c>
      <c r="D112" s="119" t="s">
        <v>93</v>
      </c>
      <c r="E112" s="162">
        <v>10186057</v>
      </c>
      <c r="F112" s="119">
        <v>25227167</v>
      </c>
      <c r="G112" s="119">
        <v>2704003</v>
      </c>
      <c r="H112" s="120" t="str">
        <f>IF(G112="","",VLOOKUP(G112,ARANCEL!$B$5:$D$121,2,FALSE))</f>
        <v xml:space="preserve">CORONA PERIFERICA CON PERNO MUÑON COLADO </v>
      </c>
      <c r="I112" s="121" t="s">
        <v>335</v>
      </c>
      <c r="J112" s="119">
        <v>1</v>
      </c>
      <c r="K112" s="122">
        <f>IF(G112="","",VLOOKUP(G112,ARANCEL!$B$5:$D$121,3,FALSE)*J112)</f>
        <v>32612</v>
      </c>
      <c r="L112" s="1229" t="s">
        <v>4612</v>
      </c>
      <c r="M112" s="1229">
        <v>4500229975</v>
      </c>
      <c r="N112" s="1229">
        <v>9190</v>
      </c>
    </row>
    <row r="113" spans="1:14" x14ac:dyDescent="0.25">
      <c r="A113" s="119" t="s">
        <v>305</v>
      </c>
      <c r="B113" s="164">
        <v>41793</v>
      </c>
      <c r="C113" s="198" t="s">
        <v>3735</v>
      </c>
      <c r="D113" s="119" t="s">
        <v>93</v>
      </c>
      <c r="E113" s="162">
        <v>10186057</v>
      </c>
      <c r="F113" s="119">
        <v>25227167</v>
      </c>
      <c r="G113" s="119">
        <v>2707001</v>
      </c>
      <c r="H113" s="120" t="str">
        <f>IF(G113="","",VLOOKUP(G113,ARANCEL!$B$5:$D$121,2,FALSE))</f>
        <v xml:space="preserve">PLANO DE RELAJACION </v>
      </c>
      <c r="I113" s="121" t="s">
        <v>306</v>
      </c>
      <c r="J113" s="119">
        <v>1</v>
      </c>
      <c r="K113" s="122">
        <f>IF(G113="","",VLOOKUP(G113,ARANCEL!$B$5:$D$121,3,FALSE)*J113)</f>
        <v>9221</v>
      </c>
      <c r="L113" s="1229" t="s">
        <v>5742</v>
      </c>
      <c r="M113" s="1229">
        <v>4500239429</v>
      </c>
      <c r="N113" s="1229" t="s">
        <v>5754</v>
      </c>
    </row>
    <row r="114" spans="1:14" x14ac:dyDescent="0.25">
      <c r="A114" s="119" t="s">
        <v>305</v>
      </c>
      <c r="B114" s="164">
        <v>41850</v>
      </c>
      <c r="C114" s="118" t="s">
        <v>1806</v>
      </c>
      <c r="D114" s="119" t="s">
        <v>4645</v>
      </c>
      <c r="E114" s="162">
        <v>10235698</v>
      </c>
      <c r="F114" s="119">
        <v>26599772</v>
      </c>
      <c r="G114" s="119">
        <v>2707001</v>
      </c>
      <c r="H114" s="120" t="str">
        <f>IF(G114="","",VLOOKUP(G114,ARANCEL!$B$5:$D$121,2,FALSE))</f>
        <v xml:space="preserve">PLANO DE RELAJACION </v>
      </c>
      <c r="I114" s="121" t="s">
        <v>306</v>
      </c>
      <c r="J114" s="119">
        <v>1</v>
      </c>
      <c r="K114" s="122">
        <f>IF(G114="","",VLOOKUP(G114,ARANCEL!$B$5:$D$121,3,FALSE)*J114)</f>
        <v>9221</v>
      </c>
      <c r="L114" s="1229" t="s">
        <v>6905</v>
      </c>
      <c r="M114" s="1229">
        <v>4500249833</v>
      </c>
      <c r="N114" s="1229" t="s">
        <v>7144</v>
      </c>
    </row>
    <row r="115" spans="1:14" x14ac:dyDescent="0.25">
      <c r="A115" s="119" t="s">
        <v>305</v>
      </c>
      <c r="B115" s="164">
        <v>41710</v>
      </c>
      <c r="C115" s="198" t="s">
        <v>1805</v>
      </c>
      <c r="D115" s="119" t="s">
        <v>58</v>
      </c>
      <c r="E115" s="162">
        <v>10181412</v>
      </c>
      <c r="F115" s="119">
        <v>25188209</v>
      </c>
      <c r="G115" s="119">
        <v>2705003</v>
      </c>
      <c r="H115" s="120" t="str">
        <f>IF(G115="","",VLOOKUP(G115,ARANCEL!$B$5:$D$121,2,FALSE))</f>
        <v>INCRUSTACION ESTETICA (ART-GLASS O CERAMICA)</v>
      </c>
      <c r="I115" s="121" t="s">
        <v>326</v>
      </c>
      <c r="J115" s="119">
        <v>1</v>
      </c>
      <c r="K115" s="122">
        <f>IF(G115="","",VLOOKUP(G115,ARANCEL!$B$5:$D$121,3,FALSE)*J115)</f>
        <v>15676</v>
      </c>
      <c r="L115" s="1229" t="s">
        <v>3058</v>
      </c>
      <c r="M115" s="1229">
        <v>4500225662</v>
      </c>
      <c r="N115" s="1229">
        <v>8914</v>
      </c>
    </row>
    <row r="116" spans="1:14" x14ac:dyDescent="0.25">
      <c r="A116" s="119" t="s">
        <v>305</v>
      </c>
      <c r="B116" s="164">
        <v>41689</v>
      </c>
      <c r="C116" s="198" t="s">
        <v>2962</v>
      </c>
      <c r="D116" s="119" t="s">
        <v>1380</v>
      </c>
      <c r="E116" s="162">
        <v>10176359</v>
      </c>
      <c r="F116" s="119">
        <v>24651057</v>
      </c>
      <c r="G116" s="119">
        <v>2707001</v>
      </c>
      <c r="H116" s="120" t="str">
        <f>IF(G116="","",VLOOKUP(G116,ARANCEL!$B$5:$D$121,2,FALSE))</f>
        <v xml:space="preserve">PLANO DE RELAJACION </v>
      </c>
      <c r="I116" s="121" t="s">
        <v>306</v>
      </c>
      <c r="J116" s="119">
        <v>1</v>
      </c>
      <c r="K116" s="122">
        <f>IF(G116="","",VLOOKUP(G116,ARANCEL!$B$5:$D$121,3,FALSE)*J116)</f>
        <v>9221</v>
      </c>
      <c r="L116" s="1229" t="s">
        <v>3438</v>
      </c>
      <c r="M116" s="1229">
        <v>4500220785</v>
      </c>
      <c r="N116" s="1229">
        <v>8625</v>
      </c>
    </row>
    <row r="117" spans="1:14" x14ac:dyDescent="0.25">
      <c r="A117" s="119" t="s">
        <v>305</v>
      </c>
      <c r="B117" s="164">
        <v>41971</v>
      </c>
      <c r="C117" s="118" t="s">
        <v>8689</v>
      </c>
      <c r="D117" s="119" t="s">
        <v>47</v>
      </c>
      <c r="E117" s="162">
        <v>10289967</v>
      </c>
      <c r="F117" s="119">
        <v>29775906</v>
      </c>
      <c r="G117" s="119">
        <v>2704005</v>
      </c>
      <c r="H117" s="120" t="str">
        <f>IF(G117="","",VLOOKUP(G117,ARANCEL!$B$5:$D$121,2,FALSE))</f>
        <v>PROVISORIO</v>
      </c>
      <c r="I117" s="121" t="s">
        <v>2705</v>
      </c>
      <c r="J117" s="119">
        <v>3</v>
      </c>
      <c r="K117" s="122">
        <f>IF(G117="","",VLOOKUP(G117,ARANCEL!$B$5:$D$121,3,FALSE)*J117)</f>
        <v>9750</v>
      </c>
      <c r="L117" s="1349" t="s">
        <v>9431</v>
      </c>
      <c r="M117" s="1349">
        <v>4500269172</v>
      </c>
      <c r="N117" s="1349" t="s">
        <v>9440</v>
      </c>
    </row>
    <row r="118" spans="1:14" x14ac:dyDescent="0.25">
      <c r="A118" s="169" t="s">
        <v>305</v>
      </c>
      <c r="B118" s="164">
        <v>41835</v>
      </c>
      <c r="C118" s="118" t="s">
        <v>5869</v>
      </c>
      <c r="D118" s="119" t="s">
        <v>58</v>
      </c>
      <c r="E118" s="162">
        <v>10228471</v>
      </c>
      <c r="F118" s="119">
        <v>27174509</v>
      </c>
      <c r="G118" s="119">
        <v>2704003</v>
      </c>
      <c r="H118" s="120" t="str">
        <f>IF(G118="","",VLOOKUP(G118,ARANCEL!$B$5:$D$121,2,FALSE))</f>
        <v xml:space="preserve">CORONA PERIFERICA CON PERNO MUÑON COLADO </v>
      </c>
      <c r="I118" s="121" t="s">
        <v>308</v>
      </c>
      <c r="J118" s="119">
        <v>1</v>
      </c>
      <c r="K118" s="122">
        <f>IF(G118="","",VLOOKUP(G118,ARANCEL!$B$5:$D$121,3,FALSE)*J118)</f>
        <v>32612</v>
      </c>
      <c r="L118" s="1229" t="s">
        <v>6017</v>
      </c>
      <c r="M118" s="1229">
        <v>4500243648</v>
      </c>
      <c r="N118" s="1229">
        <v>9790</v>
      </c>
    </row>
    <row r="119" spans="1:14" x14ac:dyDescent="0.25">
      <c r="A119" s="119" t="s">
        <v>305</v>
      </c>
      <c r="B119" s="164">
        <v>41969</v>
      </c>
      <c r="C119" s="118" t="s">
        <v>8622</v>
      </c>
      <c r="D119" s="119" t="s">
        <v>2120</v>
      </c>
      <c r="E119" s="162">
        <v>10288540</v>
      </c>
      <c r="F119" s="119">
        <v>29717247</v>
      </c>
      <c r="G119" s="119">
        <v>2704005</v>
      </c>
      <c r="H119" s="120" t="str">
        <f>IF(G119="","",VLOOKUP(G119,ARANCEL!$B$5:$D$121,2,FALSE))</f>
        <v>PROVISORIO</v>
      </c>
      <c r="I119" s="121" t="s">
        <v>324</v>
      </c>
      <c r="J119" s="119">
        <v>1</v>
      </c>
      <c r="K119" s="122">
        <f>IF(G119="","",VLOOKUP(G119,ARANCEL!$B$5:$D$121,3,FALSE)*J119)</f>
        <v>3250</v>
      </c>
      <c r="L119" s="1349" t="s">
        <v>9431</v>
      </c>
      <c r="M119" s="1349">
        <v>4500269172</v>
      </c>
      <c r="N119" s="1349" t="s">
        <v>9440</v>
      </c>
    </row>
    <row r="120" spans="1:14" x14ac:dyDescent="0.25">
      <c r="A120" s="169" t="s">
        <v>305</v>
      </c>
      <c r="B120" s="164">
        <v>41990</v>
      </c>
      <c r="C120" s="118" t="s">
        <v>8622</v>
      </c>
      <c r="D120" s="119" t="s">
        <v>2120</v>
      </c>
      <c r="E120" s="162">
        <v>10288540</v>
      </c>
      <c r="F120" s="119">
        <v>29717247</v>
      </c>
      <c r="G120" s="119">
        <v>2704003</v>
      </c>
      <c r="H120" s="120" t="str">
        <f>IF(G120="","",VLOOKUP(G120,ARANCEL!$B$5:$D$121,2,FALSE))</f>
        <v xml:space="preserve">CORONA PERIFERICA CON PERNO MUÑON COLADO </v>
      </c>
      <c r="I120" s="121" t="s">
        <v>324</v>
      </c>
      <c r="J120" s="119">
        <v>1</v>
      </c>
      <c r="K120" s="122">
        <f>IF(G120="","",VLOOKUP(G120,ARANCEL!$B$5:$D$121,3,FALSE)*J120)</f>
        <v>32612</v>
      </c>
      <c r="L120" s="1349" t="s">
        <v>9431</v>
      </c>
      <c r="M120" s="1349">
        <v>4500269172</v>
      </c>
      <c r="N120" s="1349" t="s">
        <v>9440</v>
      </c>
    </row>
    <row r="121" spans="1:14" x14ac:dyDescent="0.25">
      <c r="A121" s="119" t="s">
        <v>305</v>
      </c>
      <c r="B121" s="164">
        <v>41774</v>
      </c>
      <c r="C121" s="198" t="s">
        <v>4647</v>
      </c>
      <c r="D121" s="119" t="s">
        <v>82</v>
      </c>
      <c r="E121" s="162">
        <v>10199082</v>
      </c>
      <c r="F121" s="119">
        <v>26374283</v>
      </c>
      <c r="G121" s="119">
        <v>2704005</v>
      </c>
      <c r="H121" s="120" t="str">
        <f>IF(G121="","",VLOOKUP(G121,ARANCEL!$B$5:$D$121,2,FALSE))</f>
        <v>PROVISORIO</v>
      </c>
      <c r="I121" s="121" t="s">
        <v>322</v>
      </c>
      <c r="J121" s="119">
        <v>1</v>
      </c>
      <c r="K121" s="122">
        <f>IF(G121="","",VLOOKUP(G121,ARANCEL!$B$5:$D$121,3,FALSE)*J121)</f>
        <v>3250</v>
      </c>
      <c r="L121" s="1229" t="s">
        <v>5292</v>
      </c>
      <c r="M121" s="1229">
        <v>4500235475</v>
      </c>
      <c r="N121" s="1229">
        <v>9397</v>
      </c>
    </row>
    <row r="122" spans="1:14" x14ac:dyDescent="0.25">
      <c r="A122" s="119" t="s">
        <v>305</v>
      </c>
      <c r="B122" s="164">
        <v>41810</v>
      </c>
      <c r="C122" s="198" t="s">
        <v>4647</v>
      </c>
      <c r="D122" s="119" t="s">
        <v>82</v>
      </c>
      <c r="E122" s="162">
        <v>10199082</v>
      </c>
      <c r="F122" s="119">
        <v>26374283</v>
      </c>
      <c r="G122" s="119">
        <v>2704015</v>
      </c>
      <c r="H122" s="120" t="str">
        <f>IF(G122="","",VLOOKUP(G122,ARANCEL!$B$5:$D$121,2,FALSE))</f>
        <v xml:space="preserve">CORONA IN CERAM </v>
      </c>
      <c r="I122" s="121" t="s">
        <v>322</v>
      </c>
      <c r="J122" s="119">
        <v>1</v>
      </c>
      <c r="K122" s="122">
        <f>IF(G122="","",VLOOKUP(G122,ARANCEL!$B$5:$D$121,3,FALSE)*J122)</f>
        <v>42733</v>
      </c>
      <c r="L122" s="1229" t="s">
        <v>5742</v>
      </c>
      <c r="M122" s="1229">
        <v>4500239429</v>
      </c>
      <c r="N122" s="1229" t="s">
        <v>5754</v>
      </c>
    </row>
    <row r="123" spans="1:14" x14ac:dyDescent="0.25">
      <c r="A123" s="119" t="s">
        <v>305</v>
      </c>
      <c r="B123" s="164">
        <v>41807</v>
      </c>
      <c r="C123" s="118" t="s">
        <v>5244</v>
      </c>
      <c r="D123" s="119" t="s">
        <v>47</v>
      </c>
      <c r="E123" s="162">
        <v>10214301</v>
      </c>
      <c r="F123" s="119">
        <v>27011706</v>
      </c>
      <c r="G123" s="119">
        <v>2704005</v>
      </c>
      <c r="H123" s="120" t="str">
        <f>IF(G123="","",VLOOKUP(G123,ARANCEL!$B$5:$D$121,2,FALSE))</f>
        <v>PROVISORIO</v>
      </c>
      <c r="I123" s="121" t="s">
        <v>324</v>
      </c>
      <c r="J123" s="119">
        <v>1</v>
      </c>
      <c r="K123" s="122">
        <f>IF(G123="","",VLOOKUP(G123,ARANCEL!$B$5:$D$121,3,FALSE)*J123)</f>
        <v>3250</v>
      </c>
      <c r="L123" s="1229" t="s">
        <v>5742</v>
      </c>
      <c r="M123" s="1229">
        <v>4500239429</v>
      </c>
      <c r="N123" s="1229" t="s">
        <v>5754</v>
      </c>
    </row>
    <row r="124" spans="1:14" x14ac:dyDescent="0.25">
      <c r="A124" s="119" t="s">
        <v>305</v>
      </c>
      <c r="B124" s="164">
        <v>41873</v>
      </c>
      <c r="C124" s="118" t="s">
        <v>5244</v>
      </c>
      <c r="D124" s="119" t="s">
        <v>47</v>
      </c>
      <c r="E124" s="162">
        <v>10214301</v>
      </c>
      <c r="F124" s="119">
        <v>27011706</v>
      </c>
      <c r="G124" s="119">
        <v>2704003</v>
      </c>
      <c r="H124" s="120" t="str">
        <f>IF(G124="","",VLOOKUP(G124,ARANCEL!$B$5:$D$121,2,FALSE))</f>
        <v xml:space="preserve">CORONA PERIFERICA CON PERNO MUÑON COLADO </v>
      </c>
      <c r="I124" s="121" t="s">
        <v>324</v>
      </c>
      <c r="J124" s="119">
        <v>1</v>
      </c>
      <c r="K124" s="122">
        <f>IF(G124="","",VLOOKUP(G124,ARANCEL!$B$5:$D$121,3,FALSE)*J124)</f>
        <v>32612</v>
      </c>
      <c r="L124" s="1229" t="s">
        <v>7548</v>
      </c>
      <c r="M124" s="1229">
        <v>4500254780</v>
      </c>
      <c r="N124" s="1229" t="s">
        <v>7558</v>
      </c>
    </row>
    <row r="125" spans="1:14" ht="15" customHeight="1" x14ac:dyDescent="0.25">
      <c r="A125" s="119" t="s">
        <v>305</v>
      </c>
      <c r="B125" s="164">
        <v>41950</v>
      </c>
      <c r="C125" s="118" t="s">
        <v>8194</v>
      </c>
      <c r="D125" s="119" t="s">
        <v>1376</v>
      </c>
      <c r="E125" s="162">
        <v>10278669</v>
      </c>
      <c r="F125" s="119">
        <v>27755855</v>
      </c>
      <c r="G125" s="119">
        <v>2704005</v>
      </c>
      <c r="H125" s="120" t="str">
        <f>IF(G125="","",VLOOKUP(G125,ARANCEL!$B$5:$D$121,2,FALSE))</f>
        <v>PROVISORIO</v>
      </c>
      <c r="I125" s="121" t="s">
        <v>324</v>
      </c>
      <c r="J125" s="119">
        <v>1</v>
      </c>
      <c r="K125" s="122">
        <f>IF(G125="","",VLOOKUP(G125,ARANCEL!$B$5:$D$121,3,FALSE)*J125)</f>
        <v>3250</v>
      </c>
      <c r="L125" s="1229" t="s">
        <v>8256</v>
      </c>
      <c r="M125" s="1229">
        <v>4500265472</v>
      </c>
      <c r="N125" s="1229" t="s">
        <v>8935</v>
      </c>
    </row>
    <row r="126" spans="1:14" ht="15" customHeight="1" x14ac:dyDescent="0.25">
      <c r="A126" s="119" t="s">
        <v>305</v>
      </c>
      <c r="B126" s="164">
        <v>41962</v>
      </c>
      <c r="C126" s="118" t="s">
        <v>8194</v>
      </c>
      <c r="D126" s="119" t="s">
        <v>1376</v>
      </c>
      <c r="E126" s="162">
        <v>10278669</v>
      </c>
      <c r="F126" s="119">
        <v>27755855</v>
      </c>
      <c r="G126" s="119">
        <v>2704031</v>
      </c>
      <c r="H126" s="120" t="str">
        <f>IF(G126="","",VLOOKUP(G126,ARANCEL!$B$5:$D$121,2,FALSE))</f>
        <v xml:space="preserve">PERNO MUÑON METALICO </v>
      </c>
      <c r="I126" s="121" t="s">
        <v>324</v>
      </c>
      <c r="J126" s="119">
        <v>1</v>
      </c>
      <c r="K126" s="122">
        <f>IF(G126="","",VLOOKUP(G126,ARANCEL!$B$5:$D$121,3,FALSE)*J126)</f>
        <v>12246</v>
      </c>
      <c r="L126" s="1229" t="s">
        <v>8256</v>
      </c>
      <c r="M126" s="1229">
        <v>4500265472</v>
      </c>
      <c r="N126" s="1229" t="s">
        <v>8935</v>
      </c>
    </row>
    <row r="127" spans="1:14" ht="15" customHeight="1" x14ac:dyDescent="0.2">
      <c r="A127" s="169" t="s">
        <v>313</v>
      </c>
      <c r="B127" s="164">
        <v>41974</v>
      </c>
      <c r="C127" s="609" t="s">
        <v>8194</v>
      </c>
      <c r="D127" s="609" t="s">
        <v>9439</v>
      </c>
      <c r="E127" s="609">
        <v>10278669</v>
      </c>
      <c r="F127" s="609">
        <v>27755855</v>
      </c>
      <c r="G127" s="609">
        <v>2704002</v>
      </c>
      <c r="H127" s="120" t="str">
        <f>IF(G127="","",VLOOKUP(G127,ARANCEL!$B$5:$D$121,2,FALSE))</f>
        <v xml:space="preserve">CORONA PERIFERICA </v>
      </c>
      <c r="I127" s="121" t="s">
        <v>2739</v>
      </c>
      <c r="J127" s="119">
        <v>1</v>
      </c>
      <c r="K127" s="122">
        <f>IF(G127="","",VLOOKUP(G127,ARANCEL!$B$5:$D$121,3,FALSE)*J127)</f>
        <v>25865</v>
      </c>
      <c r="L127" s="1349" t="s">
        <v>9431</v>
      </c>
      <c r="M127" s="1349">
        <v>4500269172</v>
      </c>
      <c r="N127" s="1349" t="s">
        <v>9440</v>
      </c>
    </row>
    <row r="128" spans="1:14" x14ac:dyDescent="0.25">
      <c r="A128" s="119" t="s">
        <v>305</v>
      </c>
      <c r="B128" s="164">
        <v>41912</v>
      </c>
      <c r="C128" s="118" t="s">
        <v>7403</v>
      </c>
      <c r="D128" s="119" t="s">
        <v>4141</v>
      </c>
      <c r="E128" s="162">
        <v>10259560</v>
      </c>
      <c r="F128" s="119">
        <v>28659822</v>
      </c>
      <c r="G128" s="119">
        <v>2705003</v>
      </c>
      <c r="H128" s="120" t="str">
        <f>IF(G128="","",VLOOKUP(G128,ARANCEL!$B$5:$D$121,2,FALSE))</f>
        <v>INCRUSTACION ESTETICA (ART-GLASS O CERAMICA)</v>
      </c>
      <c r="I128" s="121" t="s">
        <v>308</v>
      </c>
      <c r="J128" s="119">
        <v>1</v>
      </c>
      <c r="K128" s="122">
        <f>IF(G128="","",VLOOKUP(G128,ARANCEL!$B$5:$D$121,3,FALSE)*J128)</f>
        <v>15676</v>
      </c>
      <c r="L128" s="1229" t="s">
        <v>8279</v>
      </c>
      <c r="M128" s="1229">
        <v>4500260630</v>
      </c>
      <c r="N128" s="1229" t="s">
        <v>8266</v>
      </c>
    </row>
    <row r="129" spans="1:14" x14ac:dyDescent="0.25">
      <c r="A129" s="119" t="s">
        <v>305</v>
      </c>
      <c r="B129" s="164">
        <v>41885</v>
      </c>
      <c r="C129" s="118" t="s">
        <v>6925</v>
      </c>
      <c r="D129" s="119" t="s">
        <v>82</v>
      </c>
      <c r="E129" s="162">
        <v>10254002</v>
      </c>
      <c r="F129" s="119">
        <v>27034894</v>
      </c>
      <c r="G129" s="119">
        <v>2705003</v>
      </c>
      <c r="H129" s="120" t="str">
        <f>IF(G129="","",VLOOKUP(G129,ARANCEL!$B$5:$D$121,2,FALSE))</f>
        <v>INCRUSTACION ESTETICA (ART-GLASS O CERAMICA)</v>
      </c>
      <c r="I129" s="121" t="s">
        <v>312</v>
      </c>
      <c r="J129" s="119">
        <v>1</v>
      </c>
      <c r="K129" s="122">
        <f>IF(G129="","",VLOOKUP(G129,ARANCEL!$B$5:$D$121,3,FALSE)*J129)</f>
        <v>15676</v>
      </c>
      <c r="L129" s="1229" t="s">
        <v>7548</v>
      </c>
      <c r="M129" s="1229">
        <v>4500254780</v>
      </c>
      <c r="N129" s="1229" t="s">
        <v>7558</v>
      </c>
    </row>
    <row r="130" spans="1:14" x14ac:dyDescent="0.25">
      <c r="A130" s="119" t="s">
        <v>305</v>
      </c>
      <c r="B130" s="164">
        <v>41703</v>
      </c>
      <c r="C130" s="118" t="s">
        <v>3210</v>
      </c>
      <c r="D130" s="119" t="s">
        <v>58</v>
      </c>
      <c r="E130" s="162">
        <v>10179947</v>
      </c>
      <c r="F130" s="119">
        <v>25358658</v>
      </c>
      <c r="G130" s="119">
        <v>2707001</v>
      </c>
      <c r="H130" s="120" t="str">
        <f>IF(G130="","",VLOOKUP(G130,ARANCEL!$B$5:$D$121,2,FALSE))</f>
        <v xml:space="preserve">PLANO DE RELAJACION </v>
      </c>
      <c r="I130" s="121" t="s">
        <v>306</v>
      </c>
      <c r="J130" s="119">
        <v>1</v>
      </c>
      <c r="K130" s="122">
        <f>IF(G130="","",VLOOKUP(G130,ARANCEL!$B$5:$D$121,3,FALSE)*J130)</f>
        <v>9221</v>
      </c>
      <c r="L130" s="1229" t="s">
        <v>3058</v>
      </c>
      <c r="M130" s="1229">
        <v>4500225662</v>
      </c>
      <c r="N130" s="1229">
        <v>8914</v>
      </c>
    </row>
    <row r="131" spans="1:14" x14ac:dyDescent="0.25">
      <c r="A131" s="119" t="s">
        <v>305</v>
      </c>
      <c r="B131" s="164">
        <v>41995</v>
      </c>
      <c r="C131" s="118" t="s">
        <v>9138</v>
      </c>
      <c r="D131" s="119" t="s">
        <v>58</v>
      </c>
      <c r="E131" s="162">
        <v>10301930</v>
      </c>
      <c r="F131" s="119">
        <v>29260357</v>
      </c>
      <c r="G131" s="119">
        <v>2707001</v>
      </c>
      <c r="H131" s="120" t="str">
        <f>IF(G131="","",VLOOKUP(G131,ARANCEL!$B$5:$D$121,2,FALSE))</f>
        <v xml:space="preserve">PLANO DE RELAJACION </v>
      </c>
      <c r="I131" s="121" t="s">
        <v>306</v>
      </c>
      <c r="J131" s="119">
        <v>1</v>
      </c>
      <c r="K131" s="122">
        <f>IF(G131="","",VLOOKUP(G131,ARANCEL!$B$5:$D$121,3,FALSE)*J131)</f>
        <v>9221</v>
      </c>
      <c r="L131" s="1349" t="s">
        <v>9431</v>
      </c>
      <c r="M131" s="1349">
        <v>4500269172</v>
      </c>
      <c r="N131" s="1349" t="s">
        <v>9440</v>
      </c>
    </row>
    <row r="132" spans="1:14" x14ac:dyDescent="0.25">
      <c r="A132" s="119" t="s">
        <v>305</v>
      </c>
      <c r="B132" s="164">
        <v>41710</v>
      </c>
      <c r="C132" s="198" t="s">
        <v>3356</v>
      </c>
      <c r="D132" s="119" t="s">
        <v>47</v>
      </c>
      <c r="E132" s="162">
        <v>10181413</v>
      </c>
      <c r="F132" s="119">
        <v>25076965</v>
      </c>
      <c r="G132" s="119">
        <v>2704003</v>
      </c>
      <c r="H132" s="120" t="str">
        <f>IF(G132="","",VLOOKUP(G132,ARANCEL!$B$5:$D$121,2,FALSE))</f>
        <v xml:space="preserve">CORONA PERIFERICA CON PERNO MUÑON COLADO </v>
      </c>
      <c r="I132" s="121" t="s">
        <v>312</v>
      </c>
      <c r="J132" s="119">
        <v>1</v>
      </c>
      <c r="K132" s="122">
        <f>IF(G132="","",VLOOKUP(G132,ARANCEL!$B$5:$D$121,3,FALSE)*J132)</f>
        <v>32612</v>
      </c>
      <c r="L132" s="1229" t="s">
        <v>3058</v>
      </c>
      <c r="M132" s="1229">
        <v>4500225661</v>
      </c>
      <c r="N132" s="1229">
        <v>8913</v>
      </c>
    </row>
    <row r="133" spans="1:14" x14ac:dyDescent="0.25">
      <c r="A133" s="119" t="s">
        <v>305</v>
      </c>
      <c r="B133" s="164">
        <v>41844</v>
      </c>
      <c r="C133" s="118" t="s">
        <v>6043</v>
      </c>
      <c r="D133" s="119" t="s">
        <v>47</v>
      </c>
      <c r="E133" s="162">
        <v>10232666</v>
      </c>
      <c r="F133" s="119">
        <v>27344188</v>
      </c>
      <c r="G133" s="119">
        <v>2705003</v>
      </c>
      <c r="H133" s="120" t="str">
        <f>IF(G133="","",VLOOKUP(G133,ARANCEL!$B$5:$D$121,2,FALSE))</f>
        <v>INCRUSTACION ESTETICA (ART-GLASS O CERAMICA)</v>
      </c>
      <c r="I133" s="121" t="s">
        <v>643</v>
      </c>
      <c r="J133" s="119">
        <v>1</v>
      </c>
      <c r="K133" s="122">
        <f>IF(G133="","",VLOOKUP(G133,ARANCEL!$B$5:$D$121,3,FALSE)*J133)</f>
        <v>15676</v>
      </c>
      <c r="L133" s="1229" t="s">
        <v>6017</v>
      </c>
      <c r="M133" s="1229">
        <v>4500245467</v>
      </c>
      <c r="N133" s="1229">
        <v>9811</v>
      </c>
    </row>
    <row r="134" spans="1:14" x14ac:dyDescent="0.25">
      <c r="A134" s="119" t="s">
        <v>305</v>
      </c>
      <c r="B134" s="164">
        <v>41957</v>
      </c>
      <c r="C134" s="118" t="s">
        <v>8394</v>
      </c>
      <c r="D134" s="119" t="s">
        <v>8395</v>
      </c>
      <c r="E134" s="162">
        <v>10282165</v>
      </c>
      <c r="F134" s="119">
        <v>29159035</v>
      </c>
      <c r="G134" s="119">
        <v>2705003</v>
      </c>
      <c r="H134" s="120" t="str">
        <f>IF(G134="","",VLOOKUP(G134,ARANCEL!$B$5:$D$121,2,FALSE))</f>
        <v>INCRUSTACION ESTETICA (ART-GLASS O CERAMICA)</v>
      </c>
      <c r="I134" s="121" t="s">
        <v>315</v>
      </c>
      <c r="J134" s="119">
        <v>1</v>
      </c>
      <c r="K134" s="122">
        <f>IF(G134="","",VLOOKUP(G134,ARANCEL!$B$5:$D$121,3,FALSE)*J134)</f>
        <v>15676</v>
      </c>
      <c r="L134" s="1229" t="s">
        <v>8256</v>
      </c>
      <c r="M134" s="1229">
        <v>4500265472</v>
      </c>
      <c r="N134" s="1229" t="s">
        <v>8935</v>
      </c>
    </row>
    <row r="135" spans="1:14" x14ac:dyDescent="0.25">
      <c r="A135" s="119" t="s">
        <v>305</v>
      </c>
      <c r="B135" s="164">
        <v>42016</v>
      </c>
      <c r="C135" s="118" t="s">
        <v>9506</v>
      </c>
      <c r="D135" s="119" t="s">
        <v>1609</v>
      </c>
      <c r="E135" s="162">
        <v>10308890</v>
      </c>
      <c r="F135" s="119">
        <v>29758707</v>
      </c>
      <c r="G135" s="119">
        <v>2704005</v>
      </c>
      <c r="H135" s="120" t="str">
        <f>IF(G135="","",VLOOKUP(G135,ARANCEL!$B$5:$D$121,2,FALSE))</f>
        <v>PROVISORIO</v>
      </c>
      <c r="I135" s="121" t="s">
        <v>319</v>
      </c>
      <c r="J135" s="119">
        <v>1</v>
      </c>
      <c r="K135" s="122">
        <f>IF(G135="","",VLOOKUP(G135,ARANCEL!$B$5:$D$121,3,FALSE)*J135)</f>
        <v>3250</v>
      </c>
      <c r="L135" s="1235" t="str">
        <f>IF(E135="","","IMPAGO")</f>
        <v>IMPAGO</v>
      </c>
      <c r="M135" s="1235" t="str">
        <f>IF(L135="IMPAGO","SIN O.C.","")</f>
        <v>SIN O.C.</v>
      </c>
      <c r="N135" s="1235" t="str">
        <f>IF(L135="IMPAGO","SIN FACT.","")</f>
        <v>SIN FACT.</v>
      </c>
    </row>
    <row r="136" spans="1:14" x14ac:dyDescent="0.25">
      <c r="A136" s="119" t="s">
        <v>305</v>
      </c>
      <c r="B136" s="164">
        <v>41925</v>
      </c>
      <c r="C136" s="118" t="s">
        <v>8369</v>
      </c>
      <c r="D136" s="119" t="s">
        <v>47</v>
      </c>
      <c r="E136" s="162">
        <v>10266038</v>
      </c>
      <c r="F136" s="119">
        <v>28519283</v>
      </c>
      <c r="G136" s="119">
        <v>2704005</v>
      </c>
      <c r="H136" s="120" t="str">
        <f>IF(G136="","",VLOOKUP(G136,ARANCEL!$B$5:$D$121,2,FALSE))</f>
        <v>PROVISORIO</v>
      </c>
      <c r="I136" s="121" t="s">
        <v>324</v>
      </c>
      <c r="J136" s="119">
        <v>1</v>
      </c>
      <c r="K136" s="122">
        <f>IF(G136="","",VLOOKUP(G136,ARANCEL!$B$5:$D$121,3,FALSE)*J136)</f>
        <v>3250</v>
      </c>
      <c r="L136" s="1229" t="s">
        <v>8279</v>
      </c>
      <c r="M136" s="1229">
        <v>4500260630</v>
      </c>
      <c r="N136" s="1229" t="s">
        <v>8266</v>
      </c>
    </row>
    <row r="137" spans="1:14" x14ac:dyDescent="0.25">
      <c r="A137" s="119" t="s">
        <v>305</v>
      </c>
      <c r="B137" s="164">
        <v>41956</v>
      </c>
      <c r="C137" s="118" t="s">
        <v>8369</v>
      </c>
      <c r="D137" s="119" t="s">
        <v>47</v>
      </c>
      <c r="E137" s="162">
        <v>10266038</v>
      </c>
      <c r="F137" s="119">
        <v>28519283</v>
      </c>
      <c r="G137" s="119">
        <v>2704003</v>
      </c>
      <c r="H137" s="120" t="str">
        <f>IF(G137="","",VLOOKUP(G137,ARANCEL!$B$5:$D$121,2,FALSE))</f>
        <v xml:space="preserve">CORONA PERIFERICA CON PERNO MUÑON COLADO </v>
      </c>
      <c r="I137" s="121" t="s">
        <v>324</v>
      </c>
      <c r="J137" s="119">
        <v>1</v>
      </c>
      <c r="K137" s="122">
        <f>IF(G137="","",VLOOKUP(G137,ARANCEL!$B$5:$D$121,3,FALSE)*J137)</f>
        <v>32612</v>
      </c>
      <c r="L137" s="1229" t="s">
        <v>8256</v>
      </c>
      <c r="M137" s="1229">
        <v>4500265472</v>
      </c>
      <c r="N137" s="1229" t="s">
        <v>8935</v>
      </c>
    </row>
    <row r="138" spans="1:14" x14ac:dyDescent="0.25">
      <c r="A138" s="119" t="s">
        <v>305</v>
      </c>
      <c r="B138" s="164">
        <v>41887</v>
      </c>
      <c r="C138" s="118" t="s">
        <v>7002</v>
      </c>
      <c r="D138" s="119" t="s">
        <v>102</v>
      </c>
      <c r="E138" s="162">
        <v>10255406</v>
      </c>
      <c r="F138" s="119">
        <v>26455955</v>
      </c>
      <c r="G138" s="119">
        <v>2704027</v>
      </c>
      <c r="H138" s="120" t="str">
        <f>IF(G138="","",VLOOKUP(G138,ARANCEL!$B$5:$D$121,2,FALSE))</f>
        <v>PROTESIS VALPLAST UNILATERAL (HASTA 2 PIEZAS)</v>
      </c>
      <c r="I138" s="121" t="s">
        <v>306</v>
      </c>
      <c r="J138" s="119">
        <v>1</v>
      </c>
      <c r="K138" s="122">
        <f>IF(G138="","",VLOOKUP(G138,ARANCEL!$B$5:$D$121,3,FALSE)*J138)</f>
        <v>22491</v>
      </c>
      <c r="L138" s="1229" t="s">
        <v>7548</v>
      </c>
      <c r="M138" s="1229">
        <v>4500254780</v>
      </c>
      <c r="N138" s="1229" t="s">
        <v>7558</v>
      </c>
    </row>
    <row r="139" spans="1:14" x14ac:dyDescent="0.25">
      <c r="A139" s="119" t="s">
        <v>305</v>
      </c>
      <c r="B139" s="164">
        <v>41953</v>
      </c>
      <c r="C139" s="118" t="s">
        <v>8223</v>
      </c>
      <c r="D139" s="119" t="s">
        <v>47</v>
      </c>
      <c r="E139" s="162">
        <v>10279513</v>
      </c>
      <c r="F139" s="119">
        <v>29556236</v>
      </c>
      <c r="G139" s="119">
        <v>2707001</v>
      </c>
      <c r="H139" s="120" t="str">
        <f>IF(G139="","",VLOOKUP(G139,ARANCEL!$B$5:$D$121,2,FALSE))</f>
        <v xml:space="preserve">PLANO DE RELAJACION </v>
      </c>
      <c r="I139" s="121" t="s">
        <v>306</v>
      </c>
      <c r="J139" s="119">
        <v>1</v>
      </c>
      <c r="K139" s="122">
        <f>IF(G139="","",VLOOKUP(G139,ARANCEL!$B$5:$D$121,3,FALSE)*J139)</f>
        <v>9221</v>
      </c>
      <c r="L139" s="1229" t="s">
        <v>8256</v>
      </c>
      <c r="M139" s="1229">
        <v>4500265472</v>
      </c>
      <c r="N139" s="1229" t="s">
        <v>8935</v>
      </c>
    </row>
    <row r="140" spans="1:14" x14ac:dyDescent="0.25">
      <c r="A140" s="119" t="s">
        <v>305</v>
      </c>
      <c r="B140" s="164">
        <v>41843</v>
      </c>
      <c r="C140" s="118" t="s">
        <v>6040</v>
      </c>
      <c r="D140" s="119" t="s">
        <v>47</v>
      </c>
      <c r="E140" s="162">
        <v>10232103</v>
      </c>
      <c r="F140" s="119">
        <v>27590947</v>
      </c>
      <c r="G140" s="119">
        <v>2704027</v>
      </c>
      <c r="H140" s="120" t="str">
        <f>IF(G140="","",VLOOKUP(G140,ARANCEL!$B$5:$D$121,2,FALSE))</f>
        <v>PROTESIS VALPLAST UNILATERAL (HASTA 2 PIEZAS)</v>
      </c>
      <c r="I140" s="121" t="s">
        <v>323</v>
      </c>
      <c r="J140" s="119">
        <v>1</v>
      </c>
      <c r="K140" s="122">
        <f>IF(G140="","",VLOOKUP(G140,ARANCEL!$B$5:$D$121,3,FALSE)*J140)</f>
        <v>22491</v>
      </c>
      <c r="L140" s="1229" t="s">
        <v>6017</v>
      </c>
      <c r="M140" s="1229">
        <v>4500245467</v>
      </c>
      <c r="N140" s="1229">
        <v>9811</v>
      </c>
    </row>
    <row r="141" spans="1:14" x14ac:dyDescent="0.25">
      <c r="A141" s="119" t="s">
        <v>305</v>
      </c>
      <c r="B141" s="164">
        <v>41940</v>
      </c>
      <c r="C141" s="118" t="s">
        <v>6040</v>
      </c>
      <c r="D141" s="119" t="s">
        <v>82</v>
      </c>
      <c r="E141" s="162">
        <v>10274102</v>
      </c>
      <c r="F141" s="119">
        <v>29336390</v>
      </c>
      <c r="G141" s="119">
        <v>2704027</v>
      </c>
      <c r="H141" s="120" t="str">
        <f>IF(G141="","",VLOOKUP(G141,ARANCEL!$B$5:$D$121,2,FALSE))</f>
        <v>PROTESIS VALPLAST UNILATERAL (HASTA 2 PIEZAS)</v>
      </c>
      <c r="I141" s="121" t="s">
        <v>633</v>
      </c>
      <c r="J141" s="119">
        <v>1</v>
      </c>
      <c r="K141" s="122">
        <f>IF(G141="","",VLOOKUP(G141,ARANCEL!$B$5:$D$121,3,FALSE)*J141)</f>
        <v>22491</v>
      </c>
      <c r="L141" s="1229" t="s">
        <v>8256</v>
      </c>
      <c r="M141" s="1229">
        <v>4500265472</v>
      </c>
      <c r="N141" s="1229" t="s">
        <v>8935</v>
      </c>
    </row>
    <row r="142" spans="1:14" x14ac:dyDescent="0.25">
      <c r="A142" s="119" t="s">
        <v>305</v>
      </c>
      <c r="B142" s="164">
        <v>41813</v>
      </c>
      <c r="C142" s="118" t="s">
        <v>5363</v>
      </c>
      <c r="D142" s="119" t="s">
        <v>47</v>
      </c>
      <c r="E142" s="162">
        <v>10216206</v>
      </c>
      <c r="F142" s="119">
        <v>26902228</v>
      </c>
      <c r="G142" s="119">
        <v>2707001</v>
      </c>
      <c r="H142" s="120" t="str">
        <f>IF(G142="","",VLOOKUP(G142,ARANCEL!$B$5:$D$121,2,FALSE))</f>
        <v xml:space="preserve">PLANO DE RELAJACION </v>
      </c>
      <c r="I142" s="121" t="s">
        <v>306</v>
      </c>
      <c r="J142" s="119">
        <v>1</v>
      </c>
      <c r="K142" s="122">
        <f>IF(G142="","",VLOOKUP(G142,ARANCEL!$B$5:$D$121,3,FALSE)*J142)</f>
        <v>9221</v>
      </c>
      <c r="L142" s="1229" t="s">
        <v>5742</v>
      </c>
      <c r="M142" s="1229">
        <v>4500241314</v>
      </c>
      <c r="N142" s="1229" t="s">
        <v>5771</v>
      </c>
    </row>
    <row r="143" spans="1:14" x14ac:dyDescent="0.25">
      <c r="A143" s="119" t="s">
        <v>305</v>
      </c>
      <c r="B143" s="164">
        <v>41858</v>
      </c>
      <c r="C143" s="118" t="s">
        <v>5363</v>
      </c>
      <c r="D143" s="119" t="s">
        <v>47</v>
      </c>
      <c r="E143" s="162">
        <v>10216206</v>
      </c>
      <c r="F143" s="119">
        <v>26902228</v>
      </c>
      <c r="G143" s="119">
        <v>2705003</v>
      </c>
      <c r="H143" s="120" t="str">
        <f>IF(G143="","",VLOOKUP(G143,ARANCEL!$B$5:$D$121,2,FALSE))</f>
        <v>INCRUSTACION ESTETICA (ART-GLASS O CERAMICA)</v>
      </c>
      <c r="I143" s="121" t="s">
        <v>318</v>
      </c>
      <c r="J143" s="119">
        <v>1</v>
      </c>
      <c r="K143" s="122">
        <f>IF(G143="","",VLOOKUP(G143,ARANCEL!$B$5:$D$121,3,FALSE)*J143)</f>
        <v>15676</v>
      </c>
      <c r="L143" s="1229" t="s">
        <v>6905</v>
      </c>
      <c r="M143" s="1229">
        <v>4500249833</v>
      </c>
      <c r="N143" s="1229" t="s">
        <v>7144</v>
      </c>
    </row>
    <row r="144" spans="1:14" x14ac:dyDescent="0.25">
      <c r="A144" s="119" t="s">
        <v>305</v>
      </c>
      <c r="B144" s="164">
        <v>41985</v>
      </c>
      <c r="C144" s="118" t="s">
        <v>8965</v>
      </c>
      <c r="D144" s="119" t="s">
        <v>47</v>
      </c>
      <c r="E144" s="162">
        <v>10296390</v>
      </c>
      <c r="F144" s="119">
        <v>30053824</v>
      </c>
      <c r="G144" s="119">
        <v>2707001</v>
      </c>
      <c r="H144" s="120" t="str">
        <f>IF(G144="","",VLOOKUP(G144,ARANCEL!$B$5:$D$121,2,FALSE))</f>
        <v xml:space="preserve">PLANO DE RELAJACION </v>
      </c>
      <c r="I144" s="121" t="s">
        <v>306</v>
      </c>
      <c r="J144" s="119">
        <v>1</v>
      </c>
      <c r="K144" s="122">
        <f>IF(G144="","",VLOOKUP(G144,ARANCEL!$B$5:$D$121,3,FALSE)*J144)</f>
        <v>9221</v>
      </c>
      <c r="L144" s="1349" t="s">
        <v>9431</v>
      </c>
      <c r="M144" s="1349">
        <v>4500269172</v>
      </c>
      <c r="N144" s="1349" t="s">
        <v>9440</v>
      </c>
    </row>
    <row r="145" spans="1:14" x14ac:dyDescent="0.25">
      <c r="A145" s="119" t="s">
        <v>305</v>
      </c>
      <c r="B145" s="164">
        <v>41730</v>
      </c>
      <c r="C145" s="198" t="s">
        <v>3767</v>
      </c>
      <c r="D145" s="119" t="s">
        <v>47</v>
      </c>
      <c r="E145" s="162">
        <v>10186420</v>
      </c>
      <c r="F145" s="119">
        <v>25797049</v>
      </c>
      <c r="G145" s="119">
        <v>2707001</v>
      </c>
      <c r="H145" s="120" t="str">
        <f>IF(G145="","",VLOOKUP(G145,ARANCEL!$B$5:$D$121,2,FALSE))</f>
        <v xml:space="preserve">PLANO DE RELAJACION </v>
      </c>
      <c r="I145" s="121" t="s">
        <v>306</v>
      </c>
      <c r="J145" s="119">
        <v>1</v>
      </c>
      <c r="K145" s="122">
        <f>IF(G145="","",VLOOKUP(G145,ARANCEL!$B$5:$D$121,3,FALSE)*J145)</f>
        <v>9221</v>
      </c>
      <c r="L145" s="1229" t="s">
        <v>4612</v>
      </c>
      <c r="M145" s="1229">
        <v>4500229975</v>
      </c>
      <c r="N145" s="1229">
        <v>9190</v>
      </c>
    </row>
    <row r="146" spans="1:14" x14ac:dyDescent="0.25">
      <c r="A146" s="119" t="s">
        <v>305</v>
      </c>
      <c r="B146" s="164">
        <v>41904</v>
      </c>
      <c r="C146" s="118" t="s">
        <v>7253</v>
      </c>
      <c r="D146" s="119" t="s">
        <v>1381</v>
      </c>
      <c r="E146" s="162">
        <v>10258096</v>
      </c>
      <c r="F146" s="119">
        <v>28410470</v>
      </c>
      <c r="G146" s="119">
        <v>2705003</v>
      </c>
      <c r="H146" s="120" t="str">
        <f>IF(G146="","",VLOOKUP(G146,ARANCEL!$B$5:$D$121,2,FALSE))</f>
        <v>INCRUSTACION ESTETICA (ART-GLASS O CERAMICA)</v>
      </c>
      <c r="I146" s="121" t="s">
        <v>7254</v>
      </c>
      <c r="J146" s="119">
        <v>4</v>
      </c>
      <c r="K146" s="122">
        <f>IF(G146="","",VLOOKUP(G146,ARANCEL!$B$5:$D$121,3,FALSE)*J146)</f>
        <v>62704</v>
      </c>
      <c r="L146" s="1229" t="s">
        <v>7548</v>
      </c>
      <c r="M146" s="1229">
        <v>4500255257</v>
      </c>
      <c r="N146" s="1229" t="s">
        <v>7566</v>
      </c>
    </row>
    <row r="147" spans="1:14" x14ac:dyDescent="0.25">
      <c r="A147" s="119" t="s">
        <v>305</v>
      </c>
      <c r="B147" s="164">
        <v>41935</v>
      </c>
      <c r="C147" s="118" t="s">
        <v>2081</v>
      </c>
      <c r="D147" s="119" t="s">
        <v>2120</v>
      </c>
      <c r="E147" s="162">
        <v>10271651</v>
      </c>
      <c r="F147" s="119">
        <v>29250984</v>
      </c>
      <c r="G147" s="119">
        <v>2705003</v>
      </c>
      <c r="H147" s="120" t="str">
        <f>IF(G147="","",VLOOKUP(G147,ARANCEL!$B$5:$D$121,2,FALSE))</f>
        <v>INCRUSTACION ESTETICA (ART-GLASS O CERAMICA)</v>
      </c>
      <c r="I147" s="121" t="s">
        <v>312</v>
      </c>
      <c r="J147" s="119">
        <v>1</v>
      </c>
      <c r="K147" s="122">
        <f>IF(G147="","",VLOOKUP(G147,ARANCEL!$B$5:$D$121,3,FALSE)*J147)</f>
        <v>15676</v>
      </c>
      <c r="L147" s="1229" t="s">
        <v>8279</v>
      </c>
      <c r="M147" s="1229">
        <v>4500260630</v>
      </c>
      <c r="N147" s="1229" t="s">
        <v>8266</v>
      </c>
    </row>
    <row r="148" spans="1:14" x14ac:dyDescent="0.25">
      <c r="A148" s="119" t="s">
        <v>305</v>
      </c>
      <c r="B148" s="164">
        <v>41940</v>
      </c>
      <c r="C148" s="118" t="s">
        <v>8003</v>
      </c>
      <c r="D148" s="119" t="s">
        <v>47</v>
      </c>
      <c r="E148" s="162">
        <v>10273987</v>
      </c>
      <c r="F148" s="119">
        <v>28837061</v>
      </c>
      <c r="G148" s="119">
        <v>2707001</v>
      </c>
      <c r="H148" s="120" t="str">
        <f>IF(G148="","",VLOOKUP(G148,ARANCEL!$B$5:$D$121,2,FALSE))</f>
        <v xml:space="preserve">PLANO DE RELAJACION </v>
      </c>
      <c r="I148" s="121" t="s">
        <v>306</v>
      </c>
      <c r="J148" s="119">
        <v>1</v>
      </c>
      <c r="K148" s="122">
        <f>IF(G148="","",VLOOKUP(G148,ARANCEL!$B$5:$D$121,3,FALSE)*J148)</f>
        <v>9221</v>
      </c>
      <c r="L148" s="1229" t="s">
        <v>8256</v>
      </c>
      <c r="M148" s="1229">
        <v>4500265472</v>
      </c>
      <c r="N148" s="1229" t="s">
        <v>8935</v>
      </c>
    </row>
    <row r="149" spans="1:14" x14ac:dyDescent="0.25">
      <c r="A149" s="119" t="s">
        <v>305</v>
      </c>
      <c r="B149" s="164">
        <v>41774</v>
      </c>
      <c r="C149" s="198" t="s">
        <v>4648</v>
      </c>
      <c r="D149" s="119" t="s">
        <v>82</v>
      </c>
      <c r="E149" s="162">
        <v>10199506</v>
      </c>
      <c r="F149" s="119">
        <v>26369437</v>
      </c>
      <c r="G149" s="119">
        <v>2704005</v>
      </c>
      <c r="H149" s="120" t="str">
        <f>IF(G149="","",VLOOKUP(G149,ARANCEL!$B$5:$D$121,2,FALSE))</f>
        <v>PROVISORIO</v>
      </c>
      <c r="I149" s="121" t="s">
        <v>613</v>
      </c>
      <c r="J149" s="119">
        <v>2</v>
      </c>
      <c r="K149" s="122">
        <f>IF(G149="","",VLOOKUP(G149,ARANCEL!$B$5:$D$121,3,FALSE)*J149)</f>
        <v>6500</v>
      </c>
      <c r="L149" s="1229" t="s">
        <v>5292</v>
      </c>
      <c r="M149" s="1229">
        <v>4500235475</v>
      </c>
      <c r="N149" s="1229">
        <v>9397</v>
      </c>
    </row>
    <row r="150" spans="1:14" x14ac:dyDescent="0.25">
      <c r="A150" s="119" t="s">
        <v>305</v>
      </c>
      <c r="B150" s="164">
        <v>41829</v>
      </c>
      <c r="C150" s="198" t="s">
        <v>4648</v>
      </c>
      <c r="D150" s="119" t="s">
        <v>82</v>
      </c>
      <c r="E150" s="162">
        <v>10199506</v>
      </c>
      <c r="F150" s="119">
        <v>26369437</v>
      </c>
      <c r="G150" s="119">
        <v>2704015</v>
      </c>
      <c r="H150" s="120" t="str">
        <f>IF(G150="","",VLOOKUP(G150,ARANCEL!$B$5:$D$121,2,FALSE))</f>
        <v xml:space="preserve">CORONA IN CERAM </v>
      </c>
      <c r="I150" s="121" t="s">
        <v>613</v>
      </c>
      <c r="J150" s="119">
        <v>2</v>
      </c>
      <c r="K150" s="122">
        <f>IF(G150="","",VLOOKUP(G150,ARANCEL!$B$5:$D$121,3,FALSE)*J150)</f>
        <v>85466</v>
      </c>
      <c r="L150" s="1229" t="s">
        <v>6017</v>
      </c>
      <c r="M150" s="1229">
        <v>4500243648</v>
      </c>
      <c r="N150" s="1229">
        <v>9790</v>
      </c>
    </row>
    <row r="151" spans="1:14" x14ac:dyDescent="0.25">
      <c r="A151" s="119" t="s">
        <v>305</v>
      </c>
      <c r="B151" s="164">
        <v>41989</v>
      </c>
      <c r="C151" s="118" t="s">
        <v>9017</v>
      </c>
      <c r="D151" s="119" t="s">
        <v>58</v>
      </c>
      <c r="E151" s="162">
        <v>10298900</v>
      </c>
      <c r="F151" s="119">
        <v>30180380</v>
      </c>
      <c r="G151" s="119">
        <v>2707001</v>
      </c>
      <c r="H151" s="120" t="str">
        <f>IF(G151="","",VLOOKUP(G151,ARANCEL!$B$5:$D$121,2,FALSE))</f>
        <v xml:space="preserve">PLANO DE RELAJACION </v>
      </c>
      <c r="I151" s="121" t="s">
        <v>306</v>
      </c>
      <c r="J151" s="119">
        <v>1</v>
      </c>
      <c r="K151" s="122">
        <f>IF(G151="","",VLOOKUP(G151,ARANCEL!$B$5:$D$121,3,FALSE)*J151)</f>
        <v>9221</v>
      </c>
      <c r="L151" s="1349" t="s">
        <v>9431</v>
      </c>
      <c r="M151" s="1349">
        <v>4500269172</v>
      </c>
      <c r="N151" s="1349" t="s">
        <v>9440</v>
      </c>
    </row>
    <row r="152" spans="1:14" x14ac:dyDescent="0.25">
      <c r="A152" s="119" t="s">
        <v>313</v>
      </c>
      <c r="B152" s="164">
        <v>41999</v>
      </c>
      <c r="C152" s="118" t="s">
        <v>9205</v>
      </c>
      <c r="D152" s="119" t="s">
        <v>47</v>
      </c>
      <c r="E152" s="162">
        <v>10303046</v>
      </c>
      <c r="F152" s="119">
        <v>30115272</v>
      </c>
      <c r="G152" s="119">
        <v>2707001</v>
      </c>
      <c r="H152" s="120" t="str">
        <f>IF(G152="","",VLOOKUP(G152,ARANCEL!$B$5:$D$121,2,FALSE))</f>
        <v xml:space="preserve">PLANO DE RELAJACION </v>
      </c>
      <c r="I152" s="121" t="s">
        <v>2739</v>
      </c>
      <c r="J152" s="119">
        <v>1</v>
      </c>
      <c r="K152" s="122">
        <f>IF(G152="","",VLOOKUP(G152,ARANCEL!$B$5:$D$121,3,FALSE)*J152)</f>
        <v>9221</v>
      </c>
      <c r="L152" s="1349" t="s">
        <v>9431</v>
      </c>
      <c r="M152" s="1349">
        <v>4500269172</v>
      </c>
      <c r="N152" s="1349" t="s">
        <v>9440</v>
      </c>
    </row>
    <row r="153" spans="1:14" x14ac:dyDescent="0.25">
      <c r="A153" s="119" t="s">
        <v>606</v>
      </c>
      <c r="B153" s="164">
        <v>42020</v>
      </c>
      <c r="C153" s="118" t="s">
        <v>9637</v>
      </c>
      <c r="D153" s="119" t="s">
        <v>1378</v>
      </c>
      <c r="E153" s="162">
        <v>10312060</v>
      </c>
      <c r="F153" s="119">
        <v>30381565</v>
      </c>
      <c r="G153" s="119">
        <v>2704003</v>
      </c>
      <c r="H153" s="120" t="str">
        <f>IF(G153="","",VLOOKUP(G153,ARANCEL!$B$5:$D$121,2,FALSE))</f>
        <v xml:space="preserve">CORONA PERIFERICA CON PERNO MUÑON COLADO </v>
      </c>
      <c r="I153" s="121" t="s">
        <v>308</v>
      </c>
      <c r="J153" s="119">
        <v>1</v>
      </c>
      <c r="K153" s="122">
        <f>IF(G153="","",VLOOKUP(G153,ARANCEL!$B$5:$D$121,3,FALSE)*J153)</f>
        <v>32612</v>
      </c>
      <c r="L153" s="1235" t="str">
        <f>IF(E153="","","IMPAGO")</f>
        <v>IMPAGO</v>
      </c>
      <c r="M153" s="1235" t="str">
        <f>IF(L153="IMPAGO","SIN O.C.","")</f>
        <v>SIN O.C.</v>
      </c>
      <c r="N153" s="1235" t="str">
        <f>IF(L153="IMPAGO","SIN FACT.","")</f>
        <v>SIN FACT.</v>
      </c>
    </row>
    <row r="154" spans="1:14" x14ac:dyDescent="0.25">
      <c r="A154" s="119" t="s">
        <v>305</v>
      </c>
      <c r="B154" s="164">
        <v>42016</v>
      </c>
      <c r="C154" s="118" t="s">
        <v>9507</v>
      </c>
      <c r="D154" s="119" t="s">
        <v>1376</v>
      </c>
      <c r="E154" s="162">
        <v>10308744</v>
      </c>
      <c r="F154" s="119">
        <v>29556092</v>
      </c>
      <c r="G154" s="119">
        <v>2707002</v>
      </c>
      <c r="H154" s="120" t="str">
        <f>IF(G154="","",VLOOKUP(G154,ARANCEL!$B$5:$D$121,2,FALSE))</f>
        <v>CUBETA DE BLANQUEAMIENTO</v>
      </c>
      <c r="I154" s="121" t="s">
        <v>347</v>
      </c>
      <c r="J154" s="119">
        <v>2</v>
      </c>
      <c r="K154" s="122">
        <f>IF(G154="","",VLOOKUP(G154,ARANCEL!$B$5:$D$121,3,FALSE)*J154)</f>
        <v>11808</v>
      </c>
      <c r="L154" s="1235" t="str">
        <f>IF(E154="","","IMPAGO")</f>
        <v>IMPAGO</v>
      </c>
      <c r="M154" s="1235" t="str">
        <f>IF(L154="IMPAGO","SIN O.C.","")</f>
        <v>SIN O.C.</v>
      </c>
      <c r="N154" s="1235" t="str">
        <f>IF(L154="IMPAGO","SIN FACT.","")</f>
        <v>SIN FACT.</v>
      </c>
    </row>
    <row r="155" spans="1:14" x14ac:dyDescent="0.25">
      <c r="A155" s="119" t="s">
        <v>305</v>
      </c>
      <c r="B155" s="164">
        <v>41971</v>
      </c>
      <c r="C155" s="118" t="s">
        <v>8687</v>
      </c>
      <c r="D155" s="119" t="s">
        <v>2120</v>
      </c>
      <c r="E155" s="162">
        <v>10289968</v>
      </c>
      <c r="F155" s="119">
        <v>29747178</v>
      </c>
      <c r="G155" s="119">
        <v>2705003</v>
      </c>
      <c r="H155" s="120" t="str">
        <f>IF(G155="","",VLOOKUP(G155,ARANCEL!$B$5:$D$121,2,FALSE))</f>
        <v>INCRUSTACION ESTETICA (ART-GLASS O CERAMICA)</v>
      </c>
      <c r="I155" s="121" t="s">
        <v>309</v>
      </c>
      <c r="J155" s="119">
        <v>1</v>
      </c>
      <c r="K155" s="122">
        <f>IF(G155="","",VLOOKUP(G155,ARANCEL!$B$5:$D$121,3,FALSE)*J155)</f>
        <v>15676</v>
      </c>
      <c r="L155" s="1349" t="s">
        <v>9431</v>
      </c>
      <c r="M155" s="1349">
        <v>4500269172</v>
      </c>
      <c r="N155" s="1349" t="s">
        <v>9440</v>
      </c>
    </row>
    <row r="156" spans="1:14" x14ac:dyDescent="0.25">
      <c r="A156" s="119" t="s">
        <v>305</v>
      </c>
      <c r="B156" s="164">
        <v>41816</v>
      </c>
      <c r="C156" s="118" t="s">
        <v>5455</v>
      </c>
      <c r="D156" s="119" t="s">
        <v>1376</v>
      </c>
      <c r="E156" s="162">
        <v>10218976</v>
      </c>
      <c r="F156" s="119">
        <v>27234686</v>
      </c>
      <c r="G156" s="119">
        <v>2707001</v>
      </c>
      <c r="H156" s="120" t="str">
        <f>IF(G156="","",VLOOKUP(G156,ARANCEL!$B$5:$D$121,2,FALSE))</f>
        <v xml:space="preserve">PLANO DE RELAJACION </v>
      </c>
      <c r="I156" s="121" t="s">
        <v>306</v>
      </c>
      <c r="J156" s="119">
        <v>1</v>
      </c>
      <c r="K156" s="122">
        <f>IF(G156="","",VLOOKUP(G156,ARANCEL!$B$5:$D$121,3,FALSE)*J156)</f>
        <v>9221</v>
      </c>
      <c r="L156" s="1229" t="s">
        <v>5742</v>
      </c>
      <c r="M156" s="1229">
        <v>4500241314</v>
      </c>
      <c r="N156" s="1229" t="s">
        <v>5771</v>
      </c>
    </row>
    <row r="157" spans="1:14" x14ac:dyDescent="0.25">
      <c r="A157" s="119" t="s">
        <v>305</v>
      </c>
      <c r="B157" s="164">
        <v>41716</v>
      </c>
      <c r="C157" s="198" t="s">
        <v>3479</v>
      </c>
      <c r="D157" s="119" t="s">
        <v>58</v>
      </c>
      <c r="E157" s="162">
        <v>10182928</v>
      </c>
      <c r="F157" s="119">
        <v>24959270</v>
      </c>
      <c r="G157" s="119">
        <v>2705003</v>
      </c>
      <c r="H157" s="120" t="str">
        <f>IF(G157="","",VLOOKUP(G157,ARANCEL!$B$5:$D$121,2,FALSE))</f>
        <v>INCRUSTACION ESTETICA (ART-GLASS O CERAMICA)</v>
      </c>
      <c r="I157" s="121" t="s">
        <v>954</v>
      </c>
      <c r="J157" s="119">
        <v>2</v>
      </c>
      <c r="K157" s="122">
        <f>IF(G157="","",VLOOKUP(G157,ARANCEL!$B$5:$D$121,3,FALSE)*J157)</f>
        <v>31352</v>
      </c>
      <c r="L157" s="1229" t="s">
        <v>3058</v>
      </c>
      <c r="M157" s="1229">
        <v>4500225662</v>
      </c>
      <c r="N157" s="1229">
        <v>8914</v>
      </c>
    </row>
    <row r="158" spans="1:14" x14ac:dyDescent="0.25">
      <c r="A158" s="119" t="s">
        <v>305</v>
      </c>
      <c r="B158" s="164">
        <v>41827</v>
      </c>
      <c r="C158" s="118" t="s">
        <v>5638</v>
      </c>
      <c r="D158" s="119" t="s">
        <v>1481</v>
      </c>
      <c r="E158" s="162">
        <v>10223926</v>
      </c>
      <c r="F158" s="119">
        <v>26569324</v>
      </c>
      <c r="G158" s="119">
        <v>2704003</v>
      </c>
      <c r="H158" s="120" t="str">
        <f>IF(G158="","",VLOOKUP(G158,ARANCEL!$B$5:$D$121,2,FALSE))</f>
        <v xml:space="preserve">CORONA PERIFERICA CON PERNO MUÑON COLADO </v>
      </c>
      <c r="I158" s="121" t="s">
        <v>324</v>
      </c>
      <c r="J158" s="119">
        <v>1</v>
      </c>
      <c r="K158" s="122">
        <f>IF(G158="","",VLOOKUP(G158,ARANCEL!$B$5:$D$121,3,FALSE)*J158)</f>
        <v>32612</v>
      </c>
      <c r="L158" s="1229" t="s">
        <v>6017</v>
      </c>
      <c r="M158" s="1229">
        <v>4500243648</v>
      </c>
      <c r="N158" s="1229">
        <v>9790</v>
      </c>
    </row>
    <row r="159" spans="1:14" x14ac:dyDescent="0.25">
      <c r="A159" s="119" t="s">
        <v>305</v>
      </c>
      <c r="B159" s="164">
        <v>41705</v>
      </c>
      <c r="C159" s="198" t="s">
        <v>3258</v>
      </c>
      <c r="D159" s="119" t="s">
        <v>47</v>
      </c>
      <c r="E159" s="162">
        <v>10180665</v>
      </c>
      <c r="F159" s="119">
        <v>25332242</v>
      </c>
      <c r="G159" s="119">
        <v>2704005</v>
      </c>
      <c r="H159" s="120" t="str">
        <f>IF(G159="","",VLOOKUP(G159,ARANCEL!$B$5:$D$121,2,FALSE))</f>
        <v>PROVISORIO</v>
      </c>
      <c r="I159" s="121" t="s">
        <v>317</v>
      </c>
      <c r="J159" s="119">
        <v>1</v>
      </c>
      <c r="K159" s="122">
        <f>IF(G159="","",VLOOKUP(G159,ARANCEL!$B$5:$D$121,3,FALSE)*J159)</f>
        <v>3250</v>
      </c>
      <c r="L159" s="1229" t="s">
        <v>3058</v>
      </c>
      <c r="M159" s="1229">
        <v>4500225661</v>
      </c>
      <c r="N159" s="1229">
        <v>8913</v>
      </c>
    </row>
    <row r="160" spans="1:14" x14ac:dyDescent="0.25">
      <c r="A160" s="119" t="s">
        <v>305</v>
      </c>
      <c r="B160" s="164">
        <v>41716</v>
      </c>
      <c r="C160" s="198" t="s">
        <v>3258</v>
      </c>
      <c r="D160" s="119" t="s">
        <v>47</v>
      </c>
      <c r="E160" s="162">
        <v>10180665</v>
      </c>
      <c r="F160" s="119">
        <v>25332242</v>
      </c>
      <c r="G160" s="119">
        <v>2704002</v>
      </c>
      <c r="H160" s="120" t="str">
        <f>IF(G160="","",VLOOKUP(G160,ARANCEL!$B$5:$D$121,2,FALSE))</f>
        <v xml:space="preserve">CORONA PERIFERICA </v>
      </c>
      <c r="I160" s="121" t="s">
        <v>317</v>
      </c>
      <c r="J160" s="119">
        <v>1</v>
      </c>
      <c r="K160" s="122">
        <f>IF(G160="","",VLOOKUP(G160,ARANCEL!$B$5:$D$121,3,FALSE)*J160)</f>
        <v>25865</v>
      </c>
      <c r="L160" s="1229" t="s">
        <v>3058</v>
      </c>
      <c r="M160" s="1229">
        <v>4500225661</v>
      </c>
      <c r="N160" s="1229">
        <v>8913</v>
      </c>
    </row>
    <row r="161" spans="1:14" x14ac:dyDescent="0.25">
      <c r="A161" s="119" t="s">
        <v>305</v>
      </c>
      <c r="B161" s="164">
        <v>41989</v>
      </c>
      <c r="C161" s="118" t="s">
        <v>9016</v>
      </c>
      <c r="D161" s="119" t="s">
        <v>47</v>
      </c>
      <c r="E161" s="162">
        <v>10298760</v>
      </c>
      <c r="F161" s="119">
        <v>30117434</v>
      </c>
      <c r="G161" s="119">
        <v>2707001</v>
      </c>
      <c r="H161" s="120" t="str">
        <f>IF(G161="","",VLOOKUP(G161,ARANCEL!$B$5:$D$121,2,FALSE))</f>
        <v xml:space="preserve">PLANO DE RELAJACION </v>
      </c>
      <c r="I161" s="121" t="s">
        <v>306</v>
      </c>
      <c r="J161" s="119">
        <v>1</v>
      </c>
      <c r="K161" s="122">
        <f>IF(G161="","",VLOOKUP(G161,ARANCEL!$B$5:$D$121,3,FALSE)*J161)</f>
        <v>9221</v>
      </c>
      <c r="L161" s="1349" t="s">
        <v>9431</v>
      </c>
      <c r="M161" s="1349">
        <v>4500269172</v>
      </c>
      <c r="N161" s="1349" t="s">
        <v>9440</v>
      </c>
    </row>
    <row r="162" spans="1:14" x14ac:dyDescent="0.25">
      <c r="A162" s="119" t="s">
        <v>305</v>
      </c>
      <c r="B162" s="164">
        <v>41841</v>
      </c>
      <c r="C162" s="118" t="s">
        <v>5953</v>
      </c>
      <c r="D162" s="119" t="s">
        <v>1380</v>
      </c>
      <c r="E162" s="162">
        <v>10230281</v>
      </c>
      <c r="F162" s="119" t="s">
        <v>5954</v>
      </c>
      <c r="G162" s="119">
        <v>2707001</v>
      </c>
      <c r="H162" s="120" t="str">
        <f>IF(G162="","",VLOOKUP(G162,ARANCEL!$B$5:$D$121,2,FALSE))</f>
        <v xml:space="preserve">PLANO DE RELAJACION </v>
      </c>
      <c r="I162" s="121" t="s">
        <v>306</v>
      </c>
      <c r="J162" s="119">
        <v>1</v>
      </c>
      <c r="K162" s="122">
        <f>IF(G162="","",VLOOKUP(G162,ARANCEL!$B$5:$D$121,3,FALSE)*J162)</f>
        <v>9221</v>
      </c>
      <c r="L162" s="1229" t="s">
        <v>6017</v>
      </c>
      <c r="M162" s="1229">
        <v>4500245467</v>
      </c>
      <c r="N162" s="1229">
        <v>9811</v>
      </c>
    </row>
    <row r="163" spans="1:14" x14ac:dyDescent="0.25">
      <c r="A163" s="119" t="s">
        <v>305</v>
      </c>
      <c r="B163" s="164">
        <v>41864</v>
      </c>
      <c r="C163" s="118" t="s">
        <v>6495</v>
      </c>
      <c r="D163" s="119" t="s">
        <v>1381</v>
      </c>
      <c r="E163" s="162">
        <v>10243736</v>
      </c>
      <c r="F163" s="119" t="s">
        <v>6496</v>
      </c>
      <c r="G163" s="119">
        <v>2705003</v>
      </c>
      <c r="H163" s="120" t="str">
        <f>IF(G163="","",VLOOKUP(G163,ARANCEL!$B$5:$D$121,2,FALSE))</f>
        <v>INCRUSTACION ESTETICA (ART-GLASS O CERAMICA)</v>
      </c>
      <c r="I163" s="121" t="s">
        <v>312</v>
      </c>
      <c r="J163" s="119">
        <v>1</v>
      </c>
      <c r="K163" s="122">
        <f>IF(G163="","",VLOOKUP(G163,ARANCEL!$B$5:$D$121,3,FALSE)*J163)</f>
        <v>15676</v>
      </c>
      <c r="L163" s="1229" t="s">
        <v>6905</v>
      </c>
      <c r="M163" s="1229">
        <v>4500249833</v>
      </c>
      <c r="N163" s="1229" t="s">
        <v>7144</v>
      </c>
    </row>
    <row r="164" spans="1:14" x14ac:dyDescent="0.25">
      <c r="A164" s="119" t="s">
        <v>305</v>
      </c>
      <c r="B164" s="164">
        <v>41844</v>
      </c>
      <c r="C164" s="118" t="s">
        <v>6022</v>
      </c>
      <c r="D164" s="119" t="s">
        <v>4645</v>
      </c>
      <c r="E164" s="162">
        <v>10232667</v>
      </c>
      <c r="F164" s="119">
        <v>27689143</v>
      </c>
      <c r="G164" s="119">
        <v>2704005</v>
      </c>
      <c r="H164" s="120" t="str">
        <f>IF(G164="","",VLOOKUP(G164,ARANCEL!$B$5:$D$121,2,FALSE))</f>
        <v>PROVISORIO</v>
      </c>
      <c r="I164" s="121" t="s">
        <v>321</v>
      </c>
      <c r="J164" s="119">
        <v>1</v>
      </c>
      <c r="K164" s="122">
        <f>IF(G164="","",VLOOKUP(G164,ARANCEL!$B$5:$D$121,3,FALSE)*J164)</f>
        <v>3250</v>
      </c>
      <c r="L164" s="1229" t="s">
        <v>6017</v>
      </c>
      <c r="M164" s="1229">
        <v>4500245467</v>
      </c>
      <c r="N164" s="1229">
        <v>9811</v>
      </c>
    </row>
    <row r="165" spans="1:14" x14ac:dyDescent="0.25">
      <c r="A165" s="169" t="s">
        <v>305</v>
      </c>
      <c r="B165" s="164">
        <v>41844</v>
      </c>
      <c r="C165" s="118" t="s">
        <v>6022</v>
      </c>
      <c r="D165" s="119" t="s">
        <v>4645</v>
      </c>
      <c r="E165" s="162">
        <v>10232667</v>
      </c>
      <c r="F165" s="119">
        <v>27689143</v>
      </c>
      <c r="G165" s="119">
        <v>2704003</v>
      </c>
      <c r="H165" s="120" t="str">
        <f>IF(G165="","",VLOOKUP(G165,ARANCEL!$B$5:$D$121,2,FALSE))</f>
        <v xml:space="preserve">CORONA PERIFERICA CON PERNO MUÑON COLADO </v>
      </c>
      <c r="I165" s="121" t="s">
        <v>321</v>
      </c>
      <c r="J165" s="119">
        <v>1</v>
      </c>
      <c r="K165" s="122">
        <f>IF(G165="","",VLOOKUP(G165,ARANCEL!$B$5:$D$121,3,FALSE)*J165)</f>
        <v>32612</v>
      </c>
      <c r="L165" s="1229" t="s">
        <v>6017</v>
      </c>
      <c r="M165" s="1229">
        <v>4500245467</v>
      </c>
      <c r="N165" s="1229">
        <v>9811</v>
      </c>
    </row>
    <row r="166" spans="1:14" x14ac:dyDescent="0.25">
      <c r="A166" s="119" t="s">
        <v>305</v>
      </c>
      <c r="B166" s="164">
        <v>41646</v>
      </c>
      <c r="C166" s="198" t="s">
        <v>1434</v>
      </c>
      <c r="D166" s="119" t="s">
        <v>93</v>
      </c>
      <c r="E166" s="162">
        <v>10168861</v>
      </c>
      <c r="F166" s="119">
        <v>24234253</v>
      </c>
      <c r="G166" s="119">
        <v>2705003</v>
      </c>
      <c r="H166" s="120" t="str">
        <f>IF(G166="","",VLOOKUP(G166,ARANCEL!$B$5:$D$121,2,FALSE))</f>
        <v>INCRUSTACION ESTETICA (ART-GLASS O CERAMICA)</v>
      </c>
      <c r="I166" s="121" t="s">
        <v>324</v>
      </c>
      <c r="J166" s="119">
        <v>1</v>
      </c>
      <c r="K166" s="122">
        <f>IF(G166="","",VLOOKUP(G166,ARANCEL!$B$5:$D$121,3,FALSE)*J166)</f>
        <v>15676</v>
      </c>
      <c r="L166" s="1229" t="s">
        <v>2842</v>
      </c>
      <c r="M166" s="1229">
        <v>4500216229</v>
      </c>
      <c r="N166" s="1229">
        <v>8402</v>
      </c>
    </row>
    <row r="167" spans="1:14" x14ac:dyDescent="0.25">
      <c r="A167" s="119" t="s">
        <v>305</v>
      </c>
      <c r="B167" s="164">
        <v>41870</v>
      </c>
      <c r="C167" s="118" t="s">
        <v>6579</v>
      </c>
      <c r="D167" s="119" t="s">
        <v>1381</v>
      </c>
      <c r="E167" s="162">
        <v>10246580</v>
      </c>
      <c r="F167" s="119">
        <v>28144090</v>
      </c>
      <c r="G167" s="119">
        <v>2704005</v>
      </c>
      <c r="H167" s="120" t="str">
        <f>IF(G167="","",VLOOKUP(G167,ARANCEL!$B$5:$D$121,2,FALSE))</f>
        <v>PROVISORIO</v>
      </c>
      <c r="I167" s="121" t="s">
        <v>317</v>
      </c>
      <c r="J167" s="119">
        <v>1</v>
      </c>
      <c r="K167" s="122">
        <f>IF(G167="","",VLOOKUP(G167,ARANCEL!$B$5:$D$121,3,FALSE)*J167)</f>
        <v>3250</v>
      </c>
      <c r="L167" s="1229" t="s">
        <v>6905</v>
      </c>
      <c r="M167" s="1229">
        <v>4500249833</v>
      </c>
      <c r="N167" s="1229" t="s">
        <v>7144</v>
      </c>
    </row>
    <row r="168" spans="1:14" x14ac:dyDescent="0.25">
      <c r="A168" s="119" t="s">
        <v>305</v>
      </c>
      <c r="B168" s="164">
        <v>41877</v>
      </c>
      <c r="C168" s="118" t="s">
        <v>6579</v>
      </c>
      <c r="D168" s="119" t="s">
        <v>1381</v>
      </c>
      <c r="E168" s="162">
        <v>10246580</v>
      </c>
      <c r="F168" s="119">
        <v>28144090</v>
      </c>
      <c r="G168" s="119">
        <v>2704003</v>
      </c>
      <c r="H168" s="120" t="str">
        <f>IF(G168="","",VLOOKUP(G168,ARANCEL!$B$5:$D$121,2,FALSE))</f>
        <v xml:space="preserve">CORONA PERIFERICA CON PERNO MUÑON COLADO </v>
      </c>
      <c r="I168" s="121" t="s">
        <v>317</v>
      </c>
      <c r="J168" s="119">
        <v>1</v>
      </c>
      <c r="K168" s="122">
        <f>IF(G168="","",VLOOKUP(G168,ARANCEL!$B$5:$D$121,3,FALSE)*J168)</f>
        <v>32612</v>
      </c>
      <c r="L168" s="1229" t="s">
        <v>7548</v>
      </c>
      <c r="M168" s="1229">
        <v>4500254780</v>
      </c>
      <c r="N168" s="1229" t="s">
        <v>7558</v>
      </c>
    </row>
    <row r="169" spans="1:14" x14ac:dyDescent="0.25">
      <c r="A169" s="119" t="s">
        <v>305</v>
      </c>
      <c r="B169" s="164">
        <v>41967</v>
      </c>
      <c r="C169" s="118" t="s">
        <v>8564</v>
      </c>
      <c r="D169" s="119" t="s">
        <v>82</v>
      </c>
      <c r="E169" s="162">
        <v>10287353</v>
      </c>
      <c r="F169" s="119">
        <v>29689101</v>
      </c>
      <c r="G169" s="119">
        <v>2704005</v>
      </c>
      <c r="H169" s="120" t="str">
        <f>IF(G169="","",VLOOKUP(G169,ARANCEL!$B$5:$D$121,2,FALSE))</f>
        <v>PROVISORIO</v>
      </c>
      <c r="I169" s="121" t="s">
        <v>319</v>
      </c>
      <c r="J169" s="119">
        <v>1</v>
      </c>
      <c r="K169" s="122">
        <f>IF(G169="","",VLOOKUP(G169,ARANCEL!$B$5:$D$121,3,FALSE)*J169)</f>
        <v>3250</v>
      </c>
      <c r="L169" s="1229" t="s">
        <v>8256</v>
      </c>
      <c r="M169" s="1229">
        <v>4500265472</v>
      </c>
      <c r="N169" s="1229" t="s">
        <v>8935</v>
      </c>
    </row>
    <row r="170" spans="1:14" x14ac:dyDescent="0.25">
      <c r="A170" s="119" t="s">
        <v>305</v>
      </c>
      <c r="B170" s="164">
        <v>41974</v>
      </c>
      <c r="C170" s="118" t="s">
        <v>8564</v>
      </c>
      <c r="D170" s="119" t="s">
        <v>82</v>
      </c>
      <c r="E170" s="162">
        <v>10287353</v>
      </c>
      <c r="F170" s="119">
        <v>29689101</v>
      </c>
      <c r="G170" s="119">
        <v>2704015</v>
      </c>
      <c r="H170" s="120" t="str">
        <f>IF(G170="","",VLOOKUP(G170,ARANCEL!$B$5:$D$121,2,FALSE))</f>
        <v xml:space="preserve">CORONA IN CERAM </v>
      </c>
      <c r="I170" s="121" t="s">
        <v>319</v>
      </c>
      <c r="J170" s="119">
        <v>1</v>
      </c>
      <c r="K170" s="122">
        <f>IF(G170="","",VLOOKUP(G170,ARANCEL!$B$5:$D$121,3,FALSE)*J170)</f>
        <v>42733</v>
      </c>
      <c r="L170" s="1229" t="s">
        <v>8256</v>
      </c>
      <c r="M170" s="1229">
        <v>4500265472</v>
      </c>
      <c r="N170" s="1229" t="s">
        <v>8935</v>
      </c>
    </row>
    <row r="171" spans="1:14" x14ac:dyDescent="0.25">
      <c r="A171" s="119" t="s">
        <v>305</v>
      </c>
      <c r="B171" s="164">
        <v>41750</v>
      </c>
      <c r="C171" s="198" t="s">
        <v>4145</v>
      </c>
      <c r="D171" s="119" t="s">
        <v>47</v>
      </c>
      <c r="E171" s="162">
        <v>10191165</v>
      </c>
      <c r="F171" s="119">
        <v>24089810</v>
      </c>
      <c r="G171" s="119">
        <v>2705003</v>
      </c>
      <c r="H171" s="120" t="str">
        <f>IF(G171="","",VLOOKUP(G171,ARANCEL!$B$5:$D$121,2,FALSE))</f>
        <v>INCRUSTACION ESTETICA (ART-GLASS O CERAMICA)</v>
      </c>
      <c r="I171" s="121" t="s">
        <v>308</v>
      </c>
      <c r="J171" s="119">
        <v>1</v>
      </c>
      <c r="K171" s="122">
        <f>IF(G171="","",VLOOKUP(G171,ARANCEL!$B$5:$D$121,3,FALSE)*J171)</f>
        <v>15676</v>
      </c>
      <c r="L171" s="1229" t="s">
        <v>4612</v>
      </c>
      <c r="M171" s="1229">
        <v>4500229975</v>
      </c>
      <c r="N171" s="1229">
        <v>9190</v>
      </c>
    </row>
    <row r="172" spans="1:14" x14ac:dyDescent="0.25">
      <c r="A172" s="119" t="s">
        <v>305</v>
      </c>
      <c r="B172" s="164">
        <v>41656</v>
      </c>
      <c r="C172" s="198" t="s">
        <v>1371</v>
      </c>
      <c r="D172" s="119" t="s">
        <v>102</v>
      </c>
      <c r="E172" s="162">
        <v>10170083</v>
      </c>
      <c r="F172" s="119">
        <v>24390310</v>
      </c>
      <c r="G172" s="119">
        <v>2704005</v>
      </c>
      <c r="H172" s="120" t="str">
        <f>IF(G172="","",VLOOKUP(G172,ARANCEL!$B$5:$D$121,2,FALSE))</f>
        <v>PROVISORIO</v>
      </c>
      <c r="I172" s="121" t="s">
        <v>321</v>
      </c>
      <c r="J172" s="119">
        <v>1</v>
      </c>
      <c r="K172" s="122">
        <f>IF(G172="","",VLOOKUP(G172,ARANCEL!$B$5:$D$121,3,FALSE)*J172)</f>
        <v>3250</v>
      </c>
      <c r="L172" s="1229" t="s">
        <v>2842</v>
      </c>
      <c r="M172" s="1229">
        <v>4500216229</v>
      </c>
      <c r="N172" s="1229">
        <v>8402</v>
      </c>
    </row>
    <row r="173" spans="1:14" x14ac:dyDescent="0.25">
      <c r="A173" s="119" t="s">
        <v>305</v>
      </c>
      <c r="B173" s="164">
        <v>41668</v>
      </c>
      <c r="C173" s="198" t="s">
        <v>1371</v>
      </c>
      <c r="D173" s="119" t="s">
        <v>102</v>
      </c>
      <c r="E173" s="162">
        <v>10170083</v>
      </c>
      <c r="F173" s="119">
        <v>24390310</v>
      </c>
      <c r="G173" s="119">
        <v>2704003</v>
      </c>
      <c r="H173" s="120" t="str">
        <f>IF(G173="","",VLOOKUP(G173,ARANCEL!$B$5:$D$121,2,FALSE))</f>
        <v xml:space="preserve">CORONA PERIFERICA CON PERNO MUÑON COLADO </v>
      </c>
      <c r="I173" s="121" t="s">
        <v>321</v>
      </c>
      <c r="J173" s="119">
        <v>1</v>
      </c>
      <c r="K173" s="122">
        <f>IF(G173="","",VLOOKUP(G173,ARANCEL!$B$5:$D$121,3,FALSE)*J173)</f>
        <v>32612</v>
      </c>
      <c r="L173" s="1229" t="s">
        <v>2842</v>
      </c>
      <c r="M173" s="1229">
        <v>4500216229</v>
      </c>
      <c r="N173" s="1229">
        <v>8402</v>
      </c>
    </row>
    <row r="174" spans="1:14" x14ac:dyDescent="0.25">
      <c r="A174" s="119" t="s">
        <v>305</v>
      </c>
      <c r="B174" s="164">
        <v>41800</v>
      </c>
      <c r="C174" s="198" t="s">
        <v>5109</v>
      </c>
      <c r="D174" s="119" t="s">
        <v>93</v>
      </c>
      <c r="E174" s="162">
        <v>10210612</v>
      </c>
      <c r="F174" s="119">
        <v>26805858</v>
      </c>
      <c r="G174" s="119">
        <v>2705003</v>
      </c>
      <c r="H174" s="120" t="str">
        <f>IF(G174="","",VLOOKUP(G174,ARANCEL!$B$5:$D$121,2,FALSE))</f>
        <v>INCRUSTACION ESTETICA (ART-GLASS O CERAMICA)</v>
      </c>
      <c r="I174" s="121" t="s">
        <v>618</v>
      </c>
      <c r="J174" s="119">
        <v>1</v>
      </c>
      <c r="K174" s="122">
        <f>IF(G174="","",VLOOKUP(G174,ARANCEL!$B$5:$D$121,3,FALSE)*J174)</f>
        <v>15676</v>
      </c>
      <c r="L174" s="1229" t="s">
        <v>5742</v>
      </c>
      <c r="M174" s="1229">
        <v>4500239429</v>
      </c>
      <c r="N174" s="1229" t="s">
        <v>5754</v>
      </c>
    </row>
    <row r="175" spans="1:14" x14ac:dyDescent="0.25">
      <c r="A175" s="119" t="s">
        <v>305</v>
      </c>
      <c r="B175" s="164">
        <v>41711</v>
      </c>
      <c r="C175" s="198" t="s">
        <v>1432</v>
      </c>
      <c r="D175" s="119" t="s">
        <v>1381</v>
      </c>
      <c r="E175" s="162">
        <v>10181625</v>
      </c>
      <c r="F175" s="119">
        <v>25468969</v>
      </c>
      <c r="G175" s="119">
        <v>2705003</v>
      </c>
      <c r="H175" s="120" t="str">
        <f>IF(G175="","",VLOOKUP(G175,ARANCEL!$B$5:$D$121,2,FALSE))</f>
        <v>INCRUSTACION ESTETICA (ART-GLASS O CERAMICA)</v>
      </c>
      <c r="I175" s="121" t="s">
        <v>337</v>
      </c>
      <c r="J175" s="119">
        <v>1</v>
      </c>
      <c r="K175" s="122">
        <f>IF(G175="","",VLOOKUP(G175,ARANCEL!$B$5:$D$121,3,FALSE)*J175)</f>
        <v>15676</v>
      </c>
      <c r="L175" s="1229" t="s">
        <v>3058</v>
      </c>
      <c r="M175" s="1229">
        <v>4500225662</v>
      </c>
      <c r="N175" s="1229">
        <v>8914</v>
      </c>
    </row>
    <row r="176" spans="1:14" x14ac:dyDescent="0.25">
      <c r="A176" s="119" t="s">
        <v>305</v>
      </c>
      <c r="B176" s="164">
        <v>42017</v>
      </c>
      <c r="C176" s="118" t="s">
        <v>1432</v>
      </c>
      <c r="D176" s="119" t="s">
        <v>1381</v>
      </c>
      <c r="E176" s="162">
        <v>10309525</v>
      </c>
      <c r="F176" s="119">
        <v>29807360</v>
      </c>
      <c r="G176" s="119">
        <v>2705003</v>
      </c>
      <c r="H176" s="120" t="str">
        <f>IF(G176="","",VLOOKUP(G176,ARANCEL!$B$5:$D$121,2,FALSE))</f>
        <v>INCRUSTACION ESTETICA (ART-GLASS O CERAMICA)</v>
      </c>
      <c r="I176" s="121" t="s">
        <v>618</v>
      </c>
      <c r="J176" s="119">
        <v>1</v>
      </c>
      <c r="K176" s="122">
        <f>IF(G176="","",VLOOKUP(G176,ARANCEL!$B$5:$D$121,3,FALSE)*J176)</f>
        <v>15676</v>
      </c>
      <c r="L176" s="1235" t="str">
        <f>IF(E176="","","IMPAGO")</f>
        <v>IMPAGO</v>
      </c>
      <c r="M176" s="1235" t="str">
        <f>IF(L176="IMPAGO","SIN O.C.","")</f>
        <v>SIN O.C.</v>
      </c>
      <c r="N176" s="1235" t="str">
        <f>IF(L176="IMPAGO","SIN FACT.","")</f>
        <v>SIN FACT.</v>
      </c>
    </row>
    <row r="177" spans="1:14" x14ac:dyDescent="0.25">
      <c r="A177" s="119" t="s">
        <v>313</v>
      </c>
      <c r="B177" s="164">
        <v>41970</v>
      </c>
      <c r="C177" s="118" t="s">
        <v>8646</v>
      </c>
      <c r="D177" s="119" t="s">
        <v>86</v>
      </c>
      <c r="E177" s="162">
        <v>10289586</v>
      </c>
      <c r="F177" s="119">
        <v>29760222</v>
      </c>
      <c r="G177" s="119">
        <v>2705003</v>
      </c>
      <c r="H177" s="120" t="str">
        <f>IF(G177="","",VLOOKUP(G177,ARANCEL!$B$5:$D$121,2,FALSE))</f>
        <v>INCRUSTACION ESTETICA (ART-GLASS O CERAMICA)</v>
      </c>
      <c r="I177" s="121" t="s">
        <v>945</v>
      </c>
      <c r="J177" s="119">
        <v>2</v>
      </c>
      <c r="K177" s="122">
        <f>IF(G177="","",VLOOKUP(G177,ARANCEL!$B$5:$D$121,3,FALSE)*J177)</f>
        <v>31352</v>
      </c>
      <c r="L177" s="1349" t="s">
        <v>9431</v>
      </c>
      <c r="M177" s="1349">
        <v>4500269172</v>
      </c>
      <c r="N177" s="1349" t="s">
        <v>9440</v>
      </c>
    </row>
    <row r="178" spans="1:14" x14ac:dyDescent="0.25">
      <c r="A178" s="119" t="s">
        <v>305</v>
      </c>
      <c r="B178" s="164">
        <v>41977</v>
      </c>
      <c r="C178" s="118" t="s">
        <v>8803</v>
      </c>
      <c r="D178" s="119" t="s">
        <v>1609</v>
      </c>
      <c r="E178" s="162">
        <v>10292965</v>
      </c>
      <c r="F178" s="119">
        <v>29926601</v>
      </c>
      <c r="G178" s="119">
        <v>2705003</v>
      </c>
      <c r="H178" s="120" t="str">
        <f>IF(G178="","",VLOOKUP(G178,ARANCEL!$B$5:$D$121,2,FALSE))</f>
        <v>INCRUSTACION ESTETICA (ART-GLASS O CERAMICA)</v>
      </c>
      <c r="I178" s="121" t="s">
        <v>312</v>
      </c>
      <c r="J178" s="119">
        <v>1</v>
      </c>
      <c r="K178" s="122">
        <f>IF(G178="","",VLOOKUP(G178,ARANCEL!$B$5:$D$121,3,FALSE)*J178)</f>
        <v>15676</v>
      </c>
      <c r="L178" s="1349" t="s">
        <v>9431</v>
      </c>
      <c r="M178" s="1349">
        <v>4500269172</v>
      </c>
      <c r="N178" s="1349" t="s">
        <v>9440</v>
      </c>
    </row>
    <row r="179" spans="1:14" x14ac:dyDescent="0.25">
      <c r="A179" s="119" t="s">
        <v>305</v>
      </c>
      <c r="B179" s="164">
        <v>41827</v>
      </c>
      <c r="C179" s="118" t="s">
        <v>5634</v>
      </c>
      <c r="D179" s="119" t="s">
        <v>47</v>
      </c>
      <c r="E179" s="162">
        <v>10223269</v>
      </c>
      <c r="F179" s="119">
        <v>27396093</v>
      </c>
      <c r="G179" s="119">
        <v>2707001</v>
      </c>
      <c r="H179" s="120" t="str">
        <f>IF(G179="","",VLOOKUP(G179,ARANCEL!$B$5:$D$121,2,FALSE))</f>
        <v xml:space="preserve">PLANO DE RELAJACION </v>
      </c>
      <c r="I179" s="121" t="s">
        <v>306</v>
      </c>
      <c r="J179" s="119">
        <v>1</v>
      </c>
      <c r="K179" s="122">
        <f>IF(G179="","",VLOOKUP(G179,ARANCEL!$B$5:$D$121,3,FALSE)*J179)</f>
        <v>9221</v>
      </c>
      <c r="L179" s="1229" t="s">
        <v>6017</v>
      </c>
      <c r="M179" s="1229">
        <v>4500243648</v>
      </c>
      <c r="N179" s="1229">
        <v>9790</v>
      </c>
    </row>
    <row r="180" spans="1:14" x14ac:dyDescent="0.25">
      <c r="A180" s="119" t="s">
        <v>305</v>
      </c>
      <c r="B180" s="164">
        <v>41914</v>
      </c>
      <c r="C180" s="118" t="s">
        <v>7462</v>
      </c>
      <c r="D180" s="119" t="s">
        <v>47</v>
      </c>
      <c r="E180" s="162">
        <v>10260873</v>
      </c>
      <c r="F180" s="119">
        <v>27486843</v>
      </c>
      <c r="G180" s="119">
        <v>2705003</v>
      </c>
      <c r="H180" s="120" t="str">
        <f>IF(G180="","",VLOOKUP(G180,ARANCEL!$B$5:$D$121,2,FALSE))</f>
        <v>INCRUSTACION ESTETICA (ART-GLASS O CERAMICA)</v>
      </c>
      <c r="I180" s="121" t="s">
        <v>324</v>
      </c>
      <c r="J180" s="119">
        <v>1</v>
      </c>
      <c r="K180" s="122">
        <f>IF(G180="","",VLOOKUP(G180,ARANCEL!$B$5:$D$121,3,FALSE)*J180)</f>
        <v>15676</v>
      </c>
      <c r="L180" s="1229" t="s">
        <v>8279</v>
      </c>
      <c r="M180" s="1229">
        <v>4500260630</v>
      </c>
      <c r="N180" s="1229" t="s">
        <v>8266</v>
      </c>
    </row>
    <row r="181" spans="1:14" x14ac:dyDescent="0.25">
      <c r="A181" s="255" t="s">
        <v>305</v>
      </c>
      <c r="B181" s="256">
        <v>41918</v>
      </c>
      <c r="C181" s="257" t="s">
        <v>1251</v>
      </c>
      <c r="D181" s="255" t="s">
        <v>47</v>
      </c>
      <c r="E181" s="258">
        <v>10262251</v>
      </c>
      <c r="F181" s="255">
        <v>27623373</v>
      </c>
      <c r="G181" s="255">
        <v>2705003</v>
      </c>
      <c r="H181" s="120" t="str">
        <f>IF(G181="","",VLOOKUP(G181,ARANCEL!$B$5:$D$121,2,FALSE))</f>
        <v>INCRUSTACION ESTETICA (ART-GLASS O CERAMICA)</v>
      </c>
      <c r="I181" s="121" t="s">
        <v>318</v>
      </c>
      <c r="J181" s="119">
        <v>1</v>
      </c>
      <c r="K181" s="122">
        <f>IF(G181="","",VLOOKUP(G181,ARANCEL!$B$5:$D$121,3,FALSE)*J181)</f>
        <v>15676</v>
      </c>
      <c r="L181" s="1229" t="s">
        <v>8279</v>
      </c>
      <c r="M181" s="1229">
        <v>4500260630</v>
      </c>
      <c r="N181" s="1229" t="s">
        <v>8266</v>
      </c>
    </row>
    <row r="182" spans="1:14" x14ac:dyDescent="0.25">
      <c r="A182" s="255" t="s">
        <v>305</v>
      </c>
      <c r="B182" s="256">
        <v>41838</v>
      </c>
      <c r="C182" s="257" t="s">
        <v>5955</v>
      </c>
      <c r="D182" s="255" t="s">
        <v>58</v>
      </c>
      <c r="E182" s="258">
        <v>10229932</v>
      </c>
      <c r="F182" s="255">
        <v>24822316</v>
      </c>
      <c r="G182" s="255">
        <v>2704008</v>
      </c>
      <c r="H182" s="120" t="str">
        <f>IF(G182="","",VLOOKUP(G182,ARANCEL!$B$5:$D$121,2,FALSE))</f>
        <v>PILAR, INSERCION O PUNTO DE APOYO CON PERNO MUÑON</v>
      </c>
      <c r="I182" s="121" t="s">
        <v>719</v>
      </c>
      <c r="J182" s="119">
        <v>2</v>
      </c>
      <c r="K182" s="122">
        <f>IF(G182="","",VLOOKUP(G182,ARANCEL!$B$5:$D$121,3,FALSE)*J182)</f>
        <v>65224</v>
      </c>
      <c r="L182" s="1229" t="s">
        <v>6017</v>
      </c>
      <c r="M182" s="1229">
        <v>4500245467</v>
      </c>
      <c r="N182" s="1229">
        <v>9811</v>
      </c>
    </row>
    <row r="183" spans="1:14" x14ac:dyDescent="0.25">
      <c r="A183" s="255" t="s">
        <v>305</v>
      </c>
      <c r="B183" s="256">
        <v>41838</v>
      </c>
      <c r="C183" s="118" t="s">
        <v>5955</v>
      </c>
      <c r="D183" s="119" t="s">
        <v>58</v>
      </c>
      <c r="E183" s="162">
        <v>10229932</v>
      </c>
      <c r="F183" s="119">
        <v>24822316</v>
      </c>
      <c r="G183" s="255">
        <v>2704003</v>
      </c>
      <c r="H183" s="120" t="str">
        <f>IF(G183="","",VLOOKUP(G183,ARANCEL!$B$5:$D$121,2,FALSE))</f>
        <v xml:space="preserve">CORONA PERIFERICA CON PERNO MUÑON COLADO </v>
      </c>
      <c r="I183" s="121" t="s">
        <v>342</v>
      </c>
      <c r="J183" s="119">
        <v>1</v>
      </c>
      <c r="K183" s="122">
        <f>IF(G183="","",VLOOKUP(G183,ARANCEL!$B$5:$D$121,3,FALSE)*J183)</f>
        <v>32612</v>
      </c>
      <c r="L183" s="1229" t="s">
        <v>6017</v>
      </c>
      <c r="M183" s="1229">
        <v>4500245467</v>
      </c>
      <c r="N183" s="1229">
        <v>9811</v>
      </c>
    </row>
    <row r="184" spans="1:14" x14ac:dyDescent="0.25">
      <c r="A184" s="255" t="s">
        <v>305</v>
      </c>
      <c r="B184" s="256">
        <v>41858</v>
      </c>
      <c r="C184" s="257" t="s">
        <v>5955</v>
      </c>
      <c r="D184" s="255" t="s">
        <v>58</v>
      </c>
      <c r="E184" s="258">
        <v>10229932</v>
      </c>
      <c r="F184" s="255">
        <v>24822316</v>
      </c>
      <c r="G184" s="255">
        <v>2704012</v>
      </c>
      <c r="H184" s="120" t="str">
        <f>IF(G184="","",VLOOKUP(G184,ARANCEL!$B$5:$D$121,2,FALSE))</f>
        <v xml:space="preserve">INTERMEDIARIO O PONTICO </v>
      </c>
      <c r="I184" s="121" t="s">
        <v>337</v>
      </c>
      <c r="J184" s="119">
        <v>1</v>
      </c>
      <c r="K184" s="122">
        <f>IF(G184="","",VLOOKUP(G184,ARANCEL!$B$5:$D$121,3,FALSE)*J184)</f>
        <v>25122</v>
      </c>
      <c r="L184" s="1229" t="s">
        <v>6905</v>
      </c>
      <c r="M184" s="1229">
        <v>4500249833</v>
      </c>
      <c r="N184" s="1229" t="s">
        <v>7144</v>
      </c>
    </row>
    <row r="185" spans="1:14" x14ac:dyDescent="0.25">
      <c r="A185" s="255" t="s">
        <v>606</v>
      </c>
      <c r="B185" s="256">
        <v>41984</v>
      </c>
      <c r="C185" s="257" t="s">
        <v>9216</v>
      </c>
      <c r="D185" s="255" t="s">
        <v>6277</v>
      </c>
      <c r="E185" s="258">
        <v>10295752</v>
      </c>
      <c r="F185" s="255">
        <v>29997762</v>
      </c>
      <c r="G185" s="255">
        <v>2706001</v>
      </c>
      <c r="H185" s="120" t="str">
        <f>IF(G185="","",VLOOKUP(G185,ARANCEL!$B$5:$D$121,2,FALSE))</f>
        <v xml:space="preserve">PROTESIS TOTAL ACRILICA </v>
      </c>
      <c r="I185" s="121" t="s">
        <v>347</v>
      </c>
      <c r="J185" s="119">
        <v>2</v>
      </c>
      <c r="K185" s="122">
        <f>IF(G185="","",VLOOKUP(G185,ARANCEL!$B$5:$D$121,3,FALSE)*J185)</f>
        <v>37336</v>
      </c>
      <c r="L185" s="1349" t="s">
        <v>9431</v>
      </c>
      <c r="M185" s="1349">
        <v>4500269172</v>
      </c>
      <c r="N185" s="1349" t="s">
        <v>9440</v>
      </c>
    </row>
    <row r="186" spans="1:14" s="374" customFormat="1" x14ac:dyDescent="0.25">
      <c r="A186" s="255" t="s">
        <v>305</v>
      </c>
      <c r="B186" s="256">
        <v>41709</v>
      </c>
      <c r="C186" s="278" t="s">
        <v>3319</v>
      </c>
      <c r="D186" s="255" t="s">
        <v>47</v>
      </c>
      <c r="E186" s="258">
        <v>10181285</v>
      </c>
      <c r="F186" s="255">
        <v>224046728</v>
      </c>
      <c r="G186" s="255">
        <v>2704005</v>
      </c>
      <c r="H186" s="120" t="str">
        <f>IF(G186="","",VLOOKUP(G186,ARANCEL!$B$5:$D$121,2,FALSE))</f>
        <v>PROVISORIO</v>
      </c>
      <c r="I186" s="121" t="s">
        <v>322</v>
      </c>
      <c r="J186" s="119">
        <v>1</v>
      </c>
      <c r="K186" s="122">
        <f>IF(G186="","",VLOOKUP(G186,ARANCEL!$B$5:$D$121,3,FALSE)*J186)</f>
        <v>3250</v>
      </c>
      <c r="L186" s="1229" t="s">
        <v>3058</v>
      </c>
      <c r="M186" s="1229">
        <v>4500225661</v>
      </c>
      <c r="N186" s="1229">
        <v>8913</v>
      </c>
    </row>
    <row r="187" spans="1:14" s="374" customFormat="1" x14ac:dyDescent="0.25">
      <c r="A187" s="255" t="s">
        <v>305</v>
      </c>
      <c r="B187" s="256">
        <v>41716</v>
      </c>
      <c r="C187" s="278" t="s">
        <v>3319</v>
      </c>
      <c r="D187" s="255" t="s">
        <v>47</v>
      </c>
      <c r="E187" s="258">
        <v>10181285</v>
      </c>
      <c r="F187" s="255">
        <v>224046728</v>
      </c>
      <c r="G187" s="255">
        <v>2704004</v>
      </c>
      <c r="H187" s="120" t="str">
        <f>IF(G187="","",VLOOKUP(G187,ARANCEL!$B$5:$D$121,2,FALSE))</f>
        <v>CORONA PERIFERICA CON PERNO MUÑON PLATA-PALADIO</v>
      </c>
      <c r="I187" s="121" t="s">
        <v>322</v>
      </c>
      <c r="J187" s="119">
        <v>1</v>
      </c>
      <c r="K187" s="122">
        <f>IF(G187="","",VLOOKUP(G187,ARANCEL!$B$5:$D$121,3,FALSE)*J187)</f>
        <v>38235</v>
      </c>
      <c r="L187" s="1229" t="s">
        <v>3058</v>
      </c>
      <c r="M187" s="1229">
        <v>4500225661</v>
      </c>
      <c r="N187" s="1229">
        <v>8913</v>
      </c>
    </row>
    <row r="188" spans="1:14" s="374" customFormat="1" x14ac:dyDescent="0.25">
      <c r="A188" s="255" t="s">
        <v>305</v>
      </c>
      <c r="B188" s="256">
        <v>41778</v>
      </c>
      <c r="C188" s="278" t="s">
        <v>4687</v>
      </c>
      <c r="D188" s="255" t="s">
        <v>47</v>
      </c>
      <c r="E188" s="258">
        <v>10200596</v>
      </c>
      <c r="F188" s="255">
        <v>25997586</v>
      </c>
      <c r="G188" s="255">
        <v>2705003</v>
      </c>
      <c r="H188" s="120" t="str">
        <f>IF(G188="","",VLOOKUP(G188,ARANCEL!$B$5:$D$121,2,FALSE))</f>
        <v>INCRUSTACION ESTETICA (ART-GLASS O CERAMICA)</v>
      </c>
      <c r="I188" s="121" t="s">
        <v>326</v>
      </c>
      <c r="J188" s="119">
        <v>1</v>
      </c>
      <c r="K188" s="122">
        <f>IF(G188="","",VLOOKUP(G188,ARANCEL!$B$5:$D$121,3,FALSE)*J188)</f>
        <v>15676</v>
      </c>
      <c r="L188" s="1229" t="s">
        <v>5292</v>
      </c>
      <c r="M188" s="1229">
        <v>4500235475</v>
      </c>
      <c r="N188" s="1229">
        <v>9397</v>
      </c>
    </row>
    <row r="189" spans="1:14" s="374" customFormat="1" x14ac:dyDescent="0.25">
      <c r="A189" s="255" t="s">
        <v>305</v>
      </c>
      <c r="B189" s="256">
        <v>41863</v>
      </c>
      <c r="C189" s="257" t="s">
        <v>6450</v>
      </c>
      <c r="D189" s="255" t="s">
        <v>47</v>
      </c>
      <c r="E189" s="258">
        <v>10243109</v>
      </c>
      <c r="F189" s="255">
        <v>28039165</v>
      </c>
      <c r="G189" s="255">
        <v>2707001</v>
      </c>
      <c r="H189" s="120" t="str">
        <f>IF(G189="","",VLOOKUP(G189,ARANCEL!$B$5:$D$121,2,FALSE))</f>
        <v xml:space="preserve">PLANO DE RELAJACION </v>
      </c>
      <c r="I189" s="121" t="s">
        <v>306</v>
      </c>
      <c r="J189" s="119">
        <v>1</v>
      </c>
      <c r="K189" s="122">
        <f>IF(G189="","",VLOOKUP(G189,ARANCEL!$B$5:$D$121,3,FALSE)*J189)</f>
        <v>9221</v>
      </c>
      <c r="L189" s="1229" t="s">
        <v>6905</v>
      </c>
      <c r="M189" s="1229">
        <v>4500249833</v>
      </c>
      <c r="N189" s="1229" t="s">
        <v>7144</v>
      </c>
    </row>
    <row r="190" spans="1:14" x14ac:dyDescent="0.25">
      <c r="A190" s="255" t="s">
        <v>305</v>
      </c>
      <c r="B190" s="256">
        <v>41795</v>
      </c>
      <c r="C190" s="278" t="s">
        <v>5017</v>
      </c>
      <c r="D190" s="255" t="s">
        <v>1381</v>
      </c>
      <c r="E190" s="258">
        <v>10207835</v>
      </c>
      <c r="F190" s="255">
        <v>26216520</v>
      </c>
      <c r="G190" s="255">
        <v>2705003</v>
      </c>
      <c r="H190" s="120" t="str">
        <f>IF(G190="","",VLOOKUP(G190,ARANCEL!$B$5:$D$121,2,FALSE))</f>
        <v>INCRUSTACION ESTETICA (ART-GLASS O CERAMICA)</v>
      </c>
      <c r="I190" s="121" t="s">
        <v>318</v>
      </c>
      <c r="J190" s="119">
        <v>1</v>
      </c>
      <c r="K190" s="122">
        <f>IF(G190="","",VLOOKUP(G190,ARANCEL!$B$5:$D$121,3,FALSE)*J190)</f>
        <v>15676</v>
      </c>
      <c r="L190" s="1229" t="s">
        <v>5742</v>
      </c>
      <c r="M190" s="1229">
        <v>4500239429</v>
      </c>
      <c r="N190" s="1229" t="s">
        <v>5754</v>
      </c>
    </row>
    <row r="191" spans="1:14" s="377" customFormat="1" x14ac:dyDescent="0.25">
      <c r="A191" s="255" t="s">
        <v>305</v>
      </c>
      <c r="B191" s="256">
        <v>41761</v>
      </c>
      <c r="C191" s="278" t="s">
        <v>4360</v>
      </c>
      <c r="D191" s="255" t="s">
        <v>47</v>
      </c>
      <c r="E191" s="258">
        <v>10194097</v>
      </c>
      <c r="F191" s="255" t="s">
        <v>4361</v>
      </c>
      <c r="G191" s="255">
        <v>2707001</v>
      </c>
      <c r="H191" s="120" t="str">
        <f>IF(G191="","",VLOOKUP(G191,ARANCEL!$B$5:$D$121,2,FALSE))</f>
        <v xml:space="preserve">PLANO DE RELAJACION </v>
      </c>
      <c r="I191" s="121" t="s">
        <v>306</v>
      </c>
      <c r="J191" s="119">
        <v>1</v>
      </c>
      <c r="K191" s="122">
        <f>IF(G191="","",VLOOKUP(G191,ARANCEL!$B$5:$D$121,3,FALSE)*J191)</f>
        <v>9221</v>
      </c>
      <c r="L191" s="1229" t="s">
        <v>5292</v>
      </c>
      <c r="M191" s="1229">
        <v>4500235475</v>
      </c>
      <c r="N191" s="1229">
        <v>9397</v>
      </c>
    </row>
    <row r="192" spans="1:14" s="377" customFormat="1" x14ac:dyDescent="0.25">
      <c r="A192" s="255" t="s">
        <v>305</v>
      </c>
      <c r="B192" s="256">
        <v>41950</v>
      </c>
      <c r="C192" s="257" t="s">
        <v>1786</v>
      </c>
      <c r="D192" s="255" t="s">
        <v>47</v>
      </c>
      <c r="E192" s="258">
        <v>10278667</v>
      </c>
      <c r="F192" s="255">
        <v>29223951</v>
      </c>
      <c r="G192" s="255">
        <v>2704005</v>
      </c>
      <c r="H192" s="120" t="str">
        <f>IF(G192="","",VLOOKUP(G192,ARANCEL!$B$5:$D$121,2,FALSE))</f>
        <v>PROVISORIO</v>
      </c>
      <c r="I192" s="121" t="s">
        <v>603</v>
      </c>
      <c r="J192" s="119">
        <v>1</v>
      </c>
      <c r="K192" s="122">
        <f>IF(G192="","",VLOOKUP(G192,ARANCEL!$B$5:$D$121,3,FALSE)*J192)</f>
        <v>3250</v>
      </c>
      <c r="L192" s="1229" t="s">
        <v>8256</v>
      </c>
      <c r="M192" s="1229">
        <v>4500265472</v>
      </c>
      <c r="N192" s="1229" t="s">
        <v>8935</v>
      </c>
    </row>
    <row r="193" spans="1:14" s="377" customFormat="1" x14ac:dyDescent="0.25">
      <c r="A193" s="255" t="s">
        <v>305</v>
      </c>
      <c r="B193" s="256">
        <v>41967</v>
      </c>
      <c r="C193" s="257" t="s">
        <v>1786</v>
      </c>
      <c r="D193" s="255" t="s">
        <v>47</v>
      </c>
      <c r="E193" s="258">
        <v>10278667</v>
      </c>
      <c r="F193" s="255">
        <v>29223951</v>
      </c>
      <c r="G193" s="255">
        <v>2704015</v>
      </c>
      <c r="H193" s="120" t="str">
        <f>IF(G193="","",VLOOKUP(G193,ARANCEL!$B$5:$D$121,2,FALSE))</f>
        <v xml:space="preserve">CORONA IN CERAM </v>
      </c>
      <c r="I193" s="121" t="s">
        <v>603</v>
      </c>
      <c r="J193" s="119">
        <v>1</v>
      </c>
      <c r="K193" s="122">
        <f>IF(G193="","",VLOOKUP(G193,ARANCEL!$B$5:$D$121,3,FALSE)*J193)</f>
        <v>42733</v>
      </c>
      <c r="L193" s="1229" t="s">
        <v>8256</v>
      </c>
      <c r="M193" s="1229">
        <v>4500265472</v>
      </c>
      <c r="N193" s="1229" t="s">
        <v>8935</v>
      </c>
    </row>
    <row r="194" spans="1:14" s="380" customFormat="1" x14ac:dyDescent="0.25">
      <c r="A194" s="255" t="s">
        <v>305</v>
      </c>
      <c r="B194" s="256">
        <v>41969</v>
      </c>
      <c r="C194" s="257" t="s">
        <v>8621</v>
      </c>
      <c r="D194" s="255" t="s">
        <v>639</v>
      </c>
      <c r="E194" s="258">
        <v>10288981</v>
      </c>
      <c r="F194" s="255">
        <v>29346922</v>
      </c>
      <c r="G194" s="255">
        <v>2705003</v>
      </c>
      <c r="H194" s="120" t="str">
        <f>IF(G194="","",VLOOKUP(G194,ARANCEL!$B$5:$D$121,2,FALSE))</f>
        <v>INCRUSTACION ESTETICA (ART-GLASS O CERAMICA)</v>
      </c>
      <c r="I194" s="121" t="s">
        <v>324</v>
      </c>
      <c r="J194" s="119">
        <v>1</v>
      </c>
      <c r="K194" s="122">
        <f>IF(G194="","",VLOOKUP(G194,ARANCEL!$B$5:$D$121,3,FALSE)*J194)</f>
        <v>15676</v>
      </c>
      <c r="L194" s="1349" t="s">
        <v>9431</v>
      </c>
      <c r="M194" s="1349">
        <v>4500269172</v>
      </c>
      <c r="N194" s="1349" t="s">
        <v>9440</v>
      </c>
    </row>
    <row r="195" spans="1:14" s="380" customFormat="1" x14ac:dyDescent="0.25">
      <c r="A195" s="255" t="s">
        <v>305</v>
      </c>
      <c r="B195" s="256">
        <v>41985</v>
      </c>
      <c r="C195" s="257" t="s">
        <v>8621</v>
      </c>
      <c r="D195" s="255" t="s">
        <v>639</v>
      </c>
      <c r="E195" s="255">
        <v>10296960</v>
      </c>
      <c r="F195" s="255">
        <v>29986494</v>
      </c>
      <c r="G195" s="255">
        <v>2704005</v>
      </c>
      <c r="H195" s="120" t="str">
        <f>IF(G195="","",VLOOKUP(G195,ARANCEL!$B$5:$D$121,2,FALSE))</f>
        <v>PROVISORIO</v>
      </c>
      <c r="I195" s="121" t="s">
        <v>309</v>
      </c>
      <c r="J195" s="119">
        <v>1</v>
      </c>
      <c r="K195" s="122">
        <f>IF(G195="","",VLOOKUP(G195,ARANCEL!$B$5:$D$121,3,FALSE)*J195)</f>
        <v>3250</v>
      </c>
      <c r="L195" s="1349" t="s">
        <v>9431</v>
      </c>
      <c r="M195" s="1349">
        <v>4500269172</v>
      </c>
      <c r="N195" s="1349" t="s">
        <v>9440</v>
      </c>
    </row>
    <row r="196" spans="1:14" s="380" customFormat="1" x14ac:dyDescent="0.25">
      <c r="A196" s="255" t="s">
        <v>305</v>
      </c>
      <c r="B196" s="256">
        <v>41645</v>
      </c>
      <c r="C196" s="278" t="s">
        <v>1427</v>
      </c>
      <c r="D196" s="255" t="s">
        <v>82</v>
      </c>
      <c r="E196" s="258">
        <v>10168764</v>
      </c>
      <c r="F196" s="255">
        <v>23823015</v>
      </c>
      <c r="G196" s="255">
        <v>2704005</v>
      </c>
      <c r="H196" s="120" t="str">
        <f>IF(G196="","",VLOOKUP(G196,ARANCEL!$B$5:$D$121,2,FALSE))</f>
        <v>PROVISORIO</v>
      </c>
      <c r="I196" s="121" t="s">
        <v>1426</v>
      </c>
      <c r="J196" s="119">
        <v>3</v>
      </c>
      <c r="K196" s="122">
        <f>IF(G196="","",VLOOKUP(G196,ARANCEL!$B$5:$D$121,3,FALSE)*J196)</f>
        <v>9750</v>
      </c>
      <c r="L196" s="1229" t="s">
        <v>2842</v>
      </c>
      <c r="M196" s="1229">
        <v>4500216229</v>
      </c>
      <c r="N196" s="1229">
        <v>8402</v>
      </c>
    </row>
    <row r="197" spans="1:14" s="377" customFormat="1" x14ac:dyDescent="0.25">
      <c r="A197" s="255" t="s">
        <v>305</v>
      </c>
      <c r="B197" s="256">
        <v>41850</v>
      </c>
      <c r="C197" s="198" t="s">
        <v>1427</v>
      </c>
      <c r="D197" s="119" t="s">
        <v>82</v>
      </c>
      <c r="E197" s="162">
        <v>10168764</v>
      </c>
      <c r="F197" s="119">
        <v>23823015</v>
      </c>
      <c r="G197" s="255">
        <v>2704005</v>
      </c>
      <c r="H197" s="120" t="str">
        <f>IF(G197="","",VLOOKUP(G197,ARANCEL!$B$5:$D$121,2,FALSE))</f>
        <v>PROVISORIO</v>
      </c>
      <c r="I197" s="121" t="s">
        <v>340</v>
      </c>
      <c r="J197" s="119">
        <v>1</v>
      </c>
      <c r="K197" s="122">
        <f>IF(G197="","",VLOOKUP(G197,ARANCEL!$B$5:$D$121,3,FALSE)*J197)</f>
        <v>3250</v>
      </c>
      <c r="L197" s="1229" t="s">
        <v>6905</v>
      </c>
      <c r="M197" s="1229">
        <v>4500249833</v>
      </c>
      <c r="N197" s="1229" t="s">
        <v>7144</v>
      </c>
    </row>
    <row r="198" spans="1:14" x14ac:dyDescent="0.25">
      <c r="A198" s="255" t="s">
        <v>305</v>
      </c>
      <c r="B198" s="256">
        <v>41871</v>
      </c>
      <c r="C198" s="278" t="s">
        <v>1427</v>
      </c>
      <c r="D198" s="255" t="s">
        <v>82</v>
      </c>
      <c r="E198" s="258">
        <v>10168764</v>
      </c>
      <c r="F198" s="255">
        <v>23823015</v>
      </c>
      <c r="G198" s="255">
        <v>2704015</v>
      </c>
      <c r="H198" s="120" t="str">
        <f>IF(G198="","",VLOOKUP(G198,ARANCEL!$B$5:$D$121,2,FALSE))</f>
        <v xml:space="preserve">CORONA IN CERAM </v>
      </c>
      <c r="I198" s="121" t="s">
        <v>6610</v>
      </c>
      <c r="J198" s="119">
        <v>4</v>
      </c>
      <c r="K198" s="122">
        <f>IF(G198="","",VLOOKUP(G198,ARANCEL!$B$5:$D$121,3,FALSE)*J198)</f>
        <v>170932</v>
      </c>
      <c r="L198" s="1229" t="s">
        <v>6905</v>
      </c>
      <c r="M198" s="1229">
        <v>4500249833</v>
      </c>
      <c r="N198" s="1229" t="s">
        <v>7144</v>
      </c>
    </row>
    <row r="199" spans="1:14" x14ac:dyDescent="0.25">
      <c r="A199" s="119" t="s">
        <v>305</v>
      </c>
      <c r="B199" s="164">
        <v>41956</v>
      </c>
      <c r="C199" s="118" t="s">
        <v>8368</v>
      </c>
      <c r="D199" s="119" t="s">
        <v>47</v>
      </c>
      <c r="E199" s="162">
        <v>10281691</v>
      </c>
      <c r="F199" s="119">
        <v>29623014</v>
      </c>
      <c r="G199" s="119">
        <v>2707001</v>
      </c>
      <c r="H199" s="120" t="str">
        <f>IF(G199="","",VLOOKUP(G199,ARANCEL!$B$5:$D$121,2,FALSE))</f>
        <v xml:space="preserve">PLANO DE RELAJACION </v>
      </c>
      <c r="I199" s="121" t="s">
        <v>306</v>
      </c>
      <c r="J199" s="119">
        <v>1</v>
      </c>
      <c r="K199" s="122">
        <f>IF(G199="","",VLOOKUP(G199,ARANCEL!$B$5:$D$121,3,FALSE)*J199)</f>
        <v>9221</v>
      </c>
      <c r="L199" s="1229" t="s">
        <v>8256</v>
      </c>
      <c r="M199" s="1229">
        <v>4500265472</v>
      </c>
      <c r="N199" s="1229" t="s">
        <v>8935</v>
      </c>
    </row>
    <row r="200" spans="1:14" s="389" customFormat="1" x14ac:dyDescent="0.25">
      <c r="A200" s="255" t="s">
        <v>305</v>
      </c>
      <c r="B200" s="256">
        <v>41919</v>
      </c>
      <c r="C200" s="257" t="s">
        <v>7584</v>
      </c>
      <c r="D200" s="255" t="s">
        <v>93</v>
      </c>
      <c r="E200" s="258">
        <v>10263022</v>
      </c>
      <c r="F200" s="255">
        <v>27647745</v>
      </c>
      <c r="G200" s="255">
        <v>2704005</v>
      </c>
      <c r="H200" s="120" t="str">
        <f>IF(G200="","",VLOOKUP(G200,ARANCEL!$B$5:$D$121,2,FALSE))</f>
        <v>PROVISORIO</v>
      </c>
      <c r="I200" s="121" t="s">
        <v>321</v>
      </c>
      <c r="J200" s="119">
        <v>1</v>
      </c>
      <c r="K200" s="122">
        <f>IF(G200="","",VLOOKUP(G200,ARANCEL!$B$5:$D$121,3,FALSE)*J200)</f>
        <v>3250</v>
      </c>
      <c r="L200" s="1229" t="s">
        <v>8279</v>
      </c>
      <c r="M200" s="1229">
        <v>4500260630</v>
      </c>
      <c r="N200" s="1229" t="s">
        <v>8266</v>
      </c>
    </row>
    <row r="201" spans="1:14" s="389" customFormat="1" x14ac:dyDescent="0.25">
      <c r="A201" s="255" t="s">
        <v>305</v>
      </c>
      <c r="B201" s="256">
        <v>41919</v>
      </c>
      <c r="C201" s="118" t="s">
        <v>7584</v>
      </c>
      <c r="D201" s="119" t="s">
        <v>93</v>
      </c>
      <c r="E201" s="162">
        <v>10263022</v>
      </c>
      <c r="F201" s="119">
        <v>27647745</v>
      </c>
      <c r="G201" s="255">
        <v>2704003</v>
      </c>
      <c r="H201" s="120" t="str">
        <f>IF(G201="","",VLOOKUP(G201,ARANCEL!$B$5:$D$121,2,FALSE))</f>
        <v xml:space="preserve">CORONA PERIFERICA CON PERNO MUÑON COLADO </v>
      </c>
      <c r="I201" s="121" t="s">
        <v>321</v>
      </c>
      <c r="J201" s="119">
        <v>1</v>
      </c>
      <c r="K201" s="122">
        <f>IF(G201="","",VLOOKUP(G201,ARANCEL!$B$5:$D$121,3,FALSE)*J201)</f>
        <v>32612</v>
      </c>
      <c r="L201" s="1229" t="s">
        <v>8279</v>
      </c>
      <c r="M201" s="1229">
        <v>4500260630</v>
      </c>
      <c r="N201" s="1229" t="s">
        <v>8266</v>
      </c>
    </row>
    <row r="202" spans="1:14" s="389" customFormat="1" x14ac:dyDescent="0.25">
      <c r="A202" s="255" t="s">
        <v>305</v>
      </c>
      <c r="B202" s="256">
        <v>41961</v>
      </c>
      <c r="C202" s="257" t="s">
        <v>8459</v>
      </c>
      <c r="D202" s="255" t="s">
        <v>1376</v>
      </c>
      <c r="E202" s="258">
        <v>10284205</v>
      </c>
      <c r="F202" s="255">
        <v>29708947</v>
      </c>
      <c r="G202" s="255">
        <v>2707001</v>
      </c>
      <c r="H202" s="120" t="str">
        <f>IF(G202="","",VLOOKUP(G202,ARANCEL!$B$5:$D$121,2,FALSE))</f>
        <v xml:space="preserve">PLANO DE RELAJACION </v>
      </c>
      <c r="I202" s="121" t="s">
        <v>306</v>
      </c>
      <c r="J202" s="119">
        <v>1</v>
      </c>
      <c r="K202" s="122">
        <f>IF(G202="","",VLOOKUP(G202,ARANCEL!$B$5:$D$121,3,FALSE)*J202)</f>
        <v>9221</v>
      </c>
      <c r="L202" s="1229" t="s">
        <v>8256</v>
      </c>
      <c r="M202" s="1229">
        <v>4500265472</v>
      </c>
      <c r="N202" s="1229" t="s">
        <v>8935</v>
      </c>
    </row>
    <row r="203" spans="1:14" s="393" customFormat="1" x14ac:dyDescent="0.25">
      <c r="A203" s="339" t="s">
        <v>313</v>
      </c>
      <c r="B203" s="1163">
        <v>41654.908622685187</v>
      </c>
      <c r="C203" s="1407" t="s">
        <v>1424</v>
      </c>
      <c r="D203" s="339" t="s">
        <v>1423</v>
      </c>
      <c r="E203" s="571">
        <v>10166301</v>
      </c>
      <c r="F203" s="339">
        <v>23912594</v>
      </c>
      <c r="G203" s="339">
        <v>2708005</v>
      </c>
      <c r="H203" s="191" t="str">
        <f>IF(G203="","",VLOOKUP(G203,ARANCEL!$B$5:$D$121,2,FALSE))</f>
        <v xml:space="preserve">QUAD HELIX ARCO TRANSPALATINO </v>
      </c>
      <c r="I203" s="170"/>
      <c r="J203" s="169">
        <v>1</v>
      </c>
      <c r="K203" s="190">
        <v>14057</v>
      </c>
      <c r="L203" s="1238" t="s">
        <v>597</v>
      </c>
      <c r="M203" s="1238">
        <v>4500211679</v>
      </c>
      <c r="N203" s="1238">
        <v>8192</v>
      </c>
    </row>
    <row r="204" spans="1:14" s="393" customFormat="1" x14ac:dyDescent="0.25">
      <c r="A204" s="255" t="s">
        <v>305</v>
      </c>
      <c r="B204" s="256">
        <v>41949</v>
      </c>
      <c r="C204" s="257" t="s">
        <v>8165</v>
      </c>
      <c r="D204" s="255" t="s">
        <v>47</v>
      </c>
      <c r="E204" s="258">
        <v>10277945</v>
      </c>
      <c r="F204" s="255">
        <v>28768245</v>
      </c>
      <c r="G204" s="255">
        <v>2704005</v>
      </c>
      <c r="H204" s="120" t="str">
        <f>IF(G204="","",VLOOKUP(G204,ARANCEL!$B$5:$D$121,2,FALSE))</f>
        <v>PROVISORIO</v>
      </c>
      <c r="I204" s="121" t="s">
        <v>312</v>
      </c>
      <c r="J204" s="119">
        <v>1</v>
      </c>
      <c r="K204" s="122">
        <f>IF(G204="","",VLOOKUP(G204,ARANCEL!$B$5:$D$121,3,FALSE)*J204)</f>
        <v>3250</v>
      </c>
      <c r="L204" s="1229" t="s">
        <v>8256</v>
      </c>
      <c r="M204" s="1229">
        <v>4500265472</v>
      </c>
      <c r="N204" s="1229" t="s">
        <v>8935</v>
      </c>
    </row>
    <row r="205" spans="1:14" s="393" customFormat="1" x14ac:dyDescent="0.25">
      <c r="A205" s="255" t="s">
        <v>305</v>
      </c>
      <c r="B205" s="256">
        <v>41984</v>
      </c>
      <c r="C205" s="118" t="s">
        <v>8165</v>
      </c>
      <c r="D205" s="119" t="s">
        <v>47</v>
      </c>
      <c r="E205" s="162">
        <v>10277945</v>
      </c>
      <c r="F205" s="119">
        <v>28768245</v>
      </c>
      <c r="G205" s="255">
        <v>2704003</v>
      </c>
      <c r="H205" s="120" t="str">
        <f>IF(G205="","",VLOOKUP(G205,ARANCEL!$B$5:$D$121,2,FALSE))</f>
        <v xml:space="preserve">CORONA PERIFERICA CON PERNO MUÑON COLADO </v>
      </c>
      <c r="I205" s="121" t="s">
        <v>312</v>
      </c>
      <c r="J205" s="119">
        <v>1</v>
      </c>
      <c r="K205" s="122">
        <f>IF(G205="","",VLOOKUP(G205,ARANCEL!$B$5:$D$121,3,FALSE)*J205)</f>
        <v>32612</v>
      </c>
      <c r="L205" s="1349" t="s">
        <v>9431</v>
      </c>
      <c r="M205" s="1349">
        <v>4500269172</v>
      </c>
      <c r="N205" s="1349" t="s">
        <v>9440</v>
      </c>
    </row>
    <row r="206" spans="1:14" s="393" customFormat="1" x14ac:dyDescent="0.25">
      <c r="A206" s="255" t="s">
        <v>305</v>
      </c>
      <c r="B206" s="256">
        <v>41977</v>
      </c>
      <c r="C206" s="257" t="s">
        <v>8802</v>
      </c>
      <c r="D206" s="255" t="s">
        <v>1381</v>
      </c>
      <c r="E206" s="258">
        <v>10292966</v>
      </c>
      <c r="F206" s="255">
        <v>29560205</v>
      </c>
      <c r="G206" s="255">
        <v>2705003</v>
      </c>
      <c r="H206" s="120" t="str">
        <f>IF(G206="","",VLOOKUP(G206,ARANCEL!$B$5:$D$121,2,FALSE))</f>
        <v>INCRUSTACION ESTETICA (ART-GLASS O CERAMICA)</v>
      </c>
      <c r="I206" s="121" t="s">
        <v>321</v>
      </c>
      <c r="J206" s="119">
        <v>1</v>
      </c>
      <c r="K206" s="122">
        <f>IF(G206="","",VLOOKUP(G206,ARANCEL!$B$5:$D$121,3,FALSE)*J206)</f>
        <v>15676</v>
      </c>
      <c r="L206" s="1349" t="s">
        <v>9431</v>
      </c>
      <c r="M206" s="1349">
        <v>4500269172</v>
      </c>
      <c r="N206" s="1349" t="s">
        <v>9440</v>
      </c>
    </row>
    <row r="207" spans="1:14" s="393" customFormat="1" x14ac:dyDescent="0.25">
      <c r="A207" s="255" t="s">
        <v>305</v>
      </c>
      <c r="B207" s="256">
        <v>41766</v>
      </c>
      <c r="C207" s="278" t="s">
        <v>4426</v>
      </c>
      <c r="D207" s="255" t="s">
        <v>93</v>
      </c>
      <c r="E207" s="258">
        <v>10195601</v>
      </c>
      <c r="F207" s="255">
        <v>24857134</v>
      </c>
      <c r="G207" s="255">
        <v>2705003</v>
      </c>
      <c r="H207" s="120" t="str">
        <f>IF(G207="","",VLOOKUP(G207,ARANCEL!$B$5:$D$121,2,FALSE))</f>
        <v>INCRUSTACION ESTETICA (ART-GLASS O CERAMICA)</v>
      </c>
      <c r="I207" s="121" t="s">
        <v>322</v>
      </c>
      <c r="J207" s="119">
        <v>1</v>
      </c>
      <c r="K207" s="122">
        <f>IF(G207="","",VLOOKUP(G207,ARANCEL!$B$5:$D$121,3,FALSE)*J207)</f>
        <v>15676</v>
      </c>
      <c r="L207" s="1229" t="s">
        <v>5292</v>
      </c>
      <c r="M207" s="1229">
        <v>4500235475</v>
      </c>
      <c r="N207" s="1229">
        <v>9397</v>
      </c>
    </row>
    <row r="208" spans="1:14" s="395" customFormat="1" x14ac:dyDescent="0.25">
      <c r="A208" s="255" t="s">
        <v>305</v>
      </c>
      <c r="B208" s="256">
        <v>41817</v>
      </c>
      <c r="C208" s="257" t="s">
        <v>5471</v>
      </c>
      <c r="D208" s="255" t="s">
        <v>639</v>
      </c>
      <c r="E208" s="258">
        <v>10219649</v>
      </c>
      <c r="F208" s="255">
        <v>26809453</v>
      </c>
      <c r="G208" s="255">
        <v>2704005</v>
      </c>
      <c r="H208" s="120" t="str">
        <f>IF(G208="","",VLOOKUP(G208,ARANCEL!$B$5:$D$121,2,FALSE))</f>
        <v>PROVISORIO</v>
      </c>
      <c r="I208" s="121" t="s">
        <v>311</v>
      </c>
      <c r="J208" s="119">
        <v>1</v>
      </c>
      <c r="K208" s="122">
        <f>IF(G208="","",VLOOKUP(G208,ARANCEL!$B$5:$D$121,3,FALSE)*J208)</f>
        <v>3250</v>
      </c>
      <c r="L208" s="1229" t="s">
        <v>5742</v>
      </c>
      <c r="M208" s="1229">
        <v>4500241314</v>
      </c>
      <c r="N208" s="1229" t="s">
        <v>5771</v>
      </c>
    </row>
    <row r="209" spans="1:14" s="395" customFormat="1" x14ac:dyDescent="0.25">
      <c r="A209" s="255" t="s">
        <v>305</v>
      </c>
      <c r="B209" s="256">
        <v>41990</v>
      </c>
      <c r="C209" s="257" t="s">
        <v>9063</v>
      </c>
      <c r="D209" s="255" t="s">
        <v>1619</v>
      </c>
      <c r="E209" s="258">
        <v>10298871</v>
      </c>
      <c r="F209" s="255">
        <v>29113539</v>
      </c>
      <c r="G209" s="255">
        <v>2707001</v>
      </c>
      <c r="H209" s="120" t="str">
        <f>IF(G209="","",VLOOKUP(G209,ARANCEL!$B$5:$D$121,2,FALSE))</f>
        <v xml:space="preserve">PLANO DE RELAJACION </v>
      </c>
      <c r="I209" s="121" t="s">
        <v>306</v>
      </c>
      <c r="J209" s="119">
        <v>1</v>
      </c>
      <c r="K209" s="122">
        <f>IF(G209="","",VLOOKUP(G209,ARANCEL!$B$5:$D$121,3,FALSE)*J209)</f>
        <v>9221</v>
      </c>
      <c r="L209" s="1349" t="s">
        <v>9431</v>
      </c>
      <c r="M209" s="1349">
        <v>4500269172</v>
      </c>
      <c r="N209" s="1349" t="s">
        <v>9440</v>
      </c>
    </row>
    <row r="210" spans="1:14" s="399" customFormat="1" x14ac:dyDescent="0.25">
      <c r="A210" s="255" t="s">
        <v>305</v>
      </c>
      <c r="B210" s="256">
        <v>41653</v>
      </c>
      <c r="C210" s="257" t="s">
        <v>2484</v>
      </c>
      <c r="D210" s="255" t="s">
        <v>58</v>
      </c>
      <c r="E210" s="258">
        <v>10169042</v>
      </c>
      <c r="F210" s="255">
        <v>22108409</v>
      </c>
      <c r="G210" s="255">
        <v>2704005</v>
      </c>
      <c r="H210" s="120" t="str">
        <f>IF(G210="","",VLOOKUP(G210,ARANCEL!$B$5:$D$121,2,FALSE))</f>
        <v>PROVISORIO</v>
      </c>
      <c r="I210" s="121" t="s">
        <v>312</v>
      </c>
      <c r="J210" s="119">
        <v>1</v>
      </c>
      <c r="K210" s="122">
        <f>IF(G210="","",VLOOKUP(G210,ARANCEL!$B$5:$D$121,3,FALSE)*J210)</f>
        <v>3250</v>
      </c>
      <c r="L210" s="1229" t="s">
        <v>2842</v>
      </c>
      <c r="M210" s="1229">
        <v>4500216206</v>
      </c>
      <c r="N210" s="1229">
        <v>8391</v>
      </c>
    </row>
    <row r="211" spans="1:14" s="399" customFormat="1" x14ac:dyDescent="0.25">
      <c r="A211" s="255" t="s">
        <v>305</v>
      </c>
      <c r="B211" s="256">
        <v>41731</v>
      </c>
      <c r="C211" s="257" t="s">
        <v>2484</v>
      </c>
      <c r="D211" s="255" t="s">
        <v>58</v>
      </c>
      <c r="E211" s="258">
        <v>10169042</v>
      </c>
      <c r="F211" s="255">
        <v>22108409</v>
      </c>
      <c r="G211" s="255">
        <v>2704003</v>
      </c>
      <c r="H211" s="120" t="str">
        <f>IF(G211="","",VLOOKUP(G211,ARANCEL!$B$5:$D$121,2,FALSE))</f>
        <v xml:space="preserve">CORONA PERIFERICA CON PERNO MUÑON COLADO </v>
      </c>
      <c r="I211" s="121" t="s">
        <v>312</v>
      </c>
      <c r="J211" s="119">
        <v>1</v>
      </c>
      <c r="K211" s="122">
        <f>IF(G211="","",VLOOKUP(G211,ARANCEL!$B$5:$D$121,3,FALSE)*J211)</f>
        <v>32612</v>
      </c>
      <c r="L211" s="1229" t="s">
        <v>4612</v>
      </c>
      <c r="M211" s="1229">
        <v>4500231292</v>
      </c>
      <c r="N211" s="1229">
        <v>9265</v>
      </c>
    </row>
    <row r="212" spans="1:14" s="399" customFormat="1" x14ac:dyDescent="0.25">
      <c r="A212" s="255" t="s">
        <v>305</v>
      </c>
      <c r="B212" s="256">
        <v>41996</v>
      </c>
      <c r="C212" s="257" t="s">
        <v>9169</v>
      </c>
      <c r="D212" s="255" t="s">
        <v>58</v>
      </c>
      <c r="E212" s="258">
        <v>10302197</v>
      </c>
      <c r="F212" s="255">
        <v>29291872</v>
      </c>
      <c r="G212" s="255">
        <v>2707001</v>
      </c>
      <c r="H212" s="120" t="str">
        <f>IF(G212="","",VLOOKUP(G212,ARANCEL!$B$5:$D$121,2,FALSE))</f>
        <v xml:space="preserve">PLANO DE RELAJACION </v>
      </c>
      <c r="I212" s="121" t="s">
        <v>306</v>
      </c>
      <c r="J212" s="119">
        <v>1</v>
      </c>
      <c r="K212" s="122">
        <f>IF(G212="","",VLOOKUP(G212,ARANCEL!$B$5:$D$121,3,FALSE)*J212)</f>
        <v>9221</v>
      </c>
      <c r="L212" s="1349" t="s">
        <v>9431</v>
      </c>
      <c r="M212" s="1349">
        <v>4500269172</v>
      </c>
      <c r="N212" s="1349" t="s">
        <v>9440</v>
      </c>
    </row>
    <row r="213" spans="1:14" s="5" customFormat="1" x14ac:dyDescent="0.25">
      <c r="A213" s="255" t="s">
        <v>305</v>
      </c>
      <c r="B213" s="256">
        <v>41822</v>
      </c>
      <c r="C213" s="257" t="s">
        <v>5544</v>
      </c>
      <c r="D213" s="255" t="s">
        <v>1481</v>
      </c>
      <c r="E213" s="258">
        <v>10221687</v>
      </c>
      <c r="F213" s="255">
        <v>26802704</v>
      </c>
      <c r="G213" s="255">
        <v>2705003</v>
      </c>
      <c r="H213" s="120" t="str">
        <f>IF(G213="","",VLOOKUP(G213,ARANCEL!$B$5:$D$121,2,FALSE))</f>
        <v>INCRUSTACION ESTETICA (ART-GLASS O CERAMICA)</v>
      </c>
      <c r="I213" s="121" t="s">
        <v>312</v>
      </c>
      <c r="J213" s="119">
        <v>1</v>
      </c>
      <c r="K213" s="122">
        <f>IF(G213="","",VLOOKUP(G213,ARANCEL!$B$5:$D$121,3,FALSE)*J213)</f>
        <v>15676</v>
      </c>
      <c r="L213" s="1229" t="s">
        <v>6017</v>
      </c>
      <c r="M213" s="1229">
        <v>4500243648</v>
      </c>
      <c r="N213" s="1229">
        <v>9790</v>
      </c>
    </row>
    <row r="214" spans="1:14" s="5" customFormat="1" x14ac:dyDescent="0.25">
      <c r="A214" s="255" t="s">
        <v>305</v>
      </c>
      <c r="B214" s="256">
        <v>41850</v>
      </c>
      <c r="C214" s="118" t="s">
        <v>6189</v>
      </c>
      <c r="D214" s="119" t="s">
        <v>6172</v>
      </c>
      <c r="E214" s="162">
        <v>10235951</v>
      </c>
      <c r="F214" s="119">
        <v>27633079</v>
      </c>
      <c r="G214" s="255">
        <v>2705003</v>
      </c>
      <c r="H214" s="120" t="str">
        <f>IF(G214="","",VLOOKUP(G214,ARANCEL!$B$5:$D$121,2,FALSE))</f>
        <v>INCRUSTACION ESTETICA (ART-GLASS O CERAMICA)</v>
      </c>
      <c r="I214" s="121" t="s">
        <v>316</v>
      </c>
      <c r="J214" s="119">
        <v>1</v>
      </c>
      <c r="K214" s="122">
        <f>IF(G214="","",VLOOKUP(G214,ARANCEL!$B$5:$D$121,3,FALSE)*J214)</f>
        <v>15676</v>
      </c>
      <c r="L214" s="1229" t="s">
        <v>6905</v>
      </c>
      <c r="M214" s="1229">
        <v>4500249833</v>
      </c>
      <c r="N214" s="1229" t="s">
        <v>7144</v>
      </c>
    </row>
    <row r="215" spans="1:14" s="5" customFormat="1" x14ac:dyDescent="0.25">
      <c r="A215" s="255" t="s">
        <v>305</v>
      </c>
      <c r="B215" s="256">
        <v>41666</v>
      </c>
      <c r="C215" s="278" t="s">
        <v>2581</v>
      </c>
      <c r="D215" s="255" t="s">
        <v>58</v>
      </c>
      <c r="E215" s="258">
        <v>10170931</v>
      </c>
      <c r="F215" s="255">
        <v>24756476</v>
      </c>
      <c r="G215" s="255">
        <v>2707001</v>
      </c>
      <c r="H215" s="120" t="str">
        <f>IF(G215="","",VLOOKUP(G215,ARANCEL!$B$5:$D$121,2,FALSE))</f>
        <v xml:space="preserve">PLANO DE RELAJACION </v>
      </c>
      <c r="I215" s="121" t="s">
        <v>306</v>
      </c>
      <c r="J215" s="119">
        <v>1</v>
      </c>
      <c r="K215" s="122">
        <f>IF(G215="","",VLOOKUP(G215,ARANCEL!$B$5:$D$121,3,FALSE)*J215)</f>
        <v>9221</v>
      </c>
      <c r="L215" s="1229" t="s">
        <v>2842</v>
      </c>
      <c r="M215" s="1229">
        <v>4500216229</v>
      </c>
      <c r="N215" s="1229">
        <v>8402</v>
      </c>
    </row>
    <row r="216" spans="1:14" s="5" customFormat="1" x14ac:dyDescent="0.25">
      <c r="A216" s="255" t="s">
        <v>305</v>
      </c>
      <c r="B216" s="256">
        <v>41697</v>
      </c>
      <c r="C216" s="198" t="s">
        <v>3116</v>
      </c>
      <c r="D216" s="119" t="s">
        <v>1381</v>
      </c>
      <c r="E216" s="162">
        <v>10178596</v>
      </c>
      <c r="F216" s="119">
        <v>25214287</v>
      </c>
      <c r="G216" s="255">
        <v>2705003</v>
      </c>
      <c r="H216" s="120" t="str">
        <f>IF(G216="","",VLOOKUP(G216,ARANCEL!$B$5:$D$121,2,FALSE))</f>
        <v>INCRUSTACION ESTETICA (ART-GLASS O CERAMICA)</v>
      </c>
      <c r="I216" s="121" t="s">
        <v>317</v>
      </c>
      <c r="J216" s="119">
        <v>1</v>
      </c>
      <c r="K216" s="122">
        <f>IF(G216="","",VLOOKUP(G216,ARANCEL!$B$5:$D$121,3,FALSE)*J216)</f>
        <v>15676</v>
      </c>
      <c r="L216" s="1229" t="s">
        <v>3438</v>
      </c>
      <c r="M216" s="1229">
        <v>4500220785</v>
      </c>
      <c r="N216" s="1229">
        <v>8625</v>
      </c>
    </row>
    <row r="217" spans="1:14" s="5" customFormat="1" x14ac:dyDescent="0.25">
      <c r="A217" s="255" t="s">
        <v>305</v>
      </c>
      <c r="B217" s="256">
        <v>41750</v>
      </c>
      <c r="C217" s="278" t="s">
        <v>4143</v>
      </c>
      <c r="D217" s="255" t="s">
        <v>4640</v>
      </c>
      <c r="E217" s="258">
        <v>10191162</v>
      </c>
      <c r="F217" s="255">
        <v>25843489</v>
      </c>
      <c r="G217" s="255">
        <v>2705003</v>
      </c>
      <c r="H217" s="120" t="str">
        <f>IF(G217="","",VLOOKUP(G217,ARANCEL!$B$5:$D$121,2,FALSE))</f>
        <v>INCRUSTACION ESTETICA (ART-GLASS O CERAMICA)</v>
      </c>
      <c r="I217" s="121" t="s">
        <v>326</v>
      </c>
      <c r="J217" s="119">
        <v>1</v>
      </c>
      <c r="K217" s="122">
        <f>IF(G217="","",VLOOKUP(G217,ARANCEL!$B$5:$D$121,3,FALSE)*J217)</f>
        <v>15676</v>
      </c>
      <c r="L217" s="1229" t="s">
        <v>4612</v>
      </c>
      <c r="M217" s="1229">
        <v>4500229977</v>
      </c>
      <c r="N217" s="1229">
        <v>9224</v>
      </c>
    </row>
    <row r="218" spans="1:14" s="5" customFormat="1" x14ac:dyDescent="0.25">
      <c r="A218" s="255" t="s">
        <v>305</v>
      </c>
      <c r="B218" s="256">
        <v>41883</v>
      </c>
      <c r="C218" s="257" t="s">
        <v>6871</v>
      </c>
      <c r="D218" s="255" t="s">
        <v>58</v>
      </c>
      <c r="E218" s="258">
        <v>10252580</v>
      </c>
      <c r="F218" s="255">
        <v>28259176</v>
      </c>
      <c r="G218" s="255">
        <v>2704005</v>
      </c>
      <c r="H218" s="120" t="str">
        <f>IF(G218="","",VLOOKUP(G218,ARANCEL!$B$5:$D$121,2,FALSE))</f>
        <v>PROVISORIO</v>
      </c>
      <c r="I218" s="121" t="s">
        <v>6872</v>
      </c>
      <c r="J218" s="119">
        <v>2</v>
      </c>
      <c r="K218" s="122">
        <f>IF(G218="","",VLOOKUP(G218,ARANCEL!$B$5:$D$121,3,FALSE)*J218)</f>
        <v>6500</v>
      </c>
      <c r="L218" s="1229" t="s">
        <v>7548</v>
      </c>
      <c r="M218" s="1229">
        <v>4500254780</v>
      </c>
      <c r="N218" s="1229" t="s">
        <v>7558</v>
      </c>
    </row>
    <row r="219" spans="1:14" s="5" customFormat="1" x14ac:dyDescent="0.25">
      <c r="A219" s="255" t="s">
        <v>606</v>
      </c>
      <c r="B219" s="256">
        <v>41947</v>
      </c>
      <c r="C219" s="257" t="s">
        <v>6871</v>
      </c>
      <c r="D219" s="255" t="s">
        <v>58</v>
      </c>
      <c r="E219" s="258">
        <v>10252580</v>
      </c>
      <c r="F219" s="255">
        <v>28259176</v>
      </c>
      <c r="G219" s="255">
        <v>2704003</v>
      </c>
      <c r="H219" s="120" t="str">
        <f>IF(G219="","",VLOOKUP(G219,ARANCEL!$B$5:$D$121,2,FALSE))</f>
        <v xml:space="preserve">CORONA PERIFERICA CON PERNO MUÑON COLADO </v>
      </c>
      <c r="I219" s="121" t="s">
        <v>6872</v>
      </c>
      <c r="J219" s="119">
        <v>2</v>
      </c>
      <c r="K219" s="122">
        <f>IF(G219="","",VLOOKUP(G219,ARANCEL!$B$5:$D$121,3,FALSE)*J219)</f>
        <v>65224</v>
      </c>
      <c r="L219" s="1229" t="s">
        <v>8256</v>
      </c>
      <c r="M219" s="1229">
        <v>4500265472</v>
      </c>
      <c r="N219" s="1229" t="s">
        <v>8935</v>
      </c>
    </row>
    <row r="220" spans="1:14" s="5" customFormat="1" x14ac:dyDescent="0.25">
      <c r="A220" s="255" t="s">
        <v>305</v>
      </c>
      <c r="B220" s="256">
        <v>41885</v>
      </c>
      <c r="C220" s="257" t="s">
        <v>6924</v>
      </c>
      <c r="D220" s="255" t="s">
        <v>47</v>
      </c>
      <c r="E220" s="258">
        <v>10253507</v>
      </c>
      <c r="F220" s="255">
        <v>28270524</v>
      </c>
      <c r="G220" s="255">
        <v>2707001</v>
      </c>
      <c r="H220" s="120" t="str">
        <f>IF(G220="","",VLOOKUP(G220,ARANCEL!$B$5:$D$121,2,FALSE))</f>
        <v xml:space="preserve">PLANO DE RELAJACION </v>
      </c>
      <c r="I220" s="121" t="s">
        <v>306</v>
      </c>
      <c r="J220" s="119">
        <v>1</v>
      </c>
      <c r="K220" s="122">
        <f>IF(G220="","",VLOOKUP(G220,ARANCEL!$B$5:$D$121,3,FALSE)*J220)</f>
        <v>9221</v>
      </c>
      <c r="L220" s="1229" t="s">
        <v>7548</v>
      </c>
      <c r="M220" s="1229">
        <v>4500254780</v>
      </c>
      <c r="N220" s="1229" t="s">
        <v>7558</v>
      </c>
    </row>
    <row r="221" spans="1:14" s="5" customFormat="1" x14ac:dyDescent="0.25">
      <c r="A221" s="255" t="s">
        <v>305</v>
      </c>
      <c r="B221" s="256">
        <v>41968</v>
      </c>
      <c r="C221" s="257" t="s">
        <v>8601</v>
      </c>
      <c r="D221" s="255" t="s">
        <v>639</v>
      </c>
      <c r="E221" s="258">
        <v>10287644</v>
      </c>
      <c r="F221" s="255">
        <v>28700172</v>
      </c>
      <c r="G221" s="255">
        <v>2705003</v>
      </c>
      <c r="H221" s="120" t="str">
        <f>IF(G221="","",VLOOKUP(G221,ARANCEL!$B$5:$D$121,2,FALSE))</f>
        <v>INCRUSTACION ESTETICA (ART-GLASS O CERAMICA)</v>
      </c>
      <c r="I221" s="121" t="s">
        <v>324</v>
      </c>
      <c r="J221" s="119">
        <v>1</v>
      </c>
      <c r="K221" s="122">
        <f>IF(G221="","",VLOOKUP(G221,ARANCEL!$B$5:$D$121,3,FALSE)*J221)</f>
        <v>15676</v>
      </c>
      <c r="L221" s="1229" t="s">
        <v>8256</v>
      </c>
      <c r="M221" s="1229">
        <v>4500265472</v>
      </c>
      <c r="N221" s="1229" t="s">
        <v>8935</v>
      </c>
    </row>
    <row r="222" spans="1:14" s="415" customFormat="1" x14ac:dyDescent="0.25">
      <c r="A222" s="255" t="s">
        <v>305</v>
      </c>
      <c r="B222" s="256">
        <v>41848</v>
      </c>
      <c r="C222" s="257" t="s">
        <v>1148</v>
      </c>
      <c r="D222" s="255" t="s">
        <v>1376</v>
      </c>
      <c r="E222" s="258">
        <v>10234357</v>
      </c>
      <c r="F222" s="255" t="s">
        <v>6136</v>
      </c>
      <c r="G222" s="255">
        <v>2707001</v>
      </c>
      <c r="H222" s="120" t="str">
        <f>IF(G222="","",VLOOKUP(G222,ARANCEL!$B$5:$D$121,2,FALSE))</f>
        <v xml:space="preserve">PLANO DE RELAJACION </v>
      </c>
      <c r="I222" s="121" t="s">
        <v>306</v>
      </c>
      <c r="J222" s="119">
        <v>1</v>
      </c>
      <c r="K222" s="122">
        <f>IF(G222="","",VLOOKUP(G222,ARANCEL!$B$5:$D$121,3,FALSE)*J222)</f>
        <v>9221</v>
      </c>
      <c r="L222" s="1229" t="s">
        <v>6017</v>
      </c>
      <c r="M222" s="1229">
        <v>4500245467</v>
      </c>
      <c r="N222" s="1229">
        <v>9811</v>
      </c>
    </row>
    <row r="223" spans="1:14" s="5" customFormat="1" x14ac:dyDescent="0.25">
      <c r="A223" s="255" t="s">
        <v>305</v>
      </c>
      <c r="B223" s="256">
        <v>41870</v>
      </c>
      <c r="C223" s="257" t="s">
        <v>6580</v>
      </c>
      <c r="D223" s="255" t="s">
        <v>1381</v>
      </c>
      <c r="E223" s="258">
        <v>10246289</v>
      </c>
      <c r="F223" s="255">
        <v>27828187</v>
      </c>
      <c r="G223" s="255">
        <v>2705003</v>
      </c>
      <c r="H223" s="120" t="str">
        <f>IF(G223="","",VLOOKUP(G223,ARANCEL!$B$5:$D$121,2,FALSE))</f>
        <v>INCRUSTACION ESTETICA (ART-GLASS O CERAMICA)</v>
      </c>
      <c r="I223" s="121" t="s">
        <v>322</v>
      </c>
      <c r="J223" s="119">
        <v>1</v>
      </c>
      <c r="K223" s="122">
        <f>IF(G223="","",VLOOKUP(G223,ARANCEL!$B$5:$D$121,3,FALSE)*J223)</f>
        <v>15676</v>
      </c>
      <c r="L223" s="1229" t="s">
        <v>6905</v>
      </c>
      <c r="M223" s="1229">
        <v>4500249833</v>
      </c>
      <c r="N223" s="1229" t="s">
        <v>7144</v>
      </c>
    </row>
    <row r="224" spans="1:14" s="5" customFormat="1" x14ac:dyDescent="0.25">
      <c r="A224" s="255" t="s">
        <v>305</v>
      </c>
      <c r="B224" s="256">
        <v>41883</v>
      </c>
      <c r="C224" s="257" t="s">
        <v>6842</v>
      </c>
      <c r="D224" s="255" t="s">
        <v>1376</v>
      </c>
      <c r="E224" s="258">
        <v>10251953</v>
      </c>
      <c r="F224" s="255">
        <v>18159271</v>
      </c>
      <c r="G224" s="255">
        <v>2705003</v>
      </c>
      <c r="H224" s="120" t="str">
        <f>IF(G224="","",VLOOKUP(G224,ARANCEL!$B$5:$D$121,2,FALSE))</f>
        <v>INCRUSTACION ESTETICA (ART-GLASS O CERAMICA)</v>
      </c>
      <c r="I224" s="121" t="s">
        <v>618</v>
      </c>
      <c r="J224" s="119">
        <v>1</v>
      </c>
      <c r="K224" s="122">
        <f>IF(G224="","",VLOOKUP(G224,ARANCEL!$B$5:$D$121,3,FALSE)*J224)</f>
        <v>15676</v>
      </c>
      <c r="L224" s="1229" t="s">
        <v>7548</v>
      </c>
      <c r="M224" s="1229">
        <v>4500254780</v>
      </c>
      <c r="N224" s="1229" t="s">
        <v>7558</v>
      </c>
    </row>
    <row r="225" spans="1:14" s="5" customFormat="1" x14ac:dyDescent="0.25">
      <c r="A225" s="255" t="s">
        <v>305</v>
      </c>
      <c r="B225" s="256">
        <v>41977</v>
      </c>
      <c r="C225" s="257" t="s">
        <v>8804</v>
      </c>
      <c r="D225" s="255" t="s">
        <v>58</v>
      </c>
      <c r="E225" s="258">
        <v>10292549</v>
      </c>
      <c r="F225" s="255">
        <v>29119846</v>
      </c>
      <c r="G225" s="255">
        <v>2705003</v>
      </c>
      <c r="H225" s="120" t="str">
        <f>IF(G225="","",VLOOKUP(G225,ARANCEL!$B$5:$D$121,2,FALSE))</f>
        <v>INCRUSTACION ESTETICA (ART-GLASS O CERAMICA)</v>
      </c>
      <c r="I225" s="121" t="s">
        <v>322</v>
      </c>
      <c r="J225" s="119">
        <v>1</v>
      </c>
      <c r="K225" s="122">
        <f>IF(G225="","",VLOOKUP(G225,ARANCEL!$B$5:$D$121,3,FALSE)*J225)</f>
        <v>15676</v>
      </c>
      <c r="L225" s="1349" t="s">
        <v>9431</v>
      </c>
      <c r="M225" s="1349">
        <v>4500269172</v>
      </c>
      <c r="N225" s="1349" t="s">
        <v>9440</v>
      </c>
    </row>
    <row r="226" spans="1:14" s="5" customFormat="1" x14ac:dyDescent="0.25">
      <c r="A226" s="339" t="s">
        <v>313</v>
      </c>
      <c r="B226" s="256">
        <v>41870</v>
      </c>
      <c r="C226" s="1380" t="s">
        <v>7125</v>
      </c>
      <c r="D226" s="1383" t="s">
        <v>7126</v>
      </c>
      <c r="E226" s="1166">
        <v>10246583</v>
      </c>
      <c r="F226" s="1166">
        <v>27073477</v>
      </c>
      <c r="G226" s="1166">
        <v>2708001</v>
      </c>
      <c r="H226" s="120" t="str">
        <f>IF(G226="","",VLOOKUP(G226,ARANCEL!$B$5:$D$121,2,FALSE))</f>
        <v xml:space="preserve">PLACA DE ORTODONCIA SIN TORNILLO </v>
      </c>
      <c r="I226" s="121" t="s">
        <v>2739</v>
      </c>
      <c r="J226" s="119">
        <v>2</v>
      </c>
      <c r="K226" s="122">
        <f>IF(G226="","",VLOOKUP(G226,ARANCEL!$B$5:$D$121,3,FALSE)*J226)</f>
        <v>35994</v>
      </c>
      <c r="L226" s="1229" t="s">
        <v>6905</v>
      </c>
      <c r="M226" s="1229">
        <v>4500249833</v>
      </c>
      <c r="N226" s="1229" t="s">
        <v>7144</v>
      </c>
    </row>
    <row r="227" spans="1:14" s="5" customFormat="1" x14ac:dyDescent="0.25">
      <c r="A227" s="339" t="s">
        <v>313</v>
      </c>
      <c r="B227" s="256">
        <v>41870</v>
      </c>
      <c r="C227" s="1154" t="s">
        <v>7125</v>
      </c>
      <c r="D227" s="1155" t="s">
        <v>7126</v>
      </c>
      <c r="E227" s="1157">
        <v>10246583</v>
      </c>
      <c r="F227" s="1157">
        <v>27073477</v>
      </c>
      <c r="G227" s="1166">
        <v>2708011</v>
      </c>
      <c r="H227" s="120" t="str">
        <f>IF(G227="","",VLOOKUP(G227,ARANCEL!$B$5:$D$121,2,FALSE))</f>
        <v xml:space="preserve">MODELO DE ESTUDIO </v>
      </c>
      <c r="I227" s="121" t="s">
        <v>2739</v>
      </c>
      <c r="J227" s="119">
        <v>2</v>
      </c>
      <c r="K227" s="122">
        <f>IF(G227="","",VLOOKUP(G227,ARANCEL!$B$5:$D$121,3,FALSE)*J227)</f>
        <v>3014</v>
      </c>
      <c r="L227" s="1229" t="s">
        <v>6905</v>
      </c>
      <c r="M227" s="1229">
        <v>4500249833</v>
      </c>
      <c r="N227" s="1229" t="s">
        <v>7144</v>
      </c>
    </row>
    <row r="228" spans="1:14" s="5" customFormat="1" x14ac:dyDescent="0.25">
      <c r="A228" s="255" t="s">
        <v>305</v>
      </c>
      <c r="B228" s="256">
        <v>41674</v>
      </c>
      <c r="C228" s="278" t="s">
        <v>2696</v>
      </c>
      <c r="D228" s="255" t="s">
        <v>47</v>
      </c>
      <c r="E228" s="258">
        <v>10172815</v>
      </c>
      <c r="F228" s="255">
        <v>22297656</v>
      </c>
      <c r="G228" s="255">
        <v>2705003</v>
      </c>
      <c r="H228" s="120" t="str">
        <f>IF(G228="","",VLOOKUP(G228,ARANCEL!$B$5:$D$121,2,FALSE))</f>
        <v>INCRUSTACION ESTETICA (ART-GLASS O CERAMICA)</v>
      </c>
      <c r="I228" s="121" t="s">
        <v>322</v>
      </c>
      <c r="J228" s="119">
        <v>1</v>
      </c>
      <c r="K228" s="122">
        <f>IF(G228="","",VLOOKUP(G228,ARANCEL!$B$5:$D$121,3,FALSE)*J228)</f>
        <v>15676</v>
      </c>
      <c r="L228" s="1229" t="s">
        <v>3438</v>
      </c>
      <c r="M228" s="1229">
        <v>4500220785</v>
      </c>
      <c r="N228" s="1229">
        <v>8625</v>
      </c>
    </row>
    <row r="229" spans="1:14" s="5" customFormat="1" x14ac:dyDescent="0.25">
      <c r="A229" s="255" t="s">
        <v>305</v>
      </c>
      <c r="B229" s="256">
        <v>41827</v>
      </c>
      <c r="C229" s="257" t="s">
        <v>5637</v>
      </c>
      <c r="D229" s="255" t="s">
        <v>1481</v>
      </c>
      <c r="E229" s="258">
        <v>10223929</v>
      </c>
      <c r="F229" s="255">
        <v>25828562</v>
      </c>
      <c r="G229" s="255">
        <v>2705003</v>
      </c>
      <c r="H229" s="120" t="str">
        <f>IF(G229="","",VLOOKUP(G229,ARANCEL!$B$5:$D$121,2,FALSE))</f>
        <v>INCRUSTACION ESTETICA (ART-GLASS O CERAMICA)</v>
      </c>
      <c r="I229" s="121" t="s">
        <v>308</v>
      </c>
      <c r="J229" s="119">
        <v>1</v>
      </c>
      <c r="K229" s="122">
        <f>IF(G229="","",VLOOKUP(G229,ARANCEL!$B$5:$D$121,3,FALSE)*J229)</f>
        <v>15676</v>
      </c>
      <c r="L229" s="1229" t="s">
        <v>6017</v>
      </c>
      <c r="M229" s="1229">
        <v>4500243648</v>
      </c>
      <c r="N229" s="1229">
        <v>9790</v>
      </c>
    </row>
    <row r="230" spans="1:14" s="5" customFormat="1" x14ac:dyDescent="0.25">
      <c r="A230" s="255" t="s">
        <v>305</v>
      </c>
      <c r="B230" s="256">
        <v>41879</v>
      </c>
      <c r="C230" s="257" t="s">
        <v>6792</v>
      </c>
      <c r="D230" s="255" t="s">
        <v>47</v>
      </c>
      <c r="E230" s="258">
        <v>10250760</v>
      </c>
      <c r="F230" s="255">
        <v>27120745</v>
      </c>
      <c r="G230" s="255">
        <v>2704005</v>
      </c>
      <c r="H230" s="120" t="str">
        <f>IF(G230="","",VLOOKUP(G230,ARANCEL!$B$5:$D$121,2,FALSE))</f>
        <v>PROVISORIO</v>
      </c>
      <c r="I230" s="121" t="s">
        <v>618</v>
      </c>
      <c r="J230" s="119">
        <v>1</v>
      </c>
      <c r="K230" s="122">
        <f>IF(G230="","",VLOOKUP(G230,ARANCEL!$B$5:$D$121,3,FALSE)*J230)</f>
        <v>3250</v>
      </c>
      <c r="L230" s="1229" t="s">
        <v>7548</v>
      </c>
      <c r="M230" s="1229">
        <v>4500254780</v>
      </c>
      <c r="N230" s="1229" t="s">
        <v>7558</v>
      </c>
    </row>
    <row r="231" spans="1:14" s="5" customFormat="1" x14ac:dyDescent="0.25">
      <c r="A231" s="255" t="s">
        <v>305</v>
      </c>
      <c r="B231" s="256">
        <v>41922</v>
      </c>
      <c r="C231" s="118" t="s">
        <v>6792</v>
      </c>
      <c r="D231" s="119" t="s">
        <v>47</v>
      </c>
      <c r="E231" s="162">
        <v>10250760</v>
      </c>
      <c r="F231" s="119">
        <v>27120745</v>
      </c>
      <c r="G231" s="255">
        <v>2704003</v>
      </c>
      <c r="H231" s="120" t="str">
        <f>IF(G231="","",VLOOKUP(G231,ARANCEL!$B$5:$D$121,2,FALSE))</f>
        <v xml:space="preserve">CORONA PERIFERICA CON PERNO MUÑON COLADO </v>
      </c>
      <c r="I231" s="121" t="s">
        <v>618</v>
      </c>
      <c r="J231" s="119">
        <v>1</v>
      </c>
      <c r="K231" s="122">
        <f>IF(G231="","",VLOOKUP(G231,ARANCEL!$B$5:$D$121,3,FALSE)*J231)</f>
        <v>32612</v>
      </c>
      <c r="L231" s="1229" t="s">
        <v>8279</v>
      </c>
      <c r="M231" s="1229">
        <v>4500260630</v>
      </c>
      <c r="N231" s="1229" t="s">
        <v>8266</v>
      </c>
    </row>
    <row r="232" spans="1:14" s="5" customFormat="1" x14ac:dyDescent="0.25">
      <c r="A232" s="255" t="s">
        <v>305</v>
      </c>
      <c r="B232" s="256">
        <v>42028</v>
      </c>
      <c r="C232" s="257" t="s">
        <v>9670</v>
      </c>
      <c r="D232" s="255" t="s">
        <v>47</v>
      </c>
      <c r="E232" s="258">
        <v>10312552</v>
      </c>
      <c r="F232" s="255">
        <v>30599604</v>
      </c>
      <c r="G232" s="255">
        <v>2705003</v>
      </c>
      <c r="H232" s="120" t="str">
        <f>IF(G232="","",VLOOKUP(G232,ARANCEL!$B$5:$D$121,2,FALSE))</f>
        <v>INCRUSTACION ESTETICA (ART-GLASS O CERAMICA)</v>
      </c>
      <c r="I232" s="121" t="s">
        <v>308</v>
      </c>
      <c r="J232" s="119">
        <v>1</v>
      </c>
      <c r="K232" s="122">
        <f>IF(G232="","",VLOOKUP(G232,ARANCEL!$B$5:$D$121,3,FALSE)*J232)</f>
        <v>15676</v>
      </c>
      <c r="L232" s="1235" t="str">
        <f>IF(E232="","","IMPAGO")</f>
        <v>IMPAGO</v>
      </c>
      <c r="M232" s="1235" t="str">
        <f>IF(L232="IMPAGO","SIN O.C.","")</f>
        <v>SIN O.C.</v>
      </c>
      <c r="N232" s="1235" t="str">
        <f>IF(L232="IMPAGO","SIN FACT.","")</f>
        <v>SIN FACT.</v>
      </c>
    </row>
    <row r="233" spans="1:14" s="5" customFormat="1" x14ac:dyDescent="0.25">
      <c r="A233" s="255" t="s">
        <v>305</v>
      </c>
      <c r="B233" s="256">
        <v>41995</v>
      </c>
      <c r="C233" s="257" t="s">
        <v>9137</v>
      </c>
      <c r="D233" s="255" t="s">
        <v>93</v>
      </c>
      <c r="E233" s="258">
        <v>10301629</v>
      </c>
      <c r="F233" s="255">
        <v>30156801</v>
      </c>
      <c r="G233" s="255">
        <v>2705003</v>
      </c>
      <c r="H233" s="120" t="str">
        <f>IF(G233="","",VLOOKUP(G233,ARANCEL!$B$5:$D$121,2,FALSE))</f>
        <v>INCRUSTACION ESTETICA (ART-GLASS O CERAMICA)</v>
      </c>
      <c r="I233" s="121" t="s">
        <v>312</v>
      </c>
      <c r="J233" s="119">
        <v>1</v>
      </c>
      <c r="K233" s="122">
        <f>IF(G233="","",VLOOKUP(G233,ARANCEL!$B$5:$D$121,3,FALSE)*J233)</f>
        <v>15676</v>
      </c>
      <c r="L233" s="1235" t="s">
        <v>302</v>
      </c>
      <c r="M233" s="1235" t="str">
        <f>IF(L233="IMPAGO","SIN O.C.","")</f>
        <v/>
      </c>
      <c r="N233" s="1235" t="str">
        <f>IF(L233="IMPAGO","SIN FACT.","")</f>
        <v/>
      </c>
    </row>
    <row r="234" spans="1:14" s="5" customFormat="1" x14ac:dyDescent="0.25">
      <c r="A234" s="255" t="s">
        <v>313</v>
      </c>
      <c r="B234" s="256">
        <v>42010</v>
      </c>
      <c r="C234" s="257" t="s">
        <v>9137</v>
      </c>
      <c r="D234" s="255" t="s">
        <v>93</v>
      </c>
      <c r="E234" s="258">
        <v>10301629</v>
      </c>
      <c r="F234" s="255">
        <v>30156801</v>
      </c>
      <c r="G234" s="255">
        <v>2705003</v>
      </c>
      <c r="H234" s="120" t="str">
        <f>IF(G234="","",VLOOKUP(G234,ARANCEL!$B$5:$D$121,2,FALSE))</f>
        <v>INCRUSTACION ESTETICA (ART-GLASS O CERAMICA)</v>
      </c>
      <c r="I234" s="121" t="s">
        <v>312</v>
      </c>
      <c r="J234" s="119">
        <v>1</v>
      </c>
      <c r="K234" s="122">
        <f>IF(G234="","",VLOOKUP(G234,ARANCEL!$B$5:$D$121,3,FALSE)*J234)</f>
        <v>15676</v>
      </c>
      <c r="L234" s="1236" t="s">
        <v>9433</v>
      </c>
      <c r="M234" s="609">
        <v>4500269172</v>
      </c>
      <c r="N234" s="1047" t="s">
        <v>9440</v>
      </c>
    </row>
    <row r="235" spans="1:14" s="5" customFormat="1" x14ac:dyDescent="0.25">
      <c r="A235" s="255" t="s">
        <v>305</v>
      </c>
      <c r="B235" s="256">
        <v>42010</v>
      </c>
      <c r="C235" s="257" t="s">
        <v>9137</v>
      </c>
      <c r="D235" s="255" t="s">
        <v>93</v>
      </c>
      <c r="E235" s="258">
        <v>10301629</v>
      </c>
      <c r="F235" s="255">
        <v>30156801</v>
      </c>
      <c r="G235" s="255">
        <v>2707001</v>
      </c>
      <c r="H235" s="120" t="str">
        <f>IF(G235="","",VLOOKUP(G235,ARANCEL!$B$5:$D$121,2,FALSE))</f>
        <v xml:space="preserve">PLANO DE RELAJACION </v>
      </c>
      <c r="I235" s="121" t="s">
        <v>306</v>
      </c>
      <c r="J235" s="119">
        <v>1</v>
      </c>
      <c r="K235" s="122">
        <f>IF(G235="","",VLOOKUP(G235,ARANCEL!$B$5:$D$121,3,FALSE)*J235)</f>
        <v>9221</v>
      </c>
      <c r="L235" s="1235" t="str">
        <f>IF(E235="","","IMPAGO")</f>
        <v>IMPAGO</v>
      </c>
      <c r="M235" s="1235" t="str">
        <f>IF(L235="IMPAGO","SIN O.C.","")</f>
        <v>SIN O.C.</v>
      </c>
      <c r="N235" s="1235" t="str">
        <f>IF(L235="IMPAGO","SIN FACT.","")</f>
        <v>SIN FACT.</v>
      </c>
    </row>
    <row r="236" spans="1:14" s="5" customFormat="1" x14ac:dyDescent="0.25">
      <c r="A236" s="255" t="s">
        <v>305</v>
      </c>
      <c r="B236" s="256">
        <v>41828</v>
      </c>
      <c r="C236" s="257" t="s">
        <v>5716</v>
      </c>
      <c r="D236" s="255" t="s">
        <v>58</v>
      </c>
      <c r="E236" s="258">
        <v>10224540</v>
      </c>
      <c r="F236" s="255">
        <v>27052979</v>
      </c>
      <c r="G236" s="255">
        <v>2704005</v>
      </c>
      <c r="H236" s="120" t="str">
        <f>IF(G236="","",VLOOKUP(G236,ARANCEL!$B$5:$D$121,2,FALSE))</f>
        <v>PROVISORIO</v>
      </c>
      <c r="I236" s="121" t="s">
        <v>322</v>
      </c>
      <c r="J236" s="119">
        <v>1</v>
      </c>
      <c r="K236" s="122">
        <f>IF(G236="","",VLOOKUP(G236,ARANCEL!$B$5:$D$121,3,FALSE)*J236)</f>
        <v>3250</v>
      </c>
      <c r="L236" s="1229" t="s">
        <v>6017</v>
      </c>
      <c r="M236" s="1229">
        <v>4500243648</v>
      </c>
      <c r="N236" s="1229">
        <v>9790</v>
      </c>
    </row>
    <row r="237" spans="1:14" s="5" customFormat="1" x14ac:dyDescent="0.25">
      <c r="A237" s="255" t="s">
        <v>305</v>
      </c>
      <c r="B237" s="256">
        <v>41765</v>
      </c>
      <c r="C237" s="198" t="s">
        <v>4393</v>
      </c>
      <c r="D237" s="119" t="s">
        <v>1481</v>
      </c>
      <c r="E237" s="162">
        <v>10194833</v>
      </c>
      <c r="F237" s="119">
        <v>25782404</v>
      </c>
      <c r="G237" s="255">
        <v>2705003</v>
      </c>
      <c r="H237" s="120" t="str">
        <f>IF(G237="","",VLOOKUP(G237,ARANCEL!$B$5:$D$121,2,FALSE))</f>
        <v>INCRUSTACION ESTETICA (ART-GLASS O CERAMICA)</v>
      </c>
      <c r="I237" s="121" t="s">
        <v>618</v>
      </c>
      <c r="J237" s="119">
        <v>1</v>
      </c>
      <c r="K237" s="122">
        <f>IF(G237="","",VLOOKUP(G237,ARANCEL!$B$5:$D$121,3,FALSE)*J237)</f>
        <v>15676</v>
      </c>
      <c r="L237" s="1229" t="s">
        <v>5292</v>
      </c>
      <c r="M237" s="1229">
        <v>4500235475</v>
      </c>
      <c r="N237" s="1229">
        <v>9397</v>
      </c>
    </row>
    <row r="238" spans="1:14" s="5" customFormat="1" x14ac:dyDescent="0.25">
      <c r="A238" s="255" t="s">
        <v>305</v>
      </c>
      <c r="B238" s="256">
        <v>41795</v>
      </c>
      <c r="C238" s="278" t="s">
        <v>5014</v>
      </c>
      <c r="D238" s="255" t="s">
        <v>47</v>
      </c>
      <c r="E238" s="258">
        <v>10208291</v>
      </c>
      <c r="F238" s="255">
        <v>26714982</v>
      </c>
      <c r="G238" s="255">
        <v>2705003</v>
      </c>
      <c r="H238" s="120" t="str">
        <f>IF(G238="","",VLOOKUP(G238,ARANCEL!$B$5:$D$121,2,FALSE))</f>
        <v>INCRUSTACION ESTETICA (ART-GLASS O CERAMICA)</v>
      </c>
      <c r="I238" s="121" t="s">
        <v>326</v>
      </c>
      <c r="J238" s="119">
        <v>1</v>
      </c>
      <c r="K238" s="122">
        <f>IF(G238="","",VLOOKUP(G238,ARANCEL!$B$5:$D$121,3,FALSE)*J238)</f>
        <v>15676</v>
      </c>
      <c r="L238" s="1229" t="s">
        <v>5742</v>
      </c>
      <c r="M238" s="1229">
        <v>4500239429</v>
      </c>
      <c r="N238" s="1229" t="s">
        <v>5754</v>
      </c>
    </row>
    <row r="239" spans="1:14" s="5" customFormat="1" x14ac:dyDescent="0.25">
      <c r="A239" s="255" t="s">
        <v>305</v>
      </c>
      <c r="B239" s="256">
        <v>41990</v>
      </c>
      <c r="C239" s="257" t="s">
        <v>9062</v>
      </c>
      <c r="D239" s="255" t="s">
        <v>58</v>
      </c>
      <c r="E239" s="258">
        <v>10299246</v>
      </c>
      <c r="F239" s="255">
        <v>29805762</v>
      </c>
      <c r="G239" s="255">
        <v>2704005</v>
      </c>
      <c r="H239" s="120" t="str">
        <f>IF(G239="","",VLOOKUP(G239,ARANCEL!$B$5:$D$121,2,FALSE))</f>
        <v>PROVISORIO</v>
      </c>
      <c r="I239" s="121" t="s">
        <v>618</v>
      </c>
      <c r="J239" s="119">
        <v>1</v>
      </c>
      <c r="K239" s="122">
        <f>IF(G239="","",VLOOKUP(G239,ARANCEL!$B$5:$D$121,3,FALSE)*J239)</f>
        <v>3250</v>
      </c>
      <c r="L239" s="1349" t="s">
        <v>9431</v>
      </c>
      <c r="M239" s="1349">
        <v>4500269172</v>
      </c>
      <c r="N239" s="1349" t="s">
        <v>9440</v>
      </c>
    </row>
    <row r="240" spans="1:14" s="5" customFormat="1" x14ac:dyDescent="0.25">
      <c r="A240" s="255" t="s">
        <v>305</v>
      </c>
      <c r="B240" s="256">
        <v>41835</v>
      </c>
      <c r="C240" s="257" t="s">
        <v>5871</v>
      </c>
      <c r="D240" s="255" t="s">
        <v>58</v>
      </c>
      <c r="E240" s="258">
        <v>10228403</v>
      </c>
      <c r="F240" s="255">
        <v>27072220</v>
      </c>
      <c r="G240" s="255">
        <v>2704005</v>
      </c>
      <c r="H240" s="120" t="str">
        <f>IF(G240="","",VLOOKUP(G240,ARANCEL!$B$5:$D$121,2,FALSE))</f>
        <v>PROVISORIO</v>
      </c>
      <c r="I240" s="121" t="s">
        <v>4852</v>
      </c>
      <c r="J240" s="119">
        <v>4</v>
      </c>
      <c r="K240" s="122">
        <f>IF(G240="","",VLOOKUP(G240,ARANCEL!$B$5:$D$121,3,FALSE)*J240)</f>
        <v>13000</v>
      </c>
      <c r="L240" s="1229" t="s">
        <v>6017</v>
      </c>
      <c r="M240" s="1229">
        <v>4500243648</v>
      </c>
      <c r="N240" s="1229">
        <v>9790</v>
      </c>
    </row>
    <row r="241" spans="1:14" s="5" customFormat="1" x14ac:dyDescent="0.25">
      <c r="A241" s="255" t="s">
        <v>305</v>
      </c>
      <c r="B241" s="256">
        <v>41947</v>
      </c>
      <c r="C241" s="257" t="s">
        <v>8136</v>
      </c>
      <c r="D241" s="255" t="s">
        <v>2120</v>
      </c>
      <c r="E241" s="258">
        <v>10276726</v>
      </c>
      <c r="F241" s="255">
        <v>29375611</v>
      </c>
      <c r="G241" s="255">
        <v>2705003</v>
      </c>
      <c r="H241" s="120" t="str">
        <f>IF(G241="","",VLOOKUP(G241,ARANCEL!$B$5:$D$121,2,FALSE))</f>
        <v>INCRUSTACION ESTETICA (ART-GLASS O CERAMICA)</v>
      </c>
      <c r="I241" s="121" t="s">
        <v>726</v>
      </c>
      <c r="J241" s="119">
        <v>1</v>
      </c>
      <c r="K241" s="122">
        <f>IF(G241="","",VLOOKUP(G241,ARANCEL!$B$5:$D$121,3,FALSE)*J241)</f>
        <v>15676</v>
      </c>
      <c r="L241" s="1229" t="s">
        <v>8256</v>
      </c>
      <c r="M241" s="1229">
        <v>4500265472</v>
      </c>
      <c r="N241" s="1229" t="s">
        <v>8935</v>
      </c>
    </row>
    <row r="242" spans="1:14" s="5" customFormat="1" x14ac:dyDescent="0.25">
      <c r="A242" s="255" t="s">
        <v>305</v>
      </c>
      <c r="B242" s="256">
        <v>41976</v>
      </c>
      <c r="C242" s="257" t="s">
        <v>8136</v>
      </c>
      <c r="D242" s="255" t="s">
        <v>2120</v>
      </c>
      <c r="E242" s="258">
        <v>10276726</v>
      </c>
      <c r="F242" s="255">
        <v>29375611</v>
      </c>
      <c r="G242" s="255">
        <v>2705003</v>
      </c>
      <c r="H242" s="120" t="str">
        <f>IF(G242="","",VLOOKUP(G242,ARANCEL!$B$5:$D$121,2,FALSE))</f>
        <v>INCRUSTACION ESTETICA (ART-GLASS O CERAMICA)</v>
      </c>
      <c r="I242" s="121" t="s">
        <v>315</v>
      </c>
      <c r="J242" s="119">
        <v>1</v>
      </c>
      <c r="K242" s="122">
        <f>IF(G242="","",VLOOKUP(G242,ARANCEL!$B$5:$D$121,3,FALSE)*J242)</f>
        <v>15676</v>
      </c>
      <c r="L242" s="1236" t="s">
        <v>8278</v>
      </c>
      <c r="M242" s="1236" t="s">
        <v>8935</v>
      </c>
      <c r="N242" s="1324">
        <v>4500265472</v>
      </c>
    </row>
    <row r="243" spans="1:14" s="5" customFormat="1" x14ac:dyDescent="0.25">
      <c r="A243" s="255" t="s">
        <v>305</v>
      </c>
      <c r="B243" s="256">
        <v>41753</v>
      </c>
      <c r="C243" s="198" t="s">
        <v>4237</v>
      </c>
      <c r="D243" s="119" t="s">
        <v>639</v>
      </c>
      <c r="E243" s="162">
        <v>10192231</v>
      </c>
      <c r="F243" s="119">
        <v>26121141</v>
      </c>
      <c r="G243" s="255">
        <v>2704005</v>
      </c>
      <c r="H243" s="120" t="str">
        <f>IF(G243="","",VLOOKUP(G243,ARANCEL!$B$5:$D$121,2,FALSE))</f>
        <v>PROVISORIO</v>
      </c>
      <c r="I243" s="121" t="s">
        <v>323</v>
      </c>
      <c r="J243" s="119">
        <v>1</v>
      </c>
      <c r="K243" s="122">
        <f>IF(G243="","",VLOOKUP(G243,ARANCEL!$B$5:$D$121,3,FALSE)*J243)</f>
        <v>3250</v>
      </c>
      <c r="L243" s="1229" t="s">
        <v>4612</v>
      </c>
      <c r="M243" s="1229">
        <v>4500229977</v>
      </c>
      <c r="N243" s="1229">
        <v>9224</v>
      </c>
    </row>
    <row r="244" spans="1:14" s="5" customFormat="1" x14ac:dyDescent="0.25">
      <c r="A244" s="255" t="s">
        <v>305</v>
      </c>
      <c r="B244" s="256">
        <v>41765</v>
      </c>
      <c r="C244" s="278" t="s">
        <v>4237</v>
      </c>
      <c r="D244" s="255" t="s">
        <v>639</v>
      </c>
      <c r="E244" s="258">
        <v>10192231</v>
      </c>
      <c r="F244" s="255">
        <v>26121141</v>
      </c>
      <c r="G244" s="255">
        <v>2704003</v>
      </c>
      <c r="H244" s="120" t="str">
        <f>IF(G244="","",VLOOKUP(G244,ARANCEL!$B$5:$D$121,2,FALSE))</f>
        <v xml:space="preserve">CORONA PERIFERICA CON PERNO MUÑON COLADO </v>
      </c>
      <c r="I244" s="121" t="s">
        <v>323</v>
      </c>
      <c r="J244" s="119">
        <v>1</v>
      </c>
      <c r="K244" s="122">
        <f>IF(G244="","",VLOOKUP(G244,ARANCEL!$B$5:$D$121,3,FALSE)*J244)</f>
        <v>32612</v>
      </c>
      <c r="L244" s="1229" t="s">
        <v>5292</v>
      </c>
      <c r="M244" s="1229">
        <v>4500235475</v>
      </c>
      <c r="N244" s="1229">
        <v>9397</v>
      </c>
    </row>
    <row r="245" spans="1:14" s="5" customFormat="1" x14ac:dyDescent="0.25">
      <c r="A245" s="255" t="s">
        <v>313</v>
      </c>
      <c r="B245" s="256">
        <v>41775</v>
      </c>
      <c r="C245" s="198" t="s">
        <v>4237</v>
      </c>
      <c r="D245" s="119" t="s">
        <v>639</v>
      </c>
      <c r="E245" s="162">
        <v>10192231</v>
      </c>
      <c r="F245" s="119">
        <v>26121141</v>
      </c>
      <c r="G245" s="255">
        <v>2704002</v>
      </c>
      <c r="H245" s="120" t="str">
        <f>IF(G245="","",VLOOKUP(G245,ARANCEL!$B$5:$D$121,2,FALSE))</f>
        <v xml:space="preserve">CORONA PERIFERICA </v>
      </c>
      <c r="I245" s="121"/>
      <c r="J245" s="119">
        <v>1</v>
      </c>
      <c r="K245" s="122">
        <f>IF(G245="","",VLOOKUP(G245,ARANCEL!$B$5:$D$121,3,FALSE)*J245)</f>
        <v>25865</v>
      </c>
      <c r="L245" s="1229" t="s">
        <v>5292</v>
      </c>
      <c r="M245" s="1229">
        <v>4500235475</v>
      </c>
      <c r="N245" s="1229">
        <v>9397</v>
      </c>
    </row>
    <row r="246" spans="1:14" s="5" customFormat="1" x14ac:dyDescent="0.25">
      <c r="A246" s="255" t="s">
        <v>305</v>
      </c>
      <c r="B246" s="256">
        <v>41716</v>
      </c>
      <c r="C246" s="278" t="s">
        <v>3481</v>
      </c>
      <c r="D246" s="255" t="s">
        <v>58</v>
      </c>
      <c r="E246" s="258">
        <v>10182929</v>
      </c>
      <c r="F246" s="255">
        <v>25446271</v>
      </c>
      <c r="G246" s="255">
        <v>2705003</v>
      </c>
      <c r="H246" s="120" t="str">
        <f>IF(G246="","",VLOOKUP(G246,ARANCEL!$B$5:$D$121,2,FALSE))</f>
        <v>INCRUSTACION ESTETICA (ART-GLASS O CERAMICA)</v>
      </c>
      <c r="I246" s="121" t="s">
        <v>618</v>
      </c>
      <c r="J246" s="119">
        <v>1</v>
      </c>
      <c r="K246" s="122">
        <f>IF(G246="","",VLOOKUP(G246,ARANCEL!$B$5:$D$121,3,FALSE)*J246)</f>
        <v>15676</v>
      </c>
      <c r="L246" s="1229" t="s">
        <v>3058</v>
      </c>
      <c r="M246" s="1229">
        <v>4500225662</v>
      </c>
      <c r="N246" s="1229">
        <v>8914</v>
      </c>
    </row>
    <row r="247" spans="1:14" s="5" customFormat="1" x14ac:dyDescent="0.25">
      <c r="A247" s="255" t="s">
        <v>305</v>
      </c>
      <c r="B247" s="256">
        <v>41816</v>
      </c>
      <c r="C247" s="257" t="s">
        <v>5443</v>
      </c>
      <c r="D247" s="255" t="s">
        <v>639</v>
      </c>
      <c r="E247" s="258">
        <v>10218721</v>
      </c>
      <c r="F247" s="255">
        <v>25180039</v>
      </c>
      <c r="G247" s="255">
        <v>2705003</v>
      </c>
      <c r="H247" s="120" t="str">
        <f>IF(G247="","",VLOOKUP(G247,ARANCEL!$B$5:$D$121,2,FALSE))</f>
        <v>INCRUSTACION ESTETICA (ART-GLASS O CERAMICA)</v>
      </c>
      <c r="I247" s="121" t="s">
        <v>326</v>
      </c>
      <c r="J247" s="119">
        <v>1</v>
      </c>
      <c r="K247" s="122">
        <f>IF(G247="","",VLOOKUP(G247,ARANCEL!$B$5:$D$121,3,FALSE)*J247)</f>
        <v>15676</v>
      </c>
      <c r="L247" s="1229" t="s">
        <v>5742</v>
      </c>
      <c r="M247" s="1229">
        <v>4500241314</v>
      </c>
      <c r="N247" s="1229" t="s">
        <v>5771</v>
      </c>
    </row>
    <row r="248" spans="1:14" s="5" customFormat="1" x14ac:dyDescent="0.25">
      <c r="A248" s="255" t="s">
        <v>305</v>
      </c>
      <c r="B248" s="256">
        <v>42017</v>
      </c>
      <c r="C248" s="257" t="s">
        <v>9533</v>
      </c>
      <c r="D248" s="255" t="s">
        <v>47</v>
      </c>
      <c r="E248" s="258">
        <v>10309523</v>
      </c>
      <c r="F248" s="255">
        <v>30422295</v>
      </c>
      <c r="G248" s="255">
        <v>2707001</v>
      </c>
      <c r="H248" s="120" t="str">
        <f>IF(G248="","",VLOOKUP(G248,ARANCEL!$B$5:$D$121,2,FALSE))</f>
        <v xml:space="preserve">PLANO DE RELAJACION </v>
      </c>
      <c r="I248" s="121" t="s">
        <v>306</v>
      </c>
      <c r="J248" s="119">
        <v>1</v>
      </c>
      <c r="K248" s="122">
        <f>IF(G248="","",VLOOKUP(G248,ARANCEL!$B$5:$D$121,3,FALSE)*J248)</f>
        <v>9221</v>
      </c>
      <c r="L248" s="1235" t="str">
        <f>IF(E248="","","IMPAGO")</f>
        <v>IMPAGO</v>
      </c>
      <c r="M248" s="1235" t="str">
        <f>IF(L248="IMPAGO","SIN O.C.","")</f>
        <v>SIN O.C.</v>
      </c>
      <c r="N248" s="1235" t="str">
        <f>IF(L248="IMPAGO","SIN FACT.","")</f>
        <v>SIN FACT.</v>
      </c>
    </row>
    <row r="249" spans="1:14" s="5" customFormat="1" x14ac:dyDescent="0.25">
      <c r="A249" s="255" t="s">
        <v>305</v>
      </c>
      <c r="B249" s="256">
        <v>41925</v>
      </c>
      <c r="C249" s="257" t="s">
        <v>7686</v>
      </c>
      <c r="D249" s="255" t="s">
        <v>1380</v>
      </c>
      <c r="E249" s="258">
        <v>10266040</v>
      </c>
      <c r="F249" s="255">
        <v>28550394</v>
      </c>
      <c r="G249" s="255">
        <v>2707001</v>
      </c>
      <c r="H249" s="120" t="str">
        <f>IF(G249="","",VLOOKUP(G249,ARANCEL!$B$5:$D$121,2,FALSE))</f>
        <v xml:space="preserve">PLANO DE RELAJACION </v>
      </c>
      <c r="I249" s="121" t="s">
        <v>306</v>
      </c>
      <c r="J249" s="119">
        <v>1</v>
      </c>
      <c r="K249" s="122">
        <f>IF(G249="","",VLOOKUP(G249,ARANCEL!$B$5:$D$121,3,FALSE)*J249)</f>
        <v>9221</v>
      </c>
      <c r="L249" s="1229" t="s">
        <v>8279</v>
      </c>
      <c r="M249" s="1229">
        <v>4500260630</v>
      </c>
      <c r="N249" s="1229" t="s">
        <v>8266</v>
      </c>
    </row>
    <row r="250" spans="1:14" s="5" customFormat="1" x14ac:dyDescent="0.25">
      <c r="A250" s="255" t="s">
        <v>305</v>
      </c>
      <c r="B250" s="256">
        <v>41815</v>
      </c>
      <c r="C250" s="257" t="s">
        <v>2476</v>
      </c>
      <c r="D250" s="255" t="s">
        <v>58</v>
      </c>
      <c r="E250" s="258">
        <v>10217568</v>
      </c>
      <c r="F250" s="255">
        <v>27108044</v>
      </c>
      <c r="G250" s="255">
        <v>2705003</v>
      </c>
      <c r="H250" s="120" t="str">
        <f>IF(G250="","",VLOOKUP(G250,ARANCEL!$B$5:$D$121,2,FALSE))</f>
        <v>INCRUSTACION ESTETICA (ART-GLASS O CERAMICA)</v>
      </c>
      <c r="I250" s="121" t="s">
        <v>337</v>
      </c>
      <c r="J250" s="119">
        <v>1</v>
      </c>
      <c r="K250" s="122">
        <f>IF(G250="","",VLOOKUP(G250,ARANCEL!$B$5:$D$121,3,FALSE)*J250)</f>
        <v>15676</v>
      </c>
      <c r="L250" s="1229" t="s">
        <v>5742</v>
      </c>
      <c r="M250" s="1229">
        <v>4500241314</v>
      </c>
      <c r="N250" s="1229" t="s">
        <v>5771</v>
      </c>
    </row>
    <row r="251" spans="1:14" s="5" customFormat="1" x14ac:dyDescent="0.25">
      <c r="A251" s="255" t="s">
        <v>305</v>
      </c>
      <c r="B251" s="256">
        <v>41848</v>
      </c>
      <c r="C251" s="257" t="s">
        <v>2476</v>
      </c>
      <c r="D251" s="255" t="s">
        <v>58</v>
      </c>
      <c r="E251" s="258">
        <v>10235020</v>
      </c>
      <c r="F251" s="255">
        <v>27680694</v>
      </c>
      <c r="G251" s="255">
        <v>2707001</v>
      </c>
      <c r="H251" s="120" t="str">
        <f>IF(G251="","",VLOOKUP(G251,ARANCEL!$B$5:$D$121,2,FALSE))</f>
        <v xml:space="preserve">PLANO DE RELAJACION </v>
      </c>
      <c r="I251" s="121" t="s">
        <v>306</v>
      </c>
      <c r="J251" s="119">
        <v>1</v>
      </c>
      <c r="K251" s="122">
        <f>IF(G251="","",VLOOKUP(G251,ARANCEL!$B$5:$D$121,3,FALSE)*J251)</f>
        <v>9221</v>
      </c>
      <c r="L251" s="1229" t="s">
        <v>6017</v>
      </c>
      <c r="M251" s="1229">
        <v>4500245467</v>
      </c>
      <c r="N251" s="1229">
        <v>9811</v>
      </c>
    </row>
    <row r="252" spans="1:14" s="5" customFormat="1" x14ac:dyDescent="0.25">
      <c r="A252" s="255" t="s">
        <v>305</v>
      </c>
      <c r="B252" s="256">
        <v>41968</v>
      </c>
      <c r="C252" s="118" t="s">
        <v>2476</v>
      </c>
      <c r="D252" s="119" t="s">
        <v>58</v>
      </c>
      <c r="E252" s="162">
        <v>10287919</v>
      </c>
      <c r="F252" s="119">
        <v>29840356</v>
      </c>
      <c r="G252" s="255">
        <v>2707001</v>
      </c>
      <c r="H252" s="120" t="str">
        <f>IF(G252="","",VLOOKUP(G252,ARANCEL!$B$5:$D$121,2,FALSE))</f>
        <v xml:space="preserve">PLANO DE RELAJACION </v>
      </c>
      <c r="I252" s="121" t="s">
        <v>306</v>
      </c>
      <c r="J252" s="119">
        <v>1</v>
      </c>
      <c r="K252" s="122">
        <f>IF(G252="","",VLOOKUP(G252,ARANCEL!$B$5:$D$121,3,FALSE)*J252)</f>
        <v>9221</v>
      </c>
      <c r="L252" s="1349" t="s">
        <v>9431</v>
      </c>
      <c r="M252" s="1349">
        <v>4500269172</v>
      </c>
      <c r="N252" s="1349" t="s">
        <v>9440</v>
      </c>
    </row>
    <row r="253" spans="1:14" s="5" customFormat="1" x14ac:dyDescent="0.25">
      <c r="A253" s="255" t="s">
        <v>305</v>
      </c>
      <c r="B253" s="256">
        <v>41925</v>
      </c>
      <c r="C253" s="257" t="s">
        <v>7687</v>
      </c>
      <c r="D253" s="255" t="s">
        <v>47</v>
      </c>
      <c r="E253" s="258">
        <v>10265434</v>
      </c>
      <c r="F253" s="255">
        <v>28700681</v>
      </c>
      <c r="G253" s="255">
        <v>2707001</v>
      </c>
      <c r="H253" s="120" t="str">
        <f>IF(G253="","",VLOOKUP(G253,ARANCEL!$B$5:$D$121,2,FALSE))</f>
        <v xml:space="preserve">PLANO DE RELAJACION </v>
      </c>
      <c r="I253" s="121" t="s">
        <v>306</v>
      </c>
      <c r="J253" s="119">
        <v>1</v>
      </c>
      <c r="K253" s="122">
        <f>IF(G253="","",VLOOKUP(G253,ARANCEL!$B$5:$D$121,3,FALSE)*J253)</f>
        <v>9221</v>
      </c>
      <c r="L253" s="1229" t="s">
        <v>8279</v>
      </c>
      <c r="M253" s="1229">
        <v>4500260630</v>
      </c>
      <c r="N253" s="1229" t="s">
        <v>8266</v>
      </c>
    </row>
    <row r="254" spans="1:14" s="5" customFormat="1" x14ac:dyDescent="0.25">
      <c r="A254" s="339" t="s">
        <v>313</v>
      </c>
      <c r="B254" s="256">
        <v>41935</v>
      </c>
      <c r="C254" s="257" t="s">
        <v>8267</v>
      </c>
      <c r="D254" s="255" t="s">
        <v>3986</v>
      </c>
      <c r="E254" s="258">
        <v>10271814</v>
      </c>
      <c r="F254" s="255">
        <v>29273868</v>
      </c>
      <c r="G254" s="255">
        <v>2706002</v>
      </c>
      <c r="H254" s="120" t="str">
        <f>IF(G254="","",VLOOKUP(G254,ARANCEL!$B$5:$D$121,2,FALSE))</f>
        <v xml:space="preserve">PROTESIS PARCIAL ACRILICA </v>
      </c>
      <c r="I254" s="121" t="s">
        <v>2739</v>
      </c>
      <c r="J254" s="119">
        <v>1</v>
      </c>
      <c r="K254" s="122">
        <f>IF(G254="","",VLOOKUP(G254,ARANCEL!$B$5:$D$121,3,FALSE)*J254)</f>
        <v>24026</v>
      </c>
      <c r="L254" s="1229" t="s">
        <v>8279</v>
      </c>
      <c r="M254" s="1229">
        <v>4500260630</v>
      </c>
      <c r="N254" s="1229" t="s">
        <v>8266</v>
      </c>
    </row>
    <row r="255" spans="1:14" s="5" customFormat="1" x14ac:dyDescent="0.25">
      <c r="A255" s="255" t="s">
        <v>305</v>
      </c>
      <c r="B255" s="256">
        <v>41995</v>
      </c>
      <c r="C255" s="257" t="s">
        <v>897</v>
      </c>
      <c r="D255" s="255" t="s">
        <v>6172</v>
      </c>
      <c r="E255" s="258">
        <v>10301465</v>
      </c>
      <c r="F255" s="255">
        <v>30135652</v>
      </c>
      <c r="G255" s="255">
        <v>2705003</v>
      </c>
      <c r="H255" s="120" t="str">
        <f>IF(G255="","",VLOOKUP(G255,ARANCEL!$B$5:$D$121,2,FALSE))</f>
        <v>INCRUSTACION ESTETICA (ART-GLASS O CERAMICA)</v>
      </c>
      <c r="I255" s="121" t="s">
        <v>308</v>
      </c>
      <c r="J255" s="119">
        <v>1</v>
      </c>
      <c r="K255" s="122">
        <f>IF(G255="","",VLOOKUP(G255,ARANCEL!$B$5:$D$121,3,FALSE)*J255)</f>
        <v>15676</v>
      </c>
      <c r="L255" s="1349" t="s">
        <v>9431</v>
      </c>
      <c r="M255" s="1349">
        <v>4500269172</v>
      </c>
      <c r="N255" s="1349" t="s">
        <v>9440</v>
      </c>
    </row>
    <row r="256" spans="1:14" s="5" customFormat="1" x14ac:dyDescent="0.25">
      <c r="A256" s="255" t="s">
        <v>305</v>
      </c>
      <c r="B256" s="256">
        <v>41704</v>
      </c>
      <c r="C256" s="257" t="s">
        <v>3246</v>
      </c>
      <c r="D256" s="255" t="s">
        <v>639</v>
      </c>
      <c r="E256" s="258">
        <v>10180321</v>
      </c>
      <c r="F256" s="255">
        <v>25376115</v>
      </c>
      <c r="G256" s="255">
        <v>2706005</v>
      </c>
      <c r="H256" s="120" t="str">
        <f>IF(G256="","",VLOOKUP(G256,ARANCEL!$B$5:$D$121,2,FALSE))</f>
        <v>REPARACIONES SIMPLES PROTESIS (FRACTURA O PEGAR DIENTE)</v>
      </c>
      <c r="I256" s="121" t="s">
        <v>331</v>
      </c>
      <c r="J256" s="119">
        <v>1</v>
      </c>
      <c r="K256" s="122">
        <f>IF(G256="","",VLOOKUP(G256,ARANCEL!$B$5:$D$121,3,FALSE)*J256)</f>
        <v>2969</v>
      </c>
      <c r="L256" s="1229" t="s">
        <v>3058</v>
      </c>
      <c r="M256" s="1229">
        <v>4500225662</v>
      </c>
      <c r="N256" s="1229">
        <v>8914</v>
      </c>
    </row>
    <row r="257" spans="1:14" s="5" customFormat="1" x14ac:dyDescent="0.25">
      <c r="A257" s="255" t="s">
        <v>305</v>
      </c>
      <c r="B257" s="256">
        <v>41710</v>
      </c>
      <c r="C257" s="278" t="s">
        <v>3357</v>
      </c>
      <c r="D257" s="255" t="s">
        <v>47</v>
      </c>
      <c r="E257" s="258">
        <v>10181398</v>
      </c>
      <c r="F257" s="255">
        <v>25331474</v>
      </c>
      <c r="G257" s="255">
        <v>2707001</v>
      </c>
      <c r="H257" s="120" t="str">
        <f>IF(G257="","",VLOOKUP(G257,ARANCEL!$B$5:$D$121,2,FALSE))</f>
        <v xml:space="preserve">PLANO DE RELAJACION </v>
      </c>
      <c r="I257" s="121" t="s">
        <v>306</v>
      </c>
      <c r="J257" s="119">
        <v>1</v>
      </c>
      <c r="K257" s="122">
        <f>IF(G257="","",VLOOKUP(G257,ARANCEL!$B$5:$D$121,3,FALSE)*J257)</f>
        <v>9221</v>
      </c>
      <c r="L257" s="1229" t="s">
        <v>3058</v>
      </c>
      <c r="M257" s="1229">
        <v>4500225662</v>
      </c>
      <c r="N257" s="1229">
        <v>8914</v>
      </c>
    </row>
    <row r="258" spans="1:14" s="5" customFormat="1" x14ac:dyDescent="0.25">
      <c r="A258" s="255" t="s">
        <v>305</v>
      </c>
      <c r="B258" s="256">
        <v>41710</v>
      </c>
      <c r="C258" s="278" t="s">
        <v>3720</v>
      </c>
      <c r="D258" s="255" t="s">
        <v>1381</v>
      </c>
      <c r="E258" s="258">
        <v>10181344</v>
      </c>
      <c r="F258" s="255">
        <v>25151737</v>
      </c>
      <c r="G258" s="255">
        <v>2705003</v>
      </c>
      <c r="H258" s="120" t="str">
        <f>IF(G258="","",VLOOKUP(G258,ARANCEL!$B$5:$D$121,2,FALSE))</f>
        <v>INCRUSTACION ESTETICA (ART-GLASS O CERAMICA)</v>
      </c>
      <c r="I258" s="121" t="s">
        <v>326</v>
      </c>
      <c r="J258" s="119">
        <v>1</v>
      </c>
      <c r="K258" s="122">
        <f>IF(G258="","",VLOOKUP(G258,ARANCEL!$B$5:$D$121,3,FALSE)*J258)</f>
        <v>15676</v>
      </c>
      <c r="L258" s="1229" t="s">
        <v>3058</v>
      </c>
      <c r="M258" s="1229">
        <v>4500225662</v>
      </c>
      <c r="N258" s="1229">
        <v>8914</v>
      </c>
    </row>
    <row r="259" spans="1:14" s="5" customFormat="1" x14ac:dyDescent="0.25">
      <c r="A259" s="255" t="s">
        <v>305</v>
      </c>
      <c r="B259" s="256">
        <v>41704</v>
      </c>
      <c r="C259" s="278" t="s">
        <v>3410</v>
      </c>
      <c r="D259" s="255" t="s">
        <v>58</v>
      </c>
      <c r="E259" s="258">
        <v>10180026</v>
      </c>
      <c r="F259" s="255">
        <v>24654563</v>
      </c>
      <c r="G259" s="255">
        <v>2704021</v>
      </c>
      <c r="H259" s="120" t="str">
        <f>IF(G259="","",VLOOKUP(G259,ARANCEL!$B$5:$D$121,2,FALSE))</f>
        <v>PUENTE MARYLAND EN CEROMEROS/METAL (CORONA + APOYOS O INCRUSTACION)</v>
      </c>
      <c r="I259" s="121" t="s">
        <v>734</v>
      </c>
      <c r="J259" s="119">
        <v>2</v>
      </c>
      <c r="K259" s="122">
        <f>IF(G259="","",VLOOKUP(G259,ARANCEL!$B$5:$D$121,3,FALSE)*J259)</f>
        <v>90414</v>
      </c>
      <c r="L259" s="1229" t="s">
        <v>8279</v>
      </c>
      <c r="M259" s="1229">
        <v>4500257574</v>
      </c>
      <c r="N259" s="1229" t="s">
        <v>8283</v>
      </c>
    </row>
    <row r="260" spans="1:14" s="5" customFormat="1" x14ac:dyDescent="0.25">
      <c r="A260" s="255" t="s">
        <v>305</v>
      </c>
      <c r="B260" s="256">
        <v>41870</v>
      </c>
      <c r="C260" s="257" t="s">
        <v>6578</v>
      </c>
      <c r="D260" s="255" t="s">
        <v>47</v>
      </c>
      <c r="E260" s="258">
        <v>10246581</v>
      </c>
      <c r="F260" s="255">
        <v>27955901</v>
      </c>
      <c r="G260" s="255">
        <v>2707001</v>
      </c>
      <c r="H260" s="120" t="str">
        <f>IF(G260="","",VLOOKUP(G260,ARANCEL!$B$5:$D$121,2,FALSE))</f>
        <v xml:space="preserve">PLANO DE RELAJACION </v>
      </c>
      <c r="I260" s="121" t="s">
        <v>306</v>
      </c>
      <c r="J260" s="119">
        <v>1</v>
      </c>
      <c r="K260" s="122">
        <f>IF(G260="","",VLOOKUP(G260,ARANCEL!$B$5:$D$121,3,FALSE)*J260)</f>
        <v>9221</v>
      </c>
      <c r="L260" s="1229" t="s">
        <v>6905</v>
      </c>
      <c r="M260" s="1229">
        <v>4500249833</v>
      </c>
      <c r="N260" s="1229" t="s">
        <v>7144</v>
      </c>
    </row>
    <row r="261" spans="1:14" s="5" customFormat="1" x14ac:dyDescent="0.25">
      <c r="A261" s="255" t="s">
        <v>305</v>
      </c>
      <c r="B261" s="256">
        <v>41872</v>
      </c>
      <c r="C261" s="257" t="s">
        <v>6637</v>
      </c>
      <c r="D261" s="255" t="s">
        <v>47</v>
      </c>
      <c r="E261" s="258">
        <v>10247642</v>
      </c>
      <c r="F261" s="255">
        <v>28080008</v>
      </c>
      <c r="G261" s="255">
        <v>2707001</v>
      </c>
      <c r="H261" s="120" t="str">
        <f>IF(G261="","",VLOOKUP(G261,ARANCEL!$B$5:$D$121,2,FALSE))</f>
        <v xml:space="preserve">PLANO DE RELAJACION </v>
      </c>
      <c r="I261" s="121" t="s">
        <v>306</v>
      </c>
      <c r="J261" s="119">
        <v>1</v>
      </c>
      <c r="K261" s="122">
        <f>IF(G261="","",VLOOKUP(G261,ARANCEL!$B$5:$D$121,3,FALSE)*J261)</f>
        <v>9221</v>
      </c>
      <c r="L261" s="1229" t="s">
        <v>6905</v>
      </c>
      <c r="M261" s="1229">
        <v>4500249833</v>
      </c>
      <c r="N261" s="1229" t="s">
        <v>7144</v>
      </c>
    </row>
    <row r="262" spans="1:14" s="5" customFormat="1" x14ac:dyDescent="0.25">
      <c r="A262" s="255" t="s">
        <v>305</v>
      </c>
      <c r="B262" s="256">
        <v>41801</v>
      </c>
      <c r="C262" s="257" t="s">
        <v>5146</v>
      </c>
      <c r="D262" s="255" t="s">
        <v>102</v>
      </c>
      <c r="E262" s="258">
        <v>10211281</v>
      </c>
      <c r="F262" s="255">
        <v>26763386</v>
      </c>
      <c r="G262" s="255">
        <v>2705003</v>
      </c>
      <c r="H262" s="120" t="str">
        <f>IF(G262="","",VLOOKUP(G262,ARANCEL!$B$5:$D$121,2,FALSE))</f>
        <v>INCRUSTACION ESTETICA (ART-GLASS O CERAMICA)</v>
      </c>
      <c r="I262" s="121" t="s">
        <v>322</v>
      </c>
      <c r="J262" s="119">
        <v>1</v>
      </c>
      <c r="K262" s="122">
        <f>IF(G262="","",VLOOKUP(G262,ARANCEL!$B$5:$D$121,3,FALSE)*J262)</f>
        <v>15676</v>
      </c>
      <c r="L262" s="1229" t="s">
        <v>5742</v>
      </c>
      <c r="M262" s="1229">
        <v>4500239429</v>
      </c>
      <c r="N262" s="1229" t="s">
        <v>5754</v>
      </c>
    </row>
    <row r="263" spans="1:14" s="454" customFormat="1" x14ac:dyDescent="0.25">
      <c r="A263" s="255" t="s">
        <v>305</v>
      </c>
      <c r="B263" s="256">
        <v>41832</v>
      </c>
      <c r="C263" s="257" t="s">
        <v>5146</v>
      </c>
      <c r="D263" s="255" t="s">
        <v>102</v>
      </c>
      <c r="E263" s="258">
        <v>10227047</v>
      </c>
      <c r="F263" s="255">
        <v>26582194</v>
      </c>
      <c r="G263" s="255">
        <v>2705003</v>
      </c>
      <c r="H263" s="120" t="str">
        <f>IF(G263="","",VLOOKUP(G263,ARANCEL!$B$5:$D$121,2,FALSE))</f>
        <v>INCRUSTACION ESTETICA (ART-GLASS O CERAMICA)</v>
      </c>
      <c r="I263" s="121" t="s">
        <v>326</v>
      </c>
      <c r="J263" s="119">
        <v>1</v>
      </c>
      <c r="K263" s="122">
        <f>IF(G263="","",VLOOKUP(G263,ARANCEL!$B$5:$D$121,3,FALSE)*J263)</f>
        <v>15676</v>
      </c>
      <c r="L263" s="1229" t="s">
        <v>6017</v>
      </c>
      <c r="M263" s="1229">
        <v>4500243648</v>
      </c>
      <c r="N263" s="1229">
        <v>9790</v>
      </c>
    </row>
    <row r="264" spans="1:14" s="5" customFormat="1" x14ac:dyDescent="0.25">
      <c r="A264" s="255" t="s">
        <v>305</v>
      </c>
      <c r="B264" s="256">
        <v>41925</v>
      </c>
      <c r="C264" s="118" t="s">
        <v>7685</v>
      </c>
      <c r="D264" s="119" t="s">
        <v>1376</v>
      </c>
      <c r="E264" s="162">
        <v>10265433</v>
      </c>
      <c r="F264" s="119">
        <v>26427485</v>
      </c>
      <c r="G264" s="255">
        <v>2705003</v>
      </c>
      <c r="H264" s="120" t="str">
        <f>IF(G264="","",VLOOKUP(G264,ARANCEL!$B$5:$D$121,2,FALSE))</f>
        <v>INCRUSTACION ESTETICA (ART-GLASS O CERAMICA)</v>
      </c>
      <c r="I264" s="121" t="s">
        <v>316</v>
      </c>
      <c r="J264" s="119">
        <v>1</v>
      </c>
      <c r="K264" s="122">
        <f>IF(G264="","",VLOOKUP(G264,ARANCEL!$B$5:$D$121,3,FALSE)*J264)</f>
        <v>15676</v>
      </c>
      <c r="L264" s="1229" t="s">
        <v>8279</v>
      </c>
      <c r="M264" s="1229">
        <v>4500260630</v>
      </c>
      <c r="N264" s="1229" t="s">
        <v>8266</v>
      </c>
    </row>
    <row r="265" spans="1:14" s="5" customFormat="1" x14ac:dyDescent="0.25">
      <c r="A265" s="255" t="s">
        <v>305</v>
      </c>
      <c r="B265" s="256">
        <v>41872</v>
      </c>
      <c r="C265" s="257" t="s">
        <v>6671</v>
      </c>
      <c r="D265" s="255" t="s">
        <v>47</v>
      </c>
      <c r="E265" s="258">
        <v>10247759</v>
      </c>
      <c r="F265" s="255">
        <v>27114803</v>
      </c>
      <c r="G265" s="255">
        <v>2705003</v>
      </c>
      <c r="H265" s="120" t="str">
        <f>IF(G265="","",VLOOKUP(G265,ARANCEL!$B$5:$D$121,2,FALSE))</f>
        <v>INCRUSTACION ESTETICA (ART-GLASS O CERAMICA)</v>
      </c>
      <c r="I265" s="121" t="s">
        <v>618</v>
      </c>
      <c r="J265" s="119">
        <v>1</v>
      </c>
      <c r="K265" s="122">
        <f>IF(G265="","",VLOOKUP(G265,ARANCEL!$B$5:$D$121,3,FALSE)*J265)</f>
        <v>15676</v>
      </c>
      <c r="L265" s="1229" t="s">
        <v>7548</v>
      </c>
      <c r="M265" s="1229">
        <v>4500254780</v>
      </c>
      <c r="N265" s="1229" t="s">
        <v>7558</v>
      </c>
    </row>
    <row r="266" spans="1:14" s="5" customFormat="1" x14ac:dyDescent="0.25">
      <c r="A266" s="255" t="s">
        <v>305</v>
      </c>
      <c r="B266" s="256">
        <v>41968</v>
      </c>
      <c r="C266" s="257" t="s">
        <v>8602</v>
      </c>
      <c r="D266" s="255" t="s">
        <v>1376</v>
      </c>
      <c r="E266" s="258">
        <v>10287646</v>
      </c>
      <c r="F266" s="255">
        <v>29364374</v>
      </c>
      <c r="G266" s="255">
        <v>2705003</v>
      </c>
      <c r="H266" s="120" t="str">
        <f>IF(G266="","",VLOOKUP(G266,ARANCEL!$B$5:$D$121,2,FALSE))</f>
        <v>INCRUSTACION ESTETICA (ART-GLASS O CERAMICA)</v>
      </c>
      <c r="I266" s="121" t="s">
        <v>308</v>
      </c>
      <c r="J266" s="119">
        <v>1</v>
      </c>
      <c r="K266" s="122">
        <f>IF(G266="","",VLOOKUP(G266,ARANCEL!$B$5:$D$121,3,FALSE)*J266)</f>
        <v>15676</v>
      </c>
      <c r="L266" s="1229" t="s">
        <v>8256</v>
      </c>
      <c r="M266" s="1229">
        <v>4500265472</v>
      </c>
      <c r="N266" s="1229" t="s">
        <v>8935</v>
      </c>
    </row>
    <row r="267" spans="1:14" s="5" customFormat="1" x14ac:dyDescent="0.25">
      <c r="A267" s="255" t="s">
        <v>305</v>
      </c>
      <c r="B267" s="256">
        <v>41759</v>
      </c>
      <c r="C267" s="278" t="s">
        <v>4333</v>
      </c>
      <c r="D267" s="255" t="s">
        <v>1381</v>
      </c>
      <c r="E267" s="258">
        <v>10193885</v>
      </c>
      <c r="F267" s="255">
        <v>26120005</v>
      </c>
      <c r="G267" s="255">
        <v>2705003</v>
      </c>
      <c r="H267" s="120" t="str">
        <f>IF(G267="","",VLOOKUP(G267,ARANCEL!$B$5:$D$121,2,FALSE))</f>
        <v>INCRUSTACION ESTETICA (ART-GLASS O CERAMICA)</v>
      </c>
      <c r="I267" s="121" t="s">
        <v>308</v>
      </c>
      <c r="J267" s="119">
        <v>1</v>
      </c>
      <c r="K267" s="122">
        <f>IF(G267="","",VLOOKUP(G267,ARANCEL!$B$5:$D$121,3,FALSE)*J267)</f>
        <v>15676</v>
      </c>
      <c r="L267" s="1229" t="s">
        <v>4612</v>
      </c>
      <c r="M267" s="1229">
        <v>4500229977</v>
      </c>
      <c r="N267" s="1229">
        <v>9224</v>
      </c>
    </row>
    <row r="268" spans="1:14" s="5" customFormat="1" x14ac:dyDescent="0.25">
      <c r="A268" s="255" t="s">
        <v>305</v>
      </c>
      <c r="B268" s="256">
        <v>41933</v>
      </c>
      <c r="C268" s="257" t="s">
        <v>7860</v>
      </c>
      <c r="D268" s="255" t="s">
        <v>60</v>
      </c>
      <c r="E268" s="258">
        <v>10269827</v>
      </c>
      <c r="F268" s="255">
        <v>28951228</v>
      </c>
      <c r="G268" s="255">
        <v>2704003</v>
      </c>
      <c r="H268" s="120" t="str">
        <f>IF(G268="","",VLOOKUP(G268,ARANCEL!$B$5:$D$121,2,FALSE))</f>
        <v xml:space="preserve">CORONA PERIFERICA CON PERNO MUÑON COLADO </v>
      </c>
      <c r="I268" s="121" t="s">
        <v>342</v>
      </c>
      <c r="J268" s="119">
        <v>1</v>
      </c>
      <c r="K268" s="122">
        <f>IF(G268="","",VLOOKUP(G268,ARANCEL!$B$5:$D$121,3,FALSE)*J268)</f>
        <v>32612</v>
      </c>
      <c r="L268" s="1229" t="s">
        <v>8256</v>
      </c>
      <c r="M268" s="1229">
        <v>4500265472</v>
      </c>
      <c r="N268" s="1229" t="s">
        <v>8935</v>
      </c>
    </row>
    <row r="269" spans="1:14" s="5" customFormat="1" x14ac:dyDescent="0.25">
      <c r="A269" s="255" t="s">
        <v>305</v>
      </c>
      <c r="B269" s="256">
        <v>41915</v>
      </c>
      <c r="C269" s="257" t="s">
        <v>7480</v>
      </c>
      <c r="D269" s="255" t="s">
        <v>2120</v>
      </c>
      <c r="E269" s="258">
        <v>10261243</v>
      </c>
      <c r="F269" s="255">
        <v>28737283</v>
      </c>
      <c r="G269" s="255">
        <v>2704005</v>
      </c>
      <c r="H269" s="120" t="str">
        <f>IF(G269="","",VLOOKUP(G269,ARANCEL!$B$5:$D$121,2,FALSE))</f>
        <v>PROVISORIO</v>
      </c>
      <c r="I269" s="121" t="s">
        <v>324</v>
      </c>
      <c r="J269" s="119">
        <v>1</v>
      </c>
      <c r="K269" s="122">
        <f>IF(G269="","",VLOOKUP(G269,ARANCEL!$B$5:$D$121,3,FALSE)*J269)</f>
        <v>3250</v>
      </c>
      <c r="L269" s="1229" t="s">
        <v>8279</v>
      </c>
      <c r="M269" s="1229">
        <v>4500260630</v>
      </c>
      <c r="N269" s="1229" t="s">
        <v>8266</v>
      </c>
    </row>
    <row r="270" spans="1:14" s="5" customFormat="1" x14ac:dyDescent="0.25">
      <c r="A270" s="255" t="s">
        <v>305</v>
      </c>
      <c r="B270" s="256">
        <v>41921</v>
      </c>
      <c r="C270" s="257" t="s">
        <v>7480</v>
      </c>
      <c r="D270" s="255" t="s">
        <v>2120</v>
      </c>
      <c r="E270" s="258">
        <v>10261243</v>
      </c>
      <c r="F270" s="255">
        <v>28737283</v>
      </c>
      <c r="G270" s="255">
        <v>2704003</v>
      </c>
      <c r="H270" s="120" t="str">
        <f>IF(G270="","",VLOOKUP(G270,ARANCEL!$B$5:$D$121,2,FALSE))</f>
        <v xml:space="preserve">CORONA PERIFERICA CON PERNO MUÑON COLADO </v>
      </c>
      <c r="I270" s="121" t="s">
        <v>324</v>
      </c>
      <c r="J270" s="119">
        <v>1</v>
      </c>
      <c r="K270" s="122">
        <f>IF(G270="","",VLOOKUP(G270,ARANCEL!$B$5:$D$121,3,FALSE)*J270)</f>
        <v>32612</v>
      </c>
      <c r="L270" s="1229" t="s">
        <v>8279</v>
      </c>
      <c r="M270" s="1229">
        <v>4500260630</v>
      </c>
      <c r="N270" s="1229" t="s">
        <v>8266</v>
      </c>
    </row>
    <row r="271" spans="1:14" s="5" customFormat="1" x14ac:dyDescent="0.25">
      <c r="A271" s="255" t="s">
        <v>305</v>
      </c>
      <c r="B271" s="256">
        <v>41654</v>
      </c>
      <c r="C271" s="278" t="s">
        <v>1375</v>
      </c>
      <c r="D271" s="255" t="s">
        <v>47</v>
      </c>
      <c r="E271" s="258">
        <v>10169783</v>
      </c>
      <c r="F271" s="255">
        <v>20307676</v>
      </c>
      <c r="G271" s="255">
        <v>2704003</v>
      </c>
      <c r="H271" s="120" t="str">
        <f>IF(G271="","",VLOOKUP(G271,ARANCEL!$B$5:$D$121,2,FALSE))</f>
        <v xml:space="preserve">CORONA PERIFERICA CON PERNO MUÑON COLADO </v>
      </c>
      <c r="I271" s="121" t="s">
        <v>317</v>
      </c>
      <c r="J271" s="119">
        <v>1</v>
      </c>
      <c r="K271" s="122">
        <f>IF(G271="","",VLOOKUP(G271,ARANCEL!$B$5:$D$121,3,FALSE)*J271)</f>
        <v>32612</v>
      </c>
      <c r="L271" s="1229" t="s">
        <v>2842</v>
      </c>
      <c r="M271" s="1229">
        <v>4500216229</v>
      </c>
      <c r="N271" s="1229">
        <v>8402</v>
      </c>
    </row>
    <row r="272" spans="1:14" s="5" customFormat="1" x14ac:dyDescent="0.25">
      <c r="A272" s="339" t="s">
        <v>305</v>
      </c>
      <c r="B272" s="256">
        <v>41739</v>
      </c>
      <c r="C272" s="278" t="s">
        <v>1375</v>
      </c>
      <c r="D272" s="255" t="s">
        <v>47</v>
      </c>
      <c r="E272" s="258">
        <v>10169783</v>
      </c>
      <c r="F272" s="255">
        <v>20307676</v>
      </c>
      <c r="G272" s="255">
        <v>2704003</v>
      </c>
      <c r="H272" s="120" t="str">
        <f>IF(G272="","",VLOOKUP(G272,ARANCEL!$B$5:$D$121,2,FALSE))</f>
        <v xml:space="preserve">CORONA PERIFERICA CON PERNO MUÑON COLADO </v>
      </c>
      <c r="I272" s="121" t="s">
        <v>316</v>
      </c>
      <c r="J272" s="119">
        <v>1</v>
      </c>
      <c r="K272" s="122">
        <f>IF(G272="","",VLOOKUP(G272,ARANCEL!$B$5:$D$121,3,FALSE)*J272)</f>
        <v>32612</v>
      </c>
      <c r="L272" s="1229" t="s">
        <v>4612</v>
      </c>
      <c r="M272" s="1229">
        <v>4500229975</v>
      </c>
      <c r="N272" s="1229">
        <v>9190</v>
      </c>
    </row>
    <row r="273" spans="1:14" s="5" customFormat="1" x14ac:dyDescent="0.25">
      <c r="A273" s="255" t="s">
        <v>305</v>
      </c>
      <c r="B273" s="256">
        <v>41919</v>
      </c>
      <c r="C273" s="198" t="s">
        <v>1375</v>
      </c>
      <c r="D273" s="119" t="s">
        <v>47</v>
      </c>
      <c r="E273" s="162">
        <v>10169783</v>
      </c>
      <c r="F273" s="119">
        <v>20307676</v>
      </c>
      <c r="G273" s="255">
        <v>2705003</v>
      </c>
      <c r="H273" s="120" t="str">
        <f>IF(G273="","",VLOOKUP(G273,ARANCEL!$B$5:$D$121,2,FALSE))</f>
        <v>INCRUSTACION ESTETICA (ART-GLASS O CERAMICA)</v>
      </c>
      <c r="I273" s="121" t="s">
        <v>337</v>
      </c>
      <c r="J273" s="119">
        <v>1</v>
      </c>
      <c r="K273" s="122">
        <f>IF(G273="","",VLOOKUP(G273,ARANCEL!$B$5:$D$121,3,FALSE)*J273)</f>
        <v>15676</v>
      </c>
      <c r="L273" s="1229" t="s">
        <v>8279</v>
      </c>
      <c r="M273" s="1229">
        <v>4500260630</v>
      </c>
      <c r="N273" s="1229" t="s">
        <v>8266</v>
      </c>
    </row>
    <row r="274" spans="1:14" s="5" customFormat="1" x14ac:dyDescent="0.25">
      <c r="A274" s="255" t="s">
        <v>305</v>
      </c>
      <c r="B274" s="256">
        <v>41950</v>
      </c>
      <c r="C274" s="257" t="s">
        <v>1375</v>
      </c>
      <c r="D274" s="255" t="s">
        <v>47</v>
      </c>
      <c r="E274" s="258">
        <v>10278893</v>
      </c>
      <c r="F274" s="255">
        <v>20307676</v>
      </c>
      <c r="G274" s="255">
        <v>2705003</v>
      </c>
      <c r="H274" s="120" t="str">
        <f>IF(G274="","",VLOOKUP(G274,ARANCEL!$B$5:$D$121,2,FALSE))</f>
        <v>INCRUSTACION ESTETICA (ART-GLASS O CERAMICA)</v>
      </c>
      <c r="I274" s="121" t="s">
        <v>322</v>
      </c>
      <c r="J274" s="119">
        <v>1</v>
      </c>
      <c r="K274" s="122">
        <f>IF(G274="","",VLOOKUP(G274,ARANCEL!$B$5:$D$121,3,FALSE)*J274)</f>
        <v>15676</v>
      </c>
      <c r="L274" s="1229" t="s">
        <v>8256</v>
      </c>
      <c r="M274" s="1229">
        <v>4500265472</v>
      </c>
      <c r="N274" s="1229" t="s">
        <v>8935</v>
      </c>
    </row>
    <row r="275" spans="1:14" s="5" customFormat="1" x14ac:dyDescent="0.25">
      <c r="A275" s="255" t="s">
        <v>305</v>
      </c>
      <c r="B275" s="256">
        <v>41968</v>
      </c>
      <c r="C275" s="257" t="s">
        <v>8603</v>
      </c>
      <c r="D275" s="255" t="s">
        <v>47</v>
      </c>
      <c r="E275" s="258">
        <v>10287642</v>
      </c>
      <c r="F275" s="255">
        <v>28754778</v>
      </c>
      <c r="G275" s="255">
        <v>2705003</v>
      </c>
      <c r="H275" s="120" t="str">
        <f>IF(G275="","",VLOOKUP(G275,ARANCEL!$B$5:$D$121,2,FALSE))</f>
        <v>INCRUSTACION ESTETICA (ART-GLASS O CERAMICA)</v>
      </c>
      <c r="I275" s="121" t="s">
        <v>312</v>
      </c>
      <c r="J275" s="119">
        <v>1</v>
      </c>
      <c r="K275" s="122">
        <f>IF(G275="","",VLOOKUP(G275,ARANCEL!$B$5:$D$121,3,FALSE)*J275)</f>
        <v>15676</v>
      </c>
      <c r="L275" s="1229" t="s">
        <v>8256</v>
      </c>
      <c r="M275" s="1229">
        <v>4500265472</v>
      </c>
      <c r="N275" s="1229" t="s">
        <v>8935</v>
      </c>
    </row>
    <row r="276" spans="1:14" s="5" customFormat="1" x14ac:dyDescent="0.25">
      <c r="A276" s="255" t="s">
        <v>305</v>
      </c>
      <c r="B276" s="256">
        <v>42012</v>
      </c>
      <c r="C276" s="257" t="s">
        <v>9412</v>
      </c>
      <c r="D276" s="255" t="s">
        <v>47</v>
      </c>
      <c r="E276" s="258">
        <v>10307461</v>
      </c>
      <c r="F276" s="255">
        <v>30249123</v>
      </c>
      <c r="G276" s="255">
        <v>2707001</v>
      </c>
      <c r="H276" s="120" t="str">
        <f>IF(G276="","",VLOOKUP(G276,ARANCEL!$B$5:$D$121,2,FALSE))</f>
        <v xml:space="preserve">PLANO DE RELAJACION </v>
      </c>
      <c r="I276" s="121" t="s">
        <v>306</v>
      </c>
      <c r="J276" s="119">
        <v>1</v>
      </c>
      <c r="K276" s="122">
        <f>IF(G276="","",VLOOKUP(G276,ARANCEL!$B$5:$D$121,3,FALSE)*J276)</f>
        <v>9221</v>
      </c>
      <c r="L276" s="1235" t="str">
        <f>IF(E276="","","IMPAGO")</f>
        <v>IMPAGO</v>
      </c>
      <c r="M276" s="1235" t="str">
        <f>IF(L276="IMPAGO","SIN O.C.","")</f>
        <v>SIN O.C.</v>
      </c>
      <c r="N276" s="1235" t="str">
        <f>IF(L276="IMPAGO","SIN FACT.","")</f>
        <v>SIN FACT.</v>
      </c>
    </row>
    <row r="277" spans="1:14" s="5" customFormat="1" x14ac:dyDescent="0.25">
      <c r="A277" s="255" t="s">
        <v>305</v>
      </c>
      <c r="B277" s="256">
        <v>41816</v>
      </c>
      <c r="C277" s="257" t="s">
        <v>5445</v>
      </c>
      <c r="D277" s="255" t="s">
        <v>82</v>
      </c>
      <c r="E277" s="258">
        <v>10218722</v>
      </c>
      <c r="F277" s="255">
        <v>26980919</v>
      </c>
      <c r="G277" s="255">
        <v>2705003</v>
      </c>
      <c r="H277" s="120" t="str">
        <f>IF(G277="","",VLOOKUP(G277,ARANCEL!$B$5:$D$121,2,FALSE))</f>
        <v>INCRUSTACION ESTETICA (ART-GLASS O CERAMICA)</v>
      </c>
      <c r="I277" s="121" t="s">
        <v>318</v>
      </c>
      <c r="J277" s="119">
        <v>1</v>
      </c>
      <c r="K277" s="122">
        <f>IF(G277="","",VLOOKUP(G277,ARANCEL!$B$5:$D$121,3,FALSE)*J277)</f>
        <v>15676</v>
      </c>
      <c r="L277" s="1229" t="s">
        <v>5742</v>
      </c>
      <c r="M277" s="1229">
        <v>4500241314</v>
      </c>
      <c r="N277" s="1229" t="s">
        <v>5771</v>
      </c>
    </row>
    <row r="278" spans="1:14" s="5" customFormat="1" x14ac:dyDescent="0.25">
      <c r="A278" s="255" t="s">
        <v>305</v>
      </c>
      <c r="B278" s="256">
        <v>41932</v>
      </c>
      <c r="C278" s="257" t="s">
        <v>7833</v>
      </c>
      <c r="D278" s="255" t="s">
        <v>1609</v>
      </c>
      <c r="E278" s="258">
        <v>10269581</v>
      </c>
      <c r="F278" s="255">
        <v>28888129</v>
      </c>
      <c r="G278" s="255">
        <v>2704005</v>
      </c>
      <c r="H278" s="120" t="str">
        <f>IF(G278="","",VLOOKUP(G278,ARANCEL!$B$5:$D$121,2,FALSE))</f>
        <v>PROVISORIO</v>
      </c>
      <c r="I278" s="121" t="s">
        <v>613</v>
      </c>
      <c r="J278" s="119">
        <v>2</v>
      </c>
      <c r="K278" s="122">
        <f>IF(G278="","",VLOOKUP(G278,ARANCEL!$B$5:$D$121,3,FALSE)*J278)</f>
        <v>6500</v>
      </c>
      <c r="L278" s="1229" t="s">
        <v>8256</v>
      </c>
      <c r="M278" s="1229">
        <v>4500265472</v>
      </c>
      <c r="N278" s="1229" t="s">
        <v>8935</v>
      </c>
    </row>
    <row r="279" spans="1:14" s="5" customFormat="1" x14ac:dyDescent="0.25">
      <c r="A279" s="255" t="s">
        <v>305</v>
      </c>
      <c r="B279" s="256">
        <v>41942</v>
      </c>
      <c r="C279" s="118" t="s">
        <v>7833</v>
      </c>
      <c r="D279" s="119" t="s">
        <v>1609</v>
      </c>
      <c r="E279" s="162">
        <v>10269581</v>
      </c>
      <c r="F279" s="119">
        <v>28888129</v>
      </c>
      <c r="G279" s="255">
        <v>2704003</v>
      </c>
      <c r="H279" s="120" t="str">
        <f>IF(G279="","",VLOOKUP(G279,ARANCEL!$B$5:$D$121,2,FALSE))</f>
        <v xml:space="preserve">CORONA PERIFERICA CON PERNO MUÑON COLADO </v>
      </c>
      <c r="I279" s="121" t="s">
        <v>613</v>
      </c>
      <c r="J279" s="119">
        <v>2</v>
      </c>
      <c r="K279" s="122">
        <f>IF(G279="","",VLOOKUP(G279,ARANCEL!$B$5:$D$121,3,FALSE)*J279)</f>
        <v>65224</v>
      </c>
      <c r="L279" s="1229" t="s">
        <v>8256</v>
      </c>
      <c r="M279" s="1229">
        <v>4500265472</v>
      </c>
      <c r="N279" s="1229" t="s">
        <v>8935</v>
      </c>
    </row>
    <row r="280" spans="1:14" s="5" customFormat="1" x14ac:dyDescent="0.25">
      <c r="A280" s="255" t="s">
        <v>305</v>
      </c>
      <c r="B280" s="256">
        <v>41801</v>
      </c>
      <c r="C280" s="198" t="s">
        <v>5145</v>
      </c>
      <c r="D280" s="119" t="s">
        <v>58</v>
      </c>
      <c r="E280" s="162">
        <v>10211286</v>
      </c>
      <c r="F280" s="119">
        <v>26844557</v>
      </c>
      <c r="G280" s="255">
        <v>2704013</v>
      </c>
      <c r="H280" s="120" t="str">
        <f>IF(G280="","",VLOOKUP(G280,ARANCEL!$B$5:$D$121,2,FALSE))</f>
        <v>PROVISORIO (POR PIEZA)</v>
      </c>
      <c r="I280" s="121" t="s">
        <v>1196</v>
      </c>
      <c r="J280" s="119">
        <v>4</v>
      </c>
      <c r="K280" s="122">
        <f>IF(G280="","",VLOOKUP(G280,ARANCEL!$B$5:$D$121,3,FALSE)*J280)</f>
        <v>13000</v>
      </c>
      <c r="L280" s="1229" t="s">
        <v>5742</v>
      </c>
      <c r="M280" s="1229">
        <v>4500239429</v>
      </c>
      <c r="N280" s="1229" t="s">
        <v>5754</v>
      </c>
    </row>
    <row r="281" spans="1:14" s="5" customFormat="1" x14ac:dyDescent="0.25">
      <c r="A281" s="255" t="s">
        <v>305</v>
      </c>
      <c r="B281" s="256">
        <v>41822</v>
      </c>
      <c r="C281" s="198" t="s">
        <v>5145</v>
      </c>
      <c r="D281" s="119" t="s">
        <v>58</v>
      </c>
      <c r="E281" s="162">
        <v>10211286</v>
      </c>
      <c r="F281" s="119">
        <v>26844557</v>
      </c>
      <c r="G281" s="255">
        <v>2704008</v>
      </c>
      <c r="H281" s="120" t="str">
        <f>IF(G281="","",VLOOKUP(G281,ARANCEL!$B$5:$D$121,2,FALSE))</f>
        <v>PILAR, INSERCION O PUNTO DE APOYO CON PERNO MUÑON</v>
      </c>
      <c r="I281" s="121" t="s">
        <v>322</v>
      </c>
      <c r="J281" s="119">
        <v>1</v>
      </c>
      <c r="K281" s="122">
        <f>IF(G281="","",VLOOKUP(G281,ARANCEL!$B$5:$D$121,3,FALSE)*J281)</f>
        <v>32612</v>
      </c>
      <c r="L281" s="1229" t="s">
        <v>6017</v>
      </c>
      <c r="M281" s="1229">
        <v>4500243648</v>
      </c>
      <c r="N281" s="1229">
        <v>9790</v>
      </c>
    </row>
    <row r="282" spans="1:14" s="5" customFormat="1" x14ac:dyDescent="0.25">
      <c r="A282" s="255" t="s">
        <v>305</v>
      </c>
      <c r="B282" s="256">
        <v>41844</v>
      </c>
      <c r="C282" s="278" t="s">
        <v>5145</v>
      </c>
      <c r="D282" s="255" t="s">
        <v>58</v>
      </c>
      <c r="E282" s="258">
        <v>10211286</v>
      </c>
      <c r="F282" s="255">
        <v>26844557</v>
      </c>
      <c r="G282" s="255">
        <v>2704008</v>
      </c>
      <c r="H282" s="120" t="str">
        <f>IF(G282="","",VLOOKUP(G282,ARANCEL!$B$5:$D$121,2,FALSE))</f>
        <v>PILAR, INSERCION O PUNTO DE APOYO CON PERNO MUÑON</v>
      </c>
      <c r="I282" s="121" t="s">
        <v>342</v>
      </c>
      <c r="J282" s="119">
        <v>1</v>
      </c>
      <c r="K282" s="122">
        <f>IF(G282="","",VLOOKUP(G282,ARANCEL!$B$5:$D$121,3,FALSE)*J282)</f>
        <v>32612</v>
      </c>
      <c r="L282" s="1229" t="s">
        <v>6017</v>
      </c>
      <c r="M282" s="1229">
        <v>4500245467</v>
      </c>
      <c r="N282" s="1229">
        <v>9811</v>
      </c>
    </row>
    <row r="283" spans="1:14" s="5" customFormat="1" x14ac:dyDescent="0.25">
      <c r="A283" s="255" t="s">
        <v>305</v>
      </c>
      <c r="B283" s="256">
        <v>41844</v>
      </c>
      <c r="C283" s="278" t="s">
        <v>5145</v>
      </c>
      <c r="D283" s="255" t="s">
        <v>58</v>
      </c>
      <c r="E283" s="258">
        <v>10211286</v>
      </c>
      <c r="F283" s="255">
        <v>26844557</v>
      </c>
      <c r="G283" s="255">
        <v>2704012</v>
      </c>
      <c r="H283" s="120" t="str">
        <f>IF(G283="","",VLOOKUP(G283,ARANCEL!$B$5:$D$121,2,FALSE))</f>
        <v xml:space="preserve">INTERMEDIARIO O PONTICO </v>
      </c>
      <c r="I283" s="121" t="s">
        <v>684</v>
      </c>
      <c r="J283" s="119">
        <v>2</v>
      </c>
      <c r="K283" s="122">
        <f>IF(G283="","",VLOOKUP(G283,ARANCEL!$B$5:$D$121,3,FALSE)*J283)</f>
        <v>50244</v>
      </c>
      <c r="L283" s="1229" t="s">
        <v>6017</v>
      </c>
      <c r="M283" s="1229">
        <v>4500245467</v>
      </c>
      <c r="N283" s="1229">
        <v>9811</v>
      </c>
    </row>
    <row r="284" spans="1:14" s="5" customFormat="1" x14ac:dyDescent="0.25">
      <c r="A284" s="255" t="s">
        <v>305</v>
      </c>
      <c r="B284" s="256">
        <v>41726</v>
      </c>
      <c r="C284" s="198" t="s">
        <v>3703</v>
      </c>
      <c r="D284" s="119" t="s">
        <v>47</v>
      </c>
      <c r="E284" s="162">
        <v>10185727</v>
      </c>
      <c r="F284" s="119">
        <v>25593291</v>
      </c>
      <c r="G284" s="255">
        <v>2707001</v>
      </c>
      <c r="H284" s="120" t="str">
        <f>IF(G284="","",VLOOKUP(G284,ARANCEL!$B$5:$D$121,2,FALSE))</f>
        <v xml:space="preserve">PLANO DE RELAJACION </v>
      </c>
      <c r="I284" s="121" t="s">
        <v>306</v>
      </c>
      <c r="J284" s="119">
        <v>1</v>
      </c>
      <c r="K284" s="122">
        <f>IF(G284="","",VLOOKUP(G284,ARANCEL!$B$5:$D$121,3,FALSE)*J284)</f>
        <v>9221</v>
      </c>
      <c r="L284" s="1229" t="s">
        <v>3058</v>
      </c>
      <c r="M284" s="1229">
        <v>4500225662</v>
      </c>
      <c r="N284" s="1229">
        <v>8914</v>
      </c>
    </row>
    <row r="285" spans="1:14" s="5" customFormat="1" x14ac:dyDescent="0.25">
      <c r="A285" s="255" t="s">
        <v>305</v>
      </c>
      <c r="B285" s="256">
        <v>41864</v>
      </c>
      <c r="C285" s="257" t="s">
        <v>6494</v>
      </c>
      <c r="D285" s="255" t="s">
        <v>82</v>
      </c>
      <c r="E285" s="258">
        <v>10244053</v>
      </c>
      <c r="F285" s="255">
        <v>27217948</v>
      </c>
      <c r="G285" s="255">
        <v>2705003</v>
      </c>
      <c r="H285" s="120" t="str">
        <f>IF(G285="","",VLOOKUP(G285,ARANCEL!$B$5:$D$121,2,FALSE))</f>
        <v>INCRUSTACION ESTETICA (ART-GLASS O CERAMICA)</v>
      </c>
      <c r="I285" s="121" t="s">
        <v>326</v>
      </c>
      <c r="J285" s="119">
        <v>1</v>
      </c>
      <c r="K285" s="122">
        <f>IF(G285="","",VLOOKUP(G285,ARANCEL!$B$5:$D$121,3,FALSE)*J285)</f>
        <v>15676</v>
      </c>
      <c r="L285" s="1229" t="s">
        <v>6905</v>
      </c>
      <c r="M285" s="1229">
        <v>4500249833</v>
      </c>
      <c r="N285" s="1229" t="s">
        <v>7144</v>
      </c>
    </row>
    <row r="286" spans="1:14" s="5" customFormat="1" x14ac:dyDescent="0.25">
      <c r="A286" s="255" t="s">
        <v>305</v>
      </c>
      <c r="B286" s="256">
        <v>41842</v>
      </c>
      <c r="C286" s="257" t="s">
        <v>5988</v>
      </c>
      <c r="D286" s="255" t="s">
        <v>47</v>
      </c>
      <c r="E286" s="258">
        <v>10231720</v>
      </c>
      <c r="F286" s="255">
        <v>27612542</v>
      </c>
      <c r="G286" s="255">
        <v>2707001</v>
      </c>
      <c r="H286" s="120" t="str">
        <f>IF(G286="","",VLOOKUP(G286,ARANCEL!$B$5:$D$121,2,FALSE))</f>
        <v xml:space="preserve">PLANO DE RELAJACION </v>
      </c>
      <c r="I286" s="121" t="s">
        <v>306</v>
      </c>
      <c r="J286" s="119">
        <v>1</v>
      </c>
      <c r="K286" s="122">
        <f>IF(G286="","",VLOOKUP(G286,ARANCEL!$B$5:$D$121,3,FALSE)*J286)</f>
        <v>9221</v>
      </c>
      <c r="L286" s="1229" t="s">
        <v>6017</v>
      </c>
      <c r="M286" s="1229">
        <v>4500245467</v>
      </c>
      <c r="N286" s="1229">
        <v>9811</v>
      </c>
    </row>
    <row r="287" spans="1:14" s="5" customFormat="1" x14ac:dyDescent="0.25">
      <c r="A287" s="255" t="s">
        <v>305</v>
      </c>
      <c r="B287" s="256">
        <v>41878</v>
      </c>
      <c r="C287" s="118" t="s">
        <v>1233</v>
      </c>
      <c r="D287" s="119" t="s">
        <v>4645</v>
      </c>
      <c r="E287" s="162">
        <v>10249883</v>
      </c>
      <c r="F287" s="119">
        <v>27991131</v>
      </c>
      <c r="G287" s="255">
        <v>2707001</v>
      </c>
      <c r="H287" s="120" t="str">
        <f>IF(G287="","",VLOOKUP(G287,ARANCEL!$B$5:$D$121,2,FALSE))</f>
        <v xml:space="preserve">PLANO DE RELAJACION </v>
      </c>
      <c r="I287" s="121" t="s">
        <v>306</v>
      </c>
      <c r="J287" s="119">
        <v>1</v>
      </c>
      <c r="K287" s="122">
        <f>IF(G287="","",VLOOKUP(G287,ARANCEL!$B$5:$D$121,3,FALSE)*J287)</f>
        <v>9221</v>
      </c>
      <c r="L287" s="1229" t="s">
        <v>7548</v>
      </c>
      <c r="M287" s="1229">
        <v>4500254780</v>
      </c>
      <c r="N287" s="1229" t="s">
        <v>7558</v>
      </c>
    </row>
    <row r="288" spans="1:14" s="5" customFormat="1" x14ac:dyDescent="0.25">
      <c r="A288" s="255" t="s">
        <v>305</v>
      </c>
      <c r="B288" s="256">
        <v>42012</v>
      </c>
      <c r="C288" s="257" t="s">
        <v>9593</v>
      </c>
      <c r="D288" s="255" t="s">
        <v>58</v>
      </c>
      <c r="E288" s="258">
        <v>10307460</v>
      </c>
      <c r="F288" s="255">
        <v>30396244</v>
      </c>
      <c r="G288" s="255">
        <v>2706024</v>
      </c>
      <c r="H288" s="120" t="str">
        <f>IF(G288="","",VLOOKUP(G288,ARANCEL!$B$5:$D$121,2,FALSE))</f>
        <v>PROTESIS INMEDIATA ACRILICA</v>
      </c>
      <c r="I288" s="121" t="s">
        <v>9687</v>
      </c>
      <c r="J288" s="119">
        <v>2</v>
      </c>
      <c r="K288" s="122">
        <f>IF(G288="","",VLOOKUP(G288,ARANCEL!$B$5:$D$121,3,FALSE)*J288)</f>
        <v>108586</v>
      </c>
      <c r="L288" s="1235" t="str">
        <f>IF(E288="","","IMPAGO")</f>
        <v>IMPAGO</v>
      </c>
      <c r="M288" s="1235" t="str">
        <f>IF(L288="IMPAGO","SIN O.C.","")</f>
        <v>SIN O.C.</v>
      </c>
      <c r="N288" s="1235" t="str">
        <f>IF(L288="IMPAGO","SIN FACT.","")</f>
        <v>SIN FACT.</v>
      </c>
    </row>
    <row r="289" spans="1:14" s="5" customFormat="1" x14ac:dyDescent="0.25">
      <c r="A289" s="255" t="s">
        <v>305</v>
      </c>
      <c r="B289" s="256">
        <v>42012</v>
      </c>
      <c r="C289" s="257" t="s">
        <v>9593</v>
      </c>
      <c r="D289" s="255" t="s">
        <v>58</v>
      </c>
      <c r="E289" s="258">
        <v>10307460</v>
      </c>
      <c r="F289" s="255">
        <v>30396244</v>
      </c>
      <c r="G289" s="255">
        <v>2709002</v>
      </c>
      <c r="H289" s="120" t="str">
        <f>IF(G289="","",VLOOKUP(G289,ARANCEL!$B$5:$D$121,2,FALSE))</f>
        <v>REPUESTO PRECI O BEGO(AMARILLO O NARANJA)</v>
      </c>
      <c r="I289" s="121" t="s">
        <v>306</v>
      </c>
      <c r="J289" s="119">
        <v>1</v>
      </c>
      <c r="K289" s="122">
        <f>IF(G289="","",VLOOKUP(G289,ARANCEL!$B$5:$D$121,3,FALSE)*J289)</f>
        <v>26343</v>
      </c>
      <c r="L289" s="1235" t="str">
        <f>IF(E289="","","IMPAGO")</f>
        <v>IMPAGO</v>
      </c>
      <c r="M289" s="1235" t="str">
        <f>IF(L289="IMPAGO","SIN O.C.","")</f>
        <v>SIN O.C.</v>
      </c>
      <c r="N289" s="1235" t="str">
        <f>IF(L289="IMPAGO","SIN FACT.","")</f>
        <v>SIN FACT.</v>
      </c>
    </row>
    <row r="290" spans="1:14" s="5" customFormat="1" x14ac:dyDescent="0.25">
      <c r="A290" s="255" t="s">
        <v>305</v>
      </c>
      <c r="B290" s="256">
        <v>41863</v>
      </c>
      <c r="C290" s="257" t="s">
        <v>1417</v>
      </c>
      <c r="D290" s="255" t="s">
        <v>58</v>
      </c>
      <c r="E290" s="258">
        <v>10243108</v>
      </c>
      <c r="F290" s="255">
        <v>25653906</v>
      </c>
      <c r="G290" s="255">
        <v>2704005</v>
      </c>
      <c r="H290" s="120" t="str">
        <f>IF(G290="","",VLOOKUP(G290,ARANCEL!$B$5:$D$121,2,FALSE))</f>
        <v>PROVISORIO</v>
      </c>
      <c r="I290" s="121" t="s">
        <v>309</v>
      </c>
      <c r="J290" s="119">
        <v>1</v>
      </c>
      <c r="K290" s="122">
        <f>IF(G290="","",VLOOKUP(G290,ARANCEL!$B$5:$D$121,3,FALSE)*J290)</f>
        <v>3250</v>
      </c>
      <c r="L290" s="1229" t="s">
        <v>6905</v>
      </c>
      <c r="M290" s="1229">
        <v>4500249833</v>
      </c>
      <c r="N290" s="1229" t="s">
        <v>7144</v>
      </c>
    </row>
    <row r="291" spans="1:14" s="5" customFormat="1" x14ac:dyDescent="0.25">
      <c r="A291" s="255" t="s">
        <v>305</v>
      </c>
      <c r="B291" s="256">
        <v>41920</v>
      </c>
      <c r="C291" s="257" t="s">
        <v>1417</v>
      </c>
      <c r="D291" s="255" t="s">
        <v>58</v>
      </c>
      <c r="E291" s="258">
        <v>10243108</v>
      </c>
      <c r="F291" s="255">
        <v>25653906</v>
      </c>
      <c r="G291" s="255">
        <v>2704003</v>
      </c>
      <c r="H291" s="120" t="str">
        <f>IF(G291="","",VLOOKUP(G291,ARANCEL!$B$5:$D$121,2,FALSE))</f>
        <v xml:space="preserve">CORONA PERIFERICA CON PERNO MUÑON COLADO </v>
      </c>
      <c r="I291" s="121" t="s">
        <v>309</v>
      </c>
      <c r="J291" s="119">
        <v>1</v>
      </c>
      <c r="K291" s="122">
        <f>IF(G291="","",VLOOKUP(G291,ARANCEL!$B$5:$D$121,3,FALSE)*J291)</f>
        <v>32612</v>
      </c>
      <c r="L291" s="1229" t="s">
        <v>8279</v>
      </c>
      <c r="M291" s="1229">
        <v>4500260630</v>
      </c>
      <c r="N291" s="1229" t="s">
        <v>8266</v>
      </c>
    </row>
    <row r="292" spans="1:14" s="5" customFormat="1" x14ac:dyDescent="0.25">
      <c r="A292" s="255" t="s">
        <v>305</v>
      </c>
      <c r="B292" s="256">
        <v>41684</v>
      </c>
      <c r="C292" s="278" t="s">
        <v>2889</v>
      </c>
      <c r="D292" s="255" t="s">
        <v>1380</v>
      </c>
      <c r="E292" s="258">
        <v>10175364</v>
      </c>
      <c r="F292" s="255">
        <v>25035314</v>
      </c>
      <c r="G292" s="255">
        <v>2707001</v>
      </c>
      <c r="H292" s="120" t="str">
        <f>IF(G292="","",VLOOKUP(G292,ARANCEL!$B$5:$D$121,2,FALSE))</f>
        <v xml:space="preserve">PLANO DE RELAJACION </v>
      </c>
      <c r="I292" s="121" t="s">
        <v>306</v>
      </c>
      <c r="J292" s="119">
        <v>1</v>
      </c>
      <c r="K292" s="122">
        <f>IF(G292="","",VLOOKUP(G292,ARANCEL!$B$5:$D$121,3,FALSE)*J292)</f>
        <v>9221</v>
      </c>
      <c r="L292" s="1229" t="s">
        <v>3438</v>
      </c>
      <c r="M292" s="1229">
        <v>4500220785</v>
      </c>
      <c r="N292" s="1229">
        <v>8625</v>
      </c>
    </row>
    <row r="293" spans="1:14" s="5" customFormat="1" x14ac:dyDescent="0.25">
      <c r="A293" s="255" t="s">
        <v>305</v>
      </c>
      <c r="B293" s="256">
        <v>41926</v>
      </c>
      <c r="C293" s="118" t="s">
        <v>7713</v>
      </c>
      <c r="D293" s="119" t="s">
        <v>93</v>
      </c>
      <c r="E293" s="162">
        <v>10266773</v>
      </c>
      <c r="F293" s="119">
        <v>28390986</v>
      </c>
      <c r="G293" s="255">
        <v>2705003</v>
      </c>
      <c r="H293" s="120" t="str">
        <f>IF(G293="","",VLOOKUP(G293,ARANCEL!$B$5:$D$121,2,FALSE))</f>
        <v>INCRUSTACION ESTETICA (ART-GLASS O CERAMICA)</v>
      </c>
      <c r="I293" s="121" t="s">
        <v>618</v>
      </c>
      <c r="J293" s="119">
        <v>1</v>
      </c>
      <c r="K293" s="122">
        <f>IF(G293="","",VLOOKUP(G293,ARANCEL!$B$5:$D$121,3,FALSE)*J293)</f>
        <v>15676</v>
      </c>
      <c r="L293" s="1229" t="s">
        <v>8279</v>
      </c>
      <c r="M293" s="1229">
        <v>4500260630</v>
      </c>
      <c r="N293" s="1229" t="s">
        <v>8266</v>
      </c>
    </row>
    <row r="294" spans="1:14" s="5" customFormat="1" x14ac:dyDescent="0.25">
      <c r="A294" s="255" t="s">
        <v>305</v>
      </c>
      <c r="B294" s="256">
        <v>41806</v>
      </c>
      <c r="C294" s="257" t="s">
        <v>5220</v>
      </c>
      <c r="D294" s="255" t="s">
        <v>1381</v>
      </c>
      <c r="E294" s="258">
        <v>10212836</v>
      </c>
      <c r="F294" s="255">
        <v>26986326</v>
      </c>
      <c r="G294" s="255">
        <v>2704005</v>
      </c>
      <c r="H294" s="120" t="str">
        <f>IF(G294="","",VLOOKUP(G294,ARANCEL!$B$5:$D$121,2,FALSE))</f>
        <v>PROVISORIO</v>
      </c>
      <c r="I294" s="121" t="s">
        <v>664</v>
      </c>
      <c r="J294" s="119">
        <v>2</v>
      </c>
      <c r="K294" s="122">
        <f>IF(G294="","",VLOOKUP(G294,ARANCEL!$B$5:$D$121,3,FALSE)*J294)</f>
        <v>6500</v>
      </c>
      <c r="L294" s="1229" t="s">
        <v>5742</v>
      </c>
      <c r="M294" s="1229">
        <v>4500239429</v>
      </c>
      <c r="N294" s="1229" t="s">
        <v>5754</v>
      </c>
    </row>
    <row r="295" spans="1:14" s="5" customFormat="1" x14ac:dyDescent="0.25">
      <c r="A295" s="255" t="s">
        <v>305</v>
      </c>
      <c r="B295" s="256">
        <v>41820</v>
      </c>
      <c r="C295" s="118" t="s">
        <v>5220</v>
      </c>
      <c r="D295" s="119" t="s">
        <v>1381</v>
      </c>
      <c r="E295" s="162">
        <v>10212836</v>
      </c>
      <c r="F295" s="119">
        <v>26986326</v>
      </c>
      <c r="G295" s="119">
        <v>2704003</v>
      </c>
      <c r="H295" s="120" t="str">
        <f>IF(G295="","",VLOOKUP(G295,ARANCEL!$B$5:$D$121,2,FALSE))</f>
        <v xml:space="preserve">CORONA PERIFERICA CON PERNO MUÑON COLADO </v>
      </c>
      <c r="I295" s="121" t="s">
        <v>664</v>
      </c>
      <c r="J295" s="119">
        <v>2</v>
      </c>
      <c r="K295" s="122">
        <f>IF(G295="","",VLOOKUP(G295,ARANCEL!$B$5:$D$121,3,FALSE)*J295)</f>
        <v>65224</v>
      </c>
      <c r="L295" s="1229" t="s">
        <v>5742</v>
      </c>
      <c r="M295" s="1229">
        <v>4500241314</v>
      </c>
      <c r="N295" s="1229" t="s">
        <v>5771</v>
      </c>
    </row>
    <row r="296" spans="1:14" s="5" customFormat="1" x14ac:dyDescent="0.25">
      <c r="A296" s="255" t="s">
        <v>305</v>
      </c>
      <c r="B296" s="256">
        <v>41794</v>
      </c>
      <c r="C296" s="198" t="s">
        <v>4986</v>
      </c>
      <c r="D296" s="119" t="s">
        <v>1376</v>
      </c>
      <c r="E296" s="162">
        <v>10207554</v>
      </c>
      <c r="F296" s="119">
        <v>25891140</v>
      </c>
      <c r="G296" s="255">
        <v>2707001</v>
      </c>
      <c r="H296" s="120" t="str">
        <f>IF(G296="","",VLOOKUP(G296,ARANCEL!$B$5:$D$121,2,FALSE))</f>
        <v xml:space="preserve">PLANO DE RELAJACION </v>
      </c>
      <c r="I296" s="121" t="s">
        <v>306</v>
      </c>
      <c r="J296" s="119">
        <v>1</v>
      </c>
      <c r="K296" s="122">
        <f>IF(G296="","",VLOOKUP(G296,ARANCEL!$B$5:$D$121,3,FALSE)*J296)</f>
        <v>9221</v>
      </c>
      <c r="L296" s="1229" t="s">
        <v>5742</v>
      </c>
      <c r="M296" s="1229">
        <v>4500239429</v>
      </c>
      <c r="N296" s="1229" t="s">
        <v>5754</v>
      </c>
    </row>
    <row r="297" spans="1:14" s="5" customFormat="1" x14ac:dyDescent="0.25">
      <c r="A297" s="255" t="s">
        <v>305</v>
      </c>
      <c r="B297" s="256">
        <v>41654</v>
      </c>
      <c r="C297" s="278" t="s">
        <v>1372</v>
      </c>
      <c r="D297" s="255" t="s">
        <v>82</v>
      </c>
      <c r="E297" s="258">
        <v>10168182</v>
      </c>
      <c r="F297" s="255">
        <v>2443044</v>
      </c>
      <c r="G297" s="255">
        <v>2704015</v>
      </c>
      <c r="H297" s="120" t="str">
        <f>IF(G297="","",VLOOKUP(G297,ARANCEL!$B$5:$D$121,2,FALSE))</f>
        <v xml:space="preserve">CORONA IN CERAM </v>
      </c>
      <c r="I297" s="121" t="s">
        <v>319</v>
      </c>
      <c r="J297" s="119">
        <v>1</v>
      </c>
      <c r="K297" s="122">
        <f>IF(G297="","",VLOOKUP(G297,ARANCEL!$B$5:$D$121,3,FALSE)*J297)</f>
        <v>42733</v>
      </c>
      <c r="L297" s="1229" t="s">
        <v>2842</v>
      </c>
      <c r="M297" s="1229">
        <v>4500216229</v>
      </c>
      <c r="N297" s="1229">
        <v>8402</v>
      </c>
    </row>
    <row r="298" spans="1:14" s="5" customFormat="1" x14ac:dyDescent="0.25">
      <c r="A298" s="555" t="s">
        <v>305</v>
      </c>
      <c r="B298" s="556">
        <v>41905</v>
      </c>
      <c r="C298" s="557" t="s">
        <v>7271</v>
      </c>
      <c r="D298" s="555" t="s">
        <v>58</v>
      </c>
      <c r="E298" s="558">
        <v>10258227</v>
      </c>
      <c r="F298" s="555">
        <v>28100424</v>
      </c>
      <c r="G298" s="555">
        <v>2704005</v>
      </c>
      <c r="H298" s="120" t="str">
        <f>IF(G298="","",VLOOKUP(G298,ARANCEL!$B$5:$D$121,2,FALSE))</f>
        <v>PROVISORIO</v>
      </c>
      <c r="I298" s="121" t="s">
        <v>681</v>
      </c>
      <c r="J298" s="119">
        <v>4</v>
      </c>
      <c r="K298" s="122">
        <f>IF(G298="","",VLOOKUP(G298,ARANCEL!$B$5:$D$121,3,FALSE)*J298)</f>
        <v>13000</v>
      </c>
      <c r="L298" s="1229" t="s">
        <v>7548</v>
      </c>
      <c r="M298" s="1229">
        <v>4500255257</v>
      </c>
      <c r="N298" s="1229" t="s">
        <v>7566</v>
      </c>
    </row>
    <row r="299" spans="1:14" s="5" customFormat="1" x14ac:dyDescent="0.25">
      <c r="A299" s="555" t="s">
        <v>305</v>
      </c>
      <c r="B299" s="556">
        <v>41922</v>
      </c>
      <c r="C299" s="557" t="s">
        <v>7271</v>
      </c>
      <c r="D299" s="555" t="s">
        <v>58</v>
      </c>
      <c r="E299" s="558">
        <v>10258227</v>
      </c>
      <c r="F299" s="555">
        <v>28100424</v>
      </c>
      <c r="G299" s="555">
        <v>2704003</v>
      </c>
      <c r="H299" s="120" t="str">
        <f>IF(G299="","",VLOOKUP(G299,ARANCEL!$B$5:$D$121,2,FALSE))</f>
        <v xml:space="preserve">CORONA PERIFERICA CON PERNO MUÑON COLADO </v>
      </c>
      <c r="I299" s="121" t="s">
        <v>681</v>
      </c>
      <c r="J299" s="119">
        <v>4</v>
      </c>
      <c r="K299" s="122">
        <f>IF(G299="","",VLOOKUP(G299,ARANCEL!$B$5:$D$121,3,FALSE)*J299)</f>
        <v>130448</v>
      </c>
      <c r="L299" s="1229" t="s">
        <v>8279</v>
      </c>
      <c r="M299" s="1229">
        <v>4500260630</v>
      </c>
      <c r="N299" s="1229" t="s">
        <v>8266</v>
      </c>
    </row>
    <row r="300" spans="1:14" s="554" customFormat="1" ht="18.75" customHeight="1" x14ac:dyDescent="0.25">
      <c r="A300" s="119" t="s">
        <v>305</v>
      </c>
      <c r="B300" s="164">
        <v>41807</v>
      </c>
      <c r="C300" s="118" t="s">
        <v>5243</v>
      </c>
      <c r="D300" s="119" t="s">
        <v>47</v>
      </c>
      <c r="E300" s="162">
        <v>10213626</v>
      </c>
      <c r="F300" s="119">
        <v>27005871</v>
      </c>
      <c r="G300" s="119">
        <v>2704003</v>
      </c>
      <c r="H300" s="120" t="str">
        <f>IF(G300="","",VLOOKUP(G300,ARANCEL!$B$5:$D$121,2,FALSE))</f>
        <v xml:space="preserve">CORONA PERIFERICA CON PERNO MUÑON COLADO </v>
      </c>
      <c r="I300" s="121" t="s">
        <v>342</v>
      </c>
      <c r="J300" s="119">
        <v>1</v>
      </c>
      <c r="K300" s="122">
        <f>IF(G300="","",VLOOKUP(G300,ARANCEL!$B$5:$D$121,3,FALSE)*J300)</f>
        <v>32612</v>
      </c>
      <c r="L300" s="1229" t="s">
        <v>5742</v>
      </c>
      <c r="M300" s="1229">
        <v>4500239429</v>
      </c>
      <c r="N300" s="1229" t="s">
        <v>5754</v>
      </c>
    </row>
    <row r="301" spans="1:14" x14ac:dyDescent="0.25">
      <c r="A301" s="119" t="s">
        <v>305</v>
      </c>
      <c r="B301" s="164">
        <v>41935</v>
      </c>
      <c r="C301" s="118" t="s">
        <v>1546</v>
      </c>
      <c r="D301" s="119" t="s">
        <v>47</v>
      </c>
      <c r="E301" s="162">
        <v>10271868</v>
      </c>
      <c r="F301" s="119">
        <v>23133784</v>
      </c>
      <c r="G301" s="119">
        <v>2704005</v>
      </c>
      <c r="H301" s="120" t="str">
        <f>IF(G301="","",VLOOKUP(G301,ARANCEL!$B$5:$D$121,2,FALSE))</f>
        <v>PROVISORIO</v>
      </c>
      <c r="I301" s="121" t="s">
        <v>329</v>
      </c>
      <c r="J301" s="119">
        <v>1</v>
      </c>
      <c r="K301" s="122">
        <f>IF(G301="","",VLOOKUP(G301,ARANCEL!$B$5:$D$121,3,FALSE)*J301)</f>
        <v>3250</v>
      </c>
      <c r="L301" s="1229" t="s">
        <v>8279</v>
      </c>
      <c r="M301" s="1229">
        <v>4500260630</v>
      </c>
      <c r="N301" s="1229" t="s">
        <v>8266</v>
      </c>
    </row>
    <row r="302" spans="1:14" s="5" customFormat="1" x14ac:dyDescent="0.25">
      <c r="A302" s="588" t="s">
        <v>305</v>
      </c>
      <c r="B302" s="556">
        <v>41960</v>
      </c>
      <c r="C302" s="557" t="s">
        <v>1546</v>
      </c>
      <c r="D302" s="555" t="s">
        <v>47</v>
      </c>
      <c r="E302" s="558">
        <v>10271868</v>
      </c>
      <c r="F302" s="555">
        <v>23133784</v>
      </c>
      <c r="G302" s="555">
        <v>2704003</v>
      </c>
      <c r="H302" s="120" t="str">
        <f>IF(G302="","",VLOOKUP(G302,ARANCEL!$B$5:$D$121,2,FALSE))</f>
        <v xml:space="preserve">CORONA PERIFERICA CON PERNO MUÑON COLADO </v>
      </c>
      <c r="I302" s="121" t="s">
        <v>329</v>
      </c>
      <c r="J302" s="119">
        <v>1</v>
      </c>
      <c r="K302" s="122">
        <f>IF(G302="","",VLOOKUP(G302,ARANCEL!$B$5:$D$121,3,FALSE)*J302)</f>
        <v>32612</v>
      </c>
      <c r="L302" s="1229" t="s">
        <v>8256</v>
      </c>
      <c r="M302" s="1229">
        <v>4500265472</v>
      </c>
      <c r="N302" s="1229" t="s">
        <v>8935</v>
      </c>
    </row>
    <row r="303" spans="1:14" s="5" customFormat="1" x14ac:dyDescent="0.25">
      <c r="A303" s="555" t="s">
        <v>305</v>
      </c>
      <c r="B303" s="556">
        <v>41827</v>
      </c>
      <c r="C303" s="557" t="s">
        <v>5639</v>
      </c>
      <c r="D303" s="555" t="s">
        <v>58</v>
      </c>
      <c r="E303" s="558">
        <v>10224341</v>
      </c>
      <c r="F303" s="555">
        <v>27167044</v>
      </c>
      <c r="G303" s="555">
        <v>2705003</v>
      </c>
      <c r="H303" s="120" t="str">
        <f>IF(G303="","",VLOOKUP(G303,ARANCEL!$B$5:$D$121,2,FALSE))</f>
        <v>INCRUSTACION ESTETICA (ART-GLASS O CERAMICA)</v>
      </c>
      <c r="I303" s="121" t="s">
        <v>779</v>
      </c>
      <c r="J303" s="119">
        <v>2</v>
      </c>
      <c r="K303" s="122">
        <f>IF(G303="","",VLOOKUP(G303,ARANCEL!$B$5:$D$121,3,FALSE)*J303)</f>
        <v>31352</v>
      </c>
      <c r="L303" s="1229" t="s">
        <v>6017</v>
      </c>
      <c r="M303" s="1229">
        <v>4500243648</v>
      </c>
      <c r="N303" s="1229">
        <v>9790</v>
      </c>
    </row>
    <row r="304" spans="1:14" s="5" customFormat="1" x14ac:dyDescent="0.25">
      <c r="A304" s="555" t="s">
        <v>305</v>
      </c>
      <c r="B304" s="556">
        <v>41957</v>
      </c>
      <c r="C304" s="557" t="s">
        <v>715</v>
      </c>
      <c r="D304" s="555" t="s">
        <v>47</v>
      </c>
      <c r="E304" s="558">
        <v>10282843</v>
      </c>
      <c r="F304" s="555">
        <v>29654675</v>
      </c>
      <c r="G304" s="555">
        <v>2704005</v>
      </c>
      <c r="H304" s="120" t="str">
        <f>IF(G304="","",VLOOKUP(G304,ARANCEL!$B$5:$D$121,2,FALSE))</f>
        <v>PROVISORIO</v>
      </c>
      <c r="I304" s="121" t="s">
        <v>323</v>
      </c>
      <c r="J304" s="119">
        <v>1</v>
      </c>
      <c r="K304" s="122">
        <f>IF(G304="","",VLOOKUP(G304,ARANCEL!$B$5:$D$121,3,FALSE)*J304)</f>
        <v>3250</v>
      </c>
      <c r="L304" s="1229" t="s">
        <v>8256</v>
      </c>
      <c r="M304" s="1229">
        <v>4500265472</v>
      </c>
      <c r="N304" s="1229" t="s">
        <v>8935</v>
      </c>
    </row>
    <row r="305" spans="1:14" s="5" customFormat="1" x14ac:dyDescent="0.25">
      <c r="A305" s="588" t="s">
        <v>305</v>
      </c>
      <c r="B305" s="556">
        <v>41969</v>
      </c>
      <c r="C305" s="557" t="s">
        <v>715</v>
      </c>
      <c r="D305" s="555" t="s">
        <v>47</v>
      </c>
      <c r="E305" s="558">
        <v>10282843</v>
      </c>
      <c r="F305" s="555">
        <v>29654675</v>
      </c>
      <c r="G305" s="555">
        <v>2704003</v>
      </c>
      <c r="H305" s="120" t="str">
        <f>IF(G305="","",VLOOKUP(G305,ARANCEL!$B$5:$D$121,2,FALSE))</f>
        <v xml:space="preserve">CORONA PERIFERICA CON PERNO MUÑON COLADO </v>
      </c>
      <c r="I305" s="121" t="s">
        <v>323</v>
      </c>
      <c r="J305" s="119">
        <v>1</v>
      </c>
      <c r="K305" s="122">
        <f>IF(G305="","",VLOOKUP(G305,ARANCEL!$B$5:$D$121,3,FALSE)*J305)</f>
        <v>32612</v>
      </c>
      <c r="L305" s="1229" t="s">
        <v>8256</v>
      </c>
      <c r="M305" s="1229">
        <v>4500265472</v>
      </c>
      <c r="N305" s="1229" t="s">
        <v>8935</v>
      </c>
    </row>
    <row r="306" spans="1:14" s="5" customFormat="1" x14ac:dyDescent="0.25">
      <c r="A306" s="555" t="s">
        <v>305</v>
      </c>
      <c r="B306" s="556">
        <v>41774</v>
      </c>
      <c r="C306" s="589" t="s">
        <v>4646</v>
      </c>
      <c r="D306" s="555" t="s">
        <v>1481</v>
      </c>
      <c r="E306" s="558">
        <v>10199080</v>
      </c>
      <c r="F306" s="555">
        <v>26023236</v>
      </c>
      <c r="G306" s="555">
        <v>2705003</v>
      </c>
      <c r="H306" s="120" t="str">
        <f>IF(G306="","",VLOOKUP(G306,ARANCEL!$B$5:$D$121,2,FALSE))</f>
        <v>INCRUSTACION ESTETICA (ART-GLASS O CERAMICA)</v>
      </c>
      <c r="I306" s="121" t="s">
        <v>312</v>
      </c>
      <c r="J306" s="119">
        <v>1</v>
      </c>
      <c r="K306" s="122">
        <f>IF(G306="","",VLOOKUP(G306,ARANCEL!$B$5:$D$121,3,FALSE)*J306)</f>
        <v>15676</v>
      </c>
      <c r="L306" s="1229" t="s">
        <v>5292</v>
      </c>
      <c r="M306" s="1229">
        <v>4500235475</v>
      </c>
      <c r="N306" s="1229">
        <v>9397</v>
      </c>
    </row>
    <row r="307" spans="1:14" s="5" customFormat="1" x14ac:dyDescent="0.25">
      <c r="A307" s="555" t="s">
        <v>305</v>
      </c>
      <c r="B307" s="556">
        <v>41670</v>
      </c>
      <c r="C307" s="589" t="s">
        <v>1930</v>
      </c>
      <c r="D307" s="555" t="s">
        <v>1380</v>
      </c>
      <c r="E307" s="558">
        <v>10172076</v>
      </c>
      <c r="F307" s="555">
        <v>24651260</v>
      </c>
      <c r="G307" s="555">
        <v>2707001</v>
      </c>
      <c r="H307" s="120" t="str">
        <f>IF(G307="","",VLOOKUP(G307,ARANCEL!$B$5:$D$121,2,FALSE))</f>
        <v xml:space="preserve">PLANO DE RELAJACION </v>
      </c>
      <c r="I307" s="121" t="s">
        <v>306</v>
      </c>
      <c r="J307" s="119">
        <v>1</v>
      </c>
      <c r="K307" s="122">
        <f>IF(G307="","",VLOOKUP(G307,ARANCEL!$B$5:$D$121,3,FALSE)*J307)</f>
        <v>9221</v>
      </c>
      <c r="L307" s="1229" t="s">
        <v>2842</v>
      </c>
      <c r="M307" s="1229">
        <v>4500216229</v>
      </c>
      <c r="N307" s="1229">
        <v>8402</v>
      </c>
    </row>
    <row r="308" spans="1:14" s="5" customFormat="1" x14ac:dyDescent="0.25">
      <c r="A308" s="555" t="s">
        <v>305</v>
      </c>
      <c r="B308" s="556">
        <v>41956</v>
      </c>
      <c r="C308" s="557" t="s">
        <v>8371</v>
      </c>
      <c r="D308" s="555" t="s">
        <v>58</v>
      </c>
      <c r="E308" s="558">
        <v>10281694</v>
      </c>
      <c r="F308" s="555">
        <v>28837056</v>
      </c>
      <c r="G308" s="555">
        <v>2705003</v>
      </c>
      <c r="H308" s="120" t="str">
        <f>IF(G308="","",VLOOKUP(G308,ARANCEL!$B$5:$D$121,2,FALSE))</f>
        <v>INCRUSTACION ESTETICA (ART-GLASS O CERAMICA)</v>
      </c>
      <c r="I308" s="121" t="s">
        <v>312</v>
      </c>
      <c r="J308" s="119">
        <v>1</v>
      </c>
      <c r="K308" s="122">
        <f>IF(G308="","",VLOOKUP(G308,ARANCEL!$B$5:$D$121,3,FALSE)*J308)</f>
        <v>15676</v>
      </c>
      <c r="L308" s="1229" t="s">
        <v>8256</v>
      </c>
      <c r="M308" s="1229">
        <v>4500265472</v>
      </c>
      <c r="N308" s="1229" t="s">
        <v>8935</v>
      </c>
    </row>
    <row r="309" spans="1:14" s="5" customFormat="1" x14ac:dyDescent="0.25">
      <c r="A309" s="555" t="s">
        <v>305</v>
      </c>
      <c r="B309" s="556">
        <v>41830</v>
      </c>
      <c r="C309" s="557" t="s">
        <v>5809</v>
      </c>
      <c r="D309" s="555" t="s">
        <v>93</v>
      </c>
      <c r="E309" s="558">
        <v>10225729</v>
      </c>
      <c r="F309" s="555">
        <v>26735923</v>
      </c>
      <c r="G309" s="555">
        <v>2707001</v>
      </c>
      <c r="H309" s="120" t="str">
        <f>IF(G309="","",VLOOKUP(G309,ARANCEL!$B$5:$D$121,2,FALSE))</f>
        <v xml:space="preserve">PLANO DE RELAJACION </v>
      </c>
      <c r="I309" s="121" t="s">
        <v>306</v>
      </c>
      <c r="J309" s="119">
        <v>1</v>
      </c>
      <c r="K309" s="122">
        <f>IF(G309="","",VLOOKUP(G309,ARANCEL!$B$5:$D$121,3,FALSE)*J309)</f>
        <v>9221</v>
      </c>
      <c r="L309" s="1229" t="s">
        <v>6017</v>
      </c>
      <c r="M309" s="1229">
        <v>4500243648</v>
      </c>
      <c r="N309" s="1229">
        <v>9790</v>
      </c>
    </row>
    <row r="310" spans="1:14" s="5" customFormat="1" x14ac:dyDescent="0.25">
      <c r="A310" s="255" t="s">
        <v>305</v>
      </c>
      <c r="B310" s="256">
        <v>41872</v>
      </c>
      <c r="C310" s="257" t="s">
        <v>6636</v>
      </c>
      <c r="D310" s="255" t="s">
        <v>4645</v>
      </c>
      <c r="E310" s="258">
        <v>10247641</v>
      </c>
      <c r="F310" s="255">
        <v>27692396</v>
      </c>
      <c r="G310" s="255">
        <v>2704005</v>
      </c>
      <c r="H310" s="120" t="str">
        <f>IF(G310="","",VLOOKUP(G310,ARANCEL!$B$5:$D$121,2,FALSE))</f>
        <v>PROVISORIO</v>
      </c>
      <c r="I310" s="121" t="s">
        <v>342</v>
      </c>
      <c r="J310" s="119">
        <v>1</v>
      </c>
      <c r="K310" s="122">
        <f>IF(G310="","",VLOOKUP(G310,ARANCEL!$B$5:$D$121,3,FALSE)*J310)</f>
        <v>3250</v>
      </c>
      <c r="L310" s="1229" t="s">
        <v>6905</v>
      </c>
      <c r="M310" s="1229">
        <v>4500249833</v>
      </c>
      <c r="N310" s="1229" t="s">
        <v>7144</v>
      </c>
    </row>
    <row r="311" spans="1:14" s="5" customFormat="1" x14ac:dyDescent="0.25">
      <c r="A311" s="555" t="s">
        <v>606</v>
      </c>
      <c r="B311" s="556">
        <v>41872</v>
      </c>
      <c r="C311" s="557" t="s">
        <v>6636</v>
      </c>
      <c r="D311" s="555" t="s">
        <v>4645</v>
      </c>
      <c r="E311" s="558">
        <v>10247641</v>
      </c>
      <c r="F311" s="555">
        <v>27692396</v>
      </c>
      <c r="G311" s="555">
        <v>2704003</v>
      </c>
      <c r="H311" s="120" t="str">
        <f>IF(G311="","",VLOOKUP(G311,ARANCEL!$B$5:$D$121,2,FALSE))</f>
        <v xml:space="preserve">CORONA PERIFERICA CON PERNO MUÑON COLADO </v>
      </c>
      <c r="I311" s="121" t="s">
        <v>342</v>
      </c>
      <c r="J311" s="119">
        <v>1</v>
      </c>
      <c r="K311" s="122">
        <f>IF(G311="","",VLOOKUP(G311,ARANCEL!$B$5:$D$121,3,FALSE)*J311)</f>
        <v>32612</v>
      </c>
      <c r="L311" s="1229" t="s">
        <v>6905</v>
      </c>
      <c r="M311" s="1229">
        <v>4500249833</v>
      </c>
      <c r="N311" s="1229" t="s">
        <v>7144</v>
      </c>
    </row>
    <row r="312" spans="1:14" s="5" customFormat="1" x14ac:dyDescent="0.25">
      <c r="A312" s="555" t="s">
        <v>305</v>
      </c>
      <c r="B312" s="556">
        <v>41872</v>
      </c>
      <c r="C312" s="557" t="s">
        <v>6636</v>
      </c>
      <c r="D312" s="555" t="s">
        <v>4645</v>
      </c>
      <c r="E312" s="558">
        <v>10247641</v>
      </c>
      <c r="F312" s="555">
        <v>27692396</v>
      </c>
      <c r="G312" s="555">
        <v>2704005</v>
      </c>
      <c r="H312" s="120" t="str">
        <f>IF(G312="","",VLOOKUP(G312,ARANCEL!$B$5:$D$121,2,FALSE))</f>
        <v>PROVISORIO</v>
      </c>
      <c r="I312" s="121" t="s">
        <v>8860</v>
      </c>
      <c r="J312" s="119">
        <v>3</v>
      </c>
      <c r="K312" s="122">
        <f>IF(G312="","",VLOOKUP(G312,ARANCEL!$B$5:$D$121,3,FALSE)*J312)</f>
        <v>9750</v>
      </c>
      <c r="L312" s="1349" t="s">
        <v>9431</v>
      </c>
      <c r="M312" s="1349">
        <v>4500269172</v>
      </c>
      <c r="N312" s="1349" t="s">
        <v>9440</v>
      </c>
    </row>
    <row r="313" spans="1:14" s="5" customFormat="1" x14ac:dyDescent="0.25">
      <c r="A313" s="555" t="s">
        <v>606</v>
      </c>
      <c r="B313" s="556">
        <v>41872</v>
      </c>
      <c r="C313" s="557" t="s">
        <v>6636</v>
      </c>
      <c r="D313" s="555" t="s">
        <v>4645</v>
      </c>
      <c r="E313" s="558">
        <v>10247641</v>
      </c>
      <c r="F313" s="555">
        <v>27692396</v>
      </c>
      <c r="G313" s="555">
        <v>2704003</v>
      </c>
      <c r="H313" s="120" t="str">
        <f>IF(G313="","",VLOOKUP(G313,ARANCEL!$B$5:$D$121,2,FALSE))</f>
        <v xml:space="preserve">CORONA PERIFERICA CON PERNO MUÑON COLADO </v>
      </c>
      <c r="I313" s="121" t="s">
        <v>8860</v>
      </c>
      <c r="J313" s="119">
        <v>3</v>
      </c>
      <c r="K313" s="122">
        <f>IF(G313="","",VLOOKUP(G313,ARANCEL!$B$5:$D$121,3,FALSE)*J313)</f>
        <v>97836</v>
      </c>
      <c r="L313" s="1349" t="s">
        <v>9431</v>
      </c>
      <c r="M313" s="1349">
        <v>4500269172</v>
      </c>
      <c r="N313" s="1349" t="s">
        <v>9440</v>
      </c>
    </row>
    <row r="314" spans="1:14" s="5" customFormat="1" x14ac:dyDescent="0.25">
      <c r="A314" s="555" t="s">
        <v>305</v>
      </c>
      <c r="B314" s="556">
        <v>41905</v>
      </c>
      <c r="C314" s="557" t="s">
        <v>6636</v>
      </c>
      <c r="D314" s="555" t="s">
        <v>4645</v>
      </c>
      <c r="E314" s="558">
        <v>10247641</v>
      </c>
      <c r="F314" s="555">
        <v>27692396</v>
      </c>
      <c r="G314" s="555">
        <v>2704005</v>
      </c>
      <c r="H314" s="120" t="str">
        <f>IF(G314="","",VLOOKUP(G314,ARANCEL!$B$5:$D$121,2,FALSE))</f>
        <v>PROVISORIO</v>
      </c>
      <c r="I314" s="121" t="s">
        <v>844</v>
      </c>
      <c r="J314" s="119">
        <v>1</v>
      </c>
      <c r="K314" s="122">
        <f>IF(G314="","",VLOOKUP(G314,ARANCEL!$B$5:$D$121,3,FALSE)*J314)</f>
        <v>3250</v>
      </c>
      <c r="L314" s="1229" t="s">
        <v>7548</v>
      </c>
      <c r="M314" s="1229">
        <v>4500254780</v>
      </c>
      <c r="N314" s="1229" t="s">
        <v>7558</v>
      </c>
    </row>
    <row r="315" spans="1:14" s="5" customFormat="1" x14ac:dyDescent="0.25">
      <c r="A315" s="555" t="s">
        <v>305</v>
      </c>
      <c r="B315" s="556">
        <v>41905</v>
      </c>
      <c r="C315" s="118" t="s">
        <v>6636</v>
      </c>
      <c r="D315" s="119" t="s">
        <v>4645</v>
      </c>
      <c r="E315" s="178">
        <v>10247641</v>
      </c>
      <c r="F315" s="119">
        <v>27692396</v>
      </c>
      <c r="G315" s="555">
        <v>2704005</v>
      </c>
      <c r="H315" s="120" t="str">
        <f>IF(G315="","",VLOOKUP(G315,ARANCEL!$B$5:$D$121,2,FALSE))</f>
        <v>PROVISORIO</v>
      </c>
      <c r="I315" s="121" t="s">
        <v>9002</v>
      </c>
      <c r="J315" s="119">
        <v>2</v>
      </c>
      <c r="K315" s="122">
        <f>IF(G315="","",VLOOKUP(G315,ARANCEL!$B$5:$D$121,3,FALSE)*J315)</f>
        <v>6500</v>
      </c>
      <c r="L315" s="1349" t="s">
        <v>9431</v>
      </c>
      <c r="M315" s="1349">
        <v>4500269172</v>
      </c>
      <c r="N315" s="1349" t="s">
        <v>9440</v>
      </c>
    </row>
    <row r="316" spans="1:14" s="5" customFormat="1" x14ac:dyDescent="0.25">
      <c r="A316" s="555" t="s">
        <v>606</v>
      </c>
      <c r="B316" s="556">
        <v>41905</v>
      </c>
      <c r="C316" s="557" t="s">
        <v>6636</v>
      </c>
      <c r="D316" s="555" t="s">
        <v>4645</v>
      </c>
      <c r="E316" s="558">
        <v>10247641</v>
      </c>
      <c r="F316" s="555">
        <v>27692396</v>
      </c>
      <c r="G316" s="555">
        <v>2704008</v>
      </c>
      <c r="H316" s="120" t="str">
        <f>IF(G316="","",VLOOKUP(G316,ARANCEL!$B$5:$D$121,2,FALSE))</f>
        <v>PILAR, INSERCION O PUNTO DE APOYO CON PERNO MUÑON</v>
      </c>
      <c r="I316" s="121" t="s">
        <v>844</v>
      </c>
      <c r="J316" s="119">
        <v>1</v>
      </c>
      <c r="K316" s="122">
        <f>IF(G316="","",VLOOKUP(G316,ARANCEL!$B$5:$D$121,3,FALSE)*J316)</f>
        <v>32612</v>
      </c>
      <c r="L316" s="1229" t="s">
        <v>7548</v>
      </c>
      <c r="M316" s="1229">
        <v>4500254780</v>
      </c>
      <c r="N316" s="1229" t="s">
        <v>7558</v>
      </c>
    </row>
    <row r="317" spans="1:14" s="5" customFormat="1" x14ac:dyDescent="0.25">
      <c r="A317" s="555" t="s">
        <v>606</v>
      </c>
      <c r="B317" s="556">
        <v>41905</v>
      </c>
      <c r="C317" s="557" t="s">
        <v>6636</v>
      </c>
      <c r="D317" s="555" t="s">
        <v>4645</v>
      </c>
      <c r="E317" s="558">
        <v>10247641</v>
      </c>
      <c r="F317" s="555">
        <v>27692396</v>
      </c>
      <c r="G317" s="555">
        <v>2704007</v>
      </c>
      <c r="H317" s="120" t="str">
        <f>IF(G317="","",VLOOKUP(G317,ARANCEL!$B$5:$D$121,2,FALSE))</f>
        <v>PILAR, INSERCION O PUNTO DE APOYO PERIFERICO</v>
      </c>
      <c r="I317" s="121" t="s">
        <v>319</v>
      </c>
      <c r="J317" s="119">
        <v>1</v>
      </c>
      <c r="K317" s="122">
        <f>IF(G317="","",VLOOKUP(G317,ARANCEL!$B$5:$D$121,3,FALSE)*J317)</f>
        <v>25865</v>
      </c>
      <c r="L317" s="1229" t="s">
        <v>7548</v>
      </c>
      <c r="M317" s="1229">
        <v>4500254780</v>
      </c>
      <c r="N317" s="1229" t="s">
        <v>7558</v>
      </c>
    </row>
    <row r="318" spans="1:14" s="5" customFormat="1" x14ac:dyDescent="0.25">
      <c r="A318" s="555" t="s">
        <v>313</v>
      </c>
      <c r="B318" s="556">
        <v>41989</v>
      </c>
      <c r="C318" s="557" t="s">
        <v>6636</v>
      </c>
      <c r="D318" s="555" t="s">
        <v>4645</v>
      </c>
      <c r="E318" s="558">
        <v>10247641</v>
      </c>
      <c r="F318" s="555">
        <v>27692396</v>
      </c>
      <c r="G318" s="555">
        <v>2704012</v>
      </c>
      <c r="H318" s="120" t="str">
        <f>IF(G318="","",VLOOKUP(G318,ARANCEL!$B$5:$D$121,2,FALSE))</f>
        <v xml:space="preserve">INTERMEDIARIO O PONTICO </v>
      </c>
      <c r="I318" s="121" t="s">
        <v>2739</v>
      </c>
      <c r="J318" s="119">
        <v>1</v>
      </c>
      <c r="K318" s="122">
        <f>IF(G318="","",VLOOKUP(G318,ARANCEL!$B$5:$D$121,3,FALSE)*J318)</f>
        <v>25122</v>
      </c>
      <c r="L318" s="1349" t="s">
        <v>9431</v>
      </c>
      <c r="M318" s="1349">
        <v>4500269172</v>
      </c>
      <c r="N318" s="1349" t="s">
        <v>9440</v>
      </c>
    </row>
    <row r="319" spans="1:14" s="5" customFormat="1" x14ac:dyDescent="0.25">
      <c r="A319" s="555" t="s">
        <v>305</v>
      </c>
      <c r="B319" s="556">
        <v>41851</v>
      </c>
      <c r="C319" s="557" t="s">
        <v>6207</v>
      </c>
      <c r="D319" s="555" t="s">
        <v>47</v>
      </c>
      <c r="E319" s="558">
        <v>10236154</v>
      </c>
      <c r="F319" s="555">
        <v>27777963</v>
      </c>
      <c r="G319" s="555">
        <v>2704005</v>
      </c>
      <c r="H319" s="120" t="str">
        <f>IF(G319="","",VLOOKUP(G319,ARANCEL!$B$5:$D$121,2,FALSE))</f>
        <v>PROVISORIO</v>
      </c>
      <c r="I319" s="121" t="s">
        <v>342</v>
      </c>
      <c r="J319" s="119">
        <v>1</v>
      </c>
      <c r="K319" s="122">
        <f>IF(G319="","",VLOOKUP(G319,ARANCEL!$B$5:$D$121,3,FALSE)*J319)</f>
        <v>3250</v>
      </c>
      <c r="L319" s="1229" t="s">
        <v>6905</v>
      </c>
      <c r="M319" s="1229">
        <v>4500249833</v>
      </c>
      <c r="N319" s="1229" t="s">
        <v>7144</v>
      </c>
    </row>
    <row r="320" spans="1:14" s="5" customFormat="1" x14ac:dyDescent="0.25">
      <c r="A320" s="555" t="s">
        <v>305</v>
      </c>
      <c r="B320" s="556">
        <v>41860</v>
      </c>
      <c r="C320" s="557" t="s">
        <v>6207</v>
      </c>
      <c r="D320" s="555" t="s">
        <v>47</v>
      </c>
      <c r="E320" s="558">
        <v>10236154</v>
      </c>
      <c r="F320" s="555">
        <v>27777963</v>
      </c>
      <c r="G320" s="555">
        <v>2704003</v>
      </c>
      <c r="H320" s="120" t="str">
        <f>IF(G320="","",VLOOKUP(G320,ARANCEL!$B$5:$D$121,2,FALSE))</f>
        <v xml:space="preserve">CORONA PERIFERICA CON PERNO MUÑON COLADO </v>
      </c>
      <c r="I320" s="121" t="s">
        <v>342</v>
      </c>
      <c r="J320" s="119">
        <v>1</v>
      </c>
      <c r="K320" s="122">
        <f>IF(G320="","",VLOOKUP(G320,ARANCEL!$B$5:$D$121,3,FALSE)*J320)</f>
        <v>32612</v>
      </c>
      <c r="L320" s="1229" t="s">
        <v>6905</v>
      </c>
      <c r="M320" s="1229">
        <v>4500249833</v>
      </c>
      <c r="N320" s="1229" t="s">
        <v>7144</v>
      </c>
    </row>
    <row r="321" spans="1:14" s="5" customFormat="1" x14ac:dyDescent="0.25">
      <c r="A321" s="555" t="s">
        <v>305</v>
      </c>
      <c r="B321" s="556">
        <v>41872</v>
      </c>
      <c r="C321" s="557" t="s">
        <v>6638</v>
      </c>
      <c r="D321" s="555" t="s">
        <v>6639</v>
      </c>
      <c r="E321" s="558">
        <v>10247643</v>
      </c>
      <c r="F321" s="555">
        <v>28079565</v>
      </c>
      <c r="G321" s="555">
        <v>2707001</v>
      </c>
      <c r="H321" s="120" t="str">
        <f>IF(G321="","",VLOOKUP(G321,ARANCEL!$B$5:$D$121,2,FALSE))</f>
        <v xml:space="preserve">PLANO DE RELAJACION </v>
      </c>
      <c r="I321" s="121" t="s">
        <v>306</v>
      </c>
      <c r="J321" s="119">
        <v>1</v>
      </c>
      <c r="K321" s="122">
        <f>IF(G321="","",VLOOKUP(G321,ARANCEL!$B$5:$D$121,3,FALSE)*J321)</f>
        <v>9221</v>
      </c>
      <c r="L321" s="1229" t="s">
        <v>6905</v>
      </c>
      <c r="M321" s="1229">
        <v>4500249833</v>
      </c>
      <c r="N321" s="1229" t="s">
        <v>7144</v>
      </c>
    </row>
    <row r="322" spans="1:14" s="5" customFormat="1" x14ac:dyDescent="0.25">
      <c r="A322" s="555" t="s">
        <v>305</v>
      </c>
      <c r="B322" s="556">
        <v>41922</v>
      </c>
      <c r="C322" s="557" t="s">
        <v>7654</v>
      </c>
      <c r="D322" s="555" t="s">
        <v>639</v>
      </c>
      <c r="E322" s="558">
        <v>10265395</v>
      </c>
      <c r="F322" s="555">
        <v>28789315</v>
      </c>
      <c r="G322" s="555">
        <v>2705003</v>
      </c>
      <c r="H322" s="120" t="str">
        <f>IF(G322="","",VLOOKUP(G322,ARANCEL!$B$5:$D$121,2,FALSE))</f>
        <v>INCRUSTACION ESTETICA (ART-GLASS O CERAMICA)</v>
      </c>
      <c r="I322" s="121" t="s">
        <v>308</v>
      </c>
      <c r="J322" s="119">
        <v>1</v>
      </c>
      <c r="K322" s="122">
        <f>IF(G322="","",VLOOKUP(G322,ARANCEL!$B$5:$D$121,3,FALSE)*J322)</f>
        <v>15676</v>
      </c>
      <c r="L322" s="1229" t="s">
        <v>8279</v>
      </c>
      <c r="M322" s="1229">
        <v>4500260630</v>
      </c>
      <c r="N322" s="1229" t="s">
        <v>8266</v>
      </c>
    </row>
    <row r="323" spans="1:14" s="5" customFormat="1" x14ac:dyDescent="0.25">
      <c r="A323" s="555" t="s">
        <v>305</v>
      </c>
      <c r="B323" s="556">
        <v>41891</v>
      </c>
      <c r="C323" s="118" t="s">
        <v>7089</v>
      </c>
      <c r="D323" s="119" t="s">
        <v>47</v>
      </c>
      <c r="E323" s="162">
        <v>10256348</v>
      </c>
      <c r="F323" s="119">
        <v>28222656</v>
      </c>
      <c r="G323" s="555">
        <v>2704005</v>
      </c>
      <c r="H323" s="120" t="str">
        <f>IF(G323="","",VLOOKUP(G323,ARANCEL!$B$5:$D$121,2,FALSE))</f>
        <v>PROVISORIO</v>
      </c>
      <c r="I323" s="121" t="s">
        <v>324</v>
      </c>
      <c r="J323" s="119">
        <v>1</v>
      </c>
      <c r="K323" s="122">
        <f>IF(G323="","",VLOOKUP(G323,ARANCEL!$B$5:$D$121,3,FALSE)*J323)</f>
        <v>3250</v>
      </c>
      <c r="L323" s="1229" t="s">
        <v>7548</v>
      </c>
      <c r="M323" s="1229">
        <v>4500254780</v>
      </c>
      <c r="N323" s="1229" t="s">
        <v>7558</v>
      </c>
    </row>
    <row r="324" spans="1:14" s="5" customFormat="1" x14ac:dyDescent="0.25">
      <c r="A324" s="555" t="s">
        <v>305</v>
      </c>
      <c r="B324" s="556">
        <v>41939</v>
      </c>
      <c r="C324" s="557" t="s">
        <v>7964</v>
      </c>
      <c r="D324" s="555" t="s">
        <v>102</v>
      </c>
      <c r="E324" s="558">
        <v>10273491</v>
      </c>
      <c r="F324" s="555">
        <v>28920657</v>
      </c>
      <c r="G324" s="555">
        <v>2705003</v>
      </c>
      <c r="H324" s="120" t="str">
        <f>IF(G324="","",VLOOKUP(G324,ARANCEL!$B$5:$D$121,2,FALSE))</f>
        <v>INCRUSTACION ESTETICA (ART-GLASS O CERAMICA)</v>
      </c>
      <c r="I324" s="121" t="s">
        <v>618</v>
      </c>
      <c r="J324" s="119">
        <v>1</v>
      </c>
      <c r="K324" s="122">
        <f>IF(G324="","",VLOOKUP(G324,ARANCEL!$B$5:$D$121,3,FALSE)*J324)</f>
        <v>15676</v>
      </c>
      <c r="L324" s="1229" t="s">
        <v>8279</v>
      </c>
      <c r="M324" s="1229">
        <v>4500260630</v>
      </c>
      <c r="N324" s="1229" t="s">
        <v>8266</v>
      </c>
    </row>
    <row r="325" spans="1:14" s="5" customFormat="1" x14ac:dyDescent="0.25">
      <c r="A325" s="555" t="s">
        <v>305</v>
      </c>
      <c r="B325" s="556">
        <v>41878</v>
      </c>
      <c r="C325" s="557" t="s">
        <v>6773</v>
      </c>
      <c r="D325" s="555" t="s">
        <v>47</v>
      </c>
      <c r="E325" s="558">
        <v>10250387</v>
      </c>
      <c r="F325" s="555">
        <v>27337472</v>
      </c>
      <c r="G325" s="555">
        <v>2707001</v>
      </c>
      <c r="H325" s="120" t="str">
        <f>IF(G325="","",VLOOKUP(G325,ARANCEL!$B$5:$D$121,2,FALSE))</f>
        <v xml:space="preserve">PLANO DE RELAJACION </v>
      </c>
      <c r="I325" s="121" t="s">
        <v>306</v>
      </c>
      <c r="J325" s="119">
        <v>1</v>
      </c>
      <c r="K325" s="122">
        <f>IF(G325="","",VLOOKUP(G325,ARANCEL!$B$5:$D$121,3,FALSE)*J325)</f>
        <v>9221</v>
      </c>
      <c r="L325" s="1229" t="s">
        <v>7548</v>
      </c>
      <c r="M325" s="1229">
        <v>4500254780</v>
      </c>
      <c r="N325" s="1229" t="s">
        <v>7558</v>
      </c>
    </row>
    <row r="326" spans="1:14" s="5" customFormat="1" x14ac:dyDescent="0.25">
      <c r="A326" s="555" t="s">
        <v>305</v>
      </c>
      <c r="B326" s="556">
        <v>42016</v>
      </c>
      <c r="C326" s="557" t="s">
        <v>9505</v>
      </c>
      <c r="D326" s="555" t="s">
        <v>47</v>
      </c>
      <c r="E326" s="558">
        <v>10308365</v>
      </c>
      <c r="F326" s="555">
        <v>30497040</v>
      </c>
      <c r="G326" s="555">
        <v>2705003</v>
      </c>
      <c r="H326" s="120" t="str">
        <f>IF(G326="","",VLOOKUP(G326,ARANCEL!$B$5:$D$121,2,FALSE))</f>
        <v>INCRUSTACION ESTETICA (ART-GLASS O CERAMICA)</v>
      </c>
      <c r="I326" s="121" t="s">
        <v>322</v>
      </c>
      <c r="J326" s="119">
        <v>1</v>
      </c>
      <c r="K326" s="122">
        <f>IF(G326="","",VLOOKUP(G326,ARANCEL!$B$5:$D$121,3,FALSE)*J326)</f>
        <v>15676</v>
      </c>
      <c r="L326" s="1235" t="str">
        <f>IF(E326="","","IMPAGO")</f>
        <v>IMPAGO</v>
      </c>
      <c r="M326" s="1235" t="str">
        <f>IF(L326="IMPAGO","SIN O.C.","")</f>
        <v>SIN O.C.</v>
      </c>
      <c r="N326" s="1235" t="str">
        <f>IF(L326="IMPAGO","SIN FACT.","")</f>
        <v>SIN FACT.</v>
      </c>
    </row>
    <row r="327" spans="1:14" s="5" customFormat="1" x14ac:dyDescent="0.25">
      <c r="A327" s="555" t="s">
        <v>305</v>
      </c>
      <c r="B327" s="556">
        <v>41850</v>
      </c>
      <c r="C327" s="557" t="s">
        <v>6191</v>
      </c>
      <c r="D327" s="555" t="s">
        <v>1381</v>
      </c>
      <c r="E327" s="558">
        <v>10236183</v>
      </c>
      <c r="F327" s="555">
        <v>27347484</v>
      </c>
      <c r="G327" s="555">
        <v>2705003</v>
      </c>
      <c r="H327" s="120" t="str">
        <f>IF(G327="","",VLOOKUP(G327,ARANCEL!$B$5:$D$121,2,FALSE))</f>
        <v>INCRUSTACION ESTETICA (ART-GLASS O CERAMICA)</v>
      </c>
      <c r="I327" s="121" t="s">
        <v>324</v>
      </c>
      <c r="J327" s="119">
        <v>1</v>
      </c>
      <c r="K327" s="122">
        <f>IF(G327="","",VLOOKUP(G327,ARANCEL!$B$5:$D$121,3,FALSE)*J327)</f>
        <v>15676</v>
      </c>
      <c r="L327" s="1229" t="s">
        <v>6905</v>
      </c>
      <c r="M327" s="1229">
        <v>4500249833</v>
      </c>
      <c r="N327" s="1229" t="s">
        <v>7144</v>
      </c>
    </row>
    <row r="328" spans="1:14" s="5" customFormat="1" x14ac:dyDescent="0.25">
      <c r="A328" s="555" t="s">
        <v>305</v>
      </c>
      <c r="B328" s="556">
        <v>41848</v>
      </c>
      <c r="C328" s="557" t="s">
        <v>6161</v>
      </c>
      <c r="D328" s="555" t="s">
        <v>82</v>
      </c>
      <c r="E328" s="558">
        <v>10235021</v>
      </c>
      <c r="F328" s="555">
        <v>27110978</v>
      </c>
      <c r="G328" s="555">
        <v>2705003</v>
      </c>
      <c r="H328" s="120" t="str">
        <f>IF(G328="","",VLOOKUP(G328,ARANCEL!$B$5:$D$121,2,FALSE))</f>
        <v>INCRUSTACION ESTETICA (ART-GLASS O CERAMICA)</v>
      </c>
      <c r="I328" s="121" t="s">
        <v>326</v>
      </c>
      <c r="J328" s="119">
        <v>1</v>
      </c>
      <c r="K328" s="122">
        <f>IF(G328="","",VLOOKUP(G328,ARANCEL!$B$5:$D$121,3,FALSE)*J328)</f>
        <v>15676</v>
      </c>
      <c r="L328" s="1229" t="s">
        <v>6017</v>
      </c>
      <c r="M328" s="1229">
        <v>4500245467</v>
      </c>
      <c r="N328" s="1229">
        <v>9811</v>
      </c>
    </row>
    <row r="329" spans="1:14" s="5" customFormat="1" x14ac:dyDescent="0.25">
      <c r="A329" s="555" t="s">
        <v>305</v>
      </c>
      <c r="B329" s="556">
        <v>41954</v>
      </c>
      <c r="C329" s="557" t="s">
        <v>8330</v>
      </c>
      <c r="D329" s="555" t="s">
        <v>4645</v>
      </c>
      <c r="E329" s="558">
        <v>10280754</v>
      </c>
      <c r="F329" s="555">
        <v>29008231</v>
      </c>
      <c r="G329" s="555">
        <v>2707001</v>
      </c>
      <c r="H329" s="120" t="str">
        <f>IF(G329="","",VLOOKUP(G329,ARANCEL!$B$5:$D$121,2,FALSE))</f>
        <v xml:space="preserve">PLANO DE RELAJACION </v>
      </c>
      <c r="I329" s="170" t="s">
        <v>306</v>
      </c>
      <c r="J329" s="119">
        <v>1</v>
      </c>
      <c r="K329" s="122">
        <f>IF(G329="","",VLOOKUP(G329,ARANCEL!$B$5:$D$121,3,FALSE)*J329)</f>
        <v>9221</v>
      </c>
      <c r="L329" s="1229" t="s">
        <v>8256</v>
      </c>
      <c r="M329" s="1229">
        <v>4500265472</v>
      </c>
      <c r="N329" s="1229" t="s">
        <v>8935</v>
      </c>
    </row>
    <row r="330" spans="1:14" x14ac:dyDescent="0.25">
      <c r="A330" s="119" t="s">
        <v>305</v>
      </c>
      <c r="B330" s="164">
        <v>41948</v>
      </c>
      <c r="C330" s="118" t="s">
        <v>8135</v>
      </c>
      <c r="D330" s="119" t="s">
        <v>1381</v>
      </c>
      <c r="E330" s="162">
        <v>10277171</v>
      </c>
      <c r="F330" s="119">
        <v>29244975</v>
      </c>
      <c r="G330" s="119">
        <v>2705003</v>
      </c>
      <c r="H330" s="120" t="str">
        <f>IF(G330="","",VLOOKUP(G330,ARANCEL!$B$5:$D$121,2,FALSE))</f>
        <v>INCRUSTACION ESTETICA (ART-GLASS O CERAMICA)</v>
      </c>
      <c r="I330" s="121" t="s">
        <v>324</v>
      </c>
      <c r="J330" s="119">
        <v>1</v>
      </c>
      <c r="K330" s="122">
        <f>IF(G330="","",VLOOKUP(G330,ARANCEL!$B$5:$D$121,3,FALSE)*J330)</f>
        <v>15676</v>
      </c>
      <c r="L330" s="1229" t="s">
        <v>8256</v>
      </c>
      <c r="M330" s="1229">
        <v>4500265472</v>
      </c>
      <c r="N330" s="1229" t="s">
        <v>8935</v>
      </c>
    </row>
    <row r="331" spans="1:14" s="5" customFormat="1" x14ac:dyDescent="0.25">
      <c r="A331" s="555" t="s">
        <v>305</v>
      </c>
      <c r="B331" s="556">
        <v>41845</v>
      </c>
      <c r="C331" s="557" t="s">
        <v>6127</v>
      </c>
      <c r="D331" s="555" t="s">
        <v>47</v>
      </c>
      <c r="E331" s="558">
        <v>10233600</v>
      </c>
      <c r="F331" s="555">
        <v>27736720</v>
      </c>
      <c r="G331" s="555">
        <v>2707001</v>
      </c>
      <c r="H331" s="120" t="str">
        <f>IF(G331="","",VLOOKUP(G331,ARANCEL!$B$5:$D$121,2,FALSE))</f>
        <v xml:space="preserve">PLANO DE RELAJACION </v>
      </c>
      <c r="I331" s="121" t="s">
        <v>306</v>
      </c>
      <c r="J331" s="119">
        <v>1</v>
      </c>
      <c r="K331" s="122">
        <f>IF(G331="","",VLOOKUP(G331,ARANCEL!$B$5:$D$121,3,FALSE)*J331)</f>
        <v>9221</v>
      </c>
      <c r="L331" s="1229" t="s">
        <v>6017</v>
      </c>
      <c r="M331" s="1229">
        <v>4500245467</v>
      </c>
      <c r="N331" s="1229">
        <v>9811</v>
      </c>
    </row>
    <row r="332" spans="1:14" s="5" customFormat="1" x14ac:dyDescent="0.25">
      <c r="A332" s="555" t="s">
        <v>305</v>
      </c>
      <c r="B332" s="556">
        <v>41997</v>
      </c>
      <c r="C332" s="557" t="s">
        <v>9183</v>
      </c>
      <c r="D332" s="555" t="s">
        <v>93</v>
      </c>
      <c r="E332" s="558">
        <v>10302514</v>
      </c>
      <c r="F332" s="555">
        <v>29581259</v>
      </c>
      <c r="G332" s="555">
        <v>2707001</v>
      </c>
      <c r="H332" s="120" t="str">
        <f>IF(G332="","",VLOOKUP(G332,ARANCEL!$B$5:$D$121,2,FALSE))</f>
        <v xml:space="preserve">PLANO DE RELAJACION </v>
      </c>
      <c r="I332" s="121" t="s">
        <v>306</v>
      </c>
      <c r="J332" s="119">
        <v>1</v>
      </c>
      <c r="K332" s="122">
        <f>IF(G332="","",VLOOKUP(G332,ARANCEL!$B$5:$D$121,3,FALSE)*J332)</f>
        <v>9221</v>
      </c>
      <c r="L332" s="1349" t="s">
        <v>9431</v>
      </c>
      <c r="M332" s="1349">
        <v>4500269172</v>
      </c>
      <c r="N332" s="1349" t="s">
        <v>9440</v>
      </c>
    </row>
    <row r="333" spans="1:14" s="5" customFormat="1" x14ac:dyDescent="0.25">
      <c r="A333" s="555" t="s">
        <v>305</v>
      </c>
      <c r="B333" s="556">
        <v>41954</v>
      </c>
      <c r="C333" s="557" t="s">
        <v>8331</v>
      </c>
      <c r="D333" s="555" t="s">
        <v>2120</v>
      </c>
      <c r="E333" s="558">
        <v>10280753</v>
      </c>
      <c r="F333" s="555">
        <v>272488140</v>
      </c>
      <c r="G333" s="555">
        <v>2707001</v>
      </c>
      <c r="H333" s="120" t="str">
        <f>IF(G333="","",VLOOKUP(G333,ARANCEL!$B$5:$D$121,2,FALSE))</f>
        <v xml:space="preserve">PLANO DE RELAJACION </v>
      </c>
      <c r="I333" s="121" t="s">
        <v>306</v>
      </c>
      <c r="J333" s="119">
        <v>1</v>
      </c>
      <c r="K333" s="122">
        <f>IF(G333="","",VLOOKUP(G333,ARANCEL!$B$5:$D$121,3,FALSE)*J333)</f>
        <v>9221</v>
      </c>
      <c r="L333" s="1229" t="s">
        <v>8256</v>
      </c>
      <c r="M333" s="1229">
        <v>4500265472</v>
      </c>
      <c r="N333" s="1229" t="s">
        <v>8935</v>
      </c>
    </row>
    <row r="334" spans="1:14" s="5" customFormat="1" x14ac:dyDescent="0.25">
      <c r="A334" s="555" t="s">
        <v>305</v>
      </c>
      <c r="B334" s="556">
        <v>41786</v>
      </c>
      <c r="C334" s="589" t="s">
        <v>2794</v>
      </c>
      <c r="D334" s="555" t="s">
        <v>47</v>
      </c>
      <c r="E334" s="558">
        <v>10203664</v>
      </c>
      <c r="F334" s="555">
        <v>26589163</v>
      </c>
      <c r="G334" s="555">
        <v>2707001</v>
      </c>
      <c r="H334" s="120" t="str">
        <f>IF(G334="","",VLOOKUP(G334,ARANCEL!$B$5:$D$121,2,FALSE))</f>
        <v xml:space="preserve">PLANO DE RELAJACION </v>
      </c>
      <c r="I334" s="121" t="s">
        <v>306</v>
      </c>
      <c r="J334" s="119">
        <v>1</v>
      </c>
      <c r="K334" s="122">
        <f>IF(G334="","",VLOOKUP(G334,ARANCEL!$B$5:$D$121,3,FALSE)*J334)</f>
        <v>9221</v>
      </c>
      <c r="L334" s="1229" t="s">
        <v>5292</v>
      </c>
      <c r="M334" s="1229">
        <v>4500235475</v>
      </c>
      <c r="N334" s="1229">
        <v>9397</v>
      </c>
    </row>
    <row r="335" spans="1:14" s="5" customFormat="1" x14ac:dyDescent="0.25">
      <c r="A335" s="555" t="s">
        <v>305</v>
      </c>
      <c r="B335" s="556">
        <v>41963</v>
      </c>
      <c r="C335" s="118" t="s">
        <v>8510</v>
      </c>
      <c r="D335" s="119" t="s">
        <v>2120</v>
      </c>
      <c r="E335" s="162">
        <v>10285435</v>
      </c>
      <c r="F335" s="119">
        <v>29725853</v>
      </c>
      <c r="G335" s="555">
        <v>2707001</v>
      </c>
      <c r="H335" s="120" t="str">
        <f>IF(G335="","",VLOOKUP(G335,ARANCEL!$B$5:$D$121,2,FALSE))</f>
        <v xml:space="preserve">PLANO DE RELAJACION </v>
      </c>
      <c r="I335" s="121" t="s">
        <v>331</v>
      </c>
      <c r="J335" s="119">
        <v>1</v>
      </c>
      <c r="K335" s="122">
        <f>IF(G335="","",VLOOKUP(G335,ARANCEL!$B$5:$D$121,3,FALSE)*J335)</f>
        <v>9221</v>
      </c>
      <c r="L335" s="1229" t="s">
        <v>8256</v>
      </c>
      <c r="M335" s="1229">
        <v>4500265472</v>
      </c>
      <c r="N335" s="1229" t="s">
        <v>8935</v>
      </c>
    </row>
    <row r="336" spans="1:14" s="5" customFormat="1" x14ac:dyDescent="0.25">
      <c r="A336" s="555" t="s">
        <v>305</v>
      </c>
      <c r="B336" s="556">
        <v>41996</v>
      </c>
      <c r="C336" s="557" t="s">
        <v>9166</v>
      </c>
      <c r="D336" s="555" t="s">
        <v>93</v>
      </c>
      <c r="E336" s="558">
        <v>10301923</v>
      </c>
      <c r="F336" s="555">
        <v>29825548</v>
      </c>
      <c r="G336" s="555">
        <v>2704005</v>
      </c>
      <c r="H336" s="120" t="str">
        <f>IF(G336="","",VLOOKUP(G336,ARANCEL!$B$5:$D$121,2,FALSE))</f>
        <v>PROVISORIO</v>
      </c>
      <c r="I336" s="121" t="s">
        <v>309</v>
      </c>
      <c r="J336" s="119">
        <v>1</v>
      </c>
      <c r="K336" s="122">
        <f>IF(G336="","",VLOOKUP(G336,ARANCEL!$B$5:$D$121,3,FALSE)*J336)</f>
        <v>3250</v>
      </c>
      <c r="L336" s="1349" t="s">
        <v>9431</v>
      </c>
      <c r="M336" s="1349">
        <v>4500269172</v>
      </c>
      <c r="N336" s="1349" t="s">
        <v>9440</v>
      </c>
    </row>
    <row r="337" spans="1:14" s="5" customFormat="1" x14ac:dyDescent="0.25">
      <c r="A337" s="588" t="s">
        <v>305</v>
      </c>
      <c r="B337" s="556">
        <v>41996</v>
      </c>
      <c r="C337" s="557" t="s">
        <v>9166</v>
      </c>
      <c r="D337" s="555" t="s">
        <v>93</v>
      </c>
      <c r="E337" s="558">
        <v>10301923</v>
      </c>
      <c r="F337" s="555">
        <v>29825548</v>
      </c>
      <c r="G337" s="555">
        <v>2704003</v>
      </c>
      <c r="H337" s="120" t="str">
        <f>IF(G337="","",VLOOKUP(G337,ARANCEL!$B$5:$D$121,2,FALSE))</f>
        <v xml:space="preserve">CORONA PERIFERICA CON PERNO MUÑON COLADO </v>
      </c>
      <c r="I337" s="121" t="s">
        <v>309</v>
      </c>
      <c r="J337" s="119">
        <v>1</v>
      </c>
      <c r="K337" s="122">
        <f>IF(G337="","",VLOOKUP(G337,ARANCEL!$B$5:$D$121,3,FALSE)*J337)</f>
        <v>32612</v>
      </c>
      <c r="L337" s="1349" t="s">
        <v>9431</v>
      </c>
      <c r="M337" s="1349">
        <v>4500269172</v>
      </c>
      <c r="N337" s="1349" t="s">
        <v>9440</v>
      </c>
    </row>
    <row r="338" spans="1:14" s="5" customFormat="1" x14ac:dyDescent="0.25">
      <c r="A338" s="606" t="s">
        <v>305</v>
      </c>
      <c r="B338" s="615">
        <v>41876</v>
      </c>
      <c r="C338" s="257" t="s">
        <v>6704</v>
      </c>
      <c r="D338" s="255" t="s">
        <v>1376</v>
      </c>
      <c r="E338" s="258">
        <v>10248987</v>
      </c>
      <c r="F338" s="255">
        <v>26776011</v>
      </c>
      <c r="G338" s="606">
        <v>2704005</v>
      </c>
      <c r="H338" s="120" t="str">
        <f>IF(G338="","",VLOOKUP(G338,ARANCEL!$B$5:$D$121,2,FALSE))</f>
        <v>PROVISORIO</v>
      </c>
      <c r="I338" s="121" t="s">
        <v>318</v>
      </c>
      <c r="J338" s="119">
        <v>1</v>
      </c>
      <c r="K338" s="122">
        <f>IF(G338="","",VLOOKUP(G338,ARANCEL!$B$5:$D$121,3,FALSE)*J338)</f>
        <v>3250</v>
      </c>
      <c r="L338" s="1229" t="s">
        <v>7548</v>
      </c>
      <c r="M338" s="1229">
        <v>4500254780</v>
      </c>
      <c r="N338" s="1229" t="s">
        <v>7558</v>
      </c>
    </row>
    <row r="339" spans="1:14" s="5" customFormat="1" x14ac:dyDescent="0.25">
      <c r="A339" s="606" t="s">
        <v>305</v>
      </c>
      <c r="B339" s="615">
        <v>41890</v>
      </c>
      <c r="C339" s="118" t="s">
        <v>6704</v>
      </c>
      <c r="D339" s="119" t="s">
        <v>1376</v>
      </c>
      <c r="E339" s="162">
        <v>10248987</v>
      </c>
      <c r="F339" s="119">
        <v>26776011</v>
      </c>
      <c r="G339" s="606">
        <v>2704003</v>
      </c>
      <c r="H339" s="120" t="str">
        <f>IF(G339="","",VLOOKUP(G339,ARANCEL!$B$5:$D$121,2,FALSE))</f>
        <v xml:space="preserve">CORONA PERIFERICA CON PERNO MUÑON COLADO </v>
      </c>
      <c r="I339" s="121" t="s">
        <v>318</v>
      </c>
      <c r="J339" s="119">
        <v>1</v>
      </c>
      <c r="K339" s="122">
        <f>IF(G339="","",VLOOKUP(G339,ARANCEL!$B$5:$D$121,3,FALSE)*J339)</f>
        <v>32612</v>
      </c>
      <c r="L339" s="1229" t="s">
        <v>7548</v>
      </c>
      <c r="M339" s="1229">
        <v>4500254780</v>
      </c>
      <c r="N339" s="1229" t="s">
        <v>7558</v>
      </c>
    </row>
    <row r="340" spans="1:14" s="5" customFormat="1" x14ac:dyDescent="0.25">
      <c r="A340" s="606" t="s">
        <v>305</v>
      </c>
      <c r="B340" s="615">
        <v>41771</v>
      </c>
      <c r="C340" s="198" t="s">
        <v>4550</v>
      </c>
      <c r="D340" s="119" t="s">
        <v>58</v>
      </c>
      <c r="E340" s="162">
        <v>10197788</v>
      </c>
      <c r="F340" s="119">
        <v>26439052</v>
      </c>
      <c r="G340" s="606">
        <v>2704005</v>
      </c>
      <c r="H340" s="120" t="str">
        <f>IF(G340="","",VLOOKUP(G340,ARANCEL!$B$5:$D$121,2,FALSE))</f>
        <v>PROVISORIO</v>
      </c>
      <c r="I340" s="121" t="s">
        <v>618</v>
      </c>
      <c r="J340" s="119">
        <v>1</v>
      </c>
      <c r="K340" s="122">
        <f>IF(G340="","",VLOOKUP(G340,ARANCEL!$B$5:$D$121,3,FALSE)*J340)</f>
        <v>3250</v>
      </c>
      <c r="L340" s="1229" t="s">
        <v>5292</v>
      </c>
      <c r="M340" s="1229">
        <v>4500235475</v>
      </c>
      <c r="N340" s="1229">
        <v>9397</v>
      </c>
    </row>
    <row r="341" spans="1:14" s="621" customFormat="1" x14ac:dyDescent="0.25">
      <c r="A341" s="606" t="s">
        <v>305</v>
      </c>
      <c r="B341" s="615">
        <v>41850</v>
      </c>
      <c r="C341" s="629" t="s">
        <v>4550</v>
      </c>
      <c r="D341" s="606" t="s">
        <v>58</v>
      </c>
      <c r="E341" s="608">
        <v>10197788</v>
      </c>
      <c r="F341" s="606">
        <v>26439052</v>
      </c>
      <c r="G341" s="606">
        <v>2704003</v>
      </c>
      <c r="H341" s="120" t="str">
        <f>IF(G341="","",VLOOKUP(G341,ARANCEL!$B$5:$D$121,2,FALSE))</f>
        <v xml:space="preserve">CORONA PERIFERICA CON PERNO MUÑON COLADO </v>
      </c>
      <c r="I341" s="121" t="s">
        <v>618</v>
      </c>
      <c r="J341" s="119">
        <v>1</v>
      </c>
      <c r="K341" s="122">
        <f>IF(G341="","",VLOOKUP(G341,ARANCEL!$B$5:$D$121,3,FALSE)*J341)</f>
        <v>32612</v>
      </c>
      <c r="L341" s="1229" t="s">
        <v>6905</v>
      </c>
      <c r="M341" s="1229">
        <v>4500249833</v>
      </c>
      <c r="N341" s="1229" t="s">
        <v>7144</v>
      </c>
    </row>
    <row r="342" spans="1:14" s="5" customFormat="1" x14ac:dyDescent="0.25">
      <c r="A342" s="606" t="s">
        <v>313</v>
      </c>
      <c r="B342" s="615">
        <v>41894</v>
      </c>
      <c r="C342" s="629" t="s">
        <v>4550</v>
      </c>
      <c r="D342" s="606" t="s">
        <v>58</v>
      </c>
      <c r="E342" s="608">
        <v>10197788</v>
      </c>
      <c r="F342" s="606">
        <v>26439052</v>
      </c>
      <c r="G342" s="606">
        <v>2705003</v>
      </c>
      <c r="H342" s="120" t="str">
        <f>IF(G342="","",VLOOKUP(G342,ARANCEL!$B$5:$D$121,2,FALSE))</f>
        <v>INCRUSTACION ESTETICA (ART-GLASS O CERAMICA)</v>
      </c>
      <c r="I342" s="121" t="s">
        <v>2739</v>
      </c>
      <c r="J342" s="119">
        <v>1</v>
      </c>
      <c r="K342" s="122">
        <f>IF(G342="","",VLOOKUP(G342,ARANCEL!$B$5:$D$121,3,FALSE)*J342)</f>
        <v>15676</v>
      </c>
      <c r="L342" s="1229" t="s">
        <v>7548</v>
      </c>
      <c r="M342" s="1229">
        <v>4500254780</v>
      </c>
      <c r="N342" s="1229" t="s">
        <v>7558</v>
      </c>
    </row>
    <row r="343" spans="1:14" s="5" customFormat="1" x14ac:dyDescent="0.25">
      <c r="A343" s="606" t="s">
        <v>313</v>
      </c>
      <c r="B343" s="615">
        <v>41898</v>
      </c>
      <c r="C343" s="629" t="s">
        <v>4550</v>
      </c>
      <c r="D343" s="606" t="s">
        <v>58</v>
      </c>
      <c r="E343" s="608">
        <v>10197788</v>
      </c>
      <c r="F343" s="606">
        <v>26439052</v>
      </c>
      <c r="G343" s="606">
        <v>2704002</v>
      </c>
      <c r="H343" s="120" t="str">
        <f>IF(G343="","",VLOOKUP(G343,ARANCEL!$B$5:$D$121,2,FALSE))</f>
        <v xml:space="preserve">CORONA PERIFERICA </v>
      </c>
      <c r="I343" s="121" t="s">
        <v>2739</v>
      </c>
      <c r="J343" s="119">
        <v>1</v>
      </c>
      <c r="K343" s="122">
        <f>IF(G343="","",VLOOKUP(G343,ARANCEL!$B$5:$D$121,3,FALSE)*J343)</f>
        <v>25865</v>
      </c>
      <c r="L343" s="1229" t="s">
        <v>7548</v>
      </c>
      <c r="M343" s="1229">
        <v>4500254780</v>
      </c>
      <c r="N343" s="1229" t="s">
        <v>7558</v>
      </c>
    </row>
    <row r="344" spans="1:14" s="5" customFormat="1" x14ac:dyDescent="0.25">
      <c r="A344" s="606" t="s">
        <v>305</v>
      </c>
      <c r="B344" s="615">
        <v>41988</v>
      </c>
      <c r="C344" s="607" t="s">
        <v>8985</v>
      </c>
      <c r="D344" s="606" t="s">
        <v>58</v>
      </c>
      <c r="E344" s="608">
        <v>10297644</v>
      </c>
      <c r="F344" s="606">
        <v>29936489</v>
      </c>
      <c r="G344" s="606">
        <v>2707001</v>
      </c>
      <c r="H344" s="120" t="str">
        <f>IF(G344="","",VLOOKUP(G344,ARANCEL!$B$5:$D$121,2,FALSE))</f>
        <v xml:space="preserve">PLANO DE RELAJACION </v>
      </c>
      <c r="I344" s="121" t="s">
        <v>331</v>
      </c>
      <c r="J344" s="119">
        <v>1</v>
      </c>
      <c r="K344" s="122">
        <f>IF(G344="","",VLOOKUP(G344,ARANCEL!$B$5:$D$121,3,FALSE)*J344)</f>
        <v>9221</v>
      </c>
      <c r="L344" s="1349" t="s">
        <v>9431</v>
      </c>
      <c r="M344" s="1349">
        <v>4500269172</v>
      </c>
      <c r="N344" s="1349" t="s">
        <v>9440</v>
      </c>
    </row>
    <row r="345" spans="1:14" s="5" customFormat="1" x14ac:dyDescent="0.25">
      <c r="A345" s="606" t="s">
        <v>305</v>
      </c>
      <c r="B345" s="615">
        <v>41996</v>
      </c>
      <c r="C345" s="607" t="s">
        <v>2459</v>
      </c>
      <c r="D345" s="606" t="s">
        <v>4141</v>
      </c>
      <c r="E345" s="608">
        <v>10301924</v>
      </c>
      <c r="F345" s="606">
        <v>29946882</v>
      </c>
      <c r="G345" s="606">
        <v>2705003</v>
      </c>
      <c r="H345" s="120" t="str">
        <f>IF(G345="","",VLOOKUP(G345,ARANCEL!$B$5:$D$121,2,FALSE))</f>
        <v>INCRUSTACION ESTETICA (ART-GLASS O CERAMICA)</v>
      </c>
      <c r="I345" s="121" t="s">
        <v>322</v>
      </c>
      <c r="J345" s="119">
        <v>1</v>
      </c>
      <c r="K345" s="122">
        <f>IF(G345="","",VLOOKUP(G345,ARANCEL!$B$5:$D$121,3,FALSE)*J345)</f>
        <v>15676</v>
      </c>
      <c r="L345" s="1349" t="s">
        <v>9431</v>
      </c>
      <c r="M345" s="1349">
        <v>4500269172</v>
      </c>
      <c r="N345" s="1349" t="s">
        <v>9440</v>
      </c>
    </row>
    <row r="346" spans="1:14" s="5" customFormat="1" x14ac:dyDescent="0.25">
      <c r="A346" s="606" t="s">
        <v>305</v>
      </c>
      <c r="B346" s="615">
        <v>41850</v>
      </c>
      <c r="C346" s="607" t="s">
        <v>2244</v>
      </c>
      <c r="D346" s="606" t="s">
        <v>82</v>
      </c>
      <c r="E346" s="608">
        <v>10236018</v>
      </c>
      <c r="F346" s="606">
        <v>27638900</v>
      </c>
      <c r="G346" s="606">
        <v>2705003</v>
      </c>
      <c r="H346" s="120" t="str">
        <f>IF(G346="","",VLOOKUP(G346,ARANCEL!$B$5:$D$121,2,FALSE))</f>
        <v>INCRUSTACION ESTETICA (ART-GLASS O CERAMICA)</v>
      </c>
      <c r="I346" s="121" t="s">
        <v>312</v>
      </c>
      <c r="J346" s="119">
        <v>1</v>
      </c>
      <c r="K346" s="122">
        <f>IF(G346="","",VLOOKUP(G346,ARANCEL!$B$5:$D$121,3,FALSE)*J346)</f>
        <v>15676</v>
      </c>
      <c r="L346" s="1229" t="s">
        <v>6905</v>
      </c>
      <c r="M346" s="1229">
        <v>4500249833</v>
      </c>
      <c r="N346" s="1229" t="s">
        <v>7144</v>
      </c>
    </row>
    <row r="347" spans="1:14" s="5" customFormat="1" x14ac:dyDescent="0.25">
      <c r="A347" s="606" t="s">
        <v>305</v>
      </c>
      <c r="B347" s="615">
        <v>42009</v>
      </c>
      <c r="C347" s="607" t="s">
        <v>7836</v>
      </c>
      <c r="D347" s="606" t="s">
        <v>82</v>
      </c>
      <c r="E347" s="608">
        <v>10305815</v>
      </c>
      <c r="F347" s="606">
        <v>30327814</v>
      </c>
      <c r="G347" s="606">
        <v>2704005</v>
      </c>
      <c r="H347" s="120" t="str">
        <f>IF(G347="","",VLOOKUP(G347,ARANCEL!$B$5:$D$121,2,FALSE))</f>
        <v>PROVISORIO</v>
      </c>
      <c r="I347" s="121" t="s">
        <v>329</v>
      </c>
      <c r="J347" s="119">
        <v>1</v>
      </c>
      <c r="K347" s="122">
        <f>IF(G347="","",VLOOKUP(G347,ARANCEL!$B$5:$D$121,3,FALSE)*J347)</f>
        <v>3250</v>
      </c>
      <c r="L347" s="1235" t="str">
        <f>IF(E347="","","IMPAGO")</f>
        <v>IMPAGO</v>
      </c>
      <c r="M347" s="1235" t="str">
        <f>IF(L347="IMPAGO","SIN O.C.","")</f>
        <v>SIN O.C.</v>
      </c>
      <c r="N347" s="1235" t="str">
        <f>IF(L347="IMPAGO","SIN FACT.","")</f>
        <v>SIN FACT.</v>
      </c>
    </row>
    <row r="348" spans="1:14" s="5" customFormat="1" x14ac:dyDescent="0.25">
      <c r="A348" s="555" t="s">
        <v>305</v>
      </c>
      <c r="B348" s="556">
        <v>42012</v>
      </c>
      <c r="C348" s="557" t="s">
        <v>7836</v>
      </c>
      <c r="D348" s="555" t="s">
        <v>82</v>
      </c>
      <c r="E348" s="558">
        <v>10305815</v>
      </c>
      <c r="F348" s="555">
        <v>30327814</v>
      </c>
      <c r="G348" s="555">
        <v>2704015</v>
      </c>
      <c r="H348" s="120" t="str">
        <f>IF(G348="","",VLOOKUP(G348,ARANCEL!$B$5:$D$121,2,FALSE))</f>
        <v xml:space="preserve">CORONA IN CERAM </v>
      </c>
      <c r="I348" s="121" t="s">
        <v>329</v>
      </c>
      <c r="J348" s="119">
        <v>1</v>
      </c>
      <c r="K348" s="122">
        <f>IF(G348="","",VLOOKUP(G348,ARANCEL!$B$5:$D$121,3,FALSE)*J348)</f>
        <v>42733</v>
      </c>
      <c r="L348" s="1235" t="str">
        <f>IF(E348="","","IMPAGO")</f>
        <v>IMPAGO</v>
      </c>
      <c r="M348" s="1235" t="str">
        <f>IF(L348="IMPAGO","SIN O.C.","")</f>
        <v>SIN O.C.</v>
      </c>
      <c r="N348" s="1235" t="str">
        <f>IF(L348="IMPAGO","SIN FACT.","")</f>
        <v>SIN FACT.</v>
      </c>
    </row>
    <row r="349" spans="1:14" s="5" customFormat="1" x14ac:dyDescent="0.25">
      <c r="A349" s="606" t="s">
        <v>305</v>
      </c>
      <c r="B349" s="615">
        <v>41618</v>
      </c>
      <c r="C349" s="629" t="s">
        <v>1415</v>
      </c>
      <c r="D349" s="606" t="s">
        <v>58</v>
      </c>
      <c r="E349" s="608">
        <v>10165293</v>
      </c>
      <c r="F349" s="606">
        <v>24141866</v>
      </c>
      <c r="G349" s="606">
        <v>2705003</v>
      </c>
      <c r="H349" s="120" t="str">
        <f>IF(G349="","",VLOOKUP(G349,ARANCEL!$B$5:$D$121,2,FALSE))</f>
        <v>INCRUSTACION ESTETICA (ART-GLASS O CERAMICA)</v>
      </c>
      <c r="I349" s="121" t="s">
        <v>337</v>
      </c>
      <c r="J349" s="119">
        <v>1</v>
      </c>
      <c r="K349" s="122">
        <f>IF(G349="","",VLOOKUP(G349,ARANCEL!$B$5:$D$121,3,FALSE)*J349)</f>
        <v>15676</v>
      </c>
      <c r="L349" s="1235" t="str">
        <f>IF(E349="","","IMPAGO")</f>
        <v>IMPAGO</v>
      </c>
      <c r="M349" s="1235" t="str">
        <f>IF(L349="IMPAGO","SIN O.C.","")</f>
        <v>SIN O.C.</v>
      </c>
      <c r="N349" s="1235" t="str">
        <f>IF(L349="IMPAGO","SIN FACT.","")</f>
        <v>SIN FACT.</v>
      </c>
    </row>
    <row r="350" spans="1:14" s="5" customFormat="1" x14ac:dyDescent="0.25">
      <c r="A350" s="606" t="s">
        <v>606</v>
      </c>
      <c r="B350" s="615">
        <v>41936</v>
      </c>
      <c r="C350" s="607" t="s">
        <v>7937</v>
      </c>
      <c r="D350" s="606" t="s">
        <v>47</v>
      </c>
      <c r="E350" s="608">
        <v>10256348</v>
      </c>
      <c r="F350" s="606">
        <v>28222656</v>
      </c>
      <c r="G350" s="606">
        <v>2704003</v>
      </c>
      <c r="H350" s="120" t="str">
        <f>IF(G350="","",VLOOKUP(G350,ARANCEL!$B$5:$D$121,2,FALSE))</f>
        <v xml:space="preserve">CORONA PERIFERICA CON PERNO MUÑON COLADO </v>
      </c>
      <c r="I350" s="121" t="s">
        <v>324</v>
      </c>
      <c r="J350" s="119">
        <v>1</v>
      </c>
      <c r="K350" s="122">
        <f>IF(G350="","",VLOOKUP(G350,ARANCEL!$B$5:$D$121,3,FALSE)*J350)</f>
        <v>32612</v>
      </c>
      <c r="L350" s="1229" t="s">
        <v>8256</v>
      </c>
      <c r="M350" s="1229">
        <v>4500265472</v>
      </c>
      <c r="N350" s="1229" t="s">
        <v>8935</v>
      </c>
    </row>
    <row r="351" spans="1:14" s="5" customFormat="1" x14ac:dyDescent="0.25">
      <c r="A351" s="606" t="s">
        <v>305</v>
      </c>
      <c r="B351" s="615">
        <v>41869</v>
      </c>
      <c r="C351" s="257" t="s">
        <v>6560</v>
      </c>
      <c r="D351" s="255" t="s">
        <v>58</v>
      </c>
      <c r="E351" s="258">
        <v>10245412</v>
      </c>
      <c r="F351" s="255">
        <v>27643415</v>
      </c>
      <c r="G351" s="255">
        <v>2704005</v>
      </c>
      <c r="H351" s="120" t="str">
        <f>IF(G351="","",VLOOKUP(G351,ARANCEL!$B$5:$D$121,2,FALSE))</f>
        <v>PROVISORIO</v>
      </c>
      <c r="I351" s="121" t="s">
        <v>309</v>
      </c>
      <c r="J351" s="119">
        <v>1</v>
      </c>
      <c r="K351" s="122">
        <f>IF(G351="","",VLOOKUP(G351,ARANCEL!$B$5:$D$121,3,FALSE)*J351)</f>
        <v>3250</v>
      </c>
      <c r="L351" s="1229" t="s">
        <v>6905</v>
      </c>
      <c r="M351" s="1229">
        <v>4500249833</v>
      </c>
      <c r="N351" s="1229" t="s">
        <v>7144</v>
      </c>
    </row>
    <row r="352" spans="1:14" s="5" customFormat="1" x14ac:dyDescent="0.25">
      <c r="A352" s="606" t="s">
        <v>305</v>
      </c>
      <c r="B352" s="615">
        <v>41879</v>
      </c>
      <c r="C352" s="607" t="s">
        <v>6560</v>
      </c>
      <c r="D352" s="606" t="s">
        <v>58</v>
      </c>
      <c r="E352" s="608">
        <v>10245412</v>
      </c>
      <c r="F352" s="606">
        <v>27643415</v>
      </c>
      <c r="G352" s="606">
        <v>2704003</v>
      </c>
      <c r="H352" s="120" t="str">
        <f>IF(G352="","",VLOOKUP(G352,ARANCEL!$B$5:$D$121,2,FALSE))</f>
        <v xml:space="preserve">CORONA PERIFERICA CON PERNO MUÑON COLADO </v>
      </c>
      <c r="I352" s="121" t="s">
        <v>309</v>
      </c>
      <c r="J352" s="119">
        <v>1</v>
      </c>
      <c r="K352" s="122">
        <f>IF(G352="","",VLOOKUP(G352,ARANCEL!$B$5:$D$121,3,FALSE)*J352)</f>
        <v>32612</v>
      </c>
      <c r="L352" s="1229" t="s">
        <v>7548</v>
      </c>
      <c r="M352" s="1229">
        <v>4500254780</v>
      </c>
      <c r="N352" s="1229" t="s">
        <v>7558</v>
      </c>
    </row>
    <row r="353" spans="1:14" s="5" customFormat="1" x14ac:dyDescent="0.25">
      <c r="A353" s="606" t="s">
        <v>305</v>
      </c>
      <c r="B353" s="615">
        <v>41786</v>
      </c>
      <c r="C353" s="629" t="s">
        <v>4865</v>
      </c>
      <c r="D353" s="606" t="s">
        <v>58</v>
      </c>
      <c r="E353" s="608">
        <v>10203665</v>
      </c>
      <c r="F353" s="606">
        <v>26447580</v>
      </c>
      <c r="G353" s="606">
        <v>2704005</v>
      </c>
      <c r="H353" s="120" t="str">
        <f>IF(G353="","",VLOOKUP(G353,ARANCEL!$B$5:$D$121,2,FALSE))</f>
        <v>PROVISORIO</v>
      </c>
      <c r="I353" s="121" t="s">
        <v>311</v>
      </c>
      <c r="J353" s="119">
        <v>1</v>
      </c>
      <c r="K353" s="122">
        <f>IF(G353="","",VLOOKUP(G353,ARANCEL!$B$5:$D$121,3,FALSE)*J353)</f>
        <v>3250</v>
      </c>
      <c r="L353" s="1229" t="s">
        <v>5292</v>
      </c>
      <c r="M353" s="1229">
        <v>4500235475</v>
      </c>
      <c r="N353" s="1229">
        <v>9397</v>
      </c>
    </row>
    <row r="354" spans="1:14" s="5" customFormat="1" x14ac:dyDescent="0.25">
      <c r="A354" s="628" t="s">
        <v>305</v>
      </c>
      <c r="B354" s="615">
        <v>41799</v>
      </c>
      <c r="C354" s="629" t="s">
        <v>4865</v>
      </c>
      <c r="D354" s="606" t="s">
        <v>58</v>
      </c>
      <c r="E354" s="608">
        <v>10209881</v>
      </c>
      <c r="F354" s="606">
        <v>26447580</v>
      </c>
      <c r="G354" s="606">
        <v>2704003</v>
      </c>
      <c r="H354" s="120" t="str">
        <f>IF(G354="","",VLOOKUP(G354,ARANCEL!$B$5:$D$121,2,FALSE))</f>
        <v xml:space="preserve">CORONA PERIFERICA CON PERNO MUÑON COLADO </v>
      </c>
      <c r="I354" s="121" t="s">
        <v>618</v>
      </c>
      <c r="J354" s="119">
        <v>1</v>
      </c>
      <c r="K354" s="122">
        <f>IF(G354="","",VLOOKUP(G354,ARANCEL!$B$5:$D$121,3,FALSE)*J354)</f>
        <v>32612</v>
      </c>
      <c r="L354" s="1229" t="s">
        <v>5742</v>
      </c>
      <c r="M354" s="1229">
        <v>4500239441</v>
      </c>
      <c r="N354" s="1229" t="s">
        <v>5755</v>
      </c>
    </row>
    <row r="355" spans="1:14" s="5" customFormat="1" x14ac:dyDescent="0.25">
      <c r="A355" s="606" t="s">
        <v>305</v>
      </c>
      <c r="B355" s="615">
        <v>41803</v>
      </c>
      <c r="C355" s="629" t="s">
        <v>4865</v>
      </c>
      <c r="D355" s="606" t="s">
        <v>58</v>
      </c>
      <c r="E355" s="608">
        <v>10203665</v>
      </c>
      <c r="F355" s="606">
        <v>26447580</v>
      </c>
      <c r="G355" s="606">
        <v>2704003</v>
      </c>
      <c r="H355" s="120" t="str">
        <f>IF(G355="","",VLOOKUP(G355,ARANCEL!$B$5:$D$121,2,FALSE))</f>
        <v xml:space="preserve">CORONA PERIFERICA CON PERNO MUÑON COLADO </v>
      </c>
      <c r="I355" s="121" t="s">
        <v>311</v>
      </c>
      <c r="J355" s="119">
        <v>1</v>
      </c>
      <c r="K355" s="122">
        <f>IF(G355="","",VLOOKUP(G355,ARANCEL!$B$5:$D$121,3,FALSE)*J355)</f>
        <v>32612</v>
      </c>
      <c r="L355" s="1229" t="s">
        <v>5742</v>
      </c>
      <c r="M355" s="1229">
        <v>4500239429</v>
      </c>
      <c r="N355" s="1229" t="s">
        <v>5754</v>
      </c>
    </row>
    <row r="356" spans="1:14" x14ac:dyDescent="0.25">
      <c r="A356" s="119" t="s">
        <v>305</v>
      </c>
      <c r="B356" s="164">
        <v>41880</v>
      </c>
      <c r="C356" s="118" t="s">
        <v>1222</v>
      </c>
      <c r="D356" s="119" t="s">
        <v>47</v>
      </c>
      <c r="E356" s="162">
        <v>10251602</v>
      </c>
      <c r="F356" s="119" t="s">
        <v>6825</v>
      </c>
      <c r="G356" s="119">
        <v>2707001</v>
      </c>
      <c r="H356" s="120" t="str">
        <f>IF(G356="","",VLOOKUP(G356,ARANCEL!$B$5:$D$121,2,FALSE))</f>
        <v xml:space="preserve">PLANO DE RELAJACION </v>
      </c>
      <c r="I356" s="121" t="s">
        <v>306</v>
      </c>
      <c r="J356" s="119">
        <v>1</v>
      </c>
      <c r="K356" s="122">
        <f>IF(G356="","",VLOOKUP(G356,ARANCEL!$B$5:$D$121,3,FALSE)*J356)</f>
        <v>9221</v>
      </c>
      <c r="L356" s="1229" t="s">
        <v>7548</v>
      </c>
      <c r="M356" s="1229">
        <v>4500254780</v>
      </c>
      <c r="N356" s="1229" t="s">
        <v>7558</v>
      </c>
    </row>
    <row r="357" spans="1:14" s="5" customFormat="1" x14ac:dyDescent="0.25">
      <c r="A357" s="606" t="s">
        <v>305</v>
      </c>
      <c r="B357" s="615">
        <v>41890</v>
      </c>
      <c r="C357" s="118" t="s">
        <v>1222</v>
      </c>
      <c r="D357" s="119" t="s">
        <v>47</v>
      </c>
      <c r="E357" s="162">
        <v>10256071</v>
      </c>
      <c r="F357" s="119">
        <v>27863091</v>
      </c>
      <c r="G357" s="606">
        <v>2705003</v>
      </c>
      <c r="H357" s="120" t="str">
        <f>IF(G357="","",VLOOKUP(G357,ARANCEL!$B$5:$D$121,2,FALSE))</f>
        <v>INCRUSTACION ESTETICA (ART-GLASS O CERAMICA)</v>
      </c>
      <c r="I357" s="121" t="s">
        <v>312</v>
      </c>
      <c r="J357" s="119">
        <v>1</v>
      </c>
      <c r="K357" s="122">
        <f>IF(G357="","",VLOOKUP(G357,ARANCEL!$B$5:$D$121,3,FALSE)*J357)</f>
        <v>15676</v>
      </c>
      <c r="L357" s="1229" t="s">
        <v>7548</v>
      </c>
      <c r="M357" s="1229">
        <v>4500254780</v>
      </c>
      <c r="N357" s="1229" t="s">
        <v>7558</v>
      </c>
    </row>
    <row r="358" spans="1:14" s="5" customFormat="1" x14ac:dyDescent="0.25">
      <c r="A358" s="606" t="s">
        <v>313</v>
      </c>
      <c r="B358" s="615">
        <v>41894</v>
      </c>
      <c r="C358" s="607" t="s">
        <v>1222</v>
      </c>
      <c r="D358" s="606" t="s">
        <v>47</v>
      </c>
      <c r="E358" s="608">
        <v>10256884</v>
      </c>
      <c r="F358" s="606">
        <v>27978285</v>
      </c>
      <c r="G358" s="606">
        <v>2707001</v>
      </c>
      <c r="H358" s="120" t="str">
        <f>IF(G358="","",VLOOKUP(G358,ARANCEL!$B$5:$D$121,2,FALSE))</f>
        <v xml:space="preserve">PLANO DE RELAJACION </v>
      </c>
      <c r="I358" s="121" t="s">
        <v>2739</v>
      </c>
      <c r="J358" s="119">
        <v>1</v>
      </c>
      <c r="K358" s="122">
        <f>IF(G358="","",VLOOKUP(G358,ARANCEL!$B$5:$D$121,3,FALSE)*J358)</f>
        <v>9221</v>
      </c>
      <c r="L358" s="1229" t="s">
        <v>7548</v>
      </c>
      <c r="M358" s="1229">
        <v>4500254780</v>
      </c>
      <c r="N358" s="1229" t="s">
        <v>7558</v>
      </c>
    </row>
    <row r="359" spans="1:14" s="5" customFormat="1" x14ac:dyDescent="0.25">
      <c r="A359" s="606" t="s">
        <v>305</v>
      </c>
      <c r="B359" s="615">
        <v>41811</v>
      </c>
      <c r="C359" s="607" t="s">
        <v>5337</v>
      </c>
      <c r="D359" s="606" t="s">
        <v>102</v>
      </c>
      <c r="E359" s="608">
        <v>10216184</v>
      </c>
      <c r="F359" s="606">
        <v>26418053</v>
      </c>
      <c r="G359" s="606">
        <v>2705003</v>
      </c>
      <c r="H359" s="120" t="str">
        <f>IF(G359="","",VLOOKUP(G359,ARANCEL!$B$5:$D$121,2,FALSE))</f>
        <v>INCRUSTACION ESTETICA (ART-GLASS O CERAMICA)</v>
      </c>
      <c r="I359" s="121" t="s">
        <v>316</v>
      </c>
      <c r="J359" s="119">
        <v>1</v>
      </c>
      <c r="K359" s="122">
        <f>IF(G359="","",VLOOKUP(G359,ARANCEL!$B$5:$D$121,3,FALSE)*J359)</f>
        <v>15676</v>
      </c>
      <c r="L359" s="1229" t="s">
        <v>5742</v>
      </c>
      <c r="M359" s="1229">
        <v>4500241314</v>
      </c>
      <c r="N359" s="1229" t="s">
        <v>5771</v>
      </c>
    </row>
    <row r="360" spans="1:14" s="5" customFormat="1" x14ac:dyDescent="0.25">
      <c r="A360" s="606" t="s">
        <v>305</v>
      </c>
      <c r="B360" s="615">
        <v>41934</v>
      </c>
      <c r="C360" s="607" t="s">
        <v>1014</v>
      </c>
      <c r="D360" s="606" t="s">
        <v>58</v>
      </c>
      <c r="E360" s="608">
        <v>10270506</v>
      </c>
      <c r="F360" s="606">
        <v>28871670</v>
      </c>
      <c r="G360" s="606">
        <v>2704005</v>
      </c>
      <c r="H360" s="120" t="str">
        <f>IF(G360="","",VLOOKUP(G360,ARANCEL!$B$5:$D$121,2,FALSE))</f>
        <v>PROVISORIO</v>
      </c>
      <c r="I360" s="121" t="s">
        <v>317</v>
      </c>
      <c r="J360" s="119">
        <v>1</v>
      </c>
      <c r="K360" s="122">
        <f>IF(G360="","",VLOOKUP(G360,ARANCEL!$B$5:$D$121,3,FALSE)*J360)</f>
        <v>3250</v>
      </c>
      <c r="L360" s="1229" t="s">
        <v>8279</v>
      </c>
      <c r="M360" s="1229">
        <v>4500260630</v>
      </c>
      <c r="N360" s="1229" t="s">
        <v>8266</v>
      </c>
    </row>
    <row r="361" spans="1:14" s="5" customFormat="1" x14ac:dyDescent="0.25">
      <c r="A361" s="606" t="s">
        <v>305</v>
      </c>
      <c r="B361" s="615">
        <v>41949</v>
      </c>
      <c r="C361" s="607" t="s">
        <v>1014</v>
      </c>
      <c r="D361" s="606" t="s">
        <v>58</v>
      </c>
      <c r="E361" s="608">
        <v>10270506</v>
      </c>
      <c r="F361" s="606">
        <v>28871670</v>
      </c>
      <c r="G361" s="606">
        <v>2704003</v>
      </c>
      <c r="H361" s="120" t="str">
        <f>IF(G361="","",VLOOKUP(G361,ARANCEL!$B$5:$D$121,2,FALSE))</f>
        <v xml:space="preserve">CORONA PERIFERICA CON PERNO MUÑON COLADO </v>
      </c>
      <c r="I361" s="121" t="s">
        <v>317</v>
      </c>
      <c r="J361" s="119">
        <v>1</v>
      </c>
      <c r="K361" s="122">
        <f>IF(G361="","",VLOOKUP(G361,ARANCEL!$B$5:$D$121,3,FALSE)*J361)</f>
        <v>32612</v>
      </c>
      <c r="L361" s="1229" t="s">
        <v>8256</v>
      </c>
      <c r="M361" s="1229">
        <v>4500265472</v>
      </c>
      <c r="N361" s="1229" t="s">
        <v>8935</v>
      </c>
    </row>
    <row r="362" spans="1:14" s="5" customFormat="1" x14ac:dyDescent="0.25">
      <c r="A362" s="606" t="s">
        <v>305</v>
      </c>
      <c r="B362" s="615">
        <v>41711</v>
      </c>
      <c r="C362" s="198" t="s">
        <v>3379</v>
      </c>
      <c r="D362" s="119" t="s">
        <v>58</v>
      </c>
      <c r="E362" s="162">
        <v>10181626</v>
      </c>
      <c r="F362" s="119">
        <v>25371785</v>
      </c>
      <c r="G362" s="606">
        <v>2704005</v>
      </c>
      <c r="H362" s="120" t="str">
        <f>IF(G362="","",VLOOKUP(G362,ARANCEL!$B$5:$D$121,2,FALSE))</f>
        <v>PROVISORIO</v>
      </c>
      <c r="I362" s="121" t="s">
        <v>319</v>
      </c>
      <c r="J362" s="119">
        <v>1</v>
      </c>
      <c r="K362" s="122">
        <f>IF(G362="","",VLOOKUP(G362,ARANCEL!$B$5:$D$121,3,FALSE)*J362)</f>
        <v>3250</v>
      </c>
      <c r="L362" s="1229" t="s">
        <v>3058</v>
      </c>
      <c r="M362" s="1229">
        <v>4500225661</v>
      </c>
      <c r="N362" s="1229">
        <v>8913</v>
      </c>
    </row>
    <row r="363" spans="1:14" s="5" customFormat="1" x14ac:dyDescent="0.25">
      <c r="A363" s="606" t="s">
        <v>305</v>
      </c>
      <c r="B363" s="615">
        <v>41912</v>
      </c>
      <c r="C363" s="607" t="s">
        <v>7410</v>
      </c>
      <c r="D363" s="606" t="s">
        <v>58</v>
      </c>
      <c r="E363" s="608">
        <v>10259762</v>
      </c>
      <c r="F363" s="606">
        <v>28552279</v>
      </c>
      <c r="G363" s="606">
        <v>2707001</v>
      </c>
      <c r="H363" s="120" t="str">
        <f>IF(G363="","",VLOOKUP(G363,ARANCEL!$B$5:$D$121,2,FALSE))</f>
        <v xml:space="preserve">PLANO DE RELAJACION </v>
      </c>
      <c r="I363" s="121" t="s">
        <v>331</v>
      </c>
      <c r="J363" s="119">
        <v>1</v>
      </c>
      <c r="K363" s="122">
        <f>IF(G363="","",VLOOKUP(G363,ARANCEL!$B$5:$D$121,3,FALSE)*J363)</f>
        <v>9221</v>
      </c>
      <c r="L363" s="1229" t="s">
        <v>8279</v>
      </c>
      <c r="M363" s="1229">
        <v>4500260630</v>
      </c>
      <c r="N363" s="1229" t="s">
        <v>8266</v>
      </c>
    </row>
    <row r="364" spans="1:14" s="5" customFormat="1" x14ac:dyDescent="0.25">
      <c r="A364" s="606" t="s">
        <v>305</v>
      </c>
      <c r="B364" s="615">
        <v>42014</v>
      </c>
      <c r="C364" s="607" t="s">
        <v>9473</v>
      </c>
      <c r="D364" s="606" t="s">
        <v>47</v>
      </c>
      <c r="E364" s="608">
        <v>10308219</v>
      </c>
      <c r="F364" s="606">
        <v>28780380</v>
      </c>
      <c r="G364" s="606">
        <v>2704005</v>
      </c>
      <c r="H364" s="120" t="str">
        <f>IF(G364="","",VLOOKUP(G364,ARANCEL!$B$5:$D$121,2,FALSE))</f>
        <v>PROVISORIO</v>
      </c>
      <c r="I364" s="121" t="s">
        <v>312</v>
      </c>
      <c r="J364" s="119">
        <v>1</v>
      </c>
      <c r="K364" s="122">
        <f>IF(G364="","",VLOOKUP(G364,ARANCEL!$B$5:$D$121,3,FALSE)*J364)</f>
        <v>3250</v>
      </c>
      <c r="L364" s="1235" t="str">
        <f>IF(E364="","","IMPAGO")</f>
        <v>IMPAGO</v>
      </c>
      <c r="M364" s="1235" t="str">
        <f>IF(L364="IMPAGO","SIN O.C.","")</f>
        <v>SIN O.C.</v>
      </c>
      <c r="N364" s="1235" t="str">
        <f>IF(L364="IMPAGO","SIN FACT.","")</f>
        <v>SIN FACT.</v>
      </c>
    </row>
    <row r="365" spans="1:14" s="5" customFormat="1" x14ac:dyDescent="0.25">
      <c r="A365" s="606" t="s">
        <v>305</v>
      </c>
      <c r="B365" s="615">
        <v>41859</v>
      </c>
      <c r="C365" s="607" t="s">
        <v>6389</v>
      </c>
      <c r="D365" s="606" t="s">
        <v>1609</v>
      </c>
      <c r="E365" s="608">
        <v>10241095</v>
      </c>
      <c r="F365" s="606">
        <v>27834874</v>
      </c>
      <c r="G365" s="606">
        <v>2704005</v>
      </c>
      <c r="H365" s="120" t="str">
        <f>IF(G365="","",VLOOKUP(G365,ARANCEL!$B$5:$D$121,2,FALSE))</f>
        <v>PROVISORIO</v>
      </c>
      <c r="I365" s="121" t="s">
        <v>325</v>
      </c>
      <c r="J365" s="119">
        <v>1</v>
      </c>
      <c r="K365" s="122">
        <f>IF(G365="","",VLOOKUP(G365,ARANCEL!$B$5:$D$121,3,FALSE)*J365)</f>
        <v>3250</v>
      </c>
      <c r="L365" s="1229" t="s">
        <v>6905</v>
      </c>
      <c r="M365" s="1229">
        <v>4500249833</v>
      </c>
      <c r="N365" s="1229" t="s">
        <v>7144</v>
      </c>
    </row>
    <row r="366" spans="1:14" s="5" customFormat="1" x14ac:dyDescent="0.25">
      <c r="A366" s="606" t="s">
        <v>305</v>
      </c>
      <c r="B366" s="615">
        <v>41869</v>
      </c>
      <c r="C366" s="607" t="s">
        <v>6389</v>
      </c>
      <c r="D366" s="606" t="s">
        <v>1609</v>
      </c>
      <c r="E366" s="608">
        <v>10241095</v>
      </c>
      <c r="F366" s="606">
        <v>27834874</v>
      </c>
      <c r="G366" s="606">
        <v>2704003</v>
      </c>
      <c r="H366" s="120" t="str">
        <f>IF(G366="","",VLOOKUP(G366,ARANCEL!$B$5:$D$121,2,FALSE))</f>
        <v xml:space="preserve">CORONA PERIFERICA CON PERNO MUÑON COLADO </v>
      </c>
      <c r="I366" s="121" t="s">
        <v>325</v>
      </c>
      <c r="J366" s="119">
        <v>1</v>
      </c>
      <c r="K366" s="122">
        <f>IF(G366="","",VLOOKUP(G366,ARANCEL!$B$5:$D$121,3,FALSE)*J366)</f>
        <v>32612</v>
      </c>
      <c r="L366" s="1229" t="s">
        <v>6905</v>
      </c>
      <c r="M366" s="1229">
        <v>4500249833</v>
      </c>
      <c r="N366" s="1229" t="s">
        <v>7144</v>
      </c>
    </row>
    <row r="367" spans="1:14" s="5" customFormat="1" x14ac:dyDescent="0.25">
      <c r="A367" s="606" t="s">
        <v>305</v>
      </c>
      <c r="B367" s="615">
        <v>41869</v>
      </c>
      <c r="C367" s="607" t="s">
        <v>6556</v>
      </c>
      <c r="D367" s="606" t="s">
        <v>82</v>
      </c>
      <c r="E367" s="608">
        <v>10245411</v>
      </c>
      <c r="F367" s="606">
        <v>25317032</v>
      </c>
      <c r="G367" s="606">
        <v>2705003</v>
      </c>
      <c r="H367" s="120" t="str">
        <f>IF(G367="","",VLOOKUP(G367,ARANCEL!$B$5:$D$121,2,FALSE))</f>
        <v>INCRUSTACION ESTETICA (ART-GLASS O CERAMICA)</v>
      </c>
      <c r="I367" s="121" t="s">
        <v>318</v>
      </c>
      <c r="J367" s="119">
        <v>1</v>
      </c>
      <c r="K367" s="122">
        <f>IF(G367="","",VLOOKUP(G367,ARANCEL!$B$5:$D$121,3,FALSE)*J367)</f>
        <v>15676</v>
      </c>
      <c r="L367" s="1229" t="s">
        <v>6905</v>
      </c>
      <c r="M367" s="1229">
        <v>4500249833</v>
      </c>
      <c r="N367" s="1229" t="s">
        <v>7144</v>
      </c>
    </row>
    <row r="368" spans="1:14" s="5" customFormat="1" x14ac:dyDescent="0.25">
      <c r="A368" s="606" t="s">
        <v>305</v>
      </c>
      <c r="B368" s="615">
        <v>41807</v>
      </c>
      <c r="C368" s="607" t="s">
        <v>5245</v>
      </c>
      <c r="D368" s="606" t="s">
        <v>102</v>
      </c>
      <c r="E368" s="608">
        <v>10214300</v>
      </c>
      <c r="F368" s="606">
        <v>26585345</v>
      </c>
      <c r="G368" s="606">
        <v>2705003</v>
      </c>
      <c r="H368" s="120" t="str">
        <f>IF(G368="","",VLOOKUP(G368,ARANCEL!$B$5:$D$121,2,FALSE))</f>
        <v>INCRUSTACION ESTETICA (ART-GLASS O CERAMICA)</v>
      </c>
      <c r="I368" s="121" t="s">
        <v>318</v>
      </c>
      <c r="J368" s="119">
        <v>1</v>
      </c>
      <c r="K368" s="122">
        <f>IF(G368="","",VLOOKUP(G368,ARANCEL!$B$5:$D$121,3,FALSE)*J368)</f>
        <v>15676</v>
      </c>
      <c r="L368" s="1229" t="s">
        <v>5742</v>
      </c>
      <c r="M368" s="1229">
        <v>4500239429</v>
      </c>
      <c r="N368" s="1229" t="s">
        <v>5754</v>
      </c>
    </row>
    <row r="369" spans="1:14" s="5" customFormat="1" x14ac:dyDescent="0.25">
      <c r="A369" s="606" t="s">
        <v>305</v>
      </c>
      <c r="B369" s="615">
        <v>41848</v>
      </c>
      <c r="C369" s="118" t="s">
        <v>6160</v>
      </c>
      <c r="D369" s="119" t="s">
        <v>1380</v>
      </c>
      <c r="E369" s="162">
        <v>10234999</v>
      </c>
      <c r="F369" s="119">
        <v>27552969</v>
      </c>
      <c r="G369" s="606">
        <v>2707001</v>
      </c>
      <c r="H369" s="120" t="str">
        <f>IF(G369="","",VLOOKUP(G369,ARANCEL!$B$5:$D$121,2,FALSE))</f>
        <v xml:space="preserve">PLANO DE RELAJACION </v>
      </c>
      <c r="I369" s="121" t="s">
        <v>306</v>
      </c>
      <c r="J369" s="119">
        <v>1</v>
      </c>
      <c r="K369" s="122">
        <f>IF(G369="","",VLOOKUP(G369,ARANCEL!$B$5:$D$121,3,FALSE)*J369)</f>
        <v>9221</v>
      </c>
      <c r="L369" s="1229" t="s">
        <v>6017</v>
      </c>
      <c r="M369" s="1229">
        <v>4500245467</v>
      </c>
      <c r="N369" s="1229">
        <v>9811</v>
      </c>
    </row>
    <row r="370" spans="1:14" s="5" customFormat="1" x14ac:dyDescent="0.25">
      <c r="A370" s="606" t="s">
        <v>305</v>
      </c>
      <c r="B370" s="615">
        <v>41744</v>
      </c>
      <c r="C370" s="629" t="s">
        <v>4044</v>
      </c>
      <c r="D370" s="606" t="s">
        <v>58</v>
      </c>
      <c r="E370" s="608">
        <v>10189927</v>
      </c>
      <c r="F370" s="606">
        <v>25819424</v>
      </c>
      <c r="G370" s="606">
        <v>2704005</v>
      </c>
      <c r="H370" s="120" t="str">
        <f>IF(G370="","",VLOOKUP(G370,ARANCEL!$B$5:$D$121,2,FALSE))</f>
        <v>PROVISORIO</v>
      </c>
      <c r="I370" s="121" t="s">
        <v>312</v>
      </c>
      <c r="J370" s="119">
        <v>1</v>
      </c>
      <c r="K370" s="122">
        <f>IF(G370="","",VLOOKUP(G370,ARANCEL!$B$5:$D$121,3,FALSE)*J370)</f>
        <v>3250</v>
      </c>
      <c r="L370" s="1229" t="s">
        <v>4612</v>
      </c>
      <c r="M370" s="1229">
        <v>4500229977</v>
      </c>
      <c r="N370" s="1229">
        <v>9224</v>
      </c>
    </row>
    <row r="371" spans="1:14" s="5" customFormat="1" x14ac:dyDescent="0.25">
      <c r="A371" s="606" t="s">
        <v>305</v>
      </c>
      <c r="B371" s="615">
        <v>41781</v>
      </c>
      <c r="C371" s="629" t="s">
        <v>4044</v>
      </c>
      <c r="D371" s="606" t="s">
        <v>58</v>
      </c>
      <c r="E371" s="608">
        <v>10189927</v>
      </c>
      <c r="F371" s="606">
        <v>25819424</v>
      </c>
      <c r="G371" s="606">
        <v>2704002</v>
      </c>
      <c r="H371" s="120" t="str">
        <f>IF(G371="","",VLOOKUP(G371,ARANCEL!$B$5:$D$121,2,FALSE))</f>
        <v xml:space="preserve">CORONA PERIFERICA </v>
      </c>
      <c r="I371" s="121" t="s">
        <v>312</v>
      </c>
      <c r="J371" s="119">
        <v>1</v>
      </c>
      <c r="K371" s="122">
        <f>IF(G371="","",VLOOKUP(G371,ARANCEL!$B$5:$D$121,3,FALSE)*J371)</f>
        <v>25865</v>
      </c>
      <c r="L371" s="1229" t="s">
        <v>5292</v>
      </c>
      <c r="M371" s="1229">
        <v>4500235475</v>
      </c>
      <c r="N371" s="1229">
        <v>9397</v>
      </c>
    </row>
    <row r="372" spans="1:14" s="5" customFormat="1" x14ac:dyDescent="0.25">
      <c r="A372" s="606" t="s">
        <v>305</v>
      </c>
      <c r="B372" s="615">
        <v>41838</v>
      </c>
      <c r="C372" s="607" t="s">
        <v>5919</v>
      </c>
      <c r="D372" s="606" t="s">
        <v>1376</v>
      </c>
      <c r="E372" s="608">
        <v>10229931</v>
      </c>
      <c r="F372" s="606">
        <v>27489345</v>
      </c>
      <c r="G372" s="606">
        <v>2707001</v>
      </c>
      <c r="H372" s="120" t="str">
        <f>IF(G372="","",VLOOKUP(G372,ARANCEL!$B$5:$D$121,2,FALSE))</f>
        <v xml:space="preserve">PLANO DE RELAJACION </v>
      </c>
      <c r="I372" s="121" t="s">
        <v>306</v>
      </c>
      <c r="J372" s="119">
        <v>1</v>
      </c>
      <c r="K372" s="122">
        <f>IF(G372="","",VLOOKUP(G372,ARANCEL!$B$5:$D$121,3,FALSE)*J372)</f>
        <v>9221</v>
      </c>
      <c r="L372" s="1229" t="s">
        <v>6017</v>
      </c>
      <c r="M372" s="1229">
        <v>4500245467</v>
      </c>
      <c r="N372" s="1229">
        <v>9811</v>
      </c>
    </row>
    <row r="373" spans="1:14" s="5" customFormat="1" x14ac:dyDescent="0.25">
      <c r="A373" s="606" t="s">
        <v>305</v>
      </c>
      <c r="B373" s="615">
        <v>41997</v>
      </c>
      <c r="C373" s="607" t="s">
        <v>9504</v>
      </c>
      <c r="D373" s="606" t="s">
        <v>1381</v>
      </c>
      <c r="E373" s="608">
        <v>10302526</v>
      </c>
      <c r="F373" s="606">
        <v>29404345</v>
      </c>
      <c r="G373" s="606">
        <v>2705003</v>
      </c>
      <c r="H373" s="120" t="str">
        <f>IF(G373="","",VLOOKUP(G373,ARANCEL!$B$5:$D$121,2,FALSE))</f>
        <v>INCRUSTACION ESTETICA (ART-GLASS O CERAMICA)</v>
      </c>
      <c r="I373" s="121" t="s">
        <v>309</v>
      </c>
      <c r="J373" s="119">
        <v>1</v>
      </c>
      <c r="K373" s="122">
        <f>IF(G373="","",VLOOKUP(G373,ARANCEL!$B$5:$D$121,3,FALSE)*J373)</f>
        <v>15676</v>
      </c>
      <c r="L373" s="1349" t="s">
        <v>9431</v>
      </c>
      <c r="M373" s="1349">
        <v>4500269172</v>
      </c>
      <c r="N373" s="1349" t="s">
        <v>9440</v>
      </c>
    </row>
    <row r="374" spans="1:14" s="5" customFormat="1" x14ac:dyDescent="0.25">
      <c r="A374" s="606" t="s">
        <v>305</v>
      </c>
      <c r="B374" s="615">
        <v>41807</v>
      </c>
      <c r="C374" s="118" t="s">
        <v>5242</v>
      </c>
      <c r="D374" s="119" t="s">
        <v>639</v>
      </c>
      <c r="E374" s="162">
        <v>10213878</v>
      </c>
      <c r="F374" s="119">
        <v>26791787</v>
      </c>
      <c r="G374" s="606">
        <v>2704005</v>
      </c>
      <c r="H374" s="120" t="str">
        <f>IF(G374="","",VLOOKUP(G374,ARANCEL!$B$5:$D$121,2,FALSE))</f>
        <v>PROVISORIO</v>
      </c>
      <c r="I374" s="121" t="s">
        <v>325</v>
      </c>
      <c r="J374" s="119">
        <v>1</v>
      </c>
      <c r="K374" s="122">
        <f>IF(G374="","",VLOOKUP(G374,ARANCEL!$B$5:$D$121,3,FALSE)*J374)</f>
        <v>3250</v>
      </c>
      <c r="L374" s="1229" t="s">
        <v>5742</v>
      </c>
      <c r="M374" s="1229">
        <v>4500239429</v>
      </c>
      <c r="N374" s="1229" t="s">
        <v>5754</v>
      </c>
    </row>
    <row r="375" spans="1:14" s="5" customFormat="1" x14ac:dyDescent="0.25">
      <c r="A375" s="606" t="s">
        <v>305</v>
      </c>
      <c r="B375" s="615">
        <v>41807</v>
      </c>
      <c r="C375" s="118" t="s">
        <v>5242</v>
      </c>
      <c r="D375" s="119" t="s">
        <v>639</v>
      </c>
      <c r="E375" s="162">
        <v>10213878</v>
      </c>
      <c r="F375" s="119">
        <v>26791787</v>
      </c>
      <c r="G375" s="606">
        <v>2704003</v>
      </c>
      <c r="H375" s="120" t="str">
        <f>IF(G375="","",VLOOKUP(G375,ARANCEL!$B$5:$D$121,2,FALSE))</f>
        <v xml:space="preserve">CORONA PERIFERICA CON PERNO MUÑON COLADO </v>
      </c>
      <c r="I375" s="121" t="s">
        <v>325</v>
      </c>
      <c r="J375" s="119">
        <v>1</v>
      </c>
      <c r="K375" s="122">
        <f>IF(G375="","",VLOOKUP(G375,ARANCEL!$B$5:$D$121,3,FALSE)*J375)</f>
        <v>32612</v>
      </c>
      <c r="L375" s="1229" t="s">
        <v>5742</v>
      </c>
      <c r="M375" s="1229">
        <v>4500239429</v>
      </c>
      <c r="N375" s="1229" t="s">
        <v>5754</v>
      </c>
    </row>
    <row r="376" spans="1:14" s="5" customFormat="1" x14ac:dyDescent="0.25">
      <c r="A376" s="606" t="s">
        <v>305</v>
      </c>
      <c r="B376" s="615">
        <v>41800</v>
      </c>
      <c r="C376" s="629" t="s">
        <v>5110</v>
      </c>
      <c r="D376" s="606" t="s">
        <v>58</v>
      </c>
      <c r="E376" s="608">
        <v>10210654</v>
      </c>
      <c r="F376" s="606">
        <v>26943394</v>
      </c>
      <c r="G376" s="606">
        <v>2707001</v>
      </c>
      <c r="H376" s="120" t="str">
        <f>IF(G376="","",VLOOKUP(G376,ARANCEL!$B$5:$D$121,2,FALSE))</f>
        <v xml:space="preserve">PLANO DE RELAJACION </v>
      </c>
      <c r="I376" s="121" t="s">
        <v>306</v>
      </c>
      <c r="J376" s="119">
        <v>1</v>
      </c>
      <c r="K376" s="122">
        <f>IF(G376="","",VLOOKUP(G376,ARANCEL!$B$5:$D$121,3,FALSE)*J376)</f>
        <v>9221</v>
      </c>
      <c r="L376" s="1229" t="s">
        <v>5742</v>
      </c>
      <c r="M376" s="1229">
        <v>4500239429</v>
      </c>
      <c r="N376" s="1229" t="s">
        <v>5754</v>
      </c>
    </row>
    <row r="377" spans="1:14" s="5" customFormat="1" x14ac:dyDescent="0.25">
      <c r="A377" s="606" t="s">
        <v>305</v>
      </c>
      <c r="B377" s="615">
        <v>41676</v>
      </c>
      <c r="C377" s="629" t="s">
        <v>2770</v>
      </c>
      <c r="D377" s="606" t="s">
        <v>58</v>
      </c>
      <c r="E377" s="608">
        <v>10173391</v>
      </c>
      <c r="F377" s="606">
        <v>24412168</v>
      </c>
      <c r="G377" s="606">
        <v>2704005</v>
      </c>
      <c r="H377" s="120" t="str">
        <f>IF(G377="","",VLOOKUP(G377,ARANCEL!$B$5:$D$121,2,FALSE))</f>
        <v>PROVISORIO</v>
      </c>
      <c r="I377" s="121" t="s">
        <v>329</v>
      </c>
      <c r="J377" s="119">
        <v>1</v>
      </c>
      <c r="K377" s="122">
        <f>IF(G377="","",VLOOKUP(G377,ARANCEL!$B$5:$D$121,3,FALSE)*J377)</f>
        <v>3250</v>
      </c>
      <c r="L377" s="1229" t="s">
        <v>3438</v>
      </c>
      <c r="M377" s="1229">
        <v>4500220785</v>
      </c>
      <c r="N377" s="1229">
        <v>8625</v>
      </c>
    </row>
    <row r="378" spans="1:14" s="5" customFormat="1" x14ac:dyDescent="0.25">
      <c r="A378" s="606" t="s">
        <v>305</v>
      </c>
      <c r="B378" s="615">
        <v>41691</v>
      </c>
      <c r="C378" s="198" t="s">
        <v>2770</v>
      </c>
      <c r="D378" s="119" t="s">
        <v>58</v>
      </c>
      <c r="E378" s="162">
        <v>10173391</v>
      </c>
      <c r="F378" s="119">
        <v>24412168</v>
      </c>
      <c r="G378" s="606">
        <v>2704003</v>
      </c>
      <c r="H378" s="120" t="str">
        <f>IF(G378="","",VLOOKUP(G378,ARANCEL!$B$5:$D$121,2,FALSE))</f>
        <v xml:space="preserve">CORONA PERIFERICA CON PERNO MUÑON COLADO </v>
      </c>
      <c r="I378" s="121" t="s">
        <v>329</v>
      </c>
      <c r="J378" s="119">
        <v>1</v>
      </c>
      <c r="K378" s="122">
        <f>IF(G378="","",VLOOKUP(G378,ARANCEL!$B$5:$D$121,3,FALSE)*J378)</f>
        <v>32612</v>
      </c>
      <c r="L378" s="1229" t="s">
        <v>3438</v>
      </c>
      <c r="M378" s="1229">
        <v>4500220785</v>
      </c>
      <c r="N378" s="1229">
        <v>8625</v>
      </c>
    </row>
    <row r="379" spans="1:14" s="5" customFormat="1" x14ac:dyDescent="0.25">
      <c r="A379" s="606" t="s">
        <v>305</v>
      </c>
      <c r="B379" s="615">
        <v>41934</v>
      </c>
      <c r="C379" s="557" t="s">
        <v>1413</v>
      </c>
      <c r="D379" s="555" t="s">
        <v>82</v>
      </c>
      <c r="E379" s="558">
        <v>10271015</v>
      </c>
      <c r="F379" s="555">
        <v>29268597</v>
      </c>
      <c r="G379" s="606">
        <v>2704005</v>
      </c>
      <c r="H379" s="120" t="str">
        <f>IF(G379="","",VLOOKUP(G379,ARANCEL!$B$5:$D$121,2,FALSE))</f>
        <v>PROVISORIO</v>
      </c>
      <c r="I379" s="121" t="s">
        <v>323</v>
      </c>
      <c r="J379" s="119">
        <v>1</v>
      </c>
      <c r="K379" s="122">
        <f>IF(G379="","",VLOOKUP(G379,ARANCEL!$B$5:$D$121,3,FALSE)*J379)</f>
        <v>3250</v>
      </c>
      <c r="L379" s="1229" t="s">
        <v>8279</v>
      </c>
      <c r="M379" s="1229">
        <v>4500260630</v>
      </c>
      <c r="N379" s="1229" t="s">
        <v>8266</v>
      </c>
    </row>
    <row r="380" spans="1:14" s="5" customFormat="1" x14ac:dyDescent="0.25">
      <c r="A380" s="606" t="s">
        <v>305</v>
      </c>
      <c r="B380" s="615">
        <v>41942</v>
      </c>
      <c r="C380" s="257" t="s">
        <v>1413</v>
      </c>
      <c r="D380" s="255" t="s">
        <v>82</v>
      </c>
      <c r="E380" s="258">
        <v>10271015</v>
      </c>
      <c r="F380" s="255">
        <v>29268597</v>
      </c>
      <c r="G380" s="606">
        <v>2704015</v>
      </c>
      <c r="H380" s="120" t="str">
        <f>IF(G380="","",VLOOKUP(G380,ARANCEL!$B$5:$D$121,2,FALSE))</f>
        <v xml:space="preserve">CORONA IN CERAM </v>
      </c>
      <c r="I380" s="121" t="s">
        <v>323</v>
      </c>
      <c r="J380" s="119">
        <v>1</v>
      </c>
      <c r="K380" s="122">
        <f>IF(G380="","",VLOOKUP(G380,ARANCEL!$B$5:$D$121,3,FALSE)*J380)</f>
        <v>42733</v>
      </c>
      <c r="L380" s="1229" t="s">
        <v>8256</v>
      </c>
      <c r="M380" s="1229">
        <v>4500265472</v>
      </c>
      <c r="N380" s="1229" t="s">
        <v>8935</v>
      </c>
    </row>
    <row r="381" spans="1:14" s="5" customFormat="1" x14ac:dyDescent="0.25">
      <c r="A381" s="606" t="s">
        <v>305</v>
      </c>
      <c r="B381" s="615">
        <v>41961</v>
      </c>
      <c r="C381" s="607" t="s">
        <v>8460</v>
      </c>
      <c r="D381" s="606" t="s">
        <v>58</v>
      </c>
      <c r="E381" s="608">
        <v>10283875</v>
      </c>
      <c r="F381" s="606">
        <v>29291315</v>
      </c>
      <c r="G381" s="606">
        <v>2705003</v>
      </c>
      <c r="H381" s="120" t="str">
        <f>IF(G381="","",VLOOKUP(G381,ARANCEL!$B$5:$D$121,2,FALSE))</f>
        <v>INCRUSTACION ESTETICA (ART-GLASS O CERAMICA)</v>
      </c>
      <c r="I381" s="121" t="s">
        <v>317</v>
      </c>
      <c r="J381" s="119">
        <v>1</v>
      </c>
      <c r="K381" s="122">
        <f>IF(G381="","",VLOOKUP(G381,ARANCEL!$B$5:$D$121,3,FALSE)*J381)</f>
        <v>15676</v>
      </c>
      <c r="L381" s="1229" t="s">
        <v>8256</v>
      </c>
      <c r="M381" s="1229">
        <v>4500265472</v>
      </c>
      <c r="N381" s="1229" t="s">
        <v>8935</v>
      </c>
    </row>
    <row r="382" spans="1:14" s="5" customFormat="1" x14ac:dyDescent="0.25">
      <c r="A382" s="628" t="s">
        <v>305</v>
      </c>
      <c r="B382" s="615">
        <v>41879</v>
      </c>
      <c r="C382" s="607" t="s">
        <v>6791</v>
      </c>
      <c r="D382" s="606" t="s">
        <v>47</v>
      </c>
      <c r="E382" s="608">
        <v>10250747</v>
      </c>
      <c r="F382" s="606">
        <v>26886492</v>
      </c>
      <c r="G382" s="606">
        <v>2704003</v>
      </c>
      <c r="H382" s="120" t="str">
        <f>IF(G382="","",VLOOKUP(G382,ARANCEL!$B$5:$D$121,2,FALSE))</f>
        <v xml:space="preserve">CORONA PERIFERICA CON PERNO MUÑON COLADO </v>
      </c>
      <c r="I382" s="121" t="s">
        <v>326</v>
      </c>
      <c r="J382" s="119">
        <v>1</v>
      </c>
      <c r="K382" s="122">
        <f>IF(G382="","",VLOOKUP(G382,ARANCEL!$B$5:$D$121,3,FALSE)*J382)</f>
        <v>32612</v>
      </c>
      <c r="L382" s="1229" t="s">
        <v>7548</v>
      </c>
      <c r="M382" s="1229">
        <v>4500254780</v>
      </c>
      <c r="N382" s="1229" t="s">
        <v>7558</v>
      </c>
    </row>
    <row r="383" spans="1:14" s="5" customFormat="1" x14ac:dyDescent="0.25">
      <c r="A383" s="606" t="s">
        <v>305</v>
      </c>
      <c r="B383" s="615">
        <v>41862</v>
      </c>
      <c r="C383" s="607" t="s">
        <v>6413</v>
      </c>
      <c r="D383" s="606" t="s">
        <v>47</v>
      </c>
      <c r="E383" s="608">
        <v>10242383</v>
      </c>
      <c r="F383" s="606">
        <v>27249358</v>
      </c>
      <c r="G383" s="606">
        <v>2705003</v>
      </c>
      <c r="H383" s="120" t="str">
        <f>IF(G383="","",VLOOKUP(G383,ARANCEL!$B$5:$D$121,2,FALSE))</f>
        <v>INCRUSTACION ESTETICA (ART-GLASS O CERAMICA)</v>
      </c>
      <c r="I383" s="121" t="s">
        <v>758</v>
      </c>
      <c r="J383" s="119">
        <v>2</v>
      </c>
      <c r="K383" s="122">
        <f>IF(G383="","",VLOOKUP(G383,ARANCEL!$B$5:$D$121,3,FALSE)*J383)</f>
        <v>31352</v>
      </c>
      <c r="L383" s="1229" t="s">
        <v>6905</v>
      </c>
      <c r="M383" s="1229">
        <v>4500249833</v>
      </c>
      <c r="N383" s="1229" t="s">
        <v>7144</v>
      </c>
    </row>
    <row r="384" spans="1:14" s="5" customFormat="1" x14ac:dyDescent="0.25">
      <c r="A384" s="606" t="s">
        <v>305</v>
      </c>
      <c r="B384" s="615">
        <v>41935</v>
      </c>
      <c r="C384" s="607" t="s">
        <v>7922</v>
      </c>
      <c r="D384" s="606" t="s">
        <v>4645</v>
      </c>
      <c r="E384" s="608">
        <v>10271652</v>
      </c>
      <c r="F384" s="606">
        <v>28187426</v>
      </c>
      <c r="G384" s="606">
        <v>2707001</v>
      </c>
      <c r="H384" s="120" t="str">
        <f>IF(G384="","",VLOOKUP(G384,ARANCEL!$B$5:$D$121,2,FALSE))</f>
        <v xml:space="preserve">PLANO DE RELAJACION </v>
      </c>
      <c r="I384" s="121" t="s">
        <v>306</v>
      </c>
      <c r="J384" s="119">
        <v>1</v>
      </c>
      <c r="K384" s="122">
        <f>IF(G384="","",VLOOKUP(G384,ARANCEL!$B$5:$D$121,3,FALSE)*J384)</f>
        <v>9221</v>
      </c>
      <c r="L384" s="1229" t="s">
        <v>8279</v>
      </c>
      <c r="M384" s="1229">
        <v>4500260630</v>
      </c>
      <c r="N384" s="1229" t="s">
        <v>8266</v>
      </c>
    </row>
    <row r="385" spans="1:14" s="5" customFormat="1" x14ac:dyDescent="0.25">
      <c r="A385" s="606" t="s">
        <v>305</v>
      </c>
      <c r="B385" s="615">
        <v>41786</v>
      </c>
      <c r="C385" s="278" t="s">
        <v>4834</v>
      </c>
      <c r="D385" s="255" t="s">
        <v>47</v>
      </c>
      <c r="E385" s="258">
        <v>10203631</v>
      </c>
      <c r="F385" s="255">
        <v>25763555</v>
      </c>
      <c r="G385" s="606">
        <v>2705003</v>
      </c>
      <c r="H385" s="120" t="str">
        <f>IF(G385="","",VLOOKUP(G385,ARANCEL!$B$5:$D$121,2,FALSE))</f>
        <v>INCRUSTACION ESTETICA (ART-GLASS O CERAMICA)</v>
      </c>
      <c r="I385" s="121" t="s">
        <v>618</v>
      </c>
      <c r="J385" s="119">
        <v>1</v>
      </c>
      <c r="K385" s="122">
        <f>IF(G385="","",VLOOKUP(G385,ARANCEL!$B$5:$D$121,3,FALSE)*J385)</f>
        <v>15676</v>
      </c>
      <c r="L385" s="1229" t="s">
        <v>5292</v>
      </c>
      <c r="M385" s="1229">
        <v>4500235475</v>
      </c>
      <c r="N385" s="1229">
        <v>9397</v>
      </c>
    </row>
    <row r="386" spans="1:14" s="5" customFormat="1" x14ac:dyDescent="0.25">
      <c r="A386" s="606" t="s">
        <v>305</v>
      </c>
      <c r="B386" s="615">
        <v>41982</v>
      </c>
      <c r="C386" s="118" t="s">
        <v>8869</v>
      </c>
      <c r="D386" s="119" t="s">
        <v>93</v>
      </c>
      <c r="E386" s="162">
        <v>10294404</v>
      </c>
      <c r="F386" s="119">
        <v>30054642</v>
      </c>
      <c r="G386" s="606">
        <v>2704005</v>
      </c>
      <c r="H386" s="120" t="str">
        <f>IF(G386="","",VLOOKUP(G386,ARANCEL!$B$5:$D$121,2,FALSE))</f>
        <v>PROVISORIO</v>
      </c>
      <c r="I386" s="121" t="s">
        <v>312</v>
      </c>
      <c r="J386" s="119">
        <v>1</v>
      </c>
      <c r="K386" s="122">
        <f>IF(G386="","",VLOOKUP(G386,ARANCEL!$B$5:$D$121,3,FALSE)*J386)</f>
        <v>3250</v>
      </c>
      <c r="L386" s="1349" t="s">
        <v>9431</v>
      </c>
      <c r="M386" s="1349">
        <v>4500269172</v>
      </c>
      <c r="N386" s="1349" t="s">
        <v>9440</v>
      </c>
    </row>
    <row r="387" spans="1:14" s="5" customFormat="1" x14ac:dyDescent="0.25">
      <c r="A387" s="606" t="s">
        <v>305</v>
      </c>
      <c r="B387" s="615">
        <v>41982</v>
      </c>
      <c r="C387" s="607" t="s">
        <v>8869</v>
      </c>
      <c r="D387" s="606" t="s">
        <v>93</v>
      </c>
      <c r="E387" s="608">
        <v>10294404</v>
      </c>
      <c r="F387" s="606">
        <v>30054642</v>
      </c>
      <c r="G387" s="606">
        <v>2704003</v>
      </c>
      <c r="H387" s="120" t="str">
        <f>IF(G387="","",VLOOKUP(G387,ARANCEL!$B$5:$D$121,2,FALSE))</f>
        <v xml:space="preserve">CORONA PERIFERICA CON PERNO MUÑON COLADO </v>
      </c>
      <c r="I387" s="121" t="s">
        <v>312</v>
      </c>
      <c r="J387" s="119">
        <v>1</v>
      </c>
      <c r="K387" s="122">
        <f>IF(G387="","",VLOOKUP(G387,ARANCEL!$B$5:$D$121,3,FALSE)*J387)</f>
        <v>32612</v>
      </c>
      <c r="L387" s="1349" t="s">
        <v>9431</v>
      </c>
      <c r="M387" s="1349">
        <v>4500269172</v>
      </c>
      <c r="N387" s="1349" t="s">
        <v>9440</v>
      </c>
    </row>
    <row r="388" spans="1:14" s="5" customFormat="1" x14ac:dyDescent="0.25">
      <c r="A388" s="606" t="s">
        <v>305</v>
      </c>
      <c r="B388" s="615">
        <v>41729</v>
      </c>
      <c r="C388" s="629" t="s">
        <v>3736</v>
      </c>
      <c r="D388" s="606" t="s">
        <v>58</v>
      </c>
      <c r="E388" s="608">
        <v>10186058</v>
      </c>
      <c r="F388" s="606">
        <v>24140441</v>
      </c>
      <c r="G388" s="606">
        <v>2705003</v>
      </c>
      <c r="H388" s="120" t="str">
        <f>IF(G388="","",VLOOKUP(G388,ARANCEL!$B$5:$D$121,2,FALSE))</f>
        <v>INCRUSTACION ESTETICA (ART-GLASS O CERAMICA)</v>
      </c>
      <c r="I388" s="121" t="s">
        <v>315</v>
      </c>
      <c r="J388" s="119">
        <v>1</v>
      </c>
      <c r="K388" s="122">
        <f>IF(G388="","",VLOOKUP(G388,ARANCEL!$B$5:$D$121,3,FALSE)*J388)</f>
        <v>15676</v>
      </c>
      <c r="L388" s="1229" t="s">
        <v>3058</v>
      </c>
      <c r="M388" s="1229">
        <v>4500225661</v>
      </c>
      <c r="N388" s="1229">
        <v>8913</v>
      </c>
    </row>
    <row r="389" spans="1:14" s="639" customFormat="1" x14ac:dyDescent="0.25">
      <c r="A389" s="606" t="s">
        <v>305</v>
      </c>
      <c r="B389" s="615">
        <v>41852</v>
      </c>
      <c r="C389" s="607" t="s">
        <v>6244</v>
      </c>
      <c r="D389" s="606" t="s">
        <v>1376</v>
      </c>
      <c r="E389" s="608">
        <v>10236669</v>
      </c>
      <c r="F389" s="606">
        <v>27056991</v>
      </c>
      <c r="G389" s="606">
        <v>2705003</v>
      </c>
      <c r="H389" s="120" t="str">
        <f>IF(G389="","",VLOOKUP(G389,ARANCEL!$B$5:$D$121,2,FALSE))</f>
        <v>INCRUSTACION ESTETICA (ART-GLASS O CERAMICA)</v>
      </c>
      <c r="I389" s="121" t="s">
        <v>954</v>
      </c>
      <c r="J389" s="119">
        <v>2</v>
      </c>
      <c r="K389" s="122">
        <f>IF(G389="","",VLOOKUP(G389,ARANCEL!$B$5:$D$121,3,FALSE)*J389)</f>
        <v>31352</v>
      </c>
      <c r="L389" s="1229" t="s">
        <v>6905</v>
      </c>
      <c r="M389" s="1229">
        <v>4500249833</v>
      </c>
      <c r="N389" s="1229" t="s">
        <v>7144</v>
      </c>
    </row>
    <row r="390" spans="1:14" s="5" customFormat="1" x14ac:dyDescent="0.25">
      <c r="A390" s="606" t="s">
        <v>305</v>
      </c>
      <c r="B390" s="615">
        <v>41649</v>
      </c>
      <c r="C390" s="629" t="s">
        <v>1412</v>
      </c>
      <c r="D390" s="606" t="s">
        <v>102</v>
      </c>
      <c r="E390" s="608">
        <v>10169284</v>
      </c>
      <c r="F390" s="606">
        <v>24050172</v>
      </c>
      <c r="G390" s="606">
        <v>2705003</v>
      </c>
      <c r="H390" s="120" t="str">
        <f>IF(G390="","",VLOOKUP(G390,ARANCEL!$B$5:$D$121,2,FALSE))</f>
        <v>INCRUSTACION ESTETICA (ART-GLASS O CERAMICA)</v>
      </c>
      <c r="I390" s="121" t="s">
        <v>337</v>
      </c>
      <c r="J390" s="119">
        <v>1</v>
      </c>
      <c r="K390" s="122">
        <f>IF(G390="","",VLOOKUP(G390,ARANCEL!$B$5:$D$121,3,FALSE)*J390)</f>
        <v>15676</v>
      </c>
      <c r="L390" s="1229" t="s">
        <v>2842</v>
      </c>
      <c r="M390" s="1229">
        <v>4500216229</v>
      </c>
      <c r="N390" s="1229">
        <v>8402</v>
      </c>
    </row>
    <row r="391" spans="1:14" s="5" customFormat="1" x14ac:dyDescent="0.25">
      <c r="A391" s="606" t="s">
        <v>305</v>
      </c>
      <c r="B391" s="615">
        <v>41703</v>
      </c>
      <c r="C391" s="629" t="s">
        <v>1412</v>
      </c>
      <c r="D391" s="606" t="s">
        <v>102</v>
      </c>
      <c r="E391" s="608">
        <v>10169301</v>
      </c>
      <c r="F391" s="606">
        <v>24050172</v>
      </c>
      <c r="G391" s="606">
        <v>2705003</v>
      </c>
      <c r="H391" s="120" t="str">
        <f>IF(G391="","",VLOOKUP(G391,ARANCEL!$B$5:$D$121,2,FALSE))</f>
        <v>INCRUSTACION ESTETICA (ART-GLASS O CERAMICA)</v>
      </c>
      <c r="I391" s="121" t="s">
        <v>322</v>
      </c>
      <c r="J391" s="119">
        <v>1</v>
      </c>
      <c r="K391" s="122">
        <f>IF(G391="","",VLOOKUP(G391,ARANCEL!$B$5:$D$121,3,FALSE)*J391)</f>
        <v>15676</v>
      </c>
      <c r="L391" s="1229" t="s">
        <v>4612</v>
      </c>
      <c r="M391" s="1229">
        <v>4500229975</v>
      </c>
      <c r="N391" s="1229">
        <v>9190</v>
      </c>
    </row>
    <row r="392" spans="1:14" s="661" customFormat="1" x14ac:dyDescent="0.25">
      <c r="A392" s="606" t="s">
        <v>305</v>
      </c>
      <c r="B392" s="615">
        <v>41933</v>
      </c>
      <c r="C392" s="607" t="s">
        <v>7859</v>
      </c>
      <c r="D392" s="606" t="s">
        <v>1381</v>
      </c>
      <c r="E392" s="608">
        <v>10270127</v>
      </c>
      <c r="F392" s="606">
        <v>29081363</v>
      </c>
      <c r="G392" s="606">
        <v>2704005</v>
      </c>
      <c r="H392" s="120" t="str">
        <f>IF(G392="","",VLOOKUP(G392,ARANCEL!$B$5:$D$121,2,FALSE))</f>
        <v>PROVISORIO</v>
      </c>
      <c r="I392" s="121" t="s">
        <v>324</v>
      </c>
      <c r="J392" s="119">
        <v>1</v>
      </c>
      <c r="K392" s="122">
        <f>IF(G392="","",VLOOKUP(G392,ARANCEL!$B$5:$D$121,3,FALSE)*J392)</f>
        <v>3250</v>
      </c>
      <c r="L392" s="1229" t="s">
        <v>8256</v>
      </c>
      <c r="M392" s="1229">
        <v>4500265472</v>
      </c>
      <c r="N392" s="1229" t="s">
        <v>8935</v>
      </c>
    </row>
    <row r="393" spans="1:14" s="661" customFormat="1" x14ac:dyDescent="0.25">
      <c r="A393" s="606" t="s">
        <v>305</v>
      </c>
      <c r="B393" s="615">
        <v>41933</v>
      </c>
      <c r="C393" s="607" t="s">
        <v>7859</v>
      </c>
      <c r="D393" s="606" t="s">
        <v>1381</v>
      </c>
      <c r="E393" s="608">
        <v>10270127</v>
      </c>
      <c r="F393" s="606">
        <v>29081363</v>
      </c>
      <c r="G393" s="606">
        <v>2704003</v>
      </c>
      <c r="H393" s="120" t="str">
        <f>IF(G393="","",VLOOKUP(G393,ARANCEL!$B$5:$D$121,2,FALSE))</f>
        <v xml:space="preserve">CORONA PERIFERICA CON PERNO MUÑON COLADO </v>
      </c>
      <c r="I393" s="121" t="s">
        <v>324</v>
      </c>
      <c r="J393" s="119">
        <v>1</v>
      </c>
      <c r="K393" s="122">
        <f>IF(G393="","",VLOOKUP(G393,ARANCEL!$B$5:$D$121,3,FALSE)*J393)</f>
        <v>32612</v>
      </c>
      <c r="L393" s="1229" t="s">
        <v>8256</v>
      </c>
      <c r="M393" s="1229">
        <v>4500265472</v>
      </c>
      <c r="N393" s="1229" t="s">
        <v>8935</v>
      </c>
    </row>
    <row r="394" spans="1:14" s="5" customFormat="1" x14ac:dyDescent="0.25">
      <c r="A394" s="606" t="s">
        <v>305</v>
      </c>
      <c r="B394" s="615">
        <v>41689</v>
      </c>
      <c r="C394" s="629" t="s">
        <v>2961</v>
      </c>
      <c r="D394" s="606" t="s">
        <v>1381</v>
      </c>
      <c r="E394" s="608">
        <v>10176595</v>
      </c>
      <c r="F394" s="606">
        <v>24691173</v>
      </c>
      <c r="G394" s="606">
        <v>2705003</v>
      </c>
      <c r="H394" s="120" t="str">
        <f>IF(G394="","",VLOOKUP(G394,ARANCEL!$B$5:$D$121,2,FALSE))</f>
        <v>INCRUSTACION ESTETICA (ART-GLASS O CERAMICA)</v>
      </c>
      <c r="I394" s="121" t="s">
        <v>308</v>
      </c>
      <c r="J394" s="119">
        <v>1</v>
      </c>
      <c r="K394" s="122">
        <f>IF(G394="","",VLOOKUP(G394,ARANCEL!$B$5:$D$121,3,FALSE)*J394)</f>
        <v>15676</v>
      </c>
      <c r="L394" s="1229" t="s">
        <v>3438</v>
      </c>
      <c r="M394" s="1229">
        <v>4500220785</v>
      </c>
      <c r="N394" s="1229">
        <v>8625</v>
      </c>
    </row>
    <row r="395" spans="1:14" s="5" customFormat="1" x14ac:dyDescent="0.25">
      <c r="A395" s="606" t="s">
        <v>305</v>
      </c>
      <c r="B395" s="615">
        <v>41865</v>
      </c>
      <c r="C395" s="607" t="s">
        <v>6499</v>
      </c>
      <c r="D395" s="606" t="s">
        <v>47</v>
      </c>
      <c r="E395" s="608">
        <v>10244702</v>
      </c>
      <c r="F395" s="606">
        <v>26918906</v>
      </c>
      <c r="G395" s="606">
        <v>2705003</v>
      </c>
      <c r="H395" s="120" t="str">
        <f>IF(G395="","",VLOOKUP(G395,ARANCEL!$B$5:$D$121,2,FALSE))</f>
        <v>INCRUSTACION ESTETICA (ART-GLASS O CERAMICA)</v>
      </c>
      <c r="I395" s="121" t="s">
        <v>326</v>
      </c>
      <c r="J395" s="119">
        <v>1</v>
      </c>
      <c r="K395" s="122">
        <f>IF(G395="","",VLOOKUP(G395,ARANCEL!$B$5:$D$121,3,FALSE)*J395)</f>
        <v>15676</v>
      </c>
      <c r="L395" s="1229" t="s">
        <v>6905</v>
      </c>
      <c r="M395" s="1229">
        <v>4500249833</v>
      </c>
      <c r="N395" s="1229" t="s">
        <v>7144</v>
      </c>
    </row>
    <row r="396" spans="1:14" s="5" customFormat="1" x14ac:dyDescent="0.25">
      <c r="A396" s="606" t="s">
        <v>305</v>
      </c>
      <c r="B396" s="615">
        <v>41820</v>
      </c>
      <c r="C396" s="607" t="s">
        <v>5488</v>
      </c>
      <c r="D396" s="606" t="s">
        <v>82</v>
      </c>
      <c r="E396" s="608">
        <v>10220559</v>
      </c>
      <c r="F396" s="606">
        <v>26397189</v>
      </c>
      <c r="G396" s="606">
        <v>2704005</v>
      </c>
      <c r="H396" s="120" t="str">
        <f>IF(G396="","",VLOOKUP(G396,ARANCEL!$B$5:$D$121,2,FALSE))</f>
        <v>PROVISORIO</v>
      </c>
      <c r="I396" s="121" t="s">
        <v>340</v>
      </c>
      <c r="J396" s="119">
        <v>1</v>
      </c>
      <c r="K396" s="122">
        <f>IF(G396="","",VLOOKUP(G396,ARANCEL!$B$5:$D$121,3,FALSE)*J396)</f>
        <v>3250</v>
      </c>
      <c r="L396" s="1229" t="s">
        <v>5742</v>
      </c>
      <c r="M396" s="1229">
        <v>4500241314</v>
      </c>
      <c r="N396" s="1229" t="s">
        <v>5771</v>
      </c>
    </row>
    <row r="397" spans="1:14" s="5" customFormat="1" x14ac:dyDescent="0.25">
      <c r="A397" s="606" t="s">
        <v>305</v>
      </c>
      <c r="B397" s="615">
        <v>41830</v>
      </c>
      <c r="C397" s="607" t="s">
        <v>5488</v>
      </c>
      <c r="D397" s="606" t="s">
        <v>82</v>
      </c>
      <c r="E397" s="608">
        <v>10220559</v>
      </c>
      <c r="F397" s="606">
        <v>26397189</v>
      </c>
      <c r="G397" s="606">
        <v>2704015</v>
      </c>
      <c r="H397" s="120" t="str">
        <f>IF(G397="","",VLOOKUP(G397,ARANCEL!$B$5:$D$121,2,FALSE))</f>
        <v xml:space="preserve">CORONA IN CERAM </v>
      </c>
      <c r="I397" s="121" t="s">
        <v>340</v>
      </c>
      <c r="J397" s="119">
        <v>1</v>
      </c>
      <c r="K397" s="122">
        <f>IF(G397="","",VLOOKUP(G397,ARANCEL!$B$5:$D$121,3,FALSE)*J397)</f>
        <v>42733</v>
      </c>
      <c r="L397" s="1229" t="s">
        <v>6017</v>
      </c>
      <c r="M397" s="1229">
        <v>4500243648</v>
      </c>
      <c r="N397" s="1229">
        <v>9790</v>
      </c>
    </row>
    <row r="398" spans="1:14" s="5" customFormat="1" x14ac:dyDescent="0.25">
      <c r="A398" s="606" t="s">
        <v>305</v>
      </c>
      <c r="B398" s="615">
        <v>41690</v>
      </c>
      <c r="C398" s="629" t="s">
        <v>2983</v>
      </c>
      <c r="D398" s="606" t="s">
        <v>82</v>
      </c>
      <c r="E398" s="608">
        <v>10176662</v>
      </c>
      <c r="F398" s="606">
        <v>24591600</v>
      </c>
      <c r="G398" s="606">
        <v>2704005</v>
      </c>
      <c r="H398" s="120" t="str">
        <f>IF(G398="","",VLOOKUP(G398,ARANCEL!$B$5:$D$121,2,FALSE))</f>
        <v>PROVISORIO</v>
      </c>
      <c r="I398" s="121" t="s">
        <v>317</v>
      </c>
      <c r="J398" s="119">
        <v>1</v>
      </c>
      <c r="K398" s="122">
        <f>IF(G398="","",VLOOKUP(G398,ARANCEL!$B$5:$D$121,3,FALSE)*J398)</f>
        <v>3250</v>
      </c>
      <c r="L398" s="1229" t="s">
        <v>3438</v>
      </c>
      <c r="M398" s="1229">
        <v>4500220785</v>
      </c>
      <c r="N398" s="1229">
        <v>8625</v>
      </c>
    </row>
    <row r="399" spans="1:14" s="5" customFormat="1" x14ac:dyDescent="0.25">
      <c r="A399" s="1365" t="s">
        <v>305</v>
      </c>
      <c r="B399" s="615">
        <v>41704</v>
      </c>
      <c r="C399" s="629" t="s">
        <v>2983</v>
      </c>
      <c r="D399" s="606" t="s">
        <v>82</v>
      </c>
      <c r="E399" s="608">
        <v>10176662</v>
      </c>
      <c r="F399" s="606">
        <v>24591600</v>
      </c>
      <c r="G399" s="606">
        <v>2704015</v>
      </c>
      <c r="H399" s="120" t="str">
        <f>IF(G399="","",VLOOKUP(G399,ARANCEL!$B$5:$D$121,2,FALSE))</f>
        <v xml:space="preserve">CORONA IN CERAM </v>
      </c>
      <c r="I399" s="121" t="s">
        <v>317</v>
      </c>
      <c r="J399" s="119">
        <v>1</v>
      </c>
      <c r="K399" s="122">
        <f>IF(G399="","",VLOOKUP(G399,ARANCEL!$B$5:$D$121,3,FALSE)*J399)</f>
        <v>42733</v>
      </c>
      <c r="L399" s="1229" t="s">
        <v>3058</v>
      </c>
      <c r="M399" s="1229">
        <v>4500225661</v>
      </c>
      <c r="N399" s="1229">
        <v>8913</v>
      </c>
    </row>
    <row r="400" spans="1:14" x14ac:dyDescent="0.25">
      <c r="A400" s="119" t="s">
        <v>305</v>
      </c>
      <c r="B400" s="164">
        <v>41822</v>
      </c>
      <c r="C400" s="118" t="s">
        <v>5543</v>
      </c>
      <c r="D400" s="119" t="s">
        <v>1376</v>
      </c>
      <c r="E400" s="162">
        <v>10221338</v>
      </c>
      <c r="F400" s="119">
        <v>26907117</v>
      </c>
      <c r="G400" s="119">
        <v>2707001</v>
      </c>
      <c r="H400" s="120" t="str">
        <f>IF(G400="","",VLOOKUP(G400,ARANCEL!$B$5:$D$121,2,FALSE))</f>
        <v xml:space="preserve">PLANO DE RELAJACION </v>
      </c>
      <c r="I400" s="121" t="s">
        <v>306</v>
      </c>
      <c r="J400" s="119">
        <v>1</v>
      </c>
      <c r="K400" s="122">
        <f>IF(G400="","",VLOOKUP(G400,ARANCEL!$B$5:$D$121,3,FALSE)*J400)</f>
        <v>9221</v>
      </c>
      <c r="L400" s="1229" t="s">
        <v>6017</v>
      </c>
      <c r="M400" s="1229">
        <v>4500243648</v>
      </c>
      <c r="N400" s="1229">
        <v>9790</v>
      </c>
    </row>
    <row r="401" spans="1:14" s="5" customFormat="1" x14ac:dyDescent="0.25">
      <c r="A401" s="606" t="s">
        <v>305</v>
      </c>
      <c r="B401" s="615">
        <v>41815</v>
      </c>
      <c r="C401" s="607" t="s">
        <v>5409</v>
      </c>
      <c r="D401" s="606" t="s">
        <v>1481</v>
      </c>
      <c r="E401" s="608">
        <v>10218141</v>
      </c>
      <c r="F401" s="606">
        <v>26838256</v>
      </c>
      <c r="G401" s="606">
        <v>2704003</v>
      </c>
      <c r="H401" s="120" t="str">
        <f>IF(G401="","",VLOOKUP(G401,ARANCEL!$B$5:$D$121,2,FALSE))</f>
        <v xml:space="preserve">CORONA PERIFERICA CON PERNO MUÑON COLADO </v>
      </c>
      <c r="I401" s="121" t="s">
        <v>337</v>
      </c>
      <c r="J401" s="119">
        <v>1</v>
      </c>
      <c r="K401" s="122">
        <f>IF(G401="","",VLOOKUP(G401,ARANCEL!$B$5:$D$121,3,FALSE)*J401)</f>
        <v>32612</v>
      </c>
      <c r="L401" s="1229" t="s">
        <v>5742</v>
      </c>
      <c r="M401" s="1229">
        <v>4500241314</v>
      </c>
      <c r="N401" s="1229" t="s">
        <v>5771</v>
      </c>
    </row>
    <row r="402" spans="1:14" s="5" customFormat="1" x14ac:dyDescent="0.25">
      <c r="A402" s="673" t="s">
        <v>305</v>
      </c>
      <c r="B402" s="677">
        <v>41785</v>
      </c>
      <c r="C402" s="1390" t="s">
        <v>4839</v>
      </c>
      <c r="D402" s="673" t="s">
        <v>1381</v>
      </c>
      <c r="E402" s="676">
        <v>10203270</v>
      </c>
      <c r="F402" s="673">
        <v>26585433</v>
      </c>
      <c r="G402" s="673">
        <v>2704005</v>
      </c>
      <c r="H402" s="120" t="str">
        <f>IF(G402="","",VLOOKUP(G402,ARANCEL!$B$5:$D$121,2,FALSE))</f>
        <v>PROVISORIO</v>
      </c>
      <c r="I402" s="121" t="s">
        <v>309</v>
      </c>
      <c r="J402" s="119">
        <v>1</v>
      </c>
      <c r="K402" s="122">
        <f>IF(G402="","",VLOOKUP(G402,ARANCEL!$B$5:$D$121,3,FALSE)*J402)</f>
        <v>3250</v>
      </c>
      <c r="L402" s="1229" t="s">
        <v>5292</v>
      </c>
      <c r="M402" s="1229">
        <v>4500235475</v>
      </c>
      <c r="N402" s="1229">
        <v>9397</v>
      </c>
    </row>
    <row r="403" spans="1:14" s="5" customFormat="1" x14ac:dyDescent="0.25">
      <c r="A403" s="673" t="s">
        <v>305</v>
      </c>
      <c r="B403" s="677">
        <v>41792</v>
      </c>
      <c r="C403" s="1390" t="s">
        <v>4839</v>
      </c>
      <c r="D403" s="673" t="s">
        <v>1381</v>
      </c>
      <c r="E403" s="676">
        <v>10203270</v>
      </c>
      <c r="F403" s="673">
        <v>26585433</v>
      </c>
      <c r="G403" s="673">
        <v>2704003</v>
      </c>
      <c r="H403" s="120" t="str">
        <f>IF(G403="","",VLOOKUP(G403,ARANCEL!$B$5:$D$121,2,FALSE))</f>
        <v xml:space="preserve">CORONA PERIFERICA CON PERNO MUÑON COLADO </v>
      </c>
      <c r="I403" s="121" t="s">
        <v>309</v>
      </c>
      <c r="J403" s="119">
        <v>1</v>
      </c>
      <c r="K403" s="122">
        <f>IF(G403="","",VLOOKUP(G403,ARANCEL!$B$5:$D$121,3,FALSE)*J403)</f>
        <v>32612</v>
      </c>
      <c r="L403" s="1229" t="s">
        <v>5292</v>
      </c>
      <c r="M403" s="1229">
        <v>4500235475</v>
      </c>
      <c r="N403" s="1229">
        <v>9397</v>
      </c>
    </row>
    <row r="404" spans="1:14" s="5" customFormat="1" x14ac:dyDescent="0.25">
      <c r="A404" s="673" t="s">
        <v>305</v>
      </c>
      <c r="B404" s="677">
        <v>41738</v>
      </c>
      <c r="C404" s="1390" t="s">
        <v>1411</v>
      </c>
      <c r="D404" s="673" t="s">
        <v>82</v>
      </c>
      <c r="E404" s="676">
        <v>10188589</v>
      </c>
      <c r="F404" s="673">
        <v>25171726</v>
      </c>
      <c r="G404" s="673">
        <v>2705003</v>
      </c>
      <c r="H404" s="120" t="str">
        <f>IF(G404="","",VLOOKUP(G404,ARANCEL!$B$5:$D$121,2,FALSE))</f>
        <v>INCRUSTACION ESTETICA (ART-GLASS O CERAMICA)</v>
      </c>
      <c r="I404" s="121" t="s">
        <v>318</v>
      </c>
      <c r="J404" s="119">
        <v>1</v>
      </c>
      <c r="K404" s="122">
        <f>IF(G404="","",VLOOKUP(G404,ARANCEL!$B$5:$D$121,3,FALSE)*J404)</f>
        <v>15676</v>
      </c>
      <c r="L404" s="1229" t="s">
        <v>4612</v>
      </c>
      <c r="M404" s="1229">
        <v>4500229975</v>
      </c>
      <c r="N404" s="1229">
        <v>9190</v>
      </c>
    </row>
    <row r="405" spans="1:14" s="684" customFormat="1" x14ac:dyDescent="0.25">
      <c r="A405" s="673" t="s">
        <v>305</v>
      </c>
      <c r="B405" s="677">
        <v>42017</v>
      </c>
      <c r="C405" s="675" t="s">
        <v>9544</v>
      </c>
      <c r="D405" s="673" t="s">
        <v>2120</v>
      </c>
      <c r="E405" s="676">
        <v>10309528</v>
      </c>
      <c r="F405" s="673">
        <v>29897847</v>
      </c>
      <c r="G405" s="673">
        <v>2705003</v>
      </c>
      <c r="H405" s="120" t="str">
        <f>IF(G405="","",VLOOKUP(G405,ARANCEL!$B$5:$D$121,2,FALSE))</f>
        <v>INCRUSTACION ESTETICA (ART-GLASS O CERAMICA)</v>
      </c>
      <c r="I405" s="121" t="s">
        <v>632</v>
      </c>
      <c r="J405" s="119">
        <v>2</v>
      </c>
      <c r="K405" s="122">
        <f>IF(G405="","",VLOOKUP(G405,ARANCEL!$B$5:$D$121,3,FALSE)*J405)</f>
        <v>31352</v>
      </c>
      <c r="L405" s="1235" t="str">
        <f>IF(E405="","","IMPAGO")</f>
        <v>IMPAGO</v>
      </c>
      <c r="M405" s="1235" t="str">
        <f>IF(L405="IMPAGO","SIN O.C.","")</f>
        <v>SIN O.C.</v>
      </c>
      <c r="N405" s="1235" t="str">
        <f>IF(L405="IMPAGO","SIN FACT.","")</f>
        <v>SIN FACT.</v>
      </c>
    </row>
    <row r="406" spans="1:14" s="5" customFormat="1" x14ac:dyDescent="0.25">
      <c r="A406" s="673" t="s">
        <v>305</v>
      </c>
      <c r="B406" s="677">
        <v>41739</v>
      </c>
      <c r="C406" s="1390" t="s">
        <v>3953</v>
      </c>
      <c r="D406" s="673" t="s">
        <v>58</v>
      </c>
      <c r="E406" s="676">
        <v>10188714</v>
      </c>
      <c r="F406" s="673">
        <v>23830546</v>
      </c>
      <c r="G406" s="673">
        <v>2707001</v>
      </c>
      <c r="H406" s="120" t="str">
        <f>IF(G406="","",VLOOKUP(G406,ARANCEL!$B$5:$D$121,2,FALSE))</f>
        <v xml:space="preserve">PLANO DE RELAJACION </v>
      </c>
      <c r="I406" s="121" t="s">
        <v>331</v>
      </c>
      <c r="J406" s="119">
        <v>1</v>
      </c>
      <c r="K406" s="122">
        <f>IF(G406="","",VLOOKUP(G406,ARANCEL!$B$5:$D$121,3,FALSE)*J406)</f>
        <v>9221</v>
      </c>
      <c r="L406" s="1229" t="s">
        <v>4612</v>
      </c>
      <c r="M406" s="1229">
        <v>4500229975</v>
      </c>
      <c r="N406" s="1229">
        <v>9190</v>
      </c>
    </row>
    <row r="407" spans="1:14" s="5" customFormat="1" x14ac:dyDescent="0.25">
      <c r="A407" s="673" t="s">
        <v>305</v>
      </c>
      <c r="B407" s="677">
        <v>41757</v>
      </c>
      <c r="C407" s="1390" t="s">
        <v>4309</v>
      </c>
      <c r="D407" s="673" t="s">
        <v>47</v>
      </c>
      <c r="E407" s="676">
        <v>10192592</v>
      </c>
      <c r="F407" s="673">
        <v>25757787</v>
      </c>
      <c r="G407" s="673">
        <v>2704003</v>
      </c>
      <c r="H407" s="120" t="str">
        <f>IF(G407="","",VLOOKUP(G407,ARANCEL!$B$5:$D$121,2,FALSE))</f>
        <v xml:space="preserve">CORONA PERIFERICA CON PERNO MUÑON COLADO </v>
      </c>
      <c r="I407" s="121" t="s">
        <v>340</v>
      </c>
      <c r="J407" s="119">
        <v>1</v>
      </c>
      <c r="K407" s="122">
        <f>IF(G407="","",VLOOKUP(G407,ARANCEL!$B$5:$D$121,3,FALSE)*J407)</f>
        <v>32612</v>
      </c>
      <c r="L407" s="1229" t="s">
        <v>4612</v>
      </c>
      <c r="M407" s="1229">
        <v>4500229977</v>
      </c>
      <c r="N407" s="1229">
        <v>9224</v>
      </c>
    </row>
    <row r="408" spans="1:14" s="5" customFormat="1" x14ac:dyDescent="0.25">
      <c r="A408" s="673" t="s">
        <v>305</v>
      </c>
      <c r="B408" s="677">
        <v>41709</v>
      </c>
      <c r="C408" s="1390" t="s">
        <v>1410</v>
      </c>
      <c r="D408" s="673" t="s">
        <v>426</v>
      </c>
      <c r="E408" s="676">
        <v>10181314</v>
      </c>
      <c r="F408" s="673">
        <v>24254780</v>
      </c>
      <c r="G408" s="673">
        <v>2705003</v>
      </c>
      <c r="H408" s="120" t="str">
        <f>IF(G408="","",VLOOKUP(G408,ARANCEL!$B$5:$D$121,2,FALSE))</f>
        <v>INCRUSTACION ESTETICA (ART-GLASS O CERAMICA)</v>
      </c>
      <c r="I408" s="121" t="s">
        <v>318</v>
      </c>
      <c r="J408" s="119">
        <v>1</v>
      </c>
      <c r="K408" s="122">
        <f>IF(G408="","",VLOOKUP(G408,ARANCEL!$B$5:$D$121,3,FALSE)*J408)</f>
        <v>15676</v>
      </c>
      <c r="L408" s="1229" t="s">
        <v>3058</v>
      </c>
      <c r="M408" s="1229">
        <v>4500225661</v>
      </c>
      <c r="N408" s="1229">
        <v>8913</v>
      </c>
    </row>
    <row r="409" spans="1:14" s="5" customFormat="1" x14ac:dyDescent="0.25">
      <c r="A409" s="673" t="s">
        <v>305</v>
      </c>
      <c r="B409" s="677">
        <v>41670</v>
      </c>
      <c r="C409" s="198" t="s">
        <v>2666</v>
      </c>
      <c r="D409" s="119" t="s">
        <v>1376</v>
      </c>
      <c r="E409" s="162">
        <v>10172075</v>
      </c>
      <c r="F409" s="119">
        <v>24746401</v>
      </c>
      <c r="G409" s="673">
        <v>2705004</v>
      </c>
      <c r="H409" s="120" t="str">
        <f>IF(G409="","",VLOOKUP(G409,ARANCEL!$B$5:$D$121,2,FALSE))</f>
        <v>CARILLA ESTETICA (ART-GLASS O CERAMICA)</v>
      </c>
      <c r="I409" s="121" t="s">
        <v>325</v>
      </c>
      <c r="J409" s="119">
        <v>1</v>
      </c>
      <c r="K409" s="122">
        <f>IF(G409="","",VLOOKUP(G409,ARANCEL!$B$5:$D$121,3,FALSE)*J409)</f>
        <v>26753</v>
      </c>
      <c r="L409" s="1229" t="s">
        <v>2842</v>
      </c>
      <c r="M409" s="1229">
        <v>4500216229</v>
      </c>
      <c r="N409" s="1229">
        <v>8402</v>
      </c>
    </row>
    <row r="410" spans="1:14" s="5" customFormat="1" x14ac:dyDescent="0.25">
      <c r="A410" s="673" t="s">
        <v>305</v>
      </c>
      <c r="B410" s="677">
        <v>41787</v>
      </c>
      <c r="C410" s="1390" t="s">
        <v>4864</v>
      </c>
      <c r="D410" s="673" t="s">
        <v>58</v>
      </c>
      <c r="E410" s="676">
        <v>10203937</v>
      </c>
      <c r="F410" s="673">
        <v>26496958</v>
      </c>
      <c r="G410" s="673">
        <v>2704013</v>
      </c>
      <c r="H410" s="120" t="str">
        <f>IF(G410="","",VLOOKUP(G410,ARANCEL!$B$5:$D$121,2,FALSE))</f>
        <v>PROVISORIO (POR PIEZA)</v>
      </c>
      <c r="I410" s="121" t="s">
        <v>730</v>
      </c>
      <c r="J410" s="119">
        <v>6</v>
      </c>
      <c r="K410" s="122">
        <f>IF(G410="","",VLOOKUP(G410,ARANCEL!$B$5:$D$121,3,FALSE)*J410)</f>
        <v>19500</v>
      </c>
      <c r="L410" s="1229" t="s">
        <v>5292</v>
      </c>
      <c r="M410" s="1229">
        <v>4500235475</v>
      </c>
      <c r="N410" s="1229">
        <v>9397</v>
      </c>
    </row>
    <row r="411" spans="1:14" s="5" customFormat="1" x14ac:dyDescent="0.25">
      <c r="A411" s="673" t="s">
        <v>305</v>
      </c>
      <c r="B411" s="677">
        <v>41934</v>
      </c>
      <c r="C411" s="257" t="s">
        <v>4864</v>
      </c>
      <c r="D411" s="255" t="s">
        <v>58</v>
      </c>
      <c r="E411" s="258">
        <v>10271063</v>
      </c>
      <c r="F411" s="255">
        <v>26496958</v>
      </c>
      <c r="G411" s="673">
        <v>2704008</v>
      </c>
      <c r="H411" s="120" t="str">
        <f>IF(G411="","",VLOOKUP(G411,ARANCEL!$B$5:$D$121,2,FALSE))</f>
        <v>PILAR, INSERCION O PUNTO DE APOYO CON PERNO MUÑON</v>
      </c>
      <c r="I411" s="121" t="s">
        <v>7891</v>
      </c>
      <c r="J411" s="119">
        <v>3</v>
      </c>
      <c r="K411" s="122">
        <f>IF(G411="","",VLOOKUP(G411,ARANCEL!$B$5:$D$121,3,FALSE)*J411)</f>
        <v>97836</v>
      </c>
      <c r="L411" s="1229" t="s">
        <v>8279</v>
      </c>
      <c r="M411" s="1229">
        <v>4500260630</v>
      </c>
      <c r="N411" s="1229" t="s">
        <v>8266</v>
      </c>
    </row>
    <row r="412" spans="1:14" s="5" customFormat="1" x14ac:dyDescent="0.25">
      <c r="A412" s="673" t="s">
        <v>305</v>
      </c>
      <c r="B412" s="677">
        <v>41962</v>
      </c>
      <c r="C412" s="675" t="s">
        <v>4864</v>
      </c>
      <c r="D412" s="673" t="s">
        <v>58</v>
      </c>
      <c r="E412" s="676">
        <v>10271063</v>
      </c>
      <c r="F412" s="673">
        <v>26496958</v>
      </c>
      <c r="G412" s="673">
        <v>2704008</v>
      </c>
      <c r="H412" s="120" t="str">
        <f>IF(G412="","",VLOOKUP(G412,ARANCEL!$B$5:$D$121,2,FALSE))</f>
        <v>PILAR, INSERCION O PUNTO DE APOYO CON PERNO MUÑON</v>
      </c>
      <c r="I412" s="121" t="s">
        <v>325</v>
      </c>
      <c r="J412" s="119">
        <v>1</v>
      </c>
      <c r="K412" s="122">
        <f>IF(G412="","",VLOOKUP(G412,ARANCEL!$B$5:$D$121,3,FALSE)*J412)</f>
        <v>32612</v>
      </c>
      <c r="L412" s="1229" t="s">
        <v>8256</v>
      </c>
      <c r="M412" s="1229">
        <v>4500265472</v>
      </c>
      <c r="N412" s="1229" t="s">
        <v>8935</v>
      </c>
    </row>
    <row r="413" spans="1:14" s="5" customFormat="1" x14ac:dyDescent="0.25">
      <c r="A413" s="673" t="s">
        <v>305</v>
      </c>
      <c r="B413" s="677">
        <v>41962</v>
      </c>
      <c r="C413" s="675" t="s">
        <v>4864</v>
      </c>
      <c r="D413" s="673" t="s">
        <v>58</v>
      </c>
      <c r="E413" s="676">
        <v>10271063</v>
      </c>
      <c r="F413" s="673">
        <v>26496958</v>
      </c>
      <c r="G413" s="673">
        <v>2704012</v>
      </c>
      <c r="H413" s="120" t="str">
        <f>IF(G413="","",VLOOKUP(G413,ARANCEL!$B$5:$D$121,2,FALSE))</f>
        <v xml:space="preserve">INTERMEDIARIO O PONTICO </v>
      </c>
      <c r="I413" s="121" t="s">
        <v>1094</v>
      </c>
      <c r="J413" s="119">
        <v>2</v>
      </c>
      <c r="K413" s="122">
        <f>IF(G413="","",VLOOKUP(G413,ARANCEL!$B$5:$D$121,3,FALSE)*J413)</f>
        <v>50244</v>
      </c>
      <c r="L413" s="1229" t="s">
        <v>8256</v>
      </c>
      <c r="M413" s="1229">
        <v>4500265472</v>
      </c>
      <c r="N413" s="1229" t="s">
        <v>8935</v>
      </c>
    </row>
    <row r="414" spans="1:14" s="5" customFormat="1" x14ac:dyDescent="0.25">
      <c r="A414" s="673" t="s">
        <v>305</v>
      </c>
      <c r="B414" s="677">
        <v>41891</v>
      </c>
      <c r="C414" s="675" t="s">
        <v>7091</v>
      </c>
      <c r="D414" s="673" t="s">
        <v>93</v>
      </c>
      <c r="E414" s="676">
        <v>10256226</v>
      </c>
      <c r="F414" s="673">
        <v>28047403</v>
      </c>
      <c r="G414" s="673">
        <v>2704005</v>
      </c>
      <c r="H414" s="120" t="str">
        <f>IF(G414="","",VLOOKUP(G414,ARANCEL!$B$5:$D$121,2,FALSE))</f>
        <v>PROVISORIO</v>
      </c>
      <c r="I414" s="121" t="s">
        <v>325</v>
      </c>
      <c r="J414" s="119">
        <v>1</v>
      </c>
      <c r="K414" s="122">
        <f>IF(G414="","",VLOOKUP(G414,ARANCEL!$B$5:$D$121,3,FALSE)*J414)</f>
        <v>3250</v>
      </c>
      <c r="L414" s="1229" t="s">
        <v>7548</v>
      </c>
      <c r="M414" s="1229">
        <v>4500254780</v>
      </c>
      <c r="N414" s="1229" t="s">
        <v>7558</v>
      </c>
    </row>
    <row r="415" spans="1:14" s="5" customFormat="1" x14ac:dyDescent="0.25">
      <c r="A415" s="673" t="s">
        <v>305</v>
      </c>
      <c r="B415" s="677">
        <v>41649</v>
      </c>
      <c r="C415" s="1390" t="s">
        <v>1409</v>
      </c>
      <c r="D415" s="673" t="s">
        <v>58</v>
      </c>
      <c r="E415" s="676">
        <v>10168695</v>
      </c>
      <c r="F415" s="673">
        <v>24126214</v>
      </c>
      <c r="G415" s="673">
        <v>2704003</v>
      </c>
      <c r="H415" s="120" t="str">
        <f>IF(G415="","",VLOOKUP(G415,ARANCEL!$B$5:$D$121,2,FALSE))</f>
        <v xml:space="preserve">CORONA PERIFERICA CON PERNO MUÑON COLADO </v>
      </c>
      <c r="I415" s="121" t="s">
        <v>317</v>
      </c>
      <c r="J415" s="119">
        <v>1</v>
      </c>
      <c r="K415" s="122">
        <f>IF(G415="","",VLOOKUP(G415,ARANCEL!$B$5:$D$121,3,FALSE)*J415)</f>
        <v>32612</v>
      </c>
      <c r="L415" s="1229" t="s">
        <v>2842</v>
      </c>
      <c r="M415" s="1229">
        <v>4500216229</v>
      </c>
      <c r="N415" s="1229">
        <v>8402</v>
      </c>
    </row>
    <row r="416" spans="1:14" s="5" customFormat="1" x14ac:dyDescent="0.25">
      <c r="A416" s="673" t="s">
        <v>305</v>
      </c>
      <c r="B416" s="677">
        <v>41670</v>
      </c>
      <c r="C416" s="783" t="s">
        <v>2653</v>
      </c>
      <c r="D416" s="712" t="s">
        <v>1380</v>
      </c>
      <c r="E416" s="715">
        <v>10172052</v>
      </c>
      <c r="F416" s="712">
        <v>24650819</v>
      </c>
      <c r="G416" s="712">
        <v>2707001</v>
      </c>
      <c r="H416" s="120" t="str">
        <f>IF(G416="","",VLOOKUP(G416,ARANCEL!$B$5:$D$121,2,FALSE))</f>
        <v xml:space="preserve">PLANO DE RELAJACION </v>
      </c>
      <c r="I416" s="121" t="s">
        <v>306</v>
      </c>
      <c r="J416" s="119">
        <v>1</v>
      </c>
      <c r="K416" s="122">
        <f>IF(G416="","",VLOOKUP(G416,ARANCEL!$B$5:$D$121,3,FALSE)*J416)</f>
        <v>9221</v>
      </c>
      <c r="L416" s="1229" t="s">
        <v>2842</v>
      </c>
      <c r="M416" s="1229">
        <v>4500216229</v>
      </c>
      <c r="N416" s="1229">
        <v>8402</v>
      </c>
    </row>
    <row r="417" spans="1:14" s="5" customFormat="1" x14ac:dyDescent="0.25">
      <c r="A417" s="673" t="s">
        <v>305</v>
      </c>
      <c r="B417" s="677">
        <v>41858</v>
      </c>
      <c r="C417" s="675" t="s">
        <v>6414</v>
      </c>
      <c r="D417" s="673" t="s">
        <v>4645</v>
      </c>
      <c r="E417" s="676">
        <v>10240057</v>
      </c>
      <c r="F417" s="673">
        <v>27826592</v>
      </c>
      <c r="G417" s="673">
        <v>2707001</v>
      </c>
      <c r="H417" s="120" t="str">
        <f>IF(G417="","",VLOOKUP(G417,ARANCEL!$B$5:$D$121,2,FALSE))</f>
        <v xml:space="preserve">PLANO DE RELAJACION </v>
      </c>
      <c r="I417" s="121" t="s">
        <v>306</v>
      </c>
      <c r="J417" s="119">
        <v>1</v>
      </c>
      <c r="K417" s="122">
        <f>IF(G417="","",VLOOKUP(G417,ARANCEL!$B$5:$D$121,3,FALSE)*J417)</f>
        <v>9221</v>
      </c>
      <c r="L417" s="1229" t="s">
        <v>6905</v>
      </c>
      <c r="M417" s="1229">
        <v>4500249833</v>
      </c>
      <c r="N417" s="1229" t="s">
        <v>7144</v>
      </c>
    </row>
    <row r="418" spans="1:14" s="5" customFormat="1" x14ac:dyDescent="0.25">
      <c r="A418" s="703" t="s">
        <v>305</v>
      </c>
      <c r="B418" s="705">
        <v>41927</v>
      </c>
      <c r="C418" s="702" t="s">
        <v>6414</v>
      </c>
      <c r="D418" s="703" t="s">
        <v>4645</v>
      </c>
      <c r="E418" s="704">
        <v>10240057</v>
      </c>
      <c r="F418" s="703">
        <v>27826592</v>
      </c>
      <c r="G418" s="703">
        <v>2705003</v>
      </c>
      <c r="H418" s="120" t="str">
        <f>IF(G418="","",VLOOKUP(G418,ARANCEL!$B$5:$D$121,2,FALSE))</f>
        <v>INCRUSTACION ESTETICA (ART-GLASS O CERAMICA)</v>
      </c>
      <c r="I418" s="121" t="s">
        <v>326</v>
      </c>
      <c r="J418" s="119">
        <v>1</v>
      </c>
      <c r="K418" s="122">
        <f>IF(G418="","",VLOOKUP(G418,ARANCEL!$B$5:$D$121,3,FALSE)*J418)</f>
        <v>15676</v>
      </c>
      <c r="L418" s="1229" t="s">
        <v>8279</v>
      </c>
      <c r="M418" s="1229">
        <v>4500260630</v>
      </c>
      <c r="N418" s="1229" t="s">
        <v>8266</v>
      </c>
    </row>
    <row r="419" spans="1:14" x14ac:dyDescent="0.25">
      <c r="A419" s="119" t="s">
        <v>305</v>
      </c>
      <c r="B419" s="164">
        <v>41920</v>
      </c>
      <c r="C419" s="118" t="s">
        <v>1408</v>
      </c>
      <c r="D419" s="119" t="s">
        <v>102</v>
      </c>
      <c r="E419" s="162">
        <v>10263703</v>
      </c>
      <c r="F419" s="119">
        <v>28905116</v>
      </c>
      <c r="G419" s="119">
        <v>2705003</v>
      </c>
      <c r="H419" s="120" t="str">
        <f>IF(G419="","",VLOOKUP(G419,ARANCEL!$B$5:$D$121,2,FALSE))</f>
        <v>INCRUSTACION ESTETICA (ART-GLASS O CERAMICA)</v>
      </c>
      <c r="I419" s="121" t="s">
        <v>618</v>
      </c>
      <c r="J419" s="119">
        <v>1</v>
      </c>
      <c r="K419" s="122">
        <f>IF(G419="","",VLOOKUP(G419,ARANCEL!$B$5:$D$121,3,FALSE)*J419)</f>
        <v>15676</v>
      </c>
      <c r="L419" s="1229" t="s">
        <v>8279</v>
      </c>
      <c r="M419" s="1229">
        <v>4500260630</v>
      </c>
      <c r="N419" s="1229" t="s">
        <v>8266</v>
      </c>
    </row>
    <row r="420" spans="1:14" s="5" customFormat="1" x14ac:dyDescent="0.25">
      <c r="A420" s="703" t="s">
        <v>305</v>
      </c>
      <c r="B420" s="705">
        <v>42002</v>
      </c>
      <c r="C420" s="702" t="s">
        <v>9230</v>
      </c>
      <c r="D420" s="703" t="s">
        <v>47</v>
      </c>
      <c r="E420" s="704">
        <v>10303983</v>
      </c>
      <c r="F420" s="703">
        <v>30260482</v>
      </c>
      <c r="G420" s="703">
        <v>2705003</v>
      </c>
      <c r="H420" s="120" t="str">
        <f>IF(G420="","",VLOOKUP(G420,ARANCEL!$B$5:$D$121,2,FALSE))</f>
        <v>INCRUSTACION ESTETICA (ART-GLASS O CERAMICA)</v>
      </c>
      <c r="I420" s="121" t="s">
        <v>312</v>
      </c>
      <c r="J420" s="119">
        <v>1</v>
      </c>
      <c r="K420" s="122">
        <f>IF(G420="","",VLOOKUP(G420,ARANCEL!$B$5:$D$121,3,FALSE)*J420)</f>
        <v>15676</v>
      </c>
      <c r="L420" s="1349" t="s">
        <v>9431</v>
      </c>
      <c r="M420" s="1349">
        <v>4500269172</v>
      </c>
      <c r="N420" s="1349" t="s">
        <v>9440</v>
      </c>
    </row>
    <row r="421" spans="1:14" s="5" customFormat="1" x14ac:dyDescent="0.25">
      <c r="A421" s="703" t="s">
        <v>305</v>
      </c>
      <c r="B421" s="705">
        <v>41705</v>
      </c>
      <c r="C421" s="1389" t="s">
        <v>1407</v>
      </c>
      <c r="D421" s="703" t="s">
        <v>82</v>
      </c>
      <c r="E421" s="704">
        <v>10180571</v>
      </c>
      <c r="F421" s="703">
        <v>24078162</v>
      </c>
      <c r="G421" s="703">
        <v>2705003</v>
      </c>
      <c r="H421" s="120" t="str">
        <f>IF(G421="","",VLOOKUP(G421,ARANCEL!$B$5:$D$121,2,FALSE))</f>
        <v>INCRUSTACION ESTETICA (ART-GLASS O CERAMICA)</v>
      </c>
      <c r="I421" s="121" t="s">
        <v>326</v>
      </c>
      <c r="J421" s="119">
        <v>1</v>
      </c>
      <c r="K421" s="122">
        <f>IF(G421="","",VLOOKUP(G421,ARANCEL!$B$5:$D$121,3,FALSE)*J421)</f>
        <v>15676</v>
      </c>
      <c r="L421" s="1229" t="s">
        <v>3058</v>
      </c>
      <c r="M421" s="1229">
        <v>4500225661</v>
      </c>
      <c r="N421" s="1229">
        <v>8913</v>
      </c>
    </row>
    <row r="422" spans="1:14" s="5" customFormat="1" x14ac:dyDescent="0.25">
      <c r="A422" s="703" t="s">
        <v>305</v>
      </c>
      <c r="B422" s="705">
        <v>42003</v>
      </c>
      <c r="C422" s="702" t="s">
        <v>4481</v>
      </c>
      <c r="D422" s="703" t="s">
        <v>58</v>
      </c>
      <c r="E422" s="704">
        <v>10303719</v>
      </c>
      <c r="F422" s="703">
        <v>28955363</v>
      </c>
      <c r="G422" s="703">
        <v>2704005</v>
      </c>
      <c r="H422" s="120" t="str">
        <f>IF(G422="","",VLOOKUP(G422,ARANCEL!$B$5:$D$121,2,FALSE))</f>
        <v>PROVISORIO</v>
      </c>
      <c r="I422" s="121" t="s">
        <v>329</v>
      </c>
      <c r="J422" s="119">
        <v>1</v>
      </c>
      <c r="K422" s="122">
        <f>IF(G422="","",VLOOKUP(G422,ARANCEL!$B$5:$D$121,3,FALSE)*J422)</f>
        <v>3250</v>
      </c>
      <c r="L422" s="1349" t="s">
        <v>9431</v>
      </c>
      <c r="M422" s="1349">
        <v>4500269172</v>
      </c>
      <c r="N422" s="1349" t="s">
        <v>9440</v>
      </c>
    </row>
    <row r="423" spans="1:14" s="5" customFormat="1" x14ac:dyDescent="0.25">
      <c r="A423" s="703" t="s">
        <v>305</v>
      </c>
      <c r="B423" s="705">
        <v>41750</v>
      </c>
      <c r="C423" s="198" t="s">
        <v>4115</v>
      </c>
      <c r="D423" s="119" t="s">
        <v>4141</v>
      </c>
      <c r="E423" s="162">
        <v>10191163</v>
      </c>
      <c r="F423" s="119" t="s">
        <v>4142</v>
      </c>
      <c r="G423" s="703">
        <v>2705003</v>
      </c>
      <c r="H423" s="120" t="str">
        <f>IF(G423="","",VLOOKUP(G423,ARANCEL!$B$5:$D$121,2,FALSE))</f>
        <v>INCRUSTACION ESTETICA (ART-GLASS O CERAMICA)</v>
      </c>
      <c r="I423" s="121" t="s">
        <v>318</v>
      </c>
      <c r="J423" s="119">
        <v>1</v>
      </c>
      <c r="K423" s="122">
        <f>IF(G423="","",VLOOKUP(G423,ARANCEL!$B$5:$D$121,3,FALSE)*J423)</f>
        <v>15676</v>
      </c>
      <c r="L423" s="1229" t="s">
        <v>4612</v>
      </c>
      <c r="M423" s="1229">
        <v>4500229977</v>
      </c>
      <c r="N423" s="1229">
        <v>9224</v>
      </c>
    </row>
    <row r="424" spans="1:14" s="5" customFormat="1" x14ac:dyDescent="0.25">
      <c r="A424" s="673" t="s">
        <v>305</v>
      </c>
      <c r="B424" s="677">
        <v>41975</v>
      </c>
      <c r="C424" s="118" t="s">
        <v>8740</v>
      </c>
      <c r="D424" s="119" t="s">
        <v>1381</v>
      </c>
      <c r="E424" s="162">
        <v>10291933</v>
      </c>
      <c r="F424" s="119">
        <v>29952676</v>
      </c>
      <c r="G424" s="673">
        <v>2704005</v>
      </c>
      <c r="H424" s="120" t="str">
        <f>IF(G424="","",VLOOKUP(G424,ARANCEL!$B$5:$D$121,2,FALSE))</f>
        <v>PROVISORIO</v>
      </c>
      <c r="I424" s="121" t="s">
        <v>325</v>
      </c>
      <c r="J424" s="119">
        <v>1</v>
      </c>
      <c r="K424" s="122">
        <f>IF(G424="","",VLOOKUP(G424,ARANCEL!$B$5:$D$121,3,FALSE)*J424)</f>
        <v>3250</v>
      </c>
      <c r="L424" s="1349" t="s">
        <v>9431</v>
      </c>
      <c r="M424" s="1349">
        <v>4500269172</v>
      </c>
      <c r="N424" s="1349" t="s">
        <v>9440</v>
      </c>
    </row>
    <row r="425" spans="1:14" s="5" customFormat="1" x14ac:dyDescent="0.25">
      <c r="A425" s="712" t="s">
        <v>305</v>
      </c>
      <c r="B425" s="719">
        <v>41988</v>
      </c>
      <c r="C425" s="714" t="s">
        <v>8740</v>
      </c>
      <c r="D425" s="712" t="s">
        <v>1381</v>
      </c>
      <c r="E425" s="715">
        <v>10291933</v>
      </c>
      <c r="F425" s="712">
        <v>29952676</v>
      </c>
      <c r="G425" s="712">
        <v>2704002</v>
      </c>
      <c r="H425" s="120" t="str">
        <f>IF(G425="","",VLOOKUP(G425,ARANCEL!$B$5:$D$121,2,FALSE))</f>
        <v xml:space="preserve">CORONA PERIFERICA </v>
      </c>
      <c r="I425" s="121" t="s">
        <v>325</v>
      </c>
      <c r="J425" s="119">
        <v>1</v>
      </c>
      <c r="K425" s="122">
        <f>IF(G425="","",VLOOKUP(G425,ARANCEL!$B$5:$D$121,3,FALSE)*J425)</f>
        <v>25865</v>
      </c>
      <c r="L425" s="1349" t="s">
        <v>9431</v>
      </c>
      <c r="M425" s="1349">
        <v>4500269172</v>
      </c>
      <c r="N425" s="1349" t="s">
        <v>9440</v>
      </c>
    </row>
    <row r="426" spans="1:14" s="5" customFormat="1" x14ac:dyDescent="0.25">
      <c r="A426" s="712" t="s">
        <v>305</v>
      </c>
      <c r="B426" s="719">
        <v>42013</v>
      </c>
      <c r="C426" s="714" t="s">
        <v>9475</v>
      </c>
      <c r="D426" s="712" t="s">
        <v>47</v>
      </c>
      <c r="E426" s="715">
        <v>10307902</v>
      </c>
      <c r="F426" s="712">
        <v>30455536</v>
      </c>
      <c r="G426" s="712">
        <v>2704005</v>
      </c>
      <c r="H426" s="120" t="str">
        <f>IF(G426="","",VLOOKUP(G426,ARANCEL!$B$5:$D$121,2,FALSE))</f>
        <v>PROVISORIO</v>
      </c>
      <c r="I426" s="121" t="s">
        <v>335</v>
      </c>
      <c r="J426" s="119">
        <v>1</v>
      </c>
      <c r="K426" s="122">
        <f>IF(G426="","",VLOOKUP(G426,ARANCEL!$B$5:$D$121,3,FALSE)*J426)</f>
        <v>3250</v>
      </c>
      <c r="L426" s="1235" t="str">
        <f>IF(E426="","","IMPAGO")</f>
        <v>IMPAGO</v>
      </c>
      <c r="M426" s="1235" t="str">
        <f>IF(L426="IMPAGO","SIN O.C.","")</f>
        <v>SIN O.C.</v>
      </c>
      <c r="N426" s="1235" t="str">
        <f>IF(L426="IMPAGO","SIN FACT.","")</f>
        <v>SIN FACT.</v>
      </c>
    </row>
    <row r="427" spans="1:14" s="5" customFormat="1" x14ac:dyDescent="0.25">
      <c r="A427" s="712" t="s">
        <v>305</v>
      </c>
      <c r="B427" s="719">
        <v>41835</v>
      </c>
      <c r="C427" s="714" t="s">
        <v>5872</v>
      </c>
      <c r="D427" s="712" t="s">
        <v>58</v>
      </c>
      <c r="E427" s="715">
        <v>10228405</v>
      </c>
      <c r="F427" s="712">
        <v>274378432</v>
      </c>
      <c r="G427" s="712">
        <v>2704005</v>
      </c>
      <c r="H427" s="120" t="str">
        <f>IF(G427="","",VLOOKUP(G427,ARANCEL!$B$5:$D$121,2,FALSE))</f>
        <v>PROVISORIO</v>
      </c>
      <c r="I427" s="121" t="s">
        <v>323</v>
      </c>
      <c r="J427" s="119">
        <v>1</v>
      </c>
      <c r="K427" s="122">
        <f>IF(G427="","",VLOOKUP(G427,ARANCEL!$B$5:$D$121,3,FALSE)*J427)</f>
        <v>3250</v>
      </c>
      <c r="L427" s="1229" t="s">
        <v>6017</v>
      </c>
      <c r="M427" s="1229">
        <v>4500243648</v>
      </c>
      <c r="N427" s="1229">
        <v>9790</v>
      </c>
    </row>
    <row r="428" spans="1:14" s="5" customFormat="1" x14ac:dyDescent="0.25">
      <c r="A428" s="712" t="s">
        <v>305</v>
      </c>
      <c r="B428" s="719">
        <v>41884</v>
      </c>
      <c r="C428" s="607" t="s">
        <v>5872</v>
      </c>
      <c r="D428" s="606" t="s">
        <v>58</v>
      </c>
      <c r="E428" s="608">
        <v>10252758</v>
      </c>
      <c r="F428" s="606">
        <v>28246494</v>
      </c>
      <c r="G428" s="712">
        <v>2704005</v>
      </c>
      <c r="H428" s="120" t="str">
        <f>IF(G428="","",VLOOKUP(G428,ARANCEL!$B$5:$D$121,2,FALSE))</f>
        <v>PROVISORIO</v>
      </c>
      <c r="I428" s="121" t="s">
        <v>325</v>
      </c>
      <c r="J428" s="119">
        <v>1</v>
      </c>
      <c r="K428" s="122">
        <f>IF(G428="","",VLOOKUP(G428,ARANCEL!$B$5:$D$121,3,FALSE)*J428)</f>
        <v>3250</v>
      </c>
      <c r="L428" s="1229" t="s">
        <v>7548</v>
      </c>
      <c r="M428" s="1229">
        <v>4500254780</v>
      </c>
      <c r="N428" s="1229" t="s">
        <v>7558</v>
      </c>
    </row>
    <row r="429" spans="1:14" s="5" customFormat="1" x14ac:dyDescent="0.25">
      <c r="A429" s="738" t="s">
        <v>606</v>
      </c>
      <c r="B429" s="719">
        <v>41995</v>
      </c>
      <c r="C429" s="118" t="s">
        <v>5872</v>
      </c>
      <c r="D429" s="119" t="s">
        <v>58</v>
      </c>
      <c r="E429" s="162">
        <v>10252758</v>
      </c>
      <c r="F429" s="119">
        <v>28246494</v>
      </c>
      <c r="G429" s="712">
        <v>2704003</v>
      </c>
      <c r="H429" s="120" t="str">
        <f>IF(G429="","",VLOOKUP(G429,ARANCEL!$B$5:$D$121,2,FALSE))</f>
        <v xml:space="preserve">CORONA PERIFERICA CON PERNO MUÑON COLADO </v>
      </c>
      <c r="I429" s="121" t="s">
        <v>325</v>
      </c>
      <c r="J429" s="119">
        <v>1</v>
      </c>
      <c r="K429" s="122">
        <f>IF(G429="","",VLOOKUP(G429,ARANCEL!$B$5:$D$121,3,FALSE)*J429)</f>
        <v>32612</v>
      </c>
      <c r="L429" s="1349" t="s">
        <v>9431</v>
      </c>
      <c r="M429" s="1349">
        <v>4500269172</v>
      </c>
      <c r="N429" s="1349" t="s">
        <v>9440</v>
      </c>
    </row>
    <row r="430" spans="1:14" s="5" customFormat="1" x14ac:dyDescent="0.25">
      <c r="A430" s="712" t="s">
        <v>606</v>
      </c>
      <c r="B430" s="719">
        <v>42010</v>
      </c>
      <c r="C430" s="118" t="s">
        <v>5872</v>
      </c>
      <c r="D430" s="119" t="s">
        <v>58</v>
      </c>
      <c r="E430" s="162">
        <v>10228405</v>
      </c>
      <c r="F430" s="119">
        <v>27437843</v>
      </c>
      <c r="G430" s="712">
        <v>2704003</v>
      </c>
      <c r="H430" s="120" t="str">
        <f>IF(G430="","",VLOOKUP(G430,ARANCEL!$B$5:$D$121,2,FALSE))</f>
        <v xml:space="preserve">CORONA PERIFERICA CON PERNO MUÑON COLADO </v>
      </c>
      <c r="I430" s="121" t="s">
        <v>323</v>
      </c>
      <c r="J430" s="119">
        <v>1</v>
      </c>
      <c r="K430" s="122">
        <f>IF(G430="","",VLOOKUP(G430,ARANCEL!$B$5:$D$121,3,FALSE)*J430)</f>
        <v>32612</v>
      </c>
      <c r="L430" s="1235" t="str">
        <f>IF(E430="","","IMPAGO")</f>
        <v>IMPAGO</v>
      </c>
      <c r="M430" s="1235" t="str">
        <f>IF(L430="IMPAGO","SIN O.C.","")</f>
        <v>SIN O.C.</v>
      </c>
      <c r="N430" s="1235" t="str">
        <f>IF(L430="IMPAGO","SIN FACT.","")</f>
        <v>SIN FACT.</v>
      </c>
    </row>
    <row r="431" spans="1:14" s="5" customFormat="1" x14ac:dyDescent="0.25">
      <c r="A431" s="712" t="s">
        <v>305</v>
      </c>
      <c r="B431" s="719">
        <v>41809</v>
      </c>
      <c r="C431" s="118" t="s">
        <v>5338</v>
      </c>
      <c r="D431" s="119" t="s">
        <v>639</v>
      </c>
      <c r="E431" s="162">
        <v>10215591</v>
      </c>
      <c r="F431" s="119">
        <v>25097259</v>
      </c>
      <c r="G431" s="712">
        <v>2705003</v>
      </c>
      <c r="H431" s="120" t="str">
        <f>IF(G431="","",VLOOKUP(G431,ARANCEL!$B$5:$D$121,2,FALSE))</f>
        <v>INCRUSTACION ESTETICA (ART-GLASS O CERAMICA)</v>
      </c>
      <c r="I431" s="121" t="s">
        <v>618</v>
      </c>
      <c r="J431" s="119">
        <v>1</v>
      </c>
      <c r="K431" s="122">
        <f>IF(G431="","",VLOOKUP(G431,ARANCEL!$B$5:$D$121,3,FALSE)*J431)</f>
        <v>15676</v>
      </c>
      <c r="L431" s="1229" t="s">
        <v>5742</v>
      </c>
      <c r="M431" s="1229">
        <v>4500239429</v>
      </c>
      <c r="N431" s="1229" t="s">
        <v>5754</v>
      </c>
    </row>
    <row r="432" spans="1:14" s="5" customFormat="1" x14ac:dyDescent="0.25">
      <c r="A432" s="712" t="s">
        <v>305</v>
      </c>
      <c r="B432" s="719">
        <v>41996</v>
      </c>
      <c r="C432" s="714" t="s">
        <v>9167</v>
      </c>
      <c r="D432" s="712" t="s">
        <v>93</v>
      </c>
      <c r="E432" s="715">
        <v>10302196</v>
      </c>
      <c r="F432" s="712" t="s">
        <v>9168</v>
      </c>
      <c r="G432" s="712">
        <v>2707001</v>
      </c>
      <c r="H432" s="120" t="str">
        <f>IF(G432="","",VLOOKUP(G432,ARANCEL!$B$5:$D$121,2,FALSE))</f>
        <v xml:space="preserve">PLANO DE RELAJACION </v>
      </c>
      <c r="I432" s="121" t="s">
        <v>306</v>
      </c>
      <c r="J432" s="119">
        <v>1</v>
      </c>
      <c r="K432" s="122">
        <f>IF(G432="","",VLOOKUP(G432,ARANCEL!$B$5:$D$121,3,FALSE)*J432)</f>
        <v>9221</v>
      </c>
      <c r="L432" s="1349" t="s">
        <v>9431</v>
      </c>
      <c r="M432" s="1349">
        <v>4500269172</v>
      </c>
      <c r="N432" s="1349" t="s">
        <v>9440</v>
      </c>
    </row>
    <row r="433" spans="1:14" s="5" customFormat="1" x14ac:dyDescent="0.25">
      <c r="A433" s="712" t="s">
        <v>305</v>
      </c>
      <c r="B433" s="719">
        <v>41976</v>
      </c>
      <c r="C433" s="714" t="s">
        <v>8765</v>
      </c>
      <c r="D433" s="712" t="s">
        <v>2120</v>
      </c>
      <c r="E433" s="715">
        <v>10292434</v>
      </c>
      <c r="F433" s="712">
        <v>29899167</v>
      </c>
      <c r="G433" s="712">
        <v>2705003</v>
      </c>
      <c r="H433" s="120" t="str">
        <f>IF(G433="","",VLOOKUP(G433,ARANCEL!$B$5:$D$121,2,FALSE))</f>
        <v>INCRUSTACION ESTETICA (ART-GLASS O CERAMICA)</v>
      </c>
      <c r="I433" s="121" t="s">
        <v>309</v>
      </c>
      <c r="J433" s="119">
        <v>1</v>
      </c>
      <c r="K433" s="122">
        <f>IF(G433="","",VLOOKUP(G433,ARANCEL!$B$5:$D$121,3,FALSE)*J433)</f>
        <v>15676</v>
      </c>
      <c r="L433" s="1349" t="s">
        <v>9431</v>
      </c>
      <c r="M433" s="1349">
        <v>4500269172</v>
      </c>
      <c r="N433" s="1349" t="s">
        <v>9440</v>
      </c>
    </row>
    <row r="434" spans="1:14" s="5" customFormat="1" x14ac:dyDescent="0.25">
      <c r="A434" s="712" t="s">
        <v>305</v>
      </c>
      <c r="B434" s="719">
        <v>41732</v>
      </c>
      <c r="C434" s="783" t="s">
        <v>3818</v>
      </c>
      <c r="D434" s="712" t="s">
        <v>58</v>
      </c>
      <c r="E434" s="715">
        <v>10186789</v>
      </c>
      <c r="F434" s="712">
        <v>25806755</v>
      </c>
      <c r="G434" s="712">
        <v>2704031</v>
      </c>
      <c r="H434" s="120" t="str">
        <f>IF(G434="","",VLOOKUP(G434,ARANCEL!$B$5:$D$121,2,FALSE))</f>
        <v xml:space="preserve">PERNO MUÑON METALICO </v>
      </c>
      <c r="I434" s="121" t="s">
        <v>1399</v>
      </c>
      <c r="J434" s="119">
        <v>2</v>
      </c>
      <c r="K434" s="122">
        <f>IF(G434="","",VLOOKUP(G434,ARANCEL!$B$5:$D$121,3,FALSE)*J434)</f>
        <v>24492</v>
      </c>
      <c r="L434" s="1229" t="s">
        <v>8279</v>
      </c>
      <c r="M434" s="1229">
        <v>4500257574</v>
      </c>
      <c r="N434" s="1229" t="s">
        <v>8283</v>
      </c>
    </row>
    <row r="435" spans="1:14" s="5" customFormat="1" x14ac:dyDescent="0.25">
      <c r="A435" s="712" t="s">
        <v>305</v>
      </c>
      <c r="B435" s="719">
        <v>41736</v>
      </c>
      <c r="C435" s="783" t="s">
        <v>3818</v>
      </c>
      <c r="D435" s="712" t="s">
        <v>58</v>
      </c>
      <c r="E435" s="715">
        <v>10186781</v>
      </c>
      <c r="F435" s="712">
        <v>25806755</v>
      </c>
      <c r="G435" s="712">
        <v>2704015</v>
      </c>
      <c r="H435" s="120" t="str">
        <f>IF(G435="","",VLOOKUP(G435,ARANCEL!$B$5:$D$121,2,FALSE))</f>
        <v xml:space="preserve">CORONA IN CERAM </v>
      </c>
      <c r="I435" s="121" t="s">
        <v>664</v>
      </c>
      <c r="J435" s="119">
        <v>2</v>
      </c>
      <c r="K435" s="122">
        <f>IF(G435="","",VLOOKUP(G435,ARANCEL!$B$5:$D$121,3,FALSE)*J435)</f>
        <v>85466</v>
      </c>
      <c r="L435" s="1229" t="s">
        <v>8279</v>
      </c>
      <c r="M435" s="1229">
        <v>4500257463</v>
      </c>
      <c r="N435" s="1229" t="s">
        <v>8277</v>
      </c>
    </row>
    <row r="436" spans="1:14" s="5" customFormat="1" x14ac:dyDescent="0.25">
      <c r="A436" s="712" t="s">
        <v>305</v>
      </c>
      <c r="B436" s="719">
        <v>41753</v>
      </c>
      <c r="C436" s="1390" t="s">
        <v>3818</v>
      </c>
      <c r="D436" s="673" t="s">
        <v>58</v>
      </c>
      <c r="E436" s="676">
        <v>10186781</v>
      </c>
      <c r="F436" s="673">
        <v>25806755</v>
      </c>
      <c r="G436" s="712">
        <v>2704015</v>
      </c>
      <c r="H436" s="120" t="str">
        <f>IF(G436="","",VLOOKUP(G436,ARANCEL!$B$5:$D$121,2,FALSE))</f>
        <v xml:space="preserve">CORONA IN CERAM </v>
      </c>
      <c r="I436" s="121" t="s">
        <v>1399</v>
      </c>
      <c r="J436" s="119">
        <v>2</v>
      </c>
      <c r="K436" s="122">
        <f>IF(G436="","",VLOOKUP(G436,ARANCEL!$B$5:$D$121,3,FALSE)*J436)</f>
        <v>85466</v>
      </c>
      <c r="L436" s="1237" t="s">
        <v>8278</v>
      </c>
      <c r="M436" s="1237">
        <v>4500257463</v>
      </c>
      <c r="N436" s="1237" t="s">
        <v>8277</v>
      </c>
    </row>
    <row r="437" spans="1:14" s="5" customFormat="1" x14ac:dyDescent="0.25">
      <c r="A437" s="712" t="s">
        <v>305</v>
      </c>
      <c r="B437" s="719">
        <v>41753</v>
      </c>
      <c r="C437" s="783" t="s">
        <v>3818</v>
      </c>
      <c r="D437" s="712" t="s">
        <v>58</v>
      </c>
      <c r="E437" s="715">
        <v>10186781</v>
      </c>
      <c r="F437" s="712">
        <v>25806755</v>
      </c>
      <c r="G437" s="712">
        <v>2704031</v>
      </c>
      <c r="H437" s="120" t="str">
        <f>IF(G437="","",VLOOKUP(G437,ARANCEL!$B$5:$D$121,2,FALSE))</f>
        <v xml:space="preserve">PERNO MUÑON METALICO </v>
      </c>
      <c r="I437" s="121" t="s">
        <v>1399</v>
      </c>
      <c r="J437" s="119">
        <v>2</v>
      </c>
      <c r="K437" s="122">
        <f>IF(G437="","",VLOOKUP(G437,ARANCEL!$B$5:$D$121,3,FALSE)*J437)</f>
        <v>24492</v>
      </c>
      <c r="L437" s="1229" t="s">
        <v>8279</v>
      </c>
      <c r="M437" s="1229">
        <v>4500257463</v>
      </c>
      <c r="N437" s="1229" t="s">
        <v>8277</v>
      </c>
    </row>
    <row r="438" spans="1:14" s="5" customFormat="1" x14ac:dyDescent="0.25">
      <c r="A438" s="712" t="s">
        <v>305</v>
      </c>
      <c r="B438" s="719">
        <v>41753</v>
      </c>
      <c r="C438" s="783" t="s">
        <v>3818</v>
      </c>
      <c r="D438" s="712" t="s">
        <v>58</v>
      </c>
      <c r="E438" s="715">
        <v>10186781</v>
      </c>
      <c r="F438" s="712">
        <v>25806755</v>
      </c>
      <c r="G438" s="712">
        <v>2702002</v>
      </c>
      <c r="H438" s="120" t="str">
        <f>IF(G438="","",VLOOKUP(G438,ARANCEL!$B$5:$D$121,2,FALSE))</f>
        <v xml:space="preserve">LABORATORIO CORONA CEMENTADA SOBRE IMPLANTE </v>
      </c>
      <c r="I438" s="121" t="s">
        <v>329</v>
      </c>
      <c r="J438" s="119">
        <v>1</v>
      </c>
      <c r="K438" s="122">
        <f>IF(G438="","",VLOOKUP(G438,ARANCEL!$B$5:$D$121,3,FALSE)*J438)</f>
        <v>31878</v>
      </c>
      <c r="L438" s="1229" t="s">
        <v>8279</v>
      </c>
      <c r="M438" s="1229">
        <v>4500257463</v>
      </c>
      <c r="N438" s="1229" t="s">
        <v>8277</v>
      </c>
    </row>
    <row r="439" spans="1:14" s="5" customFormat="1" x14ac:dyDescent="0.25">
      <c r="A439" s="712" t="s">
        <v>305</v>
      </c>
      <c r="B439" s="719">
        <v>41772</v>
      </c>
      <c r="C439" s="783" t="s">
        <v>4549</v>
      </c>
      <c r="D439" s="712" t="s">
        <v>639</v>
      </c>
      <c r="E439" s="715">
        <v>10198344</v>
      </c>
      <c r="F439" s="712">
        <v>26430950</v>
      </c>
      <c r="G439" s="712">
        <v>2704005</v>
      </c>
      <c r="H439" s="120" t="str">
        <f>IF(G439="","",VLOOKUP(G439,ARANCEL!$B$5:$D$121,2,FALSE))</f>
        <v>PROVISORIO</v>
      </c>
      <c r="I439" s="121" t="s">
        <v>325</v>
      </c>
      <c r="J439" s="119">
        <v>1</v>
      </c>
      <c r="K439" s="122">
        <f>IF(G439="","",VLOOKUP(G439,ARANCEL!$B$5:$D$121,3,FALSE)*J439)</f>
        <v>3250</v>
      </c>
      <c r="L439" s="1229" t="s">
        <v>5292</v>
      </c>
      <c r="M439" s="1229">
        <v>4500235475</v>
      </c>
      <c r="N439" s="1229">
        <v>9397</v>
      </c>
    </row>
    <row r="440" spans="1:14" s="5" customFormat="1" x14ac:dyDescent="0.25">
      <c r="A440" s="712" t="s">
        <v>305</v>
      </c>
      <c r="B440" s="719">
        <v>41772</v>
      </c>
      <c r="C440" s="783" t="s">
        <v>4549</v>
      </c>
      <c r="D440" s="712" t="s">
        <v>639</v>
      </c>
      <c r="E440" s="715">
        <v>10198344</v>
      </c>
      <c r="F440" s="712">
        <v>26430950</v>
      </c>
      <c r="G440" s="712">
        <v>2704003</v>
      </c>
      <c r="H440" s="120" t="str">
        <f>IF(G440="","",VLOOKUP(G440,ARANCEL!$B$5:$D$121,2,FALSE))</f>
        <v xml:space="preserve">CORONA PERIFERICA CON PERNO MUÑON COLADO </v>
      </c>
      <c r="I440" s="121" t="s">
        <v>325</v>
      </c>
      <c r="J440" s="119">
        <v>1</v>
      </c>
      <c r="K440" s="122">
        <f>IF(G440="","",VLOOKUP(G440,ARANCEL!$B$5:$D$121,3,FALSE)*J440)</f>
        <v>32612</v>
      </c>
      <c r="L440" s="1229" t="s">
        <v>5292</v>
      </c>
      <c r="M440" s="1229">
        <v>4500235475</v>
      </c>
      <c r="N440" s="1229">
        <v>9397</v>
      </c>
    </row>
    <row r="441" spans="1:14" s="5" customFormat="1" x14ac:dyDescent="0.25">
      <c r="A441" s="712" t="s">
        <v>305</v>
      </c>
      <c r="B441" s="719">
        <v>41821</v>
      </c>
      <c r="C441" s="714" t="s">
        <v>1527</v>
      </c>
      <c r="D441" s="712" t="s">
        <v>47</v>
      </c>
      <c r="E441" s="715">
        <v>10221333</v>
      </c>
      <c r="F441" s="712">
        <v>27162979</v>
      </c>
      <c r="G441" s="712">
        <v>2704005</v>
      </c>
      <c r="H441" s="120" t="str">
        <f>IF(G441="","",VLOOKUP(G441,ARANCEL!$B$5:$D$121,2,FALSE))</f>
        <v>PROVISORIO</v>
      </c>
      <c r="I441" s="121" t="s">
        <v>319</v>
      </c>
      <c r="J441" s="119">
        <v>1</v>
      </c>
      <c r="K441" s="122">
        <f>IF(G441="","",VLOOKUP(G441,ARANCEL!$B$5:$D$121,3,FALSE)*J441)</f>
        <v>3250</v>
      </c>
      <c r="L441" s="1229" t="s">
        <v>6017</v>
      </c>
      <c r="M441" s="1229">
        <v>4500243648</v>
      </c>
      <c r="N441" s="1229">
        <v>9790</v>
      </c>
    </row>
    <row r="442" spans="1:14" s="5" customFormat="1" x14ac:dyDescent="0.25">
      <c r="A442" s="728" t="s">
        <v>305</v>
      </c>
      <c r="B442" s="719">
        <v>41841</v>
      </c>
      <c r="C442" s="714" t="s">
        <v>1527</v>
      </c>
      <c r="D442" s="712" t="s">
        <v>47</v>
      </c>
      <c r="E442" s="715">
        <v>10221333</v>
      </c>
      <c r="F442" s="712">
        <v>27162979</v>
      </c>
      <c r="G442" s="712">
        <v>2704003</v>
      </c>
      <c r="H442" s="120" t="str">
        <f>IF(G442="","",VLOOKUP(G442,ARANCEL!$B$5:$D$121,2,FALSE))</f>
        <v xml:space="preserve">CORONA PERIFERICA CON PERNO MUÑON COLADO </v>
      </c>
      <c r="I442" s="121" t="s">
        <v>319</v>
      </c>
      <c r="J442" s="119">
        <v>1</v>
      </c>
      <c r="K442" s="122">
        <f>IF(G442="","",VLOOKUP(G442,ARANCEL!$B$5:$D$121,3,FALSE)*J442)</f>
        <v>32612</v>
      </c>
      <c r="L442" s="1229" t="s">
        <v>6017</v>
      </c>
      <c r="M442" s="1229">
        <v>4500245467</v>
      </c>
      <c r="N442" s="1229">
        <v>9811</v>
      </c>
    </row>
    <row r="443" spans="1:14" s="5" customFormat="1" x14ac:dyDescent="0.25">
      <c r="A443" s="712" t="s">
        <v>305</v>
      </c>
      <c r="B443" s="719">
        <v>41976</v>
      </c>
      <c r="C443" s="714" t="s">
        <v>8764</v>
      </c>
      <c r="D443" s="712" t="s">
        <v>1380</v>
      </c>
      <c r="E443" s="715">
        <v>10292162</v>
      </c>
      <c r="F443" s="712">
        <v>2955750</v>
      </c>
      <c r="G443" s="712">
        <v>2707001</v>
      </c>
      <c r="H443" s="120" t="str">
        <f>IF(G443="","",VLOOKUP(G443,ARANCEL!$B$5:$D$121,2,FALSE))</f>
        <v xml:space="preserve">PLANO DE RELAJACION </v>
      </c>
      <c r="I443" s="121" t="s">
        <v>306</v>
      </c>
      <c r="J443" s="119">
        <v>1</v>
      </c>
      <c r="K443" s="122">
        <f>IF(G443="","",VLOOKUP(G443,ARANCEL!$B$5:$D$121,3,FALSE)*J443)</f>
        <v>9221</v>
      </c>
      <c r="L443" s="1349" t="s">
        <v>9431</v>
      </c>
      <c r="M443" s="1349">
        <v>4500269172</v>
      </c>
      <c r="N443" s="1349" t="s">
        <v>9440</v>
      </c>
    </row>
    <row r="444" spans="1:14" s="5" customFormat="1" x14ac:dyDescent="0.25">
      <c r="A444" s="712" t="s">
        <v>305</v>
      </c>
      <c r="B444" s="719">
        <v>41809</v>
      </c>
      <c r="C444" s="714" t="s">
        <v>5311</v>
      </c>
      <c r="D444" s="712" t="s">
        <v>47</v>
      </c>
      <c r="E444" s="715">
        <v>10214854</v>
      </c>
      <c r="F444" s="712">
        <v>27093289</v>
      </c>
      <c r="G444" s="712">
        <v>2707001</v>
      </c>
      <c r="H444" s="120" t="str">
        <f>IF(G444="","",VLOOKUP(G444,ARANCEL!$B$5:$D$121,2,FALSE))</f>
        <v xml:space="preserve">PLANO DE RELAJACION </v>
      </c>
      <c r="I444" s="121" t="s">
        <v>306</v>
      </c>
      <c r="J444" s="119">
        <v>1</v>
      </c>
      <c r="K444" s="122">
        <f>IF(G444="","",VLOOKUP(G444,ARANCEL!$B$5:$D$121,3,FALSE)*J444)</f>
        <v>9221</v>
      </c>
      <c r="L444" s="1229" t="s">
        <v>5742</v>
      </c>
      <c r="M444" s="1229">
        <v>4500239429</v>
      </c>
      <c r="N444" s="1229" t="s">
        <v>5754</v>
      </c>
    </row>
    <row r="445" spans="1:14" s="5" customFormat="1" x14ac:dyDescent="0.25">
      <c r="A445" s="712" t="s">
        <v>305</v>
      </c>
      <c r="B445" s="719">
        <v>41921</v>
      </c>
      <c r="C445" s="714" t="s">
        <v>7631</v>
      </c>
      <c r="D445" s="712" t="s">
        <v>58</v>
      </c>
      <c r="E445" s="715">
        <v>10264694</v>
      </c>
      <c r="F445" s="712">
        <v>28463652</v>
      </c>
      <c r="G445" s="712">
        <v>2707001</v>
      </c>
      <c r="H445" s="120" t="str">
        <f>IF(G445="","",VLOOKUP(G445,ARANCEL!$B$5:$D$121,2,FALSE))</f>
        <v xml:space="preserve">PLANO DE RELAJACION </v>
      </c>
      <c r="I445" s="121" t="s">
        <v>306</v>
      </c>
      <c r="J445" s="119">
        <v>1</v>
      </c>
      <c r="K445" s="122">
        <f>IF(G445="","",VLOOKUP(G445,ARANCEL!$B$5:$D$121,3,FALSE)*J445)</f>
        <v>9221</v>
      </c>
      <c r="L445" s="1229" t="s">
        <v>8279</v>
      </c>
      <c r="M445" s="1229">
        <v>4500260630</v>
      </c>
      <c r="N445" s="1229" t="s">
        <v>8266</v>
      </c>
    </row>
    <row r="446" spans="1:14" s="5" customFormat="1" x14ac:dyDescent="0.25">
      <c r="A446" s="712" t="s">
        <v>305</v>
      </c>
      <c r="B446" s="719">
        <v>41694</v>
      </c>
      <c r="C446" s="783" t="s">
        <v>3051</v>
      </c>
      <c r="D446" s="712" t="s">
        <v>1380</v>
      </c>
      <c r="E446" s="715">
        <v>10177348</v>
      </c>
      <c r="F446" s="712">
        <v>24989934</v>
      </c>
      <c r="G446" s="712">
        <v>2707001</v>
      </c>
      <c r="H446" s="120" t="str">
        <f>IF(G446="","",VLOOKUP(G446,ARANCEL!$B$5:$D$121,2,FALSE))</f>
        <v xml:space="preserve">PLANO DE RELAJACION </v>
      </c>
      <c r="I446" s="121" t="s">
        <v>306</v>
      </c>
      <c r="J446" s="119">
        <v>1</v>
      </c>
      <c r="K446" s="122">
        <f>IF(G446="","",VLOOKUP(G446,ARANCEL!$B$5:$D$121,3,FALSE)*J446)</f>
        <v>9221</v>
      </c>
      <c r="L446" s="1229" t="s">
        <v>3438</v>
      </c>
      <c r="M446" s="1229">
        <v>4500220785</v>
      </c>
      <c r="N446" s="1229">
        <v>8625</v>
      </c>
    </row>
    <row r="447" spans="1:14" s="5" customFormat="1" x14ac:dyDescent="0.25">
      <c r="A447" s="712" t="s">
        <v>305</v>
      </c>
      <c r="B447" s="719">
        <v>41852</v>
      </c>
      <c r="C447" s="714" t="s">
        <v>6243</v>
      </c>
      <c r="D447" s="712" t="s">
        <v>47</v>
      </c>
      <c r="E447" s="715">
        <v>10237412</v>
      </c>
      <c r="F447" s="712">
        <v>27663924</v>
      </c>
      <c r="G447" s="712">
        <v>2707001</v>
      </c>
      <c r="H447" s="120" t="str">
        <f>IF(G447="","",VLOOKUP(G447,ARANCEL!$B$5:$D$121,2,FALSE))</f>
        <v xml:space="preserve">PLANO DE RELAJACION </v>
      </c>
      <c r="I447" s="121" t="s">
        <v>306</v>
      </c>
      <c r="J447" s="119">
        <v>1</v>
      </c>
      <c r="K447" s="122">
        <f>IF(G447="","",VLOOKUP(G447,ARANCEL!$B$5:$D$121,3,FALSE)*J447)</f>
        <v>9221</v>
      </c>
      <c r="L447" s="1229" t="s">
        <v>6905</v>
      </c>
      <c r="M447" s="1229">
        <v>4500249833</v>
      </c>
      <c r="N447" s="1229" t="s">
        <v>7144</v>
      </c>
    </row>
    <row r="448" spans="1:14" s="5" customFormat="1" x14ac:dyDescent="0.25">
      <c r="A448" s="712" t="s">
        <v>305</v>
      </c>
      <c r="B448" s="719">
        <v>41662</v>
      </c>
      <c r="C448" s="714" t="s">
        <v>2534</v>
      </c>
      <c r="D448" s="712" t="s">
        <v>82</v>
      </c>
      <c r="E448" s="715">
        <v>10170678</v>
      </c>
      <c r="F448" s="712">
        <v>24381608</v>
      </c>
      <c r="G448" s="712">
        <v>2704005</v>
      </c>
      <c r="H448" s="120" t="str">
        <f>IF(G448="","",VLOOKUP(G448,ARANCEL!$B$5:$D$121,2,FALSE))</f>
        <v>PROVISORIO</v>
      </c>
      <c r="I448" s="121" t="s">
        <v>308</v>
      </c>
      <c r="J448" s="119">
        <v>1</v>
      </c>
      <c r="K448" s="122">
        <f>IF(G448="","",VLOOKUP(G448,ARANCEL!$B$5:$D$121,3,FALSE)*J448)</f>
        <v>3250</v>
      </c>
      <c r="L448" s="1229" t="s">
        <v>2842</v>
      </c>
      <c r="M448" s="1229">
        <v>4500216229</v>
      </c>
      <c r="N448" s="1229">
        <v>8402</v>
      </c>
    </row>
    <row r="449" spans="1:14" s="5" customFormat="1" x14ac:dyDescent="0.25">
      <c r="A449" s="712" t="s">
        <v>305</v>
      </c>
      <c r="B449" s="719">
        <v>41696</v>
      </c>
      <c r="C449" s="714" t="s">
        <v>2534</v>
      </c>
      <c r="D449" s="712" t="s">
        <v>82</v>
      </c>
      <c r="E449" s="715">
        <v>10170678</v>
      </c>
      <c r="F449" s="712">
        <v>24381608</v>
      </c>
      <c r="G449" s="712">
        <v>2704015</v>
      </c>
      <c r="H449" s="120" t="str">
        <f>IF(G449="","",VLOOKUP(G449,ARANCEL!$B$5:$D$121,2,FALSE))</f>
        <v xml:space="preserve">CORONA IN CERAM </v>
      </c>
      <c r="I449" s="121" t="s">
        <v>308</v>
      </c>
      <c r="J449" s="119">
        <v>1</v>
      </c>
      <c r="K449" s="122">
        <f>IF(G449="","",VLOOKUP(G449,ARANCEL!$B$5:$D$121,3,FALSE)*J449)</f>
        <v>42733</v>
      </c>
      <c r="L449" s="1229" t="s">
        <v>3438</v>
      </c>
      <c r="M449" s="1229">
        <v>4500220785</v>
      </c>
      <c r="N449" s="1229">
        <v>8625</v>
      </c>
    </row>
    <row r="450" spans="1:14" s="5" customFormat="1" x14ac:dyDescent="0.25">
      <c r="A450" s="712" t="s">
        <v>305</v>
      </c>
      <c r="B450" s="719">
        <v>41758</v>
      </c>
      <c r="C450" s="783" t="s">
        <v>4311</v>
      </c>
      <c r="D450" s="712" t="s">
        <v>58</v>
      </c>
      <c r="E450" s="715">
        <v>10193511</v>
      </c>
      <c r="F450" s="712">
        <v>26118012</v>
      </c>
      <c r="G450" s="712">
        <v>2704005</v>
      </c>
      <c r="H450" s="120" t="str">
        <f>IF(G450="","",VLOOKUP(G450,ARANCEL!$B$5:$D$121,2,FALSE))</f>
        <v>PROVISORIO</v>
      </c>
      <c r="I450" s="121" t="s">
        <v>337</v>
      </c>
      <c r="J450" s="119">
        <v>1</v>
      </c>
      <c r="K450" s="122">
        <f>IF(G450="","",VLOOKUP(G450,ARANCEL!$B$5:$D$121,3,FALSE)*J450)</f>
        <v>3250</v>
      </c>
      <c r="L450" s="1229" t="s">
        <v>4612</v>
      </c>
      <c r="M450" s="1229">
        <v>4500229977</v>
      </c>
      <c r="N450" s="1229">
        <v>9224</v>
      </c>
    </row>
    <row r="451" spans="1:14" s="5" customFormat="1" x14ac:dyDescent="0.25">
      <c r="A451" s="712" t="s">
        <v>305</v>
      </c>
      <c r="B451" s="719">
        <v>41767</v>
      </c>
      <c r="C451" s="783" t="s">
        <v>4311</v>
      </c>
      <c r="D451" s="712" t="s">
        <v>58</v>
      </c>
      <c r="E451" s="715">
        <v>10193511</v>
      </c>
      <c r="F451" s="712">
        <v>26118012</v>
      </c>
      <c r="G451" s="712">
        <v>2704003</v>
      </c>
      <c r="H451" s="120" t="str">
        <f>IF(G451="","",VLOOKUP(G451,ARANCEL!$B$5:$D$121,2,FALSE))</f>
        <v xml:space="preserve">CORONA PERIFERICA CON PERNO MUÑON COLADO </v>
      </c>
      <c r="I451" s="121" t="s">
        <v>337</v>
      </c>
      <c r="J451" s="119">
        <v>1</v>
      </c>
      <c r="K451" s="122">
        <f>IF(G451="","",VLOOKUP(G451,ARANCEL!$B$5:$D$121,3,FALSE)*J451)</f>
        <v>32612</v>
      </c>
      <c r="L451" s="1229" t="s">
        <v>5292</v>
      </c>
      <c r="M451" s="1229">
        <v>4500235475</v>
      </c>
      <c r="N451" s="1229">
        <v>9397</v>
      </c>
    </row>
    <row r="452" spans="1:14" s="5" customFormat="1" x14ac:dyDescent="0.25">
      <c r="A452" s="712" t="s">
        <v>305</v>
      </c>
      <c r="B452" s="719">
        <v>41739</v>
      </c>
      <c r="C452" s="783" t="s">
        <v>875</v>
      </c>
      <c r="D452" s="712" t="s">
        <v>47</v>
      </c>
      <c r="E452" s="715">
        <v>10188662</v>
      </c>
      <c r="F452" s="712">
        <v>25761923</v>
      </c>
      <c r="G452" s="712">
        <v>2704005</v>
      </c>
      <c r="H452" s="120" t="str">
        <f>IF(G452="","",VLOOKUP(G452,ARANCEL!$B$5:$D$121,2,FALSE))</f>
        <v>PROVISORIO</v>
      </c>
      <c r="I452" s="121" t="s">
        <v>337</v>
      </c>
      <c r="J452" s="119">
        <v>1</v>
      </c>
      <c r="K452" s="122">
        <f>IF(G452="","",VLOOKUP(G452,ARANCEL!$B$5:$D$121,3,FALSE)*J452)</f>
        <v>3250</v>
      </c>
      <c r="L452" s="1229" t="s">
        <v>4612</v>
      </c>
      <c r="M452" s="1229">
        <v>4500229975</v>
      </c>
      <c r="N452" s="1229">
        <v>9190</v>
      </c>
    </row>
    <row r="453" spans="1:14" s="5" customFormat="1" x14ac:dyDescent="0.25">
      <c r="A453" s="712" t="s">
        <v>305</v>
      </c>
      <c r="B453" s="719">
        <v>41774</v>
      </c>
      <c r="C453" s="783" t="s">
        <v>875</v>
      </c>
      <c r="D453" s="712" t="s">
        <v>47</v>
      </c>
      <c r="E453" s="715">
        <v>10188662</v>
      </c>
      <c r="F453" s="712">
        <v>25761923</v>
      </c>
      <c r="G453" s="712">
        <v>2704003</v>
      </c>
      <c r="H453" s="120" t="str">
        <f>IF(G453="","",VLOOKUP(G453,ARANCEL!$B$5:$D$121,2,FALSE))</f>
        <v xml:space="preserve">CORONA PERIFERICA CON PERNO MUÑON COLADO </v>
      </c>
      <c r="I453" s="121" t="s">
        <v>337</v>
      </c>
      <c r="J453" s="119">
        <v>1</v>
      </c>
      <c r="K453" s="122">
        <f>IF(G453="","",VLOOKUP(G453,ARANCEL!$B$5:$D$121,3,FALSE)*J453)</f>
        <v>32612</v>
      </c>
      <c r="L453" s="1229" t="s">
        <v>5292</v>
      </c>
      <c r="M453" s="1229">
        <v>4500235475</v>
      </c>
      <c r="N453" s="1229">
        <v>9397</v>
      </c>
    </row>
    <row r="454" spans="1:14" s="5" customFormat="1" x14ac:dyDescent="0.25">
      <c r="A454" s="712" t="s">
        <v>305</v>
      </c>
      <c r="B454" s="719">
        <v>41880</v>
      </c>
      <c r="C454" s="714" t="s">
        <v>6812</v>
      </c>
      <c r="D454" s="712" t="s">
        <v>6277</v>
      </c>
      <c r="E454" s="715">
        <v>10251374</v>
      </c>
      <c r="F454" s="712">
        <v>28211845</v>
      </c>
      <c r="G454" s="712">
        <v>2705003</v>
      </c>
      <c r="H454" s="120" t="str">
        <f>IF(G454="","",VLOOKUP(G454,ARANCEL!$B$5:$D$121,2,FALSE))</f>
        <v>INCRUSTACION ESTETICA (ART-GLASS O CERAMICA)</v>
      </c>
      <c r="I454" s="121" t="s">
        <v>312</v>
      </c>
      <c r="J454" s="119">
        <v>1</v>
      </c>
      <c r="K454" s="122">
        <f>IF(G454="","",VLOOKUP(G454,ARANCEL!$B$5:$D$121,3,FALSE)*J454)</f>
        <v>15676</v>
      </c>
      <c r="L454" s="1229" t="s">
        <v>7548</v>
      </c>
      <c r="M454" s="1229">
        <v>4500254780</v>
      </c>
      <c r="N454" s="1229" t="s">
        <v>7558</v>
      </c>
    </row>
    <row r="455" spans="1:14" s="5" customFormat="1" x14ac:dyDescent="0.25">
      <c r="A455" s="712" t="s">
        <v>305</v>
      </c>
      <c r="B455" s="719">
        <v>41956</v>
      </c>
      <c r="C455" s="118" t="s">
        <v>8370</v>
      </c>
      <c r="D455" s="119" t="s">
        <v>1381</v>
      </c>
      <c r="E455" s="162">
        <v>10281692</v>
      </c>
      <c r="F455" s="119">
        <v>28627584</v>
      </c>
      <c r="G455" s="712">
        <v>2705003</v>
      </c>
      <c r="H455" s="120" t="str">
        <f>IF(G455="","",VLOOKUP(G455,ARANCEL!$B$5:$D$121,2,FALSE))</f>
        <v>INCRUSTACION ESTETICA (ART-GLASS O CERAMICA)</v>
      </c>
      <c r="I455" s="121" t="s">
        <v>309</v>
      </c>
      <c r="J455" s="119">
        <v>1</v>
      </c>
      <c r="K455" s="122">
        <f>IF(G455="","",VLOOKUP(G455,ARANCEL!$B$5:$D$121,3,FALSE)*J455)</f>
        <v>15676</v>
      </c>
      <c r="L455" s="1229" t="s">
        <v>8256</v>
      </c>
      <c r="M455" s="1229">
        <v>4500265472</v>
      </c>
      <c r="N455" s="1229" t="s">
        <v>8935</v>
      </c>
    </row>
    <row r="456" spans="1:14" s="5" customFormat="1" x14ac:dyDescent="0.25">
      <c r="A456" s="712" t="s">
        <v>305</v>
      </c>
      <c r="B456" s="719">
        <v>41845</v>
      </c>
      <c r="C456" s="714" t="s">
        <v>6095</v>
      </c>
      <c r="D456" s="712" t="s">
        <v>47</v>
      </c>
      <c r="E456" s="715">
        <v>10232859</v>
      </c>
      <c r="F456" s="712">
        <v>27478295</v>
      </c>
      <c r="G456" s="712">
        <v>2705003</v>
      </c>
      <c r="H456" s="120" t="str">
        <f>IF(G456="","",VLOOKUP(G456,ARANCEL!$B$5:$D$121,2,FALSE))</f>
        <v>INCRUSTACION ESTETICA (ART-GLASS O CERAMICA)</v>
      </c>
      <c r="I456" s="121" t="s">
        <v>312</v>
      </c>
      <c r="J456" s="119">
        <v>1</v>
      </c>
      <c r="K456" s="122">
        <f>IF(G456="","",VLOOKUP(G456,ARANCEL!$B$5:$D$121,3,FALSE)*J456)</f>
        <v>15676</v>
      </c>
      <c r="L456" s="1229" t="s">
        <v>6017</v>
      </c>
      <c r="M456" s="1229">
        <v>4500245467</v>
      </c>
      <c r="N456" s="1229">
        <v>9811</v>
      </c>
    </row>
    <row r="457" spans="1:14" s="5" customFormat="1" x14ac:dyDescent="0.25">
      <c r="A457" s="712" t="s">
        <v>305</v>
      </c>
      <c r="B457" s="719">
        <v>41766</v>
      </c>
      <c r="C457" s="783" t="s">
        <v>4428</v>
      </c>
      <c r="D457" s="712" t="s">
        <v>1381</v>
      </c>
      <c r="E457" s="715">
        <v>10195855</v>
      </c>
      <c r="F457" s="712">
        <v>26123151</v>
      </c>
      <c r="G457" s="712">
        <v>2705003</v>
      </c>
      <c r="H457" s="120" t="str">
        <f>IF(G457="","",VLOOKUP(G457,ARANCEL!$B$5:$D$121,2,FALSE))</f>
        <v>INCRUSTACION ESTETICA (ART-GLASS O CERAMICA)</v>
      </c>
      <c r="I457" s="121" t="s">
        <v>324</v>
      </c>
      <c r="J457" s="119">
        <v>1</v>
      </c>
      <c r="K457" s="122">
        <f>IF(G457="","",VLOOKUP(G457,ARANCEL!$B$5:$D$121,3,FALSE)*J457)</f>
        <v>15676</v>
      </c>
      <c r="L457" s="1229" t="s">
        <v>5292</v>
      </c>
      <c r="M457" s="1229">
        <v>4500235475</v>
      </c>
      <c r="N457" s="1229">
        <v>9397</v>
      </c>
    </row>
    <row r="458" spans="1:14" s="5" customFormat="1" x14ac:dyDescent="0.25">
      <c r="A458" s="712" t="s">
        <v>305</v>
      </c>
      <c r="B458" s="719">
        <v>41785</v>
      </c>
      <c r="C458" s="783" t="s">
        <v>4835</v>
      </c>
      <c r="D458" s="712" t="s">
        <v>47</v>
      </c>
      <c r="E458" s="715">
        <v>10202437</v>
      </c>
      <c r="F458" s="712">
        <v>26226208</v>
      </c>
      <c r="G458" s="712">
        <v>2705003</v>
      </c>
      <c r="H458" s="120" t="str">
        <f>IF(G458="","",VLOOKUP(G458,ARANCEL!$B$5:$D$121,2,FALSE))</f>
        <v>INCRUSTACION ESTETICA (ART-GLASS O CERAMICA)</v>
      </c>
      <c r="I458" s="121" t="s">
        <v>315</v>
      </c>
      <c r="J458" s="119">
        <v>1</v>
      </c>
      <c r="K458" s="122">
        <f>IF(G458="","",VLOOKUP(G458,ARANCEL!$B$5:$D$121,3,FALSE)*J458)</f>
        <v>15676</v>
      </c>
      <c r="L458" s="1229" t="s">
        <v>5292</v>
      </c>
      <c r="M458" s="1229">
        <v>4500235475</v>
      </c>
      <c r="N458" s="1229">
        <v>9397</v>
      </c>
    </row>
    <row r="459" spans="1:14" s="5" customFormat="1" x14ac:dyDescent="0.25">
      <c r="A459" s="712" t="s">
        <v>305</v>
      </c>
      <c r="B459" s="719">
        <v>41877</v>
      </c>
      <c r="C459" s="783" t="s">
        <v>4835</v>
      </c>
      <c r="D459" s="712" t="s">
        <v>47</v>
      </c>
      <c r="E459" s="715">
        <v>10202437</v>
      </c>
      <c r="F459" s="712">
        <v>26226208</v>
      </c>
      <c r="G459" s="712">
        <v>2705003</v>
      </c>
      <c r="H459" s="120" t="str">
        <f>IF(G459="","",VLOOKUP(G459,ARANCEL!$B$5:$D$121,2,FALSE))</f>
        <v>INCRUSTACION ESTETICA (ART-GLASS O CERAMICA)</v>
      </c>
      <c r="I459" s="121" t="s">
        <v>312</v>
      </c>
      <c r="J459" s="119">
        <v>1</v>
      </c>
      <c r="K459" s="122">
        <f>IF(G459="","",VLOOKUP(G459,ARANCEL!$B$5:$D$121,3,FALSE)*J459)</f>
        <v>15676</v>
      </c>
      <c r="L459" s="1229" t="s">
        <v>7548</v>
      </c>
      <c r="M459" s="1229">
        <v>4500254780</v>
      </c>
      <c r="N459" s="1229" t="s">
        <v>7558</v>
      </c>
    </row>
    <row r="460" spans="1:14" s="5" customFormat="1" x14ac:dyDescent="0.25">
      <c r="A460" s="816" t="s">
        <v>305</v>
      </c>
      <c r="B460" s="817">
        <v>41851</v>
      </c>
      <c r="C460" s="118" t="s">
        <v>6208</v>
      </c>
      <c r="D460" s="119" t="s">
        <v>58</v>
      </c>
      <c r="E460" s="162">
        <v>10236155</v>
      </c>
      <c r="F460" s="119">
        <v>27681214</v>
      </c>
      <c r="G460" s="816">
        <v>2704005</v>
      </c>
      <c r="H460" s="120" t="str">
        <f>IF(G460="","",VLOOKUP(G460,ARANCEL!$B$5:$D$121,2,FALSE))</f>
        <v>PROVISORIO</v>
      </c>
      <c r="I460" s="121" t="s">
        <v>326</v>
      </c>
      <c r="J460" s="119">
        <v>1</v>
      </c>
      <c r="K460" s="122">
        <f>IF(G460="","",VLOOKUP(G460,ARANCEL!$B$5:$D$121,3,FALSE)*J460)</f>
        <v>3250</v>
      </c>
      <c r="L460" s="1229" t="s">
        <v>6905</v>
      </c>
      <c r="M460" s="1229">
        <v>4500249833</v>
      </c>
      <c r="N460" s="1229" t="s">
        <v>7144</v>
      </c>
    </row>
    <row r="461" spans="1:14" s="5" customFormat="1" x14ac:dyDescent="0.25">
      <c r="A461" s="816" t="s">
        <v>305</v>
      </c>
      <c r="B461" s="817">
        <v>41878</v>
      </c>
      <c r="C461" s="118" t="s">
        <v>6208</v>
      </c>
      <c r="D461" s="119" t="s">
        <v>58</v>
      </c>
      <c r="E461" s="162">
        <v>10236155</v>
      </c>
      <c r="F461" s="119">
        <v>27681214</v>
      </c>
      <c r="G461" s="816">
        <v>2704002</v>
      </c>
      <c r="H461" s="120" t="str">
        <f>IF(G461="","",VLOOKUP(G461,ARANCEL!$B$5:$D$121,2,FALSE))</f>
        <v xml:space="preserve">CORONA PERIFERICA </v>
      </c>
      <c r="I461" s="121" t="s">
        <v>326</v>
      </c>
      <c r="J461" s="119">
        <v>1</v>
      </c>
      <c r="K461" s="122">
        <f>IF(G461="","",VLOOKUP(G461,ARANCEL!$B$5:$D$121,3,FALSE)*J461)</f>
        <v>25865</v>
      </c>
      <c r="L461" s="1229" t="s">
        <v>7548</v>
      </c>
      <c r="M461" s="1229">
        <v>4500254780</v>
      </c>
      <c r="N461" s="1229" t="s">
        <v>7558</v>
      </c>
    </row>
    <row r="462" spans="1:14" s="5" customFormat="1" x14ac:dyDescent="0.25">
      <c r="A462" s="816" t="s">
        <v>606</v>
      </c>
      <c r="B462" s="817">
        <v>41991</v>
      </c>
      <c r="C462" s="118" t="s">
        <v>8738</v>
      </c>
      <c r="D462" s="119" t="s">
        <v>58</v>
      </c>
      <c r="E462" s="162">
        <v>10299715</v>
      </c>
      <c r="F462" s="119">
        <v>30085728</v>
      </c>
      <c r="G462" s="816">
        <v>2702002</v>
      </c>
      <c r="H462" s="120" t="str">
        <f>IF(G462="","",VLOOKUP(G462,ARANCEL!$B$5:$D$121,2,FALSE))</f>
        <v xml:space="preserve">LABORATORIO CORONA CEMENTADA SOBRE IMPLANTE </v>
      </c>
      <c r="I462" s="121" t="s">
        <v>329</v>
      </c>
      <c r="J462" s="119">
        <v>1</v>
      </c>
      <c r="K462" s="122">
        <f>IF(G462="","",VLOOKUP(G462,ARANCEL!$B$5:$D$121,3,FALSE)*J462)</f>
        <v>31878</v>
      </c>
      <c r="L462" s="1349" t="s">
        <v>9431</v>
      </c>
      <c r="M462" s="1349">
        <v>4500269172</v>
      </c>
      <c r="N462" s="1349" t="s">
        <v>9440</v>
      </c>
    </row>
    <row r="463" spans="1:14" s="5" customFormat="1" x14ac:dyDescent="0.25">
      <c r="A463" s="816" t="s">
        <v>305</v>
      </c>
      <c r="B463" s="817">
        <v>41883</v>
      </c>
      <c r="C463" s="607" t="s">
        <v>7169</v>
      </c>
      <c r="D463" s="606" t="s">
        <v>47</v>
      </c>
      <c r="E463" s="608">
        <v>10251955</v>
      </c>
      <c r="F463" s="606">
        <v>28363782</v>
      </c>
      <c r="G463" s="816">
        <v>2707001</v>
      </c>
      <c r="H463" s="120" t="str">
        <f>IF(G463="","",VLOOKUP(G463,ARANCEL!$B$5:$D$121,2,FALSE))</f>
        <v xml:space="preserve">PLANO DE RELAJACION </v>
      </c>
      <c r="I463" s="121" t="s">
        <v>306</v>
      </c>
      <c r="J463" s="119">
        <v>1</v>
      </c>
      <c r="K463" s="122">
        <f>IF(G463="","",VLOOKUP(G463,ARANCEL!$B$5:$D$121,3,FALSE)*J463)</f>
        <v>9221</v>
      </c>
      <c r="L463" s="1229" t="s">
        <v>7548</v>
      </c>
      <c r="M463" s="1229">
        <v>4500254780</v>
      </c>
      <c r="N463" s="1229" t="s">
        <v>7558</v>
      </c>
    </row>
    <row r="464" spans="1:14" s="5" customFormat="1" x14ac:dyDescent="0.25">
      <c r="A464" s="816" t="s">
        <v>305</v>
      </c>
      <c r="B464" s="817">
        <v>41892</v>
      </c>
      <c r="C464" s="818" t="s">
        <v>7169</v>
      </c>
      <c r="D464" s="816" t="s">
        <v>47</v>
      </c>
      <c r="E464" s="819">
        <v>10256587</v>
      </c>
      <c r="F464" s="816">
        <v>28363782</v>
      </c>
      <c r="G464" s="816">
        <v>2707001</v>
      </c>
      <c r="H464" s="120" t="str">
        <f>IF(G464="","",VLOOKUP(G464,ARANCEL!$B$5:$D$121,2,FALSE))</f>
        <v xml:space="preserve">PLANO DE RELAJACION </v>
      </c>
      <c r="I464" s="121" t="s">
        <v>306</v>
      </c>
      <c r="J464" s="119">
        <v>1</v>
      </c>
      <c r="K464" s="122">
        <f>IF(G464="","",VLOOKUP(G464,ARANCEL!$B$5:$D$121,3,FALSE)*J464)</f>
        <v>9221</v>
      </c>
      <c r="L464" s="1229" t="s">
        <v>7548</v>
      </c>
      <c r="M464" s="1229">
        <v>4500254780</v>
      </c>
      <c r="N464" s="1229" t="s">
        <v>7558</v>
      </c>
    </row>
    <row r="465" spans="1:14" s="5" customFormat="1" x14ac:dyDescent="0.25">
      <c r="A465" s="816" t="s">
        <v>305</v>
      </c>
      <c r="B465" s="817">
        <v>41738</v>
      </c>
      <c r="C465" s="1049" t="s">
        <v>3957</v>
      </c>
      <c r="D465" s="816" t="s">
        <v>639</v>
      </c>
      <c r="E465" s="819">
        <v>10188670</v>
      </c>
      <c r="F465" s="816">
        <v>25848622</v>
      </c>
      <c r="G465" s="816">
        <v>2704005</v>
      </c>
      <c r="H465" s="120" t="str">
        <f>IF(G465="","",VLOOKUP(G465,ARANCEL!$B$5:$D$121,2,FALSE))</f>
        <v>PROVISORIO</v>
      </c>
      <c r="I465" s="121" t="s">
        <v>668</v>
      </c>
      <c r="J465" s="119">
        <v>1</v>
      </c>
      <c r="K465" s="122">
        <f>IF(G465="","",VLOOKUP(G465,ARANCEL!$B$5:$D$121,3,FALSE)*J465)</f>
        <v>3250</v>
      </c>
      <c r="L465" s="1229" t="s">
        <v>4612</v>
      </c>
      <c r="M465" s="1229">
        <v>4500229975</v>
      </c>
      <c r="N465" s="1229">
        <v>9190</v>
      </c>
    </row>
    <row r="466" spans="1:14" s="5" customFormat="1" x14ac:dyDescent="0.25">
      <c r="A466" s="816" t="s">
        <v>305</v>
      </c>
      <c r="B466" s="817">
        <v>41746</v>
      </c>
      <c r="C466" s="1049" t="s">
        <v>3957</v>
      </c>
      <c r="D466" s="816" t="s">
        <v>639</v>
      </c>
      <c r="E466" s="819">
        <v>10188670</v>
      </c>
      <c r="F466" s="816">
        <v>25848622</v>
      </c>
      <c r="G466" s="816">
        <v>2704003</v>
      </c>
      <c r="H466" s="120" t="str">
        <f>IF(G466="","",VLOOKUP(G466,ARANCEL!$B$5:$D$121,2,FALSE))</f>
        <v xml:space="preserve">CORONA PERIFERICA CON PERNO MUÑON COLADO </v>
      </c>
      <c r="I466" s="121" t="s">
        <v>668</v>
      </c>
      <c r="J466" s="119">
        <v>1</v>
      </c>
      <c r="K466" s="122">
        <f>IF(G466="","",VLOOKUP(G466,ARANCEL!$B$5:$D$121,3,FALSE)*J466)</f>
        <v>32612</v>
      </c>
      <c r="L466" s="1229" t="s">
        <v>4612</v>
      </c>
      <c r="M466" s="1229">
        <v>4500229975</v>
      </c>
      <c r="N466" s="1229">
        <v>9190</v>
      </c>
    </row>
    <row r="467" spans="1:14" s="5" customFormat="1" x14ac:dyDescent="0.25">
      <c r="A467" s="816" t="s">
        <v>305</v>
      </c>
      <c r="B467" s="817">
        <v>41851</v>
      </c>
      <c r="C467" s="818" t="s">
        <v>1123</v>
      </c>
      <c r="D467" s="816" t="s">
        <v>58</v>
      </c>
      <c r="E467" s="162">
        <v>10236664</v>
      </c>
      <c r="F467" s="119">
        <v>27847700</v>
      </c>
      <c r="G467" s="816">
        <v>2707001</v>
      </c>
      <c r="H467" s="120" t="str">
        <f>IF(G467="","",VLOOKUP(G467,ARANCEL!$B$5:$D$121,2,FALSE))</f>
        <v xml:space="preserve">PLANO DE RELAJACION </v>
      </c>
      <c r="I467" s="121" t="s">
        <v>331</v>
      </c>
      <c r="J467" s="119">
        <v>1</v>
      </c>
      <c r="K467" s="122">
        <f>IF(G467="","",VLOOKUP(G467,ARANCEL!$B$5:$D$121,3,FALSE)*J467)</f>
        <v>9221</v>
      </c>
      <c r="L467" s="1229" t="s">
        <v>6905</v>
      </c>
      <c r="M467" s="1229">
        <v>4500249833</v>
      </c>
      <c r="N467" s="1229" t="s">
        <v>7144</v>
      </c>
    </row>
    <row r="468" spans="1:14" s="5" customFormat="1" x14ac:dyDescent="0.25">
      <c r="A468" s="816" t="s">
        <v>305</v>
      </c>
      <c r="B468" s="817">
        <v>41689</v>
      </c>
      <c r="C468" s="198" t="s">
        <v>2963</v>
      </c>
      <c r="D468" s="119" t="s">
        <v>47</v>
      </c>
      <c r="E468" s="162">
        <v>10176358</v>
      </c>
      <c r="F468" s="119">
        <v>25124735</v>
      </c>
      <c r="G468" s="816">
        <v>2704005</v>
      </c>
      <c r="H468" s="120" t="str">
        <f>IF(G468="","",VLOOKUP(G468,ARANCEL!$B$5:$D$121,2,FALSE))</f>
        <v>PROVISORIO</v>
      </c>
      <c r="I468" s="121" t="s">
        <v>633</v>
      </c>
      <c r="J468" s="119">
        <v>1</v>
      </c>
      <c r="K468" s="122">
        <f>IF(G468="","",VLOOKUP(G468,ARANCEL!$B$5:$D$121,3,FALSE)*J468)</f>
        <v>3250</v>
      </c>
      <c r="L468" s="1229" t="s">
        <v>3438</v>
      </c>
      <c r="M468" s="1229">
        <v>4500220785</v>
      </c>
      <c r="N468" s="1229">
        <v>8625</v>
      </c>
    </row>
    <row r="469" spans="1:14" s="5" customFormat="1" x14ac:dyDescent="0.25">
      <c r="A469" s="816" t="s">
        <v>305</v>
      </c>
      <c r="B469" s="817">
        <v>41850</v>
      </c>
      <c r="C469" s="818" t="s">
        <v>6194</v>
      </c>
      <c r="D469" s="816" t="s">
        <v>47</v>
      </c>
      <c r="E469" s="819">
        <v>10236019</v>
      </c>
      <c r="F469" s="816">
        <v>27699809</v>
      </c>
      <c r="G469" s="816">
        <v>2707001</v>
      </c>
      <c r="H469" s="120" t="str">
        <f>IF(G469="","",VLOOKUP(G469,ARANCEL!$B$5:$D$121,2,FALSE))</f>
        <v xml:space="preserve">PLANO DE RELAJACION </v>
      </c>
      <c r="I469" s="121" t="s">
        <v>306</v>
      </c>
      <c r="J469" s="119">
        <v>1</v>
      </c>
      <c r="K469" s="122">
        <f>IF(G469="","",VLOOKUP(G469,ARANCEL!$B$5:$D$121,3,FALSE)*J469)</f>
        <v>9221</v>
      </c>
      <c r="L469" s="1229" t="s">
        <v>6905</v>
      </c>
      <c r="M469" s="1229">
        <v>4500249833</v>
      </c>
      <c r="N469" s="1229" t="s">
        <v>7144</v>
      </c>
    </row>
    <row r="470" spans="1:14" s="5" customFormat="1" x14ac:dyDescent="0.25">
      <c r="A470" s="816" t="s">
        <v>305</v>
      </c>
      <c r="B470" s="817">
        <v>41855</v>
      </c>
      <c r="C470" s="818" t="s">
        <v>1400</v>
      </c>
      <c r="D470" s="816" t="s">
        <v>58</v>
      </c>
      <c r="E470" s="819">
        <v>10238259</v>
      </c>
      <c r="F470" s="816">
        <v>27901278</v>
      </c>
      <c r="G470" s="816">
        <v>2704021</v>
      </c>
      <c r="H470" s="120" t="str">
        <f>IF(G470="","",VLOOKUP(G470,ARANCEL!$B$5:$D$121,2,FALSE))</f>
        <v>PUENTE MARYLAND EN CEROMEROS/METAL (CORONA + APOYOS O INCRUSTACION)</v>
      </c>
      <c r="I470" s="121" t="s">
        <v>647</v>
      </c>
      <c r="J470" s="119">
        <v>1</v>
      </c>
      <c r="K470" s="122">
        <f>IF(G470="","",VLOOKUP(G470,ARANCEL!$B$5:$D$121,3,FALSE)*J470)</f>
        <v>45207</v>
      </c>
      <c r="L470" s="1229" t="s">
        <v>6905</v>
      </c>
      <c r="M470" s="1229">
        <v>4500249833</v>
      </c>
      <c r="N470" s="1229" t="s">
        <v>7144</v>
      </c>
    </row>
    <row r="471" spans="1:14" s="5" customFormat="1" x14ac:dyDescent="0.25">
      <c r="A471" s="816" t="s">
        <v>305</v>
      </c>
      <c r="B471" s="817">
        <v>42009</v>
      </c>
      <c r="C471" s="818" t="s">
        <v>9336</v>
      </c>
      <c r="D471" s="816" t="s">
        <v>47</v>
      </c>
      <c r="E471" s="819">
        <v>10304808</v>
      </c>
      <c r="F471" s="816">
        <v>30299360</v>
      </c>
      <c r="G471" s="816">
        <v>2704005</v>
      </c>
      <c r="H471" s="120" t="str">
        <f>IF(G471="","",VLOOKUP(G471,ARANCEL!$B$5:$D$121,2,FALSE))</f>
        <v>PROVISORIO</v>
      </c>
      <c r="I471" s="121" t="s">
        <v>323</v>
      </c>
      <c r="J471" s="119">
        <v>1</v>
      </c>
      <c r="K471" s="122">
        <f>IF(G471="","",VLOOKUP(G471,ARANCEL!$B$5:$D$121,3,FALSE)*J471)</f>
        <v>3250</v>
      </c>
      <c r="L471" s="1235" t="str">
        <f>IF(E471="","","IMPAGO")</f>
        <v>IMPAGO</v>
      </c>
      <c r="M471" s="1235" t="str">
        <f>IF(L471="IMPAGO","SIN O.C.","")</f>
        <v>SIN O.C.</v>
      </c>
      <c r="N471" s="1235" t="str">
        <f>IF(L471="IMPAGO","SIN FACT.","")</f>
        <v>SIN FACT.</v>
      </c>
    </row>
    <row r="472" spans="1:14" s="5" customFormat="1" x14ac:dyDescent="0.25">
      <c r="A472" s="816" t="s">
        <v>606</v>
      </c>
      <c r="B472" s="817">
        <v>42021</v>
      </c>
      <c r="C472" s="818" t="s">
        <v>9336</v>
      </c>
      <c r="D472" s="816" t="s">
        <v>47</v>
      </c>
      <c r="E472" s="819">
        <v>10304808</v>
      </c>
      <c r="F472" s="816">
        <v>30299360</v>
      </c>
      <c r="G472" s="816">
        <v>2704003</v>
      </c>
      <c r="H472" s="120" t="str">
        <f>IF(G472="","",VLOOKUP(G472,ARANCEL!$B$5:$D$121,2,FALSE))</f>
        <v xml:space="preserve">CORONA PERIFERICA CON PERNO MUÑON COLADO </v>
      </c>
      <c r="I472" s="121" t="s">
        <v>323</v>
      </c>
      <c r="J472" s="119">
        <v>1</v>
      </c>
      <c r="K472" s="122">
        <f>IF(G472="","",VLOOKUP(G472,ARANCEL!$B$5:$D$121,3,FALSE)*J472)</f>
        <v>32612</v>
      </c>
      <c r="L472" s="1235" t="str">
        <f>IF(E472="","","IMPAGO")</f>
        <v>IMPAGO</v>
      </c>
      <c r="M472" s="1235" t="str">
        <f>IF(L472="IMPAGO","SIN O.C.","")</f>
        <v>SIN O.C.</v>
      </c>
      <c r="N472" s="1235" t="str">
        <f>IF(L472="IMPAGO","SIN FACT.","")</f>
        <v>SIN FACT.</v>
      </c>
    </row>
    <row r="473" spans="1:14" s="5" customFormat="1" x14ac:dyDescent="0.25">
      <c r="A473" s="816" t="s">
        <v>305</v>
      </c>
      <c r="B473" s="817">
        <v>42018</v>
      </c>
      <c r="C473" s="818" t="s">
        <v>9574</v>
      </c>
      <c r="D473" s="816" t="s">
        <v>2120</v>
      </c>
      <c r="E473" s="819">
        <v>10310169</v>
      </c>
      <c r="F473" s="816">
        <v>30356236</v>
      </c>
      <c r="G473" s="816">
        <v>2705003</v>
      </c>
      <c r="H473" s="120" t="str">
        <f>IF(G473="","",VLOOKUP(G473,ARANCEL!$B$5:$D$121,2,FALSE))</f>
        <v>INCRUSTACION ESTETICA (ART-GLASS O CERAMICA)</v>
      </c>
      <c r="I473" s="121" t="s">
        <v>337</v>
      </c>
      <c r="J473" s="119">
        <v>1</v>
      </c>
      <c r="K473" s="122">
        <f>IF(G473="","",VLOOKUP(G473,ARANCEL!$B$5:$D$121,3,FALSE)*J473)</f>
        <v>15676</v>
      </c>
      <c r="L473" s="1235" t="str">
        <f>IF(E473="","","IMPAGO")</f>
        <v>IMPAGO</v>
      </c>
      <c r="M473" s="1235" t="str">
        <f>IF(L473="IMPAGO","SIN O.C.","")</f>
        <v>SIN O.C.</v>
      </c>
      <c r="N473" s="1235" t="str">
        <f>IF(L473="IMPAGO","SIN FACT.","")</f>
        <v>SIN FACT.</v>
      </c>
    </row>
    <row r="474" spans="1:14" s="5" customFormat="1" x14ac:dyDescent="0.25">
      <c r="A474" s="816" t="s">
        <v>305</v>
      </c>
      <c r="B474" s="817">
        <v>41848</v>
      </c>
      <c r="C474" s="257" t="s">
        <v>6137</v>
      </c>
      <c r="D474" s="255" t="s">
        <v>639</v>
      </c>
      <c r="E474" s="258">
        <v>10234358</v>
      </c>
      <c r="F474" s="255">
        <v>26809478</v>
      </c>
      <c r="G474" s="816">
        <v>2705003</v>
      </c>
      <c r="H474" s="120" t="str">
        <f>IF(G474="","",VLOOKUP(G474,ARANCEL!$B$5:$D$121,2,FALSE))</f>
        <v>INCRUSTACION ESTETICA (ART-GLASS O CERAMICA)</v>
      </c>
      <c r="I474" s="121" t="s">
        <v>326</v>
      </c>
      <c r="J474" s="119">
        <v>1</v>
      </c>
      <c r="K474" s="122">
        <f>IF(G474="","",VLOOKUP(G474,ARANCEL!$B$5:$D$121,3,FALSE)*J474)</f>
        <v>15676</v>
      </c>
      <c r="L474" s="1229" t="s">
        <v>6017</v>
      </c>
      <c r="M474" s="1229">
        <v>4500245467</v>
      </c>
      <c r="N474" s="1229">
        <v>9811</v>
      </c>
    </row>
    <row r="475" spans="1:14" s="5" customFormat="1" x14ac:dyDescent="0.25">
      <c r="A475" s="816" t="s">
        <v>305</v>
      </c>
      <c r="B475" s="817">
        <v>41786</v>
      </c>
      <c r="C475" s="1049" t="s">
        <v>4836</v>
      </c>
      <c r="D475" s="816" t="s">
        <v>58</v>
      </c>
      <c r="E475" s="819">
        <v>10203607</v>
      </c>
      <c r="F475" s="816">
        <v>25445208</v>
      </c>
      <c r="G475" s="816">
        <v>2707001</v>
      </c>
      <c r="H475" s="120" t="str">
        <f>IF(G475="","",VLOOKUP(G475,ARANCEL!$B$5:$D$121,2,FALSE))</f>
        <v xml:space="preserve">PLANO DE RELAJACION </v>
      </c>
      <c r="I475" s="121" t="s">
        <v>306</v>
      </c>
      <c r="J475" s="119">
        <v>1</v>
      </c>
      <c r="K475" s="122">
        <f>IF(G475="","",VLOOKUP(G475,ARANCEL!$B$5:$D$121,3,FALSE)*J475)</f>
        <v>9221</v>
      </c>
      <c r="L475" s="1229" t="s">
        <v>5292</v>
      </c>
      <c r="M475" s="1229">
        <v>4500235475</v>
      </c>
      <c r="N475" s="1229">
        <v>9397</v>
      </c>
    </row>
    <row r="476" spans="1:14" s="5" customFormat="1" x14ac:dyDescent="0.25">
      <c r="A476" s="816" t="s">
        <v>305</v>
      </c>
      <c r="B476" s="817">
        <v>41708</v>
      </c>
      <c r="C476" s="1049" t="s">
        <v>1121</v>
      </c>
      <c r="D476" s="816" t="s">
        <v>1376</v>
      </c>
      <c r="E476" s="819">
        <v>10181054</v>
      </c>
      <c r="F476" s="816">
        <v>25299075</v>
      </c>
      <c r="G476" s="816">
        <v>2707001</v>
      </c>
      <c r="H476" s="120" t="str">
        <f>IF(G476="","",VLOOKUP(G476,ARANCEL!$B$5:$D$121,2,FALSE))</f>
        <v xml:space="preserve">PLANO DE RELAJACION </v>
      </c>
      <c r="I476" s="121" t="s">
        <v>306</v>
      </c>
      <c r="J476" s="119">
        <v>1</v>
      </c>
      <c r="K476" s="122">
        <f>IF(G476="","",VLOOKUP(G476,ARANCEL!$B$5:$D$121,3,FALSE)*J476)</f>
        <v>9221</v>
      </c>
      <c r="L476" s="1229" t="s">
        <v>3058</v>
      </c>
      <c r="M476" s="1229">
        <v>4500225662</v>
      </c>
      <c r="N476" s="1229">
        <v>8914</v>
      </c>
    </row>
    <row r="477" spans="1:14" s="5" customFormat="1" x14ac:dyDescent="0.25">
      <c r="A477" s="816" t="s">
        <v>305</v>
      </c>
      <c r="B477" s="817">
        <v>41864</v>
      </c>
      <c r="C477" s="118" t="s">
        <v>6497</v>
      </c>
      <c r="D477" s="119" t="s">
        <v>58</v>
      </c>
      <c r="E477" s="162">
        <v>10243735</v>
      </c>
      <c r="F477" s="119">
        <v>27328887</v>
      </c>
      <c r="G477" s="816">
        <v>2704005</v>
      </c>
      <c r="H477" s="120" t="str">
        <f>IF(G477="","",VLOOKUP(G477,ARANCEL!$B$5:$D$121,2,FALSE))</f>
        <v>PROVISORIO</v>
      </c>
      <c r="I477" s="121" t="s">
        <v>6498</v>
      </c>
      <c r="J477" s="119">
        <v>3</v>
      </c>
      <c r="K477" s="122">
        <f>IF(G477="","",VLOOKUP(G477,ARANCEL!$B$5:$D$121,3,FALSE)*J477)</f>
        <v>9750</v>
      </c>
      <c r="L477" s="1229" t="s">
        <v>6905</v>
      </c>
      <c r="M477" s="1229">
        <v>4500249833</v>
      </c>
      <c r="N477" s="1229" t="s">
        <v>7144</v>
      </c>
    </row>
    <row r="478" spans="1:14" s="5" customFormat="1" x14ac:dyDescent="0.25">
      <c r="A478" s="816" t="s">
        <v>305</v>
      </c>
      <c r="B478" s="817">
        <v>41913</v>
      </c>
      <c r="C478" s="118" t="s">
        <v>6497</v>
      </c>
      <c r="D478" s="119" t="s">
        <v>58</v>
      </c>
      <c r="E478" s="162">
        <v>10243735</v>
      </c>
      <c r="F478" s="119">
        <v>27328887</v>
      </c>
      <c r="G478" s="816">
        <v>2704003</v>
      </c>
      <c r="H478" s="120" t="str">
        <f>IF(G478="","",VLOOKUP(G478,ARANCEL!$B$5:$D$121,2,FALSE))</f>
        <v xml:space="preserve">CORONA PERIFERICA CON PERNO MUÑON COLADO </v>
      </c>
      <c r="I478" s="121" t="s">
        <v>7598</v>
      </c>
      <c r="J478" s="119">
        <v>2</v>
      </c>
      <c r="K478" s="122">
        <f>IF(G478="","",VLOOKUP(G478,ARANCEL!$B$5:$D$121,3,FALSE)*J478)</f>
        <v>65224</v>
      </c>
      <c r="L478" s="1229" t="s">
        <v>8279</v>
      </c>
      <c r="M478" s="1229">
        <v>4500260630</v>
      </c>
      <c r="N478" s="1229" t="s">
        <v>8266</v>
      </c>
    </row>
    <row r="479" spans="1:14" s="5" customFormat="1" x14ac:dyDescent="0.25">
      <c r="A479" s="816" t="s">
        <v>305</v>
      </c>
      <c r="B479" s="817">
        <v>41940</v>
      </c>
      <c r="C479" s="257" t="s">
        <v>8002</v>
      </c>
      <c r="D479" s="255" t="s">
        <v>58</v>
      </c>
      <c r="E479" s="258">
        <v>10274101</v>
      </c>
      <c r="F479" s="255">
        <v>27823710</v>
      </c>
      <c r="G479" s="816">
        <v>2704007</v>
      </c>
      <c r="H479" s="120" t="str">
        <f>IF(G479="","",VLOOKUP(G479,ARANCEL!$B$5:$D$121,2,FALSE))</f>
        <v>PILAR, INSERCION O PUNTO DE APOYO PERIFERICO</v>
      </c>
      <c r="I479" s="121" t="s">
        <v>1936</v>
      </c>
      <c r="J479" s="119">
        <v>2</v>
      </c>
      <c r="K479" s="122">
        <f>IF(G479="","",VLOOKUP(G479,ARANCEL!$B$5:$D$121,3,FALSE)*J479)</f>
        <v>51730</v>
      </c>
      <c r="L479" s="1229" t="s">
        <v>8256</v>
      </c>
      <c r="M479" s="1229">
        <v>4500265472</v>
      </c>
      <c r="N479" s="1229" t="s">
        <v>8935</v>
      </c>
    </row>
    <row r="480" spans="1:14" s="5" customFormat="1" x14ac:dyDescent="0.25">
      <c r="A480" s="816" t="s">
        <v>305</v>
      </c>
      <c r="B480" s="817">
        <v>41940</v>
      </c>
      <c r="C480" s="818" t="s">
        <v>8002</v>
      </c>
      <c r="D480" s="816" t="s">
        <v>58</v>
      </c>
      <c r="E480" s="819">
        <v>10274101</v>
      </c>
      <c r="F480" s="816">
        <v>27823710</v>
      </c>
      <c r="G480" s="816">
        <v>2704012</v>
      </c>
      <c r="H480" s="120" t="str">
        <f>IF(G480="","",VLOOKUP(G480,ARANCEL!$B$5:$D$121,2,FALSE))</f>
        <v xml:space="preserve">INTERMEDIARIO O PONTICO </v>
      </c>
      <c r="I480" s="121" t="s">
        <v>684</v>
      </c>
      <c r="J480" s="119">
        <v>2</v>
      </c>
      <c r="K480" s="122">
        <f>IF(G480="","",VLOOKUP(G480,ARANCEL!$B$5:$D$121,3,FALSE)*J480)</f>
        <v>50244</v>
      </c>
      <c r="L480" s="1229" t="s">
        <v>8256</v>
      </c>
      <c r="M480" s="1229">
        <v>4500265472</v>
      </c>
      <c r="N480" s="1229" t="s">
        <v>8935</v>
      </c>
    </row>
    <row r="481" spans="1:14" s="5" customFormat="1" x14ac:dyDescent="0.25">
      <c r="A481" s="816" t="s">
        <v>305</v>
      </c>
      <c r="B481" s="817">
        <v>41788</v>
      </c>
      <c r="C481" s="1049" t="s">
        <v>4899</v>
      </c>
      <c r="D481" s="816" t="s">
        <v>82</v>
      </c>
      <c r="E481" s="819">
        <v>10204883</v>
      </c>
      <c r="F481" s="816">
        <v>26521410</v>
      </c>
      <c r="G481" s="816">
        <v>2704027</v>
      </c>
      <c r="H481" s="120" t="str">
        <f>IF(G481="","",VLOOKUP(G481,ARANCEL!$B$5:$D$121,2,FALSE))</f>
        <v>PROTESIS VALPLAST UNILATERAL (HASTA 2 PIEZAS)</v>
      </c>
      <c r="I481" s="121" t="s">
        <v>317</v>
      </c>
      <c r="J481" s="119">
        <v>1</v>
      </c>
      <c r="K481" s="122">
        <f>IF(G481="","",VLOOKUP(G481,ARANCEL!$B$5:$D$121,3,FALSE)*J481)</f>
        <v>22491</v>
      </c>
      <c r="L481" s="1229" t="s">
        <v>5292</v>
      </c>
      <c r="M481" s="1229">
        <v>4500235475</v>
      </c>
      <c r="N481" s="1229">
        <v>9397</v>
      </c>
    </row>
    <row r="482" spans="1:14" s="5" customFormat="1" x14ac:dyDescent="0.25">
      <c r="A482" s="816" t="s">
        <v>305</v>
      </c>
      <c r="B482" s="817">
        <v>41834</v>
      </c>
      <c r="C482" s="818" t="s">
        <v>5724</v>
      </c>
      <c r="D482" s="816" t="s">
        <v>58</v>
      </c>
      <c r="E482" s="819">
        <v>10227717</v>
      </c>
      <c r="F482" s="816">
        <v>27355130</v>
      </c>
      <c r="G482" s="816">
        <v>2704005</v>
      </c>
      <c r="H482" s="120" t="str">
        <f>IF(G482="","",VLOOKUP(G482,ARANCEL!$B$5:$D$121,2,FALSE))</f>
        <v>PROVISORIO</v>
      </c>
      <c r="I482" s="121" t="s">
        <v>317</v>
      </c>
      <c r="J482" s="119">
        <v>1</v>
      </c>
      <c r="K482" s="122">
        <f>IF(G482="","",VLOOKUP(G482,ARANCEL!$B$5:$D$121,3,FALSE)*J482)</f>
        <v>3250</v>
      </c>
      <c r="L482" s="1229" t="s">
        <v>6017</v>
      </c>
      <c r="M482" s="1229">
        <v>4500243648</v>
      </c>
      <c r="N482" s="1229">
        <v>9790</v>
      </c>
    </row>
    <row r="483" spans="1:14" s="5" customFormat="1" x14ac:dyDescent="0.25">
      <c r="A483" s="843" t="s">
        <v>305</v>
      </c>
      <c r="B483" s="817">
        <v>41842</v>
      </c>
      <c r="C483" s="818" t="s">
        <v>5724</v>
      </c>
      <c r="D483" s="816" t="s">
        <v>58</v>
      </c>
      <c r="E483" s="819">
        <v>10227717</v>
      </c>
      <c r="F483" s="816">
        <v>27355130</v>
      </c>
      <c r="G483" s="816">
        <v>2704003</v>
      </c>
      <c r="H483" s="120" t="str">
        <f>IF(G483="","",VLOOKUP(G483,ARANCEL!$B$5:$D$121,2,FALSE))</f>
        <v xml:space="preserve">CORONA PERIFERICA CON PERNO MUÑON COLADO </v>
      </c>
      <c r="I483" s="121" t="s">
        <v>317</v>
      </c>
      <c r="J483" s="119">
        <v>1</v>
      </c>
      <c r="K483" s="122">
        <f>IF(G483="","",VLOOKUP(G483,ARANCEL!$B$5:$D$121,3,FALSE)*J483)</f>
        <v>32612</v>
      </c>
      <c r="L483" s="1229" t="s">
        <v>6017</v>
      </c>
      <c r="M483" s="1229">
        <v>4500245467</v>
      </c>
      <c r="N483" s="1229">
        <v>9811</v>
      </c>
    </row>
    <row r="484" spans="1:14" s="5" customFormat="1" x14ac:dyDescent="0.25">
      <c r="A484" s="816" t="s">
        <v>305</v>
      </c>
      <c r="B484" s="817">
        <v>41758</v>
      </c>
      <c r="C484" s="1049" t="s">
        <v>4313</v>
      </c>
      <c r="D484" s="816" t="s">
        <v>4640</v>
      </c>
      <c r="E484" s="819">
        <v>10193558</v>
      </c>
      <c r="F484" s="816">
        <v>26042566</v>
      </c>
      <c r="G484" s="816">
        <v>2704031</v>
      </c>
      <c r="H484" s="120" t="str">
        <f>IF(G484="","",VLOOKUP(G484,ARANCEL!$B$5:$D$121,2,FALSE))</f>
        <v xml:space="preserve">PERNO MUÑON METALICO </v>
      </c>
      <c r="I484" s="121" t="s">
        <v>311</v>
      </c>
      <c r="J484" s="119">
        <v>1</v>
      </c>
      <c r="K484" s="122">
        <f>IF(G484="","",VLOOKUP(G484,ARANCEL!$B$5:$D$121,3,FALSE)*J484)</f>
        <v>12246</v>
      </c>
      <c r="L484" s="1229" t="s">
        <v>5292</v>
      </c>
      <c r="M484" s="1229">
        <v>4500235475</v>
      </c>
      <c r="N484" s="1229">
        <v>9397</v>
      </c>
    </row>
    <row r="485" spans="1:14" s="5" customFormat="1" x14ac:dyDescent="0.25">
      <c r="A485" s="816" t="s">
        <v>305</v>
      </c>
      <c r="B485" s="817">
        <v>41766</v>
      </c>
      <c r="C485" s="198" t="s">
        <v>4313</v>
      </c>
      <c r="D485" s="119" t="s">
        <v>4640</v>
      </c>
      <c r="E485" s="162">
        <v>10193558</v>
      </c>
      <c r="F485" s="119">
        <v>26042566</v>
      </c>
      <c r="G485" s="816">
        <v>2704003</v>
      </c>
      <c r="H485" s="120" t="str">
        <f>IF(G485="","",VLOOKUP(G485,ARANCEL!$B$5:$D$121,2,FALSE))</f>
        <v xml:space="preserve">CORONA PERIFERICA CON PERNO MUÑON COLADO </v>
      </c>
      <c r="I485" s="121" t="s">
        <v>311</v>
      </c>
      <c r="J485" s="119">
        <v>1</v>
      </c>
      <c r="K485" s="122">
        <f>IF(G485="","",VLOOKUP(G485,ARANCEL!$B$5:$D$121,3,FALSE)*J485)</f>
        <v>32612</v>
      </c>
      <c r="L485" s="1229" t="s">
        <v>5292</v>
      </c>
      <c r="M485" s="1229">
        <v>4500235475</v>
      </c>
      <c r="N485" s="1229">
        <v>9397</v>
      </c>
    </row>
    <row r="486" spans="1:14" s="5" customFormat="1" x14ac:dyDescent="0.25">
      <c r="A486" s="816" t="s">
        <v>305</v>
      </c>
      <c r="B486" s="817">
        <v>41827</v>
      </c>
      <c r="C486" s="818" t="s">
        <v>8027</v>
      </c>
      <c r="D486" s="816" t="s">
        <v>47</v>
      </c>
      <c r="E486" s="819">
        <v>10223928</v>
      </c>
      <c r="F486" s="816">
        <v>26663216</v>
      </c>
      <c r="G486" s="816">
        <v>2704005</v>
      </c>
      <c r="H486" s="120" t="str">
        <f>IF(G486="","",VLOOKUP(G486,ARANCEL!$B$5:$D$121,2,FALSE))</f>
        <v>PROVISORIO</v>
      </c>
      <c r="I486" s="121"/>
      <c r="J486" s="119">
        <v>6</v>
      </c>
      <c r="K486" s="122">
        <f>IF(G486="","",VLOOKUP(G486,ARANCEL!$B$5:$D$121,3,FALSE)*J486)</f>
        <v>19500</v>
      </c>
      <c r="L486" s="1229" t="s">
        <v>6017</v>
      </c>
      <c r="M486" s="1229">
        <v>4500243648</v>
      </c>
      <c r="N486" s="1229">
        <v>9790</v>
      </c>
    </row>
    <row r="487" spans="1:14" s="5" customFormat="1" x14ac:dyDescent="0.25">
      <c r="A487" s="843" t="s">
        <v>313</v>
      </c>
      <c r="B487" s="817">
        <v>41936</v>
      </c>
      <c r="C487" s="818" t="s">
        <v>9005</v>
      </c>
      <c r="D487" s="816" t="s">
        <v>60</v>
      </c>
      <c r="E487" s="819">
        <v>10272317</v>
      </c>
      <c r="F487" s="816">
        <v>26663216</v>
      </c>
      <c r="G487" s="816">
        <v>2704005</v>
      </c>
      <c r="H487" s="120" t="str">
        <f>IF(G487="","",VLOOKUP(G487,ARANCEL!$B$5:$D$121,2,FALSE))</f>
        <v>PROVISORIO</v>
      </c>
      <c r="I487" s="121" t="s">
        <v>8106</v>
      </c>
      <c r="J487" s="119">
        <v>6</v>
      </c>
      <c r="K487" s="122">
        <f>IF(G487="","",VLOOKUP(G487,ARANCEL!$B$5:$D$121,3,FALSE)*J487)</f>
        <v>19500</v>
      </c>
      <c r="L487" s="1229" t="s">
        <v>8279</v>
      </c>
      <c r="M487" s="1229">
        <v>4500260630</v>
      </c>
      <c r="N487" s="1229" t="s">
        <v>8266</v>
      </c>
    </row>
    <row r="488" spans="1:14" s="5" customFormat="1" x14ac:dyDescent="0.25">
      <c r="A488" s="816" t="s">
        <v>305</v>
      </c>
      <c r="B488" s="817">
        <v>41941</v>
      </c>
      <c r="C488" s="818" t="s">
        <v>9005</v>
      </c>
      <c r="D488" s="816" t="s">
        <v>60</v>
      </c>
      <c r="E488" s="819">
        <v>10272317</v>
      </c>
      <c r="F488" s="816">
        <v>26663216</v>
      </c>
      <c r="G488" s="816">
        <v>2704003</v>
      </c>
      <c r="H488" s="120" t="str">
        <f>IF(G488="","",VLOOKUP(G488,ARANCEL!$B$5:$D$121,2,FALSE))</f>
        <v xml:space="preserve">CORONA PERIFERICA CON PERNO MUÑON COLADO </v>
      </c>
      <c r="I488" s="121" t="s">
        <v>9003</v>
      </c>
      <c r="J488" s="119">
        <v>3</v>
      </c>
      <c r="K488" s="122">
        <f>IF(G488="","",VLOOKUP(G488,ARANCEL!$B$5:$D$121,3,FALSE)*J488)</f>
        <v>97836</v>
      </c>
      <c r="L488" s="1349" t="s">
        <v>9431</v>
      </c>
      <c r="M488" s="1349">
        <v>4500269172</v>
      </c>
      <c r="N488" s="1349" t="s">
        <v>9440</v>
      </c>
    </row>
    <row r="489" spans="1:14" s="5" customFormat="1" x14ac:dyDescent="0.25">
      <c r="A489" s="816" t="s">
        <v>305</v>
      </c>
      <c r="B489" s="817">
        <v>41976</v>
      </c>
      <c r="C489" s="818" t="s">
        <v>9005</v>
      </c>
      <c r="D489" s="816" t="s">
        <v>60</v>
      </c>
      <c r="E489" s="819">
        <v>10272317</v>
      </c>
      <c r="F489" s="816">
        <v>26663216</v>
      </c>
      <c r="G489" s="816">
        <v>2704002</v>
      </c>
      <c r="H489" s="120" t="str">
        <f>IF(G489="","",VLOOKUP(G489,ARANCEL!$B$5:$D$121,2,FALSE))</f>
        <v xml:space="preserve">CORONA PERIFERICA </v>
      </c>
      <c r="I489" s="121" t="s">
        <v>9004</v>
      </c>
      <c r="J489" s="119">
        <v>3</v>
      </c>
      <c r="K489" s="122">
        <f>IF(G489="","",VLOOKUP(G489,ARANCEL!$B$5:$D$121,3,FALSE)*J489)</f>
        <v>77595</v>
      </c>
      <c r="L489" s="1349" t="s">
        <v>9431</v>
      </c>
      <c r="M489" s="1349">
        <v>4500269172</v>
      </c>
      <c r="N489" s="1349" t="s">
        <v>9440</v>
      </c>
    </row>
    <row r="490" spans="1:14" s="5" customFormat="1" x14ac:dyDescent="0.25">
      <c r="A490" s="816" t="s">
        <v>305</v>
      </c>
      <c r="B490" s="817">
        <v>41796</v>
      </c>
      <c r="C490" s="1049" t="s">
        <v>5051</v>
      </c>
      <c r="D490" s="816" t="s">
        <v>1376</v>
      </c>
      <c r="E490" s="819">
        <v>10208297</v>
      </c>
      <c r="F490" s="816">
        <v>26542432</v>
      </c>
      <c r="G490" s="816">
        <v>2707001</v>
      </c>
      <c r="H490" s="120" t="str">
        <f>IF(G490="","",VLOOKUP(G490,ARANCEL!$B$5:$D$121,2,FALSE))</f>
        <v xml:space="preserve">PLANO DE RELAJACION </v>
      </c>
      <c r="I490" s="121" t="s">
        <v>306</v>
      </c>
      <c r="J490" s="119">
        <v>1</v>
      </c>
      <c r="K490" s="122">
        <f>IF(G490="","",VLOOKUP(G490,ARANCEL!$B$5:$D$121,3,FALSE)*J490)</f>
        <v>9221</v>
      </c>
      <c r="L490" s="1229" t="s">
        <v>5742</v>
      </c>
      <c r="M490" s="1229">
        <v>4500239429</v>
      </c>
      <c r="N490" s="1229" t="s">
        <v>5754</v>
      </c>
    </row>
    <row r="491" spans="1:14" s="5" customFormat="1" x14ac:dyDescent="0.25">
      <c r="A491" s="816" t="s">
        <v>305</v>
      </c>
      <c r="B491" s="817">
        <v>41978</v>
      </c>
      <c r="C491" s="818" t="s">
        <v>8837</v>
      </c>
      <c r="D491" s="816" t="s">
        <v>102</v>
      </c>
      <c r="E491" s="819">
        <v>10293546</v>
      </c>
      <c r="F491" s="816">
        <v>30021632</v>
      </c>
      <c r="G491" s="816">
        <v>2704005</v>
      </c>
      <c r="H491" s="120" t="str">
        <f>IF(G491="","",VLOOKUP(G491,ARANCEL!$B$5:$D$121,2,FALSE))</f>
        <v>PROVISORIO</v>
      </c>
      <c r="I491" s="121" t="s">
        <v>317</v>
      </c>
      <c r="J491" s="119">
        <v>1</v>
      </c>
      <c r="K491" s="122">
        <f>IF(G491="","",VLOOKUP(G491,ARANCEL!$B$5:$D$121,3,FALSE)*J491)</f>
        <v>3250</v>
      </c>
      <c r="L491" s="1349" t="s">
        <v>9431</v>
      </c>
      <c r="M491" s="1349">
        <v>4500269172</v>
      </c>
      <c r="N491" s="1349" t="s">
        <v>9440</v>
      </c>
    </row>
    <row r="492" spans="1:14" s="5" customFormat="1" x14ac:dyDescent="0.25">
      <c r="A492" s="816" t="s">
        <v>305</v>
      </c>
      <c r="B492" s="817">
        <v>41985</v>
      </c>
      <c r="C492" s="818" t="s">
        <v>8837</v>
      </c>
      <c r="D492" s="816" t="s">
        <v>102</v>
      </c>
      <c r="E492" s="819">
        <v>10293546</v>
      </c>
      <c r="F492" s="816">
        <v>30021632</v>
      </c>
      <c r="G492" s="816">
        <v>2704003</v>
      </c>
      <c r="H492" s="120" t="str">
        <f>IF(G492="","",VLOOKUP(G492,ARANCEL!$B$5:$D$121,2,FALSE))</f>
        <v xml:space="preserve">CORONA PERIFERICA CON PERNO MUÑON COLADO </v>
      </c>
      <c r="I492" s="121" t="s">
        <v>317</v>
      </c>
      <c r="J492" s="119">
        <v>1</v>
      </c>
      <c r="K492" s="122">
        <f>IF(G492="","",VLOOKUP(G492,ARANCEL!$B$5:$D$121,3,FALSE)*J492)</f>
        <v>32612</v>
      </c>
      <c r="L492" s="1349" t="s">
        <v>9431</v>
      </c>
      <c r="M492" s="1349">
        <v>4500269172</v>
      </c>
      <c r="N492" s="1349" t="s">
        <v>9440</v>
      </c>
    </row>
    <row r="493" spans="1:14" s="5" customFormat="1" x14ac:dyDescent="0.25">
      <c r="A493" s="816" t="s">
        <v>305</v>
      </c>
      <c r="B493" s="817">
        <v>41640</v>
      </c>
      <c r="C493" s="1049" t="s">
        <v>1397</v>
      </c>
      <c r="D493" s="816" t="s">
        <v>58</v>
      </c>
      <c r="E493" s="819">
        <v>10169113</v>
      </c>
      <c r="F493" s="816">
        <v>24147905</v>
      </c>
      <c r="G493" s="816">
        <v>2704003</v>
      </c>
      <c r="H493" s="120" t="str">
        <f>IF(G493="","",VLOOKUP(G493,ARANCEL!$B$5:$D$121,2,FALSE))</f>
        <v xml:space="preserve">CORONA PERIFERICA CON PERNO MUÑON COLADO </v>
      </c>
      <c r="I493" s="121" t="s">
        <v>320</v>
      </c>
      <c r="J493" s="119">
        <v>2</v>
      </c>
      <c r="K493" s="122">
        <f>IF(G493="","",VLOOKUP(G493,ARANCEL!$B$5:$D$121,3,FALSE)*J493)</f>
        <v>65224</v>
      </c>
      <c r="L493" s="1229" t="s">
        <v>2842</v>
      </c>
      <c r="M493" s="1229">
        <v>4500216229</v>
      </c>
      <c r="N493" s="1229">
        <v>8402</v>
      </c>
    </row>
    <row r="494" spans="1:14" s="5" customFormat="1" x14ac:dyDescent="0.25">
      <c r="A494" s="816" t="s">
        <v>305</v>
      </c>
      <c r="B494" s="817">
        <v>41666</v>
      </c>
      <c r="C494" s="1049" t="s">
        <v>1397</v>
      </c>
      <c r="D494" s="816" t="s">
        <v>58</v>
      </c>
      <c r="E494" s="819">
        <v>10169113</v>
      </c>
      <c r="F494" s="816">
        <v>24147905</v>
      </c>
      <c r="G494" s="816">
        <v>2705003</v>
      </c>
      <c r="H494" s="120" t="str">
        <f>IF(G494="","",VLOOKUP(G494,ARANCEL!$B$5:$D$121,2,FALSE))</f>
        <v>INCRUSTACION ESTETICA (ART-GLASS O CERAMICA)</v>
      </c>
      <c r="I494" s="121" t="s">
        <v>335</v>
      </c>
      <c r="J494" s="119">
        <v>1</v>
      </c>
      <c r="K494" s="122">
        <f>IF(G494="","",VLOOKUP(G494,ARANCEL!$B$5:$D$121,3,FALSE)*J494)</f>
        <v>15676</v>
      </c>
      <c r="L494" s="1229" t="s">
        <v>2842</v>
      </c>
      <c r="M494" s="1229">
        <v>4500216229</v>
      </c>
      <c r="N494" s="1229">
        <v>8402</v>
      </c>
    </row>
    <row r="495" spans="1:14" s="5" customFormat="1" x14ac:dyDescent="0.25">
      <c r="A495" s="816" t="s">
        <v>305</v>
      </c>
      <c r="B495" s="817">
        <v>41912</v>
      </c>
      <c r="C495" s="818" t="s">
        <v>7409</v>
      </c>
      <c r="D495" s="816" t="s">
        <v>93</v>
      </c>
      <c r="E495" s="819">
        <v>10259764</v>
      </c>
      <c r="F495" s="816">
        <v>28033832</v>
      </c>
      <c r="G495" s="816">
        <v>2705003</v>
      </c>
      <c r="H495" s="120" t="str">
        <f>IF(G495="","",VLOOKUP(G495,ARANCEL!$B$5:$D$121,2,FALSE))</f>
        <v>INCRUSTACION ESTETICA (ART-GLASS O CERAMICA)</v>
      </c>
      <c r="I495" s="121" t="s">
        <v>308</v>
      </c>
      <c r="J495" s="119">
        <v>1</v>
      </c>
      <c r="K495" s="122">
        <f>IF(G495="","",VLOOKUP(G495,ARANCEL!$B$5:$D$121,3,FALSE)*J495)</f>
        <v>15676</v>
      </c>
      <c r="L495" s="1229" t="s">
        <v>8279</v>
      </c>
      <c r="M495" s="1229">
        <v>4500260630</v>
      </c>
      <c r="N495" s="1229" t="s">
        <v>8266</v>
      </c>
    </row>
    <row r="496" spans="1:14" s="5" customFormat="1" x14ac:dyDescent="0.25">
      <c r="A496" s="816" t="s">
        <v>305</v>
      </c>
      <c r="B496" s="817">
        <v>41925</v>
      </c>
      <c r="C496" s="818" t="s">
        <v>7409</v>
      </c>
      <c r="D496" s="816" t="s">
        <v>93</v>
      </c>
      <c r="E496" s="819">
        <v>10259764</v>
      </c>
      <c r="F496" s="816">
        <v>28033832</v>
      </c>
      <c r="G496" s="816">
        <v>2707001</v>
      </c>
      <c r="H496" s="120" t="str">
        <f>IF(G496="","",VLOOKUP(G496,ARANCEL!$B$5:$D$121,2,FALSE))</f>
        <v xml:space="preserve">PLANO DE RELAJACION </v>
      </c>
      <c r="I496" s="121" t="s">
        <v>331</v>
      </c>
      <c r="J496" s="119">
        <v>1</v>
      </c>
      <c r="K496" s="122">
        <f>IF(G496="","",VLOOKUP(G496,ARANCEL!$B$5:$D$121,3,FALSE)*J496)</f>
        <v>9221</v>
      </c>
      <c r="L496" s="1229" t="s">
        <v>8279</v>
      </c>
      <c r="M496" s="1229">
        <v>4500260630</v>
      </c>
      <c r="N496" s="1229" t="s">
        <v>8266</v>
      </c>
    </row>
    <row r="497" spans="1:14" s="5" customFormat="1" x14ac:dyDescent="0.25">
      <c r="A497" s="816" t="s">
        <v>305</v>
      </c>
      <c r="B497" s="817">
        <v>41667</v>
      </c>
      <c r="C497" s="1049" t="s">
        <v>2622</v>
      </c>
      <c r="D497" s="816" t="s">
        <v>47</v>
      </c>
      <c r="E497" s="819">
        <v>10171099</v>
      </c>
      <c r="F497" s="816">
        <v>24050300</v>
      </c>
      <c r="G497" s="816">
        <v>2704003</v>
      </c>
      <c r="H497" s="120" t="str">
        <f>IF(G497="","",VLOOKUP(G497,ARANCEL!$B$5:$D$121,2,FALSE))</f>
        <v xml:space="preserve">CORONA PERIFERICA CON PERNO MUÑON COLADO </v>
      </c>
      <c r="I497" s="121" t="s">
        <v>335</v>
      </c>
      <c r="J497" s="119">
        <v>1</v>
      </c>
      <c r="K497" s="122">
        <f>IF(G497="","",VLOOKUP(G497,ARANCEL!$B$5:$D$121,3,FALSE)*J497)</f>
        <v>32612</v>
      </c>
      <c r="L497" s="1229" t="s">
        <v>2842</v>
      </c>
      <c r="M497" s="1229">
        <v>4500216229</v>
      </c>
      <c r="N497" s="1229">
        <v>8402</v>
      </c>
    </row>
    <row r="498" spans="1:14" s="5" customFormat="1" x14ac:dyDescent="0.25">
      <c r="A498" s="816" t="s">
        <v>305</v>
      </c>
      <c r="B498" s="817">
        <v>41670</v>
      </c>
      <c r="C498" s="1049" t="s">
        <v>2622</v>
      </c>
      <c r="D498" s="816" t="s">
        <v>47</v>
      </c>
      <c r="E498" s="819">
        <v>10171099</v>
      </c>
      <c r="F498" s="816">
        <v>24050300</v>
      </c>
      <c r="G498" s="816">
        <v>2705003</v>
      </c>
      <c r="H498" s="120" t="str">
        <f>IF(G498="","",VLOOKUP(G498,ARANCEL!$B$5:$D$121,2,FALSE))</f>
        <v>INCRUSTACION ESTETICA (ART-GLASS O CERAMICA)</v>
      </c>
      <c r="I498" s="121" t="s">
        <v>317</v>
      </c>
      <c r="J498" s="119">
        <v>1</v>
      </c>
      <c r="K498" s="122">
        <f>IF(G498="","",VLOOKUP(G498,ARANCEL!$B$5:$D$121,3,FALSE)*J498)</f>
        <v>15676</v>
      </c>
      <c r="L498" s="1229" t="s">
        <v>2842</v>
      </c>
      <c r="M498" s="1229">
        <v>4500216229</v>
      </c>
      <c r="N498" s="1229">
        <v>8402</v>
      </c>
    </row>
    <row r="499" spans="1:14" s="5" customFormat="1" x14ac:dyDescent="0.25">
      <c r="A499" s="816" t="s">
        <v>313</v>
      </c>
      <c r="B499" s="817">
        <v>41702</v>
      </c>
      <c r="C499" s="1049" t="s">
        <v>2622</v>
      </c>
      <c r="D499" s="816" t="s">
        <v>47</v>
      </c>
      <c r="E499" s="819">
        <v>10171099</v>
      </c>
      <c r="F499" s="816">
        <v>24050300</v>
      </c>
      <c r="G499" s="816">
        <v>2704002</v>
      </c>
      <c r="H499" s="120" t="str">
        <f>IF(G499="","",VLOOKUP(G499,ARANCEL!$B$5:$D$121,2,FALSE))</f>
        <v xml:space="preserve">CORONA PERIFERICA </v>
      </c>
      <c r="I499" s="121" t="s">
        <v>2739</v>
      </c>
      <c r="J499" s="119">
        <v>1</v>
      </c>
      <c r="K499" s="122">
        <f>IF(G499="","",VLOOKUP(G499,ARANCEL!$B$5:$D$121,3,FALSE)*J499)</f>
        <v>25865</v>
      </c>
      <c r="L499" s="1229" t="s">
        <v>3058</v>
      </c>
      <c r="M499" s="1229">
        <v>4500225661</v>
      </c>
      <c r="N499" s="1229">
        <v>8913</v>
      </c>
    </row>
    <row r="500" spans="1:14" s="5" customFormat="1" x14ac:dyDescent="0.25">
      <c r="A500" s="816" t="s">
        <v>305</v>
      </c>
      <c r="B500" s="817">
        <v>41731</v>
      </c>
      <c r="C500" s="1049" t="s">
        <v>3817</v>
      </c>
      <c r="D500" s="816" t="s">
        <v>82</v>
      </c>
      <c r="E500" s="819">
        <v>10186762</v>
      </c>
      <c r="F500" s="816">
        <v>24506672</v>
      </c>
      <c r="G500" s="816">
        <v>2705003</v>
      </c>
      <c r="H500" s="120" t="str">
        <f>IF(G500="","",VLOOKUP(G500,ARANCEL!$B$5:$D$121,2,FALSE))</f>
        <v>INCRUSTACION ESTETICA (ART-GLASS O CERAMICA)</v>
      </c>
      <c r="I500" s="121" t="s">
        <v>308</v>
      </c>
      <c r="J500" s="119">
        <v>1</v>
      </c>
      <c r="K500" s="122">
        <f>IF(G500="","",VLOOKUP(G500,ARANCEL!$B$5:$D$121,3,FALSE)*J500)</f>
        <v>15676</v>
      </c>
      <c r="L500" s="1229" t="s">
        <v>4612</v>
      </c>
      <c r="M500" s="1229">
        <v>4500229975</v>
      </c>
      <c r="N500" s="1229">
        <v>9190</v>
      </c>
    </row>
    <row r="501" spans="1:14" s="5" customFormat="1" x14ac:dyDescent="0.25">
      <c r="A501" s="816" t="s">
        <v>305</v>
      </c>
      <c r="B501" s="817">
        <v>41885</v>
      </c>
      <c r="C501" s="818" t="s">
        <v>6926</v>
      </c>
      <c r="D501" s="816" t="s">
        <v>47</v>
      </c>
      <c r="E501" s="819">
        <v>10253504</v>
      </c>
      <c r="F501" s="816">
        <v>28366627</v>
      </c>
      <c r="G501" s="816">
        <v>2707001</v>
      </c>
      <c r="H501" s="120" t="str">
        <f>IF(G501="","",VLOOKUP(G501,ARANCEL!$B$5:$D$121,2,FALSE))</f>
        <v xml:space="preserve">PLANO DE RELAJACION </v>
      </c>
      <c r="I501" s="121" t="s">
        <v>306</v>
      </c>
      <c r="J501" s="119">
        <v>1</v>
      </c>
      <c r="K501" s="122">
        <f>IF(G501="","",VLOOKUP(G501,ARANCEL!$B$5:$D$121,3,FALSE)*J501)</f>
        <v>9221</v>
      </c>
      <c r="L501" s="1229" t="s">
        <v>7548</v>
      </c>
      <c r="M501" s="1229">
        <v>4500254780</v>
      </c>
      <c r="N501" s="1229" t="s">
        <v>7558</v>
      </c>
    </row>
    <row r="502" spans="1:14" s="5" customFormat="1" x14ac:dyDescent="0.25">
      <c r="A502" s="816" t="s">
        <v>305</v>
      </c>
      <c r="B502" s="817">
        <v>41705</v>
      </c>
      <c r="C502" s="1049" t="s">
        <v>1396</v>
      </c>
      <c r="D502" s="816" t="s">
        <v>58</v>
      </c>
      <c r="E502" s="819">
        <v>10168183</v>
      </c>
      <c r="F502" s="816">
        <v>24384632</v>
      </c>
      <c r="G502" s="816">
        <v>2704005</v>
      </c>
      <c r="H502" s="120" t="str">
        <f>IF(G502="","",VLOOKUP(G502,ARANCEL!$B$5:$D$121,2,FALSE))</f>
        <v>PROVISORIO</v>
      </c>
      <c r="I502" s="121" t="s">
        <v>3344</v>
      </c>
      <c r="J502" s="119">
        <v>9</v>
      </c>
      <c r="K502" s="122">
        <f>IF(G502="","",VLOOKUP(G502,ARANCEL!$B$5:$D$121,3,FALSE)*J502)</f>
        <v>29250</v>
      </c>
      <c r="L502" s="1229" t="s">
        <v>3058</v>
      </c>
      <c r="M502" s="1229">
        <v>4500225661</v>
      </c>
      <c r="N502" s="1229">
        <v>8913</v>
      </c>
    </row>
    <row r="503" spans="1:14" s="5" customFormat="1" x14ac:dyDescent="0.25">
      <c r="A503" s="816" t="s">
        <v>606</v>
      </c>
      <c r="B503" s="817">
        <v>42019</v>
      </c>
      <c r="C503" s="1049" t="s">
        <v>1396</v>
      </c>
      <c r="D503" s="816" t="s">
        <v>58</v>
      </c>
      <c r="E503" s="819">
        <v>10168183</v>
      </c>
      <c r="F503" s="816">
        <v>24384632</v>
      </c>
      <c r="G503" s="816">
        <v>2704008</v>
      </c>
      <c r="H503" s="120" t="str">
        <f>IF(G503="","",VLOOKUP(G503,ARANCEL!$B$5:$D$121,2,FALSE))</f>
        <v>PILAR, INSERCION O PUNTO DE APOYO CON PERNO MUÑON</v>
      </c>
      <c r="I503" s="121" t="s">
        <v>324</v>
      </c>
      <c r="J503" s="119">
        <v>1</v>
      </c>
      <c r="K503" s="122">
        <f>IF(G503="","",VLOOKUP(G503,ARANCEL!$B$5:$D$121,3,FALSE)*J503)</f>
        <v>32612</v>
      </c>
      <c r="L503" s="1235" t="str">
        <f>IF(E503="","","IMPAGO")</f>
        <v>IMPAGO</v>
      </c>
      <c r="M503" s="1235" t="str">
        <f>IF(L503="IMPAGO","SIN O.C.","")</f>
        <v>SIN O.C.</v>
      </c>
      <c r="N503" s="1235" t="str">
        <f>IF(L503="IMPAGO","SIN FACT.","")</f>
        <v>SIN FACT.</v>
      </c>
    </row>
    <row r="504" spans="1:14" s="5" customFormat="1" x14ac:dyDescent="0.25">
      <c r="A504" s="816" t="s">
        <v>606</v>
      </c>
      <c r="B504" s="817">
        <v>42026</v>
      </c>
      <c r="C504" s="1049" t="s">
        <v>1396</v>
      </c>
      <c r="D504" s="816" t="s">
        <v>58</v>
      </c>
      <c r="E504" s="819">
        <v>10168183</v>
      </c>
      <c r="F504" s="816">
        <v>24384632</v>
      </c>
      <c r="G504" s="816">
        <v>2704012</v>
      </c>
      <c r="H504" s="120" t="str">
        <f>IF(G504="","",VLOOKUP(G504,ARANCEL!$B$5:$D$121,2,FALSE))</f>
        <v xml:space="preserve">INTERMEDIARIO O PONTICO </v>
      </c>
      <c r="I504" s="121" t="s">
        <v>9751</v>
      </c>
      <c r="J504" s="119">
        <v>5</v>
      </c>
      <c r="K504" s="122">
        <f>IF(G504="","",VLOOKUP(G504,ARANCEL!$B$5:$D$121,3,FALSE)*J504)</f>
        <v>125610</v>
      </c>
      <c r="L504" s="1235" t="str">
        <f>IF(E504="","","IMPAGO")</f>
        <v>IMPAGO</v>
      </c>
      <c r="M504" s="1235" t="str">
        <f>IF(L504="IMPAGO","SIN O.C.","")</f>
        <v>SIN O.C.</v>
      </c>
      <c r="N504" s="1235" t="str">
        <f>IF(L504="IMPAGO","SIN FACT.","")</f>
        <v>SIN FACT.</v>
      </c>
    </row>
    <row r="505" spans="1:14" s="5" customFormat="1" x14ac:dyDescent="0.25">
      <c r="A505" s="816" t="s">
        <v>606</v>
      </c>
      <c r="B505" s="817">
        <v>42026</v>
      </c>
      <c r="C505" s="1049" t="s">
        <v>1396</v>
      </c>
      <c r="D505" s="816" t="s">
        <v>58</v>
      </c>
      <c r="E505" s="819">
        <v>10168183</v>
      </c>
      <c r="F505" s="816">
        <v>24384632</v>
      </c>
      <c r="G505" s="816">
        <v>2704007</v>
      </c>
      <c r="H505" s="120" t="str">
        <f>IF(G505="","",VLOOKUP(G505,ARANCEL!$B$5:$D$121,2,FALSE))</f>
        <v>PILAR, INSERCION O PUNTO DE APOYO PERIFERICO</v>
      </c>
      <c r="I505" s="121" t="s">
        <v>9752</v>
      </c>
      <c r="J505" s="119">
        <v>4</v>
      </c>
      <c r="K505" s="122">
        <f>IF(G505="","",VLOOKUP(G505,ARANCEL!$B$5:$D$121,3,FALSE)*J505)</f>
        <v>103460</v>
      </c>
      <c r="L505" s="1235" t="str">
        <f>IF(E505="","","IMPAGO")</f>
        <v>IMPAGO</v>
      </c>
      <c r="M505" s="1235" t="str">
        <f>IF(L505="IMPAGO","SIN O.C.","")</f>
        <v>SIN O.C.</v>
      </c>
      <c r="N505" s="1235" t="str">
        <f>IF(L505="IMPAGO","SIN FACT.","")</f>
        <v>SIN FACT.</v>
      </c>
    </row>
    <row r="506" spans="1:14" s="5" customFormat="1" x14ac:dyDescent="0.25">
      <c r="A506" s="816" t="s">
        <v>305</v>
      </c>
      <c r="B506" s="817">
        <v>41844</v>
      </c>
      <c r="C506" s="818" t="s">
        <v>6041</v>
      </c>
      <c r="D506" s="816" t="s">
        <v>47</v>
      </c>
      <c r="E506" s="819">
        <v>10232665</v>
      </c>
      <c r="F506" s="816">
        <v>27343822</v>
      </c>
      <c r="G506" s="816">
        <v>2707001</v>
      </c>
      <c r="H506" s="120" t="str">
        <f>IF(G506="","",VLOOKUP(G506,ARANCEL!$B$5:$D$121,2,FALSE))</f>
        <v xml:space="preserve">PLANO DE RELAJACION </v>
      </c>
      <c r="I506" s="121" t="s">
        <v>306</v>
      </c>
      <c r="J506" s="119">
        <v>1</v>
      </c>
      <c r="K506" s="122">
        <f>IF(G506="","",VLOOKUP(G506,ARANCEL!$B$5:$D$121,3,FALSE)*J506)</f>
        <v>9221</v>
      </c>
      <c r="L506" s="1229" t="s">
        <v>6017</v>
      </c>
      <c r="M506" s="1229">
        <v>4500245467</v>
      </c>
      <c r="N506" s="1229">
        <v>9811</v>
      </c>
    </row>
    <row r="507" spans="1:14" s="5" customFormat="1" x14ac:dyDescent="0.25">
      <c r="A507" s="816" t="s">
        <v>305</v>
      </c>
      <c r="B507" s="817">
        <v>41963</v>
      </c>
      <c r="C507" s="818" t="s">
        <v>8507</v>
      </c>
      <c r="D507" s="816" t="s">
        <v>58</v>
      </c>
      <c r="E507" s="819">
        <v>10285431</v>
      </c>
      <c r="F507" s="816">
        <v>29260357</v>
      </c>
      <c r="G507" s="816">
        <v>2704005</v>
      </c>
      <c r="H507" s="820" t="str">
        <f>IF(G507="","",VLOOKUP(G507,ARANCEL!$B$5:$D$121,2,FALSE))</f>
        <v>PROVISORIO</v>
      </c>
      <c r="I507" s="821" t="s">
        <v>308</v>
      </c>
      <c r="J507" s="816">
        <v>1</v>
      </c>
      <c r="K507" s="822">
        <f>IF(G507="","",VLOOKUP(G507,ARANCEL!$B$5:$D$121,3,FALSE)*J507)</f>
        <v>3250</v>
      </c>
      <c r="L507" s="1210" t="s">
        <v>8256</v>
      </c>
      <c r="M507" s="1210">
        <v>4500265472</v>
      </c>
      <c r="N507" s="1210" t="s">
        <v>8935</v>
      </c>
    </row>
    <row r="508" spans="1:14" s="5" customFormat="1" x14ac:dyDescent="0.25">
      <c r="A508" s="816" t="s">
        <v>606</v>
      </c>
      <c r="B508" s="817">
        <v>41975</v>
      </c>
      <c r="C508" s="818" t="s">
        <v>8507</v>
      </c>
      <c r="D508" s="816" t="s">
        <v>58</v>
      </c>
      <c r="E508" s="819">
        <v>10285431</v>
      </c>
      <c r="F508" s="816">
        <v>29260357</v>
      </c>
      <c r="G508" s="816">
        <v>2704003</v>
      </c>
      <c r="H508" s="820" t="str">
        <f>IF(G508="","",VLOOKUP(G508,ARANCEL!$B$5:$D$121,2,FALSE))</f>
        <v xml:space="preserve">CORONA PERIFERICA CON PERNO MUÑON COLADO </v>
      </c>
      <c r="I508" s="821" t="s">
        <v>308</v>
      </c>
      <c r="J508" s="816">
        <v>1</v>
      </c>
      <c r="K508" s="822">
        <f>IF(G508="","",VLOOKUP(G508,ARANCEL!$B$5:$D$121,3,FALSE)*J508)</f>
        <v>32612</v>
      </c>
      <c r="L508" s="1249" t="str">
        <f>IF(E508="","","IMPAGO")</f>
        <v>IMPAGO</v>
      </c>
      <c r="M508" s="1249" t="str">
        <f>IF(L508="IMPAGO","SIN O.C.","")</f>
        <v>SIN O.C.</v>
      </c>
      <c r="N508" s="1249" t="str">
        <f>IF(L508="IMPAGO","SIN FACT.","")</f>
        <v>SIN FACT.</v>
      </c>
    </row>
    <row r="509" spans="1:14" s="5" customFormat="1" x14ac:dyDescent="0.25">
      <c r="A509" s="816" t="s">
        <v>305</v>
      </c>
      <c r="B509" s="817">
        <v>41954</v>
      </c>
      <c r="C509" s="818" t="s">
        <v>8329</v>
      </c>
      <c r="D509" s="816" t="s">
        <v>101</v>
      </c>
      <c r="E509" s="819">
        <v>10280454</v>
      </c>
      <c r="F509" s="816">
        <v>29567681</v>
      </c>
      <c r="G509" s="816">
        <v>2704005</v>
      </c>
      <c r="H509" s="120" t="str">
        <f>IF(G509="","",VLOOKUP(G509,ARANCEL!$B$5:$D$121,2,FALSE))</f>
        <v>PROVISORIO</v>
      </c>
      <c r="I509" s="121" t="s">
        <v>316</v>
      </c>
      <c r="J509" s="119">
        <v>1</v>
      </c>
      <c r="K509" s="122">
        <f>IF(G509="","",VLOOKUP(G509,ARANCEL!$B$5:$D$121,3,FALSE)*J509)</f>
        <v>3250</v>
      </c>
      <c r="L509" s="1229" t="s">
        <v>8256</v>
      </c>
      <c r="M509" s="1229">
        <v>4500265472</v>
      </c>
      <c r="N509" s="1229" t="s">
        <v>8935</v>
      </c>
    </row>
    <row r="510" spans="1:14" s="5" customFormat="1" x14ac:dyDescent="0.25">
      <c r="A510" s="816" t="s">
        <v>305</v>
      </c>
      <c r="B510" s="817">
        <v>41960</v>
      </c>
      <c r="C510" s="118" t="s">
        <v>8329</v>
      </c>
      <c r="D510" s="119" t="s">
        <v>101</v>
      </c>
      <c r="E510" s="162">
        <v>10280454</v>
      </c>
      <c r="F510" s="119">
        <v>29567681</v>
      </c>
      <c r="G510" s="816">
        <v>2704003</v>
      </c>
      <c r="H510" s="820" t="str">
        <f>IF(G510="","",VLOOKUP(G510,ARANCEL!$B$5:$D$121,2,FALSE))</f>
        <v xml:space="preserve">CORONA PERIFERICA CON PERNO MUÑON COLADO </v>
      </c>
      <c r="I510" s="821" t="s">
        <v>316</v>
      </c>
      <c r="J510" s="816">
        <v>1</v>
      </c>
      <c r="K510" s="822">
        <f>IF(G510="","",VLOOKUP(G510,ARANCEL!$B$5:$D$121,3,FALSE)*J510)</f>
        <v>32612</v>
      </c>
      <c r="L510" s="1210" t="s">
        <v>8256</v>
      </c>
      <c r="M510" s="1210">
        <v>4500265472</v>
      </c>
      <c r="N510" s="1210" t="s">
        <v>8935</v>
      </c>
    </row>
    <row r="511" spans="1:14" s="5" customFormat="1" x14ac:dyDescent="0.25">
      <c r="A511" s="816" t="s">
        <v>305</v>
      </c>
      <c r="B511" s="817">
        <v>41816</v>
      </c>
      <c r="C511" s="818" t="s">
        <v>5444</v>
      </c>
      <c r="D511" s="816" t="s">
        <v>58</v>
      </c>
      <c r="E511" s="819">
        <v>10218393</v>
      </c>
      <c r="F511" s="816">
        <v>27086083</v>
      </c>
      <c r="G511" s="816">
        <v>2705003</v>
      </c>
      <c r="H511" s="820" t="str">
        <f>IF(G511="","",VLOOKUP(G511,ARANCEL!$B$5:$D$121,2,FALSE))</f>
        <v>INCRUSTACION ESTETICA (ART-GLASS O CERAMICA)</v>
      </c>
      <c r="I511" s="821" t="s">
        <v>312</v>
      </c>
      <c r="J511" s="816">
        <v>1</v>
      </c>
      <c r="K511" s="822">
        <f>IF(G511="","",VLOOKUP(G511,ARANCEL!$B$5:$D$121,3,FALSE)*J511)</f>
        <v>15676</v>
      </c>
      <c r="L511" s="1210" t="s">
        <v>5742</v>
      </c>
      <c r="M511" s="1210">
        <v>4500241314</v>
      </c>
      <c r="N511" s="1210" t="s">
        <v>5771</v>
      </c>
    </row>
    <row r="512" spans="1:14" s="5" customFormat="1" x14ac:dyDescent="0.25">
      <c r="A512" s="816" t="s">
        <v>305</v>
      </c>
      <c r="B512" s="817">
        <v>41781</v>
      </c>
      <c r="C512" s="198" t="s">
        <v>4773</v>
      </c>
      <c r="D512" s="119" t="s">
        <v>47</v>
      </c>
      <c r="E512" s="162">
        <v>10201796</v>
      </c>
      <c r="F512" s="119">
        <v>26547473</v>
      </c>
      <c r="G512" s="816">
        <v>2705003</v>
      </c>
      <c r="H512" s="820" t="str">
        <f>IF(G512="","",VLOOKUP(G512,ARANCEL!$B$5:$D$121,2,FALSE))</f>
        <v>INCRUSTACION ESTETICA (ART-GLASS O CERAMICA)</v>
      </c>
      <c r="I512" s="821" t="s">
        <v>322</v>
      </c>
      <c r="J512" s="816">
        <v>1</v>
      </c>
      <c r="K512" s="822">
        <f>IF(G512="","",VLOOKUP(G512,ARANCEL!$B$5:$D$121,3,FALSE)*J512)</f>
        <v>15676</v>
      </c>
      <c r="L512" s="1210" t="s">
        <v>5292</v>
      </c>
      <c r="M512" s="1210">
        <v>4500235475</v>
      </c>
      <c r="N512" s="1210">
        <v>9397</v>
      </c>
    </row>
    <row r="513" spans="1:14" s="5" customFormat="1" x14ac:dyDescent="0.25">
      <c r="A513" s="816" t="s">
        <v>305</v>
      </c>
      <c r="B513" s="817">
        <v>41956</v>
      </c>
      <c r="C513" s="818" t="s">
        <v>8372</v>
      </c>
      <c r="D513" s="816" t="s">
        <v>82</v>
      </c>
      <c r="E513" s="819">
        <v>10281693</v>
      </c>
      <c r="F513" s="816">
        <v>29624178</v>
      </c>
      <c r="G513" s="816">
        <v>2704005</v>
      </c>
      <c r="H513" s="820" t="str">
        <f>IF(G513="","",VLOOKUP(G513,ARANCEL!$B$5:$D$121,2,FALSE))</f>
        <v>PROVISORIO</v>
      </c>
      <c r="I513" s="821" t="s">
        <v>664</v>
      </c>
      <c r="J513" s="816">
        <v>2</v>
      </c>
      <c r="K513" s="822">
        <f>IF(G513="","",VLOOKUP(G513,ARANCEL!$B$5:$D$121,3,FALSE)*J513)</f>
        <v>6500</v>
      </c>
      <c r="L513" s="1210" t="s">
        <v>8256</v>
      </c>
      <c r="M513" s="1210">
        <v>4500265472</v>
      </c>
      <c r="N513" s="1210" t="s">
        <v>8935</v>
      </c>
    </row>
    <row r="514" spans="1:14" s="5" customFormat="1" x14ac:dyDescent="0.25">
      <c r="A514" s="824" t="s">
        <v>305</v>
      </c>
      <c r="B514" s="817">
        <v>41983</v>
      </c>
      <c r="C514" s="818" t="s">
        <v>8372</v>
      </c>
      <c r="D514" s="816" t="s">
        <v>82</v>
      </c>
      <c r="E514" s="819">
        <v>10281693</v>
      </c>
      <c r="F514" s="816">
        <v>29624178</v>
      </c>
      <c r="G514" s="816">
        <v>2704015</v>
      </c>
      <c r="H514" s="820" t="str">
        <f>IF(G514="","",VLOOKUP(G514,ARANCEL!$B$5:$D$121,2,FALSE))</f>
        <v xml:space="preserve">CORONA IN CERAM </v>
      </c>
      <c r="I514" s="821" t="s">
        <v>664</v>
      </c>
      <c r="J514" s="816">
        <v>2</v>
      </c>
      <c r="K514" s="822">
        <f>IF(G514="","",VLOOKUP(G514,ARANCEL!$B$5:$D$121,3,FALSE)*J514)</f>
        <v>85466</v>
      </c>
      <c r="L514" s="1350" t="s">
        <v>9431</v>
      </c>
      <c r="M514" s="1350">
        <v>4500269172</v>
      </c>
      <c r="N514" s="1350" t="s">
        <v>9440</v>
      </c>
    </row>
    <row r="515" spans="1:14" s="5" customFormat="1" x14ac:dyDescent="0.25">
      <c r="A515" s="816" t="s">
        <v>305</v>
      </c>
      <c r="B515" s="817">
        <v>42018</v>
      </c>
      <c r="C515" s="818" t="s">
        <v>8372</v>
      </c>
      <c r="D515" s="816" t="s">
        <v>82</v>
      </c>
      <c r="E515" s="819">
        <v>10310234</v>
      </c>
      <c r="F515" s="816">
        <v>30199623</v>
      </c>
      <c r="G515" s="816">
        <v>2705003</v>
      </c>
      <c r="H515" s="820" t="str">
        <f>IF(G515="","",VLOOKUP(G515,ARANCEL!$B$5:$D$121,2,FALSE))</f>
        <v>INCRUSTACION ESTETICA (ART-GLASS O CERAMICA)</v>
      </c>
      <c r="I515" s="821" t="s">
        <v>316</v>
      </c>
      <c r="J515" s="816">
        <v>1</v>
      </c>
      <c r="K515" s="822">
        <f>IF(G515="","",VLOOKUP(G515,ARANCEL!$B$5:$D$121,3,FALSE)*J515)</f>
        <v>15676</v>
      </c>
      <c r="L515" s="1249" t="str">
        <f>IF(E515="","","IMPAGO")</f>
        <v>IMPAGO</v>
      </c>
      <c r="M515" s="1249" t="str">
        <f>IF(L515="IMPAGO","SIN O.C.","")</f>
        <v>SIN O.C.</v>
      </c>
      <c r="N515" s="1249" t="str">
        <f>IF(L515="IMPAGO","SIN FACT.","")</f>
        <v>SIN FACT.</v>
      </c>
    </row>
    <row r="516" spans="1:14" s="5" customFormat="1" x14ac:dyDescent="0.25">
      <c r="A516" s="816" t="s">
        <v>305</v>
      </c>
      <c r="B516" s="817">
        <v>42019</v>
      </c>
      <c r="C516" s="818" t="s">
        <v>9604</v>
      </c>
      <c r="D516" s="816" t="s">
        <v>639</v>
      </c>
      <c r="E516" s="819">
        <v>10310235</v>
      </c>
      <c r="F516" s="816">
        <v>30527587</v>
      </c>
      <c r="G516" s="816">
        <v>2705003</v>
      </c>
      <c r="H516" s="820" t="str">
        <f>IF(G516="","",VLOOKUP(G516,ARANCEL!$B$5:$D$121,2,FALSE))</f>
        <v>INCRUSTACION ESTETICA (ART-GLASS O CERAMICA)</v>
      </c>
      <c r="I516" s="821" t="s">
        <v>308</v>
      </c>
      <c r="J516" s="816">
        <v>1</v>
      </c>
      <c r="K516" s="822">
        <f>IF(G516="","",VLOOKUP(G516,ARANCEL!$B$5:$D$121,3,FALSE)*J516)</f>
        <v>15676</v>
      </c>
      <c r="L516" s="1249" t="str">
        <f>IF(E516="","","IMPAGO")</f>
        <v>IMPAGO</v>
      </c>
      <c r="M516" s="1249" t="str">
        <f>IF(L516="IMPAGO","SIN O.C.","")</f>
        <v>SIN O.C.</v>
      </c>
      <c r="N516" s="1249" t="str">
        <f>IF(L516="IMPAGO","SIN FACT.","")</f>
        <v>SIN FACT.</v>
      </c>
    </row>
    <row r="517" spans="1:14" s="5" customFormat="1" x14ac:dyDescent="0.25">
      <c r="A517" s="816" t="s">
        <v>305</v>
      </c>
      <c r="B517" s="817">
        <v>41758</v>
      </c>
      <c r="C517" s="1049" t="s">
        <v>4310</v>
      </c>
      <c r="D517" s="816" t="s">
        <v>47</v>
      </c>
      <c r="E517" s="819">
        <v>10193536</v>
      </c>
      <c r="F517" s="816">
        <v>26235285</v>
      </c>
      <c r="G517" s="816">
        <v>2707003</v>
      </c>
      <c r="H517" s="820" t="str">
        <f>IF(G517="","",VLOOKUP(G517,ARANCEL!$B$5:$D$121,2,FALSE))</f>
        <v xml:space="preserve">ESTAMPADO </v>
      </c>
      <c r="I517" s="821" t="s">
        <v>306</v>
      </c>
      <c r="J517" s="816">
        <v>1</v>
      </c>
      <c r="K517" s="822">
        <f>IF(G517="","",VLOOKUP(G517,ARANCEL!$B$5:$D$121,3,FALSE)*J517)</f>
        <v>6028</v>
      </c>
      <c r="L517" s="1210" t="s">
        <v>4612</v>
      </c>
      <c r="M517" s="1210">
        <v>4500229977</v>
      </c>
      <c r="N517" s="1210">
        <v>9224</v>
      </c>
    </row>
    <row r="518" spans="1:14" s="5" customFormat="1" x14ac:dyDescent="0.25">
      <c r="A518" s="816" t="s">
        <v>305</v>
      </c>
      <c r="B518" s="817">
        <v>41850</v>
      </c>
      <c r="C518" s="818" t="s">
        <v>6192</v>
      </c>
      <c r="D518" s="816" t="s">
        <v>1381</v>
      </c>
      <c r="E518" s="819">
        <v>10236016</v>
      </c>
      <c r="F518" s="816">
        <v>27570523</v>
      </c>
      <c r="G518" s="816">
        <v>2705003</v>
      </c>
      <c r="H518" s="820" t="str">
        <f>IF(G518="","",VLOOKUP(G518,ARANCEL!$B$5:$D$121,2,FALSE))</f>
        <v>INCRUSTACION ESTETICA (ART-GLASS O CERAMICA)</v>
      </c>
      <c r="I518" s="821" t="s">
        <v>316</v>
      </c>
      <c r="J518" s="816">
        <v>1</v>
      </c>
      <c r="K518" s="822">
        <f>IF(G518="","",VLOOKUP(G518,ARANCEL!$B$5:$D$121,3,FALSE)*J518)</f>
        <v>15676</v>
      </c>
      <c r="L518" s="1210" t="s">
        <v>6905</v>
      </c>
      <c r="M518" s="1210">
        <v>4500249833</v>
      </c>
      <c r="N518" s="1210" t="s">
        <v>7144</v>
      </c>
    </row>
    <row r="519" spans="1:14" s="5" customFormat="1" x14ac:dyDescent="0.25">
      <c r="A519" s="816" t="s">
        <v>305</v>
      </c>
      <c r="B519" s="817">
        <v>41774</v>
      </c>
      <c r="C519" s="198" t="s">
        <v>4641</v>
      </c>
      <c r="D519" s="119" t="s">
        <v>58</v>
      </c>
      <c r="E519" s="162">
        <v>10199507</v>
      </c>
      <c r="F519" s="119">
        <v>26384137</v>
      </c>
      <c r="G519" s="816">
        <v>2704005</v>
      </c>
      <c r="H519" s="820" t="str">
        <f>IF(G519="","",VLOOKUP(G519,ARANCEL!$B$5:$D$121,2,FALSE))</f>
        <v>PROVISORIO</v>
      </c>
      <c r="I519" s="821" t="s">
        <v>4642</v>
      </c>
      <c r="J519" s="816">
        <v>2</v>
      </c>
      <c r="K519" s="822">
        <f>IF(G519="","",VLOOKUP(G519,ARANCEL!$B$5:$D$121,3,FALSE)*J519)</f>
        <v>6500</v>
      </c>
      <c r="L519" s="1210" t="s">
        <v>5292</v>
      </c>
      <c r="M519" s="1210">
        <v>4500235475</v>
      </c>
      <c r="N519" s="1210">
        <v>9397</v>
      </c>
    </row>
    <row r="520" spans="1:14" s="5" customFormat="1" x14ac:dyDescent="0.25">
      <c r="A520" s="843" t="s">
        <v>305</v>
      </c>
      <c r="B520" s="817">
        <v>41813</v>
      </c>
      <c r="C520" s="1049" t="s">
        <v>4641</v>
      </c>
      <c r="D520" s="816" t="s">
        <v>58</v>
      </c>
      <c r="E520" s="819">
        <v>10199507</v>
      </c>
      <c r="F520" s="816">
        <v>26384137</v>
      </c>
      <c r="G520" s="816">
        <v>2704003</v>
      </c>
      <c r="H520" s="820" t="str">
        <f>IF(G520="","",VLOOKUP(G520,ARANCEL!$B$5:$D$121,2,FALSE))</f>
        <v xml:space="preserve">CORONA PERIFERICA CON PERNO MUÑON COLADO </v>
      </c>
      <c r="I520" s="821" t="s">
        <v>4642</v>
      </c>
      <c r="J520" s="816">
        <v>2</v>
      </c>
      <c r="K520" s="822">
        <f>IF(G520="","",VLOOKUP(G520,ARANCEL!$B$5:$D$121,3,FALSE)*J520)</f>
        <v>65224</v>
      </c>
      <c r="L520" s="1210" t="s">
        <v>5742</v>
      </c>
      <c r="M520" s="1210">
        <v>4500241314</v>
      </c>
      <c r="N520" s="1210" t="s">
        <v>5771</v>
      </c>
    </row>
    <row r="521" spans="1:14" s="5" customFormat="1" x14ac:dyDescent="0.25">
      <c r="A521" s="816" t="s">
        <v>305</v>
      </c>
      <c r="B521" s="817">
        <v>41830</v>
      </c>
      <c r="C521" s="118" t="s">
        <v>5810</v>
      </c>
      <c r="D521" s="119" t="s">
        <v>1381</v>
      </c>
      <c r="E521" s="162">
        <v>10225728</v>
      </c>
      <c r="F521" s="119">
        <v>26865327</v>
      </c>
      <c r="G521" s="119">
        <v>2704003</v>
      </c>
      <c r="H521" s="820" t="str">
        <f>IF(G521="","",VLOOKUP(G521,ARANCEL!$B$5:$D$121,2,FALSE))</f>
        <v xml:space="preserve">CORONA PERIFERICA CON PERNO MUÑON COLADO </v>
      </c>
      <c r="I521" s="821" t="s">
        <v>317</v>
      </c>
      <c r="J521" s="816">
        <v>1</v>
      </c>
      <c r="K521" s="822">
        <f>IF(G521="","",VLOOKUP(G521,ARANCEL!$B$5:$D$121,3,FALSE)*J521)</f>
        <v>32612</v>
      </c>
      <c r="L521" s="1210" t="s">
        <v>6017</v>
      </c>
      <c r="M521" s="1210">
        <v>4500243648</v>
      </c>
      <c r="N521" s="1210">
        <v>9790</v>
      </c>
    </row>
    <row r="522" spans="1:14" s="5" customFormat="1" x14ac:dyDescent="0.25">
      <c r="A522" s="816" t="s">
        <v>305</v>
      </c>
      <c r="B522" s="817">
        <v>41858</v>
      </c>
      <c r="C522" s="818" t="s">
        <v>6352</v>
      </c>
      <c r="D522" s="816" t="s">
        <v>58</v>
      </c>
      <c r="E522" s="819">
        <v>10240693</v>
      </c>
      <c r="F522" s="816">
        <v>26815315</v>
      </c>
      <c r="G522" s="816">
        <v>2704003</v>
      </c>
      <c r="H522" s="820" t="str">
        <f>IF(G522="","",VLOOKUP(G522,ARANCEL!$B$5:$D$121,2,FALSE))</f>
        <v xml:space="preserve">CORONA PERIFERICA CON PERNO MUÑON COLADO </v>
      </c>
      <c r="I522" s="821" t="s">
        <v>337</v>
      </c>
      <c r="J522" s="816">
        <v>1</v>
      </c>
      <c r="K522" s="822">
        <f>IF(G522="","",VLOOKUP(G522,ARANCEL!$B$5:$D$121,3,FALSE)*J522)</f>
        <v>32612</v>
      </c>
      <c r="L522" s="1210" t="s">
        <v>6905</v>
      </c>
      <c r="M522" s="1210">
        <v>4500249833</v>
      </c>
      <c r="N522" s="1210" t="s">
        <v>7144</v>
      </c>
    </row>
    <row r="523" spans="1:14" s="5" customFormat="1" x14ac:dyDescent="0.25">
      <c r="A523" s="816" t="s">
        <v>305</v>
      </c>
      <c r="B523" s="817">
        <v>41960</v>
      </c>
      <c r="C523" s="818" t="s">
        <v>8423</v>
      </c>
      <c r="D523" s="816" t="s">
        <v>1381</v>
      </c>
      <c r="E523" s="819">
        <v>10283886</v>
      </c>
      <c r="F523" s="816">
        <v>29689103</v>
      </c>
      <c r="G523" s="816">
        <v>2704005</v>
      </c>
      <c r="H523" s="820" t="str">
        <f>IF(G523="","",VLOOKUP(G523,ARANCEL!$B$5:$D$121,2,FALSE))</f>
        <v>PROVISORIO</v>
      </c>
      <c r="I523" s="821" t="s">
        <v>312</v>
      </c>
      <c r="J523" s="816">
        <v>1</v>
      </c>
      <c r="K523" s="822">
        <f>IF(G523="","",VLOOKUP(G523,ARANCEL!$B$5:$D$121,3,FALSE)*J523)</f>
        <v>3250</v>
      </c>
      <c r="L523" s="1210" t="s">
        <v>8256</v>
      </c>
      <c r="M523" s="1210">
        <v>4500265472</v>
      </c>
      <c r="N523" s="1210" t="s">
        <v>8935</v>
      </c>
    </row>
    <row r="524" spans="1:14" s="5" customFormat="1" x14ac:dyDescent="0.25">
      <c r="A524" s="816" t="s">
        <v>305</v>
      </c>
      <c r="B524" s="817">
        <v>41983</v>
      </c>
      <c r="C524" s="818" t="s">
        <v>8423</v>
      </c>
      <c r="D524" s="816" t="s">
        <v>1381</v>
      </c>
      <c r="E524" s="819">
        <v>10283886</v>
      </c>
      <c r="F524" s="816">
        <v>29689103</v>
      </c>
      <c r="G524" s="816">
        <v>2704003</v>
      </c>
      <c r="H524" s="820" t="str">
        <f>IF(G524="","",VLOOKUP(G524,ARANCEL!$B$5:$D$121,2,FALSE))</f>
        <v xml:space="preserve">CORONA PERIFERICA CON PERNO MUÑON COLADO </v>
      </c>
      <c r="I524" s="821" t="s">
        <v>312</v>
      </c>
      <c r="J524" s="816">
        <v>1</v>
      </c>
      <c r="K524" s="822">
        <f>IF(G524="","",VLOOKUP(G524,ARANCEL!$B$5:$D$121,3,FALSE)*J524)</f>
        <v>32612</v>
      </c>
      <c r="L524" s="1350" t="s">
        <v>9431</v>
      </c>
      <c r="M524" s="1350">
        <v>4500269172</v>
      </c>
      <c r="N524" s="1350" t="s">
        <v>9440</v>
      </c>
    </row>
    <row r="525" spans="1:14" s="5" customFormat="1" x14ac:dyDescent="0.25">
      <c r="A525" s="816" t="s">
        <v>305</v>
      </c>
      <c r="B525" s="817">
        <v>41990</v>
      </c>
      <c r="C525" s="818" t="s">
        <v>9060</v>
      </c>
      <c r="D525" s="816" t="s">
        <v>4645</v>
      </c>
      <c r="E525" s="819">
        <v>10299245</v>
      </c>
      <c r="F525" s="816">
        <v>29723074</v>
      </c>
      <c r="G525" s="816">
        <v>2705003</v>
      </c>
      <c r="H525" s="820" t="str">
        <f>IF(G525="","",VLOOKUP(G525,ARANCEL!$B$5:$D$121,2,FALSE))</f>
        <v>INCRUSTACION ESTETICA (ART-GLASS O CERAMICA)</v>
      </c>
      <c r="I525" s="821" t="s">
        <v>326</v>
      </c>
      <c r="J525" s="816">
        <v>1</v>
      </c>
      <c r="K525" s="822">
        <f>IF(G525="","",VLOOKUP(G525,ARANCEL!$B$5:$D$121,3,FALSE)*J525)</f>
        <v>15676</v>
      </c>
      <c r="L525" s="1350" t="s">
        <v>9431</v>
      </c>
      <c r="M525" s="1350">
        <v>4500269172</v>
      </c>
      <c r="N525" s="1350" t="s">
        <v>9440</v>
      </c>
    </row>
    <row r="526" spans="1:14" s="5" customFormat="1" x14ac:dyDescent="0.25">
      <c r="A526" s="816" t="s">
        <v>305</v>
      </c>
      <c r="B526" s="817">
        <v>42011</v>
      </c>
      <c r="C526" s="818" t="s">
        <v>9060</v>
      </c>
      <c r="D526" s="816" t="s">
        <v>4645</v>
      </c>
      <c r="E526" s="819">
        <v>10299245</v>
      </c>
      <c r="F526" s="816">
        <v>29723074</v>
      </c>
      <c r="G526" s="816">
        <v>2707001</v>
      </c>
      <c r="H526" s="820" t="str">
        <f>IF(G526="","",VLOOKUP(G526,ARANCEL!$B$5:$D$121,2,FALSE))</f>
        <v xml:space="preserve">PLANO DE RELAJACION </v>
      </c>
      <c r="I526" s="821" t="s">
        <v>306</v>
      </c>
      <c r="J526" s="816">
        <v>1</v>
      </c>
      <c r="K526" s="822">
        <f>IF(G526="","",VLOOKUP(G526,ARANCEL!$B$5:$D$121,3,FALSE)*J526)</f>
        <v>9221</v>
      </c>
      <c r="L526" s="1249" t="str">
        <f>IF(E526="","","IMPAGO")</f>
        <v>IMPAGO</v>
      </c>
      <c r="M526" s="1249" t="str">
        <f>IF(L526="IMPAGO","SIN O.C.","")</f>
        <v>SIN O.C.</v>
      </c>
      <c r="N526" s="1249" t="str">
        <f>IF(L526="IMPAGO","SIN FACT.","")</f>
        <v>SIN FACT.</v>
      </c>
    </row>
    <row r="527" spans="1:14" s="5" customFormat="1" x14ac:dyDescent="0.25">
      <c r="A527" s="816" t="s">
        <v>305</v>
      </c>
      <c r="B527" s="817">
        <v>41935</v>
      </c>
      <c r="C527" s="818" t="s">
        <v>7923</v>
      </c>
      <c r="D527" s="816" t="s">
        <v>58</v>
      </c>
      <c r="E527" s="819">
        <v>10271813</v>
      </c>
      <c r="F527" s="816">
        <v>22345131</v>
      </c>
      <c r="G527" s="816">
        <v>2704005</v>
      </c>
      <c r="H527" s="820" t="str">
        <f>IF(G527="","",VLOOKUP(G527,ARANCEL!$B$5:$D$121,2,FALSE))</f>
        <v>PROVISORIO</v>
      </c>
      <c r="I527" s="821" t="s">
        <v>618</v>
      </c>
      <c r="J527" s="816">
        <v>1</v>
      </c>
      <c r="K527" s="822">
        <f>IF(G527="","",VLOOKUP(G527,ARANCEL!$B$5:$D$121,3,FALSE)*J527)</f>
        <v>3250</v>
      </c>
      <c r="L527" s="1210" t="s">
        <v>8279</v>
      </c>
      <c r="M527" s="1210">
        <v>4500260630</v>
      </c>
      <c r="N527" s="1210" t="s">
        <v>8266</v>
      </c>
    </row>
    <row r="528" spans="1:14" s="5" customFormat="1" x14ac:dyDescent="0.25">
      <c r="A528" s="843" t="s">
        <v>305</v>
      </c>
      <c r="B528" s="817">
        <v>41961</v>
      </c>
      <c r="C528" s="818" t="s">
        <v>7923</v>
      </c>
      <c r="D528" s="816" t="s">
        <v>58</v>
      </c>
      <c r="E528" s="819">
        <v>10271813</v>
      </c>
      <c r="F528" s="816">
        <v>22345131</v>
      </c>
      <c r="G528" s="816">
        <v>2704003</v>
      </c>
      <c r="H528" s="820" t="str">
        <f>IF(G528="","",VLOOKUP(G528,ARANCEL!$B$5:$D$121,2,FALSE))</f>
        <v xml:space="preserve">CORONA PERIFERICA CON PERNO MUÑON COLADO </v>
      </c>
      <c r="I528" s="821" t="s">
        <v>618</v>
      </c>
      <c r="J528" s="816">
        <v>1</v>
      </c>
      <c r="K528" s="822">
        <f>IF(G528="","",VLOOKUP(G528,ARANCEL!$B$5:$D$121,3,FALSE)*J528)</f>
        <v>32612</v>
      </c>
      <c r="L528" s="1210" t="s">
        <v>8256</v>
      </c>
      <c r="M528" s="1210">
        <v>4500265472</v>
      </c>
      <c r="N528" s="1210" t="s">
        <v>8935</v>
      </c>
    </row>
    <row r="529" spans="1:14" s="5" customFormat="1" x14ac:dyDescent="0.25">
      <c r="A529" s="816" t="s">
        <v>305</v>
      </c>
      <c r="B529" s="817">
        <v>41906</v>
      </c>
      <c r="C529" s="818" t="s">
        <v>7295</v>
      </c>
      <c r="D529" s="816" t="s">
        <v>7296</v>
      </c>
      <c r="E529" s="819">
        <v>10258411</v>
      </c>
      <c r="F529" s="816">
        <v>28421534</v>
      </c>
      <c r="G529" s="816">
        <v>2705003</v>
      </c>
      <c r="H529" s="820" t="str">
        <f>IF(G529="","",VLOOKUP(G529,ARANCEL!$B$5:$D$121,2,FALSE))</f>
        <v>INCRUSTACION ESTETICA (ART-GLASS O CERAMICA)</v>
      </c>
      <c r="I529" s="821" t="s">
        <v>335</v>
      </c>
      <c r="J529" s="816">
        <v>1</v>
      </c>
      <c r="K529" s="822">
        <f>IF(G529="","",VLOOKUP(G529,ARANCEL!$B$5:$D$121,3,FALSE)*J529)</f>
        <v>15676</v>
      </c>
      <c r="L529" s="1210" t="s">
        <v>7548</v>
      </c>
      <c r="M529" s="1210">
        <v>4500254780</v>
      </c>
      <c r="N529" s="1210" t="s">
        <v>7558</v>
      </c>
    </row>
    <row r="530" spans="1:14" s="5" customFormat="1" x14ac:dyDescent="0.25">
      <c r="A530" s="816" t="s">
        <v>305</v>
      </c>
      <c r="B530" s="817">
        <v>41708</v>
      </c>
      <c r="C530" s="1390" t="s">
        <v>3287</v>
      </c>
      <c r="D530" s="673" t="s">
        <v>58</v>
      </c>
      <c r="E530" s="676">
        <v>10181001</v>
      </c>
      <c r="F530" s="673">
        <v>25228644</v>
      </c>
      <c r="G530" s="816">
        <v>2704005</v>
      </c>
      <c r="H530" s="820" t="str">
        <f>IF(G530="","",VLOOKUP(G530,ARANCEL!$B$5:$D$121,2,FALSE))</f>
        <v>PROVISORIO</v>
      </c>
      <c r="I530" s="821" t="s">
        <v>318</v>
      </c>
      <c r="J530" s="816">
        <v>1</v>
      </c>
      <c r="K530" s="822">
        <f>IF(G530="","",VLOOKUP(G530,ARANCEL!$B$5:$D$121,3,FALSE)*J530)</f>
        <v>3250</v>
      </c>
      <c r="L530" s="1210" t="s">
        <v>3058</v>
      </c>
      <c r="M530" s="1210">
        <v>4500225661</v>
      </c>
      <c r="N530" s="1210">
        <v>8913</v>
      </c>
    </row>
    <row r="531" spans="1:14" s="5" customFormat="1" x14ac:dyDescent="0.25">
      <c r="A531" s="816" t="s">
        <v>305</v>
      </c>
      <c r="B531" s="817">
        <v>41932</v>
      </c>
      <c r="C531" s="818" t="s">
        <v>7808</v>
      </c>
      <c r="D531" s="816" t="s">
        <v>47</v>
      </c>
      <c r="E531" s="819">
        <v>10269587</v>
      </c>
      <c r="F531" s="816">
        <v>29202365</v>
      </c>
      <c r="G531" s="816">
        <v>2704005</v>
      </c>
      <c r="H531" s="820" t="str">
        <f>IF(G531="","",VLOOKUP(G531,ARANCEL!$B$5:$D$121,2,FALSE))</f>
        <v>PROVISORIO</v>
      </c>
      <c r="I531" s="821" t="s">
        <v>633</v>
      </c>
      <c r="J531" s="816">
        <v>1</v>
      </c>
      <c r="K531" s="822">
        <f>IF(G531="","",VLOOKUP(G531,ARANCEL!$B$5:$D$121,3,FALSE)*J531)</f>
        <v>3250</v>
      </c>
      <c r="L531" s="1350" t="s">
        <v>9431</v>
      </c>
      <c r="M531" s="1350">
        <v>4500269172</v>
      </c>
      <c r="N531" s="1350" t="s">
        <v>9440</v>
      </c>
    </row>
    <row r="532" spans="1:14" s="5" customFormat="1" x14ac:dyDescent="0.25">
      <c r="A532" s="816" t="s">
        <v>305</v>
      </c>
      <c r="B532" s="817">
        <v>41970</v>
      </c>
      <c r="C532" s="818" t="s">
        <v>7808</v>
      </c>
      <c r="D532" s="816" t="s">
        <v>47</v>
      </c>
      <c r="E532" s="819">
        <v>10269587</v>
      </c>
      <c r="F532" s="816">
        <v>29202365</v>
      </c>
      <c r="G532" s="816">
        <v>2704003</v>
      </c>
      <c r="H532" s="820" t="str">
        <f>IF(G532="","",VLOOKUP(G532,ARANCEL!$B$5:$D$121,2,FALSE))</f>
        <v xml:space="preserve">CORONA PERIFERICA CON PERNO MUÑON COLADO </v>
      </c>
      <c r="I532" s="821" t="s">
        <v>633</v>
      </c>
      <c r="J532" s="816">
        <v>1</v>
      </c>
      <c r="K532" s="822">
        <f>IF(G532="","",VLOOKUP(G532,ARANCEL!$B$5:$D$121,3,FALSE)*J532)</f>
        <v>32612</v>
      </c>
      <c r="L532" s="1350" t="s">
        <v>9431</v>
      </c>
      <c r="M532" s="1350">
        <v>4500269172</v>
      </c>
      <c r="N532" s="1350" t="s">
        <v>9440</v>
      </c>
    </row>
    <row r="533" spans="1:14" s="5" customFormat="1" x14ac:dyDescent="0.25">
      <c r="A533" s="816" t="s">
        <v>305</v>
      </c>
      <c r="B533" s="817">
        <v>41885</v>
      </c>
      <c r="C533" s="118" t="s">
        <v>6922</v>
      </c>
      <c r="D533" s="119" t="s">
        <v>6923</v>
      </c>
      <c r="E533" s="162">
        <v>10253869</v>
      </c>
      <c r="F533" s="119">
        <v>28104743</v>
      </c>
      <c r="G533" s="119">
        <v>2705003</v>
      </c>
      <c r="H533" s="820" t="str">
        <f>IF(G533="","",VLOOKUP(G533,ARANCEL!$B$5:$D$121,2,FALSE))</f>
        <v>INCRUSTACION ESTETICA (ART-GLASS O CERAMICA)</v>
      </c>
      <c r="I533" s="821" t="s">
        <v>309</v>
      </c>
      <c r="J533" s="816">
        <v>1</v>
      </c>
      <c r="K533" s="822">
        <f>IF(G533="","",VLOOKUP(G533,ARANCEL!$B$5:$D$121,3,FALSE)*J533)</f>
        <v>15676</v>
      </c>
      <c r="L533" s="1210" t="s">
        <v>7548</v>
      </c>
      <c r="M533" s="1210">
        <v>4500254780</v>
      </c>
      <c r="N533" s="1210" t="s">
        <v>7558</v>
      </c>
    </row>
    <row r="534" spans="1:14" s="5" customFormat="1" x14ac:dyDescent="0.25">
      <c r="A534" s="816" t="s">
        <v>305</v>
      </c>
      <c r="B534" s="817">
        <v>41929</v>
      </c>
      <c r="C534" s="818" t="s">
        <v>7796</v>
      </c>
      <c r="D534" s="816" t="s">
        <v>47</v>
      </c>
      <c r="E534" s="819">
        <v>10268535</v>
      </c>
      <c r="F534" s="816">
        <v>29129825</v>
      </c>
      <c r="G534" s="816">
        <v>2705003</v>
      </c>
      <c r="H534" s="820" t="str">
        <f>IF(G534="","",VLOOKUP(G534,ARANCEL!$B$5:$D$121,2,FALSE))</f>
        <v>INCRUSTACION ESTETICA (ART-GLASS O CERAMICA)</v>
      </c>
      <c r="I534" s="821" t="s">
        <v>308</v>
      </c>
      <c r="J534" s="816">
        <v>1</v>
      </c>
      <c r="K534" s="822">
        <f>IF(G534="","",VLOOKUP(G534,ARANCEL!$B$5:$D$121,3,FALSE)*J534)</f>
        <v>15676</v>
      </c>
      <c r="L534" s="1210" t="s">
        <v>8256</v>
      </c>
      <c r="M534" s="1210">
        <v>4500265472</v>
      </c>
      <c r="N534" s="1210" t="s">
        <v>8935</v>
      </c>
    </row>
    <row r="535" spans="1:14" s="5" customFormat="1" x14ac:dyDescent="0.25">
      <c r="A535" s="816" t="s">
        <v>305</v>
      </c>
      <c r="B535" s="817">
        <v>41753</v>
      </c>
      <c r="C535" s="1049" t="s">
        <v>2212</v>
      </c>
      <c r="D535" s="816" t="s">
        <v>1381</v>
      </c>
      <c r="E535" s="819">
        <v>10192162</v>
      </c>
      <c r="F535" s="816">
        <v>26117971</v>
      </c>
      <c r="G535" s="816">
        <v>2704005</v>
      </c>
      <c r="H535" s="820" t="str">
        <f>IF(G535="","",VLOOKUP(G535,ARANCEL!$B$5:$D$121,2,FALSE))</f>
        <v>PROVISORIO</v>
      </c>
      <c r="I535" s="821" t="s">
        <v>324</v>
      </c>
      <c r="J535" s="816">
        <v>1</v>
      </c>
      <c r="K535" s="822">
        <f>IF(G535="","",VLOOKUP(G535,ARANCEL!$B$5:$D$121,3,FALSE)*J535)</f>
        <v>3250</v>
      </c>
      <c r="L535" s="1210" t="s">
        <v>4612</v>
      </c>
      <c r="M535" s="1210">
        <v>4500229977</v>
      </c>
      <c r="N535" s="1210">
        <v>9224</v>
      </c>
    </row>
    <row r="536" spans="1:14" s="5" customFormat="1" x14ac:dyDescent="0.25">
      <c r="A536" s="816" t="s">
        <v>305</v>
      </c>
      <c r="B536" s="817">
        <v>41753</v>
      </c>
      <c r="C536" s="1049" t="s">
        <v>2212</v>
      </c>
      <c r="D536" s="816" t="s">
        <v>1381</v>
      </c>
      <c r="E536" s="819">
        <v>10192162</v>
      </c>
      <c r="F536" s="816">
        <v>26117971</v>
      </c>
      <c r="G536" s="816">
        <v>2704003</v>
      </c>
      <c r="H536" s="820" t="str">
        <f>IF(G536="","",VLOOKUP(G536,ARANCEL!$B$5:$D$121,2,FALSE))</f>
        <v xml:space="preserve">CORONA PERIFERICA CON PERNO MUÑON COLADO </v>
      </c>
      <c r="I536" s="821" t="s">
        <v>324</v>
      </c>
      <c r="J536" s="816">
        <v>1</v>
      </c>
      <c r="K536" s="822">
        <f>IF(G536="","",VLOOKUP(G536,ARANCEL!$B$5:$D$121,3,FALSE)*J536)</f>
        <v>32612</v>
      </c>
      <c r="L536" s="1210" t="s">
        <v>4612</v>
      </c>
      <c r="M536" s="1210">
        <v>4500229977</v>
      </c>
      <c r="N536" s="1210">
        <v>9224</v>
      </c>
    </row>
    <row r="537" spans="1:14" s="5" customFormat="1" x14ac:dyDescent="0.25">
      <c r="A537" s="816" t="s">
        <v>305</v>
      </c>
      <c r="B537" s="817">
        <v>41970</v>
      </c>
      <c r="C537" s="818" t="s">
        <v>8648</v>
      </c>
      <c r="D537" s="816" t="s">
        <v>58</v>
      </c>
      <c r="E537" s="819">
        <v>10289611</v>
      </c>
      <c r="F537" s="816">
        <v>29582546</v>
      </c>
      <c r="G537" s="816">
        <v>2704005</v>
      </c>
      <c r="H537" s="820" t="str">
        <f>IF(G537="","",VLOOKUP(G537,ARANCEL!$B$5:$D$121,2,FALSE))</f>
        <v>PROVISORIO</v>
      </c>
      <c r="I537" s="821" t="s">
        <v>318</v>
      </c>
      <c r="J537" s="816">
        <v>1</v>
      </c>
      <c r="K537" s="822">
        <f>IF(G537="","",VLOOKUP(G537,ARANCEL!$B$5:$D$121,3,FALSE)*J537)</f>
        <v>3250</v>
      </c>
      <c r="L537" s="1350" t="s">
        <v>9431</v>
      </c>
      <c r="M537" s="1350">
        <v>4500269172</v>
      </c>
      <c r="N537" s="1350" t="s">
        <v>9440</v>
      </c>
    </row>
    <row r="538" spans="1:14" s="5" customFormat="1" x14ac:dyDescent="0.25">
      <c r="A538" s="816" t="s">
        <v>305</v>
      </c>
      <c r="B538" s="817">
        <v>41991</v>
      </c>
      <c r="C538" s="818" t="s">
        <v>8648</v>
      </c>
      <c r="D538" s="816" t="s">
        <v>58</v>
      </c>
      <c r="E538" s="819">
        <v>10289611</v>
      </c>
      <c r="F538" s="816">
        <v>29582546</v>
      </c>
      <c r="G538" s="816">
        <v>2704003</v>
      </c>
      <c r="H538" s="820" t="str">
        <f>IF(G538="","",VLOOKUP(G538,ARANCEL!$B$5:$D$121,2,FALSE))</f>
        <v xml:space="preserve">CORONA PERIFERICA CON PERNO MUÑON COLADO </v>
      </c>
      <c r="I538" s="821" t="s">
        <v>318</v>
      </c>
      <c r="J538" s="816">
        <v>1</v>
      </c>
      <c r="K538" s="822">
        <f>IF(G538="","",VLOOKUP(G538,ARANCEL!$B$5:$D$121,3,FALSE)*J538)</f>
        <v>32612</v>
      </c>
      <c r="L538" s="1249" t="str">
        <f>IF(E538="","","IMPAGO")</f>
        <v>IMPAGO</v>
      </c>
      <c r="M538" s="1249" t="str">
        <f>IF(L538="IMPAGO","SIN O.C.","")</f>
        <v>SIN O.C.</v>
      </c>
      <c r="N538" s="1249" t="str">
        <f>IF(L538="IMPAGO","SIN FACT.","")</f>
        <v>SIN FACT.</v>
      </c>
    </row>
    <row r="539" spans="1:14" s="5" customFormat="1" x14ac:dyDescent="0.25">
      <c r="A539" s="816" t="s">
        <v>305</v>
      </c>
      <c r="B539" s="817">
        <v>41908</v>
      </c>
      <c r="C539" s="818" t="s">
        <v>7343</v>
      </c>
      <c r="D539" s="816" t="s">
        <v>82</v>
      </c>
      <c r="E539" s="819">
        <v>10258682</v>
      </c>
      <c r="F539" s="816">
        <v>28760912</v>
      </c>
      <c r="G539" s="816">
        <v>2704005</v>
      </c>
      <c r="H539" s="820" t="str">
        <f>IF(G539="","",VLOOKUP(G539,ARANCEL!$B$5:$D$121,2,FALSE))</f>
        <v>PROVISORIO</v>
      </c>
      <c r="I539" s="821" t="s">
        <v>337</v>
      </c>
      <c r="J539" s="816">
        <v>1</v>
      </c>
      <c r="K539" s="822">
        <f>IF(G539="","",VLOOKUP(G539,ARANCEL!$B$5:$D$121,3,FALSE)*J539)</f>
        <v>3250</v>
      </c>
      <c r="L539" s="1210" t="s">
        <v>7548</v>
      </c>
      <c r="M539" s="1210">
        <v>4500254780</v>
      </c>
      <c r="N539" s="1210" t="s">
        <v>7558</v>
      </c>
    </row>
    <row r="540" spans="1:14" s="5" customFormat="1" x14ac:dyDescent="0.25">
      <c r="A540" s="816" t="s">
        <v>305</v>
      </c>
      <c r="B540" s="817">
        <v>41963</v>
      </c>
      <c r="C540" s="818" t="s">
        <v>7343</v>
      </c>
      <c r="D540" s="816" t="s">
        <v>82</v>
      </c>
      <c r="E540" s="819">
        <v>10258682</v>
      </c>
      <c r="F540" s="816">
        <v>28760912</v>
      </c>
      <c r="G540" s="816">
        <v>2704015</v>
      </c>
      <c r="H540" s="820" t="str">
        <f>IF(G540="","",VLOOKUP(G540,ARANCEL!$B$5:$D$121,2,FALSE))</f>
        <v xml:space="preserve">CORONA IN CERAM </v>
      </c>
      <c r="I540" s="821" t="s">
        <v>337</v>
      </c>
      <c r="J540" s="816">
        <v>1</v>
      </c>
      <c r="K540" s="822">
        <f>IF(G540="","",VLOOKUP(G540,ARANCEL!$B$5:$D$121,3,FALSE)*J540)</f>
        <v>42733</v>
      </c>
      <c r="L540" s="1210" t="s">
        <v>8256</v>
      </c>
      <c r="M540" s="1210">
        <v>4500265472</v>
      </c>
      <c r="N540" s="1210" t="s">
        <v>8935</v>
      </c>
    </row>
    <row r="541" spans="1:14" s="5" customFormat="1" x14ac:dyDescent="0.25">
      <c r="A541" s="816" t="s">
        <v>606</v>
      </c>
      <c r="B541" s="817">
        <v>41970</v>
      </c>
      <c r="C541" s="818" t="s">
        <v>8647</v>
      </c>
      <c r="D541" s="816" t="s">
        <v>6277</v>
      </c>
      <c r="E541" s="819">
        <v>10289610</v>
      </c>
      <c r="F541" s="816">
        <v>29762359</v>
      </c>
      <c r="G541" s="816">
        <v>2706024</v>
      </c>
      <c r="H541" s="820" t="str">
        <f>IF(G541="","",VLOOKUP(G541,ARANCEL!$B$5:$D$121,2,FALSE))</f>
        <v>PROTESIS INMEDIATA ACRILICA</v>
      </c>
      <c r="I541" s="821" t="s">
        <v>306</v>
      </c>
      <c r="J541" s="816">
        <v>1</v>
      </c>
      <c r="K541" s="822">
        <f>IF(G541="","",VLOOKUP(G541,ARANCEL!$B$5:$D$121,3,FALSE)*J541)</f>
        <v>54293</v>
      </c>
      <c r="L541" s="1350" t="s">
        <v>9431</v>
      </c>
      <c r="M541" s="1350">
        <v>4500269172</v>
      </c>
      <c r="N541" s="1350" t="s">
        <v>9440</v>
      </c>
    </row>
    <row r="542" spans="1:14" s="5" customFormat="1" x14ac:dyDescent="0.25">
      <c r="A542" s="816" t="s">
        <v>305</v>
      </c>
      <c r="B542" s="817">
        <v>41774</v>
      </c>
      <c r="C542" s="1049" t="s">
        <v>863</v>
      </c>
      <c r="D542" s="816" t="s">
        <v>639</v>
      </c>
      <c r="E542" s="819">
        <v>10199505</v>
      </c>
      <c r="F542" s="816">
        <v>26515214</v>
      </c>
      <c r="G542" s="816">
        <v>2705003</v>
      </c>
      <c r="H542" s="820" t="str">
        <f>IF(G542="","",VLOOKUP(G542,ARANCEL!$B$5:$D$121,2,FALSE))</f>
        <v>INCRUSTACION ESTETICA (ART-GLASS O CERAMICA)</v>
      </c>
      <c r="I542" s="821" t="s">
        <v>335</v>
      </c>
      <c r="J542" s="816">
        <v>1</v>
      </c>
      <c r="K542" s="822">
        <f>IF(G542="","",VLOOKUP(G542,ARANCEL!$B$5:$D$121,3,FALSE)*J542)</f>
        <v>15676</v>
      </c>
      <c r="L542" s="1210" t="s">
        <v>5292</v>
      </c>
      <c r="M542" s="1210">
        <v>4500235475</v>
      </c>
      <c r="N542" s="1210">
        <v>9397</v>
      </c>
    </row>
    <row r="543" spans="1:14" s="5" customFormat="1" x14ac:dyDescent="0.25">
      <c r="A543" s="816" t="s">
        <v>305</v>
      </c>
      <c r="B543" s="817">
        <v>41855</v>
      </c>
      <c r="C543" s="118" t="s">
        <v>6273</v>
      </c>
      <c r="D543" s="119" t="s">
        <v>47</v>
      </c>
      <c r="E543" s="162">
        <v>10238142</v>
      </c>
      <c r="F543" s="119">
        <v>25304879</v>
      </c>
      <c r="G543" s="816">
        <v>2704005</v>
      </c>
      <c r="H543" s="820" t="str">
        <f>IF(G543="","",VLOOKUP(G543,ARANCEL!$B$5:$D$121,2,FALSE))</f>
        <v>PROVISORIO</v>
      </c>
      <c r="I543" s="821" t="s">
        <v>326</v>
      </c>
      <c r="J543" s="816">
        <v>1</v>
      </c>
      <c r="K543" s="822">
        <f>IF(G543="","",VLOOKUP(G543,ARANCEL!$B$5:$D$121,3,FALSE)*J543)</f>
        <v>3250</v>
      </c>
      <c r="L543" s="1210" t="s">
        <v>6905</v>
      </c>
      <c r="M543" s="1210">
        <v>4500249833</v>
      </c>
      <c r="N543" s="1210" t="s">
        <v>7144</v>
      </c>
    </row>
    <row r="544" spans="1:14" s="5" customFormat="1" x14ac:dyDescent="0.25">
      <c r="A544" s="843" t="s">
        <v>305</v>
      </c>
      <c r="B544" s="817">
        <v>41890</v>
      </c>
      <c r="C544" s="118" t="s">
        <v>6273</v>
      </c>
      <c r="D544" s="119" t="s">
        <v>47</v>
      </c>
      <c r="E544" s="162">
        <v>10238142</v>
      </c>
      <c r="F544" s="119">
        <v>25304879</v>
      </c>
      <c r="G544" s="816">
        <v>2704003</v>
      </c>
      <c r="H544" s="820" t="str">
        <f>IF(G544="","",VLOOKUP(G544,ARANCEL!$B$5:$D$121,2,FALSE))</f>
        <v xml:space="preserve">CORONA PERIFERICA CON PERNO MUÑON COLADO </v>
      </c>
      <c r="I544" s="821" t="s">
        <v>326</v>
      </c>
      <c r="J544" s="816">
        <v>1</v>
      </c>
      <c r="K544" s="822">
        <f>IF(G544="","",VLOOKUP(G544,ARANCEL!$B$5:$D$121,3,FALSE)*J544)</f>
        <v>32612</v>
      </c>
      <c r="L544" s="1210" t="s">
        <v>7548</v>
      </c>
      <c r="M544" s="1210">
        <v>4500254780</v>
      </c>
      <c r="N544" s="1210" t="s">
        <v>7558</v>
      </c>
    </row>
    <row r="545" spans="1:14" s="5" customFormat="1" x14ac:dyDescent="0.25">
      <c r="A545" s="816" t="s">
        <v>305</v>
      </c>
      <c r="B545" s="817">
        <v>41968</v>
      </c>
      <c r="C545" s="818" t="s">
        <v>8593</v>
      </c>
      <c r="D545" s="816" t="s">
        <v>4645</v>
      </c>
      <c r="E545" s="819">
        <v>10287917</v>
      </c>
      <c r="F545" s="816">
        <v>29611648</v>
      </c>
      <c r="G545" s="816">
        <v>2704005</v>
      </c>
      <c r="H545" s="820" t="str">
        <f>IF(G545="","",VLOOKUP(G545,ARANCEL!$B$5:$D$121,2,FALSE))</f>
        <v>PROVISORIO</v>
      </c>
      <c r="I545" s="821" t="s">
        <v>342</v>
      </c>
      <c r="J545" s="816">
        <v>1</v>
      </c>
      <c r="K545" s="822">
        <f>IF(G545="","",VLOOKUP(G545,ARANCEL!$B$5:$D$121,3,FALSE)*J545)</f>
        <v>3250</v>
      </c>
      <c r="L545" s="1350" t="s">
        <v>9431</v>
      </c>
      <c r="M545" s="1350">
        <v>4500269172</v>
      </c>
      <c r="N545" s="1350" t="s">
        <v>9440</v>
      </c>
    </row>
    <row r="546" spans="1:14" s="5" customFormat="1" x14ac:dyDescent="0.25">
      <c r="A546" s="816" t="s">
        <v>606</v>
      </c>
      <c r="B546" s="817">
        <v>41990</v>
      </c>
      <c r="C546" s="818" t="s">
        <v>8593</v>
      </c>
      <c r="D546" s="816" t="s">
        <v>4645</v>
      </c>
      <c r="E546" s="819">
        <v>10287917</v>
      </c>
      <c r="F546" s="816">
        <v>29611648</v>
      </c>
      <c r="G546" s="816">
        <v>2704003</v>
      </c>
      <c r="H546" s="820" t="str">
        <f>IF(G546="","",VLOOKUP(G546,ARANCEL!$B$5:$D$121,2,FALSE))</f>
        <v xml:space="preserve">CORONA PERIFERICA CON PERNO MUÑON COLADO </v>
      </c>
      <c r="I546" s="821" t="s">
        <v>342</v>
      </c>
      <c r="J546" s="816">
        <v>1</v>
      </c>
      <c r="K546" s="822">
        <f>IF(G546="","",VLOOKUP(G546,ARANCEL!$B$5:$D$121,3,FALSE)*J546)</f>
        <v>32612</v>
      </c>
      <c r="L546" s="1350" t="s">
        <v>9431</v>
      </c>
      <c r="M546" s="1350">
        <v>4500269172</v>
      </c>
      <c r="N546" s="1350" t="s">
        <v>9440</v>
      </c>
    </row>
    <row r="547" spans="1:14" s="5" customFormat="1" x14ac:dyDescent="0.25">
      <c r="A547" s="816" t="s">
        <v>305</v>
      </c>
      <c r="B547" s="817">
        <v>41775</v>
      </c>
      <c r="C547" s="1049" t="s">
        <v>4643</v>
      </c>
      <c r="D547" s="816" t="s">
        <v>82</v>
      </c>
      <c r="E547" s="819">
        <v>10199536</v>
      </c>
      <c r="F547" s="816">
        <v>26394566</v>
      </c>
      <c r="G547" s="816">
        <v>2704005</v>
      </c>
      <c r="H547" s="820" t="str">
        <f>IF(G547="","",VLOOKUP(G547,ARANCEL!$B$5:$D$121,2,FALSE))</f>
        <v>PROVISORIO</v>
      </c>
      <c r="I547" s="821" t="s">
        <v>309</v>
      </c>
      <c r="J547" s="816">
        <v>1</v>
      </c>
      <c r="K547" s="822">
        <f>IF(G547="","",VLOOKUP(G547,ARANCEL!$B$5:$D$121,3,FALSE)*J547)</f>
        <v>3250</v>
      </c>
      <c r="L547" s="1210" t="s">
        <v>5292</v>
      </c>
      <c r="M547" s="1210">
        <v>4500235475</v>
      </c>
      <c r="N547" s="1210">
        <v>9397</v>
      </c>
    </row>
    <row r="548" spans="1:14" s="5" customFormat="1" x14ac:dyDescent="0.25">
      <c r="A548" s="816" t="s">
        <v>305</v>
      </c>
      <c r="B548" s="164">
        <v>41803</v>
      </c>
      <c r="C548" s="198" t="s">
        <v>4643</v>
      </c>
      <c r="D548" s="119" t="s">
        <v>82</v>
      </c>
      <c r="E548" s="162">
        <v>10199536</v>
      </c>
      <c r="F548" s="119">
        <v>26394566</v>
      </c>
      <c r="G548" s="816">
        <v>2704015</v>
      </c>
      <c r="H548" s="820" t="str">
        <f>IF(G548="","",VLOOKUP(G548,ARANCEL!$B$5:$D$121,2,FALSE))</f>
        <v xml:space="preserve">CORONA IN CERAM </v>
      </c>
      <c r="I548" s="821" t="s">
        <v>309</v>
      </c>
      <c r="J548" s="816">
        <v>1</v>
      </c>
      <c r="K548" s="822">
        <f>IF(G548="","",VLOOKUP(G548,ARANCEL!$B$5:$D$121,3,FALSE)*J548)</f>
        <v>42733</v>
      </c>
      <c r="L548" s="1249" t="str">
        <f>IF(E548="","","IMPAGO")</f>
        <v>IMPAGO</v>
      </c>
      <c r="M548" s="1249" t="str">
        <f>IF(L548="IMPAGO","SIN O.C.","")</f>
        <v>SIN O.C.</v>
      </c>
      <c r="N548" s="1249" t="str">
        <f>IF(L548="IMPAGO","SIN FACT.","")</f>
        <v>SIN FACT.</v>
      </c>
    </row>
    <row r="549" spans="1:14" s="5" customFormat="1" x14ac:dyDescent="0.25">
      <c r="A549" s="816" t="s">
        <v>305</v>
      </c>
      <c r="B549" s="164">
        <v>41733</v>
      </c>
      <c r="C549" s="198" t="s">
        <v>1393</v>
      </c>
      <c r="D549" s="119" t="s">
        <v>102</v>
      </c>
      <c r="E549" s="162">
        <v>10187109</v>
      </c>
      <c r="F549" s="119">
        <v>25795764</v>
      </c>
      <c r="G549" s="816">
        <v>2705003</v>
      </c>
      <c r="H549" s="820" t="str">
        <f>IF(G549="","",VLOOKUP(G549,ARANCEL!$B$5:$D$121,2,FALSE))</f>
        <v>INCRUSTACION ESTETICA (ART-GLASS O CERAMICA)</v>
      </c>
      <c r="I549" s="821" t="s">
        <v>326</v>
      </c>
      <c r="J549" s="816">
        <v>1</v>
      </c>
      <c r="K549" s="822">
        <f>IF(G549="","",VLOOKUP(G549,ARANCEL!$B$5:$D$121,3,FALSE)*J549)</f>
        <v>15676</v>
      </c>
      <c r="L549" s="1210" t="s">
        <v>4612</v>
      </c>
      <c r="M549" s="1210">
        <v>4500229975</v>
      </c>
      <c r="N549" s="1210">
        <v>9190</v>
      </c>
    </row>
    <row r="550" spans="1:14" s="5" customFormat="1" x14ac:dyDescent="0.25">
      <c r="A550" s="816" t="s">
        <v>305</v>
      </c>
      <c r="B550" s="256">
        <v>41740</v>
      </c>
      <c r="C550" s="278" t="s">
        <v>1393</v>
      </c>
      <c r="D550" s="255" t="s">
        <v>102</v>
      </c>
      <c r="E550" s="258">
        <v>10187109</v>
      </c>
      <c r="F550" s="255">
        <v>25795764</v>
      </c>
      <c r="G550" s="816">
        <v>2704005</v>
      </c>
      <c r="H550" s="820" t="str">
        <f>IF(G550="","",VLOOKUP(G550,ARANCEL!$B$5:$D$121,2,FALSE))</f>
        <v>PROVISORIO</v>
      </c>
      <c r="I550" s="821" t="s">
        <v>316</v>
      </c>
      <c r="J550" s="816">
        <v>1</v>
      </c>
      <c r="K550" s="822">
        <f>IF(G550="","",VLOOKUP(G550,ARANCEL!$B$5:$D$121,3,FALSE)*J550)</f>
        <v>3250</v>
      </c>
      <c r="L550" s="1210" t="s">
        <v>4612</v>
      </c>
      <c r="M550" s="1210">
        <v>4500229975</v>
      </c>
      <c r="N550" s="1210">
        <v>9190</v>
      </c>
    </row>
    <row r="551" spans="1:14" s="5" customFormat="1" x14ac:dyDescent="0.25">
      <c r="A551" s="816" t="s">
        <v>305</v>
      </c>
      <c r="B551" s="256">
        <v>41759</v>
      </c>
      <c r="C551" s="278" t="s">
        <v>1393</v>
      </c>
      <c r="D551" s="255" t="s">
        <v>102</v>
      </c>
      <c r="E551" s="258">
        <v>10187109</v>
      </c>
      <c r="F551" s="255">
        <v>25795764</v>
      </c>
      <c r="G551" s="816">
        <v>2704003</v>
      </c>
      <c r="H551" s="820" t="str">
        <f>IF(G551="","",VLOOKUP(G551,ARANCEL!$B$5:$D$121,2,FALSE))</f>
        <v xml:space="preserve">CORONA PERIFERICA CON PERNO MUÑON COLADO </v>
      </c>
      <c r="I551" s="821" t="s">
        <v>326</v>
      </c>
      <c r="J551" s="816">
        <v>1</v>
      </c>
      <c r="K551" s="822">
        <f>IF(G551="","",VLOOKUP(G551,ARANCEL!$B$5:$D$121,3,FALSE)*J551)</f>
        <v>32612</v>
      </c>
      <c r="L551" s="1210" t="s">
        <v>4612</v>
      </c>
      <c r="M551" s="1210">
        <v>4500229975</v>
      </c>
      <c r="N551" s="1210">
        <v>9190</v>
      </c>
    </row>
    <row r="552" spans="1:14" s="5" customFormat="1" x14ac:dyDescent="0.25">
      <c r="A552" s="816" t="s">
        <v>305</v>
      </c>
      <c r="B552" s="817">
        <v>41774</v>
      </c>
      <c r="C552" s="1049" t="s">
        <v>4644</v>
      </c>
      <c r="D552" s="816" t="s">
        <v>4645</v>
      </c>
      <c r="E552" s="819">
        <v>10199081</v>
      </c>
      <c r="F552" s="816">
        <v>26475400</v>
      </c>
      <c r="G552" s="816">
        <v>2705003</v>
      </c>
      <c r="H552" s="820" t="str">
        <f>IF(G552="","",VLOOKUP(G552,ARANCEL!$B$5:$D$121,2,FALSE))</f>
        <v>INCRUSTACION ESTETICA (ART-GLASS O CERAMICA)</v>
      </c>
      <c r="I552" s="821" t="s">
        <v>633</v>
      </c>
      <c r="J552" s="816">
        <v>1</v>
      </c>
      <c r="K552" s="822">
        <f>IF(G552="","",VLOOKUP(G552,ARANCEL!$B$5:$D$121,3,FALSE)*J552)</f>
        <v>15676</v>
      </c>
      <c r="L552" s="1210" t="s">
        <v>5292</v>
      </c>
      <c r="M552" s="1210">
        <v>4500235475</v>
      </c>
      <c r="N552" s="1210">
        <v>9397</v>
      </c>
    </row>
    <row r="553" spans="1:14" s="5" customFormat="1" x14ac:dyDescent="0.25">
      <c r="A553" s="816" t="s">
        <v>305</v>
      </c>
      <c r="B553" s="817">
        <v>41835</v>
      </c>
      <c r="C553" s="1049" t="s">
        <v>4644</v>
      </c>
      <c r="D553" s="816" t="s">
        <v>4645</v>
      </c>
      <c r="E553" s="819">
        <v>10199081</v>
      </c>
      <c r="F553" s="816">
        <v>26475400</v>
      </c>
      <c r="G553" s="816">
        <v>2704031</v>
      </c>
      <c r="H553" s="820" t="str">
        <f>IF(G553="","",VLOOKUP(G553,ARANCEL!$B$5:$D$121,2,FALSE))</f>
        <v xml:space="preserve">PERNO MUÑON METALICO </v>
      </c>
      <c r="I553" s="821" t="s">
        <v>668</v>
      </c>
      <c r="J553" s="816">
        <v>1</v>
      </c>
      <c r="K553" s="822">
        <f>IF(G553="","",VLOOKUP(G553,ARANCEL!$B$5:$D$121,3,FALSE)*J553)</f>
        <v>12246</v>
      </c>
      <c r="L553" s="1210" t="s">
        <v>6017</v>
      </c>
      <c r="M553" s="1210">
        <v>4500243648</v>
      </c>
      <c r="N553" s="1210">
        <v>9790</v>
      </c>
    </row>
    <row r="554" spans="1:14" s="5" customFormat="1" x14ac:dyDescent="0.25">
      <c r="A554" s="816" t="s">
        <v>305</v>
      </c>
      <c r="B554" s="817">
        <v>41837</v>
      </c>
      <c r="C554" s="1049" t="s">
        <v>4644</v>
      </c>
      <c r="D554" s="816" t="s">
        <v>4645</v>
      </c>
      <c r="E554" s="819">
        <v>10199081</v>
      </c>
      <c r="F554" s="816">
        <v>26475400</v>
      </c>
      <c r="G554" s="816">
        <v>2704005</v>
      </c>
      <c r="H554" s="820" t="str">
        <f>IF(G554="","",VLOOKUP(G554,ARANCEL!$B$5:$D$121,2,FALSE))</f>
        <v>PROVISORIO</v>
      </c>
      <c r="I554" s="821" t="s">
        <v>668</v>
      </c>
      <c r="J554" s="816">
        <v>1</v>
      </c>
      <c r="K554" s="822">
        <f>IF(G554="","",VLOOKUP(G554,ARANCEL!$B$5:$D$121,3,FALSE)*J554)</f>
        <v>3250</v>
      </c>
      <c r="L554" s="1210" t="s">
        <v>6017</v>
      </c>
      <c r="M554" s="1210">
        <v>4500243648</v>
      </c>
      <c r="N554" s="1210">
        <v>9790</v>
      </c>
    </row>
    <row r="555" spans="1:14" s="5" customFormat="1" x14ac:dyDescent="0.25">
      <c r="A555" s="816" t="s">
        <v>305</v>
      </c>
      <c r="B555" s="817">
        <v>41871</v>
      </c>
      <c r="C555" s="629" t="s">
        <v>4644</v>
      </c>
      <c r="D555" s="606" t="s">
        <v>4645</v>
      </c>
      <c r="E555" s="608">
        <v>10199081</v>
      </c>
      <c r="F555" s="606">
        <v>26475400</v>
      </c>
      <c r="G555" s="816">
        <v>2704002</v>
      </c>
      <c r="H555" s="820" t="str">
        <f>IF(G555="","",VLOOKUP(G555,ARANCEL!$B$5:$D$121,2,FALSE))</f>
        <v xml:space="preserve">CORONA PERIFERICA </v>
      </c>
      <c r="I555" s="821" t="s">
        <v>668</v>
      </c>
      <c r="J555" s="816">
        <v>1</v>
      </c>
      <c r="K555" s="822">
        <f>IF(G555="","",VLOOKUP(G555,ARANCEL!$B$5:$D$121,3,FALSE)*J555)</f>
        <v>25865</v>
      </c>
      <c r="L555" s="1210" t="s">
        <v>6905</v>
      </c>
      <c r="M555" s="1210">
        <v>4500249833</v>
      </c>
      <c r="N555" s="1210" t="s">
        <v>7144</v>
      </c>
    </row>
    <row r="556" spans="1:14" s="5" customFormat="1" x14ac:dyDescent="0.25">
      <c r="A556" s="816" t="s">
        <v>305</v>
      </c>
      <c r="B556" s="817">
        <v>42010</v>
      </c>
      <c r="C556" s="818" t="s">
        <v>9338</v>
      </c>
      <c r="D556" s="816" t="s">
        <v>47</v>
      </c>
      <c r="E556" s="819">
        <v>10306444</v>
      </c>
      <c r="F556" s="816">
        <v>30418890</v>
      </c>
      <c r="G556" s="816">
        <v>2707001</v>
      </c>
      <c r="H556" s="820" t="str">
        <f>IF(G556="","",VLOOKUP(G556,ARANCEL!$B$5:$D$121,2,FALSE))</f>
        <v xml:space="preserve">PLANO DE RELAJACION </v>
      </c>
      <c r="I556" s="821" t="s">
        <v>331</v>
      </c>
      <c r="J556" s="816">
        <v>1</v>
      </c>
      <c r="K556" s="822">
        <f>IF(G556="","",VLOOKUP(G556,ARANCEL!$B$5:$D$121,3,FALSE)*J556)</f>
        <v>9221</v>
      </c>
      <c r="L556" s="1249" t="str">
        <f>IF(E556="","","IMPAGO")</f>
        <v>IMPAGO</v>
      </c>
      <c r="M556" s="1249" t="str">
        <f>IF(L556="IMPAGO","SIN O.C.","")</f>
        <v>SIN O.C.</v>
      </c>
      <c r="N556" s="1249" t="str">
        <f>IF(L556="IMPAGO","SIN FACT.","")</f>
        <v>SIN FACT.</v>
      </c>
    </row>
    <row r="557" spans="1:14" s="5" customFormat="1" x14ac:dyDescent="0.25">
      <c r="A557" s="816" t="s">
        <v>305</v>
      </c>
      <c r="B557" s="817">
        <v>41666</v>
      </c>
      <c r="C557" s="1049" t="s">
        <v>2320</v>
      </c>
      <c r="D557" s="816" t="s">
        <v>82</v>
      </c>
      <c r="E557" s="819">
        <v>10170985</v>
      </c>
      <c r="F557" s="816">
        <v>24504362</v>
      </c>
      <c r="G557" s="816">
        <v>2705003</v>
      </c>
      <c r="H557" s="820" t="str">
        <f>IF(G557="","",VLOOKUP(G557,ARANCEL!$B$5:$D$121,2,FALSE))</f>
        <v>INCRUSTACION ESTETICA (ART-GLASS O CERAMICA)</v>
      </c>
      <c r="I557" s="821" t="s">
        <v>322</v>
      </c>
      <c r="J557" s="816">
        <v>1</v>
      </c>
      <c r="K557" s="822">
        <f>IF(G557="","",VLOOKUP(G557,ARANCEL!$B$5:$D$121,3,FALSE)*J557)</f>
        <v>15676</v>
      </c>
      <c r="L557" s="1210" t="s">
        <v>2842</v>
      </c>
      <c r="M557" s="1210">
        <v>4500216229</v>
      </c>
      <c r="N557" s="1210">
        <v>8402</v>
      </c>
    </row>
    <row r="558" spans="1:14" s="5" customFormat="1" x14ac:dyDescent="0.25">
      <c r="A558" s="816" t="s">
        <v>305</v>
      </c>
      <c r="B558" s="817">
        <v>41788</v>
      </c>
      <c r="C558" s="1049" t="s">
        <v>4898</v>
      </c>
      <c r="D558" s="816" t="s">
        <v>639</v>
      </c>
      <c r="E558" s="819">
        <v>10204645</v>
      </c>
      <c r="F558" s="816">
        <v>26647362</v>
      </c>
      <c r="G558" s="816">
        <v>2704005</v>
      </c>
      <c r="H558" s="820" t="str">
        <f>IF(G558="","",VLOOKUP(G558,ARANCEL!$B$5:$D$121,2,FALSE))</f>
        <v>PROVISORIO</v>
      </c>
      <c r="I558" s="821" t="s">
        <v>317</v>
      </c>
      <c r="J558" s="816">
        <v>1</v>
      </c>
      <c r="K558" s="822">
        <f>IF(G558="","",VLOOKUP(G558,ARANCEL!$B$5:$D$121,3,FALSE)*J558)</f>
        <v>3250</v>
      </c>
      <c r="L558" s="1210" t="s">
        <v>5292</v>
      </c>
      <c r="M558" s="1210">
        <v>4500235475</v>
      </c>
      <c r="N558" s="1210">
        <v>9397</v>
      </c>
    </row>
    <row r="559" spans="1:14" s="5" customFormat="1" x14ac:dyDescent="0.25">
      <c r="A559" s="843" t="s">
        <v>305</v>
      </c>
      <c r="B559" s="817">
        <v>41788</v>
      </c>
      <c r="C559" s="1049" t="s">
        <v>4898</v>
      </c>
      <c r="D559" s="816" t="s">
        <v>639</v>
      </c>
      <c r="E559" s="819">
        <v>10204645</v>
      </c>
      <c r="F559" s="816">
        <v>26647362</v>
      </c>
      <c r="G559" s="816">
        <v>2704003</v>
      </c>
      <c r="H559" s="820" t="str">
        <f>IF(G559="","",VLOOKUP(G559,ARANCEL!$B$5:$D$121,2,FALSE))</f>
        <v xml:space="preserve">CORONA PERIFERICA CON PERNO MUÑON COLADO </v>
      </c>
      <c r="I559" s="821" t="s">
        <v>317</v>
      </c>
      <c r="J559" s="816">
        <v>1</v>
      </c>
      <c r="K559" s="822">
        <f>IF(G559="","",VLOOKUP(G559,ARANCEL!$B$5:$D$121,3,FALSE)*J559)</f>
        <v>32612</v>
      </c>
      <c r="L559" s="1210" t="s">
        <v>5292</v>
      </c>
      <c r="M559" s="1210">
        <v>4500235475</v>
      </c>
      <c r="N559" s="1210">
        <v>9397</v>
      </c>
    </row>
    <row r="560" spans="1:14" s="5" customFormat="1" x14ac:dyDescent="0.25">
      <c r="A560" s="816" t="s">
        <v>305</v>
      </c>
      <c r="B560" s="823">
        <v>41682</v>
      </c>
      <c r="C560" s="1049" t="s">
        <v>2825</v>
      </c>
      <c r="D560" s="816" t="s">
        <v>58</v>
      </c>
      <c r="E560" s="819">
        <v>10174873</v>
      </c>
      <c r="F560" s="816">
        <v>24767778</v>
      </c>
      <c r="G560" s="816">
        <v>2704020</v>
      </c>
      <c r="H560" s="820" t="str">
        <f>IF(G560="","",VLOOKUP(G560,ARANCEL!$B$5:$D$121,2,FALSE))</f>
        <v xml:space="preserve">PERNO MUÑON DE FIBRA CEROMEROS </v>
      </c>
      <c r="I560" s="821" t="s">
        <v>323</v>
      </c>
      <c r="J560" s="816">
        <v>1</v>
      </c>
      <c r="K560" s="822">
        <f>IF(G560="","",VLOOKUP(G560,ARANCEL!$B$5:$D$121,3,FALSE)*J560)</f>
        <v>18892</v>
      </c>
      <c r="L560" s="1210" t="s">
        <v>3438</v>
      </c>
      <c r="M560" s="1210">
        <v>4500220785</v>
      </c>
      <c r="N560" s="1210">
        <v>8625</v>
      </c>
    </row>
    <row r="561" spans="1:14" s="5" customFormat="1" x14ac:dyDescent="0.25">
      <c r="A561" s="816" t="s">
        <v>305</v>
      </c>
      <c r="B561" s="817">
        <v>41737</v>
      </c>
      <c r="C561" s="1049" t="s">
        <v>2825</v>
      </c>
      <c r="D561" s="816" t="s">
        <v>58</v>
      </c>
      <c r="E561" s="819">
        <v>10174873</v>
      </c>
      <c r="F561" s="816">
        <v>24767778</v>
      </c>
      <c r="G561" s="816">
        <v>2704016</v>
      </c>
      <c r="H561" s="820" t="str">
        <f>IF(G561="","",VLOOKUP(G561,ARANCEL!$B$5:$D$121,2,FALSE))</f>
        <v xml:space="preserve">CORONA PROCERA </v>
      </c>
      <c r="I561" s="821" t="s">
        <v>323</v>
      </c>
      <c r="J561" s="816">
        <v>1</v>
      </c>
      <c r="K561" s="822">
        <f>IF(G561="","",VLOOKUP(G561,ARANCEL!$B$5:$D$121,3,FALSE)*J561)</f>
        <v>58477</v>
      </c>
      <c r="L561" s="1210" t="s">
        <v>4612</v>
      </c>
      <c r="M561" s="1210">
        <v>4500229975</v>
      </c>
      <c r="N561" s="1210">
        <v>9190</v>
      </c>
    </row>
    <row r="562" spans="1:14" s="5" customFormat="1" x14ac:dyDescent="0.25">
      <c r="A562" s="816" t="s">
        <v>305</v>
      </c>
      <c r="B562" s="817">
        <v>41758</v>
      </c>
      <c r="C562" s="1049" t="s">
        <v>4314</v>
      </c>
      <c r="D562" s="816" t="s">
        <v>47</v>
      </c>
      <c r="E562" s="819">
        <v>10193559</v>
      </c>
      <c r="F562" s="816">
        <v>26244460</v>
      </c>
      <c r="G562" s="816">
        <v>2707001</v>
      </c>
      <c r="H562" s="820" t="str">
        <f>IF(G562="","",VLOOKUP(G562,ARANCEL!$B$5:$D$121,2,FALSE))</f>
        <v xml:space="preserve">PLANO DE RELAJACION </v>
      </c>
      <c r="I562" s="821" t="s">
        <v>306</v>
      </c>
      <c r="J562" s="816">
        <v>1</v>
      </c>
      <c r="K562" s="822">
        <f>IF(G562="","",VLOOKUP(G562,ARANCEL!$B$5:$D$121,3,FALSE)*J562)</f>
        <v>9221</v>
      </c>
      <c r="L562" s="1210" t="s">
        <v>4612</v>
      </c>
      <c r="M562" s="1210">
        <v>4500229977</v>
      </c>
      <c r="N562" s="1210">
        <v>9224</v>
      </c>
    </row>
    <row r="563" spans="1:14" s="5" customFormat="1" x14ac:dyDescent="0.25">
      <c r="A563" s="843" t="s">
        <v>305</v>
      </c>
      <c r="B563" s="817">
        <v>41704</v>
      </c>
      <c r="C563" s="1049" t="s">
        <v>3234</v>
      </c>
      <c r="D563" s="816" t="s">
        <v>58</v>
      </c>
      <c r="E563" s="819">
        <v>10180250</v>
      </c>
      <c r="F563" s="816">
        <v>24996092</v>
      </c>
      <c r="G563" s="816">
        <v>2707001</v>
      </c>
      <c r="H563" s="820" t="str">
        <f>IF(G563="","",VLOOKUP(G563,ARANCEL!$B$5:$D$121,2,FALSE))</f>
        <v xml:space="preserve">PLANO DE RELAJACION </v>
      </c>
      <c r="I563" s="821" t="s">
        <v>331</v>
      </c>
      <c r="J563" s="816">
        <v>1</v>
      </c>
      <c r="K563" s="822">
        <f>IF(G563="","",VLOOKUP(G563,ARANCEL!$B$5:$D$121,3,FALSE)*J563)</f>
        <v>9221</v>
      </c>
      <c r="L563" s="1210" t="s">
        <v>3058</v>
      </c>
      <c r="M563" s="1210">
        <v>4500225662</v>
      </c>
      <c r="N563" s="1210">
        <v>8914</v>
      </c>
    </row>
    <row r="564" spans="1:14" s="5" customFormat="1" x14ac:dyDescent="0.25">
      <c r="A564" s="816" t="s">
        <v>305</v>
      </c>
      <c r="B564" s="817">
        <v>41779</v>
      </c>
      <c r="C564" s="1049" t="s">
        <v>4712</v>
      </c>
      <c r="D564" s="816" t="s">
        <v>47</v>
      </c>
      <c r="E564" s="819">
        <v>10201119</v>
      </c>
      <c r="F564" s="816">
        <v>26524064</v>
      </c>
      <c r="G564" s="816">
        <v>2707001</v>
      </c>
      <c r="H564" s="820" t="str">
        <f>IF(G564="","",VLOOKUP(G564,ARANCEL!$B$5:$D$121,2,FALSE))</f>
        <v xml:space="preserve">PLANO DE RELAJACION </v>
      </c>
      <c r="I564" s="821" t="s">
        <v>306</v>
      </c>
      <c r="J564" s="816">
        <v>1</v>
      </c>
      <c r="K564" s="822">
        <f>IF(G564="","",VLOOKUP(G564,ARANCEL!$B$5:$D$121,3,FALSE)*J564)</f>
        <v>9221</v>
      </c>
      <c r="L564" s="1210" t="s">
        <v>5292</v>
      </c>
      <c r="M564" s="1210">
        <v>4500235475</v>
      </c>
      <c r="N564" s="1210">
        <v>9397</v>
      </c>
    </row>
    <row r="565" spans="1:14" s="5" customFormat="1" x14ac:dyDescent="0.25">
      <c r="A565" s="816" t="s">
        <v>305</v>
      </c>
      <c r="B565" s="817">
        <v>41750</v>
      </c>
      <c r="C565" s="1049" t="s">
        <v>4144</v>
      </c>
      <c r="D565" s="816" t="s">
        <v>58</v>
      </c>
      <c r="E565" s="819">
        <v>10191164</v>
      </c>
      <c r="F565" s="816">
        <v>25335782</v>
      </c>
      <c r="G565" s="816">
        <v>2704005</v>
      </c>
      <c r="H565" s="820" t="str">
        <f>IF(G565="","",VLOOKUP(G565,ARANCEL!$B$5:$D$121,2,FALSE))</f>
        <v>PROVISORIO</v>
      </c>
      <c r="I565" s="821" t="s">
        <v>756</v>
      </c>
      <c r="J565" s="816">
        <v>2</v>
      </c>
      <c r="K565" s="822">
        <f>IF(G565="","",VLOOKUP(G565,ARANCEL!$B$5:$D$121,3,FALSE)*J565)</f>
        <v>6500</v>
      </c>
      <c r="L565" s="1210" t="s">
        <v>4612</v>
      </c>
      <c r="M565" s="1210">
        <v>4500229977</v>
      </c>
      <c r="N565" s="1210">
        <v>9224</v>
      </c>
    </row>
    <row r="566" spans="1:14" s="5" customFormat="1" x14ac:dyDescent="0.25">
      <c r="A566" s="816" t="s">
        <v>305</v>
      </c>
      <c r="B566" s="817">
        <v>41764</v>
      </c>
      <c r="C566" s="1049" t="s">
        <v>4144</v>
      </c>
      <c r="D566" s="816" t="s">
        <v>58</v>
      </c>
      <c r="E566" s="819">
        <v>10191164</v>
      </c>
      <c r="F566" s="816">
        <v>25335782</v>
      </c>
      <c r="G566" s="816">
        <v>2704003</v>
      </c>
      <c r="H566" s="820" t="str">
        <f>IF(G566="","",VLOOKUP(G566,ARANCEL!$B$5:$D$121,2,FALSE))</f>
        <v xml:space="preserve">CORONA PERIFERICA CON PERNO MUÑON COLADO </v>
      </c>
      <c r="I566" s="821" t="s">
        <v>756</v>
      </c>
      <c r="J566" s="816">
        <v>2</v>
      </c>
      <c r="K566" s="822">
        <f>IF(G566="","",VLOOKUP(G566,ARANCEL!$B$5:$D$121,3,FALSE)*J566)</f>
        <v>65224</v>
      </c>
      <c r="L566" s="1210" t="s">
        <v>5292</v>
      </c>
      <c r="M566" s="1210">
        <v>4500235475</v>
      </c>
      <c r="N566" s="1210">
        <v>9397</v>
      </c>
    </row>
    <row r="567" spans="1:14" s="5" customFormat="1" x14ac:dyDescent="0.25">
      <c r="A567" s="816" t="s">
        <v>305</v>
      </c>
      <c r="B567" s="817">
        <v>41795</v>
      </c>
      <c r="C567" s="1049" t="s">
        <v>4144</v>
      </c>
      <c r="D567" s="816" t="s">
        <v>58</v>
      </c>
      <c r="E567" s="819">
        <v>10191164</v>
      </c>
      <c r="F567" s="816">
        <v>25335782</v>
      </c>
      <c r="G567" s="816">
        <v>2704002</v>
      </c>
      <c r="H567" s="820" t="str">
        <f>IF(G567="","",VLOOKUP(G567,ARANCEL!$B$5:$D$121,2,FALSE))</f>
        <v xml:space="preserve">CORONA PERIFERICA </v>
      </c>
      <c r="I567" s="821" t="s">
        <v>324</v>
      </c>
      <c r="J567" s="816">
        <v>1</v>
      </c>
      <c r="K567" s="822">
        <f>IF(G567="","",VLOOKUP(G567,ARANCEL!$B$5:$D$121,3,FALSE)*J567)</f>
        <v>25865</v>
      </c>
      <c r="L567" s="1210" t="s">
        <v>5292</v>
      </c>
      <c r="M567" s="1210">
        <v>4500235475</v>
      </c>
      <c r="N567" s="1210">
        <v>9397</v>
      </c>
    </row>
    <row r="568" spans="1:14" s="5" customFormat="1" x14ac:dyDescent="0.25">
      <c r="A568" s="816" t="s">
        <v>305</v>
      </c>
      <c r="B568" s="817">
        <v>41844</v>
      </c>
      <c r="C568" s="818" t="s">
        <v>6042</v>
      </c>
      <c r="D568" s="816" t="s">
        <v>58</v>
      </c>
      <c r="E568" s="819">
        <v>10232664</v>
      </c>
      <c r="F568" s="816">
        <v>27491675</v>
      </c>
      <c r="G568" s="816">
        <v>2705003</v>
      </c>
      <c r="H568" s="820" t="str">
        <f>IF(G568="","",VLOOKUP(G568,ARANCEL!$B$5:$D$121,2,FALSE))</f>
        <v>INCRUSTACION ESTETICA (ART-GLASS O CERAMICA)</v>
      </c>
      <c r="I568" s="821" t="s">
        <v>326</v>
      </c>
      <c r="J568" s="816">
        <v>1</v>
      </c>
      <c r="K568" s="822">
        <f>IF(G568="","",VLOOKUP(G568,ARANCEL!$B$5:$D$121,3,FALSE)*J568)</f>
        <v>15676</v>
      </c>
      <c r="L568" s="1210" t="s">
        <v>6017</v>
      </c>
      <c r="M568" s="1210">
        <v>4500245467</v>
      </c>
      <c r="N568" s="1210">
        <v>9811</v>
      </c>
    </row>
    <row r="569" spans="1:14" s="868" customFormat="1" x14ac:dyDescent="0.25">
      <c r="A569" s="119" t="s">
        <v>305</v>
      </c>
      <c r="B569" s="164">
        <v>41988</v>
      </c>
      <c r="C569" s="118" t="s">
        <v>3751</v>
      </c>
      <c r="D569" s="119" t="s">
        <v>47</v>
      </c>
      <c r="E569" s="162">
        <v>10297950</v>
      </c>
      <c r="F569" s="119">
        <v>30101355</v>
      </c>
      <c r="G569" s="119">
        <v>2704005</v>
      </c>
      <c r="H569" s="120" t="str">
        <f>IF(G569="","",VLOOKUP(G569,ARANCEL!$B$5:$D$121,2,FALSE))</f>
        <v>PROVISORIO</v>
      </c>
      <c r="I569" s="121" t="s">
        <v>308</v>
      </c>
      <c r="J569" s="119">
        <v>1</v>
      </c>
      <c r="K569" s="122">
        <f>IF(G569="","",VLOOKUP(G569,ARANCEL!$B$5:$D$121,3,FALSE)*J569)</f>
        <v>3250</v>
      </c>
      <c r="L569" s="1349" t="s">
        <v>9431</v>
      </c>
      <c r="M569" s="1349">
        <v>4500269172</v>
      </c>
      <c r="N569" s="1349" t="s">
        <v>9440</v>
      </c>
    </row>
    <row r="570" spans="1:14" s="951" customFormat="1" x14ac:dyDescent="0.25">
      <c r="A570" s="816" t="s">
        <v>606</v>
      </c>
      <c r="B570" s="817">
        <v>41992</v>
      </c>
      <c r="C570" s="818" t="s">
        <v>3751</v>
      </c>
      <c r="D570" s="816" t="s">
        <v>47</v>
      </c>
      <c r="E570" s="819">
        <v>10297950</v>
      </c>
      <c r="F570" s="816">
        <v>30101355</v>
      </c>
      <c r="G570" s="816">
        <v>2704003</v>
      </c>
      <c r="H570" s="820" t="str">
        <f>IF(G570="","",VLOOKUP(G570,ARANCEL!$B$5:$D$121,2,FALSE))</f>
        <v xml:space="preserve">CORONA PERIFERICA CON PERNO MUÑON COLADO </v>
      </c>
      <c r="I570" s="821" t="s">
        <v>308</v>
      </c>
      <c r="J570" s="816">
        <v>1</v>
      </c>
      <c r="K570" s="822">
        <f>IF(G570="","",VLOOKUP(G570,ARANCEL!$B$5:$D$121,3,FALSE)*J570)</f>
        <v>32612</v>
      </c>
      <c r="L570" s="1350" t="s">
        <v>9431</v>
      </c>
      <c r="M570" s="1350">
        <v>4500269172</v>
      </c>
      <c r="N570" s="1350" t="s">
        <v>9440</v>
      </c>
    </row>
    <row r="571" spans="1:14" s="5" customFormat="1" x14ac:dyDescent="0.25">
      <c r="A571" s="816" t="s">
        <v>305</v>
      </c>
      <c r="B571" s="817">
        <v>41799</v>
      </c>
      <c r="C571" s="1049" t="s">
        <v>5078</v>
      </c>
      <c r="D571" s="816" t="s">
        <v>82</v>
      </c>
      <c r="E571" s="819">
        <v>10210002</v>
      </c>
      <c r="F571" s="816" t="s">
        <v>5079</v>
      </c>
      <c r="G571" s="816">
        <v>2701001</v>
      </c>
      <c r="H571" s="820" t="str">
        <f>IF(G571="","",VLOOKUP(G571,ARANCEL!$B$5:$D$121,2,FALSE))</f>
        <v>COSTO LABORATORIO GUIA QUIRURG</v>
      </c>
      <c r="I571" s="821" t="s">
        <v>347</v>
      </c>
      <c r="J571" s="816">
        <v>2</v>
      </c>
      <c r="K571" s="822">
        <f>IF(G571="","",VLOOKUP(G571,ARANCEL!$B$5:$D$121,3,FALSE)*J571)</f>
        <v>22492</v>
      </c>
      <c r="L571" s="1210" t="s">
        <v>5742</v>
      </c>
      <c r="M571" s="1210">
        <v>4500239429</v>
      </c>
      <c r="N571" s="1210" t="s">
        <v>5754</v>
      </c>
    </row>
    <row r="572" spans="1:14" s="5" customFormat="1" x14ac:dyDescent="0.25">
      <c r="A572" s="816" t="s">
        <v>305</v>
      </c>
      <c r="B572" s="817">
        <v>41813</v>
      </c>
      <c r="C572" s="818" t="s">
        <v>2436</v>
      </c>
      <c r="D572" s="816" t="s">
        <v>58</v>
      </c>
      <c r="E572" s="819">
        <v>10216923</v>
      </c>
      <c r="F572" s="816">
        <v>25373411</v>
      </c>
      <c r="G572" s="816">
        <v>2704005</v>
      </c>
      <c r="H572" s="820" t="str">
        <f>IF(G572="","",VLOOKUP(G572,ARANCEL!$B$5:$D$121,2,FALSE))</f>
        <v>PROVISORIO</v>
      </c>
      <c r="I572" s="821" t="s">
        <v>317</v>
      </c>
      <c r="J572" s="816">
        <v>1</v>
      </c>
      <c r="K572" s="822">
        <f>IF(G572="","",VLOOKUP(G572,ARANCEL!$B$5:$D$121,3,FALSE)*J572)</f>
        <v>3250</v>
      </c>
      <c r="L572" s="1210" t="s">
        <v>5742</v>
      </c>
      <c r="M572" s="1210">
        <v>4500241314</v>
      </c>
      <c r="N572" s="1210" t="s">
        <v>5771</v>
      </c>
    </row>
    <row r="573" spans="1:14" s="5" customFormat="1" x14ac:dyDescent="0.25">
      <c r="A573" s="816" t="s">
        <v>606</v>
      </c>
      <c r="B573" s="817">
        <v>41814</v>
      </c>
      <c r="C573" s="818" t="s">
        <v>2436</v>
      </c>
      <c r="D573" s="816" t="s">
        <v>58</v>
      </c>
      <c r="E573" s="819">
        <v>10216923</v>
      </c>
      <c r="F573" s="816">
        <v>25373411</v>
      </c>
      <c r="G573" s="816">
        <v>2704002</v>
      </c>
      <c r="H573" s="820" t="str">
        <f>IF(G573="","",VLOOKUP(G573,ARANCEL!$B$5:$D$121,2,FALSE))</f>
        <v xml:space="preserve">CORONA PERIFERICA </v>
      </c>
      <c r="I573" s="821" t="s">
        <v>317</v>
      </c>
      <c r="J573" s="816">
        <v>1</v>
      </c>
      <c r="K573" s="822">
        <f>IF(G573="","",VLOOKUP(G573,ARANCEL!$B$5:$D$121,3,FALSE)*J573)</f>
        <v>25865</v>
      </c>
      <c r="L573" s="1210" t="s">
        <v>5742</v>
      </c>
      <c r="M573" s="1210">
        <v>4500241314</v>
      </c>
      <c r="N573" s="1210" t="s">
        <v>5771</v>
      </c>
    </row>
    <row r="574" spans="1:14" s="5" customFormat="1" x14ac:dyDescent="0.25">
      <c r="A574" s="816" t="s">
        <v>305</v>
      </c>
      <c r="B574" s="817">
        <v>41814</v>
      </c>
      <c r="C574" s="818" t="s">
        <v>2436</v>
      </c>
      <c r="D574" s="816" t="s">
        <v>58</v>
      </c>
      <c r="E574" s="819">
        <v>10216923</v>
      </c>
      <c r="F574" s="816">
        <v>25373411</v>
      </c>
      <c r="G574" s="816">
        <v>2705003</v>
      </c>
      <c r="H574" s="820" t="str">
        <f>IF(G574="","",VLOOKUP(G574,ARANCEL!$B$5:$D$121,2,FALSE))</f>
        <v>INCRUSTACION ESTETICA (ART-GLASS O CERAMICA)</v>
      </c>
      <c r="I574" s="821" t="s">
        <v>316</v>
      </c>
      <c r="J574" s="816">
        <v>1</v>
      </c>
      <c r="K574" s="822">
        <f>IF(G574="","",VLOOKUP(G574,ARANCEL!$B$5:$D$121,3,FALSE)*J574)</f>
        <v>15676</v>
      </c>
      <c r="L574" s="1210" t="s">
        <v>5742</v>
      </c>
      <c r="M574" s="1210">
        <v>4500241314</v>
      </c>
      <c r="N574" s="1210" t="s">
        <v>5771</v>
      </c>
    </row>
    <row r="575" spans="1:14" s="5" customFormat="1" x14ac:dyDescent="0.25">
      <c r="A575" s="816" t="s">
        <v>305</v>
      </c>
      <c r="B575" s="817">
        <v>41820</v>
      </c>
      <c r="C575" s="818" t="s">
        <v>5475</v>
      </c>
      <c r="D575" s="816" t="s">
        <v>82</v>
      </c>
      <c r="E575" s="819">
        <v>10219683</v>
      </c>
      <c r="F575" s="816">
        <v>26564094</v>
      </c>
      <c r="G575" s="816">
        <v>2704005</v>
      </c>
      <c r="H575" s="820" t="str">
        <f>IF(G575="","",VLOOKUP(G575,ARANCEL!$B$5:$D$121,2,FALSE))</f>
        <v>PROVISORIO</v>
      </c>
      <c r="I575" s="821" t="s">
        <v>337</v>
      </c>
      <c r="J575" s="816">
        <v>1</v>
      </c>
      <c r="K575" s="822">
        <f>IF(G575="","",VLOOKUP(G575,ARANCEL!$B$5:$D$121,3,FALSE)*J575)</f>
        <v>3250</v>
      </c>
      <c r="L575" s="1210" t="s">
        <v>5742</v>
      </c>
      <c r="M575" s="1210">
        <v>4500241314</v>
      </c>
      <c r="N575" s="1210" t="s">
        <v>5771</v>
      </c>
    </row>
    <row r="576" spans="1:14" s="5" customFormat="1" x14ac:dyDescent="0.25">
      <c r="A576" s="816" t="s">
        <v>305</v>
      </c>
      <c r="B576" s="817">
        <v>41834</v>
      </c>
      <c r="C576" s="818" t="s">
        <v>5475</v>
      </c>
      <c r="D576" s="816" t="s">
        <v>82</v>
      </c>
      <c r="E576" s="819">
        <v>10219683</v>
      </c>
      <c r="F576" s="816">
        <v>26564094</v>
      </c>
      <c r="G576" s="816">
        <v>2704015</v>
      </c>
      <c r="H576" s="820" t="str">
        <f>IF(G576="","",VLOOKUP(G576,ARANCEL!$B$5:$D$121,2,FALSE))</f>
        <v xml:space="preserve">CORONA IN CERAM </v>
      </c>
      <c r="I576" s="821" t="s">
        <v>337</v>
      </c>
      <c r="J576" s="816">
        <v>1</v>
      </c>
      <c r="K576" s="822">
        <f>IF(G576="","",VLOOKUP(G576,ARANCEL!$B$5:$D$121,3,FALSE)*J576)</f>
        <v>42733</v>
      </c>
      <c r="L576" s="1210" t="s">
        <v>6017</v>
      </c>
      <c r="M576" s="1210">
        <v>4500243648</v>
      </c>
      <c r="N576" s="1210">
        <v>9790</v>
      </c>
    </row>
    <row r="577" spans="1:14" s="5" customFormat="1" x14ac:dyDescent="0.25">
      <c r="A577" s="816" t="s">
        <v>305</v>
      </c>
      <c r="B577" s="817">
        <v>41850</v>
      </c>
      <c r="C577" s="818" t="s">
        <v>6193</v>
      </c>
      <c r="D577" s="816" t="s">
        <v>47</v>
      </c>
      <c r="E577" s="819">
        <v>10236182</v>
      </c>
      <c r="F577" s="816">
        <v>27703164</v>
      </c>
      <c r="G577" s="816">
        <v>2704027</v>
      </c>
      <c r="H577" s="820" t="str">
        <f>IF(G577="","",VLOOKUP(G577,ARANCEL!$B$5:$D$121,2,FALSE))</f>
        <v>PROTESIS VALPLAST UNILATERAL (HASTA 2 PIEZAS)</v>
      </c>
      <c r="I577" s="821" t="s">
        <v>306</v>
      </c>
      <c r="J577" s="816">
        <v>1</v>
      </c>
      <c r="K577" s="822">
        <f>IF(G577="","",VLOOKUP(G577,ARANCEL!$B$5:$D$121,3,FALSE)*J577)</f>
        <v>22491</v>
      </c>
      <c r="L577" s="1210" t="s">
        <v>6905</v>
      </c>
      <c r="M577" s="1210">
        <v>4500249833</v>
      </c>
      <c r="N577" s="1210" t="s">
        <v>7144</v>
      </c>
    </row>
    <row r="578" spans="1:14" s="5" customFormat="1" x14ac:dyDescent="0.25">
      <c r="A578" s="1388" t="s">
        <v>305</v>
      </c>
      <c r="B578" s="817">
        <v>41729</v>
      </c>
      <c r="C578" s="1049" t="s">
        <v>3985</v>
      </c>
      <c r="D578" s="816" t="s">
        <v>3986</v>
      </c>
      <c r="E578" s="819">
        <v>10186070</v>
      </c>
      <c r="F578" s="816">
        <v>25367892</v>
      </c>
      <c r="G578" s="816">
        <v>2706002</v>
      </c>
      <c r="H578" s="820" t="str">
        <f>IF(G578="","",VLOOKUP(G578,ARANCEL!$B$5:$D$121,2,FALSE))</f>
        <v xml:space="preserve">PROTESIS PARCIAL ACRILICA </v>
      </c>
      <c r="I578" s="821" t="s">
        <v>306</v>
      </c>
      <c r="J578" s="816">
        <v>1</v>
      </c>
      <c r="K578" s="822">
        <f>IF(G578="","",VLOOKUP(G578,ARANCEL!$B$5:$D$121,3,FALSE)*J578)</f>
        <v>24026</v>
      </c>
      <c r="L578" s="1210" t="s">
        <v>3058</v>
      </c>
      <c r="M578" s="1210">
        <v>4500225662</v>
      </c>
      <c r="N578" s="1210">
        <v>8914</v>
      </c>
    </row>
    <row r="579" spans="1:14" s="5" customFormat="1" x14ac:dyDescent="0.25">
      <c r="A579" s="816" t="s">
        <v>305</v>
      </c>
      <c r="B579" s="817">
        <v>41641</v>
      </c>
      <c r="C579" s="1049" t="s">
        <v>1390</v>
      </c>
      <c r="D579" s="816" t="s">
        <v>1378</v>
      </c>
      <c r="E579" s="819">
        <v>10168490</v>
      </c>
      <c r="F579" s="816">
        <v>24091308</v>
      </c>
      <c r="G579" s="816">
        <v>2704005</v>
      </c>
      <c r="H579" s="820" t="str">
        <f>IF(G579="","",VLOOKUP(G579,ARANCEL!$B$5:$D$121,2,FALSE))</f>
        <v>PROVISORIO</v>
      </c>
      <c r="I579" s="821" t="s">
        <v>321</v>
      </c>
      <c r="J579" s="816">
        <v>1</v>
      </c>
      <c r="K579" s="822">
        <f>IF(G579="","",VLOOKUP(G579,ARANCEL!$B$5:$D$121,3,FALSE)*J579)</f>
        <v>3250</v>
      </c>
      <c r="L579" s="1210" t="s">
        <v>2842</v>
      </c>
      <c r="M579" s="1210">
        <v>4500216229</v>
      </c>
      <c r="N579" s="1210">
        <v>8402</v>
      </c>
    </row>
    <row r="580" spans="1:14" s="5" customFormat="1" x14ac:dyDescent="0.25">
      <c r="A580" s="816" t="s">
        <v>305</v>
      </c>
      <c r="B580" s="817">
        <v>42002</v>
      </c>
      <c r="C580" s="818" t="s">
        <v>9225</v>
      </c>
      <c r="D580" s="816" t="s">
        <v>1376</v>
      </c>
      <c r="E580" s="819">
        <v>10303513</v>
      </c>
      <c r="F580" s="816">
        <v>29364779</v>
      </c>
      <c r="G580" s="816">
        <v>2705003</v>
      </c>
      <c r="H580" s="820" t="str">
        <f>IF(G580="","",VLOOKUP(G580,ARANCEL!$B$5:$D$121,2,FALSE))</f>
        <v>INCRUSTACION ESTETICA (ART-GLASS O CERAMICA)</v>
      </c>
      <c r="I580" s="821" t="s">
        <v>322</v>
      </c>
      <c r="J580" s="816">
        <v>1</v>
      </c>
      <c r="K580" s="822">
        <f>IF(G580="","",VLOOKUP(G580,ARANCEL!$B$5:$D$121,3,FALSE)*J580)</f>
        <v>15676</v>
      </c>
      <c r="L580" s="1350" t="s">
        <v>9431</v>
      </c>
      <c r="M580" s="1350">
        <v>4500269172</v>
      </c>
      <c r="N580" s="1350" t="s">
        <v>9440</v>
      </c>
    </row>
    <row r="581" spans="1:14" s="5" customFormat="1" x14ac:dyDescent="0.25">
      <c r="A581" s="816" t="s">
        <v>305</v>
      </c>
      <c r="B581" s="817">
        <v>41872</v>
      </c>
      <c r="C581" s="118" t="s">
        <v>1389</v>
      </c>
      <c r="D581" s="119" t="s">
        <v>1381</v>
      </c>
      <c r="E581" s="162">
        <v>10247769</v>
      </c>
      <c r="F581" s="119">
        <v>28150770</v>
      </c>
      <c r="G581" s="816">
        <v>2705003</v>
      </c>
      <c r="H581" s="820" t="str">
        <f>IF(G581="","",VLOOKUP(G581,ARANCEL!$B$5:$D$121,2,FALSE))</f>
        <v>INCRUSTACION ESTETICA (ART-GLASS O CERAMICA)</v>
      </c>
      <c r="I581" s="821" t="s">
        <v>308</v>
      </c>
      <c r="J581" s="816">
        <v>1</v>
      </c>
      <c r="K581" s="822">
        <f>IF(G581="","",VLOOKUP(G581,ARANCEL!$B$5:$D$121,3,FALSE)*J581)</f>
        <v>15676</v>
      </c>
      <c r="L581" s="1210" t="s">
        <v>7548</v>
      </c>
      <c r="M581" s="1210">
        <v>4500254780</v>
      </c>
      <c r="N581" s="1210" t="s">
        <v>7558</v>
      </c>
    </row>
    <row r="582" spans="1:14" s="5" customFormat="1" x14ac:dyDescent="0.25">
      <c r="A582" s="816" t="s">
        <v>305</v>
      </c>
      <c r="B582" s="817">
        <v>41989</v>
      </c>
      <c r="C582" s="818" t="s">
        <v>1389</v>
      </c>
      <c r="D582" s="816" t="s">
        <v>1381</v>
      </c>
      <c r="E582" s="819">
        <v>10298762</v>
      </c>
      <c r="F582" s="816">
        <v>29595451</v>
      </c>
      <c r="G582" s="816">
        <v>2704002</v>
      </c>
      <c r="H582" s="820" t="str">
        <f>IF(G582="","",VLOOKUP(G582,ARANCEL!$B$5:$D$121,2,FALSE))</f>
        <v xml:space="preserve">CORONA PERIFERICA </v>
      </c>
      <c r="I582" s="821" t="s">
        <v>308</v>
      </c>
      <c r="J582" s="816">
        <v>1</v>
      </c>
      <c r="K582" s="822">
        <f>IF(G582="","",VLOOKUP(G582,ARANCEL!$B$5:$D$121,3,FALSE)*J582)</f>
        <v>25865</v>
      </c>
      <c r="L582" s="1350" t="s">
        <v>9431</v>
      </c>
      <c r="M582" s="1350">
        <v>4500269172</v>
      </c>
      <c r="N582" s="1350" t="s">
        <v>9440</v>
      </c>
    </row>
    <row r="583" spans="1:14" s="5" customFormat="1" x14ac:dyDescent="0.25">
      <c r="A583" s="816" t="s">
        <v>305</v>
      </c>
      <c r="B583" s="817">
        <v>41641</v>
      </c>
      <c r="C583" s="1049" t="s">
        <v>1388</v>
      </c>
      <c r="D583" s="816" t="s">
        <v>1376</v>
      </c>
      <c r="E583" s="819">
        <v>10168449</v>
      </c>
      <c r="F583" s="816">
        <v>24489070</v>
      </c>
      <c r="G583" s="816">
        <v>2707001</v>
      </c>
      <c r="H583" s="820" t="str">
        <f>IF(G583="","",VLOOKUP(G583,ARANCEL!$B$5:$D$121,2,FALSE))</f>
        <v xml:space="preserve">PLANO DE RELAJACION </v>
      </c>
      <c r="I583" s="821" t="s">
        <v>306</v>
      </c>
      <c r="J583" s="816">
        <v>1</v>
      </c>
      <c r="K583" s="822">
        <f>IF(G583="","",VLOOKUP(G583,ARANCEL!$B$5:$D$121,3,FALSE)*J583)</f>
        <v>9221</v>
      </c>
      <c r="L583" s="1210" t="s">
        <v>2842</v>
      </c>
      <c r="M583" s="1210">
        <v>4500216229</v>
      </c>
      <c r="N583" s="1210">
        <v>8402</v>
      </c>
    </row>
    <row r="584" spans="1:14" s="5" customFormat="1" x14ac:dyDescent="0.25">
      <c r="A584" s="816" t="s">
        <v>305</v>
      </c>
      <c r="B584" s="615">
        <v>41913</v>
      </c>
      <c r="C584" s="607" t="s">
        <v>7433</v>
      </c>
      <c r="D584" s="606" t="s">
        <v>4645</v>
      </c>
      <c r="E584" s="608">
        <v>10260380</v>
      </c>
      <c r="F584" s="606">
        <v>28159569</v>
      </c>
      <c r="G584" s="816">
        <v>2705003</v>
      </c>
      <c r="H584" s="820" t="str">
        <f>IF(G584="","",VLOOKUP(G584,ARANCEL!$B$5:$D$121,2,FALSE))</f>
        <v>INCRUSTACION ESTETICA (ART-GLASS O CERAMICA)</v>
      </c>
      <c r="I584" s="821" t="s">
        <v>326</v>
      </c>
      <c r="J584" s="816">
        <v>1</v>
      </c>
      <c r="K584" s="822">
        <f>IF(G584="","",VLOOKUP(G584,ARANCEL!$B$5:$D$121,3,FALSE)*J584)</f>
        <v>15676</v>
      </c>
      <c r="L584" s="1210" t="s">
        <v>8279</v>
      </c>
      <c r="M584" s="1210">
        <v>4500260630</v>
      </c>
      <c r="N584" s="1210" t="s">
        <v>8266</v>
      </c>
    </row>
    <row r="585" spans="1:14" s="5" customFormat="1" x14ac:dyDescent="0.25">
      <c r="A585" s="816" t="s">
        <v>305</v>
      </c>
      <c r="B585" s="256">
        <v>41920</v>
      </c>
      <c r="C585" s="257" t="s">
        <v>7433</v>
      </c>
      <c r="D585" s="255" t="s">
        <v>4645</v>
      </c>
      <c r="E585" s="258">
        <v>10260380</v>
      </c>
      <c r="F585" s="255">
        <v>28159569</v>
      </c>
      <c r="G585" s="816">
        <v>2705003</v>
      </c>
      <c r="H585" s="820" t="str">
        <f>IF(G585="","",VLOOKUP(G585,ARANCEL!$B$5:$D$121,2,FALSE))</f>
        <v>INCRUSTACION ESTETICA (ART-GLASS O CERAMICA)</v>
      </c>
      <c r="I585" s="821" t="s">
        <v>315</v>
      </c>
      <c r="J585" s="816">
        <v>1</v>
      </c>
      <c r="K585" s="822">
        <f>IF(G585="","",VLOOKUP(G585,ARANCEL!$B$5:$D$121,3,FALSE)*J585)</f>
        <v>15676</v>
      </c>
      <c r="L585" s="1251" t="s">
        <v>8256</v>
      </c>
      <c r="M585" s="1251">
        <v>4500260630</v>
      </c>
      <c r="N585" s="1251" t="s">
        <v>8266</v>
      </c>
    </row>
    <row r="586" spans="1:14" s="5" customFormat="1" x14ac:dyDescent="0.25">
      <c r="A586" s="816" t="s">
        <v>305</v>
      </c>
      <c r="B586" s="817">
        <v>41991</v>
      </c>
      <c r="C586" s="818" t="s">
        <v>9088</v>
      </c>
      <c r="D586" s="816" t="s">
        <v>47</v>
      </c>
      <c r="E586" s="819">
        <v>10299735</v>
      </c>
      <c r="F586" s="816">
        <v>29767595</v>
      </c>
      <c r="G586" s="816">
        <v>2705003</v>
      </c>
      <c r="H586" s="820" t="str">
        <f>IF(G586="","",VLOOKUP(G586,ARANCEL!$B$5:$D$121,2,FALSE))</f>
        <v>INCRUSTACION ESTETICA (ART-GLASS O CERAMICA)</v>
      </c>
      <c r="I586" s="821" t="s">
        <v>319</v>
      </c>
      <c r="J586" s="816">
        <v>1</v>
      </c>
      <c r="K586" s="822">
        <f>IF(G586="","",VLOOKUP(G586,ARANCEL!$B$5:$D$121,3,FALSE)*J586)</f>
        <v>15676</v>
      </c>
      <c r="L586" s="1249" t="str">
        <f>IF(E586="","","IMPAGO")</f>
        <v>IMPAGO</v>
      </c>
      <c r="M586" s="1249" t="str">
        <f>IF(L586="IMPAGO","SIN O.C.","")</f>
        <v>SIN O.C.</v>
      </c>
      <c r="N586" s="1249" t="str">
        <f>IF(L586="IMPAGO","SIN FACT.","")</f>
        <v>SIN FACT.</v>
      </c>
    </row>
    <row r="587" spans="1:14" s="5" customFormat="1" x14ac:dyDescent="0.25">
      <c r="A587" s="816" t="s">
        <v>305</v>
      </c>
      <c r="B587" s="817">
        <v>42020</v>
      </c>
      <c r="C587" s="557" t="s">
        <v>9639</v>
      </c>
      <c r="D587" s="555" t="s">
        <v>47</v>
      </c>
      <c r="E587" s="558">
        <v>10311742</v>
      </c>
      <c r="F587" s="555">
        <v>30493226</v>
      </c>
      <c r="G587" s="816">
        <v>2704005</v>
      </c>
      <c r="H587" s="820" t="str">
        <f>IF(G587="","",VLOOKUP(G587,ARANCEL!$B$5:$D$121,2,FALSE))</f>
        <v>PROVISORIO</v>
      </c>
      <c r="I587" s="821" t="s">
        <v>308</v>
      </c>
      <c r="J587" s="816">
        <v>1</v>
      </c>
      <c r="K587" s="822">
        <f>IF(G587="","",VLOOKUP(G587,ARANCEL!$B$5:$D$121,3,FALSE)*J587)</f>
        <v>3250</v>
      </c>
      <c r="L587" s="1249" t="str">
        <f>IF(E587="","","IMPAGO")</f>
        <v>IMPAGO</v>
      </c>
      <c r="M587" s="1249" t="str">
        <f>IF(L587="IMPAGO","SIN O.C.","")</f>
        <v>SIN O.C.</v>
      </c>
      <c r="N587" s="1249" t="str">
        <f>IF(L587="IMPAGO","SIN FACT.","")</f>
        <v>SIN FACT.</v>
      </c>
    </row>
    <row r="588" spans="1:14" s="5" customFormat="1" x14ac:dyDescent="0.25">
      <c r="A588" s="816" t="s">
        <v>305</v>
      </c>
      <c r="B588" s="817">
        <v>41726</v>
      </c>
      <c r="C588" s="1049" t="s">
        <v>3702</v>
      </c>
      <c r="D588" s="816" t="s">
        <v>102</v>
      </c>
      <c r="E588" s="819">
        <v>10185726</v>
      </c>
      <c r="F588" s="816">
        <v>25440221</v>
      </c>
      <c r="G588" s="816">
        <v>2705003</v>
      </c>
      <c r="H588" s="820" t="str">
        <f>IF(G588="","",VLOOKUP(G588,ARANCEL!$B$5:$D$121,2,FALSE))</f>
        <v>INCRUSTACION ESTETICA (ART-GLASS O CERAMICA)</v>
      </c>
      <c r="I588" s="821" t="s">
        <v>312</v>
      </c>
      <c r="J588" s="816">
        <v>1</v>
      </c>
      <c r="K588" s="822">
        <f>IF(G588="","",VLOOKUP(G588,ARANCEL!$B$5:$D$121,3,FALSE)*J588)</f>
        <v>15676</v>
      </c>
      <c r="L588" s="1210" t="s">
        <v>3058</v>
      </c>
      <c r="M588" s="1210">
        <v>4500225662</v>
      </c>
      <c r="N588" s="1210">
        <v>8914</v>
      </c>
    </row>
    <row r="589" spans="1:14" s="5" customFormat="1" x14ac:dyDescent="0.25">
      <c r="A589" s="816" t="s">
        <v>305</v>
      </c>
      <c r="B589" s="817">
        <v>41948</v>
      </c>
      <c r="C589" s="118" t="s">
        <v>8137</v>
      </c>
      <c r="D589" s="119" t="s">
        <v>47</v>
      </c>
      <c r="E589" s="162">
        <v>10277119</v>
      </c>
      <c r="F589" s="119">
        <v>28735525</v>
      </c>
      <c r="G589" s="816">
        <v>2705003</v>
      </c>
      <c r="H589" s="820" t="str">
        <f>IF(G589="","",VLOOKUP(G589,ARANCEL!$B$5:$D$121,2,FALSE))</f>
        <v>INCRUSTACION ESTETICA (ART-GLASS O CERAMICA)</v>
      </c>
      <c r="I589" s="821" t="s">
        <v>618</v>
      </c>
      <c r="J589" s="816">
        <v>1</v>
      </c>
      <c r="K589" s="822">
        <f>IF(G589="","",VLOOKUP(G589,ARANCEL!$B$5:$D$121,3,FALSE)*J589)</f>
        <v>15676</v>
      </c>
      <c r="L589" s="1210" t="s">
        <v>8256</v>
      </c>
      <c r="M589" s="1210">
        <v>4500265472</v>
      </c>
      <c r="N589" s="1210" t="s">
        <v>8935</v>
      </c>
    </row>
    <row r="590" spans="1:14" s="5" customFormat="1" x14ac:dyDescent="0.25">
      <c r="A590" s="816" t="s">
        <v>305</v>
      </c>
      <c r="B590" s="817">
        <v>41667</v>
      </c>
      <c r="C590" s="1049" t="s">
        <v>2600</v>
      </c>
      <c r="D590" s="816" t="s">
        <v>58</v>
      </c>
      <c r="E590" s="819">
        <v>10171091</v>
      </c>
      <c r="F590" s="816">
        <v>24774910</v>
      </c>
      <c r="G590" s="816">
        <v>2704005</v>
      </c>
      <c r="H590" s="820" t="str">
        <f>IF(G590="","",VLOOKUP(G590,ARANCEL!$B$5:$D$121,2,FALSE))</f>
        <v>PROVISORIO</v>
      </c>
      <c r="I590" s="821" t="s">
        <v>326</v>
      </c>
      <c r="J590" s="816">
        <v>1</v>
      </c>
      <c r="K590" s="822">
        <f>IF(G590="","",VLOOKUP(G590,ARANCEL!$B$5:$D$121,3,FALSE)*J590)</f>
        <v>3250</v>
      </c>
      <c r="L590" s="1210" t="s">
        <v>2842</v>
      </c>
      <c r="M590" s="1210">
        <v>4500216229</v>
      </c>
      <c r="N590" s="1210">
        <v>8402</v>
      </c>
    </row>
    <row r="591" spans="1:14" s="5" customFormat="1" x14ac:dyDescent="0.25">
      <c r="A591" s="816" t="s">
        <v>305</v>
      </c>
      <c r="B591" s="817">
        <v>41670</v>
      </c>
      <c r="C591" s="1049" t="s">
        <v>2600</v>
      </c>
      <c r="D591" s="816" t="s">
        <v>58</v>
      </c>
      <c r="E591" s="819">
        <v>10171091</v>
      </c>
      <c r="F591" s="816">
        <v>24774910</v>
      </c>
      <c r="G591" s="816">
        <v>2705003</v>
      </c>
      <c r="H591" s="820" t="str">
        <f>IF(G591="","",VLOOKUP(G591,ARANCEL!$B$5:$D$121,2,FALSE))</f>
        <v>INCRUSTACION ESTETICA (ART-GLASS O CERAMICA)</v>
      </c>
      <c r="I591" s="821" t="s">
        <v>317</v>
      </c>
      <c r="J591" s="816">
        <v>1</v>
      </c>
      <c r="K591" s="822">
        <f>IF(G591="","",VLOOKUP(G591,ARANCEL!$B$5:$D$121,3,FALSE)*J591)</f>
        <v>15676</v>
      </c>
      <c r="L591" s="1210" t="s">
        <v>2842</v>
      </c>
      <c r="M591" s="1210">
        <v>4500216229</v>
      </c>
      <c r="N591" s="1210">
        <v>8402</v>
      </c>
    </row>
    <row r="592" spans="1:14" s="5" customFormat="1" x14ac:dyDescent="0.25">
      <c r="A592" s="816" t="s">
        <v>305</v>
      </c>
      <c r="B592" s="817">
        <v>41719</v>
      </c>
      <c r="C592" s="1049" t="s">
        <v>2600</v>
      </c>
      <c r="D592" s="816" t="s">
        <v>58</v>
      </c>
      <c r="E592" s="819">
        <v>10171091</v>
      </c>
      <c r="F592" s="816">
        <v>24774910</v>
      </c>
      <c r="G592" s="816">
        <v>2704003</v>
      </c>
      <c r="H592" s="820" t="str">
        <f>IF(G592="","",VLOOKUP(G592,ARANCEL!$B$5:$D$121,2,FALSE))</f>
        <v xml:space="preserve">CORONA PERIFERICA CON PERNO MUÑON COLADO </v>
      </c>
      <c r="I592" s="821" t="s">
        <v>326</v>
      </c>
      <c r="J592" s="816">
        <v>1</v>
      </c>
      <c r="K592" s="822">
        <f>IF(G592="","",VLOOKUP(G592,ARANCEL!$B$5:$D$121,3,FALSE)*J592)</f>
        <v>32612</v>
      </c>
      <c r="L592" s="1210" t="s">
        <v>3058</v>
      </c>
      <c r="M592" s="1210">
        <v>4500225661</v>
      </c>
      <c r="N592" s="1210">
        <v>8913</v>
      </c>
    </row>
    <row r="593" spans="1:14" s="5" customFormat="1" x14ac:dyDescent="0.25">
      <c r="A593" s="816" t="s">
        <v>305</v>
      </c>
      <c r="B593" s="817">
        <v>41702</v>
      </c>
      <c r="C593" s="1049" t="s">
        <v>3206</v>
      </c>
      <c r="D593" s="816" t="s">
        <v>47</v>
      </c>
      <c r="E593" s="819">
        <v>10179653</v>
      </c>
      <c r="F593" s="816">
        <v>25265675</v>
      </c>
      <c r="G593" s="816">
        <v>2707001</v>
      </c>
      <c r="H593" s="820" t="str">
        <f>IF(G593="","",VLOOKUP(G593,ARANCEL!$B$5:$D$121,2,FALSE))</f>
        <v xml:space="preserve">PLANO DE RELAJACION </v>
      </c>
      <c r="I593" s="821" t="s">
        <v>306</v>
      </c>
      <c r="J593" s="816">
        <v>1</v>
      </c>
      <c r="K593" s="822">
        <f>IF(G593="","",VLOOKUP(G593,ARANCEL!$B$5:$D$121,3,FALSE)*J593)</f>
        <v>9221</v>
      </c>
      <c r="L593" s="1210" t="s">
        <v>3058</v>
      </c>
      <c r="M593" s="1210">
        <v>4500225662</v>
      </c>
      <c r="N593" s="1210">
        <v>8914</v>
      </c>
    </row>
    <row r="594" spans="1:14" s="5" customFormat="1" x14ac:dyDescent="0.25">
      <c r="A594" s="816" t="s">
        <v>305</v>
      </c>
      <c r="B594" s="817">
        <v>41968</v>
      </c>
      <c r="C594" s="818" t="s">
        <v>8592</v>
      </c>
      <c r="D594" s="816" t="s">
        <v>58</v>
      </c>
      <c r="E594" s="819">
        <v>10287918</v>
      </c>
      <c r="F594" s="816">
        <v>29712202</v>
      </c>
      <c r="G594" s="816">
        <v>2705003</v>
      </c>
      <c r="H594" s="820" t="str">
        <f>IF(G594="","",VLOOKUP(G594,ARANCEL!$B$5:$D$121,2,FALSE))</f>
        <v>INCRUSTACION ESTETICA (ART-GLASS O CERAMICA)</v>
      </c>
      <c r="I594" s="821" t="s">
        <v>316</v>
      </c>
      <c r="J594" s="816">
        <v>1</v>
      </c>
      <c r="K594" s="822">
        <f>IF(G594="","",VLOOKUP(G594,ARANCEL!$B$5:$D$121,3,FALSE)*J594)</f>
        <v>15676</v>
      </c>
      <c r="L594" s="1350" t="s">
        <v>9431</v>
      </c>
      <c r="M594" s="1350">
        <v>4500269172</v>
      </c>
      <c r="N594" s="1350" t="s">
        <v>9440</v>
      </c>
    </row>
    <row r="595" spans="1:14" s="1025" customFormat="1" x14ac:dyDescent="0.25">
      <c r="A595" s="816" t="s">
        <v>305</v>
      </c>
      <c r="B595" s="817">
        <v>41982</v>
      </c>
      <c r="C595" s="818" t="s">
        <v>8868</v>
      </c>
      <c r="D595" s="816" t="s">
        <v>1376</v>
      </c>
      <c r="E595" s="819">
        <v>10294403</v>
      </c>
      <c r="F595" s="816">
        <v>29372510</v>
      </c>
      <c r="G595" s="816">
        <v>2705003</v>
      </c>
      <c r="H595" s="820" t="str">
        <f>IF(G595="","",VLOOKUP(G595,ARANCEL!$B$5:$D$121,2,FALSE))</f>
        <v>INCRUSTACION ESTETICA (ART-GLASS O CERAMICA)</v>
      </c>
      <c r="I595" s="821" t="s">
        <v>315</v>
      </c>
      <c r="J595" s="816">
        <v>1</v>
      </c>
      <c r="K595" s="822">
        <f>IF(G595="","",VLOOKUP(G595,ARANCEL!$B$5:$D$121,3,FALSE)*J595)</f>
        <v>15676</v>
      </c>
      <c r="L595" s="1350" t="s">
        <v>9431</v>
      </c>
      <c r="M595" s="1350">
        <v>4500269172</v>
      </c>
      <c r="N595" s="1350" t="s">
        <v>9440</v>
      </c>
    </row>
    <row r="596" spans="1:14" x14ac:dyDescent="0.25">
      <c r="A596" s="119" t="s">
        <v>305</v>
      </c>
      <c r="B596" s="164">
        <v>41926</v>
      </c>
      <c r="C596" s="118" t="s">
        <v>7714</v>
      </c>
      <c r="D596" s="119" t="s">
        <v>1376</v>
      </c>
      <c r="E596" s="162">
        <v>10266757</v>
      </c>
      <c r="F596" s="119">
        <v>29034181</v>
      </c>
      <c r="G596" s="119">
        <v>2705003</v>
      </c>
      <c r="H596" s="120" t="str">
        <f>IF(G596="","",VLOOKUP(G596,ARANCEL!$B$5:$D$121,2,FALSE))</f>
        <v>INCRUSTACION ESTETICA (ART-GLASS O CERAMICA)</v>
      </c>
      <c r="I596" s="121" t="s">
        <v>308</v>
      </c>
      <c r="J596" s="119">
        <v>1</v>
      </c>
      <c r="K596" s="122">
        <f>IF(G596="","",VLOOKUP(G596,ARANCEL!$B$5:$D$121,3,FALSE)*J596)</f>
        <v>15676</v>
      </c>
      <c r="L596" s="1229" t="s">
        <v>8279</v>
      </c>
      <c r="M596" s="1229">
        <v>4500260630</v>
      </c>
      <c r="N596" s="1229" t="s">
        <v>8266</v>
      </c>
    </row>
    <row r="597" spans="1:14" s="1025" customFormat="1" ht="15" customHeight="1" x14ac:dyDescent="0.25">
      <c r="A597" s="843" t="s">
        <v>313</v>
      </c>
      <c r="B597" s="1361">
        <v>41654.908449074072</v>
      </c>
      <c r="C597" s="1425" t="s">
        <v>1386</v>
      </c>
      <c r="D597" s="843" t="s">
        <v>102</v>
      </c>
      <c r="E597" s="904">
        <v>10165045</v>
      </c>
      <c r="F597" s="843">
        <v>23912054</v>
      </c>
      <c r="G597" s="843">
        <v>2706002</v>
      </c>
      <c r="H597" s="1146" t="str">
        <f>IF(G597="","",VLOOKUP(G597,ARANCEL!$B$5:$D$121,2,FALSE))</f>
        <v xml:space="preserve">PROTESIS PARCIAL ACRILICA </v>
      </c>
      <c r="I597" s="905"/>
      <c r="J597" s="843">
        <v>1</v>
      </c>
      <c r="K597" s="1370">
        <f>IF(G597="","",VLOOKUP(G597,ARANCEL!$B$5:$D$121,3,FALSE)*J597)</f>
        <v>24026</v>
      </c>
      <c r="L597" s="1296" t="s">
        <v>597</v>
      </c>
      <c r="M597" s="1296">
        <v>4500211679</v>
      </c>
      <c r="N597" s="1296">
        <v>8192</v>
      </c>
    </row>
    <row r="598" spans="1:14" s="1028" customFormat="1" x14ac:dyDescent="0.25">
      <c r="A598" s="816" t="s">
        <v>305</v>
      </c>
      <c r="B598" s="817">
        <v>41947</v>
      </c>
      <c r="C598" s="818" t="s">
        <v>8107</v>
      </c>
      <c r="D598" s="816" t="s">
        <v>58</v>
      </c>
      <c r="E598" s="819">
        <v>10276350</v>
      </c>
      <c r="F598" s="816">
        <v>29153906</v>
      </c>
      <c r="G598" s="816">
        <v>2704005</v>
      </c>
      <c r="H598" s="820" t="str">
        <f>IF(G598="","",VLOOKUP(G598,ARANCEL!$B$5:$D$121,2,FALSE))</f>
        <v>PROVISORIO</v>
      </c>
      <c r="I598" s="821" t="s">
        <v>2217</v>
      </c>
      <c r="J598" s="816">
        <v>2</v>
      </c>
      <c r="K598" s="822">
        <f>IF(G598="","",VLOOKUP(G598,ARANCEL!$B$5:$D$121,3,FALSE)*J598)</f>
        <v>6500</v>
      </c>
      <c r="L598" s="1210" t="s">
        <v>8256</v>
      </c>
      <c r="M598" s="1210">
        <v>4500265472</v>
      </c>
      <c r="N598" s="1210" t="s">
        <v>8935</v>
      </c>
    </row>
    <row r="599" spans="1:14" s="1028" customFormat="1" x14ac:dyDescent="0.25">
      <c r="A599" s="816" t="s">
        <v>305</v>
      </c>
      <c r="B599" s="817">
        <v>41954</v>
      </c>
      <c r="C599" s="818" t="s">
        <v>8107</v>
      </c>
      <c r="D599" s="816" t="s">
        <v>58</v>
      </c>
      <c r="E599" s="819">
        <v>10276350</v>
      </c>
      <c r="F599" s="816">
        <v>29153906</v>
      </c>
      <c r="G599" s="816">
        <v>2705003</v>
      </c>
      <c r="H599" s="820" t="str">
        <f>IF(G599="","",VLOOKUP(G599,ARANCEL!$B$5:$D$121,2,FALSE))</f>
        <v>INCRUSTACION ESTETICA (ART-GLASS O CERAMICA)</v>
      </c>
      <c r="I599" s="821" t="s">
        <v>312</v>
      </c>
      <c r="J599" s="816">
        <v>1</v>
      </c>
      <c r="K599" s="822">
        <f>IF(G599="","",VLOOKUP(G599,ARANCEL!$B$5:$D$121,3,FALSE)*J599)</f>
        <v>15676</v>
      </c>
      <c r="L599" s="1210" t="s">
        <v>8256</v>
      </c>
      <c r="M599" s="1210">
        <v>4500265472</v>
      </c>
      <c r="N599" s="1210" t="s">
        <v>8935</v>
      </c>
    </row>
    <row r="600" spans="1:14" s="1028" customFormat="1" x14ac:dyDescent="0.25">
      <c r="A600" s="816" t="s">
        <v>606</v>
      </c>
      <c r="B600" s="817">
        <v>41992</v>
      </c>
      <c r="C600" s="818" t="s">
        <v>8107</v>
      </c>
      <c r="D600" s="816" t="s">
        <v>58</v>
      </c>
      <c r="E600" s="819">
        <v>10276350</v>
      </c>
      <c r="F600" s="816">
        <v>29153906</v>
      </c>
      <c r="G600" s="816">
        <v>2704003</v>
      </c>
      <c r="H600" s="820" t="str">
        <f>IF(G600="","",VLOOKUP(G600,ARANCEL!$B$5:$D$121,2,FALSE))</f>
        <v xml:space="preserve">CORONA PERIFERICA CON PERNO MUÑON COLADO </v>
      </c>
      <c r="I600" s="821" t="s">
        <v>316</v>
      </c>
      <c r="J600" s="843">
        <v>1</v>
      </c>
      <c r="K600" s="822">
        <f>IF(G600="","",VLOOKUP(G600,ARANCEL!$B$5:$D$121,3,FALSE)*J600)</f>
        <v>32612</v>
      </c>
      <c r="L600" s="1350" t="s">
        <v>9431</v>
      </c>
      <c r="M600" s="1350">
        <v>4500269172</v>
      </c>
      <c r="N600" s="1350" t="s">
        <v>9440</v>
      </c>
    </row>
    <row r="601" spans="1:14" s="1028" customFormat="1" x14ac:dyDescent="0.25">
      <c r="A601" s="816" t="s">
        <v>305</v>
      </c>
      <c r="B601" s="817">
        <v>41939</v>
      </c>
      <c r="C601" s="118" t="s">
        <v>7965</v>
      </c>
      <c r="D601" s="119" t="s">
        <v>1376</v>
      </c>
      <c r="E601" s="162">
        <v>10273490</v>
      </c>
      <c r="F601" s="119">
        <v>24312672</v>
      </c>
      <c r="G601" s="816">
        <v>2704005</v>
      </c>
      <c r="H601" s="820" t="str">
        <f>IF(G601="","",VLOOKUP(G601,ARANCEL!$B$5:$D$121,2,FALSE))</f>
        <v>PROVISORIO</v>
      </c>
      <c r="I601" s="821" t="s">
        <v>315</v>
      </c>
      <c r="J601" s="816">
        <v>1</v>
      </c>
      <c r="K601" s="822">
        <f>IF(G601="","",VLOOKUP(G601,ARANCEL!$B$5:$D$121,3,FALSE)*J601)</f>
        <v>3250</v>
      </c>
      <c r="L601" s="1210" t="s">
        <v>8279</v>
      </c>
      <c r="M601" s="1210">
        <v>4500260630</v>
      </c>
      <c r="N601" s="1210" t="s">
        <v>8266</v>
      </c>
    </row>
    <row r="602" spans="1:14" s="406" customFormat="1" x14ac:dyDescent="0.25">
      <c r="A602" s="255" t="s">
        <v>305</v>
      </c>
      <c r="B602" s="256">
        <v>41988</v>
      </c>
      <c r="C602" s="257" t="s">
        <v>7965</v>
      </c>
      <c r="D602" s="255" t="s">
        <v>1376</v>
      </c>
      <c r="E602" s="258">
        <v>10273490</v>
      </c>
      <c r="F602" s="255">
        <v>24312672</v>
      </c>
      <c r="G602" s="255">
        <v>2704031</v>
      </c>
      <c r="H602" s="120" t="str">
        <f>IF(G602="","",VLOOKUP(G602,ARANCEL!$B$5:$D$121,2,FALSE))</f>
        <v xml:space="preserve">PERNO MUÑON METALICO </v>
      </c>
      <c r="I602" s="121" t="s">
        <v>315</v>
      </c>
      <c r="J602" s="119">
        <v>1</v>
      </c>
      <c r="K602" s="122">
        <f>IF(G602="","",VLOOKUP(G602,ARANCEL!$B$5:$D$121,3,FALSE)*J602)</f>
        <v>12246</v>
      </c>
      <c r="L602" s="1349" t="s">
        <v>9431</v>
      </c>
      <c r="M602" s="1349">
        <v>4500269172</v>
      </c>
      <c r="N602" s="1349" t="s">
        <v>9440</v>
      </c>
    </row>
    <row r="603" spans="1:14" s="431" customFormat="1" x14ac:dyDescent="0.25">
      <c r="A603" s="255" t="s">
        <v>313</v>
      </c>
      <c r="B603" s="256">
        <v>41988</v>
      </c>
      <c r="C603" s="257" t="s">
        <v>7965</v>
      </c>
      <c r="D603" s="255" t="s">
        <v>1376</v>
      </c>
      <c r="E603" s="258">
        <v>10273490</v>
      </c>
      <c r="F603" s="255">
        <v>24312672</v>
      </c>
      <c r="G603" s="255">
        <v>2704002</v>
      </c>
      <c r="H603" s="120" t="str">
        <f>IF(G603="","",VLOOKUP(G603,ARANCEL!$B$5:$D$121,2,FALSE))</f>
        <v xml:space="preserve">CORONA PERIFERICA </v>
      </c>
      <c r="I603" s="121" t="s">
        <v>315</v>
      </c>
      <c r="J603" s="119">
        <v>1</v>
      </c>
      <c r="K603" s="122">
        <f>IF(G603="","",VLOOKUP(G603,ARANCEL!$B$5:$D$121,3,FALSE)*J603)</f>
        <v>25865</v>
      </c>
      <c r="L603" s="1349" t="s">
        <v>9431</v>
      </c>
      <c r="M603" s="1349">
        <v>4500269172</v>
      </c>
      <c r="N603" s="1349" t="s">
        <v>9440</v>
      </c>
    </row>
    <row r="604" spans="1:14" s="1025" customFormat="1" x14ac:dyDescent="0.25">
      <c r="A604" s="816" t="s">
        <v>305</v>
      </c>
      <c r="B604" s="817">
        <v>41827</v>
      </c>
      <c r="C604" s="818" t="s">
        <v>5635</v>
      </c>
      <c r="D604" s="816" t="s">
        <v>1481</v>
      </c>
      <c r="E604" s="819">
        <v>10223860</v>
      </c>
      <c r="F604" s="816">
        <v>26232023</v>
      </c>
      <c r="G604" s="816">
        <v>2705003</v>
      </c>
      <c r="H604" s="820" t="str">
        <f>IF(G604="","",VLOOKUP(G604,ARANCEL!$B$5:$D$121,2,FALSE))</f>
        <v>INCRUSTACION ESTETICA (ART-GLASS O CERAMICA)</v>
      </c>
      <c r="I604" s="821" t="s">
        <v>326</v>
      </c>
      <c r="J604" s="816">
        <v>1</v>
      </c>
      <c r="K604" s="822">
        <f>IF(G604="","",VLOOKUP(G604,ARANCEL!$B$5:$D$121,3,FALSE)*J604)</f>
        <v>15676</v>
      </c>
      <c r="L604" s="1210" t="s">
        <v>6017</v>
      </c>
      <c r="M604" s="1210">
        <v>4500243648</v>
      </c>
      <c r="N604" s="1210">
        <v>9790</v>
      </c>
    </row>
    <row r="605" spans="1:14" s="1041" customFormat="1" x14ac:dyDescent="0.25">
      <c r="A605" s="824" t="s">
        <v>606</v>
      </c>
      <c r="B605" s="817">
        <v>41845</v>
      </c>
      <c r="C605" s="818" t="s">
        <v>5635</v>
      </c>
      <c r="D605" s="816" t="s">
        <v>1481</v>
      </c>
      <c r="E605" s="819">
        <v>10223860</v>
      </c>
      <c r="F605" s="816">
        <v>26232023</v>
      </c>
      <c r="G605" s="816">
        <v>2704003</v>
      </c>
      <c r="H605" s="820" t="str">
        <f>IF(G605="","",VLOOKUP(G605,ARANCEL!$B$5:$D$121,2,FALSE))</f>
        <v xml:space="preserve">CORONA PERIFERICA CON PERNO MUÑON COLADO </v>
      </c>
      <c r="I605" s="821" t="s">
        <v>317</v>
      </c>
      <c r="J605" s="816">
        <v>1</v>
      </c>
      <c r="K605" s="822">
        <f>IF(G605="","",VLOOKUP(G605,ARANCEL!$B$5:$D$121,3,FALSE)*J605)</f>
        <v>32612</v>
      </c>
      <c r="L605" s="1210" t="s">
        <v>6017</v>
      </c>
      <c r="M605" s="1210">
        <v>4500245471</v>
      </c>
      <c r="N605" s="1210">
        <v>9812</v>
      </c>
    </row>
    <row r="606" spans="1:14" s="1041" customFormat="1" x14ac:dyDescent="0.25">
      <c r="A606" s="816" t="s">
        <v>305</v>
      </c>
      <c r="B606" s="817">
        <v>41932</v>
      </c>
      <c r="C606" s="818" t="s">
        <v>7809</v>
      </c>
      <c r="D606" s="816" t="s">
        <v>47</v>
      </c>
      <c r="E606" s="819">
        <v>10269580</v>
      </c>
      <c r="F606" s="816">
        <v>28362802</v>
      </c>
      <c r="G606" s="816">
        <v>2704005</v>
      </c>
      <c r="H606" s="820" t="str">
        <f>IF(G606="","",VLOOKUP(G606,ARANCEL!$B$5:$D$121,2,FALSE))</f>
        <v>PROVISORIO</v>
      </c>
      <c r="I606" s="821" t="s">
        <v>756</v>
      </c>
      <c r="J606" s="816">
        <v>2</v>
      </c>
      <c r="K606" s="822">
        <f>IF(G606="","",VLOOKUP(G606,ARANCEL!$B$5:$D$121,3,FALSE)*J606)</f>
        <v>6500</v>
      </c>
      <c r="L606" s="1210" t="s">
        <v>8256</v>
      </c>
      <c r="M606" s="1210">
        <v>4500265472</v>
      </c>
      <c r="N606" s="1210" t="s">
        <v>8935</v>
      </c>
    </row>
    <row r="607" spans="1:14" s="1041" customFormat="1" x14ac:dyDescent="0.25">
      <c r="A607" s="816" t="s">
        <v>305</v>
      </c>
      <c r="B607" s="817">
        <v>41716</v>
      </c>
      <c r="C607" s="1049" t="s">
        <v>3480</v>
      </c>
      <c r="D607" s="816" t="s">
        <v>58</v>
      </c>
      <c r="E607" s="819">
        <v>10183100</v>
      </c>
      <c r="F607" s="816">
        <v>25334136</v>
      </c>
      <c r="G607" s="816">
        <v>2705003</v>
      </c>
      <c r="H607" s="820" t="str">
        <f>IF(G607="","",VLOOKUP(G607,ARANCEL!$B$5:$D$121,2,FALSE))</f>
        <v>INCRUSTACION ESTETICA (ART-GLASS O CERAMICA)</v>
      </c>
      <c r="I607" s="821" t="s">
        <v>337</v>
      </c>
      <c r="J607" s="816">
        <v>1</v>
      </c>
      <c r="K607" s="822">
        <f>IF(G607="","",VLOOKUP(G607,ARANCEL!$B$5:$D$121,3,FALSE)*J607)</f>
        <v>15676</v>
      </c>
      <c r="L607" s="1210" t="s">
        <v>3058</v>
      </c>
      <c r="M607" s="1210">
        <v>4500225662</v>
      </c>
      <c r="N607" s="1210">
        <v>8914</v>
      </c>
    </row>
    <row r="608" spans="1:14" s="1041" customFormat="1" x14ac:dyDescent="0.25">
      <c r="A608" s="816" t="s">
        <v>305</v>
      </c>
      <c r="B608" s="817">
        <v>41795</v>
      </c>
      <c r="C608" s="1049" t="s">
        <v>5016</v>
      </c>
      <c r="D608" s="816" t="s">
        <v>1381</v>
      </c>
      <c r="E608" s="819">
        <v>10208242</v>
      </c>
      <c r="F608" s="816">
        <v>26560196</v>
      </c>
      <c r="G608" s="816">
        <v>2705003</v>
      </c>
      <c r="H608" s="820" t="str">
        <f>IF(G608="","",VLOOKUP(G608,ARANCEL!$B$5:$D$121,2,FALSE))</f>
        <v>INCRUSTACION ESTETICA (ART-GLASS O CERAMICA)</v>
      </c>
      <c r="I608" s="821" t="s">
        <v>308</v>
      </c>
      <c r="J608" s="816">
        <v>1</v>
      </c>
      <c r="K608" s="822">
        <f>IF(G608="","",VLOOKUP(G608,ARANCEL!$B$5:$D$121,3,FALSE)*J608)</f>
        <v>15676</v>
      </c>
      <c r="L608" s="1210" t="s">
        <v>5742</v>
      </c>
      <c r="M608" s="1210">
        <v>4500239429</v>
      </c>
      <c r="N608" s="1210" t="s">
        <v>5754</v>
      </c>
    </row>
    <row r="609" spans="1:14" s="1041" customFormat="1" x14ac:dyDescent="0.25">
      <c r="A609" s="816" t="s">
        <v>305</v>
      </c>
      <c r="B609" s="817">
        <v>41865</v>
      </c>
      <c r="C609" s="1049" t="s">
        <v>5016</v>
      </c>
      <c r="D609" s="816" t="s">
        <v>1381</v>
      </c>
      <c r="E609" s="819">
        <v>10208242</v>
      </c>
      <c r="F609" s="816">
        <v>26560196</v>
      </c>
      <c r="G609" s="816">
        <v>2705003</v>
      </c>
      <c r="H609" s="820" t="str">
        <f>IF(G609="","",VLOOKUP(G609,ARANCEL!$B$5:$D$121,2,FALSE))</f>
        <v>INCRUSTACION ESTETICA (ART-GLASS O CERAMICA)</v>
      </c>
      <c r="I609" s="821" t="s">
        <v>322</v>
      </c>
      <c r="J609" s="816">
        <v>1</v>
      </c>
      <c r="K609" s="822">
        <f>IF(G609="","",VLOOKUP(G609,ARANCEL!$B$5:$D$121,3,FALSE)*J609)</f>
        <v>15676</v>
      </c>
      <c r="L609" s="1210" t="s">
        <v>6905</v>
      </c>
      <c r="M609" s="1210">
        <v>4500249833</v>
      </c>
      <c r="N609" s="1210" t="s">
        <v>7144</v>
      </c>
    </row>
    <row r="610" spans="1:14" s="1078" customFormat="1" x14ac:dyDescent="0.25">
      <c r="A610" s="843" t="s">
        <v>305</v>
      </c>
      <c r="B610" s="817">
        <v>41754</v>
      </c>
      <c r="C610" s="1049" t="s">
        <v>4236</v>
      </c>
      <c r="D610" s="816" t="s">
        <v>58</v>
      </c>
      <c r="E610" s="819">
        <v>10192233</v>
      </c>
      <c r="F610" s="816">
        <v>25463476</v>
      </c>
      <c r="G610" s="816">
        <v>2704008</v>
      </c>
      <c r="H610" s="820" t="str">
        <f>IF(G610="","",VLOOKUP(G610,ARANCEL!$B$5:$D$121,2,FALSE))</f>
        <v>PILAR, INSERCION O PUNTO DE APOYO CON PERNO MUÑON</v>
      </c>
      <c r="I610" s="821" t="s">
        <v>618</v>
      </c>
      <c r="J610" s="816">
        <v>1</v>
      </c>
      <c r="K610" s="822">
        <f>IF(G610="","",VLOOKUP(G610,ARANCEL!$B$5:$D$121,3,FALSE)*J610)</f>
        <v>32612</v>
      </c>
      <c r="L610" s="1210" t="s">
        <v>4612</v>
      </c>
      <c r="M610" s="1210">
        <v>4500229977</v>
      </c>
      <c r="N610" s="1210">
        <v>9224</v>
      </c>
    </row>
    <row r="611" spans="1:14" s="1078" customFormat="1" x14ac:dyDescent="0.25">
      <c r="A611" s="816" t="s">
        <v>305</v>
      </c>
      <c r="B611" s="817">
        <v>41754</v>
      </c>
      <c r="C611" s="1049" t="s">
        <v>4236</v>
      </c>
      <c r="D611" s="816" t="s">
        <v>58</v>
      </c>
      <c r="E611" s="819">
        <v>10192233</v>
      </c>
      <c r="F611" s="816">
        <v>25463476</v>
      </c>
      <c r="G611" s="816">
        <v>2704007</v>
      </c>
      <c r="H611" s="820" t="str">
        <f>IF(G611="","",VLOOKUP(G611,ARANCEL!$B$5:$D$121,2,FALSE))</f>
        <v>PILAR, INSERCION O PUNTO DE APOYO PERIFERICO</v>
      </c>
      <c r="I611" s="821" t="s">
        <v>335</v>
      </c>
      <c r="J611" s="816">
        <v>1</v>
      </c>
      <c r="K611" s="822">
        <f>IF(G611="","",VLOOKUP(G611,ARANCEL!$B$5:$D$121,3,FALSE)*J611)</f>
        <v>25865</v>
      </c>
      <c r="L611" s="1210" t="s">
        <v>4612</v>
      </c>
      <c r="M611" s="1210">
        <v>4500229977</v>
      </c>
      <c r="N611" s="1210">
        <v>9224</v>
      </c>
    </row>
    <row r="612" spans="1:14" s="1078" customFormat="1" x14ac:dyDescent="0.25">
      <c r="A612" s="816" t="s">
        <v>305</v>
      </c>
      <c r="B612" s="817">
        <v>41754</v>
      </c>
      <c r="C612" s="1049" t="s">
        <v>4236</v>
      </c>
      <c r="D612" s="816" t="s">
        <v>58</v>
      </c>
      <c r="E612" s="819">
        <v>10192233</v>
      </c>
      <c r="F612" s="816">
        <v>25463476</v>
      </c>
      <c r="G612" s="816">
        <v>2704012</v>
      </c>
      <c r="H612" s="820" t="str">
        <f>IF(G612="","",VLOOKUP(G612,ARANCEL!$B$5:$D$121,2,FALSE))</f>
        <v xml:space="preserve">INTERMEDIARIO O PONTICO </v>
      </c>
      <c r="I612" s="821" t="s">
        <v>308</v>
      </c>
      <c r="J612" s="816">
        <v>1</v>
      </c>
      <c r="K612" s="822">
        <f>IF(G612="","",VLOOKUP(G612,ARANCEL!$B$5:$D$121,3,FALSE)*J612)</f>
        <v>25122</v>
      </c>
      <c r="L612" s="1210" t="s">
        <v>4612</v>
      </c>
      <c r="M612" s="1210">
        <v>4500229977</v>
      </c>
      <c r="N612" s="1210">
        <v>9224</v>
      </c>
    </row>
    <row r="613" spans="1:14" s="1078" customFormat="1" x14ac:dyDescent="0.25">
      <c r="A613" s="816" t="s">
        <v>305</v>
      </c>
      <c r="B613" s="817">
        <v>41879</v>
      </c>
      <c r="C613" s="1049" t="s">
        <v>4236</v>
      </c>
      <c r="D613" s="816" t="s">
        <v>58</v>
      </c>
      <c r="E613" s="819">
        <v>10192233</v>
      </c>
      <c r="F613" s="816">
        <v>25463476</v>
      </c>
      <c r="G613" s="816">
        <v>2705003</v>
      </c>
      <c r="H613" s="820" t="str">
        <f>IF(G613="","",VLOOKUP(G613,ARANCEL!$B$5:$D$121,2,FALSE))</f>
        <v>INCRUSTACION ESTETICA (ART-GLASS O CERAMICA)</v>
      </c>
      <c r="I613" s="821" t="s">
        <v>318</v>
      </c>
      <c r="J613" s="816">
        <v>1</v>
      </c>
      <c r="K613" s="822">
        <f>IF(G613="","",VLOOKUP(G613,ARANCEL!$B$5:$D$121,3,FALSE)*J613)</f>
        <v>15676</v>
      </c>
      <c r="L613" s="1210" t="s">
        <v>7548</v>
      </c>
      <c r="M613" s="1210">
        <v>4500254780</v>
      </c>
      <c r="N613" s="1210" t="s">
        <v>7558</v>
      </c>
    </row>
    <row r="614" spans="1:14" s="1078" customFormat="1" x14ac:dyDescent="0.25">
      <c r="A614" s="816" t="s">
        <v>305</v>
      </c>
      <c r="B614" s="817">
        <v>41850</v>
      </c>
      <c r="C614" s="818" t="s">
        <v>6188</v>
      </c>
      <c r="D614" s="816" t="s">
        <v>4645</v>
      </c>
      <c r="E614" s="819">
        <v>10235950</v>
      </c>
      <c r="F614" s="816">
        <v>27569479</v>
      </c>
      <c r="G614" s="816">
        <v>2707001</v>
      </c>
      <c r="H614" s="820" t="str">
        <f>IF(G614="","",VLOOKUP(G614,ARANCEL!$B$5:$D$121,2,FALSE))</f>
        <v xml:space="preserve">PLANO DE RELAJACION </v>
      </c>
      <c r="I614" s="821" t="s">
        <v>306</v>
      </c>
      <c r="J614" s="816">
        <v>1</v>
      </c>
      <c r="K614" s="822">
        <f>IF(G614="","",VLOOKUP(G614,ARANCEL!$B$5:$D$121,3,FALSE)*J614)</f>
        <v>9221</v>
      </c>
      <c r="L614" s="1210" t="s">
        <v>6905</v>
      </c>
      <c r="M614" s="1210">
        <v>4500249833</v>
      </c>
      <c r="N614" s="1210" t="s">
        <v>7144</v>
      </c>
    </row>
    <row r="615" spans="1:14" s="1078" customFormat="1" x14ac:dyDescent="0.25">
      <c r="A615" s="816" t="s">
        <v>305</v>
      </c>
      <c r="B615" s="817">
        <v>41794</v>
      </c>
      <c r="C615" s="1049" t="s">
        <v>4987</v>
      </c>
      <c r="D615" s="816" t="s">
        <v>1381</v>
      </c>
      <c r="E615" s="819">
        <v>10207552</v>
      </c>
      <c r="F615" s="816">
        <v>26692070</v>
      </c>
      <c r="G615" s="816">
        <v>2704005</v>
      </c>
      <c r="H615" s="820" t="str">
        <f>IF(G615="","",VLOOKUP(G615,ARANCEL!$B$5:$D$121,2,FALSE))</f>
        <v>PROVISORIO</v>
      </c>
      <c r="I615" s="821" t="s">
        <v>318</v>
      </c>
      <c r="J615" s="816">
        <v>1</v>
      </c>
      <c r="K615" s="822">
        <f>IF(G615="","",VLOOKUP(G615,ARANCEL!$B$5:$D$121,3,FALSE)*J615)</f>
        <v>3250</v>
      </c>
      <c r="L615" s="1210" t="s">
        <v>5742</v>
      </c>
      <c r="M615" s="1210">
        <v>4500239429</v>
      </c>
      <c r="N615" s="1210" t="s">
        <v>5754</v>
      </c>
    </row>
    <row r="616" spans="1:14" s="1078" customFormat="1" x14ac:dyDescent="0.25">
      <c r="A616" s="816" t="s">
        <v>305</v>
      </c>
      <c r="B616" s="817">
        <v>41815</v>
      </c>
      <c r="C616" s="1049" t="s">
        <v>4987</v>
      </c>
      <c r="D616" s="816" t="s">
        <v>1381</v>
      </c>
      <c r="E616" s="819">
        <v>10207552</v>
      </c>
      <c r="F616" s="816">
        <v>26692070</v>
      </c>
      <c r="G616" s="816">
        <v>2704003</v>
      </c>
      <c r="H616" s="820" t="str">
        <f>IF(G616="","",VLOOKUP(G616,ARANCEL!$B$5:$D$121,2,FALSE))</f>
        <v xml:space="preserve">CORONA PERIFERICA CON PERNO MUÑON COLADO </v>
      </c>
      <c r="I616" s="821" t="s">
        <v>318</v>
      </c>
      <c r="J616" s="816">
        <v>1</v>
      </c>
      <c r="K616" s="822">
        <f>IF(G616="","",VLOOKUP(G616,ARANCEL!$B$5:$D$121,3,FALSE)*J616)</f>
        <v>32612</v>
      </c>
      <c r="L616" s="1210" t="s">
        <v>5742</v>
      </c>
      <c r="M616" s="1210">
        <v>4500241314</v>
      </c>
      <c r="N616" s="1210" t="s">
        <v>5771</v>
      </c>
    </row>
    <row r="617" spans="1:14" s="1078" customFormat="1" x14ac:dyDescent="0.25">
      <c r="A617" s="816" t="s">
        <v>305</v>
      </c>
      <c r="B617" s="817">
        <v>41680</v>
      </c>
      <c r="C617" s="1049" t="s">
        <v>2783</v>
      </c>
      <c r="D617" s="816" t="s">
        <v>639</v>
      </c>
      <c r="E617" s="819">
        <v>10174151</v>
      </c>
      <c r="F617" s="816">
        <v>25006846</v>
      </c>
      <c r="G617" s="816">
        <v>2705003</v>
      </c>
      <c r="H617" s="820" t="str">
        <f>IF(G617="","",VLOOKUP(G617,ARANCEL!$B$5:$D$121,2,FALSE))</f>
        <v>INCRUSTACION ESTETICA (ART-GLASS O CERAMICA)</v>
      </c>
      <c r="I617" s="821" t="s">
        <v>312</v>
      </c>
      <c r="J617" s="816">
        <v>1</v>
      </c>
      <c r="K617" s="822">
        <f>IF(G617="","",VLOOKUP(G617,ARANCEL!$B$5:$D$121,3,FALSE)*J617)</f>
        <v>15676</v>
      </c>
      <c r="L617" s="1210" t="s">
        <v>3438</v>
      </c>
      <c r="M617" s="1210">
        <v>4500220785</v>
      </c>
      <c r="N617" s="1210">
        <v>8625</v>
      </c>
    </row>
    <row r="618" spans="1:14" s="1081" customFormat="1" x14ac:dyDescent="0.25">
      <c r="A618" s="816" t="s">
        <v>305</v>
      </c>
      <c r="B618" s="817">
        <v>41904</v>
      </c>
      <c r="C618" s="818" t="s">
        <v>7255</v>
      </c>
      <c r="D618" s="816" t="s">
        <v>47</v>
      </c>
      <c r="E618" s="819">
        <v>10258102</v>
      </c>
      <c r="F618" s="816">
        <v>28100399</v>
      </c>
      <c r="G618" s="816">
        <v>2705003</v>
      </c>
      <c r="H618" s="820" t="str">
        <f>IF(G618="","",VLOOKUP(G618,ARANCEL!$B$5:$D$121,2,FALSE))</f>
        <v>INCRUSTACION ESTETICA (ART-GLASS O CERAMICA)</v>
      </c>
      <c r="I618" s="821" t="s">
        <v>326</v>
      </c>
      <c r="J618" s="816">
        <v>1</v>
      </c>
      <c r="K618" s="822">
        <f>IF(G618="","",VLOOKUP(G618,ARANCEL!$B$5:$D$121,3,FALSE)*J618)</f>
        <v>15676</v>
      </c>
      <c r="L618" s="1210" t="s">
        <v>7548</v>
      </c>
      <c r="M618" s="1210">
        <v>4500255257</v>
      </c>
      <c r="N618" s="1210" t="s">
        <v>7566</v>
      </c>
    </row>
    <row r="619" spans="1:14" s="1081" customFormat="1" x14ac:dyDescent="0.25">
      <c r="A619" s="816" t="s">
        <v>305</v>
      </c>
      <c r="B619" s="817">
        <v>42013</v>
      </c>
      <c r="C619" s="818" t="s">
        <v>9474</v>
      </c>
      <c r="D619" s="816" t="s">
        <v>47</v>
      </c>
      <c r="E619" s="819">
        <v>10307903</v>
      </c>
      <c r="F619" s="816">
        <v>30478503</v>
      </c>
      <c r="G619" s="816">
        <v>2704027</v>
      </c>
      <c r="H619" s="820" t="str">
        <f>IF(G619="","",VLOOKUP(G619,ARANCEL!$B$5:$D$121,2,FALSE))</f>
        <v>PROTESIS VALPLAST UNILATERAL (HASTA 2 PIEZAS)</v>
      </c>
      <c r="I619" s="821" t="s">
        <v>306</v>
      </c>
      <c r="J619" s="816">
        <v>1</v>
      </c>
      <c r="K619" s="822">
        <f>IF(G619="","",VLOOKUP(G619,ARANCEL!$B$5:$D$121,3,FALSE)*J619)</f>
        <v>22491</v>
      </c>
      <c r="L619" s="1249" t="str">
        <f>IF(E619="","","IMPAGO")</f>
        <v>IMPAGO</v>
      </c>
      <c r="M619" s="1249" t="str">
        <f>IF(L619="IMPAGO","SIN O.C.","")</f>
        <v>SIN O.C.</v>
      </c>
      <c r="N619" s="1249" t="str">
        <f>IF(L619="IMPAGO","SIN FACT.","")</f>
        <v>SIN FACT.</v>
      </c>
    </row>
    <row r="620" spans="1:14" s="1078" customFormat="1" x14ac:dyDescent="0.25">
      <c r="A620" s="816" t="s">
        <v>305</v>
      </c>
      <c r="B620" s="817">
        <v>42011</v>
      </c>
      <c r="C620" s="818" t="s">
        <v>9411</v>
      </c>
      <c r="D620" s="816" t="s">
        <v>639</v>
      </c>
      <c r="E620" s="819">
        <v>10306893</v>
      </c>
      <c r="F620" s="816">
        <v>30328704</v>
      </c>
      <c r="G620" s="816">
        <v>2704005</v>
      </c>
      <c r="H620" s="820" t="str">
        <f>IF(G620="","",VLOOKUP(G620,ARANCEL!$B$5:$D$121,2,FALSE))</f>
        <v>PROVISORIO</v>
      </c>
      <c r="I620" s="821" t="s">
        <v>337</v>
      </c>
      <c r="J620" s="816">
        <v>1</v>
      </c>
      <c r="K620" s="822">
        <f>IF(G620="","",VLOOKUP(G620,ARANCEL!$B$5:$D$121,3,FALSE)*J620)</f>
        <v>3250</v>
      </c>
      <c r="L620" s="1249" t="str">
        <f>IF(E620="","","IMPAGO")</f>
        <v>IMPAGO</v>
      </c>
      <c r="M620" s="1249" t="str">
        <f>IF(L620="IMPAGO","SIN O.C.","")</f>
        <v>SIN O.C.</v>
      </c>
      <c r="N620" s="1249" t="str">
        <f>IF(L620="IMPAGO","SIN FACT.","")</f>
        <v>SIN FACT.</v>
      </c>
    </row>
    <row r="621" spans="1:14" s="1081" customFormat="1" x14ac:dyDescent="0.25">
      <c r="A621" s="816" t="s">
        <v>606</v>
      </c>
      <c r="B621" s="817">
        <v>42012</v>
      </c>
      <c r="C621" s="818" t="s">
        <v>9411</v>
      </c>
      <c r="D621" s="816" t="s">
        <v>639</v>
      </c>
      <c r="E621" s="819">
        <v>10306893</v>
      </c>
      <c r="F621" s="816">
        <v>30328704</v>
      </c>
      <c r="G621" s="816">
        <v>2704003</v>
      </c>
      <c r="H621" s="820" t="str">
        <f>IF(G621="","",VLOOKUP(G621,ARANCEL!$B$5:$D$121,2,FALSE))</f>
        <v xml:space="preserve">CORONA PERIFERICA CON PERNO MUÑON COLADO </v>
      </c>
      <c r="I621" s="821" t="s">
        <v>337</v>
      </c>
      <c r="J621" s="816">
        <v>1</v>
      </c>
      <c r="K621" s="822">
        <f>IF(G621="","",VLOOKUP(G621,ARANCEL!$B$5:$D$121,3,FALSE)*J621)</f>
        <v>32612</v>
      </c>
      <c r="L621" s="1249" t="str">
        <f>IF(E621="","","IMPAGO")</f>
        <v>IMPAGO</v>
      </c>
      <c r="M621" s="1249" t="str">
        <f>IF(L621="IMPAGO","SIN O.C.","")</f>
        <v>SIN O.C.</v>
      </c>
      <c r="N621" s="1249" t="str">
        <f>IF(L621="IMPAGO","SIN FACT.","")</f>
        <v>SIN FACT.</v>
      </c>
    </row>
    <row r="622" spans="1:14" s="1081" customFormat="1" x14ac:dyDescent="0.25">
      <c r="A622" s="816" t="s">
        <v>305</v>
      </c>
      <c r="B622" s="817">
        <v>41988</v>
      </c>
      <c r="C622" s="818" t="s">
        <v>8986</v>
      </c>
      <c r="D622" s="816" t="s">
        <v>1376</v>
      </c>
      <c r="E622" s="819">
        <v>10297607</v>
      </c>
      <c r="F622" s="816">
        <v>26908449</v>
      </c>
      <c r="G622" s="816">
        <v>2705003</v>
      </c>
      <c r="H622" s="820" t="str">
        <f>IF(G622="","",VLOOKUP(G622,ARANCEL!$B$5:$D$121,2,FALSE))</f>
        <v>INCRUSTACION ESTETICA (ART-GLASS O CERAMICA)</v>
      </c>
      <c r="I622" s="821" t="s">
        <v>632</v>
      </c>
      <c r="J622" s="816">
        <v>2</v>
      </c>
      <c r="K622" s="822">
        <f>IF(G622="","",VLOOKUP(G622,ARANCEL!$B$5:$D$121,3,FALSE)*J622)</f>
        <v>31352</v>
      </c>
      <c r="L622" s="1350" t="s">
        <v>9431</v>
      </c>
      <c r="M622" s="1350">
        <v>4500269172</v>
      </c>
      <c r="N622" s="1350" t="s">
        <v>9440</v>
      </c>
    </row>
    <row r="623" spans="1:14" s="1081" customFormat="1" x14ac:dyDescent="0.25">
      <c r="A623" s="816" t="s">
        <v>305</v>
      </c>
      <c r="B623" s="817">
        <v>41906</v>
      </c>
      <c r="C623" s="818" t="s">
        <v>7308</v>
      </c>
      <c r="D623" s="816" t="s">
        <v>47</v>
      </c>
      <c r="E623" s="819">
        <v>10258453</v>
      </c>
      <c r="F623" s="816">
        <v>18969842</v>
      </c>
      <c r="G623" s="816">
        <v>2705003</v>
      </c>
      <c r="H623" s="820" t="str">
        <f>IF(G623="","",VLOOKUP(G623,ARANCEL!$B$5:$D$121,2,FALSE))</f>
        <v>INCRUSTACION ESTETICA (ART-GLASS O CERAMICA)</v>
      </c>
      <c r="I623" s="821" t="s">
        <v>324</v>
      </c>
      <c r="J623" s="816">
        <v>1</v>
      </c>
      <c r="K623" s="822">
        <f>IF(G623="","",VLOOKUP(G623,ARANCEL!$B$5:$D$121,3,FALSE)*J623)</f>
        <v>15676</v>
      </c>
      <c r="L623" s="1210" t="s">
        <v>7548</v>
      </c>
      <c r="M623" s="1210">
        <v>4500254780</v>
      </c>
      <c r="N623" s="1210" t="s">
        <v>7558</v>
      </c>
    </row>
    <row r="624" spans="1:14" s="1088" customFormat="1" x14ac:dyDescent="0.25">
      <c r="A624" s="816" t="s">
        <v>305</v>
      </c>
      <c r="B624" s="817">
        <v>41646</v>
      </c>
      <c r="C624" s="1049" t="s">
        <v>1385</v>
      </c>
      <c r="D624" s="816" t="s">
        <v>102</v>
      </c>
      <c r="E624" s="819">
        <v>10168912</v>
      </c>
      <c r="F624" s="816">
        <v>24556862</v>
      </c>
      <c r="G624" s="816">
        <v>2705003</v>
      </c>
      <c r="H624" s="820" t="str">
        <f>IF(G624="","",VLOOKUP(G624,ARANCEL!$B$5:$D$121,2,FALSE))</f>
        <v>INCRUSTACION ESTETICA (ART-GLASS O CERAMICA)</v>
      </c>
      <c r="I624" s="821" t="s">
        <v>318</v>
      </c>
      <c r="J624" s="816">
        <v>1</v>
      </c>
      <c r="K624" s="822">
        <f>IF(G624="","",VLOOKUP(G624,ARANCEL!$B$5:$D$121,3,FALSE)*J624)</f>
        <v>15676</v>
      </c>
      <c r="L624" s="1210" t="s">
        <v>2842</v>
      </c>
      <c r="M624" s="1210">
        <v>4500216229</v>
      </c>
      <c r="N624" s="1210">
        <v>8402</v>
      </c>
    </row>
    <row r="625" spans="1:14" s="1088" customFormat="1" x14ac:dyDescent="0.25">
      <c r="A625" s="816" t="s">
        <v>305</v>
      </c>
      <c r="B625" s="817">
        <v>42009</v>
      </c>
      <c r="C625" s="818" t="s">
        <v>9339</v>
      </c>
      <c r="D625" s="816" t="s">
        <v>58</v>
      </c>
      <c r="E625" s="819">
        <v>10306150</v>
      </c>
      <c r="F625" s="816">
        <v>29294862</v>
      </c>
      <c r="G625" s="816">
        <v>2704005</v>
      </c>
      <c r="H625" s="820" t="str">
        <f>IF(G625="","",VLOOKUP(G625,ARANCEL!$B$5:$D$121,2,FALSE))</f>
        <v>PROVISORIO</v>
      </c>
      <c r="I625" s="821" t="s">
        <v>326</v>
      </c>
      <c r="J625" s="816">
        <v>1</v>
      </c>
      <c r="K625" s="822">
        <f>IF(G625="","",VLOOKUP(G625,ARANCEL!$B$5:$D$121,3,FALSE)*J625)</f>
        <v>3250</v>
      </c>
      <c r="L625" s="1249" t="str">
        <f>IF(E625="","","IMPAGO")</f>
        <v>IMPAGO</v>
      </c>
      <c r="M625" s="1249" t="str">
        <f>IF(L625="IMPAGO","SIN O.C.","")</f>
        <v>SIN O.C.</v>
      </c>
      <c r="N625" s="1249" t="str">
        <f>IF(L625="IMPAGO","SIN FACT.","")</f>
        <v>SIN FACT.</v>
      </c>
    </row>
    <row r="626" spans="1:14" s="1088" customFormat="1" x14ac:dyDescent="0.25">
      <c r="A626" s="816" t="s">
        <v>305</v>
      </c>
      <c r="B626" s="817">
        <v>41712</v>
      </c>
      <c r="C626" s="1049" t="s">
        <v>3411</v>
      </c>
      <c r="D626" s="816" t="s">
        <v>102</v>
      </c>
      <c r="E626" s="819">
        <v>10182202</v>
      </c>
      <c r="F626" s="816">
        <v>25235086</v>
      </c>
      <c r="G626" s="816">
        <v>2704005</v>
      </c>
      <c r="H626" s="820" t="str">
        <f>IF(G626="","",VLOOKUP(G626,ARANCEL!$B$5:$D$121,2,FALSE))</f>
        <v>PROVISORIO</v>
      </c>
      <c r="I626" s="821" t="s">
        <v>312</v>
      </c>
      <c r="J626" s="816">
        <v>1</v>
      </c>
      <c r="K626" s="822">
        <f>IF(G626="","",VLOOKUP(G626,ARANCEL!$B$5:$D$121,3,FALSE)*J626)</f>
        <v>3250</v>
      </c>
      <c r="L626" s="1210" t="s">
        <v>3058</v>
      </c>
      <c r="M626" s="1210">
        <v>4500225661</v>
      </c>
      <c r="N626" s="1210">
        <v>8913</v>
      </c>
    </row>
    <row r="627" spans="1:14" x14ac:dyDescent="0.25">
      <c r="A627" s="119" t="s">
        <v>305</v>
      </c>
      <c r="B627" s="164">
        <v>41719</v>
      </c>
      <c r="C627" s="198" t="s">
        <v>3411</v>
      </c>
      <c r="D627" s="119" t="s">
        <v>102</v>
      </c>
      <c r="E627" s="162">
        <v>10182202</v>
      </c>
      <c r="F627" s="119">
        <v>25235086</v>
      </c>
      <c r="G627" s="119">
        <v>2704003</v>
      </c>
      <c r="H627" s="120" t="str">
        <f>IF(G627="","",VLOOKUP(G627,ARANCEL!$B$5:$D$121,2,FALSE))</f>
        <v xml:space="preserve">CORONA PERIFERICA CON PERNO MUÑON COLADO </v>
      </c>
      <c r="I627" s="121" t="s">
        <v>312</v>
      </c>
      <c r="J627" s="119">
        <v>1</v>
      </c>
      <c r="K627" s="122">
        <f>IF(G627="","",VLOOKUP(G627,ARANCEL!$B$5:$D$121,3,FALSE)*J627)</f>
        <v>32612</v>
      </c>
      <c r="L627" s="1229" t="s">
        <v>3058</v>
      </c>
      <c r="M627" s="1229">
        <v>4500225661</v>
      </c>
      <c r="N627" s="1229">
        <v>8913</v>
      </c>
    </row>
    <row r="628" spans="1:14" x14ac:dyDescent="0.25">
      <c r="A628" s="119" t="s">
        <v>305</v>
      </c>
      <c r="B628" s="164">
        <v>41774</v>
      </c>
      <c r="C628" s="198" t="s">
        <v>4639</v>
      </c>
      <c r="D628" s="119" t="s">
        <v>4640</v>
      </c>
      <c r="E628" s="162">
        <v>10199504</v>
      </c>
      <c r="F628" s="119">
        <v>26178522</v>
      </c>
      <c r="G628" s="119">
        <v>2705003</v>
      </c>
      <c r="H628" s="120" t="str">
        <f>IF(G628="","",VLOOKUP(G628,ARANCEL!$B$5:$D$121,2,FALSE))</f>
        <v>INCRUSTACION ESTETICA (ART-GLASS O CERAMICA)</v>
      </c>
      <c r="I628" s="121" t="s">
        <v>317</v>
      </c>
      <c r="J628" s="119">
        <v>1</v>
      </c>
      <c r="K628" s="122">
        <f>IF(G628="","",VLOOKUP(G628,ARANCEL!$B$5:$D$121,3,FALSE)*J628)</f>
        <v>15676</v>
      </c>
      <c r="L628" s="1229" t="s">
        <v>5292</v>
      </c>
      <c r="M628" s="1229">
        <v>4500235475</v>
      </c>
      <c r="N628" s="1229">
        <v>9397</v>
      </c>
    </row>
    <row r="629" spans="1:14" x14ac:dyDescent="0.25">
      <c r="A629" s="119" t="s">
        <v>305</v>
      </c>
      <c r="B629" s="164">
        <v>41850</v>
      </c>
      <c r="C629" s="118" t="s">
        <v>6171</v>
      </c>
      <c r="D629" s="119" t="s">
        <v>6172</v>
      </c>
      <c r="E629" s="162">
        <v>10235983</v>
      </c>
      <c r="F629" s="119">
        <v>27579594</v>
      </c>
      <c r="G629" s="119">
        <v>2704002</v>
      </c>
      <c r="H629" s="120" t="str">
        <f>IF(G629="","",VLOOKUP(G629,ARANCEL!$B$5:$D$121,2,FALSE))</f>
        <v xml:space="preserve">CORONA PERIFERICA </v>
      </c>
      <c r="I629" s="121" t="s">
        <v>308</v>
      </c>
      <c r="J629" s="119">
        <v>1</v>
      </c>
      <c r="K629" s="122">
        <f>IF(G629="","",VLOOKUP(G629,ARANCEL!$B$5:$D$121,3,FALSE)*J629)</f>
        <v>25865</v>
      </c>
      <c r="L629" s="1229" t="s">
        <v>6905</v>
      </c>
      <c r="M629" s="1229">
        <v>4500249833</v>
      </c>
      <c r="N629" s="1229" t="s">
        <v>7144</v>
      </c>
    </row>
    <row r="630" spans="1:14" x14ac:dyDescent="0.25">
      <c r="A630" s="119" t="s">
        <v>305</v>
      </c>
      <c r="B630" s="164">
        <v>41474</v>
      </c>
      <c r="C630" s="198" t="s">
        <v>1383</v>
      </c>
      <c r="D630" s="119" t="s">
        <v>102</v>
      </c>
      <c r="E630" s="162">
        <v>10149115</v>
      </c>
      <c r="F630" s="119">
        <v>21866516</v>
      </c>
      <c r="G630" s="119">
        <v>2705003</v>
      </c>
      <c r="H630" s="120" t="str">
        <f>IF(G630="","",VLOOKUP(G630,ARANCEL!$B$5:$D$121,2,FALSE))</f>
        <v>INCRUSTACION ESTETICA (ART-GLASS O CERAMICA)</v>
      </c>
      <c r="I630" s="121" t="s">
        <v>317</v>
      </c>
      <c r="J630" s="119">
        <v>1</v>
      </c>
      <c r="K630" s="122">
        <f>IF(G630="","",VLOOKUP(G630,ARANCEL!$B$5:$D$121,3,FALSE)*J630)</f>
        <v>15676</v>
      </c>
      <c r="L630" s="1235" t="str">
        <f>IF(E630="","","IMPAGO")</f>
        <v>IMPAGO</v>
      </c>
      <c r="M630" s="1235" t="str">
        <f>IF(L630="IMPAGO","SIN O.C.","")</f>
        <v>SIN O.C.</v>
      </c>
      <c r="N630" s="1235" t="str">
        <f>IF(L630="IMPAGO","SIN FACT.","")</f>
        <v>SIN FACT.</v>
      </c>
    </row>
    <row r="631" spans="1:14" x14ac:dyDescent="0.25">
      <c r="A631" s="119" t="s">
        <v>305</v>
      </c>
      <c r="B631" s="164">
        <v>41852</v>
      </c>
      <c r="C631" s="118" t="s">
        <v>6438</v>
      </c>
      <c r="D631" s="119" t="s">
        <v>1376</v>
      </c>
      <c r="E631" s="162">
        <v>10237150</v>
      </c>
      <c r="F631" s="119">
        <v>27506907</v>
      </c>
      <c r="G631" s="119">
        <v>2704005</v>
      </c>
      <c r="H631" s="120" t="str">
        <f>IF(G631="","",VLOOKUP(G631,ARANCEL!$B$5:$D$121,2,FALSE))</f>
        <v>PROVISORIO</v>
      </c>
      <c r="I631" s="121" t="s">
        <v>308</v>
      </c>
      <c r="J631" s="119">
        <v>1</v>
      </c>
      <c r="K631" s="122">
        <f>IF(G631="","",VLOOKUP(G631,ARANCEL!$B$5:$D$121,3,FALSE)*J631)</f>
        <v>3250</v>
      </c>
      <c r="L631" s="1229" t="s">
        <v>6905</v>
      </c>
      <c r="M631" s="1229">
        <v>4500249833</v>
      </c>
      <c r="N631" s="1229" t="s">
        <v>7144</v>
      </c>
    </row>
    <row r="632" spans="1:14" x14ac:dyDescent="0.25">
      <c r="A632" s="119" t="s">
        <v>305</v>
      </c>
      <c r="B632" s="164">
        <v>41858</v>
      </c>
      <c r="C632" s="118" t="s">
        <v>6438</v>
      </c>
      <c r="D632" s="119" t="s">
        <v>1376</v>
      </c>
      <c r="E632" s="162">
        <v>10237150</v>
      </c>
      <c r="F632" s="119">
        <v>27506907</v>
      </c>
      <c r="G632" s="119">
        <v>2704003</v>
      </c>
      <c r="H632" s="120" t="str">
        <f>IF(G632="","",VLOOKUP(G632,ARANCEL!$B$5:$D$121,2,FALSE))</f>
        <v xml:space="preserve">CORONA PERIFERICA CON PERNO MUÑON COLADO </v>
      </c>
      <c r="I632" s="121" t="s">
        <v>308</v>
      </c>
      <c r="J632" s="119">
        <v>1</v>
      </c>
      <c r="K632" s="122">
        <f>IF(G632="","",VLOOKUP(G632,ARANCEL!$B$5:$D$121,3,FALSE)*J632)</f>
        <v>32612</v>
      </c>
      <c r="L632" s="1229" t="s">
        <v>6905</v>
      </c>
      <c r="M632" s="1229">
        <v>4500249833</v>
      </c>
      <c r="N632" s="1229" t="s">
        <v>7144</v>
      </c>
    </row>
    <row r="633" spans="1:14" s="1088" customFormat="1" x14ac:dyDescent="0.25">
      <c r="A633" s="816" t="s">
        <v>305</v>
      </c>
      <c r="B633" s="817">
        <v>41878</v>
      </c>
      <c r="C633" s="714" t="s">
        <v>6438</v>
      </c>
      <c r="D633" s="712" t="s">
        <v>1376</v>
      </c>
      <c r="E633" s="715">
        <v>10237150</v>
      </c>
      <c r="F633" s="712">
        <v>27506907</v>
      </c>
      <c r="G633" s="816">
        <v>2705003</v>
      </c>
      <c r="H633" s="820" t="str">
        <f>IF(G633="","",VLOOKUP(G633,ARANCEL!$B$5:$D$121,2,FALSE))</f>
        <v>INCRUSTACION ESTETICA (ART-GLASS O CERAMICA)</v>
      </c>
      <c r="I633" s="821" t="s">
        <v>618</v>
      </c>
      <c r="J633" s="816">
        <v>1</v>
      </c>
      <c r="K633" s="822">
        <f>IF(G633="","",VLOOKUP(G633,ARANCEL!$B$5:$D$121,3,FALSE)*J633)</f>
        <v>15676</v>
      </c>
      <c r="L633" s="1210" t="s">
        <v>7548</v>
      </c>
      <c r="M633" s="1210">
        <v>4500254780</v>
      </c>
      <c r="N633" s="1210" t="s">
        <v>7558</v>
      </c>
    </row>
    <row r="634" spans="1:14" s="1088" customFormat="1" x14ac:dyDescent="0.25">
      <c r="A634" s="816" t="s">
        <v>305</v>
      </c>
      <c r="B634" s="817">
        <v>41655</v>
      </c>
      <c r="C634" s="1049" t="s">
        <v>1374</v>
      </c>
      <c r="D634" s="816" t="s">
        <v>93</v>
      </c>
      <c r="E634" s="819">
        <v>10169906</v>
      </c>
      <c r="F634" s="816">
        <v>24649277</v>
      </c>
      <c r="G634" s="816">
        <v>2704005</v>
      </c>
      <c r="H634" s="820" t="str">
        <f>IF(G634="","",VLOOKUP(G634,ARANCEL!$B$5:$D$121,2,FALSE))</f>
        <v>PROVISORIO</v>
      </c>
      <c r="I634" s="821" t="s">
        <v>308</v>
      </c>
      <c r="J634" s="816">
        <v>1</v>
      </c>
      <c r="K634" s="822">
        <f>IF(G634="","",VLOOKUP(G634,ARANCEL!$B$5:$D$121,3,FALSE)*J634)</f>
        <v>3250</v>
      </c>
      <c r="L634" s="1210" t="s">
        <v>2842</v>
      </c>
      <c r="M634" s="1210">
        <v>4500216229</v>
      </c>
      <c r="N634" s="1210">
        <v>8402</v>
      </c>
    </row>
    <row r="635" spans="1:14" s="1091" customFormat="1" x14ac:dyDescent="0.25">
      <c r="A635" s="816" t="s">
        <v>305</v>
      </c>
      <c r="B635" s="817">
        <v>41655</v>
      </c>
      <c r="C635" s="1049" t="s">
        <v>1374</v>
      </c>
      <c r="D635" s="816" t="s">
        <v>93</v>
      </c>
      <c r="E635" s="819">
        <v>10169906</v>
      </c>
      <c r="F635" s="816">
        <v>24649277</v>
      </c>
      <c r="G635" s="816">
        <v>2704003</v>
      </c>
      <c r="H635" s="820" t="str">
        <f>IF(G635="","",VLOOKUP(G635,ARANCEL!$B$5:$D$121,2,FALSE))</f>
        <v xml:space="preserve">CORONA PERIFERICA CON PERNO MUÑON COLADO </v>
      </c>
      <c r="I635" s="821" t="s">
        <v>308</v>
      </c>
      <c r="J635" s="816">
        <v>1</v>
      </c>
      <c r="K635" s="822">
        <f>IF(G635="","",VLOOKUP(G635,ARANCEL!$B$5:$D$121,3,FALSE)*J635)</f>
        <v>32612</v>
      </c>
      <c r="L635" s="1210" t="s">
        <v>2842</v>
      </c>
      <c r="M635" s="1210">
        <v>4500216229</v>
      </c>
      <c r="N635" s="1210">
        <v>8402</v>
      </c>
    </row>
    <row r="636" spans="1:14" s="1091" customFormat="1" x14ac:dyDescent="0.25">
      <c r="A636" s="816" t="s">
        <v>305</v>
      </c>
      <c r="B636" s="817">
        <v>41894</v>
      </c>
      <c r="C636" s="818" t="s">
        <v>7189</v>
      </c>
      <c r="D636" s="816" t="s">
        <v>2120</v>
      </c>
      <c r="E636" s="819">
        <v>10256885</v>
      </c>
      <c r="F636" s="816">
        <v>27732232</v>
      </c>
      <c r="G636" s="816">
        <v>2704003</v>
      </c>
      <c r="H636" s="820" t="str">
        <f>IF(G636="","",VLOOKUP(G636,ARANCEL!$B$5:$D$121,2,FALSE))</f>
        <v xml:space="preserve">CORONA PERIFERICA CON PERNO MUÑON COLADO </v>
      </c>
      <c r="I636" s="821" t="s">
        <v>323</v>
      </c>
      <c r="J636" s="816">
        <v>1</v>
      </c>
      <c r="K636" s="822">
        <f>IF(G636="","",VLOOKUP(G636,ARANCEL!$B$5:$D$121,3,FALSE)*J636)</f>
        <v>32612</v>
      </c>
      <c r="L636" s="1210" t="s">
        <v>7548</v>
      </c>
      <c r="M636" s="1210">
        <v>4500254780</v>
      </c>
      <c r="N636" s="1210" t="s">
        <v>7558</v>
      </c>
    </row>
    <row r="637" spans="1:14" s="1091" customFormat="1" x14ac:dyDescent="0.25">
      <c r="A637" s="843" t="s">
        <v>313</v>
      </c>
      <c r="B637" s="817">
        <v>41944</v>
      </c>
      <c r="C637" s="1047" t="s">
        <v>8508</v>
      </c>
      <c r="D637" s="1047" t="s">
        <v>8938</v>
      </c>
      <c r="E637" s="1048">
        <v>10285432</v>
      </c>
      <c r="F637" s="1047">
        <v>28813756</v>
      </c>
      <c r="G637" s="1044">
        <v>2704003</v>
      </c>
      <c r="H637" s="820" t="str">
        <f>IF(G637="","",VLOOKUP(G637,ARANCEL!$B$5:$D$121,2,FALSE))</f>
        <v xml:space="preserve">CORONA PERIFERICA CON PERNO MUÑON COLADO </v>
      </c>
      <c r="I637" s="821" t="s">
        <v>2739</v>
      </c>
      <c r="J637" s="816">
        <v>1</v>
      </c>
      <c r="K637" s="822">
        <f>IF(G637="","",VLOOKUP(G637,ARANCEL!$B$5:$D$121,3,FALSE)*J637)</f>
        <v>32612</v>
      </c>
      <c r="L637" s="1210" t="s">
        <v>8256</v>
      </c>
      <c r="M637" s="1210">
        <v>4500265472</v>
      </c>
      <c r="N637" s="1210" t="s">
        <v>8935</v>
      </c>
    </row>
    <row r="638" spans="1:14" s="1091" customFormat="1" x14ac:dyDescent="0.25">
      <c r="A638" s="816" t="s">
        <v>305</v>
      </c>
      <c r="B638" s="817">
        <v>41963</v>
      </c>
      <c r="C638" s="818" t="s">
        <v>8508</v>
      </c>
      <c r="D638" s="816" t="s">
        <v>639</v>
      </c>
      <c r="E638" s="819">
        <v>10285432</v>
      </c>
      <c r="F638" s="816">
        <v>28813756</v>
      </c>
      <c r="G638" s="816">
        <v>2705003</v>
      </c>
      <c r="H638" s="820" t="str">
        <f>IF(G638="","",VLOOKUP(G638,ARANCEL!$B$5:$D$121,2,FALSE))</f>
        <v>INCRUSTACION ESTETICA (ART-GLASS O CERAMICA)</v>
      </c>
      <c r="I638" s="821" t="s">
        <v>324</v>
      </c>
      <c r="J638" s="816">
        <v>1</v>
      </c>
      <c r="K638" s="822">
        <f>IF(G638="","",VLOOKUP(G638,ARANCEL!$B$5:$D$121,3,FALSE)*J638)</f>
        <v>15676</v>
      </c>
      <c r="L638" s="1210" t="s">
        <v>8256</v>
      </c>
      <c r="M638" s="1210">
        <v>4500265472</v>
      </c>
      <c r="N638" s="1210" t="s">
        <v>8935</v>
      </c>
    </row>
    <row r="639" spans="1:14" s="1091" customFormat="1" x14ac:dyDescent="0.25">
      <c r="A639" s="816" t="s">
        <v>305</v>
      </c>
      <c r="B639" s="817">
        <v>41668</v>
      </c>
      <c r="C639" s="1049" t="s">
        <v>1281</v>
      </c>
      <c r="D639" s="816" t="s">
        <v>397</v>
      </c>
      <c r="E639" s="819">
        <v>10171307</v>
      </c>
      <c r="F639" s="816">
        <v>21484260</v>
      </c>
      <c r="G639" s="816">
        <v>2702048</v>
      </c>
      <c r="H639" s="820" t="str">
        <f>IF(G639="","",VLOOKUP(G639,ARANCEL!$B$5:$D$121,2,FALSE))</f>
        <v xml:space="preserve">SERVICIO LAB. IMPLANTE CORONA CEMENTADA/ATORNILLADA </v>
      </c>
      <c r="I639" s="821" t="s">
        <v>323</v>
      </c>
      <c r="J639" s="816">
        <v>1</v>
      </c>
      <c r="K639" s="822">
        <f>IF(G639="","",VLOOKUP(G639,ARANCEL!$B$5:$D$121,3,FALSE)*J639)</f>
        <v>43857</v>
      </c>
      <c r="L639" s="1210" t="s">
        <v>8279</v>
      </c>
      <c r="M639" s="1210">
        <v>4500257574</v>
      </c>
      <c r="N639" s="1210" t="s">
        <v>8283</v>
      </c>
    </row>
    <row r="640" spans="1:14" s="1091" customFormat="1" x14ac:dyDescent="0.25">
      <c r="A640" s="816" t="s">
        <v>305</v>
      </c>
      <c r="B640" s="817">
        <v>41912</v>
      </c>
      <c r="C640" s="818" t="s">
        <v>7411</v>
      </c>
      <c r="D640" s="816" t="s">
        <v>1381</v>
      </c>
      <c r="E640" s="819">
        <v>10259763</v>
      </c>
      <c r="F640" s="816">
        <v>28835169</v>
      </c>
      <c r="G640" s="816">
        <v>2704005</v>
      </c>
      <c r="H640" s="820" t="str">
        <f>IF(G640="","",VLOOKUP(G640,ARANCEL!$B$5:$D$121,2,FALSE))</f>
        <v>PROVISORIO</v>
      </c>
      <c r="I640" s="821" t="s">
        <v>309</v>
      </c>
      <c r="J640" s="816">
        <v>1</v>
      </c>
      <c r="K640" s="822">
        <f>IF(G640="","",VLOOKUP(G640,ARANCEL!$B$5:$D$121,3,FALSE)*J640)</f>
        <v>3250</v>
      </c>
      <c r="L640" s="1210" t="s">
        <v>8279</v>
      </c>
      <c r="M640" s="1210">
        <v>4500260630</v>
      </c>
      <c r="N640" s="1210" t="s">
        <v>8266</v>
      </c>
    </row>
    <row r="641" spans="1:14" s="1088" customFormat="1" x14ac:dyDescent="0.25">
      <c r="A641" s="816" t="s">
        <v>305</v>
      </c>
      <c r="B641" s="817">
        <v>41920</v>
      </c>
      <c r="C641" s="818" t="s">
        <v>7411</v>
      </c>
      <c r="D641" s="816" t="s">
        <v>1381</v>
      </c>
      <c r="E641" s="819">
        <v>10259763</v>
      </c>
      <c r="F641" s="816">
        <v>28835169</v>
      </c>
      <c r="G641" s="816">
        <v>2704003</v>
      </c>
      <c r="H641" s="820" t="str">
        <f>IF(G641="","",VLOOKUP(G641,ARANCEL!$B$5:$D$121,2,FALSE))</f>
        <v xml:space="preserve">CORONA PERIFERICA CON PERNO MUÑON COLADO </v>
      </c>
      <c r="I641" s="821" t="s">
        <v>309</v>
      </c>
      <c r="J641" s="816">
        <v>1</v>
      </c>
      <c r="K641" s="822">
        <f>IF(G641="","",VLOOKUP(G641,ARANCEL!$B$5:$D$121,3,FALSE)*J641)</f>
        <v>32612</v>
      </c>
      <c r="L641" s="1210" t="s">
        <v>8279</v>
      </c>
      <c r="M641" s="1210">
        <v>4500260630</v>
      </c>
      <c r="N641" s="1210" t="s">
        <v>8266</v>
      </c>
    </row>
    <row r="642" spans="1:14" s="1104" customFormat="1" x14ac:dyDescent="0.25">
      <c r="A642" s="816" t="s">
        <v>305</v>
      </c>
      <c r="B642" s="817">
        <v>41820</v>
      </c>
      <c r="C642" s="818" t="s">
        <v>849</v>
      </c>
      <c r="D642" s="816" t="s">
        <v>58</v>
      </c>
      <c r="E642" s="819">
        <v>10220690</v>
      </c>
      <c r="F642" s="816">
        <v>26566249</v>
      </c>
      <c r="G642" s="816">
        <v>2705003</v>
      </c>
      <c r="H642" s="820" t="str">
        <f>IF(G642="","",VLOOKUP(G642,ARANCEL!$B$5:$D$121,2,FALSE))</f>
        <v>INCRUSTACION ESTETICA (ART-GLASS O CERAMICA)</v>
      </c>
      <c r="I642" s="821" t="s">
        <v>326</v>
      </c>
      <c r="J642" s="816">
        <v>1</v>
      </c>
      <c r="K642" s="822">
        <f>IF(G642="","",VLOOKUP(G642,ARANCEL!$B$5:$D$121,3,FALSE)*J642)</f>
        <v>15676</v>
      </c>
      <c r="L642" s="1210" t="s">
        <v>5742</v>
      </c>
      <c r="M642" s="1210">
        <v>4500241314</v>
      </c>
      <c r="N642" s="1210" t="s">
        <v>5771</v>
      </c>
    </row>
    <row r="643" spans="1:14" s="1104" customFormat="1" x14ac:dyDescent="0.25">
      <c r="A643" s="816" t="s">
        <v>305</v>
      </c>
      <c r="B643" s="817">
        <v>41869</v>
      </c>
      <c r="C643" s="818" t="s">
        <v>6552</v>
      </c>
      <c r="D643" s="816" t="s">
        <v>1381</v>
      </c>
      <c r="E643" s="819">
        <v>10245725</v>
      </c>
      <c r="F643" s="816">
        <v>28092053</v>
      </c>
      <c r="G643" s="816">
        <v>2704005</v>
      </c>
      <c r="H643" s="820" t="str">
        <f>IF(G643="","",VLOOKUP(G643,ARANCEL!$B$5:$D$121,2,FALSE))</f>
        <v>PROVISORIO</v>
      </c>
      <c r="I643" s="821" t="s">
        <v>317</v>
      </c>
      <c r="J643" s="816">
        <v>1</v>
      </c>
      <c r="K643" s="822">
        <f>IF(G643="","",VLOOKUP(G643,ARANCEL!$B$5:$D$121,3,FALSE)*J643)</f>
        <v>3250</v>
      </c>
      <c r="L643" s="1210" t="s">
        <v>6905</v>
      </c>
      <c r="M643" s="1210">
        <v>4500249833</v>
      </c>
      <c r="N643" s="1210" t="s">
        <v>7144</v>
      </c>
    </row>
    <row r="644" spans="1:14" s="1104" customFormat="1" x14ac:dyDescent="0.25">
      <c r="A644" s="816" t="s">
        <v>305</v>
      </c>
      <c r="B644" s="817">
        <v>41905</v>
      </c>
      <c r="C644" s="818" t="s">
        <v>6552</v>
      </c>
      <c r="D644" s="816" t="s">
        <v>1381</v>
      </c>
      <c r="E644" s="819">
        <v>10245725</v>
      </c>
      <c r="F644" s="816">
        <v>28092053</v>
      </c>
      <c r="G644" s="816">
        <v>2704003</v>
      </c>
      <c r="H644" s="820" t="str">
        <f>IF(G644="","",VLOOKUP(G644,ARANCEL!$B$5:$D$121,2,FALSE))</f>
        <v xml:space="preserve">CORONA PERIFERICA CON PERNO MUÑON COLADO </v>
      </c>
      <c r="I644" s="821" t="s">
        <v>317</v>
      </c>
      <c r="J644" s="816">
        <v>1</v>
      </c>
      <c r="K644" s="822">
        <f>IF(G644="","",VLOOKUP(G644,ARANCEL!$B$5:$D$121,3,FALSE)*J644)</f>
        <v>32612</v>
      </c>
      <c r="L644" s="1210" t="s">
        <v>7548</v>
      </c>
      <c r="M644" s="1210">
        <v>4500254780</v>
      </c>
      <c r="N644" s="1210" t="s">
        <v>7558</v>
      </c>
    </row>
    <row r="645" spans="1:14" s="1104" customFormat="1" x14ac:dyDescent="0.25">
      <c r="A645" s="816" t="s">
        <v>305</v>
      </c>
      <c r="B645" s="817">
        <v>42002</v>
      </c>
      <c r="C645" s="675" t="s">
        <v>9231</v>
      </c>
      <c r="D645" s="673" t="s">
        <v>82</v>
      </c>
      <c r="E645" s="676">
        <v>10303982</v>
      </c>
      <c r="F645" s="673">
        <v>27360195</v>
      </c>
      <c r="G645" s="816">
        <v>2702002</v>
      </c>
      <c r="H645" s="820" t="str">
        <f>IF(G645="","",VLOOKUP(G645,ARANCEL!$B$5:$D$121,2,FALSE))</f>
        <v xml:space="preserve">LABORATORIO CORONA CEMENTADA SOBRE IMPLANTE </v>
      </c>
      <c r="I645" s="821" t="s">
        <v>319</v>
      </c>
      <c r="J645" s="816">
        <v>1</v>
      </c>
      <c r="K645" s="822">
        <f>IF(G645="","",VLOOKUP(G645,ARANCEL!$B$5:$D$121,3,FALSE)*J645)</f>
        <v>31878</v>
      </c>
      <c r="L645" s="1350" t="s">
        <v>9431</v>
      </c>
      <c r="M645" s="1350">
        <v>4500269172</v>
      </c>
      <c r="N645" s="1350" t="s">
        <v>9440</v>
      </c>
    </row>
    <row r="646" spans="1:14" s="1104" customFormat="1" x14ac:dyDescent="0.25">
      <c r="A646" s="816" t="s">
        <v>305</v>
      </c>
      <c r="B646" s="817">
        <v>41890</v>
      </c>
      <c r="C646" s="818" t="s">
        <v>7026</v>
      </c>
      <c r="D646" s="816" t="s">
        <v>47</v>
      </c>
      <c r="E646" s="819">
        <v>10255724</v>
      </c>
      <c r="F646" s="816">
        <v>27878444</v>
      </c>
      <c r="G646" s="816">
        <v>2705003</v>
      </c>
      <c r="H646" s="820" t="str">
        <f>IF(G646="","",VLOOKUP(G646,ARANCEL!$B$5:$D$121,2,FALSE))</f>
        <v>INCRUSTACION ESTETICA (ART-GLASS O CERAMICA)</v>
      </c>
      <c r="I646" s="821" t="s">
        <v>322</v>
      </c>
      <c r="J646" s="816">
        <v>1</v>
      </c>
      <c r="K646" s="822">
        <f>IF(G646="","",VLOOKUP(G646,ARANCEL!$B$5:$D$121,3,FALSE)*J646)</f>
        <v>15676</v>
      </c>
      <c r="L646" s="1210" t="s">
        <v>7548</v>
      </c>
      <c r="M646" s="1210">
        <v>4500254780</v>
      </c>
      <c r="N646" s="1210" t="s">
        <v>7558</v>
      </c>
    </row>
    <row r="647" spans="1:14" s="1111" customFormat="1" x14ac:dyDescent="0.25">
      <c r="A647" s="816" t="s">
        <v>305</v>
      </c>
      <c r="B647" s="817">
        <v>41942</v>
      </c>
      <c r="C647" s="818" t="s">
        <v>8059</v>
      </c>
      <c r="D647" s="816" t="s">
        <v>1381</v>
      </c>
      <c r="E647" s="819">
        <v>10275264</v>
      </c>
      <c r="F647" s="816">
        <v>29074298</v>
      </c>
      <c r="G647" s="816">
        <v>2705003</v>
      </c>
      <c r="H647" s="820" t="str">
        <f>IF(G647="","",VLOOKUP(G647,ARANCEL!$B$5:$D$121,2,FALSE))</f>
        <v>INCRUSTACION ESTETICA (ART-GLASS O CERAMICA)</v>
      </c>
      <c r="I647" s="821" t="s">
        <v>308</v>
      </c>
      <c r="J647" s="816">
        <v>1</v>
      </c>
      <c r="K647" s="822">
        <f>IF(G647="","",VLOOKUP(G647,ARANCEL!$B$5:$D$121,3,FALSE)*J647)</f>
        <v>15676</v>
      </c>
      <c r="L647" s="1210" t="s">
        <v>8256</v>
      </c>
      <c r="M647" s="1210">
        <v>4500265472</v>
      </c>
      <c r="N647" s="1210" t="s">
        <v>8935</v>
      </c>
    </row>
    <row r="648" spans="1:14" s="1111" customFormat="1" x14ac:dyDescent="0.25">
      <c r="A648" s="816" t="s">
        <v>305</v>
      </c>
      <c r="B648" s="817">
        <v>41830</v>
      </c>
      <c r="C648" s="818" t="s">
        <v>5808</v>
      </c>
      <c r="D648" s="816" t="s">
        <v>4141</v>
      </c>
      <c r="E648" s="819">
        <v>10226309</v>
      </c>
      <c r="F648" s="816">
        <v>27228004</v>
      </c>
      <c r="G648" s="816">
        <v>2705003</v>
      </c>
      <c r="H648" s="820" t="str">
        <f>IF(G648="","",VLOOKUP(G648,ARANCEL!$B$5:$D$121,2,FALSE))</f>
        <v>INCRUSTACION ESTETICA (ART-GLASS O CERAMICA)</v>
      </c>
      <c r="I648" s="821" t="s">
        <v>312</v>
      </c>
      <c r="J648" s="816">
        <v>1</v>
      </c>
      <c r="K648" s="822">
        <f>IF(G648="","",VLOOKUP(G648,ARANCEL!$B$5:$D$121,3,FALSE)*J648)</f>
        <v>15676</v>
      </c>
      <c r="L648" s="1210" t="s">
        <v>6017</v>
      </c>
      <c r="M648" s="1210">
        <v>4500243648</v>
      </c>
      <c r="N648" s="1210">
        <v>9790</v>
      </c>
    </row>
    <row r="649" spans="1:14" s="1111" customFormat="1" x14ac:dyDescent="0.25">
      <c r="A649" s="816" t="s">
        <v>305</v>
      </c>
      <c r="B649" s="817">
        <v>41725</v>
      </c>
      <c r="C649" s="1049" t="s">
        <v>3667</v>
      </c>
      <c r="D649" s="816" t="s">
        <v>1380</v>
      </c>
      <c r="E649" s="819">
        <v>10185260</v>
      </c>
      <c r="F649" s="816">
        <v>25263393</v>
      </c>
      <c r="G649" s="816">
        <v>2707001</v>
      </c>
      <c r="H649" s="820" t="str">
        <f>IF(G649="","",VLOOKUP(G649,ARANCEL!$B$5:$D$121,2,FALSE))</f>
        <v xml:space="preserve">PLANO DE RELAJACION </v>
      </c>
      <c r="I649" s="821" t="s">
        <v>306</v>
      </c>
      <c r="J649" s="816">
        <v>1</v>
      </c>
      <c r="K649" s="822">
        <f>IF(G649="","",VLOOKUP(G649,ARANCEL!$B$5:$D$121,3,FALSE)*J649)</f>
        <v>9221</v>
      </c>
      <c r="L649" s="1210" t="s">
        <v>3058</v>
      </c>
      <c r="M649" s="1210">
        <v>4500225662</v>
      </c>
      <c r="N649" s="1210">
        <v>8914</v>
      </c>
    </row>
    <row r="650" spans="1:14" s="1104" customFormat="1" x14ac:dyDescent="0.25">
      <c r="A650" s="816" t="s">
        <v>305</v>
      </c>
      <c r="B650" s="817">
        <v>41740</v>
      </c>
      <c r="C650" s="1049" t="s">
        <v>4090</v>
      </c>
      <c r="D650" s="816" t="s">
        <v>2120</v>
      </c>
      <c r="E650" s="819">
        <v>10189013</v>
      </c>
      <c r="F650" s="816">
        <v>25944137</v>
      </c>
      <c r="G650" s="816">
        <v>2704027</v>
      </c>
      <c r="H650" s="820" t="str">
        <f>IF(G650="","",VLOOKUP(G650,ARANCEL!$B$5:$D$121,2,FALSE))</f>
        <v>PROTESIS VALPLAST UNILATERAL (HASTA 2 PIEZAS)</v>
      </c>
      <c r="I650" s="821" t="s">
        <v>306</v>
      </c>
      <c r="J650" s="816">
        <v>1</v>
      </c>
      <c r="K650" s="822">
        <f>IF(G650="","",VLOOKUP(G650,ARANCEL!$B$5:$D$121,3,FALSE)*J650)</f>
        <v>22491</v>
      </c>
      <c r="L650" s="1210" t="s">
        <v>4612</v>
      </c>
      <c r="M650" s="1210">
        <v>4500229975</v>
      </c>
      <c r="N650" s="1210">
        <v>9190</v>
      </c>
    </row>
    <row r="651" spans="1:14" s="1111" customFormat="1" x14ac:dyDescent="0.25">
      <c r="A651" s="816" t="s">
        <v>305</v>
      </c>
      <c r="B651" s="817">
        <v>41690</v>
      </c>
      <c r="C651" s="818" t="s">
        <v>3004</v>
      </c>
      <c r="D651" s="816" t="s">
        <v>82</v>
      </c>
      <c r="E651" s="819">
        <v>10176973</v>
      </c>
      <c r="F651" s="816">
        <v>25186947</v>
      </c>
      <c r="G651" s="816">
        <v>2704005</v>
      </c>
      <c r="H651" s="820" t="str">
        <f>IF(G651="","",VLOOKUP(G651,ARANCEL!$B$5:$D$121,2,FALSE))</f>
        <v>PROVISORIO</v>
      </c>
      <c r="I651" s="821" t="s">
        <v>329</v>
      </c>
      <c r="J651" s="816">
        <v>1</v>
      </c>
      <c r="K651" s="822">
        <f>IF(G651="","",VLOOKUP(G651,ARANCEL!$B$5:$D$121,3,FALSE)*J651)</f>
        <v>3250</v>
      </c>
      <c r="L651" s="1210" t="s">
        <v>3438</v>
      </c>
      <c r="M651" s="1210">
        <v>4500220785</v>
      </c>
      <c r="N651" s="1210">
        <v>8625</v>
      </c>
    </row>
    <row r="652" spans="1:14" s="1111" customFormat="1" x14ac:dyDescent="0.25">
      <c r="A652" s="816" t="s">
        <v>305</v>
      </c>
      <c r="B652" s="817">
        <v>41705</v>
      </c>
      <c r="C652" s="818" t="s">
        <v>3004</v>
      </c>
      <c r="D652" s="816" t="s">
        <v>82</v>
      </c>
      <c r="E652" s="819">
        <v>10176973</v>
      </c>
      <c r="F652" s="816">
        <v>25186947</v>
      </c>
      <c r="G652" s="816">
        <v>2704015</v>
      </c>
      <c r="H652" s="820" t="str">
        <f>IF(G652="","",VLOOKUP(G652,ARANCEL!$B$5:$D$121,2,FALSE))</f>
        <v xml:space="preserve">CORONA IN CERAM </v>
      </c>
      <c r="I652" s="821" t="s">
        <v>329</v>
      </c>
      <c r="J652" s="816">
        <v>1</v>
      </c>
      <c r="K652" s="822">
        <f>IF(G652="","",VLOOKUP(G652,ARANCEL!$B$5:$D$121,3,FALSE)*J652)</f>
        <v>42733</v>
      </c>
      <c r="L652" s="1210" t="s">
        <v>3058</v>
      </c>
      <c r="M652" s="1210">
        <v>4500225661</v>
      </c>
      <c r="N652" s="1210">
        <v>8913</v>
      </c>
    </row>
    <row r="653" spans="1:14" s="1113" customFormat="1" x14ac:dyDescent="0.25">
      <c r="A653" s="816" t="s">
        <v>305</v>
      </c>
      <c r="B653" s="817">
        <v>41586</v>
      </c>
      <c r="C653" s="1049" t="s">
        <v>4248</v>
      </c>
      <c r="D653" s="816" t="s">
        <v>102</v>
      </c>
      <c r="E653" s="819">
        <v>10161941</v>
      </c>
      <c r="F653" s="816">
        <v>23221336</v>
      </c>
      <c r="G653" s="816">
        <v>2705003</v>
      </c>
      <c r="H653" s="820" t="str">
        <f>IF(G653="","",VLOOKUP(G653,ARANCEL!$B$5:$D$121,2,FALSE))</f>
        <v>INCRUSTACION ESTETICA (ART-GLASS O CERAMICA)</v>
      </c>
      <c r="I653" s="821" t="s">
        <v>308</v>
      </c>
      <c r="J653" s="816">
        <v>1</v>
      </c>
      <c r="K653" s="822">
        <f>IF(G653="","",VLOOKUP(G653,ARANCEL!$B$5:$D$121,3,FALSE)*J653)</f>
        <v>15676</v>
      </c>
      <c r="L653" s="1249" t="str">
        <f>IF(E653="","","IMPAGO")</f>
        <v>IMPAGO</v>
      </c>
      <c r="M653" s="1249" t="str">
        <f>IF(L653="IMPAGO","SIN O.C.","")</f>
        <v>SIN O.C.</v>
      </c>
      <c r="N653" s="1249" t="str">
        <f>IF(L653="IMPAGO","SIN FACT.","")</f>
        <v>SIN FACT.</v>
      </c>
    </row>
    <row r="654" spans="1:14" s="1113" customFormat="1" x14ac:dyDescent="0.25">
      <c r="A654" s="816" t="s">
        <v>606</v>
      </c>
      <c r="B654" s="817">
        <v>42028</v>
      </c>
      <c r="C654" s="818" t="s">
        <v>4248</v>
      </c>
      <c r="D654" s="816" t="s">
        <v>58</v>
      </c>
      <c r="E654" s="819">
        <v>10305814</v>
      </c>
      <c r="F654" s="816">
        <v>30326919</v>
      </c>
      <c r="G654" s="816">
        <v>2704003</v>
      </c>
      <c r="H654" s="820" t="str">
        <f>IF(G654="","",VLOOKUP(G654,ARANCEL!$B$5:$D$121,2,FALSE))</f>
        <v xml:space="preserve">CORONA PERIFERICA CON PERNO MUÑON COLADO </v>
      </c>
      <c r="I654" s="821" t="s">
        <v>308</v>
      </c>
      <c r="J654" s="816">
        <v>1</v>
      </c>
      <c r="K654" s="822">
        <f>IF(G654="","",VLOOKUP(G654,ARANCEL!$B$5:$D$121,3,FALSE)*J654)</f>
        <v>32612</v>
      </c>
      <c r="L654" s="1249" t="str">
        <f>IF(E654="","","IMPAGO")</f>
        <v>IMPAGO</v>
      </c>
      <c r="M654" s="1249" t="str">
        <f>IF(L654="IMPAGO","SIN O.C.","")</f>
        <v>SIN O.C.</v>
      </c>
      <c r="N654" s="1249" t="str">
        <f>IF(L654="IMPAGO","SIN FACT.","")</f>
        <v>SIN FACT.</v>
      </c>
    </row>
    <row r="655" spans="1:14" s="1104" customFormat="1" x14ac:dyDescent="0.25">
      <c r="A655" s="816" t="s">
        <v>305</v>
      </c>
      <c r="B655" s="817">
        <v>41886</v>
      </c>
      <c r="C655" s="818" t="s">
        <v>6959</v>
      </c>
      <c r="D655" s="816" t="s">
        <v>639</v>
      </c>
      <c r="E655" s="819">
        <v>10254812</v>
      </c>
      <c r="F655" s="816">
        <v>28096549</v>
      </c>
      <c r="G655" s="816">
        <v>2705003</v>
      </c>
      <c r="H655" s="820" t="str">
        <f>IF(G655="","",VLOOKUP(G655,ARANCEL!$B$5:$D$121,2,FALSE))</f>
        <v>INCRUSTACION ESTETICA (ART-GLASS O CERAMICA)</v>
      </c>
      <c r="I655" s="821" t="s">
        <v>322</v>
      </c>
      <c r="J655" s="816">
        <v>1</v>
      </c>
      <c r="K655" s="822">
        <f>IF(G655="","",VLOOKUP(G655,ARANCEL!$B$5:$D$121,3,FALSE)*J655)</f>
        <v>15676</v>
      </c>
      <c r="L655" s="1210" t="s">
        <v>7548</v>
      </c>
      <c r="M655" s="1210">
        <v>4500254780</v>
      </c>
      <c r="N655" s="1210" t="s">
        <v>7558</v>
      </c>
    </row>
    <row r="656" spans="1:14" s="1125" customFormat="1" x14ac:dyDescent="0.25">
      <c r="A656" s="816" t="s">
        <v>305</v>
      </c>
      <c r="B656" s="817">
        <v>41712</v>
      </c>
      <c r="C656" s="1049" t="s">
        <v>3412</v>
      </c>
      <c r="D656" s="816" t="s">
        <v>1380</v>
      </c>
      <c r="E656" s="819">
        <v>10182205</v>
      </c>
      <c r="F656" s="816">
        <v>25365918</v>
      </c>
      <c r="G656" s="816">
        <v>2707001</v>
      </c>
      <c r="H656" s="820" t="str">
        <f>IF(G656="","",VLOOKUP(G656,ARANCEL!$B$5:$D$121,2,FALSE))</f>
        <v xml:space="preserve">PLANO DE RELAJACION </v>
      </c>
      <c r="I656" s="821" t="s">
        <v>306</v>
      </c>
      <c r="J656" s="816">
        <v>1</v>
      </c>
      <c r="K656" s="822">
        <f>IF(G656="","",VLOOKUP(G656,ARANCEL!$B$5:$D$121,3,FALSE)*J656)</f>
        <v>9221</v>
      </c>
      <c r="L656" s="1210" t="s">
        <v>3058</v>
      </c>
      <c r="M656" s="1210">
        <v>4500225662</v>
      </c>
      <c r="N656" s="1210">
        <v>8914</v>
      </c>
    </row>
    <row r="657" spans="1:14" s="1125" customFormat="1" x14ac:dyDescent="0.25">
      <c r="A657" s="816" t="s">
        <v>305</v>
      </c>
      <c r="B657" s="817">
        <v>41941</v>
      </c>
      <c r="C657" s="818" t="s">
        <v>8028</v>
      </c>
      <c r="D657" s="816" t="s">
        <v>58</v>
      </c>
      <c r="E657" s="819">
        <v>10274643</v>
      </c>
      <c r="F657" s="816">
        <v>29167549</v>
      </c>
      <c r="G657" s="816">
        <v>2705003</v>
      </c>
      <c r="H657" s="820" t="str">
        <f>IF(G657="","",VLOOKUP(G657,ARANCEL!$B$5:$D$121,2,FALSE))</f>
        <v>INCRUSTACION ESTETICA (ART-GLASS O CERAMICA)</v>
      </c>
      <c r="I657" s="821" t="s">
        <v>322</v>
      </c>
      <c r="J657" s="816">
        <v>1</v>
      </c>
      <c r="K657" s="822">
        <f>IF(G657="","",VLOOKUP(G657,ARANCEL!$B$5:$D$121,3,FALSE)*J657)</f>
        <v>15676</v>
      </c>
      <c r="L657" s="1210" t="s">
        <v>8256</v>
      </c>
      <c r="M657" s="1210">
        <v>4500265472</v>
      </c>
      <c r="N657" s="1210" t="s">
        <v>8935</v>
      </c>
    </row>
    <row r="658" spans="1:14" s="5" customFormat="1" x14ac:dyDescent="0.25">
      <c r="A658" s="606" t="s">
        <v>305</v>
      </c>
      <c r="B658" s="615">
        <v>41899</v>
      </c>
      <c r="C658" s="607" t="s">
        <v>7240</v>
      </c>
      <c r="D658" s="606" t="s">
        <v>47</v>
      </c>
      <c r="E658" s="608">
        <v>10257395</v>
      </c>
      <c r="F658" s="606">
        <v>28082729</v>
      </c>
      <c r="G658" s="606">
        <v>2707001</v>
      </c>
      <c r="H658" s="820" t="str">
        <f>IF(G658="","",VLOOKUP(G658,ARANCEL!$B$5:$D$121,2,FALSE))</f>
        <v xml:space="preserve">PLANO DE RELAJACION </v>
      </c>
      <c r="I658" s="821" t="s">
        <v>306</v>
      </c>
      <c r="J658" s="816">
        <v>1</v>
      </c>
      <c r="K658" s="822">
        <f>IF(G658="","",VLOOKUP(G658,ARANCEL!$B$5:$D$121,3,FALSE)*J658)</f>
        <v>9221</v>
      </c>
      <c r="L658" s="1210" t="s">
        <v>7548</v>
      </c>
      <c r="M658" s="1210">
        <v>4500255257</v>
      </c>
      <c r="N658" s="1210" t="s">
        <v>7566</v>
      </c>
    </row>
    <row r="659" spans="1:14" s="1032" customFormat="1" x14ac:dyDescent="0.25">
      <c r="A659" s="119" t="s">
        <v>606</v>
      </c>
      <c r="B659" s="164">
        <v>41953</v>
      </c>
      <c r="C659" s="118" t="s">
        <v>8221</v>
      </c>
      <c r="D659" s="119" t="s">
        <v>60</v>
      </c>
      <c r="E659" s="162">
        <v>10279512</v>
      </c>
      <c r="F659" s="119">
        <v>27516307</v>
      </c>
      <c r="G659" s="816">
        <v>2704003</v>
      </c>
      <c r="H659" s="820" t="str">
        <f>IF(G659="","",VLOOKUP(G659,ARANCEL!$B$5:$D$121,2,FALSE))</f>
        <v xml:space="preserve">CORONA PERIFERICA CON PERNO MUÑON COLADO </v>
      </c>
      <c r="I659" s="821" t="s">
        <v>664</v>
      </c>
      <c r="J659" s="816">
        <v>2</v>
      </c>
      <c r="K659" s="822">
        <f>IF(G659="","",VLOOKUP(G659,ARANCEL!$B$5:$D$121,3,FALSE)*J659)</f>
        <v>65224</v>
      </c>
      <c r="L659" s="1210" t="s">
        <v>8256</v>
      </c>
      <c r="M659" s="1210">
        <v>4500265472</v>
      </c>
      <c r="N659" s="1210" t="s">
        <v>8935</v>
      </c>
    </row>
    <row r="660" spans="1:14" s="1032" customFormat="1" x14ac:dyDescent="0.25">
      <c r="A660" s="119" t="s">
        <v>305</v>
      </c>
      <c r="B660" s="164">
        <v>41827</v>
      </c>
      <c r="C660" s="118" t="s">
        <v>5636</v>
      </c>
      <c r="D660" s="119" t="s">
        <v>47</v>
      </c>
      <c r="E660" s="162">
        <v>10224340</v>
      </c>
      <c r="F660" s="119">
        <v>27366726</v>
      </c>
      <c r="G660" s="816">
        <v>2704005</v>
      </c>
      <c r="H660" s="820" t="str">
        <f>IF(G660="","",VLOOKUP(G660,ARANCEL!$B$5:$D$121,2,FALSE))</f>
        <v>PROVISORIO</v>
      </c>
      <c r="I660" s="821" t="s">
        <v>311</v>
      </c>
      <c r="J660" s="816">
        <v>1</v>
      </c>
      <c r="K660" s="822">
        <f>IF(G660="","",VLOOKUP(G660,ARANCEL!$B$5:$D$121,3,FALSE)*J660)</f>
        <v>3250</v>
      </c>
      <c r="L660" s="1210" t="s">
        <v>6017</v>
      </c>
      <c r="M660" s="1210">
        <v>4500243648</v>
      </c>
      <c r="N660" s="1210">
        <v>9790</v>
      </c>
    </row>
    <row r="661" spans="1:14" s="1126" customFormat="1" x14ac:dyDescent="0.25">
      <c r="A661" s="816" t="s">
        <v>305</v>
      </c>
      <c r="B661" s="817">
        <v>41837</v>
      </c>
      <c r="C661" s="118" t="s">
        <v>5636</v>
      </c>
      <c r="D661" s="119" t="s">
        <v>47</v>
      </c>
      <c r="E661" s="162">
        <v>10224340</v>
      </c>
      <c r="F661" s="119">
        <v>27366726</v>
      </c>
      <c r="G661" s="816">
        <v>2704016</v>
      </c>
      <c r="H661" s="820" t="str">
        <f>IF(G661="","",VLOOKUP(G661,ARANCEL!$B$5:$D$121,2,FALSE))</f>
        <v xml:space="preserve">CORONA PROCERA </v>
      </c>
      <c r="I661" s="821" t="s">
        <v>311</v>
      </c>
      <c r="J661" s="816">
        <v>1</v>
      </c>
      <c r="K661" s="822">
        <f>IF(G661="","",VLOOKUP(G661,ARANCEL!$B$5:$D$121,3,FALSE)*J661)</f>
        <v>58477</v>
      </c>
      <c r="L661" s="1210" t="s">
        <v>6017</v>
      </c>
      <c r="M661" s="1210">
        <v>4500243648</v>
      </c>
      <c r="N661" s="1210">
        <v>9790</v>
      </c>
    </row>
    <row r="662" spans="1:14" s="1130" customFormat="1" x14ac:dyDescent="0.25">
      <c r="A662" s="816" t="s">
        <v>305</v>
      </c>
      <c r="B662" s="817">
        <v>41723</v>
      </c>
      <c r="C662" s="1049" t="s">
        <v>3638</v>
      </c>
      <c r="D662" s="816" t="s">
        <v>58</v>
      </c>
      <c r="E662" s="819">
        <v>10184725</v>
      </c>
      <c r="F662" s="816">
        <v>25590730</v>
      </c>
      <c r="G662" s="816">
        <v>2704005</v>
      </c>
      <c r="H662" s="820" t="str">
        <f>IF(G662="","",VLOOKUP(G662,ARANCEL!$B$5:$D$121,2,FALSE))</f>
        <v>PROVISORIO</v>
      </c>
      <c r="I662" s="821" t="s">
        <v>681</v>
      </c>
      <c r="J662" s="816">
        <v>4</v>
      </c>
      <c r="K662" s="822">
        <f>IF(G662="","",VLOOKUP(G662,ARANCEL!$B$5:$D$121,3,FALSE)*J662)</f>
        <v>13000</v>
      </c>
      <c r="L662" s="1210" t="s">
        <v>3058</v>
      </c>
      <c r="M662" s="1210">
        <v>4500225661</v>
      </c>
      <c r="N662" s="1210">
        <v>8913</v>
      </c>
    </row>
    <row r="663" spans="1:14" s="1132" customFormat="1" x14ac:dyDescent="0.25">
      <c r="A663" s="843" t="s">
        <v>305</v>
      </c>
      <c r="B663" s="817">
        <v>41754</v>
      </c>
      <c r="C663" s="1049" t="s">
        <v>3638</v>
      </c>
      <c r="D663" s="816" t="s">
        <v>58</v>
      </c>
      <c r="E663" s="819">
        <v>10184725</v>
      </c>
      <c r="F663" s="816">
        <v>25590730</v>
      </c>
      <c r="G663" s="816">
        <v>2704003</v>
      </c>
      <c r="H663" s="820" t="str">
        <f>IF(G663="","",VLOOKUP(G663,ARANCEL!$B$5:$D$121,2,FALSE))</f>
        <v xml:space="preserve">CORONA PERIFERICA CON PERNO MUÑON COLADO </v>
      </c>
      <c r="I663" s="821" t="s">
        <v>681</v>
      </c>
      <c r="J663" s="816">
        <v>4</v>
      </c>
      <c r="K663" s="822">
        <f>IF(G663="","",VLOOKUP(G663,ARANCEL!$B$5:$D$121,3,FALSE)*J663)</f>
        <v>130448</v>
      </c>
      <c r="L663" s="1210" t="s">
        <v>4612</v>
      </c>
      <c r="M663" s="1210">
        <v>4500229975</v>
      </c>
      <c r="N663" s="1210">
        <v>9190</v>
      </c>
    </row>
    <row r="664" spans="1:14" s="1132" customFormat="1" x14ac:dyDescent="0.25">
      <c r="A664" s="816" t="s">
        <v>305</v>
      </c>
      <c r="B664" s="817">
        <v>41730</v>
      </c>
      <c r="C664" s="1049" t="s">
        <v>3769</v>
      </c>
      <c r="D664" s="816" t="s">
        <v>47</v>
      </c>
      <c r="E664" s="819">
        <v>10186421</v>
      </c>
      <c r="F664" s="816">
        <v>25591246</v>
      </c>
      <c r="G664" s="816">
        <v>2707001</v>
      </c>
      <c r="H664" s="820" t="str">
        <f>IF(G664="","",VLOOKUP(G664,ARANCEL!$B$5:$D$121,2,FALSE))</f>
        <v xml:space="preserve">PLANO DE RELAJACION </v>
      </c>
      <c r="I664" s="821" t="s">
        <v>306</v>
      </c>
      <c r="J664" s="816">
        <v>1</v>
      </c>
      <c r="K664" s="822">
        <f>IF(G664="","",VLOOKUP(G664,ARANCEL!$B$5:$D$121,3,FALSE)*J664)</f>
        <v>9221</v>
      </c>
      <c r="L664" s="1210" t="s">
        <v>4612</v>
      </c>
      <c r="M664" s="1210">
        <v>4500229975</v>
      </c>
      <c r="N664" s="1210">
        <v>9190</v>
      </c>
    </row>
    <row r="665" spans="1:14" s="1126" customFormat="1" x14ac:dyDescent="0.25">
      <c r="A665" s="816" t="s">
        <v>305</v>
      </c>
      <c r="B665" s="817">
        <v>41934</v>
      </c>
      <c r="C665" s="818" t="s">
        <v>7892</v>
      </c>
      <c r="D665" s="816" t="s">
        <v>7893</v>
      </c>
      <c r="E665" s="819">
        <v>10271014</v>
      </c>
      <c r="F665" s="816">
        <v>25447495</v>
      </c>
      <c r="G665" s="816">
        <v>2705003</v>
      </c>
      <c r="H665" s="820" t="str">
        <f>IF(G665="","",VLOOKUP(G665,ARANCEL!$B$5:$D$121,2,FALSE))</f>
        <v>INCRUSTACION ESTETICA (ART-GLASS O CERAMICA)</v>
      </c>
      <c r="I665" s="821" t="s">
        <v>318</v>
      </c>
      <c r="J665" s="816">
        <v>1</v>
      </c>
      <c r="K665" s="822">
        <f>IF(G665="","",VLOOKUP(G665,ARANCEL!$B$5:$D$121,3,FALSE)*J665)</f>
        <v>15676</v>
      </c>
      <c r="L665" s="1210" t="s">
        <v>8279</v>
      </c>
      <c r="M665" s="1210">
        <v>4500260630</v>
      </c>
      <c r="N665" s="1210" t="s">
        <v>8266</v>
      </c>
    </row>
    <row r="666" spans="1:14" s="1178" customFormat="1" x14ac:dyDescent="0.25">
      <c r="A666" s="816" t="s">
        <v>305</v>
      </c>
      <c r="B666" s="817">
        <v>41995</v>
      </c>
      <c r="C666" s="818" t="s">
        <v>9141</v>
      </c>
      <c r="D666" s="816" t="s">
        <v>47</v>
      </c>
      <c r="E666" s="819">
        <v>10301464</v>
      </c>
      <c r="F666" s="816">
        <v>29552629</v>
      </c>
      <c r="G666" s="816">
        <v>2707001</v>
      </c>
      <c r="H666" s="820" t="str">
        <f>IF(G666="","",VLOOKUP(G666,ARANCEL!$B$5:$D$121,2,FALSE))</f>
        <v xml:space="preserve">PLANO DE RELAJACION </v>
      </c>
      <c r="I666" s="821" t="s">
        <v>331</v>
      </c>
      <c r="J666" s="816">
        <v>1</v>
      </c>
      <c r="K666" s="822">
        <f>IF(G666="","",VLOOKUP(G666,ARANCEL!$B$5:$D$121,3,FALSE)*J666)</f>
        <v>9221</v>
      </c>
      <c r="L666" s="1350" t="s">
        <v>9431</v>
      </c>
      <c r="M666" s="1350">
        <v>4500269172</v>
      </c>
      <c r="N666" s="1350" t="s">
        <v>9440</v>
      </c>
    </row>
    <row r="667" spans="1:14" s="1178" customFormat="1" x14ac:dyDescent="0.25">
      <c r="A667" s="816" t="s">
        <v>305</v>
      </c>
      <c r="B667" s="817">
        <v>41940</v>
      </c>
      <c r="C667" s="818" t="s">
        <v>8004</v>
      </c>
      <c r="D667" s="816" t="s">
        <v>58</v>
      </c>
      <c r="E667" s="819">
        <v>10273569</v>
      </c>
      <c r="F667" s="816">
        <v>29352042</v>
      </c>
      <c r="G667" s="816">
        <v>2704005</v>
      </c>
      <c r="H667" s="820" t="str">
        <f>IF(G667="","",VLOOKUP(G667,ARANCEL!$B$5:$D$121,2,FALSE))</f>
        <v>PROVISORIO</v>
      </c>
      <c r="I667" s="821" t="s">
        <v>8005</v>
      </c>
      <c r="J667" s="816">
        <v>2</v>
      </c>
      <c r="K667" s="822">
        <f>IF(G667="","",VLOOKUP(G667,ARANCEL!$B$5:$D$121,3,FALSE)*J667)</f>
        <v>6500</v>
      </c>
      <c r="L667" s="1210" t="s">
        <v>8256</v>
      </c>
      <c r="M667" s="1210">
        <v>4500265472</v>
      </c>
      <c r="N667" s="1210" t="s">
        <v>8935</v>
      </c>
    </row>
    <row r="668" spans="1:14" s="1178" customFormat="1" x14ac:dyDescent="0.25">
      <c r="A668" s="816" t="s">
        <v>606</v>
      </c>
      <c r="B668" s="817">
        <v>42017</v>
      </c>
      <c r="C668" s="818" t="s">
        <v>8004</v>
      </c>
      <c r="D668" s="816" t="s">
        <v>58</v>
      </c>
      <c r="E668" s="819">
        <v>10273569</v>
      </c>
      <c r="F668" s="816">
        <v>29352042</v>
      </c>
      <c r="G668" s="816">
        <v>2704003</v>
      </c>
      <c r="H668" s="820" t="str">
        <f>IF(G668="","",VLOOKUP(G668,ARANCEL!$B$5:$D$121,2,FALSE))</f>
        <v xml:space="preserve">CORONA PERIFERICA CON PERNO MUÑON COLADO </v>
      </c>
      <c r="I668" s="821" t="s">
        <v>8005</v>
      </c>
      <c r="J668" s="816">
        <v>2</v>
      </c>
      <c r="K668" s="822">
        <f>IF(G668="","",VLOOKUP(G668,ARANCEL!$B$5:$D$121,3,FALSE)*J668)</f>
        <v>65224</v>
      </c>
      <c r="L668" s="1249" t="str">
        <f>IF(E668="","","IMPAGO")</f>
        <v>IMPAGO</v>
      </c>
      <c r="M668" s="1249" t="str">
        <f>IF(L668="IMPAGO","SIN O.C.","")</f>
        <v>SIN O.C.</v>
      </c>
      <c r="N668" s="1249" t="str">
        <f>IF(L668="IMPAGO","SIN FACT.","")</f>
        <v>SIN FACT.</v>
      </c>
    </row>
    <row r="669" spans="1:14" s="1178" customFormat="1" x14ac:dyDescent="0.25">
      <c r="A669" s="816" t="s">
        <v>305</v>
      </c>
      <c r="B669" s="817">
        <v>42019</v>
      </c>
      <c r="C669" s="818" t="s">
        <v>9603</v>
      </c>
      <c r="D669" s="816" t="s">
        <v>47</v>
      </c>
      <c r="E669" s="819">
        <v>10310236</v>
      </c>
      <c r="F669" s="816">
        <v>30388128</v>
      </c>
      <c r="G669" s="816">
        <v>2705003</v>
      </c>
      <c r="H669" s="820" t="str">
        <f>IF(G669="","",VLOOKUP(G669,ARANCEL!$B$5:$D$121,2,FALSE))</f>
        <v>INCRUSTACION ESTETICA (ART-GLASS O CERAMICA)</v>
      </c>
      <c r="I669" s="821" t="s">
        <v>312</v>
      </c>
      <c r="J669" s="816">
        <v>1</v>
      </c>
      <c r="K669" s="822">
        <f>IF(G669="","",VLOOKUP(G669,ARANCEL!$B$5:$D$121,3,FALSE)*J669)</f>
        <v>15676</v>
      </c>
      <c r="L669" s="1249" t="str">
        <f>IF(E669="","","IMPAGO")</f>
        <v>IMPAGO</v>
      </c>
      <c r="M669" s="1249" t="str">
        <f>IF(L669="IMPAGO","SIN O.C.","")</f>
        <v>SIN O.C.</v>
      </c>
      <c r="N669" s="1249" t="str">
        <f>IF(L669="IMPAGO","SIN FACT.","")</f>
        <v>SIN FACT.</v>
      </c>
    </row>
    <row r="670" spans="1:14" s="1178" customFormat="1" x14ac:dyDescent="0.25">
      <c r="A670" s="816" t="s">
        <v>305</v>
      </c>
      <c r="B670" s="817">
        <v>41765</v>
      </c>
      <c r="C670" s="1049" t="s">
        <v>4394</v>
      </c>
      <c r="D670" s="816" t="s">
        <v>58</v>
      </c>
      <c r="E670" s="819">
        <v>10194832</v>
      </c>
      <c r="F670" s="816">
        <v>26151651</v>
      </c>
      <c r="G670" s="816">
        <v>2705003</v>
      </c>
      <c r="H670" s="820" t="str">
        <f>IF(G670="","",VLOOKUP(G670,ARANCEL!$B$5:$D$121,2,FALSE))</f>
        <v>INCRUSTACION ESTETICA (ART-GLASS O CERAMICA)</v>
      </c>
      <c r="I670" s="821" t="s">
        <v>316</v>
      </c>
      <c r="J670" s="816">
        <v>1</v>
      </c>
      <c r="K670" s="822">
        <f>IF(G670="","",VLOOKUP(G670,ARANCEL!$B$5:$D$121,3,FALSE)*J670)</f>
        <v>15676</v>
      </c>
      <c r="L670" s="1210" t="s">
        <v>5292</v>
      </c>
      <c r="M670" s="1210">
        <v>4500235475</v>
      </c>
      <c r="N670" s="1210">
        <v>9397</v>
      </c>
    </row>
    <row r="671" spans="1:14" s="1178" customFormat="1" x14ac:dyDescent="0.25">
      <c r="A671" s="816" t="s">
        <v>305</v>
      </c>
      <c r="B671" s="817">
        <v>41883</v>
      </c>
      <c r="C671" s="818" t="s">
        <v>6841</v>
      </c>
      <c r="D671" s="816" t="s">
        <v>1381</v>
      </c>
      <c r="E671" s="819">
        <v>10252512</v>
      </c>
      <c r="F671" s="816">
        <v>28305841</v>
      </c>
      <c r="G671" s="816">
        <v>2705003</v>
      </c>
      <c r="H671" s="820" t="str">
        <f>IF(G671="","",VLOOKUP(G671,ARANCEL!$B$5:$D$121,2,FALSE))</f>
        <v>INCRUSTACION ESTETICA (ART-GLASS O CERAMICA)</v>
      </c>
      <c r="I671" s="821" t="s">
        <v>324</v>
      </c>
      <c r="J671" s="816">
        <v>1</v>
      </c>
      <c r="K671" s="822">
        <f>IF(G671="","",VLOOKUP(G671,ARANCEL!$B$5:$D$121,3,FALSE)*J671)</f>
        <v>15676</v>
      </c>
      <c r="L671" s="1210" t="s">
        <v>7548</v>
      </c>
      <c r="M671" s="1210">
        <v>4500254780</v>
      </c>
      <c r="N671" s="1210" t="s">
        <v>7558</v>
      </c>
    </row>
    <row r="672" spans="1:14" s="1185" customFormat="1" x14ac:dyDescent="0.25">
      <c r="A672" s="816" t="s">
        <v>305</v>
      </c>
      <c r="B672" s="817">
        <v>41863</v>
      </c>
      <c r="C672" s="818" t="s">
        <v>6451</v>
      </c>
      <c r="D672" s="816" t="s">
        <v>2120</v>
      </c>
      <c r="E672" s="819">
        <v>10243327</v>
      </c>
      <c r="F672" s="816">
        <v>28052940</v>
      </c>
      <c r="G672" s="816">
        <v>2704005</v>
      </c>
      <c r="H672" s="820" t="str">
        <f>IF(G672="","",VLOOKUP(G672,ARANCEL!$B$5:$D$121,2,FALSE))</f>
        <v>PROVISORIO</v>
      </c>
      <c r="I672" s="821" t="s">
        <v>613</v>
      </c>
      <c r="J672" s="816">
        <v>2</v>
      </c>
      <c r="K672" s="822">
        <f>IF(G672="","",VLOOKUP(G672,ARANCEL!$B$5:$D$121,3,FALSE)*J672)</f>
        <v>6500</v>
      </c>
      <c r="L672" s="1210" t="s">
        <v>6905</v>
      </c>
      <c r="M672" s="1210">
        <v>4500249833</v>
      </c>
      <c r="N672" s="1210" t="s">
        <v>7144</v>
      </c>
    </row>
    <row r="673" spans="1:14" s="1185" customFormat="1" x14ac:dyDescent="0.25">
      <c r="A673" s="816" t="s">
        <v>305</v>
      </c>
      <c r="B673" s="817">
        <v>41878</v>
      </c>
      <c r="C673" s="818" t="s">
        <v>6451</v>
      </c>
      <c r="D673" s="816" t="s">
        <v>2120</v>
      </c>
      <c r="E673" s="162">
        <v>10243327</v>
      </c>
      <c r="F673" s="816">
        <v>28052940</v>
      </c>
      <c r="G673" s="816">
        <v>2704031</v>
      </c>
      <c r="H673" s="820" t="str">
        <f>IF(G673="","",VLOOKUP(G673,ARANCEL!$B$5:$D$121,2,FALSE))</f>
        <v xml:space="preserve">PERNO MUÑON METALICO </v>
      </c>
      <c r="I673" s="821" t="s">
        <v>613</v>
      </c>
      <c r="J673" s="816">
        <v>2</v>
      </c>
      <c r="K673" s="822">
        <f>IF(G673="","",VLOOKUP(G673,ARANCEL!$B$5:$D$121,3,FALSE)*J673)</f>
        <v>24492</v>
      </c>
      <c r="L673" s="1210" t="s">
        <v>7548</v>
      </c>
      <c r="M673" s="1210">
        <v>4500254780</v>
      </c>
      <c r="N673" s="1210" t="s">
        <v>7558</v>
      </c>
    </row>
    <row r="674" spans="1:14" s="1185" customFormat="1" x14ac:dyDescent="0.25">
      <c r="A674" s="816" t="s">
        <v>305</v>
      </c>
      <c r="B674" s="817">
        <v>41885</v>
      </c>
      <c r="C674" s="818" t="s">
        <v>6451</v>
      </c>
      <c r="D674" s="816" t="s">
        <v>2120</v>
      </c>
      <c r="E674" s="819">
        <v>10243327</v>
      </c>
      <c r="F674" s="816">
        <v>28052940</v>
      </c>
      <c r="G674" s="816">
        <v>2704015</v>
      </c>
      <c r="H674" s="820" t="str">
        <f>IF(G674="","",VLOOKUP(G674,ARANCEL!$B$5:$D$121,2,FALSE))</f>
        <v xml:space="preserve">CORONA IN CERAM </v>
      </c>
      <c r="I674" s="821" t="s">
        <v>613</v>
      </c>
      <c r="J674" s="816">
        <v>2</v>
      </c>
      <c r="K674" s="822">
        <f>IF(G674="","",VLOOKUP(G674,ARANCEL!$B$5:$D$121,3,FALSE)*J674)</f>
        <v>85466</v>
      </c>
      <c r="L674" s="1210" t="s">
        <v>7548</v>
      </c>
      <c r="M674" s="1210">
        <v>4500254780</v>
      </c>
      <c r="N674" s="1210" t="s">
        <v>7558</v>
      </c>
    </row>
    <row r="675" spans="1:14" s="1185" customFormat="1" ht="15.75" customHeight="1" x14ac:dyDescent="0.25">
      <c r="A675" s="816" t="s">
        <v>305</v>
      </c>
      <c r="B675" s="817">
        <v>41754</v>
      </c>
      <c r="C675" s="1049" t="s">
        <v>4272</v>
      </c>
      <c r="D675" s="816" t="s">
        <v>47</v>
      </c>
      <c r="E675" s="558">
        <v>10192508</v>
      </c>
      <c r="F675" s="816">
        <v>26153669</v>
      </c>
      <c r="G675" s="816">
        <v>2707001</v>
      </c>
      <c r="H675" s="820" t="str">
        <f>IF(G675="","",VLOOKUP(G675,ARANCEL!$B$5:$D$121,2,FALSE))</f>
        <v xml:space="preserve">PLANO DE RELAJACION </v>
      </c>
      <c r="I675" s="821" t="s">
        <v>306</v>
      </c>
      <c r="J675" s="816">
        <v>1</v>
      </c>
      <c r="K675" s="822">
        <f>IF(G675="","",VLOOKUP(G675,ARANCEL!$B$5:$D$121,3,FALSE)*J675)</f>
        <v>9221</v>
      </c>
      <c r="L675" s="1210" t="s">
        <v>4612</v>
      </c>
      <c r="M675" s="1210">
        <v>4500229977</v>
      </c>
      <c r="N675" s="1210">
        <v>9224</v>
      </c>
    </row>
    <row r="676" spans="1:14" s="1185" customFormat="1" x14ac:dyDescent="0.25">
      <c r="A676" s="816" t="s">
        <v>305</v>
      </c>
      <c r="B676" s="817">
        <v>41950</v>
      </c>
      <c r="C676" s="818" t="s">
        <v>8179</v>
      </c>
      <c r="D676" s="816" t="s">
        <v>47</v>
      </c>
      <c r="E676" s="819">
        <v>10278666</v>
      </c>
      <c r="F676" s="816">
        <v>29403276</v>
      </c>
      <c r="G676" s="816">
        <v>2707001</v>
      </c>
      <c r="H676" s="820" t="str">
        <f>IF(G676="","",VLOOKUP(G676,ARANCEL!$B$5:$D$121,2,FALSE))</f>
        <v xml:space="preserve">PLANO DE RELAJACION </v>
      </c>
      <c r="I676" s="821" t="s">
        <v>306</v>
      </c>
      <c r="J676" s="816">
        <v>1</v>
      </c>
      <c r="K676" s="822">
        <f>IF(G676="","",VLOOKUP(G676,ARANCEL!$B$5:$D$121,3,FALSE)*J676)</f>
        <v>9221</v>
      </c>
      <c r="L676" s="1210" t="s">
        <v>8256</v>
      </c>
      <c r="M676" s="1210">
        <v>4500265472</v>
      </c>
      <c r="N676" s="1210" t="s">
        <v>8935</v>
      </c>
    </row>
    <row r="677" spans="1:14" s="1185" customFormat="1" x14ac:dyDescent="0.25">
      <c r="A677" s="816" t="s">
        <v>305</v>
      </c>
      <c r="B677" s="817">
        <v>41871</v>
      </c>
      <c r="C677" s="257" t="s">
        <v>6611</v>
      </c>
      <c r="D677" s="255" t="s">
        <v>1376</v>
      </c>
      <c r="E677" s="258">
        <v>10246648</v>
      </c>
      <c r="F677" s="255">
        <v>27725681</v>
      </c>
      <c r="G677" s="816">
        <v>2705003</v>
      </c>
      <c r="H677" s="820" t="str">
        <f>IF(G677="","",VLOOKUP(G677,ARANCEL!$B$5:$D$121,2,FALSE))</f>
        <v>INCRUSTACION ESTETICA (ART-GLASS O CERAMICA)</v>
      </c>
      <c r="I677" s="821" t="s">
        <v>317</v>
      </c>
      <c r="J677" s="816">
        <v>1</v>
      </c>
      <c r="K677" s="822">
        <f>IF(G677="","",VLOOKUP(G677,ARANCEL!$B$5:$D$121,3,FALSE)*J677)</f>
        <v>15676</v>
      </c>
      <c r="L677" s="1210" t="s">
        <v>6905</v>
      </c>
      <c r="M677" s="1210">
        <v>4500249833</v>
      </c>
      <c r="N677" s="1210" t="s">
        <v>7144</v>
      </c>
    </row>
    <row r="678" spans="1:14" s="1194" customFormat="1" x14ac:dyDescent="0.25">
      <c r="A678" s="824" t="s">
        <v>305</v>
      </c>
      <c r="B678" s="817">
        <v>41969</v>
      </c>
      <c r="C678" s="818" t="s">
        <v>6611</v>
      </c>
      <c r="D678" s="816" t="s">
        <v>1376</v>
      </c>
      <c r="E678" s="819">
        <v>10246648</v>
      </c>
      <c r="F678" s="816">
        <v>27725681</v>
      </c>
      <c r="G678" s="816">
        <v>2705003</v>
      </c>
      <c r="H678" s="820" t="str">
        <f>IF(G678="","",VLOOKUP(G678,ARANCEL!$B$5:$D$121,2,FALSE))</f>
        <v>INCRUSTACION ESTETICA (ART-GLASS O CERAMICA)</v>
      </c>
      <c r="I678" s="821" t="s">
        <v>312</v>
      </c>
      <c r="J678" s="816">
        <v>1</v>
      </c>
      <c r="K678" s="822">
        <f>IF(G678="","",VLOOKUP(G678,ARANCEL!$B$5:$D$121,3,FALSE)*J678)</f>
        <v>15676</v>
      </c>
      <c r="L678" s="1350" t="s">
        <v>9431</v>
      </c>
      <c r="M678" s="1350">
        <v>4500269172</v>
      </c>
      <c r="N678" s="1350" t="s">
        <v>9440</v>
      </c>
    </row>
    <row r="679" spans="1:14" s="1042" customFormat="1" x14ac:dyDescent="0.25">
      <c r="A679" s="816" t="s">
        <v>305</v>
      </c>
      <c r="B679" s="817">
        <v>42020</v>
      </c>
      <c r="C679" s="818" t="s">
        <v>9636</v>
      </c>
      <c r="D679" s="816" t="s">
        <v>47</v>
      </c>
      <c r="E679" s="819">
        <v>10311784</v>
      </c>
      <c r="F679" s="816">
        <v>30573112</v>
      </c>
      <c r="G679" s="816">
        <v>2707001</v>
      </c>
      <c r="H679" s="820" t="str">
        <f>IF(G679="","",VLOOKUP(G679,ARANCEL!$B$5:$D$121,2,FALSE))</f>
        <v xml:space="preserve">PLANO DE RELAJACION </v>
      </c>
      <c r="I679" s="821" t="s">
        <v>306</v>
      </c>
      <c r="J679" s="816">
        <v>1</v>
      </c>
      <c r="K679" s="822">
        <f>IF(G679="","",VLOOKUP(G679,ARANCEL!$B$5:$D$121,3,FALSE)*J679)</f>
        <v>9221</v>
      </c>
      <c r="L679" s="1249" t="str">
        <f>IF(E679="","","IMPAGO")</f>
        <v>IMPAGO</v>
      </c>
      <c r="M679" s="1249" t="str">
        <f>IF(L679="IMPAGO","SIN O.C.","")</f>
        <v>SIN O.C.</v>
      </c>
      <c r="N679" s="1249" t="str">
        <f>IF(L679="IMPAGO","SIN FACT.","")</f>
        <v>SIN FACT.</v>
      </c>
    </row>
    <row r="680" spans="1:14" s="924" customFormat="1" x14ac:dyDescent="0.25">
      <c r="A680" s="816" t="s">
        <v>305</v>
      </c>
      <c r="B680" s="817">
        <v>41891</v>
      </c>
      <c r="C680" s="818" t="s">
        <v>7090</v>
      </c>
      <c r="D680" s="816" t="s">
        <v>47</v>
      </c>
      <c r="E680" s="819">
        <v>10256346</v>
      </c>
      <c r="F680" s="816">
        <v>28382684</v>
      </c>
      <c r="G680" s="816">
        <v>2704005</v>
      </c>
      <c r="H680" s="820" t="str">
        <f>IF(G680="","",VLOOKUP(G680,ARANCEL!$B$5:$D$121,2,FALSE))</f>
        <v>PROVISORIO</v>
      </c>
      <c r="I680" s="821" t="s">
        <v>324</v>
      </c>
      <c r="J680" s="816">
        <v>1</v>
      </c>
      <c r="K680" s="822">
        <f>IF(G680="","",VLOOKUP(G680,ARANCEL!$B$5:$D$121,3,FALSE)*J680)</f>
        <v>3250</v>
      </c>
      <c r="L680" s="1210" t="s">
        <v>7548</v>
      </c>
      <c r="M680" s="1210">
        <v>4500254780</v>
      </c>
      <c r="N680" s="1210" t="s">
        <v>7558</v>
      </c>
    </row>
    <row r="681" spans="1:14" s="1194" customFormat="1" ht="15" customHeight="1" x14ac:dyDescent="0.25">
      <c r="A681" s="843" t="s">
        <v>305</v>
      </c>
      <c r="B681" s="817">
        <v>41906</v>
      </c>
      <c r="C681" s="818" t="s">
        <v>7090</v>
      </c>
      <c r="D681" s="816" t="s">
        <v>47</v>
      </c>
      <c r="E681" s="819">
        <v>10256346</v>
      </c>
      <c r="F681" s="816">
        <v>28382684</v>
      </c>
      <c r="G681" s="816">
        <v>2704003</v>
      </c>
      <c r="H681" s="820" t="str">
        <f>IF(G681="","",VLOOKUP(G681,ARANCEL!$B$5:$D$121,2,FALSE))</f>
        <v xml:space="preserve">CORONA PERIFERICA CON PERNO MUÑON COLADO </v>
      </c>
      <c r="I681" s="821" t="s">
        <v>324</v>
      </c>
      <c r="J681" s="816">
        <v>1</v>
      </c>
      <c r="K681" s="822">
        <f>IF(G681="","",VLOOKUP(G681,ARANCEL!$B$5:$D$121,3,FALSE)*J681)</f>
        <v>32612</v>
      </c>
      <c r="L681" s="1210" t="s">
        <v>7548</v>
      </c>
      <c r="M681" s="1210">
        <v>4500254780</v>
      </c>
      <c r="N681" s="1210" t="s">
        <v>7558</v>
      </c>
    </row>
    <row r="682" spans="1:14" s="1194" customFormat="1" x14ac:dyDescent="0.25">
      <c r="A682" s="816" t="s">
        <v>313</v>
      </c>
      <c r="B682" s="817">
        <v>41940</v>
      </c>
      <c r="C682" s="818" t="s">
        <v>7090</v>
      </c>
      <c r="D682" s="816" t="s">
        <v>47</v>
      </c>
      <c r="E682" s="819">
        <v>10256346</v>
      </c>
      <c r="F682" s="816">
        <v>28382684</v>
      </c>
      <c r="G682" s="816">
        <v>2704027</v>
      </c>
      <c r="H682" s="820" t="str">
        <f>IF(G682="","",VLOOKUP(G682,ARANCEL!$B$5:$D$121,2,FALSE))</f>
        <v>PROTESIS VALPLAST UNILATERAL (HASTA 2 PIEZAS)</v>
      </c>
      <c r="I682" s="821" t="s">
        <v>324</v>
      </c>
      <c r="J682" s="816">
        <v>1</v>
      </c>
      <c r="K682" s="822">
        <f>IF(G682="","",VLOOKUP(G682,ARANCEL!$B$5:$D$121,3,FALSE)*J682)</f>
        <v>22491</v>
      </c>
      <c r="L682" s="1249" t="str">
        <f>IF(E682="","","IMPAGO")</f>
        <v>IMPAGO</v>
      </c>
      <c r="M682" s="1249" t="str">
        <f>IF(L682="IMPAGO","SIN O.C.","")</f>
        <v>SIN O.C.</v>
      </c>
      <c r="N682" s="1249" t="str">
        <f>IF(L682="IMPAGO","SIN FACT.","")</f>
        <v>SIN FACT.</v>
      </c>
    </row>
    <row r="683" spans="1:14" s="1341" customFormat="1" x14ac:dyDescent="0.25">
      <c r="A683" s="816" t="s">
        <v>305</v>
      </c>
      <c r="B683" s="817">
        <v>41879</v>
      </c>
      <c r="C683" s="818" t="s">
        <v>6790</v>
      </c>
      <c r="D683" s="816" t="s">
        <v>1381</v>
      </c>
      <c r="E683" s="819">
        <v>10250762</v>
      </c>
      <c r="F683" s="816">
        <v>28294982</v>
      </c>
      <c r="G683" s="816">
        <v>2705003</v>
      </c>
      <c r="H683" s="820" t="str">
        <f>IF(G683="","",VLOOKUP(G683,ARANCEL!$B$5:$D$121,2,FALSE))</f>
        <v>INCRUSTACION ESTETICA (ART-GLASS O CERAMICA)</v>
      </c>
      <c r="I683" s="821" t="s">
        <v>312</v>
      </c>
      <c r="J683" s="816">
        <v>1</v>
      </c>
      <c r="K683" s="822">
        <f>IF(G683="","",VLOOKUP(G683,ARANCEL!$B$5:$D$121,3,FALSE)*J683)</f>
        <v>15676</v>
      </c>
      <c r="L683" s="1210" t="s">
        <v>7548</v>
      </c>
      <c r="M683" s="1210">
        <v>4500254780</v>
      </c>
      <c r="N683" s="1210" t="s">
        <v>7558</v>
      </c>
    </row>
    <row r="684" spans="1:14" s="1341" customFormat="1" x14ac:dyDescent="0.25">
      <c r="A684" s="816" t="s">
        <v>305</v>
      </c>
      <c r="B684" s="817">
        <v>41957</v>
      </c>
      <c r="C684" s="818" t="s">
        <v>8396</v>
      </c>
      <c r="D684" s="816" t="s">
        <v>58</v>
      </c>
      <c r="E684" s="819">
        <v>10282166</v>
      </c>
      <c r="F684" s="816">
        <v>29152189</v>
      </c>
      <c r="G684" s="816">
        <v>2704005</v>
      </c>
      <c r="H684" s="820" t="str">
        <f>IF(G684="","",VLOOKUP(G684,ARANCEL!$B$5:$D$121,2,FALSE))</f>
        <v>PROVISORIO</v>
      </c>
      <c r="I684" s="821" t="s">
        <v>308</v>
      </c>
      <c r="J684" s="816">
        <v>1</v>
      </c>
      <c r="K684" s="822">
        <f>IF(G684="","",VLOOKUP(G684,ARANCEL!$B$5:$D$121,3,FALSE)*J684)</f>
        <v>3250</v>
      </c>
      <c r="L684" s="1210" t="s">
        <v>8256</v>
      </c>
      <c r="M684" s="1210">
        <v>4500265472</v>
      </c>
      <c r="N684" s="1210" t="s">
        <v>8935</v>
      </c>
    </row>
    <row r="685" spans="1:14" s="1341" customFormat="1" x14ac:dyDescent="0.25">
      <c r="A685" s="816" t="s">
        <v>305</v>
      </c>
      <c r="B685" s="817">
        <v>41975</v>
      </c>
      <c r="C685" s="818" t="s">
        <v>8396</v>
      </c>
      <c r="D685" s="816" t="s">
        <v>58</v>
      </c>
      <c r="E685" s="819">
        <v>10282166</v>
      </c>
      <c r="F685" s="816">
        <v>29152189</v>
      </c>
      <c r="G685" s="816">
        <v>2704003</v>
      </c>
      <c r="H685" s="820" t="str">
        <f>IF(G685="","",VLOOKUP(G685,ARANCEL!$B$5:$D$121,2,FALSE))</f>
        <v xml:space="preserve">CORONA PERIFERICA CON PERNO MUÑON COLADO </v>
      </c>
      <c r="I685" s="821" t="s">
        <v>308</v>
      </c>
      <c r="J685" s="816">
        <v>1</v>
      </c>
      <c r="K685" s="822">
        <f>IF(G685="","",VLOOKUP(G685,ARANCEL!$B$5:$D$121,3,FALSE)*J685)</f>
        <v>32612</v>
      </c>
      <c r="L685" s="1210" t="s">
        <v>8256</v>
      </c>
      <c r="M685" s="1210">
        <v>4500265472</v>
      </c>
      <c r="N685" s="1210" t="s">
        <v>8935</v>
      </c>
    </row>
    <row r="686" spans="1:14" s="1375" customFormat="1" x14ac:dyDescent="0.25">
      <c r="A686" s="816" t="s">
        <v>305</v>
      </c>
      <c r="B686" s="817">
        <v>41795</v>
      </c>
      <c r="C686" s="1049" t="s">
        <v>5015</v>
      </c>
      <c r="D686" s="816" t="s">
        <v>58</v>
      </c>
      <c r="E686" s="819">
        <v>10208292</v>
      </c>
      <c r="F686" s="816">
        <v>26741768</v>
      </c>
      <c r="G686" s="816">
        <v>2704005</v>
      </c>
      <c r="H686" s="820" t="str">
        <f>IF(G686="","",VLOOKUP(G686,ARANCEL!$B$5:$D$121,2,FALSE))</f>
        <v>PROVISORIO</v>
      </c>
      <c r="I686" s="821" t="s">
        <v>335</v>
      </c>
      <c r="J686" s="816">
        <v>1</v>
      </c>
      <c r="K686" s="822">
        <f>IF(G686="","",VLOOKUP(G686,ARANCEL!$B$5:$D$121,3,FALSE)*J686)</f>
        <v>3250</v>
      </c>
      <c r="L686" s="1210" t="s">
        <v>5742</v>
      </c>
      <c r="M686" s="1210">
        <v>4500239429</v>
      </c>
      <c r="N686" s="1210" t="s">
        <v>5754</v>
      </c>
    </row>
    <row r="687" spans="1:14" s="1375" customFormat="1" x14ac:dyDescent="0.25">
      <c r="A687" s="843" t="s">
        <v>305</v>
      </c>
      <c r="B687" s="817">
        <v>41809</v>
      </c>
      <c r="C687" s="1049" t="s">
        <v>5015</v>
      </c>
      <c r="D687" s="816" t="s">
        <v>58</v>
      </c>
      <c r="E687" s="819">
        <v>10208292</v>
      </c>
      <c r="F687" s="816">
        <v>26741768</v>
      </c>
      <c r="G687" s="816">
        <v>2704003</v>
      </c>
      <c r="H687" s="820" t="str">
        <f>IF(G687="","",VLOOKUP(G687,ARANCEL!$B$5:$D$121,2,FALSE))</f>
        <v xml:space="preserve">CORONA PERIFERICA CON PERNO MUÑON COLADO </v>
      </c>
      <c r="I687" s="821" t="s">
        <v>335</v>
      </c>
      <c r="J687" s="816">
        <v>1</v>
      </c>
      <c r="K687" s="822">
        <f>IF(G687="","",VLOOKUP(G687,ARANCEL!$B$5:$D$121,3,FALSE)*J687)</f>
        <v>32612</v>
      </c>
      <c r="L687" s="1210" t="s">
        <v>5742</v>
      </c>
      <c r="M687" s="1210">
        <v>4500239429</v>
      </c>
      <c r="N687" s="1210" t="s">
        <v>5754</v>
      </c>
    </row>
    <row r="688" spans="1:14" s="1375" customFormat="1" x14ac:dyDescent="0.25">
      <c r="A688" s="816" t="s">
        <v>305</v>
      </c>
      <c r="B688" s="817">
        <v>41809</v>
      </c>
      <c r="C688" s="1049" t="s">
        <v>5015</v>
      </c>
      <c r="D688" s="816" t="s">
        <v>58</v>
      </c>
      <c r="E688" s="819">
        <v>10208292</v>
      </c>
      <c r="F688" s="816">
        <v>26741768</v>
      </c>
      <c r="G688" s="816">
        <v>2705003</v>
      </c>
      <c r="H688" s="820" t="str">
        <f>IF(G688="","",VLOOKUP(G688,ARANCEL!$B$5:$D$121,2,FALSE))</f>
        <v>INCRUSTACION ESTETICA (ART-GLASS O CERAMICA)</v>
      </c>
      <c r="I688" s="821" t="s">
        <v>618</v>
      </c>
      <c r="J688" s="816">
        <v>1</v>
      </c>
      <c r="K688" s="822">
        <f>IF(G688="","",VLOOKUP(G688,ARANCEL!$B$5:$D$121,3,FALSE)*J688)</f>
        <v>15676</v>
      </c>
      <c r="L688" s="1210" t="s">
        <v>5742</v>
      </c>
      <c r="M688" s="1210">
        <v>4500239429</v>
      </c>
      <c r="N688" s="1210" t="s">
        <v>5754</v>
      </c>
    </row>
    <row r="689" spans="1:14" s="1341" customFormat="1" x14ac:dyDescent="0.25">
      <c r="A689" s="816" t="s">
        <v>305</v>
      </c>
      <c r="B689" s="817">
        <v>41912</v>
      </c>
      <c r="C689" s="818" t="s">
        <v>5015</v>
      </c>
      <c r="D689" s="816" t="s">
        <v>47</v>
      </c>
      <c r="E689" s="819">
        <v>10259765</v>
      </c>
      <c r="F689" s="816">
        <v>28528225</v>
      </c>
      <c r="G689" s="816">
        <v>2707001</v>
      </c>
      <c r="H689" s="820" t="str">
        <f>IF(G689="","",VLOOKUP(G689,ARANCEL!$B$5:$D$121,2,FALSE))</f>
        <v xml:space="preserve">PLANO DE RELAJACION </v>
      </c>
      <c r="I689" s="821" t="s">
        <v>306</v>
      </c>
      <c r="J689" s="816">
        <v>1</v>
      </c>
      <c r="K689" s="822">
        <f>IF(G689="","",VLOOKUP(G689,ARANCEL!$B$5:$D$121,3,FALSE)*J689)</f>
        <v>9221</v>
      </c>
      <c r="L689" s="1210" t="s">
        <v>8279</v>
      </c>
      <c r="M689" s="1210">
        <v>4500260630</v>
      </c>
      <c r="N689" s="1210" t="s">
        <v>8266</v>
      </c>
    </row>
    <row r="690" spans="1:14" s="1341" customFormat="1" x14ac:dyDescent="0.25">
      <c r="A690" s="816" t="s">
        <v>305</v>
      </c>
      <c r="B690" s="817">
        <v>41926</v>
      </c>
      <c r="C690" s="818" t="s">
        <v>7712</v>
      </c>
      <c r="D690" s="816" t="s">
        <v>1381</v>
      </c>
      <c r="E690" s="819">
        <v>10266774</v>
      </c>
      <c r="F690" s="816">
        <v>29006492</v>
      </c>
      <c r="G690" s="816">
        <v>2705003</v>
      </c>
      <c r="H690" s="820" t="str">
        <f>IF(G690="","",VLOOKUP(G690,ARANCEL!$B$5:$D$121,2,FALSE))</f>
        <v>INCRUSTACION ESTETICA (ART-GLASS O CERAMICA)</v>
      </c>
      <c r="I690" s="821" t="s">
        <v>322</v>
      </c>
      <c r="J690" s="816">
        <v>1</v>
      </c>
      <c r="K690" s="822">
        <f>IF(G690="","",VLOOKUP(G690,ARANCEL!$B$5:$D$121,3,FALSE)*J690)</f>
        <v>15676</v>
      </c>
      <c r="L690" s="1210" t="s">
        <v>8279</v>
      </c>
      <c r="M690" s="1210">
        <v>4500260630</v>
      </c>
      <c r="N690" s="1210" t="s">
        <v>8266</v>
      </c>
    </row>
    <row r="691" spans="1:14" s="1341" customFormat="1" x14ac:dyDescent="0.25">
      <c r="A691" s="816" t="s">
        <v>305</v>
      </c>
      <c r="B691" s="817">
        <v>41730</v>
      </c>
      <c r="C691" s="1049" t="s">
        <v>3768</v>
      </c>
      <c r="D691" s="816" t="s">
        <v>1376</v>
      </c>
      <c r="E691" s="819">
        <v>10186422</v>
      </c>
      <c r="F691" s="816">
        <v>25679297</v>
      </c>
      <c r="G691" s="816">
        <v>2705003</v>
      </c>
      <c r="H691" s="820" t="str">
        <f>IF(G691="","",VLOOKUP(G691,ARANCEL!$B$5:$D$121,2,FALSE))</f>
        <v>INCRUSTACION ESTETICA (ART-GLASS O CERAMICA)</v>
      </c>
      <c r="I691" s="821" t="s">
        <v>308</v>
      </c>
      <c r="J691" s="816">
        <v>1</v>
      </c>
      <c r="K691" s="822">
        <f>IF(G691="","",VLOOKUP(G691,ARANCEL!$B$5:$D$121,3,FALSE)*J691)</f>
        <v>15676</v>
      </c>
      <c r="L691" s="1210" t="s">
        <v>4612</v>
      </c>
      <c r="M691" s="1210">
        <v>4500229975</v>
      </c>
      <c r="N691" s="1210">
        <v>9190</v>
      </c>
    </row>
    <row r="692" spans="1:14" s="1399" customFormat="1" x14ac:dyDescent="0.25">
      <c r="A692" s="816" t="s">
        <v>305</v>
      </c>
      <c r="B692" s="817">
        <v>41683</v>
      </c>
      <c r="C692" s="1049" t="s">
        <v>2867</v>
      </c>
      <c r="D692" s="816" t="s">
        <v>47</v>
      </c>
      <c r="E692" s="819">
        <v>10174897</v>
      </c>
      <c r="F692" s="816">
        <v>22002972</v>
      </c>
      <c r="G692" s="816">
        <v>2705003</v>
      </c>
      <c r="H692" s="820" t="str">
        <f>IF(G692="","",VLOOKUP(G692,ARANCEL!$B$5:$D$121,2,FALSE))</f>
        <v>INCRUSTACION ESTETICA (ART-GLASS O CERAMICA)</v>
      </c>
      <c r="I692" s="821" t="s">
        <v>318</v>
      </c>
      <c r="J692" s="816">
        <v>1</v>
      </c>
      <c r="K692" s="822">
        <f>IF(G692="","",VLOOKUP(G692,ARANCEL!$B$5:$D$121,3,FALSE)*J692)</f>
        <v>15676</v>
      </c>
      <c r="L692" s="1249" t="str">
        <f>IF(E692="","","IMPAGO")</f>
        <v>IMPAGO</v>
      </c>
      <c r="M692" s="1249" t="str">
        <f>IF(L692="IMPAGO","SIN O.C.","")</f>
        <v>SIN O.C.</v>
      </c>
      <c r="N692" s="1249" t="str">
        <f>IF(L692="IMPAGO","SIN FACT.","")</f>
        <v>SIN FACT.</v>
      </c>
    </row>
    <row r="693" spans="1:14" s="1399" customFormat="1" x14ac:dyDescent="0.25">
      <c r="A693" s="816" t="s">
        <v>305</v>
      </c>
      <c r="B693" s="817">
        <v>42011</v>
      </c>
      <c r="C693" s="818" t="s">
        <v>9373</v>
      </c>
      <c r="D693" s="816" t="s">
        <v>1381</v>
      </c>
      <c r="E693" s="819">
        <v>10306892</v>
      </c>
      <c r="F693" s="816">
        <v>29843926</v>
      </c>
      <c r="G693" s="816">
        <v>2705003</v>
      </c>
      <c r="H693" s="820" t="str">
        <f>IF(G693="","",VLOOKUP(G693,ARANCEL!$B$5:$D$121,2,FALSE))</f>
        <v>INCRUSTACION ESTETICA (ART-GLASS O CERAMICA)</v>
      </c>
      <c r="I693" s="821" t="s">
        <v>337</v>
      </c>
      <c r="J693" s="816">
        <v>1</v>
      </c>
      <c r="K693" s="822">
        <f>IF(G693="","",VLOOKUP(G693,ARANCEL!$B$5:$D$121,3,FALSE)*J693)</f>
        <v>15676</v>
      </c>
      <c r="L693" s="1249" t="str">
        <f>IF(E693="","","IMPAGO")</f>
        <v>IMPAGO</v>
      </c>
      <c r="M693" s="1249" t="str">
        <f>IF(L693="IMPAGO","SIN O.C.","")</f>
        <v>SIN O.C.</v>
      </c>
      <c r="N693" s="1249" t="str">
        <f>IF(L693="IMPAGO","SIN FACT.","")</f>
        <v>SIN FACT.</v>
      </c>
    </row>
    <row r="694" spans="1:14" s="1399" customFormat="1" x14ac:dyDescent="0.25">
      <c r="A694" s="816" t="s">
        <v>305</v>
      </c>
      <c r="B694" s="817">
        <v>41971</v>
      </c>
      <c r="C694" s="818" t="s">
        <v>8688</v>
      </c>
      <c r="D694" s="816" t="s">
        <v>47</v>
      </c>
      <c r="E694" s="819">
        <v>10289966</v>
      </c>
      <c r="F694" s="816">
        <v>28788234</v>
      </c>
      <c r="G694" s="816">
        <v>2705003</v>
      </c>
      <c r="H694" s="820" t="str">
        <f>IF(G694="","",VLOOKUP(G694,ARANCEL!$B$5:$D$121,2,FALSE))</f>
        <v>INCRUSTACION ESTETICA (ART-GLASS O CERAMICA)</v>
      </c>
      <c r="I694" s="821" t="s">
        <v>335</v>
      </c>
      <c r="J694" s="816">
        <v>1</v>
      </c>
      <c r="K694" s="822">
        <f>IF(G694="","",VLOOKUP(G694,ARANCEL!$B$5:$D$121,3,FALSE)*J694)</f>
        <v>15676</v>
      </c>
      <c r="L694" s="1350" t="s">
        <v>9431</v>
      </c>
      <c r="M694" s="1350">
        <v>4500269172</v>
      </c>
      <c r="N694" s="1350" t="s">
        <v>9440</v>
      </c>
    </row>
    <row r="695" spans="1:14" s="1399" customFormat="1" x14ac:dyDescent="0.25">
      <c r="A695" s="816" t="s">
        <v>305</v>
      </c>
      <c r="B695" s="817">
        <v>41885</v>
      </c>
      <c r="C695" s="818" t="s">
        <v>6927</v>
      </c>
      <c r="D695" s="816" t="s">
        <v>47</v>
      </c>
      <c r="E695" s="819">
        <v>10253505</v>
      </c>
      <c r="F695" s="816">
        <v>26807133</v>
      </c>
      <c r="G695" s="816">
        <v>2705003</v>
      </c>
      <c r="H695" s="820" t="str">
        <f>IF(G695="","",VLOOKUP(G695,ARANCEL!$B$5:$D$121,2,FALSE))</f>
        <v>INCRUSTACION ESTETICA (ART-GLASS O CERAMICA)</v>
      </c>
      <c r="I695" s="821" t="s">
        <v>335</v>
      </c>
      <c r="J695" s="816">
        <v>1</v>
      </c>
      <c r="K695" s="822">
        <f>IF(G695="","",VLOOKUP(G695,ARANCEL!$B$5:$D$121,3,FALSE)*J695)</f>
        <v>15676</v>
      </c>
      <c r="L695" s="1210" t="s">
        <v>7548</v>
      </c>
      <c r="M695" s="1210">
        <v>4500254780</v>
      </c>
      <c r="N695" s="1210" t="s">
        <v>7558</v>
      </c>
    </row>
    <row r="696" spans="1:14" s="1399" customFormat="1" x14ac:dyDescent="0.25">
      <c r="A696" s="816" t="s">
        <v>305</v>
      </c>
      <c r="B696" s="817">
        <v>41918</v>
      </c>
      <c r="C696" s="818" t="s">
        <v>7525</v>
      </c>
      <c r="D696" s="816" t="s">
        <v>47</v>
      </c>
      <c r="E696" s="819">
        <v>10262261</v>
      </c>
      <c r="F696" s="816">
        <v>28199036</v>
      </c>
      <c r="G696" s="816">
        <v>2705003</v>
      </c>
      <c r="H696" s="820" t="str">
        <f>IF(G696="","",VLOOKUP(G696,ARANCEL!$B$5:$D$121,2,FALSE))</f>
        <v>INCRUSTACION ESTETICA (ART-GLASS O CERAMICA)</v>
      </c>
      <c r="I696" s="821" t="s">
        <v>308</v>
      </c>
      <c r="J696" s="816">
        <v>1</v>
      </c>
      <c r="K696" s="822">
        <f>IF(G696="","",VLOOKUP(G696,ARANCEL!$B$5:$D$121,3,FALSE)*J696)</f>
        <v>15676</v>
      </c>
      <c r="L696" s="1210" t="s">
        <v>8279</v>
      </c>
      <c r="M696" s="1210">
        <v>4500260630</v>
      </c>
      <c r="N696" s="1210" t="s">
        <v>8266</v>
      </c>
    </row>
    <row r="697" spans="1:14" s="1185" customFormat="1" x14ac:dyDescent="0.25">
      <c r="A697" s="816" t="s">
        <v>305</v>
      </c>
      <c r="B697" s="817">
        <v>41877</v>
      </c>
      <c r="C697" s="818" t="s">
        <v>6742</v>
      </c>
      <c r="D697" s="816" t="s">
        <v>47</v>
      </c>
      <c r="E697" s="819">
        <v>10249403</v>
      </c>
      <c r="F697" s="816">
        <v>27425197</v>
      </c>
      <c r="G697" s="816">
        <v>2705003</v>
      </c>
      <c r="H697" s="820" t="str">
        <f>IF(G697="","",VLOOKUP(G697,ARANCEL!$B$5:$D$121,2,FALSE))</f>
        <v>INCRUSTACION ESTETICA (ART-GLASS O CERAMICA)</v>
      </c>
      <c r="I697" s="821" t="s">
        <v>326</v>
      </c>
      <c r="J697" s="816">
        <v>1</v>
      </c>
      <c r="K697" s="822">
        <f>IF(G697="","",VLOOKUP(G697,ARANCEL!$B$5:$D$121,3,FALSE)*J697)</f>
        <v>15676</v>
      </c>
      <c r="L697" s="1210" t="s">
        <v>7548</v>
      </c>
      <c r="M697" s="1210">
        <v>4500254780</v>
      </c>
      <c r="N697" s="1210" t="s">
        <v>7558</v>
      </c>
    </row>
    <row r="698" spans="1:14" s="1125" customFormat="1" x14ac:dyDescent="0.25">
      <c r="A698" s="816" t="s">
        <v>305</v>
      </c>
      <c r="B698" s="817">
        <v>41709</v>
      </c>
      <c r="C698" s="1049" t="s">
        <v>3318</v>
      </c>
      <c r="D698" s="816" t="s">
        <v>1381</v>
      </c>
      <c r="E698" s="819">
        <v>10181312</v>
      </c>
      <c r="F698" s="816">
        <v>25316423</v>
      </c>
      <c r="G698" s="816">
        <v>2704005</v>
      </c>
      <c r="H698" s="820" t="str">
        <f>IF(G698="","",VLOOKUP(G698,ARANCEL!$B$5:$D$121,2,FALSE))</f>
        <v>PROVISORIO</v>
      </c>
      <c r="I698" s="821" t="s">
        <v>324</v>
      </c>
      <c r="J698" s="816">
        <v>1</v>
      </c>
      <c r="K698" s="822">
        <f>IF(G698="","",VLOOKUP(G698,ARANCEL!$B$5:$D$121,3,FALSE)*J698)</f>
        <v>3250</v>
      </c>
      <c r="L698" s="1210" t="s">
        <v>3058</v>
      </c>
      <c r="M698" s="1210">
        <v>4500225661</v>
      </c>
      <c r="N698" s="1210">
        <v>8913</v>
      </c>
    </row>
    <row r="699" spans="1:14" s="1423" customFormat="1" x14ac:dyDescent="0.25">
      <c r="A699" s="816" t="s">
        <v>305</v>
      </c>
      <c r="B699" s="817">
        <v>41739</v>
      </c>
      <c r="C699" s="1049" t="s">
        <v>3318</v>
      </c>
      <c r="D699" s="816" t="s">
        <v>1381</v>
      </c>
      <c r="E699" s="819">
        <v>10181312</v>
      </c>
      <c r="F699" s="816">
        <v>25316423</v>
      </c>
      <c r="G699" s="816">
        <v>2704003</v>
      </c>
      <c r="H699" s="820" t="str">
        <f>IF(G699="","",VLOOKUP(G699,ARANCEL!$B$5:$D$121,2,FALSE))</f>
        <v xml:space="preserve">CORONA PERIFERICA CON PERNO MUÑON COLADO </v>
      </c>
      <c r="I699" s="821" t="s">
        <v>324</v>
      </c>
      <c r="J699" s="816">
        <v>1</v>
      </c>
      <c r="K699" s="822">
        <f>IF(G699="","",VLOOKUP(G699,ARANCEL!$B$5:$D$121,3,FALSE)*J699)</f>
        <v>32612</v>
      </c>
      <c r="L699" s="1210" t="s">
        <v>4612</v>
      </c>
      <c r="M699" s="1210">
        <v>4500229975</v>
      </c>
      <c r="N699" s="1210">
        <v>9190</v>
      </c>
    </row>
    <row r="700" spans="1:14" s="1423" customFormat="1" x14ac:dyDescent="0.25">
      <c r="A700" s="816" t="s">
        <v>305</v>
      </c>
      <c r="B700" s="817">
        <v>41862</v>
      </c>
      <c r="C700" s="818" t="s">
        <v>6412</v>
      </c>
      <c r="D700" s="816" t="s">
        <v>1380</v>
      </c>
      <c r="E700" s="819">
        <v>10242331</v>
      </c>
      <c r="F700" s="816">
        <v>27022514</v>
      </c>
      <c r="G700" s="816">
        <v>2707001</v>
      </c>
      <c r="H700" s="820" t="str">
        <f>IF(G700="","",VLOOKUP(G700,ARANCEL!$B$5:$D$121,2,FALSE))</f>
        <v xml:space="preserve">PLANO DE RELAJACION </v>
      </c>
      <c r="I700" s="821" t="s">
        <v>306</v>
      </c>
      <c r="J700" s="816">
        <v>1</v>
      </c>
      <c r="K700" s="822">
        <f>IF(G700="","",VLOOKUP(G700,ARANCEL!$B$5:$D$121,3,FALSE)*J700)</f>
        <v>9221</v>
      </c>
      <c r="L700" s="1210" t="s">
        <v>6905</v>
      </c>
      <c r="M700" s="1210">
        <v>4500249833</v>
      </c>
      <c r="N700" s="1210" t="s">
        <v>7144</v>
      </c>
    </row>
    <row r="701" spans="1:14" s="1423" customFormat="1" x14ac:dyDescent="0.25">
      <c r="A701" s="816" t="s">
        <v>305</v>
      </c>
      <c r="B701" s="817">
        <v>41865</v>
      </c>
      <c r="C701" s="818" t="s">
        <v>6500</v>
      </c>
      <c r="D701" s="816" t="s">
        <v>58</v>
      </c>
      <c r="E701" s="819">
        <v>10244706</v>
      </c>
      <c r="F701" s="816">
        <v>27974979</v>
      </c>
      <c r="G701" s="816">
        <v>2704005</v>
      </c>
      <c r="H701" s="820" t="str">
        <f>IF(G701="","",VLOOKUP(G701,ARANCEL!$B$5:$D$121,2,FALSE))</f>
        <v>PROVISORIO</v>
      </c>
      <c r="I701" s="821" t="s">
        <v>312</v>
      </c>
      <c r="J701" s="816">
        <v>1</v>
      </c>
      <c r="K701" s="822">
        <f>IF(G701="","",VLOOKUP(G701,ARANCEL!$B$5:$D$121,3,FALSE)*J701)</f>
        <v>3250</v>
      </c>
      <c r="L701" s="1210" t="s">
        <v>6905</v>
      </c>
      <c r="M701" s="1210">
        <v>4500249833</v>
      </c>
      <c r="N701" s="1210" t="s">
        <v>7144</v>
      </c>
    </row>
    <row r="702" spans="1:14" s="1423" customFormat="1" x14ac:dyDescent="0.25">
      <c r="A702" s="816" t="s">
        <v>305</v>
      </c>
      <c r="B702" s="817">
        <v>41879</v>
      </c>
      <c r="C702" s="818" t="s">
        <v>6500</v>
      </c>
      <c r="D702" s="816" t="s">
        <v>58</v>
      </c>
      <c r="E702" s="819">
        <v>10244706</v>
      </c>
      <c r="F702" s="816">
        <v>27974979</v>
      </c>
      <c r="G702" s="816">
        <v>2704003</v>
      </c>
      <c r="H702" s="820" t="str">
        <f>IF(G702="","",VLOOKUP(G702,ARANCEL!$B$5:$D$121,2,FALSE))</f>
        <v xml:space="preserve">CORONA PERIFERICA CON PERNO MUÑON COLADO </v>
      </c>
      <c r="I702" s="821" t="s">
        <v>312</v>
      </c>
      <c r="J702" s="816">
        <v>1</v>
      </c>
      <c r="K702" s="822">
        <f>IF(G702="","",VLOOKUP(G702,ARANCEL!$B$5:$D$121,3,FALSE)*J702)</f>
        <v>32612</v>
      </c>
      <c r="L702" s="1210" t="s">
        <v>7548</v>
      </c>
      <c r="M702" s="1210">
        <v>4500254780</v>
      </c>
      <c r="N702" s="1210" t="s">
        <v>7558</v>
      </c>
    </row>
    <row r="703" spans="1:14" s="1423" customFormat="1" x14ac:dyDescent="0.25">
      <c r="A703" s="816" t="s">
        <v>305</v>
      </c>
      <c r="B703" s="817">
        <v>41879</v>
      </c>
      <c r="C703" s="818" t="s">
        <v>6793</v>
      </c>
      <c r="D703" s="816" t="s">
        <v>1609</v>
      </c>
      <c r="E703" s="819">
        <v>10250761</v>
      </c>
      <c r="F703" s="816">
        <v>28254519</v>
      </c>
      <c r="G703" s="816">
        <v>2704005</v>
      </c>
      <c r="H703" s="820" t="str">
        <f>IF(G703="","",VLOOKUP(G703,ARANCEL!$B$5:$D$121,2,FALSE))</f>
        <v>PROVISORIO</v>
      </c>
      <c r="I703" s="821" t="s">
        <v>308</v>
      </c>
      <c r="J703" s="816">
        <v>1</v>
      </c>
      <c r="K703" s="822">
        <f>IF(G703="","",VLOOKUP(G703,ARANCEL!$B$5:$D$121,3,FALSE)*J703)</f>
        <v>3250</v>
      </c>
      <c r="L703" s="1210" t="s">
        <v>7548</v>
      </c>
      <c r="M703" s="1210">
        <v>4500254780</v>
      </c>
      <c r="N703" s="1210" t="s">
        <v>7558</v>
      </c>
    </row>
    <row r="704" spans="1:14" s="1423" customFormat="1" x14ac:dyDescent="0.25">
      <c r="A704" s="816" t="s">
        <v>305</v>
      </c>
      <c r="B704" s="817">
        <v>41940</v>
      </c>
      <c r="C704" s="818" t="s">
        <v>6793</v>
      </c>
      <c r="D704" s="816" t="s">
        <v>1609</v>
      </c>
      <c r="E704" s="819">
        <v>10250761</v>
      </c>
      <c r="F704" s="816">
        <v>28254519</v>
      </c>
      <c r="G704" s="816">
        <v>2704003</v>
      </c>
      <c r="H704" s="820" t="str">
        <f>IF(G704="","",VLOOKUP(G704,ARANCEL!$B$5:$D$121,2,FALSE))</f>
        <v xml:space="preserve">CORONA PERIFERICA CON PERNO MUÑON COLADO </v>
      </c>
      <c r="I704" s="821" t="s">
        <v>308</v>
      </c>
      <c r="J704" s="816">
        <v>1</v>
      </c>
      <c r="K704" s="822">
        <f>IF(G704="","",VLOOKUP(G704,ARANCEL!$B$5:$D$121,3,FALSE)*J704)</f>
        <v>32612</v>
      </c>
      <c r="L704" s="1210" t="s">
        <v>8256</v>
      </c>
      <c r="M704" s="1210">
        <v>4500265472</v>
      </c>
      <c r="N704" s="1210" t="s">
        <v>8935</v>
      </c>
    </row>
    <row r="705" spans="1:14" s="1423" customFormat="1" x14ac:dyDescent="0.25">
      <c r="A705" s="816" t="s">
        <v>305</v>
      </c>
      <c r="B705" s="817">
        <v>42010</v>
      </c>
      <c r="C705" s="818" t="s">
        <v>9337</v>
      </c>
      <c r="D705" s="816" t="s">
        <v>47</v>
      </c>
      <c r="E705" s="819">
        <v>10306142</v>
      </c>
      <c r="F705" s="816">
        <v>29462379</v>
      </c>
      <c r="G705" s="816">
        <v>2705003</v>
      </c>
      <c r="H705" s="820" t="str">
        <f>IF(G705="","",VLOOKUP(G705,ARANCEL!$B$5:$D$121,2,FALSE))</f>
        <v>INCRUSTACION ESTETICA (ART-GLASS O CERAMICA)</v>
      </c>
      <c r="I705" s="821" t="s">
        <v>309</v>
      </c>
      <c r="J705" s="816">
        <v>1</v>
      </c>
      <c r="K705" s="822">
        <f>IF(G705="","",VLOOKUP(G705,ARANCEL!$B$5:$D$121,3,FALSE)*J705)</f>
        <v>15676</v>
      </c>
      <c r="L705" s="1249" t="str">
        <f>IF(E705="","","IMPAGO")</f>
        <v>IMPAGO</v>
      </c>
      <c r="M705" s="1249" t="str">
        <f>IF(L705="IMPAGO","SIN O.C.","")</f>
        <v>SIN O.C.</v>
      </c>
      <c r="N705" s="1249" t="str">
        <f>IF(L705="IMPAGO","SIN FACT.","")</f>
        <v>SIN FACT.</v>
      </c>
    </row>
    <row r="706" spans="1:14" s="1424" customFormat="1" x14ac:dyDescent="0.25">
      <c r="A706" s="816" t="s">
        <v>305</v>
      </c>
      <c r="B706" s="817">
        <v>42011</v>
      </c>
      <c r="C706" s="818" t="s">
        <v>1377</v>
      </c>
      <c r="D706" s="816" t="s">
        <v>711</v>
      </c>
      <c r="E706" s="819">
        <v>10306937</v>
      </c>
      <c r="F706" s="816">
        <v>30303993</v>
      </c>
      <c r="G706" s="816">
        <v>2705003</v>
      </c>
      <c r="H706" s="820" t="str">
        <f>IF(G706="","",VLOOKUP(G706,ARANCEL!$B$5:$D$121,2,FALSE))</f>
        <v>INCRUSTACION ESTETICA (ART-GLASS O CERAMICA)</v>
      </c>
      <c r="I706" s="821" t="s">
        <v>312</v>
      </c>
      <c r="J706" s="816">
        <v>1</v>
      </c>
      <c r="K706" s="822">
        <f>IF(G706="","",VLOOKUP(G706,ARANCEL!$B$5:$D$121,3,FALSE)*J706)</f>
        <v>15676</v>
      </c>
      <c r="L706" s="1249" t="str">
        <f>IF(E706="","","IMPAGO")</f>
        <v>IMPAGO</v>
      </c>
      <c r="M706" s="1249" t="str">
        <f>IF(L706="IMPAGO","SIN O.C.","")</f>
        <v>SIN O.C.</v>
      </c>
      <c r="N706" s="1249" t="str">
        <f>IF(L706="IMPAGO","SIN FACT.","")</f>
        <v>SIN FACT.</v>
      </c>
    </row>
    <row r="707" spans="1:14" s="1423" customFormat="1" x14ac:dyDescent="0.25">
      <c r="A707" s="816" t="s">
        <v>305</v>
      </c>
      <c r="B707" s="817">
        <v>41753</v>
      </c>
      <c r="C707" s="1049" t="s">
        <v>4235</v>
      </c>
      <c r="D707" s="816" t="s">
        <v>1381</v>
      </c>
      <c r="E707" s="819">
        <v>10192197</v>
      </c>
      <c r="F707" s="816">
        <v>25689093</v>
      </c>
      <c r="G707" s="816">
        <v>2705003</v>
      </c>
      <c r="H707" s="820" t="str">
        <f>IF(G707="","",VLOOKUP(G707,ARANCEL!$B$5:$D$121,2,FALSE))</f>
        <v>INCRUSTACION ESTETICA (ART-GLASS O CERAMICA)</v>
      </c>
      <c r="I707" s="821" t="s">
        <v>308</v>
      </c>
      <c r="J707" s="816">
        <v>1</v>
      </c>
      <c r="K707" s="822">
        <f>IF(G707="","",VLOOKUP(G707,ARANCEL!$B$5:$D$121,3,FALSE)*J707)</f>
        <v>15676</v>
      </c>
      <c r="L707" s="1210" t="s">
        <v>4612</v>
      </c>
      <c r="M707" s="1210">
        <v>4500229977</v>
      </c>
      <c r="N707" s="1210">
        <v>9224</v>
      </c>
    </row>
    <row r="708" spans="1:14" s="1433" customFormat="1" x14ac:dyDescent="0.25">
      <c r="A708" s="816" t="s">
        <v>305</v>
      </c>
      <c r="B708" s="817">
        <v>42030</v>
      </c>
      <c r="C708" s="818" t="s">
        <v>9705</v>
      </c>
      <c r="D708" s="816" t="s">
        <v>93</v>
      </c>
      <c r="E708" s="819">
        <v>10312702</v>
      </c>
      <c r="F708" s="816">
        <v>30642395</v>
      </c>
      <c r="G708" s="816">
        <v>2705003</v>
      </c>
      <c r="H708" s="820" t="str">
        <f>IF(G708="","",VLOOKUP(G708,ARANCEL!$B$5:$D$121,2,FALSE))</f>
        <v>INCRUSTACION ESTETICA (ART-GLASS O CERAMICA)</v>
      </c>
      <c r="I708" s="821" t="s">
        <v>308</v>
      </c>
      <c r="J708" s="816">
        <v>1</v>
      </c>
      <c r="K708" s="822">
        <f>IF(G708="","",VLOOKUP(G708,ARANCEL!$B$5:$D$121,3,FALSE)*J708)</f>
        <v>15676</v>
      </c>
      <c r="L708" s="1249" t="str">
        <f>IF(E708="","","IMPAGO")</f>
        <v>IMPAGO</v>
      </c>
      <c r="M708" s="1249" t="str">
        <f>IF(L708="IMPAGO","SIN O.C.","")</f>
        <v>SIN O.C.</v>
      </c>
      <c r="N708" s="1249" t="str">
        <f>IF(L708="IMPAGO","SIN FACT.","")</f>
        <v>SIN FACT.</v>
      </c>
    </row>
    <row r="709" spans="1:14" s="1433" customFormat="1" x14ac:dyDescent="0.25">
      <c r="A709" s="816" t="s">
        <v>313</v>
      </c>
      <c r="B709" s="817">
        <v>42024</v>
      </c>
      <c r="C709" s="818" t="s">
        <v>9216</v>
      </c>
      <c r="D709" s="816" t="s">
        <v>6277</v>
      </c>
      <c r="E709" s="819">
        <v>10312791</v>
      </c>
      <c r="F709" s="816">
        <v>29997762</v>
      </c>
      <c r="G709" s="816">
        <v>2706024</v>
      </c>
      <c r="H709" s="820" t="str">
        <f>IF(G709="","",VLOOKUP(G709,ARANCEL!$B$5:$D$121,2,FALSE))</f>
        <v>PROTESIS INMEDIATA ACRILICA</v>
      </c>
      <c r="I709" s="821"/>
      <c r="J709" s="843">
        <v>2</v>
      </c>
      <c r="K709" s="822">
        <f>IF(G709="","",VLOOKUP(G709,ARANCEL!$B$5:$D$121,3,FALSE)*J709)</f>
        <v>108586</v>
      </c>
      <c r="L709" s="1249" t="str">
        <f>IF(E709="","","IMPAGO")</f>
        <v>IMPAGO</v>
      </c>
      <c r="M709" s="1249" t="str">
        <f>IF(L709="IMPAGO","SIN O.C.","")</f>
        <v>SIN O.C.</v>
      </c>
      <c r="N709" s="1249" t="str">
        <f>IF(L709="IMPAGO","SIN FACT.","")</f>
        <v>SIN FACT.</v>
      </c>
    </row>
    <row r="710" spans="1:14" s="1433" customFormat="1" x14ac:dyDescent="0.25">
      <c r="A710" s="816" t="s">
        <v>313</v>
      </c>
      <c r="B710" s="817">
        <v>42030</v>
      </c>
      <c r="C710" s="818" t="s">
        <v>9725</v>
      </c>
      <c r="D710" s="816" t="s">
        <v>47</v>
      </c>
      <c r="E710" s="819">
        <v>10313287</v>
      </c>
      <c r="F710" s="816">
        <v>30455536</v>
      </c>
      <c r="G710" s="816">
        <v>2704003</v>
      </c>
      <c r="H710" s="820" t="str">
        <f>IF(G710="","",VLOOKUP(G710,ARANCEL!$B$5:$D$121,2,FALSE))</f>
        <v xml:space="preserve">CORONA PERIFERICA CON PERNO MUÑON COLADO </v>
      </c>
      <c r="I710" s="821" t="s">
        <v>633</v>
      </c>
      <c r="J710" s="816">
        <v>1</v>
      </c>
      <c r="K710" s="822">
        <f>IF(G710="","",VLOOKUP(G710,ARANCEL!$B$5:$D$121,3,FALSE)*J710)</f>
        <v>32612</v>
      </c>
      <c r="L710" s="1249" t="str">
        <f>IF(E710="","","IMPAGO")</f>
        <v>IMPAGO</v>
      </c>
      <c r="M710" s="1249" t="str">
        <f>IF(L710="IMPAGO","SIN O.C.","")</f>
        <v>SIN O.C.</v>
      </c>
      <c r="N710" s="1249" t="str">
        <f>IF(L710="IMPAGO","SIN FACT.","")</f>
        <v>SIN FACT.</v>
      </c>
    </row>
    <row r="711" spans="1:14" s="1433" customFormat="1" x14ac:dyDescent="0.25">
      <c r="A711" s="816" t="s">
        <v>313</v>
      </c>
      <c r="B711" s="817">
        <v>42030</v>
      </c>
      <c r="C711" s="818" t="s">
        <v>8598</v>
      </c>
      <c r="D711" s="816" t="s">
        <v>58</v>
      </c>
      <c r="E711" s="819">
        <v>10287643</v>
      </c>
      <c r="F711" s="816" t="s">
        <v>9726</v>
      </c>
      <c r="G711" s="816">
        <v>2704003</v>
      </c>
      <c r="H711" s="820" t="str">
        <f>IF(G711="","",VLOOKUP(G711,ARANCEL!$B$5:$D$121,2,FALSE))</f>
        <v xml:space="preserve">CORONA PERIFERICA CON PERNO MUÑON COLADO </v>
      </c>
      <c r="I711" s="821" t="s">
        <v>317</v>
      </c>
      <c r="J711" s="816">
        <v>1</v>
      </c>
      <c r="K711" s="822">
        <f>IF(G711="","",VLOOKUP(G711,ARANCEL!$B$5:$D$121,3,FALSE)*J711)</f>
        <v>32612</v>
      </c>
      <c r="L711" s="1249" t="str">
        <f>IF(E711="","","IMPAGO")</f>
        <v>IMPAGO</v>
      </c>
      <c r="M711" s="1249" t="str">
        <f>IF(L711="IMPAGO","SIN O.C.","")</f>
        <v>SIN O.C.</v>
      </c>
      <c r="N711" s="1249" t="str">
        <f>IF(L711="IMPAGO","SIN FACT.","")</f>
        <v>SIN FACT.</v>
      </c>
    </row>
    <row r="712" spans="1:14" s="1444" customFormat="1" x14ac:dyDescent="0.25">
      <c r="A712" s="816" t="s">
        <v>313</v>
      </c>
      <c r="B712" s="817">
        <v>42030</v>
      </c>
      <c r="C712" s="818" t="s">
        <v>9727</v>
      </c>
      <c r="D712" s="816" t="s">
        <v>47</v>
      </c>
      <c r="E712" s="819">
        <v>10313288</v>
      </c>
      <c r="F712" s="816">
        <v>30298417</v>
      </c>
      <c r="G712" s="816">
        <v>2704003</v>
      </c>
      <c r="H712" s="820" t="str">
        <f>IF(G712="","",VLOOKUP(G712,ARANCEL!$B$5:$D$121,2,FALSE))</f>
        <v xml:space="preserve">CORONA PERIFERICA CON PERNO MUÑON COLADO </v>
      </c>
      <c r="I712" s="821" t="s">
        <v>340</v>
      </c>
      <c r="J712" s="816">
        <v>1</v>
      </c>
      <c r="K712" s="822">
        <f>IF(G712="","",VLOOKUP(G712,ARANCEL!$B$5:$D$121,3,FALSE)*J712)</f>
        <v>32612</v>
      </c>
      <c r="L712" s="1249" t="str">
        <f t="shared" ref="L712" si="0">IF(E712="","","IMPAGO")</f>
        <v>IMPAGO</v>
      </c>
      <c r="M712" s="1249" t="str">
        <f t="shared" ref="M712" si="1">IF(L712="IMPAGO","SIN O.C.","")</f>
        <v>SIN O.C.</v>
      </c>
      <c r="N712" s="1249" t="str">
        <f t="shared" ref="N712" si="2">IF(L712="IMPAGO","SIN FACT.","")</f>
        <v>SIN FACT.</v>
      </c>
    </row>
    <row r="713" spans="1:14" s="1444" customFormat="1" x14ac:dyDescent="0.25">
      <c r="A713" s="816" t="s">
        <v>313</v>
      </c>
      <c r="B713" s="817">
        <v>42031</v>
      </c>
      <c r="C713" s="818" t="s">
        <v>9770</v>
      </c>
      <c r="D713" s="816" t="s">
        <v>1376</v>
      </c>
      <c r="E713" s="819">
        <v>10313616</v>
      </c>
      <c r="F713" s="816">
        <v>30648568</v>
      </c>
      <c r="G713" s="816">
        <v>2705003</v>
      </c>
      <c r="H713" s="820" t="str">
        <f>IF(G713="","",VLOOKUP(G713,ARANCEL!$B$5:$D$121,2,FALSE))</f>
        <v>INCRUSTACION ESTETICA (ART-GLASS O CERAMICA)</v>
      </c>
      <c r="I713" s="821" t="s">
        <v>312</v>
      </c>
      <c r="J713" s="816">
        <v>1</v>
      </c>
      <c r="K713" s="822">
        <f>IF(G713="","",VLOOKUP(G713,ARANCEL!$B$5:$D$121,3,FALSE)*J713)</f>
        <v>15676</v>
      </c>
      <c r="L713" s="1249" t="str">
        <f t="shared" ref="L713" si="3">IF(E713="","","IMPAGO")</f>
        <v>IMPAGO</v>
      </c>
      <c r="M713" s="1249" t="str">
        <f t="shared" ref="M713" si="4">IF(L713="IMPAGO","SIN O.C.","")</f>
        <v>SIN O.C.</v>
      </c>
      <c r="N713" s="1249" t="str">
        <f t="shared" ref="N713" si="5">IF(L713="IMPAGO","SIN FACT.","")</f>
        <v>SIN FACT.</v>
      </c>
    </row>
    <row r="714" spans="1:14" s="1450" customFormat="1" x14ac:dyDescent="0.25">
      <c r="A714" s="816" t="s">
        <v>313</v>
      </c>
      <c r="B714" s="817">
        <v>42027</v>
      </c>
      <c r="C714" s="818" t="s">
        <v>9789</v>
      </c>
      <c r="D714" s="816" t="s">
        <v>47</v>
      </c>
      <c r="E714" s="819">
        <v>10313602</v>
      </c>
      <c r="F714" s="816">
        <v>30384726</v>
      </c>
      <c r="G714" s="816">
        <v>2705003</v>
      </c>
      <c r="H714" s="820" t="str">
        <f>IF(G714="","",VLOOKUP(G714,ARANCEL!$B$5:$D$121,2,FALSE))</f>
        <v>INCRUSTACION ESTETICA (ART-GLASS O CERAMICA)</v>
      </c>
      <c r="I714" s="821" t="s">
        <v>316</v>
      </c>
      <c r="J714" s="816">
        <v>1</v>
      </c>
      <c r="K714" s="822">
        <f>IF(G714="","",VLOOKUP(G714,ARANCEL!$B$5:$D$121,3,FALSE)*J714)</f>
        <v>15676</v>
      </c>
      <c r="L714" s="1249" t="str">
        <f t="shared" ref="L714:L715" si="6">IF(E714="","","IMPAGO")</f>
        <v>IMPAGO</v>
      </c>
      <c r="M714" s="1249" t="str">
        <f t="shared" ref="M714:M715" si="7">IF(L714="IMPAGO","SIN O.C.","")</f>
        <v>SIN O.C.</v>
      </c>
      <c r="N714" s="1249" t="str">
        <f t="shared" ref="N714:N715" si="8">IF(L714="IMPAGO","SIN FACT.","")</f>
        <v>SIN FACT.</v>
      </c>
    </row>
    <row r="715" spans="1:14" s="1450" customFormat="1" x14ac:dyDescent="0.25">
      <c r="A715" s="816" t="s">
        <v>313</v>
      </c>
      <c r="B715" s="817">
        <v>42032</v>
      </c>
      <c r="C715" s="818" t="s">
        <v>9727</v>
      </c>
      <c r="D715" s="816" t="s">
        <v>47</v>
      </c>
      <c r="E715" s="819">
        <v>10313288</v>
      </c>
      <c r="F715" s="816">
        <v>30298417</v>
      </c>
      <c r="G715" s="816">
        <v>2704005</v>
      </c>
      <c r="H715" s="820" t="str">
        <f>IF(G715="","",VLOOKUP(G715,ARANCEL!$B$5:$D$121,2,FALSE))</f>
        <v>PROVISORIO</v>
      </c>
      <c r="I715" s="821" t="s">
        <v>340</v>
      </c>
      <c r="J715" s="816">
        <v>1</v>
      </c>
      <c r="K715" s="822">
        <f>IF(G715="","",VLOOKUP(G715,ARANCEL!$B$5:$D$121,3,FALSE)*J715)</f>
        <v>3250</v>
      </c>
      <c r="L715" s="1249" t="str">
        <f t="shared" si="6"/>
        <v>IMPAGO</v>
      </c>
      <c r="M715" s="1249" t="str">
        <f t="shared" si="7"/>
        <v>SIN O.C.</v>
      </c>
      <c r="N715" s="1249" t="str">
        <f t="shared" si="8"/>
        <v>SIN FACT.</v>
      </c>
    </row>
    <row r="716" spans="1:14" s="1450" customFormat="1" x14ac:dyDescent="0.25">
      <c r="A716" s="816" t="s">
        <v>313</v>
      </c>
      <c r="B716" s="817">
        <v>42026</v>
      </c>
      <c r="C716" s="818" t="s">
        <v>9802</v>
      </c>
      <c r="D716" s="816" t="s">
        <v>1376</v>
      </c>
      <c r="E716" s="819">
        <v>10313837</v>
      </c>
      <c r="F716" s="816">
        <v>30496308</v>
      </c>
      <c r="G716" s="816">
        <v>2707001</v>
      </c>
      <c r="H716" s="820" t="str">
        <f>IF(G716="","",VLOOKUP(G716,ARANCEL!$B$5:$D$121,2,FALSE))</f>
        <v xml:space="preserve">PLANO DE RELAJACION </v>
      </c>
      <c r="I716" s="821" t="s">
        <v>2739</v>
      </c>
      <c r="J716" s="816">
        <v>1</v>
      </c>
      <c r="K716" s="822">
        <f>IF(G716="","",VLOOKUP(G716,ARANCEL!$B$5:$D$121,3,FALSE)*J716)</f>
        <v>9221</v>
      </c>
      <c r="L716" s="1249" t="str">
        <f t="shared" ref="L716" si="9">IF(E716="","","IMPAGO")</f>
        <v>IMPAGO</v>
      </c>
      <c r="M716" s="1249" t="str">
        <f t="shared" ref="M716" si="10">IF(L716="IMPAGO","SIN O.C.","")</f>
        <v>SIN O.C.</v>
      </c>
      <c r="N716" s="1249" t="str">
        <f t="shared" ref="N716" si="11">IF(L716="IMPAGO","SIN FACT.","")</f>
        <v>SIN FACT.</v>
      </c>
    </row>
    <row r="717" spans="1:14" s="1450" customFormat="1" x14ac:dyDescent="0.25">
      <c r="A717" s="816" t="s">
        <v>313</v>
      </c>
      <c r="B717" s="817">
        <v>42032</v>
      </c>
      <c r="C717" s="818" t="s">
        <v>9088</v>
      </c>
      <c r="D717" s="816" t="s">
        <v>47</v>
      </c>
      <c r="E717" s="819">
        <v>10311742</v>
      </c>
      <c r="F717" s="816">
        <v>30493226</v>
      </c>
      <c r="G717" s="816">
        <v>2704003</v>
      </c>
      <c r="H717" s="820" t="str">
        <f>IF(G717="","",VLOOKUP(G717,ARANCEL!$B$5:$D$121,2,FALSE))</f>
        <v xml:space="preserve">CORONA PERIFERICA CON PERNO MUÑON COLADO </v>
      </c>
      <c r="I717" s="821" t="s">
        <v>308</v>
      </c>
      <c r="J717" s="816">
        <v>1</v>
      </c>
      <c r="K717" s="822">
        <f>IF(G717="","",VLOOKUP(G717,ARANCEL!$B$5:$D$121,3,FALSE)*J717)</f>
        <v>32612</v>
      </c>
      <c r="L717" s="1249" t="str">
        <f t="shared" ref="L717" si="12">IF(E717="","","IMPAGO")</f>
        <v>IMPAGO</v>
      </c>
      <c r="M717" s="1249" t="str">
        <f t="shared" ref="M717" si="13">IF(L717="IMPAGO","SIN O.C.","")</f>
        <v>SIN O.C.</v>
      </c>
      <c r="N717" s="1249" t="str">
        <f t="shared" ref="N717" si="14">IF(L717="IMPAGO","SIN FACT.","")</f>
        <v>SIN FACT.</v>
      </c>
    </row>
    <row r="718" spans="1:14" s="1450" customFormat="1" x14ac:dyDescent="0.25">
      <c r="A718" s="816" t="s">
        <v>313</v>
      </c>
      <c r="B718" s="817">
        <v>42035</v>
      </c>
      <c r="C718" s="818" t="s">
        <v>7091</v>
      </c>
      <c r="D718" s="816" t="s">
        <v>93</v>
      </c>
      <c r="E718" s="819">
        <v>10256226</v>
      </c>
      <c r="F718" s="816">
        <v>28047403</v>
      </c>
      <c r="G718" s="816">
        <v>2704015</v>
      </c>
      <c r="H718" s="820" t="str">
        <f>IF(G718="","",VLOOKUP(G718,ARANCEL!$B$5:$D$121,2,FALSE))</f>
        <v xml:space="preserve">CORONA IN CERAM </v>
      </c>
      <c r="I718" s="821" t="s">
        <v>325</v>
      </c>
      <c r="J718" s="816">
        <v>1</v>
      </c>
      <c r="K718" s="822">
        <f>IF(G718="","",VLOOKUP(G718,ARANCEL!$B$5:$D$121,3,FALSE)*J718)</f>
        <v>42733</v>
      </c>
      <c r="L718" s="1249" t="str">
        <f t="shared" ref="L718" si="15">IF(E718="","","IMPAGO")</f>
        <v>IMPAGO</v>
      </c>
      <c r="M718" s="1249" t="str">
        <f t="shared" ref="M718" si="16">IF(L718="IMPAGO","SIN O.C.","")</f>
        <v>SIN O.C.</v>
      </c>
      <c r="N718" s="1249" t="str">
        <f t="shared" ref="N718" si="17">IF(L718="IMPAGO","SIN FACT.","")</f>
        <v>SIN FACT.</v>
      </c>
    </row>
    <row r="719" spans="1:14" s="1452" customFormat="1" x14ac:dyDescent="0.25">
      <c r="A719" s="816" t="s">
        <v>313</v>
      </c>
      <c r="B719" s="817">
        <v>42037</v>
      </c>
      <c r="C719" s="818" t="s">
        <v>9866</v>
      </c>
      <c r="D719" s="816" t="s">
        <v>47</v>
      </c>
      <c r="E719" s="819">
        <v>10315900</v>
      </c>
      <c r="F719" s="816">
        <v>30768097</v>
      </c>
      <c r="G719" s="816">
        <v>2707001</v>
      </c>
      <c r="H719" s="820" t="str">
        <f>IF(G719="","",VLOOKUP(G719,ARANCEL!$B$5:$D$121,2,FALSE))</f>
        <v xml:space="preserve">PLANO DE RELAJACION </v>
      </c>
      <c r="I719" s="821" t="s">
        <v>2739</v>
      </c>
      <c r="J719" s="816">
        <v>1</v>
      </c>
      <c r="K719" s="822">
        <f>IF(G719="","",VLOOKUP(G719,ARANCEL!$B$5:$D$121,3,FALSE)*J719)</f>
        <v>9221</v>
      </c>
      <c r="L719" s="1249" t="str">
        <f t="shared" ref="L719:L720" si="18">IF(E719="","","IMPAGO")</f>
        <v>IMPAGO</v>
      </c>
      <c r="M719" s="1249" t="str">
        <f t="shared" ref="M719:M720" si="19">IF(L719="IMPAGO","SIN O.C.","")</f>
        <v>SIN O.C.</v>
      </c>
      <c r="N719" s="1249" t="str">
        <f t="shared" ref="N719:N720" si="20">IF(L719="IMPAGO","SIN FACT.","")</f>
        <v>SIN FACT.</v>
      </c>
    </row>
    <row r="720" spans="1:14" s="1452" customFormat="1" x14ac:dyDescent="0.25">
      <c r="A720" s="816" t="s">
        <v>313</v>
      </c>
      <c r="B720" s="817">
        <v>42037</v>
      </c>
      <c r="C720" s="818" t="s">
        <v>9867</v>
      </c>
      <c r="D720" s="816" t="s">
        <v>1376</v>
      </c>
      <c r="E720" s="819">
        <v>10315726</v>
      </c>
      <c r="F720" s="816">
        <v>30723191</v>
      </c>
      <c r="G720" s="816">
        <v>2705003</v>
      </c>
      <c r="H720" s="820" t="str">
        <f>IF(G720="","",VLOOKUP(G720,ARANCEL!$B$5:$D$121,2,FALSE))</f>
        <v>INCRUSTACION ESTETICA (ART-GLASS O CERAMICA)</v>
      </c>
      <c r="I720" s="821" t="s">
        <v>308</v>
      </c>
      <c r="J720" s="816">
        <v>1</v>
      </c>
      <c r="K720" s="822">
        <f>IF(G720="","",VLOOKUP(G720,ARANCEL!$B$5:$D$121,3,FALSE)*J720)</f>
        <v>15676</v>
      </c>
      <c r="L720" s="1249" t="str">
        <f t="shared" si="18"/>
        <v>IMPAGO</v>
      </c>
      <c r="M720" s="1249" t="str">
        <f t="shared" si="19"/>
        <v>SIN O.C.</v>
      </c>
      <c r="N720" s="1249" t="str">
        <f t="shared" si="20"/>
        <v>SIN FACT.</v>
      </c>
    </row>
    <row r="721" spans="1:14" s="1473" customFormat="1" x14ac:dyDescent="0.25">
      <c r="A721" s="816" t="s">
        <v>313</v>
      </c>
      <c r="B721" s="817">
        <v>42037</v>
      </c>
      <c r="C721" s="118" t="s">
        <v>7412</v>
      </c>
      <c r="D721" s="119" t="s">
        <v>2120</v>
      </c>
      <c r="E721" s="162">
        <v>10259760</v>
      </c>
      <c r="F721" s="119">
        <v>27090601</v>
      </c>
      <c r="G721" s="816">
        <v>2704015</v>
      </c>
      <c r="H721" s="820" t="str">
        <f>IF(G721="","",VLOOKUP(G721,ARANCEL!$B$5:$D$121,2,FALSE))</f>
        <v xml:space="preserve">CORONA IN CERAM </v>
      </c>
      <c r="I721" s="821" t="s">
        <v>613</v>
      </c>
      <c r="J721" s="816">
        <v>2</v>
      </c>
      <c r="K721" s="822">
        <f>IF(G721="","",VLOOKUP(G721,ARANCEL!$B$5:$D$121,3,FALSE)*J721)</f>
        <v>85466</v>
      </c>
      <c r="L721" s="1249" t="str">
        <f t="shared" ref="L721:L722" si="21">IF(E721="","","IMPAGO")</f>
        <v>IMPAGO</v>
      </c>
      <c r="M721" s="1249" t="str">
        <f t="shared" ref="M721:M722" si="22">IF(L721="IMPAGO","SIN O.C.","")</f>
        <v>SIN O.C.</v>
      </c>
      <c r="N721" s="1249" t="str">
        <f t="shared" ref="N721:N722" si="23">IF(L721="IMPAGO","SIN FACT.","")</f>
        <v>SIN FACT.</v>
      </c>
    </row>
    <row r="722" spans="1:14" s="1473" customFormat="1" x14ac:dyDescent="0.25">
      <c r="A722" s="816" t="s">
        <v>313</v>
      </c>
      <c r="B722" s="817">
        <v>42032</v>
      </c>
      <c r="C722" s="257" t="s">
        <v>9062</v>
      </c>
      <c r="D722" s="255" t="s">
        <v>58</v>
      </c>
      <c r="E722" s="258">
        <v>10299246</v>
      </c>
      <c r="F722" s="255">
        <v>29805762</v>
      </c>
      <c r="G722" s="816">
        <v>2704003</v>
      </c>
      <c r="H722" s="820" t="str">
        <f>IF(G722="","",VLOOKUP(G722,ARANCEL!$B$5:$D$121,2,FALSE))</f>
        <v xml:space="preserve">CORONA PERIFERICA CON PERNO MUÑON COLADO </v>
      </c>
      <c r="I722" s="821" t="s">
        <v>618</v>
      </c>
      <c r="J722" s="816">
        <v>1</v>
      </c>
      <c r="K722" s="822">
        <f>IF(G722="","",VLOOKUP(G722,ARANCEL!$B$5:$D$121,3,FALSE)*J722)</f>
        <v>32612</v>
      </c>
      <c r="L722" s="1249" t="str">
        <f t="shared" si="21"/>
        <v>IMPAGO</v>
      </c>
      <c r="M722" s="1249" t="str">
        <f t="shared" si="22"/>
        <v>SIN O.C.</v>
      </c>
      <c r="N722" s="1249" t="str">
        <f t="shared" si="23"/>
        <v>SIN FACT.</v>
      </c>
    </row>
    <row r="723" spans="1:14" s="1423" customFormat="1" x14ac:dyDescent="0.25">
      <c r="A723" s="816" t="s">
        <v>313</v>
      </c>
      <c r="B723" s="817">
        <v>42032</v>
      </c>
      <c r="C723" s="818" t="s">
        <v>9878</v>
      </c>
      <c r="D723" s="816" t="s">
        <v>1381</v>
      </c>
      <c r="E723" s="819">
        <v>10316255</v>
      </c>
      <c r="F723" s="816">
        <v>29006950</v>
      </c>
      <c r="G723" s="816">
        <v>2705003</v>
      </c>
      <c r="H723" s="820" t="str">
        <f>IF(G723="","",VLOOKUP(G723,ARANCEL!$B$5:$D$121,2,FALSE))</f>
        <v>INCRUSTACION ESTETICA (ART-GLASS O CERAMICA)</v>
      </c>
      <c r="I723" s="821" t="s">
        <v>317</v>
      </c>
      <c r="J723" s="816">
        <v>1</v>
      </c>
      <c r="K723" s="822">
        <f>IF(G723="","",VLOOKUP(G723,ARANCEL!$B$5:$D$121,3,FALSE)*J723)</f>
        <v>15676</v>
      </c>
      <c r="L723" s="1249" t="str">
        <f t="shared" ref="L723" si="24">IF(E723="","","IMPAGO")</f>
        <v>IMPAGO</v>
      </c>
      <c r="M723" s="1249" t="str">
        <f t="shared" ref="M723" si="25">IF(L723="IMPAGO","SIN O.C.","")</f>
        <v>SIN O.C.</v>
      </c>
      <c r="N723" s="1249" t="str">
        <f t="shared" ref="N723" si="26">IF(L723="IMPAGO","SIN FACT.","")</f>
        <v>SIN FACT.</v>
      </c>
    </row>
    <row r="724" spans="1:14" s="1474" customFormat="1" x14ac:dyDescent="0.25">
      <c r="A724" s="816"/>
      <c r="B724" s="817"/>
      <c r="C724" s="818"/>
      <c r="D724" s="816"/>
      <c r="E724" s="819"/>
      <c r="F724" s="816"/>
      <c r="G724" s="816"/>
      <c r="H724" s="820" t="str">
        <f>IF(G724="","",VLOOKUP(G724,ARANCEL!$B$5:$D$121,2,FALSE))</f>
        <v/>
      </c>
      <c r="I724" s="821" t="s">
        <v>2739</v>
      </c>
      <c r="J724" s="816" t="s">
        <v>2739</v>
      </c>
      <c r="K724" s="822" t="str">
        <f>IF(G724="","",VLOOKUP(G724,ARANCEL!$B$5:$D$121,3,FALSE)*J724)</f>
        <v/>
      </c>
      <c r="L724" s="1249" t="str">
        <f t="shared" ref="L724:L725" si="27">IF(E724="","","IMPAGO")</f>
        <v/>
      </c>
      <c r="M724" s="1249" t="str">
        <f t="shared" ref="M724:M725" si="28">IF(L724="IMPAGO","SIN O.C.","")</f>
        <v/>
      </c>
      <c r="N724" s="1249" t="str">
        <f t="shared" ref="N724:N725" si="29">IF(L724="IMPAGO","SIN FACT.","")</f>
        <v/>
      </c>
    </row>
    <row r="725" spans="1:14" s="1474" customFormat="1" x14ac:dyDescent="0.25">
      <c r="A725" s="816"/>
      <c r="B725" s="817"/>
      <c r="C725" s="818"/>
      <c r="D725" s="816"/>
      <c r="E725" s="819"/>
      <c r="F725" s="816"/>
      <c r="G725" s="816"/>
      <c r="H725" s="820" t="str">
        <f>IF(G725="","",VLOOKUP(G725,ARANCEL!$B$5:$D$121,2,FALSE))</f>
        <v/>
      </c>
      <c r="I725" s="821" t="s">
        <v>2739</v>
      </c>
      <c r="J725" s="816" t="s">
        <v>2739</v>
      </c>
      <c r="K725" s="822" t="str">
        <f>IF(G725="","",VLOOKUP(G725,ARANCEL!$B$5:$D$121,3,FALSE)*J725)</f>
        <v/>
      </c>
      <c r="L725" s="1249" t="str">
        <f t="shared" si="27"/>
        <v/>
      </c>
      <c r="M725" s="1249" t="str">
        <f t="shared" si="28"/>
        <v/>
      </c>
      <c r="N725" s="1249" t="str">
        <f t="shared" si="29"/>
        <v/>
      </c>
    </row>
    <row r="726" spans="1:14" s="1474" customFormat="1" x14ac:dyDescent="0.25">
      <c r="A726" s="816"/>
      <c r="B726" s="817"/>
      <c r="C726" s="818"/>
      <c r="D726" s="816"/>
      <c r="E726" s="819"/>
      <c r="F726" s="816"/>
      <c r="G726" s="816"/>
      <c r="H726" s="820" t="str">
        <f>IF(G726="","",VLOOKUP(G726,ARANCEL!$B$5:$D$121,2,FALSE))</f>
        <v/>
      </c>
      <c r="I726" s="821" t="s">
        <v>2739</v>
      </c>
      <c r="J726" s="816" t="s">
        <v>2739</v>
      </c>
      <c r="K726" s="822" t="str">
        <f>IF(G726="","",VLOOKUP(G726,ARANCEL!$B$5:$D$121,3,FALSE)*J726)</f>
        <v/>
      </c>
      <c r="L726" s="1249" t="str">
        <f t="shared" ref="L725:L726" si="30">IF(E726="","","IMPAGO")</f>
        <v/>
      </c>
      <c r="M726" s="1249" t="str">
        <f t="shared" ref="M725:M726" si="31">IF(L726="IMPAGO","SIN O.C.","")</f>
        <v/>
      </c>
      <c r="N726" s="1249" t="str">
        <f t="shared" ref="N725:N726" si="32">IF(L726="IMPAGO","SIN FACT.","")</f>
        <v/>
      </c>
    </row>
    <row r="727" spans="1:14" s="1474" customFormat="1" x14ac:dyDescent="0.25">
      <c r="A727" s="816"/>
      <c r="B727" s="817"/>
      <c r="C727" s="818"/>
      <c r="D727" s="816"/>
      <c r="E727" s="819"/>
      <c r="F727" s="816"/>
      <c r="G727" s="816"/>
      <c r="H727" s="820" t="str">
        <f>IF(G727="","",VLOOKUP(G727,ARANCEL!$B$5:$D$121,2,FALSE))</f>
        <v/>
      </c>
      <c r="I727" s="821" t="s">
        <v>2739</v>
      </c>
      <c r="J727" s="816" t="s">
        <v>2739</v>
      </c>
      <c r="K727" s="822" t="str">
        <f>IF(G727="","",VLOOKUP(G727,ARANCEL!$B$5:$D$121,3,FALSE)*J727)</f>
        <v/>
      </c>
      <c r="L727" s="1249" t="str">
        <f t="shared" ref="L726:L727" si="33">IF(E727="","","IMPAGO")</f>
        <v/>
      </c>
      <c r="M727" s="1249" t="str">
        <f t="shared" ref="M726:M727" si="34">IF(L727="IMPAGO","SIN O.C.","")</f>
        <v/>
      </c>
      <c r="N727" s="1249" t="str">
        <f t="shared" ref="N726:N727" si="35">IF(L727="IMPAGO","SIN FACT.","")</f>
        <v/>
      </c>
    </row>
    <row r="728" spans="1:14" s="1474" customFormat="1" x14ac:dyDescent="0.25">
      <c r="A728" s="816"/>
      <c r="B728" s="817"/>
      <c r="C728" s="818"/>
      <c r="D728" s="816"/>
      <c r="E728" s="819"/>
      <c r="F728" s="816"/>
      <c r="G728" s="816"/>
      <c r="H728" s="820" t="str">
        <f>IF(G728="","",VLOOKUP(G728,ARANCEL!$B$5:$D$121,2,FALSE))</f>
        <v/>
      </c>
      <c r="I728" s="821" t="s">
        <v>2739</v>
      </c>
      <c r="J728" s="816" t="s">
        <v>2739</v>
      </c>
      <c r="K728" s="822" t="str">
        <f>IF(G728="","",VLOOKUP(G728,ARANCEL!$B$5:$D$121,3,FALSE)*J728)</f>
        <v/>
      </c>
      <c r="L728" s="1249" t="str">
        <f t="shared" ref="L727:L728" si="36">IF(E728="","","IMPAGO")</f>
        <v/>
      </c>
      <c r="M728" s="1249" t="str">
        <f t="shared" ref="M727:M728" si="37">IF(L728="IMPAGO","SIN O.C.","")</f>
        <v/>
      </c>
      <c r="N728" s="1249" t="str">
        <f t="shared" ref="N727:N728" si="38">IF(L728="IMPAGO","SIN FACT.","")</f>
        <v/>
      </c>
    </row>
    <row r="729" spans="1:14" s="1474" customFormat="1" x14ac:dyDescent="0.25">
      <c r="A729" s="816"/>
      <c r="B729" s="817"/>
      <c r="C729" s="818"/>
      <c r="D729" s="816"/>
      <c r="E729" s="819"/>
      <c r="F729" s="816"/>
      <c r="G729" s="816"/>
      <c r="H729" s="820" t="str">
        <f>IF(G729="","",VLOOKUP(G729,ARANCEL!$B$5:$D$121,2,FALSE))</f>
        <v/>
      </c>
      <c r="I729" s="821" t="s">
        <v>2739</v>
      </c>
      <c r="J729" s="816" t="s">
        <v>2739</v>
      </c>
      <c r="K729" s="822" t="str">
        <f>IF(G729="","",VLOOKUP(G729,ARANCEL!$B$5:$D$121,3,FALSE)*J729)</f>
        <v/>
      </c>
      <c r="L729" s="1249" t="str">
        <f t="shared" ref="L728:L729" si="39">IF(E729="","","IMPAGO")</f>
        <v/>
      </c>
      <c r="M729" s="1249" t="str">
        <f t="shared" ref="M728:M729" si="40">IF(L729="IMPAGO","SIN O.C.","")</f>
        <v/>
      </c>
      <c r="N729" s="1249" t="str">
        <f t="shared" ref="N728:N729" si="41">IF(L729="IMPAGO","SIN FACT.","")</f>
        <v/>
      </c>
    </row>
    <row r="730" spans="1:14" s="1474" customFormat="1" x14ac:dyDescent="0.25">
      <c r="A730" s="816"/>
      <c r="B730" s="817"/>
      <c r="C730" s="818"/>
      <c r="D730" s="816"/>
      <c r="E730" s="819"/>
      <c r="F730" s="816"/>
      <c r="G730" s="816"/>
      <c r="H730" s="820" t="str">
        <f>IF(G730="","",VLOOKUP(G730,ARANCEL!$B$5:$D$121,2,FALSE))</f>
        <v/>
      </c>
      <c r="I730" s="821" t="s">
        <v>2739</v>
      </c>
      <c r="J730" s="816" t="s">
        <v>2739</v>
      </c>
      <c r="K730" s="822" t="str">
        <f>IF(G730="","",VLOOKUP(G730,ARANCEL!$B$5:$D$121,3,FALSE)*J730)</f>
        <v/>
      </c>
      <c r="L730" s="1249" t="str">
        <f t="shared" ref="L729:L730" si="42">IF(E730="","","IMPAGO")</f>
        <v/>
      </c>
      <c r="M730" s="1249" t="str">
        <f t="shared" ref="M729:M730" si="43">IF(L730="IMPAGO","SIN O.C.","")</f>
        <v/>
      </c>
      <c r="N730" s="1249" t="str">
        <f t="shared" ref="N729:N730" si="44">IF(L730="IMPAGO","SIN FACT.","")</f>
        <v/>
      </c>
    </row>
    <row r="731" spans="1:14" s="5" customFormat="1" x14ac:dyDescent="0.25">
      <c r="A731" s="606"/>
      <c r="B731" s="615"/>
      <c r="C731" s="607"/>
      <c r="D731" s="606"/>
      <c r="E731" s="608"/>
      <c r="F731" s="606"/>
      <c r="G731" s="606"/>
      <c r="H731" s="820" t="str">
        <f>IF(G731="","",VLOOKUP(G731,ARANCEL!$B$5:$D$121,2,FALSE))</f>
        <v/>
      </c>
      <c r="I731" s="821" t="s">
        <v>2739</v>
      </c>
      <c r="J731" s="816" t="s">
        <v>2739</v>
      </c>
      <c r="K731" s="822" t="str">
        <f>IF(G731="","",VLOOKUP(G731,ARANCEL!$B$5:$D$121,3,FALSE)*J731)</f>
        <v/>
      </c>
      <c r="L731" s="1249" t="str">
        <f t="shared" ref="L730:L731" si="45">IF(E731="","","IMPAGO")</f>
        <v/>
      </c>
      <c r="M731" s="1249" t="str">
        <f t="shared" ref="M730:M731" si="46">IF(L731="IMPAGO","SIN O.C.","")</f>
        <v/>
      </c>
      <c r="N731" s="1249" t="str">
        <f t="shared" ref="N730:N731" si="47">IF(L731="IMPAGO","SIN FACT.","")</f>
        <v/>
      </c>
    </row>
    <row r="732" spans="1:14" x14ac:dyDescent="0.25">
      <c r="A732" s="286"/>
      <c r="B732" s="286"/>
      <c r="C732" s="286"/>
      <c r="D732" s="286"/>
      <c r="E732" s="286"/>
      <c r="F732" s="286"/>
      <c r="G732" s="286"/>
      <c r="H732" s="286"/>
      <c r="I732" s="286"/>
      <c r="J732" s="286"/>
      <c r="K732" s="286"/>
      <c r="L732" s="1252"/>
      <c r="M732" s="1252"/>
      <c r="N732" s="1252"/>
    </row>
    <row r="733" spans="1:14" x14ac:dyDescent="0.25">
      <c r="A733" s="279"/>
      <c r="B733" s="279"/>
      <c r="C733" s="279"/>
      <c r="D733" s="280" t="s">
        <v>2719</v>
      </c>
      <c r="E733" s="281"/>
      <c r="F733" s="282"/>
      <c r="G733" s="208">
        <f ca="1">SUMIFS(K6:K732,L6:L732,"IMPAGO",B6:B732,"&lt;"&amp;DATE(YEAR(TODAY()),MONTH(TODAY()),1))</f>
        <v>262739</v>
      </c>
      <c r="H733" s="283" t="s">
        <v>4614</v>
      </c>
      <c r="I733" s="1476">
        <f ca="1">SUMIF(L6:L732,UPPER(TEXT(DATE(YEAR(TODAY()),MONTH(TODAY()),0),"MMMM"))&amp;" "&amp;YEAR(DATE(YEAR(TODAY()),MONTH(TODAY()),0)),K6:K732)</f>
        <v>1636422</v>
      </c>
      <c r="J733" s="1477"/>
      <c r="K733" s="110">
        <f>SUMIF(L5:L732,#REF!,K5:K732)</f>
        <v>0</v>
      </c>
      <c r="L733" s="1253"/>
      <c r="M733" s="1253"/>
      <c r="N733" s="1253"/>
    </row>
    <row r="734" spans="1:14" ht="26.25" x14ac:dyDescent="0.25">
      <c r="A734" s="107" t="s">
        <v>327</v>
      </c>
      <c r="B734" s="107"/>
      <c r="C734" s="108"/>
      <c r="D734" s="107"/>
      <c r="E734" s="107"/>
      <c r="F734" s="107"/>
      <c r="G734" s="107"/>
      <c r="H734" s="107"/>
      <c r="I734" s="107"/>
      <c r="J734" s="107"/>
      <c r="K734" s="107"/>
      <c r="L734" s="1254"/>
      <c r="M734" s="1254"/>
      <c r="N734" s="1254"/>
    </row>
    <row r="735" spans="1:14" ht="25.5" x14ac:dyDescent="0.25">
      <c r="A735" s="111" t="s">
        <v>4</v>
      </c>
      <c r="B735" s="112" t="s">
        <v>5</v>
      </c>
      <c r="C735" s="127" t="s">
        <v>6</v>
      </c>
      <c r="D735" s="112" t="s">
        <v>7</v>
      </c>
      <c r="E735" s="112" t="s">
        <v>8</v>
      </c>
      <c r="F735" s="112" t="s">
        <v>9</v>
      </c>
      <c r="G735" s="111" t="s">
        <v>10</v>
      </c>
      <c r="H735" s="112" t="s">
        <v>11</v>
      </c>
      <c r="I735" s="112" t="s">
        <v>12</v>
      </c>
      <c r="J735" s="112" t="s">
        <v>13</v>
      </c>
      <c r="K735" s="112" t="s">
        <v>14</v>
      </c>
      <c r="L735" s="1255" t="s">
        <v>15</v>
      </c>
      <c r="M735" s="1255" t="s">
        <v>16</v>
      </c>
      <c r="N735" s="1256" t="s">
        <v>17</v>
      </c>
    </row>
    <row r="736" spans="1:14" s="941" customFormat="1" ht="56.25" x14ac:dyDescent="0.25">
      <c r="A736" s="1039" t="s">
        <v>9007</v>
      </c>
      <c r="B736" s="817">
        <v>41976</v>
      </c>
      <c r="C736" s="818" t="s">
        <v>4836</v>
      </c>
      <c r="D736" s="816" t="s">
        <v>58</v>
      </c>
      <c r="E736" s="819" t="s">
        <v>343</v>
      </c>
      <c r="F736" s="816">
        <v>25545208</v>
      </c>
      <c r="G736" s="816">
        <v>2704022</v>
      </c>
      <c r="H736" s="820" t="str">
        <f>IF(G736="","",VLOOKUP(G736,ARANCEL!$B$5:$D$121,2,FALSE))</f>
        <v>PUENTE MARYLAND EN CEROMEROS/FIBRA(CORONA + APOYOS O INCRUSTACION)</v>
      </c>
      <c r="I736" s="821" t="s">
        <v>331</v>
      </c>
      <c r="J736" s="816">
        <v>1</v>
      </c>
      <c r="K736" s="822">
        <f>IF(G736="","",VLOOKUP(G736,ARANCEL!$B$5:$D$121,3,FALSE)*J736)</f>
        <v>104358</v>
      </c>
      <c r="L736" s="1249" t="str">
        <f t="shared" ref="L736:L737" si="48">IF(E736="","","IMPAGO")</f>
        <v>IMPAGO</v>
      </c>
      <c r="M736" s="1249" t="str">
        <f t="shared" ref="M736:M737" si="49">IF(L736="IMPAGO","SIN O.C.","")</f>
        <v>SIN O.C.</v>
      </c>
      <c r="N736" s="1249" t="str">
        <f t="shared" ref="N736:N737" si="50">IF(L736="IMPAGO","SIN FACT.","")</f>
        <v>SIN FACT.</v>
      </c>
    </row>
    <row r="737" spans="1:14" s="1032" customFormat="1" x14ac:dyDescent="0.25">
      <c r="A737" s="816" t="s">
        <v>305</v>
      </c>
      <c r="B737" s="817">
        <v>41982</v>
      </c>
      <c r="C737" s="818" t="s">
        <v>8881</v>
      </c>
      <c r="D737" s="816" t="s">
        <v>58</v>
      </c>
      <c r="E737" s="819" t="s">
        <v>343</v>
      </c>
      <c r="F737" s="816">
        <v>29278234</v>
      </c>
      <c r="G737" s="816">
        <v>2704003</v>
      </c>
      <c r="H737" s="820" t="str">
        <f>IF(G737="","",VLOOKUP(G737,ARANCEL!$B$5:$D$121,2,FALSE))</f>
        <v xml:space="preserve">CORONA PERIFERICA CON PERNO MUÑON COLADO </v>
      </c>
      <c r="I737" s="821" t="s">
        <v>8106</v>
      </c>
      <c r="J737" s="816">
        <v>6</v>
      </c>
      <c r="K737" s="822">
        <f>IF(G737="","",VLOOKUP(G737,ARANCEL!$B$5:$D$121,3,FALSE)*J737)</f>
        <v>195672</v>
      </c>
      <c r="L737" s="1249" t="str">
        <f t="shared" si="48"/>
        <v>IMPAGO</v>
      </c>
      <c r="M737" s="1249" t="str">
        <f t="shared" si="49"/>
        <v>SIN O.C.</v>
      </c>
      <c r="N737" s="1249" t="str">
        <f t="shared" si="50"/>
        <v>SIN FACT.</v>
      </c>
    </row>
    <row r="738" spans="1:14" s="1123" customFormat="1" x14ac:dyDescent="0.25">
      <c r="A738" s="816" t="s">
        <v>606</v>
      </c>
      <c r="B738" s="817">
        <v>42012</v>
      </c>
      <c r="C738" s="818" t="s">
        <v>8369</v>
      </c>
      <c r="D738" s="816" t="s">
        <v>47</v>
      </c>
      <c r="E738" s="819" t="s">
        <v>343</v>
      </c>
      <c r="F738" s="816">
        <v>28519283</v>
      </c>
      <c r="G738" s="816">
        <v>2704003</v>
      </c>
      <c r="H738" s="820" t="str">
        <f>IF(G738="","",VLOOKUP(G738,ARANCEL!$B$5:$D$121,2,FALSE))</f>
        <v xml:space="preserve">CORONA PERIFERICA CON PERNO MUÑON COLADO </v>
      </c>
      <c r="I738" s="821" t="s">
        <v>311</v>
      </c>
      <c r="J738" s="816">
        <v>1</v>
      </c>
      <c r="K738" s="822">
        <f>IF(G738="","",VLOOKUP(G738,ARANCEL!$B$5:$D$121,3,FALSE)*J738)</f>
        <v>32612</v>
      </c>
      <c r="L738" s="1249" t="str">
        <f t="shared" ref="L738" si="51">IF(E738="","","IMPAGO")</f>
        <v>IMPAGO</v>
      </c>
      <c r="M738" s="1249" t="str">
        <f t="shared" ref="M738" si="52">IF(L738="IMPAGO","SIN O.C.","")</f>
        <v>SIN O.C.</v>
      </c>
      <c r="N738" s="1249" t="str">
        <f t="shared" ref="N738" si="53">IF(L738="IMPAGO","SIN FACT.","")</f>
        <v>SIN FACT.</v>
      </c>
    </row>
    <row r="739" spans="1:14" s="1187" customFormat="1" x14ac:dyDescent="0.25">
      <c r="A739" s="816" t="s">
        <v>606</v>
      </c>
      <c r="B739" s="817">
        <v>42017</v>
      </c>
      <c r="C739" s="818" t="s">
        <v>8598</v>
      </c>
      <c r="D739" s="816" t="s">
        <v>58</v>
      </c>
      <c r="E739" s="819" t="s">
        <v>343</v>
      </c>
      <c r="F739" s="816">
        <v>28252058</v>
      </c>
      <c r="G739" s="816">
        <v>2704003</v>
      </c>
      <c r="H739" s="820" t="str">
        <f>IF(G739="","",VLOOKUP(G739,ARANCEL!$B$5:$D$121,2,FALSE))</f>
        <v xml:space="preserve">CORONA PERIFERICA CON PERNO MUÑON COLADO </v>
      </c>
      <c r="I739" s="821" t="s">
        <v>317</v>
      </c>
      <c r="J739" s="816">
        <v>1</v>
      </c>
      <c r="K739" s="822">
        <f>IF(G739="","",VLOOKUP(G739,ARANCEL!$B$5:$D$121,3,FALSE)*J739)</f>
        <v>32612</v>
      </c>
      <c r="L739" s="1249" t="str">
        <f t="shared" ref="L739:L740" si="54">IF(E739="","","IMPAGO")</f>
        <v>IMPAGO</v>
      </c>
      <c r="M739" s="1249" t="str">
        <f t="shared" ref="M739:M740" si="55">IF(L739="IMPAGO","SIN O.C.","")</f>
        <v>SIN O.C.</v>
      </c>
      <c r="N739" s="1249" t="str">
        <f t="shared" ref="N739:N740" si="56">IF(L739="IMPAGO","SIN FACT.","")</f>
        <v>SIN FACT.</v>
      </c>
    </row>
    <row r="740" spans="1:14" s="1187" customFormat="1" x14ac:dyDescent="0.25">
      <c r="A740" s="816"/>
      <c r="B740" s="817"/>
      <c r="C740" s="818"/>
      <c r="D740" s="816"/>
      <c r="E740" s="819"/>
      <c r="F740" s="816"/>
      <c r="G740" s="816"/>
      <c r="H740" s="820" t="str">
        <f>IF(G740="","",VLOOKUP(G740,ARANCEL!$B$5:$D$121,2,FALSE))</f>
        <v/>
      </c>
      <c r="I740" s="821" t="s">
        <v>2739</v>
      </c>
      <c r="J740" s="816" t="s">
        <v>2739</v>
      </c>
      <c r="K740" s="822" t="str">
        <f>IF(G740="","",VLOOKUP(G740,ARANCEL!$B$5:$D$121,3,FALSE)*J740)</f>
        <v/>
      </c>
      <c r="L740" s="1249" t="str">
        <f t="shared" si="54"/>
        <v/>
      </c>
      <c r="M740" s="1249" t="str">
        <f t="shared" si="55"/>
        <v/>
      </c>
      <c r="N740" s="1249" t="str">
        <f t="shared" si="56"/>
        <v/>
      </c>
    </row>
    <row r="741" spans="1:14" x14ac:dyDescent="0.25">
      <c r="A741" s="286"/>
      <c r="B741" s="286"/>
      <c r="C741" s="286"/>
      <c r="D741" s="286"/>
      <c r="E741" s="286"/>
      <c r="F741" s="286"/>
      <c r="G741" s="286"/>
      <c r="H741" s="286"/>
      <c r="I741" s="286"/>
      <c r="J741" s="286"/>
      <c r="K741" s="286"/>
      <c r="L741" s="1252"/>
      <c r="M741" s="1252"/>
      <c r="N741" s="1252"/>
    </row>
    <row r="742" spans="1:14" x14ac:dyDescent="0.25">
      <c r="A742" s="286"/>
      <c r="B742" s="286"/>
      <c r="C742" s="286"/>
      <c r="D742" s="286"/>
      <c r="E742" s="286"/>
      <c r="F742" s="286"/>
      <c r="G742" s="286"/>
      <c r="H742" s="286"/>
      <c r="I742" s="286"/>
      <c r="J742" s="286"/>
      <c r="K742" s="286"/>
      <c r="L742" s="1252"/>
      <c r="M742" s="1252"/>
      <c r="N742" s="1252"/>
    </row>
    <row r="743" spans="1:14" s="201" customFormat="1" ht="26.25" x14ac:dyDescent="0.25">
      <c r="A743" s="109" t="s">
        <v>328</v>
      </c>
      <c r="B743" s="109"/>
      <c r="C743" s="130"/>
      <c r="D743" s="109"/>
      <c r="E743" s="109"/>
      <c r="F743" s="109"/>
      <c r="G743" s="109"/>
      <c r="H743" s="109"/>
      <c r="I743" s="109"/>
      <c r="J743" s="109"/>
      <c r="K743" s="109"/>
      <c r="L743" s="1254"/>
      <c r="M743" s="1254"/>
      <c r="N743" s="1254"/>
    </row>
    <row r="744" spans="1:14" ht="25.5" x14ac:dyDescent="0.25">
      <c r="A744" s="114" t="s">
        <v>4</v>
      </c>
      <c r="B744" s="115" t="s">
        <v>5</v>
      </c>
      <c r="C744" s="116" t="s">
        <v>6</v>
      </c>
      <c r="D744" s="115" t="s">
        <v>7</v>
      </c>
      <c r="E744" s="115" t="s">
        <v>8</v>
      </c>
      <c r="F744" s="115" t="s">
        <v>9</v>
      </c>
      <c r="G744" s="114" t="s">
        <v>10</v>
      </c>
      <c r="H744" s="115" t="s">
        <v>11</v>
      </c>
      <c r="I744" s="115" t="s">
        <v>12</v>
      </c>
      <c r="J744" s="115" t="s">
        <v>13</v>
      </c>
      <c r="K744" s="115" t="s">
        <v>14</v>
      </c>
      <c r="L744" s="1257" t="s">
        <v>15</v>
      </c>
      <c r="M744" s="1257" t="s">
        <v>16</v>
      </c>
      <c r="N744" s="1258" t="s">
        <v>17</v>
      </c>
    </row>
    <row r="745" spans="1:14" x14ac:dyDescent="0.25">
      <c r="A745" s="202" t="s">
        <v>432</v>
      </c>
      <c r="B745" s="294">
        <v>41403</v>
      </c>
      <c r="C745" s="367" t="s">
        <v>425</v>
      </c>
      <c r="D745" s="202" t="s">
        <v>102</v>
      </c>
      <c r="E745" s="203">
        <v>10141794</v>
      </c>
      <c r="F745" s="202">
        <v>20286165</v>
      </c>
      <c r="G745" s="202">
        <v>2704003</v>
      </c>
      <c r="H745" s="132" t="str">
        <f>IF(G745="","",VLOOKUP(G745,ARANCEL!$B$5:$D$121,2,FALSE))</f>
        <v xml:space="preserve">CORONA PERIFERICA CON PERNO MUÑON COLADO </v>
      </c>
      <c r="I745" s="200" t="s">
        <v>335</v>
      </c>
      <c r="J745" s="202">
        <v>1</v>
      </c>
      <c r="K745" s="133">
        <f>IF(G745="","",VLOOKUP(G745,ARANCEL!$B$5:$D$121,3,FALSE)*J745)</f>
        <v>32612</v>
      </c>
      <c r="L745" s="1235" t="str">
        <f t="shared" ref="L745:L747" si="57">IF(E745="","","IMPAGO")</f>
        <v>IMPAGO</v>
      </c>
      <c r="M745" s="1235" t="str">
        <f t="shared" ref="M745:M747" si="58">IF(L745="IMPAGO","SIN O.C.","")</f>
        <v>SIN O.C.</v>
      </c>
      <c r="N745" s="1235" t="str">
        <f t="shared" ref="N745:N747" si="59">IF(L745="IMPAGO","SIN FACT.","")</f>
        <v>SIN FACT.</v>
      </c>
    </row>
    <row r="746" spans="1:14" x14ac:dyDescent="0.25">
      <c r="A746" s="202" t="s">
        <v>433</v>
      </c>
      <c r="B746" s="294">
        <v>41379</v>
      </c>
      <c r="C746" s="367" t="s">
        <v>424</v>
      </c>
      <c r="D746" s="202" t="s">
        <v>82</v>
      </c>
      <c r="E746" s="203">
        <v>10122701</v>
      </c>
      <c r="F746" s="202">
        <v>16886781</v>
      </c>
      <c r="G746" s="202">
        <v>2702002</v>
      </c>
      <c r="H746" s="132" t="str">
        <f>IF(G746="","",VLOOKUP(G746,ARANCEL!$B$5:$D$121,2,FALSE))</f>
        <v xml:space="preserve">LABORATORIO CORONA CEMENTADA SOBRE IMPLANTE </v>
      </c>
      <c r="I746" s="200" t="s">
        <v>317</v>
      </c>
      <c r="J746" s="202">
        <v>1</v>
      </c>
      <c r="K746" s="133">
        <f>IF(G746="","",VLOOKUP(G746,ARANCEL!$B$5:$D$121,3,FALSE)*J746)</f>
        <v>31878</v>
      </c>
      <c r="L746" s="1235" t="str">
        <f t="shared" si="57"/>
        <v>IMPAGO</v>
      </c>
      <c r="M746" s="1235" t="str">
        <f t="shared" si="58"/>
        <v>SIN O.C.</v>
      </c>
      <c r="N746" s="1235" t="str">
        <f t="shared" si="59"/>
        <v>SIN FACT.</v>
      </c>
    </row>
    <row r="747" spans="1:14" x14ac:dyDescent="0.25">
      <c r="A747" s="202" t="s">
        <v>434</v>
      </c>
      <c r="B747" s="294">
        <v>41291</v>
      </c>
      <c r="C747" s="367" t="s">
        <v>435</v>
      </c>
      <c r="D747" s="202" t="s">
        <v>47</v>
      </c>
      <c r="E747" s="203">
        <v>10131838</v>
      </c>
      <c r="F747" s="202">
        <v>19106085</v>
      </c>
      <c r="G747" s="202">
        <v>2706008</v>
      </c>
      <c r="H747" s="132" t="str">
        <f>IF(G747="","",VLOOKUP(G747,ARANCEL!$B$5:$D$121,2,FALSE))</f>
        <v xml:space="preserve">PROTESIS METALICA TERMINADA </v>
      </c>
      <c r="I747" s="200" t="s">
        <v>306</v>
      </c>
      <c r="J747" s="202">
        <v>1</v>
      </c>
      <c r="K747" s="133">
        <f>IF(G747="","",VLOOKUP(G747,ARANCEL!$B$5:$D$121,3,FALSE)*J747)</f>
        <v>39483</v>
      </c>
      <c r="L747" s="1235" t="str">
        <f t="shared" si="57"/>
        <v>IMPAGO</v>
      </c>
      <c r="M747" s="1235" t="str">
        <f t="shared" si="58"/>
        <v>SIN O.C.</v>
      </c>
      <c r="N747" s="1235" t="str">
        <f t="shared" si="59"/>
        <v>SIN FACT.</v>
      </c>
    </row>
    <row r="748" spans="1:14" s="201" customFormat="1" x14ac:dyDescent="0.25">
      <c r="A748" s="202" t="s">
        <v>562</v>
      </c>
      <c r="B748" s="294">
        <v>41411</v>
      </c>
      <c r="C748" s="367" t="s">
        <v>431</v>
      </c>
      <c r="D748" s="202" t="s">
        <v>58</v>
      </c>
      <c r="E748" s="203">
        <v>10143090</v>
      </c>
      <c r="F748" s="202">
        <v>21444386</v>
      </c>
      <c r="G748" s="202">
        <v>2704005</v>
      </c>
      <c r="H748" s="132" t="str">
        <f>IF(G748="","",VLOOKUP(G748,ARANCEL!$B$5:$D$121,2,FALSE))</f>
        <v>PROVISORIO</v>
      </c>
      <c r="I748" s="200" t="s">
        <v>308</v>
      </c>
      <c r="J748" s="202">
        <v>1</v>
      </c>
      <c r="K748" s="133">
        <f>IF(G748="","",VLOOKUP(G748,ARANCEL!$B$5:$D$121,3,FALSE)*J748)</f>
        <v>3250</v>
      </c>
      <c r="L748" s="1235" t="str">
        <f t="shared" ref="L748:L753" si="60">IF(E748="","","IMPAGO")</f>
        <v>IMPAGO</v>
      </c>
      <c r="M748" s="1235" t="str">
        <f t="shared" ref="M748:M753" si="61">IF(L748="IMPAGO","SIN O.C.","")</f>
        <v>SIN O.C.</v>
      </c>
      <c r="N748" s="1235" t="str">
        <f t="shared" ref="N748:N753" si="62">IF(L748="IMPAGO","SIN FACT.","")</f>
        <v>SIN FACT.</v>
      </c>
    </row>
    <row r="749" spans="1:14" s="201" customFormat="1" x14ac:dyDescent="0.25">
      <c r="A749" s="202" t="s">
        <v>562</v>
      </c>
      <c r="B749" s="294">
        <v>41302</v>
      </c>
      <c r="C749" s="367" t="s">
        <v>427</v>
      </c>
      <c r="D749" s="202" t="s">
        <v>397</v>
      </c>
      <c r="E749" s="203">
        <v>10113509</v>
      </c>
      <c r="F749" s="202">
        <v>17045278</v>
      </c>
      <c r="G749" s="202">
        <v>2704005</v>
      </c>
      <c r="H749" s="132" t="str">
        <f>IF(G749="","",VLOOKUP(G749,ARANCEL!$B$5:$D$121,2,FALSE))</f>
        <v>PROVISORIO</v>
      </c>
      <c r="I749" s="200" t="s">
        <v>428</v>
      </c>
      <c r="J749" s="202">
        <v>2</v>
      </c>
      <c r="K749" s="133">
        <f>IF(G749="","",VLOOKUP(G749,ARANCEL!$B$5:$D$121,3,FALSE)*J749)</f>
        <v>6500</v>
      </c>
      <c r="L749" s="1235" t="str">
        <f t="shared" si="60"/>
        <v>IMPAGO</v>
      </c>
      <c r="M749" s="1235" t="str">
        <f t="shared" si="61"/>
        <v>SIN O.C.</v>
      </c>
      <c r="N749" s="1235" t="str">
        <f t="shared" si="62"/>
        <v>SIN FACT.</v>
      </c>
    </row>
    <row r="750" spans="1:14" s="201" customFormat="1" x14ac:dyDescent="0.25">
      <c r="A750" s="202" t="s">
        <v>562</v>
      </c>
      <c r="B750" s="294">
        <v>41302</v>
      </c>
      <c r="C750" s="367" t="s">
        <v>427</v>
      </c>
      <c r="D750" s="202" t="s">
        <v>397</v>
      </c>
      <c r="E750" s="203">
        <v>10113509</v>
      </c>
      <c r="F750" s="202">
        <v>17045278</v>
      </c>
      <c r="G750" s="202">
        <v>2702048</v>
      </c>
      <c r="H750" s="132" t="str">
        <f>IF(G750="","",VLOOKUP(G750,ARANCEL!$B$5:$D$121,2,FALSE))</f>
        <v xml:space="preserve">SERVICIO LAB. IMPLANTE CORONA CEMENTADA/ATORNILLADA </v>
      </c>
      <c r="I750" s="200" t="s">
        <v>428</v>
      </c>
      <c r="J750" s="202">
        <v>2</v>
      </c>
      <c r="K750" s="133">
        <f>IF(G750="","",VLOOKUP(G750,ARANCEL!$B$5:$D$121,3,FALSE)*J750)</f>
        <v>87714</v>
      </c>
      <c r="L750" s="1235" t="str">
        <f t="shared" si="60"/>
        <v>IMPAGO</v>
      </c>
      <c r="M750" s="1235" t="str">
        <f t="shared" si="61"/>
        <v>SIN O.C.</v>
      </c>
      <c r="N750" s="1235" t="str">
        <f t="shared" si="62"/>
        <v>SIN FACT.</v>
      </c>
    </row>
    <row r="751" spans="1:14" s="201" customFormat="1" x14ac:dyDescent="0.25">
      <c r="A751" s="202" t="s">
        <v>390</v>
      </c>
      <c r="B751" s="294">
        <v>41485</v>
      </c>
      <c r="C751" s="367" t="s">
        <v>430</v>
      </c>
      <c r="D751" s="202" t="s">
        <v>93</v>
      </c>
      <c r="E751" s="203">
        <v>10138636</v>
      </c>
      <c r="F751" s="202">
        <v>19671763</v>
      </c>
      <c r="G751" s="202">
        <v>2704005</v>
      </c>
      <c r="H751" s="132" t="str">
        <f>IF(G751="","",VLOOKUP(G751,ARANCEL!$B$5:$D$121,2,FALSE))</f>
        <v>PROVISORIO</v>
      </c>
      <c r="I751" s="200" t="s">
        <v>368</v>
      </c>
      <c r="J751" s="202">
        <v>2</v>
      </c>
      <c r="K751" s="133">
        <f>IF(G751="","",VLOOKUP(G751,ARANCEL!$B$5:$D$121,3,FALSE)*J751)</f>
        <v>6500</v>
      </c>
      <c r="L751" s="1235" t="str">
        <f t="shared" si="60"/>
        <v>IMPAGO</v>
      </c>
      <c r="M751" s="1235" t="str">
        <f t="shared" si="61"/>
        <v>SIN O.C.</v>
      </c>
      <c r="N751" s="1235" t="str">
        <f t="shared" si="62"/>
        <v>SIN FACT.</v>
      </c>
    </row>
    <row r="752" spans="1:14" x14ac:dyDescent="0.25">
      <c r="A752" s="119" t="s">
        <v>390</v>
      </c>
      <c r="B752" s="164">
        <v>41690</v>
      </c>
      <c r="C752" s="198" t="s">
        <v>2983</v>
      </c>
      <c r="D752" s="119" t="s">
        <v>82</v>
      </c>
      <c r="E752" s="162">
        <v>10176662</v>
      </c>
      <c r="F752" s="119">
        <v>24591600</v>
      </c>
      <c r="G752" s="119">
        <v>2704002</v>
      </c>
      <c r="H752" s="120" t="str">
        <f>IF(G752="","",VLOOKUP(G752,ARANCEL!$B$5:$D$121,2,FALSE))</f>
        <v xml:space="preserve">CORONA PERIFERICA </v>
      </c>
      <c r="I752" s="121" t="s">
        <v>317</v>
      </c>
      <c r="J752" s="119">
        <v>1</v>
      </c>
      <c r="K752" s="122">
        <f>IF(G752="","",VLOOKUP(G752,ARANCEL!$B$5:$D$121,3,FALSE)*J752)</f>
        <v>25865</v>
      </c>
      <c r="L752" s="1235" t="str">
        <f t="shared" si="60"/>
        <v>IMPAGO</v>
      </c>
      <c r="M752" s="1235" t="str">
        <f t="shared" si="61"/>
        <v>SIN O.C.</v>
      </c>
      <c r="N752" s="1235" t="str">
        <f t="shared" si="62"/>
        <v>SIN FACT.</v>
      </c>
    </row>
    <row r="753" spans="1:14" x14ac:dyDescent="0.25">
      <c r="A753" s="119" t="s">
        <v>313</v>
      </c>
      <c r="B753" s="164">
        <v>41765</v>
      </c>
      <c r="C753" s="198" t="s">
        <v>4237</v>
      </c>
      <c r="D753" s="119" t="s">
        <v>639</v>
      </c>
      <c r="E753" s="162">
        <v>10192231</v>
      </c>
      <c r="F753" s="119">
        <v>26121141</v>
      </c>
      <c r="G753" s="119">
        <v>2704005</v>
      </c>
      <c r="H753" s="120" t="str">
        <f>IF(G753="","",VLOOKUP(G753,ARANCEL!$B$5:$D$121,2,FALSE))</f>
        <v>PROVISORIO</v>
      </c>
      <c r="I753" s="121" t="s">
        <v>323</v>
      </c>
      <c r="J753" s="119">
        <v>1</v>
      </c>
      <c r="K753" s="122">
        <f>IF(G753="","",VLOOKUP(G753,ARANCEL!$B$5:$D$121,3,FALSE)*J753)</f>
        <v>3250</v>
      </c>
      <c r="L753" s="1235" t="str">
        <f t="shared" si="60"/>
        <v>IMPAGO</v>
      </c>
      <c r="M753" s="1235" t="str">
        <f t="shared" si="61"/>
        <v>SIN O.C.</v>
      </c>
      <c r="N753" s="1235" t="str">
        <f t="shared" si="62"/>
        <v>SIN FACT.</v>
      </c>
    </row>
    <row r="754" spans="1:14" x14ac:dyDescent="0.25">
      <c r="A754" s="119" t="s">
        <v>313</v>
      </c>
      <c r="B754" s="164">
        <v>41871</v>
      </c>
      <c r="C754" s="118" t="s">
        <v>6022</v>
      </c>
      <c r="D754" s="119" t="s">
        <v>4645</v>
      </c>
      <c r="E754" s="162">
        <v>10247040</v>
      </c>
      <c r="F754" s="119">
        <v>27689715</v>
      </c>
      <c r="G754" s="119">
        <v>2704003</v>
      </c>
      <c r="H754" s="120" t="str">
        <f>IF(G754="","",VLOOKUP(G754,ARANCEL!$B$5:$D$121,2,FALSE))</f>
        <v xml:space="preserve">CORONA PERIFERICA CON PERNO MUÑON COLADO </v>
      </c>
      <c r="I754" s="121" t="s">
        <v>321</v>
      </c>
      <c r="J754" s="119">
        <v>1</v>
      </c>
      <c r="K754" s="122">
        <f>IF(G754="","",VLOOKUP(G754,ARANCEL!$B$5:$D$121,3,FALSE)*J754)</f>
        <v>32612</v>
      </c>
      <c r="L754" s="1235" t="str">
        <f>IF(E754="","","IMPAGO")</f>
        <v>IMPAGO</v>
      </c>
      <c r="M754" s="1235" t="str">
        <f>IF(L754="IMPAGO","SIN O.C.","")</f>
        <v>SIN O.C.</v>
      </c>
      <c r="N754" s="1235" t="str">
        <f>IF(L754="IMPAGO","SIN FACT.","")</f>
        <v>SIN FACT.</v>
      </c>
    </row>
    <row r="755" spans="1:14" x14ac:dyDescent="0.25">
      <c r="A755" s="332"/>
      <c r="B755" s="332"/>
      <c r="C755" s="332"/>
      <c r="D755" s="332"/>
      <c r="E755" s="332"/>
      <c r="F755" s="332"/>
      <c r="G755" s="332"/>
      <c r="H755" s="332"/>
      <c r="I755" s="332"/>
      <c r="J755" s="332"/>
      <c r="K755" s="332"/>
      <c r="L755" s="1298"/>
      <c r="M755" s="1298"/>
      <c r="N755" s="1298"/>
    </row>
  </sheetData>
  <autoFilter ref="A5:N731">
    <sortState ref="A7:N721">
      <sortCondition ref="C5:C712"/>
    </sortState>
  </autoFilter>
  <customSheetViews>
    <customSheetView guid="{5A3E7664-B706-4E89-8FE4-5CD0E8149518}" scale="85" showAutoFilter="1">
      <pane ySplit="5" topLeftCell="A711" activePane="bottomLeft" state="frozen"/>
      <selection pane="bottomLeft" activeCell="J723" sqref="J723"/>
      <pageMargins left="0.7" right="0.7" top="0.75" bottom="0.75" header="0.3" footer="0.3"/>
      <pageSetup orientation="landscape" r:id="rId1"/>
      <autoFilter ref="A5:N724">
        <sortState ref="A7:N721">
          <sortCondition ref="C5:C712"/>
        </sortState>
      </autoFilter>
    </customSheetView>
    <customSheetView guid="{90887117-F10F-4BFC-8FBC-C977ABC07CFF}" scale="85" showAutoFilter="1">
      <pane ySplit="5" topLeftCell="A731" activePane="bottomLeft" state="frozen"/>
      <selection pane="bottomLeft" activeCell="E731" sqref="E731"/>
      <pageMargins left="0.7" right="0.7" top="0.75" bottom="0.75" header="0.3" footer="0.3"/>
      <pageSetup orientation="landscape" r:id="rId2"/>
      <autoFilter ref="A5:N784">
        <sortState ref="A6:N774">
          <sortCondition ref="C5:C774"/>
        </sortState>
      </autoFilter>
    </customSheetView>
    <customSheetView guid="{384DA9C8-FFC1-4FC6-A1DF-01F043F9EA83}" showAutoFilter="1">
      <pane ySplit="5" topLeftCell="A550" activePane="bottomLeft" state="frozen"/>
      <selection pane="bottomLeft" activeCell="H2" sqref="H2:H3"/>
      <pageMargins left="0.7" right="0.7" top="0.75" bottom="0.75" header="0.3" footer="0.3"/>
      <autoFilter ref="A5:R557">
        <sortState ref="A6:Q557">
          <sortCondition descending="1" ref="L5:L557"/>
        </sortState>
      </autoFilter>
    </customSheetView>
    <customSheetView guid="{88E733B4-D2A6-4E52-A803-6F54C59BA422}" showAutoFilter="1">
      <pane ySplit="5" topLeftCell="A48" activePane="bottomLeft" state="frozen"/>
      <selection pane="bottomLeft" activeCell="C60" sqref="C60"/>
      <pageMargins left="0.7" right="0.7" top="0.75" bottom="0.75" header="0.3" footer="0.3"/>
      <pageSetup paperSize="9" orientation="portrait" r:id="rId3"/>
      <autoFilter ref="A5:R600">
        <sortState ref="A6:R600">
          <sortCondition descending="1" ref="L5:L600"/>
        </sortState>
      </autoFilter>
    </customSheetView>
    <customSheetView guid="{12FAB891-95C7-4FC6-A844-12DF1167D7D0}" showAutoFilter="1" topLeftCell="E1">
      <pane ySplit="5" topLeftCell="A220" activePane="bottomLeft" state="frozen"/>
      <selection pane="bottomLeft" activeCell="P220" sqref="P220"/>
      <pageMargins left="0.7" right="0.7" top="0.75" bottom="0.75" header="0.3" footer="0.3"/>
      <autoFilter ref="A5:R433">
        <sortState ref="A6:R725">
          <sortCondition ref="C5:C725"/>
        </sortState>
      </autoFilter>
    </customSheetView>
    <customSheetView guid="{5C5191FA-2E8D-43C8-B7A4-943B410B3C52}" scale="85" showAutoFilter="1">
      <pane ySplit="5" topLeftCell="A714" activePane="bottomLeft" state="frozen"/>
      <selection pane="bottomLeft" activeCell="K720" sqref="K720"/>
      <pageMargins left="0.7" right="0.7" top="0.75" bottom="0.75" header="0.3" footer="0.3"/>
      <pageSetup orientation="landscape" r:id="rId4"/>
      <autoFilter ref="A5:N724">
        <sortState ref="A7:N721">
          <sortCondition ref="C5:C712"/>
        </sortState>
      </autoFilter>
    </customSheetView>
  </customSheetViews>
  <mergeCells count="7">
    <mergeCell ref="I733:J733"/>
    <mergeCell ref="A1:D3"/>
    <mergeCell ref="E1:F1"/>
    <mergeCell ref="E2:F3"/>
    <mergeCell ref="G2:G3"/>
    <mergeCell ref="H2:H3"/>
    <mergeCell ref="I2:I3"/>
  </mergeCells>
  <hyperlinks>
    <hyperlink ref="H2" r:id="rId5"/>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6163" r:id="rId9" name="Button 19">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6165" r:id="rId10" name="Button 21">
              <controlPr defaultSize="0" print="0" autoFill="0" autoPict="0" macro="[0]!Botón7_Haga_clic_en">
                <anchor moveWithCells="1" sizeWithCells="1">
                  <from>
                    <xdr:col>0</xdr:col>
                    <xdr:colOff>0</xdr:colOff>
                    <xdr:row>731</xdr:row>
                    <xdr:rowOff>180975</xdr:rowOff>
                  </from>
                  <to>
                    <xdr:col>1</xdr:col>
                    <xdr:colOff>0</xdr:colOff>
                    <xdr:row>733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tabColor rgb="FFFF0000"/>
  </sheetPr>
  <dimension ref="A1:AK150"/>
  <sheetViews>
    <sheetView zoomScale="85" zoomScaleNormal="85" workbookViewId="0">
      <pane ySplit="5" topLeftCell="A119" activePane="bottomLeft" state="frozen"/>
      <selection pane="bottomLeft" activeCell="E128" sqref="E128"/>
    </sheetView>
  </sheetViews>
  <sheetFormatPr baseColWidth="10" defaultRowHeight="15" x14ac:dyDescent="0.25"/>
  <cols>
    <col min="1" max="1" width="25" style="7" customWidth="1"/>
    <col min="2" max="2" width="11.85546875" style="7" customWidth="1"/>
    <col min="3" max="3" width="26.7109375" style="7" customWidth="1"/>
    <col min="4" max="4" width="11.42578125" style="7" customWidth="1"/>
    <col min="5" max="5" width="10.7109375" style="7" customWidth="1"/>
    <col min="6" max="6" width="10.140625" style="7" customWidth="1"/>
    <col min="7" max="7" width="10.42578125" style="7" customWidth="1"/>
    <col min="8" max="8" width="50.85546875" style="7" customWidth="1"/>
    <col min="9" max="9" width="10.140625" style="7" customWidth="1"/>
    <col min="10" max="10" width="5.42578125" style="7" customWidth="1"/>
    <col min="11" max="11" width="17.28515625" style="7" customWidth="1"/>
    <col min="12" max="12" width="14.42578125" style="1232" customWidth="1"/>
    <col min="13" max="13" width="11.7109375" style="1232" customWidth="1"/>
    <col min="14" max="14" width="8" style="1232" customWidth="1"/>
    <col min="15" max="16384" width="11.42578125" style="7"/>
  </cols>
  <sheetData>
    <row r="1" spans="1:37" s="266" customFormat="1" ht="15" customHeight="1" x14ac:dyDescent="0.25">
      <c r="A1" s="1504"/>
      <c r="B1" s="1505"/>
      <c r="C1" s="1505"/>
      <c r="D1" s="1505"/>
      <c r="E1" s="1480" t="s">
        <v>0</v>
      </c>
      <c r="F1" s="1480"/>
      <c r="G1" s="265" t="s">
        <v>1</v>
      </c>
      <c r="H1" s="265" t="s">
        <v>2</v>
      </c>
      <c r="I1" s="459" t="s">
        <v>5675</v>
      </c>
      <c r="L1" s="1231"/>
      <c r="M1" s="1231"/>
      <c r="N1" s="1231"/>
      <c r="O1" s="7"/>
      <c r="P1" s="7"/>
      <c r="Q1" s="7"/>
      <c r="R1" s="7"/>
      <c r="S1" s="7"/>
      <c r="T1" s="7"/>
      <c r="U1" s="7"/>
      <c r="V1" s="7"/>
      <c r="W1" s="7"/>
      <c r="X1" s="7"/>
      <c r="Y1" s="7"/>
      <c r="Z1" s="7"/>
      <c r="AA1" s="7"/>
      <c r="AB1" s="7"/>
      <c r="AC1" s="7"/>
      <c r="AD1" s="7"/>
      <c r="AE1" s="7"/>
      <c r="AF1" s="7"/>
      <c r="AG1" s="7"/>
      <c r="AH1" s="7"/>
      <c r="AI1" s="7"/>
      <c r="AJ1" s="7"/>
    </row>
    <row r="2" spans="1:37" s="266" customFormat="1" ht="15" customHeight="1" x14ac:dyDescent="0.25">
      <c r="A2" s="1505"/>
      <c r="B2" s="1505"/>
      <c r="C2" s="1505"/>
      <c r="D2" s="1505"/>
      <c r="E2" s="1481" t="s">
        <v>4482</v>
      </c>
      <c r="F2" s="1482"/>
      <c r="G2" s="1485" t="s">
        <v>4483</v>
      </c>
      <c r="H2" s="1509" t="s">
        <v>4484</v>
      </c>
      <c r="I2" s="1485">
        <v>96322325</v>
      </c>
      <c r="L2" s="1231"/>
      <c r="M2" s="1231"/>
      <c r="N2" s="1231"/>
      <c r="O2" s="7"/>
      <c r="P2" s="7"/>
      <c r="Q2" s="7"/>
      <c r="R2" s="7"/>
      <c r="S2" s="7"/>
      <c r="T2" s="7"/>
      <c r="U2" s="7"/>
      <c r="V2" s="7"/>
      <c r="W2" s="7"/>
      <c r="X2" s="7"/>
      <c r="Y2" s="7"/>
      <c r="Z2" s="7"/>
      <c r="AA2" s="7"/>
      <c r="AB2" s="7"/>
      <c r="AC2" s="7"/>
      <c r="AD2" s="7"/>
      <c r="AE2" s="7"/>
      <c r="AF2" s="7"/>
      <c r="AG2" s="7"/>
      <c r="AH2" s="7"/>
      <c r="AI2" s="7"/>
      <c r="AJ2" s="7"/>
      <c r="AK2" s="3" t="s">
        <v>20</v>
      </c>
    </row>
    <row r="3" spans="1:37" s="266" customFormat="1" ht="19.5" customHeight="1" x14ac:dyDescent="0.25">
      <c r="A3" s="1505"/>
      <c r="B3" s="1505"/>
      <c r="C3" s="1505"/>
      <c r="D3" s="1505"/>
      <c r="E3" s="1483"/>
      <c r="F3" s="1484"/>
      <c r="G3" s="1486"/>
      <c r="H3" s="1510"/>
      <c r="I3" s="1486"/>
      <c r="L3" s="1231"/>
      <c r="M3" s="1231"/>
      <c r="N3" s="1231"/>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C4" s="268"/>
      <c r="K4" s="7"/>
      <c r="L4" s="1232"/>
      <c r="M4" s="1231"/>
      <c r="N4" s="1231"/>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1" t="s">
        <v>4</v>
      </c>
      <c r="B5" s="2" t="s">
        <v>5</v>
      </c>
      <c r="C5" s="2" t="s">
        <v>6</v>
      </c>
      <c r="D5" s="2" t="s">
        <v>7</v>
      </c>
      <c r="E5" s="2" t="s">
        <v>8</v>
      </c>
      <c r="F5" s="2" t="s">
        <v>9</v>
      </c>
      <c r="G5" s="1" t="s">
        <v>10</v>
      </c>
      <c r="H5" s="2" t="s">
        <v>11</v>
      </c>
      <c r="I5" s="2" t="s">
        <v>30</v>
      </c>
      <c r="J5" s="2" t="s">
        <v>13</v>
      </c>
      <c r="K5" s="2" t="s">
        <v>14</v>
      </c>
      <c r="L5" s="1233" t="s">
        <v>549</v>
      </c>
      <c r="M5" s="1233" t="s">
        <v>550</v>
      </c>
      <c r="N5" s="1234" t="s">
        <v>548</v>
      </c>
      <c r="O5" s="7"/>
      <c r="P5" s="7"/>
      <c r="Q5" s="7"/>
      <c r="R5" s="7"/>
      <c r="S5" s="7"/>
      <c r="T5" s="7"/>
      <c r="U5" s="7"/>
      <c r="V5" s="7"/>
      <c r="W5" s="7"/>
      <c r="X5" s="7"/>
      <c r="Y5" s="7"/>
      <c r="Z5" s="7"/>
      <c r="AA5" s="7"/>
      <c r="AB5" s="7"/>
      <c r="AC5" s="7"/>
      <c r="AD5" s="7"/>
      <c r="AE5" s="7"/>
      <c r="AF5" s="7"/>
      <c r="AG5" s="7"/>
      <c r="AH5" s="7"/>
      <c r="AI5" s="7"/>
      <c r="AJ5" s="7"/>
    </row>
    <row r="6" spans="1:37" x14ac:dyDescent="0.25">
      <c r="A6" s="119" t="s">
        <v>313</v>
      </c>
      <c r="B6" s="164">
        <v>41652</v>
      </c>
      <c r="C6" s="118" t="s">
        <v>595</v>
      </c>
      <c r="D6" s="119" t="s">
        <v>591</v>
      </c>
      <c r="E6" s="162">
        <v>10169274</v>
      </c>
      <c r="F6" s="119">
        <v>581</v>
      </c>
      <c r="G6" s="119">
        <v>2704013</v>
      </c>
      <c r="H6" s="120" t="str">
        <f>IF(G6="","",VLOOKUP(G6,ARANCEL!$B$5:$D$121,2,FALSE))</f>
        <v>PROVISORIO (POR PIEZA)</v>
      </c>
      <c r="I6" s="121" t="s">
        <v>596</v>
      </c>
      <c r="J6" s="119">
        <v>2</v>
      </c>
      <c r="K6" s="122">
        <f>IF(G6="","",VLOOKUP(G6,ARANCEL!$B$5:$D$121,3,FALSE)*J6)</f>
        <v>6500</v>
      </c>
      <c r="L6" s="1237" t="s">
        <v>597</v>
      </c>
      <c r="M6" s="1237">
        <v>4500211363</v>
      </c>
      <c r="N6" s="1237">
        <v>8939</v>
      </c>
    </row>
    <row r="7" spans="1:37" x14ac:dyDescent="0.25">
      <c r="A7" s="119" t="s">
        <v>305</v>
      </c>
      <c r="B7" s="164">
        <v>41666</v>
      </c>
      <c r="C7" s="118" t="s">
        <v>595</v>
      </c>
      <c r="D7" s="119" t="s">
        <v>591</v>
      </c>
      <c r="E7" s="162">
        <v>10170748</v>
      </c>
      <c r="F7" s="119">
        <v>581</v>
      </c>
      <c r="G7" s="119">
        <v>2704003</v>
      </c>
      <c r="H7" s="120" t="str">
        <f>IF(G7="","",VLOOKUP(G7,ARANCEL!$B$5:$D$121,2,FALSE))</f>
        <v xml:space="preserve">CORONA PERIFERICA CON PERNO MUÑON COLADO </v>
      </c>
      <c r="I7" s="121" t="s">
        <v>633</v>
      </c>
      <c r="J7" s="119">
        <v>1</v>
      </c>
      <c r="K7" s="122">
        <f>IF(G7="","",VLOOKUP(G7,ARANCEL!$B$5:$D$121,3,FALSE)*J7)</f>
        <v>32612</v>
      </c>
      <c r="L7" s="1237" t="s">
        <v>2842</v>
      </c>
      <c r="M7" s="1237">
        <v>4500214552</v>
      </c>
      <c r="N7" s="1237">
        <v>8933</v>
      </c>
    </row>
    <row r="8" spans="1:37" x14ac:dyDescent="0.25">
      <c r="A8" s="119" t="s">
        <v>305</v>
      </c>
      <c r="B8" s="164">
        <v>41669</v>
      </c>
      <c r="C8" s="118" t="s">
        <v>595</v>
      </c>
      <c r="D8" s="119" t="s">
        <v>591</v>
      </c>
      <c r="E8" s="162">
        <v>10170925</v>
      </c>
      <c r="F8" s="119">
        <v>581</v>
      </c>
      <c r="G8" s="119">
        <v>2704003</v>
      </c>
      <c r="H8" s="120" t="str">
        <f>IF(G8="","",VLOOKUP(G8,ARANCEL!$B$5:$D$121,2,FALSE))</f>
        <v xml:space="preserve">CORONA PERIFERICA CON PERNO MUÑON COLADO </v>
      </c>
      <c r="I8" s="121" t="s">
        <v>319</v>
      </c>
      <c r="J8" s="119">
        <v>1</v>
      </c>
      <c r="K8" s="122">
        <f>IF(G8="","",VLOOKUP(G8,ARANCEL!$B$5:$D$121,3,FALSE)*J8)</f>
        <v>32612</v>
      </c>
      <c r="L8" s="1237" t="s">
        <v>2842</v>
      </c>
      <c r="M8" s="1237">
        <v>4500214553</v>
      </c>
      <c r="N8" s="1237">
        <v>8935</v>
      </c>
    </row>
    <row r="9" spans="1:37" x14ac:dyDescent="0.25">
      <c r="A9" s="119" t="s">
        <v>313</v>
      </c>
      <c r="B9" s="164">
        <v>41722</v>
      </c>
      <c r="C9" s="118" t="s">
        <v>595</v>
      </c>
      <c r="D9" s="119" t="s">
        <v>591</v>
      </c>
      <c r="E9" s="162">
        <v>10184092</v>
      </c>
      <c r="F9" s="119">
        <v>581</v>
      </c>
      <c r="G9" s="119">
        <v>2704003</v>
      </c>
      <c r="H9" s="120" t="str">
        <f>IF(G9="","",VLOOKUP(G9,ARANCEL!$B$5:$D$121,2,FALSE))</f>
        <v xml:space="preserve">CORONA PERIFERICA CON PERNO MUÑON COLADO </v>
      </c>
      <c r="I9" s="121"/>
      <c r="J9" s="119">
        <v>2</v>
      </c>
      <c r="K9" s="122">
        <f>IF(G9="","",VLOOKUP(G9,ARANCEL!$B$5:$D$121,3,FALSE)*J9)</f>
        <v>65224</v>
      </c>
      <c r="L9" s="1229" t="s">
        <v>5292</v>
      </c>
      <c r="M9" s="1229">
        <v>4500235742</v>
      </c>
      <c r="N9" s="1229">
        <v>9416</v>
      </c>
    </row>
    <row r="10" spans="1:37" x14ac:dyDescent="0.25">
      <c r="A10" s="119" t="s">
        <v>305</v>
      </c>
      <c r="B10" s="164">
        <v>41961</v>
      </c>
      <c r="C10" s="118" t="s">
        <v>8623</v>
      </c>
      <c r="D10" s="119" t="s">
        <v>509</v>
      </c>
      <c r="E10" s="162">
        <v>10283939</v>
      </c>
      <c r="F10" s="119">
        <v>2825</v>
      </c>
      <c r="G10" s="119">
        <v>2705003</v>
      </c>
      <c r="H10" s="120" t="str">
        <f>IF(G10="","",VLOOKUP(G10,ARANCEL!$B$5:$D$121,2,FALSE))</f>
        <v>INCRUSTACION ESTETICA (ART-GLASS O CERAMICA)</v>
      </c>
      <c r="I10" s="121" t="s">
        <v>335</v>
      </c>
      <c r="J10" s="119">
        <v>1</v>
      </c>
      <c r="K10" s="122">
        <f>IF(G10="","",VLOOKUP(G10,ARANCEL!$B$5:$D$121,3,FALSE)*J10)</f>
        <v>15676</v>
      </c>
      <c r="L10" s="1349" t="s">
        <v>9431</v>
      </c>
      <c r="M10" s="1349">
        <v>4500269353</v>
      </c>
      <c r="N10" s="1349" t="s">
        <v>9461</v>
      </c>
    </row>
    <row r="11" spans="1:37" x14ac:dyDescent="0.25">
      <c r="A11" s="119" t="s">
        <v>305</v>
      </c>
      <c r="B11" s="164">
        <v>41922</v>
      </c>
      <c r="C11" s="118" t="s">
        <v>7676</v>
      </c>
      <c r="D11" s="119" t="s">
        <v>60</v>
      </c>
      <c r="E11" s="162">
        <v>10265152</v>
      </c>
      <c r="F11" s="119">
        <v>2787</v>
      </c>
      <c r="G11" s="119">
        <v>2704003</v>
      </c>
      <c r="H11" s="120" t="str">
        <f>IF(G11="","",VLOOKUP(G11,ARANCEL!$B$5:$D$121,2,FALSE))</f>
        <v xml:space="preserve">CORONA PERIFERICA CON PERNO MUÑON COLADO </v>
      </c>
      <c r="I11" s="121" t="s">
        <v>324</v>
      </c>
      <c r="J11" s="119">
        <v>1</v>
      </c>
      <c r="K11" s="122">
        <f>IF(G11="","",VLOOKUP(G11,ARANCEL!$B$5:$D$121,3,FALSE)*J11)</f>
        <v>32612</v>
      </c>
      <c r="L11" s="1229" t="s">
        <v>8279</v>
      </c>
      <c r="M11" s="1229">
        <v>4500260880</v>
      </c>
      <c r="N11" s="1229" t="s">
        <v>8303</v>
      </c>
    </row>
    <row r="12" spans="1:37" x14ac:dyDescent="0.25">
      <c r="A12" s="119" t="s">
        <v>305</v>
      </c>
      <c r="B12" s="164">
        <v>41892</v>
      </c>
      <c r="C12" s="118" t="s">
        <v>7168</v>
      </c>
      <c r="D12" s="119" t="s">
        <v>60</v>
      </c>
      <c r="E12" s="162">
        <v>10256552</v>
      </c>
      <c r="F12" s="119">
        <v>2787</v>
      </c>
      <c r="G12" s="119">
        <v>2704005</v>
      </c>
      <c r="H12" s="120" t="str">
        <f>IF(G12="","",VLOOKUP(G12,ARANCEL!$B$5:$D$121,2,FALSE))</f>
        <v>PROVISORIO</v>
      </c>
      <c r="I12" s="121" t="s">
        <v>324</v>
      </c>
      <c r="J12" s="119">
        <v>1</v>
      </c>
      <c r="K12" s="122">
        <f>IF(G12="","",VLOOKUP(G12,ARANCEL!$B$5:$D$121,3,FALSE)*J12)</f>
        <v>3250</v>
      </c>
      <c r="L12" s="1229" t="s">
        <v>7548</v>
      </c>
      <c r="M12" s="1229">
        <v>4500255368</v>
      </c>
      <c r="N12" s="1229" t="s">
        <v>7575</v>
      </c>
    </row>
    <row r="13" spans="1:37" x14ac:dyDescent="0.25">
      <c r="A13" s="119" t="s">
        <v>305</v>
      </c>
      <c r="B13" s="164">
        <v>41974</v>
      </c>
      <c r="C13" s="118" t="s">
        <v>8713</v>
      </c>
      <c r="D13" s="119" t="s">
        <v>509</v>
      </c>
      <c r="E13" s="162">
        <v>10290913</v>
      </c>
      <c r="F13" s="119">
        <v>2716</v>
      </c>
      <c r="G13" s="119">
        <v>2705003</v>
      </c>
      <c r="H13" s="120" t="str">
        <f>IF(G13="","",VLOOKUP(G13,ARANCEL!$B$5:$D$121,2,FALSE))</f>
        <v>INCRUSTACION ESTETICA (ART-GLASS O CERAMICA)</v>
      </c>
      <c r="I13" s="121" t="s">
        <v>322</v>
      </c>
      <c r="J13" s="119">
        <v>1</v>
      </c>
      <c r="K13" s="122">
        <f>IF(G13="","",VLOOKUP(G13,ARANCEL!$B$5:$D$121,3,FALSE)*J13)</f>
        <v>15676</v>
      </c>
      <c r="L13" s="1235" t="str">
        <f>IF(E13="","","IMPAGO")</f>
        <v>IMPAGO</v>
      </c>
      <c r="M13" s="1235" t="str">
        <f>IF(L13="IMPAGO","SIN O.C.","")</f>
        <v>SIN O.C.</v>
      </c>
      <c r="N13" s="1235" t="str">
        <f>IF(L13="IMPAGO","SIN FACT.","")</f>
        <v>SIN FACT.</v>
      </c>
    </row>
    <row r="14" spans="1:37" x14ac:dyDescent="0.25">
      <c r="A14" s="119" t="s">
        <v>305</v>
      </c>
      <c r="B14" s="164">
        <v>41934</v>
      </c>
      <c r="C14" s="118" t="s">
        <v>7935</v>
      </c>
      <c r="D14" s="119" t="s">
        <v>7936</v>
      </c>
      <c r="E14" s="162">
        <v>10271261</v>
      </c>
      <c r="F14" s="119">
        <v>4126</v>
      </c>
      <c r="G14" s="119">
        <v>2708001</v>
      </c>
      <c r="H14" s="120" t="str">
        <f>IF(G14="","",VLOOKUP(G14,ARANCEL!$B$5:$D$121,2,FALSE))</f>
        <v xml:space="preserve">PLACA DE ORTODONCIA SIN TORNILLO </v>
      </c>
      <c r="I14" s="121" t="s">
        <v>347</v>
      </c>
      <c r="J14" s="119">
        <v>2</v>
      </c>
      <c r="K14" s="122">
        <f>IF(G14="","",VLOOKUP(G14,ARANCEL!$B$5:$D$121,3,FALSE)*J14)</f>
        <v>35994</v>
      </c>
      <c r="L14" s="1229" t="s">
        <v>8279</v>
      </c>
      <c r="M14" s="1229">
        <v>4500260880</v>
      </c>
      <c r="N14" s="1229" t="s">
        <v>8303</v>
      </c>
    </row>
    <row r="15" spans="1:37" x14ac:dyDescent="0.25">
      <c r="A15" s="119" t="s">
        <v>305</v>
      </c>
      <c r="B15" s="164">
        <v>41705</v>
      </c>
      <c r="C15" s="118" t="s">
        <v>3343</v>
      </c>
      <c r="D15" s="119" t="s">
        <v>591</v>
      </c>
      <c r="E15" s="162">
        <v>10180316</v>
      </c>
      <c r="F15" s="119">
        <v>530</v>
      </c>
      <c r="G15" s="119">
        <v>2704005</v>
      </c>
      <c r="H15" s="120" t="str">
        <f>IF(G15="","",VLOOKUP(G15,ARANCEL!$B$5:$D$121,2,FALSE))</f>
        <v>PROVISORIO</v>
      </c>
      <c r="I15" s="121" t="s">
        <v>319</v>
      </c>
      <c r="J15" s="119">
        <v>1</v>
      </c>
      <c r="K15" s="122">
        <f>IF(G15="","",VLOOKUP(G15,ARANCEL!$B$5:$D$121,3,FALSE)*J15)</f>
        <v>3250</v>
      </c>
      <c r="L15" s="1237" t="s">
        <v>3438</v>
      </c>
      <c r="M15" s="1237">
        <v>4500220055</v>
      </c>
      <c r="N15" s="1237">
        <v>8937</v>
      </c>
    </row>
    <row r="16" spans="1:37" x14ac:dyDescent="0.25">
      <c r="A16" s="119" t="s">
        <v>305</v>
      </c>
      <c r="B16" s="164">
        <v>41722</v>
      </c>
      <c r="C16" s="118" t="s">
        <v>3343</v>
      </c>
      <c r="D16" s="119" t="s">
        <v>591</v>
      </c>
      <c r="E16" s="162">
        <v>10183879</v>
      </c>
      <c r="F16" s="119">
        <v>530</v>
      </c>
      <c r="G16" s="119">
        <v>2704003</v>
      </c>
      <c r="H16" s="120" t="str">
        <f>IF(G16="","",VLOOKUP(G16,ARANCEL!$B$5:$D$121,2,FALSE))</f>
        <v xml:space="preserve">CORONA PERIFERICA CON PERNO MUÑON COLADO </v>
      </c>
      <c r="I16" s="121" t="s">
        <v>319</v>
      </c>
      <c r="J16" s="119">
        <v>1</v>
      </c>
      <c r="K16" s="122">
        <f>IF(G16="","",VLOOKUP(G16,ARANCEL!$B$5:$D$121,3,FALSE)*J16)</f>
        <v>32612</v>
      </c>
      <c r="L16" s="1229" t="s">
        <v>5292</v>
      </c>
      <c r="M16" s="1229">
        <v>4500235742</v>
      </c>
      <c r="N16" s="1229">
        <v>9416</v>
      </c>
    </row>
    <row r="17" spans="1:14" x14ac:dyDescent="0.25">
      <c r="A17" s="119" t="s">
        <v>305</v>
      </c>
      <c r="B17" s="164">
        <v>41976</v>
      </c>
      <c r="C17" s="118" t="s">
        <v>5881</v>
      </c>
      <c r="D17" s="119" t="s">
        <v>1863</v>
      </c>
      <c r="E17" s="162">
        <v>10289953</v>
      </c>
      <c r="F17" s="119">
        <v>29697638</v>
      </c>
      <c r="G17" s="119">
        <v>2704013</v>
      </c>
      <c r="H17" s="120" t="str">
        <f>IF(G17="","",VLOOKUP(G17,ARANCEL!$B$5:$D$121,2,FALSE))</f>
        <v>PROVISORIO (POR PIEZA)</v>
      </c>
      <c r="I17" s="121" t="s">
        <v>319</v>
      </c>
      <c r="J17" s="119">
        <v>1</v>
      </c>
      <c r="K17" s="122">
        <f>IF(G17="","",VLOOKUP(G17,ARANCEL!$B$5:$D$121,3,FALSE)*J17)</f>
        <v>3250</v>
      </c>
      <c r="L17" s="1349" t="s">
        <v>9431</v>
      </c>
      <c r="M17" s="1349">
        <v>4500269285</v>
      </c>
      <c r="N17" s="1349" t="s">
        <v>9454</v>
      </c>
    </row>
    <row r="18" spans="1:14" x14ac:dyDescent="0.25">
      <c r="A18" s="119" t="s">
        <v>305</v>
      </c>
      <c r="B18" s="164">
        <v>41976</v>
      </c>
      <c r="C18" s="118" t="s">
        <v>5881</v>
      </c>
      <c r="D18" s="119" t="s">
        <v>1863</v>
      </c>
      <c r="E18" s="162">
        <v>10289953</v>
      </c>
      <c r="F18" s="119">
        <v>29697638</v>
      </c>
      <c r="G18" s="119">
        <v>2704003</v>
      </c>
      <c r="H18" s="120" t="str">
        <f>IF(G18="","",VLOOKUP(G18,ARANCEL!$B$5:$D$121,2,FALSE))</f>
        <v xml:space="preserve">CORONA PERIFERICA CON PERNO MUÑON COLADO </v>
      </c>
      <c r="I18" s="121" t="s">
        <v>319</v>
      </c>
      <c r="J18" s="119">
        <v>1</v>
      </c>
      <c r="K18" s="122">
        <f>IF(G18="","",VLOOKUP(G18,ARANCEL!$B$5:$D$121,3,FALSE)*J18)</f>
        <v>32612</v>
      </c>
      <c r="L18" s="1349" t="s">
        <v>9431</v>
      </c>
      <c r="M18" s="1349">
        <v>4500269285</v>
      </c>
      <c r="N18" s="1349" t="s">
        <v>9454</v>
      </c>
    </row>
    <row r="19" spans="1:14" s="413" customFormat="1" x14ac:dyDescent="0.25">
      <c r="A19" s="119" t="s">
        <v>305</v>
      </c>
      <c r="B19" s="164">
        <v>41988</v>
      </c>
      <c r="C19" s="118" t="s">
        <v>8987</v>
      </c>
      <c r="D19" s="119" t="s">
        <v>764</v>
      </c>
      <c r="E19" s="162">
        <v>10297632</v>
      </c>
      <c r="F19" s="119">
        <v>4377</v>
      </c>
      <c r="G19" s="119">
        <v>2705003</v>
      </c>
      <c r="H19" s="120" t="str">
        <f>IF(G19="","",VLOOKUP(G19,ARANCEL!$B$5:$D$121,2,FALSE))</f>
        <v>INCRUSTACION ESTETICA (ART-GLASS O CERAMICA)</v>
      </c>
      <c r="I19" s="121" t="s">
        <v>317</v>
      </c>
      <c r="J19" s="119">
        <v>1</v>
      </c>
      <c r="K19" s="122">
        <f>IF(G19="","",VLOOKUP(G19,ARANCEL!$B$5:$D$121,3,FALSE)*J19)</f>
        <v>15676</v>
      </c>
      <c r="L19" s="1349" t="s">
        <v>9431</v>
      </c>
      <c r="M19" s="1349">
        <v>4500269353</v>
      </c>
      <c r="N19" s="1349" t="s">
        <v>9461</v>
      </c>
    </row>
    <row r="20" spans="1:14" x14ac:dyDescent="0.25">
      <c r="A20" s="119" t="s">
        <v>305</v>
      </c>
      <c r="B20" s="164">
        <v>41838</v>
      </c>
      <c r="C20" s="118" t="s">
        <v>1804</v>
      </c>
      <c r="D20" s="119" t="s">
        <v>617</v>
      </c>
      <c r="E20" s="162">
        <v>10229764</v>
      </c>
      <c r="F20" s="119">
        <v>2327</v>
      </c>
      <c r="G20" s="119">
        <v>2704005</v>
      </c>
      <c r="H20" s="120" t="str">
        <f>IF(G20="","",VLOOKUP(G20,ARANCEL!$B$5:$D$121,2,FALSE))</f>
        <v>PROVISORIO</v>
      </c>
      <c r="I20" s="121" t="s">
        <v>337</v>
      </c>
      <c r="J20" s="119">
        <v>1</v>
      </c>
      <c r="K20" s="122">
        <f>IF(G20="","",VLOOKUP(G20,ARANCEL!$B$5:$D$121,3,FALSE)*J20)</f>
        <v>3250</v>
      </c>
      <c r="L20" s="1229" t="s">
        <v>6017</v>
      </c>
      <c r="M20" s="1229">
        <v>4500245635</v>
      </c>
      <c r="N20" s="1229">
        <v>9826</v>
      </c>
    </row>
    <row r="21" spans="1:14" x14ac:dyDescent="0.25">
      <c r="A21" s="119" t="s">
        <v>305</v>
      </c>
      <c r="B21" s="164">
        <v>41850</v>
      </c>
      <c r="C21" s="118" t="s">
        <v>1804</v>
      </c>
      <c r="D21" s="119" t="s">
        <v>6206</v>
      </c>
      <c r="E21" s="162">
        <v>10235979</v>
      </c>
      <c r="F21" s="119">
        <v>2326</v>
      </c>
      <c r="G21" s="119">
        <v>2704002</v>
      </c>
      <c r="H21" s="120" t="str">
        <f>IF(G21="","",VLOOKUP(G21,ARANCEL!$B$5:$D$121,2,FALSE))</f>
        <v xml:space="preserve">CORONA PERIFERICA </v>
      </c>
      <c r="I21" s="121" t="s">
        <v>337</v>
      </c>
      <c r="J21" s="119">
        <v>1</v>
      </c>
      <c r="K21" s="122">
        <f>IF(G21="","",VLOOKUP(G21,ARANCEL!$B$5:$D$121,3,FALSE)*J21)</f>
        <v>25865</v>
      </c>
      <c r="L21" s="1229" t="s">
        <v>6017</v>
      </c>
      <c r="M21" s="1229">
        <v>4500245635</v>
      </c>
      <c r="N21" s="1229">
        <v>9826</v>
      </c>
    </row>
    <row r="22" spans="1:14" x14ac:dyDescent="0.25">
      <c r="A22" s="119" t="s">
        <v>305</v>
      </c>
      <c r="B22" s="164">
        <v>41927</v>
      </c>
      <c r="C22" s="118" t="s">
        <v>2503</v>
      </c>
      <c r="D22" s="119" t="s">
        <v>617</v>
      </c>
      <c r="E22" s="162">
        <v>10267097</v>
      </c>
      <c r="F22" s="119">
        <v>3791</v>
      </c>
      <c r="G22" s="119">
        <v>2704015</v>
      </c>
      <c r="H22" s="120" t="str">
        <f>IF(G22="","",VLOOKUP(G22,ARANCEL!$B$5:$D$121,2,FALSE))</f>
        <v xml:space="preserve">CORONA IN CERAM </v>
      </c>
      <c r="I22" s="121" t="s">
        <v>323</v>
      </c>
      <c r="J22" s="119">
        <v>1</v>
      </c>
      <c r="K22" s="122">
        <f>IF(G22="","",VLOOKUP(G22,ARANCEL!$B$5:$D$121,3,FALSE)*J22)</f>
        <v>42733</v>
      </c>
      <c r="L22" s="1229" t="s">
        <v>8279</v>
      </c>
      <c r="M22" s="1229">
        <v>4500260880</v>
      </c>
      <c r="N22" s="1229" t="s">
        <v>8303</v>
      </c>
    </row>
    <row r="23" spans="1:14" x14ac:dyDescent="0.25">
      <c r="A23" s="165" t="s">
        <v>305</v>
      </c>
      <c r="B23" s="164">
        <v>41939</v>
      </c>
      <c r="C23" s="118" t="s">
        <v>2503</v>
      </c>
      <c r="D23" s="119" t="s">
        <v>617</v>
      </c>
      <c r="E23" s="162">
        <v>10272606</v>
      </c>
      <c r="F23" s="119">
        <v>4214</v>
      </c>
      <c r="G23" s="119">
        <v>2704005</v>
      </c>
      <c r="H23" s="120" t="str">
        <f>IF(G23="","",VLOOKUP(G23,ARANCEL!$B$5:$D$121,2,FALSE))</f>
        <v>PROVISORIO</v>
      </c>
      <c r="I23" s="121" t="s">
        <v>312</v>
      </c>
      <c r="J23" s="119">
        <v>1</v>
      </c>
      <c r="K23" s="122">
        <f>IF(G23="","",VLOOKUP(G23,ARANCEL!$B$5:$D$121,3,FALSE)*J23)</f>
        <v>3250</v>
      </c>
      <c r="L23" s="1229" t="s">
        <v>8279</v>
      </c>
      <c r="M23" s="1229">
        <v>4500260880</v>
      </c>
      <c r="N23" s="1229" t="s">
        <v>8303</v>
      </c>
    </row>
    <row r="24" spans="1:14" x14ac:dyDescent="0.25">
      <c r="A24" s="119" t="s">
        <v>305</v>
      </c>
      <c r="B24" s="223">
        <v>41761</v>
      </c>
      <c r="C24" s="118" t="s">
        <v>4765</v>
      </c>
      <c r="D24" s="119" t="s">
        <v>509</v>
      </c>
      <c r="E24" s="162">
        <v>10196885</v>
      </c>
      <c r="F24" s="119">
        <v>236</v>
      </c>
      <c r="G24" s="119">
        <v>2705003</v>
      </c>
      <c r="H24" s="120" t="str">
        <f>IF(G24="","",VLOOKUP(G24,ARANCEL!$B$5:$D$121,2,FALSE))</f>
        <v>INCRUSTACION ESTETICA (ART-GLASS O CERAMICA)</v>
      </c>
      <c r="I24" s="121" t="s">
        <v>312</v>
      </c>
      <c r="J24" s="119">
        <v>1</v>
      </c>
      <c r="K24" s="122">
        <f>IF(G24="","",VLOOKUP(G24,ARANCEL!$B$5:$D$121,3,FALSE)*J24)</f>
        <v>15676</v>
      </c>
      <c r="L24" s="1229" t="s">
        <v>5292</v>
      </c>
      <c r="M24" s="1229">
        <v>4500235826</v>
      </c>
      <c r="N24" s="1229">
        <v>9417</v>
      </c>
    </row>
    <row r="25" spans="1:14" x14ac:dyDescent="0.25">
      <c r="A25" s="119" t="s">
        <v>305</v>
      </c>
      <c r="B25" s="164">
        <v>41907</v>
      </c>
      <c r="C25" s="118" t="s">
        <v>7336</v>
      </c>
      <c r="D25" s="119" t="s">
        <v>60</v>
      </c>
      <c r="E25" s="162">
        <v>10258577</v>
      </c>
      <c r="F25" s="119">
        <v>2607</v>
      </c>
      <c r="G25" s="119">
        <v>2704005</v>
      </c>
      <c r="H25" s="120" t="str">
        <f>IF(G25="","",VLOOKUP(G25,ARANCEL!$B$5:$D$121,2,FALSE))</f>
        <v>PROVISORIO</v>
      </c>
      <c r="I25" s="121" t="s">
        <v>322</v>
      </c>
      <c r="J25" s="119">
        <v>1</v>
      </c>
      <c r="K25" s="122">
        <f>IF(G25="","",VLOOKUP(G25,ARANCEL!$B$5:$D$121,3,FALSE)*J25)</f>
        <v>3250</v>
      </c>
      <c r="L25" s="1229" t="s">
        <v>7548</v>
      </c>
      <c r="M25" s="1229">
        <v>4500255824</v>
      </c>
      <c r="N25" s="1229">
        <v>10275</v>
      </c>
    </row>
    <row r="26" spans="1:14" x14ac:dyDescent="0.25">
      <c r="A26" s="119" t="s">
        <v>305</v>
      </c>
      <c r="B26" s="256">
        <v>41598</v>
      </c>
      <c r="C26" s="118" t="s">
        <v>590</v>
      </c>
      <c r="D26" s="119" t="s">
        <v>591</v>
      </c>
      <c r="E26" s="162">
        <v>10162540</v>
      </c>
      <c r="F26" s="119"/>
      <c r="G26" s="119">
        <v>2704005</v>
      </c>
      <c r="H26" s="120" t="str">
        <f>IF(G26="","",VLOOKUP(G26,ARANCEL!$B$5:$D$121,2,FALSE))</f>
        <v>PROVISORIO</v>
      </c>
      <c r="I26" s="121" t="s">
        <v>335</v>
      </c>
      <c r="J26" s="119">
        <v>1</v>
      </c>
      <c r="K26" s="122">
        <f>IF(G26="","",VLOOKUP(G26,ARANCEL!$B$5:$D$121,3,FALSE)*J26)</f>
        <v>3250</v>
      </c>
      <c r="L26" s="1236" t="s">
        <v>597</v>
      </c>
      <c r="M26" s="1236">
        <v>4500203749</v>
      </c>
      <c r="N26" s="1236">
        <v>8227</v>
      </c>
    </row>
    <row r="27" spans="1:14" x14ac:dyDescent="0.25">
      <c r="A27" s="255" t="s">
        <v>305</v>
      </c>
      <c r="B27" s="256">
        <v>41641</v>
      </c>
      <c r="C27" s="257" t="s">
        <v>590</v>
      </c>
      <c r="D27" s="255" t="s">
        <v>591</v>
      </c>
      <c r="E27" s="258">
        <v>10168436</v>
      </c>
      <c r="F27" s="255">
        <v>17</v>
      </c>
      <c r="G27" s="255">
        <v>2704003</v>
      </c>
      <c r="H27" s="120" t="str">
        <f>IF(G27="","",VLOOKUP(G27,ARANCEL!$B$5:$D$121,2,FALSE))</f>
        <v xml:space="preserve">CORONA PERIFERICA CON PERNO MUÑON COLADO </v>
      </c>
      <c r="I27" s="121" t="s">
        <v>335</v>
      </c>
      <c r="J27" s="119">
        <v>1</v>
      </c>
      <c r="K27" s="122">
        <f>IF(G27="","",VLOOKUP(G27,ARANCEL!$B$5:$D$121,3,FALSE)*J27)</f>
        <v>32612</v>
      </c>
      <c r="L27" s="1236" t="s">
        <v>597</v>
      </c>
      <c r="M27" s="1236">
        <v>4500210393</v>
      </c>
      <c r="N27" s="1236">
        <v>8223</v>
      </c>
    </row>
    <row r="28" spans="1:14" x14ac:dyDescent="0.25">
      <c r="A28" s="119" t="s">
        <v>305</v>
      </c>
      <c r="B28" s="256">
        <v>41726</v>
      </c>
      <c r="C28" s="118" t="s">
        <v>590</v>
      </c>
      <c r="D28" s="119" t="s">
        <v>591</v>
      </c>
      <c r="E28" s="258">
        <v>10185542</v>
      </c>
      <c r="F28" s="119">
        <v>778</v>
      </c>
      <c r="G28" s="119">
        <v>2705003</v>
      </c>
      <c r="H28" s="120" t="str">
        <f>IF(G28="","",VLOOKUP(G28,ARANCEL!$B$5:$D$121,2,FALSE))</f>
        <v>INCRUSTACION ESTETICA (ART-GLASS O CERAMICA)</v>
      </c>
      <c r="I28" s="121" t="s">
        <v>308</v>
      </c>
      <c r="J28" s="119">
        <v>1</v>
      </c>
      <c r="K28" s="122">
        <f>IF(G28="","",VLOOKUP(G28,ARANCEL!$B$5:$D$121,3,FALSE)*J28)</f>
        <v>15676</v>
      </c>
      <c r="L28" s="1229" t="s">
        <v>5292</v>
      </c>
      <c r="M28" s="1229">
        <v>4500235742</v>
      </c>
      <c r="N28" s="1229">
        <v>9416</v>
      </c>
    </row>
    <row r="29" spans="1:14" x14ac:dyDescent="0.25">
      <c r="A29" s="119" t="s">
        <v>305</v>
      </c>
      <c r="B29" s="256">
        <v>41850</v>
      </c>
      <c r="C29" s="118" t="s">
        <v>6205</v>
      </c>
      <c r="D29" s="119" t="s">
        <v>60</v>
      </c>
      <c r="E29" s="162">
        <v>10236170</v>
      </c>
      <c r="F29" s="119">
        <v>2746</v>
      </c>
      <c r="G29" s="119">
        <v>2704005</v>
      </c>
      <c r="H29" s="120" t="str">
        <f>IF(G29="","",VLOOKUP(G29,ARANCEL!$B$5:$D$121,2,FALSE))</f>
        <v>PROVISORIO</v>
      </c>
      <c r="I29" s="121" t="s">
        <v>325</v>
      </c>
      <c r="J29" s="119">
        <v>1</v>
      </c>
      <c r="K29" s="122">
        <f>IF(G29="","",VLOOKUP(G29,ARANCEL!$B$5:$D$121,3,FALSE)*J29)</f>
        <v>3250</v>
      </c>
      <c r="L29" s="1229" t="s">
        <v>6017</v>
      </c>
      <c r="M29" s="1229">
        <v>4500245635</v>
      </c>
      <c r="N29" s="1229">
        <v>9826</v>
      </c>
    </row>
    <row r="30" spans="1:14" x14ac:dyDescent="0.25">
      <c r="A30" s="119" t="s">
        <v>305</v>
      </c>
      <c r="B30" s="164">
        <v>41948</v>
      </c>
      <c r="C30" s="257" t="s">
        <v>6205</v>
      </c>
      <c r="D30" s="255" t="s">
        <v>764</v>
      </c>
      <c r="E30" s="258">
        <v>10277160</v>
      </c>
      <c r="F30" s="255">
        <v>4321</v>
      </c>
      <c r="G30" s="255">
        <v>2704005</v>
      </c>
      <c r="H30" s="120" t="str">
        <f>IF(G30="","",VLOOKUP(G30,ARANCEL!$B$5:$D$121,2,FALSE))</f>
        <v>PROVISORIO</v>
      </c>
      <c r="I30" s="121" t="s">
        <v>316</v>
      </c>
      <c r="J30" s="119">
        <v>1</v>
      </c>
      <c r="K30" s="122">
        <f>IF(G30="","",VLOOKUP(G30,ARANCEL!$B$5:$D$121,3,FALSE)*J30)</f>
        <v>3250</v>
      </c>
      <c r="L30" s="1229" t="s">
        <v>8279</v>
      </c>
      <c r="M30" s="1229">
        <v>4500260880</v>
      </c>
      <c r="N30" s="1229" t="s">
        <v>8303</v>
      </c>
    </row>
    <row r="31" spans="1:14" x14ac:dyDescent="0.25">
      <c r="A31" s="119" t="s">
        <v>305</v>
      </c>
      <c r="B31" s="256">
        <v>41954</v>
      </c>
      <c r="C31" s="118" t="s">
        <v>6205</v>
      </c>
      <c r="D31" s="119" t="s">
        <v>764</v>
      </c>
      <c r="E31" s="162">
        <v>10280485</v>
      </c>
      <c r="F31" s="119">
        <v>4321</v>
      </c>
      <c r="G31" s="119">
        <v>2704003</v>
      </c>
      <c r="H31" s="120" t="str">
        <f>IF(G31="","",VLOOKUP(G31,ARANCEL!$B$5:$D$121,2,FALSE))</f>
        <v xml:space="preserve">CORONA PERIFERICA CON PERNO MUÑON COLADO </v>
      </c>
      <c r="I31" s="121" t="s">
        <v>316</v>
      </c>
      <c r="J31" s="119">
        <v>1</v>
      </c>
      <c r="K31" s="122">
        <f>IF(G31="","",VLOOKUP(G31,ARANCEL!$B$5:$D$121,3,FALSE)*J31)</f>
        <v>32612</v>
      </c>
      <c r="L31" s="1349" t="s">
        <v>9431</v>
      </c>
      <c r="M31" s="1349">
        <v>4500269353</v>
      </c>
      <c r="N31" s="1349" t="s">
        <v>9461</v>
      </c>
    </row>
    <row r="32" spans="1:14" x14ac:dyDescent="0.25">
      <c r="A32" s="255" t="s">
        <v>305</v>
      </c>
      <c r="B32" s="256">
        <v>42020</v>
      </c>
      <c r="C32" s="257" t="s">
        <v>9638</v>
      </c>
      <c r="D32" s="255" t="s">
        <v>60</v>
      </c>
      <c r="E32" s="258">
        <v>10311427</v>
      </c>
      <c r="F32" s="255">
        <v>5073</v>
      </c>
      <c r="G32" s="255">
        <v>2704005</v>
      </c>
      <c r="H32" s="120" t="str">
        <f>IF(G32="","",VLOOKUP(G32,ARANCEL!$B$5:$D$121,2,FALSE))</f>
        <v>PROVISORIO</v>
      </c>
      <c r="I32" s="121" t="s">
        <v>317</v>
      </c>
      <c r="J32" s="119">
        <v>1</v>
      </c>
      <c r="K32" s="122">
        <f>IF(G32="","",VLOOKUP(G32,ARANCEL!$B$5:$D$121,3,FALSE)*J32)</f>
        <v>3250</v>
      </c>
      <c r="L32" s="1235" t="str">
        <f>IF(E32="","","IMPAGO")</f>
        <v>IMPAGO</v>
      </c>
      <c r="M32" s="1235" t="str">
        <f>IF(L32="IMPAGO","SIN O.C.","")</f>
        <v>SIN O.C.</v>
      </c>
      <c r="N32" s="1235" t="str">
        <f>IF(L32="IMPAGO","SIN FACT.","")</f>
        <v>SIN FACT.</v>
      </c>
    </row>
    <row r="33" spans="1:14" s="395" customFormat="1" x14ac:dyDescent="0.25">
      <c r="A33" s="255" t="s">
        <v>305</v>
      </c>
      <c r="B33" s="256">
        <v>41719</v>
      </c>
      <c r="C33" s="257" t="s">
        <v>3523</v>
      </c>
      <c r="D33" s="255" t="s">
        <v>617</v>
      </c>
      <c r="E33" s="258">
        <v>10183425</v>
      </c>
      <c r="F33" s="255">
        <v>1222</v>
      </c>
      <c r="G33" s="255">
        <v>2704005</v>
      </c>
      <c r="H33" s="120" t="str">
        <f>IF(G33="","",VLOOKUP(G33,ARANCEL!$B$5:$D$121,2,FALSE))</f>
        <v>PROVISORIO</v>
      </c>
      <c r="I33" s="121" t="s">
        <v>329</v>
      </c>
      <c r="J33" s="119">
        <v>1</v>
      </c>
      <c r="K33" s="122">
        <f>IF(G33="","",VLOOKUP(G33,ARANCEL!$B$5:$D$121,3,FALSE)*J33)</f>
        <v>3250</v>
      </c>
      <c r="L33" s="1235" t="str">
        <f>IF(E33="","","IMPAGO")</f>
        <v>IMPAGO</v>
      </c>
      <c r="M33" s="1235" t="str">
        <f>IF(L33="IMPAGO","SIN O.C.","")</f>
        <v>SIN O.C.</v>
      </c>
      <c r="N33" s="1235" t="str">
        <f>IF(L33="IMPAGO","SIN FACT.","")</f>
        <v>SIN FACT.</v>
      </c>
    </row>
    <row r="34" spans="1:14" s="397" customFormat="1" x14ac:dyDescent="0.25">
      <c r="A34" s="255" t="s">
        <v>305</v>
      </c>
      <c r="B34" s="256">
        <v>42010</v>
      </c>
      <c r="C34" s="257" t="s">
        <v>9378</v>
      </c>
      <c r="D34" s="255" t="s">
        <v>509</v>
      </c>
      <c r="E34" s="258">
        <v>10305988</v>
      </c>
      <c r="F34" s="255">
        <v>4516</v>
      </c>
      <c r="G34" s="255">
        <v>2704005</v>
      </c>
      <c r="H34" s="120" t="str">
        <f>IF(G34="","",VLOOKUP(G34,ARANCEL!$B$5:$D$121,2,FALSE))</f>
        <v>PROVISORIO</v>
      </c>
      <c r="I34" s="121" t="s">
        <v>312</v>
      </c>
      <c r="J34" s="119">
        <v>1</v>
      </c>
      <c r="K34" s="122">
        <f>IF(G34="","",VLOOKUP(G34,ARANCEL!$B$5:$D$121,3,FALSE)*J34)</f>
        <v>3250</v>
      </c>
      <c r="L34" s="1235" t="str">
        <f>IF(E34="","","IMPAGO")</f>
        <v>IMPAGO</v>
      </c>
      <c r="M34" s="1235" t="str">
        <f>IF(L34="IMPAGO","SIN O.C.","")</f>
        <v>SIN O.C.</v>
      </c>
      <c r="N34" s="1235" t="str">
        <f>IF(L34="IMPAGO","SIN FACT.","")</f>
        <v>SIN FACT.</v>
      </c>
    </row>
    <row r="35" spans="1:14" s="397" customFormat="1" x14ac:dyDescent="0.25">
      <c r="A35" s="255" t="s">
        <v>606</v>
      </c>
      <c r="B35" s="256">
        <v>42024</v>
      </c>
      <c r="C35" s="257" t="s">
        <v>9378</v>
      </c>
      <c r="D35" s="255" t="s">
        <v>509</v>
      </c>
      <c r="E35" s="258">
        <v>10312681</v>
      </c>
      <c r="F35" s="255">
        <v>4516</v>
      </c>
      <c r="G35" s="255">
        <v>2704003</v>
      </c>
      <c r="H35" s="120" t="str">
        <f>IF(G35="","",VLOOKUP(G35,ARANCEL!$B$5:$D$121,2,FALSE))</f>
        <v xml:space="preserve">CORONA PERIFERICA CON PERNO MUÑON COLADO </v>
      </c>
      <c r="I35" s="121" t="s">
        <v>312</v>
      </c>
      <c r="J35" s="119">
        <v>1</v>
      </c>
      <c r="K35" s="122">
        <f>IF(G35="","",VLOOKUP(G35,ARANCEL!$B$5:$D$121,3,FALSE)*J35)</f>
        <v>32612</v>
      </c>
      <c r="L35" s="1235" t="str">
        <f>IF(E35="","","IMPAGO")</f>
        <v>IMPAGO</v>
      </c>
      <c r="M35" s="1235" t="str">
        <f>IF(L35="IMPAGO","SIN O.C.","")</f>
        <v>SIN O.C.</v>
      </c>
      <c r="N35" s="1235" t="str">
        <f>IF(L35="IMPAGO","SIN FACT.","")</f>
        <v>SIN FACT.</v>
      </c>
    </row>
    <row r="36" spans="1:14" s="397" customFormat="1" x14ac:dyDescent="0.25">
      <c r="A36" s="255" t="s">
        <v>305</v>
      </c>
      <c r="B36" s="256">
        <v>41967</v>
      </c>
      <c r="C36" s="257" t="s">
        <v>8575</v>
      </c>
      <c r="D36" s="255" t="s">
        <v>764</v>
      </c>
      <c r="E36" s="258">
        <v>10287300</v>
      </c>
      <c r="F36" s="255">
        <v>4370</v>
      </c>
      <c r="G36" s="255">
        <v>2704003</v>
      </c>
      <c r="H36" s="120" t="str">
        <f>IF(G36="","",VLOOKUP(G36,ARANCEL!$B$5:$D$121,2,FALSE))</f>
        <v xml:space="preserve">CORONA PERIFERICA CON PERNO MUÑON COLADO </v>
      </c>
      <c r="I36" s="121" t="s">
        <v>316</v>
      </c>
      <c r="J36" s="119">
        <v>1</v>
      </c>
      <c r="K36" s="122">
        <f>IF(G36="","",VLOOKUP(G36,ARANCEL!$B$5:$D$121,3,FALSE)*J36)</f>
        <v>32612</v>
      </c>
      <c r="L36" s="1349" t="s">
        <v>9431</v>
      </c>
      <c r="M36" s="1349">
        <v>4500269353</v>
      </c>
      <c r="N36" s="1349" t="s">
        <v>9461</v>
      </c>
    </row>
    <row r="37" spans="1:14" s="399" customFormat="1" x14ac:dyDescent="0.25">
      <c r="A37" s="255" t="s">
        <v>305</v>
      </c>
      <c r="B37" s="256">
        <v>41992</v>
      </c>
      <c r="C37" s="257" t="s">
        <v>9128</v>
      </c>
      <c r="D37" s="255" t="s">
        <v>60</v>
      </c>
      <c r="E37" s="258">
        <v>10300793</v>
      </c>
      <c r="F37" s="255">
        <v>4392</v>
      </c>
      <c r="G37" s="255">
        <v>2705003</v>
      </c>
      <c r="H37" s="120" t="str">
        <f>IF(G37="","",VLOOKUP(G37,ARANCEL!$B$5:$D$121,2,FALSE))</f>
        <v>INCRUSTACION ESTETICA (ART-GLASS O CERAMICA)</v>
      </c>
      <c r="I37" s="121" t="s">
        <v>318</v>
      </c>
      <c r="J37" s="119">
        <v>1</v>
      </c>
      <c r="K37" s="122">
        <f>IF(G37="","",VLOOKUP(G37,ARANCEL!$B$5:$D$121,3,FALSE)*J37)</f>
        <v>15676</v>
      </c>
      <c r="L37" s="1349" t="s">
        <v>9431</v>
      </c>
      <c r="M37" s="1349">
        <v>4500269353</v>
      </c>
      <c r="N37" s="1349" t="s">
        <v>9461</v>
      </c>
    </row>
    <row r="38" spans="1:14" s="399" customFormat="1" x14ac:dyDescent="0.25">
      <c r="A38" s="255" t="s">
        <v>305</v>
      </c>
      <c r="B38" s="256">
        <v>41802</v>
      </c>
      <c r="C38" s="257" t="s">
        <v>5095</v>
      </c>
      <c r="D38" s="255" t="s">
        <v>509</v>
      </c>
      <c r="E38" s="258">
        <v>10208926</v>
      </c>
      <c r="F38" s="255">
        <v>1591</v>
      </c>
      <c r="G38" s="255">
        <v>2705004</v>
      </c>
      <c r="H38" s="120" t="str">
        <f>IF(G38="","",VLOOKUP(G38,ARANCEL!$B$5:$D$121,2,FALSE))</f>
        <v>CARILLA ESTETICA (ART-GLASS O CERAMICA)</v>
      </c>
      <c r="I38" s="121" t="s">
        <v>326</v>
      </c>
      <c r="J38" s="119">
        <v>1</v>
      </c>
      <c r="K38" s="122">
        <f>IF(G38="","",VLOOKUP(G38,ARANCEL!$B$5:$D$121,3,FALSE)*J38)</f>
        <v>26753</v>
      </c>
      <c r="L38" s="1229" t="s">
        <v>5742</v>
      </c>
      <c r="M38" s="1229">
        <v>4500239681</v>
      </c>
      <c r="N38" s="1229" t="s">
        <v>5764</v>
      </c>
    </row>
    <row r="39" spans="1:14" x14ac:dyDescent="0.25">
      <c r="A39" s="119" t="s">
        <v>305</v>
      </c>
      <c r="B39" s="164">
        <v>41834</v>
      </c>
      <c r="C39" s="118" t="s">
        <v>5868</v>
      </c>
      <c r="D39" s="119" t="s">
        <v>60</v>
      </c>
      <c r="E39" s="162">
        <v>10227641</v>
      </c>
      <c r="F39" s="119">
        <v>2503</v>
      </c>
      <c r="G39" s="119">
        <v>2706020</v>
      </c>
      <c r="H39" s="120" t="str">
        <f>IF(G39="","",VLOOKUP(G39,ARANCEL!$B$5:$D$121,2,FALSE))</f>
        <v xml:space="preserve">PUENTE PARCIAL ACRILICO </v>
      </c>
      <c r="I39" s="121" t="s">
        <v>1057</v>
      </c>
      <c r="J39" s="119">
        <v>1</v>
      </c>
      <c r="K39" s="122">
        <f>IF(G39="","",VLOOKUP(G39,ARANCEL!$B$5:$D$121,3,FALSE)*J39)</f>
        <v>10121</v>
      </c>
      <c r="L39" s="1229" t="s">
        <v>6017</v>
      </c>
      <c r="M39" s="1229">
        <v>4500245635</v>
      </c>
      <c r="N39" s="1229">
        <v>9826</v>
      </c>
    </row>
    <row r="40" spans="1:14" x14ac:dyDescent="0.25">
      <c r="A40" s="119" t="s">
        <v>305</v>
      </c>
      <c r="B40" s="164">
        <v>41865</v>
      </c>
      <c r="C40" s="118" t="s">
        <v>5868</v>
      </c>
      <c r="D40" s="119" t="s">
        <v>60</v>
      </c>
      <c r="E40" s="162">
        <v>10244448</v>
      </c>
      <c r="F40" s="119">
        <v>2503</v>
      </c>
      <c r="G40" s="119">
        <v>2704002</v>
      </c>
      <c r="H40" s="120" t="str">
        <f>IF(G40="","",VLOOKUP(G40,ARANCEL!$B$5:$D$121,2,FALSE))</f>
        <v xml:space="preserve">CORONA PERIFERICA </v>
      </c>
      <c r="I40" s="121" t="s">
        <v>769</v>
      </c>
      <c r="J40" s="119">
        <v>2</v>
      </c>
      <c r="K40" s="122">
        <f>IF(G40="","",VLOOKUP(G40,ARANCEL!$B$5:$D$121,3,FALSE)*J40)</f>
        <v>51730</v>
      </c>
      <c r="L40" s="1229" t="s">
        <v>6905</v>
      </c>
      <c r="M40" s="1229">
        <v>4500250427</v>
      </c>
      <c r="N40" s="1229" t="s">
        <v>6915</v>
      </c>
    </row>
    <row r="41" spans="1:14" s="418" customFormat="1" x14ac:dyDescent="0.25">
      <c r="A41" s="255" t="s">
        <v>305</v>
      </c>
      <c r="B41" s="256">
        <v>41865</v>
      </c>
      <c r="C41" s="257" t="s">
        <v>5868</v>
      </c>
      <c r="D41" s="255" t="s">
        <v>60</v>
      </c>
      <c r="E41" s="258">
        <v>10244448</v>
      </c>
      <c r="F41" s="255">
        <v>2503</v>
      </c>
      <c r="G41" s="255">
        <v>2704012</v>
      </c>
      <c r="H41" s="120" t="str">
        <f>IF(G41="","",VLOOKUP(G41,ARANCEL!$B$5:$D$121,2,FALSE))</f>
        <v xml:space="preserve">INTERMEDIARIO O PONTICO </v>
      </c>
      <c r="I41" s="121" t="s">
        <v>312</v>
      </c>
      <c r="J41" s="119">
        <v>1</v>
      </c>
      <c r="K41" s="122">
        <f>IF(G41="","",VLOOKUP(G41,ARANCEL!$B$5:$D$121,3,FALSE)*J41)</f>
        <v>25122</v>
      </c>
      <c r="L41" s="1229" t="s">
        <v>6905</v>
      </c>
      <c r="M41" s="1229">
        <v>4500250427</v>
      </c>
      <c r="N41" s="1229" t="s">
        <v>6915</v>
      </c>
    </row>
    <row r="42" spans="1:14" s="431" customFormat="1" x14ac:dyDescent="0.25">
      <c r="A42" s="255" t="s">
        <v>305</v>
      </c>
      <c r="B42" s="256">
        <v>41975</v>
      </c>
      <c r="C42" s="257" t="s">
        <v>8766</v>
      </c>
      <c r="D42" s="255" t="s">
        <v>79</v>
      </c>
      <c r="E42" s="258">
        <v>10291596</v>
      </c>
      <c r="F42" s="255">
        <v>3723</v>
      </c>
      <c r="G42" s="255">
        <v>2705003</v>
      </c>
      <c r="H42" s="120" t="str">
        <f>IF(G42="","",VLOOKUP(G42,ARANCEL!$B$5:$D$121,2,FALSE))</f>
        <v>INCRUSTACION ESTETICA (ART-GLASS O CERAMICA)</v>
      </c>
      <c r="I42" s="121" t="s">
        <v>335</v>
      </c>
      <c r="J42" s="119">
        <v>1</v>
      </c>
      <c r="K42" s="122">
        <f>IF(G42="","",VLOOKUP(G42,ARANCEL!$B$5:$D$121,3,FALSE)*J42)</f>
        <v>15676</v>
      </c>
      <c r="L42" s="1349" t="s">
        <v>9431</v>
      </c>
      <c r="M42" s="1349">
        <v>4500269353</v>
      </c>
      <c r="N42" s="1349" t="s">
        <v>9461</v>
      </c>
    </row>
    <row r="43" spans="1:14" s="418" customFormat="1" x14ac:dyDescent="0.25">
      <c r="A43" s="255" t="s">
        <v>305</v>
      </c>
      <c r="B43" s="256">
        <v>41967</v>
      </c>
      <c r="C43" s="257" t="s">
        <v>8656</v>
      </c>
      <c r="D43" s="255" t="s">
        <v>79</v>
      </c>
      <c r="E43" s="258">
        <v>10287591</v>
      </c>
      <c r="F43" s="255">
        <v>4445</v>
      </c>
      <c r="G43" s="255">
        <v>2705003</v>
      </c>
      <c r="H43" s="120" t="str">
        <f>IF(G43="","",VLOOKUP(G43,ARANCEL!$B$5:$D$121,2,FALSE))</f>
        <v>INCRUSTACION ESTETICA (ART-GLASS O CERAMICA)</v>
      </c>
      <c r="I43" s="121" t="s">
        <v>312</v>
      </c>
      <c r="J43" s="119">
        <v>1</v>
      </c>
      <c r="K43" s="122">
        <f>IF(G43="","",VLOOKUP(G43,ARANCEL!$B$5:$D$121,3,FALSE)*J43)</f>
        <v>15676</v>
      </c>
      <c r="L43" s="1235" t="str">
        <f>IF(E43="","","IMPAGO")</f>
        <v>IMPAGO</v>
      </c>
      <c r="M43" s="1235" t="str">
        <f>IF(L43="IMPAGO","SIN O.C.","")</f>
        <v>SIN O.C.</v>
      </c>
      <c r="N43" s="1235" t="str">
        <f>IF(L43="IMPAGO","SIN FACT.","")</f>
        <v>SIN FACT.</v>
      </c>
    </row>
    <row r="44" spans="1:14" s="544" customFormat="1" x14ac:dyDescent="0.25">
      <c r="A44" s="119" t="s">
        <v>305</v>
      </c>
      <c r="B44" s="164">
        <v>41614</v>
      </c>
      <c r="C44" s="118" t="s">
        <v>593</v>
      </c>
      <c r="D44" s="119"/>
      <c r="E44" s="162">
        <v>10164441</v>
      </c>
      <c r="F44" s="119">
        <v>344</v>
      </c>
      <c r="G44" s="119">
        <v>2707001</v>
      </c>
      <c r="H44" s="120" t="str">
        <f>IF(G44="","",VLOOKUP(G44,ARANCEL!$B$5:$D$121,2,FALSE))</f>
        <v xml:space="preserve">PLANO DE RELAJACION </v>
      </c>
      <c r="I44" s="121"/>
      <c r="J44" s="119">
        <v>1</v>
      </c>
      <c r="K44" s="122">
        <f>IF(G44="","",VLOOKUP(G44,ARANCEL!$B$5:$D$121,3,FALSE)*J44)</f>
        <v>9221</v>
      </c>
      <c r="L44" s="1236" t="s">
        <v>597</v>
      </c>
      <c r="M44" s="1236">
        <v>4500208479</v>
      </c>
      <c r="N44" s="1236">
        <v>8224</v>
      </c>
    </row>
    <row r="45" spans="1:14" s="418" customFormat="1" x14ac:dyDescent="0.25">
      <c r="A45" s="339" t="s">
        <v>305</v>
      </c>
      <c r="B45" s="662">
        <v>41760</v>
      </c>
      <c r="C45" s="257" t="s">
        <v>593</v>
      </c>
      <c r="D45" s="255"/>
      <c r="E45" s="258">
        <v>10164441</v>
      </c>
      <c r="F45" s="255">
        <v>344</v>
      </c>
      <c r="G45" s="255">
        <v>2707001</v>
      </c>
      <c r="H45" s="120" t="str">
        <f>IF(G45="","",VLOOKUP(G45,ARANCEL!$B$5:$D$121,2,FALSE))</f>
        <v xml:space="preserve">PLANO DE RELAJACION </v>
      </c>
      <c r="I45" s="121"/>
      <c r="J45" s="119">
        <v>1</v>
      </c>
      <c r="K45" s="122">
        <f>IF(G45="","",VLOOKUP(G45,ARANCEL!$B$5:$D$121,3,FALSE)*J45)</f>
        <v>9221</v>
      </c>
      <c r="L45" s="1236" t="s">
        <v>597</v>
      </c>
      <c r="M45" s="1236">
        <v>4500208479</v>
      </c>
      <c r="N45" s="1236">
        <v>8224</v>
      </c>
    </row>
    <row r="46" spans="1:14" s="418" customFormat="1" x14ac:dyDescent="0.25">
      <c r="A46" s="255" t="s">
        <v>305</v>
      </c>
      <c r="B46" s="256">
        <v>41919</v>
      </c>
      <c r="C46" s="257" t="s">
        <v>7586</v>
      </c>
      <c r="D46" s="255" t="s">
        <v>79</v>
      </c>
      <c r="E46" s="258">
        <v>10262805</v>
      </c>
      <c r="F46" s="255">
        <v>3607</v>
      </c>
      <c r="G46" s="255">
        <v>2704005</v>
      </c>
      <c r="H46" s="120" t="str">
        <f>IF(G46="","",VLOOKUP(G46,ARANCEL!$B$5:$D$121,2,FALSE))</f>
        <v>PROVISORIO</v>
      </c>
      <c r="I46" s="121" t="s">
        <v>337</v>
      </c>
      <c r="J46" s="119">
        <v>1</v>
      </c>
      <c r="K46" s="122">
        <f>IF(G46="","",VLOOKUP(G46,ARANCEL!$B$5:$D$121,3,FALSE)*J46)</f>
        <v>3250</v>
      </c>
      <c r="L46" s="1229" t="s">
        <v>8279</v>
      </c>
      <c r="M46" s="1229">
        <v>4500260880</v>
      </c>
      <c r="N46" s="1229" t="s">
        <v>8303</v>
      </c>
    </row>
    <row r="47" spans="1:14" s="418" customFormat="1" x14ac:dyDescent="0.25">
      <c r="A47" s="255" t="s">
        <v>305</v>
      </c>
      <c r="B47" s="256">
        <v>41925</v>
      </c>
      <c r="C47" s="257" t="s">
        <v>7586</v>
      </c>
      <c r="D47" s="255" t="s">
        <v>79</v>
      </c>
      <c r="E47" s="258">
        <v>10266051</v>
      </c>
      <c r="F47" s="255">
        <v>3607</v>
      </c>
      <c r="G47" s="255">
        <v>2704003</v>
      </c>
      <c r="H47" s="120" t="str">
        <f>IF(G47="","",VLOOKUP(G47,ARANCEL!$B$5:$D$121,2,FALSE))</f>
        <v xml:space="preserve">CORONA PERIFERICA CON PERNO MUÑON COLADO </v>
      </c>
      <c r="I47" s="121" t="s">
        <v>337</v>
      </c>
      <c r="J47" s="119">
        <v>1</v>
      </c>
      <c r="K47" s="122">
        <f>IF(G47="","",VLOOKUP(G47,ARANCEL!$B$5:$D$121,3,FALSE)*J47)</f>
        <v>32612</v>
      </c>
      <c r="L47" s="1229" t="s">
        <v>8279</v>
      </c>
      <c r="M47" s="1229">
        <v>4500260880</v>
      </c>
      <c r="N47" s="1229" t="s">
        <v>8303</v>
      </c>
    </row>
    <row r="48" spans="1:14" s="487" customFormat="1" x14ac:dyDescent="0.25">
      <c r="A48" s="255" t="s">
        <v>305</v>
      </c>
      <c r="B48" s="164">
        <v>41816</v>
      </c>
      <c r="C48" s="118" t="s">
        <v>5585</v>
      </c>
      <c r="D48" s="119" t="s">
        <v>509</v>
      </c>
      <c r="E48" s="162">
        <v>10216945</v>
      </c>
      <c r="F48" s="119">
        <v>2015</v>
      </c>
      <c r="G48" s="119">
        <v>2705003</v>
      </c>
      <c r="H48" s="120" t="str">
        <f>IF(G48="","",VLOOKUP(G48,ARANCEL!$B$5:$D$121,2,FALSE))</f>
        <v>INCRUSTACION ESTETICA (ART-GLASS O CERAMICA)</v>
      </c>
      <c r="I48" s="121" t="s">
        <v>322</v>
      </c>
      <c r="J48" s="119">
        <v>1</v>
      </c>
      <c r="K48" s="122">
        <f>IF(G48="","",VLOOKUP(G48,ARANCEL!$B$5:$D$121,3,FALSE)*J48)</f>
        <v>15676</v>
      </c>
      <c r="L48" s="1229" t="s">
        <v>5742</v>
      </c>
      <c r="M48" s="1229">
        <v>4500239681</v>
      </c>
      <c r="N48" s="1229" t="s">
        <v>5764</v>
      </c>
    </row>
    <row r="49" spans="1:14" s="418" customFormat="1" x14ac:dyDescent="0.25">
      <c r="A49" s="255" t="s">
        <v>305</v>
      </c>
      <c r="B49" s="256">
        <v>42010</v>
      </c>
      <c r="C49" s="257" t="s">
        <v>5585</v>
      </c>
      <c r="D49" s="255" t="s">
        <v>509</v>
      </c>
      <c r="E49" s="258">
        <v>10305989</v>
      </c>
      <c r="F49" s="255">
        <v>3537</v>
      </c>
      <c r="G49" s="255">
        <v>2705003</v>
      </c>
      <c r="H49" s="120" t="str">
        <f>IF(G49="","",VLOOKUP(G49,ARANCEL!$B$5:$D$121,2,FALSE))</f>
        <v>INCRUSTACION ESTETICA (ART-GLASS O CERAMICA)</v>
      </c>
      <c r="I49" s="121" t="s">
        <v>312</v>
      </c>
      <c r="J49" s="119">
        <v>1</v>
      </c>
      <c r="K49" s="122">
        <f>IF(G49="","",VLOOKUP(G49,ARANCEL!$B$5:$D$121,3,FALSE)*J49)</f>
        <v>15676</v>
      </c>
      <c r="L49" s="1235" t="str">
        <f>IF(E49="","","IMPAGO")</f>
        <v>IMPAGO</v>
      </c>
      <c r="M49" s="1235" t="str">
        <f>IF(L49="IMPAGO","SIN O.C.","")</f>
        <v>SIN O.C.</v>
      </c>
      <c r="N49" s="1235" t="str">
        <f>IF(L49="IMPAGO","SIN FACT.","")</f>
        <v>SIN FACT.</v>
      </c>
    </row>
    <row r="50" spans="1:14" s="418" customFormat="1" x14ac:dyDescent="0.25">
      <c r="A50" s="255" t="s">
        <v>305</v>
      </c>
      <c r="B50" s="256">
        <v>42018</v>
      </c>
      <c r="C50" s="257" t="s">
        <v>9590</v>
      </c>
      <c r="D50" s="255" t="s">
        <v>60</v>
      </c>
      <c r="E50" s="258">
        <v>10310201</v>
      </c>
      <c r="F50" s="255">
        <v>5592</v>
      </c>
      <c r="G50" s="255">
        <v>2704005</v>
      </c>
      <c r="H50" s="120" t="str">
        <f>IF(G50="","",VLOOKUP(G50,ARANCEL!$B$5:$D$121,2,FALSE))</f>
        <v>PROVISORIO</v>
      </c>
      <c r="I50" s="121" t="s">
        <v>613</v>
      </c>
      <c r="J50" s="169">
        <v>2</v>
      </c>
      <c r="K50" s="122">
        <f>IF(G50="","",VLOOKUP(G50,ARANCEL!$B$5:$D$121,3,FALSE)*J50)</f>
        <v>6500</v>
      </c>
      <c r="L50" s="1235" t="str">
        <f>IF(E50="","","IMPAGO")</f>
        <v>IMPAGO</v>
      </c>
      <c r="M50" s="1235" t="str">
        <f>IF(L50="IMPAGO","SIN O.C.","")</f>
        <v>SIN O.C.</v>
      </c>
      <c r="N50" s="1235" t="str">
        <f>IF(L50="IMPAGO","SIN FACT.","")</f>
        <v>SIN FACT.</v>
      </c>
    </row>
    <row r="51" spans="1:14" s="399" customFormat="1" x14ac:dyDescent="0.25">
      <c r="A51" s="255" t="s">
        <v>305</v>
      </c>
      <c r="B51" s="256">
        <v>41740</v>
      </c>
      <c r="C51" s="257" t="s">
        <v>3954</v>
      </c>
      <c r="D51" s="255" t="s">
        <v>617</v>
      </c>
      <c r="E51" s="258">
        <v>10188634</v>
      </c>
      <c r="F51" s="255">
        <v>1257</v>
      </c>
      <c r="G51" s="255">
        <v>2704005</v>
      </c>
      <c r="H51" s="120" t="str">
        <f>IF(G51="","",VLOOKUP(G51,ARANCEL!$B$5:$D$121,2,FALSE))</f>
        <v>PROVISORIO</v>
      </c>
      <c r="I51" s="121" t="s">
        <v>326</v>
      </c>
      <c r="J51" s="119">
        <v>1</v>
      </c>
      <c r="K51" s="122">
        <f>IF(G51="","",VLOOKUP(G51,ARANCEL!$B$5:$D$121,3,FALSE)*J51)</f>
        <v>3250</v>
      </c>
      <c r="L51" s="1229" t="s">
        <v>5292</v>
      </c>
      <c r="M51" s="1229">
        <v>4500235742</v>
      </c>
      <c r="N51" s="1229">
        <v>9416</v>
      </c>
    </row>
    <row r="52" spans="1:14" x14ac:dyDescent="0.25">
      <c r="A52" s="255" t="s">
        <v>305</v>
      </c>
      <c r="B52" s="223">
        <v>41765</v>
      </c>
      <c r="C52" s="118" t="s">
        <v>3954</v>
      </c>
      <c r="D52" s="119" t="s">
        <v>617</v>
      </c>
      <c r="E52" s="162">
        <v>10196297</v>
      </c>
      <c r="F52" s="119">
        <v>302757</v>
      </c>
      <c r="G52" s="119">
        <v>2704003</v>
      </c>
      <c r="H52" s="120" t="str">
        <f>IF(G52="","",VLOOKUP(G52,ARANCEL!$B$5:$D$121,2,FALSE))</f>
        <v xml:space="preserve">CORONA PERIFERICA CON PERNO MUÑON COLADO </v>
      </c>
      <c r="I52" s="121" t="s">
        <v>326</v>
      </c>
      <c r="J52" s="119">
        <v>1</v>
      </c>
      <c r="K52" s="122">
        <f>IF(G52="","",VLOOKUP(G52,ARANCEL!$B$5:$D$121,3,FALSE)*J52)</f>
        <v>32612</v>
      </c>
      <c r="L52" s="1229" t="s">
        <v>5292</v>
      </c>
      <c r="M52" s="1229">
        <v>4500235742</v>
      </c>
      <c r="N52" s="1229">
        <v>9416</v>
      </c>
    </row>
    <row r="53" spans="1:14" x14ac:dyDescent="0.25">
      <c r="A53" s="255" t="s">
        <v>313</v>
      </c>
      <c r="B53" s="256">
        <v>41815</v>
      </c>
      <c r="C53" s="257" t="s">
        <v>3954</v>
      </c>
      <c r="D53" s="255" t="s">
        <v>617</v>
      </c>
      <c r="E53" s="258">
        <v>10218258</v>
      </c>
      <c r="F53" s="255">
        <v>1257</v>
      </c>
      <c r="G53" s="255">
        <v>2704002</v>
      </c>
      <c r="H53" s="120" t="str">
        <f>IF(G53="","",VLOOKUP(G53,ARANCEL!$B$5:$D$121,2,FALSE))</f>
        <v xml:space="preserve">CORONA PERIFERICA </v>
      </c>
      <c r="I53" s="121"/>
      <c r="J53" s="119">
        <v>1</v>
      </c>
      <c r="K53" s="122">
        <f>IF(G53="","",VLOOKUP(G53,ARANCEL!$B$5:$D$121,3,FALSE)*J53)</f>
        <v>25865</v>
      </c>
      <c r="L53" s="1229" t="s">
        <v>5742</v>
      </c>
      <c r="M53" s="1229">
        <v>4500239681</v>
      </c>
      <c r="N53" s="1229" t="s">
        <v>5764</v>
      </c>
    </row>
    <row r="54" spans="1:14" x14ac:dyDescent="0.25">
      <c r="A54" s="119" t="s">
        <v>305</v>
      </c>
      <c r="B54" s="164">
        <v>41927</v>
      </c>
      <c r="C54" s="118" t="s">
        <v>7764</v>
      </c>
      <c r="D54" s="119" t="s">
        <v>7765</v>
      </c>
      <c r="E54" s="162">
        <v>10267500</v>
      </c>
      <c r="F54" s="119">
        <v>3524</v>
      </c>
      <c r="G54" s="119">
        <v>2704002</v>
      </c>
      <c r="H54" s="120" t="str">
        <f>IF(G54="","",VLOOKUP(G54,ARANCEL!$B$5:$D$121,2,FALSE))</f>
        <v xml:space="preserve">CORONA PERIFERICA </v>
      </c>
      <c r="I54" s="121" t="s">
        <v>1368</v>
      </c>
      <c r="J54" s="119">
        <v>3</v>
      </c>
      <c r="K54" s="122">
        <f>IF(G54="","",VLOOKUP(G54,ARANCEL!$B$5:$D$121,3,FALSE)*J54)</f>
        <v>77595</v>
      </c>
      <c r="L54" s="1229" t="s">
        <v>8279</v>
      </c>
      <c r="M54" s="1229">
        <v>4500260880</v>
      </c>
      <c r="N54" s="1229" t="s">
        <v>8303</v>
      </c>
    </row>
    <row r="55" spans="1:14" s="594" customFormat="1" x14ac:dyDescent="0.25">
      <c r="A55" s="555" t="s">
        <v>313</v>
      </c>
      <c r="B55" s="556">
        <v>41823</v>
      </c>
      <c r="C55" s="557" t="s">
        <v>5612</v>
      </c>
      <c r="D55" s="555" t="s">
        <v>60</v>
      </c>
      <c r="E55" s="558">
        <v>10222332</v>
      </c>
      <c r="F55" s="555">
        <v>2316</v>
      </c>
      <c r="G55" s="555">
        <v>2704003</v>
      </c>
      <c r="H55" s="120" t="str">
        <f>IF(G55="","",VLOOKUP(G55,ARANCEL!$B$5:$D$121,2,FALSE))</f>
        <v xml:space="preserve">CORONA PERIFERICA CON PERNO MUÑON COLADO </v>
      </c>
      <c r="I55" s="121"/>
      <c r="J55" s="119">
        <v>1</v>
      </c>
      <c r="K55" s="122">
        <f>IF(G55="","",VLOOKUP(G55,ARANCEL!$B$5:$D$121,3,FALSE)*J55)</f>
        <v>32612</v>
      </c>
      <c r="L55" s="1229" t="s">
        <v>6017</v>
      </c>
      <c r="M55" s="1229">
        <v>4500245635</v>
      </c>
      <c r="N55" s="1229">
        <v>9826</v>
      </c>
    </row>
    <row r="56" spans="1:14" s="594" customFormat="1" x14ac:dyDescent="0.25">
      <c r="A56" s="567" t="s">
        <v>305</v>
      </c>
      <c r="B56" s="556">
        <v>41848</v>
      </c>
      <c r="C56" s="557" t="s">
        <v>5612</v>
      </c>
      <c r="D56" s="555" t="s">
        <v>60</v>
      </c>
      <c r="E56" s="558">
        <v>10235040</v>
      </c>
      <c r="F56" s="555">
        <v>2316</v>
      </c>
      <c r="G56" s="555">
        <v>2704005</v>
      </c>
      <c r="H56" s="120" t="str">
        <f>IF(G56="","",VLOOKUP(G56,ARANCEL!$B$5:$D$121,2,FALSE))</f>
        <v>PROVISORIO</v>
      </c>
      <c r="I56" s="121" t="s">
        <v>308</v>
      </c>
      <c r="J56" s="119">
        <v>1</v>
      </c>
      <c r="K56" s="122">
        <f>IF(G56="","",VLOOKUP(G56,ARANCEL!$B$5:$D$121,3,FALSE)*J56)</f>
        <v>3250</v>
      </c>
      <c r="L56" s="1229" t="s">
        <v>6017</v>
      </c>
      <c r="M56" s="1229">
        <v>4500245635</v>
      </c>
      <c r="N56" s="1229">
        <v>9826</v>
      </c>
    </row>
    <row r="57" spans="1:14" s="594" customFormat="1" x14ac:dyDescent="0.25">
      <c r="A57" s="555" t="s">
        <v>313</v>
      </c>
      <c r="B57" s="556">
        <v>42010</v>
      </c>
      <c r="C57" s="557" t="s">
        <v>5612</v>
      </c>
      <c r="D57" s="555" t="s">
        <v>60</v>
      </c>
      <c r="E57" s="558">
        <v>10306480</v>
      </c>
      <c r="F57" s="555">
        <v>2316</v>
      </c>
      <c r="G57" s="555">
        <v>2704005</v>
      </c>
      <c r="H57" s="120" t="str">
        <f>IF(G57="","",VLOOKUP(G57,ARANCEL!$B$5:$D$121,2,FALSE))</f>
        <v>PROVISORIO</v>
      </c>
      <c r="I57" s="121"/>
      <c r="J57" s="119">
        <v>1</v>
      </c>
      <c r="K57" s="122">
        <f>IF(G57="","",VLOOKUP(G57,ARANCEL!$B$5:$D$121,3,FALSE)*J57)</f>
        <v>3250</v>
      </c>
      <c r="L57" s="1235" t="str">
        <f>IF(E57="","","IMPAGO")</f>
        <v>IMPAGO</v>
      </c>
      <c r="M57" s="1235" t="str">
        <f>IF(L57="IMPAGO","SIN O.C.","")</f>
        <v>SIN O.C.</v>
      </c>
      <c r="N57" s="1235" t="str">
        <f>IF(L57="IMPAGO","SIN FACT.","")</f>
        <v>SIN FACT.</v>
      </c>
    </row>
    <row r="58" spans="1:14" s="594" customFormat="1" x14ac:dyDescent="0.25">
      <c r="A58" s="555" t="s">
        <v>305</v>
      </c>
      <c r="B58" s="556">
        <v>42003</v>
      </c>
      <c r="C58" s="557" t="s">
        <v>5286</v>
      </c>
      <c r="D58" s="555" t="s">
        <v>764</v>
      </c>
      <c r="E58" s="558">
        <v>10303994</v>
      </c>
      <c r="F58" s="555">
        <v>4381</v>
      </c>
      <c r="G58" s="555">
        <v>2704005</v>
      </c>
      <c r="H58" s="120" t="str">
        <f>IF(G58="","",VLOOKUP(G58,ARANCEL!$B$5:$D$121,2,FALSE))</f>
        <v>PROVISORIO</v>
      </c>
      <c r="I58" s="121" t="s">
        <v>337</v>
      </c>
      <c r="J58" s="119">
        <v>1</v>
      </c>
      <c r="K58" s="122">
        <f>IF(G58="","",VLOOKUP(G58,ARANCEL!$B$5:$D$121,3,FALSE)*J58)</f>
        <v>3250</v>
      </c>
      <c r="L58" s="1349" t="s">
        <v>9431</v>
      </c>
      <c r="M58" s="1349">
        <v>4500269353</v>
      </c>
      <c r="N58" s="1349" t="s">
        <v>9461</v>
      </c>
    </row>
    <row r="59" spans="1:14" x14ac:dyDescent="0.25">
      <c r="A59" s="119" t="s">
        <v>305</v>
      </c>
      <c r="B59" s="164">
        <v>42020</v>
      </c>
      <c r="C59" s="118" t="s">
        <v>2048</v>
      </c>
      <c r="D59" s="119" t="s">
        <v>764</v>
      </c>
      <c r="E59" s="162">
        <v>10311424</v>
      </c>
      <c r="F59" s="119">
        <v>4437</v>
      </c>
      <c r="G59" s="119">
        <v>2704005</v>
      </c>
      <c r="H59" s="120" t="str">
        <f>IF(G59="","",VLOOKUP(G59,ARANCEL!$B$5:$D$121,2,FALSE))</f>
        <v>PROVISORIO</v>
      </c>
      <c r="I59" s="121" t="s">
        <v>317</v>
      </c>
      <c r="J59" s="119">
        <v>1</v>
      </c>
      <c r="K59" s="122">
        <f>IF(G59="","",VLOOKUP(G59,ARANCEL!$B$5:$D$121,3,FALSE)*J59)</f>
        <v>3250</v>
      </c>
      <c r="L59" s="1235" t="str">
        <f>IF(E59="","","IMPAGO")</f>
        <v>IMPAGO</v>
      </c>
      <c r="M59" s="1235" t="str">
        <f>IF(L59="IMPAGO","SIN O.C.","")</f>
        <v>SIN O.C.</v>
      </c>
      <c r="N59" s="1235" t="str">
        <f>IF(L59="IMPAGO","SIN FACT.","")</f>
        <v>SIN FACT.</v>
      </c>
    </row>
    <row r="60" spans="1:14" s="621" customFormat="1" x14ac:dyDescent="0.25">
      <c r="A60" s="606" t="s">
        <v>305</v>
      </c>
      <c r="B60" s="1161">
        <v>41760</v>
      </c>
      <c r="C60" s="607" t="s">
        <v>4481</v>
      </c>
      <c r="D60" s="606" t="s">
        <v>617</v>
      </c>
      <c r="E60" s="608">
        <v>10195301</v>
      </c>
      <c r="F60" s="606"/>
      <c r="G60" s="606">
        <v>2705003</v>
      </c>
      <c r="H60" s="120" t="str">
        <f>IF(G60="","",VLOOKUP(G60,ARANCEL!$B$5:$D$121,2,FALSE))</f>
        <v>INCRUSTACION ESTETICA (ART-GLASS O CERAMICA)</v>
      </c>
      <c r="I60" s="121" t="s">
        <v>318</v>
      </c>
      <c r="J60" s="119">
        <v>1</v>
      </c>
      <c r="K60" s="122">
        <f>IF(G60="","",VLOOKUP(G60,ARANCEL!$B$5:$D$121,3,FALSE)*J60)</f>
        <v>15676</v>
      </c>
      <c r="L60" s="1229" t="s">
        <v>6905</v>
      </c>
      <c r="M60" s="1229">
        <v>4500251494</v>
      </c>
      <c r="N60" s="1229" t="s">
        <v>7155</v>
      </c>
    </row>
    <row r="61" spans="1:14" s="621" customFormat="1" x14ac:dyDescent="0.25">
      <c r="A61" s="606" t="s">
        <v>305</v>
      </c>
      <c r="B61" s="615">
        <v>41884</v>
      </c>
      <c r="C61" s="118" t="s">
        <v>6867</v>
      </c>
      <c r="D61" s="606" t="s">
        <v>60</v>
      </c>
      <c r="E61" s="608">
        <v>10253128</v>
      </c>
      <c r="F61" s="606">
        <v>3177</v>
      </c>
      <c r="G61" s="606">
        <v>2704005</v>
      </c>
      <c r="H61" s="120" t="str">
        <f>IF(G61="","",VLOOKUP(G61,ARANCEL!$B$5:$D$121,2,FALSE))</f>
        <v>PROVISORIO</v>
      </c>
      <c r="I61" s="121" t="s">
        <v>308</v>
      </c>
      <c r="J61" s="119">
        <v>1</v>
      </c>
      <c r="K61" s="122">
        <f>IF(G61="","",VLOOKUP(G61,ARANCEL!$B$5:$D$121,3,FALSE)*J61)</f>
        <v>3250</v>
      </c>
      <c r="L61" s="1229" t="s">
        <v>6905</v>
      </c>
      <c r="M61" s="1229">
        <v>4500251494</v>
      </c>
      <c r="N61" s="1229" t="s">
        <v>7155</v>
      </c>
    </row>
    <row r="62" spans="1:14" s="621" customFormat="1" x14ac:dyDescent="0.25">
      <c r="A62" s="628" t="s">
        <v>305</v>
      </c>
      <c r="B62" s="615">
        <v>41890</v>
      </c>
      <c r="C62" s="607" t="s">
        <v>6867</v>
      </c>
      <c r="D62" s="606" t="s">
        <v>60</v>
      </c>
      <c r="E62" s="608">
        <v>10255822</v>
      </c>
      <c r="F62" s="606">
        <v>3177</v>
      </c>
      <c r="G62" s="606">
        <v>2704003</v>
      </c>
      <c r="H62" s="120" t="str">
        <f>IF(G62="","",VLOOKUP(G62,ARANCEL!$B$5:$D$121,2,FALSE))</f>
        <v xml:space="preserve">CORONA PERIFERICA CON PERNO MUÑON COLADO </v>
      </c>
      <c r="I62" s="121" t="s">
        <v>308</v>
      </c>
      <c r="J62" s="119">
        <v>1</v>
      </c>
      <c r="K62" s="122">
        <f>IF(G62="","",VLOOKUP(G62,ARANCEL!$B$5:$D$121,3,FALSE)*J62)</f>
        <v>32612</v>
      </c>
      <c r="L62" s="1229" t="s">
        <v>7548</v>
      </c>
      <c r="M62" s="1229">
        <v>4500255368</v>
      </c>
      <c r="N62" s="1229" t="s">
        <v>7575</v>
      </c>
    </row>
    <row r="63" spans="1:14" s="639" customFormat="1" x14ac:dyDescent="0.25">
      <c r="A63" s="628" t="s">
        <v>313</v>
      </c>
      <c r="B63" s="615">
        <v>41922</v>
      </c>
      <c r="C63" s="607" t="s">
        <v>6867</v>
      </c>
      <c r="D63" s="606" t="s">
        <v>60</v>
      </c>
      <c r="E63" s="608">
        <v>10265145</v>
      </c>
      <c r="F63" s="606">
        <v>3177</v>
      </c>
      <c r="G63" s="606">
        <v>2704003</v>
      </c>
      <c r="H63" s="120" t="str">
        <f>IF(G63="","",VLOOKUP(G63,ARANCEL!$B$5:$D$121,2,FALSE))</f>
        <v xml:space="preserve">CORONA PERIFERICA CON PERNO MUÑON COLADO </v>
      </c>
      <c r="I63" s="121"/>
      <c r="J63" s="119">
        <v>1</v>
      </c>
      <c r="K63" s="122">
        <f>IF(G63="","",VLOOKUP(G63,ARANCEL!$B$5:$D$121,3,FALSE)*J63)</f>
        <v>32612</v>
      </c>
      <c r="L63" s="1229" t="s">
        <v>8279</v>
      </c>
      <c r="M63" s="1229">
        <v>4500260880</v>
      </c>
      <c r="N63" s="1229" t="s">
        <v>8303</v>
      </c>
    </row>
    <row r="64" spans="1:14" s="639" customFormat="1" x14ac:dyDescent="0.25">
      <c r="A64" s="606" t="s">
        <v>305</v>
      </c>
      <c r="B64" s="615">
        <v>41927</v>
      </c>
      <c r="C64" s="607" t="s">
        <v>869</v>
      </c>
      <c r="D64" s="606" t="s">
        <v>509</v>
      </c>
      <c r="E64" s="608">
        <v>10267095</v>
      </c>
      <c r="F64" s="606">
        <v>2714</v>
      </c>
      <c r="G64" s="606">
        <v>2704002</v>
      </c>
      <c r="H64" s="120" t="str">
        <f>IF(G64="","",VLOOKUP(G64,ARANCEL!$B$5:$D$121,2,FALSE))</f>
        <v xml:space="preserve">CORONA PERIFERICA </v>
      </c>
      <c r="I64" s="121" t="s">
        <v>335</v>
      </c>
      <c r="J64" s="119">
        <v>1</v>
      </c>
      <c r="K64" s="122">
        <f>IF(G64="","",VLOOKUP(G64,ARANCEL!$B$5:$D$121,3,FALSE)*J64)</f>
        <v>25865</v>
      </c>
      <c r="L64" s="1229" t="s">
        <v>8279</v>
      </c>
      <c r="M64" s="1229">
        <v>4500260880</v>
      </c>
      <c r="N64" s="1229" t="s">
        <v>8303</v>
      </c>
    </row>
    <row r="65" spans="1:14" s="621" customFormat="1" x14ac:dyDescent="0.25">
      <c r="A65" s="606" t="s">
        <v>305</v>
      </c>
      <c r="B65" s="615">
        <v>41927</v>
      </c>
      <c r="C65" s="607" t="s">
        <v>869</v>
      </c>
      <c r="D65" s="606" t="s">
        <v>509</v>
      </c>
      <c r="E65" s="608">
        <v>10267096</v>
      </c>
      <c r="F65" s="606">
        <v>2714</v>
      </c>
      <c r="G65" s="606">
        <v>2704005</v>
      </c>
      <c r="H65" s="120" t="str">
        <f>IF(G65="","",VLOOKUP(G65,ARANCEL!$B$5:$D$121,2,FALSE))</f>
        <v>PROVISORIO</v>
      </c>
      <c r="I65" s="121" t="s">
        <v>335</v>
      </c>
      <c r="J65" s="119">
        <v>1</v>
      </c>
      <c r="K65" s="122">
        <f>IF(G65="","",VLOOKUP(G65,ARANCEL!$B$5:$D$121,3,FALSE)*J65)</f>
        <v>3250</v>
      </c>
      <c r="L65" s="1229" t="s">
        <v>8279</v>
      </c>
      <c r="M65" s="1229">
        <v>4500260880</v>
      </c>
      <c r="N65" s="1229" t="s">
        <v>8303</v>
      </c>
    </row>
    <row r="66" spans="1:14" s="646" customFormat="1" x14ac:dyDescent="0.25">
      <c r="A66" s="606" t="s">
        <v>606</v>
      </c>
      <c r="B66" s="615">
        <v>42018</v>
      </c>
      <c r="C66" s="607" t="s">
        <v>8753</v>
      </c>
      <c r="D66" s="606" t="s">
        <v>60</v>
      </c>
      <c r="E66" s="608">
        <v>10310200</v>
      </c>
      <c r="F66" s="606">
        <v>4178</v>
      </c>
      <c r="G66" s="606">
        <v>2704003</v>
      </c>
      <c r="H66" s="120" t="str">
        <f>IF(G66="","",VLOOKUP(G66,ARANCEL!$B$5:$D$121,2,FALSE))</f>
        <v xml:space="preserve">CORONA PERIFERICA CON PERNO MUÑON COLADO </v>
      </c>
      <c r="I66" s="121" t="s">
        <v>319</v>
      </c>
      <c r="J66" s="169">
        <v>1</v>
      </c>
      <c r="K66" s="122">
        <f>IF(G66="","",VLOOKUP(G66,ARANCEL!$B$5:$D$121,3,FALSE)*J66)</f>
        <v>32612</v>
      </c>
      <c r="L66" s="1235" t="str">
        <f>IF(E66="","","IMPAGO")</f>
        <v>IMPAGO</v>
      </c>
      <c r="M66" s="1235" t="str">
        <f>IF(L66="IMPAGO","SIN O.C.","")</f>
        <v>SIN O.C.</v>
      </c>
      <c r="N66" s="1235" t="str">
        <f>IF(L66="IMPAGO","SIN FACT.","")</f>
        <v>SIN FACT.</v>
      </c>
    </row>
    <row r="67" spans="1:14" x14ac:dyDescent="0.25">
      <c r="A67" s="119" t="s">
        <v>305</v>
      </c>
      <c r="B67" s="164">
        <v>41978</v>
      </c>
      <c r="C67" s="118" t="s">
        <v>8753</v>
      </c>
      <c r="D67" s="119" t="s">
        <v>60</v>
      </c>
      <c r="E67" s="162">
        <v>10293567</v>
      </c>
      <c r="F67" s="119">
        <v>4344</v>
      </c>
      <c r="G67" s="119">
        <v>2704013</v>
      </c>
      <c r="H67" s="120" t="str">
        <f>IF(G67="","",VLOOKUP(G67,ARANCEL!$B$5:$D$121,2,FALSE))</f>
        <v>PROVISORIO (POR PIEZA)</v>
      </c>
      <c r="I67" s="121" t="s">
        <v>654</v>
      </c>
      <c r="J67" s="119">
        <v>2</v>
      </c>
      <c r="K67" s="122">
        <f>IF(G67="","",VLOOKUP(G67,ARANCEL!$B$5:$D$121,3,FALSE)*J67)</f>
        <v>6500</v>
      </c>
      <c r="L67" s="1349" t="s">
        <v>9431</v>
      </c>
      <c r="M67" s="1349">
        <v>4500269353</v>
      </c>
      <c r="N67" s="1349" t="s">
        <v>9461</v>
      </c>
    </row>
    <row r="68" spans="1:14" x14ac:dyDescent="0.25">
      <c r="A68" s="119" t="s">
        <v>305</v>
      </c>
      <c r="B68" s="164">
        <v>41996</v>
      </c>
      <c r="C68" s="118" t="s">
        <v>8753</v>
      </c>
      <c r="D68" s="119" t="s">
        <v>60</v>
      </c>
      <c r="E68" s="162">
        <v>10300790</v>
      </c>
      <c r="F68" s="119">
        <v>4178</v>
      </c>
      <c r="G68" s="119">
        <v>2704005</v>
      </c>
      <c r="H68" s="120" t="str">
        <f>IF(G68="","",VLOOKUP(G68,ARANCEL!$B$5:$D$121,2,FALSE))</f>
        <v>PROVISORIO</v>
      </c>
      <c r="I68" s="121" t="s">
        <v>319</v>
      </c>
      <c r="J68" s="119">
        <v>1</v>
      </c>
      <c r="K68" s="122">
        <f>IF(G68="","",VLOOKUP(G68,ARANCEL!$B$5:$D$121,3,FALSE)*J68)</f>
        <v>3250</v>
      </c>
      <c r="L68" s="1349" t="s">
        <v>9431</v>
      </c>
      <c r="M68" s="1349">
        <v>4500269353</v>
      </c>
      <c r="N68" s="1349" t="s">
        <v>9461</v>
      </c>
    </row>
    <row r="69" spans="1:14" s="646" customFormat="1" x14ac:dyDescent="0.2">
      <c r="A69" s="628" t="s">
        <v>313</v>
      </c>
      <c r="B69" s="615">
        <v>41974</v>
      </c>
      <c r="C69" s="1445" t="s">
        <v>8753</v>
      </c>
      <c r="D69" s="1445" t="s">
        <v>60</v>
      </c>
      <c r="E69" s="1445">
        <v>10289986</v>
      </c>
      <c r="F69" s="1445">
        <v>4344</v>
      </c>
      <c r="G69" s="1445">
        <v>2704013</v>
      </c>
      <c r="H69" s="120" t="str">
        <f>IF(G69="","",VLOOKUP(G69,ARANCEL!$B$5:$D$121,2,FALSE))</f>
        <v>PROVISORIO (POR PIEZA)</v>
      </c>
      <c r="I69" s="121"/>
      <c r="J69" s="119">
        <v>1</v>
      </c>
      <c r="K69" s="122">
        <f>IF(G69="","",VLOOKUP(G69,ARANCEL!$B$5:$D$121,3,FALSE)*J69)</f>
        <v>3250</v>
      </c>
      <c r="L69" s="1349" t="s">
        <v>9431</v>
      </c>
      <c r="M69" s="1349">
        <v>4500269353</v>
      </c>
      <c r="N69" s="1349" t="s">
        <v>9461</v>
      </c>
    </row>
    <row r="70" spans="1:14" s="646" customFormat="1" x14ac:dyDescent="0.25">
      <c r="A70" s="606" t="s">
        <v>305</v>
      </c>
      <c r="B70" s="615">
        <v>42018</v>
      </c>
      <c r="C70" s="607" t="s">
        <v>8753</v>
      </c>
      <c r="D70" s="606" t="s">
        <v>60</v>
      </c>
      <c r="E70" s="608">
        <v>10310138</v>
      </c>
      <c r="F70" s="606">
        <v>4343</v>
      </c>
      <c r="G70" s="606">
        <v>2705003</v>
      </c>
      <c r="H70" s="120" t="str">
        <f>IF(G70="","",VLOOKUP(G70,ARANCEL!$B$5:$D$121,2,FALSE))</f>
        <v>INCRUSTACION ESTETICA (ART-GLASS O CERAMICA)</v>
      </c>
      <c r="I70" s="121" t="s">
        <v>335</v>
      </c>
      <c r="J70" s="119">
        <v>1</v>
      </c>
      <c r="K70" s="122">
        <f>IF(G70="","",VLOOKUP(G70,ARANCEL!$B$5:$D$121,3,FALSE)*J70)</f>
        <v>15676</v>
      </c>
      <c r="L70" s="1235" t="str">
        <f>IF(E70="","","IMPAGO")</f>
        <v>IMPAGO</v>
      </c>
      <c r="M70" s="1235" t="str">
        <f>IF(L70="IMPAGO","SIN O.C.","")</f>
        <v>SIN O.C.</v>
      </c>
      <c r="N70" s="1235" t="str">
        <f>IF(L70="IMPAGO","SIN FACT.","")</f>
        <v>SIN FACT.</v>
      </c>
    </row>
    <row r="71" spans="1:14" s="646" customFormat="1" x14ac:dyDescent="0.25">
      <c r="A71" s="606" t="s">
        <v>313</v>
      </c>
      <c r="B71" s="615">
        <v>42018</v>
      </c>
      <c r="C71" s="607" t="s">
        <v>8753</v>
      </c>
      <c r="D71" s="606" t="s">
        <v>60</v>
      </c>
      <c r="E71" s="608">
        <v>10310139</v>
      </c>
      <c r="F71" s="606">
        <v>4593</v>
      </c>
      <c r="G71" s="606">
        <v>2704016</v>
      </c>
      <c r="H71" s="120" t="str">
        <f>IF(G71="","",VLOOKUP(G71,ARANCEL!$B$5:$D$121,2,FALSE))</f>
        <v xml:space="preserve">CORONA PROCERA </v>
      </c>
      <c r="I71" s="121"/>
      <c r="J71" s="119">
        <v>1</v>
      </c>
      <c r="K71" s="122">
        <f>IF(G71="","",VLOOKUP(G71,ARANCEL!$B$5:$D$121,3,FALSE)*J71)</f>
        <v>58477</v>
      </c>
      <c r="L71" s="1235" t="str">
        <f>IF(E71="","","IMPAGO")</f>
        <v>IMPAGO</v>
      </c>
      <c r="M71" s="1235" t="str">
        <f>IF(L71="IMPAGO","SIN O.C.","")</f>
        <v>SIN O.C.</v>
      </c>
      <c r="N71" s="1235" t="str">
        <f>IF(L71="IMPAGO","SIN FACT.","")</f>
        <v>SIN FACT.</v>
      </c>
    </row>
    <row r="72" spans="1:14" s="621" customFormat="1" x14ac:dyDescent="0.25">
      <c r="A72" s="606" t="s">
        <v>305</v>
      </c>
      <c r="B72" s="615">
        <v>41884</v>
      </c>
      <c r="C72" s="607" t="s">
        <v>6868</v>
      </c>
      <c r="D72" s="606" t="s">
        <v>60</v>
      </c>
      <c r="E72" s="608">
        <v>10253129</v>
      </c>
      <c r="F72" s="606">
        <v>1583</v>
      </c>
      <c r="G72" s="606">
        <v>2704005</v>
      </c>
      <c r="H72" s="120" t="str">
        <f>IF(G72="","",VLOOKUP(G72,ARANCEL!$B$5:$D$121,2,FALSE))</f>
        <v>PROVISORIO</v>
      </c>
      <c r="I72" s="121" t="s">
        <v>317</v>
      </c>
      <c r="J72" s="119">
        <v>1</v>
      </c>
      <c r="K72" s="122">
        <f>IF(G72="","",VLOOKUP(G72,ARANCEL!$B$5:$D$121,3,FALSE)*J72)</f>
        <v>3250</v>
      </c>
      <c r="L72" s="1229" t="s">
        <v>6905</v>
      </c>
      <c r="M72" s="1229">
        <v>4500251494</v>
      </c>
      <c r="N72" s="1229" t="s">
        <v>7155</v>
      </c>
    </row>
    <row r="73" spans="1:14" s="669" customFormat="1" x14ac:dyDescent="0.25">
      <c r="A73" s="628" t="s">
        <v>305</v>
      </c>
      <c r="B73" s="615">
        <v>41907</v>
      </c>
      <c r="C73" s="607" t="s">
        <v>6868</v>
      </c>
      <c r="D73" s="606" t="s">
        <v>60</v>
      </c>
      <c r="E73" s="608">
        <v>10258576</v>
      </c>
      <c r="F73" s="606">
        <v>1583</v>
      </c>
      <c r="G73" s="606">
        <v>2704003</v>
      </c>
      <c r="H73" s="120" t="str">
        <f>IF(G73="","",VLOOKUP(G73,ARANCEL!$B$5:$D$121,2,FALSE))</f>
        <v xml:space="preserve">CORONA PERIFERICA CON PERNO MUÑON COLADO </v>
      </c>
      <c r="I73" s="121" t="s">
        <v>317</v>
      </c>
      <c r="J73" s="119">
        <v>1</v>
      </c>
      <c r="K73" s="122">
        <f>IF(G73="","",VLOOKUP(G73,ARANCEL!$B$5:$D$121,3,FALSE)*J73)</f>
        <v>32612</v>
      </c>
      <c r="L73" s="1229" t="s">
        <v>7548</v>
      </c>
      <c r="M73" s="1229">
        <v>4500255824</v>
      </c>
      <c r="N73" s="1229">
        <v>10275</v>
      </c>
    </row>
    <row r="74" spans="1:14" s="699" customFormat="1" x14ac:dyDescent="0.25">
      <c r="A74" s="767" t="s">
        <v>313</v>
      </c>
      <c r="B74" s="705">
        <v>41936</v>
      </c>
      <c r="C74" s="702" t="s">
        <v>6868</v>
      </c>
      <c r="D74" s="703" t="s">
        <v>60</v>
      </c>
      <c r="E74" s="704">
        <v>10272350</v>
      </c>
      <c r="F74" s="703">
        <v>1583</v>
      </c>
      <c r="G74" s="703">
        <v>2704003</v>
      </c>
      <c r="H74" s="120" t="str">
        <f>IF(G74="","",VLOOKUP(G74,ARANCEL!$B$5:$D$121,2,FALSE))</f>
        <v xml:space="preserve">CORONA PERIFERICA CON PERNO MUÑON COLADO </v>
      </c>
      <c r="I74" s="121"/>
      <c r="J74" s="119">
        <v>1</v>
      </c>
      <c r="K74" s="122">
        <f>IF(G74="","",VLOOKUP(G74,ARANCEL!$B$5:$D$121,3,FALSE)*J74)</f>
        <v>32612</v>
      </c>
      <c r="L74" s="1229" t="s">
        <v>8279</v>
      </c>
      <c r="M74" s="1229">
        <v>4500260880</v>
      </c>
      <c r="N74" s="1229" t="s">
        <v>8303</v>
      </c>
    </row>
    <row r="75" spans="1:14" s="699" customFormat="1" x14ac:dyDescent="0.25">
      <c r="A75" s="703" t="s">
        <v>305</v>
      </c>
      <c r="B75" s="1200">
        <v>41760</v>
      </c>
      <c r="C75" s="702" t="s">
        <v>4766</v>
      </c>
      <c r="D75" s="703" t="s">
        <v>617</v>
      </c>
      <c r="E75" s="704">
        <v>10199979</v>
      </c>
      <c r="F75" s="703">
        <v>1587</v>
      </c>
      <c r="G75" s="703">
        <v>2704005</v>
      </c>
      <c r="H75" s="120" t="str">
        <f>IF(G75="","",VLOOKUP(G75,ARANCEL!$B$5:$D$121,2,FALSE))</f>
        <v>PROVISORIO</v>
      </c>
      <c r="I75" s="121" t="s">
        <v>324</v>
      </c>
      <c r="J75" s="119">
        <v>1</v>
      </c>
      <c r="K75" s="122">
        <f>IF(G75="","",VLOOKUP(G75,ARANCEL!$B$5:$D$121,3,FALSE)*J75)</f>
        <v>3250</v>
      </c>
      <c r="L75" s="1229" t="s">
        <v>5292</v>
      </c>
      <c r="M75" s="1229">
        <v>4500235742</v>
      </c>
      <c r="N75" s="1229">
        <v>9416</v>
      </c>
    </row>
    <row r="76" spans="1:14" s="699" customFormat="1" x14ac:dyDescent="0.25">
      <c r="A76" s="703" t="s">
        <v>305</v>
      </c>
      <c r="B76" s="705">
        <v>41801</v>
      </c>
      <c r="C76" s="702" t="s">
        <v>4766</v>
      </c>
      <c r="D76" s="703" t="s">
        <v>617</v>
      </c>
      <c r="E76" s="704">
        <v>10208493</v>
      </c>
      <c r="F76" s="703">
        <v>1587</v>
      </c>
      <c r="G76" s="703">
        <v>2704002</v>
      </c>
      <c r="H76" s="120" t="str">
        <f>IF(G76="","",VLOOKUP(G76,ARANCEL!$B$5:$D$121,2,FALSE))</f>
        <v xml:space="preserve">CORONA PERIFERICA </v>
      </c>
      <c r="I76" s="121" t="s">
        <v>324</v>
      </c>
      <c r="J76" s="119">
        <v>1</v>
      </c>
      <c r="K76" s="122">
        <f>IF(G76="","",VLOOKUP(G76,ARANCEL!$B$5:$D$121,3,FALSE)*J76)</f>
        <v>25865</v>
      </c>
      <c r="L76" s="1229" t="s">
        <v>5292</v>
      </c>
      <c r="M76" s="1229">
        <v>4500235826</v>
      </c>
      <c r="N76" s="1229">
        <v>9417</v>
      </c>
    </row>
    <row r="77" spans="1:14" s="764" customFormat="1" x14ac:dyDescent="0.25">
      <c r="A77" s="703" t="s">
        <v>305</v>
      </c>
      <c r="B77" s="705">
        <v>41848</v>
      </c>
      <c r="C77" s="702" t="s">
        <v>4766</v>
      </c>
      <c r="D77" s="703" t="s">
        <v>617</v>
      </c>
      <c r="E77" s="704">
        <v>10235042</v>
      </c>
      <c r="F77" s="703">
        <v>1328</v>
      </c>
      <c r="G77" s="703">
        <v>2704013</v>
      </c>
      <c r="H77" s="120" t="str">
        <f>IF(G77="","",VLOOKUP(G77,ARANCEL!$B$5:$D$121,2,FALSE))</f>
        <v>PROVISORIO (POR PIEZA)</v>
      </c>
      <c r="I77" s="121" t="s">
        <v>6313</v>
      </c>
      <c r="J77" s="119">
        <v>6</v>
      </c>
      <c r="K77" s="122">
        <f>IF(G77="","",VLOOKUP(G77,ARANCEL!$B$5:$D$121,3,FALSE)*J77)</f>
        <v>19500</v>
      </c>
      <c r="L77" s="1229" t="s">
        <v>6017</v>
      </c>
      <c r="M77" s="1229">
        <v>4500245635</v>
      </c>
      <c r="N77" s="1229">
        <v>9826</v>
      </c>
    </row>
    <row r="78" spans="1:14" s="699" customFormat="1" x14ac:dyDescent="0.25">
      <c r="A78" s="703" t="s">
        <v>305</v>
      </c>
      <c r="B78" s="705">
        <v>41869</v>
      </c>
      <c r="C78" s="702" t="s">
        <v>4766</v>
      </c>
      <c r="D78" s="703" t="s">
        <v>617</v>
      </c>
      <c r="E78" s="704">
        <v>10245482</v>
      </c>
      <c r="F78" s="703">
        <v>1328</v>
      </c>
      <c r="G78" s="703">
        <v>2704002</v>
      </c>
      <c r="H78" s="120" t="str">
        <f>IF(G78="","",VLOOKUP(G78,ARANCEL!$B$5:$D$121,2,FALSE))</f>
        <v xml:space="preserve">CORONA PERIFERICA </v>
      </c>
      <c r="I78" s="121" t="s">
        <v>6313</v>
      </c>
      <c r="J78" s="119">
        <v>6</v>
      </c>
      <c r="K78" s="122">
        <f>IF(G78="","",VLOOKUP(G78,ARANCEL!$B$5:$D$121,3,FALSE)*J78)</f>
        <v>155190</v>
      </c>
      <c r="L78" s="1229" t="s">
        <v>6905</v>
      </c>
      <c r="M78" s="1229">
        <v>4500250427</v>
      </c>
      <c r="N78" s="1229" t="s">
        <v>6915</v>
      </c>
    </row>
    <row r="79" spans="1:14" s="772" customFormat="1" x14ac:dyDescent="0.25">
      <c r="A79" s="712" t="s">
        <v>305</v>
      </c>
      <c r="B79" s="719">
        <v>41624</v>
      </c>
      <c r="C79" s="714" t="s">
        <v>594</v>
      </c>
      <c r="D79" s="712" t="s">
        <v>79</v>
      </c>
      <c r="E79" s="715">
        <v>10166107</v>
      </c>
      <c r="F79" s="712">
        <v>341</v>
      </c>
      <c r="G79" s="712">
        <v>2707001</v>
      </c>
      <c r="H79" s="120" t="str">
        <f>IF(G79="","",VLOOKUP(G79,ARANCEL!$B$5:$D$121,2,FALSE))</f>
        <v xml:space="preserve">PLANO DE RELAJACION </v>
      </c>
      <c r="I79" s="121" t="s">
        <v>306</v>
      </c>
      <c r="J79" s="119">
        <v>1</v>
      </c>
      <c r="K79" s="122">
        <f>IF(G79="","",VLOOKUP(G79,ARANCEL!$B$5:$D$121,3,FALSE)*J79)</f>
        <v>9221</v>
      </c>
      <c r="L79" s="1236" t="s">
        <v>597</v>
      </c>
      <c r="M79" s="1236">
        <v>4500207540</v>
      </c>
      <c r="N79" s="1236">
        <v>8226</v>
      </c>
    </row>
    <row r="80" spans="1:14" s="772" customFormat="1" x14ac:dyDescent="0.25">
      <c r="A80" s="712" t="s">
        <v>305</v>
      </c>
      <c r="B80" s="719">
        <v>41828</v>
      </c>
      <c r="C80" s="714" t="s">
        <v>6173</v>
      </c>
      <c r="D80" s="712" t="s">
        <v>617</v>
      </c>
      <c r="E80" s="715">
        <v>10224740</v>
      </c>
      <c r="F80" s="712">
        <v>1537</v>
      </c>
      <c r="G80" s="712">
        <v>2704005</v>
      </c>
      <c r="H80" s="120" t="str">
        <f>IF(G80="","",VLOOKUP(G80,ARANCEL!$B$5:$D$121,2,FALSE))</f>
        <v>PROVISORIO</v>
      </c>
      <c r="I80" s="121" t="s">
        <v>322</v>
      </c>
      <c r="J80" s="119">
        <v>1</v>
      </c>
      <c r="K80" s="122">
        <f>IF(G80="","",VLOOKUP(G80,ARANCEL!$B$5:$D$121,3,FALSE)*J80)</f>
        <v>3250</v>
      </c>
      <c r="L80" s="1229" t="s">
        <v>6017</v>
      </c>
      <c r="M80" s="1229">
        <v>4500245635</v>
      </c>
      <c r="N80" s="1229">
        <v>9826</v>
      </c>
    </row>
    <row r="81" spans="1:14" s="772" customFormat="1" x14ac:dyDescent="0.25">
      <c r="A81" s="712" t="s">
        <v>606</v>
      </c>
      <c r="B81" s="719">
        <v>41841</v>
      </c>
      <c r="C81" s="714" t="s">
        <v>6173</v>
      </c>
      <c r="D81" s="712" t="s">
        <v>617</v>
      </c>
      <c r="E81" s="715">
        <v>10230725</v>
      </c>
      <c r="F81" s="712">
        <v>1537</v>
      </c>
      <c r="G81" s="712">
        <v>2704002</v>
      </c>
      <c r="H81" s="120" t="str">
        <f>IF(G81="","",VLOOKUP(G81,ARANCEL!$B$5:$D$121,2,FALSE))</f>
        <v xml:space="preserve">CORONA PERIFERICA </v>
      </c>
      <c r="I81" s="121" t="s">
        <v>335</v>
      </c>
      <c r="J81" s="119">
        <v>1</v>
      </c>
      <c r="K81" s="122">
        <f>IF(G81="","",VLOOKUP(G81,ARANCEL!$B$5:$D$121,3,FALSE)*J81)</f>
        <v>25865</v>
      </c>
      <c r="L81" s="1229" t="s">
        <v>6017</v>
      </c>
      <c r="M81" s="1229">
        <v>4500245635</v>
      </c>
      <c r="N81" s="1229">
        <v>9826</v>
      </c>
    </row>
    <row r="82" spans="1:14" s="772" customFormat="1" x14ac:dyDescent="0.25">
      <c r="A82" s="728" t="s">
        <v>305</v>
      </c>
      <c r="B82" s="719">
        <v>41848</v>
      </c>
      <c r="C82" s="714" t="s">
        <v>6173</v>
      </c>
      <c r="D82" s="712" t="s">
        <v>617</v>
      </c>
      <c r="E82" s="715">
        <v>10235043</v>
      </c>
      <c r="F82" s="712">
        <v>2632</v>
      </c>
      <c r="G82" s="712">
        <v>2704002</v>
      </c>
      <c r="H82" s="120" t="str">
        <f>IF(G82="","",VLOOKUP(G82,ARANCEL!$B$5:$D$121,2,FALSE))</f>
        <v xml:space="preserve">CORONA PERIFERICA </v>
      </c>
      <c r="I82" s="121" t="s">
        <v>335</v>
      </c>
      <c r="J82" s="119">
        <v>1</v>
      </c>
      <c r="K82" s="122">
        <f>IF(G82="","",VLOOKUP(G82,ARANCEL!$B$5:$D$121,3,FALSE)*J82)</f>
        <v>25865</v>
      </c>
      <c r="L82" s="1229" t="s">
        <v>6017</v>
      </c>
      <c r="M82" s="1229">
        <v>4500245635</v>
      </c>
      <c r="N82" s="1229">
        <v>9826</v>
      </c>
    </row>
    <row r="83" spans="1:14" s="772" customFormat="1" x14ac:dyDescent="0.25">
      <c r="A83" s="728" t="s">
        <v>313</v>
      </c>
      <c r="B83" s="719">
        <v>41919</v>
      </c>
      <c r="C83" s="714" t="s">
        <v>6173</v>
      </c>
      <c r="D83" s="712" t="s">
        <v>617</v>
      </c>
      <c r="E83" s="715">
        <v>10262806</v>
      </c>
      <c r="F83" s="712">
        <v>3366</v>
      </c>
      <c r="G83" s="712">
        <v>2704005</v>
      </c>
      <c r="H83" s="120" t="str">
        <f>IF(G83="","",VLOOKUP(G83,ARANCEL!$B$5:$D$121,2,FALSE))</f>
        <v>PROVISORIO</v>
      </c>
      <c r="I83" s="121"/>
      <c r="J83" s="119">
        <v>1</v>
      </c>
      <c r="K83" s="122">
        <f>IF(G83="","",VLOOKUP(G83,ARANCEL!$B$5:$D$121,3,FALSE)*J83)</f>
        <v>3250</v>
      </c>
      <c r="L83" s="1229" t="s">
        <v>8279</v>
      </c>
      <c r="M83" s="1229">
        <v>4500260880</v>
      </c>
      <c r="N83" s="1229" t="s">
        <v>8303</v>
      </c>
    </row>
    <row r="84" spans="1:14" s="772" customFormat="1" x14ac:dyDescent="0.25">
      <c r="A84" s="712" t="s">
        <v>6983</v>
      </c>
      <c r="B84" s="719">
        <v>41907</v>
      </c>
      <c r="C84" s="714" t="s">
        <v>7375</v>
      </c>
      <c r="D84" s="712" t="s">
        <v>60</v>
      </c>
      <c r="E84" s="715">
        <v>10258574</v>
      </c>
      <c r="F84" s="712">
        <v>3524</v>
      </c>
      <c r="G84" s="712">
        <v>2704005</v>
      </c>
      <c r="H84" s="120" t="str">
        <f>IF(G84="","",VLOOKUP(G84,ARANCEL!$B$5:$D$121,2,FALSE))</f>
        <v>PROVISORIO</v>
      </c>
      <c r="I84" s="121" t="s">
        <v>1368</v>
      </c>
      <c r="J84" s="119">
        <v>3</v>
      </c>
      <c r="K84" s="122">
        <f>IF(G84="","",VLOOKUP(G84,ARANCEL!$B$5:$D$121,3,FALSE)*J84)</f>
        <v>9750</v>
      </c>
      <c r="L84" s="1229" t="s">
        <v>7548</v>
      </c>
      <c r="M84" s="1229">
        <v>4500255824</v>
      </c>
      <c r="N84" s="1229">
        <v>10275</v>
      </c>
    </row>
    <row r="85" spans="1:14" s="772" customFormat="1" x14ac:dyDescent="0.25">
      <c r="A85" s="712" t="s">
        <v>305</v>
      </c>
      <c r="B85" s="720">
        <v>42005</v>
      </c>
      <c r="C85" s="714" t="s">
        <v>7375</v>
      </c>
      <c r="D85" s="712" t="s">
        <v>60</v>
      </c>
      <c r="E85" s="715">
        <v>10307444</v>
      </c>
      <c r="F85" s="712">
        <v>4754</v>
      </c>
      <c r="G85" s="712">
        <v>2704005</v>
      </c>
      <c r="H85" s="120" t="str">
        <f>IF(G85="","",VLOOKUP(G85,ARANCEL!$B$5:$D$121,2,FALSE))</f>
        <v>PROVISORIO</v>
      </c>
      <c r="I85" s="121" t="s">
        <v>735</v>
      </c>
      <c r="J85" s="169">
        <v>4</v>
      </c>
      <c r="K85" s="122">
        <f>IF(G85="","",VLOOKUP(G85,ARANCEL!$B$5:$D$121,3,FALSE)*J85)</f>
        <v>13000</v>
      </c>
      <c r="L85" s="1235" t="str">
        <f>IF(E85="","","IMPAGO")</f>
        <v>IMPAGO</v>
      </c>
      <c r="M85" s="1235" t="str">
        <f>IF(L85="IMPAGO","SIN O.C.","")</f>
        <v>SIN O.C.</v>
      </c>
      <c r="N85" s="1235" t="str">
        <f>IF(L85="IMPAGO","SIN FACT.","")</f>
        <v>SIN FACT.</v>
      </c>
    </row>
    <row r="86" spans="1:14" s="772" customFormat="1" x14ac:dyDescent="0.25">
      <c r="A86" s="712" t="s">
        <v>305</v>
      </c>
      <c r="B86" s="719">
        <v>42016</v>
      </c>
      <c r="C86" s="714" t="s">
        <v>9520</v>
      </c>
      <c r="D86" s="712" t="s">
        <v>764</v>
      </c>
      <c r="E86" s="715">
        <v>10308901</v>
      </c>
      <c r="F86" s="712">
        <v>4186</v>
      </c>
      <c r="G86" s="712">
        <v>2704005</v>
      </c>
      <c r="H86" s="120" t="str">
        <f>IF(G86="","",VLOOKUP(G86,ARANCEL!$B$5:$D$121,2,FALSE))</f>
        <v>PROVISORIO</v>
      </c>
      <c r="I86" s="121" t="s">
        <v>308</v>
      </c>
      <c r="J86" s="119">
        <v>1</v>
      </c>
      <c r="K86" s="122">
        <f>IF(G86="","",VLOOKUP(G86,ARANCEL!$B$5:$D$121,3,FALSE)*J86)</f>
        <v>3250</v>
      </c>
      <c r="L86" s="1235" t="str">
        <f>IF(E86="","","IMPAGO")</f>
        <v>IMPAGO</v>
      </c>
      <c r="M86" s="1235" t="str">
        <f>IF(L86="IMPAGO","SIN O.C.","")</f>
        <v>SIN O.C.</v>
      </c>
      <c r="N86" s="1235" t="str">
        <f>IF(L86="IMPAGO","SIN FACT.","")</f>
        <v>SIN FACT.</v>
      </c>
    </row>
    <row r="87" spans="1:14" s="764" customFormat="1" x14ac:dyDescent="0.25">
      <c r="A87" s="703" t="s">
        <v>305</v>
      </c>
      <c r="B87" s="705">
        <v>41907</v>
      </c>
      <c r="C87" s="702" t="s">
        <v>7335</v>
      </c>
      <c r="D87" s="703" t="s">
        <v>617</v>
      </c>
      <c r="E87" s="704">
        <v>10258575</v>
      </c>
      <c r="F87" s="703">
        <v>2741</v>
      </c>
      <c r="G87" s="703">
        <v>2704005</v>
      </c>
      <c r="H87" s="120" t="str">
        <f>IF(G87="","",VLOOKUP(G87,ARANCEL!$B$5:$D$121,2,FALSE))</f>
        <v>PROVISORIO</v>
      </c>
      <c r="I87" s="121" t="s">
        <v>734</v>
      </c>
      <c r="J87" s="119">
        <v>3</v>
      </c>
      <c r="K87" s="122">
        <f>IF(G87="","",VLOOKUP(G87,ARANCEL!$B$5:$D$121,3,FALSE)*J87)</f>
        <v>9750</v>
      </c>
      <c r="L87" s="1229" t="s">
        <v>7548</v>
      </c>
      <c r="M87" s="1229">
        <v>4500255824</v>
      </c>
      <c r="N87" s="1229">
        <v>10275</v>
      </c>
    </row>
    <row r="88" spans="1:14" s="772" customFormat="1" x14ac:dyDescent="0.25">
      <c r="A88" s="712" t="s">
        <v>305</v>
      </c>
      <c r="B88" s="719">
        <v>41948</v>
      </c>
      <c r="C88" s="714" t="s">
        <v>8133</v>
      </c>
      <c r="D88" s="712" t="s">
        <v>79</v>
      </c>
      <c r="E88" s="715">
        <v>10277138</v>
      </c>
      <c r="F88" s="712">
        <v>4023</v>
      </c>
      <c r="G88" s="712">
        <v>2705003</v>
      </c>
      <c r="H88" s="120" t="str">
        <f>IF(G88="","",VLOOKUP(G88,ARANCEL!$B$5:$D$121,2,FALSE))</f>
        <v>INCRUSTACION ESTETICA (ART-GLASS O CERAMICA)</v>
      </c>
      <c r="I88" s="121" t="s">
        <v>318</v>
      </c>
      <c r="J88" s="119">
        <v>1</v>
      </c>
      <c r="K88" s="122">
        <f>IF(G88="","",VLOOKUP(G88,ARANCEL!$B$5:$D$121,3,FALSE)*J88)</f>
        <v>15676</v>
      </c>
      <c r="L88" s="1229" t="s">
        <v>8279</v>
      </c>
      <c r="M88" s="1229">
        <v>4500260880</v>
      </c>
      <c r="N88" s="1229" t="s">
        <v>8303</v>
      </c>
    </row>
    <row r="89" spans="1:14" s="772" customFormat="1" x14ac:dyDescent="0.25">
      <c r="A89" s="712" t="s">
        <v>305</v>
      </c>
      <c r="B89" s="719">
        <v>41747</v>
      </c>
      <c r="C89" s="714" t="s">
        <v>4123</v>
      </c>
      <c r="D89" s="712" t="s">
        <v>617</v>
      </c>
      <c r="E89" s="715">
        <v>10190250</v>
      </c>
      <c r="F89" s="712">
        <v>1406</v>
      </c>
      <c r="G89" s="712">
        <v>2704005</v>
      </c>
      <c r="H89" s="120" t="str">
        <f>IF(G89="","",VLOOKUP(G89,ARANCEL!$B$5:$D$121,2,FALSE))</f>
        <v>PROVISORIO</v>
      </c>
      <c r="I89" s="121" t="s">
        <v>335</v>
      </c>
      <c r="J89" s="119">
        <v>1</v>
      </c>
      <c r="K89" s="122">
        <f>IF(G89="","",VLOOKUP(G89,ARANCEL!$B$5:$D$121,3,FALSE)*J89)</f>
        <v>3250</v>
      </c>
      <c r="L89" s="1229" t="s">
        <v>5292</v>
      </c>
      <c r="M89" s="1229">
        <v>4500235742</v>
      </c>
      <c r="N89" s="1229">
        <v>9416</v>
      </c>
    </row>
    <row r="90" spans="1:14" s="772" customFormat="1" x14ac:dyDescent="0.25">
      <c r="A90" s="712" t="s">
        <v>305</v>
      </c>
      <c r="B90" s="743">
        <v>41775</v>
      </c>
      <c r="C90" s="714" t="s">
        <v>4123</v>
      </c>
      <c r="D90" s="712" t="s">
        <v>617</v>
      </c>
      <c r="E90" s="715">
        <v>10196883</v>
      </c>
      <c r="F90" s="712">
        <v>1406</v>
      </c>
      <c r="G90" s="712">
        <v>2704003</v>
      </c>
      <c r="H90" s="120" t="str">
        <f>IF(G90="","",VLOOKUP(G90,ARANCEL!$B$5:$D$121,2,FALSE))</f>
        <v xml:space="preserve">CORONA PERIFERICA CON PERNO MUÑON COLADO </v>
      </c>
      <c r="I90" s="121" t="s">
        <v>335</v>
      </c>
      <c r="J90" s="119">
        <v>1</v>
      </c>
      <c r="K90" s="122">
        <f>IF(G90="","",VLOOKUP(G90,ARANCEL!$B$5:$D$121,3,FALSE)*J90)</f>
        <v>32612</v>
      </c>
      <c r="L90" s="1229" t="s">
        <v>5292</v>
      </c>
      <c r="M90" s="1229">
        <v>4500235826</v>
      </c>
      <c r="N90" s="1229">
        <v>9417</v>
      </c>
    </row>
    <row r="91" spans="1:14" s="772" customFormat="1" x14ac:dyDescent="0.25">
      <c r="A91" s="712" t="s">
        <v>305</v>
      </c>
      <c r="B91" s="719">
        <v>41803</v>
      </c>
      <c r="C91" s="714" t="s">
        <v>4123</v>
      </c>
      <c r="D91" s="712" t="s">
        <v>592</v>
      </c>
      <c r="E91" s="715">
        <v>10208925</v>
      </c>
      <c r="F91" s="712">
        <v>1406</v>
      </c>
      <c r="G91" s="712">
        <v>2704002</v>
      </c>
      <c r="H91" s="120" t="str">
        <f>IF(G91="","",VLOOKUP(G91,ARANCEL!$B$5:$D$121,2,FALSE))</f>
        <v xml:space="preserve">CORONA PERIFERICA </v>
      </c>
      <c r="I91" s="121" t="s">
        <v>335</v>
      </c>
      <c r="J91" s="119">
        <v>1</v>
      </c>
      <c r="K91" s="122">
        <f>IF(G91="","",VLOOKUP(G91,ARANCEL!$B$5:$D$121,3,FALSE)*J91)</f>
        <v>25865</v>
      </c>
      <c r="L91" s="1229" t="s">
        <v>5742</v>
      </c>
      <c r="M91" s="1229">
        <v>4500239681</v>
      </c>
      <c r="N91" s="1229" t="s">
        <v>5764</v>
      </c>
    </row>
    <row r="92" spans="1:14" s="772" customFormat="1" x14ac:dyDescent="0.25">
      <c r="A92" s="712" t="s">
        <v>305</v>
      </c>
      <c r="B92" s="719">
        <v>41954</v>
      </c>
      <c r="C92" s="714" t="s">
        <v>8443</v>
      </c>
      <c r="D92" s="712" t="s">
        <v>60</v>
      </c>
      <c r="E92" s="715">
        <v>10278644</v>
      </c>
      <c r="F92" s="712">
        <v>3944</v>
      </c>
      <c r="G92" s="712">
        <v>2704005</v>
      </c>
      <c r="H92" s="120" t="str">
        <f>IF(G92="","",VLOOKUP(G92,ARANCEL!$B$5:$D$121,2,FALSE))</f>
        <v>PROVISORIO</v>
      </c>
      <c r="I92" s="121" t="s">
        <v>312</v>
      </c>
      <c r="J92" s="119">
        <v>1</v>
      </c>
      <c r="K92" s="122">
        <f>IF(G92="","",VLOOKUP(G92,ARANCEL!$B$5:$D$121,3,FALSE)*J92)</f>
        <v>3250</v>
      </c>
      <c r="L92" s="1349" t="s">
        <v>9431</v>
      </c>
      <c r="M92" s="1349">
        <v>4500269353</v>
      </c>
      <c r="N92" s="1349" t="s">
        <v>9461</v>
      </c>
    </row>
    <row r="93" spans="1:14" s="772" customFormat="1" x14ac:dyDescent="0.25">
      <c r="A93" s="712" t="s">
        <v>305</v>
      </c>
      <c r="B93" s="719">
        <v>41992</v>
      </c>
      <c r="C93" s="714" t="s">
        <v>8443</v>
      </c>
      <c r="D93" s="712" t="s">
        <v>60</v>
      </c>
      <c r="E93" s="715">
        <v>10300791</v>
      </c>
      <c r="F93" s="712">
        <v>3944</v>
      </c>
      <c r="G93" s="712">
        <v>2704005</v>
      </c>
      <c r="H93" s="120" t="str">
        <f>IF(G93="","",VLOOKUP(G93,ARANCEL!$B$5:$D$121,2,FALSE))</f>
        <v>PROVISORIO</v>
      </c>
      <c r="I93" s="121" t="s">
        <v>312</v>
      </c>
      <c r="J93" s="119">
        <v>1</v>
      </c>
      <c r="K93" s="122">
        <f>IF(G93="","",VLOOKUP(G93,ARANCEL!$B$5:$D$121,3,FALSE)*J93)</f>
        <v>3250</v>
      </c>
      <c r="L93" s="1349" t="s">
        <v>9431</v>
      </c>
      <c r="M93" s="1349">
        <v>4500269353</v>
      </c>
      <c r="N93" s="1349" t="s">
        <v>9461</v>
      </c>
    </row>
    <row r="94" spans="1:14" s="669" customFormat="1" x14ac:dyDescent="0.25">
      <c r="A94" s="712" t="s">
        <v>305</v>
      </c>
      <c r="B94" s="615">
        <v>41992</v>
      </c>
      <c r="C94" s="607" t="s">
        <v>8443</v>
      </c>
      <c r="D94" s="606" t="s">
        <v>60</v>
      </c>
      <c r="E94" s="608">
        <v>10300792</v>
      </c>
      <c r="F94" s="606">
        <v>3944</v>
      </c>
      <c r="G94" s="606">
        <v>2704003</v>
      </c>
      <c r="H94" s="120" t="str">
        <f>IF(G94="","",VLOOKUP(G94,ARANCEL!$B$5:$D$121,2,FALSE))</f>
        <v xml:space="preserve">CORONA PERIFERICA CON PERNO MUÑON COLADO </v>
      </c>
      <c r="I94" s="121" t="s">
        <v>312</v>
      </c>
      <c r="J94" s="119">
        <v>1</v>
      </c>
      <c r="K94" s="122">
        <f>IF(G94="","",VLOOKUP(G94,ARANCEL!$B$5:$D$121,3,FALSE)*J94)</f>
        <v>32612</v>
      </c>
      <c r="L94" s="1349" t="s">
        <v>9431</v>
      </c>
      <c r="M94" s="1349">
        <v>4500269353</v>
      </c>
      <c r="N94" s="1349" t="s">
        <v>9461</v>
      </c>
    </row>
    <row r="95" spans="1:14" s="924" customFormat="1" x14ac:dyDescent="0.25">
      <c r="A95" s="816" t="s">
        <v>305</v>
      </c>
      <c r="B95" s="817">
        <v>41747</v>
      </c>
      <c r="C95" s="818" t="s">
        <v>4054</v>
      </c>
      <c r="D95" s="816" t="s">
        <v>617</v>
      </c>
      <c r="E95" s="819">
        <v>10190072</v>
      </c>
      <c r="F95" s="816">
        <v>1207</v>
      </c>
      <c r="G95" s="816">
        <v>2704005</v>
      </c>
      <c r="H95" s="120" t="str">
        <f>IF(G95="","",VLOOKUP(G95,ARANCEL!$B$5:$D$121,2,FALSE))</f>
        <v>PROVISORIO</v>
      </c>
      <c r="I95" s="121" t="s">
        <v>613</v>
      </c>
      <c r="J95" s="119">
        <v>2</v>
      </c>
      <c r="K95" s="122">
        <f>IF(G95="","",VLOOKUP(G95,ARANCEL!$B$5:$D$121,3,FALSE)*J95)</f>
        <v>6500</v>
      </c>
      <c r="L95" s="1229" t="s">
        <v>5292</v>
      </c>
      <c r="M95" s="1229">
        <v>4500235742</v>
      </c>
      <c r="N95" s="1229">
        <v>9416</v>
      </c>
    </row>
    <row r="96" spans="1:14" s="924" customFormat="1" x14ac:dyDescent="0.25">
      <c r="A96" s="816" t="s">
        <v>305</v>
      </c>
      <c r="B96" s="1201">
        <v>41760</v>
      </c>
      <c r="C96" s="818" t="s">
        <v>4054</v>
      </c>
      <c r="D96" s="816" t="s">
        <v>617</v>
      </c>
      <c r="E96" s="819">
        <v>10199452</v>
      </c>
      <c r="F96" s="816">
        <v>1207</v>
      </c>
      <c r="G96" s="816">
        <v>2704002</v>
      </c>
      <c r="H96" s="120" t="str">
        <f>IF(G96="","",VLOOKUP(G96,ARANCEL!$B$5:$D$121,2,FALSE))</f>
        <v xml:space="preserve">CORONA PERIFERICA </v>
      </c>
      <c r="I96" s="121" t="s">
        <v>613</v>
      </c>
      <c r="J96" s="119">
        <v>2</v>
      </c>
      <c r="K96" s="122">
        <f>IF(G96="","",VLOOKUP(G96,ARANCEL!$B$5:$D$121,3,FALSE)*J96)</f>
        <v>51730</v>
      </c>
      <c r="L96" s="1229" t="s">
        <v>5292</v>
      </c>
      <c r="M96" s="1229">
        <v>4500235742</v>
      </c>
      <c r="N96" s="1229">
        <v>9416</v>
      </c>
    </row>
    <row r="97" spans="1:14" s="944" customFormat="1" x14ac:dyDescent="0.25">
      <c r="A97" s="816" t="s">
        <v>305</v>
      </c>
      <c r="B97" s="817">
        <v>41876</v>
      </c>
      <c r="C97" s="818" t="s">
        <v>4054</v>
      </c>
      <c r="D97" s="816" t="s">
        <v>617</v>
      </c>
      <c r="E97" s="819">
        <v>10247826</v>
      </c>
      <c r="F97" s="816">
        <v>1207</v>
      </c>
      <c r="G97" s="816">
        <v>2704005</v>
      </c>
      <c r="H97" s="820" t="str">
        <f>IF(G97="","",VLOOKUP(G97,ARANCEL!$B$5:$D$121,2,FALSE))</f>
        <v>PROVISORIO</v>
      </c>
      <c r="I97" s="821" t="s">
        <v>329</v>
      </c>
      <c r="J97" s="816">
        <v>1</v>
      </c>
      <c r="K97" s="822">
        <f>IF(G97="","",VLOOKUP(G97,ARANCEL!$B$5:$D$121,3,FALSE)*J97)</f>
        <v>3250</v>
      </c>
      <c r="L97" s="1210" t="s">
        <v>6905</v>
      </c>
      <c r="M97" s="1210">
        <v>4500251494</v>
      </c>
      <c r="N97" s="1210" t="s">
        <v>7155</v>
      </c>
    </row>
    <row r="98" spans="1:14" s="941" customFormat="1" x14ac:dyDescent="0.25">
      <c r="A98" s="816" t="s">
        <v>313</v>
      </c>
      <c r="B98" s="817">
        <v>41843</v>
      </c>
      <c r="C98" s="818" t="s">
        <v>6065</v>
      </c>
      <c r="D98" s="816" t="s">
        <v>60</v>
      </c>
      <c r="E98" s="819">
        <v>10232058</v>
      </c>
      <c r="F98" s="816">
        <v>2581</v>
      </c>
      <c r="G98" s="816">
        <v>2704002</v>
      </c>
      <c r="H98" s="820" t="str">
        <f>IF(G98="","",VLOOKUP(G98,ARANCEL!$B$5:$D$121,2,FALSE))</f>
        <v xml:space="preserve">CORONA PERIFERICA </v>
      </c>
      <c r="I98" s="821"/>
      <c r="J98" s="816">
        <v>1</v>
      </c>
      <c r="K98" s="822">
        <f>IF(G98="","",VLOOKUP(G98,ARANCEL!$B$5:$D$121,3,FALSE)*J98)</f>
        <v>25865</v>
      </c>
      <c r="L98" s="1210" t="s">
        <v>6017</v>
      </c>
      <c r="M98" s="1210">
        <v>4500245635</v>
      </c>
      <c r="N98" s="1210">
        <v>9826</v>
      </c>
    </row>
    <row r="99" spans="1:14" s="764" customFormat="1" x14ac:dyDescent="0.25">
      <c r="A99" s="703" t="s">
        <v>313</v>
      </c>
      <c r="B99" s="705">
        <v>41843</v>
      </c>
      <c r="C99" s="702" t="s">
        <v>6065</v>
      </c>
      <c r="D99" s="703" t="s">
        <v>60</v>
      </c>
      <c r="E99" s="704">
        <v>10232058</v>
      </c>
      <c r="F99" s="703">
        <v>2581</v>
      </c>
      <c r="G99" s="703">
        <v>2704003</v>
      </c>
      <c r="H99" s="120" t="str">
        <f>IF(G99="","",VLOOKUP(G99,ARANCEL!$B$5:$D$121,2,FALSE))</f>
        <v xml:space="preserve">CORONA PERIFERICA CON PERNO MUÑON COLADO </v>
      </c>
      <c r="I99" s="121"/>
      <c r="J99" s="119">
        <v>1</v>
      </c>
      <c r="K99" s="122">
        <f>IF(G99="","",VLOOKUP(G99,ARANCEL!$B$5:$D$121,3,FALSE)*J99)</f>
        <v>32612</v>
      </c>
      <c r="L99" s="1235" t="str">
        <f>IF(E99="","","IMPAGO")</f>
        <v>IMPAGO</v>
      </c>
      <c r="M99" s="1235" t="str">
        <f>IF(L99="IMPAGO","SIN O.C.","")</f>
        <v>SIN O.C.</v>
      </c>
      <c r="N99" s="1235" t="str">
        <f>IF(L99="IMPAGO","SIN FACT.","")</f>
        <v>SIN FACT.</v>
      </c>
    </row>
    <row r="100" spans="1:14" s="962" customFormat="1" x14ac:dyDescent="0.25">
      <c r="A100" s="816" t="s">
        <v>305</v>
      </c>
      <c r="B100" s="817">
        <v>41862</v>
      </c>
      <c r="C100" s="818" t="s">
        <v>6065</v>
      </c>
      <c r="D100" s="816" t="s">
        <v>60</v>
      </c>
      <c r="E100" s="819">
        <v>10242270</v>
      </c>
      <c r="F100" s="816">
        <v>2581</v>
      </c>
      <c r="G100" s="816">
        <v>2704005</v>
      </c>
      <c r="H100" s="820" t="str">
        <f>IF(G100="","",VLOOKUP(G100,ARANCEL!$B$5:$D$121,2,FALSE))</f>
        <v>PROVISORIO</v>
      </c>
      <c r="I100" s="821" t="s">
        <v>1482</v>
      </c>
      <c r="J100" s="816">
        <v>2</v>
      </c>
      <c r="K100" s="822">
        <f>IF(G100="","",VLOOKUP(G100,ARANCEL!$B$5:$D$121,3,FALSE)*J100)</f>
        <v>6500</v>
      </c>
      <c r="L100" s="1210" t="s">
        <v>6905</v>
      </c>
      <c r="M100" s="1210">
        <v>4500250427</v>
      </c>
      <c r="N100" s="1210" t="s">
        <v>6915</v>
      </c>
    </row>
    <row r="101" spans="1:14" s="941" customFormat="1" x14ac:dyDescent="0.25">
      <c r="A101" s="816" t="s">
        <v>305</v>
      </c>
      <c r="B101" s="817">
        <v>41862</v>
      </c>
      <c r="C101" s="818" t="s">
        <v>6436</v>
      </c>
      <c r="D101" s="816" t="s">
        <v>60</v>
      </c>
      <c r="E101" s="819">
        <v>10242276</v>
      </c>
      <c r="F101" s="816">
        <v>2792</v>
      </c>
      <c r="G101" s="816">
        <v>2704005</v>
      </c>
      <c r="H101" s="820" t="str">
        <f>IF(G101="","",VLOOKUP(G101,ARANCEL!$B$5:$D$121,2,FALSE))</f>
        <v>PROVISORIO</v>
      </c>
      <c r="I101" s="821" t="s">
        <v>733</v>
      </c>
      <c r="J101" s="816">
        <v>5</v>
      </c>
      <c r="K101" s="822">
        <f>IF(G101="","",VLOOKUP(G101,ARANCEL!$B$5:$D$121,3,FALSE)*J101)</f>
        <v>16250</v>
      </c>
      <c r="L101" s="1210" t="s">
        <v>6905</v>
      </c>
      <c r="M101" s="1210">
        <v>4500250427</v>
      </c>
      <c r="N101" s="1210" t="s">
        <v>6915</v>
      </c>
    </row>
    <row r="102" spans="1:14" s="962" customFormat="1" x14ac:dyDescent="0.25">
      <c r="A102" s="816" t="s">
        <v>305</v>
      </c>
      <c r="B102" s="817">
        <v>41873</v>
      </c>
      <c r="C102" s="818" t="s">
        <v>6436</v>
      </c>
      <c r="D102" s="816" t="s">
        <v>60</v>
      </c>
      <c r="E102" s="819">
        <v>10247821</v>
      </c>
      <c r="F102" s="816">
        <v>2792</v>
      </c>
      <c r="G102" s="816">
        <v>2704002</v>
      </c>
      <c r="H102" s="820" t="str">
        <f>IF(G102="","",VLOOKUP(G102,ARANCEL!$B$5:$D$121,2,FALSE))</f>
        <v xml:space="preserve">CORONA PERIFERICA </v>
      </c>
      <c r="I102" s="821" t="s">
        <v>733</v>
      </c>
      <c r="J102" s="816">
        <v>5</v>
      </c>
      <c r="K102" s="822">
        <f>IF(G102="","",VLOOKUP(G102,ARANCEL!$B$5:$D$121,3,FALSE)*J102)</f>
        <v>129325</v>
      </c>
      <c r="L102" s="1210" t="s">
        <v>6905</v>
      </c>
      <c r="M102" s="1210">
        <v>4500251494</v>
      </c>
      <c r="N102" s="1210" t="s">
        <v>7155</v>
      </c>
    </row>
    <row r="103" spans="1:14" s="962" customFormat="1" x14ac:dyDescent="0.25">
      <c r="A103" s="816" t="s">
        <v>305</v>
      </c>
      <c r="B103" s="817">
        <v>41869</v>
      </c>
      <c r="C103" s="818" t="s">
        <v>6604</v>
      </c>
      <c r="D103" s="816" t="s">
        <v>617</v>
      </c>
      <c r="E103" s="819">
        <v>10245483</v>
      </c>
      <c r="F103" s="816">
        <v>2725</v>
      </c>
      <c r="G103" s="816">
        <v>2705003</v>
      </c>
      <c r="H103" s="820" t="str">
        <f>IF(G103="","",VLOOKUP(G103,ARANCEL!$B$5:$D$121,2,FALSE))</f>
        <v>INCRUSTACION ESTETICA (ART-GLASS O CERAMICA)</v>
      </c>
      <c r="I103" s="821" t="s">
        <v>317</v>
      </c>
      <c r="J103" s="816">
        <v>1</v>
      </c>
      <c r="K103" s="822">
        <f>IF(G103="","",VLOOKUP(G103,ARANCEL!$B$5:$D$121,3,FALSE)*J103)</f>
        <v>15676</v>
      </c>
      <c r="L103" s="1210" t="s">
        <v>6905</v>
      </c>
      <c r="M103" s="1210">
        <v>4500250427</v>
      </c>
      <c r="N103" s="1210" t="s">
        <v>6915</v>
      </c>
    </row>
    <row r="104" spans="1:14" s="962" customFormat="1" x14ac:dyDescent="0.25">
      <c r="A104" s="816" t="s">
        <v>305</v>
      </c>
      <c r="B104" s="817">
        <v>41941</v>
      </c>
      <c r="C104" s="818" t="s">
        <v>8049</v>
      </c>
      <c r="D104" s="816" t="s">
        <v>79</v>
      </c>
      <c r="E104" s="819">
        <v>10274729</v>
      </c>
      <c r="F104" s="816">
        <v>3609</v>
      </c>
      <c r="G104" s="816">
        <v>2704003</v>
      </c>
      <c r="H104" s="820" t="str">
        <f>IF(G104="","",VLOOKUP(G104,ARANCEL!$B$5:$D$121,2,FALSE))</f>
        <v xml:space="preserve">CORONA PERIFERICA CON PERNO MUÑON COLADO </v>
      </c>
      <c r="I104" s="821" t="s">
        <v>326</v>
      </c>
      <c r="J104" s="816">
        <v>1</v>
      </c>
      <c r="K104" s="822">
        <f>IF(G104="","",VLOOKUP(G104,ARANCEL!$B$5:$D$121,3,FALSE)*J104)</f>
        <v>32612</v>
      </c>
      <c r="L104" s="1210" t="s">
        <v>8279</v>
      </c>
      <c r="M104" s="1210">
        <v>4500260880</v>
      </c>
      <c r="N104" s="1210" t="s">
        <v>8303</v>
      </c>
    </row>
    <row r="105" spans="1:14" s="962" customFormat="1" x14ac:dyDescent="0.25">
      <c r="A105" s="816" t="s">
        <v>305</v>
      </c>
      <c r="B105" s="817">
        <v>41919</v>
      </c>
      <c r="C105" s="818" t="s">
        <v>7587</v>
      </c>
      <c r="D105" s="816" t="s">
        <v>79</v>
      </c>
      <c r="E105" s="819">
        <v>10262804</v>
      </c>
      <c r="F105" s="816">
        <v>3609</v>
      </c>
      <c r="G105" s="816">
        <v>2704005</v>
      </c>
      <c r="H105" s="820" t="str">
        <f>IF(G105="","",VLOOKUP(G105,ARANCEL!$B$5:$D$121,2,FALSE))</f>
        <v>PROVISORIO</v>
      </c>
      <c r="I105" s="821" t="s">
        <v>326</v>
      </c>
      <c r="J105" s="816">
        <v>1</v>
      </c>
      <c r="K105" s="822">
        <f>IF(G105="","",VLOOKUP(G105,ARANCEL!$B$5:$D$121,3,FALSE)*J105)</f>
        <v>3250</v>
      </c>
      <c r="L105" s="1210" t="s">
        <v>8279</v>
      </c>
      <c r="M105" s="1210">
        <v>4500260880</v>
      </c>
      <c r="N105" s="1210" t="s">
        <v>8303</v>
      </c>
    </row>
    <row r="106" spans="1:14" s="1018" customFormat="1" x14ac:dyDescent="0.25">
      <c r="A106" s="816" t="s">
        <v>313</v>
      </c>
      <c r="B106" s="817">
        <v>41948</v>
      </c>
      <c r="C106" s="818" t="s">
        <v>7587</v>
      </c>
      <c r="D106" s="816" t="s">
        <v>79</v>
      </c>
      <c r="E106" s="819">
        <v>10277139</v>
      </c>
      <c r="F106" s="816">
        <v>3609</v>
      </c>
      <c r="G106" s="816">
        <v>2704003</v>
      </c>
      <c r="H106" s="820" t="str">
        <f>IF(G106="","",VLOOKUP(G106,ARANCEL!$B$5:$D$121,2,FALSE))</f>
        <v xml:space="preserve">CORONA PERIFERICA CON PERNO MUÑON COLADO </v>
      </c>
      <c r="I106" s="821"/>
      <c r="J106" s="816">
        <v>1</v>
      </c>
      <c r="K106" s="822">
        <f>IF(G106="","",VLOOKUP(G106,ARANCEL!$B$5:$D$121,3,FALSE)*J106)</f>
        <v>32612</v>
      </c>
      <c r="L106" s="1210" t="s">
        <v>8279</v>
      </c>
      <c r="M106" s="1210">
        <v>4500260880</v>
      </c>
      <c r="N106" s="1210" t="s">
        <v>8303</v>
      </c>
    </row>
    <row r="107" spans="1:14" s="941" customFormat="1" x14ac:dyDescent="0.25">
      <c r="A107" s="816" t="s">
        <v>305</v>
      </c>
      <c r="B107" s="817">
        <v>41725</v>
      </c>
      <c r="C107" s="818" t="s">
        <v>3626</v>
      </c>
      <c r="D107" s="816" t="s">
        <v>509</v>
      </c>
      <c r="E107" s="819">
        <v>10184347</v>
      </c>
      <c r="F107" s="816">
        <v>960</v>
      </c>
      <c r="G107" s="816">
        <v>2705003</v>
      </c>
      <c r="H107" s="820" t="str">
        <f>IF(G107="","",VLOOKUP(G107,ARANCEL!$B$5:$D$121,2,FALSE))</f>
        <v>INCRUSTACION ESTETICA (ART-GLASS O CERAMICA)</v>
      </c>
      <c r="I107" s="821" t="s">
        <v>335</v>
      </c>
      <c r="J107" s="816">
        <v>1</v>
      </c>
      <c r="K107" s="822">
        <f>IF(G107="","",VLOOKUP(G107,ARANCEL!$B$5:$D$121,3,FALSE)*J107)</f>
        <v>15676</v>
      </c>
      <c r="L107" s="1210" t="s">
        <v>5292</v>
      </c>
      <c r="M107" s="1210">
        <v>4500235742</v>
      </c>
      <c r="N107" s="1210">
        <v>9416</v>
      </c>
    </row>
    <row r="108" spans="1:14" s="1018" customFormat="1" x14ac:dyDescent="0.25">
      <c r="A108" s="816" t="s">
        <v>305</v>
      </c>
      <c r="B108" s="1201">
        <v>41768</v>
      </c>
      <c r="C108" s="818" t="s">
        <v>3626</v>
      </c>
      <c r="D108" s="816" t="s">
        <v>509</v>
      </c>
      <c r="E108" s="819">
        <v>10196888</v>
      </c>
      <c r="F108" s="816">
        <v>960</v>
      </c>
      <c r="G108" s="816">
        <v>2704005</v>
      </c>
      <c r="H108" s="820" t="str">
        <f>IF(G108="","",VLOOKUP(G108,ARANCEL!$B$5:$D$121,2,FALSE))</f>
        <v>PROVISORIO</v>
      </c>
      <c r="I108" s="821" t="s">
        <v>312</v>
      </c>
      <c r="J108" s="816">
        <v>1</v>
      </c>
      <c r="K108" s="822">
        <f>IF(G108="","",VLOOKUP(G108,ARANCEL!$B$5:$D$121,3,FALSE)*J108)</f>
        <v>3250</v>
      </c>
      <c r="L108" s="1210" t="s">
        <v>5292</v>
      </c>
      <c r="M108" s="1210">
        <v>4500235742</v>
      </c>
      <c r="N108" s="1210">
        <v>9416</v>
      </c>
    </row>
    <row r="109" spans="1:14" s="1042" customFormat="1" x14ac:dyDescent="0.25">
      <c r="A109" s="843" t="s">
        <v>305</v>
      </c>
      <c r="B109" s="1201">
        <v>41768</v>
      </c>
      <c r="C109" s="818" t="s">
        <v>3626</v>
      </c>
      <c r="D109" s="816" t="s">
        <v>509</v>
      </c>
      <c r="E109" s="819">
        <v>10196888</v>
      </c>
      <c r="F109" s="816">
        <v>960</v>
      </c>
      <c r="G109" s="816">
        <v>2704003</v>
      </c>
      <c r="H109" s="820" t="str">
        <f>IF(G109="","",VLOOKUP(G109,ARANCEL!$B$5:$D$121,2,FALSE))</f>
        <v xml:space="preserve">CORONA PERIFERICA CON PERNO MUÑON COLADO </v>
      </c>
      <c r="I109" s="821" t="s">
        <v>312</v>
      </c>
      <c r="J109" s="816">
        <v>1</v>
      </c>
      <c r="K109" s="822">
        <f>IF(G109="","",VLOOKUP(G109,ARANCEL!$B$5:$D$121,3,FALSE)*J109)</f>
        <v>32612</v>
      </c>
      <c r="L109" s="1210" t="s">
        <v>5292</v>
      </c>
      <c r="M109" s="1210">
        <v>4500235742</v>
      </c>
      <c r="N109" s="1210">
        <v>9416</v>
      </c>
    </row>
    <row r="110" spans="1:14" s="1042" customFormat="1" x14ac:dyDescent="0.25">
      <c r="A110" s="816" t="s">
        <v>313</v>
      </c>
      <c r="B110" s="817">
        <v>41824</v>
      </c>
      <c r="C110" s="818" t="s">
        <v>3626</v>
      </c>
      <c r="D110" s="816" t="s">
        <v>509</v>
      </c>
      <c r="E110" s="819">
        <v>10222952</v>
      </c>
      <c r="F110" s="816">
        <v>960</v>
      </c>
      <c r="G110" s="816">
        <v>2704003</v>
      </c>
      <c r="H110" s="820" t="str">
        <f>IF(G110="","",VLOOKUP(G110,ARANCEL!$B$5:$D$121,2,FALSE))</f>
        <v xml:space="preserve">CORONA PERIFERICA CON PERNO MUÑON COLADO </v>
      </c>
      <c r="I110" s="821"/>
      <c r="J110" s="816">
        <v>1</v>
      </c>
      <c r="K110" s="822">
        <f>IF(G110="","",VLOOKUP(G110,ARANCEL!$B$5:$D$121,3,FALSE)*J110)</f>
        <v>32612</v>
      </c>
      <c r="L110" s="1210" t="s">
        <v>6017</v>
      </c>
      <c r="M110" s="1210">
        <v>4500245635</v>
      </c>
      <c r="N110" s="1210">
        <v>9826</v>
      </c>
    </row>
    <row r="111" spans="1:14" s="1042" customFormat="1" x14ac:dyDescent="0.25">
      <c r="A111" s="816" t="s">
        <v>305</v>
      </c>
      <c r="B111" s="817">
        <v>41953</v>
      </c>
      <c r="C111" s="818" t="s">
        <v>5133</v>
      </c>
      <c r="D111" s="816" t="s">
        <v>60</v>
      </c>
      <c r="E111" s="819">
        <v>10278643</v>
      </c>
      <c r="F111" s="816">
        <v>3676</v>
      </c>
      <c r="G111" s="816">
        <v>2704003</v>
      </c>
      <c r="H111" s="820" t="str">
        <f>IF(G111="","",VLOOKUP(G111,ARANCEL!$B$5:$D$121,2,FALSE))</f>
        <v xml:space="preserve">CORONA PERIFERICA CON PERNO MUÑON COLADO </v>
      </c>
      <c r="I111" s="821" t="s">
        <v>317</v>
      </c>
      <c r="J111" s="816">
        <v>1</v>
      </c>
      <c r="K111" s="822">
        <f>IF(G111="","",VLOOKUP(G111,ARANCEL!$B$5:$D$121,3,FALSE)*J111)</f>
        <v>32612</v>
      </c>
      <c r="L111" s="1350" t="s">
        <v>9431</v>
      </c>
      <c r="M111" s="1350">
        <v>4500269353</v>
      </c>
      <c r="N111" s="1350" t="s">
        <v>9461</v>
      </c>
    </row>
    <row r="112" spans="1:14" s="1023" customFormat="1" x14ac:dyDescent="0.25">
      <c r="A112" s="816" t="s">
        <v>305</v>
      </c>
      <c r="B112" s="817">
        <v>41813</v>
      </c>
      <c r="C112" s="818" t="s">
        <v>5481</v>
      </c>
      <c r="D112" s="816" t="s">
        <v>60</v>
      </c>
      <c r="E112" s="819">
        <v>10216848</v>
      </c>
      <c r="F112" s="816">
        <v>2201</v>
      </c>
      <c r="G112" s="816">
        <v>2704005</v>
      </c>
      <c r="H112" s="820" t="str">
        <f>IF(G112="","",VLOOKUP(G112,ARANCEL!$B$5:$D$121,2,FALSE))</f>
        <v>PROVISORIO</v>
      </c>
      <c r="I112" s="821" t="s">
        <v>308</v>
      </c>
      <c r="J112" s="816">
        <v>1</v>
      </c>
      <c r="K112" s="822">
        <f>IF(G112="","",VLOOKUP(G112,ARANCEL!$B$5:$D$121,3,FALSE)*J112)</f>
        <v>3250</v>
      </c>
      <c r="L112" s="1210" t="s">
        <v>5742</v>
      </c>
      <c r="M112" s="1210">
        <v>4500239681</v>
      </c>
      <c r="N112" s="1210" t="s">
        <v>5764</v>
      </c>
    </row>
    <row r="113" spans="1:14" s="1018" customFormat="1" x14ac:dyDescent="0.25">
      <c r="A113" s="816" t="s">
        <v>305</v>
      </c>
      <c r="B113" s="817">
        <v>41848</v>
      </c>
      <c r="C113" s="818" t="s">
        <v>5481</v>
      </c>
      <c r="D113" s="816" t="s">
        <v>60</v>
      </c>
      <c r="E113" s="819">
        <v>10235044</v>
      </c>
      <c r="F113" s="816">
        <v>2201</v>
      </c>
      <c r="G113" s="816">
        <v>2704003</v>
      </c>
      <c r="H113" s="820" t="str">
        <f>IF(G113="","",VLOOKUP(G113,ARANCEL!$B$5:$D$121,2,FALSE))</f>
        <v xml:space="preserve">CORONA PERIFERICA CON PERNO MUÑON COLADO </v>
      </c>
      <c r="I113" s="821" t="s">
        <v>308</v>
      </c>
      <c r="J113" s="816">
        <v>1</v>
      </c>
      <c r="K113" s="822">
        <f>IF(G113="","",VLOOKUP(G113,ARANCEL!$B$5:$D$121,3,FALSE)*J113)</f>
        <v>32612</v>
      </c>
      <c r="L113" s="1210" t="s">
        <v>6017</v>
      </c>
      <c r="M113" s="1210">
        <v>4500245635</v>
      </c>
      <c r="N113" s="1210">
        <v>9826</v>
      </c>
    </row>
    <row r="114" spans="1:14" s="1042" customFormat="1" x14ac:dyDescent="0.25">
      <c r="A114" s="843" t="s">
        <v>313</v>
      </c>
      <c r="B114" s="817">
        <v>41862</v>
      </c>
      <c r="C114" s="818" t="s">
        <v>5481</v>
      </c>
      <c r="D114" s="816" t="s">
        <v>60</v>
      </c>
      <c r="E114" s="819">
        <v>10242275</v>
      </c>
      <c r="F114" s="816">
        <v>2201</v>
      </c>
      <c r="G114" s="816">
        <v>2704002</v>
      </c>
      <c r="H114" s="820" t="str">
        <f>IF(G114="","",VLOOKUP(G114,ARANCEL!$B$5:$D$121,2,FALSE))</f>
        <v xml:space="preserve">CORONA PERIFERICA </v>
      </c>
      <c r="I114" s="821"/>
      <c r="J114" s="816">
        <v>1</v>
      </c>
      <c r="K114" s="822">
        <f>IF(G114="","",VLOOKUP(G114,ARANCEL!$B$5:$D$121,3,FALSE)*J114)</f>
        <v>25865</v>
      </c>
      <c r="L114" s="1210" t="s">
        <v>6905</v>
      </c>
      <c r="M114" s="1210">
        <v>4500250427</v>
      </c>
      <c r="N114" s="1210" t="s">
        <v>6915</v>
      </c>
    </row>
    <row r="115" spans="1:14" s="1042" customFormat="1" x14ac:dyDescent="0.25">
      <c r="A115" s="816" t="s">
        <v>305</v>
      </c>
      <c r="B115" s="817">
        <v>41726</v>
      </c>
      <c r="C115" s="818" t="s">
        <v>1061</v>
      </c>
      <c r="D115" s="816" t="s">
        <v>591</v>
      </c>
      <c r="E115" s="819">
        <v>10185543</v>
      </c>
      <c r="F115" s="816">
        <v>845</v>
      </c>
      <c r="G115" s="816">
        <v>2704005</v>
      </c>
      <c r="H115" s="820" t="str">
        <f>IF(G115="","",VLOOKUP(G115,ARANCEL!$B$5:$D$121,2,FALSE))</f>
        <v>PROVISORIO</v>
      </c>
      <c r="I115" s="821" t="s">
        <v>1316</v>
      </c>
      <c r="J115" s="816">
        <v>2</v>
      </c>
      <c r="K115" s="822">
        <f>IF(G115="","",VLOOKUP(G115,ARANCEL!$B$5:$D$121,3,FALSE)*J115)</f>
        <v>6500</v>
      </c>
      <c r="L115" s="1210" t="s">
        <v>5292</v>
      </c>
      <c r="M115" s="1210">
        <v>4500235742</v>
      </c>
      <c r="N115" s="1210">
        <v>9416</v>
      </c>
    </row>
    <row r="116" spans="1:14" s="1042" customFormat="1" x14ac:dyDescent="0.25">
      <c r="A116" s="816" t="s">
        <v>305</v>
      </c>
      <c r="B116" s="817">
        <v>41747</v>
      </c>
      <c r="C116" s="818" t="s">
        <v>1061</v>
      </c>
      <c r="D116" s="816" t="s">
        <v>591</v>
      </c>
      <c r="E116" s="819">
        <v>10190071</v>
      </c>
      <c r="F116" s="816">
        <v>845</v>
      </c>
      <c r="G116" s="816">
        <v>2704003</v>
      </c>
      <c r="H116" s="820" t="str">
        <f>IF(G116="","",VLOOKUP(G116,ARANCEL!$B$5:$D$121,2,FALSE))</f>
        <v xml:space="preserve">CORONA PERIFERICA CON PERNO MUÑON COLADO </v>
      </c>
      <c r="I116" s="821" t="s">
        <v>1316</v>
      </c>
      <c r="J116" s="816">
        <v>2</v>
      </c>
      <c r="K116" s="822">
        <f>IF(G116="","",VLOOKUP(G116,ARANCEL!$B$5:$D$121,3,FALSE)*J116)</f>
        <v>65224</v>
      </c>
      <c r="L116" s="1210" t="s">
        <v>5292</v>
      </c>
      <c r="M116" s="1210">
        <v>4500235742</v>
      </c>
      <c r="N116" s="1210">
        <v>9416</v>
      </c>
    </row>
    <row r="117" spans="1:14" s="1042" customFormat="1" x14ac:dyDescent="0.25">
      <c r="A117" s="816" t="s">
        <v>305</v>
      </c>
      <c r="B117" s="1201">
        <v>41760</v>
      </c>
      <c r="C117" s="818" t="s">
        <v>1061</v>
      </c>
      <c r="D117" s="816" t="s">
        <v>591</v>
      </c>
      <c r="E117" s="819">
        <v>10196887</v>
      </c>
      <c r="F117" s="816">
        <v>845</v>
      </c>
      <c r="G117" s="816">
        <v>2704016</v>
      </c>
      <c r="H117" s="820" t="str">
        <f>IF(G117="","",VLOOKUP(G117,ARANCEL!$B$5:$D$121,2,FALSE))</f>
        <v xml:space="preserve">CORONA PROCERA </v>
      </c>
      <c r="I117" s="821" t="s">
        <v>317</v>
      </c>
      <c r="J117" s="816">
        <v>2</v>
      </c>
      <c r="K117" s="822">
        <f>IF(G117="","",VLOOKUP(G117,ARANCEL!$B$5:$D$121,3,FALSE)*J117)</f>
        <v>116954</v>
      </c>
      <c r="L117" s="1210" t="s">
        <v>5292</v>
      </c>
      <c r="M117" s="1210">
        <v>4500235742</v>
      </c>
      <c r="N117" s="1210">
        <v>9416</v>
      </c>
    </row>
    <row r="118" spans="1:14" s="1042" customFormat="1" x14ac:dyDescent="0.25">
      <c r="A118" s="843" t="s">
        <v>313</v>
      </c>
      <c r="B118" s="823">
        <v>41760</v>
      </c>
      <c r="C118" s="818" t="s">
        <v>1061</v>
      </c>
      <c r="D118" s="816" t="s">
        <v>5300</v>
      </c>
      <c r="E118" s="819">
        <v>10191854</v>
      </c>
      <c r="F118" s="816">
        <v>845</v>
      </c>
      <c r="G118" s="816">
        <v>2704003</v>
      </c>
      <c r="H118" s="820" t="str">
        <f>IF(G118="","",VLOOKUP(G118,ARANCEL!$B$5:$D$121,2,FALSE))</f>
        <v xml:space="preserve">CORONA PERIFERICA CON PERNO MUÑON COLADO </v>
      </c>
      <c r="I118" s="821"/>
      <c r="J118" s="816">
        <v>1</v>
      </c>
      <c r="K118" s="822">
        <f>IF(G118="","",VLOOKUP(G118,ARANCEL!$B$5:$D$121,3,FALSE)*J118)</f>
        <v>32612</v>
      </c>
      <c r="L118" s="1210" t="s">
        <v>5292</v>
      </c>
      <c r="M118" s="1210">
        <v>4500235742</v>
      </c>
      <c r="N118" s="1210">
        <v>9416</v>
      </c>
    </row>
    <row r="119" spans="1:14" s="1194" customFormat="1" x14ac:dyDescent="0.25">
      <c r="A119" s="843" t="s">
        <v>313</v>
      </c>
      <c r="B119" s="823">
        <v>41760</v>
      </c>
      <c r="C119" s="818" t="s">
        <v>1061</v>
      </c>
      <c r="D119" s="816" t="s">
        <v>591</v>
      </c>
      <c r="E119" s="819">
        <v>10196886</v>
      </c>
      <c r="F119" s="816">
        <v>845</v>
      </c>
      <c r="G119" s="816">
        <v>2704003</v>
      </c>
      <c r="H119" s="820" t="str">
        <f>IF(G119="","",VLOOKUP(G119,ARANCEL!$B$5:$D$121,2,FALSE))</f>
        <v xml:space="preserve">CORONA PERIFERICA CON PERNO MUÑON COLADO </v>
      </c>
      <c r="I119" s="821"/>
      <c r="J119" s="816">
        <v>2</v>
      </c>
      <c r="K119" s="822">
        <f>IF(G119="","",VLOOKUP(G119,ARANCEL!$B$5:$D$121,3,FALSE)*J119)</f>
        <v>65224</v>
      </c>
      <c r="L119" s="1210" t="s">
        <v>5292</v>
      </c>
      <c r="M119" s="1210">
        <v>4500235742</v>
      </c>
      <c r="N119" s="1210">
        <v>9416</v>
      </c>
    </row>
    <row r="120" spans="1:14" s="1194" customFormat="1" x14ac:dyDescent="0.25">
      <c r="A120" s="816" t="s">
        <v>305</v>
      </c>
      <c r="B120" s="817">
        <v>41957</v>
      </c>
      <c r="C120" s="818" t="s">
        <v>8417</v>
      </c>
      <c r="D120" s="816" t="s">
        <v>79</v>
      </c>
      <c r="E120" s="819">
        <v>10280484</v>
      </c>
      <c r="F120" s="816">
        <v>3575</v>
      </c>
      <c r="G120" s="816">
        <v>2704005</v>
      </c>
      <c r="H120" s="820" t="str">
        <f>IF(G120="","",VLOOKUP(G120,ARANCEL!$B$5:$D$121,2,FALSE))</f>
        <v>PROVISORIO</v>
      </c>
      <c r="I120" s="821" t="s">
        <v>325</v>
      </c>
      <c r="J120" s="816">
        <v>1</v>
      </c>
      <c r="K120" s="822">
        <f>IF(G120="","",VLOOKUP(G120,ARANCEL!$B$5:$D$121,3,FALSE)*J120)</f>
        <v>3250</v>
      </c>
      <c r="L120" s="1350" t="s">
        <v>9431</v>
      </c>
      <c r="M120" s="1350">
        <v>4500269353</v>
      </c>
      <c r="N120" s="1350" t="s">
        <v>9461</v>
      </c>
    </row>
    <row r="121" spans="1:14" s="1194" customFormat="1" x14ac:dyDescent="0.25">
      <c r="A121" s="816" t="s">
        <v>305</v>
      </c>
      <c r="B121" s="817">
        <v>41975</v>
      </c>
      <c r="C121" s="818" t="s">
        <v>8417</v>
      </c>
      <c r="D121" s="816" t="s">
        <v>79</v>
      </c>
      <c r="E121" s="819">
        <v>10291597</v>
      </c>
      <c r="F121" s="816">
        <v>3575</v>
      </c>
      <c r="G121" s="816">
        <v>2704003</v>
      </c>
      <c r="H121" s="820" t="str">
        <f>IF(G121="","",VLOOKUP(G121,ARANCEL!$B$5:$D$121,2,FALSE))</f>
        <v xml:space="preserve">CORONA PERIFERICA CON PERNO MUÑON COLADO </v>
      </c>
      <c r="I121" s="821" t="s">
        <v>325</v>
      </c>
      <c r="J121" s="816">
        <v>1</v>
      </c>
      <c r="K121" s="822">
        <f>IF(G121="","",VLOOKUP(G121,ARANCEL!$B$5:$D$121,3,FALSE)*J121)</f>
        <v>32612</v>
      </c>
      <c r="L121" s="1350" t="s">
        <v>9431</v>
      </c>
      <c r="M121" s="1350">
        <v>4500269353</v>
      </c>
      <c r="N121" s="1350" t="s">
        <v>9461</v>
      </c>
    </row>
    <row r="122" spans="1:14" s="1420" customFormat="1" x14ac:dyDescent="0.25">
      <c r="A122" s="816" t="s">
        <v>313</v>
      </c>
      <c r="B122" s="817">
        <v>41823</v>
      </c>
      <c r="C122" s="818" t="s">
        <v>5611</v>
      </c>
      <c r="D122" s="816" t="s">
        <v>60</v>
      </c>
      <c r="E122" s="819">
        <v>10222333</v>
      </c>
      <c r="F122" s="816">
        <v>2352</v>
      </c>
      <c r="G122" s="816">
        <v>2704003</v>
      </c>
      <c r="H122" s="820" t="str">
        <f>IF(G122="","",VLOOKUP(G122,ARANCEL!$B$5:$D$121,2,FALSE))</f>
        <v xml:space="preserve">CORONA PERIFERICA CON PERNO MUÑON COLADO </v>
      </c>
      <c r="I122" s="821"/>
      <c r="J122" s="816">
        <v>1</v>
      </c>
      <c r="K122" s="822">
        <f>IF(G122="","",VLOOKUP(G122,ARANCEL!$B$5:$D$121,3,FALSE)*J122)</f>
        <v>32612</v>
      </c>
      <c r="L122" s="1210" t="s">
        <v>6017</v>
      </c>
      <c r="M122" s="1210">
        <v>4500245635</v>
      </c>
      <c r="N122" s="1210">
        <v>9826</v>
      </c>
    </row>
    <row r="123" spans="1:14" s="1420" customFormat="1" x14ac:dyDescent="0.25">
      <c r="A123" s="816" t="s">
        <v>305</v>
      </c>
      <c r="B123" s="817">
        <v>41843</v>
      </c>
      <c r="C123" s="818" t="s">
        <v>5611</v>
      </c>
      <c r="D123" s="816" t="s">
        <v>60</v>
      </c>
      <c r="E123" s="819">
        <v>10232057</v>
      </c>
      <c r="F123" s="816">
        <v>2352</v>
      </c>
      <c r="G123" s="816">
        <v>2704003</v>
      </c>
      <c r="H123" s="820" t="str">
        <f>IF(G123="","",VLOOKUP(G123,ARANCEL!$B$5:$D$121,2,FALSE))</f>
        <v xml:space="preserve">CORONA PERIFERICA CON PERNO MUÑON COLADO </v>
      </c>
      <c r="I123" s="821" t="s">
        <v>317</v>
      </c>
      <c r="J123" s="816">
        <v>1</v>
      </c>
      <c r="K123" s="822">
        <f>IF(G123="","",VLOOKUP(G123,ARANCEL!$B$5:$D$121,3,FALSE)*J123)</f>
        <v>32612</v>
      </c>
      <c r="L123" s="1210" t="s">
        <v>6017</v>
      </c>
      <c r="M123" s="1210">
        <v>4500245635</v>
      </c>
      <c r="N123" s="1210">
        <v>9826</v>
      </c>
    </row>
    <row r="124" spans="1:14" s="1420" customFormat="1" x14ac:dyDescent="0.25">
      <c r="A124" s="824" t="s">
        <v>305</v>
      </c>
      <c r="B124" s="817">
        <v>41848</v>
      </c>
      <c r="C124" s="818" t="s">
        <v>5611</v>
      </c>
      <c r="D124" s="816" t="s">
        <v>60</v>
      </c>
      <c r="E124" s="819">
        <v>10235041</v>
      </c>
      <c r="F124" s="816">
        <v>2352</v>
      </c>
      <c r="G124" s="816">
        <v>2704005</v>
      </c>
      <c r="H124" s="820" t="str">
        <f>IF(G124="","",VLOOKUP(G124,ARANCEL!$B$5:$D$121,2,FALSE))</f>
        <v>PROVISORIO</v>
      </c>
      <c r="I124" s="821" t="s">
        <v>317</v>
      </c>
      <c r="J124" s="816">
        <v>1</v>
      </c>
      <c r="K124" s="822">
        <f>IF(G124="","",VLOOKUP(G124,ARANCEL!$B$5:$D$121,3,FALSE)*J124)</f>
        <v>3250</v>
      </c>
      <c r="L124" s="1210" t="s">
        <v>6017</v>
      </c>
      <c r="M124" s="1210">
        <v>4500245635</v>
      </c>
      <c r="N124" s="1210">
        <v>9826</v>
      </c>
    </row>
    <row r="125" spans="1:14" s="1420" customFormat="1" x14ac:dyDescent="0.25">
      <c r="A125" s="816" t="s">
        <v>313</v>
      </c>
      <c r="B125" s="817">
        <v>41850</v>
      </c>
      <c r="C125" s="818" t="s">
        <v>5611</v>
      </c>
      <c r="D125" s="816" t="s">
        <v>60</v>
      </c>
      <c r="E125" s="819">
        <v>10236172</v>
      </c>
      <c r="F125" s="816">
        <v>2352</v>
      </c>
      <c r="G125" s="816">
        <v>2704003</v>
      </c>
      <c r="H125" s="820" t="str">
        <f>IF(G125="","",VLOOKUP(G125,ARANCEL!$B$5:$D$121,2,FALSE))</f>
        <v xml:space="preserve">CORONA PERIFERICA CON PERNO MUÑON COLADO </v>
      </c>
      <c r="I125" s="821"/>
      <c r="J125" s="816">
        <v>1</v>
      </c>
      <c r="K125" s="822">
        <f>IF(G125="","",VLOOKUP(G125,ARANCEL!$B$5:$D$121,3,FALSE)*J125)</f>
        <v>32612</v>
      </c>
      <c r="L125" s="1210" t="s">
        <v>6017</v>
      </c>
      <c r="M125" s="1210">
        <v>4500245635</v>
      </c>
      <c r="N125" s="1210">
        <v>9826</v>
      </c>
    </row>
    <row r="126" spans="1:14" s="1420" customFormat="1" x14ac:dyDescent="0.25">
      <c r="A126" s="824" t="s">
        <v>305</v>
      </c>
      <c r="B126" s="817">
        <v>41967</v>
      </c>
      <c r="C126" s="818" t="s">
        <v>9217</v>
      </c>
      <c r="D126" s="816" t="s">
        <v>79</v>
      </c>
      <c r="E126" s="819">
        <v>10291596</v>
      </c>
      <c r="F126" s="816">
        <v>3723</v>
      </c>
      <c r="G126" s="816">
        <v>2704005</v>
      </c>
      <c r="H126" s="820" t="str">
        <f>IF(G126="","",VLOOKUP(G126,ARANCEL!$B$5:$D$121,2,FALSE))</f>
        <v>PROVISORIO</v>
      </c>
      <c r="I126" s="821" t="s">
        <v>325</v>
      </c>
      <c r="J126" s="816">
        <v>1</v>
      </c>
      <c r="K126" s="822">
        <f>IF(G126="","",VLOOKUP(G126,ARANCEL!$B$5:$D$121,3,FALSE)*J126)</f>
        <v>3250</v>
      </c>
      <c r="L126" s="1249" t="str">
        <f>IF(E126="","","IMPAGO")</f>
        <v>IMPAGO</v>
      </c>
      <c r="M126" s="1249" t="str">
        <f>IF(L126="IMPAGO","SIN O.C.","")</f>
        <v>SIN O.C.</v>
      </c>
      <c r="N126" s="1249" t="str">
        <f>IF(L126="IMPAGO","SIN FACT.","")</f>
        <v>SIN FACT.</v>
      </c>
    </row>
    <row r="127" spans="1:14" s="1433" customFormat="1" x14ac:dyDescent="0.25">
      <c r="A127" s="816" t="s">
        <v>313</v>
      </c>
      <c r="B127" s="817">
        <v>41801</v>
      </c>
      <c r="C127" s="818" t="s">
        <v>5096</v>
      </c>
      <c r="D127" s="816" t="s">
        <v>617</v>
      </c>
      <c r="E127" s="819">
        <v>10208491</v>
      </c>
      <c r="F127" s="816">
        <v>1207</v>
      </c>
      <c r="G127" s="816">
        <v>2704006</v>
      </c>
      <c r="H127" s="820" t="str">
        <f>IF(G127="","",VLOOKUP(G127,ARANCEL!$B$5:$D$121,2,FALSE))</f>
        <v xml:space="preserve">CERAMICA ALUMINOSA ANTERIOR O POSTERIOR </v>
      </c>
      <c r="I127" s="821"/>
      <c r="J127" s="816">
        <v>1</v>
      </c>
      <c r="K127" s="822">
        <f>IF(G127="","",VLOOKUP(G127,ARANCEL!$B$5:$D$121,3,FALSE)*J127)</f>
        <v>31487</v>
      </c>
      <c r="L127" s="1210" t="s">
        <v>5292</v>
      </c>
      <c r="M127" s="1210">
        <v>4500235742</v>
      </c>
      <c r="N127" s="1210">
        <v>9416</v>
      </c>
    </row>
    <row r="128" spans="1:14" s="1433" customFormat="1" x14ac:dyDescent="0.25">
      <c r="A128" s="816" t="s">
        <v>606</v>
      </c>
      <c r="B128" s="817">
        <v>42024</v>
      </c>
      <c r="C128" s="818" t="s">
        <v>6205</v>
      </c>
      <c r="D128" s="816" t="s">
        <v>764</v>
      </c>
      <c r="E128" s="819">
        <v>10312683</v>
      </c>
      <c r="F128" s="816">
        <v>5507</v>
      </c>
      <c r="G128" s="816">
        <v>2704003</v>
      </c>
      <c r="H128" s="820" t="str">
        <f>IF(G128="","",VLOOKUP(G128,ARANCEL!$B$5:$D$121,2,FALSE))</f>
        <v xml:space="preserve">CORONA PERIFERICA CON PERNO MUÑON COLADO </v>
      </c>
      <c r="I128" s="821" t="s">
        <v>325</v>
      </c>
      <c r="J128" s="816">
        <v>1</v>
      </c>
      <c r="K128" s="822">
        <f>IF(G128="","",VLOOKUP(G128,ARANCEL!$B$5:$D$121,3,FALSE)*J128)</f>
        <v>32612</v>
      </c>
      <c r="L128" s="1249" t="str">
        <f t="shared" ref="L128:L134" si="0">IF(E128="","","IMPAGO")</f>
        <v>IMPAGO</v>
      </c>
      <c r="M128" s="1249" t="str">
        <f t="shared" ref="M128:M134" si="1">IF(L128="IMPAGO","SIN O.C.","")</f>
        <v>SIN O.C.</v>
      </c>
      <c r="N128" s="1249" t="str">
        <f t="shared" ref="N128:N134" si="2">IF(L128="IMPAGO","SIN FACT.","")</f>
        <v>SIN FACT.</v>
      </c>
    </row>
    <row r="129" spans="1:14" s="1194" customFormat="1" x14ac:dyDescent="0.25">
      <c r="A129" s="816" t="s">
        <v>305</v>
      </c>
      <c r="B129" s="817">
        <v>42026</v>
      </c>
      <c r="C129" s="818" t="s">
        <v>9792</v>
      </c>
      <c r="D129" s="816" t="s">
        <v>60</v>
      </c>
      <c r="E129" s="819">
        <v>10313375</v>
      </c>
      <c r="F129" s="816">
        <v>5795</v>
      </c>
      <c r="G129" s="816">
        <v>2704005</v>
      </c>
      <c r="H129" s="820" t="str">
        <f>IF(G129="","",VLOOKUP(G129,ARANCEL!$B$5:$D$121,2,FALSE))</f>
        <v>PROVISORIO</v>
      </c>
      <c r="I129" s="821" t="s">
        <v>366</v>
      </c>
      <c r="J129" s="816">
        <v>1</v>
      </c>
      <c r="K129" s="822">
        <f>IF(G129="","",VLOOKUP(G129,ARANCEL!$B$5:$D$121,3,FALSE)*J129)</f>
        <v>3250</v>
      </c>
      <c r="L129" s="1249" t="str">
        <f t="shared" si="0"/>
        <v>IMPAGO</v>
      </c>
      <c r="M129" s="1249" t="str">
        <f t="shared" si="1"/>
        <v>SIN O.C.</v>
      </c>
      <c r="N129" s="1249" t="str">
        <f t="shared" si="2"/>
        <v>SIN FACT.</v>
      </c>
    </row>
    <row r="130" spans="1:14" s="1451" customFormat="1" x14ac:dyDescent="0.25">
      <c r="A130" s="816" t="s">
        <v>606</v>
      </c>
      <c r="B130" s="817">
        <v>42026</v>
      </c>
      <c r="C130" s="818" t="s">
        <v>9832</v>
      </c>
      <c r="D130" s="816" t="s">
        <v>60</v>
      </c>
      <c r="E130" s="819">
        <v>10313377</v>
      </c>
      <c r="F130" s="816">
        <v>5712</v>
      </c>
      <c r="G130" s="816">
        <v>2704016</v>
      </c>
      <c r="H130" s="820" t="str">
        <f>IF(G130="","",VLOOKUP(G130,ARANCEL!$B$5:$D$121,2,FALSE))</f>
        <v xml:space="preserve">CORONA PROCERA </v>
      </c>
      <c r="I130" s="821" t="s">
        <v>613</v>
      </c>
      <c r="J130" s="816">
        <v>2</v>
      </c>
      <c r="K130" s="822">
        <f>IF(G130="","",VLOOKUP(G130,ARANCEL!$B$5:$D$121,3,FALSE)*J130)</f>
        <v>116954</v>
      </c>
      <c r="L130" s="1249" t="str">
        <f t="shared" si="0"/>
        <v>IMPAGO</v>
      </c>
      <c r="M130" s="1249" t="str">
        <f t="shared" si="1"/>
        <v>SIN O.C.</v>
      </c>
      <c r="N130" s="1249" t="str">
        <f t="shared" si="2"/>
        <v>SIN FACT.</v>
      </c>
    </row>
    <row r="131" spans="1:14" s="1451" customFormat="1" x14ac:dyDescent="0.25">
      <c r="A131" s="816" t="s">
        <v>313</v>
      </c>
      <c r="B131" s="817">
        <v>42026</v>
      </c>
      <c r="C131" s="818" t="s">
        <v>9833</v>
      </c>
      <c r="D131" s="816" t="s">
        <v>9834</v>
      </c>
      <c r="E131" s="819">
        <v>10313376</v>
      </c>
      <c r="F131" s="816">
        <v>5646</v>
      </c>
      <c r="G131" s="816">
        <v>2705003</v>
      </c>
      <c r="H131" s="820" t="str">
        <f>IF(G131="","",VLOOKUP(G131,ARANCEL!$B$5:$D$121,2,FALSE))</f>
        <v>INCRUSTACION ESTETICA (ART-GLASS O CERAMICA)</v>
      </c>
      <c r="I131" s="821"/>
      <c r="J131" s="816">
        <v>1</v>
      </c>
      <c r="K131" s="822">
        <f>IF(G131="","",VLOOKUP(G131,ARANCEL!$B$5:$D$121,3,FALSE)*J131)</f>
        <v>15676</v>
      </c>
      <c r="L131" s="1249" t="str">
        <f t="shared" si="0"/>
        <v>IMPAGO</v>
      </c>
      <c r="M131" s="1249" t="str">
        <f t="shared" si="1"/>
        <v>SIN O.C.</v>
      </c>
      <c r="N131" s="1249" t="str">
        <f t="shared" si="2"/>
        <v>SIN FACT.</v>
      </c>
    </row>
    <row r="132" spans="1:14" s="1451" customFormat="1" x14ac:dyDescent="0.25">
      <c r="A132" s="816"/>
      <c r="B132" s="817"/>
      <c r="C132" s="818"/>
      <c r="D132" s="816"/>
      <c r="E132" s="819"/>
      <c r="F132" s="816"/>
      <c r="G132" s="816"/>
      <c r="H132" s="820" t="str">
        <f>IF(G132="","",VLOOKUP(G132,ARANCEL!$B$5:$D$121,2,FALSE))</f>
        <v/>
      </c>
      <c r="I132" s="821"/>
      <c r="J132" s="816"/>
      <c r="K132" s="822" t="str">
        <f>IF(G132="","",VLOOKUP(G132,ARANCEL!$B$5:$D$121,3,FALSE)*J132)</f>
        <v/>
      </c>
      <c r="L132" s="1249" t="str">
        <f t="shared" si="0"/>
        <v/>
      </c>
      <c r="M132" s="1249" t="str">
        <f t="shared" si="1"/>
        <v/>
      </c>
      <c r="N132" s="1249" t="str">
        <f t="shared" si="2"/>
        <v/>
      </c>
    </row>
    <row r="133" spans="1:14" s="1451" customFormat="1" x14ac:dyDescent="0.25">
      <c r="A133" s="816"/>
      <c r="B133" s="817"/>
      <c r="C133" s="818"/>
      <c r="D133" s="816"/>
      <c r="E133" s="819"/>
      <c r="F133" s="816"/>
      <c r="G133" s="816"/>
      <c r="H133" s="820" t="str">
        <f>IF(G133="","",VLOOKUP(G133,ARANCEL!$B$5:$D$121,2,FALSE))</f>
        <v/>
      </c>
      <c r="I133" s="821"/>
      <c r="J133" s="816"/>
      <c r="K133" s="822" t="str">
        <f>IF(G133="","",VLOOKUP(G133,ARANCEL!$B$5:$D$121,3,FALSE)*J133)</f>
        <v/>
      </c>
      <c r="L133" s="1249" t="str">
        <f t="shared" si="0"/>
        <v/>
      </c>
      <c r="M133" s="1249" t="str">
        <f t="shared" si="1"/>
        <v/>
      </c>
      <c r="N133" s="1249" t="str">
        <f t="shared" si="2"/>
        <v/>
      </c>
    </row>
    <row r="134" spans="1:14" x14ac:dyDescent="0.25">
      <c r="A134" s="119"/>
      <c r="B134" s="164"/>
      <c r="C134" s="118"/>
      <c r="D134" s="119"/>
      <c r="E134" s="162"/>
      <c r="F134" s="119"/>
      <c r="G134" s="119"/>
      <c r="H134" s="820" t="str">
        <f>IF(G134="","",VLOOKUP(G134,ARANCEL!$B$5:$D$121,2,FALSE))</f>
        <v/>
      </c>
      <c r="I134" s="821"/>
      <c r="J134" s="816"/>
      <c r="K134" s="822" t="str">
        <f>IF(G134="","",VLOOKUP(G134,ARANCEL!$B$5:$D$121,3,FALSE)*J134)</f>
        <v/>
      </c>
      <c r="L134" s="1249" t="str">
        <f t="shared" si="0"/>
        <v/>
      </c>
      <c r="M134" s="1249" t="str">
        <f t="shared" si="1"/>
        <v/>
      </c>
      <c r="N134" s="1249" t="str">
        <f t="shared" si="2"/>
        <v/>
      </c>
    </row>
    <row r="135" spans="1:14" x14ac:dyDescent="0.25">
      <c r="A135" s="286"/>
      <c r="B135" s="286"/>
      <c r="C135" s="287"/>
      <c r="D135" s="286"/>
      <c r="E135" s="286"/>
      <c r="F135" s="286"/>
      <c r="G135" s="286"/>
      <c r="H135" s="286"/>
      <c r="I135" s="286"/>
      <c r="J135" s="286"/>
      <c r="K135" s="286"/>
      <c r="L135" s="1252"/>
      <c r="M135" s="1252"/>
      <c r="N135" s="1252"/>
    </row>
    <row r="136" spans="1:14" x14ac:dyDescent="0.25">
      <c r="A136" s="279"/>
      <c r="B136" s="279"/>
      <c r="C136" s="279"/>
      <c r="D136" s="280" t="s">
        <v>2719</v>
      </c>
      <c r="E136" s="281"/>
      <c r="F136" s="282"/>
      <c r="G136" s="208">
        <f ca="1">SUMIFS(K8:K135,L8:L135,"IMPAGO",B8:B135,"&lt;"&amp;DATE(YEAR(TODAY()),MONTH(TODAY()),1))</f>
        <v>70464</v>
      </c>
      <c r="H136" s="283" t="s">
        <v>4614</v>
      </c>
      <c r="I136" s="1476">
        <f ca="1">SUMIF(L6:L135,UPPER(TEXT(DATE(YEAR(TODAY()),MONTH(TODAY()),0),"MMMM"))&amp;" "&amp;YEAR(DATE(YEAR(TODAY()),MONTH(TODAY()),0)),K6:K135)</f>
        <v>287626</v>
      </c>
      <c r="J136" s="1477"/>
      <c r="K136" s="110">
        <f>SUMIF(L5:L135,#REF!,K5:K135)</f>
        <v>0</v>
      </c>
      <c r="L136" s="1253"/>
      <c r="M136" s="1253"/>
      <c r="N136" s="1253"/>
    </row>
    <row r="137" spans="1:14" ht="26.25" x14ac:dyDescent="0.25">
      <c r="A137" s="107" t="s">
        <v>327</v>
      </c>
      <c r="B137" s="107"/>
      <c r="C137" s="108"/>
      <c r="D137" s="107"/>
      <c r="E137" s="107"/>
      <c r="F137" s="107"/>
      <c r="G137" s="107"/>
      <c r="H137" s="107"/>
      <c r="I137" s="107"/>
      <c r="J137" s="107"/>
      <c r="K137" s="107"/>
      <c r="L137" s="1254"/>
      <c r="M137" s="1254"/>
      <c r="N137" s="1254"/>
    </row>
    <row r="138" spans="1:14" ht="38.25" x14ac:dyDescent="0.25">
      <c r="A138" s="111" t="s">
        <v>4</v>
      </c>
      <c r="B138" s="112" t="s">
        <v>5</v>
      </c>
      <c r="C138" s="113" t="s">
        <v>6</v>
      </c>
      <c r="D138" s="112" t="s">
        <v>7</v>
      </c>
      <c r="E138" s="112" t="s">
        <v>8</v>
      </c>
      <c r="F138" s="112" t="s">
        <v>9</v>
      </c>
      <c r="G138" s="111" t="s">
        <v>10</v>
      </c>
      <c r="H138" s="112" t="s">
        <v>11</v>
      </c>
      <c r="I138" s="112" t="s">
        <v>12</v>
      </c>
      <c r="J138" s="112" t="s">
        <v>13</v>
      </c>
      <c r="K138" s="112" t="s">
        <v>14</v>
      </c>
      <c r="L138" s="1255" t="s">
        <v>15</v>
      </c>
      <c r="M138" s="1255" t="s">
        <v>16</v>
      </c>
      <c r="N138" s="1256" t="s">
        <v>17</v>
      </c>
    </row>
    <row r="139" spans="1:14" s="1018" customFormat="1" x14ac:dyDescent="0.25">
      <c r="A139" s="119"/>
      <c r="B139" s="164"/>
      <c r="C139" s="118"/>
      <c r="D139" s="119"/>
      <c r="E139" s="162"/>
      <c r="F139" s="119"/>
      <c r="G139" s="119"/>
      <c r="H139" s="120" t="str">
        <f>IF(G139="","",VLOOKUP(G139,ARANCEL!$B$5:$D$121,2,FALSE))</f>
        <v/>
      </c>
      <c r="I139" s="121"/>
      <c r="J139" s="119"/>
      <c r="K139" s="122" t="str">
        <f>IF(G139="","",VLOOKUP(G139,ARANCEL!$B$5:$D$121,3,FALSE)*J139)</f>
        <v/>
      </c>
      <c r="L139" s="1235" t="str">
        <f>IF(E139="","","IMPAGO")</f>
        <v/>
      </c>
      <c r="M139" s="1235" t="str">
        <f>IF(L139="IMPAGO","SIN O.C.","")</f>
        <v/>
      </c>
      <c r="N139" s="1235" t="str">
        <f>IF(L139="IMPAGO","SIN FACT.","")</f>
        <v/>
      </c>
    </row>
    <row r="140" spans="1:14" s="1451" customFormat="1" x14ac:dyDescent="0.25">
      <c r="A140" s="816"/>
      <c r="B140" s="817"/>
      <c r="C140" s="818"/>
      <c r="D140" s="816"/>
      <c r="E140" s="819"/>
      <c r="F140" s="816"/>
      <c r="G140" s="816"/>
      <c r="H140" s="820" t="str">
        <f>IF(G140="","",VLOOKUP(G140,ARANCEL!$B$5:$D$121,2,FALSE))</f>
        <v/>
      </c>
      <c r="I140" s="821"/>
      <c r="J140" s="816"/>
      <c r="K140" s="822" t="str">
        <f>IF(G140="","",VLOOKUP(G140,ARANCEL!$B$5:$D$121,3,FALSE)*J140)</f>
        <v/>
      </c>
      <c r="L140" s="1249" t="str">
        <f>IF(E140="","","IMPAGO")</f>
        <v/>
      </c>
      <c r="M140" s="1249" t="str">
        <f>IF(L140="IMPAGO","SIN O.C.","")</f>
        <v/>
      </c>
      <c r="N140" s="1249" t="str">
        <f>IF(L140="IMPAGO","SIN FACT.","")</f>
        <v/>
      </c>
    </row>
    <row r="141" spans="1:14" s="1451" customFormat="1" x14ac:dyDescent="0.25">
      <c r="A141" s="816"/>
      <c r="B141" s="817"/>
      <c r="C141" s="818"/>
      <c r="D141" s="816"/>
      <c r="E141" s="819"/>
      <c r="F141" s="816"/>
      <c r="G141" s="816"/>
      <c r="H141" s="820" t="str">
        <f>IF(G141="","",VLOOKUP(G141,ARANCEL!$B$5:$D$121,2,FALSE))</f>
        <v/>
      </c>
      <c r="I141" s="821"/>
      <c r="J141" s="816"/>
      <c r="K141" s="822" t="str">
        <f>IF(G141="","",VLOOKUP(G141,ARANCEL!$B$5:$D$121,3,FALSE)*J141)</f>
        <v/>
      </c>
      <c r="L141" s="1249" t="str">
        <f>IF(E141="","","IMPAGO")</f>
        <v/>
      </c>
      <c r="M141" s="1249" t="str">
        <f>IF(L141="IMPAGO","SIN O.C.","")</f>
        <v/>
      </c>
      <c r="N141" s="1249" t="str">
        <f>IF(L141="IMPAGO","SIN FACT.","")</f>
        <v/>
      </c>
    </row>
    <row r="142" spans="1:14" s="1451" customFormat="1" x14ac:dyDescent="0.25">
      <c r="A142" s="816"/>
      <c r="B142" s="817"/>
      <c r="C142" s="818"/>
      <c r="D142" s="816"/>
      <c r="E142" s="819"/>
      <c r="F142" s="816"/>
      <c r="G142" s="816"/>
      <c r="H142" s="820" t="str">
        <f>IF(G142="","",VLOOKUP(G142,ARANCEL!$B$5:$D$121,2,FALSE))</f>
        <v/>
      </c>
      <c r="I142" s="821"/>
      <c r="J142" s="816"/>
      <c r="K142" s="822" t="str">
        <f>IF(G142="","",VLOOKUP(G142,ARANCEL!$B$5:$D$121,3,FALSE)*J142)</f>
        <v/>
      </c>
      <c r="L142" s="1249" t="str">
        <f>IF(E142="","","IMPAGO")</f>
        <v/>
      </c>
      <c r="M142" s="1249" t="str">
        <f>IF(L142="IMPAGO","SIN O.C.","")</f>
        <v/>
      </c>
      <c r="N142" s="1249" t="str">
        <f>IF(L142="IMPAGO","SIN FACT.","")</f>
        <v/>
      </c>
    </row>
    <row r="148" spans="1:14" s="201" customFormat="1" ht="26.25" x14ac:dyDescent="0.25">
      <c r="A148" s="109" t="s">
        <v>328</v>
      </c>
      <c r="B148" s="109"/>
      <c r="C148" s="130"/>
      <c r="D148" s="109"/>
      <c r="E148" s="109"/>
      <c r="F148" s="109"/>
      <c r="G148" s="109"/>
      <c r="H148" s="109"/>
      <c r="I148" s="109"/>
      <c r="J148" s="109"/>
      <c r="K148" s="109"/>
      <c r="L148" s="1254"/>
      <c r="M148" s="1254"/>
      <c r="N148" s="1254"/>
    </row>
    <row r="149" spans="1:14" s="973" customFormat="1" ht="38.25" x14ac:dyDescent="0.25">
      <c r="A149" s="114" t="s">
        <v>4</v>
      </c>
      <c r="B149" s="115" t="s">
        <v>5</v>
      </c>
      <c r="C149" s="116" t="s">
        <v>6</v>
      </c>
      <c r="D149" s="115" t="s">
        <v>7</v>
      </c>
      <c r="E149" s="115" t="s">
        <v>8</v>
      </c>
      <c r="F149" s="115" t="s">
        <v>9</v>
      </c>
      <c r="G149" s="114" t="s">
        <v>10</v>
      </c>
      <c r="H149" s="115" t="s">
        <v>11</v>
      </c>
      <c r="I149" s="115" t="s">
        <v>12</v>
      </c>
      <c r="J149" s="115" t="s">
        <v>13</v>
      </c>
      <c r="K149" s="115" t="s">
        <v>14</v>
      </c>
      <c r="L149" s="1257" t="s">
        <v>15</v>
      </c>
      <c r="M149" s="1257" t="s">
        <v>16</v>
      </c>
      <c r="N149" s="1258" t="s">
        <v>17</v>
      </c>
    </row>
    <row r="150" spans="1:14" s="431" customFormat="1" x14ac:dyDescent="0.25">
      <c r="A150" s="412" t="s">
        <v>7311</v>
      </c>
      <c r="B150" s="256">
        <v>41848</v>
      </c>
      <c r="C150" s="257" t="s">
        <v>6173</v>
      </c>
      <c r="D150" s="255" t="s">
        <v>617</v>
      </c>
      <c r="E150" s="258">
        <v>10235043</v>
      </c>
      <c r="F150" s="255">
        <v>1537</v>
      </c>
      <c r="G150" s="255">
        <v>2704005</v>
      </c>
      <c r="H150" s="120" t="str">
        <f>IF(G150="","",VLOOKUP(G150,ARANCEL!$B$5:$D$121,2,FALSE))</f>
        <v>PROVISORIO</v>
      </c>
      <c r="I150" s="121" t="s">
        <v>335</v>
      </c>
      <c r="J150" s="119">
        <v>1</v>
      </c>
      <c r="K150" s="122">
        <f>IF(G150="","",VLOOKUP(G150,ARANCEL!$B$5:$D$121,3,FALSE)*J150)</f>
        <v>3250</v>
      </c>
      <c r="L150" s="1235" t="s">
        <v>4261</v>
      </c>
      <c r="M150" s="1235" t="str">
        <f>IF(L150="IMPAGO","SIN O.C.","")</f>
        <v/>
      </c>
      <c r="N150" s="1235" t="str">
        <f>IF(L150="IMPAGO","SIN FACT.","")</f>
        <v/>
      </c>
    </row>
  </sheetData>
  <autoFilter ref="A5:N134">
    <sortState ref="A7:N137">
      <sortCondition ref="C5:C130"/>
    </sortState>
  </autoFilter>
  <customSheetViews>
    <customSheetView guid="{5A3E7664-B706-4E89-8FE4-5CD0E8149518}" scale="85" showAutoFilter="1">
      <pane ySplit="5" topLeftCell="A119" activePane="bottomLeft" state="frozen"/>
      <selection pane="bottomLeft" activeCell="E128" sqref="E128"/>
      <pageMargins left="0.11811023622047245" right="0.11811023622047245" top="0.74803149606299213" bottom="0.74803149606299213" header="0.31496062992125984" footer="0.31496062992125984"/>
      <pageSetup scale="65" orientation="landscape" r:id="rId1"/>
      <autoFilter ref="A5:N134">
        <sortState ref="A7:N137">
          <sortCondition ref="C5:C130"/>
        </sortState>
      </autoFilter>
    </customSheetView>
    <customSheetView guid="{90887117-F10F-4BFC-8FBC-C977ABC07CFF}" scale="85" showAutoFilter="1">
      <pane ySplit="5" topLeftCell="A81" activePane="bottomLeft" state="frozen"/>
      <selection pane="bottomLeft" activeCell="K95" sqref="K95"/>
      <pageMargins left="0.11811023622047245" right="0.11811023622047245" top="0.74803149606299213" bottom="0.74803149606299213" header="0.31496062992125984" footer="0.31496062992125984"/>
      <pageSetup scale="65" orientation="landscape" r:id="rId2"/>
      <autoFilter ref="A5:N98">
        <sortState ref="A6:N95">
          <sortCondition ref="C5:C95"/>
        </sortState>
      </autoFilter>
    </customSheetView>
    <customSheetView guid="{12FAB891-95C7-4FC6-A844-12DF1167D7D0}" scale="80" showAutoFilter="1" topLeftCell="C1">
      <pane ySplit="5" topLeftCell="A6" activePane="bottomLeft" state="frozen"/>
      <selection pane="bottomLeft" activeCell="R6" sqref="R6"/>
      <pageMargins left="0.7" right="0.7" top="0.75" bottom="0.75" header="0.3" footer="0.3"/>
      <autoFilter ref="A5:R16">
        <sortState ref="A6:R19">
          <sortCondition ref="C5:C19"/>
        </sortState>
      </autoFilter>
    </customSheetView>
    <customSheetView guid="{5C5191FA-2E8D-43C8-B7A4-943B410B3C52}" scale="85" showAutoFilter="1">
      <pane ySplit="5" topLeftCell="A125" activePane="bottomLeft" state="frozen"/>
      <selection pane="bottomLeft" activeCell="E130" sqref="E130"/>
      <pageMargins left="0.11811023622047245" right="0.11811023622047245" top="0.74803149606299213" bottom="0.74803149606299213" header="0.31496062992125984" footer="0.31496062992125984"/>
      <pageSetup scale="65" orientation="landscape" r:id="rId3"/>
      <autoFilter ref="A5:N134">
        <sortState ref="A7:N137">
          <sortCondition ref="C5:C130"/>
        </sortState>
      </autoFilter>
    </customSheetView>
  </customSheetViews>
  <mergeCells count="7">
    <mergeCell ref="I136:J136"/>
    <mergeCell ref="A1:D3"/>
    <mergeCell ref="E1:F1"/>
    <mergeCell ref="E2:F3"/>
    <mergeCell ref="G2:G3"/>
    <mergeCell ref="H2:H3"/>
    <mergeCell ref="I2:I3"/>
  </mergeCells>
  <hyperlinks>
    <hyperlink ref="H2" r:id="rId4"/>
  </hyperlinks>
  <pageMargins left="0.11811023622047245" right="0.11811023622047245" top="0.74803149606299213" bottom="0.74803149606299213" header="0.31496062992125984" footer="0.31496062992125984"/>
  <pageSetup scale="65" orientation="landscape" r:id="rId5"/>
  <drawing r:id="rId6"/>
  <legacyDrawing r:id="rId7"/>
  <mc:AlternateContent xmlns:mc="http://schemas.openxmlformats.org/markup-compatibility/2006">
    <mc:Choice Requires="x14">
      <controls>
        <mc:AlternateContent xmlns:mc="http://schemas.openxmlformats.org/markup-compatibility/2006">
          <mc:Choice Requires="x14">
            <control shapeId="25601" r:id="rId8" name="Button 1">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25603" r:id="rId9" name="Button 3">
              <controlPr defaultSize="0" print="0" autoFill="0" autoPict="0" macro="[0]!Botón7_Haga_clic_en">
                <anchor moveWithCells="1" sizeWithCells="1">
                  <from>
                    <xdr:col>0</xdr:col>
                    <xdr:colOff>0</xdr:colOff>
                    <xdr:row>134</xdr:row>
                    <xdr:rowOff>180975</xdr:rowOff>
                  </from>
                  <to>
                    <xdr:col>1</xdr:col>
                    <xdr:colOff>0</xdr:colOff>
                    <xdr:row>136</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rgb="FF002060"/>
  </sheetPr>
  <dimension ref="A1:AK1216"/>
  <sheetViews>
    <sheetView zoomScale="84" zoomScaleNormal="84" workbookViewId="0">
      <pane ySplit="5" topLeftCell="A1164" activePane="bottomLeft" state="frozen"/>
      <selection pane="bottomLeft" activeCell="E1175" sqref="E1175"/>
    </sheetView>
  </sheetViews>
  <sheetFormatPr baseColWidth="10" defaultRowHeight="15" x14ac:dyDescent="0.25"/>
  <cols>
    <col min="1" max="1" width="35.42578125" style="7" customWidth="1"/>
    <col min="2" max="2" width="11.85546875" style="7" customWidth="1"/>
    <col min="3" max="3" width="26.7109375" style="7" customWidth="1"/>
    <col min="4" max="4" width="14.28515625" style="7" customWidth="1"/>
    <col min="5" max="5" width="10.7109375" style="7" customWidth="1"/>
    <col min="6" max="6" width="10.140625" style="7" customWidth="1"/>
    <col min="7" max="7" width="12" style="7" customWidth="1"/>
    <col min="8" max="8" width="50.85546875" style="7" customWidth="1"/>
    <col min="9" max="9" width="10.140625" style="7" customWidth="1"/>
    <col min="10" max="10" width="5.42578125" style="7" customWidth="1"/>
    <col min="11" max="11" width="17.28515625" style="7" customWidth="1"/>
    <col min="12" max="12" width="14.42578125" style="1232" customWidth="1"/>
    <col min="13" max="13" width="11.7109375" style="1232" customWidth="1"/>
    <col min="14" max="14" width="12.140625" style="1232" customWidth="1"/>
    <col min="15" max="16384" width="11.42578125" style="7"/>
  </cols>
  <sheetData>
    <row r="1" spans="1:37" s="266" customFormat="1" ht="15" customHeight="1" x14ac:dyDescent="0.25">
      <c r="A1" s="1504"/>
      <c r="B1" s="1505"/>
      <c r="C1" s="1505"/>
      <c r="D1" s="1505"/>
      <c r="E1" s="1480" t="s">
        <v>0</v>
      </c>
      <c r="F1" s="1480"/>
      <c r="G1" s="265" t="s">
        <v>1</v>
      </c>
      <c r="H1" s="265" t="s">
        <v>2</v>
      </c>
      <c r="I1" s="459" t="s">
        <v>5675</v>
      </c>
      <c r="L1" s="1231"/>
      <c r="M1" s="1231"/>
      <c r="N1" s="1231"/>
      <c r="O1" s="7"/>
      <c r="P1" s="7"/>
      <c r="Q1" s="7"/>
      <c r="R1" s="7"/>
      <c r="S1" s="7"/>
      <c r="T1" s="7"/>
      <c r="U1" s="7"/>
      <c r="V1" s="7"/>
      <c r="W1" s="7"/>
      <c r="X1" s="7"/>
      <c r="Y1" s="7"/>
      <c r="Z1" s="7"/>
      <c r="AA1" s="7"/>
      <c r="AB1" s="7"/>
      <c r="AC1" s="7"/>
      <c r="AD1" s="7"/>
      <c r="AE1" s="7"/>
      <c r="AF1" s="7"/>
      <c r="AG1" s="7"/>
      <c r="AH1" s="7"/>
      <c r="AI1" s="7"/>
      <c r="AJ1" s="7"/>
    </row>
    <row r="2" spans="1:37" s="266" customFormat="1" ht="15" customHeight="1" x14ac:dyDescent="0.25">
      <c r="A2" s="1505"/>
      <c r="B2" s="1505"/>
      <c r="C2" s="1505"/>
      <c r="D2" s="1505"/>
      <c r="E2" s="1497" t="s">
        <v>6721</v>
      </c>
      <c r="F2" s="1498"/>
      <c r="G2" s="1485" t="s">
        <v>6723</v>
      </c>
      <c r="H2" s="1511" t="s">
        <v>6722</v>
      </c>
      <c r="I2" s="1485" t="s">
        <v>6724</v>
      </c>
      <c r="L2" s="1231"/>
      <c r="M2" s="1231"/>
      <c r="N2" s="1231"/>
      <c r="O2" s="7"/>
      <c r="P2" s="7"/>
      <c r="Q2" s="7"/>
      <c r="R2" s="7"/>
      <c r="S2" s="7"/>
      <c r="T2" s="7"/>
      <c r="U2" s="7"/>
      <c r="V2" s="7"/>
      <c r="W2" s="7"/>
      <c r="X2" s="7"/>
      <c r="Y2" s="7"/>
      <c r="Z2" s="7"/>
      <c r="AA2" s="7"/>
      <c r="AB2" s="7"/>
      <c r="AC2" s="7"/>
      <c r="AD2" s="7"/>
      <c r="AE2" s="7"/>
      <c r="AF2" s="7"/>
      <c r="AG2" s="7"/>
      <c r="AH2" s="7"/>
      <c r="AI2" s="7"/>
      <c r="AJ2" s="7"/>
      <c r="AK2" s="3"/>
    </row>
    <row r="3" spans="1:37" s="266" customFormat="1" ht="19.5" customHeight="1" x14ac:dyDescent="0.25">
      <c r="A3" s="1505"/>
      <c r="B3" s="1505"/>
      <c r="C3" s="1505"/>
      <c r="D3" s="1505"/>
      <c r="E3" s="1499"/>
      <c r="F3" s="1500"/>
      <c r="G3" s="1486"/>
      <c r="H3" s="1510"/>
      <c r="I3" s="1486"/>
      <c r="L3" s="1231"/>
      <c r="M3" s="1231"/>
      <c r="N3" s="1231"/>
      <c r="O3" s="7"/>
      <c r="P3" s="7"/>
      <c r="Q3" s="7"/>
      <c r="R3" s="7"/>
      <c r="S3" s="7"/>
      <c r="T3" s="7"/>
      <c r="U3" s="7"/>
      <c r="V3" s="7"/>
      <c r="W3" s="7"/>
      <c r="X3" s="7"/>
      <c r="Y3" s="7"/>
      <c r="Z3" s="7"/>
      <c r="AA3" s="7"/>
      <c r="AB3" s="7"/>
      <c r="AC3" s="7"/>
      <c r="AD3" s="7"/>
      <c r="AE3" s="7"/>
      <c r="AF3" s="7"/>
      <c r="AG3" s="7"/>
      <c r="AH3" s="7"/>
      <c r="AI3" s="7"/>
      <c r="AJ3" s="7"/>
      <c r="AK3" s="4"/>
    </row>
    <row r="4" spans="1:37" s="266" customFormat="1" ht="15" customHeight="1" x14ac:dyDescent="0.25">
      <c r="C4" s="268"/>
      <c r="K4" s="7"/>
      <c r="L4" s="1232"/>
      <c r="M4" s="1231"/>
      <c r="N4" s="1231"/>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1" t="s">
        <v>4</v>
      </c>
      <c r="B5" s="2" t="s">
        <v>5</v>
      </c>
      <c r="C5" s="2" t="s">
        <v>6</v>
      </c>
      <c r="D5" s="2" t="s">
        <v>7</v>
      </c>
      <c r="E5" s="2" t="s">
        <v>8</v>
      </c>
      <c r="F5" s="2" t="s">
        <v>9</v>
      </c>
      <c r="G5" s="1" t="s">
        <v>10</v>
      </c>
      <c r="H5" s="2" t="s">
        <v>11</v>
      </c>
      <c r="I5" s="2" t="s">
        <v>30</v>
      </c>
      <c r="J5" s="2" t="s">
        <v>13</v>
      </c>
      <c r="K5" s="2" t="s">
        <v>14</v>
      </c>
      <c r="L5" s="1233" t="s">
        <v>549</v>
      </c>
      <c r="M5" s="1233" t="s">
        <v>550</v>
      </c>
      <c r="N5" s="1234" t="s">
        <v>548</v>
      </c>
      <c r="O5" s="7"/>
      <c r="P5" s="7"/>
      <c r="Q5" s="7"/>
      <c r="R5" s="7"/>
      <c r="S5" s="7"/>
      <c r="T5" s="7"/>
      <c r="U5" s="7"/>
      <c r="V5" s="7"/>
      <c r="W5" s="7"/>
      <c r="X5" s="7"/>
      <c r="Y5" s="7"/>
      <c r="Z5" s="7"/>
      <c r="AA5" s="7"/>
      <c r="AB5" s="7"/>
      <c r="AC5" s="7"/>
      <c r="AD5" s="7"/>
      <c r="AE5" s="7"/>
      <c r="AF5" s="7"/>
      <c r="AG5" s="7"/>
      <c r="AH5" s="7"/>
      <c r="AI5" s="7"/>
      <c r="AJ5" s="7"/>
    </row>
    <row r="6" spans="1:37" x14ac:dyDescent="0.25">
      <c r="A6" s="119" t="s">
        <v>305</v>
      </c>
      <c r="B6" s="164">
        <v>41731</v>
      </c>
      <c r="C6" s="118" t="s">
        <v>1606</v>
      </c>
      <c r="D6" s="119" t="s">
        <v>1449</v>
      </c>
      <c r="E6" s="162">
        <v>10185993</v>
      </c>
      <c r="F6" s="119">
        <v>25743626</v>
      </c>
      <c r="G6" s="119">
        <v>2704005</v>
      </c>
      <c r="H6" s="120" t="str">
        <f>IF(G6="","",VLOOKUP(G6,ARANCEL!$B$5:$D$121,2,FALSE))</f>
        <v>PROVISORIO</v>
      </c>
      <c r="I6" s="121" t="s">
        <v>312</v>
      </c>
      <c r="J6" s="119">
        <v>1</v>
      </c>
      <c r="K6" s="122">
        <f>IF(G6="","",VLOOKUP(G6,ARANCEL!$B$5:$D$121,3,FALSE)*J6)</f>
        <v>3250</v>
      </c>
      <c r="L6" s="1229" t="s">
        <v>4612</v>
      </c>
      <c r="M6" s="1229">
        <v>4500229970</v>
      </c>
      <c r="N6" s="1229">
        <v>9184</v>
      </c>
    </row>
    <row r="7" spans="1:37" x14ac:dyDescent="0.25">
      <c r="A7" s="119" t="s">
        <v>305</v>
      </c>
      <c r="B7" s="164">
        <v>41743</v>
      </c>
      <c r="C7" s="118" t="s">
        <v>1606</v>
      </c>
      <c r="D7" s="119" t="s">
        <v>1449</v>
      </c>
      <c r="E7" s="162">
        <v>10185993</v>
      </c>
      <c r="F7" s="119">
        <v>25743626</v>
      </c>
      <c r="G7" s="119">
        <v>2704002</v>
      </c>
      <c r="H7" s="120" t="str">
        <f>IF(G7="","",VLOOKUP(G7,ARANCEL!$B$5:$D$121,2,FALSE))</f>
        <v xml:space="preserve">CORONA PERIFERICA </v>
      </c>
      <c r="I7" s="121" t="s">
        <v>312</v>
      </c>
      <c r="J7" s="119">
        <v>1</v>
      </c>
      <c r="K7" s="122">
        <f>IF(G7="","",VLOOKUP(G7,ARANCEL!$B$5:$D$121,3,FALSE)*J7)</f>
        <v>25865</v>
      </c>
      <c r="L7" s="1229" t="s">
        <v>4612</v>
      </c>
      <c r="M7" s="1229">
        <v>4500229970</v>
      </c>
      <c r="N7" s="1229">
        <v>9184</v>
      </c>
    </row>
    <row r="8" spans="1:37" x14ac:dyDescent="0.25">
      <c r="A8" s="119" t="s">
        <v>305</v>
      </c>
      <c r="B8" s="164">
        <v>41758</v>
      </c>
      <c r="C8" s="118" t="s">
        <v>1606</v>
      </c>
      <c r="D8" s="119" t="s">
        <v>1449</v>
      </c>
      <c r="E8" s="162">
        <v>10192879</v>
      </c>
      <c r="F8" s="119">
        <v>26196869</v>
      </c>
      <c r="G8" s="119">
        <v>2704005</v>
      </c>
      <c r="H8" s="120" t="str">
        <f>IF(G8="","",VLOOKUP(G8,ARANCEL!$B$5:$D$121,2,FALSE))</f>
        <v>PROVISORIO</v>
      </c>
      <c r="I8" s="121" t="s">
        <v>326</v>
      </c>
      <c r="J8" s="119">
        <v>1</v>
      </c>
      <c r="K8" s="122">
        <f>IF(G8="","",VLOOKUP(G8,ARANCEL!$B$5:$D$121,3,FALSE)*J8)</f>
        <v>3250</v>
      </c>
      <c r="L8" s="1229" t="s">
        <v>4612</v>
      </c>
      <c r="M8" s="1229">
        <v>4500229973</v>
      </c>
      <c r="N8" s="1229">
        <v>9186</v>
      </c>
    </row>
    <row r="9" spans="1:37" x14ac:dyDescent="0.25">
      <c r="A9" s="119" t="s">
        <v>305</v>
      </c>
      <c r="B9" s="164">
        <v>41862</v>
      </c>
      <c r="C9" s="118" t="s">
        <v>1605</v>
      </c>
      <c r="D9" s="119" t="s">
        <v>69</v>
      </c>
      <c r="E9" s="162">
        <v>10238908</v>
      </c>
      <c r="F9" s="119">
        <v>27892266</v>
      </c>
      <c r="G9" s="119">
        <v>2704005</v>
      </c>
      <c r="H9" s="120" t="str">
        <f>IF(G9="","",VLOOKUP(G9,ARANCEL!$B$5:$D$121,2,FALSE))</f>
        <v>PROVISORIO</v>
      </c>
      <c r="I9" s="121" t="s">
        <v>337</v>
      </c>
      <c r="J9" s="119">
        <v>1</v>
      </c>
      <c r="K9" s="122">
        <f>IF(G9="","",VLOOKUP(G9,ARANCEL!$B$5:$D$121,3,FALSE)*J9)</f>
        <v>3250</v>
      </c>
      <c r="L9" s="1229" t="s">
        <v>6905</v>
      </c>
      <c r="M9" s="1229">
        <v>4500251080</v>
      </c>
      <c r="N9" s="1229" t="s">
        <v>7128</v>
      </c>
    </row>
    <row r="10" spans="1:37" x14ac:dyDescent="0.25">
      <c r="A10" s="119" t="s">
        <v>305</v>
      </c>
      <c r="B10" s="164">
        <v>41884</v>
      </c>
      <c r="C10" s="118" t="s">
        <v>1605</v>
      </c>
      <c r="D10" s="119" t="s">
        <v>69</v>
      </c>
      <c r="E10" s="162">
        <v>10238908</v>
      </c>
      <c r="F10" s="119">
        <v>27892266</v>
      </c>
      <c r="G10" s="119">
        <v>2704003</v>
      </c>
      <c r="H10" s="120" t="str">
        <f>IF(G10="","",VLOOKUP(G10,ARANCEL!$B$5:$D$121,2,FALSE))</f>
        <v xml:space="preserve">CORONA PERIFERICA CON PERNO MUÑON COLADO </v>
      </c>
      <c r="I10" s="121" t="s">
        <v>337</v>
      </c>
      <c r="J10" s="119">
        <v>1</v>
      </c>
      <c r="K10" s="122">
        <f>IF(G10="","",VLOOKUP(G10,ARANCEL!$B$5:$D$121,3,FALSE)*J10)</f>
        <v>32612</v>
      </c>
      <c r="L10" s="1229" t="s">
        <v>6905</v>
      </c>
      <c r="M10" s="1229">
        <v>4500251080</v>
      </c>
      <c r="N10" s="1229" t="s">
        <v>7128</v>
      </c>
    </row>
    <row r="11" spans="1:37" x14ac:dyDescent="0.25">
      <c r="A11" s="119" t="s">
        <v>305</v>
      </c>
      <c r="B11" s="164">
        <v>41995</v>
      </c>
      <c r="C11" s="118" t="s">
        <v>1605</v>
      </c>
      <c r="D11" s="119" t="s">
        <v>69</v>
      </c>
      <c r="E11" s="162">
        <v>10297663</v>
      </c>
      <c r="F11" s="119">
        <v>30053856</v>
      </c>
      <c r="G11" s="119">
        <v>2705003</v>
      </c>
      <c r="H11" s="120" t="str">
        <f>IF(G11="","",VLOOKUP(G11,ARANCEL!$B$5:$D$121,2,FALSE))</f>
        <v>INCRUSTACION ESTETICA (ART-GLASS O CERAMICA)</v>
      </c>
      <c r="I11" s="121" t="s">
        <v>326</v>
      </c>
      <c r="J11" s="119">
        <v>1</v>
      </c>
      <c r="K11" s="122">
        <f>IF(G11="","",VLOOKUP(G11,ARANCEL!$B$5:$D$121,3,FALSE)*J11)</f>
        <v>15676</v>
      </c>
      <c r="L11" s="1349" t="s">
        <v>9431</v>
      </c>
      <c r="M11" s="1349">
        <v>4500269116</v>
      </c>
      <c r="N11" s="1349" t="s">
        <v>9430</v>
      </c>
    </row>
    <row r="12" spans="1:37" x14ac:dyDescent="0.25">
      <c r="A12" s="119" t="s">
        <v>305</v>
      </c>
      <c r="B12" s="164">
        <v>42017</v>
      </c>
      <c r="C12" s="118" t="s">
        <v>9479</v>
      </c>
      <c r="D12" s="119" t="s">
        <v>1523</v>
      </c>
      <c r="E12" s="162">
        <v>10307592</v>
      </c>
      <c r="F12" s="119">
        <v>30475215</v>
      </c>
      <c r="G12" s="119">
        <v>2707001</v>
      </c>
      <c r="H12" s="120" t="str">
        <f>IF(G12="","",VLOOKUP(G12,ARANCEL!$B$5:$D$121,2,FALSE))</f>
        <v xml:space="preserve">PLANO DE RELAJACION </v>
      </c>
      <c r="I12" s="121" t="s">
        <v>306</v>
      </c>
      <c r="J12" s="119">
        <v>1</v>
      </c>
      <c r="K12" s="122">
        <f>IF(G12="","",VLOOKUP(G12,ARANCEL!$B$5:$D$121,3,FALSE)*J12)</f>
        <v>9221</v>
      </c>
      <c r="L12" s="1235" t="str">
        <f>IF(E12="","","IMPAGO")</f>
        <v>IMPAGO</v>
      </c>
      <c r="M12" s="1235" t="str">
        <f>IF(L12="IMPAGO","SIN O.C.","")</f>
        <v>SIN O.C.</v>
      </c>
      <c r="N12" s="1235" t="str">
        <f>IF(L12="IMPAGO","SIN FACT.","")</f>
        <v>SIN FACT.</v>
      </c>
    </row>
    <row r="13" spans="1:37" x14ac:dyDescent="0.25">
      <c r="A13" s="119" t="s">
        <v>305</v>
      </c>
      <c r="B13" s="164">
        <v>41809</v>
      </c>
      <c r="C13" s="118" t="s">
        <v>5275</v>
      </c>
      <c r="D13" s="119" t="s">
        <v>1481</v>
      </c>
      <c r="E13" s="162">
        <v>10214208</v>
      </c>
      <c r="F13" s="119">
        <v>24371079</v>
      </c>
      <c r="G13" s="119">
        <v>2702048</v>
      </c>
      <c r="H13" s="120" t="str">
        <f>IF(G13="","",VLOOKUP(G13,ARANCEL!$B$5:$D$121,2,FALSE))</f>
        <v xml:space="preserve">SERVICIO LAB. IMPLANTE CORONA CEMENTADA/ATORNILLADA </v>
      </c>
      <c r="I13" s="121" t="s">
        <v>317</v>
      </c>
      <c r="J13" s="119">
        <v>1</v>
      </c>
      <c r="K13" s="122">
        <f>IF(G13="","",VLOOKUP(G13,ARANCEL!$B$5:$D$121,3,FALSE)*J13)</f>
        <v>43857</v>
      </c>
      <c r="L13" s="1229" t="s">
        <v>5742</v>
      </c>
      <c r="M13" s="1229">
        <v>4500239368</v>
      </c>
      <c r="N13" s="1229" t="s">
        <v>5743</v>
      </c>
    </row>
    <row r="14" spans="1:37" x14ac:dyDescent="0.25">
      <c r="A14" s="119" t="s">
        <v>305</v>
      </c>
      <c r="B14" s="164">
        <v>41820</v>
      </c>
      <c r="C14" s="118" t="s">
        <v>5275</v>
      </c>
      <c r="D14" s="119" t="s">
        <v>1481</v>
      </c>
      <c r="E14" s="162">
        <v>10214208</v>
      </c>
      <c r="F14" s="119">
        <v>24371079</v>
      </c>
      <c r="G14" s="119">
        <v>2702001</v>
      </c>
      <c r="H14" s="120" t="str">
        <f>IF(G14="","",VLOOKUP(G14,ARANCEL!$B$5:$D$121,2,FALSE))</f>
        <v>LABORATORIO PROVISORIO SOBRE IMPLANTE</v>
      </c>
      <c r="I14" s="121" t="s">
        <v>317</v>
      </c>
      <c r="J14" s="119">
        <v>1</v>
      </c>
      <c r="K14" s="122">
        <f>IF(G14="","",VLOOKUP(G14,ARANCEL!$B$5:$D$121,3,FALSE)*J14)</f>
        <v>7872</v>
      </c>
      <c r="L14" s="1229" t="s">
        <v>5742</v>
      </c>
      <c r="M14" s="1229">
        <v>4500239368</v>
      </c>
      <c r="N14" s="1229" t="s">
        <v>5743</v>
      </c>
    </row>
    <row r="15" spans="1:37" x14ac:dyDescent="0.25">
      <c r="A15" s="169" t="s">
        <v>313</v>
      </c>
      <c r="B15" s="164">
        <v>41944</v>
      </c>
      <c r="C15" s="1047" t="s">
        <v>8934</v>
      </c>
      <c r="D15" s="1047" t="s">
        <v>6614</v>
      </c>
      <c r="E15" s="1048">
        <v>10283346</v>
      </c>
      <c r="F15" s="1047">
        <v>29677910</v>
      </c>
      <c r="G15" s="1047">
        <v>2704005</v>
      </c>
      <c r="H15" s="120" t="str">
        <f>IF(G15="","",VLOOKUP(G15,ARANCEL!$B$5:$D$121,2,FALSE))</f>
        <v>PROVISORIO</v>
      </c>
      <c r="I15" s="121"/>
      <c r="J15" s="119">
        <v>5</v>
      </c>
      <c r="K15" s="122">
        <f>IF(G15="","",VLOOKUP(G15,ARANCEL!$B$5:$D$121,3,FALSE)*J15)</f>
        <v>16250</v>
      </c>
      <c r="L15" s="1229" t="s">
        <v>8256</v>
      </c>
      <c r="M15" s="1229">
        <v>4500264856</v>
      </c>
      <c r="N15" s="1229" t="s">
        <v>8933</v>
      </c>
    </row>
    <row r="16" spans="1:37" x14ac:dyDescent="0.25">
      <c r="A16" s="119" t="s">
        <v>305</v>
      </c>
      <c r="B16" s="164">
        <v>41824</v>
      </c>
      <c r="C16" s="118" t="s">
        <v>5489</v>
      </c>
      <c r="D16" s="119" t="s">
        <v>60</v>
      </c>
      <c r="E16" s="162">
        <v>10220662</v>
      </c>
      <c r="F16" s="119">
        <v>27280323</v>
      </c>
      <c r="G16" s="119">
        <v>2705003</v>
      </c>
      <c r="H16" s="120" t="str">
        <f>IF(G16="","",VLOOKUP(G16,ARANCEL!$B$5:$D$121,2,FALSE))</f>
        <v>INCRUSTACION ESTETICA (ART-GLASS O CERAMICA)</v>
      </c>
      <c r="I16" s="121" t="s">
        <v>326</v>
      </c>
      <c r="J16" s="119">
        <v>1</v>
      </c>
      <c r="K16" s="122">
        <f>IF(G16="","",VLOOKUP(G16,ARANCEL!$B$5:$D$121,3,FALSE)*J16)</f>
        <v>15676</v>
      </c>
      <c r="L16" s="1229" t="s">
        <v>6017</v>
      </c>
      <c r="M16" s="1229">
        <v>4500243278</v>
      </c>
      <c r="N16" s="1229">
        <v>9786</v>
      </c>
    </row>
    <row r="17" spans="1:14" x14ac:dyDescent="0.25">
      <c r="A17" s="119" t="s">
        <v>305</v>
      </c>
      <c r="B17" s="164">
        <v>41680</v>
      </c>
      <c r="C17" s="118" t="s">
        <v>2736</v>
      </c>
      <c r="D17" s="119" t="s">
        <v>60</v>
      </c>
      <c r="E17" s="162">
        <v>10173374</v>
      </c>
      <c r="F17" s="119">
        <v>24699185</v>
      </c>
      <c r="G17" s="119">
        <v>2704005</v>
      </c>
      <c r="H17" s="120" t="str">
        <f>IF(G17="","",VLOOKUP(G17,ARANCEL!$B$5:$D$121,2,FALSE))</f>
        <v>PROVISORIO</v>
      </c>
      <c r="I17" s="121" t="s">
        <v>613</v>
      </c>
      <c r="J17" s="119">
        <v>2</v>
      </c>
      <c r="K17" s="122">
        <f>IF(G17="","",VLOOKUP(G17,ARANCEL!$B$5:$D$121,3,FALSE)*J17)</f>
        <v>6500</v>
      </c>
      <c r="L17" s="1229" t="s">
        <v>3438</v>
      </c>
      <c r="M17" s="1229">
        <v>4500220769</v>
      </c>
      <c r="N17" s="1229">
        <v>8613</v>
      </c>
    </row>
    <row r="18" spans="1:14" x14ac:dyDescent="0.25">
      <c r="A18" s="119" t="s">
        <v>305</v>
      </c>
      <c r="B18" s="164">
        <v>41696</v>
      </c>
      <c r="C18" s="118" t="s">
        <v>2736</v>
      </c>
      <c r="D18" s="119" t="s">
        <v>60</v>
      </c>
      <c r="E18" s="162">
        <v>10173374</v>
      </c>
      <c r="F18" s="119">
        <v>24699185</v>
      </c>
      <c r="G18" s="119">
        <v>2704003</v>
      </c>
      <c r="H18" s="120" t="str">
        <f>IF(G18="","",VLOOKUP(G18,ARANCEL!$B$5:$D$121,2,FALSE))</f>
        <v xml:space="preserve">CORONA PERIFERICA CON PERNO MUÑON COLADO </v>
      </c>
      <c r="I18" s="121" t="s">
        <v>613</v>
      </c>
      <c r="J18" s="119">
        <v>1</v>
      </c>
      <c r="K18" s="122">
        <f>IF(G18="","",VLOOKUP(G18,ARANCEL!$B$5:$D$121,3,FALSE)*J18)</f>
        <v>32612</v>
      </c>
      <c r="L18" s="1229" t="s">
        <v>3438</v>
      </c>
      <c r="M18" s="1229">
        <v>4500220769</v>
      </c>
      <c r="N18" s="1229">
        <v>8613</v>
      </c>
    </row>
    <row r="19" spans="1:14" x14ac:dyDescent="0.25">
      <c r="A19" s="119" t="s">
        <v>305</v>
      </c>
      <c r="B19" s="164">
        <v>41702</v>
      </c>
      <c r="C19" s="198" t="s">
        <v>3117</v>
      </c>
      <c r="D19" s="119" t="s">
        <v>69</v>
      </c>
      <c r="E19" s="162">
        <v>10178372</v>
      </c>
      <c r="F19" s="119">
        <v>24923921</v>
      </c>
      <c r="G19" s="119">
        <v>2705003</v>
      </c>
      <c r="H19" s="120" t="str">
        <f>IF(G19="","",VLOOKUP(G19,ARANCEL!$B$5:$D$121,2,FALSE))</f>
        <v>INCRUSTACION ESTETICA (ART-GLASS O CERAMICA)</v>
      </c>
      <c r="I19" s="121" t="s">
        <v>318</v>
      </c>
      <c r="J19" s="119">
        <v>1</v>
      </c>
      <c r="K19" s="122">
        <f>IF(G19="","",VLOOKUP(G19,ARANCEL!$B$5:$D$121,3,FALSE)*J19)</f>
        <v>15676</v>
      </c>
      <c r="L19" s="1229" t="s">
        <v>3438</v>
      </c>
      <c r="M19" s="1229">
        <v>4500220771</v>
      </c>
      <c r="N19" s="1229">
        <v>8615</v>
      </c>
    </row>
    <row r="20" spans="1:14" x14ac:dyDescent="0.25">
      <c r="A20" s="119" t="s">
        <v>305</v>
      </c>
      <c r="B20" s="164">
        <v>42017</v>
      </c>
      <c r="C20" s="198" t="s">
        <v>3117</v>
      </c>
      <c r="D20" s="119" t="s">
        <v>69</v>
      </c>
      <c r="E20" s="162">
        <v>10178372</v>
      </c>
      <c r="F20" s="119">
        <v>24923921</v>
      </c>
      <c r="G20" s="119">
        <v>2705003</v>
      </c>
      <c r="H20" s="120" t="str">
        <f>IF(G20="","",VLOOKUP(G20,ARANCEL!$B$5:$D$121,2,FALSE))</f>
        <v>INCRUSTACION ESTETICA (ART-GLASS O CERAMICA)</v>
      </c>
      <c r="I20" s="121" t="s">
        <v>308</v>
      </c>
      <c r="J20" s="119">
        <v>1</v>
      </c>
      <c r="K20" s="122">
        <f>IF(G20="","",VLOOKUP(G20,ARANCEL!$B$5:$D$121,3,FALSE)*J20)</f>
        <v>15676</v>
      </c>
      <c r="L20" s="1235" t="str">
        <f>IF(E20="","","IMPAGO")</f>
        <v>IMPAGO</v>
      </c>
      <c r="M20" s="1235" t="str">
        <f>IF(L20="IMPAGO","SIN O.C.","")</f>
        <v>SIN O.C.</v>
      </c>
      <c r="N20" s="1235" t="str">
        <f>IF(L20="IMPAGO","SIN FACT.","")</f>
        <v>SIN FACT.</v>
      </c>
    </row>
    <row r="21" spans="1:14" x14ac:dyDescent="0.25">
      <c r="A21" s="119" t="s">
        <v>305</v>
      </c>
      <c r="B21" s="164">
        <v>42025</v>
      </c>
      <c r="C21" s="198" t="s">
        <v>3117</v>
      </c>
      <c r="D21" s="119" t="s">
        <v>69</v>
      </c>
      <c r="E21" s="162">
        <v>10178372</v>
      </c>
      <c r="F21" s="119">
        <v>24923921</v>
      </c>
      <c r="G21" s="119">
        <v>2707001</v>
      </c>
      <c r="H21" s="120" t="str">
        <f>IF(G21="","",VLOOKUP(G21,ARANCEL!$B$5:$D$121,2,FALSE))</f>
        <v xml:space="preserve">PLANO DE RELAJACION </v>
      </c>
      <c r="I21" s="121" t="s">
        <v>306</v>
      </c>
      <c r="J21" s="119">
        <v>1</v>
      </c>
      <c r="K21" s="122">
        <f>IF(G21="","",VLOOKUP(G21,ARANCEL!$B$5:$D$121,3,FALSE)*J21)</f>
        <v>9221</v>
      </c>
      <c r="L21" s="1235" t="str">
        <f>IF(E21="","","IMPAGO")</f>
        <v>IMPAGO</v>
      </c>
      <c r="M21" s="1235" t="str">
        <f>IF(L21="IMPAGO","SIN O.C.","")</f>
        <v>SIN O.C.</v>
      </c>
      <c r="N21" s="1235" t="str">
        <f>IF(L21="IMPAGO","SIN FACT.","")</f>
        <v>SIN FACT.</v>
      </c>
    </row>
    <row r="22" spans="1:14" x14ac:dyDescent="0.25">
      <c r="A22" s="119" t="s">
        <v>305</v>
      </c>
      <c r="B22" s="164">
        <v>41830</v>
      </c>
      <c r="C22" s="118" t="s">
        <v>5642</v>
      </c>
      <c r="D22" s="119" t="s">
        <v>1449</v>
      </c>
      <c r="E22" s="162">
        <v>10223895</v>
      </c>
      <c r="F22" s="119">
        <v>27374042</v>
      </c>
      <c r="G22" s="119">
        <v>2704005</v>
      </c>
      <c r="H22" s="120" t="str">
        <f>IF(G22="","",VLOOKUP(G22,ARANCEL!$B$5:$D$121,2,FALSE))</f>
        <v>PROVISORIO</v>
      </c>
      <c r="I22" s="121" t="s">
        <v>326</v>
      </c>
      <c r="J22" s="119">
        <v>1</v>
      </c>
      <c r="K22" s="122">
        <f>IF(G22="","",VLOOKUP(G22,ARANCEL!$B$5:$D$121,3,FALSE)*J22)</f>
        <v>3250</v>
      </c>
      <c r="L22" s="1229" t="s">
        <v>6905</v>
      </c>
      <c r="M22" s="1229">
        <v>4500249698</v>
      </c>
      <c r="N22" s="1229" t="s">
        <v>7115</v>
      </c>
    </row>
    <row r="23" spans="1:14" x14ac:dyDescent="0.25">
      <c r="A23" s="119" t="s">
        <v>305</v>
      </c>
      <c r="B23" s="164">
        <v>41852</v>
      </c>
      <c r="C23" s="118" t="s">
        <v>5642</v>
      </c>
      <c r="D23" s="119" t="s">
        <v>1449</v>
      </c>
      <c r="E23" s="162">
        <v>10223895</v>
      </c>
      <c r="F23" s="119">
        <v>27374042</v>
      </c>
      <c r="G23" s="119">
        <v>2704003</v>
      </c>
      <c r="H23" s="120" t="str">
        <f>IF(G23="","",VLOOKUP(G23,ARANCEL!$B$5:$D$121,2,FALSE))</f>
        <v xml:space="preserve">CORONA PERIFERICA CON PERNO MUÑON COLADO </v>
      </c>
      <c r="I23" s="121" t="s">
        <v>326</v>
      </c>
      <c r="J23" s="119">
        <v>1</v>
      </c>
      <c r="K23" s="122">
        <f>IF(G23="","",VLOOKUP(G23,ARANCEL!$B$5:$D$121,3,FALSE)*J23)</f>
        <v>32612</v>
      </c>
      <c r="L23" s="1229" t="s">
        <v>6905</v>
      </c>
      <c r="M23" s="1229">
        <v>4500249698</v>
      </c>
      <c r="N23" s="1229" t="s">
        <v>7115</v>
      </c>
    </row>
    <row r="24" spans="1:14" x14ac:dyDescent="0.25">
      <c r="A24" s="119" t="s">
        <v>305</v>
      </c>
      <c r="B24" s="164">
        <v>41893</v>
      </c>
      <c r="C24" s="118" t="s">
        <v>5642</v>
      </c>
      <c r="D24" s="119" t="s">
        <v>1449</v>
      </c>
      <c r="E24" s="162">
        <v>10223895</v>
      </c>
      <c r="F24" s="119">
        <v>27374042</v>
      </c>
      <c r="G24" s="119">
        <v>2705003</v>
      </c>
      <c r="H24" s="120" t="str">
        <f>IF(G24="","",VLOOKUP(G24,ARANCEL!$B$5:$D$121,2,FALSE))</f>
        <v>INCRUSTACION ESTETICA (ART-GLASS O CERAMICA)</v>
      </c>
      <c r="I24" s="121" t="s">
        <v>775</v>
      </c>
      <c r="J24" s="119">
        <v>2</v>
      </c>
      <c r="K24" s="122">
        <f>IF(G24="","",VLOOKUP(G24,ARANCEL!$B$5:$D$121,3,FALSE)*J24)</f>
        <v>31352</v>
      </c>
      <c r="L24" s="1229" t="s">
        <v>7548</v>
      </c>
      <c r="M24" s="1229">
        <v>4500255224</v>
      </c>
      <c r="N24" s="1229" t="s">
        <v>7553</v>
      </c>
    </row>
    <row r="25" spans="1:14" x14ac:dyDescent="0.25">
      <c r="A25" s="119" t="s">
        <v>305</v>
      </c>
      <c r="B25" s="164">
        <v>41778</v>
      </c>
      <c r="C25" s="118" t="s">
        <v>4570</v>
      </c>
      <c r="D25" s="119" t="s">
        <v>1523</v>
      </c>
      <c r="E25" s="162">
        <v>10198753</v>
      </c>
      <c r="F25" s="119">
        <v>26254379</v>
      </c>
      <c r="G25" s="119">
        <v>2707001</v>
      </c>
      <c r="H25" s="120" t="str">
        <f>IF(G25="","",VLOOKUP(G25,ARANCEL!$B$5:$D$121,2,FALSE))</f>
        <v xml:space="preserve">PLANO DE RELAJACION </v>
      </c>
      <c r="I25" s="121" t="s">
        <v>331</v>
      </c>
      <c r="J25" s="119">
        <v>1</v>
      </c>
      <c r="K25" s="122">
        <f>IF(G25="","",VLOOKUP(G25,ARANCEL!$B$5:$D$121,3,FALSE)*J25)</f>
        <v>9221</v>
      </c>
      <c r="L25" s="1229" t="s">
        <v>5292</v>
      </c>
      <c r="M25" s="1229">
        <v>4500235442</v>
      </c>
      <c r="N25" s="1229">
        <v>9424</v>
      </c>
    </row>
    <row r="26" spans="1:14" x14ac:dyDescent="0.25">
      <c r="A26" s="169" t="s">
        <v>305</v>
      </c>
      <c r="B26" s="164">
        <v>41738</v>
      </c>
      <c r="C26" s="118" t="s">
        <v>3839</v>
      </c>
      <c r="D26" s="119" t="s">
        <v>353</v>
      </c>
      <c r="E26" s="162">
        <v>10187104</v>
      </c>
      <c r="F26" s="119">
        <v>25732920</v>
      </c>
      <c r="G26" s="119">
        <v>2704003</v>
      </c>
      <c r="H26" s="120" t="str">
        <f>IF(G26="","",VLOOKUP(G26,ARANCEL!$B$5:$D$121,2,FALSE))</f>
        <v xml:space="preserve">CORONA PERIFERICA CON PERNO MUÑON COLADO </v>
      </c>
      <c r="I26" s="121" t="s">
        <v>337</v>
      </c>
      <c r="J26" s="119">
        <v>1</v>
      </c>
      <c r="K26" s="122">
        <f>IF(G26="","",VLOOKUP(G26,ARANCEL!$B$5:$D$121,3,FALSE)*J26)</f>
        <v>32612</v>
      </c>
      <c r="L26" s="1229" t="s">
        <v>4612</v>
      </c>
      <c r="M26" s="1229">
        <v>4500229970</v>
      </c>
      <c r="N26" s="1229">
        <v>9184</v>
      </c>
    </row>
    <row r="27" spans="1:14" x14ac:dyDescent="0.25">
      <c r="A27" s="119" t="s">
        <v>305</v>
      </c>
      <c r="B27" s="164">
        <v>41779</v>
      </c>
      <c r="C27" s="118" t="s">
        <v>4651</v>
      </c>
      <c r="D27" s="119" t="s">
        <v>1475</v>
      </c>
      <c r="E27" s="162">
        <v>10199275</v>
      </c>
      <c r="F27" s="119">
        <v>23779217</v>
      </c>
      <c r="G27" s="119">
        <v>2705003</v>
      </c>
      <c r="H27" s="120" t="str">
        <f>IF(G27="","",VLOOKUP(G27,ARANCEL!$B$5:$D$121,2,FALSE))</f>
        <v>INCRUSTACION ESTETICA (ART-GLASS O CERAMICA)</v>
      </c>
      <c r="I27" s="121" t="s">
        <v>324</v>
      </c>
      <c r="J27" s="119">
        <v>1</v>
      </c>
      <c r="K27" s="122">
        <f>IF(G27="","",VLOOKUP(G27,ARANCEL!$B$5:$D$121,3,FALSE)*J27)</f>
        <v>15676</v>
      </c>
      <c r="L27" s="1229" t="s">
        <v>5292</v>
      </c>
      <c r="M27" s="1229">
        <v>4500235432</v>
      </c>
      <c r="N27" s="1229">
        <v>9422</v>
      </c>
    </row>
    <row r="28" spans="1:14" x14ac:dyDescent="0.25">
      <c r="A28" s="119" t="s">
        <v>305</v>
      </c>
      <c r="B28" s="164">
        <v>42017</v>
      </c>
      <c r="C28" s="118" t="s">
        <v>9478</v>
      </c>
      <c r="D28" s="119" t="s">
        <v>1471</v>
      </c>
      <c r="E28" s="162">
        <v>10307151</v>
      </c>
      <c r="F28" s="119">
        <v>25362341</v>
      </c>
      <c r="G28" s="119">
        <v>2702048</v>
      </c>
      <c r="H28" s="120" t="str">
        <f>IF(G28="","",VLOOKUP(G28,ARANCEL!$B$5:$D$121,2,FALSE))</f>
        <v xml:space="preserve">SERVICIO LAB. IMPLANTE CORONA CEMENTADA/ATORNILLADA </v>
      </c>
      <c r="I28" s="121" t="s">
        <v>9553</v>
      </c>
      <c r="J28" s="169">
        <v>4</v>
      </c>
      <c r="K28" s="122">
        <f>IF(G28="","",VLOOKUP(G28,ARANCEL!$B$5:$D$121,3,FALSE)*J28)</f>
        <v>175428</v>
      </c>
      <c r="L28" s="1235" t="str">
        <f>IF(E28="","","IMPAGO")</f>
        <v>IMPAGO</v>
      </c>
      <c r="M28" s="1235" t="str">
        <f>IF(L28="IMPAGO","SIN O.C.","")</f>
        <v>SIN O.C.</v>
      </c>
      <c r="N28" s="1235" t="str">
        <f>IF(L28="IMPAGO","SIN FACT.","")</f>
        <v>SIN FACT.</v>
      </c>
    </row>
    <row r="29" spans="1:14" x14ac:dyDescent="0.25">
      <c r="A29" s="119" t="s">
        <v>305</v>
      </c>
      <c r="B29" s="164">
        <v>41912</v>
      </c>
      <c r="C29" s="118" t="s">
        <v>7312</v>
      </c>
      <c r="D29" s="119" t="s">
        <v>353</v>
      </c>
      <c r="E29" s="162">
        <v>10259407</v>
      </c>
      <c r="F29" s="119">
        <v>23339414</v>
      </c>
      <c r="G29" s="119">
        <v>2705003</v>
      </c>
      <c r="H29" s="120" t="str">
        <f>IF(G29="","",VLOOKUP(G29,ARANCEL!$B$5:$D$121,2,FALSE))</f>
        <v>INCRUSTACION ESTETICA (ART-GLASS O CERAMICA)</v>
      </c>
      <c r="I29" s="121" t="s">
        <v>322</v>
      </c>
      <c r="J29" s="119">
        <v>1</v>
      </c>
      <c r="K29" s="122">
        <f>IF(G29="","",VLOOKUP(G29,ARANCEL!$B$5:$D$121,3,FALSE)*J29)</f>
        <v>15676</v>
      </c>
      <c r="L29" s="1229" t="s">
        <v>7548</v>
      </c>
      <c r="M29" s="1229">
        <v>4500255224</v>
      </c>
      <c r="N29" s="1229" t="s">
        <v>7553</v>
      </c>
    </row>
    <row r="30" spans="1:14" x14ac:dyDescent="0.25">
      <c r="A30" s="119" t="s">
        <v>305</v>
      </c>
      <c r="B30" s="164">
        <v>41738</v>
      </c>
      <c r="C30" s="118" t="s">
        <v>3881</v>
      </c>
      <c r="D30" s="119" t="s">
        <v>353</v>
      </c>
      <c r="E30" s="162">
        <v>10187510</v>
      </c>
      <c r="F30" s="119">
        <v>25878344</v>
      </c>
      <c r="G30" s="119">
        <v>2707001</v>
      </c>
      <c r="H30" s="120" t="str">
        <f>IF(G30="","",VLOOKUP(G30,ARANCEL!$B$5:$D$121,2,FALSE))</f>
        <v xml:space="preserve">PLANO DE RELAJACION </v>
      </c>
      <c r="I30" s="121" t="s">
        <v>306</v>
      </c>
      <c r="J30" s="119">
        <v>1</v>
      </c>
      <c r="K30" s="122">
        <f>IF(G30="","",VLOOKUP(G30,ARANCEL!$B$5:$D$121,3,FALSE)*J30)</f>
        <v>9221</v>
      </c>
      <c r="L30" s="1229" t="s">
        <v>4612</v>
      </c>
      <c r="M30" s="1229">
        <v>4500229970</v>
      </c>
      <c r="N30" s="1229">
        <v>9184</v>
      </c>
    </row>
    <row r="31" spans="1:14" x14ac:dyDescent="0.25">
      <c r="A31" s="119" t="s">
        <v>305</v>
      </c>
      <c r="B31" s="164">
        <v>41863</v>
      </c>
      <c r="C31" s="118" t="s">
        <v>6354</v>
      </c>
      <c r="D31" s="119" t="s">
        <v>96</v>
      </c>
      <c r="E31" s="162">
        <v>10240037</v>
      </c>
      <c r="F31" s="119">
        <v>27949586</v>
      </c>
      <c r="G31" s="119">
        <v>2701001</v>
      </c>
      <c r="H31" s="120" t="str">
        <f>IF(G31="","",VLOOKUP(G31,ARANCEL!$B$5:$D$121,2,FALSE))</f>
        <v>COSTO LABORATORIO GUIA QUIRURG</v>
      </c>
      <c r="I31" s="121" t="s">
        <v>347</v>
      </c>
      <c r="J31" s="119">
        <v>1</v>
      </c>
      <c r="K31" s="122">
        <f>IF(G31="","",VLOOKUP(G31,ARANCEL!$B$5:$D$121,3,FALSE)*J31)</f>
        <v>11246</v>
      </c>
      <c r="L31" s="1229" t="s">
        <v>6905</v>
      </c>
      <c r="M31" s="1229">
        <v>4500251080</v>
      </c>
      <c r="N31" s="1229" t="s">
        <v>7128</v>
      </c>
    </row>
    <row r="32" spans="1:14" x14ac:dyDescent="0.25">
      <c r="A32" s="119" t="s">
        <v>305</v>
      </c>
      <c r="B32" s="164">
        <v>41863</v>
      </c>
      <c r="C32" s="118" t="s">
        <v>6354</v>
      </c>
      <c r="D32" s="119" t="s">
        <v>96</v>
      </c>
      <c r="E32" s="162">
        <v>10240037</v>
      </c>
      <c r="F32" s="119">
        <v>27949586</v>
      </c>
      <c r="G32" s="119">
        <v>2701002</v>
      </c>
      <c r="H32" s="120" t="str">
        <f>IF(G32="","",VLOOKUP(G32,ARANCEL!$B$5:$D$121,2,FALSE))</f>
        <v>COSTO LABORATORIO ENCERADO DIA</v>
      </c>
      <c r="I32" s="121" t="s">
        <v>774</v>
      </c>
      <c r="J32" s="119">
        <v>1</v>
      </c>
      <c r="K32" s="122">
        <f>IF(G32="","",VLOOKUP(G32,ARANCEL!$B$5:$D$121,3,FALSE)*J32)</f>
        <v>22491</v>
      </c>
      <c r="L32" s="1229" t="s">
        <v>6905</v>
      </c>
      <c r="M32" s="1229">
        <v>4500251080</v>
      </c>
      <c r="N32" s="1229" t="s">
        <v>7128</v>
      </c>
    </row>
    <row r="33" spans="1:14" x14ac:dyDescent="0.25">
      <c r="A33" s="119" t="s">
        <v>305</v>
      </c>
      <c r="B33" s="164">
        <v>41705</v>
      </c>
      <c r="C33" s="118" t="s">
        <v>3212</v>
      </c>
      <c r="D33" s="119" t="s">
        <v>1449</v>
      </c>
      <c r="E33" s="162">
        <v>10179986</v>
      </c>
      <c r="F33" s="119">
        <v>24565204</v>
      </c>
      <c r="G33" s="119">
        <v>2704005</v>
      </c>
      <c r="H33" s="120" t="str">
        <f>IF(G33="","",VLOOKUP(G33,ARANCEL!$B$5:$D$121,2,FALSE))</f>
        <v>PROVISORIO</v>
      </c>
      <c r="I33" s="121" t="s">
        <v>316</v>
      </c>
      <c r="J33" s="119">
        <v>1</v>
      </c>
      <c r="K33" s="122">
        <f>IF(G33="","",VLOOKUP(G33,ARANCEL!$B$5:$D$121,3,FALSE)*J33)</f>
        <v>3250</v>
      </c>
      <c r="L33" s="1229" t="s">
        <v>3058</v>
      </c>
      <c r="M33" s="1229">
        <v>4500225627</v>
      </c>
      <c r="N33" s="1229">
        <v>8915</v>
      </c>
    </row>
    <row r="34" spans="1:14" x14ac:dyDescent="0.25">
      <c r="A34" s="119" t="s">
        <v>305</v>
      </c>
      <c r="B34" s="164">
        <v>41721</v>
      </c>
      <c r="C34" s="118" t="s">
        <v>3212</v>
      </c>
      <c r="D34" s="119" t="s">
        <v>1449</v>
      </c>
      <c r="E34" s="162">
        <v>10179986</v>
      </c>
      <c r="F34" s="119">
        <v>24565204</v>
      </c>
      <c r="G34" s="119">
        <v>2704003</v>
      </c>
      <c r="H34" s="120" t="str">
        <f>IF(G34="","",VLOOKUP(G34,ARANCEL!$B$5:$D$121,2,FALSE))</f>
        <v xml:space="preserve">CORONA PERIFERICA CON PERNO MUÑON COLADO </v>
      </c>
      <c r="I34" s="121" t="s">
        <v>316</v>
      </c>
      <c r="J34" s="119">
        <v>1</v>
      </c>
      <c r="K34" s="122">
        <f>IF(G34="","",VLOOKUP(G34,ARANCEL!$B$5:$D$121,3,FALSE)*J34)</f>
        <v>32612</v>
      </c>
      <c r="L34" s="1229" t="s">
        <v>3058</v>
      </c>
      <c r="M34" s="1229">
        <v>4500225627</v>
      </c>
      <c r="N34" s="1229">
        <v>8915</v>
      </c>
    </row>
    <row r="35" spans="1:14" x14ac:dyDescent="0.25">
      <c r="A35" s="119" t="s">
        <v>305</v>
      </c>
      <c r="B35" s="164">
        <v>41807</v>
      </c>
      <c r="C35" s="118" t="s">
        <v>7345</v>
      </c>
      <c r="D35" s="119" t="s">
        <v>1452</v>
      </c>
      <c r="E35" s="162">
        <v>10211889</v>
      </c>
      <c r="F35" s="119">
        <v>26875403</v>
      </c>
      <c r="G35" s="119">
        <v>2704005</v>
      </c>
      <c r="H35" s="120" t="str">
        <f>IF(G35="","",VLOOKUP(G35,ARANCEL!$B$5:$D$121,2,FALSE))</f>
        <v>PROVISORIO</v>
      </c>
      <c r="I35" s="121" t="s">
        <v>322</v>
      </c>
      <c r="J35" s="119">
        <v>1</v>
      </c>
      <c r="K35" s="122">
        <f>IF(G35="","",VLOOKUP(G35,ARANCEL!$B$5:$D$121,3,FALSE)*J35)</f>
        <v>3250</v>
      </c>
      <c r="L35" s="1229" t="s">
        <v>5742</v>
      </c>
      <c r="M35" s="1229">
        <v>4500239368</v>
      </c>
      <c r="N35" s="1229" t="s">
        <v>5743</v>
      </c>
    </row>
    <row r="36" spans="1:14" x14ac:dyDescent="0.25">
      <c r="A36" s="119" t="s">
        <v>305</v>
      </c>
      <c r="B36" s="164">
        <v>41913</v>
      </c>
      <c r="C36" s="118" t="s">
        <v>7345</v>
      </c>
      <c r="D36" s="119" t="s">
        <v>1452</v>
      </c>
      <c r="E36" s="162">
        <v>10211889</v>
      </c>
      <c r="F36" s="119">
        <v>26875403</v>
      </c>
      <c r="G36" s="119">
        <v>2704002</v>
      </c>
      <c r="H36" s="120" t="str">
        <f>IF(G36="","",VLOOKUP(G36,ARANCEL!$B$5:$D$121,2,FALSE))</f>
        <v xml:space="preserve">CORONA PERIFERICA </v>
      </c>
      <c r="I36" s="121" t="s">
        <v>322</v>
      </c>
      <c r="J36" s="119">
        <v>1</v>
      </c>
      <c r="K36" s="122">
        <f>IF(G36="","",VLOOKUP(G36,ARANCEL!$B$5:$D$121,3,FALSE)*J36)</f>
        <v>25865</v>
      </c>
      <c r="L36" s="1229" t="s">
        <v>7548</v>
      </c>
      <c r="M36" s="1229">
        <v>4500255224</v>
      </c>
      <c r="N36" s="1229" t="s">
        <v>7553</v>
      </c>
    </row>
    <row r="37" spans="1:14" x14ac:dyDescent="0.25">
      <c r="A37" s="119" t="s">
        <v>305</v>
      </c>
      <c r="B37" s="164">
        <v>42020</v>
      </c>
      <c r="C37" s="118" t="s">
        <v>9510</v>
      </c>
      <c r="D37" s="119" t="s">
        <v>1391</v>
      </c>
      <c r="E37" s="162">
        <v>10309200</v>
      </c>
      <c r="F37" s="119">
        <v>30482235</v>
      </c>
      <c r="G37" s="119">
        <v>2704005</v>
      </c>
      <c r="H37" s="120" t="str">
        <f>IF(G37="","",VLOOKUP(G37,ARANCEL!$B$5:$D$121,2,FALSE))</f>
        <v>PROVISORIO</v>
      </c>
      <c r="I37" s="121" t="s">
        <v>684</v>
      </c>
      <c r="J37" s="119">
        <v>2</v>
      </c>
      <c r="K37" s="122">
        <f>IF(G37="","",VLOOKUP(G37,ARANCEL!$B$5:$D$121,3,FALSE)*J37)</f>
        <v>6500</v>
      </c>
      <c r="L37" s="1235" t="str">
        <f>IF(E37="","","IMPAGO")</f>
        <v>IMPAGO</v>
      </c>
      <c r="M37" s="1235" t="str">
        <f>IF(L37="IMPAGO","SIN O.C.","")</f>
        <v>SIN O.C.</v>
      </c>
      <c r="N37" s="1235" t="str">
        <f>IF(L37="IMPAGO","SIN FACT.","")</f>
        <v>SIN FACT.</v>
      </c>
    </row>
    <row r="38" spans="1:14" x14ac:dyDescent="0.25">
      <c r="A38" s="119" t="s">
        <v>305</v>
      </c>
      <c r="B38" s="164">
        <v>41948</v>
      </c>
      <c r="C38" s="118" t="s">
        <v>8060</v>
      </c>
      <c r="D38" s="119" t="s">
        <v>1481</v>
      </c>
      <c r="E38" s="162">
        <v>10275426</v>
      </c>
      <c r="F38" s="119">
        <v>26737722</v>
      </c>
      <c r="G38" s="119">
        <v>2702048</v>
      </c>
      <c r="H38" s="120" t="str">
        <f>IF(G38="","",VLOOKUP(G38,ARANCEL!$B$5:$D$121,2,FALSE))</f>
        <v xml:space="preserve">SERVICIO LAB. IMPLANTE CORONA CEMENTADA/ATORNILLADA </v>
      </c>
      <c r="I38" s="121" t="s">
        <v>954</v>
      </c>
      <c r="J38" s="119">
        <v>2</v>
      </c>
      <c r="K38" s="122">
        <f>IF(G38="","",VLOOKUP(G38,ARANCEL!$B$5:$D$121,3,FALSE)*J38)</f>
        <v>87714</v>
      </c>
      <c r="L38" s="1229" t="s">
        <v>8279</v>
      </c>
      <c r="M38" s="1229">
        <v>4500259698</v>
      </c>
      <c r="N38" s="1229" t="s">
        <v>8264</v>
      </c>
    </row>
    <row r="39" spans="1:14" x14ac:dyDescent="0.25">
      <c r="A39" s="119" t="s">
        <v>305</v>
      </c>
      <c r="B39" s="164">
        <v>41921</v>
      </c>
      <c r="C39" s="118" t="s">
        <v>7533</v>
      </c>
      <c r="D39" s="119" t="s">
        <v>777</v>
      </c>
      <c r="E39" s="162">
        <v>10262303</v>
      </c>
      <c r="F39" s="119">
        <v>27746662</v>
      </c>
      <c r="G39" s="119">
        <v>2704003</v>
      </c>
      <c r="H39" s="120" t="str">
        <f>IF(G39="","",VLOOKUP(G39,ARANCEL!$B$5:$D$121,2,FALSE))</f>
        <v xml:space="preserve">CORONA PERIFERICA CON PERNO MUÑON COLADO </v>
      </c>
      <c r="I39" s="121" t="s">
        <v>335</v>
      </c>
      <c r="J39" s="119">
        <v>1</v>
      </c>
      <c r="K39" s="122">
        <f>IF(G39="","",VLOOKUP(G39,ARANCEL!$B$5:$D$121,3,FALSE)*J39)</f>
        <v>32612</v>
      </c>
      <c r="L39" s="1229" t="s">
        <v>8279</v>
      </c>
      <c r="M39" s="1229">
        <v>4500259698</v>
      </c>
      <c r="N39" s="1229" t="s">
        <v>8264</v>
      </c>
    </row>
    <row r="40" spans="1:14" x14ac:dyDescent="0.25">
      <c r="A40" s="119" t="s">
        <v>305</v>
      </c>
      <c r="B40" s="164">
        <v>41649</v>
      </c>
      <c r="C40" s="118" t="s">
        <v>1604</v>
      </c>
      <c r="D40" s="119" t="s">
        <v>314</v>
      </c>
      <c r="E40" s="162">
        <v>10168707</v>
      </c>
      <c r="F40" s="119">
        <v>23708531</v>
      </c>
      <c r="G40" s="119">
        <v>2705003</v>
      </c>
      <c r="H40" s="120" t="str">
        <f>IF(G40="","",VLOOKUP(G40,ARANCEL!$B$5:$D$121,2,FALSE))</f>
        <v>INCRUSTACION ESTETICA (ART-GLASS O CERAMICA)</v>
      </c>
      <c r="I40" s="121" t="s">
        <v>779</v>
      </c>
      <c r="J40" s="119">
        <v>2</v>
      </c>
      <c r="K40" s="122">
        <f>IF(G40="","",VLOOKUP(G40,ARANCEL!$B$5:$D$121,3,FALSE)*J40)</f>
        <v>31352</v>
      </c>
      <c r="L40" s="1229" t="s">
        <v>2842</v>
      </c>
      <c r="M40" s="1229">
        <v>4500216201</v>
      </c>
      <c r="N40" s="1229">
        <v>8388</v>
      </c>
    </row>
    <row r="41" spans="1:14" x14ac:dyDescent="0.25">
      <c r="A41" s="119" t="s">
        <v>305</v>
      </c>
      <c r="B41" s="164">
        <v>41871</v>
      </c>
      <c r="C41" s="118" t="s">
        <v>6502</v>
      </c>
      <c r="D41" s="119" t="s">
        <v>1449</v>
      </c>
      <c r="E41" s="162">
        <v>10243713</v>
      </c>
      <c r="F41" s="119">
        <v>27594892</v>
      </c>
      <c r="G41" s="119">
        <v>2704005</v>
      </c>
      <c r="H41" s="120" t="str">
        <f>IF(G41="","",VLOOKUP(G41,ARANCEL!$B$5:$D$121,2,FALSE))</f>
        <v>PROVISORIO</v>
      </c>
      <c r="I41" s="121" t="s">
        <v>312</v>
      </c>
      <c r="J41" s="119">
        <v>1</v>
      </c>
      <c r="K41" s="122">
        <f>IF(G41="","",VLOOKUP(G41,ARANCEL!$B$5:$D$121,3,FALSE)*J41)</f>
        <v>3250</v>
      </c>
      <c r="L41" s="1229" t="s">
        <v>6905</v>
      </c>
      <c r="M41" s="1229">
        <v>4500251080</v>
      </c>
      <c r="N41" s="1229" t="s">
        <v>7128</v>
      </c>
    </row>
    <row r="42" spans="1:14" x14ac:dyDescent="0.25">
      <c r="A42" s="119" t="s">
        <v>305</v>
      </c>
      <c r="B42" s="164">
        <v>41871</v>
      </c>
      <c r="C42" s="118" t="s">
        <v>6502</v>
      </c>
      <c r="D42" s="119" t="s">
        <v>1449</v>
      </c>
      <c r="E42" s="162">
        <v>10243713</v>
      </c>
      <c r="F42" s="119">
        <v>27594892</v>
      </c>
      <c r="G42" s="119">
        <v>2704003</v>
      </c>
      <c r="H42" s="120" t="str">
        <f>IF(G42="","",VLOOKUP(G42,ARANCEL!$B$5:$D$121,2,FALSE))</f>
        <v xml:space="preserve">CORONA PERIFERICA CON PERNO MUÑON COLADO </v>
      </c>
      <c r="I42" s="121" t="s">
        <v>312</v>
      </c>
      <c r="J42" s="119">
        <v>1</v>
      </c>
      <c r="K42" s="122">
        <f>IF(G42="","",VLOOKUP(G42,ARANCEL!$B$5:$D$121,3,FALSE)*J42)</f>
        <v>32612</v>
      </c>
      <c r="L42" s="1229" t="s">
        <v>6905</v>
      </c>
      <c r="M42" s="1229">
        <v>4500251080</v>
      </c>
      <c r="N42" s="1229" t="s">
        <v>7128</v>
      </c>
    </row>
    <row r="43" spans="1:14" x14ac:dyDescent="0.25">
      <c r="A43" s="119" t="s">
        <v>305</v>
      </c>
      <c r="B43" s="164">
        <v>41995</v>
      </c>
      <c r="C43" s="118" t="s">
        <v>9020</v>
      </c>
      <c r="D43" s="119" t="s">
        <v>96</v>
      </c>
      <c r="E43" s="162">
        <v>10298415</v>
      </c>
      <c r="F43" s="119">
        <v>30146866</v>
      </c>
      <c r="G43" s="119">
        <v>2706005</v>
      </c>
      <c r="H43" s="120" t="str">
        <f>IF(G43="","",VLOOKUP(G43,ARANCEL!$B$5:$D$121,2,FALSE))</f>
        <v>REPARACIONES SIMPLES PROTESIS (FRACTURA O PEGAR DIENTE)</v>
      </c>
      <c r="I43" s="121" t="s">
        <v>306</v>
      </c>
      <c r="J43" s="119">
        <v>1</v>
      </c>
      <c r="K43" s="122">
        <f>IF(G43="","",VLOOKUP(G43,ARANCEL!$B$5:$D$121,3,FALSE)*J43)</f>
        <v>2969</v>
      </c>
      <c r="L43" s="1349" t="s">
        <v>9431</v>
      </c>
      <c r="M43" s="1349">
        <v>4500269116</v>
      </c>
      <c r="N43" s="1349" t="s">
        <v>9430</v>
      </c>
    </row>
    <row r="44" spans="1:14" x14ac:dyDescent="0.25">
      <c r="A44" s="119" t="s">
        <v>305</v>
      </c>
      <c r="B44" s="164">
        <v>41947</v>
      </c>
      <c r="C44" s="118" t="s">
        <v>8030</v>
      </c>
      <c r="D44" s="119" t="s">
        <v>1523</v>
      </c>
      <c r="E44" s="162">
        <v>10274715</v>
      </c>
      <c r="F44" s="119">
        <v>28845151</v>
      </c>
      <c r="G44" s="119">
        <v>2707001</v>
      </c>
      <c r="H44" s="120" t="str">
        <f>IF(G44="","",VLOOKUP(G44,ARANCEL!$B$5:$D$121,2,FALSE))</f>
        <v xml:space="preserve">PLANO DE RELAJACION </v>
      </c>
      <c r="I44" s="121" t="s">
        <v>306</v>
      </c>
      <c r="J44" s="119">
        <v>1</v>
      </c>
      <c r="K44" s="122">
        <f>IF(G44="","",VLOOKUP(G44,ARANCEL!$B$5:$D$121,3,FALSE)*J44)</f>
        <v>9221</v>
      </c>
      <c r="L44" s="1229" t="s">
        <v>8279</v>
      </c>
      <c r="M44" s="1229">
        <v>4500259698</v>
      </c>
      <c r="N44" s="1229" t="s">
        <v>8264</v>
      </c>
    </row>
    <row r="45" spans="1:14" x14ac:dyDescent="0.25">
      <c r="A45" s="119" t="s">
        <v>305</v>
      </c>
      <c r="B45" s="164">
        <v>41883</v>
      </c>
      <c r="C45" s="118" t="s">
        <v>1603</v>
      </c>
      <c r="D45" s="119" t="s">
        <v>1452</v>
      </c>
      <c r="E45" s="162">
        <v>10249063</v>
      </c>
      <c r="F45" s="119">
        <v>27550034</v>
      </c>
      <c r="G45" s="119">
        <v>2705003</v>
      </c>
      <c r="H45" s="120" t="str">
        <f>IF(G45="","",VLOOKUP(G45,ARANCEL!$B$5:$D$121,2,FALSE))</f>
        <v>INCRUSTACION ESTETICA (ART-GLASS O CERAMICA)</v>
      </c>
      <c r="I45" s="121" t="s">
        <v>318</v>
      </c>
      <c r="J45" s="119">
        <v>1</v>
      </c>
      <c r="K45" s="122">
        <f>IF(G45="","",VLOOKUP(G45,ARANCEL!$B$5:$D$121,3,FALSE)*J45)</f>
        <v>15676</v>
      </c>
      <c r="L45" s="1229" t="s">
        <v>6905</v>
      </c>
      <c r="M45" s="1229">
        <v>4500251080</v>
      </c>
      <c r="N45" s="1229" t="s">
        <v>7128</v>
      </c>
    </row>
    <row r="46" spans="1:14" x14ac:dyDescent="0.25">
      <c r="A46" s="119" t="s">
        <v>305</v>
      </c>
      <c r="B46" s="164">
        <v>41855</v>
      </c>
      <c r="C46" s="118" t="s">
        <v>6196</v>
      </c>
      <c r="D46" s="119" t="s">
        <v>438</v>
      </c>
      <c r="E46" s="162">
        <v>10235449</v>
      </c>
      <c r="F46" s="119">
        <v>27799441</v>
      </c>
      <c r="G46" s="119">
        <v>2704005</v>
      </c>
      <c r="H46" s="120" t="str">
        <f>IF(G46="","",VLOOKUP(G46,ARANCEL!$B$5:$D$121,2,FALSE))</f>
        <v>PROVISORIO</v>
      </c>
      <c r="I46" s="121" t="s">
        <v>326</v>
      </c>
      <c r="J46" s="119">
        <v>1</v>
      </c>
      <c r="K46" s="122">
        <f>IF(G46="","",VLOOKUP(G46,ARANCEL!$B$5:$D$121,3,FALSE)*J46)</f>
        <v>3250</v>
      </c>
      <c r="L46" s="1229" t="s">
        <v>6905</v>
      </c>
      <c r="M46" s="1229">
        <v>4500249698</v>
      </c>
      <c r="N46" s="1229" t="s">
        <v>7115</v>
      </c>
    </row>
    <row r="47" spans="1:14" x14ac:dyDescent="0.25">
      <c r="A47" s="169" t="s">
        <v>313</v>
      </c>
      <c r="B47" s="164">
        <v>41890</v>
      </c>
      <c r="C47" s="118" t="s">
        <v>6196</v>
      </c>
      <c r="D47" s="119" t="s">
        <v>438</v>
      </c>
      <c r="E47" s="162">
        <v>10235449</v>
      </c>
      <c r="F47" s="119">
        <v>27799441</v>
      </c>
      <c r="G47" s="119">
        <v>2704005</v>
      </c>
      <c r="H47" s="120" t="str">
        <f>IF(G47="","",VLOOKUP(G47,ARANCEL!$B$5:$D$121,2,FALSE))</f>
        <v>PROVISORIO</v>
      </c>
      <c r="I47" s="121"/>
      <c r="J47" s="119">
        <v>1</v>
      </c>
      <c r="K47" s="122">
        <f>IF(G47="","",VLOOKUP(G47,ARANCEL!$B$5:$D$121,3,FALSE)*J47)</f>
        <v>3250</v>
      </c>
      <c r="L47" s="1229" t="s">
        <v>7548</v>
      </c>
      <c r="M47" s="1229">
        <v>4500255224</v>
      </c>
      <c r="N47" s="1229" t="s">
        <v>7553</v>
      </c>
    </row>
    <row r="48" spans="1:14" x14ac:dyDescent="0.25">
      <c r="A48" s="119" t="s">
        <v>305</v>
      </c>
      <c r="B48" s="164">
        <v>41918</v>
      </c>
      <c r="C48" s="118" t="s">
        <v>6196</v>
      </c>
      <c r="D48" s="119" t="s">
        <v>438</v>
      </c>
      <c r="E48" s="162">
        <v>10235449</v>
      </c>
      <c r="F48" s="119">
        <v>27799441</v>
      </c>
      <c r="G48" s="119">
        <v>2704003</v>
      </c>
      <c r="H48" s="120" t="str">
        <f>IF(G48="","",VLOOKUP(G48,ARANCEL!$B$5:$D$121,2,FALSE))</f>
        <v xml:space="preserve">CORONA PERIFERICA CON PERNO MUÑON COLADO </v>
      </c>
      <c r="I48" s="121" t="s">
        <v>326</v>
      </c>
      <c r="J48" s="119">
        <v>1</v>
      </c>
      <c r="K48" s="122">
        <f>IF(G48="","",VLOOKUP(G48,ARANCEL!$B$5:$D$121,3,FALSE)*J48)</f>
        <v>32612</v>
      </c>
      <c r="L48" s="1229" t="s">
        <v>6905</v>
      </c>
      <c r="M48" s="1229">
        <v>4500251080</v>
      </c>
      <c r="N48" s="1229" t="s">
        <v>7128</v>
      </c>
    </row>
    <row r="49" spans="1:14" x14ac:dyDescent="0.25">
      <c r="A49" s="119" t="s">
        <v>305</v>
      </c>
      <c r="B49" s="164">
        <v>41886</v>
      </c>
      <c r="C49" s="118" t="s">
        <v>6826</v>
      </c>
      <c r="D49" s="119" t="s">
        <v>720</v>
      </c>
      <c r="E49" s="162">
        <v>10251620</v>
      </c>
      <c r="F49" s="119">
        <v>28341234</v>
      </c>
      <c r="G49" s="119">
        <v>2705003</v>
      </c>
      <c r="H49" s="120" t="str">
        <f>IF(G49="","",VLOOKUP(G49,ARANCEL!$B$5:$D$121,2,FALSE))</f>
        <v>INCRUSTACION ESTETICA (ART-GLASS O CERAMICA)</v>
      </c>
      <c r="I49" s="121" t="s">
        <v>618</v>
      </c>
      <c r="J49" s="119">
        <v>1</v>
      </c>
      <c r="K49" s="122">
        <f>IF(G49="","",VLOOKUP(G49,ARANCEL!$B$5:$D$121,3,FALSE)*J49)</f>
        <v>15676</v>
      </c>
      <c r="L49" s="1229" t="s">
        <v>7548</v>
      </c>
      <c r="M49" s="1229">
        <v>4500255224</v>
      </c>
      <c r="N49" s="1229" t="s">
        <v>7553</v>
      </c>
    </row>
    <row r="50" spans="1:14" x14ac:dyDescent="0.25">
      <c r="A50" s="119" t="s">
        <v>305</v>
      </c>
      <c r="B50" s="164">
        <v>41785</v>
      </c>
      <c r="C50" s="118" t="s">
        <v>4734</v>
      </c>
      <c r="D50" s="119" t="s">
        <v>438</v>
      </c>
      <c r="E50" s="162">
        <v>10201147</v>
      </c>
      <c r="F50" s="119">
        <v>26343386</v>
      </c>
      <c r="G50" s="119">
        <v>2704005</v>
      </c>
      <c r="H50" s="120" t="str">
        <f>IF(G50="","",VLOOKUP(G50,ARANCEL!$B$5:$D$121,2,FALSE))</f>
        <v>PROVISORIO</v>
      </c>
      <c r="I50" s="121" t="s">
        <v>735</v>
      </c>
      <c r="J50" s="119">
        <v>4</v>
      </c>
      <c r="K50" s="122">
        <f>IF(G50="","",VLOOKUP(G50,ARANCEL!$B$5:$D$121,3,FALSE)*J50)</f>
        <v>13000</v>
      </c>
      <c r="L50" s="1229" t="s">
        <v>5292</v>
      </c>
      <c r="M50" s="1229">
        <v>4500235427</v>
      </c>
      <c r="N50" s="1229">
        <v>9421</v>
      </c>
    </row>
    <row r="51" spans="1:14" x14ac:dyDescent="0.25">
      <c r="A51" s="119" t="s">
        <v>305</v>
      </c>
      <c r="B51" s="164">
        <v>41925</v>
      </c>
      <c r="C51" s="118" t="s">
        <v>4734</v>
      </c>
      <c r="D51" s="119" t="s">
        <v>438</v>
      </c>
      <c r="E51" s="162">
        <v>10201147</v>
      </c>
      <c r="F51" s="119">
        <v>26343386</v>
      </c>
      <c r="G51" s="119">
        <v>2702005</v>
      </c>
      <c r="H51" s="120" t="str">
        <f>IF(G51="","",VLOOKUP(G51,ARANCEL!$B$5:$D$121,2,FALSE))</f>
        <v xml:space="preserve">LABORATORIO INTERMEDIARIO SOBRE IMPLANTE </v>
      </c>
      <c r="I51" s="121" t="s">
        <v>771</v>
      </c>
      <c r="J51" s="119">
        <v>2</v>
      </c>
      <c r="K51" s="122">
        <f>IF(G51="","",VLOOKUP(G51,ARANCEL!$B$5:$D$121,3,FALSE)*J51)</f>
        <v>63778</v>
      </c>
      <c r="L51" s="1229" t="s">
        <v>8279</v>
      </c>
      <c r="M51" s="1229">
        <v>4500259698</v>
      </c>
      <c r="N51" s="1229" t="s">
        <v>8264</v>
      </c>
    </row>
    <row r="52" spans="1:14" x14ac:dyDescent="0.25">
      <c r="A52" s="119" t="s">
        <v>305</v>
      </c>
      <c r="B52" s="164">
        <v>41925</v>
      </c>
      <c r="C52" s="118" t="s">
        <v>4734</v>
      </c>
      <c r="D52" s="119" t="s">
        <v>438</v>
      </c>
      <c r="E52" s="162">
        <v>10201147</v>
      </c>
      <c r="F52" s="119">
        <v>26343386</v>
      </c>
      <c r="G52" s="119">
        <v>2702048</v>
      </c>
      <c r="H52" s="120" t="str">
        <f>IF(G52="","",VLOOKUP(G52,ARANCEL!$B$5:$D$121,2,FALSE))</f>
        <v xml:space="preserve">SERVICIO LAB. IMPLANTE CORONA CEMENTADA/ATORNILLADA </v>
      </c>
      <c r="I52" s="121" t="s">
        <v>5827</v>
      </c>
      <c r="J52" s="119">
        <v>2</v>
      </c>
      <c r="K52" s="122">
        <f>IF(G52="","",VLOOKUP(G52,ARANCEL!$B$5:$D$121,3,FALSE)*J52)</f>
        <v>87714</v>
      </c>
      <c r="L52" s="1229" t="s">
        <v>8279</v>
      </c>
      <c r="M52" s="1229">
        <v>4500259698</v>
      </c>
      <c r="N52" s="1229" t="s">
        <v>8264</v>
      </c>
    </row>
    <row r="53" spans="1:14" x14ac:dyDescent="0.25">
      <c r="A53" s="119" t="s">
        <v>305</v>
      </c>
      <c r="B53" s="164">
        <v>41823</v>
      </c>
      <c r="C53" s="118" t="s">
        <v>1602</v>
      </c>
      <c r="D53" s="119" t="s">
        <v>1449</v>
      </c>
      <c r="E53" s="162">
        <v>10220707</v>
      </c>
      <c r="F53" s="119">
        <v>26874047</v>
      </c>
      <c r="G53" s="119">
        <v>2705003</v>
      </c>
      <c r="H53" s="120" t="str">
        <f>IF(G53="","",VLOOKUP(G53,ARANCEL!$B$5:$D$121,2,FALSE))</f>
        <v>INCRUSTACION ESTETICA (ART-GLASS O CERAMICA)</v>
      </c>
      <c r="I53" s="121" t="s">
        <v>319</v>
      </c>
      <c r="J53" s="119">
        <v>1</v>
      </c>
      <c r="K53" s="122">
        <f>IF(G53="","",VLOOKUP(G53,ARANCEL!$B$5:$D$121,3,FALSE)*J53)</f>
        <v>15676</v>
      </c>
      <c r="L53" s="1229" t="s">
        <v>6905</v>
      </c>
      <c r="M53" s="1229">
        <v>4500249698</v>
      </c>
      <c r="N53" s="1229" t="s">
        <v>7115</v>
      </c>
    </row>
    <row r="54" spans="1:14" x14ac:dyDescent="0.25">
      <c r="A54" s="119" t="s">
        <v>305</v>
      </c>
      <c r="B54" s="164">
        <v>41893</v>
      </c>
      <c r="C54" s="118" t="s">
        <v>7041</v>
      </c>
      <c r="D54" s="119" t="s">
        <v>1391</v>
      </c>
      <c r="E54" s="162">
        <v>10255416</v>
      </c>
      <c r="F54" s="119">
        <v>27778764</v>
      </c>
      <c r="G54" s="119">
        <v>2704015</v>
      </c>
      <c r="H54" s="120" t="str">
        <f>IF(G54="","",VLOOKUP(G54,ARANCEL!$B$5:$D$121,2,FALSE))</f>
        <v xml:space="preserve">CORONA IN CERAM </v>
      </c>
      <c r="I54" s="121" t="s">
        <v>360</v>
      </c>
      <c r="J54" s="119">
        <v>2</v>
      </c>
      <c r="K54" s="122">
        <f>IF(G54="","",VLOOKUP(G54,ARANCEL!$B$5:$D$121,3,FALSE)*J54)</f>
        <v>85466</v>
      </c>
      <c r="L54" s="1229" t="s">
        <v>7548</v>
      </c>
      <c r="M54" s="1229">
        <v>4500255224</v>
      </c>
      <c r="N54" s="1229" t="s">
        <v>7553</v>
      </c>
    </row>
    <row r="55" spans="1:14" x14ac:dyDescent="0.25">
      <c r="A55" s="169" t="s">
        <v>313</v>
      </c>
      <c r="B55" s="164">
        <v>41893</v>
      </c>
      <c r="C55" s="118" t="s">
        <v>7041</v>
      </c>
      <c r="D55" s="119" t="s">
        <v>1391</v>
      </c>
      <c r="E55" s="162">
        <v>10255416</v>
      </c>
      <c r="F55" s="119">
        <v>27778764</v>
      </c>
      <c r="G55" s="119">
        <v>2706015</v>
      </c>
      <c r="H55" s="120" t="str">
        <f>IF(G55="","",VLOOKUP(G55,ARANCEL!$B$5:$D$121,2,FALSE))</f>
        <v>NCLAJE TIPO SANDRI</v>
      </c>
      <c r="I55" s="121" t="s">
        <v>2739</v>
      </c>
      <c r="J55" s="119">
        <v>2</v>
      </c>
      <c r="K55" s="122">
        <f>IF(G55="","",VLOOKUP(G55,ARANCEL!$B$5:$D$121,3,FALSE)*J55)</f>
        <v>26990</v>
      </c>
      <c r="L55" s="1229" t="s">
        <v>7548</v>
      </c>
      <c r="M55" s="1229">
        <v>4500255224</v>
      </c>
      <c r="N55" s="1229" t="s">
        <v>7553</v>
      </c>
    </row>
    <row r="56" spans="1:14" x14ac:dyDescent="0.25">
      <c r="A56" s="119" t="s">
        <v>305</v>
      </c>
      <c r="B56" s="164">
        <v>41709</v>
      </c>
      <c r="C56" s="118" t="s">
        <v>3213</v>
      </c>
      <c r="D56" s="119" t="s">
        <v>1481</v>
      </c>
      <c r="E56" s="162">
        <v>10179984</v>
      </c>
      <c r="F56" s="119">
        <v>25272233</v>
      </c>
      <c r="G56" s="119">
        <v>2704005</v>
      </c>
      <c r="H56" s="120" t="str">
        <f>IF(G56="","",VLOOKUP(G56,ARANCEL!$B$5:$D$121,2,FALSE))</f>
        <v>PROVISORIO</v>
      </c>
      <c r="I56" s="121" t="s">
        <v>316</v>
      </c>
      <c r="J56" s="119">
        <v>1</v>
      </c>
      <c r="K56" s="122">
        <f>IF(G56="","",VLOOKUP(G56,ARANCEL!$B$5:$D$121,3,FALSE)*J56)</f>
        <v>3250</v>
      </c>
      <c r="L56" s="1229" t="s">
        <v>3058</v>
      </c>
      <c r="M56" s="1229">
        <v>4500225627</v>
      </c>
      <c r="N56" s="1229">
        <v>8915</v>
      </c>
    </row>
    <row r="57" spans="1:14" x14ac:dyDescent="0.25">
      <c r="A57" s="119" t="s">
        <v>305</v>
      </c>
      <c r="B57" s="164">
        <v>41709</v>
      </c>
      <c r="C57" s="118" t="s">
        <v>3213</v>
      </c>
      <c r="D57" s="119" t="s">
        <v>1481</v>
      </c>
      <c r="E57" s="162">
        <v>10179984</v>
      </c>
      <c r="F57" s="119">
        <v>25272233</v>
      </c>
      <c r="G57" s="119">
        <v>2704002</v>
      </c>
      <c r="H57" s="120" t="str">
        <f>IF(G57="","",VLOOKUP(G57,ARANCEL!$B$5:$D$121,2,FALSE))</f>
        <v xml:space="preserve">CORONA PERIFERICA </v>
      </c>
      <c r="I57" s="121" t="s">
        <v>316</v>
      </c>
      <c r="J57" s="119">
        <v>1</v>
      </c>
      <c r="K57" s="122">
        <f>IF(G57="","",VLOOKUP(G57,ARANCEL!$B$5:$D$121,3,FALSE)*J57)</f>
        <v>25865</v>
      </c>
      <c r="L57" s="1229" t="s">
        <v>3058</v>
      </c>
      <c r="M57" s="1229">
        <v>4500225627</v>
      </c>
      <c r="N57" s="1229">
        <v>8915</v>
      </c>
    </row>
    <row r="58" spans="1:14" x14ac:dyDescent="0.25">
      <c r="A58" s="119" t="s">
        <v>305</v>
      </c>
      <c r="B58" s="164">
        <v>41927</v>
      </c>
      <c r="C58" s="118" t="s">
        <v>7635</v>
      </c>
      <c r="D58" s="119" t="s">
        <v>1481</v>
      </c>
      <c r="E58" s="162">
        <v>10264397</v>
      </c>
      <c r="F58" s="119">
        <v>27085907</v>
      </c>
      <c r="G58" s="119">
        <v>2702048</v>
      </c>
      <c r="H58" s="120" t="str">
        <f>IF(G58="","",VLOOKUP(G58,ARANCEL!$B$5:$D$121,2,FALSE))</f>
        <v xml:space="preserve">SERVICIO LAB. IMPLANTE CORONA CEMENTADA/ATORNILLADA </v>
      </c>
      <c r="I58" s="121" t="s">
        <v>322</v>
      </c>
      <c r="J58" s="119">
        <v>1</v>
      </c>
      <c r="K58" s="122">
        <f>IF(G58="","",VLOOKUP(G58,ARANCEL!$B$5:$D$121,3,FALSE)*J58)</f>
        <v>43857</v>
      </c>
      <c r="L58" s="1229" t="s">
        <v>8279</v>
      </c>
      <c r="M58" s="1229">
        <v>4500259698</v>
      </c>
      <c r="N58" s="1229" t="s">
        <v>8264</v>
      </c>
    </row>
    <row r="59" spans="1:14" x14ac:dyDescent="0.25">
      <c r="A59" s="119" t="s">
        <v>305</v>
      </c>
      <c r="B59" s="164">
        <v>41779</v>
      </c>
      <c r="C59" s="118" t="s">
        <v>4525</v>
      </c>
      <c r="D59" s="119" t="s">
        <v>1481</v>
      </c>
      <c r="E59" s="162">
        <v>10197802</v>
      </c>
      <c r="F59" s="119">
        <v>23537492</v>
      </c>
      <c r="G59" s="119">
        <v>2702048</v>
      </c>
      <c r="H59" s="120" t="str">
        <f>IF(G59="","",VLOOKUP(G59,ARANCEL!$B$5:$D$121,2,FALSE))</f>
        <v xml:space="preserve">SERVICIO LAB. IMPLANTE CORONA CEMENTADA/ATORNILLADA </v>
      </c>
      <c r="I59" s="121" t="s">
        <v>319</v>
      </c>
      <c r="J59" s="119">
        <v>1</v>
      </c>
      <c r="K59" s="122">
        <f>IF(G59="","",VLOOKUP(G59,ARANCEL!$B$5:$D$121,3,FALSE)*J59)</f>
        <v>43857</v>
      </c>
      <c r="L59" s="1229" t="s">
        <v>5292</v>
      </c>
      <c r="M59" s="1237">
        <v>4500236209</v>
      </c>
      <c r="N59" s="1237">
        <v>9457</v>
      </c>
    </row>
    <row r="60" spans="1:14" x14ac:dyDescent="0.25">
      <c r="A60" s="165" t="s">
        <v>305</v>
      </c>
      <c r="B60" s="164">
        <v>41787</v>
      </c>
      <c r="C60" s="118" t="s">
        <v>4525</v>
      </c>
      <c r="D60" s="119" t="s">
        <v>1481</v>
      </c>
      <c r="E60" s="162">
        <v>10197802</v>
      </c>
      <c r="F60" s="119">
        <v>23537492</v>
      </c>
      <c r="G60" s="119">
        <v>2702048</v>
      </c>
      <c r="H60" s="120" t="str">
        <f>IF(G60="","",VLOOKUP(G60,ARANCEL!$B$5:$D$121,2,FALSE))</f>
        <v xml:space="preserve">SERVICIO LAB. IMPLANTE CORONA CEMENTADA/ATORNILLADA </v>
      </c>
      <c r="I60" s="121" t="s">
        <v>312</v>
      </c>
      <c r="J60" s="119">
        <v>1</v>
      </c>
      <c r="K60" s="122">
        <f>IF(G60="","",VLOOKUP(G60,ARANCEL!$B$5:$D$121,3,FALSE)*J60)</f>
        <v>43857</v>
      </c>
      <c r="L60" s="1229" t="s">
        <v>5292</v>
      </c>
      <c r="M60" s="1237">
        <v>4500236209</v>
      </c>
      <c r="N60" s="1237">
        <v>9457</v>
      </c>
    </row>
    <row r="61" spans="1:14" x14ac:dyDescent="0.25">
      <c r="A61" s="119" t="s">
        <v>606</v>
      </c>
      <c r="B61" s="164">
        <v>41932</v>
      </c>
      <c r="C61" s="118" t="s">
        <v>7738</v>
      </c>
      <c r="D61" s="119" t="s">
        <v>1475</v>
      </c>
      <c r="E61" s="162">
        <v>10267158</v>
      </c>
      <c r="F61" s="119">
        <v>28708251</v>
      </c>
      <c r="G61" s="119">
        <v>2704003</v>
      </c>
      <c r="H61" s="120" t="str">
        <f>IF(G61="","",VLOOKUP(G61,ARANCEL!$B$5:$D$121,2,FALSE))</f>
        <v xml:space="preserve">CORONA PERIFERICA CON PERNO MUÑON COLADO </v>
      </c>
      <c r="I61" s="121" t="s">
        <v>323</v>
      </c>
      <c r="J61" s="119">
        <v>1</v>
      </c>
      <c r="K61" s="122">
        <f>IF(G61="","",VLOOKUP(G61,ARANCEL!$B$5:$D$121,3,FALSE)*J61)</f>
        <v>32612</v>
      </c>
      <c r="L61" s="1229" t="s">
        <v>8279</v>
      </c>
      <c r="M61" s="1229">
        <v>4500259698</v>
      </c>
      <c r="N61" s="1229" t="s">
        <v>8264</v>
      </c>
    </row>
    <row r="62" spans="1:14" x14ac:dyDescent="0.25">
      <c r="A62" s="119" t="s">
        <v>305</v>
      </c>
      <c r="B62" s="164">
        <v>41730</v>
      </c>
      <c r="C62" s="118" t="s">
        <v>3622</v>
      </c>
      <c r="D62" s="119" t="s">
        <v>1458</v>
      </c>
      <c r="E62" s="162">
        <v>10184783</v>
      </c>
      <c r="F62" s="119">
        <v>25652860</v>
      </c>
      <c r="G62" s="119">
        <v>2705004</v>
      </c>
      <c r="H62" s="120" t="str">
        <f>IF(G62="","",VLOOKUP(G62,ARANCEL!$B$5:$D$121,2,FALSE))</f>
        <v>CARILLA ESTETICA (ART-GLASS O CERAMICA)</v>
      </c>
      <c r="I62" s="121" t="s">
        <v>325</v>
      </c>
      <c r="J62" s="119">
        <v>1</v>
      </c>
      <c r="K62" s="122">
        <f>IF(G62="","",VLOOKUP(G62,ARANCEL!$B$5:$D$121,3,FALSE)*J62)</f>
        <v>26753</v>
      </c>
      <c r="L62" s="1229" t="s">
        <v>4612</v>
      </c>
      <c r="M62" s="1229">
        <v>4500229969</v>
      </c>
      <c r="N62" s="1229">
        <v>9183</v>
      </c>
    </row>
    <row r="63" spans="1:14" x14ac:dyDescent="0.25">
      <c r="A63" s="119" t="s">
        <v>305</v>
      </c>
      <c r="B63" s="164">
        <v>41708</v>
      </c>
      <c r="C63" s="118" t="s">
        <v>3190</v>
      </c>
      <c r="D63" s="119" t="s">
        <v>69</v>
      </c>
      <c r="E63" s="162">
        <v>10179588</v>
      </c>
      <c r="F63" s="119">
        <v>25143759</v>
      </c>
      <c r="G63" s="119">
        <v>2705003</v>
      </c>
      <c r="H63" s="120" t="str">
        <f>IF(G63="","",VLOOKUP(G63,ARANCEL!$B$5:$D$121,2,FALSE))</f>
        <v>INCRUSTACION ESTETICA (ART-GLASS O CERAMICA)</v>
      </c>
      <c r="I63" s="121" t="s">
        <v>315</v>
      </c>
      <c r="J63" s="119">
        <v>1</v>
      </c>
      <c r="K63" s="122">
        <f>IF(G63="","",VLOOKUP(G63,ARANCEL!$B$5:$D$121,3,FALSE)*J63)</f>
        <v>15676</v>
      </c>
      <c r="L63" s="1229" t="s">
        <v>3438</v>
      </c>
      <c r="M63" s="1229">
        <v>4500220772</v>
      </c>
      <c r="N63" s="1229">
        <v>8616</v>
      </c>
    </row>
    <row r="64" spans="1:14" x14ac:dyDescent="0.25">
      <c r="A64" s="119" t="s">
        <v>606</v>
      </c>
      <c r="B64" s="164">
        <v>42009</v>
      </c>
      <c r="C64" s="118" t="s">
        <v>9254</v>
      </c>
      <c r="D64" s="119" t="s">
        <v>438</v>
      </c>
      <c r="E64" s="162">
        <v>10304309</v>
      </c>
      <c r="F64" s="119">
        <v>28164162</v>
      </c>
      <c r="G64" s="119">
        <v>2702002</v>
      </c>
      <c r="H64" s="120" t="str">
        <f>IF(G64="","",VLOOKUP(G64,ARANCEL!$B$5:$D$121,2,FALSE))</f>
        <v xml:space="preserve">LABORATORIO CORONA CEMENTADA SOBRE IMPLANTE </v>
      </c>
      <c r="I64" s="121" t="s">
        <v>756</v>
      </c>
      <c r="J64" s="119">
        <v>2</v>
      </c>
      <c r="K64" s="122">
        <f>IF(G64="","",VLOOKUP(G64,ARANCEL!$B$5:$D$121,3,FALSE)*J64)</f>
        <v>63756</v>
      </c>
      <c r="L64" s="1235" t="str">
        <f>IF(E64="","","IMPAGO")</f>
        <v>IMPAGO</v>
      </c>
      <c r="M64" s="1235" t="str">
        <f>IF(L64="IMPAGO","SIN O.C.","")</f>
        <v>SIN O.C.</v>
      </c>
      <c r="N64" s="1235" t="str">
        <f>IF(L64="IMPAGO","SIN FACT.","")</f>
        <v>SIN FACT.</v>
      </c>
    </row>
    <row r="65" spans="1:14" x14ac:dyDescent="0.25">
      <c r="A65" s="119" t="s">
        <v>305</v>
      </c>
      <c r="B65" s="164">
        <v>41656</v>
      </c>
      <c r="C65" s="118" t="s">
        <v>1601</v>
      </c>
      <c r="D65" s="119" t="s">
        <v>592</v>
      </c>
      <c r="E65" s="162">
        <v>10168706</v>
      </c>
      <c r="F65" s="119">
        <v>24321428</v>
      </c>
      <c r="G65" s="119">
        <v>2704005</v>
      </c>
      <c r="H65" s="120" t="str">
        <f>IF(G65="","",VLOOKUP(G65,ARANCEL!$B$5:$D$121,2,FALSE))</f>
        <v>PROVISORIO</v>
      </c>
      <c r="I65" s="121" t="s">
        <v>318</v>
      </c>
      <c r="J65" s="119">
        <v>1</v>
      </c>
      <c r="K65" s="122">
        <f>IF(G65="","",VLOOKUP(G65,ARANCEL!$B$5:$D$121,3,FALSE)*J65)</f>
        <v>3250</v>
      </c>
      <c r="L65" s="1229" t="s">
        <v>2842</v>
      </c>
      <c r="M65" s="1229">
        <v>4500216201</v>
      </c>
      <c r="N65" s="1229">
        <v>8388</v>
      </c>
    </row>
    <row r="66" spans="1:14" x14ac:dyDescent="0.25">
      <c r="A66" s="119" t="s">
        <v>305</v>
      </c>
      <c r="B66" s="164">
        <v>41649</v>
      </c>
      <c r="C66" s="118" t="s">
        <v>1600</v>
      </c>
      <c r="D66" s="119" t="s">
        <v>1452</v>
      </c>
      <c r="E66" s="162">
        <v>10168706</v>
      </c>
      <c r="F66" s="119">
        <v>24321428</v>
      </c>
      <c r="G66" s="119">
        <v>2705003</v>
      </c>
      <c r="H66" s="120" t="str">
        <f>IF(G66="","",VLOOKUP(G66,ARANCEL!$B$5:$D$121,2,FALSE))</f>
        <v>INCRUSTACION ESTETICA (ART-GLASS O CERAMICA)</v>
      </c>
      <c r="I66" s="121" t="s">
        <v>312</v>
      </c>
      <c r="J66" s="119">
        <v>1</v>
      </c>
      <c r="K66" s="122">
        <f>IF(G66="","",VLOOKUP(G66,ARANCEL!$B$5:$D$121,3,FALSE)*J66)</f>
        <v>15676</v>
      </c>
      <c r="L66" s="1229" t="s">
        <v>2842</v>
      </c>
      <c r="M66" s="1229">
        <v>4500216201</v>
      </c>
      <c r="N66" s="1229">
        <v>8388</v>
      </c>
    </row>
    <row r="67" spans="1:14" x14ac:dyDescent="0.25">
      <c r="A67" s="119" t="s">
        <v>305</v>
      </c>
      <c r="B67" s="164">
        <v>41690</v>
      </c>
      <c r="C67" s="118" t="s">
        <v>1600</v>
      </c>
      <c r="D67" s="119" t="s">
        <v>1452</v>
      </c>
      <c r="E67" s="162">
        <v>10168706</v>
      </c>
      <c r="F67" s="119">
        <v>24674118</v>
      </c>
      <c r="G67" s="119">
        <v>2704003</v>
      </c>
      <c r="H67" s="120" t="str">
        <f>IF(G67="","",VLOOKUP(G67,ARANCEL!$B$5:$D$121,2,FALSE))</f>
        <v xml:space="preserve">CORONA PERIFERICA CON PERNO MUÑON COLADO </v>
      </c>
      <c r="I67" s="121" t="s">
        <v>318</v>
      </c>
      <c r="J67" s="119">
        <v>1</v>
      </c>
      <c r="K67" s="122">
        <f>IF(G67="","",VLOOKUP(G67,ARANCEL!$B$5:$D$121,3,FALSE)*J67)</f>
        <v>32612</v>
      </c>
      <c r="L67" s="1229" t="s">
        <v>3438</v>
      </c>
      <c r="M67" s="1229">
        <v>4500220769</v>
      </c>
      <c r="N67" s="1229">
        <v>8613</v>
      </c>
    </row>
    <row r="68" spans="1:14" x14ac:dyDescent="0.25">
      <c r="A68" s="119" t="s">
        <v>305</v>
      </c>
      <c r="B68" s="164">
        <v>41677</v>
      </c>
      <c r="C68" s="118" t="s">
        <v>1599</v>
      </c>
      <c r="D68" s="119" t="s">
        <v>1449</v>
      </c>
      <c r="E68" s="162">
        <v>10164072</v>
      </c>
      <c r="F68" s="119">
        <v>24014098</v>
      </c>
      <c r="G68" s="119">
        <v>2704016</v>
      </c>
      <c r="H68" s="120" t="str">
        <f>IF(G68="","",VLOOKUP(G68,ARANCEL!$B$5:$D$121,2,FALSE))</f>
        <v xml:space="preserve">CORONA PROCERA </v>
      </c>
      <c r="I68" s="121" t="s">
        <v>309</v>
      </c>
      <c r="J68" s="119">
        <v>1</v>
      </c>
      <c r="K68" s="122">
        <f>IF(G68="","",VLOOKUP(G68,ARANCEL!$B$5:$D$121,3,FALSE)*J68)</f>
        <v>58477</v>
      </c>
      <c r="L68" s="1229" t="s">
        <v>3438</v>
      </c>
      <c r="M68" s="1229">
        <v>4500220769</v>
      </c>
      <c r="N68" s="1229">
        <v>8613</v>
      </c>
    </row>
    <row r="69" spans="1:14" x14ac:dyDescent="0.25">
      <c r="A69" s="119" t="s">
        <v>305</v>
      </c>
      <c r="B69" s="164">
        <v>41677</v>
      </c>
      <c r="C69" s="118" t="s">
        <v>1599</v>
      </c>
      <c r="D69" s="119" t="s">
        <v>1449</v>
      </c>
      <c r="E69" s="162">
        <v>10164072</v>
      </c>
      <c r="F69" s="119">
        <v>24014098</v>
      </c>
      <c r="G69" s="119">
        <v>2705003</v>
      </c>
      <c r="H69" s="120" t="str">
        <f>IF(G69="","",VLOOKUP(G69,ARANCEL!$B$5:$D$121,2,FALSE))</f>
        <v>INCRUSTACION ESTETICA (ART-GLASS O CERAMICA)</v>
      </c>
      <c r="I69" s="121" t="s">
        <v>315</v>
      </c>
      <c r="J69" s="119">
        <v>1</v>
      </c>
      <c r="K69" s="122">
        <f>IF(G69="","",VLOOKUP(G69,ARANCEL!$B$5:$D$121,3,FALSE)*J69)</f>
        <v>15676</v>
      </c>
      <c r="L69" s="1229" t="s">
        <v>3438</v>
      </c>
      <c r="M69" s="1229">
        <v>4500220769</v>
      </c>
      <c r="N69" s="1229">
        <v>8613</v>
      </c>
    </row>
    <row r="70" spans="1:14" x14ac:dyDescent="0.25">
      <c r="A70" s="119" t="s">
        <v>305</v>
      </c>
      <c r="B70" s="164">
        <v>41771</v>
      </c>
      <c r="C70" s="118" t="s">
        <v>1598</v>
      </c>
      <c r="D70" s="119" t="s">
        <v>438</v>
      </c>
      <c r="E70" s="162">
        <v>10195321</v>
      </c>
      <c r="F70" s="119">
        <v>25052587</v>
      </c>
      <c r="G70" s="119">
        <v>2705003</v>
      </c>
      <c r="H70" s="120" t="str">
        <f>IF(G70="","",VLOOKUP(G70,ARANCEL!$B$5:$D$121,2,FALSE))</f>
        <v>INCRUSTACION ESTETICA (ART-GLASS O CERAMICA)</v>
      </c>
      <c r="I70" s="121" t="s">
        <v>337</v>
      </c>
      <c r="J70" s="119">
        <v>1</v>
      </c>
      <c r="K70" s="122">
        <f>IF(G70="","",VLOOKUP(G70,ARANCEL!$B$5:$D$121,3,FALSE)*J70)</f>
        <v>15676</v>
      </c>
      <c r="L70" s="1229" t="s">
        <v>5292</v>
      </c>
      <c r="M70" s="1229">
        <v>4500235445</v>
      </c>
      <c r="N70" s="1229">
        <v>9425</v>
      </c>
    </row>
    <row r="71" spans="1:14" x14ac:dyDescent="0.25">
      <c r="A71" s="119" t="s">
        <v>305</v>
      </c>
      <c r="B71" s="164">
        <v>41954</v>
      </c>
      <c r="C71" s="118" t="s">
        <v>8142</v>
      </c>
      <c r="D71" s="119" t="s">
        <v>69</v>
      </c>
      <c r="E71" s="162">
        <v>10277174</v>
      </c>
      <c r="F71" s="119">
        <v>29209638</v>
      </c>
      <c r="G71" s="119">
        <v>2704005</v>
      </c>
      <c r="H71" s="120" t="str">
        <f>IF(G71="","",VLOOKUP(G71,ARANCEL!$B$5:$D$121,2,FALSE))</f>
        <v>PROVISORIO</v>
      </c>
      <c r="I71" s="121" t="s">
        <v>618</v>
      </c>
      <c r="J71" s="119">
        <v>1</v>
      </c>
      <c r="K71" s="122">
        <f>IF(G71="","",VLOOKUP(G71,ARANCEL!$B$5:$D$121,3,FALSE)*J71)</f>
        <v>3250</v>
      </c>
      <c r="L71" s="1229" t="s">
        <v>8256</v>
      </c>
      <c r="M71" s="1229">
        <v>4500264856</v>
      </c>
      <c r="N71" s="1229" t="s">
        <v>8933</v>
      </c>
    </row>
    <row r="72" spans="1:14" s="168" customFormat="1" x14ac:dyDescent="0.25">
      <c r="A72" s="119" t="s">
        <v>305</v>
      </c>
      <c r="B72" s="164">
        <v>41968</v>
      </c>
      <c r="C72" s="118" t="s">
        <v>8142</v>
      </c>
      <c r="D72" s="119" t="s">
        <v>69</v>
      </c>
      <c r="E72" s="162">
        <v>10277174</v>
      </c>
      <c r="F72" s="119">
        <v>29209638</v>
      </c>
      <c r="G72" s="119">
        <v>2704002</v>
      </c>
      <c r="H72" s="120" t="str">
        <f>IF(G72="","",VLOOKUP(G72,ARANCEL!$B$5:$D$121,2,FALSE))</f>
        <v xml:space="preserve">CORONA PERIFERICA </v>
      </c>
      <c r="I72" s="121" t="s">
        <v>618</v>
      </c>
      <c r="J72" s="119">
        <v>1</v>
      </c>
      <c r="K72" s="122">
        <f>IF(G72="","",VLOOKUP(G72,ARANCEL!$B$5:$D$121,3,FALSE)*J72)</f>
        <v>25865</v>
      </c>
      <c r="L72" s="1229" t="s">
        <v>8256</v>
      </c>
      <c r="M72" s="1229">
        <v>4500264856</v>
      </c>
      <c r="N72" s="1229" t="s">
        <v>8933</v>
      </c>
    </row>
    <row r="73" spans="1:14" s="168" customFormat="1" x14ac:dyDescent="0.25">
      <c r="A73" s="119" t="s">
        <v>305</v>
      </c>
      <c r="B73" s="164">
        <v>41954</v>
      </c>
      <c r="C73" s="118" t="s">
        <v>8140</v>
      </c>
      <c r="D73" s="119" t="s">
        <v>96</v>
      </c>
      <c r="E73" s="162">
        <v>10277537</v>
      </c>
      <c r="F73" s="119">
        <v>27900726</v>
      </c>
      <c r="G73" s="119">
        <v>2704005</v>
      </c>
      <c r="H73" s="120" t="str">
        <f>IF(G73="","",VLOOKUP(G73,ARANCEL!$B$5:$D$121,2,FALSE))</f>
        <v>PROVISORIO</v>
      </c>
      <c r="I73" s="121" t="s">
        <v>758</v>
      </c>
      <c r="J73" s="119">
        <v>2</v>
      </c>
      <c r="K73" s="122">
        <f>IF(G73="","",VLOOKUP(G73,ARANCEL!$B$5:$D$121,3,FALSE)*J73)</f>
        <v>6500</v>
      </c>
      <c r="L73" s="1229" t="s">
        <v>8256</v>
      </c>
      <c r="M73" s="1229">
        <v>4500264856</v>
      </c>
      <c r="N73" s="1229" t="s">
        <v>8933</v>
      </c>
    </row>
    <row r="74" spans="1:14" s="168" customFormat="1" x14ac:dyDescent="0.25">
      <c r="A74" s="119" t="s">
        <v>305</v>
      </c>
      <c r="B74" s="164">
        <v>41648</v>
      </c>
      <c r="C74" s="118" t="s">
        <v>1597</v>
      </c>
      <c r="D74" s="119" t="s">
        <v>1449</v>
      </c>
      <c r="E74" s="162">
        <v>10161389</v>
      </c>
      <c r="F74" s="119">
        <v>23645114</v>
      </c>
      <c r="G74" s="119">
        <v>2704003</v>
      </c>
      <c r="H74" s="120" t="str">
        <f>IF(G74="","",VLOOKUP(G74,ARANCEL!$B$5:$D$121,2,FALSE))</f>
        <v xml:space="preserve">CORONA PERIFERICA CON PERNO MUÑON COLADO </v>
      </c>
      <c r="I74" s="121" t="s">
        <v>622</v>
      </c>
      <c r="J74" s="119">
        <v>2</v>
      </c>
      <c r="K74" s="122">
        <f>IF(G74="","",VLOOKUP(G74,ARANCEL!$B$5:$D$121,3,FALSE)*J74)</f>
        <v>65224</v>
      </c>
      <c r="L74" s="1229" t="s">
        <v>2842</v>
      </c>
      <c r="M74" s="1229">
        <v>4500216200</v>
      </c>
      <c r="N74" s="1229">
        <v>8387</v>
      </c>
    </row>
    <row r="75" spans="1:14" x14ac:dyDescent="0.25">
      <c r="A75" s="119" t="s">
        <v>305</v>
      </c>
      <c r="B75" s="164">
        <v>41778</v>
      </c>
      <c r="C75" s="118" t="s">
        <v>1596</v>
      </c>
      <c r="D75" s="119" t="s">
        <v>438</v>
      </c>
      <c r="E75" s="162">
        <v>10198755</v>
      </c>
      <c r="F75" s="119">
        <v>25803157</v>
      </c>
      <c r="G75" s="119">
        <v>2702048</v>
      </c>
      <c r="H75" s="120" t="str">
        <f>IF(G75="","",VLOOKUP(G75,ARANCEL!$B$5:$D$121,2,FALSE))</f>
        <v xml:space="preserve">SERVICIO LAB. IMPLANTE CORONA CEMENTADA/ATORNILLADA </v>
      </c>
      <c r="I75" s="121" t="s">
        <v>326</v>
      </c>
      <c r="J75" s="119">
        <v>1</v>
      </c>
      <c r="K75" s="122">
        <f>IF(G75="","",VLOOKUP(G75,ARANCEL!$B$5:$D$121,3,FALSE)*J75)</f>
        <v>43857</v>
      </c>
      <c r="L75" s="1229" t="s">
        <v>5292</v>
      </c>
      <c r="M75" s="1229">
        <v>4500235442</v>
      </c>
      <c r="N75" s="1229">
        <v>9424</v>
      </c>
    </row>
    <row r="76" spans="1:14" x14ac:dyDescent="0.25">
      <c r="A76" s="119" t="s">
        <v>305</v>
      </c>
      <c r="B76" s="164">
        <v>42018</v>
      </c>
      <c r="C76" s="118" t="s">
        <v>9414</v>
      </c>
      <c r="D76" s="119" t="s">
        <v>69</v>
      </c>
      <c r="E76" s="162">
        <v>10307152</v>
      </c>
      <c r="F76" s="119">
        <v>30399489</v>
      </c>
      <c r="G76" s="119">
        <v>2705003</v>
      </c>
      <c r="H76" s="120" t="str">
        <f>IF(G76="","",VLOOKUP(G76,ARANCEL!$B$5:$D$121,2,FALSE))</f>
        <v>INCRUSTACION ESTETICA (ART-GLASS O CERAMICA)</v>
      </c>
      <c r="I76" s="121" t="s">
        <v>324</v>
      </c>
      <c r="J76" s="119">
        <v>1</v>
      </c>
      <c r="K76" s="122">
        <f>IF(G76="","",VLOOKUP(G76,ARANCEL!$B$5:$D$121,3,FALSE)*J76)</f>
        <v>15676</v>
      </c>
      <c r="L76" s="1235" t="str">
        <f>IF(E76="","","IMPAGO")</f>
        <v>IMPAGO</v>
      </c>
      <c r="M76" s="1235" t="str">
        <f>IF(L76="IMPAGO","SIN O.C.","")</f>
        <v>SIN O.C.</v>
      </c>
      <c r="N76" s="1235" t="str">
        <f>IF(L76="IMPAGO","SIN FACT.","")</f>
        <v>SIN FACT.</v>
      </c>
    </row>
    <row r="77" spans="1:14" x14ac:dyDescent="0.25">
      <c r="A77" s="119" t="s">
        <v>305</v>
      </c>
      <c r="B77" s="164">
        <v>41751</v>
      </c>
      <c r="C77" s="118" t="s">
        <v>4109</v>
      </c>
      <c r="D77" s="119" t="s">
        <v>720</v>
      </c>
      <c r="E77" s="162">
        <v>10190851</v>
      </c>
      <c r="F77" s="119">
        <v>25077119</v>
      </c>
      <c r="G77" s="119">
        <v>2705003</v>
      </c>
      <c r="H77" s="120" t="str">
        <f>IF(G77="","",VLOOKUP(G77,ARANCEL!$B$5:$D$121,2,FALSE))</f>
        <v>INCRUSTACION ESTETICA (ART-GLASS O CERAMICA)</v>
      </c>
      <c r="I77" s="121" t="s">
        <v>326</v>
      </c>
      <c r="J77" s="119">
        <v>1</v>
      </c>
      <c r="K77" s="122">
        <f>IF(G77="","",VLOOKUP(G77,ARANCEL!$B$5:$D$121,3,FALSE)*J77)</f>
        <v>15676</v>
      </c>
      <c r="L77" s="1229" t="s">
        <v>4612</v>
      </c>
      <c r="M77" s="1229">
        <v>4500229968</v>
      </c>
      <c r="N77" s="1229">
        <v>9225</v>
      </c>
    </row>
    <row r="78" spans="1:14" x14ac:dyDescent="0.25">
      <c r="A78" s="119" t="s">
        <v>305</v>
      </c>
      <c r="B78" s="164">
        <v>42019</v>
      </c>
      <c r="C78" s="118" t="s">
        <v>9476</v>
      </c>
      <c r="D78" s="119" t="s">
        <v>6277</v>
      </c>
      <c r="E78" s="162">
        <v>10308536</v>
      </c>
      <c r="F78" s="119">
        <v>30497716</v>
      </c>
      <c r="G78" s="119">
        <v>2705003</v>
      </c>
      <c r="H78" s="120" t="str">
        <f>IF(G78="","",VLOOKUP(G78,ARANCEL!$B$5:$D$121,2,FALSE))</f>
        <v>INCRUSTACION ESTETICA (ART-GLASS O CERAMICA)</v>
      </c>
      <c r="I78" s="121" t="s">
        <v>312</v>
      </c>
      <c r="J78" s="119">
        <v>1</v>
      </c>
      <c r="K78" s="122">
        <f>IF(G78="","",VLOOKUP(G78,ARANCEL!$B$5:$D$121,3,FALSE)*J78)</f>
        <v>15676</v>
      </c>
      <c r="L78" s="1235" t="str">
        <f>IF(E78="","","IMPAGO")</f>
        <v>IMPAGO</v>
      </c>
      <c r="M78" s="1235" t="str">
        <f>IF(L78="IMPAGO","SIN O.C.","")</f>
        <v>SIN O.C.</v>
      </c>
      <c r="N78" s="1235" t="str">
        <f>IF(L78="IMPAGO","SIN FACT.","")</f>
        <v>SIN FACT.</v>
      </c>
    </row>
    <row r="79" spans="1:14" x14ac:dyDescent="0.25">
      <c r="A79" s="119" t="s">
        <v>305</v>
      </c>
      <c r="B79" s="164">
        <v>41689</v>
      </c>
      <c r="C79" s="118" t="s">
        <v>2827</v>
      </c>
      <c r="D79" s="119" t="s">
        <v>439</v>
      </c>
      <c r="E79" s="162">
        <v>10174438</v>
      </c>
      <c r="F79" s="119">
        <v>24790273</v>
      </c>
      <c r="G79" s="119">
        <v>2704005</v>
      </c>
      <c r="H79" s="120" t="str">
        <f>IF(G79="","",VLOOKUP(G79,ARANCEL!$B$5:$D$121,2,FALSE))</f>
        <v>PROVISORIO</v>
      </c>
      <c r="I79" s="121" t="s">
        <v>317</v>
      </c>
      <c r="J79" s="119">
        <v>1</v>
      </c>
      <c r="K79" s="122">
        <f>IF(G79="","",VLOOKUP(G79,ARANCEL!$B$5:$D$121,3,FALSE)*J79)</f>
        <v>3250</v>
      </c>
      <c r="L79" s="1229" t="s">
        <v>3438</v>
      </c>
      <c r="M79" s="1229">
        <v>4500220770</v>
      </c>
      <c r="N79" s="1229">
        <v>8614</v>
      </c>
    </row>
    <row r="80" spans="1:14" s="910" customFormat="1" x14ac:dyDescent="0.25">
      <c r="A80" s="119" t="s">
        <v>305</v>
      </c>
      <c r="B80" s="164">
        <v>41736</v>
      </c>
      <c r="C80" s="118" t="s">
        <v>2827</v>
      </c>
      <c r="D80" s="119" t="s">
        <v>439</v>
      </c>
      <c r="E80" s="162">
        <v>10174438</v>
      </c>
      <c r="F80" s="119">
        <v>24790273</v>
      </c>
      <c r="G80" s="119">
        <v>2704015</v>
      </c>
      <c r="H80" s="120" t="str">
        <f>IF(G80="","",VLOOKUP(G80,ARANCEL!$B$5:$D$121,2,FALSE))</f>
        <v xml:space="preserve">CORONA IN CERAM </v>
      </c>
      <c r="I80" s="121" t="s">
        <v>317</v>
      </c>
      <c r="J80" s="119">
        <v>1</v>
      </c>
      <c r="K80" s="122">
        <f>IF(G80="","",VLOOKUP(G80,ARANCEL!$B$5:$D$121,3,FALSE)*J80)</f>
        <v>42733</v>
      </c>
      <c r="L80" s="1229" t="s">
        <v>4612</v>
      </c>
      <c r="M80" s="1229">
        <v>4500229968</v>
      </c>
      <c r="N80" s="1229">
        <v>9225</v>
      </c>
    </row>
    <row r="81" spans="1:14" x14ac:dyDescent="0.25">
      <c r="A81" s="119" t="s">
        <v>313</v>
      </c>
      <c r="B81" s="164">
        <v>41809</v>
      </c>
      <c r="C81" s="118" t="s">
        <v>5277</v>
      </c>
      <c r="D81" s="119" t="s">
        <v>1391</v>
      </c>
      <c r="E81" s="162">
        <v>10214206</v>
      </c>
      <c r="F81" s="119">
        <v>26882635</v>
      </c>
      <c r="G81" s="119">
        <v>2705003</v>
      </c>
      <c r="H81" s="120" t="str">
        <f>IF(G81="","",VLOOKUP(G81,ARANCEL!$B$5:$D$121,2,FALSE))</f>
        <v>INCRUSTACION ESTETICA (ART-GLASS O CERAMICA)</v>
      </c>
      <c r="I81" s="121" t="s">
        <v>312</v>
      </c>
      <c r="J81" s="119">
        <v>1</v>
      </c>
      <c r="K81" s="122">
        <f>IF(G81="","",VLOOKUP(G81,ARANCEL!$B$5:$D$121,3,FALSE)*J81)</f>
        <v>15676</v>
      </c>
      <c r="L81" s="1229" t="s">
        <v>5742</v>
      </c>
      <c r="M81" s="1229">
        <v>4500239368</v>
      </c>
      <c r="N81" s="1229" t="s">
        <v>5743</v>
      </c>
    </row>
    <row r="82" spans="1:14" x14ac:dyDescent="0.25">
      <c r="A82" s="119" t="s">
        <v>305</v>
      </c>
      <c r="B82" s="164">
        <v>41893</v>
      </c>
      <c r="C82" s="118" t="s">
        <v>7004</v>
      </c>
      <c r="D82" s="119" t="s">
        <v>1523</v>
      </c>
      <c r="E82" s="162">
        <v>10254684</v>
      </c>
      <c r="F82" s="119">
        <v>28459993</v>
      </c>
      <c r="G82" s="119">
        <v>2707001</v>
      </c>
      <c r="H82" s="120" t="str">
        <f>IF(G82="","",VLOOKUP(G82,ARANCEL!$B$5:$D$121,2,FALSE))</f>
        <v xml:space="preserve">PLANO DE RELAJACION </v>
      </c>
      <c r="I82" s="121" t="s">
        <v>331</v>
      </c>
      <c r="J82" s="119">
        <v>1</v>
      </c>
      <c r="K82" s="122">
        <f>IF(G82="","",VLOOKUP(G82,ARANCEL!$B$5:$D$121,3,FALSE)*J82)</f>
        <v>9221</v>
      </c>
      <c r="L82" s="1229" t="s">
        <v>7548</v>
      </c>
      <c r="M82" s="1229">
        <v>4500255224</v>
      </c>
      <c r="N82" s="1229" t="s">
        <v>7553</v>
      </c>
    </row>
    <row r="83" spans="1:14" x14ac:dyDescent="0.25">
      <c r="A83" s="119" t="s">
        <v>305</v>
      </c>
      <c r="B83" s="164">
        <v>41918</v>
      </c>
      <c r="C83" s="118" t="s">
        <v>7440</v>
      </c>
      <c r="D83" s="119" t="s">
        <v>1523</v>
      </c>
      <c r="E83" s="162">
        <v>10259819</v>
      </c>
      <c r="F83" s="119">
        <v>28849337</v>
      </c>
      <c r="G83" s="119">
        <v>2707001</v>
      </c>
      <c r="H83" s="120" t="str">
        <f>IF(G83="","",VLOOKUP(G83,ARANCEL!$B$5:$D$121,2,FALSE))</f>
        <v xml:space="preserve">PLANO DE RELAJACION </v>
      </c>
      <c r="I83" s="121" t="s">
        <v>2739</v>
      </c>
      <c r="J83" s="119">
        <v>1</v>
      </c>
      <c r="K83" s="122">
        <f>IF(G83="","",VLOOKUP(G83,ARANCEL!$B$5:$D$121,3,FALSE)*J83)</f>
        <v>9221</v>
      </c>
      <c r="L83" s="1229" t="s">
        <v>8279</v>
      </c>
      <c r="M83" s="1229">
        <v>4500259698</v>
      </c>
      <c r="N83" s="1229" t="s">
        <v>8264</v>
      </c>
    </row>
    <row r="84" spans="1:14" x14ac:dyDescent="0.25">
      <c r="A84" s="119" t="s">
        <v>305</v>
      </c>
      <c r="B84" s="164">
        <v>41715</v>
      </c>
      <c r="C84" s="118" t="s">
        <v>3315</v>
      </c>
      <c r="D84" s="119" t="s">
        <v>438</v>
      </c>
      <c r="E84" s="162">
        <v>10181311</v>
      </c>
      <c r="F84" s="119">
        <v>25201293</v>
      </c>
      <c r="G84" s="119">
        <v>2704005</v>
      </c>
      <c r="H84" s="120" t="str">
        <f>IF(G84="","",VLOOKUP(G84,ARANCEL!$B$5:$D$121,2,FALSE))</f>
        <v>PROVISORIO</v>
      </c>
      <c r="I84" s="121" t="s">
        <v>613</v>
      </c>
      <c r="J84" s="119">
        <v>2</v>
      </c>
      <c r="K84" s="122">
        <f>IF(G84="","",VLOOKUP(G84,ARANCEL!$B$5:$D$121,3,FALSE)*J84)</f>
        <v>6500</v>
      </c>
      <c r="L84" s="1229" t="s">
        <v>3058</v>
      </c>
      <c r="M84" s="1229">
        <v>4500225627</v>
      </c>
      <c r="N84" s="1229">
        <v>8915</v>
      </c>
    </row>
    <row r="85" spans="1:14" x14ac:dyDescent="0.25">
      <c r="A85" s="119" t="s">
        <v>305</v>
      </c>
      <c r="B85" s="164">
        <v>41729</v>
      </c>
      <c r="C85" s="118" t="s">
        <v>3315</v>
      </c>
      <c r="D85" s="119" t="s">
        <v>438</v>
      </c>
      <c r="E85" s="162">
        <v>10181311</v>
      </c>
      <c r="F85" s="119">
        <v>25201293</v>
      </c>
      <c r="G85" s="119">
        <v>2704015</v>
      </c>
      <c r="H85" s="120" t="str">
        <f>IF(G85="","",VLOOKUP(G85,ARANCEL!$B$5:$D$121,2,FALSE))</f>
        <v xml:space="preserve">CORONA IN CERAM </v>
      </c>
      <c r="I85" s="121" t="s">
        <v>613</v>
      </c>
      <c r="J85" s="119">
        <v>2</v>
      </c>
      <c r="K85" s="122">
        <f>IF(G85="","",VLOOKUP(G85,ARANCEL!$B$5:$D$121,3,FALSE)*J85)</f>
        <v>85466</v>
      </c>
      <c r="L85" s="1229" t="s">
        <v>3058</v>
      </c>
      <c r="M85" s="1229">
        <v>4500225648</v>
      </c>
      <c r="N85" s="1229">
        <v>8916</v>
      </c>
    </row>
    <row r="86" spans="1:14" x14ac:dyDescent="0.25">
      <c r="A86" s="119" t="s">
        <v>305</v>
      </c>
      <c r="B86" s="164">
        <v>41792</v>
      </c>
      <c r="C86" s="118" t="s">
        <v>4873</v>
      </c>
      <c r="D86" s="119" t="s">
        <v>438</v>
      </c>
      <c r="E86" s="162">
        <v>10203940</v>
      </c>
      <c r="F86" s="119">
        <v>26457082</v>
      </c>
      <c r="G86" s="119">
        <v>2704005</v>
      </c>
      <c r="H86" s="120" t="str">
        <f>IF(G86="","",VLOOKUP(G86,ARANCEL!$B$5:$D$121,2,FALSE))</f>
        <v>PROVISORIO</v>
      </c>
      <c r="I86" s="121" t="s">
        <v>309</v>
      </c>
      <c r="J86" s="119">
        <v>1</v>
      </c>
      <c r="K86" s="122">
        <f>IF(G86="","",VLOOKUP(G86,ARANCEL!$B$5:$D$121,3,FALSE)*J86)</f>
        <v>3250</v>
      </c>
      <c r="L86" s="1229" t="s">
        <v>5292</v>
      </c>
      <c r="M86" s="1229">
        <v>4500236752</v>
      </c>
      <c r="N86" s="1229">
        <v>9460</v>
      </c>
    </row>
    <row r="87" spans="1:14" x14ac:dyDescent="0.25">
      <c r="A87" s="119" t="s">
        <v>305</v>
      </c>
      <c r="B87" s="164">
        <v>41918</v>
      </c>
      <c r="C87" s="118" t="s">
        <v>4873</v>
      </c>
      <c r="D87" s="119" t="s">
        <v>438</v>
      </c>
      <c r="E87" s="162">
        <v>10203940</v>
      </c>
      <c r="F87" s="119">
        <v>26457082</v>
      </c>
      <c r="G87" s="119">
        <v>2704003</v>
      </c>
      <c r="H87" s="120" t="str">
        <f>IF(G87="","",VLOOKUP(G87,ARANCEL!$B$5:$D$121,2,FALSE))</f>
        <v xml:space="preserve">CORONA PERIFERICA CON PERNO MUÑON COLADO </v>
      </c>
      <c r="I87" s="121" t="s">
        <v>309</v>
      </c>
      <c r="J87" s="119">
        <v>1</v>
      </c>
      <c r="K87" s="122">
        <f>IF(G87="","",VLOOKUP(G87,ARANCEL!$B$5:$D$121,3,FALSE)*J87)</f>
        <v>32612</v>
      </c>
      <c r="L87" s="1229" t="s">
        <v>5742</v>
      </c>
      <c r="M87" s="1229">
        <v>4500239368</v>
      </c>
      <c r="N87" s="1229" t="s">
        <v>5743</v>
      </c>
    </row>
    <row r="88" spans="1:14" x14ac:dyDescent="0.25">
      <c r="A88" s="119" t="s">
        <v>305</v>
      </c>
      <c r="B88" s="164">
        <v>41663</v>
      </c>
      <c r="C88" s="118" t="s">
        <v>1453</v>
      </c>
      <c r="D88" s="119" t="s">
        <v>1452</v>
      </c>
      <c r="E88" s="162">
        <v>10169757</v>
      </c>
      <c r="F88" s="119">
        <v>24595434</v>
      </c>
      <c r="G88" s="119">
        <v>2704002</v>
      </c>
      <c r="H88" s="120" t="str">
        <f>IF(G88="","",VLOOKUP(G88,ARANCEL!$B$5:$D$121,2,FALSE))</f>
        <v xml:space="preserve">CORONA PERIFERICA </v>
      </c>
      <c r="I88" s="121" t="s">
        <v>324</v>
      </c>
      <c r="J88" s="119">
        <v>1</v>
      </c>
      <c r="K88" s="122">
        <f>IF(G88="","",VLOOKUP(G88,ARANCEL!$B$5:$D$121,3,FALSE)*J88)</f>
        <v>25865</v>
      </c>
      <c r="L88" s="1229" t="s">
        <v>2842</v>
      </c>
      <c r="M88" s="1229">
        <v>4500216202</v>
      </c>
      <c r="N88" s="1229">
        <v>8389</v>
      </c>
    </row>
    <row r="89" spans="1:14" x14ac:dyDescent="0.25">
      <c r="A89" s="119" t="s">
        <v>305</v>
      </c>
      <c r="B89" s="164">
        <v>41657</v>
      </c>
      <c r="C89" s="118" t="s">
        <v>1594</v>
      </c>
      <c r="D89" s="119" t="s">
        <v>1452</v>
      </c>
      <c r="E89" s="162">
        <v>10169757</v>
      </c>
      <c r="F89" s="119">
        <v>24595434</v>
      </c>
      <c r="G89" s="119">
        <v>2704005</v>
      </c>
      <c r="H89" s="120" t="str">
        <f>IF(G89="","",VLOOKUP(G89,ARANCEL!$B$5:$D$121,2,FALSE))</f>
        <v>PROVISORIO</v>
      </c>
      <c r="I89" s="121" t="s">
        <v>324</v>
      </c>
      <c r="J89" s="119">
        <v>1</v>
      </c>
      <c r="K89" s="122">
        <f>IF(G89="","",VLOOKUP(G89,ARANCEL!$B$5:$D$121,3,FALSE)*J89)</f>
        <v>3250</v>
      </c>
      <c r="L89" s="1229" t="s">
        <v>2842</v>
      </c>
      <c r="M89" s="1229">
        <v>4500216202</v>
      </c>
      <c r="N89" s="1229">
        <v>8389</v>
      </c>
    </row>
    <row r="90" spans="1:14" x14ac:dyDescent="0.25">
      <c r="A90" s="119" t="s">
        <v>305</v>
      </c>
      <c r="B90" s="164">
        <v>41967</v>
      </c>
      <c r="C90" s="118" t="s">
        <v>8425</v>
      </c>
      <c r="D90" s="119" t="s">
        <v>353</v>
      </c>
      <c r="E90" s="162">
        <v>10283347</v>
      </c>
      <c r="F90" s="119">
        <v>29635860</v>
      </c>
      <c r="G90" s="119">
        <v>2705003</v>
      </c>
      <c r="H90" s="120" t="str">
        <f>IF(G90="","",VLOOKUP(G90,ARANCEL!$B$5:$D$121,2,FALSE))</f>
        <v>INCRUSTACION ESTETICA (ART-GLASS O CERAMICA)</v>
      </c>
      <c r="I90" s="121" t="s">
        <v>322</v>
      </c>
      <c r="J90" s="119">
        <v>1</v>
      </c>
      <c r="K90" s="122">
        <f>IF(G90="","",VLOOKUP(G90,ARANCEL!$B$5:$D$121,3,FALSE)*J90)</f>
        <v>15676</v>
      </c>
      <c r="L90" s="1229" t="s">
        <v>8256</v>
      </c>
      <c r="M90" s="1229">
        <v>4500264856</v>
      </c>
      <c r="N90" s="1229" t="s">
        <v>8933</v>
      </c>
    </row>
    <row r="91" spans="1:14" x14ac:dyDescent="0.25">
      <c r="A91" s="119" t="s">
        <v>305</v>
      </c>
      <c r="B91" s="164">
        <v>41870</v>
      </c>
      <c r="C91" s="118" t="s">
        <v>6507</v>
      </c>
      <c r="D91" s="119" t="s">
        <v>1481</v>
      </c>
      <c r="E91" s="162">
        <v>10243756</v>
      </c>
      <c r="F91" s="119">
        <v>24785955</v>
      </c>
      <c r="G91" s="119">
        <v>2702048</v>
      </c>
      <c r="H91" s="120" t="str">
        <f>IF(G91="","",VLOOKUP(G91,ARANCEL!$B$5:$D$121,2,FALSE))</f>
        <v xml:space="preserve">SERVICIO LAB. IMPLANTE CORONA CEMENTADA/ATORNILLADA </v>
      </c>
      <c r="I91" s="121" t="s">
        <v>308</v>
      </c>
      <c r="J91" s="119">
        <v>1</v>
      </c>
      <c r="K91" s="122">
        <f>IF(G91="","",VLOOKUP(G91,ARANCEL!$B$5:$D$121,3,FALSE)*J91)</f>
        <v>43857</v>
      </c>
      <c r="L91" s="1229" t="s">
        <v>6905</v>
      </c>
      <c r="M91" s="1229">
        <v>4500251080</v>
      </c>
      <c r="N91" s="1229" t="s">
        <v>7128</v>
      </c>
    </row>
    <row r="92" spans="1:14" x14ac:dyDescent="0.25">
      <c r="A92" s="192" t="s">
        <v>305</v>
      </c>
      <c r="B92" s="164">
        <v>41876</v>
      </c>
      <c r="C92" s="118" t="s">
        <v>6507</v>
      </c>
      <c r="D92" s="119" t="s">
        <v>1481</v>
      </c>
      <c r="E92" s="162">
        <v>10243756</v>
      </c>
      <c r="F92" s="119">
        <v>24785955</v>
      </c>
      <c r="G92" s="119">
        <v>2702048</v>
      </c>
      <c r="H92" s="120" t="str">
        <f>IF(G92="","",VLOOKUP(G92,ARANCEL!$B$5:$D$121,2,FALSE))</f>
        <v xml:space="preserve">SERVICIO LAB. IMPLANTE CORONA CEMENTADA/ATORNILLADA </v>
      </c>
      <c r="I92" s="121" t="s">
        <v>795</v>
      </c>
      <c r="J92" s="119">
        <v>2</v>
      </c>
      <c r="K92" s="122">
        <f>IF(G92="","",VLOOKUP(G92,ARANCEL!$B$5:$D$121,3,FALSE)*J92)</f>
        <v>87714</v>
      </c>
      <c r="L92" s="1229" t="s">
        <v>6905</v>
      </c>
      <c r="M92" s="1229">
        <v>4500251080</v>
      </c>
      <c r="N92" s="1229" t="s">
        <v>7128</v>
      </c>
    </row>
    <row r="93" spans="1:14" x14ac:dyDescent="0.25">
      <c r="A93" s="119" t="s">
        <v>305</v>
      </c>
      <c r="B93" s="164">
        <v>41979</v>
      </c>
      <c r="C93" s="118" t="s">
        <v>8883</v>
      </c>
      <c r="D93" s="119" t="s">
        <v>438</v>
      </c>
      <c r="E93" s="162">
        <v>10291635</v>
      </c>
      <c r="F93" s="119">
        <v>27917715</v>
      </c>
      <c r="G93" s="119">
        <v>2704003</v>
      </c>
      <c r="H93" s="120" t="str">
        <f>IF(G93="","",VLOOKUP(G93,ARANCEL!$B$5:$D$121,2,FALSE))</f>
        <v xml:space="preserve">CORONA PERIFERICA CON PERNO MUÑON COLADO </v>
      </c>
      <c r="I93" s="121" t="s">
        <v>309</v>
      </c>
      <c r="J93" s="119">
        <v>1</v>
      </c>
      <c r="K93" s="122">
        <f>IF(G93="","",VLOOKUP(G93,ARANCEL!$B$5:$D$121,3,FALSE)*J93)</f>
        <v>32612</v>
      </c>
      <c r="L93" s="1349" t="s">
        <v>9431</v>
      </c>
      <c r="M93" s="1349">
        <v>4500269116</v>
      </c>
      <c r="N93" s="1349" t="s">
        <v>9430</v>
      </c>
    </row>
    <row r="94" spans="1:14" x14ac:dyDescent="0.25">
      <c r="A94" s="119" t="s">
        <v>305</v>
      </c>
      <c r="B94" s="164">
        <v>41883</v>
      </c>
      <c r="C94" s="118" t="s">
        <v>1593</v>
      </c>
      <c r="D94" s="119" t="s">
        <v>438</v>
      </c>
      <c r="E94" s="162">
        <v>10249744</v>
      </c>
      <c r="F94" s="119">
        <v>28269458</v>
      </c>
      <c r="G94" s="119">
        <v>2705003</v>
      </c>
      <c r="H94" s="120" t="str">
        <f>IF(G94="","",VLOOKUP(G94,ARANCEL!$B$5:$D$121,2,FALSE))</f>
        <v>INCRUSTACION ESTETICA (ART-GLASS O CERAMICA)</v>
      </c>
      <c r="I94" s="121" t="s">
        <v>316</v>
      </c>
      <c r="J94" s="119">
        <v>1</v>
      </c>
      <c r="K94" s="122">
        <f>IF(G94="","",VLOOKUP(G94,ARANCEL!$B$5:$D$121,3,FALSE)*J94)</f>
        <v>15676</v>
      </c>
      <c r="L94" s="1229" t="s">
        <v>6905</v>
      </c>
      <c r="M94" s="1229">
        <v>4500251080</v>
      </c>
      <c r="N94" s="1229" t="s">
        <v>7128</v>
      </c>
    </row>
    <row r="95" spans="1:14" x14ac:dyDescent="0.25">
      <c r="A95" s="119" t="s">
        <v>305</v>
      </c>
      <c r="B95" s="164">
        <v>41979</v>
      </c>
      <c r="C95" s="118" t="s">
        <v>8767</v>
      </c>
      <c r="D95" s="119" t="s">
        <v>438</v>
      </c>
      <c r="E95" s="162">
        <v>10292127</v>
      </c>
      <c r="F95" s="119">
        <v>25906346</v>
      </c>
      <c r="G95" s="119">
        <v>2702048</v>
      </c>
      <c r="H95" s="120" t="str">
        <f>IF(G95="","",VLOOKUP(G95,ARANCEL!$B$5:$D$121,2,FALSE))</f>
        <v xml:space="preserve">SERVICIO LAB. IMPLANTE CORONA CEMENTADA/ATORNILLADA </v>
      </c>
      <c r="I95" s="121" t="s">
        <v>318</v>
      </c>
      <c r="J95" s="119">
        <v>1</v>
      </c>
      <c r="K95" s="122">
        <f>IF(G95="","",VLOOKUP(G95,ARANCEL!$B$5:$D$121,3,FALSE)*J95)</f>
        <v>43857</v>
      </c>
      <c r="L95" s="1349" t="s">
        <v>9431</v>
      </c>
      <c r="M95" s="1349">
        <v>4500269116</v>
      </c>
      <c r="N95" s="1349" t="s">
        <v>9430</v>
      </c>
    </row>
    <row r="96" spans="1:14" x14ac:dyDescent="0.25">
      <c r="A96" s="119" t="s">
        <v>305</v>
      </c>
      <c r="B96" s="164">
        <v>41885</v>
      </c>
      <c r="C96" s="118" t="s">
        <v>6814</v>
      </c>
      <c r="D96" s="119" t="s">
        <v>353</v>
      </c>
      <c r="E96" s="162">
        <v>10251113</v>
      </c>
      <c r="F96" s="119">
        <v>28032594</v>
      </c>
      <c r="G96" s="119">
        <v>2705003</v>
      </c>
      <c r="H96" s="120" t="str">
        <f>IF(G96="","",VLOOKUP(G96,ARANCEL!$B$5:$D$121,2,FALSE))</f>
        <v>INCRUSTACION ESTETICA (ART-GLASS O CERAMICA)</v>
      </c>
      <c r="I96" s="121" t="s">
        <v>324</v>
      </c>
      <c r="J96" s="119">
        <v>1</v>
      </c>
      <c r="K96" s="122">
        <f>IF(G96="","",VLOOKUP(G96,ARANCEL!$B$5:$D$121,3,FALSE)*J96)</f>
        <v>15676</v>
      </c>
      <c r="L96" s="1229" t="s">
        <v>6905</v>
      </c>
      <c r="M96" s="1229">
        <v>4500251080</v>
      </c>
      <c r="N96" s="1229" t="s">
        <v>7128</v>
      </c>
    </row>
    <row r="97" spans="1:14" x14ac:dyDescent="0.25">
      <c r="A97" s="119" t="s">
        <v>305</v>
      </c>
      <c r="B97" s="164">
        <v>41893</v>
      </c>
      <c r="C97" s="118" t="s">
        <v>7008</v>
      </c>
      <c r="D97" s="119" t="s">
        <v>6277</v>
      </c>
      <c r="E97" s="162">
        <v>10255148</v>
      </c>
      <c r="F97" s="119">
        <v>28225424</v>
      </c>
      <c r="G97" s="119">
        <v>2705003</v>
      </c>
      <c r="H97" s="120" t="str">
        <f>IF(G97="","",VLOOKUP(G97,ARANCEL!$B$5:$D$121,2,FALSE))</f>
        <v>INCRUSTACION ESTETICA (ART-GLASS O CERAMICA)</v>
      </c>
      <c r="I97" s="121" t="s">
        <v>326</v>
      </c>
      <c r="J97" s="119">
        <v>1</v>
      </c>
      <c r="K97" s="122">
        <f>IF(G97="","",VLOOKUP(G97,ARANCEL!$B$5:$D$121,3,FALSE)*J97)</f>
        <v>15676</v>
      </c>
      <c r="L97" s="1229" t="s">
        <v>7548</v>
      </c>
      <c r="M97" s="1229">
        <v>4500255224</v>
      </c>
      <c r="N97" s="1229" t="s">
        <v>7553</v>
      </c>
    </row>
    <row r="98" spans="1:14" x14ac:dyDescent="0.25">
      <c r="A98" s="119" t="s">
        <v>305</v>
      </c>
      <c r="B98" s="164">
        <v>41731</v>
      </c>
      <c r="C98" s="118" t="s">
        <v>3770</v>
      </c>
      <c r="D98" s="119" t="s">
        <v>1449</v>
      </c>
      <c r="E98" s="162">
        <v>10185992</v>
      </c>
      <c r="F98" s="119">
        <v>25772338</v>
      </c>
      <c r="G98" s="119">
        <v>2704005</v>
      </c>
      <c r="H98" s="120" t="str">
        <f>IF(G98="","",VLOOKUP(G98,ARANCEL!$B$5:$D$121,2,FALSE))</f>
        <v>PROVISORIO</v>
      </c>
      <c r="I98" s="121" t="s">
        <v>309</v>
      </c>
      <c r="J98" s="119">
        <v>1</v>
      </c>
      <c r="K98" s="122">
        <f>IF(G98="","",VLOOKUP(G98,ARANCEL!$B$5:$D$121,3,FALSE)*J98)</f>
        <v>3250</v>
      </c>
      <c r="L98" s="1229" t="s">
        <v>4612</v>
      </c>
      <c r="M98" s="1229">
        <v>4500229970</v>
      </c>
      <c r="N98" s="1229">
        <v>9184</v>
      </c>
    </row>
    <row r="99" spans="1:14" x14ac:dyDescent="0.25">
      <c r="A99" s="169" t="s">
        <v>305</v>
      </c>
      <c r="B99" s="164">
        <v>41872</v>
      </c>
      <c r="C99" s="118" t="s">
        <v>3770</v>
      </c>
      <c r="D99" s="119" t="s">
        <v>1449</v>
      </c>
      <c r="E99" s="162">
        <v>10185992</v>
      </c>
      <c r="F99" s="119">
        <v>25772338</v>
      </c>
      <c r="G99" s="119">
        <v>2704003</v>
      </c>
      <c r="H99" s="120" t="str">
        <f>IF(G99="","",VLOOKUP(G99,ARANCEL!$B$5:$D$121,2,FALSE))</f>
        <v xml:space="preserve">CORONA PERIFERICA CON PERNO MUÑON COLADO </v>
      </c>
      <c r="I99" s="121" t="s">
        <v>309</v>
      </c>
      <c r="J99" s="119">
        <v>1</v>
      </c>
      <c r="K99" s="122">
        <f>IF(G99="","",VLOOKUP(G99,ARANCEL!$B$5:$D$121,3,FALSE)*J99)</f>
        <v>32612</v>
      </c>
      <c r="L99" s="1229" t="s">
        <v>6905</v>
      </c>
      <c r="M99" s="1229">
        <v>4500251080</v>
      </c>
      <c r="N99" s="1229" t="s">
        <v>7128</v>
      </c>
    </row>
    <row r="100" spans="1:14" x14ac:dyDescent="0.25">
      <c r="A100" s="119" t="s">
        <v>305</v>
      </c>
      <c r="B100" s="164">
        <v>41774</v>
      </c>
      <c r="C100" s="118" t="s">
        <v>4522</v>
      </c>
      <c r="D100" s="119" t="s">
        <v>1481</v>
      </c>
      <c r="E100" s="162">
        <v>10196924</v>
      </c>
      <c r="F100" s="119">
        <v>26292152</v>
      </c>
      <c r="G100" s="119">
        <v>2704005</v>
      </c>
      <c r="H100" s="120" t="str">
        <f>IF(G100="","",VLOOKUP(G100,ARANCEL!$B$5:$D$121,2,FALSE))</f>
        <v>PROVISORIO</v>
      </c>
      <c r="I100" s="121" t="s">
        <v>329</v>
      </c>
      <c r="J100" s="119">
        <v>1</v>
      </c>
      <c r="K100" s="122">
        <f>IF(G100="","",VLOOKUP(G100,ARANCEL!$B$5:$D$121,3,FALSE)*J100)</f>
        <v>3250</v>
      </c>
      <c r="L100" s="1229" t="s">
        <v>5292</v>
      </c>
      <c r="M100" s="1229">
        <v>4500235442</v>
      </c>
      <c r="N100" s="1229">
        <v>9424</v>
      </c>
    </row>
    <row r="101" spans="1:14" x14ac:dyDescent="0.25">
      <c r="A101" s="119" t="s">
        <v>305</v>
      </c>
      <c r="B101" s="164">
        <v>41774</v>
      </c>
      <c r="C101" s="118" t="s">
        <v>4522</v>
      </c>
      <c r="D101" s="119" t="s">
        <v>1481</v>
      </c>
      <c r="E101" s="162">
        <v>10196924</v>
      </c>
      <c r="F101" s="119">
        <v>26292152</v>
      </c>
      <c r="G101" s="119">
        <v>2704003</v>
      </c>
      <c r="H101" s="120" t="str">
        <f>IF(G101="","",VLOOKUP(G101,ARANCEL!$B$5:$D$121,2,FALSE))</f>
        <v xml:space="preserve">CORONA PERIFERICA CON PERNO MUÑON COLADO </v>
      </c>
      <c r="I101" s="121" t="s">
        <v>329</v>
      </c>
      <c r="J101" s="119">
        <v>1</v>
      </c>
      <c r="K101" s="122">
        <f>IF(G101="","",VLOOKUP(G101,ARANCEL!$B$5:$D$121,3,FALSE)*J101)</f>
        <v>32612</v>
      </c>
      <c r="L101" s="1229" t="s">
        <v>5292</v>
      </c>
      <c r="M101" s="1229">
        <v>4500235442</v>
      </c>
      <c r="N101" s="1229">
        <v>9424</v>
      </c>
    </row>
    <row r="102" spans="1:14" x14ac:dyDescent="0.25">
      <c r="A102" s="119" t="s">
        <v>305</v>
      </c>
      <c r="B102" s="164">
        <v>41974</v>
      </c>
      <c r="C102" s="118" t="s">
        <v>8618</v>
      </c>
      <c r="D102" s="119" t="s">
        <v>1523</v>
      </c>
      <c r="E102" s="162">
        <v>10288567</v>
      </c>
      <c r="F102" s="119">
        <v>29847652</v>
      </c>
      <c r="G102" s="119">
        <v>2707001</v>
      </c>
      <c r="H102" s="120" t="str">
        <f>IF(G102="","",VLOOKUP(G102,ARANCEL!$B$5:$D$121,2,FALSE))</f>
        <v xml:space="preserve">PLANO DE RELAJACION </v>
      </c>
      <c r="I102" s="121" t="s">
        <v>331</v>
      </c>
      <c r="J102" s="119">
        <v>1</v>
      </c>
      <c r="K102" s="122">
        <f>IF(G102="","",VLOOKUP(G102,ARANCEL!$B$5:$D$121,3,FALSE)*J102)</f>
        <v>9221</v>
      </c>
      <c r="L102" s="1229" t="s">
        <v>8256</v>
      </c>
      <c r="M102" s="1229">
        <v>4500264856</v>
      </c>
      <c r="N102" s="1229" t="s">
        <v>8933</v>
      </c>
    </row>
    <row r="103" spans="1:14" x14ac:dyDescent="0.25">
      <c r="A103" s="119" t="s">
        <v>305</v>
      </c>
      <c r="B103" s="164">
        <v>41830</v>
      </c>
      <c r="C103" s="118" t="s">
        <v>5643</v>
      </c>
      <c r="D103" s="119" t="s">
        <v>60</v>
      </c>
      <c r="E103" s="162">
        <v>10223897</v>
      </c>
      <c r="F103" s="119">
        <v>26300836</v>
      </c>
      <c r="G103" s="119">
        <v>2705003</v>
      </c>
      <c r="H103" s="120" t="str">
        <f>IF(G103="","",VLOOKUP(G103,ARANCEL!$B$5:$D$121,2,FALSE))</f>
        <v>INCRUSTACION ESTETICA (ART-GLASS O CERAMICA)</v>
      </c>
      <c r="I103" s="121" t="s">
        <v>618</v>
      </c>
      <c r="J103" s="119">
        <v>1</v>
      </c>
      <c r="K103" s="122">
        <f>IF(G103="","",VLOOKUP(G103,ARANCEL!$B$5:$D$121,3,FALSE)*J103)</f>
        <v>15676</v>
      </c>
      <c r="L103" s="1229" t="s">
        <v>6905</v>
      </c>
      <c r="M103" s="1229">
        <v>4500249698</v>
      </c>
      <c r="N103" s="1229" t="s">
        <v>7115</v>
      </c>
    </row>
    <row r="104" spans="1:14" x14ac:dyDescent="0.25">
      <c r="A104" s="119" t="s">
        <v>305</v>
      </c>
      <c r="B104" s="164">
        <v>41718</v>
      </c>
      <c r="C104" s="118" t="s">
        <v>3454</v>
      </c>
      <c r="D104" s="119" t="s">
        <v>1523</v>
      </c>
      <c r="E104" s="162">
        <v>10182490</v>
      </c>
      <c r="F104" s="119">
        <v>25528436</v>
      </c>
      <c r="G104" s="119">
        <v>2707001</v>
      </c>
      <c r="H104" s="120" t="str">
        <f>IF(G104="","",VLOOKUP(G104,ARANCEL!$B$5:$D$121,2,FALSE))</f>
        <v xml:space="preserve">PLANO DE RELAJACION </v>
      </c>
      <c r="I104" s="121" t="s">
        <v>306</v>
      </c>
      <c r="J104" s="119">
        <v>1</v>
      </c>
      <c r="K104" s="122">
        <f>IF(G104="","",VLOOKUP(G104,ARANCEL!$B$5:$D$121,3,FALSE)*J104)</f>
        <v>9221</v>
      </c>
      <c r="L104" s="1229" t="s">
        <v>3058</v>
      </c>
      <c r="M104" s="1229">
        <v>4500225648</v>
      </c>
      <c r="N104" s="1229">
        <v>8916</v>
      </c>
    </row>
    <row r="105" spans="1:14" x14ac:dyDescent="0.25">
      <c r="A105" s="119" t="s">
        <v>305</v>
      </c>
      <c r="B105" s="164">
        <v>41911</v>
      </c>
      <c r="C105" s="118" t="s">
        <v>7298</v>
      </c>
      <c r="D105" s="119" t="s">
        <v>438</v>
      </c>
      <c r="E105" s="162">
        <v>10258372</v>
      </c>
      <c r="F105" s="119">
        <v>28416495</v>
      </c>
      <c r="G105" s="119">
        <v>2704005</v>
      </c>
      <c r="H105" s="120" t="str">
        <f>IF(G105="","",VLOOKUP(G105,ARANCEL!$B$5:$D$121,2,FALSE))</f>
        <v>PROVISORIO</v>
      </c>
      <c r="I105" s="121" t="s">
        <v>309</v>
      </c>
      <c r="J105" s="119">
        <v>1</v>
      </c>
      <c r="K105" s="122">
        <f>IF(G105="","",VLOOKUP(G105,ARANCEL!$B$5:$D$121,3,FALSE)*J105)</f>
        <v>3250</v>
      </c>
      <c r="L105" s="1229" t="s">
        <v>7548</v>
      </c>
      <c r="M105" s="1229">
        <v>4500254522</v>
      </c>
      <c r="N105" s="1229" t="s">
        <v>7556</v>
      </c>
    </row>
    <row r="106" spans="1:14" x14ac:dyDescent="0.25">
      <c r="A106" s="165" t="s">
        <v>305</v>
      </c>
      <c r="B106" s="164">
        <v>41941</v>
      </c>
      <c r="C106" s="118" t="s">
        <v>7298</v>
      </c>
      <c r="D106" s="119" t="s">
        <v>438</v>
      </c>
      <c r="E106" s="162">
        <v>10258372</v>
      </c>
      <c r="F106" s="119">
        <v>28416495</v>
      </c>
      <c r="G106" s="119">
        <v>2704003</v>
      </c>
      <c r="H106" s="120" t="str">
        <f>IF(G106="","",VLOOKUP(G106,ARANCEL!$B$5:$D$121,2,FALSE))</f>
        <v xml:space="preserve">CORONA PERIFERICA CON PERNO MUÑON COLADO </v>
      </c>
      <c r="I106" s="121" t="s">
        <v>309</v>
      </c>
      <c r="J106" s="119">
        <v>1</v>
      </c>
      <c r="K106" s="122">
        <f>IF(G106="","",VLOOKUP(G106,ARANCEL!$B$5:$D$121,3,FALSE)*J106)</f>
        <v>32612</v>
      </c>
      <c r="L106" s="1235" t="str">
        <f>IF(E106="","","IMPAGO")</f>
        <v>IMPAGO</v>
      </c>
      <c r="M106" s="1235" t="str">
        <f>IF(L106="IMPAGO","SIN O.C.","")</f>
        <v>SIN O.C.</v>
      </c>
      <c r="N106" s="1235" t="str">
        <f>IF(L106="IMPAGO","SIN FACT.","")</f>
        <v>SIN FACT.</v>
      </c>
    </row>
    <row r="107" spans="1:14" x14ac:dyDescent="0.25">
      <c r="A107" s="119" t="s">
        <v>305</v>
      </c>
      <c r="B107" s="164">
        <v>41978</v>
      </c>
      <c r="C107" s="118" t="s">
        <v>7298</v>
      </c>
      <c r="D107" s="119" t="s">
        <v>438</v>
      </c>
      <c r="E107" s="162">
        <v>10258372</v>
      </c>
      <c r="F107" s="119">
        <v>28416495</v>
      </c>
      <c r="G107" s="119">
        <v>2705003</v>
      </c>
      <c r="H107" s="120" t="str">
        <f>IF(G107="","",VLOOKUP(G107,ARANCEL!$B$5:$D$121,2,FALSE))</f>
        <v>INCRUSTACION ESTETICA (ART-GLASS O CERAMICA)</v>
      </c>
      <c r="I107" s="121" t="s">
        <v>318</v>
      </c>
      <c r="J107" s="119">
        <v>1</v>
      </c>
      <c r="K107" s="122">
        <f>IF(G107="","",VLOOKUP(G107,ARANCEL!$B$5:$D$121,3,FALSE)*J107)</f>
        <v>15676</v>
      </c>
      <c r="L107" s="1349" t="s">
        <v>9431</v>
      </c>
      <c r="M107" s="1349">
        <v>4500269116</v>
      </c>
      <c r="N107" s="1349" t="s">
        <v>9430</v>
      </c>
    </row>
    <row r="108" spans="1:14" x14ac:dyDescent="0.25">
      <c r="A108" s="119" t="s">
        <v>305</v>
      </c>
      <c r="B108" s="164">
        <v>41911</v>
      </c>
      <c r="C108" s="118" t="s">
        <v>7272</v>
      </c>
      <c r="D108" s="119" t="s">
        <v>438</v>
      </c>
      <c r="E108" s="162">
        <v>10258241</v>
      </c>
      <c r="F108" s="119">
        <v>28699166</v>
      </c>
      <c r="G108" s="119">
        <v>2704005</v>
      </c>
      <c r="H108" s="120" t="str">
        <f>IF(G108="","",VLOOKUP(G108,ARANCEL!$B$5:$D$121,2,FALSE))</f>
        <v>PROVISORIO</v>
      </c>
      <c r="I108" s="121" t="s">
        <v>311</v>
      </c>
      <c r="J108" s="119">
        <v>1</v>
      </c>
      <c r="K108" s="122">
        <f>IF(G108="","",VLOOKUP(G108,ARANCEL!$B$5:$D$121,3,FALSE)*J108)</f>
        <v>3250</v>
      </c>
      <c r="L108" s="1229" t="s">
        <v>7548</v>
      </c>
      <c r="M108" s="1229">
        <v>4500254522</v>
      </c>
      <c r="N108" s="1229" t="s">
        <v>7556</v>
      </c>
    </row>
    <row r="109" spans="1:14" x14ac:dyDescent="0.25">
      <c r="A109" s="119" t="s">
        <v>305</v>
      </c>
      <c r="B109" s="164">
        <v>41932</v>
      </c>
      <c r="C109" s="118" t="s">
        <v>7272</v>
      </c>
      <c r="D109" s="119" t="s">
        <v>438</v>
      </c>
      <c r="E109" s="162">
        <v>10258241</v>
      </c>
      <c r="F109" s="119">
        <v>28699166</v>
      </c>
      <c r="G109" s="119">
        <v>2704003</v>
      </c>
      <c r="H109" s="120" t="str">
        <f>IF(G109="","",VLOOKUP(G109,ARANCEL!$B$5:$D$121,2,FALSE))</f>
        <v xml:space="preserve">CORONA PERIFERICA CON PERNO MUÑON COLADO </v>
      </c>
      <c r="I109" s="121" t="s">
        <v>311</v>
      </c>
      <c r="J109" s="119">
        <v>1</v>
      </c>
      <c r="K109" s="122">
        <f>IF(G109="","",VLOOKUP(G109,ARANCEL!$B$5:$D$121,3,FALSE)*J109)</f>
        <v>32612</v>
      </c>
      <c r="L109" s="1229" t="s">
        <v>8279</v>
      </c>
      <c r="M109" s="1229">
        <v>4500259698</v>
      </c>
      <c r="N109" s="1229" t="s">
        <v>8264</v>
      </c>
    </row>
    <row r="110" spans="1:14" x14ac:dyDescent="0.25">
      <c r="A110" s="119" t="s">
        <v>305</v>
      </c>
      <c r="B110" s="164">
        <v>41834</v>
      </c>
      <c r="C110" s="118" t="s">
        <v>5718</v>
      </c>
      <c r="D110" s="119" t="s">
        <v>438</v>
      </c>
      <c r="E110" s="162">
        <v>10224695</v>
      </c>
      <c r="F110" s="119">
        <v>27186705</v>
      </c>
      <c r="G110" s="119">
        <v>2705003</v>
      </c>
      <c r="H110" s="120" t="str">
        <f>IF(G110="","",VLOOKUP(G110,ARANCEL!$B$5:$D$121,2,FALSE))</f>
        <v>INCRUSTACION ESTETICA (ART-GLASS O CERAMICA)</v>
      </c>
      <c r="I110" s="121" t="s">
        <v>326</v>
      </c>
      <c r="J110" s="119">
        <v>1</v>
      </c>
      <c r="K110" s="122">
        <f>IF(G110="","",VLOOKUP(G110,ARANCEL!$B$5:$D$121,3,FALSE)*J110)</f>
        <v>15676</v>
      </c>
      <c r="L110" s="1229" t="s">
        <v>6905</v>
      </c>
      <c r="M110" s="1229">
        <v>4500249698</v>
      </c>
      <c r="N110" s="1229" t="s">
        <v>7115</v>
      </c>
    </row>
    <row r="111" spans="1:14" x14ac:dyDescent="0.25">
      <c r="A111" s="119" t="s">
        <v>305</v>
      </c>
      <c r="B111" s="164">
        <v>41816</v>
      </c>
      <c r="C111" s="118" t="s">
        <v>5339</v>
      </c>
      <c r="D111" s="119" t="s">
        <v>1449</v>
      </c>
      <c r="E111" s="162">
        <v>10216202</v>
      </c>
      <c r="F111" s="119">
        <v>26647698</v>
      </c>
      <c r="G111" s="119">
        <v>2705003</v>
      </c>
      <c r="H111" s="120" t="str">
        <f>IF(G111="","",VLOOKUP(G111,ARANCEL!$B$5:$D$121,2,FALSE))</f>
        <v>INCRUSTACION ESTETICA (ART-GLASS O CERAMICA)</v>
      </c>
      <c r="I111" s="121" t="s">
        <v>318</v>
      </c>
      <c r="J111" s="119">
        <v>1</v>
      </c>
      <c r="K111" s="122">
        <f>IF(G111="","",VLOOKUP(G111,ARANCEL!$B$5:$D$121,3,FALSE)*J111)</f>
        <v>15676</v>
      </c>
      <c r="L111" s="1229" t="s">
        <v>5742</v>
      </c>
      <c r="M111" s="1229">
        <v>4500239368</v>
      </c>
      <c r="N111" s="1229" t="s">
        <v>5743</v>
      </c>
    </row>
    <row r="112" spans="1:14" x14ac:dyDescent="0.25">
      <c r="A112" s="119" t="s">
        <v>305</v>
      </c>
      <c r="B112" s="164">
        <v>41802</v>
      </c>
      <c r="C112" s="118" t="s">
        <v>5055</v>
      </c>
      <c r="D112" s="119" t="s">
        <v>720</v>
      </c>
      <c r="E112" s="162">
        <v>10208945</v>
      </c>
      <c r="F112" s="119">
        <v>26532481</v>
      </c>
      <c r="G112" s="119">
        <v>2704005</v>
      </c>
      <c r="H112" s="120" t="str">
        <f>IF(G112="","",VLOOKUP(G112,ARANCEL!$B$5:$D$121,2,FALSE))</f>
        <v>PROVISORIO</v>
      </c>
      <c r="I112" s="121" t="s">
        <v>322</v>
      </c>
      <c r="J112" s="119">
        <v>1</v>
      </c>
      <c r="K112" s="122">
        <f>IF(G112="","",VLOOKUP(G112,ARANCEL!$B$5:$D$121,3,FALSE)*J112)</f>
        <v>3250</v>
      </c>
      <c r="L112" s="1229" t="s">
        <v>5742</v>
      </c>
      <c r="M112" s="1229">
        <v>4500239368</v>
      </c>
      <c r="N112" s="1229" t="s">
        <v>5743</v>
      </c>
    </row>
    <row r="113" spans="1:14" x14ac:dyDescent="0.25">
      <c r="A113" s="119" t="s">
        <v>305</v>
      </c>
      <c r="B113" s="164">
        <v>41837</v>
      </c>
      <c r="C113" s="118" t="s">
        <v>5055</v>
      </c>
      <c r="D113" s="119" t="s">
        <v>720</v>
      </c>
      <c r="E113" s="162">
        <v>10208945</v>
      </c>
      <c r="F113" s="119">
        <v>26532481</v>
      </c>
      <c r="G113" s="119">
        <v>2704003</v>
      </c>
      <c r="H113" s="120" t="str">
        <f>IF(G113="","",VLOOKUP(G113,ARANCEL!$B$5:$D$121,2,FALSE))</f>
        <v xml:space="preserve">CORONA PERIFERICA CON PERNO MUÑON COLADO </v>
      </c>
      <c r="I113" s="121" t="s">
        <v>322</v>
      </c>
      <c r="J113" s="119">
        <v>1</v>
      </c>
      <c r="K113" s="122">
        <f>IF(G113="","",VLOOKUP(G113,ARANCEL!$B$5:$D$121,3,FALSE)*J113)</f>
        <v>32612</v>
      </c>
      <c r="L113" s="1229" t="s">
        <v>6905</v>
      </c>
      <c r="M113" s="1229">
        <v>4500249698</v>
      </c>
      <c r="N113" s="1229" t="s">
        <v>7115</v>
      </c>
    </row>
    <row r="114" spans="1:14" x14ac:dyDescent="0.25">
      <c r="A114" s="119" t="s">
        <v>305</v>
      </c>
      <c r="B114" s="164">
        <v>41886</v>
      </c>
      <c r="C114" s="118" t="s">
        <v>6960</v>
      </c>
      <c r="D114" s="119" t="s">
        <v>1523</v>
      </c>
      <c r="E114" s="162">
        <v>10253986</v>
      </c>
      <c r="F114" s="119">
        <v>28163309</v>
      </c>
      <c r="G114" s="119">
        <v>2707001</v>
      </c>
      <c r="H114" s="120" t="str">
        <f>IF(G114="","",VLOOKUP(G114,ARANCEL!$B$5:$D$121,2,FALSE))</f>
        <v xml:space="preserve">PLANO DE RELAJACION </v>
      </c>
      <c r="I114" s="121" t="s">
        <v>306</v>
      </c>
      <c r="J114" s="119">
        <v>1</v>
      </c>
      <c r="K114" s="122">
        <f>IF(G114="","",VLOOKUP(G114,ARANCEL!$B$5:$D$121,3,FALSE)*J114)</f>
        <v>9221</v>
      </c>
      <c r="L114" s="1229" t="s">
        <v>7548</v>
      </c>
      <c r="M114" s="1229">
        <v>4500255224</v>
      </c>
      <c r="N114" s="1229" t="s">
        <v>7553</v>
      </c>
    </row>
    <row r="115" spans="1:14" x14ac:dyDescent="0.25">
      <c r="A115" s="169" t="s">
        <v>313</v>
      </c>
      <c r="B115" s="164">
        <v>41891</v>
      </c>
      <c r="C115" s="118" t="s">
        <v>7554</v>
      </c>
      <c r="D115" s="119" t="s">
        <v>1458</v>
      </c>
      <c r="E115" s="162">
        <v>10253878</v>
      </c>
      <c r="F115" s="119">
        <v>28424195</v>
      </c>
      <c r="G115" s="119">
        <v>2704005</v>
      </c>
      <c r="H115" s="120" t="str">
        <f>IF(G115="","",VLOOKUP(G115,ARANCEL!$B$5:$D$121,2,FALSE))</f>
        <v>PROVISORIO</v>
      </c>
      <c r="I115" s="121" t="s">
        <v>2739</v>
      </c>
      <c r="J115" s="119">
        <v>1</v>
      </c>
      <c r="K115" s="122">
        <f>IF(G115="","",VLOOKUP(G115,ARANCEL!$B$5:$D$121,3,FALSE)*J115)</f>
        <v>3250</v>
      </c>
      <c r="L115" s="1229" t="s">
        <v>7548</v>
      </c>
      <c r="M115" s="1229">
        <v>4500255224</v>
      </c>
      <c r="N115" s="1229" t="s">
        <v>7553</v>
      </c>
    </row>
    <row r="116" spans="1:14" x14ac:dyDescent="0.25">
      <c r="A116" s="169" t="s">
        <v>313</v>
      </c>
      <c r="B116" s="164">
        <v>41899</v>
      </c>
      <c r="C116" s="118" t="s">
        <v>7554</v>
      </c>
      <c r="D116" s="119" t="s">
        <v>1458</v>
      </c>
      <c r="E116" s="162">
        <v>10253878</v>
      </c>
      <c r="F116" s="119">
        <v>28424195</v>
      </c>
      <c r="G116" s="119">
        <v>2704003</v>
      </c>
      <c r="H116" s="120" t="str">
        <f>IF(G116="","",VLOOKUP(G116,ARANCEL!$B$5:$D$121,2,FALSE))</f>
        <v xml:space="preserve">CORONA PERIFERICA CON PERNO MUÑON COLADO </v>
      </c>
      <c r="I116" s="121" t="s">
        <v>2739</v>
      </c>
      <c r="J116" s="119">
        <v>1</v>
      </c>
      <c r="K116" s="122">
        <f>IF(G116="","",VLOOKUP(G116,ARANCEL!$B$5:$D$121,3,FALSE)*J116)</f>
        <v>32612</v>
      </c>
      <c r="L116" s="1229" t="s">
        <v>7548</v>
      </c>
      <c r="M116" s="1229">
        <v>4500255224</v>
      </c>
      <c r="N116" s="1229" t="s">
        <v>7553</v>
      </c>
    </row>
    <row r="117" spans="1:14" x14ac:dyDescent="0.25">
      <c r="A117" s="119" t="s">
        <v>305</v>
      </c>
      <c r="B117" s="164">
        <v>41759</v>
      </c>
      <c r="C117" s="118" t="s">
        <v>4273</v>
      </c>
      <c r="D117" s="119" t="s">
        <v>1523</v>
      </c>
      <c r="E117" s="162">
        <v>10192877</v>
      </c>
      <c r="F117" s="119">
        <v>26203006</v>
      </c>
      <c r="G117" s="119">
        <v>2707001</v>
      </c>
      <c r="H117" s="120" t="str">
        <f>IF(G117="","",VLOOKUP(G117,ARANCEL!$B$5:$D$121,2,FALSE))</f>
        <v xml:space="preserve">PLANO DE RELAJACION </v>
      </c>
      <c r="I117" s="121" t="s">
        <v>331</v>
      </c>
      <c r="J117" s="119">
        <v>1</v>
      </c>
      <c r="K117" s="122">
        <f>IF(G117="","",VLOOKUP(G117,ARANCEL!$B$5:$D$121,3,FALSE)*J117)</f>
        <v>9221</v>
      </c>
      <c r="L117" s="1229" t="s">
        <v>4612</v>
      </c>
      <c r="M117" s="1229">
        <v>4500229973</v>
      </c>
      <c r="N117" s="1229">
        <v>9186</v>
      </c>
    </row>
    <row r="118" spans="1:14" x14ac:dyDescent="0.25">
      <c r="A118" s="119" t="s">
        <v>305</v>
      </c>
      <c r="B118" s="164">
        <v>41995</v>
      </c>
      <c r="C118" s="118" t="s">
        <v>9021</v>
      </c>
      <c r="D118" s="119" t="s">
        <v>1523</v>
      </c>
      <c r="E118" s="162">
        <v>10297979</v>
      </c>
      <c r="F118" s="119">
        <v>30178304</v>
      </c>
      <c r="G118" s="119">
        <v>2707001</v>
      </c>
      <c r="H118" s="120" t="str">
        <f>IF(G118="","",VLOOKUP(G118,ARANCEL!$B$5:$D$121,2,FALSE))</f>
        <v xml:space="preserve">PLANO DE RELAJACION </v>
      </c>
      <c r="I118" s="121" t="s">
        <v>306</v>
      </c>
      <c r="J118" s="119">
        <v>1</v>
      </c>
      <c r="K118" s="122">
        <f>IF(G118="","",VLOOKUP(G118,ARANCEL!$B$5:$D$121,3,FALSE)*J118)</f>
        <v>9221</v>
      </c>
      <c r="L118" s="1349" t="s">
        <v>9431</v>
      </c>
      <c r="M118" s="1349">
        <v>4500269116</v>
      </c>
      <c r="N118" s="1349" t="s">
        <v>9430</v>
      </c>
    </row>
    <row r="119" spans="1:14" x14ac:dyDescent="0.25">
      <c r="A119" s="169" t="s">
        <v>313</v>
      </c>
      <c r="B119" s="164">
        <v>41869</v>
      </c>
      <c r="C119" s="723" t="s">
        <v>7129</v>
      </c>
      <c r="D119" s="313" t="s">
        <v>2846</v>
      </c>
      <c r="E119" s="10">
        <v>10243755</v>
      </c>
      <c r="F119" s="10">
        <v>28070640</v>
      </c>
      <c r="G119" s="10">
        <v>2707003</v>
      </c>
      <c r="H119" s="120" t="str">
        <f>IF(G119="","",VLOOKUP(G119,ARANCEL!$B$5:$D$121,2,FALSE))</f>
        <v xml:space="preserve">ESTAMPADO </v>
      </c>
      <c r="I119" s="121" t="s">
        <v>2739</v>
      </c>
      <c r="J119" s="119">
        <v>1</v>
      </c>
      <c r="K119" s="122">
        <f>IF(G119="","",VLOOKUP(G119,ARANCEL!$B$5:$D$121,3,FALSE)*J119)</f>
        <v>6028</v>
      </c>
      <c r="L119" s="1229" t="s">
        <v>6905</v>
      </c>
      <c r="M119" s="1229">
        <v>4500251080</v>
      </c>
      <c r="N119" s="1229" t="s">
        <v>7128</v>
      </c>
    </row>
    <row r="120" spans="1:14" x14ac:dyDescent="0.25">
      <c r="A120" s="119" t="s">
        <v>305</v>
      </c>
      <c r="B120" s="164">
        <v>41788</v>
      </c>
      <c r="C120" s="118" t="s">
        <v>4762</v>
      </c>
      <c r="D120" s="119" t="s">
        <v>1523</v>
      </c>
      <c r="E120" s="162">
        <v>10204270</v>
      </c>
      <c r="F120" s="119">
        <v>26202420</v>
      </c>
      <c r="G120" s="119">
        <v>2707001</v>
      </c>
      <c r="H120" s="120" t="str">
        <f>IF(G120="","",VLOOKUP(G120,ARANCEL!$B$5:$D$121,2,FALSE))</f>
        <v xml:space="preserve">PLANO DE RELAJACION </v>
      </c>
      <c r="I120" s="121" t="s">
        <v>331</v>
      </c>
      <c r="J120" s="119">
        <v>1</v>
      </c>
      <c r="K120" s="122">
        <f>IF(G120="","",VLOOKUP(G120,ARANCEL!$B$5:$D$121,3,FALSE)*J120)</f>
        <v>9221</v>
      </c>
      <c r="L120" s="1229" t="s">
        <v>5292</v>
      </c>
      <c r="M120" s="1229">
        <v>4500235426</v>
      </c>
      <c r="N120" s="1229">
        <v>9420</v>
      </c>
    </row>
    <row r="121" spans="1:14" x14ac:dyDescent="0.25">
      <c r="A121" s="119" t="s">
        <v>305</v>
      </c>
      <c r="B121" s="164">
        <v>41978</v>
      </c>
      <c r="C121" s="118" t="s">
        <v>8768</v>
      </c>
      <c r="D121" s="119" t="s">
        <v>1449</v>
      </c>
      <c r="E121" s="162">
        <v>10292433</v>
      </c>
      <c r="F121" s="119">
        <v>29978175</v>
      </c>
      <c r="G121" s="119">
        <v>2704005</v>
      </c>
      <c r="H121" s="120" t="str">
        <f>IF(G121="","",VLOOKUP(G121,ARANCEL!$B$5:$D$121,2,FALSE))</f>
        <v>PROVISORIO</v>
      </c>
      <c r="I121" s="121" t="s">
        <v>308</v>
      </c>
      <c r="J121" s="119">
        <v>1</v>
      </c>
      <c r="K121" s="122">
        <f>IF(G121="","",VLOOKUP(G121,ARANCEL!$B$5:$D$121,3,FALSE)*J121)</f>
        <v>3250</v>
      </c>
      <c r="L121" s="1349" t="s">
        <v>9431</v>
      </c>
      <c r="M121" s="1349">
        <v>4500269116</v>
      </c>
      <c r="N121" s="1349" t="s">
        <v>9430</v>
      </c>
    </row>
    <row r="122" spans="1:14" x14ac:dyDescent="0.25">
      <c r="A122" s="119" t="s">
        <v>606</v>
      </c>
      <c r="B122" s="164">
        <v>42027</v>
      </c>
      <c r="C122" s="118" t="s">
        <v>8768</v>
      </c>
      <c r="D122" s="119" t="s">
        <v>1449</v>
      </c>
      <c r="E122" s="162">
        <v>10292433</v>
      </c>
      <c r="F122" s="119">
        <v>29978175</v>
      </c>
      <c r="G122" s="119">
        <v>2704003</v>
      </c>
      <c r="H122" s="120" t="str">
        <f>IF(G122="","",VLOOKUP(G122,ARANCEL!$B$5:$D$121,2,FALSE))</f>
        <v xml:space="preserve">CORONA PERIFERICA CON PERNO MUÑON COLADO </v>
      </c>
      <c r="I122" s="121" t="s">
        <v>308</v>
      </c>
      <c r="J122" s="119">
        <v>1</v>
      </c>
      <c r="K122" s="122">
        <f>IF(G122="","",VLOOKUP(G122,ARANCEL!$B$5:$D$121,3,FALSE)*J122)</f>
        <v>32612</v>
      </c>
      <c r="L122" s="1235" t="str">
        <f>IF(E122="","","IMPAGO")</f>
        <v>IMPAGO</v>
      </c>
      <c r="M122" s="1235" t="str">
        <f>IF(L122="IMPAGO","SIN O.C.","")</f>
        <v>SIN O.C.</v>
      </c>
      <c r="N122" s="1235" t="str">
        <f>IF(L122="IMPAGO","SIN FACT.","")</f>
        <v>SIN FACT.</v>
      </c>
    </row>
    <row r="123" spans="1:14" x14ac:dyDescent="0.25">
      <c r="A123" s="119" t="s">
        <v>305</v>
      </c>
      <c r="B123" s="164">
        <v>41785</v>
      </c>
      <c r="C123" s="118" t="s">
        <v>4735</v>
      </c>
      <c r="D123" s="119" t="s">
        <v>96</v>
      </c>
      <c r="E123" s="162">
        <v>10201773</v>
      </c>
      <c r="F123" s="119">
        <v>26495387</v>
      </c>
      <c r="G123" s="119">
        <v>2707001</v>
      </c>
      <c r="H123" s="120" t="str">
        <f>IF(G123="","",VLOOKUP(G123,ARANCEL!$B$5:$D$121,2,FALSE))</f>
        <v xml:space="preserve">PLANO DE RELAJACION </v>
      </c>
      <c r="I123" s="121" t="s">
        <v>306</v>
      </c>
      <c r="J123" s="119">
        <v>1</v>
      </c>
      <c r="K123" s="122">
        <f>IF(G123="","",VLOOKUP(G123,ARANCEL!$B$5:$D$121,3,FALSE)*J123)</f>
        <v>9221</v>
      </c>
      <c r="L123" s="1229" t="s">
        <v>5292</v>
      </c>
      <c r="M123" s="1229">
        <v>4500235427</v>
      </c>
      <c r="N123" s="1229">
        <v>9421</v>
      </c>
    </row>
    <row r="124" spans="1:14" x14ac:dyDescent="0.25">
      <c r="A124" s="119" t="s">
        <v>305</v>
      </c>
      <c r="B124" s="164">
        <v>41661</v>
      </c>
      <c r="C124" s="118" t="s">
        <v>1591</v>
      </c>
      <c r="D124" s="119" t="s">
        <v>314</v>
      </c>
      <c r="E124" s="162">
        <v>10169750</v>
      </c>
      <c r="F124" s="119">
        <v>23068430</v>
      </c>
      <c r="G124" s="119">
        <v>2705003</v>
      </c>
      <c r="H124" s="120" t="str">
        <f>IF(G124="","",VLOOKUP(G124,ARANCEL!$B$5:$D$121,2,FALSE))</f>
        <v>INCRUSTACION ESTETICA (ART-GLASS O CERAMICA)</v>
      </c>
      <c r="I124" s="121" t="s">
        <v>337</v>
      </c>
      <c r="J124" s="119">
        <v>1</v>
      </c>
      <c r="K124" s="122">
        <f>IF(G124="","",VLOOKUP(G124,ARANCEL!$B$5:$D$121,3,FALSE)*J124)</f>
        <v>15676</v>
      </c>
      <c r="L124" s="1229" t="s">
        <v>2842</v>
      </c>
      <c r="M124" s="1229">
        <v>4500216202</v>
      </c>
      <c r="N124" s="1229">
        <v>8389</v>
      </c>
    </row>
    <row r="125" spans="1:14" x14ac:dyDescent="0.25">
      <c r="A125" s="119" t="s">
        <v>305</v>
      </c>
      <c r="B125" s="164">
        <v>41680</v>
      </c>
      <c r="C125" s="118" t="s">
        <v>2698</v>
      </c>
      <c r="D125" s="119" t="s">
        <v>1471</v>
      </c>
      <c r="E125" s="162">
        <v>10172811</v>
      </c>
      <c r="F125" s="119">
        <v>24738018</v>
      </c>
      <c r="G125" s="119">
        <v>2702048</v>
      </c>
      <c r="H125" s="120" t="str">
        <f>IF(G125="","",VLOOKUP(G125,ARANCEL!$B$5:$D$121,2,FALSE))</f>
        <v xml:space="preserve">SERVICIO LAB. IMPLANTE CORONA CEMENTADA/ATORNILLADA </v>
      </c>
      <c r="I125" s="121" t="s">
        <v>329</v>
      </c>
      <c r="J125" s="119">
        <v>1</v>
      </c>
      <c r="K125" s="122">
        <f>IF(G125="","",VLOOKUP(G125,ARANCEL!$B$5:$D$121,3,FALSE)*J125)</f>
        <v>43857</v>
      </c>
      <c r="L125" s="1229" t="s">
        <v>8279</v>
      </c>
      <c r="M125" s="1229">
        <v>4500257382</v>
      </c>
      <c r="N125" s="1229" t="s">
        <v>8281</v>
      </c>
    </row>
    <row r="126" spans="1:14" x14ac:dyDescent="0.25">
      <c r="A126" s="119" t="s">
        <v>305</v>
      </c>
      <c r="B126" s="164">
        <v>41646</v>
      </c>
      <c r="C126" s="118" t="s">
        <v>1590</v>
      </c>
      <c r="D126" s="119" t="s">
        <v>442</v>
      </c>
      <c r="E126" s="162">
        <v>10168916</v>
      </c>
      <c r="F126" s="119">
        <v>24392847</v>
      </c>
      <c r="G126" s="119">
        <v>2704005</v>
      </c>
      <c r="H126" s="120" t="str">
        <f>IF(G126="","",VLOOKUP(G126,ARANCEL!$B$5:$D$121,2,FALSE))</f>
        <v>PROVISORIO</v>
      </c>
      <c r="I126" s="121" t="s">
        <v>324</v>
      </c>
      <c r="J126" s="119">
        <v>1</v>
      </c>
      <c r="K126" s="122">
        <f>IF(G126="","",VLOOKUP(G126,ARANCEL!$B$5:$D$121,3,FALSE)*J126)</f>
        <v>3250</v>
      </c>
      <c r="L126" s="1229" t="s">
        <v>2842</v>
      </c>
      <c r="M126" s="1229">
        <v>4500216201</v>
      </c>
      <c r="N126" s="1229">
        <v>8388</v>
      </c>
    </row>
    <row r="127" spans="1:14" x14ac:dyDescent="0.25">
      <c r="A127" s="119" t="s">
        <v>305</v>
      </c>
      <c r="B127" s="164">
        <v>41660</v>
      </c>
      <c r="C127" s="118" t="s">
        <v>1590</v>
      </c>
      <c r="D127" s="119" t="s">
        <v>442</v>
      </c>
      <c r="E127" s="162">
        <v>10168916</v>
      </c>
      <c r="F127" s="119">
        <v>24392847</v>
      </c>
      <c r="G127" s="119">
        <v>2704003</v>
      </c>
      <c r="H127" s="120" t="str">
        <f>IF(G127="","",VLOOKUP(G127,ARANCEL!$B$5:$D$121,2,FALSE))</f>
        <v xml:space="preserve">CORONA PERIFERICA CON PERNO MUÑON COLADO </v>
      </c>
      <c r="I127" s="121" t="s">
        <v>324</v>
      </c>
      <c r="J127" s="119">
        <v>1</v>
      </c>
      <c r="K127" s="122">
        <f>IF(G127="","",VLOOKUP(G127,ARANCEL!$B$5:$D$121,3,FALSE)*J127)</f>
        <v>32612</v>
      </c>
      <c r="L127" s="1229" t="s">
        <v>2842</v>
      </c>
      <c r="M127" s="1229">
        <v>4500216201</v>
      </c>
      <c r="N127" s="1229">
        <v>8388</v>
      </c>
    </row>
    <row r="128" spans="1:14" x14ac:dyDescent="0.25">
      <c r="A128" s="119" t="s">
        <v>305</v>
      </c>
      <c r="B128" s="164">
        <v>41894</v>
      </c>
      <c r="C128" s="118" t="s">
        <v>7027</v>
      </c>
      <c r="D128" s="119" t="s">
        <v>6277</v>
      </c>
      <c r="E128" s="162">
        <v>10255736</v>
      </c>
      <c r="F128" s="119">
        <v>28489202</v>
      </c>
      <c r="G128" s="119">
        <v>2705003</v>
      </c>
      <c r="H128" s="120" t="str">
        <f>IF(G128="","",VLOOKUP(G128,ARANCEL!$B$5:$D$121,2,FALSE))</f>
        <v>INCRUSTACION ESTETICA (ART-GLASS O CERAMICA)</v>
      </c>
      <c r="I128" s="121" t="s">
        <v>308</v>
      </c>
      <c r="J128" s="119">
        <v>1</v>
      </c>
      <c r="K128" s="122">
        <f>IF(G128="","",VLOOKUP(G128,ARANCEL!$B$5:$D$121,3,FALSE)*J128)</f>
        <v>15676</v>
      </c>
      <c r="L128" s="1229" t="s">
        <v>7548</v>
      </c>
      <c r="M128" s="1229">
        <v>4500255224</v>
      </c>
      <c r="N128" s="1229" t="s">
        <v>7553</v>
      </c>
    </row>
    <row r="129" spans="1:14" x14ac:dyDescent="0.25">
      <c r="A129" s="119" t="s">
        <v>305</v>
      </c>
      <c r="B129" s="164">
        <v>42019</v>
      </c>
      <c r="C129" s="118" t="s">
        <v>9594</v>
      </c>
      <c r="D129" s="119" t="s">
        <v>353</v>
      </c>
      <c r="E129" s="162">
        <v>10310232</v>
      </c>
      <c r="F129" s="119">
        <v>26444824</v>
      </c>
      <c r="G129" s="119">
        <v>2702048</v>
      </c>
      <c r="H129" s="120" t="str">
        <f>IF(G129="","",VLOOKUP(G129,ARANCEL!$B$5:$D$121,2,FALSE))</f>
        <v xml:space="preserve">SERVICIO LAB. IMPLANTE CORONA CEMENTADA/ATORNILLADA </v>
      </c>
      <c r="I129" s="121" t="s">
        <v>324</v>
      </c>
      <c r="J129" s="119">
        <v>1</v>
      </c>
      <c r="K129" s="122">
        <f>IF(G129="","",VLOOKUP(G129,ARANCEL!$B$5:$D$121,3,FALSE)*J129)</f>
        <v>43857</v>
      </c>
      <c r="L129" s="1235" t="str">
        <f>IF(E129="","","IMPAGO")</f>
        <v>IMPAGO</v>
      </c>
      <c r="M129" s="1235" t="str">
        <f>IF(L129="IMPAGO","SIN O.C.","")</f>
        <v>SIN O.C.</v>
      </c>
      <c r="N129" s="1235" t="str">
        <f>IF(L129="IMPAGO","SIN FACT.","")</f>
        <v>SIN FACT.</v>
      </c>
    </row>
    <row r="130" spans="1:14" x14ac:dyDescent="0.25">
      <c r="A130" s="119" t="s">
        <v>305</v>
      </c>
      <c r="B130" s="164">
        <v>41673</v>
      </c>
      <c r="C130" s="118" t="s">
        <v>2609</v>
      </c>
      <c r="D130" s="119" t="s">
        <v>1523</v>
      </c>
      <c r="E130" s="162">
        <v>10171266</v>
      </c>
      <c r="F130" s="119">
        <v>24873544</v>
      </c>
      <c r="G130" s="119">
        <v>2707001</v>
      </c>
      <c r="H130" s="120" t="str">
        <f>IF(G130="","",VLOOKUP(G130,ARANCEL!$B$5:$D$121,2,FALSE))</f>
        <v xml:space="preserve">PLANO DE RELAJACION </v>
      </c>
      <c r="I130" s="121" t="s">
        <v>306</v>
      </c>
      <c r="J130" s="119">
        <v>1</v>
      </c>
      <c r="K130" s="122">
        <f>IF(G130="","",VLOOKUP(G130,ARANCEL!$B$5:$D$121,3,FALSE)*J130)</f>
        <v>9221</v>
      </c>
      <c r="L130" s="1229" t="s">
        <v>2842</v>
      </c>
      <c r="M130" s="1229">
        <v>4500216204</v>
      </c>
      <c r="N130" s="1229">
        <v>8390</v>
      </c>
    </row>
    <row r="131" spans="1:14" x14ac:dyDescent="0.25">
      <c r="A131" s="119" t="s">
        <v>305</v>
      </c>
      <c r="B131" s="164">
        <v>41687</v>
      </c>
      <c r="C131" s="118" t="s">
        <v>2828</v>
      </c>
      <c r="D131" s="119" t="s">
        <v>69</v>
      </c>
      <c r="E131" s="162">
        <v>10174428</v>
      </c>
      <c r="F131" s="119">
        <v>24798688</v>
      </c>
      <c r="G131" s="119">
        <v>2705003</v>
      </c>
      <c r="H131" s="120" t="str">
        <f>IF(G131="","",VLOOKUP(G131,ARANCEL!$B$5:$D$121,2,FALSE))</f>
        <v>INCRUSTACION ESTETICA (ART-GLASS O CERAMICA)</v>
      </c>
      <c r="I131" s="121" t="s">
        <v>318</v>
      </c>
      <c r="J131" s="119">
        <v>1</v>
      </c>
      <c r="K131" s="122">
        <f>IF(G131="","",VLOOKUP(G131,ARANCEL!$B$5:$D$121,3,FALSE)*J131)</f>
        <v>15676</v>
      </c>
      <c r="L131" s="1229" t="s">
        <v>3438</v>
      </c>
      <c r="M131" s="1229">
        <v>4500220770</v>
      </c>
      <c r="N131" s="1229">
        <v>8614</v>
      </c>
    </row>
    <row r="132" spans="1:14" x14ac:dyDescent="0.25">
      <c r="A132" s="119" t="s">
        <v>305</v>
      </c>
      <c r="B132" s="164">
        <v>41649</v>
      </c>
      <c r="C132" s="118" t="s">
        <v>1589</v>
      </c>
      <c r="D132" s="119" t="s">
        <v>1458</v>
      </c>
      <c r="E132" s="162">
        <v>10168363</v>
      </c>
      <c r="F132" s="119">
        <v>23113904</v>
      </c>
      <c r="G132" s="119">
        <v>2704001</v>
      </c>
      <c r="H132" s="120" t="str">
        <f>IF(G132="","",VLOOKUP(G132,ARANCEL!$B$5:$D$121,2,FALSE))</f>
        <v xml:space="preserve">CORONA DE SUSTITUCION </v>
      </c>
      <c r="I132" s="121" t="s">
        <v>809</v>
      </c>
      <c r="J132" s="119">
        <v>1</v>
      </c>
      <c r="K132" s="122">
        <f>IF(G132="","",VLOOKUP(G132,ARANCEL!$B$5:$D$121,3,FALSE)*J132)</f>
        <v>25865</v>
      </c>
      <c r="L132" s="1229" t="s">
        <v>2842</v>
      </c>
      <c r="M132" s="1229">
        <v>4500216200</v>
      </c>
      <c r="N132" s="1229">
        <v>8387</v>
      </c>
    </row>
    <row r="133" spans="1:14" x14ac:dyDescent="0.25">
      <c r="A133" s="119" t="s">
        <v>305</v>
      </c>
      <c r="B133" s="164">
        <v>41765</v>
      </c>
      <c r="C133" s="118" t="s">
        <v>4316</v>
      </c>
      <c r="D133" s="119" t="s">
        <v>1523</v>
      </c>
      <c r="E133" s="162">
        <v>10193591</v>
      </c>
      <c r="F133" s="119">
        <v>25760645</v>
      </c>
      <c r="G133" s="119">
        <v>2707001</v>
      </c>
      <c r="H133" s="120" t="str">
        <f>IF(G133="","",VLOOKUP(G133,ARANCEL!$B$5:$D$121,2,FALSE))</f>
        <v xml:space="preserve">PLANO DE RELAJACION </v>
      </c>
      <c r="I133" s="121" t="s">
        <v>306</v>
      </c>
      <c r="J133" s="119">
        <v>1</v>
      </c>
      <c r="K133" s="122">
        <f>IF(G133="","",VLOOKUP(G133,ARANCEL!$B$5:$D$121,3,FALSE)*J133)</f>
        <v>9221</v>
      </c>
      <c r="L133" s="1229" t="s">
        <v>4612</v>
      </c>
      <c r="M133" s="1229">
        <v>4500229973</v>
      </c>
      <c r="N133" s="1229">
        <v>9186</v>
      </c>
    </row>
    <row r="134" spans="1:14" x14ac:dyDescent="0.25">
      <c r="A134" s="119" t="s">
        <v>305</v>
      </c>
      <c r="B134" s="164">
        <v>41789</v>
      </c>
      <c r="C134" s="118" t="s">
        <v>4732</v>
      </c>
      <c r="D134" s="119" t="s">
        <v>353</v>
      </c>
      <c r="E134" s="162">
        <v>10201863</v>
      </c>
      <c r="F134" s="119">
        <v>26514052</v>
      </c>
      <c r="G134" s="119">
        <v>2704002</v>
      </c>
      <c r="H134" s="120" t="str">
        <f>IF(G134="","",VLOOKUP(G134,ARANCEL!$B$5:$D$121,2,FALSE))</f>
        <v xml:space="preserve">CORONA PERIFERICA </v>
      </c>
      <c r="I134" s="121" t="s">
        <v>335</v>
      </c>
      <c r="J134" s="119">
        <v>1</v>
      </c>
      <c r="K134" s="122">
        <f>IF(G134="","",VLOOKUP(G134,ARANCEL!$B$5:$D$121,3,FALSE)*J134)</f>
        <v>25865</v>
      </c>
      <c r="L134" s="1229" t="s">
        <v>5292</v>
      </c>
      <c r="M134" s="1229">
        <v>4500235427</v>
      </c>
      <c r="N134" s="1229">
        <v>9421</v>
      </c>
    </row>
    <row r="135" spans="1:14" x14ac:dyDescent="0.25">
      <c r="A135" s="119" t="s">
        <v>305</v>
      </c>
      <c r="B135" s="164">
        <v>41653</v>
      </c>
      <c r="C135" s="118" t="s">
        <v>1588</v>
      </c>
      <c r="D135" s="119" t="s">
        <v>439</v>
      </c>
      <c r="E135" s="162">
        <v>10168705</v>
      </c>
      <c r="F135" s="119">
        <v>24221291</v>
      </c>
      <c r="G135" s="119">
        <v>2704003</v>
      </c>
      <c r="H135" s="120" t="str">
        <f>IF(G135="","",VLOOKUP(G135,ARANCEL!$B$5:$D$121,2,FALSE))</f>
        <v xml:space="preserve">CORONA PERIFERICA CON PERNO MUÑON COLADO </v>
      </c>
      <c r="I135" s="121" t="s">
        <v>312</v>
      </c>
      <c r="J135" s="119">
        <v>1</v>
      </c>
      <c r="K135" s="122">
        <f>IF(G135="","",VLOOKUP(G135,ARANCEL!$B$5:$D$121,3,FALSE)*J135)</f>
        <v>32612</v>
      </c>
      <c r="L135" s="1229" t="s">
        <v>2842</v>
      </c>
      <c r="M135" s="1229">
        <v>4500216201</v>
      </c>
      <c r="N135" s="1229">
        <v>8388</v>
      </c>
    </row>
    <row r="136" spans="1:14" x14ac:dyDescent="0.25">
      <c r="A136" s="119" t="s">
        <v>313</v>
      </c>
      <c r="B136" s="164">
        <v>41912</v>
      </c>
      <c r="C136" s="118" t="s">
        <v>7398</v>
      </c>
      <c r="D136" s="119" t="s">
        <v>69</v>
      </c>
      <c r="E136" s="162">
        <v>10259409</v>
      </c>
      <c r="F136" s="119">
        <v>28485101</v>
      </c>
      <c r="G136" s="119">
        <v>2704005</v>
      </c>
      <c r="H136" s="120" t="str">
        <f>IF(G136="","",VLOOKUP(G136,ARANCEL!$B$5:$D$121,2,FALSE))</f>
        <v>PROVISORIO</v>
      </c>
      <c r="I136" s="121" t="s">
        <v>337</v>
      </c>
      <c r="J136" s="119">
        <v>1</v>
      </c>
      <c r="K136" s="122">
        <f>IF(G136="","",VLOOKUP(G136,ARANCEL!$B$5:$D$121,3,FALSE)*J136)</f>
        <v>3250</v>
      </c>
      <c r="L136" s="1229" t="s">
        <v>7548</v>
      </c>
      <c r="M136" s="1229">
        <v>4500255224</v>
      </c>
      <c r="N136" s="1229" t="s">
        <v>7553</v>
      </c>
    </row>
    <row r="137" spans="1:14" x14ac:dyDescent="0.25">
      <c r="A137" s="119" t="s">
        <v>305</v>
      </c>
      <c r="B137" s="164">
        <v>41758</v>
      </c>
      <c r="C137" s="118" t="s">
        <v>4199</v>
      </c>
      <c r="D137" s="119" t="s">
        <v>1458</v>
      </c>
      <c r="E137" s="162">
        <v>10191866</v>
      </c>
      <c r="F137" s="119">
        <v>26130522</v>
      </c>
      <c r="G137" s="119">
        <v>2705003</v>
      </c>
      <c r="H137" s="120" t="str">
        <f>IF(G137="","",VLOOKUP(G137,ARANCEL!$B$5:$D$121,2,FALSE))</f>
        <v>INCRUSTACION ESTETICA (ART-GLASS O CERAMICA)</v>
      </c>
      <c r="I137" s="121" t="s">
        <v>318</v>
      </c>
      <c r="J137" s="119">
        <v>1</v>
      </c>
      <c r="K137" s="122">
        <f>IF(G137="","",VLOOKUP(G137,ARANCEL!$B$5:$D$121,3,FALSE)*J137)</f>
        <v>15676</v>
      </c>
      <c r="L137" s="1229" t="s">
        <v>4612</v>
      </c>
      <c r="M137" s="1229">
        <v>4500229971</v>
      </c>
      <c r="N137" s="1229">
        <v>9185</v>
      </c>
    </row>
    <row r="138" spans="1:14" x14ac:dyDescent="0.25">
      <c r="A138" s="119" t="s">
        <v>305</v>
      </c>
      <c r="B138" s="164">
        <v>41645</v>
      </c>
      <c r="C138" s="118" t="s">
        <v>1587</v>
      </c>
      <c r="D138" s="119" t="s">
        <v>1458</v>
      </c>
      <c r="E138" s="162">
        <v>10168363</v>
      </c>
      <c r="F138" s="119">
        <v>23113904</v>
      </c>
      <c r="G138" s="119">
        <v>2704005</v>
      </c>
      <c r="H138" s="120" t="str">
        <f>IF(G138="","",VLOOKUP(G138,ARANCEL!$B$5:$D$121,2,FALSE))</f>
        <v>PROVISORIO</v>
      </c>
      <c r="I138" s="121" t="s">
        <v>809</v>
      </c>
      <c r="J138" s="119">
        <v>1</v>
      </c>
      <c r="K138" s="122">
        <f>IF(G138="","",VLOOKUP(G138,ARANCEL!$B$5:$D$121,3,FALSE)*J138)</f>
        <v>3250</v>
      </c>
      <c r="L138" s="1236" t="s">
        <v>597</v>
      </c>
      <c r="M138" s="1236">
        <v>4500211656</v>
      </c>
      <c r="N138" s="1236">
        <v>8177</v>
      </c>
    </row>
    <row r="139" spans="1:14" x14ac:dyDescent="0.25">
      <c r="A139" s="119" t="s">
        <v>305</v>
      </c>
      <c r="B139" s="164">
        <v>41729</v>
      </c>
      <c r="C139" s="118" t="s">
        <v>3640</v>
      </c>
      <c r="D139" s="119" t="s">
        <v>1523</v>
      </c>
      <c r="E139" s="162">
        <v>10184850</v>
      </c>
      <c r="F139" s="119">
        <v>25569780</v>
      </c>
      <c r="G139" s="119">
        <v>2704005</v>
      </c>
      <c r="H139" s="120" t="str">
        <f>IF(G139="","",VLOOKUP(G139,ARANCEL!$B$5:$D$121,2,FALSE))</f>
        <v>PROVISORIO</v>
      </c>
      <c r="I139" s="121" t="s">
        <v>618</v>
      </c>
      <c r="J139" s="119">
        <v>1</v>
      </c>
      <c r="K139" s="122">
        <f>IF(G139="","",VLOOKUP(G139,ARANCEL!$B$5:$D$121,3,FALSE)*J139)</f>
        <v>3250</v>
      </c>
      <c r="L139" s="1229" t="s">
        <v>3058</v>
      </c>
      <c r="M139" s="1229">
        <v>4500225627</v>
      </c>
      <c r="N139" s="1229">
        <v>8915</v>
      </c>
    </row>
    <row r="140" spans="1:14" x14ac:dyDescent="0.25">
      <c r="A140" s="119" t="s">
        <v>305</v>
      </c>
      <c r="B140" s="164">
        <v>41746</v>
      </c>
      <c r="C140" s="118" t="s">
        <v>3640</v>
      </c>
      <c r="D140" s="119" t="s">
        <v>1523</v>
      </c>
      <c r="E140" s="162">
        <v>10184850</v>
      </c>
      <c r="F140" s="119">
        <v>25569780</v>
      </c>
      <c r="G140" s="119">
        <v>2704003</v>
      </c>
      <c r="H140" s="120" t="str">
        <f>IF(G140="","",VLOOKUP(G140,ARANCEL!$B$5:$D$121,2,FALSE))</f>
        <v xml:space="preserve">CORONA PERIFERICA CON PERNO MUÑON COLADO </v>
      </c>
      <c r="I140" s="121" t="s">
        <v>618</v>
      </c>
      <c r="J140" s="119">
        <v>1</v>
      </c>
      <c r="K140" s="122">
        <f>IF(G140="","",VLOOKUP(G140,ARANCEL!$B$5:$D$121,3,FALSE)*J140)</f>
        <v>32612</v>
      </c>
      <c r="L140" s="1229" t="s">
        <v>4612</v>
      </c>
      <c r="M140" s="1229">
        <v>4500229969</v>
      </c>
      <c r="N140" s="1229">
        <v>9183</v>
      </c>
    </row>
    <row r="141" spans="1:14" x14ac:dyDescent="0.25">
      <c r="A141" s="119" t="s">
        <v>305</v>
      </c>
      <c r="B141" s="164">
        <v>41956</v>
      </c>
      <c r="C141" s="118" t="s">
        <v>3640</v>
      </c>
      <c r="D141" s="119" t="s">
        <v>1523</v>
      </c>
      <c r="E141" s="162">
        <v>10279225</v>
      </c>
      <c r="F141" s="119">
        <v>29554780</v>
      </c>
      <c r="G141" s="119">
        <v>2707001</v>
      </c>
      <c r="H141" s="120" t="str">
        <f>IF(G141="","",VLOOKUP(G141,ARANCEL!$B$5:$D$121,2,FALSE))</f>
        <v xml:space="preserve">PLANO DE RELAJACION </v>
      </c>
      <c r="I141" s="121" t="s">
        <v>331</v>
      </c>
      <c r="J141" s="119">
        <v>1</v>
      </c>
      <c r="K141" s="122">
        <f>IF(G141="","",VLOOKUP(G141,ARANCEL!$B$5:$D$121,3,FALSE)*J141)</f>
        <v>9221</v>
      </c>
      <c r="L141" s="1229" t="s">
        <v>8256</v>
      </c>
      <c r="M141" s="1229">
        <v>4500264856</v>
      </c>
      <c r="N141" s="1229" t="s">
        <v>8933</v>
      </c>
    </row>
    <row r="142" spans="1:14" x14ac:dyDescent="0.25">
      <c r="A142" s="119" t="s">
        <v>305</v>
      </c>
      <c r="B142" s="164">
        <v>41688</v>
      </c>
      <c r="C142" s="118" t="s">
        <v>2908</v>
      </c>
      <c r="D142" s="119" t="s">
        <v>1449</v>
      </c>
      <c r="E142" s="162">
        <v>10175352</v>
      </c>
      <c r="F142" s="119">
        <v>25001337</v>
      </c>
      <c r="G142" s="119">
        <v>2704005</v>
      </c>
      <c r="H142" s="120" t="str">
        <f>IF(G142="","",VLOOKUP(G142,ARANCEL!$B$5:$D$121,2,FALSE))</f>
        <v>PROVISORIO</v>
      </c>
      <c r="I142" s="121" t="s">
        <v>319</v>
      </c>
      <c r="J142" s="119">
        <v>1</v>
      </c>
      <c r="K142" s="122">
        <f>IF(G142="","",VLOOKUP(G142,ARANCEL!$B$5:$D$121,3,FALSE)*J142)</f>
        <v>3250</v>
      </c>
      <c r="L142" s="1229" t="s">
        <v>3438</v>
      </c>
      <c r="M142" s="1229">
        <v>4500220770</v>
      </c>
      <c r="N142" s="1229">
        <v>8614</v>
      </c>
    </row>
    <row r="143" spans="1:14" x14ac:dyDescent="0.25">
      <c r="A143" s="119" t="s">
        <v>305</v>
      </c>
      <c r="B143" s="164">
        <v>41697</v>
      </c>
      <c r="C143" s="118" t="s">
        <v>2908</v>
      </c>
      <c r="D143" s="119" t="s">
        <v>1449</v>
      </c>
      <c r="E143" s="162">
        <v>10175352</v>
      </c>
      <c r="F143" s="119">
        <v>25001337</v>
      </c>
      <c r="G143" s="119">
        <v>2704003</v>
      </c>
      <c r="H143" s="120" t="str">
        <f>IF(G143="","",VLOOKUP(G143,ARANCEL!$B$5:$D$121,2,FALSE))</f>
        <v xml:space="preserve">CORONA PERIFERICA CON PERNO MUÑON COLADO </v>
      </c>
      <c r="I143" s="121" t="s">
        <v>319</v>
      </c>
      <c r="J143" s="119">
        <v>1</v>
      </c>
      <c r="K143" s="122">
        <f>IF(G143="","",VLOOKUP(G143,ARANCEL!$B$5:$D$121,3,FALSE)*J143)</f>
        <v>32612</v>
      </c>
      <c r="L143" s="1229" t="s">
        <v>3438</v>
      </c>
      <c r="M143" s="1229">
        <v>4500220770</v>
      </c>
      <c r="N143" s="1229">
        <v>8614</v>
      </c>
    </row>
    <row r="144" spans="1:14" x14ac:dyDescent="0.25">
      <c r="A144" s="119" t="s">
        <v>305</v>
      </c>
      <c r="B144" s="164">
        <v>41768</v>
      </c>
      <c r="C144" s="118" t="s">
        <v>4401</v>
      </c>
      <c r="D144" s="119" t="s">
        <v>4402</v>
      </c>
      <c r="E144" s="162">
        <v>10194424</v>
      </c>
      <c r="F144" s="119">
        <v>26298271</v>
      </c>
      <c r="G144" s="119">
        <v>2706020</v>
      </c>
      <c r="H144" s="120" t="str">
        <f>IF(G144="","",VLOOKUP(G144,ARANCEL!$B$5:$D$121,2,FALSE))</f>
        <v xml:space="preserve">PUENTE PARCIAL ACRILICO </v>
      </c>
      <c r="I144" s="121" t="s">
        <v>1543</v>
      </c>
      <c r="J144" s="119">
        <v>1</v>
      </c>
      <c r="K144" s="122">
        <f>IF(G144="","",VLOOKUP(G144,ARANCEL!$B$5:$D$121,3,FALSE)*J144)</f>
        <v>10121</v>
      </c>
      <c r="L144" s="1229" t="s">
        <v>5292</v>
      </c>
      <c r="M144" s="1229">
        <v>4500235445</v>
      </c>
      <c r="N144" s="1229">
        <v>9425</v>
      </c>
    </row>
    <row r="145" spans="1:14" x14ac:dyDescent="0.25">
      <c r="A145" s="119" t="s">
        <v>305</v>
      </c>
      <c r="B145" s="164">
        <v>41800</v>
      </c>
      <c r="C145" s="118" t="s">
        <v>5111</v>
      </c>
      <c r="D145" s="119" t="s">
        <v>1449</v>
      </c>
      <c r="E145" s="162">
        <v>10209234</v>
      </c>
      <c r="F145" s="119">
        <v>25863959</v>
      </c>
      <c r="G145" s="119">
        <v>2704005</v>
      </c>
      <c r="H145" s="120" t="str">
        <f>IF(G145="","",VLOOKUP(G145,ARANCEL!$B$5:$D$121,2,FALSE))</f>
        <v>PROVISORIO</v>
      </c>
      <c r="I145" s="121" t="s">
        <v>308</v>
      </c>
      <c r="J145" s="119">
        <v>1</v>
      </c>
      <c r="K145" s="122">
        <f>IF(G145="","",VLOOKUP(G145,ARANCEL!$B$5:$D$121,3,FALSE)*J145)</f>
        <v>3250</v>
      </c>
      <c r="L145" s="1229" t="s">
        <v>5742</v>
      </c>
      <c r="M145" s="1229">
        <v>4500239368</v>
      </c>
      <c r="N145" s="1229" t="s">
        <v>5743</v>
      </c>
    </row>
    <row r="146" spans="1:14" x14ac:dyDescent="0.25">
      <c r="A146" s="119" t="s">
        <v>606</v>
      </c>
      <c r="B146" s="164">
        <v>41933</v>
      </c>
      <c r="C146" s="118" t="s">
        <v>5111</v>
      </c>
      <c r="D146" s="119" t="s">
        <v>1449</v>
      </c>
      <c r="E146" s="162">
        <v>10209234</v>
      </c>
      <c r="F146" s="119">
        <v>25863959</v>
      </c>
      <c r="G146" s="119">
        <v>2704003</v>
      </c>
      <c r="H146" s="120" t="str">
        <f>IF(G146="","",VLOOKUP(G146,ARANCEL!$B$5:$D$121,2,FALSE))</f>
        <v xml:space="preserve">CORONA PERIFERICA CON PERNO MUÑON COLADO </v>
      </c>
      <c r="I146" s="121" t="s">
        <v>308</v>
      </c>
      <c r="J146" s="119">
        <v>1</v>
      </c>
      <c r="K146" s="122">
        <f>IF(G146="","",VLOOKUP(G146,ARANCEL!$B$5:$D$121,3,FALSE)*J146)</f>
        <v>32612</v>
      </c>
      <c r="L146" s="1229" t="s">
        <v>8279</v>
      </c>
      <c r="M146" s="1229">
        <v>4500259698</v>
      </c>
      <c r="N146" s="1229" t="s">
        <v>8264</v>
      </c>
    </row>
    <row r="147" spans="1:14" x14ac:dyDescent="0.25">
      <c r="A147" s="119" t="s">
        <v>313</v>
      </c>
      <c r="B147" s="164">
        <v>41935</v>
      </c>
      <c r="C147" s="118" t="s">
        <v>5111</v>
      </c>
      <c r="D147" s="119" t="s">
        <v>1449</v>
      </c>
      <c r="E147" s="162">
        <v>10209234</v>
      </c>
      <c r="F147" s="119">
        <v>25863959</v>
      </c>
      <c r="G147" s="119">
        <v>2704005</v>
      </c>
      <c r="H147" s="120" t="str">
        <f>IF(G147="","",VLOOKUP(G147,ARANCEL!$B$5:$D$121,2,FALSE))</f>
        <v>PROVISORIO</v>
      </c>
      <c r="I147" s="121" t="s">
        <v>2739</v>
      </c>
      <c r="J147" s="119">
        <v>1</v>
      </c>
      <c r="K147" s="122">
        <f>IF(G147="","",VLOOKUP(G147,ARANCEL!$B$5:$D$121,3,FALSE)*J147)</f>
        <v>3250</v>
      </c>
      <c r="L147" s="1229" t="s">
        <v>8279</v>
      </c>
      <c r="M147" s="1229">
        <v>4500259698</v>
      </c>
      <c r="N147" s="1229" t="s">
        <v>8264</v>
      </c>
    </row>
    <row r="148" spans="1:14" x14ac:dyDescent="0.25">
      <c r="A148" s="119" t="s">
        <v>305</v>
      </c>
      <c r="B148" s="164">
        <v>41808</v>
      </c>
      <c r="C148" s="118" t="s">
        <v>5388</v>
      </c>
      <c r="D148" s="119" t="s">
        <v>1523</v>
      </c>
      <c r="E148" s="162">
        <v>10212313</v>
      </c>
      <c r="F148" s="119">
        <v>26998748</v>
      </c>
      <c r="G148" s="119">
        <v>2707001</v>
      </c>
      <c r="H148" s="120" t="str">
        <f>IF(G148="","",VLOOKUP(G148,ARANCEL!$B$5:$D$121,2,FALSE))</f>
        <v xml:space="preserve">PLANO DE RELAJACION </v>
      </c>
      <c r="I148" s="121" t="s">
        <v>306</v>
      </c>
      <c r="J148" s="119">
        <v>1</v>
      </c>
      <c r="K148" s="122">
        <f>IF(G148="","",VLOOKUP(G148,ARANCEL!$B$5:$D$121,3,FALSE)*J148)</f>
        <v>9221</v>
      </c>
      <c r="L148" s="1229" t="s">
        <v>5742</v>
      </c>
      <c r="M148" s="1229">
        <v>4500239368</v>
      </c>
      <c r="N148" s="1229" t="s">
        <v>5743</v>
      </c>
    </row>
    <row r="149" spans="1:14" x14ac:dyDescent="0.25">
      <c r="A149" s="119" t="s">
        <v>305</v>
      </c>
      <c r="B149" s="164">
        <v>41695</v>
      </c>
      <c r="C149" s="118" t="s">
        <v>3005</v>
      </c>
      <c r="D149" s="119" t="s">
        <v>438</v>
      </c>
      <c r="E149" s="162">
        <v>10176904</v>
      </c>
      <c r="F149" s="119">
        <v>25060435</v>
      </c>
      <c r="G149" s="119">
        <v>2705003</v>
      </c>
      <c r="H149" s="120" t="str">
        <f>IF(G149="","",VLOOKUP(G149,ARANCEL!$B$5:$D$121,2,FALSE))</f>
        <v>INCRUSTACION ESTETICA (ART-GLASS O CERAMICA)</v>
      </c>
      <c r="I149" s="121" t="s">
        <v>318</v>
      </c>
      <c r="J149" s="119">
        <v>1</v>
      </c>
      <c r="K149" s="122">
        <f>IF(G149="","",VLOOKUP(G149,ARANCEL!$B$5:$D$121,3,FALSE)*J149)</f>
        <v>15676</v>
      </c>
      <c r="L149" s="1229" t="s">
        <v>3438</v>
      </c>
      <c r="M149" s="1229">
        <v>4500220771</v>
      </c>
      <c r="N149" s="1229">
        <v>8615</v>
      </c>
    </row>
    <row r="150" spans="1:14" x14ac:dyDescent="0.25">
      <c r="A150" s="119" t="s">
        <v>305</v>
      </c>
      <c r="B150" s="164">
        <v>41876</v>
      </c>
      <c r="C150" s="118" t="s">
        <v>3005</v>
      </c>
      <c r="D150" s="119" t="s">
        <v>438</v>
      </c>
      <c r="E150" s="162">
        <v>10176904</v>
      </c>
      <c r="F150" s="119">
        <v>25060435</v>
      </c>
      <c r="G150" s="119">
        <v>2704003</v>
      </c>
      <c r="H150" s="120" t="str">
        <f>IF(G150="","",VLOOKUP(G150,ARANCEL!$B$5:$D$121,2,FALSE))</f>
        <v xml:space="preserve">CORONA PERIFERICA CON PERNO MUÑON COLADO </v>
      </c>
      <c r="I150" s="121" t="s">
        <v>337</v>
      </c>
      <c r="J150" s="119">
        <v>1</v>
      </c>
      <c r="K150" s="122">
        <f>IF(G150="","",VLOOKUP(G150,ARANCEL!$B$5:$D$121,3,FALSE)*J150)</f>
        <v>32612</v>
      </c>
      <c r="L150" s="1229" t="s">
        <v>6905</v>
      </c>
      <c r="M150" s="1229">
        <v>4500251080</v>
      </c>
      <c r="N150" s="1229" t="s">
        <v>7128</v>
      </c>
    </row>
    <row r="151" spans="1:14" x14ac:dyDescent="0.25">
      <c r="A151" s="119" t="s">
        <v>305</v>
      </c>
      <c r="B151" s="164">
        <v>41876</v>
      </c>
      <c r="C151" s="118" t="s">
        <v>3005</v>
      </c>
      <c r="D151" s="119" t="s">
        <v>438</v>
      </c>
      <c r="E151" s="162">
        <v>10176904</v>
      </c>
      <c r="F151" s="119">
        <v>25060435</v>
      </c>
      <c r="G151" s="119">
        <v>2704005</v>
      </c>
      <c r="H151" s="120" t="str">
        <f>IF(G151="","",VLOOKUP(G151,ARANCEL!$B$5:$D$121,2,FALSE))</f>
        <v>PROVISORIO</v>
      </c>
      <c r="I151" s="121" t="s">
        <v>337</v>
      </c>
      <c r="J151" s="119">
        <v>1</v>
      </c>
      <c r="K151" s="122">
        <f>IF(G151="","",VLOOKUP(G151,ARANCEL!$B$5:$D$121,3,FALSE)*J151)</f>
        <v>3250</v>
      </c>
      <c r="L151" s="1229" t="s">
        <v>6905</v>
      </c>
      <c r="M151" s="1229">
        <v>4500251080</v>
      </c>
      <c r="N151" s="1229" t="s">
        <v>7128</v>
      </c>
    </row>
    <row r="152" spans="1:14" x14ac:dyDescent="0.25">
      <c r="A152" s="119" t="s">
        <v>305</v>
      </c>
      <c r="B152" s="164">
        <v>41968</v>
      </c>
      <c r="C152" s="118" t="s">
        <v>8482</v>
      </c>
      <c r="D152" s="119" t="s">
        <v>1481</v>
      </c>
      <c r="E152" s="162">
        <v>10284851</v>
      </c>
      <c r="F152" s="119">
        <v>29615600</v>
      </c>
      <c r="G152" s="119">
        <v>2702009</v>
      </c>
      <c r="H152" s="120" t="str">
        <f>IF(G152="","",VLOOKUP(G152,ARANCEL!$B$5:$D$121,2,FALSE))</f>
        <v xml:space="preserve">TALLAR MUÑON TITANIO </v>
      </c>
      <c r="I152" s="121" t="s">
        <v>632</v>
      </c>
      <c r="J152" s="119">
        <v>2</v>
      </c>
      <c r="K152" s="122">
        <f>IF(G152="","",VLOOKUP(G152,ARANCEL!$B$5:$D$121,3,FALSE)*J152)</f>
        <v>22492</v>
      </c>
      <c r="L152" s="1229" t="s">
        <v>8256</v>
      </c>
      <c r="M152" s="1229">
        <v>4500264856</v>
      </c>
      <c r="N152" s="1229" t="s">
        <v>8933</v>
      </c>
    </row>
    <row r="153" spans="1:14" s="466" customFormat="1" x14ac:dyDescent="0.25">
      <c r="A153" s="255" t="s">
        <v>305</v>
      </c>
      <c r="B153" s="164">
        <v>41968</v>
      </c>
      <c r="C153" s="118" t="s">
        <v>8482</v>
      </c>
      <c r="D153" s="119" t="s">
        <v>1481</v>
      </c>
      <c r="E153" s="162">
        <v>10284851</v>
      </c>
      <c r="F153" s="119">
        <v>29615600</v>
      </c>
      <c r="G153" s="119">
        <v>2702002</v>
      </c>
      <c r="H153" s="120" t="str">
        <f>IF(G153="","",VLOOKUP(G153,ARANCEL!$B$5:$D$121,2,FALSE))</f>
        <v xml:space="preserve">LABORATORIO CORONA CEMENTADA SOBRE IMPLANTE </v>
      </c>
      <c r="I153" s="121" t="s">
        <v>632</v>
      </c>
      <c r="J153" s="119">
        <v>2</v>
      </c>
      <c r="K153" s="122">
        <f>IF(G153="","",VLOOKUP(G153,ARANCEL!$B$5:$D$121,3,FALSE)*J153)</f>
        <v>63756</v>
      </c>
      <c r="L153" s="1229" t="s">
        <v>8256</v>
      </c>
      <c r="M153" s="1229">
        <v>4500264856</v>
      </c>
      <c r="N153" s="1229" t="s">
        <v>8933</v>
      </c>
    </row>
    <row r="154" spans="1:14" x14ac:dyDescent="0.25">
      <c r="A154" s="119" t="s">
        <v>305</v>
      </c>
      <c r="B154" s="164">
        <v>41790</v>
      </c>
      <c r="C154" s="118" t="s">
        <v>4871</v>
      </c>
      <c r="D154" s="119" t="s">
        <v>60</v>
      </c>
      <c r="E154" s="162">
        <v>10203941</v>
      </c>
      <c r="F154" s="119">
        <v>26457043</v>
      </c>
      <c r="G154" s="119">
        <v>2705003</v>
      </c>
      <c r="H154" s="120" t="str">
        <f>IF(G154="","",VLOOKUP(G154,ARANCEL!$B$5:$D$121,2,FALSE))</f>
        <v>INCRUSTACION ESTETICA (ART-GLASS O CERAMICA)</v>
      </c>
      <c r="I154" s="121" t="s">
        <v>337</v>
      </c>
      <c r="J154" s="119">
        <v>1</v>
      </c>
      <c r="K154" s="122">
        <f>IF(G154="","",VLOOKUP(G154,ARANCEL!$B$5:$D$121,3,FALSE)*J154)</f>
        <v>15676</v>
      </c>
      <c r="L154" s="1229" t="s">
        <v>5292</v>
      </c>
      <c r="M154" s="1229">
        <v>4500235426</v>
      </c>
      <c r="N154" s="1229">
        <v>9420</v>
      </c>
    </row>
    <row r="155" spans="1:14" x14ac:dyDescent="0.25">
      <c r="A155" s="119" t="s">
        <v>305</v>
      </c>
      <c r="B155" s="164">
        <v>41856</v>
      </c>
      <c r="C155" s="118" t="s">
        <v>6705</v>
      </c>
      <c r="D155" s="119" t="s">
        <v>4402</v>
      </c>
      <c r="E155" s="162">
        <v>10238251</v>
      </c>
      <c r="F155" s="119">
        <v>27604117</v>
      </c>
      <c r="G155" s="119">
        <v>2704005</v>
      </c>
      <c r="H155" s="120" t="str">
        <f>IF(G155="","",VLOOKUP(G155,ARANCEL!$B$5:$D$121,2,FALSE))</f>
        <v>PROVISORIO</v>
      </c>
      <c r="I155" s="121" t="s">
        <v>312</v>
      </c>
      <c r="J155" s="119">
        <v>1</v>
      </c>
      <c r="K155" s="122">
        <f>IF(G155="","",VLOOKUP(G155,ARANCEL!$B$5:$D$121,3,FALSE)*J155)</f>
        <v>3250</v>
      </c>
      <c r="L155" s="1229" t="s">
        <v>6905</v>
      </c>
      <c r="M155" s="1229">
        <v>4500251080</v>
      </c>
      <c r="N155" s="1229" t="s">
        <v>7128</v>
      </c>
    </row>
    <row r="156" spans="1:14" x14ac:dyDescent="0.25">
      <c r="A156" s="169" t="s">
        <v>305</v>
      </c>
      <c r="B156" s="164">
        <v>41880</v>
      </c>
      <c r="C156" s="118" t="s">
        <v>6705</v>
      </c>
      <c r="D156" s="119" t="s">
        <v>4402</v>
      </c>
      <c r="E156" s="162">
        <v>10238251</v>
      </c>
      <c r="F156" s="119">
        <v>27604117</v>
      </c>
      <c r="G156" s="119">
        <v>2704003</v>
      </c>
      <c r="H156" s="120" t="str">
        <f>IF(G156="","",VLOOKUP(G156,ARANCEL!$B$5:$D$121,2,FALSE))</f>
        <v xml:space="preserve">CORONA PERIFERICA CON PERNO MUÑON COLADO </v>
      </c>
      <c r="I156" s="121" t="s">
        <v>312</v>
      </c>
      <c r="J156" s="119">
        <v>1</v>
      </c>
      <c r="K156" s="122">
        <f>IF(G156="","",VLOOKUP(G156,ARANCEL!$B$5:$D$121,3,FALSE)*J156)</f>
        <v>32612</v>
      </c>
      <c r="L156" s="1229" t="s">
        <v>6905</v>
      </c>
      <c r="M156" s="1229">
        <v>4500251080</v>
      </c>
      <c r="N156" s="1229" t="s">
        <v>7128</v>
      </c>
    </row>
    <row r="157" spans="1:14" x14ac:dyDescent="0.25">
      <c r="A157" s="119" t="s">
        <v>305</v>
      </c>
      <c r="B157" s="164">
        <v>41669</v>
      </c>
      <c r="C157" s="118" t="s">
        <v>1585</v>
      </c>
      <c r="D157" s="119" t="s">
        <v>1449</v>
      </c>
      <c r="E157" s="162">
        <v>10170817</v>
      </c>
      <c r="F157" s="119">
        <v>24644689</v>
      </c>
      <c r="G157" s="119">
        <v>2705003</v>
      </c>
      <c r="H157" s="120" t="str">
        <f>IF(G157="","",VLOOKUP(G157,ARANCEL!$B$5:$D$121,2,FALSE))</f>
        <v>INCRUSTACION ESTETICA (ART-GLASS O CERAMICA)</v>
      </c>
      <c r="I157" s="121" t="s">
        <v>335</v>
      </c>
      <c r="J157" s="119">
        <v>1</v>
      </c>
      <c r="K157" s="122">
        <f>IF(G157="","",VLOOKUP(G157,ARANCEL!$B$5:$D$121,3,FALSE)*J157)</f>
        <v>15676</v>
      </c>
      <c r="L157" s="1229" t="s">
        <v>2842</v>
      </c>
      <c r="M157" s="1229">
        <v>4500216204</v>
      </c>
      <c r="N157" s="1229">
        <v>8390</v>
      </c>
    </row>
    <row r="158" spans="1:14" x14ac:dyDescent="0.25">
      <c r="A158" s="119" t="s">
        <v>305</v>
      </c>
      <c r="B158" s="164">
        <v>41681</v>
      </c>
      <c r="C158" s="118" t="s">
        <v>1585</v>
      </c>
      <c r="D158" s="119" t="s">
        <v>1449</v>
      </c>
      <c r="E158" s="162">
        <v>10173850</v>
      </c>
      <c r="F158" s="119">
        <v>24771260</v>
      </c>
      <c r="G158" s="119">
        <v>2704005</v>
      </c>
      <c r="H158" s="120" t="str">
        <f>IF(G158="","",VLOOKUP(G158,ARANCEL!$B$5:$D$121,2,FALSE))</f>
        <v>PROVISORIO</v>
      </c>
      <c r="I158" s="121" t="s">
        <v>322</v>
      </c>
      <c r="J158" s="119">
        <v>1</v>
      </c>
      <c r="K158" s="122">
        <f>IF(G158="","",VLOOKUP(G158,ARANCEL!$B$5:$D$121,3,FALSE)*J158)</f>
        <v>3250</v>
      </c>
      <c r="L158" s="1229" t="s">
        <v>3438</v>
      </c>
      <c r="M158" s="1229">
        <v>4500220770</v>
      </c>
      <c r="N158" s="1229">
        <v>8614</v>
      </c>
    </row>
    <row r="159" spans="1:14" x14ac:dyDescent="0.25">
      <c r="A159" s="169" t="s">
        <v>305</v>
      </c>
      <c r="B159" s="164">
        <v>41767</v>
      </c>
      <c r="C159" s="118" t="s">
        <v>1585</v>
      </c>
      <c r="D159" s="119" t="s">
        <v>1449</v>
      </c>
      <c r="E159" s="162">
        <v>10173850</v>
      </c>
      <c r="F159" s="119">
        <v>24771260</v>
      </c>
      <c r="G159" s="119">
        <v>2704003</v>
      </c>
      <c r="H159" s="120" t="str">
        <f>IF(G159="","",VLOOKUP(G159,ARANCEL!$B$5:$D$121,2,FALSE))</f>
        <v xml:space="preserve">CORONA PERIFERICA CON PERNO MUÑON COLADO </v>
      </c>
      <c r="I159" s="121" t="s">
        <v>322</v>
      </c>
      <c r="J159" s="119">
        <v>1</v>
      </c>
      <c r="K159" s="122">
        <f>IF(G159="","",VLOOKUP(G159,ARANCEL!$B$5:$D$121,3,FALSE)*J159)</f>
        <v>32612</v>
      </c>
      <c r="L159" s="1229" t="s">
        <v>5292</v>
      </c>
      <c r="M159" s="1229">
        <v>4500235446</v>
      </c>
      <c r="N159" s="1229">
        <v>9426</v>
      </c>
    </row>
    <row r="160" spans="1:14" x14ac:dyDescent="0.25">
      <c r="A160" s="119" t="s">
        <v>305</v>
      </c>
      <c r="B160" s="164">
        <v>41670</v>
      </c>
      <c r="C160" s="118" t="s">
        <v>2588</v>
      </c>
      <c r="D160" s="119" t="s">
        <v>1446</v>
      </c>
      <c r="E160" s="162">
        <v>10170954</v>
      </c>
      <c r="F160" s="119">
        <v>24756431</v>
      </c>
      <c r="G160" s="119">
        <v>2705003</v>
      </c>
      <c r="H160" s="120" t="str">
        <f>IF(G160="","",VLOOKUP(G160,ARANCEL!$B$5:$D$121,2,FALSE))</f>
        <v>INCRUSTACION ESTETICA (ART-GLASS O CERAMICA)</v>
      </c>
      <c r="I160" s="121" t="s">
        <v>312</v>
      </c>
      <c r="J160" s="119">
        <v>1</v>
      </c>
      <c r="K160" s="122">
        <f>IF(G160="","",VLOOKUP(G160,ARANCEL!$B$5:$D$121,3,FALSE)*J160)</f>
        <v>15676</v>
      </c>
      <c r="L160" s="1229" t="s">
        <v>2842</v>
      </c>
      <c r="M160" s="1229">
        <v>4500216204</v>
      </c>
      <c r="N160" s="1229">
        <v>8390</v>
      </c>
    </row>
    <row r="161" spans="1:14" x14ac:dyDescent="0.25">
      <c r="A161" s="119" t="s">
        <v>305</v>
      </c>
      <c r="B161" s="164">
        <v>41529</v>
      </c>
      <c r="C161" s="118" t="s">
        <v>1583</v>
      </c>
      <c r="D161" s="119" t="s">
        <v>1452</v>
      </c>
      <c r="E161" s="162">
        <v>10153493</v>
      </c>
      <c r="F161" s="119">
        <v>22767476</v>
      </c>
      <c r="G161" s="119">
        <v>2704003</v>
      </c>
      <c r="H161" s="120" t="str">
        <f>IF(G161="","",VLOOKUP(G161,ARANCEL!$B$5:$D$121,2,FALSE))</f>
        <v xml:space="preserve">CORONA PERIFERICA CON PERNO MUÑON COLADO </v>
      </c>
      <c r="I161" s="121" t="s">
        <v>1584</v>
      </c>
      <c r="J161" s="119">
        <v>2</v>
      </c>
      <c r="K161" s="122">
        <f>IF(G161="","",VLOOKUP(G161,ARANCEL!$B$5:$D$121,3,FALSE)*J161)</f>
        <v>65224</v>
      </c>
      <c r="L161" s="1235" t="str">
        <f>IF(E161="","","IMPAGO")</f>
        <v>IMPAGO</v>
      </c>
      <c r="M161" s="1235" t="str">
        <f>IF(L161="IMPAGO","SIN O.C.","")</f>
        <v>SIN O.C.</v>
      </c>
      <c r="N161" s="1235" t="str">
        <f>IF(L161="IMPAGO","SIN FACT.","")</f>
        <v>SIN FACT.</v>
      </c>
    </row>
    <row r="162" spans="1:14" x14ac:dyDescent="0.25">
      <c r="A162" s="119" t="s">
        <v>305</v>
      </c>
      <c r="B162" s="164">
        <v>41876</v>
      </c>
      <c r="C162" s="118" t="s">
        <v>6613</v>
      </c>
      <c r="D162" s="119" t="s">
        <v>438</v>
      </c>
      <c r="E162" s="162">
        <v>10246639</v>
      </c>
      <c r="F162" s="119">
        <v>27447650</v>
      </c>
      <c r="G162" s="119">
        <v>2702002</v>
      </c>
      <c r="H162" s="120" t="str">
        <f>IF(G162="","",VLOOKUP(G162,ARANCEL!$B$5:$D$121,2,FALSE))</f>
        <v xml:space="preserve">LABORATORIO CORONA CEMENTADA SOBRE IMPLANTE </v>
      </c>
      <c r="I162" s="121" t="s">
        <v>6942</v>
      </c>
      <c r="J162" s="119">
        <v>3</v>
      </c>
      <c r="K162" s="122">
        <f>IF(G162="","",VLOOKUP(G162,ARANCEL!$B$5:$D$121,3,FALSE)*J162)</f>
        <v>95634</v>
      </c>
      <c r="L162" s="1229" t="s">
        <v>6905</v>
      </c>
      <c r="M162" s="1229">
        <v>4500251080</v>
      </c>
      <c r="N162" s="1229" t="s">
        <v>7128</v>
      </c>
    </row>
    <row r="163" spans="1:14" x14ac:dyDescent="0.25">
      <c r="A163" s="119" t="s">
        <v>305</v>
      </c>
      <c r="B163" s="164">
        <v>41698</v>
      </c>
      <c r="C163" s="118" t="s">
        <v>3052</v>
      </c>
      <c r="D163" s="119" t="s">
        <v>69</v>
      </c>
      <c r="E163" s="162">
        <v>10177596</v>
      </c>
      <c r="F163" s="119">
        <v>25001392</v>
      </c>
      <c r="G163" s="119">
        <v>2704005</v>
      </c>
      <c r="H163" s="120" t="str">
        <f>IF(G163="","",VLOOKUP(G163,ARANCEL!$B$5:$D$121,2,FALSE))</f>
        <v>PROVISORIO</v>
      </c>
      <c r="I163" s="121" t="s">
        <v>342</v>
      </c>
      <c r="J163" s="119">
        <v>1</v>
      </c>
      <c r="K163" s="122">
        <f>IF(G163="","",VLOOKUP(G163,ARANCEL!$B$5:$D$121,3,FALSE)*J163)</f>
        <v>3250</v>
      </c>
      <c r="L163" s="1229" t="s">
        <v>3438</v>
      </c>
      <c r="M163" s="1229">
        <v>4500220771</v>
      </c>
      <c r="N163" s="1229">
        <v>8615</v>
      </c>
    </row>
    <row r="164" spans="1:14" x14ac:dyDescent="0.25">
      <c r="A164" s="119" t="s">
        <v>313</v>
      </c>
      <c r="B164" s="164">
        <v>41814</v>
      </c>
      <c r="C164" s="118" t="s">
        <v>3052</v>
      </c>
      <c r="D164" s="119" t="s">
        <v>69</v>
      </c>
      <c r="E164" s="162">
        <v>10177596</v>
      </c>
      <c r="F164" s="119">
        <v>25001392</v>
      </c>
      <c r="G164" s="119">
        <v>2704003</v>
      </c>
      <c r="H164" s="120" t="str">
        <f>IF(G164="","",VLOOKUP(G164,ARANCEL!$B$5:$D$121,2,FALSE))</f>
        <v xml:space="preserve">CORONA PERIFERICA CON PERNO MUÑON COLADO </v>
      </c>
      <c r="I164" s="121" t="s">
        <v>342</v>
      </c>
      <c r="J164" s="119">
        <v>1</v>
      </c>
      <c r="K164" s="122">
        <f>IF(G164="","",VLOOKUP(G164,ARANCEL!$B$5:$D$121,3,FALSE)*J164)</f>
        <v>32612</v>
      </c>
      <c r="L164" s="1229" t="s">
        <v>5742</v>
      </c>
      <c r="M164" s="1229">
        <v>4500239368</v>
      </c>
      <c r="N164" s="1229" t="s">
        <v>5743</v>
      </c>
    </row>
    <row r="165" spans="1:14" x14ac:dyDescent="0.25">
      <c r="A165" s="169" t="s">
        <v>305</v>
      </c>
      <c r="B165" s="164">
        <v>41814</v>
      </c>
      <c r="C165" s="118" t="s">
        <v>5340</v>
      </c>
      <c r="D165" s="119" t="s">
        <v>1449</v>
      </c>
      <c r="E165" s="162">
        <v>10215599</v>
      </c>
      <c r="F165" s="119">
        <v>25495468</v>
      </c>
      <c r="G165" s="119">
        <v>2704003</v>
      </c>
      <c r="H165" s="120" t="str">
        <f>IF(G165="","",VLOOKUP(G165,ARANCEL!$B$5:$D$121,2,FALSE))</f>
        <v xml:space="preserve">CORONA PERIFERICA CON PERNO MUÑON COLADO </v>
      </c>
      <c r="I165" s="121" t="s">
        <v>326</v>
      </c>
      <c r="J165" s="119">
        <v>1</v>
      </c>
      <c r="K165" s="122">
        <f>IF(G165="","",VLOOKUP(G165,ARANCEL!$B$5:$D$121,3,FALSE)*J165)</f>
        <v>32612</v>
      </c>
      <c r="L165" s="1229" t="s">
        <v>5742</v>
      </c>
      <c r="M165" s="1229">
        <v>4500239368</v>
      </c>
      <c r="N165" s="1229" t="s">
        <v>5743</v>
      </c>
    </row>
    <row r="166" spans="1:14" x14ac:dyDescent="0.25">
      <c r="A166" s="119" t="s">
        <v>305</v>
      </c>
      <c r="B166" s="164">
        <v>41831</v>
      </c>
      <c r="C166" s="118" t="s">
        <v>5840</v>
      </c>
      <c r="D166" s="119" t="s">
        <v>1475</v>
      </c>
      <c r="E166" s="162">
        <v>10225001</v>
      </c>
      <c r="F166" s="119">
        <v>26986826</v>
      </c>
      <c r="G166" s="119">
        <v>2704005</v>
      </c>
      <c r="H166" s="120" t="str">
        <f>IF(G166="","",VLOOKUP(G166,ARANCEL!$B$5:$D$121,2,FALSE))</f>
        <v>PROVISORIO</v>
      </c>
      <c r="I166" s="121" t="s">
        <v>308</v>
      </c>
      <c r="J166" s="119">
        <v>1</v>
      </c>
      <c r="K166" s="122">
        <f>IF(G166="","",VLOOKUP(G166,ARANCEL!$B$5:$D$121,3,FALSE)*J166)</f>
        <v>3250</v>
      </c>
      <c r="L166" s="1229" t="s">
        <v>6905</v>
      </c>
      <c r="M166" s="1229">
        <v>4500249698</v>
      </c>
      <c r="N166" s="1229" t="s">
        <v>7115</v>
      </c>
    </row>
    <row r="167" spans="1:14" x14ac:dyDescent="0.25">
      <c r="A167" s="119" t="s">
        <v>305</v>
      </c>
      <c r="B167" s="164">
        <v>41838</v>
      </c>
      <c r="C167" s="118" t="s">
        <v>5840</v>
      </c>
      <c r="D167" s="119" t="s">
        <v>1475</v>
      </c>
      <c r="E167" s="162">
        <v>10225001</v>
      </c>
      <c r="F167" s="119">
        <v>26986726</v>
      </c>
      <c r="G167" s="119">
        <v>2704003</v>
      </c>
      <c r="H167" s="120" t="str">
        <f>IF(G167="","",VLOOKUP(G167,ARANCEL!$B$5:$D$121,2,FALSE))</f>
        <v xml:space="preserve">CORONA PERIFERICA CON PERNO MUÑON COLADO </v>
      </c>
      <c r="I167" s="121" t="s">
        <v>308</v>
      </c>
      <c r="J167" s="119">
        <v>1</v>
      </c>
      <c r="K167" s="122">
        <f>IF(G167="","",VLOOKUP(G167,ARANCEL!$B$5:$D$121,3,FALSE)*J167)</f>
        <v>32612</v>
      </c>
      <c r="L167" s="1229" t="s">
        <v>6905</v>
      </c>
      <c r="M167" s="1229">
        <v>4500249698</v>
      </c>
      <c r="N167" s="1229" t="s">
        <v>7115</v>
      </c>
    </row>
    <row r="168" spans="1:14" x14ac:dyDescent="0.25">
      <c r="A168" s="119" t="s">
        <v>305</v>
      </c>
      <c r="B168" s="164">
        <v>41677</v>
      </c>
      <c r="C168" s="118" t="s">
        <v>2686</v>
      </c>
      <c r="D168" s="119" t="s">
        <v>1446</v>
      </c>
      <c r="E168" s="162">
        <v>10172472</v>
      </c>
      <c r="F168" s="119">
        <v>24938519</v>
      </c>
      <c r="G168" s="119">
        <v>2705003</v>
      </c>
      <c r="H168" s="120" t="str">
        <f>IF(G168="","",VLOOKUP(G168,ARANCEL!$B$5:$D$121,2,FALSE))</f>
        <v>INCRUSTACION ESTETICA (ART-GLASS O CERAMICA)</v>
      </c>
      <c r="I168" s="121" t="s">
        <v>643</v>
      </c>
      <c r="J168" s="119">
        <v>1</v>
      </c>
      <c r="K168" s="122">
        <f>IF(G168="","",VLOOKUP(G168,ARANCEL!$B$5:$D$121,3,FALSE)*J168)</f>
        <v>15676</v>
      </c>
      <c r="L168" s="1229" t="s">
        <v>3438</v>
      </c>
      <c r="M168" s="1229">
        <v>4500220769</v>
      </c>
      <c r="N168" s="1229">
        <v>8613</v>
      </c>
    </row>
    <row r="169" spans="1:14" x14ac:dyDescent="0.25">
      <c r="A169" s="119" t="s">
        <v>305</v>
      </c>
      <c r="B169" s="164">
        <v>41743</v>
      </c>
      <c r="C169" s="118" t="s">
        <v>3907</v>
      </c>
      <c r="D169" s="119" t="s">
        <v>1523</v>
      </c>
      <c r="E169" s="162">
        <v>10188351</v>
      </c>
      <c r="F169" s="119">
        <v>25494851</v>
      </c>
      <c r="G169" s="119">
        <v>2707001</v>
      </c>
      <c r="H169" s="120" t="str">
        <f>IF(G169="","",VLOOKUP(G169,ARANCEL!$B$5:$D$121,2,FALSE))</f>
        <v xml:space="preserve">PLANO DE RELAJACION </v>
      </c>
      <c r="I169" s="121" t="s">
        <v>331</v>
      </c>
      <c r="J169" s="119">
        <v>1</v>
      </c>
      <c r="K169" s="122">
        <f>IF(G169="","",VLOOKUP(G169,ARANCEL!$B$5:$D$121,3,FALSE)*J169)</f>
        <v>9221</v>
      </c>
      <c r="L169" s="1229" t="s">
        <v>4612</v>
      </c>
      <c r="M169" s="1229">
        <v>4500229970</v>
      </c>
      <c r="N169" s="1229">
        <v>9184</v>
      </c>
    </row>
    <row r="170" spans="1:14" x14ac:dyDescent="0.25">
      <c r="A170" s="119" t="s">
        <v>305</v>
      </c>
      <c r="B170" s="164">
        <v>41936</v>
      </c>
      <c r="C170" s="118" t="s">
        <v>7834</v>
      </c>
      <c r="D170" s="119" t="s">
        <v>1475</v>
      </c>
      <c r="E170" s="162">
        <v>10269639</v>
      </c>
      <c r="F170" s="119">
        <v>0</v>
      </c>
      <c r="G170" s="119">
        <v>2705003</v>
      </c>
      <c r="H170" s="120" t="str">
        <f>IF(G170="","",VLOOKUP(G170,ARANCEL!$B$5:$D$121,2,FALSE))</f>
        <v>INCRUSTACION ESTETICA (ART-GLASS O CERAMICA)</v>
      </c>
      <c r="I170" s="121" t="s">
        <v>326</v>
      </c>
      <c r="J170" s="119">
        <v>1</v>
      </c>
      <c r="K170" s="122">
        <f>IF(G170="","",VLOOKUP(G170,ARANCEL!$B$5:$D$121,3,FALSE)*J170)</f>
        <v>15676</v>
      </c>
      <c r="L170" s="1229" t="s">
        <v>8279</v>
      </c>
      <c r="M170" s="1229">
        <v>4500259698</v>
      </c>
      <c r="N170" s="1229" t="s">
        <v>8264</v>
      </c>
    </row>
    <row r="171" spans="1:14" x14ac:dyDescent="0.25">
      <c r="A171" s="119" t="s">
        <v>305</v>
      </c>
      <c r="B171" s="164">
        <v>41898</v>
      </c>
      <c r="C171" s="118" t="s">
        <v>8139</v>
      </c>
      <c r="D171" s="119" t="s">
        <v>1391</v>
      </c>
      <c r="E171" s="162">
        <v>10256580</v>
      </c>
      <c r="F171" s="119">
        <v>28510734</v>
      </c>
      <c r="G171" s="119">
        <v>2704005</v>
      </c>
      <c r="H171" s="120" t="str">
        <f>IF(G171="","",VLOOKUP(G171,ARANCEL!$B$5:$D$121,2,FALSE))</f>
        <v>PROVISORIO</v>
      </c>
      <c r="I171" s="121" t="s">
        <v>324</v>
      </c>
      <c r="J171" s="119">
        <v>1</v>
      </c>
      <c r="K171" s="122">
        <f>IF(G171="","",VLOOKUP(G171,ARANCEL!$B$5:$D$121,3,FALSE)*J171)</f>
        <v>3250</v>
      </c>
      <c r="L171" s="1229" t="s">
        <v>7548</v>
      </c>
      <c r="M171" s="1229">
        <v>4500255224</v>
      </c>
      <c r="N171" s="1229" t="s">
        <v>7553</v>
      </c>
    </row>
    <row r="172" spans="1:14" x14ac:dyDescent="0.25">
      <c r="A172" s="119" t="s">
        <v>305</v>
      </c>
      <c r="B172" s="164">
        <v>41954</v>
      </c>
      <c r="C172" s="118" t="s">
        <v>8139</v>
      </c>
      <c r="D172" s="119" t="s">
        <v>1391</v>
      </c>
      <c r="E172" s="162">
        <v>10256580</v>
      </c>
      <c r="F172" s="119">
        <v>28510734</v>
      </c>
      <c r="G172" s="119">
        <v>2706015</v>
      </c>
      <c r="H172" s="120" t="str">
        <f>IF(G172="","",VLOOKUP(G172,ARANCEL!$B$5:$D$121,2,FALSE))</f>
        <v>NCLAJE TIPO SANDRI</v>
      </c>
      <c r="I172" s="121" t="s">
        <v>324</v>
      </c>
      <c r="J172" s="119">
        <v>1</v>
      </c>
      <c r="K172" s="122">
        <f>IF(G172="","",VLOOKUP(G172,ARANCEL!$B$5:$D$121,3,FALSE)*J172)</f>
        <v>13495</v>
      </c>
      <c r="L172" s="1229" t="s">
        <v>8256</v>
      </c>
      <c r="M172" s="1229">
        <v>4500264856</v>
      </c>
      <c r="N172" s="1229" t="s">
        <v>8933</v>
      </c>
    </row>
    <row r="173" spans="1:14" x14ac:dyDescent="0.25">
      <c r="A173" s="119" t="s">
        <v>305</v>
      </c>
      <c r="B173" s="164">
        <v>41970</v>
      </c>
      <c r="C173" s="118" t="s">
        <v>8139</v>
      </c>
      <c r="D173" s="119" t="s">
        <v>1391</v>
      </c>
      <c r="E173" s="162">
        <v>10256580</v>
      </c>
      <c r="F173" s="119">
        <v>28510734</v>
      </c>
      <c r="G173" s="119">
        <v>2704016</v>
      </c>
      <c r="H173" s="120" t="str">
        <f>IF(G173="","",VLOOKUP(G173,ARANCEL!$B$5:$D$121,2,FALSE))</f>
        <v xml:space="preserve">CORONA PROCERA </v>
      </c>
      <c r="I173" s="121" t="s">
        <v>324</v>
      </c>
      <c r="J173" s="119">
        <v>1</v>
      </c>
      <c r="K173" s="122">
        <f>IF(G173="","",VLOOKUP(G173,ARANCEL!$B$5:$D$121,3,FALSE)*J173)</f>
        <v>58477</v>
      </c>
      <c r="L173" s="1229" t="s">
        <v>8256</v>
      </c>
      <c r="M173" s="1229">
        <v>4500264856</v>
      </c>
      <c r="N173" s="1229" t="s">
        <v>8933</v>
      </c>
    </row>
    <row r="174" spans="1:14" x14ac:dyDescent="0.25">
      <c r="A174" s="119" t="s">
        <v>305</v>
      </c>
      <c r="B174" s="164">
        <v>41982</v>
      </c>
      <c r="C174" s="118" t="s">
        <v>8742</v>
      </c>
      <c r="D174" s="119" t="s">
        <v>1471</v>
      </c>
      <c r="E174" s="162">
        <v>10291236</v>
      </c>
      <c r="F174" s="119">
        <v>29325333</v>
      </c>
      <c r="G174" s="119">
        <v>2705003</v>
      </c>
      <c r="H174" s="120" t="str">
        <f>IF(G174="","",VLOOKUP(G174,ARANCEL!$B$5:$D$121,2,FALSE))</f>
        <v>INCRUSTACION ESTETICA (ART-GLASS O CERAMICA)</v>
      </c>
      <c r="I174" s="121" t="s">
        <v>324</v>
      </c>
      <c r="J174" s="119">
        <v>1</v>
      </c>
      <c r="K174" s="122">
        <f>IF(G174="","",VLOOKUP(G174,ARANCEL!$B$5:$D$121,3,FALSE)*J174)</f>
        <v>15676</v>
      </c>
      <c r="L174" s="1349" t="s">
        <v>9431</v>
      </c>
      <c r="M174" s="1349">
        <v>4500269116</v>
      </c>
      <c r="N174" s="1349" t="s">
        <v>9430</v>
      </c>
    </row>
    <row r="175" spans="1:14" x14ac:dyDescent="0.25">
      <c r="A175" s="119" t="s">
        <v>305</v>
      </c>
      <c r="B175" s="164">
        <v>41985</v>
      </c>
      <c r="C175" s="118" t="s">
        <v>8742</v>
      </c>
      <c r="D175" s="119" t="s">
        <v>1471</v>
      </c>
      <c r="E175" s="162">
        <v>10291236</v>
      </c>
      <c r="F175" s="119">
        <v>29325333</v>
      </c>
      <c r="G175" s="119">
        <v>2705003</v>
      </c>
      <c r="H175" s="120" t="str">
        <f>IF(G175="","",VLOOKUP(G175,ARANCEL!$B$5:$D$121,2,FALSE))</f>
        <v>INCRUSTACION ESTETICA (ART-GLASS O CERAMICA)</v>
      </c>
      <c r="I175" s="121" t="s">
        <v>317</v>
      </c>
      <c r="J175" s="119">
        <v>1</v>
      </c>
      <c r="K175" s="122">
        <f>IF(G175="","",VLOOKUP(G175,ARANCEL!$B$5:$D$121,3,FALSE)*J175)</f>
        <v>15676</v>
      </c>
      <c r="L175" s="1371" t="s">
        <v>9431</v>
      </c>
      <c r="M175" s="1372">
        <v>4500269116</v>
      </c>
      <c r="N175" s="1373" t="s">
        <v>9430</v>
      </c>
    </row>
    <row r="176" spans="1:14" x14ac:dyDescent="0.25">
      <c r="A176" s="119" t="s">
        <v>305</v>
      </c>
      <c r="B176" s="164">
        <v>42006</v>
      </c>
      <c r="C176" s="118" t="s">
        <v>8742</v>
      </c>
      <c r="D176" s="119" t="s">
        <v>1471</v>
      </c>
      <c r="E176" s="162">
        <v>10291236</v>
      </c>
      <c r="F176" s="119">
        <v>29325333</v>
      </c>
      <c r="G176" s="119">
        <v>2705003</v>
      </c>
      <c r="H176" s="120" t="str">
        <f>IF(G176="","",VLOOKUP(G176,ARANCEL!$B$5:$D$121,2,FALSE))</f>
        <v>INCRUSTACION ESTETICA (ART-GLASS O CERAMICA)</v>
      </c>
      <c r="I176" s="121" t="s">
        <v>308</v>
      </c>
      <c r="J176" s="119">
        <v>1</v>
      </c>
      <c r="K176" s="122">
        <f>IF(G176="","",VLOOKUP(G176,ARANCEL!$B$5:$D$121,3,FALSE)*J176)</f>
        <v>15676</v>
      </c>
      <c r="L176" s="1371" t="s">
        <v>9431</v>
      </c>
      <c r="M176" s="1372">
        <v>4500269116</v>
      </c>
      <c r="N176" s="1373" t="s">
        <v>9430</v>
      </c>
    </row>
    <row r="177" spans="1:14" x14ac:dyDescent="0.25">
      <c r="A177" s="119" t="s">
        <v>305</v>
      </c>
      <c r="B177" s="164">
        <v>41759</v>
      </c>
      <c r="C177" s="118" t="s">
        <v>4240</v>
      </c>
      <c r="D177" s="119" t="s">
        <v>1449</v>
      </c>
      <c r="E177" s="162">
        <v>10192209</v>
      </c>
      <c r="F177" s="119">
        <v>25920236</v>
      </c>
      <c r="G177" s="119">
        <v>2705003</v>
      </c>
      <c r="H177" s="120" t="str">
        <f>IF(G177="","",VLOOKUP(G177,ARANCEL!$B$5:$D$121,2,FALSE))</f>
        <v>INCRUSTACION ESTETICA (ART-GLASS O CERAMICA)</v>
      </c>
      <c r="I177" s="121" t="s">
        <v>618</v>
      </c>
      <c r="J177" s="119">
        <v>1</v>
      </c>
      <c r="K177" s="122">
        <f>IF(G177="","",VLOOKUP(G177,ARANCEL!$B$5:$D$121,3,FALSE)*J177)</f>
        <v>15676</v>
      </c>
      <c r="L177" s="1229" t="s">
        <v>4612</v>
      </c>
      <c r="M177" s="1229">
        <v>4500229971</v>
      </c>
      <c r="N177" s="1229">
        <v>9185</v>
      </c>
    </row>
    <row r="178" spans="1:14" x14ac:dyDescent="0.25">
      <c r="A178" s="119" t="s">
        <v>305</v>
      </c>
      <c r="B178" s="164">
        <v>41711</v>
      </c>
      <c r="C178" s="118" t="s">
        <v>1079</v>
      </c>
      <c r="D178" s="119" t="s">
        <v>1449</v>
      </c>
      <c r="E178" s="162">
        <v>10180257</v>
      </c>
      <c r="F178" s="119">
        <v>25341387</v>
      </c>
      <c r="G178" s="119">
        <v>2705003</v>
      </c>
      <c r="H178" s="120" t="str">
        <f>IF(G178="","",VLOOKUP(G178,ARANCEL!$B$5:$D$121,2,FALSE))</f>
        <v>INCRUSTACION ESTETICA (ART-GLASS O CERAMICA)</v>
      </c>
      <c r="I178" s="121" t="s">
        <v>326</v>
      </c>
      <c r="J178" s="119">
        <v>1</v>
      </c>
      <c r="K178" s="122">
        <f>IF(G178="","",VLOOKUP(G178,ARANCEL!$B$5:$D$121,3,FALSE)*J178)</f>
        <v>15676</v>
      </c>
      <c r="L178" s="1229" t="s">
        <v>3058</v>
      </c>
      <c r="M178" s="1229">
        <v>4500225648</v>
      </c>
      <c r="N178" s="1229">
        <v>8916</v>
      </c>
    </row>
    <row r="179" spans="1:14" x14ac:dyDescent="0.25">
      <c r="A179" s="119" t="s">
        <v>305</v>
      </c>
      <c r="B179" s="164">
        <v>41913</v>
      </c>
      <c r="C179" s="118" t="s">
        <v>1079</v>
      </c>
      <c r="D179" s="119" t="s">
        <v>1449</v>
      </c>
      <c r="E179" s="162">
        <v>10260382</v>
      </c>
      <c r="F179" s="119">
        <v>28785048</v>
      </c>
      <c r="G179" s="178">
        <v>2706002</v>
      </c>
      <c r="H179" s="120" t="str">
        <f>IF(G179="","",VLOOKUP(G179,ARANCEL!$B$5:$D$121,2,FALSE))</f>
        <v xml:space="preserve">PROTESIS PARCIAL ACRILICA </v>
      </c>
      <c r="I179" s="121" t="s">
        <v>7908</v>
      </c>
      <c r="J179" s="119">
        <v>1</v>
      </c>
      <c r="K179" s="122">
        <f>IF(G179="","",VLOOKUP(G179,ARANCEL!$B$5:$D$121,3,FALSE)*J179)</f>
        <v>24026</v>
      </c>
      <c r="L179" s="1229" t="s">
        <v>8279</v>
      </c>
      <c r="M179" s="1229">
        <v>4500259698</v>
      </c>
      <c r="N179" s="1229" t="s">
        <v>8264</v>
      </c>
    </row>
    <row r="180" spans="1:14" x14ac:dyDescent="0.25">
      <c r="A180" s="119" t="s">
        <v>305</v>
      </c>
      <c r="B180" s="164">
        <v>41837</v>
      </c>
      <c r="C180" s="118" t="s">
        <v>5841</v>
      </c>
      <c r="D180" s="119" t="s">
        <v>1452</v>
      </c>
      <c r="E180" s="162">
        <v>10227675</v>
      </c>
      <c r="F180" s="119">
        <v>25882095</v>
      </c>
      <c r="G180" s="119">
        <v>2705003</v>
      </c>
      <c r="H180" s="120" t="str">
        <f>IF(G180="","",VLOOKUP(G180,ARANCEL!$B$5:$D$121,2,FALSE))</f>
        <v>INCRUSTACION ESTETICA (ART-GLASS O CERAMICA)</v>
      </c>
      <c r="I180" s="121" t="s">
        <v>318</v>
      </c>
      <c r="J180" s="119">
        <v>1</v>
      </c>
      <c r="K180" s="122">
        <f>IF(G180="","",VLOOKUP(G180,ARANCEL!$B$5:$D$121,3,FALSE)*J180)</f>
        <v>15676</v>
      </c>
      <c r="L180" s="1229" t="s">
        <v>6905</v>
      </c>
      <c r="M180" s="1229">
        <v>4500249698</v>
      </c>
      <c r="N180" s="1229" t="s">
        <v>7115</v>
      </c>
    </row>
    <row r="181" spans="1:14" x14ac:dyDescent="0.25">
      <c r="A181" s="119" t="s">
        <v>305</v>
      </c>
      <c r="B181" s="164">
        <v>41920</v>
      </c>
      <c r="C181" s="118" t="s">
        <v>5841</v>
      </c>
      <c r="D181" s="119" t="s">
        <v>1452</v>
      </c>
      <c r="E181" s="162">
        <v>10227675</v>
      </c>
      <c r="F181" s="119">
        <v>25882095</v>
      </c>
      <c r="G181" s="119">
        <v>2705003</v>
      </c>
      <c r="H181" s="120" t="str">
        <f>IF(G181="","",VLOOKUP(G181,ARANCEL!$B$5:$D$121,2,FALSE))</f>
        <v>INCRUSTACION ESTETICA (ART-GLASS O CERAMICA)</v>
      </c>
      <c r="I181" s="121" t="s">
        <v>315</v>
      </c>
      <c r="J181" s="119">
        <v>1</v>
      </c>
      <c r="K181" s="122">
        <f>IF(G181="","",VLOOKUP(G181,ARANCEL!$B$5:$D$121,3,FALSE)*J181)</f>
        <v>15676</v>
      </c>
      <c r="L181" s="1229" t="s">
        <v>8279</v>
      </c>
      <c r="M181" s="1229">
        <v>4500259698</v>
      </c>
      <c r="N181" s="1229" t="s">
        <v>8264</v>
      </c>
    </row>
    <row r="182" spans="1:14" x14ac:dyDescent="0.25">
      <c r="A182" s="119" t="s">
        <v>305</v>
      </c>
      <c r="B182" s="164">
        <v>41941</v>
      </c>
      <c r="C182" s="118" t="s">
        <v>5841</v>
      </c>
      <c r="D182" s="119" t="s">
        <v>1452</v>
      </c>
      <c r="E182" s="162">
        <v>10227675</v>
      </c>
      <c r="F182" s="119">
        <v>25882095</v>
      </c>
      <c r="G182" s="119">
        <v>2705003</v>
      </c>
      <c r="H182" s="120" t="str">
        <f>IF(G182="","",VLOOKUP(G182,ARANCEL!$B$5:$D$121,2,FALSE))</f>
        <v>INCRUSTACION ESTETICA (ART-GLASS O CERAMICA)</v>
      </c>
      <c r="I182" s="121" t="s">
        <v>308</v>
      </c>
      <c r="J182" s="119">
        <v>1</v>
      </c>
      <c r="K182" s="122">
        <f>IF(G182="","",VLOOKUP(G182,ARANCEL!$B$5:$D$121,3,FALSE)*J182)</f>
        <v>15676</v>
      </c>
      <c r="L182" s="1237" t="s">
        <v>8256</v>
      </c>
      <c r="M182" s="1237">
        <v>4500259698</v>
      </c>
      <c r="N182" s="1237" t="s">
        <v>8264</v>
      </c>
    </row>
    <row r="183" spans="1:14" x14ac:dyDescent="0.25">
      <c r="A183" s="119" t="s">
        <v>305</v>
      </c>
      <c r="B183" s="164">
        <v>41993</v>
      </c>
      <c r="C183" s="118" t="s">
        <v>8989</v>
      </c>
      <c r="D183" s="119" t="s">
        <v>1452</v>
      </c>
      <c r="E183" s="162">
        <v>10227675</v>
      </c>
      <c r="F183" s="119">
        <v>25882095</v>
      </c>
      <c r="G183" s="119">
        <v>2705003</v>
      </c>
      <c r="H183" s="120" t="str">
        <f>IF(G183="","",VLOOKUP(G183,ARANCEL!$B$5:$D$121,2,FALSE))</f>
        <v>INCRUSTACION ESTETICA (ART-GLASS O CERAMICA)</v>
      </c>
      <c r="I183" s="121" t="s">
        <v>618</v>
      </c>
      <c r="J183" s="119">
        <v>1</v>
      </c>
      <c r="K183" s="122">
        <f>IF(G183="","",VLOOKUP(G183,ARANCEL!$B$5:$D$121,3,FALSE)*J183)</f>
        <v>15676</v>
      </c>
      <c r="L183" s="1349" t="s">
        <v>9431</v>
      </c>
      <c r="M183" s="1349">
        <v>4500269116</v>
      </c>
      <c r="N183" s="1349" t="s">
        <v>9430</v>
      </c>
    </row>
    <row r="184" spans="1:14" x14ac:dyDescent="0.25">
      <c r="A184" s="119" t="s">
        <v>305</v>
      </c>
      <c r="B184" s="164">
        <v>41657</v>
      </c>
      <c r="C184" s="118" t="s">
        <v>1580</v>
      </c>
      <c r="D184" s="119" t="s">
        <v>1458</v>
      </c>
      <c r="E184" s="162">
        <v>10169438</v>
      </c>
      <c r="F184" s="119">
        <v>24539527</v>
      </c>
      <c r="G184" s="119">
        <v>2704005</v>
      </c>
      <c r="H184" s="120" t="str">
        <f>IF(G184="","",VLOOKUP(G184,ARANCEL!$B$5:$D$121,2,FALSE))</f>
        <v>PROVISORIO</v>
      </c>
      <c r="I184" s="121" t="s">
        <v>1349</v>
      </c>
      <c r="J184" s="119">
        <v>2</v>
      </c>
      <c r="K184" s="122">
        <f>IF(G184="","",VLOOKUP(G184,ARANCEL!$B$5:$D$121,3,FALSE)*J184)</f>
        <v>6500</v>
      </c>
      <c r="L184" s="1229" t="s">
        <v>2842</v>
      </c>
      <c r="M184" s="1229">
        <v>4500216202</v>
      </c>
      <c r="N184" s="1229">
        <v>8389</v>
      </c>
    </row>
    <row r="185" spans="1:14" x14ac:dyDescent="0.25">
      <c r="A185" s="119" t="s">
        <v>305</v>
      </c>
      <c r="B185" s="164">
        <v>41659</v>
      </c>
      <c r="C185" s="118" t="s">
        <v>1580</v>
      </c>
      <c r="D185" s="119" t="s">
        <v>1458</v>
      </c>
      <c r="E185" s="162">
        <v>10169438</v>
      </c>
      <c r="F185" s="119">
        <v>24539527</v>
      </c>
      <c r="G185" s="119">
        <v>2704003</v>
      </c>
      <c r="H185" s="120" t="str">
        <f>IF(G185="","",VLOOKUP(G185,ARANCEL!$B$5:$D$121,2,FALSE))</f>
        <v xml:space="preserve">CORONA PERIFERICA CON PERNO MUÑON COLADO </v>
      </c>
      <c r="I185" s="121" t="s">
        <v>1349</v>
      </c>
      <c r="J185" s="119">
        <v>2</v>
      </c>
      <c r="K185" s="122">
        <f>IF(G185="","",VLOOKUP(G185,ARANCEL!$B$5:$D$121,3,FALSE)*J185)</f>
        <v>65224</v>
      </c>
      <c r="L185" s="1229" t="s">
        <v>2842</v>
      </c>
      <c r="M185" s="1229">
        <v>4500216202</v>
      </c>
      <c r="N185" s="1229">
        <v>8389</v>
      </c>
    </row>
    <row r="186" spans="1:14" x14ac:dyDescent="0.25">
      <c r="A186" s="119" t="s">
        <v>305</v>
      </c>
      <c r="B186" s="164">
        <v>42016</v>
      </c>
      <c r="C186" s="118" t="s">
        <v>9306</v>
      </c>
      <c r="D186" s="119" t="s">
        <v>353</v>
      </c>
      <c r="E186" s="162">
        <v>10306010</v>
      </c>
      <c r="F186" s="119">
        <v>30260880</v>
      </c>
      <c r="G186" s="119">
        <v>2705004</v>
      </c>
      <c r="H186" s="120" t="str">
        <f>IF(G186="","",VLOOKUP(G186,ARANCEL!$B$5:$D$121,2,FALSE))</f>
        <v>CARILLA ESTETICA (ART-GLASS O CERAMICA)</v>
      </c>
      <c r="I186" s="121" t="s">
        <v>329</v>
      </c>
      <c r="J186" s="119">
        <v>1</v>
      </c>
      <c r="K186" s="122">
        <f>IF(G186="","",VLOOKUP(G186,ARANCEL!$B$5:$D$121,3,FALSE)*J186)</f>
        <v>26753</v>
      </c>
      <c r="L186" s="1235" t="str">
        <f>IF(E186="","","IMPAGO")</f>
        <v>IMPAGO</v>
      </c>
      <c r="M186" s="1235" t="str">
        <f>IF(L186="IMPAGO","SIN O.C.","")</f>
        <v>SIN O.C.</v>
      </c>
      <c r="N186" s="1235" t="str">
        <f>IF(L186="IMPAGO","SIN FACT.","")</f>
        <v>SIN FACT.</v>
      </c>
    </row>
    <row r="187" spans="1:14" x14ac:dyDescent="0.25">
      <c r="A187" s="119" t="s">
        <v>305</v>
      </c>
      <c r="B187" s="164">
        <v>41725</v>
      </c>
      <c r="C187" s="118" t="s">
        <v>3504</v>
      </c>
      <c r="D187" s="119" t="s">
        <v>3505</v>
      </c>
      <c r="E187" s="162">
        <v>10183377</v>
      </c>
      <c r="F187" s="119">
        <v>25357193</v>
      </c>
      <c r="G187" s="119">
        <v>2704005</v>
      </c>
      <c r="H187" s="120" t="str">
        <f>IF(G187="","",VLOOKUP(G187,ARANCEL!$B$5:$D$121,2,FALSE))</f>
        <v>PROVISORIO</v>
      </c>
      <c r="I187" s="121" t="s">
        <v>618</v>
      </c>
      <c r="J187" s="119">
        <v>1</v>
      </c>
      <c r="K187" s="122">
        <f>IF(G187="","",VLOOKUP(G187,ARANCEL!$B$5:$D$121,3,FALSE)*J187)</f>
        <v>3250</v>
      </c>
      <c r="L187" s="1229" t="s">
        <v>3058</v>
      </c>
      <c r="M187" s="1229">
        <v>4500225627</v>
      </c>
      <c r="N187" s="1229">
        <v>8915</v>
      </c>
    </row>
    <row r="188" spans="1:14" x14ac:dyDescent="0.25">
      <c r="A188" s="119" t="s">
        <v>305</v>
      </c>
      <c r="B188" s="164">
        <v>41730</v>
      </c>
      <c r="C188" s="118" t="s">
        <v>3504</v>
      </c>
      <c r="D188" s="119" t="s">
        <v>3505</v>
      </c>
      <c r="E188" s="162">
        <v>10183377</v>
      </c>
      <c r="F188" s="119">
        <v>25357193</v>
      </c>
      <c r="G188" s="119">
        <v>2705003</v>
      </c>
      <c r="H188" s="120" t="str">
        <f>IF(G188="","",VLOOKUP(G188,ARANCEL!$B$5:$D$121,2,FALSE))</f>
        <v>INCRUSTACION ESTETICA (ART-GLASS O CERAMICA)</v>
      </c>
      <c r="I188" s="121" t="s">
        <v>312</v>
      </c>
      <c r="J188" s="119">
        <v>1</v>
      </c>
      <c r="K188" s="122">
        <f>IF(G188="","",VLOOKUP(G188,ARANCEL!$B$5:$D$121,3,FALSE)*J188)</f>
        <v>15676</v>
      </c>
      <c r="L188" s="1229" t="s">
        <v>4612</v>
      </c>
      <c r="M188" s="1229">
        <v>4500229969</v>
      </c>
      <c r="N188" s="1229">
        <v>9183</v>
      </c>
    </row>
    <row r="189" spans="1:14" x14ac:dyDescent="0.25">
      <c r="A189" s="119" t="s">
        <v>305</v>
      </c>
      <c r="B189" s="164">
        <v>41765</v>
      </c>
      <c r="C189" s="118" t="s">
        <v>3504</v>
      </c>
      <c r="D189" s="119" t="s">
        <v>3505</v>
      </c>
      <c r="E189" s="162">
        <v>10183377</v>
      </c>
      <c r="F189" s="119">
        <v>25357193</v>
      </c>
      <c r="G189" s="119">
        <v>2704031</v>
      </c>
      <c r="H189" s="120" t="str">
        <f>IF(G189="","",VLOOKUP(G189,ARANCEL!$B$5:$D$121,2,FALSE))</f>
        <v xml:space="preserve">PERNO MUÑON METALICO </v>
      </c>
      <c r="I189" s="121" t="s">
        <v>618</v>
      </c>
      <c r="J189" s="119">
        <v>1</v>
      </c>
      <c r="K189" s="122">
        <f>IF(G189="","",VLOOKUP(G189,ARANCEL!$B$5:$D$121,3,FALSE)*J189)</f>
        <v>12246</v>
      </c>
      <c r="L189" s="1229" t="s">
        <v>5292</v>
      </c>
      <c r="M189" s="1229">
        <v>4500235445</v>
      </c>
      <c r="N189" s="1229">
        <v>9425</v>
      </c>
    </row>
    <row r="190" spans="1:14" x14ac:dyDescent="0.25">
      <c r="A190" s="119" t="s">
        <v>305</v>
      </c>
      <c r="B190" s="164">
        <v>41788</v>
      </c>
      <c r="C190" s="118" t="s">
        <v>3504</v>
      </c>
      <c r="D190" s="119" t="s">
        <v>3505</v>
      </c>
      <c r="E190" s="162">
        <v>10183377</v>
      </c>
      <c r="F190" s="119">
        <v>25357193</v>
      </c>
      <c r="G190" s="119">
        <v>2704002</v>
      </c>
      <c r="H190" s="120" t="str">
        <f>IF(G190="","",VLOOKUP(G190,ARANCEL!$B$5:$D$121,2,FALSE))</f>
        <v xml:space="preserve">CORONA PERIFERICA </v>
      </c>
      <c r="I190" s="121" t="s">
        <v>618</v>
      </c>
      <c r="J190" s="119">
        <v>1</v>
      </c>
      <c r="K190" s="122">
        <f>IF(G190="","",VLOOKUP(G190,ARANCEL!$B$5:$D$121,3,FALSE)*J190)</f>
        <v>25865</v>
      </c>
      <c r="L190" s="1229" t="s">
        <v>5292</v>
      </c>
      <c r="M190" s="1229">
        <v>4500235445</v>
      </c>
      <c r="N190" s="1229">
        <v>9425</v>
      </c>
    </row>
    <row r="191" spans="1:14" x14ac:dyDescent="0.25">
      <c r="A191" s="119" t="s">
        <v>305</v>
      </c>
      <c r="B191" s="164">
        <v>41887</v>
      </c>
      <c r="C191" s="118" t="s">
        <v>6873</v>
      </c>
      <c r="D191" s="119" t="s">
        <v>1475</v>
      </c>
      <c r="E191" s="162">
        <v>10252586</v>
      </c>
      <c r="F191" s="119">
        <v>28390732</v>
      </c>
      <c r="G191" s="119">
        <v>2704005</v>
      </c>
      <c r="H191" s="120" t="str">
        <f>IF(G191="","",VLOOKUP(G191,ARANCEL!$B$5:$D$121,2,FALSE))</f>
        <v>PROVISORIO</v>
      </c>
      <c r="I191" s="121" t="s">
        <v>317</v>
      </c>
      <c r="J191" s="119">
        <v>1</v>
      </c>
      <c r="K191" s="122">
        <f>IF(G191="","",VLOOKUP(G191,ARANCEL!$B$5:$D$121,3,FALSE)*J191)</f>
        <v>3250</v>
      </c>
      <c r="L191" s="1229" t="s">
        <v>7548</v>
      </c>
      <c r="M191" s="1229">
        <v>4500255224</v>
      </c>
      <c r="N191" s="1229" t="s">
        <v>7553</v>
      </c>
    </row>
    <row r="192" spans="1:14" x14ac:dyDescent="0.25">
      <c r="A192" s="119" t="s">
        <v>305</v>
      </c>
      <c r="B192" s="164">
        <v>41731</v>
      </c>
      <c r="C192" s="118" t="s">
        <v>3670</v>
      </c>
      <c r="D192" s="119" t="s">
        <v>353</v>
      </c>
      <c r="E192" s="162">
        <v>10184958</v>
      </c>
      <c r="F192" s="119">
        <v>25719139</v>
      </c>
      <c r="G192" s="119">
        <v>2704005</v>
      </c>
      <c r="H192" s="120" t="str">
        <f>IF(G192="","",VLOOKUP(G192,ARANCEL!$B$5:$D$121,2,FALSE))</f>
        <v>PROVISORIO</v>
      </c>
      <c r="I192" s="121" t="s">
        <v>316</v>
      </c>
      <c r="J192" s="119">
        <v>1</v>
      </c>
      <c r="K192" s="122">
        <f>IF(G192="","",VLOOKUP(G192,ARANCEL!$B$5:$D$121,3,FALSE)*J192)</f>
        <v>3250</v>
      </c>
      <c r="L192" s="1229" t="s">
        <v>4612</v>
      </c>
      <c r="M192" s="1229">
        <v>4500229969</v>
      </c>
      <c r="N192" s="1229">
        <v>9183</v>
      </c>
    </row>
    <row r="193" spans="1:14" x14ac:dyDescent="0.25">
      <c r="A193" s="119" t="s">
        <v>305</v>
      </c>
      <c r="B193" s="164">
        <v>41773</v>
      </c>
      <c r="C193" s="118" t="s">
        <v>3670</v>
      </c>
      <c r="D193" s="119" t="s">
        <v>353</v>
      </c>
      <c r="E193" s="162">
        <v>10184958</v>
      </c>
      <c r="F193" s="119">
        <v>25719139</v>
      </c>
      <c r="G193" s="119">
        <v>2704002</v>
      </c>
      <c r="H193" s="120" t="str">
        <f>IF(G193="","",VLOOKUP(G193,ARANCEL!$B$5:$D$121,2,FALSE))</f>
        <v xml:space="preserve">CORONA PERIFERICA </v>
      </c>
      <c r="I193" s="121" t="s">
        <v>316</v>
      </c>
      <c r="J193" s="119">
        <v>1</v>
      </c>
      <c r="K193" s="122">
        <f>IF(G193="","",VLOOKUP(G193,ARANCEL!$B$5:$D$121,3,FALSE)*J193)</f>
        <v>25865</v>
      </c>
      <c r="L193" s="1229" t="s">
        <v>5292</v>
      </c>
      <c r="M193" s="1229">
        <v>4500235445</v>
      </c>
      <c r="N193" s="1229">
        <v>9425</v>
      </c>
    </row>
    <row r="194" spans="1:14" x14ac:dyDescent="0.25">
      <c r="A194" s="119" t="s">
        <v>305</v>
      </c>
      <c r="B194" s="164">
        <v>41801</v>
      </c>
      <c r="C194" s="118" t="s">
        <v>3670</v>
      </c>
      <c r="D194" s="119" t="s">
        <v>353</v>
      </c>
      <c r="E194" s="162">
        <v>10184958</v>
      </c>
      <c r="F194" s="119">
        <v>25719139</v>
      </c>
      <c r="G194" s="119">
        <v>2707001</v>
      </c>
      <c r="H194" s="120" t="str">
        <f>IF(G194="","",VLOOKUP(G194,ARANCEL!$B$5:$D$121,2,FALSE))</f>
        <v xml:space="preserve">PLANO DE RELAJACION </v>
      </c>
      <c r="I194" s="121" t="s">
        <v>306</v>
      </c>
      <c r="J194" s="119">
        <v>1</v>
      </c>
      <c r="K194" s="122">
        <f>IF(G194="","",VLOOKUP(G194,ARANCEL!$B$5:$D$121,3,FALSE)*J194)</f>
        <v>9221</v>
      </c>
      <c r="L194" s="1229" t="s">
        <v>5742</v>
      </c>
      <c r="M194" s="1229">
        <v>4500239368</v>
      </c>
      <c r="N194" s="1229" t="s">
        <v>5743</v>
      </c>
    </row>
    <row r="195" spans="1:14" x14ac:dyDescent="0.25">
      <c r="A195" s="119" t="s">
        <v>305</v>
      </c>
      <c r="B195" s="164">
        <v>41757</v>
      </c>
      <c r="C195" s="118" t="s">
        <v>4203</v>
      </c>
      <c r="D195" s="119" t="s">
        <v>1449</v>
      </c>
      <c r="E195" s="162">
        <v>10191606</v>
      </c>
      <c r="F195" s="119">
        <v>25753583</v>
      </c>
      <c r="G195" s="119">
        <v>2705003</v>
      </c>
      <c r="H195" s="120" t="str">
        <f>IF(G195="","",VLOOKUP(G195,ARANCEL!$B$5:$D$121,2,FALSE))</f>
        <v>INCRUSTACION ESTETICA (ART-GLASS O CERAMICA)</v>
      </c>
      <c r="I195" s="121" t="s">
        <v>316</v>
      </c>
      <c r="J195" s="119">
        <v>1</v>
      </c>
      <c r="K195" s="122">
        <f>IF(G195="","",VLOOKUP(G195,ARANCEL!$B$5:$D$121,3,FALSE)*J195)</f>
        <v>15676</v>
      </c>
      <c r="L195" s="1229" t="s">
        <v>4612</v>
      </c>
      <c r="M195" s="1229">
        <v>4500229971</v>
      </c>
      <c r="N195" s="1229">
        <v>9185</v>
      </c>
    </row>
    <row r="196" spans="1:14" x14ac:dyDescent="0.25">
      <c r="A196" s="119" t="s">
        <v>305</v>
      </c>
      <c r="B196" s="164">
        <v>41960</v>
      </c>
      <c r="C196" s="118" t="s">
        <v>8337</v>
      </c>
      <c r="D196" s="119" t="s">
        <v>1452</v>
      </c>
      <c r="E196" s="162">
        <v>10280446</v>
      </c>
      <c r="F196" s="119">
        <v>25833776</v>
      </c>
      <c r="G196" s="119">
        <v>2705003</v>
      </c>
      <c r="H196" s="120" t="str">
        <f>IF(G196="","",VLOOKUP(G196,ARANCEL!$B$5:$D$121,2,FALSE))</f>
        <v>INCRUSTACION ESTETICA (ART-GLASS O CERAMICA)</v>
      </c>
      <c r="I196" s="121" t="s">
        <v>326</v>
      </c>
      <c r="J196" s="119">
        <v>1</v>
      </c>
      <c r="K196" s="122">
        <f>IF(G196="","",VLOOKUP(G196,ARANCEL!$B$5:$D$121,3,FALSE)*J196)</f>
        <v>15676</v>
      </c>
      <c r="L196" s="1229" t="s">
        <v>8256</v>
      </c>
      <c r="M196" s="1229">
        <v>4500264856</v>
      </c>
      <c r="N196" s="1229" t="s">
        <v>8933</v>
      </c>
    </row>
    <row r="197" spans="1:14" x14ac:dyDescent="0.25">
      <c r="A197" s="119" t="s">
        <v>305</v>
      </c>
      <c r="B197" s="164">
        <v>41660</v>
      </c>
      <c r="C197" s="118" t="s">
        <v>1579</v>
      </c>
      <c r="D197" s="119" t="s">
        <v>314</v>
      </c>
      <c r="E197" s="162">
        <v>10169663</v>
      </c>
      <c r="F197" s="119">
        <v>20181280</v>
      </c>
      <c r="G197" s="119">
        <v>2705003</v>
      </c>
      <c r="H197" s="120" t="str">
        <f>IF(G197="","",VLOOKUP(G197,ARANCEL!$B$5:$D$121,2,FALSE))</f>
        <v>INCRUSTACION ESTETICA (ART-GLASS O CERAMICA)</v>
      </c>
      <c r="I197" s="121" t="s">
        <v>316</v>
      </c>
      <c r="J197" s="119">
        <v>1</v>
      </c>
      <c r="K197" s="122">
        <f>IF(G197="","",VLOOKUP(G197,ARANCEL!$B$5:$D$121,3,FALSE)*J197)</f>
        <v>15676</v>
      </c>
      <c r="L197" s="1229" t="s">
        <v>2842</v>
      </c>
      <c r="M197" s="1229">
        <v>4500216202</v>
      </c>
      <c r="N197" s="1229">
        <v>8389</v>
      </c>
    </row>
    <row r="198" spans="1:14" x14ac:dyDescent="0.25">
      <c r="A198" s="165" t="s">
        <v>305</v>
      </c>
      <c r="B198" s="164">
        <v>41936</v>
      </c>
      <c r="C198" s="118" t="s">
        <v>8141</v>
      </c>
      <c r="D198" s="119" t="s">
        <v>1471</v>
      </c>
      <c r="E198" s="162">
        <v>10270289</v>
      </c>
      <c r="F198" s="119">
        <v>29063772</v>
      </c>
      <c r="G198" s="119">
        <v>2704005</v>
      </c>
      <c r="H198" s="120" t="str">
        <f>IF(G198="","",VLOOKUP(G198,ARANCEL!$B$5:$D$121,2,FALSE))</f>
        <v>PROVISORIO</v>
      </c>
      <c r="I198" s="121" t="s">
        <v>325</v>
      </c>
      <c r="J198" s="119">
        <v>1</v>
      </c>
      <c r="K198" s="122">
        <f>IF(G198="","",VLOOKUP(G198,ARANCEL!$B$5:$D$121,3,FALSE)*J198)</f>
        <v>3250</v>
      </c>
      <c r="L198" s="1235" t="str">
        <f>IF(E198="","","IMPAGO")</f>
        <v>IMPAGO</v>
      </c>
      <c r="M198" s="1235" t="str">
        <f>IF(L198="IMPAGO","SIN O.C.","")</f>
        <v>SIN O.C.</v>
      </c>
      <c r="N198" s="1235" t="str">
        <f>IF(L198="IMPAGO","SIN FACT.","")</f>
        <v>SIN FACT.</v>
      </c>
    </row>
    <row r="199" spans="1:14" x14ac:dyDescent="0.25">
      <c r="A199" s="119" t="s">
        <v>305</v>
      </c>
      <c r="B199" s="164">
        <v>41953</v>
      </c>
      <c r="C199" s="118" t="s">
        <v>8141</v>
      </c>
      <c r="D199" s="119" t="s">
        <v>1471</v>
      </c>
      <c r="E199" s="162">
        <v>10277176</v>
      </c>
      <c r="F199" s="119">
        <v>29063772</v>
      </c>
      <c r="G199" s="119">
        <v>2705003</v>
      </c>
      <c r="H199" s="120" t="str">
        <f>IF(G199="","",VLOOKUP(G199,ARANCEL!$B$5:$D$121,2,FALSE))</f>
        <v>INCRUSTACION ESTETICA (ART-GLASS O CERAMICA)</v>
      </c>
      <c r="I199" s="121" t="s">
        <v>319</v>
      </c>
      <c r="J199" s="119">
        <v>1</v>
      </c>
      <c r="K199" s="122">
        <f>IF(G199="","",VLOOKUP(G199,ARANCEL!$B$5:$D$121,3,FALSE)*J199)</f>
        <v>15676</v>
      </c>
      <c r="L199" s="1229" t="s">
        <v>8256</v>
      </c>
      <c r="M199" s="1229">
        <v>4500264856</v>
      </c>
      <c r="N199" s="1229" t="s">
        <v>8933</v>
      </c>
    </row>
    <row r="200" spans="1:14" x14ac:dyDescent="0.25">
      <c r="A200" s="119" t="s">
        <v>305</v>
      </c>
      <c r="B200" s="164">
        <v>41982</v>
      </c>
      <c r="C200" s="118" t="s">
        <v>8141</v>
      </c>
      <c r="D200" s="119" t="s">
        <v>1471</v>
      </c>
      <c r="E200" s="162">
        <v>10277176</v>
      </c>
      <c r="F200" s="119">
        <v>29063772</v>
      </c>
      <c r="G200" s="119">
        <v>2704003</v>
      </c>
      <c r="H200" s="120" t="str">
        <f>IF(G200="","",VLOOKUP(G200,ARANCEL!$B$5:$D$121,2,FALSE))</f>
        <v xml:space="preserve">CORONA PERIFERICA CON PERNO MUÑON COLADO </v>
      </c>
      <c r="I200" s="121" t="s">
        <v>325</v>
      </c>
      <c r="J200" s="119">
        <v>1</v>
      </c>
      <c r="K200" s="122">
        <f>IF(G200="","",VLOOKUP(G200,ARANCEL!$B$5:$D$121,3,FALSE)*J200)</f>
        <v>32612</v>
      </c>
      <c r="L200" s="1349" t="s">
        <v>9431</v>
      </c>
      <c r="M200" s="1349">
        <v>4500269116</v>
      </c>
      <c r="N200" s="1349" t="s">
        <v>9430</v>
      </c>
    </row>
    <row r="201" spans="1:14" x14ac:dyDescent="0.25">
      <c r="A201" s="119" t="s">
        <v>305</v>
      </c>
      <c r="B201" s="164">
        <v>41934</v>
      </c>
      <c r="C201" s="118" t="s">
        <v>7757</v>
      </c>
      <c r="D201" s="119" t="s">
        <v>353</v>
      </c>
      <c r="E201" s="162">
        <v>10268211</v>
      </c>
      <c r="F201" s="119">
        <v>29165472</v>
      </c>
      <c r="G201" s="119">
        <v>2704005</v>
      </c>
      <c r="H201" s="120" t="str">
        <f>IF(G201="","",VLOOKUP(G201,ARANCEL!$B$5:$D$121,2,FALSE))</f>
        <v>PROVISORIO</v>
      </c>
      <c r="I201" s="121" t="s">
        <v>312</v>
      </c>
      <c r="J201" s="119">
        <v>1</v>
      </c>
      <c r="K201" s="122">
        <f>IF(G201="","",VLOOKUP(G201,ARANCEL!$B$5:$D$121,3,FALSE)*J201)</f>
        <v>3250</v>
      </c>
      <c r="L201" s="1229" t="s">
        <v>8279</v>
      </c>
      <c r="M201" s="1229">
        <v>4500259698</v>
      </c>
      <c r="N201" s="1229" t="s">
        <v>8264</v>
      </c>
    </row>
    <row r="202" spans="1:14" x14ac:dyDescent="0.25">
      <c r="A202" s="119" t="s">
        <v>305</v>
      </c>
      <c r="B202" s="164">
        <v>41934</v>
      </c>
      <c r="C202" s="118" t="s">
        <v>7757</v>
      </c>
      <c r="D202" s="119" t="s">
        <v>353</v>
      </c>
      <c r="E202" s="162">
        <v>10268211</v>
      </c>
      <c r="F202" s="119">
        <v>29165472</v>
      </c>
      <c r="G202" s="119">
        <v>2704003</v>
      </c>
      <c r="H202" s="120" t="str">
        <f>IF(G202="","",VLOOKUP(G202,ARANCEL!$B$5:$D$121,2,FALSE))</f>
        <v xml:space="preserve">CORONA PERIFERICA CON PERNO MUÑON COLADO </v>
      </c>
      <c r="I202" s="121" t="s">
        <v>312</v>
      </c>
      <c r="J202" s="119">
        <v>1</v>
      </c>
      <c r="K202" s="122">
        <f>IF(G202="","",VLOOKUP(G202,ARANCEL!$B$5:$D$121,3,FALSE)*J202)</f>
        <v>32612</v>
      </c>
      <c r="L202" s="1229" t="s">
        <v>8279</v>
      </c>
      <c r="M202" s="1229">
        <v>4500259698</v>
      </c>
      <c r="N202" s="1229" t="s">
        <v>8264</v>
      </c>
    </row>
    <row r="203" spans="1:14" x14ac:dyDescent="0.25">
      <c r="A203" s="119" t="s">
        <v>305</v>
      </c>
      <c r="B203" s="164">
        <v>41823</v>
      </c>
      <c r="C203" s="118" t="s">
        <v>5498</v>
      </c>
      <c r="D203" s="119" t="s">
        <v>1391</v>
      </c>
      <c r="E203" s="162">
        <v>10221091</v>
      </c>
      <c r="F203" s="119">
        <v>25255100</v>
      </c>
      <c r="G203" s="119">
        <v>2706015</v>
      </c>
      <c r="H203" s="120" t="str">
        <f>IF(G203="","",VLOOKUP(G203,ARANCEL!$B$5:$D$121,2,FALSE))</f>
        <v>NCLAJE TIPO SANDRI</v>
      </c>
      <c r="I203" s="121" t="s">
        <v>318</v>
      </c>
      <c r="J203" s="119">
        <v>1</v>
      </c>
      <c r="K203" s="122">
        <f>IF(G203="","",VLOOKUP(G203,ARANCEL!$B$5:$D$121,3,FALSE)*J203)</f>
        <v>13495</v>
      </c>
      <c r="L203" s="1229" t="s">
        <v>6905</v>
      </c>
      <c r="M203" s="1229">
        <v>4500249698</v>
      </c>
      <c r="N203" s="1229" t="s">
        <v>7115</v>
      </c>
    </row>
    <row r="204" spans="1:14" x14ac:dyDescent="0.25">
      <c r="A204" s="119" t="s">
        <v>305</v>
      </c>
      <c r="B204" s="164">
        <v>41873</v>
      </c>
      <c r="C204" s="118" t="s">
        <v>5498</v>
      </c>
      <c r="D204" s="119" t="s">
        <v>1391</v>
      </c>
      <c r="E204" s="162">
        <v>10221091</v>
      </c>
      <c r="F204" s="119">
        <v>25255100</v>
      </c>
      <c r="G204" s="119">
        <v>2704016</v>
      </c>
      <c r="H204" s="120" t="str">
        <f>IF(G204="","",VLOOKUP(G204,ARANCEL!$B$5:$D$121,2,FALSE))</f>
        <v xml:space="preserve">CORONA PROCERA </v>
      </c>
      <c r="I204" s="121" t="s">
        <v>318</v>
      </c>
      <c r="J204" s="119">
        <v>1</v>
      </c>
      <c r="K204" s="122">
        <f>IF(G204="","",VLOOKUP(G204,ARANCEL!$B$5:$D$121,3,FALSE)*J204)</f>
        <v>58477</v>
      </c>
      <c r="L204" s="1229" t="s">
        <v>6905</v>
      </c>
      <c r="M204" s="1229">
        <v>4500251080</v>
      </c>
      <c r="N204" s="1229" t="s">
        <v>7128</v>
      </c>
    </row>
    <row r="205" spans="1:14" x14ac:dyDescent="0.25">
      <c r="A205" s="119" t="s">
        <v>305</v>
      </c>
      <c r="B205" s="164">
        <v>41908</v>
      </c>
      <c r="C205" s="118" t="s">
        <v>7299</v>
      </c>
      <c r="D205" s="119" t="s">
        <v>4402</v>
      </c>
      <c r="E205" s="162">
        <v>10258450</v>
      </c>
      <c r="F205" s="119">
        <v>28588404</v>
      </c>
      <c r="G205" s="119">
        <v>2704005</v>
      </c>
      <c r="H205" s="120" t="str">
        <f>IF(G205="","",VLOOKUP(G205,ARANCEL!$B$5:$D$121,2,FALSE))</f>
        <v>PROVISORIO</v>
      </c>
      <c r="I205" s="121" t="s">
        <v>323</v>
      </c>
      <c r="J205" s="119">
        <v>1</v>
      </c>
      <c r="K205" s="122">
        <f>IF(G205="","",VLOOKUP(G205,ARANCEL!$B$5:$D$121,3,FALSE)*J205)</f>
        <v>3250</v>
      </c>
      <c r="L205" s="1229" t="s">
        <v>7548</v>
      </c>
      <c r="M205" s="1229">
        <v>4500254522</v>
      </c>
      <c r="N205" s="1229" t="s">
        <v>7556</v>
      </c>
    </row>
    <row r="206" spans="1:14" x14ac:dyDescent="0.25">
      <c r="A206" s="119" t="s">
        <v>305</v>
      </c>
      <c r="B206" s="164">
        <v>41965</v>
      </c>
      <c r="C206" s="118" t="s">
        <v>8426</v>
      </c>
      <c r="D206" s="119" t="s">
        <v>1475</v>
      </c>
      <c r="E206" s="162">
        <v>10283674</v>
      </c>
      <c r="F206" s="119">
        <v>29452571</v>
      </c>
      <c r="G206" s="119">
        <v>2705003</v>
      </c>
      <c r="H206" s="120" t="str">
        <f>IF(G206="","",VLOOKUP(G206,ARANCEL!$B$5:$D$121,2,FALSE))</f>
        <v>INCRUSTACION ESTETICA (ART-GLASS O CERAMICA)</v>
      </c>
      <c r="I206" s="121" t="s">
        <v>312</v>
      </c>
      <c r="J206" s="119">
        <v>1</v>
      </c>
      <c r="K206" s="122">
        <f>IF(G206="","",VLOOKUP(G206,ARANCEL!$B$5:$D$121,3,FALSE)*J206)</f>
        <v>15676</v>
      </c>
      <c r="L206" s="1229" t="s">
        <v>8256</v>
      </c>
      <c r="M206" s="1229">
        <v>4500264856</v>
      </c>
      <c r="N206" s="1229" t="s">
        <v>8933</v>
      </c>
    </row>
    <row r="207" spans="1:14" x14ac:dyDescent="0.25">
      <c r="A207" s="119" t="s">
        <v>305</v>
      </c>
      <c r="B207" s="164">
        <v>42025</v>
      </c>
      <c r="C207" s="118" t="s">
        <v>9640</v>
      </c>
      <c r="D207" s="119" t="s">
        <v>1449</v>
      </c>
      <c r="E207" s="162">
        <v>10312086</v>
      </c>
      <c r="F207" s="119">
        <v>29243720</v>
      </c>
      <c r="G207" s="119">
        <v>2705003</v>
      </c>
      <c r="H207" s="120" t="str">
        <f>IF(G207="","",VLOOKUP(G207,ARANCEL!$B$5:$D$121,2,FALSE))</f>
        <v>INCRUSTACION ESTETICA (ART-GLASS O CERAMICA)</v>
      </c>
      <c r="I207" s="121" t="s">
        <v>319</v>
      </c>
      <c r="J207" s="119">
        <v>1</v>
      </c>
      <c r="K207" s="122">
        <f>IF(G207="","",VLOOKUP(G207,ARANCEL!$B$5:$D$121,3,FALSE)*J207)</f>
        <v>15676</v>
      </c>
      <c r="L207" s="1235" t="str">
        <f>IF(E207="","","IMPAGO")</f>
        <v>IMPAGO</v>
      </c>
      <c r="M207" s="1235" t="str">
        <f>IF(L207="IMPAGO","SIN O.C.","")</f>
        <v>SIN O.C.</v>
      </c>
      <c r="N207" s="1235" t="str">
        <f>IF(L207="IMPAGO","SIN FACT.","")</f>
        <v>SIN FACT.</v>
      </c>
    </row>
    <row r="208" spans="1:14" x14ac:dyDescent="0.25">
      <c r="A208" s="119" t="s">
        <v>305</v>
      </c>
      <c r="B208" s="164">
        <v>42011</v>
      </c>
      <c r="C208" s="118" t="s">
        <v>9235</v>
      </c>
      <c r="D208" s="119" t="s">
        <v>96</v>
      </c>
      <c r="E208" s="162">
        <v>10303974</v>
      </c>
      <c r="F208" s="119">
        <v>29588988</v>
      </c>
      <c r="G208" s="119">
        <v>2707001</v>
      </c>
      <c r="H208" s="120" t="str">
        <f>IF(G208="","",VLOOKUP(G208,ARANCEL!$B$5:$D$121,2,FALSE))</f>
        <v xml:space="preserve">PLANO DE RELAJACION </v>
      </c>
      <c r="I208" s="121" t="s">
        <v>306</v>
      </c>
      <c r="J208" s="119">
        <v>1</v>
      </c>
      <c r="K208" s="122">
        <f>IF(G208="","",VLOOKUP(G208,ARANCEL!$B$5:$D$121,3,FALSE)*J208)</f>
        <v>9221</v>
      </c>
      <c r="L208" s="1235" t="str">
        <f>IF(E208="","","IMPAGO")</f>
        <v>IMPAGO</v>
      </c>
      <c r="M208" s="1235" t="str">
        <f>IF(L208="IMPAGO","SIN O.C.","")</f>
        <v>SIN O.C.</v>
      </c>
      <c r="N208" s="1235" t="str">
        <f>IF(L208="IMPAGO","SIN FACT.","")</f>
        <v>SIN FACT.</v>
      </c>
    </row>
    <row r="209" spans="1:14" x14ac:dyDescent="0.25">
      <c r="A209" s="119" t="s">
        <v>305</v>
      </c>
      <c r="B209" s="164">
        <v>41675</v>
      </c>
      <c r="C209" s="118" t="s">
        <v>2732</v>
      </c>
      <c r="D209" s="119" t="s">
        <v>720</v>
      </c>
      <c r="E209" s="162">
        <v>10173131</v>
      </c>
      <c r="F209" s="119">
        <v>24791875</v>
      </c>
      <c r="G209" s="119">
        <v>2704005</v>
      </c>
      <c r="H209" s="120" t="str">
        <f>IF(G209="","",VLOOKUP(G209,ARANCEL!$B$5:$D$121,2,FALSE))</f>
        <v>PROVISORIO</v>
      </c>
      <c r="I209" s="121" t="s">
        <v>766</v>
      </c>
      <c r="J209" s="119">
        <v>2</v>
      </c>
      <c r="K209" s="122">
        <f>IF(G209="","",VLOOKUP(G209,ARANCEL!$B$5:$D$121,3,FALSE)*J209)</f>
        <v>6500</v>
      </c>
      <c r="L209" s="1229" t="s">
        <v>3438</v>
      </c>
      <c r="M209" s="1229">
        <v>4500220769</v>
      </c>
      <c r="N209" s="1229">
        <v>8613</v>
      </c>
    </row>
    <row r="210" spans="1:14" x14ac:dyDescent="0.25">
      <c r="A210" s="119" t="s">
        <v>305</v>
      </c>
      <c r="B210" s="164">
        <v>41689</v>
      </c>
      <c r="C210" s="118" t="s">
        <v>2732</v>
      </c>
      <c r="D210" s="119" t="s">
        <v>720</v>
      </c>
      <c r="E210" s="162">
        <v>10173131</v>
      </c>
      <c r="F210" s="119">
        <v>24791875</v>
      </c>
      <c r="G210" s="119">
        <v>2704003</v>
      </c>
      <c r="H210" s="120" t="str">
        <f>IF(G210="","",VLOOKUP(G210,ARANCEL!$B$5:$D$121,2,FALSE))</f>
        <v xml:space="preserve">CORONA PERIFERICA CON PERNO MUÑON COLADO </v>
      </c>
      <c r="I210" s="121" t="s">
        <v>766</v>
      </c>
      <c r="J210" s="119">
        <v>2</v>
      </c>
      <c r="K210" s="122">
        <f>IF(G210="","",VLOOKUP(G210,ARANCEL!$B$5:$D$121,3,FALSE)*J210)</f>
        <v>65224</v>
      </c>
      <c r="L210" s="1229" t="s">
        <v>3438</v>
      </c>
      <c r="M210" s="1229">
        <v>4500220769</v>
      </c>
      <c r="N210" s="1229">
        <v>8613</v>
      </c>
    </row>
    <row r="211" spans="1:14" x14ac:dyDescent="0.25">
      <c r="A211" s="119" t="s">
        <v>305</v>
      </c>
      <c r="B211" s="164">
        <v>41813</v>
      </c>
      <c r="C211" s="118" t="s">
        <v>5247</v>
      </c>
      <c r="D211" s="119" t="s">
        <v>353</v>
      </c>
      <c r="E211" s="162">
        <v>10213885</v>
      </c>
      <c r="F211" s="119">
        <v>25880477</v>
      </c>
      <c r="G211" s="119">
        <v>2704005</v>
      </c>
      <c r="H211" s="120" t="str">
        <f>IF(G211="","",VLOOKUP(G211,ARANCEL!$B$5:$D$121,2,FALSE))</f>
        <v>PROVISORIO</v>
      </c>
      <c r="I211" s="121" t="s">
        <v>322</v>
      </c>
      <c r="J211" s="119">
        <v>1</v>
      </c>
      <c r="K211" s="122">
        <f>IF(G211="","",VLOOKUP(G211,ARANCEL!$B$5:$D$121,3,FALSE)*J211)</f>
        <v>3250</v>
      </c>
      <c r="L211" s="1229" t="s">
        <v>5742</v>
      </c>
      <c r="M211" s="1229">
        <v>4500239368</v>
      </c>
      <c r="N211" s="1229" t="s">
        <v>5743</v>
      </c>
    </row>
    <row r="212" spans="1:14" x14ac:dyDescent="0.25">
      <c r="A212" s="169" t="s">
        <v>305</v>
      </c>
      <c r="B212" s="164">
        <v>41813</v>
      </c>
      <c r="C212" s="118" t="s">
        <v>5247</v>
      </c>
      <c r="D212" s="119" t="s">
        <v>353</v>
      </c>
      <c r="E212" s="162">
        <v>10213885</v>
      </c>
      <c r="F212" s="119">
        <v>25880477</v>
      </c>
      <c r="G212" s="119">
        <v>2704003</v>
      </c>
      <c r="H212" s="120" t="str">
        <f>IF(G212="","",VLOOKUP(G212,ARANCEL!$B$5:$D$121,2,FALSE))</f>
        <v xml:space="preserve">CORONA PERIFERICA CON PERNO MUÑON COLADO </v>
      </c>
      <c r="I212" s="121" t="s">
        <v>322</v>
      </c>
      <c r="J212" s="119">
        <v>1</v>
      </c>
      <c r="K212" s="122">
        <f>IF(G212="","",VLOOKUP(G212,ARANCEL!$B$5:$D$121,3,FALSE)*J212)</f>
        <v>32612</v>
      </c>
      <c r="L212" s="1229" t="s">
        <v>5742</v>
      </c>
      <c r="M212" s="1229">
        <v>4500239368</v>
      </c>
      <c r="N212" s="1229" t="s">
        <v>5743</v>
      </c>
    </row>
    <row r="213" spans="1:14" x14ac:dyDescent="0.25">
      <c r="A213" s="119" t="s">
        <v>305</v>
      </c>
      <c r="B213" s="164">
        <v>42013</v>
      </c>
      <c r="C213" s="118" t="s">
        <v>9308</v>
      </c>
      <c r="D213" s="119" t="s">
        <v>6277</v>
      </c>
      <c r="E213" s="162">
        <v>10305644</v>
      </c>
      <c r="F213" s="119">
        <v>30389216</v>
      </c>
      <c r="G213" s="119">
        <v>2705003</v>
      </c>
      <c r="H213" s="120" t="str">
        <f>IF(G213="","",VLOOKUP(G213,ARANCEL!$B$5:$D$121,2,FALSE))</f>
        <v>INCRUSTACION ESTETICA (ART-GLASS O CERAMICA)</v>
      </c>
      <c r="I213" s="121" t="s">
        <v>312</v>
      </c>
      <c r="J213" s="119">
        <v>1</v>
      </c>
      <c r="K213" s="122">
        <f>IF(G213="","",VLOOKUP(G213,ARANCEL!$B$5:$D$121,3,FALSE)*J213)</f>
        <v>15676</v>
      </c>
      <c r="L213" s="1235" t="str">
        <f>IF(E213="","","IMPAGO")</f>
        <v>IMPAGO</v>
      </c>
      <c r="M213" s="1235" t="str">
        <f>IF(L213="IMPAGO","SIN O.C.","")</f>
        <v>SIN O.C.</v>
      </c>
      <c r="N213" s="1235" t="str">
        <f>IF(L213="IMPAGO","SIN FACT.","")</f>
        <v>SIN FACT.</v>
      </c>
    </row>
    <row r="214" spans="1:14" x14ac:dyDescent="0.25">
      <c r="A214" s="119" t="s">
        <v>305</v>
      </c>
      <c r="B214" s="164">
        <v>41774</v>
      </c>
      <c r="C214" s="118" t="s">
        <v>4519</v>
      </c>
      <c r="D214" s="119" t="s">
        <v>1475</v>
      </c>
      <c r="E214" s="162">
        <v>10196927</v>
      </c>
      <c r="F214" s="119">
        <v>25540548</v>
      </c>
      <c r="G214" s="119">
        <v>2705003</v>
      </c>
      <c r="H214" s="120" t="str">
        <f>IF(G214="","",VLOOKUP(G214,ARANCEL!$B$5:$D$121,2,FALSE))</f>
        <v>INCRUSTACION ESTETICA (ART-GLASS O CERAMICA)</v>
      </c>
      <c r="I214" s="121" t="s">
        <v>618</v>
      </c>
      <c r="J214" s="119">
        <v>1</v>
      </c>
      <c r="K214" s="122">
        <f>IF(G214="","",VLOOKUP(G214,ARANCEL!$B$5:$D$121,3,FALSE)*J214)</f>
        <v>15676</v>
      </c>
      <c r="L214" s="1229" t="s">
        <v>5292</v>
      </c>
      <c r="M214" s="1229">
        <v>4500235442</v>
      </c>
      <c r="N214" s="1229">
        <v>9424</v>
      </c>
    </row>
    <row r="215" spans="1:14" x14ac:dyDescent="0.25">
      <c r="A215" s="119" t="s">
        <v>305</v>
      </c>
      <c r="B215" s="164">
        <v>41784</v>
      </c>
      <c r="C215" s="118" t="s">
        <v>4519</v>
      </c>
      <c r="D215" s="119" t="s">
        <v>1475</v>
      </c>
      <c r="E215" s="162">
        <v>10196927</v>
      </c>
      <c r="F215" s="119">
        <v>25540548</v>
      </c>
      <c r="G215" s="119">
        <v>2705003</v>
      </c>
      <c r="H215" s="120" t="str">
        <f>IF(G215="","",VLOOKUP(G215,ARANCEL!$B$5:$D$121,2,FALSE))</f>
        <v>INCRUSTACION ESTETICA (ART-GLASS O CERAMICA)</v>
      </c>
      <c r="I215" s="121" t="s">
        <v>312</v>
      </c>
      <c r="J215" s="119">
        <v>1</v>
      </c>
      <c r="K215" s="122">
        <f>IF(G215="","",VLOOKUP(G215,ARANCEL!$B$5:$D$121,3,FALSE)*J215)</f>
        <v>15676</v>
      </c>
      <c r="L215" s="1236" t="s">
        <v>5292</v>
      </c>
      <c r="M215" s="1236">
        <v>4500235442</v>
      </c>
      <c r="N215" s="1236">
        <v>9424</v>
      </c>
    </row>
    <row r="216" spans="1:14" x14ac:dyDescent="0.25">
      <c r="A216" s="119" t="s">
        <v>305</v>
      </c>
      <c r="B216" s="164">
        <v>41845</v>
      </c>
      <c r="C216" s="118" t="s">
        <v>5957</v>
      </c>
      <c r="D216" s="119" t="s">
        <v>60</v>
      </c>
      <c r="E216" s="162">
        <v>10230698</v>
      </c>
      <c r="F216" s="119">
        <v>27025381</v>
      </c>
      <c r="G216" s="119">
        <v>2705003</v>
      </c>
      <c r="H216" s="120" t="str">
        <f>IF(G216="","",VLOOKUP(G216,ARANCEL!$B$5:$D$121,2,FALSE))</f>
        <v>INCRUSTACION ESTETICA (ART-GLASS O CERAMICA)</v>
      </c>
      <c r="I216" s="121" t="s">
        <v>326</v>
      </c>
      <c r="J216" s="119">
        <v>1</v>
      </c>
      <c r="K216" s="122">
        <f>IF(G216="","",VLOOKUP(G216,ARANCEL!$B$5:$D$121,3,FALSE)*J216)</f>
        <v>15676</v>
      </c>
      <c r="L216" s="1229" t="s">
        <v>6905</v>
      </c>
      <c r="M216" s="1229">
        <v>4500249698</v>
      </c>
      <c r="N216" s="1229" t="s">
        <v>7115</v>
      </c>
    </row>
    <row r="217" spans="1:14" x14ac:dyDescent="0.25">
      <c r="A217" s="119" t="s">
        <v>305</v>
      </c>
      <c r="B217" s="164">
        <v>41876</v>
      </c>
      <c r="C217" s="118" t="s">
        <v>6585</v>
      </c>
      <c r="D217" s="119" t="s">
        <v>438</v>
      </c>
      <c r="E217" s="162">
        <v>10246633</v>
      </c>
      <c r="F217" s="119">
        <v>28054593</v>
      </c>
      <c r="G217" s="119">
        <v>2705003</v>
      </c>
      <c r="H217" s="120" t="str">
        <f>IF(G217="","",VLOOKUP(G217,ARANCEL!$B$5:$D$121,2,FALSE))</f>
        <v>INCRUSTACION ESTETICA (ART-GLASS O CERAMICA)</v>
      </c>
      <c r="I217" s="121" t="s">
        <v>308</v>
      </c>
      <c r="J217" s="119">
        <v>1</v>
      </c>
      <c r="K217" s="122">
        <f>IF(G217="","",VLOOKUP(G217,ARANCEL!$B$5:$D$121,3,FALSE)*J217)</f>
        <v>15676</v>
      </c>
      <c r="L217" s="1229" t="s">
        <v>6905</v>
      </c>
      <c r="M217" s="1229">
        <v>4500251080</v>
      </c>
      <c r="N217" s="1229" t="s">
        <v>7128</v>
      </c>
    </row>
    <row r="218" spans="1:14" x14ac:dyDescent="0.25">
      <c r="A218" s="119" t="s">
        <v>305</v>
      </c>
      <c r="B218" s="164">
        <v>41999</v>
      </c>
      <c r="C218" s="118" t="s">
        <v>9113</v>
      </c>
      <c r="D218" s="119" t="s">
        <v>96</v>
      </c>
      <c r="E218" s="162">
        <v>10300457</v>
      </c>
      <c r="F218" s="119">
        <v>29209100</v>
      </c>
      <c r="G218" s="119">
        <v>2704015</v>
      </c>
      <c r="H218" s="120" t="str">
        <f>IF(G218="","",VLOOKUP(G218,ARANCEL!$B$5:$D$121,2,FALSE))</f>
        <v xml:space="preserve">CORONA IN CERAM </v>
      </c>
      <c r="I218" s="121" t="s">
        <v>309</v>
      </c>
      <c r="J218" s="119">
        <v>1</v>
      </c>
      <c r="K218" s="122">
        <f>IF(G218="","",VLOOKUP(G218,ARANCEL!$B$5:$D$121,3,FALSE)*J218)</f>
        <v>42733</v>
      </c>
      <c r="L218" s="1349" t="s">
        <v>9431</v>
      </c>
      <c r="M218" s="1349">
        <v>4500269116</v>
      </c>
      <c r="N218" s="1349" t="s">
        <v>9430</v>
      </c>
    </row>
    <row r="219" spans="1:14" x14ac:dyDescent="0.25">
      <c r="A219" s="119" t="s">
        <v>305</v>
      </c>
      <c r="B219" s="164">
        <v>41754</v>
      </c>
      <c r="C219" s="118" t="s">
        <v>4146</v>
      </c>
      <c r="D219" s="119" t="s">
        <v>96</v>
      </c>
      <c r="E219" s="162">
        <v>10190924</v>
      </c>
      <c r="F219" s="119">
        <v>26096248</v>
      </c>
      <c r="G219" s="119">
        <v>2704005</v>
      </c>
      <c r="H219" s="120" t="str">
        <f>IF(G219="","",VLOOKUP(G219,ARANCEL!$B$5:$D$121,2,FALSE))</f>
        <v>PROVISORIO</v>
      </c>
      <c r="I219" s="121" t="s">
        <v>633</v>
      </c>
      <c r="J219" s="119">
        <v>1</v>
      </c>
      <c r="K219" s="122">
        <f>IF(G219="","",VLOOKUP(G219,ARANCEL!$B$5:$D$121,3,FALSE)*J219)</f>
        <v>3250</v>
      </c>
      <c r="L219" s="1229" t="s">
        <v>4612</v>
      </c>
      <c r="M219" s="1229">
        <v>4500229971</v>
      </c>
      <c r="N219" s="1229">
        <v>9185</v>
      </c>
    </row>
    <row r="220" spans="1:14" x14ac:dyDescent="0.25">
      <c r="A220" s="119" t="s">
        <v>305</v>
      </c>
      <c r="B220" s="164">
        <v>41642</v>
      </c>
      <c r="C220" s="118" t="s">
        <v>1578</v>
      </c>
      <c r="D220" s="119" t="s">
        <v>1446</v>
      </c>
      <c r="E220" s="162">
        <v>10164478</v>
      </c>
      <c r="F220" s="119">
        <v>24124249</v>
      </c>
      <c r="G220" s="119">
        <v>2704002</v>
      </c>
      <c r="H220" s="120" t="str">
        <f>IF(G220="","",VLOOKUP(G220,ARANCEL!$B$5:$D$121,2,FALSE))</f>
        <v xml:space="preserve">CORONA PERIFERICA </v>
      </c>
      <c r="I220" s="121" t="s">
        <v>337</v>
      </c>
      <c r="J220" s="119">
        <v>1</v>
      </c>
      <c r="K220" s="122">
        <f>IF(G220="","",VLOOKUP(G220,ARANCEL!$B$5:$D$121,3,FALSE)*J220)</f>
        <v>25865</v>
      </c>
      <c r="L220" s="1229" t="s">
        <v>2842</v>
      </c>
      <c r="M220" s="1229">
        <v>4500216200</v>
      </c>
      <c r="N220" s="1229">
        <v>8387</v>
      </c>
    </row>
    <row r="221" spans="1:14" x14ac:dyDescent="0.25">
      <c r="A221" s="119" t="s">
        <v>305</v>
      </c>
      <c r="B221" s="164">
        <v>41757</v>
      </c>
      <c r="C221" s="118" t="s">
        <v>6232</v>
      </c>
      <c r="D221" s="119" t="s">
        <v>1454</v>
      </c>
      <c r="E221" s="162">
        <v>10191874</v>
      </c>
      <c r="F221" s="119">
        <v>26146236</v>
      </c>
      <c r="G221" s="119">
        <v>2704023</v>
      </c>
      <c r="H221" s="120" t="str">
        <f>IF(G221="","",VLOOKUP(G221,ARANCEL!$B$5:$D$121,2,FALSE))</f>
        <v xml:space="preserve">PROTESIS VALPLAST PARCIAL </v>
      </c>
      <c r="I221" s="121" t="s">
        <v>331</v>
      </c>
      <c r="J221" s="119">
        <v>1</v>
      </c>
      <c r="K221" s="122">
        <f>IF(G221="","",VLOOKUP(G221,ARANCEL!$B$5:$D$121,3,FALSE)*J221)</f>
        <v>61850</v>
      </c>
      <c r="L221" s="1229" t="s">
        <v>4612</v>
      </c>
      <c r="M221" s="1229">
        <v>4500229971</v>
      </c>
      <c r="N221" s="1229">
        <v>9185</v>
      </c>
    </row>
    <row r="222" spans="1:14" x14ac:dyDescent="0.25">
      <c r="A222" s="119" t="s">
        <v>305</v>
      </c>
      <c r="B222" s="164">
        <v>41792</v>
      </c>
      <c r="C222" s="118" t="s">
        <v>6231</v>
      </c>
      <c r="D222" s="119" t="s">
        <v>1481</v>
      </c>
      <c r="E222" s="162">
        <v>10204852</v>
      </c>
      <c r="F222" s="119">
        <v>25722670</v>
      </c>
      <c r="G222" s="119">
        <v>2704005</v>
      </c>
      <c r="H222" s="120" t="str">
        <f>IF(G222="","",VLOOKUP(G222,ARANCEL!$B$5:$D$121,2,FALSE))</f>
        <v>PROVISORIO</v>
      </c>
      <c r="I222" s="121" t="s">
        <v>311</v>
      </c>
      <c r="J222" s="119">
        <v>1</v>
      </c>
      <c r="K222" s="122">
        <f>IF(G222="","",VLOOKUP(G222,ARANCEL!$B$5:$D$121,3,FALSE)*J222)</f>
        <v>3250</v>
      </c>
      <c r="L222" s="1229" t="s">
        <v>5292</v>
      </c>
      <c r="M222" s="1229">
        <v>4500236752</v>
      </c>
      <c r="N222" s="1229">
        <v>9460</v>
      </c>
    </row>
    <row r="223" spans="1:14" x14ac:dyDescent="0.25">
      <c r="A223" s="119" t="s">
        <v>305</v>
      </c>
      <c r="B223" s="164">
        <v>41849</v>
      </c>
      <c r="C223" s="118" t="s">
        <v>6231</v>
      </c>
      <c r="D223" s="119" t="s">
        <v>1481</v>
      </c>
      <c r="E223" s="162">
        <v>10204852</v>
      </c>
      <c r="F223" s="119">
        <v>25722670</v>
      </c>
      <c r="G223" s="119">
        <v>2704003</v>
      </c>
      <c r="H223" s="120" t="str">
        <f>IF(G223="","",VLOOKUP(G223,ARANCEL!$B$5:$D$121,2,FALSE))</f>
        <v xml:space="preserve">CORONA PERIFERICA CON PERNO MUÑON COLADO </v>
      </c>
      <c r="I223" s="121" t="s">
        <v>311</v>
      </c>
      <c r="J223" s="119">
        <v>1</v>
      </c>
      <c r="K223" s="122">
        <f>IF(G223="","",VLOOKUP(G223,ARANCEL!$B$5:$D$121,3,FALSE)*J223)</f>
        <v>32612</v>
      </c>
      <c r="L223" s="1229" t="s">
        <v>6905</v>
      </c>
      <c r="M223" s="1229">
        <v>4500249698</v>
      </c>
      <c r="N223" s="1229" t="s">
        <v>7115</v>
      </c>
    </row>
    <row r="224" spans="1:14" x14ac:dyDescent="0.25">
      <c r="A224" s="119" t="s">
        <v>305</v>
      </c>
      <c r="B224" s="164">
        <v>41792</v>
      </c>
      <c r="C224" s="118" t="s">
        <v>4801</v>
      </c>
      <c r="D224" s="119" t="s">
        <v>96</v>
      </c>
      <c r="E224" s="162">
        <v>10203233</v>
      </c>
      <c r="F224" s="119">
        <v>26664096</v>
      </c>
      <c r="G224" s="119">
        <v>2705003</v>
      </c>
      <c r="H224" s="120" t="str">
        <f>IF(G224="","",VLOOKUP(G224,ARANCEL!$B$5:$D$121,2,FALSE))</f>
        <v>INCRUSTACION ESTETICA (ART-GLASS O CERAMICA)</v>
      </c>
      <c r="I224" s="121" t="s">
        <v>309</v>
      </c>
      <c r="J224" s="119">
        <v>1</v>
      </c>
      <c r="K224" s="122">
        <f>IF(G224="","",VLOOKUP(G224,ARANCEL!$B$5:$D$121,3,FALSE)*J224)</f>
        <v>15676</v>
      </c>
      <c r="L224" s="1229" t="s">
        <v>5292</v>
      </c>
      <c r="M224" s="1229">
        <v>4500236752</v>
      </c>
      <c r="N224" s="1229">
        <v>9460</v>
      </c>
    </row>
    <row r="225" spans="1:14" x14ac:dyDescent="0.25">
      <c r="A225" s="119" t="s">
        <v>305</v>
      </c>
      <c r="B225" s="164">
        <v>41768</v>
      </c>
      <c r="C225" s="118" t="s">
        <v>1577</v>
      </c>
      <c r="D225" s="119" t="s">
        <v>1449</v>
      </c>
      <c r="E225" s="162">
        <v>10195324</v>
      </c>
      <c r="F225" s="119">
        <v>26346279</v>
      </c>
      <c r="G225" s="119">
        <v>2704005</v>
      </c>
      <c r="H225" s="120" t="str">
        <f>IF(G225="","",VLOOKUP(G225,ARANCEL!$B$5:$D$121,2,FALSE))</f>
        <v>PROVISORIO</v>
      </c>
      <c r="I225" s="121" t="s">
        <v>326</v>
      </c>
      <c r="J225" s="119">
        <v>1</v>
      </c>
      <c r="K225" s="122">
        <f>IF(G225="","",VLOOKUP(G225,ARANCEL!$B$5:$D$121,3,FALSE)*J225)</f>
        <v>3250</v>
      </c>
      <c r="L225" s="1229" t="s">
        <v>5292</v>
      </c>
      <c r="M225" s="1229">
        <v>4500235445</v>
      </c>
      <c r="N225" s="1229">
        <v>9425</v>
      </c>
    </row>
    <row r="226" spans="1:14" x14ac:dyDescent="0.25">
      <c r="A226" s="119" t="s">
        <v>305</v>
      </c>
      <c r="B226" s="164">
        <v>41853</v>
      </c>
      <c r="C226" s="118" t="s">
        <v>1577</v>
      </c>
      <c r="D226" s="119" t="s">
        <v>1449</v>
      </c>
      <c r="E226" s="162">
        <v>10195324</v>
      </c>
      <c r="F226" s="119">
        <v>26346279</v>
      </c>
      <c r="G226" s="119">
        <v>2704003</v>
      </c>
      <c r="H226" s="120" t="str">
        <f>IF(G226="","",VLOOKUP(G226,ARANCEL!$B$5:$D$121,2,FALSE))</f>
        <v xml:space="preserve">CORONA PERIFERICA CON PERNO MUÑON COLADO </v>
      </c>
      <c r="I226" s="121" t="s">
        <v>326</v>
      </c>
      <c r="J226" s="119">
        <v>1</v>
      </c>
      <c r="K226" s="122">
        <f>IF(G226="","",VLOOKUP(G226,ARANCEL!$B$5:$D$121,3,FALSE)*J226)</f>
        <v>32612</v>
      </c>
      <c r="L226" s="1229" t="s">
        <v>6905</v>
      </c>
      <c r="M226" s="1229">
        <v>4500249698</v>
      </c>
      <c r="N226" s="1229" t="s">
        <v>7115</v>
      </c>
    </row>
    <row r="227" spans="1:14" x14ac:dyDescent="0.25">
      <c r="A227" s="119" t="s">
        <v>305</v>
      </c>
      <c r="B227" s="164">
        <v>41834</v>
      </c>
      <c r="C227" s="118" t="s">
        <v>5725</v>
      </c>
      <c r="D227" s="119" t="s">
        <v>438</v>
      </c>
      <c r="E227" s="162">
        <v>10225004</v>
      </c>
      <c r="F227" s="119">
        <v>27440904</v>
      </c>
      <c r="G227" s="119">
        <v>2704005</v>
      </c>
      <c r="H227" s="120" t="str">
        <f>IF(G227="","",VLOOKUP(G227,ARANCEL!$B$5:$D$121,2,FALSE))</f>
        <v>PROVISORIO</v>
      </c>
      <c r="I227" s="121" t="s">
        <v>647</v>
      </c>
      <c r="J227" s="119">
        <v>3</v>
      </c>
      <c r="K227" s="122">
        <f>IF(G227="","",VLOOKUP(G227,ARANCEL!$B$5:$D$121,3,FALSE)*J227)</f>
        <v>9750</v>
      </c>
      <c r="L227" s="1229" t="s">
        <v>6905</v>
      </c>
      <c r="M227" s="1229">
        <v>4500249698</v>
      </c>
      <c r="N227" s="1229" t="s">
        <v>7115</v>
      </c>
    </row>
    <row r="228" spans="1:14" x14ac:dyDescent="0.25">
      <c r="A228" s="119" t="s">
        <v>305</v>
      </c>
      <c r="B228" s="164">
        <v>41723</v>
      </c>
      <c r="C228" s="118" t="s">
        <v>3525</v>
      </c>
      <c r="D228" s="119" t="s">
        <v>720</v>
      </c>
      <c r="E228" s="162">
        <v>10183458</v>
      </c>
      <c r="F228" s="119">
        <v>24593768</v>
      </c>
      <c r="G228" s="119">
        <v>2705003</v>
      </c>
      <c r="H228" s="120" t="str">
        <f>IF(G228="","",VLOOKUP(G228,ARANCEL!$B$5:$D$121,2,FALSE))</f>
        <v>INCRUSTACION ESTETICA (ART-GLASS O CERAMICA)</v>
      </c>
      <c r="I228" s="121" t="s">
        <v>312</v>
      </c>
      <c r="J228" s="119">
        <v>1</v>
      </c>
      <c r="K228" s="122">
        <f>IF(G228="","",VLOOKUP(G228,ARANCEL!$B$5:$D$121,3,FALSE)*J228)</f>
        <v>15676</v>
      </c>
      <c r="L228" s="1229" t="s">
        <v>3058</v>
      </c>
      <c r="M228" s="1229">
        <v>4500225648</v>
      </c>
      <c r="N228" s="1229">
        <v>8916</v>
      </c>
    </row>
    <row r="229" spans="1:14" x14ac:dyDescent="0.25">
      <c r="A229" s="119" t="s">
        <v>305</v>
      </c>
      <c r="B229" s="164">
        <v>41981</v>
      </c>
      <c r="C229" s="118" t="s">
        <v>8744</v>
      </c>
      <c r="D229" s="119" t="s">
        <v>1449</v>
      </c>
      <c r="E229" s="162">
        <v>10290941</v>
      </c>
      <c r="F229" s="119">
        <v>29922993</v>
      </c>
      <c r="G229" s="119">
        <v>2704005</v>
      </c>
      <c r="H229" s="120" t="str">
        <f>IF(G229="","",VLOOKUP(G229,ARANCEL!$B$5:$D$121,2,FALSE))</f>
        <v>PROVISORIO</v>
      </c>
      <c r="I229" s="121" t="s">
        <v>618</v>
      </c>
      <c r="J229" s="119">
        <v>1</v>
      </c>
      <c r="K229" s="122">
        <f>IF(G229="","",VLOOKUP(G229,ARANCEL!$B$5:$D$121,3,FALSE)*J229)</f>
        <v>3250</v>
      </c>
      <c r="L229" s="1349" t="s">
        <v>9431</v>
      </c>
      <c r="M229" s="1349">
        <v>4500269116</v>
      </c>
      <c r="N229" s="1349" t="s">
        <v>9430</v>
      </c>
    </row>
    <row r="230" spans="1:14" x14ac:dyDescent="0.25">
      <c r="A230" s="119" t="s">
        <v>606</v>
      </c>
      <c r="B230" s="164">
        <v>42024</v>
      </c>
      <c r="C230" s="118" t="s">
        <v>8744</v>
      </c>
      <c r="D230" s="119" t="s">
        <v>1449</v>
      </c>
      <c r="E230" s="162">
        <v>10290941</v>
      </c>
      <c r="F230" s="119">
        <v>29922993</v>
      </c>
      <c r="G230" s="119">
        <v>2704003</v>
      </c>
      <c r="H230" s="120" t="str">
        <f>IF(G230="","",VLOOKUP(G230,ARANCEL!$B$5:$D$121,2,FALSE))</f>
        <v xml:space="preserve">CORONA PERIFERICA CON PERNO MUÑON COLADO </v>
      </c>
      <c r="I230" s="121" t="s">
        <v>618</v>
      </c>
      <c r="J230" s="119">
        <v>1</v>
      </c>
      <c r="K230" s="122">
        <f>IF(G230="","",VLOOKUP(G230,ARANCEL!$B$5:$D$121,3,FALSE)*J230)</f>
        <v>32612</v>
      </c>
      <c r="L230" s="1235" t="str">
        <f>IF(E230="","","IMPAGO")</f>
        <v>IMPAGO</v>
      </c>
      <c r="M230" s="1235" t="str">
        <f>IF(L230="IMPAGO","SIN O.C.","")</f>
        <v>SIN O.C.</v>
      </c>
      <c r="N230" s="1235" t="str">
        <f>IF(L230="IMPAGO","SIN FACT.","")</f>
        <v>SIN FACT.</v>
      </c>
    </row>
    <row r="231" spans="1:14" x14ac:dyDescent="0.25">
      <c r="A231" s="119" t="s">
        <v>305</v>
      </c>
      <c r="B231" s="164">
        <v>41802</v>
      </c>
      <c r="C231" s="118" t="s">
        <v>5081</v>
      </c>
      <c r="D231" s="119" t="s">
        <v>1449</v>
      </c>
      <c r="E231" s="162">
        <v>10209946</v>
      </c>
      <c r="F231" s="119">
        <v>26910751</v>
      </c>
      <c r="G231" s="119">
        <v>2705003</v>
      </c>
      <c r="H231" s="120" t="str">
        <f>IF(G231="","",VLOOKUP(G231,ARANCEL!$B$5:$D$121,2,FALSE))</f>
        <v>INCRUSTACION ESTETICA (ART-GLASS O CERAMICA)</v>
      </c>
      <c r="I231" s="121" t="s">
        <v>309</v>
      </c>
      <c r="J231" s="119">
        <v>1</v>
      </c>
      <c r="K231" s="122">
        <f>IF(G231="","",VLOOKUP(G231,ARANCEL!$B$5:$D$121,3,FALSE)*J231)</f>
        <v>15676</v>
      </c>
      <c r="L231" s="1229" t="s">
        <v>5742</v>
      </c>
      <c r="M231" s="1229">
        <v>4500239368</v>
      </c>
      <c r="N231" s="1229" t="s">
        <v>5743</v>
      </c>
    </row>
    <row r="232" spans="1:14" x14ac:dyDescent="0.25">
      <c r="A232" s="119" t="s">
        <v>305</v>
      </c>
      <c r="B232" s="164">
        <v>41988</v>
      </c>
      <c r="C232" s="118" t="s">
        <v>8892</v>
      </c>
      <c r="D232" s="119" t="s">
        <v>1523</v>
      </c>
      <c r="E232" s="162">
        <v>10294433</v>
      </c>
      <c r="F232" s="119">
        <v>30065744</v>
      </c>
      <c r="G232" s="119">
        <v>2707001</v>
      </c>
      <c r="H232" s="120" t="str">
        <f>IF(G232="","",VLOOKUP(G232,ARANCEL!$B$5:$D$121,2,FALSE))</f>
        <v xml:space="preserve">PLANO DE RELAJACION </v>
      </c>
      <c r="I232" s="121" t="s">
        <v>306</v>
      </c>
      <c r="J232" s="119">
        <v>1</v>
      </c>
      <c r="K232" s="122">
        <f>IF(G232="","",VLOOKUP(G232,ARANCEL!$B$5:$D$121,3,FALSE)*J232)</f>
        <v>9221</v>
      </c>
      <c r="L232" s="1349" t="s">
        <v>9431</v>
      </c>
      <c r="M232" s="1349">
        <v>4500269116</v>
      </c>
      <c r="N232" s="1349" t="s">
        <v>9430</v>
      </c>
    </row>
    <row r="233" spans="1:14" x14ac:dyDescent="0.25">
      <c r="A233" s="119" t="s">
        <v>305</v>
      </c>
      <c r="B233" s="164">
        <v>41796</v>
      </c>
      <c r="C233" s="118" t="s">
        <v>4959</v>
      </c>
      <c r="D233" s="119" t="s">
        <v>353</v>
      </c>
      <c r="E233" s="162">
        <v>10206147</v>
      </c>
      <c r="F233" s="119">
        <v>26802482</v>
      </c>
      <c r="G233" s="119">
        <v>2707001</v>
      </c>
      <c r="H233" s="120" t="str">
        <f>IF(G233="","",VLOOKUP(G233,ARANCEL!$B$5:$D$121,2,FALSE))</f>
        <v xml:space="preserve">PLANO DE RELAJACION </v>
      </c>
      <c r="I233" s="121" t="s">
        <v>306</v>
      </c>
      <c r="J233" s="119">
        <v>1</v>
      </c>
      <c r="K233" s="122">
        <f>IF(G233="","",VLOOKUP(G233,ARANCEL!$B$5:$D$121,3,FALSE)*J233)</f>
        <v>9221</v>
      </c>
      <c r="L233" s="1229" t="s">
        <v>5742</v>
      </c>
      <c r="M233" s="1229">
        <v>4500239368</v>
      </c>
      <c r="N233" s="1229" t="s">
        <v>5743</v>
      </c>
    </row>
    <row r="234" spans="1:14" x14ac:dyDescent="0.25">
      <c r="A234" s="169" t="s">
        <v>313</v>
      </c>
      <c r="B234" s="159">
        <v>41659</v>
      </c>
      <c r="C234" s="118" t="s">
        <v>4594</v>
      </c>
      <c r="D234" s="119" t="s">
        <v>353</v>
      </c>
      <c r="E234" s="162">
        <v>10132950</v>
      </c>
      <c r="F234" s="119">
        <v>20072665</v>
      </c>
      <c r="G234" s="119">
        <v>2705003</v>
      </c>
      <c r="H234" s="120" t="str">
        <f>IF(G234="","",VLOOKUP(G234,ARANCEL!$B$5:$D$121,2,FALSE))</f>
        <v>INCRUSTACION ESTETICA (ART-GLASS O CERAMICA)</v>
      </c>
      <c r="I234" s="121" t="s">
        <v>2739</v>
      </c>
      <c r="J234" s="119">
        <v>1</v>
      </c>
      <c r="K234" s="122">
        <f>IF(G234="","",VLOOKUP(G234,ARANCEL!$B$5:$D$121,3,FALSE)*J234)</f>
        <v>15676</v>
      </c>
      <c r="L234" s="1229" t="s">
        <v>4612</v>
      </c>
      <c r="M234" s="1229">
        <v>4500229968</v>
      </c>
      <c r="N234" s="1229">
        <v>9225</v>
      </c>
    </row>
    <row r="235" spans="1:14" x14ac:dyDescent="0.25">
      <c r="A235" s="119" t="s">
        <v>305</v>
      </c>
      <c r="B235" s="164">
        <v>41792</v>
      </c>
      <c r="C235" s="118" t="s">
        <v>4870</v>
      </c>
      <c r="D235" s="119" t="s">
        <v>1458</v>
      </c>
      <c r="E235" s="162">
        <v>10203936</v>
      </c>
      <c r="F235" s="119">
        <v>26498881</v>
      </c>
      <c r="G235" s="119">
        <v>2704005</v>
      </c>
      <c r="H235" s="120" t="str">
        <f>IF(G235="","",VLOOKUP(G235,ARANCEL!$B$5:$D$121,2,FALSE))</f>
        <v>PROVISORIO</v>
      </c>
      <c r="I235" s="121" t="s">
        <v>329</v>
      </c>
      <c r="J235" s="119">
        <v>1</v>
      </c>
      <c r="K235" s="122">
        <f>IF(G235="","",VLOOKUP(G235,ARANCEL!$B$5:$D$121,3,FALSE)*J235)</f>
        <v>3250</v>
      </c>
      <c r="L235" s="1229" t="s">
        <v>5292</v>
      </c>
      <c r="M235" s="1229">
        <v>4500236752</v>
      </c>
      <c r="N235" s="1229">
        <v>9460</v>
      </c>
    </row>
    <row r="236" spans="1:14" x14ac:dyDescent="0.25">
      <c r="A236" s="119" t="s">
        <v>305</v>
      </c>
      <c r="B236" s="164">
        <v>41839</v>
      </c>
      <c r="C236" s="118" t="s">
        <v>4870</v>
      </c>
      <c r="D236" s="119" t="s">
        <v>1458</v>
      </c>
      <c r="E236" s="162">
        <v>10203936</v>
      </c>
      <c r="F236" s="119">
        <v>26498881</v>
      </c>
      <c r="G236" s="119">
        <v>2704016</v>
      </c>
      <c r="H236" s="120" t="str">
        <f>IF(G236="","",VLOOKUP(G236,ARANCEL!$B$5:$D$121,2,FALSE))</f>
        <v xml:space="preserve">CORONA PROCERA </v>
      </c>
      <c r="I236" s="121" t="s">
        <v>329</v>
      </c>
      <c r="J236" s="119">
        <v>1</v>
      </c>
      <c r="K236" s="122">
        <f>IF(G236="","",VLOOKUP(G236,ARANCEL!$B$5:$D$121,3,FALSE)*J236)</f>
        <v>58477</v>
      </c>
      <c r="L236" s="1229" t="s">
        <v>6905</v>
      </c>
      <c r="M236" s="1229">
        <v>4500249698</v>
      </c>
      <c r="N236" s="1229" t="s">
        <v>7115</v>
      </c>
    </row>
    <row r="237" spans="1:14" x14ac:dyDescent="0.25">
      <c r="A237" s="119" t="s">
        <v>305</v>
      </c>
      <c r="B237" s="164">
        <v>41661</v>
      </c>
      <c r="C237" s="118" t="s">
        <v>1447</v>
      </c>
      <c r="D237" s="119" t="s">
        <v>1446</v>
      </c>
      <c r="E237" s="162">
        <v>10160920</v>
      </c>
      <c r="F237" s="119">
        <v>23150630</v>
      </c>
      <c r="G237" s="119">
        <v>2704002</v>
      </c>
      <c r="H237" s="120" t="str">
        <f>IF(G237="","",VLOOKUP(G237,ARANCEL!$B$5:$D$121,2,FALSE))</f>
        <v xml:space="preserve">CORONA PERIFERICA </v>
      </c>
      <c r="I237" s="121" t="s">
        <v>312</v>
      </c>
      <c r="J237" s="119">
        <v>1</v>
      </c>
      <c r="K237" s="122">
        <f>IF(G237="","",VLOOKUP(G237,ARANCEL!$B$5:$D$121,3,FALSE)*J237)</f>
        <v>25865</v>
      </c>
      <c r="L237" s="1229" t="s">
        <v>8279</v>
      </c>
      <c r="M237" s="1229">
        <v>4500257382</v>
      </c>
      <c r="N237" s="1229" t="s">
        <v>8281</v>
      </c>
    </row>
    <row r="238" spans="1:14" x14ac:dyDescent="0.25">
      <c r="A238" s="119" t="s">
        <v>305</v>
      </c>
      <c r="B238" s="164">
        <v>41878</v>
      </c>
      <c r="C238" s="118" t="s">
        <v>6640</v>
      </c>
      <c r="D238" s="119" t="s">
        <v>1475</v>
      </c>
      <c r="E238" s="162">
        <v>10247648</v>
      </c>
      <c r="F238" s="119">
        <v>28136332</v>
      </c>
      <c r="G238" s="119">
        <v>2704005</v>
      </c>
      <c r="H238" s="120" t="str">
        <f>IF(G238="","",VLOOKUP(G238,ARANCEL!$B$5:$D$121,2,FALSE))</f>
        <v>PROVISORIO</v>
      </c>
      <c r="I238" s="121" t="s">
        <v>324</v>
      </c>
      <c r="J238" s="119">
        <v>1</v>
      </c>
      <c r="K238" s="122">
        <f>IF(G238="","",VLOOKUP(G238,ARANCEL!$B$5:$D$121,3,FALSE)*J238)</f>
        <v>3250</v>
      </c>
      <c r="L238" s="1235" t="str">
        <f>IF(E238="","","IMPAGO")</f>
        <v>IMPAGO</v>
      </c>
      <c r="M238" s="1235" t="str">
        <f>IF(L238="IMPAGO","SIN O.C.","")</f>
        <v>SIN O.C.</v>
      </c>
      <c r="N238" s="1235" t="str">
        <f>IF(L238="IMPAGO","SIN FACT.","")</f>
        <v>SIN FACT.</v>
      </c>
    </row>
    <row r="239" spans="1:14" x14ac:dyDescent="0.25">
      <c r="A239" s="119" t="s">
        <v>305</v>
      </c>
      <c r="B239" s="164">
        <v>41890</v>
      </c>
      <c r="C239" s="118" t="s">
        <v>6640</v>
      </c>
      <c r="D239" s="119" t="s">
        <v>1475</v>
      </c>
      <c r="E239" s="162">
        <v>10247648</v>
      </c>
      <c r="F239" s="119">
        <v>28136332</v>
      </c>
      <c r="G239" s="119">
        <v>2704003</v>
      </c>
      <c r="H239" s="120" t="str">
        <f>IF(G239="","",VLOOKUP(G239,ARANCEL!$B$5:$D$121,2,FALSE))</f>
        <v xml:space="preserve">CORONA PERIFERICA CON PERNO MUÑON COLADO </v>
      </c>
      <c r="I239" s="121" t="s">
        <v>324</v>
      </c>
      <c r="J239" s="119">
        <v>1</v>
      </c>
      <c r="K239" s="122">
        <f>IF(G239="","",VLOOKUP(G239,ARANCEL!$B$5:$D$121,3,FALSE)*J239)</f>
        <v>32612</v>
      </c>
      <c r="L239" s="1229" t="s">
        <v>7548</v>
      </c>
      <c r="M239" s="1229">
        <v>4500255224</v>
      </c>
      <c r="N239" s="1229" t="s">
        <v>7553</v>
      </c>
    </row>
    <row r="240" spans="1:14" x14ac:dyDescent="0.25">
      <c r="A240" s="119" t="s">
        <v>305</v>
      </c>
      <c r="B240" s="164">
        <v>41708</v>
      </c>
      <c r="C240" s="118" t="s">
        <v>3208</v>
      </c>
      <c r="D240" s="119" t="s">
        <v>438</v>
      </c>
      <c r="E240" s="162">
        <v>10179681</v>
      </c>
      <c r="F240" s="119">
        <v>25182153</v>
      </c>
      <c r="G240" s="119">
        <v>2702048</v>
      </c>
      <c r="H240" s="120" t="str">
        <f>IF(G240="","",VLOOKUP(G240,ARANCEL!$B$5:$D$121,2,FALSE))</f>
        <v xml:space="preserve">SERVICIO LAB. IMPLANTE CORONA CEMENTADA/ATORNILLADA </v>
      </c>
      <c r="I240" s="121" t="s">
        <v>308</v>
      </c>
      <c r="J240" s="119">
        <v>1</v>
      </c>
      <c r="K240" s="122">
        <f>IF(G240="","",VLOOKUP(G240,ARANCEL!$B$5:$D$121,3,FALSE)*J240)</f>
        <v>43857</v>
      </c>
      <c r="L240" s="1229" t="s">
        <v>8279</v>
      </c>
      <c r="M240" s="1229">
        <v>4500257382</v>
      </c>
      <c r="N240" s="1229" t="s">
        <v>8281</v>
      </c>
    </row>
    <row r="241" spans="1:14" x14ac:dyDescent="0.25">
      <c r="A241" s="169" t="s">
        <v>313</v>
      </c>
      <c r="B241" s="159">
        <v>41760</v>
      </c>
      <c r="C241" s="118" t="s">
        <v>5302</v>
      </c>
      <c r="D241" s="119" t="s">
        <v>1502</v>
      </c>
      <c r="E241" s="162">
        <v>10195607</v>
      </c>
      <c r="F241" s="119">
        <v>25163926</v>
      </c>
      <c r="G241" s="119">
        <v>2705003</v>
      </c>
      <c r="H241" s="120" t="str">
        <f>IF(G241="","",VLOOKUP(G241,ARANCEL!$B$5:$D$121,2,FALSE))</f>
        <v>INCRUSTACION ESTETICA (ART-GLASS O CERAMICA)</v>
      </c>
      <c r="I241" s="121" t="s">
        <v>2739</v>
      </c>
      <c r="J241" s="119">
        <v>1</v>
      </c>
      <c r="K241" s="122">
        <f>IF(G241="","",VLOOKUP(G241,ARANCEL!$B$5:$D$121,3,FALSE)*J241)</f>
        <v>15676</v>
      </c>
      <c r="L241" s="1229" t="s">
        <v>5292</v>
      </c>
      <c r="M241" s="1229">
        <v>4500235445</v>
      </c>
      <c r="N241" s="1229">
        <v>9425</v>
      </c>
    </row>
    <row r="242" spans="1:14" x14ac:dyDescent="0.25">
      <c r="A242" s="119" t="s">
        <v>305</v>
      </c>
      <c r="B242" s="164">
        <v>41767</v>
      </c>
      <c r="C242" s="118" t="s">
        <v>4362</v>
      </c>
      <c r="D242" s="119" t="s">
        <v>1481</v>
      </c>
      <c r="E242" s="162">
        <v>10194420</v>
      </c>
      <c r="F242" s="119">
        <v>25751123</v>
      </c>
      <c r="G242" s="119">
        <v>2705003</v>
      </c>
      <c r="H242" s="120" t="str">
        <f>IF(G242="","",VLOOKUP(G242,ARANCEL!$B$5:$D$121,2,FALSE))</f>
        <v>INCRUSTACION ESTETICA (ART-GLASS O CERAMICA)</v>
      </c>
      <c r="I242" s="121" t="s">
        <v>326</v>
      </c>
      <c r="J242" s="119">
        <v>1</v>
      </c>
      <c r="K242" s="122">
        <f>IF(G242="","",VLOOKUP(G242,ARANCEL!$B$5:$D$121,3,FALSE)*J242)</f>
        <v>15676</v>
      </c>
      <c r="L242" s="1229" t="s">
        <v>5292</v>
      </c>
      <c r="M242" s="1229">
        <v>4500235445</v>
      </c>
      <c r="N242" s="1229">
        <v>9425</v>
      </c>
    </row>
    <row r="243" spans="1:14" x14ac:dyDescent="0.25">
      <c r="A243" s="119" t="s">
        <v>305</v>
      </c>
      <c r="B243" s="164">
        <v>41841</v>
      </c>
      <c r="C243" s="118" t="s">
        <v>5874</v>
      </c>
      <c r="D243" s="119" t="s">
        <v>1523</v>
      </c>
      <c r="E243" s="162">
        <v>10228682</v>
      </c>
      <c r="F243" s="119">
        <v>27396872</v>
      </c>
      <c r="G243" s="119">
        <v>2707001</v>
      </c>
      <c r="H243" s="120" t="str">
        <f>IF(G243="","",VLOOKUP(G243,ARANCEL!$B$5:$D$121,2,FALSE))</f>
        <v xml:space="preserve">PLANO DE RELAJACION </v>
      </c>
      <c r="I243" s="121" t="s">
        <v>331</v>
      </c>
      <c r="J243" s="119">
        <v>1</v>
      </c>
      <c r="K243" s="122">
        <f>IF(G243="","",VLOOKUP(G243,ARANCEL!$B$5:$D$121,3,FALSE)*J243)</f>
        <v>9221</v>
      </c>
      <c r="L243" s="1229" t="s">
        <v>6905</v>
      </c>
      <c r="M243" s="1229">
        <v>4500249698</v>
      </c>
      <c r="N243" s="1229" t="s">
        <v>7115</v>
      </c>
    </row>
    <row r="244" spans="1:14" x14ac:dyDescent="0.25">
      <c r="A244" s="119" t="s">
        <v>305</v>
      </c>
      <c r="B244" s="164">
        <v>41893</v>
      </c>
      <c r="C244" s="118" t="s">
        <v>7028</v>
      </c>
      <c r="D244" s="119" t="s">
        <v>1449</v>
      </c>
      <c r="E244" s="162">
        <v>10255718</v>
      </c>
      <c r="F244" s="119">
        <v>28505384</v>
      </c>
      <c r="G244" s="119">
        <v>2704005</v>
      </c>
      <c r="H244" s="120" t="str">
        <f>IF(G244="","",VLOOKUP(G244,ARANCEL!$B$5:$D$121,2,FALSE))</f>
        <v>PROVISORIO</v>
      </c>
      <c r="I244" s="121" t="s">
        <v>312</v>
      </c>
      <c r="J244" s="119">
        <v>1</v>
      </c>
      <c r="K244" s="122">
        <f>IF(G244="","",VLOOKUP(G244,ARANCEL!$B$5:$D$121,3,FALSE)*J244)</f>
        <v>3250</v>
      </c>
      <c r="L244" s="1229" t="s">
        <v>7548</v>
      </c>
      <c r="M244" s="1229">
        <v>4500255224</v>
      </c>
      <c r="N244" s="1229" t="s">
        <v>7553</v>
      </c>
    </row>
    <row r="245" spans="1:14" x14ac:dyDescent="0.25">
      <c r="A245" s="169" t="s">
        <v>305</v>
      </c>
      <c r="B245" s="164">
        <v>41911</v>
      </c>
      <c r="C245" s="118" t="s">
        <v>7028</v>
      </c>
      <c r="D245" s="119" t="s">
        <v>1449</v>
      </c>
      <c r="E245" s="162">
        <v>10255718</v>
      </c>
      <c r="F245" s="119">
        <v>28505384</v>
      </c>
      <c r="G245" s="119">
        <v>2704003</v>
      </c>
      <c r="H245" s="120" t="str">
        <f>IF(G245="","",VLOOKUP(G245,ARANCEL!$B$5:$D$121,2,FALSE))</f>
        <v xml:space="preserve">CORONA PERIFERICA CON PERNO MUÑON COLADO </v>
      </c>
      <c r="I245" s="121" t="s">
        <v>312</v>
      </c>
      <c r="J245" s="119">
        <v>1</v>
      </c>
      <c r="K245" s="122">
        <f>IF(G245="","",VLOOKUP(G245,ARANCEL!$B$5:$D$121,3,FALSE)*J245)</f>
        <v>32612</v>
      </c>
      <c r="L245" s="1229" t="s">
        <v>7548</v>
      </c>
      <c r="M245" s="1229">
        <v>4500255224</v>
      </c>
      <c r="N245" s="1229" t="s">
        <v>7553</v>
      </c>
    </row>
    <row r="246" spans="1:14" x14ac:dyDescent="0.25">
      <c r="A246" s="119" t="s">
        <v>305</v>
      </c>
      <c r="B246" s="164">
        <v>41895</v>
      </c>
      <c r="C246" s="118" t="s">
        <v>7092</v>
      </c>
      <c r="D246" s="119" t="s">
        <v>69</v>
      </c>
      <c r="E246" s="162">
        <v>10256416</v>
      </c>
      <c r="F246" s="119">
        <v>28421181</v>
      </c>
      <c r="G246" s="119">
        <v>2707001</v>
      </c>
      <c r="H246" s="120" t="str">
        <f>IF(G246="","",VLOOKUP(G246,ARANCEL!$B$5:$D$121,2,FALSE))</f>
        <v xml:space="preserve">PLANO DE RELAJACION </v>
      </c>
      <c r="I246" s="121" t="s">
        <v>331</v>
      </c>
      <c r="J246" s="119">
        <v>1</v>
      </c>
      <c r="K246" s="122">
        <f>IF(G246="","",VLOOKUP(G246,ARANCEL!$B$5:$D$121,3,FALSE)*J246)</f>
        <v>9221</v>
      </c>
      <c r="L246" s="1229" t="s">
        <v>7548</v>
      </c>
      <c r="M246" s="1229">
        <v>4500255224</v>
      </c>
      <c r="N246" s="1229" t="s">
        <v>7553</v>
      </c>
    </row>
    <row r="247" spans="1:14" x14ac:dyDescent="0.25">
      <c r="A247" s="169" t="s">
        <v>313</v>
      </c>
      <c r="B247" s="164">
        <v>41760</v>
      </c>
      <c r="C247" s="118" t="s">
        <v>5325</v>
      </c>
      <c r="D247" s="119" t="s">
        <v>925</v>
      </c>
      <c r="E247" s="162">
        <v>10204851</v>
      </c>
      <c r="F247" s="119">
        <v>26192283</v>
      </c>
      <c r="G247" s="119">
        <v>2704005</v>
      </c>
      <c r="H247" s="120" t="str">
        <f>IF(G247="","",VLOOKUP(G247,ARANCEL!$B$5:$D$121,2,FALSE))</f>
        <v>PROVISORIO</v>
      </c>
      <c r="I247" s="121" t="s">
        <v>2739</v>
      </c>
      <c r="J247" s="119">
        <v>1</v>
      </c>
      <c r="K247" s="122">
        <f>IF(G247="","",VLOOKUP(G247,ARANCEL!$B$5:$D$121,3,FALSE)*J247)</f>
        <v>3250</v>
      </c>
      <c r="L247" s="1229" t="s">
        <v>5292</v>
      </c>
      <c r="M247" s="1229">
        <v>4500236752</v>
      </c>
      <c r="N247" s="1229">
        <v>9460</v>
      </c>
    </row>
    <row r="248" spans="1:14" x14ac:dyDescent="0.25">
      <c r="A248" s="169" t="s">
        <v>313</v>
      </c>
      <c r="B248" s="164">
        <v>41760</v>
      </c>
      <c r="C248" s="118" t="s">
        <v>5325</v>
      </c>
      <c r="D248" s="119" t="s">
        <v>925</v>
      </c>
      <c r="E248" s="162">
        <v>10204851</v>
      </c>
      <c r="F248" s="119">
        <v>26192283</v>
      </c>
      <c r="G248" s="119">
        <v>2706002</v>
      </c>
      <c r="H248" s="120" t="str">
        <f>IF(G248="","",VLOOKUP(G248,ARANCEL!$B$5:$D$121,2,FALSE))</f>
        <v xml:space="preserve">PROTESIS PARCIAL ACRILICA </v>
      </c>
      <c r="I248" s="121" t="s">
        <v>2739</v>
      </c>
      <c r="J248" s="119">
        <v>1</v>
      </c>
      <c r="K248" s="122">
        <f>IF(G248="","",VLOOKUP(G248,ARANCEL!$B$5:$D$121,3,FALSE)*J248)</f>
        <v>24026</v>
      </c>
      <c r="L248" s="1229" t="s">
        <v>5292</v>
      </c>
      <c r="M248" s="1229">
        <v>4500236752</v>
      </c>
      <c r="N248" s="1229">
        <v>9460</v>
      </c>
    </row>
    <row r="249" spans="1:14" x14ac:dyDescent="0.25">
      <c r="A249" s="169" t="s">
        <v>313</v>
      </c>
      <c r="B249" s="164">
        <v>41760</v>
      </c>
      <c r="C249" s="118" t="s">
        <v>5325</v>
      </c>
      <c r="D249" s="119" t="s">
        <v>925</v>
      </c>
      <c r="E249" s="162">
        <v>10204851</v>
      </c>
      <c r="F249" s="119">
        <v>26192283</v>
      </c>
      <c r="G249" s="119">
        <v>2706008</v>
      </c>
      <c r="H249" s="120" t="str">
        <f>IF(G249="","",VLOOKUP(G249,ARANCEL!$B$5:$D$121,2,FALSE))</f>
        <v xml:space="preserve">PROTESIS METALICA TERMINADA </v>
      </c>
      <c r="I249" s="121" t="s">
        <v>2739</v>
      </c>
      <c r="J249" s="119">
        <v>1</v>
      </c>
      <c r="K249" s="122">
        <f>IF(G249="","",VLOOKUP(G249,ARANCEL!$B$5:$D$121,3,FALSE)*J249)</f>
        <v>39483</v>
      </c>
      <c r="L249" s="1229" t="s">
        <v>5292</v>
      </c>
      <c r="M249" s="1229">
        <v>4500236752</v>
      </c>
      <c r="N249" s="1229">
        <v>9460</v>
      </c>
    </row>
    <row r="250" spans="1:14" x14ac:dyDescent="0.25">
      <c r="A250" s="119" t="s">
        <v>305</v>
      </c>
      <c r="B250" s="164">
        <v>41837</v>
      </c>
      <c r="C250" s="118" t="s">
        <v>5812</v>
      </c>
      <c r="D250" s="119" t="s">
        <v>69</v>
      </c>
      <c r="E250" s="162">
        <v>10226114</v>
      </c>
      <c r="F250" s="119">
        <v>27437809</v>
      </c>
      <c r="G250" s="119">
        <v>2704005</v>
      </c>
      <c r="H250" s="120" t="str">
        <f>IF(G250="","",VLOOKUP(G250,ARANCEL!$B$5:$D$121,2,FALSE))</f>
        <v>PROVISORIO</v>
      </c>
      <c r="I250" s="121" t="s">
        <v>342</v>
      </c>
      <c r="J250" s="119">
        <v>1</v>
      </c>
      <c r="K250" s="122">
        <f>IF(G250="","",VLOOKUP(G250,ARANCEL!$B$5:$D$121,3,FALSE)*J250)</f>
        <v>3250</v>
      </c>
      <c r="L250" s="1237" t="s">
        <v>6905</v>
      </c>
      <c r="M250" s="1239">
        <v>4500249698</v>
      </c>
      <c r="N250" s="1240" t="s">
        <v>7115</v>
      </c>
    </row>
    <row r="251" spans="1:14" x14ac:dyDescent="0.25">
      <c r="A251" s="119" t="s">
        <v>305</v>
      </c>
      <c r="B251" s="164">
        <v>41855</v>
      </c>
      <c r="C251" s="118" t="s">
        <v>5812</v>
      </c>
      <c r="D251" s="119" t="s">
        <v>69</v>
      </c>
      <c r="E251" s="162">
        <v>10226114</v>
      </c>
      <c r="F251" s="119">
        <v>27437809</v>
      </c>
      <c r="G251" s="119">
        <v>2704005</v>
      </c>
      <c r="H251" s="120" t="str">
        <f>IF(G251="","",VLOOKUP(G251,ARANCEL!$B$5:$D$121,2,FALSE))</f>
        <v>PROVISORIO</v>
      </c>
      <c r="I251" s="121" t="s">
        <v>342</v>
      </c>
      <c r="J251" s="119">
        <v>1</v>
      </c>
      <c r="K251" s="122">
        <f>IF(G251="","",VLOOKUP(G251,ARANCEL!$B$5:$D$121,3,FALSE)*J251)</f>
        <v>3250</v>
      </c>
      <c r="L251" s="1229" t="s">
        <v>6905</v>
      </c>
      <c r="M251" s="1229">
        <v>4500249698</v>
      </c>
      <c r="N251" s="1229" t="s">
        <v>7115</v>
      </c>
    </row>
    <row r="252" spans="1:14" x14ac:dyDescent="0.25">
      <c r="A252" s="119" t="s">
        <v>305</v>
      </c>
      <c r="B252" s="164">
        <v>41855</v>
      </c>
      <c r="C252" s="118" t="s">
        <v>5812</v>
      </c>
      <c r="D252" s="119" t="s">
        <v>69</v>
      </c>
      <c r="E252" s="162">
        <v>10226114</v>
      </c>
      <c r="F252" s="119">
        <v>27437809</v>
      </c>
      <c r="G252" s="119">
        <v>2704003</v>
      </c>
      <c r="H252" s="120" t="str">
        <f>IF(G252="","",VLOOKUP(G252,ARANCEL!$B$5:$D$121,2,FALSE))</f>
        <v xml:space="preserve">CORONA PERIFERICA CON PERNO MUÑON COLADO </v>
      </c>
      <c r="I252" s="121" t="s">
        <v>342</v>
      </c>
      <c r="J252" s="119">
        <v>1</v>
      </c>
      <c r="K252" s="122">
        <f>IF(G252="","",VLOOKUP(G252,ARANCEL!$B$5:$D$121,3,FALSE)*J252)</f>
        <v>32612</v>
      </c>
      <c r="L252" s="1229" t="s">
        <v>6905</v>
      </c>
      <c r="M252" s="1229">
        <v>4500249698</v>
      </c>
      <c r="N252" s="1229" t="s">
        <v>7115</v>
      </c>
    </row>
    <row r="253" spans="1:14" x14ac:dyDescent="0.25">
      <c r="A253" s="119" t="s">
        <v>305</v>
      </c>
      <c r="B253" s="164">
        <v>41753</v>
      </c>
      <c r="C253" s="118" t="s">
        <v>4147</v>
      </c>
      <c r="D253" s="119" t="s">
        <v>1458</v>
      </c>
      <c r="E253" s="162">
        <v>10190925</v>
      </c>
      <c r="F253" s="119">
        <v>26011857</v>
      </c>
      <c r="G253" s="119">
        <v>2704005</v>
      </c>
      <c r="H253" s="120" t="str">
        <f>IF(G253="","",VLOOKUP(G253,ARANCEL!$B$5:$D$121,2,FALSE))</f>
        <v>PROVISORIO</v>
      </c>
      <c r="I253" s="121" t="s">
        <v>337</v>
      </c>
      <c r="J253" s="119">
        <v>1</v>
      </c>
      <c r="K253" s="122">
        <f>IF(G253="","",VLOOKUP(G253,ARANCEL!$B$5:$D$121,3,FALSE)*J253)</f>
        <v>3250</v>
      </c>
      <c r="L253" s="1229" t="s">
        <v>4612</v>
      </c>
      <c r="M253" s="1229">
        <v>4500229971</v>
      </c>
      <c r="N253" s="1229">
        <v>9185</v>
      </c>
    </row>
    <row r="254" spans="1:14" x14ac:dyDescent="0.25">
      <c r="A254" s="169" t="s">
        <v>305</v>
      </c>
      <c r="B254" s="164">
        <v>41764</v>
      </c>
      <c r="C254" s="118" t="s">
        <v>4147</v>
      </c>
      <c r="D254" s="119" t="s">
        <v>1458</v>
      </c>
      <c r="E254" s="162">
        <v>10190925</v>
      </c>
      <c r="F254" s="119">
        <v>26011857</v>
      </c>
      <c r="G254" s="119">
        <v>2704003</v>
      </c>
      <c r="H254" s="120" t="str">
        <f>IF(G254="","",VLOOKUP(G254,ARANCEL!$B$5:$D$121,2,FALSE))</f>
        <v xml:space="preserve">CORONA PERIFERICA CON PERNO MUÑON COLADO </v>
      </c>
      <c r="I254" s="121" t="s">
        <v>337</v>
      </c>
      <c r="J254" s="119">
        <v>1</v>
      </c>
      <c r="K254" s="122">
        <f>IF(G254="","",VLOOKUP(G254,ARANCEL!$B$5:$D$121,3,FALSE)*J254)</f>
        <v>32612</v>
      </c>
      <c r="L254" s="1229" t="s">
        <v>4612</v>
      </c>
      <c r="M254" s="1229">
        <v>4500229971</v>
      </c>
      <c r="N254" s="1229">
        <v>9185</v>
      </c>
    </row>
    <row r="255" spans="1:14" x14ac:dyDescent="0.25">
      <c r="A255" s="167" t="s">
        <v>390</v>
      </c>
      <c r="B255" s="164">
        <v>41782</v>
      </c>
      <c r="C255" s="1364" t="s">
        <v>74</v>
      </c>
      <c r="D255" s="167" t="s">
        <v>47</v>
      </c>
      <c r="E255" s="1366">
        <v>10132020</v>
      </c>
      <c r="F255" s="167">
        <v>19944627</v>
      </c>
      <c r="G255" s="167">
        <v>2704015</v>
      </c>
      <c r="H255" s="214" t="str">
        <f>IF(G255="","",VLOOKUP(G255,ARANCEL!$B$5:$D$121,2,FALSE))</f>
        <v xml:space="preserve">CORONA IN CERAM </v>
      </c>
      <c r="I255" s="199" t="s">
        <v>309</v>
      </c>
      <c r="J255" s="167">
        <v>1</v>
      </c>
      <c r="K255" s="419">
        <f>IF(G255="","",VLOOKUP(G255,ARANCEL!$B$5:$D$121,3,FALSE)*J255)</f>
        <v>42733</v>
      </c>
      <c r="L255" s="1229" t="s">
        <v>5292</v>
      </c>
      <c r="M255" s="1241">
        <v>4500236752</v>
      </c>
      <c r="N255" s="1241">
        <v>9460</v>
      </c>
    </row>
    <row r="256" spans="1:14" x14ac:dyDescent="0.25">
      <c r="A256" s="119" t="s">
        <v>305</v>
      </c>
      <c r="B256" s="164">
        <v>41702</v>
      </c>
      <c r="C256" s="118" t="s">
        <v>3119</v>
      </c>
      <c r="D256" s="119" t="s">
        <v>69</v>
      </c>
      <c r="E256" s="162">
        <v>10178601</v>
      </c>
      <c r="F256" s="119">
        <v>25219841</v>
      </c>
      <c r="G256" s="119">
        <v>2704005</v>
      </c>
      <c r="H256" s="120" t="str">
        <f>IF(G256="","",VLOOKUP(G256,ARANCEL!$B$5:$D$121,2,FALSE))</f>
        <v>PROVISORIO</v>
      </c>
      <c r="I256" s="121" t="s">
        <v>766</v>
      </c>
      <c r="J256" s="119">
        <v>2</v>
      </c>
      <c r="K256" s="122">
        <f>IF(G256="","",VLOOKUP(G256,ARANCEL!$B$5:$D$121,3,FALSE)*J256)</f>
        <v>6500</v>
      </c>
      <c r="L256" s="1229" t="s">
        <v>3438</v>
      </c>
      <c r="M256" s="1229">
        <v>4500220772</v>
      </c>
      <c r="N256" s="1229">
        <v>8616</v>
      </c>
    </row>
    <row r="257" spans="1:14" x14ac:dyDescent="0.25">
      <c r="A257" s="119" t="s">
        <v>305</v>
      </c>
      <c r="B257" s="164">
        <v>41842</v>
      </c>
      <c r="C257" s="118" t="s">
        <v>3119</v>
      </c>
      <c r="D257" s="119" t="s">
        <v>69</v>
      </c>
      <c r="E257" s="162">
        <v>10178601</v>
      </c>
      <c r="F257" s="119">
        <v>25219841</v>
      </c>
      <c r="G257" s="119">
        <v>2704003</v>
      </c>
      <c r="H257" s="120" t="str">
        <f>IF(G257="","",VLOOKUP(G257,ARANCEL!$B$5:$D$121,2,FALSE))</f>
        <v xml:space="preserve">CORONA PERIFERICA CON PERNO MUÑON COLADO </v>
      </c>
      <c r="I257" s="121" t="s">
        <v>766</v>
      </c>
      <c r="J257" s="119">
        <v>2</v>
      </c>
      <c r="K257" s="122">
        <f>IF(G257="","",VLOOKUP(G257,ARANCEL!$B$5:$D$121,3,FALSE)*J257)</f>
        <v>65224</v>
      </c>
      <c r="L257" s="1229" t="s">
        <v>6905</v>
      </c>
      <c r="M257" s="1229">
        <v>4500249698</v>
      </c>
      <c r="N257" s="1229" t="s">
        <v>7115</v>
      </c>
    </row>
    <row r="258" spans="1:14" x14ac:dyDescent="0.25">
      <c r="A258" s="119" t="s">
        <v>305</v>
      </c>
      <c r="B258" s="164">
        <v>41842</v>
      </c>
      <c r="C258" s="118" t="s">
        <v>3119</v>
      </c>
      <c r="D258" s="119" t="s">
        <v>69</v>
      </c>
      <c r="E258" s="162">
        <v>10178601</v>
      </c>
      <c r="F258" s="119">
        <v>25219841</v>
      </c>
      <c r="G258" s="119">
        <v>2704012</v>
      </c>
      <c r="H258" s="120" t="str">
        <f>IF(G258="","",VLOOKUP(G258,ARANCEL!$B$5:$D$121,2,FALSE))</f>
        <v xml:space="preserve">INTERMEDIARIO O PONTICO </v>
      </c>
      <c r="I258" s="121" t="s">
        <v>312</v>
      </c>
      <c r="J258" s="119">
        <v>1</v>
      </c>
      <c r="K258" s="122">
        <f>IF(G258="","",VLOOKUP(G258,ARANCEL!$B$5:$D$121,3,FALSE)*J258)</f>
        <v>25122</v>
      </c>
      <c r="L258" s="1229" t="s">
        <v>6905</v>
      </c>
      <c r="M258" s="1229">
        <v>4500249698</v>
      </c>
      <c r="N258" s="1229" t="s">
        <v>7115</v>
      </c>
    </row>
    <row r="259" spans="1:14" x14ac:dyDescent="0.25">
      <c r="A259" s="119" t="s">
        <v>305</v>
      </c>
      <c r="B259" s="164">
        <v>41906</v>
      </c>
      <c r="C259" s="118" t="s">
        <v>7216</v>
      </c>
      <c r="D259" s="119" t="s">
        <v>1446</v>
      </c>
      <c r="E259" s="162">
        <v>10257276</v>
      </c>
      <c r="F259" s="119">
        <v>28382053</v>
      </c>
      <c r="G259" s="119">
        <v>2704005</v>
      </c>
      <c r="H259" s="120" t="str">
        <f>IF(G259="","",VLOOKUP(G259,ARANCEL!$B$5:$D$121,2,FALSE))</f>
        <v>PROVISORIO</v>
      </c>
      <c r="I259" s="121" t="s">
        <v>308</v>
      </c>
      <c r="J259" s="119">
        <v>1</v>
      </c>
      <c r="K259" s="122">
        <f>IF(G259="","",VLOOKUP(G259,ARANCEL!$B$5:$D$121,3,FALSE)*J259)</f>
        <v>3250</v>
      </c>
      <c r="L259" s="1229" t="s">
        <v>7548</v>
      </c>
      <c r="M259" s="1229">
        <v>4500255224</v>
      </c>
      <c r="N259" s="1229" t="s">
        <v>7553</v>
      </c>
    </row>
    <row r="260" spans="1:14" x14ac:dyDescent="0.25">
      <c r="A260" s="169" t="s">
        <v>305</v>
      </c>
      <c r="B260" s="164">
        <v>41906</v>
      </c>
      <c r="C260" s="118" t="s">
        <v>7216</v>
      </c>
      <c r="D260" s="119" t="s">
        <v>1446</v>
      </c>
      <c r="E260" s="162">
        <v>10257276</v>
      </c>
      <c r="F260" s="119">
        <v>28382053</v>
      </c>
      <c r="G260" s="119">
        <v>2704002</v>
      </c>
      <c r="H260" s="120" t="str">
        <f>IF(G260="","",VLOOKUP(G260,ARANCEL!$B$5:$D$121,2,FALSE))</f>
        <v xml:space="preserve">CORONA PERIFERICA </v>
      </c>
      <c r="I260" s="121" t="s">
        <v>308</v>
      </c>
      <c r="J260" s="119">
        <v>1</v>
      </c>
      <c r="K260" s="122">
        <f>IF(G260="","",VLOOKUP(G260,ARANCEL!$B$5:$D$121,3,FALSE)*J260)</f>
        <v>25865</v>
      </c>
      <c r="L260" s="1229" t="s">
        <v>7548</v>
      </c>
      <c r="M260" s="1229">
        <v>4500255224</v>
      </c>
      <c r="N260" s="1229" t="s">
        <v>7553</v>
      </c>
    </row>
    <row r="261" spans="1:14" x14ac:dyDescent="0.25">
      <c r="A261" s="119" t="s">
        <v>305</v>
      </c>
      <c r="B261" s="164">
        <v>41842</v>
      </c>
      <c r="C261" s="118" t="s">
        <v>5920</v>
      </c>
      <c r="D261" s="119" t="s">
        <v>1449</v>
      </c>
      <c r="E261" s="162">
        <v>10229416</v>
      </c>
      <c r="F261" s="119">
        <v>27461378</v>
      </c>
      <c r="G261" s="119">
        <v>2704005</v>
      </c>
      <c r="H261" s="120" t="str">
        <f>IF(G261="","",VLOOKUP(G261,ARANCEL!$B$5:$D$121,2,FALSE))</f>
        <v>PROVISORIO</v>
      </c>
      <c r="I261" s="121" t="s">
        <v>326</v>
      </c>
      <c r="J261" s="119">
        <v>1</v>
      </c>
      <c r="K261" s="122">
        <f>IF(G261="","",VLOOKUP(G261,ARANCEL!$B$5:$D$121,3,FALSE)*J261)</f>
        <v>3250</v>
      </c>
      <c r="L261" s="1229" t="s">
        <v>6905</v>
      </c>
      <c r="M261" s="1229">
        <v>4500249698</v>
      </c>
      <c r="N261" s="1229" t="s">
        <v>7115</v>
      </c>
    </row>
    <row r="262" spans="1:14" x14ac:dyDescent="0.25">
      <c r="A262" s="119" t="s">
        <v>305</v>
      </c>
      <c r="B262" s="164">
        <v>41885</v>
      </c>
      <c r="C262" s="118" t="s">
        <v>5920</v>
      </c>
      <c r="D262" s="119" t="s">
        <v>1449</v>
      </c>
      <c r="E262" s="162">
        <v>10229416</v>
      </c>
      <c r="F262" s="119">
        <v>27461378</v>
      </c>
      <c r="G262" s="119">
        <v>2704003</v>
      </c>
      <c r="H262" s="120" t="str">
        <f>IF(G262="","",VLOOKUP(G262,ARANCEL!$B$5:$D$121,2,FALSE))</f>
        <v xml:space="preserve">CORONA PERIFERICA CON PERNO MUÑON COLADO </v>
      </c>
      <c r="I262" s="121" t="s">
        <v>326</v>
      </c>
      <c r="J262" s="119">
        <v>1</v>
      </c>
      <c r="K262" s="122">
        <f>IF(G262="","",VLOOKUP(G262,ARANCEL!$B$5:$D$121,3,FALSE)*J262)</f>
        <v>32612</v>
      </c>
      <c r="L262" s="1229" t="s">
        <v>6905</v>
      </c>
      <c r="M262" s="1229">
        <v>4500251080</v>
      </c>
      <c r="N262" s="1229" t="s">
        <v>7128</v>
      </c>
    </row>
    <row r="263" spans="1:14" x14ac:dyDescent="0.25">
      <c r="A263" s="119" t="s">
        <v>305</v>
      </c>
      <c r="B263" s="164">
        <v>41705</v>
      </c>
      <c r="C263" s="118" t="s">
        <v>3209</v>
      </c>
      <c r="D263" s="119" t="s">
        <v>1471</v>
      </c>
      <c r="E263" s="162">
        <v>10180006</v>
      </c>
      <c r="F263" s="119">
        <v>24936093</v>
      </c>
      <c r="G263" s="119">
        <v>2704027</v>
      </c>
      <c r="H263" s="120" t="str">
        <f>IF(G263="","",VLOOKUP(G263,ARANCEL!$B$5:$D$121,2,FALSE))</f>
        <v>PROTESIS VALPLAST UNILATERAL (HASTA 2 PIEZAS)</v>
      </c>
      <c r="I263" s="121" t="s">
        <v>337</v>
      </c>
      <c r="J263" s="119">
        <v>1</v>
      </c>
      <c r="K263" s="122">
        <f>IF(G263="","",VLOOKUP(G263,ARANCEL!$B$5:$D$121,3,FALSE)*J263)</f>
        <v>22491</v>
      </c>
      <c r="L263" s="1229" t="s">
        <v>3438</v>
      </c>
      <c r="M263" s="1229">
        <v>4500220772</v>
      </c>
      <c r="N263" s="1229">
        <v>8616</v>
      </c>
    </row>
    <row r="264" spans="1:14" x14ac:dyDescent="0.25">
      <c r="A264" s="119" t="s">
        <v>305</v>
      </c>
      <c r="B264" s="164">
        <v>41705</v>
      </c>
      <c r="C264" s="118" t="s">
        <v>3209</v>
      </c>
      <c r="D264" s="119" t="s">
        <v>1471</v>
      </c>
      <c r="E264" s="162">
        <v>10180006</v>
      </c>
      <c r="F264" s="119">
        <v>24936093</v>
      </c>
      <c r="G264" s="119">
        <v>2702048</v>
      </c>
      <c r="H264" s="120" t="str">
        <f>IF(G264="","",VLOOKUP(G264,ARANCEL!$B$5:$D$121,2,FALSE))</f>
        <v xml:space="preserve">SERVICIO LAB. IMPLANTE CORONA CEMENTADA/ATORNILLADA </v>
      </c>
      <c r="I264" s="121" t="s">
        <v>337</v>
      </c>
      <c r="J264" s="119">
        <v>1</v>
      </c>
      <c r="K264" s="122">
        <f>IF(G264="","",VLOOKUP(G264,ARANCEL!$B$5:$D$121,3,FALSE)*J264)</f>
        <v>43857</v>
      </c>
      <c r="L264" s="1229" t="s">
        <v>8256</v>
      </c>
      <c r="M264" s="1229">
        <v>4500264856</v>
      </c>
      <c r="N264" s="1229" t="s">
        <v>8933</v>
      </c>
    </row>
    <row r="265" spans="1:14" x14ac:dyDescent="0.25">
      <c r="A265" s="119" t="s">
        <v>305</v>
      </c>
      <c r="B265" s="164">
        <v>41783</v>
      </c>
      <c r="C265" s="118" t="s">
        <v>4736</v>
      </c>
      <c r="D265" s="119" t="s">
        <v>96</v>
      </c>
      <c r="E265" s="162">
        <v>10201772</v>
      </c>
      <c r="F265" s="119">
        <v>26587146</v>
      </c>
      <c r="G265" s="119">
        <v>2704005</v>
      </c>
      <c r="H265" s="120" t="str">
        <f>IF(G265="","",VLOOKUP(G265,ARANCEL!$B$5:$D$121,2,FALSE))</f>
        <v>PROVISORIO</v>
      </c>
      <c r="I265" s="121" t="s">
        <v>661</v>
      </c>
      <c r="J265" s="119">
        <v>1</v>
      </c>
      <c r="K265" s="122">
        <f>IF(G265="","",VLOOKUP(G265,ARANCEL!$B$5:$D$121,3,FALSE)*J265)</f>
        <v>3250</v>
      </c>
      <c r="L265" s="1229" t="s">
        <v>5292</v>
      </c>
      <c r="M265" s="1229">
        <v>4500235427</v>
      </c>
      <c r="N265" s="1229">
        <v>9421</v>
      </c>
    </row>
    <row r="266" spans="1:14" x14ac:dyDescent="0.25">
      <c r="A266" s="119" t="s">
        <v>305</v>
      </c>
      <c r="B266" s="164">
        <v>41884</v>
      </c>
      <c r="C266" s="118" t="s">
        <v>6848</v>
      </c>
      <c r="D266" s="119" t="s">
        <v>777</v>
      </c>
      <c r="E266" s="162">
        <v>10251396</v>
      </c>
      <c r="F266" s="119">
        <v>28336506</v>
      </c>
      <c r="G266" s="119">
        <v>2704005</v>
      </c>
      <c r="H266" s="120" t="str">
        <f>IF(G266="","",VLOOKUP(G266,ARANCEL!$B$5:$D$121,2,FALSE))</f>
        <v>PROVISORIO</v>
      </c>
      <c r="I266" s="121" t="s">
        <v>324</v>
      </c>
      <c r="J266" s="119">
        <v>1</v>
      </c>
      <c r="K266" s="122">
        <f>IF(G266="","",VLOOKUP(G266,ARANCEL!$B$5:$D$121,3,FALSE)*J266)</f>
        <v>3250</v>
      </c>
      <c r="L266" s="1229" t="s">
        <v>7548</v>
      </c>
      <c r="M266" s="1229">
        <v>4500255224</v>
      </c>
      <c r="N266" s="1229" t="s">
        <v>7553</v>
      </c>
    </row>
    <row r="267" spans="1:14" x14ac:dyDescent="0.25">
      <c r="A267" s="119" t="s">
        <v>305</v>
      </c>
      <c r="B267" s="164">
        <v>41970</v>
      </c>
      <c r="C267" s="118" t="s">
        <v>6848</v>
      </c>
      <c r="D267" s="119" t="s">
        <v>777</v>
      </c>
      <c r="E267" s="162">
        <v>10251396</v>
      </c>
      <c r="F267" s="119">
        <v>28336506</v>
      </c>
      <c r="G267" s="119">
        <v>2704003</v>
      </c>
      <c r="H267" s="120" t="str">
        <f>IF(G267="","",VLOOKUP(G267,ARANCEL!$B$5:$D$121,2,FALSE))</f>
        <v xml:space="preserve">CORONA PERIFERICA CON PERNO MUÑON COLADO </v>
      </c>
      <c r="I267" s="121" t="s">
        <v>324</v>
      </c>
      <c r="J267" s="119">
        <v>1</v>
      </c>
      <c r="K267" s="122">
        <f>IF(G267="","",VLOOKUP(G267,ARANCEL!$B$5:$D$121,3,FALSE)*J267)</f>
        <v>32612</v>
      </c>
      <c r="L267" s="1229" t="s">
        <v>8256</v>
      </c>
      <c r="M267" s="1229">
        <v>4500264856</v>
      </c>
      <c r="N267" s="1229" t="s">
        <v>8933</v>
      </c>
    </row>
    <row r="268" spans="1:14" x14ac:dyDescent="0.25">
      <c r="A268" s="119" t="s">
        <v>305</v>
      </c>
      <c r="B268" s="164">
        <v>41753</v>
      </c>
      <c r="C268" s="118" t="s">
        <v>4107</v>
      </c>
      <c r="D268" s="119" t="s">
        <v>1454</v>
      </c>
      <c r="E268" s="162">
        <v>10190852</v>
      </c>
      <c r="F268" s="119">
        <v>25957432</v>
      </c>
      <c r="G268" s="119">
        <v>2704005</v>
      </c>
      <c r="H268" s="120" t="str">
        <f>IF(G268="","",VLOOKUP(G268,ARANCEL!$B$5:$D$121,2,FALSE))</f>
        <v>PROVISORIO</v>
      </c>
      <c r="I268" s="121" t="s">
        <v>4219</v>
      </c>
      <c r="J268" s="119">
        <v>8</v>
      </c>
      <c r="K268" s="122">
        <f>IF(G268="","",VLOOKUP(G268,ARANCEL!$B$5:$D$121,3,FALSE)*J268)</f>
        <v>26000</v>
      </c>
      <c r="L268" s="1229" t="s">
        <v>4612</v>
      </c>
      <c r="M268" s="1229">
        <v>4500229971</v>
      </c>
      <c r="N268" s="1229">
        <v>9185</v>
      </c>
    </row>
    <row r="269" spans="1:14" x14ac:dyDescent="0.25">
      <c r="A269" s="119" t="s">
        <v>305</v>
      </c>
      <c r="B269" s="164">
        <v>41925</v>
      </c>
      <c r="C269" s="118" t="s">
        <v>7634</v>
      </c>
      <c r="D269" s="119" t="s">
        <v>1523</v>
      </c>
      <c r="E269" s="162">
        <v>10264435</v>
      </c>
      <c r="F269" s="119"/>
      <c r="G269" s="119">
        <v>2707001</v>
      </c>
      <c r="H269" s="120" t="str">
        <f>IF(G269="","",VLOOKUP(G269,ARANCEL!$B$5:$D$121,2,FALSE))</f>
        <v xml:space="preserve">PLANO DE RELAJACION </v>
      </c>
      <c r="I269" s="121" t="s">
        <v>306</v>
      </c>
      <c r="J269" s="119">
        <v>1</v>
      </c>
      <c r="K269" s="122">
        <f>IF(G269="","",VLOOKUP(G269,ARANCEL!$B$5:$D$121,3,FALSE)*J269)</f>
        <v>9221</v>
      </c>
      <c r="L269" s="1229" t="s">
        <v>8279</v>
      </c>
      <c r="M269" s="1229">
        <v>4500259698</v>
      </c>
      <c r="N269" s="1229" t="s">
        <v>8264</v>
      </c>
    </row>
    <row r="270" spans="1:14" x14ac:dyDescent="0.25">
      <c r="A270" s="119" t="s">
        <v>305</v>
      </c>
      <c r="B270" s="164">
        <v>41946</v>
      </c>
      <c r="C270" s="118" t="s">
        <v>7975</v>
      </c>
      <c r="D270" s="119" t="s">
        <v>6277</v>
      </c>
      <c r="E270" s="162">
        <v>10273570</v>
      </c>
      <c r="F270" s="119">
        <v>29322261</v>
      </c>
      <c r="G270" s="119">
        <v>2705003</v>
      </c>
      <c r="H270" s="120" t="str">
        <f>IF(G270="","",VLOOKUP(G270,ARANCEL!$B$5:$D$121,2,FALSE))</f>
        <v>INCRUSTACION ESTETICA (ART-GLASS O CERAMICA)</v>
      </c>
      <c r="I270" s="121" t="s">
        <v>326</v>
      </c>
      <c r="J270" s="119">
        <v>1</v>
      </c>
      <c r="K270" s="122">
        <f>IF(G270="","",VLOOKUP(G270,ARANCEL!$B$5:$D$121,3,FALSE)*J270)</f>
        <v>15676</v>
      </c>
      <c r="L270" s="1229" t="s">
        <v>8279</v>
      </c>
      <c r="M270" s="1229">
        <v>4500259698</v>
      </c>
      <c r="N270" s="1229" t="s">
        <v>8264</v>
      </c>
    </row>
    <row r="271" spans="1:14" x14ac:dyDescent="0.25">
      <c r="A271" s="119" t="s">
        <v>305</v>
      </c>
      <c r="B271" s="164">
        <v>41726</v>
      </c>
      <c r="C271" s="118" t="s">
        <v>3577</v>
      </c>
      <c r="D271" s="119" t="s">
        <v>1471</v>
      </c>
      <c r="E271" s="162">
        <v>10184392</v>
      </c>
      <c r="F271" s="119">
        <v>24987895</v>
      </c>
      <c r="G271" s="119">
        <v>2702048</v>
      </c>
      <c r="H271" s="120" t="str">
        <f>IF(G271="","",VLOOKUP(G271,ARANCEL!$B$5:$D$121,2,FALSE))</f>
        <v xml:space="preserve">SERVICIO LAB. IMPLANTE CORONA CEMENTADA/ATORNILLADA </v>
      </c>
      <c r="I271" s="121" t="s">
        <v>317</v>
      </c>
      <c r="J271" s="119">
        <v>1</v>
      </c>
      <c r="K271" s="122">
        <f>IF(G271="","",VLOOKUP(G271,ARANCEL!$B$5:$D$121,3,FALSE)*J271)</f>
        <v>43857</v>
      </c>
      <c r="L271" s="1229" t="s">
        <v>8279</v>
      </c>
      <c r="M271" s="1229">
        <v>4500257382</v>
      </c>
      <c r="N271" s="1229" t="s">
        <v>8281</v>
      </c>
    </row>
    <row r="272" spans="1:14" x14ac:dyDescent="0.25">
      <c r="A272" s="119" t="s">
        <v>305</v>
      </c>
      <c r="B272" s="164">
        <v>41724</v>
      </c>
      <c r="C272" s="118" t="s">
        <v>3552</v>
      </c>
      <c r="D272" s="119" t="s">
        <v>353</v>
      </c>
      <c r="E272" s="162">
        <v>10184100</v>
      </c>
      <c r="F272" s="119">
        <v>23989949</v>
      </c>
      <c r="G272" s="119">
        <v>2704003</v>
      </c>
      <c r="H272" s="120" t="str">
        <f>IF(G272="","",VLOOKUP(G272,ARANCEL!$B$5:$D$121,2,FALSE))</f>
        <v xml:space="preserve">CORONA PERIFERICA CON PERNO MUÑON COLADO </v>
      </c>
      <c r="I272" s="121" t="s">
        <v>335</v>
      </c>
      <c r="J272" s="119">
        <v>1</v>
      </c>
      <c r="K272" s="122">
        <f>IF(G272="","",VLOOKUP(G272,ARANCEL!$B$5:$D$121,3,FALSE)*J272)</f>
        <v>32612</v>
      </c>
      <c r="L272" s="1229" t="s">
        <v>3058</v>
      </c>
      <c r="M272" s="1229">
        <v>4500225627</v>
      </c>
      <c r="N272" s="1229">
        <v>8915</v>
      </c>
    </row>
    <row r="273" spans="1:14" x14ac:dyDescent="0.25">
      <c r="A273" s="119" t="s">
        <v>305</v>
      </c>
      <c r="B273" s="164">
        <v>41733</v>
      </c>
      <c r="C273" s="118" t="s">
        <v>3552</v>
      </c>
      <c r="D273" s="119" t="s">
        <v>353</v>
      </c>
      <c r="E273" s="162">
        <v>10184100</v>
      </c>
      <c r="F273" s="119">
        <v>23989949</v>
      </c>
      <c r="G273" s="119">
        <v>2704005</v>
      </c>
      <c r="H273" s="120" t="str">
        <f>IF(G273="","",VLOOKUP(G273,ARANCEL!$B$5:$D$121,2,FALSE))</f>
        <v>PROVISORIO</v>
      </c>
      <c r="I273" s="121" t="s">
        <v>335</v>
      </c>
      <c r="J273" s="119">
        <v>1</v>
      </c>
      <c r="K273" s="122">
        <f>IF(G273="","",VLOOKUP(G273,ARANCEL!$B$5:$D$121,3,FALSE)*J273)</f>
        <v>3250</v>
      </c>
      <c r="L273" s="1235" t="str">
        <f>IF(E273="","","IMPAGO")</f>
        <v>IMPAGO</v>
      </c>
      <c r="M273" s="1235" t="str">
        <f>IF(L273="IMPAGO","SIN O.C.","")</f>
        <v>SIN O.C.</v>
      </c>
      <c r="N273" s="1235" t="str">
        <f>IF(L273="IMPAGO","SIN FACT.","")</f>
        <v>SIN FACT.</v>
      </c>
    </row>
    <row r="274" spans="1:14" x14ac:dyDescent="0.25">
      <c r="A274" s="119" t="s">
        <v>305</v>
      </c>
      <c r="B274" s="164">
        <v>41983</v>
      </c>
      <c r="C274" s="118" t="s">
        <v>8805</v>
      </c>
      <c r="D274" s="119" t="s">
        <v>353</v>
      </c>
      <c r="E274" s="162">
        <v>10292975</v>
      </c>
      <c r="F274" s="119">
        <v>29878672</v>
      </c>
      <c r="G274" s="119">
        <v>2704005</v>
      </c>
      <c r="H274" s="120" t="str">
        <f>IF(G274="","",VLOOKUP(G274,ARANCEL!$B$5:$D$121,2,FALSE))</f>
        <v>PROVISORIO</v>
      </c>
      <c r="I274" s="121" t="s">
        <v>337</v>
      </c>
      <c r="J274" s="119">
        <v>1</v>
      </c>
      <c r="K274" s="122">
        <f>IF(G274="","",VLOOKUP(G274,ARANCEL!$B$5:$D$121,3,FALSE)*J274)</f>
        <v>3250</v>
      </c>
      <c r="L274" s="1349" t="s">
        <v>9431</v>
      </c>
      <c r="M274" s="1349">
        <v>4500269116</v>
      </c>
      <c r="N274" s="1349" t="s">
        <v>9430</v>
      </c>
    </row>
    <row r="275" spans="1:14" x14ac:dyDescent="0.25">
      <c r="A275" s="169" t="s">
        <v>305</v>
      </c>
      <c r="B275" s="159">
        <v>41724</v>
      </c>
      <c r="C275" s="118" t="s">
        <v>9229</v>
      </c>
      <c r="D275" s="119" t="s">
        <v>353</v>
      </c>
      <c r="E275" s="162">
        <v>10184100</v>
      </c>
      <c r="F275" s="119">
        <v>23989949</v>
      </c>
      <c r="G275" s="119">
        <v>2704003</v>
      </c>
      <c r="H275" s="120" t="str">
        <f>IF(G275="","",VLOOKUP(G275,ARANCEL!$B$5:$D$121,2,FALSE))</f>
        <v xml:space="preserve">CORONA PERIFERICA CON PERNO MUÑON COLADO </v>
      </c>
      <c r="I275" s="121" t="s">
        <v>337</v>
      </c>
      <c r="J275" s="119">
        <v>1</v>
      </c>
      <c r="K275" s="122">
        <f>IF(G275="","",VLOOKUP(G275,ARANCEL!$B$5:$D$121,3,FALSE)*J275)</f>
        <v>32612</v>
      </c>
      <c r="L275" s="1229" t="s">
        <v>4612</v>
      </c>
      <c r="M275" s="1229">
        <v>4500229969</v>
      </c>
      <c r="N275" s="1229">
        <v>9183</v>
      </c>
    </row>
    <row r="276" spans="1:14" x14ac:dyDescent="0.25">
      <c r="A276" s="119" t="s">
        <v>305</v>
      </c>
      <c r="B276" s="164">
        <v>41858</v>
      </c>
      <c r="C276" s="118" t="s">
        <v>6246</v>
      </c>
      <c r="D276" s="119" t="s">
        <v>1449</v>
      </c>
      <c r="E276" s="162">
        <v>10237196</v>
      </c>
      <c r="F276" s="119">
        <v>26994570</v>
      </c>
      <c r="G276" s="119">
        <v>2705003</v>
      </c>
      <c r="H276" s="120" t="str">
        <f>IF(G276="","",VLOOKUP(G276,ARANCEL!$B$5:$D$121,2,FALSE))</f>
        <v>INCRUSTACION ESTETICA (ART-GLASS O CERAMICA)</v>
      </c>
      <c r="I276" s="121" t="s">
        <v>316</v>
      </c>
      <c r="J276" s="119">
        <v>1</v>
      </c>
      <c r="K276" s="122">
        <f>IF(G276="","",VLOOKUP(G276,ARANCEL!$B$5:$D$121,3,FALSE)*J276)</f>
        <v>15676</v>
      </c>
      <c r="L276" s="1229" t="s">
        <v>6905</v>
      </c>
      <c r="M276" s="1229">
        <v>4500251080</v>
      </c>
      <c r="N276" s="1229" t="s">
        <v>7128</v>
      </c>
    </row>
    <row r="277" spans="1:14" x14ac:dyDescent="0.25">
      <c r="A277" s="119" t="s">
        <v>305</v>
      </c>
      <c r="B277" s="164">
        <v>41870</v>
      </c>
      <c r="C277" s="118" t="s">
        <v>6246</v>
      </c>
      <c r="D277" s="119" t="s">
        <v>1449</v>
      </c>
      <c r="E277" s="162">
        <v>10242592</v>
      </c>
      <c r="F277" s="119">
        <v>26994570</v>
      </c>
      <c r="G277" s="119">
        <v>2704005</v>
      </c>
      <c r="H277" s="120" t="str">
        <f>IF(G277="","",VLOOKUP(G277,ARANCEL!$B$5:$D$121,2,FALSE))</f>
        <v>PROVISORIO</v>
      </c>
      <c r="I277" s="121" t="s">
        <v>326</v>
      </c>
      <c r="J277" s="119">
        <v>1</v>
      </c>
      <c r="K277" s="122">
        <f>IF(G277="","",VLOOKUP(G277,ARANCEL!$B$5:$D$121,3,FALSE)*J277)</f>
        <v>3250</v>
      </c>
      <c r="L277" s="1229" t="s">
        <v>6905</v>
      </c>
      <c r="M277" s="1229">
        <v>4500251080</v>
      </c>
      <c r="N277" s="1229" t="s">
        <v>7128</v>
      </c>
    </row>
    <row r="278" spans="1:14" x14ac:dyDescent="0.25">
      <c r="A278" s="119" t="s">
        <v>305</v>
      </c>
      <c r="B278" s="164">
        <v>41918</v>
      </c>
      <c r="C278" s="118" t="s">
        <v>6246</v>
      </c>
      <c r="D278" s="119" t="s">
        <v>1449</v>
      </c>
      <c r="E278" s="162">
        <v>10242592</v>
      </c>
      <c r="F278" s="119">
        <v>26994570</v>
      </c>
      <c r="G278" s="119">
        <v>2704002</v>
      </c>
      <c r="H278" s="120" t="str">
        <f>IF(G278="","",VLOOKUP(G278,ARANCEL!$B$5:$D$121,2,FALSE))</f>
        <v xml:space="preserve">CORONA PERIFERICA </v>
      </c>
      <c r="I278" s="121" t="s">
        <v>326</v>
      </c>
      <c r="J278" s="119">
        <v>1</v>
      </c>
      <c r="K278" s="122">
        <f>IF(G278="","",VLOOKUP(G278,ARANCEL!$B$5:$D$121,3,FALSE)*J278)</f>
        <v>25865</v>
      </c>
      <c r="L278" s="1229" t="s">
        <v>8279</v>
      </c>
      <c r="M278" s="1229">
        <v>4500259698</v>
      </c>
      <c r="N278" s="1229" t="s">
        <v>8264</v>
      </c>
    </row>
    <row r="279" spans="1:14" x14ac:dyDescent="0.25">
      <c r="A279" s="119" t="s">
        <v>305</v>
      </c>
      <c r="B279" s="164">
        <v>41433</v>
      </c>
      <c r="C279" s="118" t="s">
        <v>1575</v>
      </c>
      <c r="D279" s="119" t="s">
        <v>353</v>
      </c>
      <c r="E279" s="162">
        <v>10140957</v>
      </c>
      <c r="F279" s="119">
        <v>21063983</v>
      </c>
      <c r="G279" s="119">
        <v>2704003</v>
      </c>
      <c r="H279" s="120" t="str">
        <f>IF(G279="","",VLOOKUP(G279,ARANCEL!$B$5:$D$121,2,FALSE))</f>
        <v xml:space="preserve">CORONA PERIFERICA CON PERNO MUÑON COLADO </v>
      </c>
      <c r="I279" s="121" t="s">
        <v>661</v>
      </c>
      <c r="J279" s="119">
        <v>1</v>
      </c>
      <c r="K279" s="122">
        <f>IF(G279="","",VLOOKUP(G279,ARANCEL!$B$5:$D$121,3,FALSE)*J279)</f>
        <v>32612</v>
      </c>
      <c r="L279" s="1235" t="str">
        <f>IF(E279="","","IMPAGO")</f>
        <v>IMPAGO</v>
      </c>
      <c r="M279" s="1235" t="str">
        <f>IF(L279="IMPAGO","SIN O.C.","")</f>
        <v>SIN O.C.</v>
      </c>
      <c r="N279" s="1235" t="str">
        <f>IF(L279="IMPAGO","SIN FACT.","")</f>
        <v>SIN FACT.</v>
      </c>
    </row>
    <row r="280" spans="1:14" x14ac:dyDescent="0.25">
      <c r="A280" s="119" t="s">
        <v>305</v>
      </c>
      <c r="B280" s="164">
        <v>41876</v>
      </c>
      <c r="C280" s="118" t="s">
        <v>6583</v>
      </c>
      <c r="D280" s="119" t="s">
        <v>1523</v>
      </c>
      <c r="E280" s="162">
        <v>10246630</v>
      </c>
      <c r="F280" s="119">
        <v>28155497</v>
      </c>
      <c r="G280" s="119">
        <v>2707001</v>
      </c>
      <c r="H280" s="120" t="str">
        <f>IF(G280="","",VLOOKUP(G280,ARANCEL!$B$5:$D$121,2,FALSE))</f>
        <v xml:space="preserve">PLANO DE RELAJACION </v>
      </c>
      <c r="I280" s="121" t="s">
        <v>331</v>
      </c>
      <c r="J280" s="119">
        <v>1</v>
      </c>
      <c r="K280" s="122">
        <f>IF(G280="","",VLOOKUP(G280,ARANCEL!$B$5:$D$121,3,FALSE)*J280)</f>
        <v>9221</v>
      </c>
      <c r="L280" s="1229" t="s">
        <v>6905</v>
      </c>
      <c r="M280" s="1229">
        <v>4500251080</v>
      </c>
      <c r="N280" s="1229" t="s">
        <v>7128</v>
      </c>
    </row>
    <row r="281" spans="1:14" x14ac:dyDescent="0.25">
      <c r="A281" s="119" t="s">
        <v>305</v>
      </c>
      <c r="B281" s="164">
        <v>41781</v>
      </c>
      <c r="C281" s="118" t="s">
        <v>4650</v>
      </c>
      <c r="D281" s="119" t="s">
        <v>60</v>
      </c>
      <c r="E281" s="162">
        <v>10199289</v>
      </c>
      <c r="F281" s="119">
        <v>26462174</v>
      </c>
      <c r="G281" s="119">
        <v>2704006</v>
      </c>
      <c r="H281" s="120" t="str">
        <f>IF(G281="","",VLOOKUP(G281,ARANCEL!$B$5:$D$121,2,FALSE))</f>
        <v xml:space="preserve">CERAMICA ALUMINOSA ANTERIOR O POSTERIOR </v>
      </c>
      <c r="I281" s="121" t="s">
        <v>311</v>
      </c>
      <c r="J281" s="119">
        <v>1</v>
      </c>
      <c r="K281" s="122">
        <f>IF(G281="","",VLOOKUP(G281,ARANCEL!$B$5:$D$121,3,FALSE)*J281)</f>
        <v>31487</v>
      </c>
      <c r="L281" s="1229" t="s">
        <v>5292</v>
      </c>
      <c r="M281" s="1229">
        <v>4500235432</v>
      </c>
      <c r="N281" s="1229">
        <v>9422</v>
      </c>
    </row>
    <row r="282" spans="1:14" x14ac:dyDescent="0.25">
      <c r="A282" s="119" t="s">
        <v>305</v>
      </c>
      <c r="B282" s="164">
        <v>41985</v>
      </c>
      <c r="C282" s="118" t="s">
        <v>8842</v>
      </c>
      <c r="D282" s="119" t="s">
        <v>1523</v>
      </c>
      <c r="E282" s="162">
        <v>10293759</v>
      </c>
      <c r="F282" s="119">
        <v>29555826</v>
      </c>
      <c r="G282" s="119">
        <v>2707001</v>
      </c>
      <c r="H282" s="120" t="str">
        <f>IF(G282="","",VLOOKUP(G282,ARANCEL!$B$5:$D$121,2,FALSE))</f>
        <v xml:space="preserve">PLANO DE RELAJACION </v>
      </c>
      <c r="I282" s="121" t="s">
        <v>331</v>
      </c>
      <c r="J282" s="119">
        <v>1</v>
      </c>
      <c r="K282" s="122">
        <f>IF(G282="","",VLOOKUP(G282,ARANCEL!$B$5:$D$121,3,FALSE)*J282)</f>
        <v>9221</v>
      </c>
      <c r="L282" s="1349" t="s">
        <v>9431</v>
      </c>
      <c r="M282" s="1349">
        <v>4500269116</v>
      </c>
      <c r="N282" s="1349" t="s">
        <v>9430</v>
      </c>
    </row>
    <row r="283" spans="1:14" x14ac:dyDescent="0.25">
      <c r="A283" s="119" t="s">
        <v>305</v>
      </c>
      <c r="B283" s="164">
        <v>41835</v>
      </c>
      <c r="C283" s="118" t="s">
        <v>7958</v>
      </c>
      <c r="D283" s="119" t="s">
        <v>1523</v>
      </c>
      <c r="E283" s="162">
        <v>10225005</v>
      </c>
      <c r="F283" s="119">
        <v>23209708</v>
      </c>
      <c r="G283" s="119">
        <v>2707001</v>
      </c>
      <c r="H283" s="120" t="str">
        <f>IF(G283="","",VLOOKUP(G283,ARANCEL!$B$5:$D$121,2,FALSE))</f>
        <v xml:space="preserve">PLANO DE RELAJACION </v>
      </c>
      <c r="I283" s="121" t="s">
        <v>331</v>
      </c>
      <c r="J283" s="119">
        <v>1</v>
      </c>
      <c r="K283" s="122">
        <f>IF(G283="","",VLOOKUP(G283,ARANCEL!$B$5:$D$121,3,FALSE)*J283)</f>
        <v>9221</v>
      </c>
      <c r="L283" s="1229" t="s">
        <v>6905</v>
      </c>
      <c r="M283" s="1229">
        <v>4500249698</v>
      </c>
      <c r="N283" s="1229" t="s">
        <v>7115</v>
      </c>
    </row>
    <row r="284" spans="1:14" x14ac:dyDescent="0.25">
      <c r="A284" s="119" t="s">
        <v>305</v>
      </c>
      <c r="B284" s="164">
        <v>41714</v>
      </c>
      <c r="C284" s="118" t="s">
        <v>3316</v>
      </c>
      <c r="D284" s="119" t="s">
        <v>1523</v>
      </c>
      <c r="E284" s="162">
        <v>10181316</v>
      </c>
      <c r="F284" s="119">
        <v>22884004</v>
      </c>
      <c r="G284" s="119">
        <v>2707001</v>
      </c>
      <c r="H284" s="120" t="str">
        <f>IF(G284="","",VLOOKUP(G284,ARANCEL!$B$5:$D$121,2,FALSE))</f>
        <v xml:space="preserve">PLANO DE RELAJACION </v>
      </c>
      <c r="I284" s="121" t="s">
        <v>306</v>
      </c>
      <c r="J284" s="119">
        <v>1</v>
      </c>
      <c r="K284" s="122">
        <f>IF(G284="","",VLOOKUP(G284,ARANCEL!$B$5:$D$121,3,FALSE)*J284)</f>
        <v>9221</v>
      </c>
      <c r="L284" s="1229" t="s">
        <v>3058</v>
      </c>
      <c r="M284" s="1229">
        <v>4500225648</v>
      </c>
      <c r="N284" s="1229">
        <v>8916</v>
      </c>
    </row>
    <row r="285" spans="1:14" x14ac:dyDescent="0.25">
      <c r="A285" s="119" t="s">
        <v>305</v>
      </c>
      <c r="B285" s="164">
        <v>41505</v>
      </c>
      <c r="C285" s="118" t="s">
        <v>1574</v>
      </c>
      <c r="D285" s="119" t="s">
        <v>777</v>
      </c>
      <c r="E285" s="162">
        <v>10149059</v>
      </c>
      <c r="F285" s="119">
        <v>22159657</v>
      </c>
      <c r="G285" s="119">
        <v>2704003</v>
      </c>
      <c r="H285" s="120" t="str">
        <f>IF(G285="","",VLOOKUP(G285,ARANCEL!$B$5:$D$121,2,FALSE))</f>
        <v xml:space="preserve">CORONA PERIFERICA CON PERNO MUÑON COLADO </v>
      </c>
      <c r="I285" s="121" t="s">
        <v>315</v>
      </c>
      <c r="J285" s="119">
        <v>1</v>
      </c>
      <c r="K285" s="122">
        <f>IF(G285="","",VLOOKUP(G285,ARANCEL!$B$5:$D$121,3,FALSE)*J285)</f>
        <v>32612</v>
      </c>
      <c r="L285" s="1235" t="str">
        <f>IF(E285="","","IMPAGO")</f>
        <v>IMPAGO</v>
      </c>
      <c r="M285" s="1235" t="str">
        <f>IF(L285="IMPAGO","SIN O.C.","")</f>
        <v>SIN O.C.</v>
      </c>
      <c r="N285" s="1235" t="str">
        <f>IF(L285="IMPAGO","SIN FACT.","")</f>
        <v>SIN FACT.</v>
      </c>
    </row>
    <row r="286" spans="1:14" x14ac:dyDescent="0.25">
      <c r="A286" s="119" t="s">
        <v>305</v>
      </c>
      <c r="B286" s="164">
        <v>41985</v>
      </c>
      <c r="C286" s="118" t="s">
        <v>8838</v>
      </c>
      <c r="D286" s="119" t="s">
        <v>1449</v>
      </c>
      <c r="E286" s="162">
        <v>10293332</v>
      </c>
      <c r="F286" s="119">
        <v>28581869</v>
      </c>
      <c r="G286" s="119">
        <v>2705003</v>
      </c>
      <c r="H286" s="120" t="str">
        <f>IF(G286="","",VLOOKUP(G286,ARANCEL!$B$5:$D$121,2,FALSE))</f>
        <v>INCRUSTACION ESTETICA (ART-GLASS O CERAMICA)</v>
      </c>
      <c r="I286" s="121" t="s">
        <v>312</v>
      </c>
      <c r="J286" s="119">
        <v>1</v>
      </c>
      <c r="K286" s="122">
        <f>IF(G286="","",VLOOKUP(G286,ARANCEL!$B$5:$D$121,3,FALSE)*J286)</f>
        <v>15676</v>
      </c>
      <c r="L286" s="1349" t="s">
        <v>9431</v>
      </c>
      <c r="M286" s="1349">
        <v>4500269116</v>
      </c>
      <c r="N286" s="1349" t="s">
        <v>9430</v>
      </c>
    </row>
    <row r="287" spans="1:14" x14ac:dyDescent="0.25">
      <c r="A287" s="119" t="s">
        <v>305</v>
      </c>
      <c r="B287" s="164">
        <v>41692</v>
      </c>
      <c r="C287" s="118" t="s">
        <v>2934</v>
      </c>
      <c r="D287" s="119" t="s">
        <v>1471</v>
      </c>
      <c r="E287" s="162">
        <v>10176239</v>
      </c>
      <c r="F287" s="119">
        <v>25139295</v>
      </c>
      <c r="G287" s="119">
        <v>2704005</v>
      </c>
      <c r="H287" s="120" t="str">
        <f>IF(G287="","",VLOOKUP(G287,ARANCEL!$B$5:$D$121,2,FALSE))</f>
        <v>PROVISORIO</v>
      </c>
      <c r="I287" s="121" t="s">
        <v>342</v>
      </c>
      <c r="J287" s="119">
        <v>1</v>
      </c>
      <c r="K287" s="122">
        <f>IF(G287="","",VLOOKUP(G287,ARANCEL!$B$5:$D$121,3,FALSE)*J287)</f>
        <v>3250</v>
      </c>
      <c r="L287" s="1229" t="s">
        <v>3438</v>
      </c>
      <c r="M287" s="1229">
        <v>4500220771</v>
      </c>
      <c r="N287" s="1229">
        <v>8615</v>
      </c>
    </row>
    <row r="288" spans="1:14" x14ac:dyDescent="0.25">
      <c r="A288" s="119" t="s">
        <v>305</v>
      </c>
      <c r="B288" s="164">
        <v>41692</v>
      </c>
      <c r="C288" s="118" t="s">
        <v>2934</v>
      </c>
      <c r="D288" s="119" t="s">
        <v>1471</v>
      </c>
      <c r="E288" s="162">
        <v>10176239</v>
      </c>
      <c r="F288" s="119">
        <v>25139295</v>
      </c>
      <c r="G288" s="119">
        <v>2704003</v>
      </c>
      <c r="H288" s="120" t="str">
        <f>IF(G288="","",VLOOKUP(G288,ARANCEL!$B$5:$D$121,2,FALSE))</f>
        <v xml:space="preserve">CORONA PERIFERICA CON PERNO MUÑON COLADO </v>
      </c>
      <c r="I288" s="121" t="s">
        <v>342</v>
      </c>
      <c r="J288" s="119">
        <v>1</v>
      </c>
      <c r="K288" s="122">
        <f>IF(G288="","",VLOOKUP(G288,ARANCEL!$B$5:$D$121,3,FALSE)*J288)</f>
        <v>32612</v>
      </c>
      <c r="L288" s="1229" t="s">
        <v>3438</v>
      </c>
      <c r="M288" s="1229">
        <v>4500220771</v>
      </c>
      <c r="N288" s="1229">
        <v>8615</v>
      </c>
    </row>
    <row r="289" spans="1:14" x14ac:dyDescent="0.25">
      <c r="A289" s="119" t="s">
        <v>313</v>
      </c>
      <c r="B289" s="164">
        <v>41352</v>
      </c>
      <c r="C289" s="118" t="s">
        <v>1572</v>
      </c>
      <c r="D289" s="119" t="s">
        <v>777</v>
      </c>
      <c r="E289" s="162">
        <v>10134148</v>
      </c>
      <c r="F289" s="119">
        <v>19229346</v>
      </c>
      <c r="G289" s="119">
        <v>2704005</v>
      </c>
      <c r="H289" s="120" t="str">
        <f>IF(G289="","",VLOOKUP(G289,ARANCEL!$B$5:$D$121,2,FALSE))</f>
        <v>PROVISORIO</v>
      </c>
      <c r="I289" s="121" t="s">
        <v>1573</v>
      </c>
      <c r="J289" s="119">
        <v>3</v>
      </c>
      <c r="K289" s="122">
        <f>IF(G289="","",VLOOKUP(G289,ARANCEL!$B$5:$D$121,3,FALSE)*J289)</f>
        <v>9750</v>
      </c>
      <c r="L289" s="1235" t="str">
        <f>IF(E289="","","IMPAGO")</f>
        <v>IMPAGO</v>
      </c>
      <c r="M289" s="1235" t="str">
        <f>IF(L289="IMPAGO","SIN O.C.","")</f>
        <v>SIN O.C.</v>
      </c>
      <c r="N289" s="1235" t="str">
        <f>IF(L289="IMPAGO","SIN FACT.","")</f>
        <v>SIN FACT.</v>
      </c>
    </row>
    <row r="290" spans="1:14" x14ac:dyDescent="0.25">
      <c r="A290" s="119" t="s">
        <v>305</v>
      </c>
      <c r="B290" s="164">
        <v>41352</v>
      </c>
      <c r="C290" s="118" t="s">
        <v>1572</v>
      </c>
      <c r="D290" s="119" t="s">
        <v>777</v>
      </c>
      <c r="E290" s="162">
        <v>10134148</v>
      </c>
      <c r="F290" s="119">
        <v>19229346</v>
      </c>
      <c r="G290" s="119">
        <v>2704003</v>
      </c>
      <c r="H290" s="120" t="str">
        <f>IF(G290="","",VLOOKUP(G290,ARANCEL!$B$5:$D$121,2,FALSE))</f>
        <v xml:space="preserve">CORONA PERIFERICA CON PERNO MUÑON COLADO </v>
      </c>
      <c r="I290" s="121" t="s">
        <v>315</v>
      </c>
      <c r="J290" s="119">
        <v>1</v>
      </c>
      <c r="K290" s="122">
        <f>IF(G290="","",VLOOKUP(G290,ARANCEL!$B$5:$D$121,3,FALSE)*J290)</f>
        <v>32612</v>
      </c>
      <c r="L290" s="1235" t="str">
        <f>IF(E290="","","IMPAGO")</f>
        <v>IMPAGO</v>
      </c>
      <c r="M290" s="1235" t="str">
        <f>IF(L290="IMPAGO","SIN O.C.","")</f>
        <v>SIN O.C.</v>
      </c>
      <c r="N290" s="1235" t="str">
        <f>IF(L290="IMPAGO","SIN FACT.","")</f>
        <v>SIN FACT.</v>
      </c>
    </row>
    <row r="291" spans="1:14" x14ac:dyDescent="0.25">
      <c r="A291" s="119" t="s">
        <v>305</v>
      </c>
      <c r="B291" s="164">
        <v>41352</v>
      </c>
      <c r="C291" s="118" t="s">
        <v>1572</v>
      </c>
      <c r="D291" s="119" t="s">
        <v>777</v>
      </c>
      <c r="E291" s="162">
        <v>10134148</v>
      </c>
      <c r="F291" s="119">
        <v>19229346</v>
      </c>
      <c r="G291" s="119">
        <v>2704008</v>
      </c>
      <c r="H291" s="120" t="str">
        <f>IF(G291="","",VLOOKUP(G291,ARANCEL!$B$5:$D$121,2,FALSE))</f>
        <v>PILAR, INSERCION O PUNTO DE APOYO CON PERNO MUÑON</v>
      </c>
      <c r="I291" s="121" t="s">
        <v>747</v>
      </c>
      <c r="J291" s="119">
        <v>2</v>
      </c>
      <c r="K291" s="122">
        <f>IF(G291="","",VLOOKUP(G291,ARANCEL!$B$5:$D$121,3,FALSE)*J291)</f>
        <v>65224</v>
      </c>
      <c r="L291" s="1235" t="str">
        <f>IF(E291="","","IMPAGO")</f>
        <v>IMPAGO</v>
      </c>
      <c r="M291" s="1235" t="str">
        <f>IF(L291="IMPAGO","SIN O.C.","")</f>
        <v>SIN O.C.</v>
      </c>
      <c r="N291" s="1235" t="str">
        <f>IF(L291="IMPAGO","SIN FACT.","")</f>
        <v>SIN FACT.</v>
      </c>
    </row>
    <row r="292" spans="1:14" x14ac:dyDescent="0.25">
      <c r="A292" s="119" t="s">
        <v>305</v>
      </c>
      <c r="B292" s="164">
        <v>41393</v>
      </c>
      <c r="C292" s="118" t="s">
        <v>1572</v>
      </c>
      <c r="D292" s="119" t="s">
        <v>777</v>
      </c>
      <c r="E292" s="162">
        <v>10134148</v>
      </c>
      <c r="F292" s="119">
        <v>19229346</v>
      </c>
      <c r="G292" s="119">
        <v>2704003</v>
      </c>
      <c r="H292" s="120" t="str">
        <f>IF(G292="","",VLOOKUP(G292,ARANCEL!$B$5:$D$121,2,FALSE))</f>
        <v xml:space="preserve">CORONA PERIFERICA CON PERNO MUÑON COLADO </v>
      </c>
      <c r="I292" s="121" t="s">
        <v>323</v>
      </c>
      <c r="J292" s="119">
        <v>1</v>
      </c>
      <c r="K292" s="122">
        <f>IF(G292="","",VLOOKUP(G292,ARANCEL!$B$5:$D$121,3,FALSE)*J292)</f>
        <v>32612</v>
      </c>
      <c r="L292" s="1235" t="str">
        <f>IF(E292="","","IMPAGO")</f>
        <v>IMPAGO</v>
      </c>
      <c r="M292" s="1235" t="str">
        <f>IF(L292="IMPAGO","SIN O.C.","")</f>
        <v>SIN O.C.</v>
      </c>
      <c r="N292" s="1235" t="str">
        <f>IF(L292="IMPAGO","SIN FACT.","")</f>
        <v>SIN FACT.</v>
      </c>
    </row>
    <row r="293" spans="1:14" x14ac:dyDescent="0.25">
      <c r="A293" s="119" t="s">
        <v>305</v>
      </c>
      <c r="B293" s="164">
        <v>41695</v>
      </c>
      <c r="C293" s="118" t="s">
        <v>2987</v>
      </c>
      <c r="D293" s="119" t="s">
        <v>353</v>
      </c>
      <c r="E293" s="162">
        <v>10176935</v>
      </c>
      <c r="F293" s="119">
        <v>24811240</v>
      </c>
      <c r="G293" s="119">
        <v>2705003</v>
      </c>
      <c r="H293" s="120" t="str">
        <f>IF(G293="","",VLOOKUP(G293,ARANCEL!$B$5:$D$121,2,FALSE))</f>
        <v>INCRUSTACION ESTETICA (ART-GLASS O CERAMICA)</v>
      </c>
      <c r="I293" s="121" t="s">
        <v>312</v>
      </c>
      <c r="J293" s="119">
        <v>1</v>
      </c>
      <c r="K293" s="122">
        <f>IF(G293="","",VLOOKUP(G293,ARANCEL!$B$5:$D$121,3,FALSE)*J293)</f>
        <v>15676</v>
      </c>
      <c r="L293" s="1229" t="s">
        <v>3438</v>
      </c>
      <c r="M293" s="1229">
        <v>4500220771</v>
      </c>
      <c r="N293" s="1229">
        <v>8615</v>
      </c>
    </row>
    <row r="294" spans="1:14" x14ac:dyDescent="0.25">
      <c r="A294" s="119" t="s">
        <v>305</v>
      </c>
      <c r="B294" s="164">
        <v>41719</v>
      </c>
      <c r="C294" s="118" t="s">
        <v>2987</v>
      </c>
      <c r="D294" s="119" t="s">
        <v>353</v>
      </c>
      <c r="E294" s="162">
        <v>10176935</v>
      </c>
      <c r="F294" s="119">
        <v>24811240</v>
      </c>
      <c r="G294" s="119">
        <v>2705003</v>
      </c>
      <c r="H294" s="120" t="str">
        <f>IF(G294="","",VLOOKUP(G294,ARANCEL!$B$5:$D$121,2,FALSE))</f>
        <v>INCRUSTACION ESTETICA (ART-GLASS O CERAMICA)</v>
      </c>
      <c r="I294" s="121" t="s">
        <v>308</v>
      </c>
      <c r="J294" s="119">
        <v>1</v>
      </c>
      <c r="K294" s="122">
        <f>IF(G294="","",VLOOKUP(G294,ARANCEL!$B$5:$D$121,3,FALSE)*J294)</f>
        <v>15676</v>
      </c>
      <c r="L294" s="1229" t="s">
        <v>4612</v>
      </c>
      <c r="M294" s="1229">
        <v>4500229968</v>
      </c>
      <c r="N294" s="1229">
        <v>9225</v>
      </c>
    </row>
    <row r="295" spans="1:14" x14ac:dyDescent="0.25">
      <c r="A295" s="119" t="s">
        <v>305</v>
      </c>
      <c r="B295" s="164">
        <v>41963</v>
      </c>
      <c r="C295" s="118" t="s">
        <v>8481</v>
      </c>
      <c r="D295" s="119" t="s">
        <v>1449</v>
      </c>
      <c r="E295" s="162">
        <v>10284853</v>
      </c>
      <c r="F295" s="119">
        <v>29718195</v>
      </c>
      <c r="G295" s="119">
        <v>2704005</v>
      </c>
      <c r="H295" s="120" t="str">
        <f>IF(G295="","",VLOOKUP(G295,ARANCEL!$B$5:$D$121,2,FALSE))</f>
        <v>PROVISORIO</v>
      </c>
      <c r="I295" s="121" t="s">
        <v>316</v>
      </c>
      <c r="J295" s="119">
        <v>1</v>
      </c>
      <c r="K295" s="122">
        <f>IF(G295="","",VLOOKUP(G295,ARANCEL!$B$5:$D$121,3,FALSE)*J295)</f>
        <v>3250</v>
      </c>
      <c r="L295" s="1229" t="s">
        <v>8256</v>
      </c>
      <c r="M295" s="1229">
        <v>4500264856</v>
      </c>
      <c r="N295" s="1229" t="s">
        <v>8933</v>
      </c>
    </row>
    <row r="296" spans="1:14" x14ac:dyDescent="0.25">
      <c r="A296" s="119" t="s">
        <v>305</v>
      </c>
      <c r="B296" s="164">
        <v>41963</v>
      </c>
      <c r="C296" s="118" t="s">
        <v>8481</v>
      </c>
      <c r="D296" s="119" t="s">
        <v>1449</v>
      </c>
      <c r="E296" s="162">
        <v>10284853</v>
      </c>
      <c r="F296" s="119">
        <v>29718195</v>
      </c>
      <c r="G296" s="119">
        <v>2704003</v>
      </c>
      <c r="H296" s="120" t="str">
        <f>IF(G296="","",VLOOKUP(G296,ARANCEL!$B$5:$D$121,2,FALSE))</f>
        <v xml:space="preserve">CORONA PERIFERICA CON PERNO MUÑON COLADO </v>
      </c>
      <c r="I296" s="121" t="s">
        <v>308</v>
      </c>
      <c r="J296" s="119">
        <v>1</v>
      </c>
      <c r="K296" s="122">
        <f>IF(G296="","",VLOOKUP(G296,ARANCEL!$B$5:$D$121,3,FALSE)*J296)</f>
        <v>32612</v>
      </c>
      <c r="L296" s="1229" t="s">
        <v>8256</v>
      </c>
      <c r="M296" s="1229">
        <v>4500264856</v>
      </c>
      <c r="N296" s="1229" t="s">
        <v>8933</v>
      </c>
    </row>
    <row r="297" spans="1:14" x14ac:dyDescent="0.25">
      <c r="A297" s="119" t="s">
        <v>305</v>
      </c>
      <c r="B297" s="164">
        <v>41682</v>
      </c>
      <c r="C297" s="118" t="s">
        <v>2771</v>
      </c>
      <c r="D297" s="119" t="s">
        <v>47</v>
      </c>
      <c r="E297" s="162">
        <v>10173679</v>
      </c>
      <c r="F297" s="119">
        <v>24934874</v>
      </c>
      <c r="G297" s="119">
        <v>2705003</v>
      </c>
      <c r="H297" s="120" t="str">
        <f>IF(G297="","",VLOOKUP(G297,ARANCEL!$B$5:$D$121,2,FALSE))</f>
        <v>INCRUSTACION ESTETICA (ART-GLASS O CERAMICA)</v>
      </c>
      <c r="I297" s="121" t="s">
        <v>326</v>
      </c>
      <c r="J297" s="119">
        <v>1</v>
      </c>
      <c r="K297" s="122">
        <f>IF(G297="","",VLOOKUP(G297,ARANCEL!$B$5:$D$121,3,FALSE)*J297)</f>
        <v>15676</v>
      </c>
      <c r="L297" s="1229" t="s">
        <v>3438</v>
      </c>
      <c r="M297" s="1229">
        <v>4500220770</v>
      </c>
      <c r="N297" s="1229">
        <v>8614</v>
      </c>
    </row>
    <row r="298" spans="1:14" x14ac:dyDescent="0.25">
      <c r="A298" s="169" t="s">
        <v>313</v>
      </c>
      <c r="B298" s="164">
        <v>41662</v>
      </c>
      <c r="C298" s="118" t="s">
        <v>1571</v>
      </c>
      <c r="D298" s="119" t="s">
        <v>1449</v>
      </c>
      <c r="E298" s="162">
        <v>10170099</v>
      </c>
      <c r="F298" s="119">
        <v>237734061</v>
      </c>
      <c r="G298" s="119">
        <v>2704005</v>
      </c>
      <c r="H298" s="120" t="str">
        <f>IF(G298="","",VLOOKUP(G298,ARANCEL!$B$5:$D$121,2,FALSE))</f>
        <v>PROVISORIO</v>
      </c>
      <c r="I298" s="121"/>
      <c r="J298" s="119">
        <v>1</v>
      </c>
      <c r="K298" s="122">
        <f>IF(G298="","",VLOOKUP(G298,ARANCEL!$B$5:$D$121,3,FALSE)*J298)</f>
        <v>3250</v>
      </c>
      <c r="L298" s="1229" t="s">
        <v>2842</v>
      </c>
      <c r="M298" s="1229">
        <v>4500216204</v>
      </c>
      <c r="N298" s="1229">
        <v>8390</v>
      </c>
    </row>
    <row r="299" spans="1:14" x14ac:dyDescent="0.25">
      <c r="A299" s="169" t="s">
        <v>305</v>
      </c>
      <c r="B299" s="164">
        <v>41662</v>
      </c>
      <c r="C299" s="118" t="s">
        <v>1571</v>
      </c>
      <c r="D299" s="119" t="s">
        <v>1449</v>
      </c>
      <c r="E299" s="162">
        <v>10170099</v>
      </c>
      <c r="F299" s="119">
        <v>237734061</v>
      </c>
      <c r="G299" s="119">
        <v>2704003</v>
      </c>
      <c r="H299" s="120" t="str">
        <f>IF(G299="","",VLOOKUP(G299,ARANCEL!$B$5:$D$121,2,FALSE))</f>
        <v xml:space="preserve">CORONA PERIFERICA CON PERNO MUÑON COLADO </v>
      </c>
      <c r="I299" s="121" t="s">
        <v>337</v>
      </c>
      <c r="J299" s="119">
        <v>1</v>
      </c>
      <c r="K299" s="122">
        <f>IF(G299="","",VLOOKUP(G299,ARANCEL!$B$5:$D$121,3,FALSE)*J299)</f>
        <v>32612</v>
      </c>
      <c r="L299" s="1229" t="s">
        <v>2842</v>
      </c>
      <c r="M299" s="1229">
        <v>4500216204</v>
      </c>
      <c r="N299" s="1229">
        <v>8390</v>
      </c>
    </row>
    <row r="300" spans="1:14" x14ac:dyDescent="0.25">
      <c r="A300" s="119" t="s">
        <v>305</v>
      </c>
      <c r="B300" s="164">
        <v>41655</v>
      </c>
      <c r="C300" s="118" t="s">
        <v>1570</v>
      </c>
      <c r="D300" s="119" t="s">
        <v>1449</v>
      </c>
      <c r="E300" s="162">
        <v>10169308</v>
      </c>
      <c r="F300" s="119">
        <v>24625211</v>
      </c>
      <c r="G300" s="119">
        <v>2705003</v>
      </c>
      <c r="H300" s="120" t="str">
        <f>IF(G300="","",VLOOKUP(G300,ARANCEL!$B$5:$D$121,2,FALSE))</f>
        <v>INCRUSTACION ESTETICA (ART-GLASS O CERAMICA)</v>
      </c>
      <c r="I300" s="121" t="s">
        <v>312</v>
      </c>
      <c r="J300" s="119">
        <v>1</v>
      </c>
      <c r="K300" s="122">
        <f>IF(G300="","",VLOOKUP(G300,ARANCEL!$B$5:$D$121,3,FALSE)*J300)</f>
        <v>15676</v>
      </c>
      <c r="L300" s="1229" t="s">
        <v>2842</v>
      </c>
      <c r="M300" s="1229">
        <v>4500216202</v>
      </c>
      <c r="N300" s="1229">
        <v>8389</v>
      </c>
    </row>
    <row r="301" spans="1:14" x14ac:dyDescent="0.25">
      <c r="A301" s="119" t="s">
        <v>305</v>
      </c>
      <c r="B301" s="164">
        <v>41869</v>
      </c>
      <c r="C301" s="118" t="s">
        <v>6508</v>
      </c>
      <c r="D301" s="119" t="s">
        <v>96</v>
      </c>
      <c r="E301" s="162">
        <v>10244058</v>
      </c>
      <c r="F301" s="119">
        <v>26853530</v>
      </c>
      <c r="G301" s="119">
        <v>2707001</v>
      </c>
      <c r="H301" s="120" t="str">
        <f>IF(G301="","",VLOOKUP(G301,ARANCEL!$B$5:$D$121,2,FALSE))</f>
        <v xml:space="preserve">PLANO DE RELAJACION </v>
      </c>
      <c r="I301" s="121" t="s">
        <v>306</v>
      </c>
      <c r="J301" s="119">
        <v>1</v>
      </c>
      <c r="K301" s="122">
        <f>IF(G301="","",VLOOKUP(G301,ARANCEL!$B$5:$D$121,3,FALSE)*J301)</f>
        <v>9221</v>
      </c>
      <c r="L301" s="1229" t="s">
        <v>6905</v>
      </c>
      <c r="M301" s="1229">
        <v>4500251080</v>
      </c>
      <c r="N301" s="1229" t="s">
        <v>7128</v>
      </c>
    </row>
    <row r="302" spans="1:14" x14ac:dyDescent="0.25">
      <c r="A302" s="119" t="s">
        <v>305</v>
      </c>
      <c r="B302" s="164">
        <v>41956</v>
      </c>
      <c r="C302" s="118" t="s">
        <v>8198</v>
      </c>
      <c r="D302" s="119" t="s">
        <v>6277</v>
      </c>
      <c r="E302" s="162">
        <v>10278652</v>
      </c>
      <c r="F302" s="119">
        <v>29530300</v>
      </c>
      <c r="G302" s="119">
        <v>2705003</v>
      </c>
      <c r="H302" s="120" t="str">
        <f>IF(G302="","",VLOOKUP(G302,ARANCEL!$B$5:$D$121,2,FALSE))</f>
        <v>INCRUSTACION ESTETICA (ART-GLASS O CERAMICA)</v>
      </c>
      <c r="I302" s="121" t="s">
        <v>318</v>
      </c>
      <c r="J302" s="119">
        <v>1</v>
      </c>
      <c r="K302" s="122">
        <f>IF(G302="","",VLOOKUP(G302,ARANCEL!$B$5:$D$121,3,FALSE)*J302)</f>
        <v>15676</v>
      </c>
      <c r="L302" s="1229" t="s">
        <v>8256</v>
      </c>
      <c r="M302" s="1229">
        <v>4500264856</v>
      </c>
      <c r="N302" s="1229" t="s">
        <v>8933</v>
      </c>
    </row>
    <row r="303" spans="1:14" x14ac:dyDescent="0.25">
      <c r="A303" s="119" t="s">
        <v>606</v>
      </c>
      <c r="B303" s="164">
        <v>42025</v>
      </c>
      <c r="C303" s="118" t="s">
        <v>9595</v>
      </c>
      <c r="D303" s="119" t="s">
        <v>1471</v>
      </c>
      <c r="E303" s="162">
        <v>10310407</v>
      </c>
      <c r="F303" s="119">
        <v>26937908</v>
      </c>
      <c r="G303" s="119">
        <v>2702048</v>
      </c>
      <c r="H303" s="120" t="str">
        <f>IF(G303="","",VLOOKUP(G303,ARANCEL!$B$5:$D$121,2,FALSE))</f>
        <v xml:space="preserve">SERVICIO LAB. IMPLANTE CORONA CEMENTADA/ATORNILLADA </v>
      </c>
      <c r="I303" s="121" t="s">
        <v>306</v>
      </c>
      <c r="J303" s="119">
        <v>1</v>
      </c>
      <c r="K303" s="122">
        <f>IF(G303="","",VLOOKUP(G303,ARANCEL!$B$5:$D$121,3,FALSE)*J303)</f>
        <v>43857</v>
      </c>
      <c r="L303" s="1235" t="str">
        <f>IF(E303="","","IMPAGO")</f>
        <v>IMPAGO</v>
      </c>
      <c r="M303" s="1235" t="str">
        <f>IF(L303="IMPAGO","SIN O.C.","")</f>
        <v>SIN O.C.</v>
      </c>
      <c r="N303" s="1235" t="str">
        <f>IF(L303="IMPAGO","SIN FACT.","")</f>
        <v>SIN FACT.</v>
      </c>
    </row>
    <row r="304" spans="1:14" x14ac:dyDescent="0.25">
      <c r="A304" s="119" t="s">
        <v>305</v>
      </c>
      <c r="B304" s="164">
        <v>41869</v>
      </c>
      <c r="C304" s="118" t="s">
        <v>6391</v>
      </c>
      <c r="D304" s="119" t="s">
        <v>1481</v>
      </c>
      <c r="E304" s="162">
        <v>10241109</v>
      </c>
      <c r="F304" s="119">
        <v>21362538</v>
      </c>
      <c r="G304" s="119">
        <v>2702048</v>
      </c>
      <c r="H304" s="120" t="str">
        <f>IF(G304="","",VLOOKUP(G304,ARANCEL!$B$5:$D$121,2,FALSE))</f>
        <v xml:space="preserve">SERVICIO LAB. IMPLANTE CORONA CEMENTADA/ATORNILLADA </v>
      </c>
      <c r="I304" s="121" t="s">
        <v>317</v>
      </c>
      <c r="J304" s="119">
        <v>1</v>
      </c>
      <c r="K304" s="122">
        <f>IF(G304="","",VLOOKUP(G304,ARANCEL!$B$5:$D$121,3,FALSE)*J304)</f>
        <v>43857</v>
      </c>
      <c r="L304" s="1229" t="s">
        <v>6905</v>
      </c>
      <c r="M304" s="1229">
        <v>4500251080</v>
      </c>
      <c r="N304" s="1229" t="s">
        <v>7128</v>
      </c>
    </row>
    <row r="305" spans="1:14" x14ac:dyDescent="0.25">
      <c r="A305" s="119" t="s">
        <v>305</v>
      </c>
      <c r="B305" s="164">
        <v>41953</v>
      </c>
      <c r="C305" s="118" t="s">
        <v>8079</v>
      </c>
      <c r="D305" s="119" t="s">
        <v>69</v>
      </c>
      <c r="E305" s="162">
        <v>10275862</v>
      </c>
      <c r="F305" s="119">
        <v>29019791</v>
      </c>
      <c r="G305" s="119">
        <v>2705003</v>
      </c>
      <c r="H305" s="120" t="str">
        <f>IF(G305="","",VLOOKUP(G305,ARANCEL!$B$5:$D$121,2,FALSE))</f>
        <v>INCRUSTACION ESTETICA (ART-GLASS O CERAMICA)</v>
      </c>
      <c r="I305" s="121" t="s">
        <v>318</v>
      </c>
      <c r="J305" s="119">
        <v>1</v>
      </c>
      <c r="K305" s="122">
        <f>IF(G305="","",VLOOKUP(G305,ARANCEL!$B$5:$D$121,3,FALSE)*J305)</f>
        <v>15676</v>
      </c>
      <c r="L305" s="1229" t="s">
        <v>8256</v>
      </c>
      <c r="M305" s="1229">
        <v>4500264856</v>
      </c>
      <c r="N305" s="1229" t="s">
        <v>8933</v>
      </c>
    </row>
    <row r="306" spans="1:14" x14ac:dyDescent="0.25">
      <c r="A306" s="119" t="s">
        <v>305</v>
      </c>
      <c r="B306" s="164">
        <v>41772</v>
      </c>
      <c r="C306" s="118" t="s">
        <v>5112</v>
      </c>
      <c r="D306" s="119" t="s">
        <v>4402</v>
      </c>
      <c r="E306" s="162">
        <v>10197798</v>
      </c>
      <c r="F306" s="119">
        <v>26352031</v>
      </c>
      <c r="G306" s="119">
        <v>2704005</v>
      </c>
      <c r="H306" s="120" t="str">
        <f>IF(G306="","",VLOOKUP(G306,ARANCEL!$B$5:$D$121,2,FALSE))</f>
        <v>PROVISORIO</v>
      </c>
      <c r="I306" s="121" t="s">
        <v>309</v>
      </c>
      <c r="J306" s="119">
        <v>1</v>
      </c>
      <c r="K306" s="122">
        <f>IF(G306="","",VLOOKUP(G306,ARANCEL!$B$5:$D$121,3,FALSE)*J306)</f>
        <v>3250</v>
      </c>
      <c r="L306" s="1229" t="s">
        <v>5292</v>
      </c>
      <c r="M306" s="1229">
        <v>4500235442</v>
      </c>
      <c r="N306" s="1229">
        <v>9424</v>
      </c>
    </row>
    <row r="307" spans="1:14" x14ac:dyDescent="0.25">
      <c r="A307" s="119" t="s">
        <v>305</v>
      </c>
      <c r="B307" s="164">
        <v>41803</v>
      </c>
      <c r="C307" s="118" t="s">
        <v>5112</v>
      </c>
      <c r="D307" s="119" t="s">
        <v>4402</v>
      </c>
      <c r="E307" s="162">
        <v>10210634</v>
      </c>
      <c r="F307" s="119">
        <v>26352031</v>
      </c>
      <c r="G307" s="119">
        <v>2704003</v>
      </c>
      <c r="H307" s="120" t="str">
        <f>IF(G307="","",VLOOKUP(G307,ARANCEL!$B$5:$D$121,2,FALSE))</f>
        <v xml:space="preserve">CORONA PERIFERICA CON PERNO MUÑON COLADO </v>
      </c>
      <c r="I307" s="121" t="s">
        <v>309</v>
      </c>
      <c r="J307" s="119">
        <v>1</v>
      </c>
      <c r="K307" s="122">
        <f>IF(G307="","",VLOOKUP(G307,ARANCEL!$B$5:$D$121,3,FALSE)*J307)</f>
        <v>32612</v>
      </c>
      <c r="L307" s="1229" t="s">
        <v>5742</v>
      </c>
      <c r="M307" s="1229">
        <v>4500239368</v>
      </c>
      <c r="N307" s="1229" t="s">
        <v>5743</v>
      </c>
    </row>
    <row r="308" spans="1:14" x14ac:dyDescent="0.25">
      <c r="A308" s="119" t="s">
        <v>305</v>
      </c>
      <c r="B308" s="164">
        <v>41822</v>
      </c>
      <c r="C308" s="118" t="s">
        <v>5112</v>
      </c>
      <c r="D308" s="119" t="s">
        <v>4402</v>
      </c>
      <c r="E308" s="162">
        <v>10210634</v>
      </c>
      <c r="F308" s="119">
        <v>26352031</v>
      </c>
      <c r="G308" s="119">
        <v>2705003</v>
      </c>
      <c r="H308" s="120" t="str">
        <f>IF(G308="","",VLOOKUP(G308,ARANCEL!$B$5:$D$121,2,FALSE))</f>
        <v>INCRUSTACION ESTETICA (ART-GLASS O CERAMICA)</v>
      </c>
      <c r="I308" s="121" t="s">
        <v>337</v>
      </c>
      <c r="J308" s="119">
        <v>1</v>
      </c>
      <c r="K308" s="122">
        <f>IF(G308="","",VLOOKUP(G308,ARANCEL!$B$5:$D$121,3,FALSE)*J308)</f>
        <v>15676</v>
      </c>
      <c r="L308" s="1229" t="s">
        <v>5742</v>
      </c>
      <c r="M308" s="1229">
        <v>4500239368</v>
      </c>
      <c r="N308" s="1229" t="s">
        <v>5743</v>
      </c>
    </row>
    <row r="309" spans="1:14" x14ac:dyDescent="0.25">
      <c r="A309" s="119" t="s">
        <v>305</v>
      </c>
      <c r="B309" s="164">
        <v>41794</v>
      </c>
      <c r="C309" s="118" t="s">
        <v>4901</v>
      </c>
      <c r="D309" s="119" t="s">
        <v>1471</v>
      </c>
      <c r="E309" s="162">
        <v>10204644</v>
      </c>
      <c r="F309" s="119">
        <v>25367445</v>
      </c>
      <c r="G309" s="119">
        <v>2704005</v>
      </c>
      <c r="H309" s="120" t="str">
        <f>IF(G309="","",VLOOKUP(G309,ARANCEL!$B$5:$D$121,2,FALSE))</f>
        <v>PROVISORIO</v>
      </c>
      <c r="I309" s="121" t="s">
        <v>308</v>
      </c>
      <c r="J309" s="119">
        <v>1</v>
      </c>
      <c r="K309" s="122">
        <f>IF(G309="","",VLOOKUP(G309,ARANCEL!$B$5:$D$121,3,FALSE)*J309)</f>
        <v>3250</v>
      </c>
      <c r="L309" s="1229" t="s">
        <v>5292</v>
      </c>
      <c r="M309" s="1229">
        <v>4500236752</v>
      </c>
      <c r="N309" s="1229">
        <v>9460</v>
      </c>
    </row>
    <row r="310" spans="1:14" x14ac:dyDescent="0.25">
      <c r="A310" s="169" t="s">
        <v>305</v>
      </c>
      <c r="B310" s="164">
        <v>41794</v>
      </c>
      <c r="C310" s="118" t="s">
        <v>4901</v>
      </c>
      <c r="D310" s="119" t="s">
        <v>1471</v>
      </c>
      <c r="E310" s="162">
        <v>10204644</v>
      </c>
      <c r="F310" s="119">
        <v>25367445</v>
      </c>
      <c r="G310" s="119">
        <v>2704003</v>
      </c>
      <c r="H310" s="120" t="str">
        <f>IF(G310="","",VLOOKUP(G310,ARANCEL!$B$5:$D$121,2,FALSE))</f>
        <v xml:space="preserve">CORONA PERIFERICA CON PERNO MUÑON COLADO </v>
      </c>
      <c r="I310" s="121" t="s">
        <v>308</v>
      </c>
      <c r="J310" s="119">
        <v>1</v>
      </c>
      <c r="K310" s="122">
        <f>IF(G310="","",VLOOKUP(G310,ARANCEL!$B$5:$D$121,3,FALSE)*J310)</f>
        <v>32612</v>
      </c>
      <c r="L310" s="1229" t="s">
        <v>5292</v>
      </c>
      <c r="M310" s="1229">
        <v>4500236752</v>
      </c>
      <c r="N310" s="1229">
        <v>9460</v>
      </c>
    </row>
    <row r="311" spans="1:14" x14ac:dyDescent="0.25">
      <c r="A311" s="119" t="s">
        <v>305</v>
      </c>
      <c r="B311" s="164">
        <v>42017</v>
      </c>
      <c r="C311" s="118" t="s">
        <v>9552</v>
      </c>
      <c r="D311" s="119" t="s">
        <v>1471</v>
      </c>
      <c r="E311" s="162">
        <v>10307470</v>
      </c>
      <c r="F311" s="119">
        <v>25367445</v>
      </c>
      <c r="G311" s="119">
        <v>2702048</v>
      </c>
      <c r="H311" s="120" t="str">
        <f>IF(G311="","",VLOOKUP(G311,ARANCEL!$B$5:$D$121,2,FALSE))</f>
        <v xml:space="preserve">SERVICIO LAB. IMPLANTE CORONA CEMENTADA/ATORNILLADA </v>
      </c>
      <c r="I311" s="121" t="s">
        <v>320</v>
      </c>
      <c r="J311" s="119">
        <v>2</v>
      </c>
      <c r="K311" s="122">
        <f>IF(G311="","",VLOOKUP(G311,ARANCEL!$B$5:$D$121,3,FALSE)*J311)</f>
        <v>87714</v>
      </c>
      <c r="L311" s="1235" t="str">
        <f>IF(E311="","","IMPAGO")</f>
        <v>IMPAGO</v>
      </c>
      <c r="M311" s="1235" t="str">
        <f>IF(L311="IMPAGO","SIN O.C.","")</f>
        <v>SIN O.C.</v>
      </c>
      <c r="N311" s="1235" t="str">
        <f>IF(L311="IMPAGO","SIN FACT.","")</f>
        <v>SIN FACT.</v>
      </c>
    </row>
    <row r="312" spans="1:14" x14ac:dyDescent="0.25">
      <c r="A312" s="119" t="s">
        <v>305</v>
      </c>
      <c r="B312" s="164">
        <v>41806</v>
      </c>
      <c r="C312" s="118" t="s">
        <v>5114</v>
      </c>
      <c r="D312" s="119" t="s">
        <v>1523</v>
      </c>
      <c r="E312" s="162">
        <v>10210659</v>
      </c>
      <c r="F312" s="119">
        <v>26951051</v>
      </c>
      <c r="G312" s="119">
        <v>2707001</v>
      </c>
      <c r="H312" s="120" t="str">
        <f>IF(G312="","",VLOOKUP(G312,ARANCEL!$B$5:$D$121,2,FALSE))</f>
        <v xml:space="preserve">PLANO DE RELAJACION </v>
      </c>
      <c r="I312" s="121" t="s">
        <v>331</v>
      </c>
      <c r="J312" s="119">
        <v>1</v>
      </c>
      <c r="K312" s="122">
        <f>IF(G312="","",VLOOKUP(G312,ARANCEL!$B$5:$D$121,3,FALSE)*J312)</f>
        <v>9221</v>
      </c>
      <c r="L312" s="1229" t="s">
        <v>5742</v>
      </c>
      <c r="M312" s="1229">
        <v>4500239368</v>
      </c>
      <c r="N312" s="1229" t="s">
        <v>5743</v>
      </c>
    </row>
    <row r="313" spans="1:14" x14ac:dyDescent="0.25">
      <c r="A313" s="119" t="s">
        <v>305</v>
      </c>
      <c r="B313" s="164">
        <v>41694</v>
      </c>
      <c r="C313" s="118" t="s">
        <v>2984</v>
      </c>
      <c r="D313" s="119" t="s">
        <v>1449</v>
      </c>
      <c r="E313" s="162">
        <v>10176318</v>
      </c>
      <c r="F313" s="119">
        <v>25152796</v>
      </c>
      <c r="G313" s="119">
        <v>2704005</v>
      </c>
      <c r="H313" s="120" t="str">
        <f>IF(G313="","",VLOOKUP(G313,ARANCEL!$B$5:$D$121,2,FALSE))</f>
        <v>PROVISORIO</v>
      </c>
      <c r="I313" s="121" t="s">
        <v>315</v>
      </c>
      <c r="J313" s="119">
        <v>1</v>
      </c>
      <c r="K313" s="122">
        <f>IF(G313="","",VLOOKUP(G313,ARANCEL!$B$5:$D$121,3,FALSE)*J313)</f>
        <v>3250</v>
      </c>
      <c r="L313" s="1229" t="s">
        <v>3438</v>
      </c>
      <c r="M313" s="1229">
        <v>4500220771</v>
      </c>
      <c r="N313" s="1229">
        <v>8615</v>
      </c>
    </row>
    <row r="314" spans="1:14" x14ac:dyDescent="0.25">
      <c r="A314" s="119" t="s">
        <v>305</v>
      </c>
      <c r="B314" s="164">
        <v>41705</v>
      </c>
      <c r="C314" s="118" t="s">
        <v>2984</v>
      </c>
      <c r="D314" s="119" t="s">
        <v>1449</v>
      </c>
      <c r="E314" s="162">
        <v>10176318</v>
      </c>
      <c r="F314" s="119">
        <v>25152796</v>
      </c>
      <c r="G314" s="119">
        <v>2704003</v>
      </c>
      <c r="H314" s="120" t="str">
        <f>IF(G314="","",VLOOKUP(G314,ARANCEL!$B$5:$D$121,2,FALSE))</f>
        <v xml:space="preserve">CORONA PERIFERICA CON PERNO MUÑON COLADO </v>
      </c>
      <c r="I314" s="121" t="s">
        <v>315</v>
      </c>
      <c r="J314" s="119">
        <v>1</v>
      </c>
      <c r="K314" s="122">
        <f>IF(G314="","",VLOOKUP(G314,ARANCEL!$B$5:$D$121,3,FALSE)*J314)</f>
        <v>32612</v>
      </c>
      <c r="L314" s="1229" t="s">
        <v>3438</v>
      </c>
      <c r="M314" s="1229">
        <v>4500220771</v>
      </c>
      <c r="N314" s="1229">
        <v>8615</v>
      </c>
    </row>
    <row r="315" spans="1:14" x14ac:dyDescent="0.25">
      <c r="A315" s="119" t="s">
        <v>305</v>
      </c>
      <c r="B315" s="164">
        <v>41970</v>
      </c>
      <c r="C315" s="118" t="s">
        <v>8545</v>
      </c>
      <c r="D315" s="119" t="s">
        <v>1449</v>
      </c>
      <c r="E315" s="162">
        <v>10286438</v>
      </c>
      <c r="F315" s="119">
        <v>29690217</v>
      </c>
      <c r="G315" s="119">
        <v>2705003</v>
      </c>
      <c r="H315" s="120" t="str">
        <f>IF(G315="","",VLOOKUP(G315,ARANCEL!$B$5:$D$121,2,FALSE))</f>
        <v>INCRUSTACION ESTETICA (ART-GLASS O CERAMICA)</v>
      </c>
      <c r="I315" s="121" t="s">
        <v>337</v>
      </c>
      <c r="J315" s="119">
        <v>1</v>
      </c>
      <c r="K315" s="122">
        <f>IF(G315="","",VLOOKUP(G315,ARANCEL!$B$5:$D$121,3,FALSE)*J315)</f>
        <v>15676</v>
      </c>
      <c r="L315" s="1229" t="s">
        <v>8256</v>
      </c>
      <c r="M315" s="1229">
        <v>4500264856</v>
      </c>
      <c r="N315" s="1229" t="s">
        <v>8933</v>
      </c>
    </row>
    <row r="316" spans="1:14" x14ac:dyDescent="0.25">
      <c r="A316" s="119" t="s">
        <v>305</v>
      </c>
      <c r="B316" s="164">
        <v>41862</v>
      </c>
      <c r="C316" s="118" t="s">
        <v>6357</v>
      </c>
      <c r="D316" s="119" t="s">
        <v>1471</v>
      </c>
      <c r="E316" s="162">
        <v>10240043</v>
      </c>
      <c r="F316" s="119">
        <v>27916883</v>
      </c>
      <c r="G316" s="119">
        <v>2704005</v>
      </c>
      <c r="H316" s="120" t="str">
        <f>IF(G316="","",VLOOKUP(G316,ARANCEL!$B$5:$D$121,2,FALSE))</f>
        <v>PROVISORIO</v>
      </c>
      <c r="I316" s="121" t="s">
        <v>308</v>
      </c>
      <c r="J316" s="119">
        <v>1</v>
      </c>
      <c r="K316" s="122">
        <f>IF(G316="","",VLOOKUP(G316,ARANCEL!$B$5:$D$121,3,FALSE)*J316)</f>
        <v>3250</v>
      </c>
      <c r="L316" s="1229" t="s">
        <v>6905</v>
      </c>
      <c r="M316" s="1229">
        <v>4500251080</v>
      </c>
      <c r="N316" s="1229" t="s">
        <v>7128</v>
      </c>
    </row>
    <row r="317" spans="1:14" x14ac:dyDescent="0.25">
      <c r="A317" s="119" t="s">
        <v>305</v>
      </c>
      <c r="B317" s="164">
        <v>41862</v>
      </c>
      <c r="C317" s="118" t="s">
        <v>6357</v>
      </c>
      <c r="D317" s="119" t="s">
        <v>1471</v>
      </c>
      <c r="E317" s="162">
        <v>10240043</v>
      </c>
      <c r="F317" s="119">
        <v>27916883</v>
      </c>
      <c r="G317" s="119">
        <v>2704003</v>
      </c>
      <c r="H317" s="120" t="str">
        <f>IF(G317="","",VLOOKUP(G317,ARANCEL!$B$5:$D$121,2,FALSE))</f>
        <v xml:space="preserve">CORONA PERIFERICA CON PERNO MUÑON COLADO </v>
      </c>
      <c r="I317" s="121" t="s">
        <v>308</v>
      </c>
      <c r="J317" s="119">
        <v>1</v>
      </c>
      <c r="K317" s="122">
        <f>IF(G317="","",VLOOKUP(G317,ARANCEL!$B$5:$D$121,3,FALSE)*J317)</f>
        <v>32612</v>
      </c>
      <c r="L317" s="1229" t="s">
        <v>6905</v>
      </c>
      <c r="M317" s="1229">
        <v>4500251080</v>
      </c>
      <c r="N317" s="1229" t="s">
        <v>7128</v>
      </c>
    </row>
    <row r="318" spans="1:14" x14ac:dyDescent="0.25">
      <c r="A318" s="119" t="s">
        <v>305</v>
      </c>
      <c r="B318" s="164">
        <v>41880</v>
      </c>
      <c r="C318" s="118" t="s">
        <v>6357</v>
      </c>
      <c r="D318" s="119" t="s">
        <v>1471</v>
      </c>
      <c r="E318" s="162">
        <v>10240043</v>
      </c>
      <c r="F318" s="119">
        <v>27916883</v>
      </c>
      <c r="G318" s="119">
        <v>2705003</v>
      </c>
      <c r="H318" s="120" t="str">
        <f>IF(G318="","",VLOOKUP(G318,ARANCEL!$B$5:$D$121,2,FALSE))</f>
        <v>INCRUSTACION ESTETICA (ART-GLASS O CERAMICA)</v>
      </c>
      <c r="I318" s="121" t="s">
        <v>312</v>
      </c>
      <c r="J318" s="119">
        <v>1</v>
      </c>
      <c r="K318" s="122">
        <f>IF(G318="","",VLOOKUP(G318,ARANCEL!$B$5:$D$121,3,FALSE)*J318)</f>
        <v>15676</v>
      </c>
      <c r="L318" s="1229" t="s">
        <v>6905</v>
      </c>
      <c r="M318" s="1229">
        <v>4500251080</v>
      </c>
      <c r="N318" s="1229" t="s">
        <v>7128</v>
      </c>
    </row>
    <row r="319" spans="1:14" x14ac:dyDescent="0.25">
      <c r="A319" s="119" t="s">
        <v>305</v>
      </c>
      <c r="B319" s="164">
        <v>41652</v>
      </c>
      <c r="C319" s="118" t="s">
        <v>1568</v>
      </c>
      <c r="D319" s="119" t="s">
        <v>442</v>
      </c>
      <c r="E319" s="162">
        <v>10169041</v>
      </c>
      <c r="F319" s="119">
        <v>23590091</v>
      </c>
      <c r="G319" s="119">
        <v>2704005</v>
      </c>
      <c r="H319" s="120" t="str">
        <f>IF(G319="","",VLOOKUP(G319,ARANCEL!$B$5:$D$121,2,FALSE))</f>
        <v>PROVISORIO</v>
      </c>
      <c r="I319" s="121" t="s">
        <v>326</v>
      </c>
      <c r="J319" s="119">
        <v>1</v>
      </c>
      <c r="K319" s="122">
        <f>IF(G319="","",VLOOKUP(G319,ARANCEL!$B$5:$D$121,3,FALSE)*J319)</f>
        <v>3250</v>
      </c>
      <c r="L319" s="1229" t="s">
        <v>2842</v>
      </c>
      <c r="M319" s="1229">
        <v>4500216201</v>
      </c>
      <c r="N319" s="1229">
        <v>8388</v>
      </c>
    </row>
    <row r="320" spans="1:14" x14ac:dyDescent="0.25">
      <c r="A320" s="119" t="s">
        <v>305</v>
      </c>
      <c r="B320" s="164">
        <v>41659</v>
      </c>
      <c r="C320" s="118" t="s">
        <v>1568</v>
      </c>
      <c r="D320" s="119" t="s">
        <v>442</v>
      </c>
      <c r="E320" s="162">
        <v>10169041</v>
      </c>
      <c r="F320" s="119">
        <v>23590091</v>
      </c>
      <c r="G320" s="119">
        <v>2704003</v>
      </c>
      <c r="H320" s="120" t="str">
        <f>IF(G320="","",VLOOKUP(G320,ARANCEL!$B$5:$D$121,2,FALSE))</f>
        <v xml:space="preserve">CORONA PERIFERICA CON PERNO MUÑON COLADO </v>
      </c>
      <c r="I320" s="121" t="s">
        <v>326</v>
      </c>
      <c r="J320" s="119">
        <v>1</v>
      </c>
      <c r="K320" s="122">
        <f>IF(G320="","",VLOOKUP(G320,ARANCEL!$B$5:$D$121,3,FALSE)*J320)</f>
        <v>32612</v>
      </c>
      <c r="L320" s="1229" t="s">
        <v>2842</v>
      </c>
      <c r="M320" s="1229">
        <v>4500216201</v>
      </c>
      <c r="N320" s="1229">
        <v>8388</v>
      </c>
    </row>
    <row r="321" spans="1:14" x14ac:dyDescent="0.25">
      <c r="A321" s="119" t="s">
        <v>305</v>
      </c>
      <c r="B321" s="164">
        <v>41841</v>
      </c>
      <c r="C321" s="118" t="s">
        <v>5875</v>
      </c>
      <c r="D321" s="119" t="s">
        <v>60</v>
      </c>
      <c r="E321" s="162">
        <v>10228391</v>
      </c>
      <c r="F321" s="119">
        <v>25271283</v>
      </c>
      <c r="G321" s="119">
        <v>2705003</v>
      </c>
      <c r="H321" s="120" t="str">
        <f>IF(G321="","",VLOOKUP(G321,ARANCEL!$B$5:$D$121,2,FALSE))</f>
        <v>INCRUSTACION ESTETICA (ART-GLASS O CERAMICA)</v>
      </c>
      <c r="I321" s="121" t="s">
        <v>315</v>
      </c>
      <c r="J321" s="119">
        <v>1</v>
      </c>
      <c r="K321" s="122">
        <f>IF(G321="","",VLOOKUP(G321,ARANCEL!$B$5:$D$121,3,FALSE)*J321)</f>
        <v>15676</v>
      </c>
      <c r="L321" s="1229" t="s">
        <v>6905</v>
      </c>
      <c r="M321" s="1229">
        <v>4500249698</v>
      </c>
      <c r="N321" s="1229" t="s">
        <v>7115</v>
      </c>
    </row>
    <row r="322" spans="1:14" x14ac:dyDescent="0.25">
      <c r="A322" s="119" t="s">
        <v>305</v>
      </c>
      <c r="B322" s="164">
        <v>41969</v>
      </c>
      <c r="C322" s="118" t="s">
        <v>8511</v>
      </c>
      <c r="D322" s="119" t="s">
        <v>69</v>
      </c>
      <c r="E322" s="162">
        <v>10285158</v>
      </c>
      <c r="F322" s="119">
        <v>29209635</v>
      </c>
      <c r="G322" s="119">
        <v>2704005</v>
      </c>
      <c r="H322" s="120" t="str">
        <f>IF(G322="","",VLOOKUP(G322,ARANCEL!$B$5:$D$121,2,FALSE))</f>
        <v>PROVISORIO</v>
      </c>
      <c r="I322" s="121" t="s">
        <v>340</v>
      </c>
      <c r="J322" s="119">
        <v>1</v>
      </c>
      <c r="K322" s="122">
        <f>IF(G322="","",VLOOKUP(G322,ARANCEL!$B$5:$D$121,3,FALSE)*J322)</f>
        <v>3250</v>
      </c>
      <c r="L322" s="1229" t="s">
        <v>8256</v>
      </c>
      <c r="M322" s="1229">
        <v>4500264856</v>
      </c>
      <c r="N322" s="1229" t="s">
        <v>8933</v>
      </c>
    </row>
    <row r="323" spans="1:14" x14ac:dyDescent="0.25">
      <c r="A323" s="119" t="s">
        <v>305</v>
      </c>
      <c r="B323" s="164">
        <v>41982</v>
      </c>
      <c r="C323" s="118" t="s">
        <v>8511</v>
      </c>
      <c r="D323" s="119" t="s">
        <v>69</v>
      </c>
      <c r="E323" s="162">
        <v>10285158</v>
      </c>
      <c r="F323" s="119">
        <v>29209635</v>
      </c>
      <c r="G323" s="119">
        <v>2704003</v>
      </c>
      <c r="H323" s="120" t="str">
        <f>IF(G323="","",VLOOKUP(G323,ARANCEL!$B$5:$D$121,2,FALSE))</f>
        <v xml:space="preserve">CORONA PERIFERICA CON PERNO MUÑON COLADO </v>
      </c>
      <c r="I323" s="121" t="s">
        <v>340</v>
      </c>
      <c r="J323" s="119">
        <v>1</v>
      </c>
      <c r="K323" s="122">
        <f>IF(G323="","",VLOOKUP(G323,ARANCEL!$B$5:$D$121,3,FALSE)*J323)</f>
        <v>32612</v>
      </c>
      <c r="L323" s="1349" t="s">
        <v>9431</v>
      </c>
      <c r="M323" s="1349">
        <v>4500269116</v>
      </c>
      <c r="N323" s="1349" t="s">
        <v>9430</v>
      </c>
    </row>
    <row r="324" spans="1:14" x14ac:dyDescent="0.25">
      <c r="A324" s="119" t="s">
        <v>305</v>
      </c>
      <c r="B324" s="164">
        <v>41914</v>
      </c>
      <c r="C324" s="118" t="s">
        <v>7399</v>
      </c>
      <c r="D324" s="119" t="s">
        <v>1481</v>
      </c>
      <c r="E324" s="162">
        <v>10259021</v>
      </c>
      <c r="F324" s="119">
        <v>26163695</v>
      </c>
      <c r="G324" s="119">
        <v>2702048</v>
      </c>
      <c r="H324" s="120" t="str">
        <f>IF(G324="","",VLOOKUP(G324,ARANCEL!$B$5:$D$121,2,FALSE))</f>
        <v xml:space="preserve">SERVICIO LAB. IMPLANTE CORONA CEMENTADA/ATORNILLADA </v>
      </c>
      <c r="I324" s="121" t="s">
        <v>792</v>
      </c>
      <c r="J324" s="119">
        <v>2</v>
      </c>
      <c r="K324" s="122">
        <f>IF(G324="","",VLOOKUP(G324,ARANCEL!$B$5:$D$121,3,FALSE)*J324)</f>
        <v>87714</v>
      </c>
      <c r="L324" s="1229" t="s">
        <v>8279</v>
      </c>
      <c r="M324" s="1229">
        <v>4500259698</v>
      </c>
      <c r="N324" s="1229" t="s">
        <v>8264</v>
      </c>
    </row>
    <row r="325" spans="1:14" x14ac:dyDescent="0.25">
      <c r="A325" s="119" t="s">
        <v>305</v>
      </c>
      <c r="B325" s="164">
        <v>41776</v>
      </c>
      <c r="C325" s="118" t="s">
        <v>4521</v>
      </c>
      <c r="D325" s="119" t="s">
        <v>1452</v>
      </c>
      <c r="E325" s="162">
        <v>10197793</v>
      </c>
      <c r="F325" s="119">
        <v>26102523</v>
      </c>
      <c r="G325" s="119">
        <v>2705003</v>
      </c>
      <c r="H325" s="120" t="str">
        <f>IF(G325="","",VLOOKUP(G325,ARANCEL!$B$5:$D$121,2,FALSE))</f>
        <v>INCRUSTACION ESTETICA (ART-GLASS O CERAMICA)</v>
      </c>
      <c r="I325" s="121" t="s">
        <v>618</v>
      </c>
      <c r="J325" s="119">
        <v>1</v>
      </c>
      <c r="K325" s="122">
        <f>IF(G325="","",VLOOKUP(G325,ARANCEL!$B$5:$D$121,3,FALSE)*J325)</f>
        <v>15676</v>
      </c>
      <c r="L325" s="1229" t="s">
        <v>5292</v>
      </c>
      <c r="M325" s="1229">
        <v>4500235442</v>
      </c>
      <c r="N325" s="1229">
        <v>9424</v>
      </c>
    </row>
    <row r="326" spans="1:14" x14ac:dyDescent="0.25">
      <c r="A326" s="119" t="s">
        <v>606</v>
      </c>
      <c r="B326" s="164">
        <v>42026</v>
      </c>
      <c r="C326" s="118" t="s">
        <v>4521</v>
      </c>
      <c r="D326" s="119" t="s">
        <v>9233</v>
      </c>
      <c r="E326" s="162">
        <v>10312439</v>
      </c>
      <c r="F326" s="119">
        <v>30352848</v>
      </c>
      <c r="G326" s="119">
        <v>2707001</v>
      </c>
      <c r="H326" s="120" t="str">
        <f>IF(G326="","",VLOOKUP(G326,ARANCEL!$B$5:$D$121,2,FALSE))</f>
        <v xml:space="preserve">PLANO DE RELAJACION </v>
      </c>
      <c r="I326" s="121" t="s">
        <v>306</v>
      </c>
      <c r="J326" s="119">
        <v>1</v>
      </c>
      <c r="K326" s="122">
        <f>IF(G326="","",VLOOKUP(G326,ARANCEL!$B$5:$D$121,3,FALSE)*J326)</f>
        <v>9221</v>
      </c>
      <c r="L326" s="1235" t="str">
        <f>IF(E326="","","IMPAGO")</f>
        <v>IMPAGO</v>
      </c>
      <c r="M326" s="1235" t="str">
        <f>IF(L326="IMPAGO","SIN O.C.","")</f>
        <v>SIN O.C.</v>
      </c>
      <c r="N326" s="1235" t="str">
        <f>IF(L326="IMPAGO","SIN FACT.","")</f>
        <v>SIN FACT.</v>
      </c>
    </row>
    <row r="327" spans="1:14" x14ac:dyDescent="0.25">
      <c r="A327" s="119" t="s">
        <v>305</v>
      </c>
      <c r="B327" s="164">
        <v>41682</v>
      </c>
      <c r="C327" s="118" t="s">
        <v>2786</v>
      </c>
      <c r="D327" s="119" t="s">
        <v>1449</v>
      </c>
      <c r="E327" s="162">
        <v>10174190</v>
      </c>
      <c r="F327" s="119">
        <v>24839923</v>
      </c>
      <c r="G327" s="119">
        <v>2704005</v>
      </c>
      <c r="H327" s="120" t="str">
        <f>IF(G327="","",VLOOKUP(G327,ARANCEL!$B$5:$D$121,2,FALSE))</f>
        <v>PROVISORIO</v>
      </c>
      <c r="I327" s="121" t="s">
        <v>308</v>
      </c>
      <c r="J327" s="119">
        <v>1</v>
      </c>
      <c r="K327" s="122">
        <f>IF(G327="","",VLOOKUP(G327,ARANCEL!$B$5:$D$121,3,FALSE)*J327)</f>
        <v>3250</v>
      </c>
      <c r="L327" s="1229" t="s">
        <v>3438</v>
      </c>
      <c r="M327" s="1229">
        <v>4500220770</v>
      </c>
      <c r="N327" s="1229">
        <v>8614</v>
      </c>
    </row>
    <row r="328" spans="1:14" x14ac:dyDescent="0.25">
      <c r="A328" s="119" t="s">
        <v>313</v>
      </c>
      <c r="B328" s="164">
        <v>41964</v>
      </c>
      <c r="C328" s="118" t="s">
        <v>8462</v>
      </c>
      <c r="D328" s="119" t="s">
        <v>1452</v>
      </c>
      <c r="E328" s="162">
        <v>10283887</v>
      </c>
      <c r="F328" s="119">
        <v>28696788</v>
      </c>
      <c r="G328" s="119">
        <v>2704003</v>
      </c>
      <c r="H328" s="120" t="str">
        <f>IF(G328="","",VLOOKUP(G328,ARANCEL!$B$5:$D$121,2,FALSE))</f>
        <v xml:space="preserve">CORONA PERIFERICA CON PERNO MUÑON COLADO </v>
      </c>
      <c r="I328" s="121" t="s">
        <v>322</v>
      </c>
      <c r="J328" s="119">
        <v>1</v>
      </c>
      <c r="K328" s="122">
        <f>IF(G328="","",VLOOKUP(G328,ARANCEL!$B$5:$D$121,3,FALSE)*J328)</f>
        <v>32612</v>
      </c>
      <c r="L328" s="1229" t="s">
        <v>8256</v>
      </c>
      <c r="M328" s="1229">
        <v>4500264856</v>
      </c>
      <c r="N328" s="1229" t="s">
        <v>8933</v>
      </c>
    </row>
    <row r="329" spans="1:14" x14ac:dyDescent="0.25">
      <c r="A329" s="165" t="s">
        <v>313</v>
      </c>
      <c r="B329" s="164">
        <v>41964</v>
      </c>
      <c r="C329" s="118" t="s">
        <v>8462</v>
      </c>
      <c r="D329" s="119" t="s">
        <v>1452</v>
      </c>
      <c r="E329" s="162">
        <v>10283887</v>
      </c>
      <c r="F329" s="119">
        <v>28696788</v>
      </c>
      <c r="G329" s="119">
        <v>2704005</v>
      </c>
      <c r="H329" s="120" t="str">
        <f>IF(G329="","",VLOOKUP(G329,ARANCEL!$B$5:$D$121,2,FALSE))</f>
        <v>PROVISORIO</v>
      </c>
      <c r="I329" s="121" t="s">
        <v>322</v>
      </c>
      <c r="J329" s="119">
        <v>1</v>
      </c>
      <c r="K329" s="122">
        <f>IF(G329="","",VLOOKUP(G329,ARANCEL!$B$5:$D$121,3,FALSE)*J329)</f>
        <v>3250</v>
      </c>
      <c r="L329" s="1235" t="str">
        <f>IF(E329="","","IMPAGO")</f>
        <v>IMPAGO</v>
      </c>
      <c r="M329" s="1235" t="str">
        <f>IF(L329="IMPAGO","SIN O.C.","")</f>
        <v>SIN O.C.</v>
      </c>
      <c r="N329" s="1235" t="str">
        <f>IF(L329="IMPAGO","SIN FACT.","")</f>
        <v>SIN FACT.</v>
      </c>
    </row>
    <row r="330" spans="1:14" x14ac:dyDescent="0.25">
      <c r="A330" s="119" t="s">
        <v>305</v>
      </c>
      <c r="B330" s="164">
        <v>41988</v>
      </c>
      <c r="C330" s="118" t="s">
        <v>8871</v>
      </c>
      <c r="D330" s="119" t="s">
        <v>438</v>
      </c>
      <c r="E330" s="162">
        <v>10294694</v>
      </c>
      <c r="F330" s="119">
        <v>28409492</v>
      </c>
      <c r="G330" s="119">
        <v>2702002</v>
      </c>
      <c r="H330" s="120" t="str">
        <f>IF(G330="","",VLOOKUP(G330,ARANCEL!$B$5:$D$121,2,FALSE))</f>
        <v xml:space="preserve">LABORATORIO CORONA CEMENTADA SOBRE IMPLANTE </v>
      </c>
      <c r="I330" s="121" t="s">
        <v>335</v>
      </c>
      <c r="J330" s="119">
        <v>1</v>
      </c>
      <c r="K330" s="122">
        <f>IF(G330="","",VLOOKUP(G330,ARANCEL!$B$5:$D$121,3,FALSE)*J330)</f>
        <v>31878</v>
      </c>
      <c r="L330" s="1349" t="s">
        <v>9431</v>
      </c>
      <c r="M330" s="1349">
        <v>4500269116</v>
      </c>
      <c r="N330" s="1349" t="s">
        <v>9430</v>
      </c>
    </row>
    <row r="331" spans="1:14" x14ac:dyDescent="0.25">
      <c r="A331" s="119" t="s">
        <v>305</v>
      </c>
      <c r="B331" s="164">
        <v>41957</v>
      </c>
      <c r="C331" s="118" t="s">
        <v>8197</v>
      </c>
      <c r="D331" s="119" t="s">
        <v>353</v>
      </c>
      <c r="E331" s="162">
        <v>10278386</v>
      </c>
      <c r="F331" s="119">
        <v>29523264</v>
      </c>
      <c r="G331" s="119">
        <v>2704005</v>
      </c>
      <c r="H331" s="120" t="str">
        <f>IF(G331="","",VLOOKUP(G331,ARANCEL!$B$5:$D$121,2,FALSE))</f>
        <v>PROVISORIO</v>
      </c>
      <c r="I331" s="121" t="s">
        <v>324</v>
      </c>
      <c r="J331" s="119">
        <v>1</v>
      </c>
      <c r="K331" s="122">
        <f>IF(G331="","",VLOOKUP(G331,ARANCEL!$B$5:$D$121,3,FALSE)*J331)</f>
        <v>3250</v>
      </c>
      <c r="L331" s="1229" t="s">
        <v>8256</v>
      </c>
      <c r="M331" s="1229">
        <v>4500264856</v>
      </c>
      <c r="N331" s="1229" t="s">
        <v>8933</v>
      </c>
    </row>
    <row r="332" spans="1:14" x14ac:dyDescent="0.25">
      <c r="A332" s="119" t="s">
        <v>305</v>
      </c>
      <c r="B332" s="164">
        <v>41957</v>
      </c>
      <c r="C332" s="118" t="s">
        <v>8197</v>
      </c>
      <c r="D332" s="119" t="s">
        <v>353</v>
      </c>
      <c r="E332" s="162">
        <v>10278386</v>
      </c>
      <c r="F332" s="119">
        <v>29523264</v>
      </c>
      <c r="G332" s="119">
        <v>2704003</v>
      </c>
      <c r="H332" s="120" t="str">
        <f>IF(G332="","",VLOOKUP(G332,ARANCEL!$B$5:$D$121,2,FALSE))</f>
        <v xml:space="preserve">CORONA PERIFERICA CON PERNO MUÑON COLADO </v>
      </c>
      <c r="I332" s="121" t="s">
        <v>324</v>
      </c>
      <c r="J332" s="119">
        <v>1</v>
      </c>
      <c r="K332" s="122">
        <f>IF(G332="","",VLOOKUP(G332,ARANCEL!$B$5:$D$121,3,FALSE)*J332)</f>
        <v>32612</v>
      </c>
      <c r="L332" s="1229" t="s">
        <v>8256</v>
      </c>
      <c r="M332" s="1229">
        <v>4500264856</v>
      </c>
      <c r="N332" s="1229" t="s">
        <v>8933</v>
      </c>
    </row>
    <row r="333" spans="1:14" x14ac:dyDescent="0.25">
      <c r="A333" s="119" t="s">
        <v>305</v>
      </c>
      <c r="B333" s="164">
        <v>41972</v>
      </c>
      <c r="C333" s="118" t="s">
        <v>8594</v>
      </c>
      <c r="D333" s="119" t="s">
        <v>353</v>
      </c>
      <c r="E333" s="162">
        <v>10287897</v>
      </c>
      <c r="F333" s="119">
        <v>27001000</v>
      </c>
      <c r="G333" s="119">
        <v>2702048</v>
      </c>
      <c r="H333" s="120" t="str">
        <f>IF(G333="","",VLOOKUP(G333,ARANCEL!$B$5:$D$121,2,FALSE))</f>
        <v xml:space="preserve">SERVICIO LAB. IMPLANTE CORONA CEMENTADA/ATORNILLADA </v>
      </c>
      <c r="I333" s="121" t="s">
        <v>316</v>
      </c>
      <c r="J333" s="119">
        <v>1</v>
      </c>
      <c r="K333" s="122">
        <f>IF(G333="","",VLOOKUP(G333,ARANCEL!$B$5:$D$121,3,FALSE)*J333)</f>
        <v>43857</v>
      </c>
      <c r="L333" s="1229" t="s">
        <v>8256</v>
      </c>
      <c r="M333" s="1229">
        <v>4500264856</v>
      </c>
      <c r="N333" s="1229" t="s">
        <v>8933</v>
      </c>
    </row>
    <row r="334" spans="1:14" x14ac:dyDescent="0.25">
      <c r="A334" s="119" t="s">
        <v>305</v>
      </c>
      <c r="B334" s="164">
        <v>41892</v>
      </c>
      <c r="C334" s="118" t="s">
        <v>1247</v>
      </c>
      <c r="D334" s="119" t="s">
        <v>353</v>
      </c>
      <c r="E334" s="162">
        <v>10252587</v>
      </c>
      <c r="F334" s="119">
        <v>28260978</v>
      </c>
      <c r="G334" s="119">
        <v>2705003</v>
      </c>
      <c r="H334" s="120" t="str">
        <f>IF(G334="","",VLOOKUP(G334,ARANCEL!$B$5:$D$121,2,FALSE))</f>
        <v>INCRUSTACION ESTETICA (ART-GLASS O CERAMICA)</v>
      </c>
      <c r="I334" s="121" t="s">
        <v>322</v>
      </c>
      <c r="J334" s="119">
        <v>1</v>
      </c>
      <c r="K334" s="122">
        <f>IF(G334="","",VLOOKUP(G334,ARANCEL!$B$5:$D$121,3,FALSE)*J334)</f>
        <v>15676</v>
      </c>
      <c r="L334" s="1229" t="s">
        <v>7548</v>
      </c>
      <c r="M334" s="1229">
        <v>4500255224</v>
      </c>
      <c r="N334" s="1229" t="s">
        <v>7553</v>
      </c>
    </row>
    <row r="335" spans="1:14" x14ac:dyDescent="0.25">
      <c r="A335" s="119" t="s">
        <v>305</v>
      </c>
      <c r="B335" s="164">
        <v>41964</v>
      </c>
      <c r="C335" s="118" t="s">
        <v>1247</v>
      </c>
      <c r="D335" s="119" t="s">
        <v>353</v>
      </c>
      <c r="E335" s="162">
        <v>10252587</v>
      </c>
      <c r="F335" s="119">
        <v>28260978</v>
      </c>
      <c r="G335" s="119">
        <v>2705003</v>
      </c>
      <c r="H335" s="120" t="str">
        <f>IF(G335="","",VLOOKUP(G335,ARANCEL!$B$5:$D$121,2,FALSE))</f>
        <v>INCRUSTACION ESTETICA (ART-GLASS O CERAMICA)</v>
      </c>
      <c r="I335" s="121" t="s">
        <v>318</v>
      </c>
      <c r="J335" s="119">
        <v>1</v>
      </c>
      <c r="K335" s="122">
        <f>IF(G335="","",VLOOKUP(G335,ARANCEL!$B$5:$D$121,3,FALSE)*J335)</f>
        <v>15676</v>
      </c>
      <c r="L335" s="1229" t="s">
        <v>8256</v>
      </c>
      <c r="M335" s="1229">
        <v>4500264856</v>
      </c>
      <c r="N335" s="1229" t="s">
        <v>8933</v>
      </c>
    </row>
    <row r="336" spans="1:14" x14ac:dyDescent="0.25">
      <c r="A336" s="119" t="s">
        <v>305</v>
      </c>
      <c r="B336" s="164">
        <v>41983</v>
      </c>
      <c r="C336" s="118" t="s">
        <v>1247</v>
      </c>
      <c r="D336" s="119" t="s">
        <v>353</v>
      </c>
      <c r="E336" s="162">
        <v>10252587</v>
      </c>
      <c r="F336" s="119">
        <v>28260978</v>
      </c>
      <c r="G336" s="119">
        <v>2705003</v>
      </c>
      <c r="H336" s="120" t="str">
        <f>IF(G336="","",VLOOKUP(G336,ARANCEL!$B$5:$D$121,2,FALSE))</f>
        <v>INCRUSTACION ESTETICA (ART-GLASS O CERAMICA)</v>
      </c>
      <c r="I336" s="121" t="s">
        <v>618</v>
      </c>
      <c r="J336" s="119">
        <v>1</v>
      </c>
      <c r="K336" s="122">
        <f>IF(G336="","",VLOOKUP(G336,ARANCEL!$B$5:$D$121,3,FALSE)*J336)</f>
        <v>15676</v>
      </c>
      <c r="L336" s="1236" t="s">
        <v>8256</v>
      </c>
      <c r="M336" s="1242">
        <v>4500264856</v>
      </c>
      <c r="N336" s="1229" t="s">
        <v>8933</v>
      </c>
    </row>
    <row r="337" spans="1:14" x14ac:dyDescent="0.25">
      <c r="A337" s="119" t="s">
        <v>305</v>
      </c>
      <c r="B337" s="164">
        <v>41772</v>
      </c>
      <c r="C337" s="118" t="s">
        <v>4431</v>
      </c>
      <c r="D337" s="119" t="s">
        <v>69</v>
      </c>
      <c r="E337" s="162">
        <v>10195817</v>
      </c>
      <c r="F337" s="119">
        <v>26269210</v>
      </c>
      <c r="G337" s="119">
        <v>2704005</v>
      </c>
      <c r="H337" s="120" t="str">
        <f>IF(G337="","",VLOOKUP(G337,ARANCEL!$B$5:$D$121,2,FALSE))</f>
        <v>PROVISORIO</v>
      </c>
      <c r="I337" s="121" t="s">
        <v>324</v>
      </c>
      <c r="J337" s="119">
        <v>1</v>
      </c>
      <c r="K337" s="122">
        <f>IF(G337="","",VLOOKUP(G337,ARANCEL!$B$5:$D$121,3,FALSE)*J337)</f>
        <v>3250</v>
      </c>
      <c r="L337" s="1229" t="s">
        <v>5292</v>
      </c>
      <c r="M337" s="1229">
        <v>4500235442</v>
      </c>
      <c r="N337" s="1229">
        <v>9424</v>
      </c>
    </row>
    <row r="338" spans="1:14" x14ac:dyDescent="0.25">
      <c r="A338" s="165" t="s">
        <v>305</v>
      </c>
      <c r="B338" s="164">
        <v>41821</v>
      </c>
      <c r="C338" s="118" t="s">
        <v>5595</v>
      </c>
      <c r="D338" s="119" t="s">
        <v>69</v>
      </c>
      <c r="E338" s="162">
        <v>10195817</v>
      </c>
      <c r="F338" s="119">
        <v>26269210</v>
      </c>
      <c r="G338" s="119">
        <v>2704002</v>
      </c>
      <c r="H338" s="120" t="str">
        <f>IF(G338="","",VLOOKUP(G338,ARANCEL!$B$5:$D$121,2,FALSE))</f>
        <v xml:space="preserve">CORONA PERIFERICA </v>
      </c>
      <c r="I338" s="121" t="s">
        <v>324</v>
      </c>
      <c r="J338" s="119">
        <v>1</v>
      </c>
      <c r="K338" s="122">
        <f>IF(G338="","",VLOOKUP(G338,ARANCEL!$B$5:$D$121,3,FALSE)*J338)</f>
        <v>25865</v>
      </c>
      <c r="L338" s="1229" t="s">
        <v>6905</v>
      </c>
      <c r="M338" s="1229">
        <v>4500249698</v>
      </c>
      <c r="N338" s="1229" t="s">
        <v>7115</v>
      </c>
    </row>
    <row r="339" spans="1:14" x14ac:dyDescent="0.25">
      <c r="A339" s="119" t="s">
        <v>305</v>
      </c>
      <c r="B339" s="164">
        <v>41967</v>
      </c>
      <c r="C339" s="118" t="s">
        <v>8547</v>
      </c>
      <c r="D339" s="119" t="s">
        <v>1452</v>
      </c>
      <c r="E339" s="162">
        <v>10286733</v>
      </c>
      <c r="F339" s="119">
        <v>29649300</v>
      </c>
      <c r="G339" s="119">
        <v>2704005</v>
      </c>
      <c r="H339" s="120" t="str">
        <f>IF(G339="","",VLOOKUP(G339,ARANCEL!$B$5:$D$121,2,FALSE))</f>
        <v>PROVISORIO</v>
      </c>
      <c r="I339" s="121" t="s">
        <v>322</v>
      </c>
      <c r="J339" s="119">
        <v>1</v>
      </c>
      <c r="K339" s="122">
        <f>IF(G339="","",VLOOKUP(G339,ARANCEL!$B$5:$D$121,3,FALSE)*J339)</f>
        <v>3250</v>
      </c>
      <c r="L339" s="1229" t="s">
        <v>8256</v>
      </c>
      <c r="M339" s="1229">
        <v>4500264856</v>
      </c>
      <c r="N339" s="1229" t="s">
        <v>8933</v>
      </c>
    </row>
    <row r="340" spans="1:14" x14ac:dyDescent="0.25">
      <c r="A340" s="119" t="s">
        <v>313</v>
      </c>
      <c r="B340" s="164">
        <v>41992</v>
      </c>
      <c r="C340" s="118" t="s">
        <v>8547</v>
      </c>
      <c r="D340" s="119" t="s">
        <v>1452</v>
      </c>
      <c r="E340" s="162">
        <v>10286733</v>
      </c>
      <c r="F340" s="119">
        <v>29649300</v>
      </c>
      <c r="G340" s="119">
        <v>2704003</v>
      </c>
      <c r="H340" s="120" t="str">
        <f>IF(G340="","",VLOOKUP(G340,ARANCEL!$B$5:$D$121,2,FALSE))</f>
        <v xml:space="preserve">CORONA PERIFERICA CON PERNO MUÑON COLADO </v>
      </c>
      <c r="I340" s="121" t="s">
        <v>322</v>
      </c>
      <c r="J340" s="119">
        <v>1</v>
      </c>
      <c r="K340" s="122">
        <f>IF(G340="","",VLOOKUP(G340,ARANCEL!$B$5:$D$121,3,FALSE)*J340)</f>
        <v>32612</v>
      </c>
      <c r="L340" s="1229" t="s">
        <v>9432</v>
      </c>
      <c r="M340" s="609">
        <v>4500269116</v>
      </c>
      <c r="N340" s="1047" t="s">
        <v>9430</v>
      </c>
    </row>
    <row r="341" spans="1:14" x14ac:dyDescent="0.25">
      <c r="A341" s="165" t="s">
        <v>606</v>
      </c>
      <c r="B341" s="164">
        <v>41992</v>
      </c>
      <c r="C341" s="118" t="s">
        <v>8547</v>
      </c>
      <c r="D341" s="119" t="s">
        <v>1452</v>
      </c>
      <c r="E341" s="162">
        <v>10286733</v>
      </c>
      <c r="F341" s="119">
        <v>29649300</v>
      </c>
      <c r="G341" s="119">
        <v>2704003</v>
      </c>
      <c r="H341" s="120" t="str">
        <f>IF(G341="","",VLOOKUP(G341,ARANCEL!$B$5:$D$121,2,FALSE))</f>
        <v xml:space="preserve">CORONA PERIFERICA CON PERNO MUÑON COLADO </v>
      </c>
      <c r="I341" s="121" t="s">
        <v>315</v>
      </c>
      <c r="J341" s="119">
        <v>1</v>
      </c>
      <c r="K341" s="122">
        <f>IF(G341="","",VLOOKUP(G341,ARANCEL!$B$5:$D$121,3,FALSE)*J341)</f>
        <v>32612</v>
      </c>
      <c r="L341" s="1229" t="s">
        <v>9432</v>
      </c>
      <c r="M341" s="609">
        <v>4500269116</v>
      </c>
      <c r="N341" s="1047" t="s">
        <v>9430</v>
      </c>
    </row>
    <row r="342" spans="1:14" x14ac:dyDescent="0.25">
      <c r="A342" s="119" t="s">
        <v>305</v>
      </c>
      <c r="B342" s="164">
        <v>41999</v>
      </c>
      <c r="C342" s="118" t="s">
        <v>9114</v>
      </c>
      <c r="D342" s="119" t="s">
        <v>6277</v>
      </c>
      <c r="E342" s="162">
        <v>10300459</v>
      </c>
      <c r="F342" s="119">
        <v>30227243</v>
      </c>
      <c r="G342" s="119">
        <v>2705003</v>
      </c>
      <c r="H342" s="120" t="str">
        <f>IF(G342="","",VLOOKUP(G342,ARANCEL!$B$5:$D$121,2,FALSE))</f>
        <v>INCRUSTACION ESTETICA (ART-GLASS O CERAMICA)</v>
      </c>
      <c r="I342" s="121" t="s">
        <v>316</v>
      </c>
      <c r="J342" s="119">
        <v>1</v>
      </c>
      <c r="K342" s="122">
        <f>IF(G342="","",VLOOKUP(G342,ARANCEL!$B$5:$D$121,3,FALSE)*J342)</f>
        <v>15676</v>
      </c>
      <c r="L342" s="1349" t="s">
        <v>9431</v>
      </c>
      <c r="M342" s="1349">
        <v>4500269116</v>
      </c>
      <c r="N342" s="1349" t="s">
        <v>9430</v>
      </c>
    </row>
    <row r="343" spans="1:14" x14ac:dyDescent="0.25">
      <c r="A343" s="119" t="s">
        <v>305</v>
      </c>
      <c r="B343" s="164">
        <v>41802</v>
      </c>
      <c r="C343" s="118" t="s">
        <v>5052</v>
      </c>
      <c r="D343" s="119" t="s">
        <v>1523</v>
      </c>
      <c r="E343" s="162">
        <v>10209236</v>
      </c>
      <c r="F343" s="119">
        <v>26652143</v>
      </c>
      <c r="G343" s="119">
        <v>2707001</v>
      </c>
      <c r="H343" s="120" t="str">
        <f>IF(G343="","",VLOOKUP(G343,ARANCEL!$B$5:$D$121,2,FALSE))</f>
        <v xml:space="preserve">PLANO DE RELAJACION </v>
      </c>
      <c r="I343" s="121" t="s">
        <v>331</v>
      </c>
      <c r="J343" s="119">
        <v>1</v>
      </c>
      <c r="K343" s="122">
        <f>IF(G343="","",VLOOKUP(G343,ARANCEL!$B$5:$D$121,3,FALSE)*J343)</f>
        <v>9221</v>
      </c>
      <c r="L343" s="1229" t="s">
        <v>5742</v>
      </c>
      <c r="M343" s="1229">
        <v>4500239368</v>
      </c>
      <c r="N343" s="1229" t="s">
        <v>5743</v>
      </c>
    </row>
    <row r="344" spans="1:14" x14ac:dyDescent="0.25">
      <c r="A344" s="119" t="s">
        <v>305</v>
      </c>
      <c r="B344" s="164">
        <v>41641</v>
      </c>
      <c r="C344" s="118" t="s">
        <v>1567</v>
      </c>
      <c r="D344" s="119" t="s">
        <v>60</v>
      </c>
      <c r="E344" s="162">
        <v>10168362</v>
      </c>
      <c r="F344" s="119">
        <v>24468970</v>
      </c>
      <c r="G344" s="119">
        <v>2704005</v>
      </c>
      <c r="H344" s="120" t="str">
        <f>IF(G344="","",VLOOKUP(G344,ARANCEL!$B$5:$D$121,2,FALSE))</f>
        <v>PROVISORIO</v>
      </c>
      <c r="I344" s="121" t="s">
        <v>633</v>
      </c>
      <c r="J344" s="119">
        <v>1</v>
      </c>
      <c r="K344" s="122">
        <f>IF(G344="","",VLOOKUP(G344,ARANCEL!$B$5:$D$121,3,FALSE)*J344)</f>
        <v>3250</v>
      </c>
      <c r="L344" s="1236" t="s">
        <v>597</v>
      </c>
      <c r="M344" s="1236">
        <v>4500211656</v>
      </c>
      <c r="N344" s="1236">
        <v>8177</v>
      </c>
    </row>
    <row r="345" spans="1:14" x14ac:dyDescent="0.25">
      <c r="A345" s="119" t="s">
        <v>305</v>
      </c>
      <c r="B345" s="164">
        <v>41659</v>
      </c>
      <c r="C345" s="118" t="s">
        <v>1567</v>
      </c>
      <c r="D345" s="119" t="s">
        <v>314</v>
      </c>
      <c r="E345" s="162">
        <v>10169436</v>
      </c>
      <c r="F345" s="119">
        <v>24467826</v>
      </c>
      <c r="G345" s="119">
        <v>2705003</v>
      </c>
      <c r="H345" s="120" t="str">
        <f>IF(G345="","",VLOOKUP(G345,ARANCEL!$B$5:$D$121,2,FALSE))</f>
        <v>INCRUSTACION ESTETICA (ART-GLASS O CERAMICA)</v>
      </c>
      <c r="I345" s="121" t="s">
        <v>1219</v>
      </c>
      <c r="J345" s="119">
        <v>2</v>
      </c>
      <c r="K345" s="122">
        <f>IF(G345="","",VLOOKUP(G345,ARANCEL!$B$5:$D$121,3,FALSE)*J345)</f>
        <v>31352</v>
      </c>
      <c r="L345" s="1229" t="s">
        <v>2842</v>
      </c>
      <c r="M345" s="1229">
        <v>4500216202</v>
      </c>
      <c r="N345" s="1229">
        <v>8389</v>
      </c>
    </row>
    <row r="346" spans="1:14" x14ac:dyDescent="0.25">
      <c r="A346" s="119" t="s">
        <v>305</v>
      </c>
      <c r="B346" s="164">
        <v>41668</v>
      </c>
      <c r="C346" s="118" t="s">
        <v>1567</v>
      </c>
      <c r="D346" s="119" t="s">
        <v>60</v>
      </c>
      <c r="E346" s="162">
        <v>10168362</v>
      </c>
      <c r="F346" s="119">
        <v>24468970</v>
      </c>
      <c r="G346" s="119">
        <v>2704003</v>
      </c>
      <c r="H346" s="120" t="str">
        <f>IF(G346="","",VLOOKUP(G346,ARANCEL!$B$5:$D$121,2,FALSE))</f>
        <v xml:space="preserve">CORONA PERIFERICA CON PERNO MUÑON COLADO </v>
      </c>
      <c r="I346" s="121" t="s">
        <v>633</v>
      </c>
      <c r="J346" s="119">
        <v>1</v>
      </c>
      <c r="K346" s="122">
        <f>IF(G346="","",VLOOKUP(G346,ARANCEL!$B$5:$D$121,3,FALSE)*J346)</f>
        <v>32612</v>
      </c>
      <c r="L346" s="1229" t="s">
        <v>2842</v>
      </c>
      <c r="M346" s="1229">
        <v>4500216200</v>
      </c>
      <c r="N346" s="1229">
        <v>8387</v>
      </c>
    </row>
    <row r="347" spans="1:14" x14ac:dyDescent="0.25">
      <c r="A347" s="119" t="s">
        <v>305</v>
      </c>
      <c r="B347" s="164">
        <v>41960</v>
      </c>
      <c r="C347" s="118" t="s">
        <v>8338</v>
      </c>
      <c r="D347" s="119" t="s">
        <v>1471</v>
      </c>
      <c r="E347" s="162">
        <v>10280493</v>
      </c>
      <c r="F347" s="119">
        <v>29361924</v>
      </c>
      <c r="G347" s="119">
        <v>2705003</v>
      </c>
      <c r="H347" s="120" t="str">
        <f>IF(G347="","",VLOOKUP(G347,ARANCEL!$B$5:$D$121,2,FALSE))</f>
        <v>INCRUSTACION ESTETICA (ART-GLASS O CERAMICA)</v>
      </c>
      <c r="I347" s="121" t="s">
        <v>316</v>
      </c>
      <c r="J347" s="119">
        <v>1</v>
      </c>
      <c r="K347" s="122">
        <f>IF(G347="","",VLOOKUP(G347,ARANCEL!$B$5:$D$121,3,FALSE)*J347)</f>
        <v>15676</v>
      </c>
      <c r="L347" s="1229" t="s">
        <v>8256</v>
      </c>
      <c r="M347" s="1229">
        <v>4500264856</v>
      </c>
      <c r="N347" s="1229" t="s">
        <v>8933</v>
      </c>
    </row>
    <row r="348" spans="1:14" x14ac:dyDescent="0.25">
      <c r="A348" s="119" t="s">
        <v>305</v>
      </c>
      <c r="B348" s="164">
        <v>41878</v>
      </c>
      <c r="C348" s="118" t="s">
        <v>6616</v>
      </c>
      <c r="D348" s="119" t="s">
        <v>1449</v>
      </c>
      <c r="E348" s="162">
        <v>10246993</v>
      </c>
      <c r="F348" s="119">
        <v>28163895</v>
      </c>
      <c r="G348" s="119">
        <v>2704005</v>
      </c>
      <c r="H348" s="120" t="str">
        <f>IF(G348="","",VLOOKUP(G348,ARANCEL!$B$5:$D$121,2,FALSE))</f>
        <v>PROVISORIO</v>
      </c>
      <c r="I348" s="121" t="s">
        <v>337</v>
      </c>
      <c r="J348" s="119">
        <v>1</v>
      </c>
      <c r="K348" s="122">
        <f>IF(G348="","",VLOOKUP(G348,ARANCEL!$B$5:$D$121,3,FALSE)*J348)</f>
        <v>3250</v>
      </c>
      <c r="L348" s="1229" t="s">
        <v>6905</v>
      </c>
      <c r="M348" s="1229">
        <v>4500251080</v>
      </c>
      <c r="N348" s="1229" t="s">
        <v>7128</v>
      </c>
    </row>
    <row r="349" spans="1:14" x14ac:dyDescent="0.25">
      <c r="A349" s="119" t="s">
        <v>305</v>
      </c>
      <c r="B349" s="164">
        <v>41745</v>
      </c>
      <c r="C349" s="118" t="s">
        <v>4002</v>
      </c>
      <c r="D349" s="119" t="s">
        <v>1449</v>
      </c>
      <c r="E349" s="162">
        <v>10189033</v>
      </c>
      <c r="F349" s="119">
        <v>25869228</v>
      </c>
      <c r="G349" s="119">
        <v>2705003</v>
      </c>
      <c r="H349" s="120" t="str">
        <f>IF(G349="","",VLOOKUP(G349,ARANCEL!$B$5:$D$121,2,FALSE))</f>
        <v>INCRUSTACION ESTETICA (ART-GLASS O CERAMICA)</v>
      </c>
      <c r="I349" s="121" t="s">
        <v>309</v>
      </c>
      <c r="J349" s="119">
        <v>1</v>
      </c>
      <c r="K349" s="122">
        <f>IF(G349="","",VLOOKUP(G349,ARANCEL!$B$5:$D$121,3,FALSE)*J349)</f>
        <v>15676</v>
      </c>
      <c r="L349" s="1229" t="s">
        <v>4612</v>
      </c>
      <c r="M349" s="1229">
        <v>4500229970</v>
      </c>
      <c r="N349" s="1229">
        <v>9184</v>
      </c>
    </row>
    <row r="350" spans="1:14" x14ac:dyDescent="0.25">
      <c r="A350" s="119" t="s">
        <v>305</v>
      </c>
      <c r="B350" s="164">
        <v>41925</v>
      </c>
      <c r="C350" s="118" t="s">
        <v>7585</v>
      </c>
      <c r="D350" s="119" t="s">
        <v>1449</v>
      </c>
      <c r="E350" s="162">
        <v>10263228</v>
      </c>
      <c r="F350" s="119">
        <v>28780242</v>
      </c>
      <c r="G350" s="119">
        <v>2705003</v>
      </c>
      <c r="H350" s="120" t="str">
        <f>IF(G350="","",VLOOKUP(G350,ARANCEL!$B$5:$D$121,2,FALSE))</f>
        <v>INCRUSTACION ESTETICA (ART-GLASS O CERAMICA)</v>
      </c>
      <c r="I350" s="121" t="s">
        <v>317</v>
      </c>
      <c r="J350" s="119">
        <v>1</v>
      </c>
      <c r="K350" s="122">
        <f>IF(G350="","",VLOOKUP(G350,ARANCEL!$B$5:$D$121,3,FALSE)*J350)</f>
        <v>15676</v>
      </c>
      <c r="L350" s="1229" t="s">
        <v>8279</v>
      </c>
      <c r="M350" s="1229">
        <v>4500259698</v>
      </c>
      <c r="N350" s="1229" t="s">
        <v>8264</v>
      </c>
    </row>
    <row r="351" spans="1:14" x14ac:dyDescent="0.25">
      <c r="A351" s="119" t="s">
        <v>305</v>
      </c>
      <c r="B351" s="164">
        <v>41652</v>
      </c>
      <c r="C351" s="118" t="s">
        <v>1566</v>
      </c>
      <c r="D351" s="119" t="s">
        <v>438</v>
      </c>
      <c r="E351" s="162">
        <v>10169035</v>
      </c>
      <c r="F351" s="119">
        <v>21976672</v>
      </c>
      <c r="G351" s="119">
        <v>2705003</v>
      </c>
      <c r="H351" s="120" t="str">
        <f>IF(G351="","",VLOOKUP(G351,ARANCEL!$B$5:$D$121,2,FALSE))</f>
        <v>INCRUSTACION ESTETICA (ART-GLASS O CERAMICA)</v>
      </c>
      <c r="I351" s="121" t="s">
        <v>318</v>
      </c>
      <c r="J351" s="119">
        <v>1</v>
      </c>
      <c r="K351" s="122">
        <f>IF(G351="","",VLOOKUP(G351,ARANCEL!$B$5:$D$121,3,FALSE)*J351)</f>
        <v>15676</v>
      </c>
      <c r="L351" s="1229" t="s">
        <v>2842</v>
      </c>
      <c r="M351" s="1229">
        <v>4500216201</v>
      </c>
      <c r="N351" s="1229">
        <v>8388</v>
      </c>
    </row>
    <row r="352" spans="1:14" x14ac:dyDescent="0.25">
      <c r="A352" s="119" t="s">
        <v>305</v>
      </c>
      <c r="B352" s="164">
        <v>41666</v>
      </c>
      <c r="C352" s="118" t="s">
        <v>2541</v>
      </c>
      <c r="D352" s="119" t="s">
        <v>353</v>
      </c>
      <c r="E352" s="162">
        <v>10170628</v>
      </c>
      <c r="F352" s="119">
        <v>20197519</v>
      </c>
      <c r="G352" s="119">
        <v>2707001</v>
      </c>
      <c r="H352" s="120" t="str">
        <f>IF(G352="","",VLOOKUP(G352,ARANCEL!$B$5:$D$121,2,FALSE))</f>
        <v xml:space="preserve">PLANO DE RELAJACION </v>
      </c>
      <c r="I352" s="121" t="s">
        <v>331</v>
      </c>
      <c r="J352" s="119">
        <v>1</v>
      </c>
      <c r="K352" s="122">
        <f>IF(G352="","",VLOOKUP(G352,ARANCEL!$B$5:$D$121,3,FALSE)*J352)</f>
        <v>9221</v>
      </c>
      <c r="L352" s="1229" t="s">
        <v>2842</v>
      </c>
      <c r="M352" s="1229">
        <v>4500216204</v>
      </c>
      <c r="N352" s="1229">
        <v>8390</v>
      </c>
    </row>
    <row r="353" spans="1:14" x14ac:dyDescent="0.25">
      <c r="A353" s="119" t="s">
        <v>305</v>
      </c>
      <c r="B353" s="164">
        <v>41730</v>
      </c>
      <c r="C353" s="118" t="s">
        <v>1565</v>
      </c>
      <c r="D353" s="119" t="s">
        <v>438</v>
      </c>
      <c r="E353" s="162">
        <v>10184754</v>
      </c>
      <c r="F353" s="119">
        <v>23689143</v>
      </c>
      <c r="G353" s="119">
        <v>2702048</v>
      </c>
      <c r="H353" s="120" t="str">
        <f>IF(G353="","",VLOOKUP(G353,ARANCEL!$B$5:$D$121,2,FALSE))</f>
        <v xml:space="preserve">SERVICIO LAB. IMPLANTE CORONA CEMENTADA/ATORNILLADA </v>
      </c>
      <c r="I353" s="121" t="s">
        <v>603</v>
      </c>
      <c r="J353" s="119">
        <v>1</v>
      </c>
      <c r="K353" s="122">
        <f>IF(G353="","",VLOOKUP(G353,ARANCEL!$B$5:$D$121,3,FALSE)*J353)</f>
        <v>43857</v>
      </c>
      <c r="L353" s="1229" t="s">
        <v>8279</v>
      </c>
      <c r="M353" s="1229">
        <v>4500257382</v>
      </c>
      <c r="N353" s="1229" t="s">
        <v>8281</v>
      </c>
    </row>
    <row r="354" spans="1:14" x14ac:dyDescent="0.25">
      <c r="A354" s="119" t="s">
        <v>305</v>
      </c>
      <c r="B354" s="164">
        <v>41897</v>
      </c>
      <c r="C354" s="118" t="s">
        <v>7065</v>
      </c>
      <c r="D354" s="119" t="s">
        <v>1471</v>
      </c>
      <c r="E354" s="162">
        <v>10256360</v>
      </c>
      <c r="F354" s="119">
        <v>27758300</v>
      </c>
      <c r="G354" s="119">
        <v>2705003</v>
      </c>
      <c r="H354" s="120" t="str">
        <f>IF(G354="","",VLOOKUP(G354,ARANCEL!$B$5:$D$121,2,FALSE))</f>
        <v>INCRUSTACION ESTETICA (ART-GLASS O CERAMICA)</v>
      </c>
      <c r="I354" s="121" t="s">
        <v>324</v>
      </c>
      <c r="J354" s="119">
        <v>1</v>
      </c>
      <c r="K354" s="122">
        <f>IF(G354="","",VLOOKUP(G354,ARANCEL!$B$5:$D$121,3,FALSE)*J354)</f>
        <v>15676</v>
      </c>
      <c r="L354" s="1229" t="s">
        <v>7548</v>
      </c>
      <c r="M354" s="1229">
        <v>4500255224</v>
      </c>
      <c r="N354" s="1229" t="s">
        <v>7553</v>
      </c>
    </row>
    <row r="355" spans="1:14" x14ac:dyDescent="0.25">
      <c r="A355" s="119" t="s">
        <v>305</v>
      </c>
      <c r="B355" s="164">
        <v>41915</v>
      </c>
      <c r="C355" s="118" t="s">
        <v>7065</v>
      </c>
      <c r="D355" s="119" t="s">
        <v>1471</v>
      </c>
      <c r="E355" s="162">
        <v>10256360</v>
      </c>
      <c r="F355" s="119">
        <v>27758300</v>
      </c>
      <c r="G355" s="119">
        <v>2705003</v>
      </c>
      <c r="H355" s="120" t="str">
        <f>IF(G355="","",VLOOKUP(G355,ARANCEL!$B$5:$D$121,2,FALSE))</f>
        <v>INCRUSTACION ESTETICA (ART-GLASS O CERAMICA)</v>
      </c>
      <c r="I355" s="121" t="s">
        <v>326</v>
      </c>
      <c r="J355" s="119">
        <v>1</v>
      </c>
      <c r="K355" s="122">
        <f>IF(G355="","",VLOOKUP(G355,ARANCEL!$B$5:$D$121,3,FALSE)*J355)</f>
        <v>15676</v>
      </c>
      <c r="L355" s="1229" t="s">
        <v>8279</v>
      </c>
      <c r="M355" s="1229">
        <v>4500259698</v>
      </c>
      <c r="N355" s="1229" t="s">
        <v>8264</v>
      </c>
    </row>
    <row r="356" spans="1:14" x14ac:dyDescent="0.25">
      <c r="A356" s="119" t="s">
        <v>305</v>
      </c>
      <c r="B356" s="164">
        <v>41883</v>
      </c>
      <c r="C356" s="118" t="s">
        <v>6706</v>
      </c>
      <c r="D356" s="119" t="s">
        <v>96</v>
      </c>
      <c r="E356" s="162">
        <v>10249040</v>
      </c>
      <c r="F356" s="119">
        <v>28077041</v>
      </c>
      <c r="G356" s="119">
        <v>2707001</v>
      </c>
      <c r="H356" s="120" t="str">
        <f>IF(G356="","",VLOOKUP(G356,ARANCEL!$B$5:$D$121,2,FALSE))</f>
        <v xml:space="preserve">PLANO DE RELAJACION </v>
      </c>
      <c r="I356" s="121" t="s">
        <v>306</v>
      </c>
      <c r="J356" s="119">
        <v>1</v>
      </c>
      <c r="K356" s="122">
        <f>IF(G356="","",VLOOKUP(G356,ARANCEL!$B$5:$D$121,3,FALSE)*J356)</f>
        <v>9221</v>
      </c>
      <c r="L356" s="1229" t="s">
        <v>6905</v>
      </c>
      <c r="M356" s="1229">
        <v>4500251080</v>
      </c>
      <c r="N356" s="1229" t="s">
        <v>7128</v>
      </c>
    </row>
    <row r="357" spans="1:14" x14ac:dyDescent="0.25">
      <c r="A357" s="119" t="s">
        <v>305</v>
      </c>
      <c r="B357" s="164">
        <v>41922</v>
      </c>
      <c r="C357" s="118" t="s">
        <v>7526</v>
      </c>
      <c r="D357" s="119" t="s">
        <v>6277</v>
      </c>
      <c r="E357" s="162">
        <v>10261613</v>
      </c>
      <c r="F357" s="119">
        <v>28613106</v>
      </c>
      <c r="G357" s="119">
        <v>2705003</v>
      </c>
      <c r="H357" s="120" t="str">
        <f>IF(G357="","",VLOOKUP(G357,ARANCEL!$B$5:$D$121,2,FALSE))</f>
        <v>INCRUSTACION ESTETICA (ART-GLASS O CERAMICA)</v>
      </c>
      <c r="I357" s="121" t="s">
        <v>618</v>
      </c>
      <c r="J357" s="119">
        <v>1</v>
      </c>
      <c r="K357" s="122">
        <f>IF(G357="","",VLOOKUP(G357,ARANCEL!$B$5:$D$121,3,FALSE)*J357)</f>
        <v>15676</v>
      </c>
      <c r="L357" s="1229" t="s">
        <v>8279</v>
      </c>
      <c r="M357" s="1229">
        <v>4500259698</v>
      </c>
      <c r="N357" s="1229" t="s">
        <v>8264</v>
      </c>
    </row>
    <row r="358" spans="1:14" x14ac:dyDescent="0.25">
      <c r="A358" s="119" t="s">
        <v>305</v>
      </c>
      <c r="B358" s="164">
        <v>41977</v>
      </c>
      <c r="C358" s="118" t="s">
        <v>8714</v>
      </c>
      <c r="D358" s="119" t="s">
        <v>1452</v>
      </c>
      <c r="E358" s="162">
        <v>10290870</v>
      </c>
      <c r="F358" s="119">
        <v>29683986</v>
      </c>
      <c r="G358" s="119">
        <v>2705003</v>
      </c>
      <c r="H358" s="120" t="str">
        <f>IF(G358="","",VLOOKUP(G358,ARANCEL!$B$5:$D$121,2,FALSE))</f>
        <v>INCRUSTACION ESTETICA (ART-GLASS O CERAMICA)</v>
      </c>
      <c r="I358" s="121" t="s">
        <v>322</v>
      </c>
      <c r="J358" s="119">
        <v>1</v>
      </c>
      <c r="K358" s="122">
        <f>IF(G358="","",VLOOKUP(G358,ARANCEL!$B$5:$D$121,3,FALSE)*J358)</f>
        <v>15676</v>
      </c>
      <c r="L358" s="1349" t="s">
        <v>9431</v>
      </c>
      <c r="M358" s="1349">
        <v>4500269116</v>
      </c>
      <c r="N358" s="1349" t="s">
        <v>9430</v>
      </c>
    </row>
    <row r="359" spans="1:14" x14ac:dyDescent="0.25">
      <c r="A359" s="119" t="s">
        <v>305</v>
      </c>
      <c r="B359" s="164">
        <v>41668</v>
      </c>
      <c r="C359" s="118" t="s">
        <v>2604</v>
      </c>
      <c r="D359" s="119" t="s">
        <v>1449</v>
      </c>
      <c r="E359" s="162">
        <v>10171420</v>
      </c>
      <c r="F359" s="119">
        <v>24830233</v>
      </c>
      <c r="G359" s="119">
        <v>2704005</v>
      </c>
      <c r="H359" s="120" t="str">
        <f>IF(G359="","",VLOOKUP(G359,ARANCEL!$B$5:$D$121,2,FALSE))</f>
        <v>PROVISORIO</v>
      </c>
      <c r="I359" s="121" t="s">
        <v>315</v>
      </c>
      <c r="J359" s="119">
        <v>1</v>
      </c>
      <c r="K359" s="122">
        <f>IF(G359="","",VLOOKUP(G359,ARANCEL!$B$5:$D$121,3,FALSE)*J359)</f>
        <v>3250</v>
      </c>
      <c r="L359" s="1229" t="s">
        <v>2842</v>
      </c>
      <c r="M359" s="1229">
        <v>4500216204</v>
      </c>
      <c r="N359" s="1229">
        <v>8390</v>
      </c>
    </row>
    <row r="360" spans="1:14" x14ac:dyDescent="0.25">
      <c r="A360" s="119" t="s">
        <v>305</v>
      </c>
      <c r="B360" s="164">
        <v>41688</v>
      </c>
      <c r="C360" s="118" t="s">
        <v>2604</v>
      </c>
      <c r="D360" s="119" t="s">
        <v>1449</v>
      </c>
      <c r="E360" s="162">
        <v>10171420</v>
      </c>
      <c r="F360" s="119">
        <v>24830233</v>
      </c>
      <c r="G360" s="119">
        <v>2704003</v>
      </c>
      <c r="H360" s="120" t="str">
        <f>IF(G360="","",VLOOKUP(G360,ARANCEL!$B$5:$D$121,2,FALSE))</f>
        <v xml:space="preserve">CORONA PERIFERICA CON PERNO MUÑON COLADO </v>
      </c>
      <c r="I360" s="121" t="s">
        <v>315</v>
      </c>
      <c r="J360" s="119">
        <v>1</v>
      </c>
      <c r="K360" s="122">
        <f>IF(G360="","",VLOOKUP(G360,ARANCEL!$B$5:$D$121,3,FALSE)*J360)</f>
        <v>32612</v>
      </c>
      <c r="L360" s="1229" t="s">
        <v>3438</v>
      </c>
      <c r="M360" s="1229">
        <v>4500220769</v>
      </c>
      <c r="N360" s="1229">
        <v>8613</v>
      </c>
    </row>
    <row r="361" spans="1:14" x14ac:dyDescent="0.25">
      <c r="A361" s="119" t="s">
        <v>305</v>
      </c>
      <c r="B361" s="164">
        <v>41659</v>
      </c>
      <c r="C361" s="118" t="s">
        <v>1564</v>
      </c>
      <c r="D361" s="119" t="s">
        <v>1449</v>
      </c>
      <c r="E361" s="162">
        <v>10169464</v>
      </c>
      <c r="F361" s="119">
        <v>24304772</v>
      </c>
      <c r="G361" s="119">
        <v>2705003</v>
      </c>
      <c r="H361" s="120" t="str">
        <f>IF(G361="","",VLOOKUP(G361,ARANCEL!$B$5:$D$121,2,FALSE))</f>
        <v>INCRUSTACION ESTETICA (ART-GLASS O CERAMICA)</v>
      </c>
      <c r="I361" s="121" t="s">
        <v>315</v>
      </c>
      <c r="J361" s="119">
        <v>1</v>
      </c>
      <c r="K361" s="122">
        <f>IF(G361="","",VLOOKUP(G361,ARANCEL!$B$5:$D$121,3,FALSE)*J361)</f>
        <v>15676</v>
      </c>
      <c r="L361" s="1229" t="s">
        <v>2842</v>
      </c>
      <c r="M361" s="1229">
        <v>4500216202</v>
      </c>
      <c r="N361" s="1229">
        <v>8389</v>
      </c>
    </row>
    <row r="362" spans="1:14" x14ac:dyDescent="0.25">
      <c r="A362" s="119" t="s">
        <v>305</v>
      </c>
      <c r="B362" s="164">
        <v>41862</v>
      </c>
      <c r="C362" s="118" t="s">
        <v>6275</v>
      </c>
      <c r="D362" s="119" t="s">
        <v>1452</v>
      </c>
      <c r="E362" s="162">
        <v>10238156</v>
      </c>
      <c r="F362" s="119">
        <v>26518590</v>
      </c>
      <c r="G362" s="119">
        <v>2705003</v>
      </c>
      <c r="H362" s="120" t="str">
        <f>IF(G362="","",VLOOKUP(G362,ARANCEL!$B$5:$D$121,2,FALSE))</f>
        <v>INCRUSTACION ESTETICA (ART-GLASS O CERAMICA)</v>
      </c>
      <c r="I362" s="121" t="s">
        <v>317</v>
      </c>
      <c r="J362" s="119">
        <v>1</v>
      </c>
      <c r="K362" s="122">
        <f>IF(G362="","",VLOOKUP(G362,ARANCEL!$B$5:$D$121,3,FALSE)*J362)</f>
        <v>15676</v>
      </c>
      <c r="L362" s="1229" t="s">
        <v>6905</v>
      </c>
      <c r="M362" s="1229">
        <v>4500251080</v>
      </c>
      <c r="N362" s="1229" t="s">
        <v>7128</v>
      </c>
    </row>
    <row r="363" spans="1:14" x14ac:dyDescent="0.25">
      <c r="A363" s="119" t="s">
        <v>305</v>
      </c>
      <c r="B363" s="164">
        <v>41939</v>
      </c>
      <c r="C363" s="118" t="s">
        <v>7895</v>
      </c>
      <c r="D363" s="119" t="s">
        <v>69</v>
      </c>
      <c r="E363" s="162">
        <v>10271383</v>
      </c>
      <c r="F363" s="119">
        <v>28298710</v>
      </c>
      <c r="G363" s="119">
        <v>2704005</v>
      </c>
      <c r="H363" s="120" t="str">
        <f>IF(G363="","",VLOOKUP(G363,ARANCEL!$B$5:$D$121,2,FALSE))</f>
        <v>PROVISORIO</v>
      </c>
      <c r="I363" s="121" t="s">
        <v>311</v>
      </c>
      <c r="J363" s="119">
        <v>1</v>
      </c>
      <c r="K363" s="122">
        <f>IF(G363="","",VLOOKUP(G363,ARANCEL!$B$5:$D$121,3,FALSE)*J363)</f>
        <v>3250</v>
      </c>
      <c r="L363" s="1229" t="s">
        <v>8279</v>
      </c>
      <c r="M363" s="1229">
        <v>4500259698</v>
      </c>
      <c r="N363" s="1229" t="s">
        <v>8264</v>
      </c>
    </row>
    <row r="364" spans="1:14" x14ac:dyDescent="0.25">
      <c r="A364" s="119" t="s">
        <v>305</v>
      </c>
      <c r="B364" s="164">
        <v>41822</v>
      </c>
      <c r="C364" s="118" t="s">
        <v>5447</v>
      </c>
      <c r="D364" s="119" t="s">
        <v>1475</v>
      </c>
      <c r="E364" s="162">
        <v>10218403</v>
      </c>
      <c r="F364" s="119">
        <v>26683260</v>
      </c>
      <c r="G364" s="119">
        <v>2705003</v>
      </c>
      <c r="H364" s="120" t="str">
        <f>IF(G364="","",VLOOKUP(G364,ARANCEL!$B$5:$D$121,2,FALSE))</f>
        <v>INCRUSTACION ESTETICA (ART-GLASS O CERAMICA)</v>
      </c>
      <c r="I364" s="121" t="s">
        <v>308</v>
      </c>
      <c r="J364" s="119">
        <v>1</v>
      </c>
      <c r="K364" s="122">
        <f>IF(G364="","",VLOOKUP(G364,ARANCEL!$B$5:$D$121,3,FALSE)*J364)</f>
        <v>15676</v>
      </c>
      <c r="L364" s="1229" t="s">
        <v>5742</v>
      </c>
      <c r="M364" s="1229">
        <v>4500241291</v>
      </c>
      <c r="N364" s="1229" t="s">
        <v>5764</v>
      </c>
    </row>
    <row r="365" spans="1:14" x14ac:dyDescent="0.25">
      <c r="A365" s="119" t="s">
        <v>305</v>
      </c>
      <c r="B365" s="164">
        <v>41891</v>
      </c>
      <c r="C365" s="118" t="s">
        <v>7009</v>
      </c>
      <c r="D365" s="119" t="s">
        <v>1449</v>
      </c>
      <c r="E365" s="162">
        <v>10255415</v>
      </c>
      <c r="F365" s="119">
        <v>28407985</v>
      </c>
      <c r="G365" s="119">
        <v>2704005</v>
      </c>
      <c r="H365" s="120" t="str">
        <f>IF(G365="","",VLOOKUP(G365,ARANCEL!$B$5:$D$121,2,FALSE))</f>
        <v>PROVISORIO</v>
      </c>
      <c r="I365" s="121" t="s">
        <v>654</v>
      </c>
      <c r="J365" s="119">
        <v>3</v>
      </c>
      <c r="K365" s="122">
        <f>IF(G365="","",VLOOKUP(G365,ARANCEL!$B$5:$D$121,3,FALSE)*J365)</f>
        <v>9750</v>
      </c>
      <c r="L365" s="1229" t="s">
        <v>7548</v>
      </c>
      <c r="M365" s="1229">
        <v>4500255224</v>
      </c>
      <c r="N365" s="1229" t="s">
        <v>7553</v>
      </c>
    </row>
    <row r="366" spans="1:14" x14ac:dyDescent="0.25">
      <c r="A366" s="119" t="s">
        <v>305</v>
      </c>
      <c r="B366" s="164">
        <v>41898</v>
      </c>
      <c r="C366" s="118" t="s">
        <v>7093</v>
      </c>
      <c r="D366" s="119" t="s">
        <v>1449</v>
      </c>
      <c r="E366" s="162">
        <v>10256581</v>
      </c>
      <c r="F366" s="119">
        <v>28551034</v>
      </c>
      <c r="G366" s="119">
        <v>2704005</v>
      </c>
      <c r="H366" s="120" t="str">
        <f>IF(G366="","",VLOOKUP(G366,ARANCEL!$B$5:$D$121,2,FALSE))</f>
        <v>PROVISORIO</v>
      </c>
      <c r="I366" s="121" t="s">
        <v>317</v>
      </c>
      <c r="J366" s="119">
        <v>1</v>
      </c>
      <c r="K366" s="122">
        <f>IF(G366="","",VLOOKUP(G366,ARANCEL!$B$5:$D$121,3,FALSE)*J366)</f>
        <v>3250</v>
      </c>
      <c r="L366" s="1229" t="s">
        <v>7548</v>
      </c>
      <c r="M366" s="1229">
        <v>4500255224</v>
      </c>
      <c r="N366" s="1229" t="s">
        <v>7553</v>
      </c>
    </row>
    <row r="367" spans="1:14" x14ac:dyDescent="0.25">
      <c r="A367" s="119" t="s">
        <v>305</v>
      </c>
      <c r="B367" s="164">
        <v>41918</v>
      </c>
      <c r="C367" s="118" t="s">
        <v>7093</v>
      </c>
      <c r="D367" s="119" t="s">
        <v>1449</v>
      </c>
      <c r="E367" s="162">
        <v>10256581</v>
      </c>
      <c r="F367" s="119">
        <v>28551034</v>
      </c>
      <c r="G367" s="119">
        <v>2704003</v>
      </c>
      <c r="H367" s="120" t="str">
        <f>IF(G367="","",VLOOKUP(G367,ARANCEL!$B$5:$D$121,2,FALSE))</f>
        <v xml:space="preserve">CORONA PERIFERICA CON PERNO MUÑON COLADO </v>
      </c>
      <c r="I367" s="121" t="s">
        <v>317</v>
      </c>
      <c r="J367" s="119">
        <v>1</v>
      </c>
      <c r="K367" s="122">
        <f>IF(G367="","",VLOOKUP(G367,ARANCEL!$B$5:$D$121,3,FALSE)*J367)</f>
        <v>32612</v>
      </c>
      <c r="L367" s="1229" t="s">
        <v>8279</v>
      </c>
      <c r="M367" s="1229">
        <v>4500259698</v>
      </c>
      <c r="N367" s="1229" t="s">
        <v>8264</v>
      </c>
    </row>
    <row r="368" spans="1:14" x14ac:dyDescent="0.25">
      <c r="A368" s="119" t="s">
        <v>305</v>
      </c>
      <c r="B368" s="164">
        <v>41801</v>
      </c>
      <c r="C368" s="118" t="s">
        <v>4989</v>
      </c>
      <c r="D368" s="119" t="s">
        <v>69</v>
      </c>
      <c r="E368" s="162">
        <v>10207811</v>
      </c>
      <c r="F368" s="119">
        <v>25078174</v>
      </c>
      <c r="G368" s="119">
        <v>2704002</v>
      </c>
      <c r="H368" s="120" t="str">
        <f>IF(G368="","",VLOOKUP(G368,ARANCEL!$B$5:$D$121,2,FALSE))</f>
        <v xml:space="preserve">CORONA PERIFERICA </v>
      </c>
      <c r="I368" s="121" t="s">
        <v>317</v>
      </c>
      <c r="J368" s="119">
        <v>1</v>
      </c>
      <c r="K368" s="122">
        <f>IF(G368="","",VLOOKUP(G368,ARANCEL!$B$5:$D$121,3,FALSE)*J368)</f>
        <v>25865</v>
      </c>
      <c r="L368" s="1229" t="s">
        <v>5742</v>
      </c>
      <c r="M368" s="1229">
        <v>4500239368</v>
      </c>
      <c r="N368" s="1229" t="s">
        <v>5743</v>
      </c>
    </row>
    <row r="369" spans="1:14" x14ac:dyDescent="0.25">
      <c r="A369" s="119" t="s">
        <v>305</v>
      </c>
      <c r="B369" s="164">
        <v>41674</v>
      </c>
      <c r="C369" s="118" t="s">
        <v>2647</v>
      </c>
      <c r="D369" s="119" t="s">
        <v>69</v>
      </c>
      <c r="E369" s="162">
        <v>10171747</v>
      </c>
      <c r="F369" s="119">
        <v>24891205</v>
      </c>
      <c r="G369" s="119">
        <v>2704005</v>
      </c>
      <c r="H369" s="120" t="str">
        <f>IF(G369="","",VLOOKUP(G369,ARANCEL!$B$5:$D$121,2,FALSE))</f>
        <v>PROVISORIO</v>
      </c>
      <c r="I369" s="121" t="s">
        <v>326</v>
      </c>
      <c r="J369" s="119">
        <v>1</v>
      </c>
      <c r="K369" s="122">
        <f>IF(G369="","",VLOOKUP(G369,ARANCEL!$B$5:$D$121,3,FALSE)*J369)</f>
        <v>3250</v>
      </c>
      <c r="L369" s="1229" t="s">
        <v>2842</v>
      </c>
      <c r="M369" s="1229">
        <v>4500216204</v>
      </c>
      <c r="N369" s="1229">
        <v>8390</v>
      </c>
    </row>
    <row r="370" spans="1:14" x14ac:dyDescent="0.25">
      <c r="A370" s="119" t="s">
        <v>305</v>
      </c>
      <c r="B370" s="164">
        <v>41703</v>
      </c>
      <c r="C370" s="118" t="s">
        <v>2647</v>
      </c>
      <c r="D370" s="119" t="s">
        <v>69</v>
      </c>
      <c r="E370" s="162">
        <v>10171747</v>
      </c>
      <c r="F370" s="119">
        <v>24891205</v>
      </c>
      <c r="G370" s="119">
        <v>2704002</v>
      </c>
      <c r="H370" s="120" t="str">
        <f>IF(G370="","",VLOOKUP(G370,ARANCEL!$B$5:$D$121,2,FALSE))</f>
        <v xml:space="preserve">CORONA PERIFERICA </v>
      </c>
      <c r="I370" s="121" t="s">
        <v>326</v>
      </c>
      <c r="J370" s="119">
        <v>1</v>
      </c>
      <c r="K370" s="122">
        <f>IF(G370="","",VLOOKUP(G370,ARANCEL!$B$5:$D$121,3,FALSE)*J370)</f>
        <v>25865</v>
      </c>
      <c r="L370" s="1229" t="s">
        <v>3438</v>
      </c>
      <c r="M370" s="1229">
        <v>4500220769</v>
      </c>
      <c r="N370" s="1229">
        <v>8613</v>
      </c>
    </row>
    <row r="371" spans="1:14" x14ac:dyDescent="0.25">
      <c r="A371" s="119" t="s">
        <v>305</v>
      </c>
      <c r="B371" s="164">
        <v>41912</v>
      </c>
      <c r="C371" s="118" t="s">
        <v>7346</v>
      </c>
      <c r="D371" s="119" t="s">
        <v>1449</v>
      </c>
      <c r="E371" s="162">
        <v>10258645</v>
      </c>
      <c r="F371" s="119">
        <v>28799143</v>
      </c>
      <c r="G371" s="119">
        <v>2704005</v>
      </c>
      <c r="H371" s="120" t="str">
        <f>IF(G371="","",VLOOKUP(G371,ARANCEL!$B$5:$D$121,2,FALSE))</f>
        <v>PROVISORIO</v>
      </c>
      <c r="I371" s="121" t="s">
        <v>309</v>
      </c>
      <c r="J371" s="119">
        <v>1</v>
      </c>
      <c r="K371" s="122">
        <f>IF(G371="","",VLOOKUP(G371,ARANCEL!$B$5:$D$121,3,FALSE)*J371)</f>
        <v>3250</v>
      </c>
      <c r="L371" s="1229" t="s">
        <v>7548</v>
      </c>
      <c r="M371" s="1229">
        <v>4500255224</v>
      </c>
      <c r="N371" s="1229" t="s">
        <v>7553</v>
      </c>
    </row>
    <row r="372" spans="1:14" x14ac:dyDescent="0.25">
      <c r="A372" s="119" t="s">
        <v>305</v>
      </c>
      <c r="B372" s="164">
        <v>41919</v>
      </c>
      <c r="C372" s="118" t="s">
        <v>7346</v>
      </c>
      <c r="D372" s="119" t="s">
        <v>1449</v>
      </c>
      <c r="E372" s="162">
        <v>10258645</v>
      </c>
      <c r="F372" s="119">
        <v>28769143</v>
      </c>
      <c r="G372" s="119">
        <v>2704003</v>
      </c>
      <c r="H372" s="120" t="str">
        <f>IF(G372="","",VLOOKUP(G372,ARANCEL!$B$5:$D$121,2,FALSE))</f>
        <v xml:space="preserve">CORONA PERIFERICA CON PERNO MUÑON COLADO </v>
      </c>
      <c r="I372" s="121" t="s">
        <v>309</v>
      </c>
      <c r="J372" s="119">
        <v>1</v>
      </c>
      <c r="K372" s="122">
        <f>IF(G372="","",VLOOKUP(G372,ARANCEL!$B$5:$D$121,3,FALSE)*J372)</f>
        <v>32612</v>
      </c>
      <c r="L372" s="1229" t="s">
        <v>8279</v>
      </c>
      <c r="M372" s="1229">
        <v>4500259698</v>
      </c>
      <c r="N372" s="1229" t="s">
        <v>8264</v>
      </c>
    </row>
    <row r="373" spans="1:14" x14ac:dyDescent="0.25">
      <c r="A373" s="119" t="s">
        <v>305</v>
      </c>
      <c r="B373" s="164">
        <v>42018</v>
      </c>
      <c r="C373" s="118" t="s">
        <v>9415</v>
      </c>
      <c r="D373" s="119" t="s">
        <v>69</v>
      </c>
      <c r="E373" s="162">
        <v>10307471</v>
      </c>
      <c r="F373" s="119">
        <v>29563629</v>
      </c>
      <c r="G373" s="119">
        <v>2704005</v>
      </c>
      <c r="H373" s="120" t="str">
        <f>IF(G373="","",VLOOKUP(G373,ARANCEL!$B$5:$D$121,2,FALSE))</f>
        <v>PROVISORIO</v>
      </c>
      <c r="I373" s="121" t="s">
        <v>329</v>
      </c>
      <c r="J373" s="119">
        <v>1</v>
      </c>
      <c r="K373" s="122">
        <f>IF(G373="","",VLOOKUP(G373,ARANCEL!$B$5:$D$121,3,FALSE)*J373)</f>
        <v>3250</v>
      </c>
      <c r="L373" s="1235" t="str">
        <f>IF(E373="","","IMPAGO")</f>
        <v>IMPAGO</v>
      </c>
      <c r="M373" s="1235" t="str">
        <f>IF(L373="IMPAGO","SIN O.C.","")</f>
        <v>SIN O.C.</v>
      </c>
      <c r="N373" s="1235" t="str">
        <f>IF(L373="IMPAGO","SIN FACT.","")</f>
        <v>SIN FACT.</v>
      </c>
    </row>
    <row r="374" spans="1:14" x14ac:dyDescent="0.25">
      <c r="A374" s="119" t="s">
        <v>305</v>
      </c>
      <c r="B374" s="164">
        <v>41766</v>
      </c>
      <c r="C374" s="118" t="s">
        <v>4238</v>
      </c>
      <c r="D374" s="119" t="s">
        <v>353</v>
      </c>
      <c r="E374" s="162">
        <v>10192471</v>
      </c>
      <c r="F374" s="119">
        <v>25041911</v>
      </c>
      <c r="G374" s="119">
        <v>2705003</v>
      </c>
      <c r="H374" s="120" t="str">
        <f>IF(G374="","",VLOOKUP(G374,ARANCEL!$B$5:$D$121,2,FALSE))</f>
        <v>INCRUSTACION ESTETICA (ART-GLASS O CERAMICA)</v>
      </c>
      <c r="I374" s="121" t="s">
        <v>326</v>
      </c>
      <c r="J374" s="119">
        <v>1</v>
      </c>
      <c r="K374" s="122">
        <f>IF(G374="","",VLOOKUP(G374,ARANCEL!$B$5:$D$121,3,FALSE)*J374)</f>
        <v>15676</v>
      </c>
      <c r="L374" s="1229" t="s">
        <v>4612</v>
      </c>
      <c r="M374" s="1229">
        <v>4500229971</v>
      </c>
      <c r="N374" s="1229">
        <v>9185</v>
      </c>
    </row>
    <row r="375" spans="1:14" x14ac:dyDescent="0.25">
      <c r="A375" s="169" t="s">
        <v>313</v>
      </c>
      <c r="B375" s="159">
        <v>41730</v>
      </c>
      <c r="C375" s="118" t="s">
        <v>4595</v>
      </c>
      <c r="D375" s="119" t="s">
        <v>1502</v>
      </c>
      <c r="E375" s="162">
        <v>10186739</v>
      </c>
      <c r="F375" s="119">
        <v>25362408</v>
      </c>
      <c r="G375" s="119">
        <v>2704005</v>
      </c>
      <c r="H375" s="120" t="str">
        <f>IF(G375="","",VLOOKUP(G375,ARANCEL!$B$5:$D$121,2,FALSE))</f>
        <v>PROVISORIO</v>
      </c>
      <c r="I375" s="121" t="s">
        <v>2739</v>
      </c>
      <c r="J375" s="119">
        <v>1</v>
      </c>
      <c r="K375" s="122">
        <f>IF(G375="","",VLOOKUP(G375,ARANCEL!$B$5:$D$121,3,FALSE)*J375)</f>
        <v>3250</v>
      </c>
      <c r="L375" s="1229" t="s">
        <v>4612</v>
      </c>
      <c r="M375" s="1229">
        <v>4500229970</v>
      </c>
      <c r="N375" s="1229">
        <v>9184</v>
      </c>
    </row>
    <row r="376" spans="1:14" x14ac:dyDescent="0.25">
      <c r="A376" s="169" t="s">
        <v>313</v>
      </c>
      <c r="B376" s="159">
        <v>41730</v>
      </c>
      <c r="C376" s="118" t="s">
        <v>4595</v>
      </c>
      <c r="D376" s="119" t="s">
        <v>1502</v>
      </c>
      <c r="E376" s="162">
        <v>10186739</v>
      </c>
      <c r="F376" s="119">
        <v>25817539</v>
      </c>
      <c r="G376" s="119">
        <v>2704005</v>
      </c>
      <c r="H376" s="120" t="str">
        <f>IF(G376="","",VLOOKUP(G376,ARANCEL!$B$5:$D$121,2,FALSE))</f>
        <v>PROVISORIO</v>
      </c>
      <c r="I376" s="121" t="s">
        <v>2739</v>
      </c>
      <c r="J376" s="119">
        <v>1</v>
      </c>
      <c r="K376" s="122">
        <f>IF(G376="","",VLOOKUP(G376,ARANCEL!$B$5:$D$121,3,FALSE)*J376)</f>
        <v>3250</v>
      </c>
      <c r="L376" s="1229" t="s">
        <v>4612</v>
      </c>
      <c r="M376" s="1229">
        <v>4500229970</v>
      </c>
      <c r="N376" s="1229">
        <v>9184</v>
      </c>
    </row>
    <row r="377" spans="1:14" x14ac:dyDescent="0.25">
      <c r="A377" s="119" t="s">
        <v>305</v>
      </c>
      <c r="B377" s="164">
        <v>41850</v>
      </c>
      <c r="C377" s="118" t="s">
        <v>1563</v>
      </c>
      <c r="D377" s="119" t="s">
        <v>60</v>
      </c>
      <c r="E377" s="162">
        <v>10232825</v>
      </c>
      <c r="F377" s="119">
        <v>24745737</v>
      </c>
      <c r="G377" s="119">
        <v>2702048</v>
      </c>
      <c r="H377" s="120" t="str">
        <f>IF(G377="","",VLOOKUP(G377,ARANCEL!$B$5:$D$121,2,FALSE))</f>
        <v xml:space="preserve">SERVICIO LAB. IMPLANTE CORONA CEMENTADA/ATORNILLADA </v>
      </c>
      <c r="I377" s="121" t="s">
        <v>319</v>
      </c>
      <c r="J377" s="119">
        <v>1</v>
      </c>
      <c r="K377" s="122">
        <f>IF(G377="","",VLOOKUP(G377,ARANCEL!$B$5:$D$121,3,FALSE)*J377)</f>
        <v>43857</v>
      </c>
      <c r="L377" s="1229" t="s">
        <v>6905</v>
      </c>
      <c r="M377" s="1229">
        <v>4500249698</v>
      </c>
      <c r="N377" s="1229" t="s">
        <v>7115</v>
      </c>
    </row>
    <row r="378" spans="1:14" x14ac:dyDescent="0.25">
      <c r="A378" s="119" t="s">
        <v>305</v>
      </c>
      <c r="B378" s="164">
        <v>41719</v>
      </c>
      <c r="C378" s="118" t="s">
        <v>3289</v>
      </c>
      <c r="D378" s="119" t="s">
        <v>353</v>
      </c>
      <c r="E378" s="162">
        <v>10181037</v>
      </c>
      <c r="F378" s="119">
        <v>25431030</v>
      </c>
      <c r="G378" s="119">
        <v>2705003</v>
      </c>
      <c r="H378" s="120" t="str">
        <f>IF(G378="","",VLOOKUP(G378,ARANCEL!$B$5:$D$121,2,FALSE))</f>
        <v>INCRUSTACION ESTETICA (ART-GLASS O CERAMICA)</v>
      </c>
      <c r="I378" s="121" t="s">
        <v>315</v>
      </c>
      <c r="J378" s="119">
        <v>1</v>
      </c>
      <c r="K378" s="122">
        <f>IF(G378="","",VLOOKUP(G378,ARANCEL!$B$5:$D$121,3,FALSE)*J378)</f>
        <v>15676</v>
      </c>
      <c r="L378" s="1229" t="s">
        <v>3058</v>
      </c>
      <c r="M378" s="1229">
        <v>4500225648</v>
      </c>
      <c r="N378" s="1229">
        <v>8916</v>
      </c>
    </row>
    <row r="379" spans="1:14" x14ac:dyDescent="0.25">
      <c r="A379" s="119" t="s">
        <v>305</v>
      </c>
      <c r="B379" s="164">
        <v>41731</v>
      </c>
      <c r="C379" s="118" t="s">
        <v>3289</v>
      </c>
      <c r="D379" s="119" t="s">
        <v>353</v>
      </c>
      <c r="E379" s="162">
        <v>10181037</v>
      </c>
      <c r="F379" s="119">
        <v>25431030</v>
      </c>
      <c r="G379" s="119">
        <v>2705003</v>
      </c>
      <c r="H379" s="120" t="str">
        <f>IF(G379="","",VLOOKUP(G379,ARANCEL!$B$5:$D$121,2,FALSE))</f>
        <v>INCRUSTACION ESTETICA (ART-GLASS O CERAMICA)</v>
      </c>
      <c r="I379" s="121" t="s">
        <v>322</v>
      </c>
      <c r="J379" s="119">
        <v>1</v>
      </c>
      <c r="K379" s="122">
        <f>IF(G379="","",VLOOKUP(G379,ARANCEL!$B$5:$D$121,3,FALSE)*J379)</f>
        <v>15676</v>
      </c>
      <c r="L379" s="1229" t="s">
        <v>4612</v>
      </c>
      <c r="M379" s="1229">
        <v>4500229969</v>
      </c>
      <c r="N379" s="1229">
        <v>9183</v>
      </c>
    </row>
    <row r="380" spans="1:14" x14ac:dyDescent="0.25">
      <c r="A380" s="165" t="s">
        <v>305</v>
      </c>
      <c r="B380" s="164">
        <v>41731</v>
      </c>
      <c r="C380" s="118" t="s">
        <v>3289</v>
      </c>
      <c r="D380" s="119" t="s">
        <v>353</v>
      </c>
      <c r="E380" s="162">
        <v>10181037</v>
      </c>
      <c r="F380" s="119">
        <v>25431030</v>
      </c>
      <c r="G380" s="119">
        <v>2705003</v>
      </c>
      <c r="H380" s="120" t="str">
        <f>IF(G380="","",VLOOKUP(G380,ARANCEL!$B$5:$D$121,2,FALSE))</f>
        <v>INCRUSTACION ESTETICA (ART-GLASS O CERAMICA)</v>
      </c>
      <c r="I380" s="121" t="s">
        <v>324</v>
      </c>
      <c r="J380" s="119">
        <v>1</v>
      </c>
      <c r="K380" s="122">
        <f>IF(G380="","",VLOOKUP(G380,ARANCEL!$B$5:$D$121,3,FALSE)*J380)</f>
        <v>15676</v>
      </c>
      <c r="L380" s="1229" t="s">
        <v>4612</v>
      </c>
      <c r="M380" s="1229">
        <v>4500229969</v>
      </c>
      <c r="N380" s="1229">
        <v>9183</v>
      </c>
    </row>
    <row r="381" spans="1:14" x14ac:dyDescent="0.25">
      <c r="A381" s="119" t="s">
        <v>305</v>
      </c>
      <c r="B381" s="164">
        <v>41779</v>
      </c>
      <c r="C381" s="118" t="s">
        <v>3289</v>
      </c>
      <c r="D381" s="119" t="s">
        <v>353</v>
      </c>
      <c r="E381" s="162">
        <v>10200627</v>
      </c>
      <c r="F381" s="119">
        <v>26517111</v>
      </c>
      <c r="G381" s="119">
        <v>2704005</v>
      </c>
      <c r="H381" s="120" t="str">
        <f>IF(G381="","",VLOOKUP(G381,ARANCEL!$B$5:$D$121,2,FALSE))</f>
        <v>PROVISORIO</v>
      </c>
      <c r="I381" s="121" t="s">
        <v>309</v>
      </c>
      <c r="J381" s="119">
        <v>1</v>
      </c>
      <c r="K381" s="122">
        <f>IF(G381="","",VLOOKUP(G381,ARANCEL!$B$5:$D$121,3,FALSE)*J381)</f>
        <v>3250</v>
      </c>
      <c r="L381" s="1229" t="s">
        <v>5292</v>
      </c>
      <c r="M381" s="1229">
        <v>4500235432</v>
      </c>
      <c r="N381" s="1229">
        <v>9422</v>
      </c>
    </row>
    <row r="382" spans="1:14" x14ac:dyDescent="0.25">
      <c r="A382" s="119" t="s">
        <v>305</v>
      </c>
      <c r="B382" s="164">
        <v>41779</v>
      </c>
      <c r="C382" s="118" t="s">
        <v>3289</v>
      </c>
      <c r="D382" s="119" t="s">
        <v>353</v>
      </c>
      <c r="E382" s="162">
        <v>10200627</v>
      </c>
      <c r="F382" s="119">
        <v>26517111</v>
      </c>
      <c r="G382" s="119">
        <v>2704003</v>
      </c>
      <c r="H382" s="120" t="str">
        <f>IF(G382="","",VLOOKUP(G382,ARANCEL!$B$5:$D$121,2,FALSE))</f>
        <v xml:space="preserve">CORONA PERIFERICA CON PERNO MUÑON COLADO </v>
      </c>
      <c r="I382" s="121" t="s">
        <v>309</v>
      </c>
      <c r="J382" s="119">
        <v>1</v>
      </c>
      <c r="K382" s="122">
        <f>IF(G382="","",VLOOKUP(G382,ARANCEL!$B$5:$D$121,3,FALSE)*J382)</f>
        <v>32612</v>
      </c>
      <c r="L382" s="1229" t="s">
        <v>5292</v>
      </c>
      <c r="M382" s="1229">
        <v>4500235432</v>
      </c>
      <c r="N382" s="1229">
        <v>9422</v>
      </c>
    </row>
    <row r="383" spans="1:14" x14ac:dyDescent="0.25">
      <c r="A383" s="119" t="s">
        <v>305</v>
      </c>
      <c r="B383" s="164">
        <v>41813</v>
      </c>
      <c r="C383" s="118" t="s">
        <v>5248</v>
      </c>
      <c r="D383" s="119" t="s">
        <v>1471</v>
      </c>
      <c r="E383" s="162">
        <v>10213889</v>
      </c>
      <c r="F383" s="119">
        <v>23942893</v>
      </c>
      <c r="G383" s="119">
        <v>2705003</v>
      </c>
      <c r="H383" s="120" t="str">
        <f>IF(G383="","",VLOOKUP(G383,ARANCEL!$B$5:$D$121,2,FALSE))</f>
        <v>INCRUSTACION ESTETICA (ART-GLASS O CERAMICA)</v>
      </c>
      <c r="I383" s="121" t="s">
        <v>319</v>
      </c>
      <c r="J383" s="119">
        <v>1</v>
      </c>
      <c r="K383" s="122">
        <f>IF(G383="","",VLOOKUP(G383,ARANCEL!$B$5:$D$121,3,FALSE)*J383)</f>
        <v>15676</v>
      </c>
      <c r="L383" s="1229" t="s">
        <v>5742</v>
      </c>
      <c r="M383" s="1229">
        <v>4500239368</v>
      </c>
      <c r="N383" s="1229" t="s">
        <v>5743</v>
      </c>
    </row>
    <row r="384" spans="1:14" x14ac:dyDescent="0.25">
      <c r="A384" s="119" t="s">
        <v>305</v>
      </c>
      <c r="B384" s="164">
        <v>41680</v>
      </c>
      <c r="C384" s="118" t="s">
        <v>2688</v>
      </c>
      <c r="D384" s="119" t="s">
        <v>353</v>
      </c>
      <c r="E384" s="162">
        <v>10172474</v>
      </c>
      <c r="F384" s="119">
        <v>24484560</v>
      </c>
      <c r="G384" s="119">
        <v>2705003</v>
      </c>
      <c r="H384" s="120" t="str">
        <f>IF(G384="","",VLOOKUP(G384,ARANCEL!$B$5:$D$121,2,FALSE))</f>
        <v>INCRUSTACION ESTETICA (ART-GLASS O CERAMICA)</v>
      </c>
      <c r="I384" s="121" t="s">
        <v>308</v>
      </c>
      <c r="J384" s="119">
        <v>1</v>
      </c>
      <c r="K384" s="122">
        <f>IF(G384="","",VLOOKUP(G384,ARANCEL!$B$5:$D$121,3,FALSE)*J384)</f>
        <v>15676</v>
      </c>
      <c r="L384" s="1229" t="s">
        <v>4612</v>
      </c>
      <c r="M384" s="1229">
        <v>4500229968</v>
      </c>
      <c r="N384" s="1229">
        <v>9225</v>
      </c>
    </row>
    <row r="385" spans="1:14" x14ac:dyDescent="0.25">
      <c r="A385" s="119" t="s">
        <v>305</v>
      </c>
      <c r="B385" s="164">
        <v>41948</v>
      </c>
      <c r="C385" s="118" t="s">
        <v>8061</v>
      </c>
      <c r="D385" s="119" t="s">
        <v>353</v>
      </c>
      <c r="E385" s="162">
        <v>10275434</v>
      </c>
      <c r="F385" s="119">
        <v>29085829</v>
      </c>
      <c r="G385" s="119">
        <v>2704002</v>
      </c>
      <c r="H385" s="120" t="str">
        <f>IF(G385="","",VLOOKUP(G385,ARANCEL!$B$5:$D$121,2,FALSE))</f>
        <v xml:space="preserve">CORONA PERIFERICA </v>
      </c>
      <c r="I385" s="121" t="s">
        <v>312</v>
      </c>
      <c r="J385" s="119">
        <v>1</v>
      </c>
      <c r="K385" s="122">
        <f>IF(G385="","",VLOOKUP(G385,ARANCEL!$B$5:$D$121,3,FALSE)*J385)</f>
        <v>25865</v>
      </c>
      <c r="L385" s="1229" t="s">
        <v>8279</v>
      </c>
      <c r="M385" s="1229">
        <v>4500259698</v>
      </c>
      <c r="N385" s="1229" t="s">
        <v>8264</v>
      </c>
    </row>
    <row r="386" spans="1:14" x14ac:dyDescent="0.25">
      <c r="A386" s="119" t="s">
        <v>305</v>
      </c>
      <c r="B386" s="164">
        <v>41817</v>
      </c>
      <c r="C386" s="118" t="s">
        <v>5410</v>
      </c>
      <c r="D386" s="119" t="s">
        <v>353</v>
      </c>
      <c r="E386" s="162">
        <v>10217163</v>
      </c>
      <c r="F386" s="119">
        <v>27166853</v>
      </c>
      <c r="G386" s="119">
        <v>2704005</v>
      </c>
      <c r="H386" s="120" t="str">
        <f>IF(G386="","",VLOOKUP(G386,ARANCEL!$B$5:$D$121,2,FALSE))</f>
        <v>PROVISORIO</v>
      </c>
      <c r="I386" s="121" t="s">
        <v>308</v>
      </c>
      <c r="J386" s="119">
        <v>1</v>
      </c>
      <c r="K386" s="122">
        <f>IF(G386="","",VLOOKUP(G386,ARANCEL!$B$5:$D$121,3,FALSE)*J386)</f>
        <v>3250</v>
      </c>
      <c r="L386" s="1229" t="s">
        <v>5742</v>
      </c>
      <c r="M386" s="1229">
        <v>4500239368</v>
      </c>
      <c r="N386" s="1229" t="s">
        <v>5743</v>
      </c>
    </row>
    <row r="387" spans="1:14" x14ac:dyDescent="0.25">
      <c r="A387" s="119" t="s">
        <v>305</v>
      </c>
      <c r="B387" s="164">
        <v>41843</v>
      </c>
      <c r="C387" s="118" t="s">
        <v>5410</v>
      </c>
      <c r="D387" s="119" t="s">
        <v>353</v>
      </c>
      <c r="E387" s="162">
        <v>10217163</v>
      </c>
      <c r="F387" s="119">
        <v>27166853</v>
      </c>
      <c r="G387" s="119">
        <v>2704002</v>
      </c>
      <c r="H387" s="120" t="str">
        <f>IF(G387="","",VLOOKUP(G387,ARANCEL!$B$5:$D$121,2,FALSE))</f>
        <v xml:space="preserve">CORONA PERIFERICA </v>
      </c>
      <c r="I387" s="121" t="s">
        <v>308</v>
      </c>
      <c r="J387" s="119">
        <v>1</v>
      </c>
      <c r="K387" s="122">
        <f>IF(G387="","",VLOOKUP(G387,ARANCEL!$B$5:$D$121,3,FALSE)*J387)</f>
        <v>25865</v>
      </c>
      <c r="L387" s="1229" t="s">
        <v>6905</v>
      </c>
      <c r="M387" s="1229">
        <v>4500249698</v>
      </c>
      <c r="N387" s="1229" t="s">
        <v>7115</v>
      </c>
    </row>
    <row r="388" spans="1:14" x14ac:dyDescent="0.25">
      <c r="A388" s="119" t="s">
        <v>305</v>
      </c>
      <c r="B388" s="164">
        <v>41768</v>
      </c>
      <c r="C388" s="118" t="s">
        <v>4398</v>
      </c>
      <c r="D388" s="119" t="s">
        <v>353</v>
      </c>
      <c r="E388" s="162">
        <v>10194854</v>
      </c>
      <c r="F388" s="119">
        <v>25897198</v>
      </c>
      <c r="G388" s="119">
        <v>2705003</v>
      </c>
      <c r="H388" s="120" t="str">
        <f>IF(G388="","",VLOOKUP(G388,ARANCEL!$B$5:$D$121,2,FALSE))</f>
        <v>INCRUSTACION ESTETICA (ART-GLASS O CERAMICA)</v>
      </c>
      <c r="I388" s="121" t="s">
        <v>312</v>
      </c>
      <c r="J388" s="119">
        <v>1</v>
      </c>
      <c r="K388" s="122">
        <f>IF(G388="","",VLOOKUP(G388,ARANCEL!$B$5:$D$121,3,FALSE)*J388)</f>
        <v>15676</v>
      </c>
      <c r="L388" s="1229" t="s">
        <v>5292</v>
      </c>
      <c r="M388" s="1229">
        <v>4500235445</v>
      </c>
      <c r="N388" s="1229">
        <v>9425</v>
      </c>
    </row>
    <row r="389" spans="1:14" x14ac:dyDescent="0.25">
      <c r="A389" s="119" t="s">
        <v>305</v>
      </c>
      <c r="B389" s="164">
        <v>41787</v>
      </c>
      <c r="C389" s="118" t="s">
        <v>4398</v>
      </c>
      <c r="D389" s="119" t="s">
        <v>353</v>
      </c>
      <c r="E389" s="162">
        <v>10194854</v>
      </c>
      <c r="F389" s="119">
        <v>25897198</v>
      </c>
      <c r="G389" s="119">
        <v>2705003</v>
      </c>
      <c r="H389" s="120" t="str">
        <f>IF(G389="","",VLOOKUP(G389,ARANCEL!$B$5:$D$121,2,FALSE))</f>
        <v>INCRUSTACION ESTETICA (ART-GLASS O CERAMICA)</v>
      </c>
      <c r="I389" s="121" t="s">
        <v>318</v>
      </c>
      <c r="J389" s="119">
        <v>1</v>
      </c>
      <c r="K389" s="122">
        <f>IF(G389="","",VLOOKUP(G389,ARANCEL!$B$5:$D$121,3,FALSE)*J389)</f>
        <v>15676</v>
      </c>
      <c r="L389" s="1236" t="s">
        <v>5292</v>
      </c>
      <c r="M389" s="1236">
        <v>4500235445</v>
      </c>
      <c r="N389" s="1236">
        <v>9425</v>
      </c>
    </row>
    <row r="390" spans="1:14" x14ac:dyDescent="0.25">
      <c r="A390" s="119" t="s">
        <v>305</v>
      </c>
      <c r="B390" s="164">
        <v>41778</v>
      </c>
      <c r="C390" s="118" t="s">
        <v>4551</v>
      </c>
      <c r="D390" s="119" t="s">
        <v>438</v>
      </c>
      <c r="E390" s="162">
        <v>10198408</v>
      </c>
      <c r="F390" s="119">
        <v>22172516</v>
      </c>
      <c r="G390" s="119">
        <v>2702048</v>
      </c>
      <c r="H390" s="120" t="str">
        <f>IF(G390="","",VLOOKUP(G390,ARANCEL!$B$5:$D$121,2,FALSE))</f>
        <v xml:space="preserve">SERVICIO LAB. IMPLANTE CORONA CEMENTADA/ATORNILLADA </v>
      </c>
      <c r="I390" s="121" t="s">
        <v>4552</v>
      </c>
      <c r="J390" s="119">
        <v>5</v>
      </c>
      <c r="K390" s="122">
        <f>IF(G390="","",VLOOKUP(G390,ARANCEL!$B$5:$D$121,3,FALSE)*J390)</f>
        <v>219285</v>
      </c>
      <c r="L390" s="1229" t="s">
        <v>5292</v>
      </c>
      <c r="M390" s="1229">
        <v>4500235442</v>
      </c>
      <c r="N390" s="1229">
        <v>9424</v>
      </c>
    </row>
    <row r="391" spans="1:14" x14ac:dyDescent="0.25">
      <c r="A391" s="119" t="s">
        <v>305</v>
      </c>
      <c r="B391" s="164">
        <v>41893</v>
      </c>
      <c r="C391" s="118" t="s">
        <v>6963</v>
      </c>
      <c r="D391" s="119" t="s">
        <v>1523</v>
      </c>
      <c r="E391" s="162">
        <v>10254683</v>
      </c>
      <c r="F391" s="119">
        <v>28415129</v>
      </c>
      <c r="G391" s="119">
        <v>2707001</v>
      </c>
      <c r="H391" s="120" t="str">
        <f>IF(G391="","",VLOOKUP(G391,ARANCEL!$B$5:$D$121,2,FALSE))</f>
        <v xml:space="preserve">PLANO DE RELAJACION </v>
      </c>
      <c r="I391" s="121" t="s">
        <v>331</v>
      </c>
      <c r="J391" s="119">
        <v>1</v>
      </c>
      <c r="K391" s="122">
        <f>IF(G391="","",VLOOKUP(G391,ARANCEL!$B$5:$D$121,3,FALSE)*J391)</f>
        <v>9221</v>
      </c>
      <c r="L391" s="1229" t="s">
        <v>7548</v>
      </c>
      <c r="M391" s="1229">
        <v>4500255224</v>
      </c>
      <c r="N391" s="1229" t="s">
        <v>7553</v>
      </c>
    </row>
    <row r="392" spans="1:14" x14ac:dyDescent="0.25">
      <c r="A392" s="119" t="s">
        <v>305</v>
      </c>
      <c r="B392" s="164">
        <v>41669</v>
      </c>
      <c r="C392" s="118" t="s">
        <v>2577</v>
      </c>
      <c r="D392" s="119" t="s">
        <v>1452</v>
      </c>
      <c r="E392" s="162">
        <v>10170896</v>
      </c>
      <c r="F392" s="119">
        <v>24546137</v>
      </c>
      <c r="G392" s="119">
        <v>2705003</v>
      </c>
      <c r="H392" s="120" t="str">
        <f>IF(G392="","",VLOOKUP(G392,ARANCEL!$B$5:$D$121,2,FALSE))</f>
        <v>INCRUSTACION ESTETICA (ART-GLASS O CERAMICA)</v>
      </c>
      <c r="I392" s="121" t="s">
        <v>312</v>
      </c>
      <c r="J392" s="119">
        <v>1</v>
      </c>
      <c r="K392" s="122">
        <f>IF(G392="","",VLOOKUP(G392,ARANCEL!$B$5:$D$121,3,FALSE)*J392)</f>
        <v>15676</v>
      </c>
      <c r="L392" s="1229" t="s">
        <v>2842</v>
      </c>
      <c r="M392" s="1229">
        <v>4500216204</v>
      </c>
      <c r="N392" s="1229">
        <v>8390</v>
      </c>
    </row>
    <row r="393" spans="1:14" x14ac:dyDescent="0.25">
      <c r="A393" s="119" t="s">
        <v>305</v>
      </c>
      <c r="B393" s="164">
        <v>41654</v>
      </c>
      <c r="C393" s="118" t="s">
        <v>1562</v>
      </c>
      <c r="D393" s="119" t="s">
        <v>1452</v>
      </c>
      <c r="E393" s="162">
        <v>10169186</v>
      </c>
      <c r="F393" s="119">
        <v>24122797</v>
      </c>
      <c r="G393" s="119">
        <v>2705003</v>
      </c>
      <c r="H393" s="120" t="str">
        <f>IF(G393="","",VLOOKUP(G393,ARANCEL!$B$5:$D$121,2,FALSE))</f>
        <v>INCRUSTACION ESTETICA (ART-GLASS O CERAMICA)</v>
      </c>
      <c r="I393" s="121" t="s">
        <v>618</v>
      </c>
      <c r="J393" s="119">
        <v>1</v>
      </c>
      <c r="K393" s="122">
        <f>IF(G393="","",VLOOKUP(G393,ARANCEL!$B$5:$D$121,3,FALSE)*J393)</f>
        <v>15676</v>
      </c>
      <c r="L393" s="1229" t="s">
        <v>2842</v>
      </c>
      <c r="M393" s="1229">
        <v>4500216201</v>
      </c>
      <c r="N393" s="1229">
        <v>8388</v>
      </c>
    </row>
    <row r="394" spans="1:14" x14ac:dyDescent="0.25">
      <c r="A394" s="119" t="s">
        <v>305</v>
      </c>
      <c r="B394" s="164">
        <v>41737</v>
      </c>
      <c r="C394" s="118" t="s">
        <v>3789</v>
      </c>
      <c r="D394" s="119" t="s">
        <v>1458</v>
      </c>
      <c r="E394" s="162">
        <v>10186773</v>
      </c>
      <c r="F394" s="119">
        <v>25479925</v>
      </c>
      <c r="G394" s="119">
        <v>2705003</v>
      </c>
      <c r="H394" s="120" t="str">
        <f>IF(G394="","",VLOOKUP(G394,ARANCEL!$B$5:$D$121,2,FALSE))</f>
        <v>INCRUSTACION ESTETICA (ART-GLASS O CERAMICA)</v>
      </c>
      <c r="I394" s="121" t="s">
        <v>312</v>
      </c>
      <c r="J394" s="119">
        <v>1</v>
      </c>
      <c r="K394" s="122">
        <f>IF(G394="","",VLOOKUP(G394,ARANCEL!$B$5:$D$121,3,FALSE)*J394)</f>
        <v>15676</v>
      </c>
      <c r="L394" s="1229" t="s">
        <v>4612</v>
      </c>
      <c r="M394" s="1229">
        <v>4500229970</v>
      </c>
      <c r="N394" s="1229">
        <v>9184</v>
      </c>
    </row>
    <row r="395" spans="1:14" x14ac:dyDescent="0.25">
      <c r="A395" s="119" t="s">
        <v>305</v>
      </c>
      <c r="B395" s="164">
        <v>41894</v>
      </c>
      <c r="C395" s="118" t="s">
        <v>1561</v>
      </c>
      <c r="D395" s="119" t="s">
        <v>1446</v>
      </c>
      <c r="E395" s="162">
        <v>10255850</v>
      </c>
      <c r="F395" s="119">
        <v>28468653</v>
      </c>
      <c r="G395" s="119">
        <v>2705003</v>
      </c>
      <c r="H395" s="120" t="str">
        <f>IF(G395="","",VLOOKUP(G395,ARANCEL!$B$5:$D$121,2,FALSE))</f>
        <v>INCRUSTACION ESTETICA (ART-GLASS O CERAMICA)</v>
      </c>
      <c r="I395" s="121" t="s">
        <v>618</v>
      </c>
      <c r="J395" s="119">
        <v>1</v>
      </c>
      <c r="K395" s="122">
        <f>IF(G395="","",VLOOKUP(G395,ARANCEL!$B$5:$D$121,3,FALSE)*J395)</f>
        <v>15676</v>
      </c>
      <c r="L395" s="1229" t="s">
        <v>7548</v>
      </c>
      <c r="M395" s="1229">
        <v>4500255224</v>
      </c>
      <c r="N395" s="1229" t="s">
        <v>7553</v>
      </c>
    </row>
    <row r="396" spans="1:14" x14ac:dyDescent="0.25">
      <c r="A396" s="119" t="s">
        <v>305</v>
      </c>
      <c r="B396" s="164">
        <v>41887</v>
      </c>
      <c r="C396" s="118" t="s">
        <v>6844</v>
      </c>
      <c r="D396" s="119" t="s">
        <v>60</v>
      </c>
      <c r="E396" s="162">
        <v>10252546</v>
      </c>
      <c r="F396" s="119">
        <v>28372427</v>
      </c>
      <c r="G396" s="119">
        <v>2705003</v>
      </c>
      <c r="H396" s="120" t="str">
        <f>IF(G396="","",VLOOKUP(G396,ARANCEL!$B$5:$D$121,2,FALSE))</f>
        <v>INCRUSTACION ESTETICA (ART-GLASS O CERAMICA)</v>
      </c>
      <c r="I396" s="121" t="s">
        <v>315</v>
      </c>
      <c r="J396" s="119">
        <v>1</v>
      </c>
      <c r="K396" s="122">
        <f>IF(G396="","",VLOOKUP(G396,ARANCEL!$B$5:$D$121,3,FALSE)*J396)</f>
        <v>15676</v>
      </c>
      <c r="L396" s="1237" t="s">
        <v>7548</v>
      </c>
      <c r="M396" s="1237">
        <v>4500255224</v>
      </c>
      <c r="N396" s="1237" t="s">
        <v>7553</v>
      </c>
    </row>
    <row r="397" spans="1:14" x14ac:dyDescent="0.25">
      <c r="A397" s="119" t="s">
        <v>305</v>
      </c>
      <c r="B397" s="164">
        <v>41887</v>
      </c>
      <c r="C397" s="118" t="s">
        <v>6844</v>
      </c>
      <c r="D397" s="119" t="s">
        <v>60</v>
      </c>
      <c r="E397" s="162">
        <v>10252546</v>
      </c>
      <c r="F397" s="119">
        <v>27522423</v>
      </c>
      <c r="G397" s="119">
        <v>2705003</v>
      </c>
      <c r="H397" s="120" t="str">
        <f>IF(G397="","",VLOOKUP(G397,ARANCEL!$B$5:$D$121,2,FALSE))</f>
        <v>INCRUSTACION ESTETICA (ART-GLASS O CERAMICA)</v>
      </c>
      <c r="I397" s="121" t="s">
        <v>308</v>
      </c>
      <c r="J397" s="119">
        <v>1</v>
      </c>
      <c r="K397" s="122">
        <f>IF(G397="","",VLOOKUP(G397,ARANCEL!$B$5:$D$121,3,FALSE)*J397)</f>
        <v>15676</v>
      </c>
      <c r="L397" s="1229" t="s">
        <v>7548</v>
      </c>
      <c r="M397" s="1229">
        <v>4500255224</v>
      </c>
      <c r="N397" s="1229" t="s">
        <v>7553</v>
      </c>
    </row>
    <row r="398" spans="1:14" x14ac:dyDescent="0.25">
      <c r="A398" s="119" t="s">
        <v>305</v>
      </c>
      <c r="B398" s="164">
        <v>41884</v>
      </c>
      <c r="C398" s="118" t="s">
        <v>6795</v>
      </c>
      <c r="D398" s="119" t="s">
        <v>720</v>
      </c>
      <c r="E398" s="162">
        <v>10250386</v>
      </c>
      <c r="F398" s="119">
        <v>28186452</v>
      </c>
      <c r="G398" s="119">
        <v>2705003</v>
      </c>
      <c r="H398" s="120" t="str">
        <f>IF(G398="","",VLOOKUP(G398,ARANCEL!$B$5:$D$121,2,FALSE))</f>
        <v>INCRUSTACION ESTETICA (ART-GLASS O CERAMICA)</v>
      </c>
      <c r="I398" s="121" t="s">
        <v>326</v>
      </c>
      <c r="J398" s="119">
        <v>1</v>
      </c>
      <c r="K398" s="122">
        <f>IF(G398="","",VLOOKUP(G398,ARANCEL!$B$5:$D$121,3,FALSE)*J398)</f>
        <v>15676</v>
      </c>
      <c r="L398" s="1229" t="s">
        <v>6905</v>
      </c>
      <c r="M398" s="1229">
        <v>4500251080</v>
      </c>
      <c r="N398" s="1229" t="s">
        <v>7128</v>
      </c>
    </row>
    <row r="399" spans="1:14" x14ac:dyDescent="0.25">
      <c r="A399" s="119" t="s">
        <v>305</v>
      </c>
      <c r="B399" s="164">
        <v>41871</v>
      </c>
      <c r="C399" s="118" t="s">
        <v>6542</v>
      </c>
      <c r="D399" s="119" t="s">
        <v>1523</v>
      </c>
      <c r="E399" s="162">
        <v>10244728</v>
      </c>
      <c r="F399" s="119" t="s">
        <v>6543</v>
      </c>
      <c r="G399" s="119">
        <v>2707001</v>
      </c>
      <c r="H399" s="120" t="str">
        <f>IF(G399="","",VLOOKUP(G399,ARANCEL!$B$5:$D$121,2,FALSE))</f>
        <v xml:space="preserve">PLANO DE RELAJACION </v>
      </c>
      <c r="I399" s="121" t="s">
        <v>331</v>
      </c>
      <c r="J399" s="119">
        <v>1</v>
      </c>
      <c r="K399" s="122">
        <f>IF(G399="","",VLOOKUP(G399,ARANCEL!$B$5:$D$121,3,FALSE)*J399)</f>
        <v>9221</v>
      </c>
      <c r="L399" s="1229" t="s">
        <v>6905</v>
      </c>
      <c r="M399" s="1229">
        <v>4500251080</v>
      </c>
      <c r="N399" s="1229" t="s">
        <v>7128</v>
      </c>
    </row>
    <row r="400" spans="1:14" x14ac:dyDescent="0.25">
      <c r="A400" s="119" t="s">
        <v>305</v>
      </c>
      <c r="B400" s="164">
        <v>41956</v>
      </c>
      <c r="C400" s="118" t="s">
        <v>8196</v>
      </c>
      <c r="D400" s="119" t="s">
        <v>6277</v>
      </c>
      <c r="E400" s="162">
        <v>10279222</v>
      </c>
      <c r="F400" s="119">
        <v>29543782</v>
      </c>
      <c r="G400" s="119">
        <v>2705003</v>
      </c>
      <c r="H400" s="120" t="str">
        <f>IF(G400="","",VLOOKUP(G400,ARANCEL!$B$5:$D$121,2,FALSE))</f>
        <v>INCRUSTACION ESTETICA (ART-GLASS O CERAMICA)</v>
      </c>
      <c r="I400" s="121" t="s">
        <v>3642</v>
      </c>
      <c r="J400" s="119">
        <v>2</v>
      </c>
      <c r="K400" s="122">
        <f>IF(G400="","",VLOOKUP(G400,ARANCEL!$B$5:$D$121,3,FALSE)*J400)</f>
        <v>31352</v>
      </c>
      <c r="L400" s="1229" t="s">
        <v>8256</v>
      </c>
      <c r="M400" s="1229">
        <v>4500264856</v>
      </c>
      <c r="N400" s="1229" t="s">
        <v>8933</v>
      </c>
    </row>
    <row r="401" spans="1:14" x14ac:dyDescent="0.25">
      <c r="A401" s="119" t="s">
        <v>305</v>
      </c>
      <c r="B401" s="164">
        <v>41880</v>
      </c>
      <c r="C401" s="118" t="s">
        <v>6707</v>
      </c>
      <c r="D401" s="119" t="s">
        <v>353</v>
      </c>
      <c r="E401" s="162">
        <v>10249067</v>
      </c>
      <c r="F401" s="119">
        <v>28256170</v>
      </c>
      <c r="G401" s="119">
        <v>2705003</v>
      </c>
      <c r="H401" s="120" t="str">
        <f>IF(G401="","",VLOOKUP(G401,ARANCEL!$B$5:$D$121,2,FALSE))</f>
        <v>INCRUSTACION ESTETICA (ART-GLASS O CERAMICA)</v>
      </c>
      <c r="I401" s="121" t="s">
        <v>326</v>
      </c>
      <c r="J401" s="119">
        <v>1</v>
      </c>
      <c r="K401" s="122">
        <f>IF(G401="","",VLOOKUP(G401,ARANCEL!$B$5:$D$121,3,FALSE)*J401)</f>
        <v>15676</v>
      </c>
      <c r="L401" s="1229" t="s">
        <v>6905</v>
      </c>
      <c r="M401" s="1229">
        <v>4500251080</v>
      </c>
      <c r="N401" s="1229" t="s">
        <v>7128</v>
      </c>
    </row>
    <row r="402" spans="1:14" x14ac:dyDescent="0.25">
      <c r="A402" s="119" t="s">
        <v>305</v>
      </c>
      <c r="B402" s="164">
        <v>41682</v>
      </c>
      <c r="C402" s="118" t="s">
        <v>2734</v>
      </c>
      <c r="D402" s="119" t="s">
        <v>69</v>
      </c>
      <c r="E402" s="162">
        <v>10173130</v>
      </c>
      <c r="F402" s="119">
        <v>24874320</v>
      </c>
      <c r="G402" s="119">
        <v>2705003</v>
      </c>
      <c r="H402" s="120" t="str">
        <f>IF(G402="","",VLOOKUP(G402,ARANCEL!$B$5:$D$121,2,FALSE))</f>
        <v>INCRUSTACION ESTETICA (ART-GLASS O CERAMICA)</v>
      </c>
      <c r="I402" s="121" t="s">
        <v>618</v>
      </c>
      <c r="J402" s="119">
        <v>1</v>
      </c>
      <c r="K402" s="122">
        <f>IF(G402="","",VLOOKUP(G402,ARANCEL!$B$5:$D$121,3,FALSE)*J402)</f>
        <v>15676</v>
      </c>
      <c r="L402" s="1229" t="s">
        <v>3438</v>
      </c>
      <c r="M402" s="1229">
        <v>4500220769</v>
      </c>
      <c r="N402" s="1229">
        <v>8613</v>
      </c>
    </row>
    <row r="403" spans="1:14" x14ac:dyDescent="0.25">
      <c r="A403" s="119" t="s">
        <v>305</v>
      </c>
      <c r="B403" s="164">
        <v>41873</v>
      </c>
      <c r="C403" s="118" t="s">
        <v>6602</v>
      </c>
      <c r="D403" s="119" t="s">
        <v>1449</v>
      </c>
      <c r="E403" s="162">
        <v>10246998</v>
      </c>
      <c r="F403" s="119">
        <v>20899979</v>
      </c>
      <c r="G403" s="119">
        <v>2705003</v>
      </c>
      <c r="H403" s="120" t="str">
        <f>IF(G403="","",VLOOKUP(G403,ARANCEL!$B$5:$D$121,2,FALSE))</f>
        <v>INCRUSTACION ESTETICA (ART-GLASS O CERAMICA)</v>
      </c>
      <c r="I403" s="121" t="s">
        <v>318</v>
      </c>
      <c r="J403" s="119">
        <v>1</v>
      </c>
      <c r="K403" s="122">
        <f>IF(G403="","",VLOOKUP(G403,ARANCEL!$B$5:$D$121,3,FALSE)*J403)</f>
        <v>15676</v>
      </c>
      <c r="L403" s="1229" t="s">
        <v>6905</v>
      </c>
      <c r="M403" s="1229">
        <v>4500251080</v>
      </c>
      <c r="N403" s="1229" t="s">
        <v>7128</v>
      </c>
    </row>
    <row r="404" spans="1:14" x14ac:dyDescent="0.25">
      <c r="A404" s="119" t="s">
        <v>305</v>
      </c>
      <c r="B404" s="164">
        <v>41647</v>
      </c>
      <c r="C404" s="118" t="s">
        <v>1559</v>
      </c>
      <c r="D404" s="119" t="s">
        <v>1523</v>
      </c>
      <c r="E404" s="162">
        <v>10168604</v>
      </c>
      <c r="F404" s="119">
        <v>18346425</v>
      </c>
      <c r="G404" s="119">
        <v>2707001</v>
      </c>
      <c r="H404" s="120" t="str">
        <f>IF(G404="","",VLOOKUP(G404,ARANCEL!$B$5:$D$121,2,FALSE))</f>
        <v xml:space="preserve">PLANO DE RELAJACION </v>
      </c>
      <c r="I404" s="121" t="s">
        <v>331</v>
      </c>
      <c r="J404" s="119">
        <v>1</v>
      </c>
      <c r="K404" s="122">
        <f>IF(G404="","",VLOOKUP(G404,ARANCEL!$B$5:$D$121,3,FALSE)*J404)</f>
        <v>9221</v>
      </c>
      <c r="L404" s="1229" t="s">
        <v>2842</v>
      </c>
      <c r="M404" s="1229">
        <v>4500216200</v>
      </c>
      <c r="N404" s="1229">
        <v>8387</v>
      </c>
    </row>
    <row r="405" spans="1:14" x14ac:dyDescent="0.25">
      <c r="A405" s="119" t="s">
        <v>305</v>
      </c>
      <c r="B405" s="164">
        <v>41715</v>
      </c>
      <c r="C405" s="118" t="s">
        <v>1559</v>
      </c>
      <c r="D405" s="119" t="s">
        <v>1523</v>
      </c>
      <c r="E405" s="162">
        <v>10181318</v>
      </c>
      <c r="F405" s="119">
        <v>18346425</v>
      </c>
      <c r="G405" s="119">
        <v>2704005</v>
      </c>
      <c r="H405" s="120" t="str">
        <f>IF(G405="","",VLOOKUP(G405,ARANCEL!$B$5:$D$121,2,FALSE))</f>
        <v>PROVISORIO</v>
      </c>
      <c r="I405" s="121" t="s">
        <v>342</v>
      </c>
      <c r="J405" s="119">
        <v>1</v>
      </c>
      <c r="K405" s="122">
        <f>IF(G405="","",VLOOKUP(G405,ARANCEL!$B$5:$D$121,3,FALSE)*J405)</f>
        <v>3250</v>
      </c>
      <c r="L405" s="1229" t="s">
        <v>4612</v>
      </c>
      <c r="M405" s="1229">
        <v>4500229968</v>
      </c>
      <c r="N405" s="1229">
        <v>9225</v>
      </c>
    </row>
    <row r="406" spans="1:14" x14ac:dyDescent="0.25">
      <c r="A406" s="119" t="s">
        <v>305</v>
      </c>
      <c r="B406" s="164">
        <v>41844</v>
      </c>
      <c r="C406" s="118" t="s">
        <v>6027</v>
      </c>
      <c r="D406" s="119" t="s">
        <v>1449</v>
      </c>
      <c r="E406" s="162">
        <v>10231417</v>
      </c>
      <c r="F406" s="119">
        <v>27682154</v>
      </c>
      <c r="G406" s="119">
        <v>2704005</v>
      </c>
      <c r="H406" s="120" t="str">
        <f>IF(G406="","",VLOOKUP(G406,ARANCEL!$B$5:$D$121,2,FALSE))</f>
        <v>PROVISORIO</v>
      </c>
      <c r="I406" s="121" t="s">
        <v>337</v>
      </c>
      <c r="J406" s="119">
        <v>1</v>
      </c>
      <c r="K406" s="122">
        <f>IF(G406="","",VLOOKUP(G406,ARANCEL!$B$5:$D$121,3,FALSE)*J406)</f>
        <v>3250</v>
      </c>
      <c r="L406" s="1229" t="s">
        <v>6905</v>
      </c>
      <c r="M406" s="1229">
        <v>4500249698</v>
      </c>
      <c r="N406" s="1229" t="s">
        <v>7115</v>
      </c>
    </row>
    <row r="407" spans="1:14" x14ac:dyDescent="0.25">
      <c r="A407" s="119" t="s">
        <v>305</v>
      </c>
      <c r="B407" s="164">
        <v>41858</v>
      </c>
      <c r="C407" s="118" t="s">
        <v>6027</v>
      </c>
      <c r="D407" s="119" t="s">
        <v>1449</v>
      </c>
      <c r="E407" s="162">
        <v>10231417</v>
      </c>
      <c r="F407" s="119">
        <v>27682154</v>
      </c>
      <c r="G407" s="119">
        <v>2704003</v>
      </c>
      <c r="H407" s="120" t="str">
        <f>IF(G407="","",VLOOKUP(G407,ARANCEL!$B$5:$D$121,2,FALSE))</f>
        <v xml:space="preserve">CORONA PERIFERICA CON PERNO MUÑON COLADO </v>
      </c>
      <c r="I407" s="121" t="s">
        <v>337</v>
      </c>
      <c r="J407" s="119">
        <v>1</v>
      </c>
      <c r="K407" s="122">
        <f>IF(G407="","",VLOOKUP(G407,ARANCEL!$B$5:$D$121,3,FALSE)*J407)</f>
        <v>32612</v>
      </c>
      <c r="L407" s="1229" t="s">
        <v>6905</v>
      </c>
      <c r="M407" s="1229">
        <v>4500251080</v>
      </c>
      <c r="N407" s="1229" t="s">
        <v>7128</v>
      </c>
    </row>
    <row r="408" spans="1:14" x14ac:dyDescent="0.25">
      <c r="A408" s="255" t="s">
        <v>305</v>
      </c>
      <c r="B408" s="256">
        <v>41879</v>
      </c>
      <c r="C408" s="257" t="s">
        <v>6672</v>
      </c>
      <c r="D408" s="255" t="s">
        <v>6277</v>
      </c>
      <c r="E408" s="258">
        <v>10248131</v>
      </c>
      <c r="F408" s="255">
        <v>28010842</v>
      </c>
      <c r="G408" s="255">
        <v>2705003</v>
      </c>
      <c r="H408" s="120" t="str">
        <f>IF(G408="","",VLOOKUP(G408,ARANCEL!$B$5:$D$121,2,FALSE))</f>
        <v>INCRUSTACION ESTETICA (ART-GLASS O CERAMICA)</v>
      </c>
      <c r="I408" s="121" t="s">
        <v>335</v>
      </c>
      <c r="J408" s="119">
        <v>1</v>
      </c>
      <c r="K408" s="122">
        <f>IF(G408="","",VLOOKUP(G408,ARANCEL!$B$5:$D$121,3,FALSE)*J408)</f>
        <v>15676</v>
      </c>
      <c r="L408" s="1229" t="s">
        <v>6905</v>
      </c>
      <c r="M408" s="1229">
        <v>4500251080</v>
      </c>
      <c r="N408" s="1229" t="s">
        <v>7128</v>
      </c>
    </row>
    <row r="409" spans="1:14" x14ac:dyDescent="0.25">
      <c r="A409" s="255" t="s">
        <v>305</v>
      </c>
      <c r="B409" s="256">
        <v>41729</v>
      </c>
      <c r="C409" s="257" t="s">
        <v>3621</v>
      </c>
      <c r="D409" s="255" t="s">
        <v>438</v>
      </c>
      <c r="E409" s="258">
        <v>10184782</v>
      </c>
      <c r="F409" s="255">
        <v>25687961</v>
      </c>
      <c r="G409" s="255">
        <v>2704005</v>
      </c>
      <c r="H409" s="120" t="str">
        <f>IF(G409="","",VLOOKUP(G409,ARANCEL!$B$5:$D$121,2,FALSE))</f>
        <v>PROVISORIO</v>
      </c>
      <c r="I409" s="121" t="s">
        <v>316</v>
      </c>
      <c r="J409" s="119">
        <v>1</v>
      </c>
      <c r="K409" s="122">
        <f>IF(G409="","",VLOOKUP(G409,ARANCEL!$B$5:$D$121,3,FALSE)*J409)</f>
        <v>3250</v>
      </c>
      <c r="L409" s="1229" t="s">
        <v>3058</v>
      </c>
      <c r="M409" s="1229">
        <v>4500225627</v>
      </c>
      <c r="N409" s="1229">
        <v>8915</v>
      </c>
    </row>
    <row r="410" spans="1:14" x14ac:dyDescent="0.25">
      <c r="A410" s="255" t="s">
        <v>305</v>
      </c>
      <c r="B410" s="256">
        <v>41743</v>
      </c>
      <c r="C410" s="257" t="s">
        <v>3621</v>
      </c>
      <c r="D410" s="255" t="s">
        <v>438</v>
      </c>
      <c r="E410" s="258">
        <v>10184782</v>
      </c>
      <c r="F410" s="255">
        <v>25687961</v>
      </c>
      <c r="G410" s="255">
        <v>2704003</v>
      </c>
      <c r="H410" s="120" t="str">
        <f>IF(G410="","",VLOOKUP(G410,ARANCEL!$B$5:$D$121,2,FALSE))</f>
        <v xml:space="preserve">CORONA PERIFERICA CON PERNO MUÑON COLADO </v>
      </c>
      <c r="I410" s="121" t="s">
        <v>316</v>
      </c>
      <c r="J410" s="119">
        <v>1</v>
      </c>
      <c r="K410" s="122">
        <f>IF(G410="","",VLOOKUP(G410,ARANCEL!$B$5:$D$121,3,FALSE)*J410)</f>
        <v>32612</v>
      </c>
      <c r="L410" s="1229" t="s">
        <v>4612</v>
      </c>
      <c r="M410" s="1229">
        <v>4500229969</v>
      </c>
      <c r="N410" s="1229">
        <v>9183</v>
      </c>
    </row>
    <row r="411" spans="1:14" x14ac:dyDescent="0.25">
      <c r="A411" s="255" t="s">
        <v>305</v>
      </c>
      <c r="B411" s="256">
        <v>41654</v>
      </c>
      <c r="C411" s="257" t="s">
        <v>1558</v>
      </c>
      <c r="D411" s="255" t="s">
        <v>60</v>
      </c>
      <c r="E411" s="258">
        <v>10169160</v>
      </c>
      <c r="F411" s="255">
        <v>24275644</v>
      </c>
      <c r="G411" s="255">
        <v>2705003</v>
      </c>
      <c r="H411" s="120" t="str">
        <f>IF(G411="","",VLOOKUP(G411,ARANCEL!$B$5:$D$121,2,FALSE))</f>
        <v>INCRUSTACION ESTETICA (ART-GLASS O CERAMICA)</v>
      </c>
      <c r="I411" s="121" t="s">
        <v>318</v>
      </c>
      <c r="J411" s="119">
        <v>1</v>
      </c>
      <c r="K411" s="122">
        <f>IF(G411="","",VLOOKUP(G411,ARANCEL!$B$5:$D$121,3,FALSE)*J411)</f>
        <v>15676</v>
      </c>
      <c r="L411" s="1229" t="s">
        <v>2842</v>
      </c>
      <c r="M411" s="1229">
        <v>4500216201</v>
      </c>
      <c r="N411" s="1229">
        <v>8388</v>
      </c>
    </row>
    <row r="412" spans="1:14" x14ac:dyDescent="0.25">
      <c r="A412" s="255" t="s">
        <v>305</v>
      </c>
      <c r="B412" s="256">
        <v>41820</v>
      </c>
      <c r="C412" s="257" t="s">
        <v>5412</v>
      </c>
      <c r="D412" s="255" t="s">
        <v>1449</v>
      </c>
      <c r="E412" s="258">
        <v>10218271</v>
      </c>
      <c r="F412" s="255">
        <v>26394722</v>
      </c>
      <c r="G412" s="255">
        <v>2704005</v>
      </c>
      <c r="H412" s="120" t="str">
        <f>IF(G412="","",VLOOKUP(G412,ARANCEL!$B$5:$D$121,2,FALSE))</f>
        <v>PROVISORIO</v>
      </c>
      <c r="I412" s="121" t="s">
        <v>337</v>
      </c>
      <c r="J412" s="119">
        <v>1</v>
      </c>
      <c r="K412" s="122">
        <f>IF(G412="","",VLOOKUP(G412,ARANCEL!$B$5:$D$121,3,FALSE)*J412)</f>
        <v>3250</v>
      </c>
      <c r="L412" s="1229" t="s">
        <v>5742</v>
      </c>
      <c r="M412" s="1229">
        <v>4500239368</v>
      </c>
      <c r="N412" s="1229" t="s">
        <v>5743</v>
      </c>
    </row>
    <row r="413" spans="1:14" x14ac:dyDescent="0.25">
      <c r="A413" s="255" t="s">
        <v>305</v>
      </c>
      <c r="B413" s="256">
        <v>41835</v>
      </c>
      <c r="C413" s="257" t="s">
        <v>5412</v>
      </c>
      <c r="D413" s="255" t="s">
        <v>1449</v>
      </c>
      <c r="E413" s="258">
        <v>10218271</v>
      </c>
      <c r="F413" s="255">
        <v>26394722</v>
      </c>
      <c r="G413" s="255">
        <v>2704003</v>
      </c>
      <c r="H413" s="120" t="str">
        <f>IF(G413="","",VLOOKUP(G413,ARANCEL!$B$5:$D$121,2,FALSE))</f>
        <v xml:space="preserve">CORONA PERIFERICA CON PERNO MUÑON COLADO </v>
      </c>
      <c r="I413" s="121" t="s">
        <v>337</v>
      </c>
      <c r="J413" s="119">
        <v>1</v>
      </c>
      <c r="K413" s="122">
        <f>IF(G413="","",VLOOKUP(G413,ARANCEL!$B$5:$D$121,3,FALSE)*J413)</f>
        <v>32612</v>
      </c>
      <c r="L413" s="1229" t="s">
        <v>6905</v>
      </c>
      <c r="M413" s="1229">
        <v>4500249698</v>
      </c>
      <c r="N413" s="1229" t="s">
        <v>7115</v>
      </c>
    </row>
    <row r="414" spans="1:14" x14ac:dyDescent="0.25">
      <c r="A414" s="255" t="s">
        <v>305</v>
      </c>
      <c r="B414" s="256">
        <v>41946</v>
      </c>
      <c r="C414" s="257" t="s">
        <v>8668</v>
      </c>
      <c r="D414" s="255" t="s">
        <v>1449</v>
      </c>
      <c r="E414" s="258">
        <v>10289609</v>
      </c>
      <c r="F414" s="255">
        <v>29768721</v>
      </c>
      <c r="G414" s="255">
        <v>2705003</v>
      </c>
      <c r="H414" s="120" t="str">
        <f>IF(G414="","",VLOOKUP(G414,ARANCEL!$B$5:$D$121,2,FALSE))</f>
        <v>INCRUSTACION ESTETICA (ART-GLASS O CERAMICA)</v>
      </c>
      <c r="I414" s="121" t="s">
        <v>636</v>
      </c>
      <c r="J414" s="119">
        <v>2</v>
      </c>
      <c r="K414" s="122">
        <f>IF(G414="","",VLOOKUP(G414,ARANCEL!$B$5:$D$121,3,FALSE)*J414)</f>
        <v>31352</v>
      </c>
      <c r="L414" s="1229" t="s">
        <v>8256</v>
      </c>
      <c r="M414" s="1229">
        <v>4500264856</v>
      </c>
      <c r="N414" s="1229" t="s">
        <v>8933</v>
      </c>
    </row>
    <row r="415" spans="1:14" x14ac:dyDescent="0.25">
      <c r="A415" s="255" t="s">
        <v>305</v>
      </c>
      <c r="B415" s="256">
        <v>41939</v>
      </c>
      <c r="C415" s="118" t="s">
        <v>7861</v>
      </c>
      <c r="D415" s="119" t="s">
        <v>1475</v>
      </c>
      <c r="E415" s="162">
        <v>10270332</v>
      </c>
      <c r="F415" s="119">
        <v>28671933</v>
      </c>
      <c r="G415" s="119">
        <v>2705003</v>
      </c>
      <c r="H415" s="120" t="str">
        <f>IF(G415="","",VLOOKUP(G415,ARANCEL!$B$5:$D$121,2,FALSE))</f>
        <v>INCRUSTACION ESTETICA (ART-GLASS O CERAMICA)</v>
      </c>
      <c r="I415" s="121" t="s">
        <v>337</v>
      </c>
      <c r="J415" s="119">
        <v>1</v>
      </c>
      <c r="K415" s="122">
        <f>IF(G415="","",VLOOKUP(G415,ARANCEL!$B$5:$D$121,3,FALSE)*J415)</f>
        <v>15676</v>
      </c>
      <c r="L415" s="1229" t="s">
        <v>8279</v>
      </c>
      <c r="M415" s="1229">
        <v>4500259698</v>
      </c>
      <c r="N415" s="1229" t="s">
        <v>8264</v>
      </c>
    </row>
    <row r="416" spans="1:14" x14ac:dyDescent="0.25">
      <c r="A416" s="255" t="s">
        <v>606</v>
      </c>
      <c r="B416" s="256">
        <v>41652</v>
      </c>
      <c r="C416" s="257" t="s">
        <v>1557</v>
      </c>
      <c r="D416" s="255" t="s">
        <v>442</v>
      </c>
      <c r="E416" s="258">
        <v>10168910</v>
      </c>
      <c r="F416" s="255">
        <v>24514123</v>
      </c>
      <c r="G416" s="1402">
        <v>2706001</v>
      </c>
      <c r="H416" s="120" t="str">
        <f>IF(G416="","",VLOOKUP(G416,ARANCEL!$B$5:$D$121,2,FALSE))</f>
        <v xml:space="preserve">PROTESIS TOTAL ACRILICA </v>
      </c>
      <c r="I416" s="121" t="s">
        <v>702</v>
      </c>
      <c r="J416" s="119">
        <v>2</v>
      </c>
      <c r="K416" s="122">
        <f>IF(G416="","",VLOOKUP(G416,ARANCEL!$B$5:$D$121,3,FALSE)*J416)</f>
        <v>37336</v>
      </c>
      <c r="L416" s="1229" t="s">
        <v>2842</v>
      </c>
      <c r="M416" s="1229">
        <v>4500216201</v>
      </c>
      <c r="N416" s="1229">
        <v>8388</v>
      </c>
    </row>
    <row r="417" spans="1:14" x14ac:dyDescent="0.25">
      <c r="A417" s="255" t="s">
        <v>305</v>
      </c>
      <c r="B417" s="256">
        <v>41852</v>
      </c>
      <c r="C417" s="257" t="s">
        <v>6245</v>
      </c>
      <c r="D417" s="255" t="s">
        <v>720</v>
      </c>
      <c r="E417" s="258">
        <v>10237195</v>
      </c>
      <c r="F417" s="255">
        <v>27587075</v>
      </c>
      <c r="G417" s="255">
        <v>2704005</v>
      </c>
      <c r="H417" s="120" t="str">
        <f>IF(G417="","",VLOOKUP(G417,ARANCEL!$B$5:$D$121,2,FALSE))</f>
        <v>PROVISORIO</v>
      </c>
      <c r="I417" s="121" t="s">
        <v>309</v>
      </c>
      <c r="J417" s="119">
        <v>1</v>
      </c>
      <c r="K417" s="122">
        <f>IF(G417="","",VLOOKUP(G417,ARANCEL!$B$5:$D$121,3,FALSE)*J417)</f>
        <v>3250</v>
      </c>
      <c r="L417" s="1229" t="s">
        <v>6905</v>
      </c>
      <c r="M417" s="1229">
        <v>4500251080</v>
      </c>
      <c r="N417" s="1229" t="s">
        <v>7128</v>
      </c>
    </row>
    <row r="418" spans="1:14" x14ac:dyDescent="0.25">
      <c r="A418" s="255" t="s">
        <v>305</v>
      </c>
      <c r="B418" s="256">
        <v>41877</v>
      </c>
      <c r="C418" s="118" t="s">
        <v>6245</v>
      </c>
      <c r="D418" s="119" t="s">
        <v>720</v>
      </c>
      <c r="E418" s="162">
        <v>10237195</v>
      </c>
      <c r="F418" s="119">
        <v>27587075</v>
      </c>
      <c r="G418" s="255">
        <v>2704003</v>
      </c>
      <c r="H418" s="120" t="str">
        <f>IF(G418="","",VLOOKUP(G418,ARANCEL!$B$5:$D$121,2,FALSE))</f>
        <v xml:space="preserve">CORONA PERIFERICA CON PERNO MUÑON COLADO </v>
      </c>
      <c r="I418" s="121" t="s">
        <v>309</v>
      </c>
      <c r="J418" s="119">
        <v>1</v>
      </c>
      <c r="K418" s="122">
        <f>IF(G418="","",VLOOKUP(G418,ARANCEL!$B$5:$D$121,3,FALSE)*J418)</f>
        <v>32612</v>
      </c>
      <c r="L418" s="1229" t="s">
        <v>6905</v>
      </c>
      <c r="M418" s="1229">
        <v>4500251080</v>
      </c>
      <c r="N418" s="1229" t="s">
        <v>7128</v>
      </c>
    </row>
    <row r="419" spans="1:14" x14ac:dyDescent="0.25">
      <c r="A419" s="255" t="s">
        <v>305</v>
      </c>
      <c r="B419" s="256">
        <v>41332</v>
      </c>
      <c r="C419" s="257" t="s">
        <v>1556</v>
      </c>
      <c r="D419" s="255" t="s">
        <v>352</v>
      </c>
      <c r="E419" s="258">
        <v>10134853</v>
      </c>
      <c r="F419" s="255">
        <v>20222492</v>
      </c>
      <c r="G419" s="255">
        <v>2704027</v>
      </c>
      <c r="H419" s="120" t="str">
        <f>IF(G419="","",VLOOKUP(G419,ARANCEL!$B$5:$D$121,2,FALSE))</f>
        <v>PROTESIS VALPLAST UNILATERAL (HASTA 2 PIEZAS)</v>
      </c>
      <c r="I419" s="121" t="s">
        <v>329</v>
      </c>
      <c r="J419" s="119">
        <v>1</v>
      </c>
      <c r="K419" s="122">
        <f>IF(G419="","",VLOOKUP(G419,ARANCEL!$B$5:$D$121,3,FALSE)*J419)</f>
        <v>22491</v>
      </c>
      <c r="L419" s="1235" t="str">
        <f>IF(E419="","","IMPAGO")</f>
        <v>IMPAGO</v>
      </c>
      <c r="M419" s="1235" t="str">
        <f>IF(L419="IMPAGO","SIN O.C.","")</f>
        <v>SIN O.C.</v>
      </c>
      <c r="N419" s="1235" t="str">
        <f>IF(L419="IMPAGO","SIN FACT.","")</f>
        <v>SIN FACT.</v>
      </c>
    </row>
    <row r="420" spans="1:14" x14ac:dyDescent="0.25">
      <c r="A420" s="255" t="s">
        <v>305</v>
      </c>
      <c r="B420" s="256">
        <v>41778</v>
      </c>
      <c r="C420" s="257" t="s">
        <v>4688</v>
      </c>
      <c r="D420" s="255" t="s">
        <v>353</v>
      </c>
      <c r="E420" s="258">
        <v>10200007</v>
      </c>
      <c r="F420" s="255">
        <v>26552204</v>
      </c>
      <c r="G420" s="255">
        <v>2704005</v>
      </c>
      <c r="H420" s="120" t="str">
        <f>IF(G420="","",VLOOKUP(G420,ARANCEL!$B$5:$D$121,2,FALSE))</f>
        <v>PROVISORIO</v>
      </c>
      <c r="I420" s="121" t="s">
        <v>324</v>
      </c>
      <c r="J420" s="119">
        <v>1</v>
      </c>
      <c r="K420" s="122">
        <f>IF(G420="","",VLOOKUP(G420,ARANCEL!$B$5:$D$121,3,FALSE)*J420)</f>
        <v>3250</v>
      </c>
      <c r="L420" s="1229" t="s">
        <v>5292</v>
      </c>
      <c r="M420" s="1229">
        <v>4500235432</v>
      </c>
      <c r="N420" s="1229">
        <v>9422</v>
      </c>
    </row>
    <row r="421" spans="1:14" x14ac:dyDescent="0.25">
      <c r="A421" s="339" t="s">
        <v>305</v>
      </c>
      <c r="B421" s="256">
        <v>41803</v>
      </c>
      <c r="C421" s="257" t="s">
        <v>4688</v>
      </c>
      <c r="D421" s="255" t="s">
        <v>353</v>
      </c>
      <c r="E421" s="258">
        <v>10200007</v>
      </c>
      <c r="F421" s="255">
        <v>26552204</v>
      </c>
      <c r="G421" s="255">
        <v>2704003</v>
      </c>
      <c r="H421" s="120" t="str">
        <f>IF(G421="","",VLOOKUP(G421,ARANCEL!$B$5:$D$121,2,FALSE))</f>
        <v xml:space="preserve">CORONA PERIFERICA CON PERNO MUÑON COLADO </v>
      </c>
      <c r="I421" s="121" t="s">
        <v>324</v>
      </c>
      <c r="J421" s="119">
        <v>1</v>
      </c>
      <c r="K421" s="122">
        <f>IF(G421="","",VLOOKUP(G421,ARANCEL!$B$5:$D$121,3,FALSE)*J421)</f>
        <v>32612</v>
      </c>
      <c r="L421" s="1229" t="s">
        <v>5742</v>
      </c>
      <c r="M421" s="1229">
        <v>4500239368</v>
      </c>
      <c r="N421" s="1229" t="s">
        <v>5743</v>
      </c>
    </row>
    <row r="422" spans="1:14" x14ac:dyDescent="0.25">
      <c r="A422" s="255" t="s">
        <v>305</v>
      </c>
      <c r="B422" s="256">
        <v>41849</v>
      </c>
      <c r="C422" s="257" t="s">
        <v>6029</v>
      </c>
      <c r="D422" s="255" t="s">
        <v>1471</v>
      </c>
      <c r="E422" s="258">
        <v>10232824</v>
      </c>
      <c r="F422" s="255">
        <v>27028082</v>
      </c>
      <c r="G422" s="255">
        <v>2705003</v>
      </c>
      <c r="H422" s="120" t="str">
        <f>IF(G422="","",VLOOKUP(G422,ARANCEL!$B$5:$D$121,2,FALSE))</f>
        <v>INCRUSTACION ESTETICA (ART-GLASS O CERAMICA)</v>
      </c>
      <c r="I422" s="121" t="s">
        <v>326</v>
      </c>
      <c r="J422" s="119">
        <v>1</v>
      </c>
      <c r="K422" s="122">
        <f>IF(G422="","",VLOOKUP(G422,ARANCEL!$B$5:$D$121,3,FALSE)*J422)</f>
        <v>15676</v>
      </c>
      <c r="L422" s="1229" t="s">
        <v>6905</v>
      </c>
      <c r="M422" s="1229">
        <v>4500249698</v>
      </c>
      <c r="N422" s="1229" t="s">
        <v>7115</v>
      </c>
    </row>
    <row r="423" spans="1:14" x14ac:dyDescent="0.25">
      <c r="A423" s="255" t="s">
        <v>305</v>
      </c>
      <c r="B423" s="256">
        <v>41614</v>
      </c>
      <c r="C423" s="257" t="s">
        <v>1555</v>
      </c>
      <c r="D423" s="255" t="s">
        <v>353</v>
      </c>
      <c r="E423" s="258">
        <v>10164313</v>
      </c>
      <c r="F423" s="255" t="s">
        <v>2606</v>
      </c>
      <c r="G423" s="255">
        <v>2704026</v>
      </c>
      <c r="H423" s="120" t="str">
        <f>IF(G423="","",VLOOKUP(G423,ARANCEL!$B$5:$D$121,2,FALSE))</f>
        <v>PROTESIS VALPLAST UNILATERAL (HASTA 4 PIEZAS)</v>
      </c>
      <c r="I423" s="121" t="s">
        <v>306</v>
      </c>
      <c r="J423" s="119">
        <v>1</v>
      </c>
      <c r="K423" s="122">
        <f>IF(G423="","",VLOOKUP(G423,ARANCEL!$B$5:$D$121,3,FALSE)*J423)</f>
        <v>44982</v>
      </c>
      <c r="L423" s="1235" t="str">
        <f>IF(E423="","","IMPAGO")</f>
        <v>IMPAGO</v>
      </c>
      <c r="M423" s="1235" t="str">
        <f>IF(L423="IMPAGO","SIN O.C.","")</f>
        <v>SIN O.C.</v>
      </c>
      <c r="N423" s="1235" t="str">
        <f>IF(L423="IMPAGO","SIN FACT.","")</f>
        <v>SIN FACT.</v>
      </c>
    </row>
    <row r="424" spans="1:14" x14ac:dyDescent="0.25">
      <c r="A424" s="255" t="s">
        <v>305</v>
      </c>
      <c r="B424" s="256">
        <v>41835</v>
      </c>
      <c r="C424" s="257" t="s">
        <v>5717</v>
      </c>
      <c r="D424" s="255" t="s">
        <v>1523</v>
      </c>
      <c r="E424" s="258">
        <v>10224985</v>
      </c>
      <c r="F424" s="255">
        <v>27448240</v>
      </c>
      <c r="G424" s="255">
        <v>2707001</v>
      </c>
      <c r="H424" s="120" t="str">
        <f>IF(G424="","",VLOOKUP(G424,ARANCEL!$B$5:$D$121,2,FALSE))</f>
        <v xml:space="preserve">PLANO DE RELAJACION </v>
      </c>
      <c r="I424" s="121" t="s">
        <v>331</v>
      </c>
      <c r="J424" s="119">
        <v>1</v>
      </c>
      <c r="K424" s="122">
        <f>IF(G424="","",VLOOKUP(G424,ARANCEL!$B$5:$D$121,3,FALSE)*J424)</f>
        <v>9221</v>
      </c>
      <c r="L424" s="1229" t="s">
        <v>6905</v>
      </c>
      <c r="M424" s="1229">
        <v>4500249698</v>
      </c>
      <c r="N424" s="1229" t="s">
        <v>7115</v>
      </c>
    </row>
    <row r="425" spans="1:14" x14ac:dyDescent="0.25">
      <c r="A425" s="255" t="s">
        <v>305</v>
      </c>
      <c r="B425" s="256">
        <v>41655</v>
      </c>
      <c r="C425" s="257" t="s">
        <v>1554</v>
      </c>
      <c r="D425" s="255" t="s">
        <v>442</v>
      </c>
      <c r="E425" s="1144">
        <v>10144588</v>
      </c>
      <c r="F425" s="255">
        <v>21445817</v>
      </c>
      <c r="G425" s="255">
        <v>2702048</v>
      </c>
      <c r="H425" s="120" t="str">
        <f>IF(G425="","",VLOOKUP(G425,ARANCEL!$B$5:$D$121,2,FALSE))</f>
        <v xml:space="preserve">SERVICIO LAB. IMPLANTE CORONA CEMENTADA/ATORNILLADA </v>
      </c>
      <c r="I425" s="121" t="s">
        <v>324</v>
      </c>
      <c r="J425" s="119">
        <v>1</v>
      </c>
      <c r="K425" s="122">
        <f>IF(G425="","",VLOOKUP(G425,ARANCEL!$B$5:$D$121,3,FALSE)*J425)</f>
        <v>43857</v>
      </c>
      <c r="L425" s="1229" t="s">
        <v>8279</v>
      </c>
      <c r="M425" s="1229">
        <v>4500257382</v>
      </c>
      <c r="N425" s="1229" t="s">
        <v>8281</v>
      </c>
    </row>
    <row r="426" spans="1:14" x14ac:dyDescent="0.25">
      <c r="A426" s="119" t="s">
        <v>305</v>
      </c>
      <c r="B426" s="164">
        <v>41653</v>
      </c>
      <c r="C426" s="118" t="s">
        <v>1553</v>
      </c>
      <c r="D426" s="119" t="s">
        <v>1458</v>
      </c>
      <c r="E426" s="162">
        <v>10168073</v>
      </c>
      <c r="F426" s="119">
        <v>24368482</v>
      </c>
      <c r="G426" s="119">
        <v>2704003</v>
      </c>
      <c r="H426" s="120" t="str">
        <f>IF(G426="","",VLOOKUP(G426,ARANCEL!$B$5:$D$121,2,FALSE))</f>
        <v xml:space="preserve">CORONA PERIFERICA CON PERNO MUÑON COLADO </v>
      </c>
      <c r="I426" s="121" t="s">
        <v>318</v>
      </c>
      <c r="J426" s="119">
        <v>1</v>
      </c>
      <c r="K426" s="122">
        <f>IF(G426="","",VLOOKUP(G426,ARANCEL!$B$5:$D$121,3,FALSE)*J426)</f>
        <v>32612</v>
      </c>
      <c r="L426" s="1229" t="s">
        <v>2842</v>
      </c>
      <c r="M426" s="1229">
        <v>4500216200</v>
      </c>
      <c r="N426" s="1229">
        <v>8387</v>
      </c>
    </row>
    <row r="427" spans="1:14" x14ac:dyDescent="0.25">
      <c r="A427" s="255" t="s">
        <v>305</v>
      </c>
      <c r="B427" s="256">
        <v>41904</v>
      </c>
      <c r="C427" s="257" t="s">
        <v>7203</v>
      </c>
      <c r="D427" s="255" t="s">
        <v>1471</v>
      </c>
      <c r="E427" s="258">
        <v>10256954</v>
      </c>
      <c r="F427" s="255">
        <v>27703935</v>
      </c>
      <c r="G427" s="255">
        <v>2705003</v>
      </c>
      <c r="H427" s="120" t="str">
        <f>IF(G427="","",VLOOKUP(G427,ARANCEL!$B$5:$D$121,2,FALSE))</f>
        <v>INCRUSTACION ESTETICA (ART-GLASS O CERAMICA)</v>
      </c>
      <c r="I427" s="121" t="s">
        <v>316</v>
      </c>
      <c r="J427" s="119">
        <v>1</v>
      </c>
      <c r="K427" s="122">
        <f>IF(G427="","",VLOOKUP(G427,ARANCEL!$B$5:$D$121,3,FALSE)*J427)</f>
        <v>15676</v>
      </c>
      <c r="L427" s="1229" t="s">
        <v>7548</v>
      </c>
      <c r="M427" s="1229">
        <v>4500255224</v>
      </c>
      <c r="N427" s="1229" t="s">
        <v>7553</v>
      </c>
    </row>
    <row r="428" spans="1:14" x14ac:dyDescent="0.25">
      <c r="A428" s="339" t="s">
        <v>305</v>
      </c>
      <c r="B428" s="256">
        <v>41869</v>
      </c>
      <c r="C428" s="257" t="s">
        <v>6454</v>
      </c>
      <c r="D428" s="255" t="s">
        <v>1471</v>
      </c>
      <c r="E428" s="258">
        <v>10243100</v>
      </c>
      <c r="F428" s="255">
        <v>27923797</v>
      </c>
      <c r="G428" s="255">
        <v>2704003</v>
      </c>
      <c r="H428" s="120" t="str">
        <f>IF(G428="","",VLOOKUP(G428,ARANCEL!$B$5:$D$121,2,FALSE))</f>
        <v xml:space="preserve">CORONA PERIFERICA CON PERNO MUÑON COLADO </v>
      </c>
      <c r="I428" s="121" t="s">
        <v>342</v>
      </c>
      <c r="J428" s="119">
        <v>1</v>
      </c>
      <c r="K428" s="122">
        <f>IF(G428="","",VLOOKUP(G428,ARANCEL!$B$5:$D$121,3,FALSE)*J428)</f>
        <v>32612</v>
      </c>
      <c r="L428" s="1229" t="s">
        <v>6905</v>
      </c>
      <c r="M428" s="1229">
        <v>4500251080</v>
      </c>
      <c r="N428" s="1229" t="s">
        <v>7128</v>
      </c>
    </row>
    <row r="429" spans="1:14" x14ac:dyDescent="0.25">
      <c r="A429" s="255" t="s">
        <v>305</v>
      </c>
      <c r="B429" s="256">
        <v>41883</v>
      </c>
      <c r="C429" s="257" t="s">
        <v>6454</v>
      </c>
      <c r="D429" s="255" t="s">
        <v>1471</v>
      </c>
      <c r="E429" s="258">
        <v>10243100</v>
      </c>
      <c r="F429" s="255">
        <v>27923797</v>
      </c>
      <c r="G429" s="255">
        <v>2704005</v>
      </c>
      <c r="H429" s="120" t="str">
        <f>IF(G429="","",VLOOKUP(G429,ARANCEL!$B$5:$D$121,2,FALSE))</f>
        <v>PROVISORIO</v>
      </c>
      <c r="I429" s="121" t="s">
        <v>342</v>
      </c>
      <c r="J429" s="119">
        <v>1</v>
      </c>
      <c r="K429" s="122">
        <f>IF(G429="","",VLOOKUP(G429,ARANCEL!$B$5:$D$121,3,FALSE)*J429)</f>
        <v>3250</v>
      </c>
      <c r="L429" s="1229" t="s">
        <v>6905</v>
      </c>
      <c r="M429" s="1229">
        <v>4500251080</v>
      </c>
      <c r="N429" s="1229" t="s">
        <v>7128</v>
      </c>
    </row>
    <row r="430" spans="1:14" x14ac:dyDescent="0.25">
      <c r="A430" s="255" t="s">
        <v>305</v>
      </c>
      <c r="B430" s="256">
        <v>41750</v>
      </c>
      <c r="C430" s="257" t="s">
        <v>4057</v>
      </c>
      <c r="D430" s="255" t="s">
        <v>438</v>
      </c>
      <c r="E430" s="258">
        <v>10190045</v>
      </c>
      <c r="F430" s="255">
        <v>23376850</v>
      </c>
      <c r="G430" s="255">
        <v>2702048</v>
      </c>
      <c r="H430" s="120" t="str">
        <f>IF(G430="","",VLOOKUP(G430,ARANCEL!$B$5:$D$121,2,FALSE))</f>
        <v xml:space="preserve">SERVICIO LAB. IMPLANTE CORONA CEMENTADA/ATORNILLADA </v>
      </c>
      <c r="I430" s="121" t="s">
        <v>308</v>
      </c>
      <c r="J430" s="119">
        <v>1</v>
      </c>
      <c r="K430" s="122">
        <f>IF(G430="","",VLOOKUP(G430,ARANCEL!$B$5:$D$121,3,FALSE)*J430)</f>
        <v>43857</v>
      </c>
      <c r="L430" s="1229" t="s">
        <v>8279</v>
      </c>
      <c r="M430" s="1229">
        <v>4500257382</v>
      </c>
      <c r="N430" s="1229" t="s">
        <v>8281</v>
      </c>
    </row>
    <row r="431" spans="1:14" x14ac:dyDescent="0.25">
      <c r="A431" s="255" t="s">
        <v>305</v>
      </c>
      <c r="B431" s="256">
        <v>41752</v>
      </c>
      <c r="C431" s="257" t="s">
        <v>4106</v>
      </c>
      <c r="D431" s="255" t="s">
        <v>1454</v>
      </c>
      <c r="E431" s="258">
        <v>10190853</v>
      </c>
      <c r="F431" s="255">
        <v>26075331</v>
      </c>
      <c r="G431" s="255">
        <v>2704005</v>
      </c>
      <c r="H431" s="120" t="str">
        <f>IF(G431="","",VLOOKUP(G431,ARANCEL!$B$5:$D$121,2,FALSE))</f>
        <v>PROVISORIO</v>
      </c>
      <c r="I431" s="121" t="s">
        <v>308</v>
      </c>
      <c r="J431" s="119">
        <v>1</v>
      </c>
      <c r="K431" s="122">
        <f>IF(G431="","",VLOOKUP(G431,ARANCEL!$B$5:$D$121,3,FALSE)*J431)</f>
        <v>3250</v>
      </c>
      <c r="L431" s="1229" t="s">
        <v>4612</v>
      </c>
      <c r="M431" s="1229">
        <v>4500229971</v>
      </c>
      <c r="N431" s="1229">
        <v>9185</v>
      </c>
    </row>
    <row r="432" spans="1:14" x14ac:dyDescent="0.25">
      <c r="A432" s="412" t="s">
        <v>305</v>
      </c>
      <c r="B432" s="256">
        <v>41907</v>
      </c>
      <c r="C432" s="257" t="s">
        <v>4106</v>
      </c>
      <c r="D432" s="255" t="s">
        <v>438</v>
      </c>
      <c r="E432" s="258">
        <v>10259551</v>
      </c>
      <c r="F432" s="255">
        <v>27077536</v>
      </c>
      <c r="G432" s="255">
        <v>2704003</v>
      </c>
      <c r="H432" s="120" t="str">
        <f>IF(G432="","",VLOOKUP(G432,ARANCEL!$B$5:$D$121,2,FALSE))</f>
        <v xml:space="preserve">CORONA PERIFERICA CON PERNO MUÑON COLADO </v>
      </c>
      <c r="I432" s="121" t="s">
        <v>308</v>
      </c>
      <c r="J432" s="119">
        <v>1</v>
      </c>
      <c r="K432" s="122">
        <f>IF(G432="","",VLOOKUP(G432,ARANCEL!$B$5:$D$121,3,FALSE)*J432)</f>
        <v>32612</v>
      </c>
      <c r="L432" s="1229" t="s">
        <v>7548</v>
      </c>
      <c r="M432" s="1229">
        <v>4500255224</v>
      </c>
      <c r="N432" s="1229" t="s">
        <v>7553</v>
      </c>
    </row>
    <row r="433" spans="1:14" x14ac:dyDescent="0.25">
      <c r="A433" s="255" t="s">
        <v>305</v>
      </c>
      <c r="B433" s="256">
        <v>41894</v>
      </c>
      <c r="C433" s="257" t="s">
        <v>7064</v>
      </c>
      <c r="D433" s="255" t="s">
        <v>1471</v>
      </c>
      <c r="E433" s="258">
        <v>10256223</v>
      </c>
      <c r="F433" s="255">
        <v>28150272</v>
      </c>
      <c r="G433" s="255">
        <v>2705003</v>
      </c>
      <c r="H433" s="120" t="str">
        <f>IF(G433="","",VLOOKUP(G433,ARANCEL!$B$5:$D$121,2,FALSE))</f>
        <v>INCRUSTACION ESTETICA (ART-GLASS O CERAMICA)</v>
      </c>
      <c r="I433" s="121" t="s">
        <v>326</v>
      </c>
      <c r="J433" s="119">
        <v>1</v>
      </c>
      <c r="K433" s="122">
        <f>IF(G433="","",VLOOKUP(G433,ARANCEL!$B$5:$D$121,3,FALSE)*J433)</f>
        <v>15676</v>
      </c>
      <c r="L433" s="1229" t="s">
        <v>7548</v>
      </c>
      <c r="M433" s="1229">
        <v>4500255224</v>
      </c>
      <c r="N433" s="1229" t="s">
        <v>7553</v>
      </c>
    </row>
    <row r="434" spans="1:14" x14ac:dyDescent="0.25">
      <c r="A434" s="255" t="s">
        <v>305</v>
      </c>
      <c r="B434" s="256">
        <v>41915</v>
      </c>
      <c r="C434" s="118" t="s">
        <v>7064</v>
      </c>
      <c r="D434" s="119" t="s">
        <v>1471</v>
      </c>
      <c r="E434" s="162">
        <v>10256223</v>
      </c>
      <c r="F434" s="119">
        <v>28150272</v>
      </c>
      <c r="G434" s="119">
        <v>2705003</v>
      </c>
      <c r="H434" s="120" t="str">
        <f>IF(G434="","",VLOOKUP(G434,ARANCEL!$B$5:$D$121,2,FALSE))</f>
        <v>INCRUSTACION ESTETICA (ART-GLASS O CERAMICA)</v>
      </c>
      <c r="I434" s="121" t="s">
        <v>308</v>
      </c>
      <c r="J434" s="119">
        <v>1</v>
      </c>
      <c r="K434" s="122">
        <f>IF(G434="","",VLOOKUP(G434,ARANCEL!$B$5:$D$121,3,FALSE)*J434)</f>
        <v>15676</v>
      </c>
      <c r="L434" s="1237" t="s">
        <v>7548</v>
      </c>
      <c r="M434" s="1237">
        <v>4500255224</v>
      </c>
      <c r="N434" s="1237" t="s">
        <v>7553</v>
      </c>
    </row>
    <row r="435" spans="1:14" x14ac:dyDescent="0.25">
      <c r="A435" s="255" t="s">
        <v>305</v>
      </c>
      <c r="B435" s="256">
        <v>41947</v>
      </c>
      <c r="C435" s="257" t="s">
        <v>7064</v>
      </c>
      <c r="D435" s="255" t="s">
        <v>1471</v>
      </c>
      <c r="E435" s="258">
        <v>10256223</v>
      </c>
      <c r="F435" s="255">
        <v>28150272</v>
      </c>
      <c r="G435" s="255">
        <v>2705003</v>
      </c>
      <c r="H435" s="120" t="str">
        <f>IF(G435="","",VLOOKUP(G435,ARANCEL!$B$5:$D$121,2,FALSE))</f>
        <v>INCRUSTACION ESTETICA (ART-GLASS O CERAMICA)</v>
      </c>
      <c r="I435" s="121" t="s">
        <v>315</v>
      </c>
      <c r="J435" s="119">
        <v>1</v>
      </c>
      <c r="K435" s="122">
        <f>IF(G435="","",VLOOKUP(G435,ARANCEL!$B$5:$D$121,3,FALSE)*J435)</f>
        <v>15676</v>
      </c>
      <c r="L435" s="1229" t="s">
        <v>8279</v>
      </c>
      <c r="M435" s="1229">
        <v>4500259698</v>
      </c>
      <c r="N435" s="1229" t="s">
        <v>8264</v>
      </c>
    </row>
    <row r="436" spans="1:14" x14ac:dyDescent="0.25">
      <c r="A436" s="255" t="s">
        <v>305</v>
      </c>
      <c r="B436" s="256">
        <v>41865</v>
      </c>
      <c r="C436" s="257" t="s">
        <v>6417</v>
      </c>
      <c r="D436" s="255" t="s">
        <v>1471</v>
      </c>
      <c r="E436" s="258">
        <v>10241431</v>
      </c>
      <c r="F436" s="255">
        <v>27562859</v>
      </c>
      <c r="G436" s="255">
        <v>2705003</v>
      </c>
      <c r="H436" s="120" t="str">
        <f>IF(G436="","",VLOOKUP(G436,ARANCEL!$B$5:$D$121,2,FALSE))</f>
        <v>INCRUSTACION ESTETICA (ART-GLASS O CERAMICA)</v>
      </c>
      <c r="I436" s="121" t="s">
        <v>312</v>
      </c>
      <c r="J436" s="119">
        <v>1</v>
      </c>
      <c r="K436" s="122">
        <f>IF(G436="","",VLOOKUP(G436,ARANCEL!$B$5:$D$121,3,FALSE)*J436)</f>
        <v>15676</v>
      </c>
      <c r="L436" s="1229" t="s">
        <v>6905</v>
      </c>
      <c r="M436" s="1229">
        <v>4500251080</v>
      </c>
      <c r="N436" s="1229" t="s">
        <v>7128</v>
      </c>
    </row>
    <row r="437" spans="1:14" x14ac:dyDescent="0.25">
      <c r="A437" s="255" t="s">
        <v>305</v>
      </c>
      <c r="B437" s="256">
        <v>41915</v>
      </c>
      <c r="C437" s="118" t="s">
        <v>6417</v>
      </c>
      <c r="D437" s="119" t="s">
        <v>1471</v>
      </c>
      <c r="E437" s="162">
        <v>10241431</v>
      </c>
      <c r="F437" s="119">
        <v>27562859</v>
      </c>
      <c r="G437" s="255">
        <v>2705003</v>
      </c>
      <c r="H437" s="120" t="str">
        <f>IF(G437="","",VLOOKUP(G437,ARANCEL!$B$5:$D$121,2,FALSE))</f>
        <v>INCRUSTACION ESTETICA (ART-GLASS O CERAMICA)</v>
      </c>
      <c r="I437" s="121" t="s">
        <v>308</v>
      </c>
      <c r="J437" s="119">
        <v>1</v>
      </c>
      <c r="K437" s="122">
        <f>IF(G437="","",VLOOKUP(G437,ARANCEL!$B$5:$D$121,3,FALSE)*J437)</f>
        <v>15676</v>
      </c>
      <c r="L437" s="1229" t="s">
        <v>7548</v>
      </c>
      <c r="M437" s="1229">
        <v>4500255224</v>
      </c>
      <c r="N437" s="1229" t="s">
        <v>7553</v>
      </c>
    </row>
    <row r="438" spans="1:14" x14ac:dyDescent="0.25">
      <c r="A438" s="119" t="s">
        <v>305</v>
      </c>
      <c r="B438" s="164">
        <v>41752</v>
      </c>
      <c r="C438" s="118" t="s">
        <v>454</v>
      </c>
      <c r="D438" s="119" t="s">
        <v>353</v>
      </c>
      <c r="E438" s="162">
        <v>10190928</v>
      </c>
      <c r="F438" s="119">
        <v>26080657</v>
      </c>
      <c r="G438" s="119">
        <v>2704005</v>
      </c>
      <c r="H438" s="120" t="str">
        <f>IF(G438="","",VLOOKUP(G438,ARANCEL!$B$5:$D$121,2,FALSE))</f>
        <v>PROVISORIO</v>
      </c>
      <c r="I438" s="121" t="s">
        <v>318</v>
      </c>
      <c r="J438" s="119">
        <v>1</v>
      </c>
      <c r="K438" s="122">
        <f>IF(G438="","",VLOOKUP(G438,ARANCEL!$B$5:$D$121,3,FALSE)*J438)</f>
        <v>3250</v>
      </c>
      <c r="L438" s="1229" t="s">
        <v>4612</v>
      </c>
      <c r="M438" s="1229">
        <v>4500229971</v>
      </c>
      <c r="N438" s="1229">
        <v>9185</v>
      </c>
    </row>
    <row r="439" spans="1:14" x14ac:dyDescent="0.25">
      <c r="A439" s="169" t="s">
        <v>305</v>
      </c>
      <c r="B439" s="164">
        <v>41757</v>
      </c>
      <c r="C439" s="118" t="s">
        <v>454</v>
      </c>
      <c r="D439" s="119" t="s">
        <v>353</v>
      </c>
      <c r="E439" s="162">
        <v>10190928</v>
      </c>
      <c r="F439" s="119">
        <v>26080657</v>
      </c>
      <c r="G439" s="119">
        <v>2704003</v>
      </c>
      <c r="H439" s="120" t="str">
        <f>IF(G439="","",VLOOKUP(G439,ARANCEL!$B$5:$D$121,2,FALSE))</f>
        <v xml:space="preserve">CORONA PERIFERICA CON PERNO MUÑON COLADO </v>
      </c>
      <c r="I439" s="121" t="s">
        <v>318</v>
      </c>
      <c r="J439" s="119">
        <v>1</v>
      </c>
      <c r="K439" s="122">
        <f>IF(G439="","",VLOOKUP(G439,ARANCEL!$B$5:$D$121,3,FALSE)*J439)</f>
        <v>32612</v>
      </c>
      <c r="L439" s="1229" t="s">
        <v>4612</v>
      </c>
      <c r="M439" s="1229">
        <v>4500229971</v>
      </c>
      <c r="N439" s="1229">
        <v>9185</v>
      </c>
    </row>
    <row r="440" spans="1:14" x14ac:dyDescent="0.25">
      <c r="A440" s="255" t="s">
        <v>305</v>
      </c>
      <c r="B440" s="256">
        <v>41771</v>
      </c>
      <c r="C440" s="257" t="s">
        <v>4397</v>
      </c>
      <c r="D440" s="255" t="s">
        <v>353</v>
      </c>
      <c r="E440" s="258">
        <v>10194853</v>
      </c>
      <c r="F440" s="255">
        <v>26225865</v>
      </c>
      <c r="G440" s="255">
        <v>2704027</v>
      </c>
      <c r="H440" s="120" t="str">
        <f>IF(G440="","",VLOOKUP(G440,ARANCEL!$B$5:$D$121,2,FALSE))</f>
        <v>PROTESIS VALPLAST UNILATERAL (HASTA 2 PIEZAS)</v>
      </c>
      <c r="I440" s="121" t="s">
        <v>306</v>
      </c>
      <c r="J440" s="119">
        <v>1</v>
      </c>
      <c r="K440" s="122">
        <f>IF(G440="","",VLOOKUP(G440,ARANCEL!$B$5:$D$121,3,FALSE)*J440)</f>
        <v>22491</v>
      </c>
      <c r="L440" s="1229" t="s">
        <v>5292</v>
      </c>
      <c r="M440" s="1229">
        <v>4500235445</v>
      </c>
      <c r="N440" s="1229">
        <v>9425</v>
      </c>
    </row>
    <row r="441" spans="1:14" s="1452" customFormat="1" x14ac:dyDescent="0.25">
      <c r="A441" s="255" t="s">
        <v>606</v>
      </c>
      <c r="B441" s="256">
        <v>41992</v>
      </c>
      <c r="C441" s="257" t="s">
        <v>4397</v>
      </c>
      <c r="D441" s="255" t="s">
        <v>353</v>
      </c>
      <c r="E441" s="258">
        <v>10194853</v>
      </c>
      <c r="F441" s="255">
        <v>26225865</v>
      </c>
      <c r="G441" s="255">
        <v>2702048</v>
      </c>
      <c r="H441" s="120" t="str">
        <f>IF(G441="","",VLOOKUP(G441,ARANCEL!$B$5:$D$121,2,FALSE))</f>
        <v xml:space="preserve">SERVICIO LAB. IMPLANTE CORONA CEMENTADA/ATORNILLADA </v>
      </c>
      <c r="I441" s="121" t="s">
        <v>756</v>
      </c>
      <c r="J441" s="119">
        <v>2</v>
      </c>
      <c r="K441" s="122">
        <f>IF(G441="","",VLOOKUP(G441,ARANCEL!$B$5:$D$121,3,FALSE)*J441)</f>
        <v>87714</v>
      </c>
      <c r="L441" s="1229" t="str">
        <f>IF(E441="","","IMPAGO")</f>
        <v>IMPAGO</v>
      </c>
      <c r="M441" s="1229" t="str">
        <f>IF(L441="IMPAGO","SIN O.C.","")</f>
        <v>SIN O.C.</v>
      </c>
      <c r="N441" s="1229" t="str">
        <f>IF(L441="IMPAGO","SIN FACT.","")</f>
        <v>SIN FACT.</v>
      </c>
    </row>
    <row r="442" spans="1:14" s="377" customFormat="1" x14ac:dyDescent="0.25">
      <c r="A442" s="255" t="s">
        <v>305</v>
      </c>
      <c r="B442" s="256">
        <v>41649</v>
      </c>
      <c r="C442" s="257" t="s">
        <v>1550</v>
      </c>
      <c r="D442" s="255" t="s">
        <v>439</v>
      </c>
      <c r="E442" s="258">
        <v>10159192</v>
      </c>
      <c r="F442" s="255">
        <v>23323915</v>
      </c>
      <c r="G442" s="255">
        <v>2704002</v>
      </c>
      <c r="H442" s="120" t="str">
        <f>IF(G442="","",VLOOKUP(G442,ARANCEL!$B$5:$D$121,2,FALSE))</f>
        <v xml:space="preserve">CORONA PERIFERICA </v>
      </c>
      <c r="I442" s="121" t="s">
        <v>618</v>
      </c>
      <c r="J442" s="119">
        <v>1</v>
      </c>
      <c r="K442" s="122">
        <f>IF(G442="","",VLOOKUP(G442,ARANCEL!$B$5:$D$121,3,FALSE)*J442)</f>
        <v>25865</v>
      </c>
      <c r="L442" s="1229" t="s">
        <v>2842</v>
      </c>
      <c r="M442" s="1229">
        <v>4500216200</v>
      </c>
      <c r="N442" s="1229">
        <v>8387</v>
      </c>
    </row>
    <row r="443" spans="1:14" s="377" customFormat="1" x14ac:dyDescent="0.25">
      <c r="A443" s="255" t="s">
        <v>305</v>
      </c>
      <c r="B443" s="256">
        <v>41750</v>
      </c>
      <c r="C443" s="257" t="s">
        <v>4055</v>
      </c>
      <c r="D443" s="255" t="s">
        <v>81</v>
      </c>
      <c r="E443" s="258">
        <v>10189188</v>
      </c>
      <c r="F443" s="255">
        <v>23929023</v>
      </c>
      <c r="G443" s="255">
        <v>2704005</v>
      </c>
      <c r="H443" s="120" t="str">
        <f>IF(G443="","",VLOOKUP(G443,ARANCEL!$B$5:$D$121,2,FALSE))</f>
        <v>PROVISORIO</v>
      </c>
      <c r="I443" s="121" t="s">
        <v>342</v>
      </c>
      <c r="J443" s="119">
        <v>1</v>
      </c>
      <c r="K443" s="122">
        <f>IF(G443="","",VLOOKUP(G443,ARANCEL!$B$5:$D$121,3,FALSE)*J443)</f>
        <v>3250</v>
      </c>
      <c r="L443" s="1229" t="s">
        <v>4612</v>
      </c>
      <c r="M443" s="1229">
        <v>4500229970</v>
      </c>
      <c r="N443" s="1229">
        <v>9184</v>
      </c>
    </row>
    <row r="444" spans="1:14" s="377" customFormat="1" x14ac:dyDescent="0.25">
      <c r="A444" s="255" t="s">
        <v>305</v>
      </c>
      <c r="B444" s="256">
        <v>41617</v>
      </c>
      <c r="C444" s="257" t="s">
        <v>1549</v>
      </c>
      <c r="D444" s="255" t="s">
        <v>69</v>
      </c>
      <c r="E444" s="258">
        <v>10164906</v>
      </c>
      <c r="F444" s="255">
        <v>23860074</v>
      </c>
      <c r="G444" s="255">
        <v>2704005</v>
      </c>
      <c r="H444" s="120" t="str">
        <f>IF(G444="","",VLOOKUP(G444,ARANCEL!$B$5:$D$121,2,FALSE))</f>
        <v>PROVISORIO</v>
      </c>
      <c r="I444" s="121" t="s">
        <v>684</v>
      </c>
      <c r="J444" s="119">
        <v>2</v>
      </c>
      <c r="K444" s="122">
        <f>IF(G444="","",VLOOKUP(G444,ARANCEL!$B$5:$D$121,3,FALSE)*J444)</f>
        <v>6500</v>
      </c>
      <c r="L444" s="1235" t="str">
        <f>IF(E444="","","IMPAGO")</f>
        <v>IMPAGO</v>
      </c>
      <c r="M444" s="1235" t="str">
        <f>IF(L444="IMPAGO","SIN O.C.","")</f>
        <v>SIN O.C.</v>
      </c>
      <c r="N444" s="1235" t="str">
        <f>IF(L444="IMPAGO","SIN FACT.","")</f>
        <v>SIN FACT.</v>
      </c>
    </row>
    <row r="445" spans="1:14" x14ac:dyDescent="0.25">
      <c r="A445" s="255" t="s">
        <v>305</v>
      </c>
      <c r="B445" s="256">
        <v>41624</v>
      </c>
      <c r="C445" s="257" t="s">
        <v>1549</v>
      </c>
      <c r="D445" s="255" t="s">
        <v>69</v>
      </c>
      <c r="E445" s="258">
        <v>10164906</v>
      </c>
      <c r="F445" s="255">
        <v>23860074</v>
      </c>
      <c r="G445" s="255">
        <v>2704010</v>
      </c>
      <c r="H445" s="120" t="str">
        <f>IF(G445="","",VLOOKUP(G445,ARANCEL!$B$5:$D$121,2,FALSE))</f>
        <v xml:space="preserve">PILAR, INSERCION O PUNTO DE APOYO CON INCRUSTACION </v>
      </c>
      <c r="I445" s="121" t="s">
        <v>324</v>
      </c>
      <c r="J445" s="119">
        <v>1</v>
      </c>
      <c r="K445" s="122">
        <f>IF(G445="","",VLOOKUP(G445,ARANCEL!$B$5:$D$121,3,FALSE)*J445)</f>
        <v>15181</v>
      </c>
      <c r="L445" s="1235" t="str">
        <f>IF(E445="","","IMPAGO")</f>
        <v>IMPAGO</v>
      </c>
      <c r="M445" s="1235" t="str">
        <f>IF(L445="IMPAGO","SIN O.C.","")</f>
        <v>SIN O.C.</v>
      </c>
      <c r="N445" s="1235" t="str">
        <f>IF(L445="IMPAGO","SIN FACT.","")</f>
        <v>SIN FACT.</v>
      </c>
    </row>
    <row r="446" spans="1:14" x14ac:dyDescent="0.25">
      <c r="A446" s="255" t="s">
        <v>305</v>
      </c>
      <c r="B446" s="256">
        <v>41710</v>
      </c>
      <c r="C446" s="257" t="s">
        <v>3276</v>
      </c>
      <c r="D446" s="255" t="s">
        <v>69</v>
      </c>
      <c r="E446" s="258">
        <v>10180331</v>
      </c>
      <c r="F446" s="255">
        <v>25252717</v>
      </c>
      <c r="G446" s="255">
        <v>2704012</v>
      </c>
      <c r="H446" s="120" t="str">
        <f>IF(G446="","",VLOOKUP(G446,ARANCEL!$B$5:$D$121,2,FALSE))</f>
        <v xml:space="preserve">INTERMEDIARIO O PONTICO </v>
      </c>
      <c r="I446" s="121" t="s">
        <v>309</v>
      </c>
      <c r="J446" s="119">
        <v>1</v>
      </c>
      <c r="K446" s="122">
        <f>IF(G446="","",VLOOKUP(G446,ARANCEL!$B$5:$D$121,3,FALSE)*J446)</f>
        <v>25122</v>
      </c>
      <c r="L446" s="1229" t="s">
        <v>3058</v>
      </c>
      <c r="M446" s="1229">
        <v>4500225648</v>
      </c>
      <c r="N446" s="1229">
        <v>8916</v>
      </c>
    </row>
    <row r="447" spans="1:14" x14ac:dyDescent="0.25">
      <c r="A447" s="255" t="s">
        <v>305</v>
      </c>
      <c r="B447" s="256">
        <v>41710</v>
      </c>
      <c r="C447" s="257" t="s">
        <v>3276</v>
      </c>
      <c r="D447" s="255" t="s">
        <v>69</v>
      </c>
      <c r="E447" s="258">
        <v>10180331</v>
      </c>
      <c r="F447" s="255">
        <v>23860074</v>
      </c>
      <c r="G447" s="255">
        <v>2704010</v>
      </c>
      <c r="H447" s="120" t="str">
        <f>IF(G447="","",VLOOKUP(G447,ARANCEL!$B$5:$D$121,2,FALSE))</f>
        <v xml:space="preserve">PILAR, INSERCION O PUNTO DE APOYO CON INCRUSTACION </v>
      </c>
      <c r="I447" s="121" t="s">
        <v>342</v>
      </c>
      <c r="J447" s="119">
        <v>1</v>
      </c>
      <c r="K447" s="122">
        <f>IF(G447="","",VLOOKUP(G447,ARANCEL!$B$5:$D$121,3,FALSE)*J447)</f>
        <v>15181</v>
      </c>
      <c r="L447" s="1229" t="s">
        <v>3058</v>
      </c>
      <c r="M447" s="1229">
        <v>4500225648</v>
      </c>
      <c r="N447" s="1229">
        <v>8916</v>
      </c>
    </row>
    <row r="448" spans="1:14" x14ac:dyDescent="0.25">
      <c r="A448" s="255" t="s">
        <v>305</v>
      </c>
      <c r="B448" s="256">
        <v>41980</v>
      </c>
      <c r="C448" s="257" t="s">
        <v>8743</v>
      </c>
      <c r="D448" s="255" t="s">
        <v>1475</v>
      </c>
      <c r="E448" s="258">
        <v>10291234</v>
      </c>
      <c r="F448" s="255">
        <v>24555762</v>
      </c>
      <c r="G448" s="255">
        <v>2705003</v>
      </c>
      <c r="H448" s="120" t="str">
        <f>IF(G448="","",VLOOKUP(G448,ARANCEL!$B$5:$D$121,2,FALSE))</f>
        <v>INCRUSTACION ESTETICA (ART-GLASS O CERAMICA)</v>
      </c>
      <c r="I448" s="121" t="s">
        <v>312</v>
      </c>
      <c r="J448" s="119">
        <v>1</v>
      </c>
      <c r="K448" s="122">
        <f>IF(G448="","",VLOOKUP(G448,ARANCEL!$B$5:$D$121,3,FALSE)*J448)</f>
        <v>15676</v>
      </c>
      <c r="L448" s="1349" t="s">
        <v>9431</v>
      </c>
      <c r="M448" s="1349">
        <v>4500269116</v>
      </c>
      <c r="N448" s="1349" t="s">
        <v>9430</v>
      </c>
    </row>
    <row r="449" spans="1:14" x14ac:dyDescent="0.25">
      <c r="A449" s="255" t="s">
        <v>305</v>
      </c>
      <c r="B449" s="256">
        <v>41758</v>
      </c>
      <c r="C449" s="257" t="s">
        <v>4293</v>
      </c>
      <c r="D449" s="255" t="s">
        <v>1449</v>
      </c>
      <c r="E449" s="258">
        <v>10192876</v>
      </c>
      <c r="F449" s="255">
        <v>262158169</v>
      </c>
      <c r="G449" s="255">
        <v>2704005</v>
      </c>
      <c r="H449" s="120" t="str">
        <f>IF(G449="","",VLOOKUP(G449,ARANCEL!$B$5:$D$121,2,FALSE))</f>
        <v>PROVISORIO</v>
      </c>
      <c r="I449" s="121" t="s">
        <v>337</v>
      </c>
      <c r="J449" s="119">
        <v>1</v>
      </c>
      <c r="K449" s="122">
        <f>IF(G449="","",VLOOKUP(G449,ARANCEL!$B$5:$D$121,3,FALSE)*J449)</f>
        <v>3250</v>
      </c>
      <c r="L449" s="1229" t="s">
        <v>4612</v>
      </c>
      <c r="M449" s="1229">
        <v>4500229973</v>
      </c>
      <c r="N449" s="1229">
        <v>9186</v>
      </c>
    </row>
    <row r="450" spans="1:14" s="377" customFormat="1" x14ac:dyDescent="0.25">
      <c r="A450" s="255" t="s">
        <v>305</v>
      </c>
      <c r="B450" s="256">
        <v>41799</v>
      </c>
      <c r="C450" s="257" t="s">
        <v>4293</v>
      </c>
      <c r="D450" s="255" t="s">
        <v>1449</v>
      </c>
      <c r="E450" s="258">
        <v>10192876</v>
      </c>
      <c r="F450" s="255">
        <v>262158169</v>
      </c>
      <c r="G450" s="255">
        <v>2704003</v>
      </c>
      <c r="H450" s="120" t="str">
        <f>IF(G450="","",VLOOKUP(G450,ARANCEL!$B$5:$D$121,2,FALSE))</f>
        <v xml:space="preserve">CORONA PERIFERICA CON PERNO MUÑON COLADO </v>
      </c>
      <c r="I450" s="121" t="s">
        <v>337</v>
      </c>
      <c r="J450" s="119">
        <v>1</v>
      </c>
      <c r="K450" s="122">
        <f>IF(G450="","",VLOOKUP(G450,ARANCEL!$B$5:$D$121,3,FALSE)*J450)</f>
        <v>32612</v>
      </c>
      <c r="L450" s="1229" t="s">
        <v>5742</v>
      </c>
      <c r="M450" s="1229">
        <v>4500239368</v>
      </c>
      <c r="N450" s="1229" t="s">
        <v>5743</v>
      </c>
    </row>
    <row r="451" spans="1:14" s="380" customFormat="1" x14ac:dyDescent="0.25">
      <c r="A451" s="255" t="s">
        <v>305</v>
      </c>
      <c r="B451" s="256">
        <v>42004</v>
      </c>
      <c r="C451" s="118" t="s">
        <v>9144</v>
      </c>
      <c r="D451" s="119" t="s">
        <v>353</v>
      </c>
      <c r="E451" s="162">
        <v>10301609</v>
      </c>
      <c r="F451" s="119">
        <v>30263437</v>
      </c>
      <c r="G451" s="255">
        <v>2704005</v>
      </c>
      <c r="H451" s="120" t="str">
        <f>IF(G451="","",VLOOKUP(G451,ARANCEL!$B$5:$D$121,2,FALSE))</f>
        <v>PROVISORIO</v>
      </c>
      <c r="I451" s="121" t="s">
        <v>317</v>
      </c>
      <c r="J451" s="119">
        <v>1</v>
      </c>
      <c r="K451" s="122">
        <f>IF(G451="","",VLOOKUP(G451,ARANCEL!$B$5:$D$121,3,FALSE)*J451)</f>
        <v>3250</v>
      </c>
      <c r="L451" s="1349" t="s">
        <v>9431</v>
      </c>
      <c r="M451" s="1349">
        <v>4500269116</v>
      </c>
      <c r="N451" s="1349" t="s">
        <v>9430</v>
      </c>
    </row>
    <row r="452" spans="1:14" s="380" customFormat="1" x14ac:dyDescent="0.25">
      <c r="A452" s="255" t="s">
        <v>606</v>
      </c>
      <c r="B452" s="256">
        <v>42016</v>
      </c>
      <c r="C452" s="257" t="s">
        <v>9144</v>
      </c>
      <c r="D452" s="255" t="s">
        <v>353</v>
      </c>
      <c r="E452" s="258">
        <v>10301609</v>
      </c>
      <c r="F452" s="255">
        <v>30263437</v>
      </c>
      <c r="G452" s="255">
        <v>2704003</v>
      </c>
      <c r="H452" s="120" t="str">
        <f>IF(G452="","",VLOOKUP(G452,ARANCEL!$B$5:$D$121,2,FALSE))</f>
        <v xml:space="preserve">CORONA PERIFERICA CON PERNO MUÑON COLADO </v>
      </c>
      <c r="I452" s="121" t="s">
        <v>317</v>
      </c>
      <c r="J452" s="119">
        <v>1</v>
      </c>
      <c r="K452" s="122">
        <f>IF(G452="","",VLOOKUP(G452,ARANCEL!$B$5:$D$121,3,FALSE)*J452)</f>
        <v>32612</v>
      </c>
      <c r="L452" s="1235" t="str">
        <f>IF(E452="","","IMPAGO")</f>
        <v>IMPAGO</v>
      </c>
      <c r="M452" s="1235" t="str">
        <f>IF(L452="IMPAGO","SIN O.C.","")</f>
        <v>SIN O.C.</v>
      </c>
      <c r="N452" s="1235" t="str">
        <f>IF(L452="IMPAGO","SIN FACT.","")</f>
        <v>SIN FACT.</v>
      </c>
    </row>
    <row r="453" spans="1:14" s="380" customFormat="1" x14ac:dyDescent="0.25">
      <c r="A453" s="255" t="s">
        <v>305</v>
      </c>
      <c r="B453" s="256">
        <v>41955</v>
      </c>
      <c r="C453" s="257" t="s">
        <v>8080</v>
      </c>
      <c r="D453" s="255" t="s">
        <v>353</v>
      </c>
      <c r="E453" s="258">
        <v>10275828</v>
      </c>
      <c r="F453" s="255">
        <v>29445862</v>
      </c>
      <c r="G453" s="255">
        <v>2704005</v>
      </c>
      <c r="H453" s="120" t="str">
        <f>IF(G453="","",VLOOKUP(G453,ARANCEL!$B$5:$D$121,2,FALSE))</f>
        <v>PROVISORIO</v>
      </c>
      <c r="I453" s="121" t="s">
        <v>8081</v>
      </c>
      <c r="J453" s="119">
        <v>3</v>
      </c>
      <c r="K453" s="122">
        <f>IF(G453="","",VLOOKUP(G453,ARANCEL!$B$5:$D$121,3,FALSE)*J453)</f>
        <v>9750</v>
      </c>
      <c r="L453" s="1229" t="s">
        <v>8256</v>
      </c>
      <c r="M453" s="1229">
        <v>4500264856</v>
      </c>
      <c r="N453" s="1229" t="s">
        <v>8933</v>
      </c>
    </row>
    <row r="454" spans="1:14" s="380" customFormat="1" x14ac:dyDescent="0.25">
      <c r="A454" s="255" t="s">
        <v>305</v>
      </c>
      <c r="B454" s="256">
        <v>41782</v>
      </c>
      <c r="C454" s="257" t="s">
        <v>4657</v>
      </c>
      <c r="D454" s="255" t="s">
        <v>1449</v>
      </c>
      <c r="E454" s="258">
        <v>10199996</v>
      </c>
      <c r="F454" s="255">
        <v>26310752</v>
      </c>
      <c r="G454" s="255">
        <v>2705003</v>
      </c>
      <c r="H454" s="120" t="str">
        <f>IF(G454="","",VLOOKUP(G454,ARANCEL!$B$5:$D$121,2,FALSE))</f>
        <v>INCRUSTACION ESTETICA (ART-GLASS O CERAMICA)</v>
      </c>
      <c r="I454" s="121" t="s">
        <v>308</v>
      </c>
      <c r="J454" s="119">
        <v>1</v>
      </c>
      <c r="K454" s="122">
        <f>IF(G454="","",VLOOKUP(G454,ARANCEL!$B$5:$D$121,3,FALSE)*J454)</f>
        <v>15676</v>
      </c>
      <c r="L454" s="1229" t="s">
        <v>5292</v>
      </c>
      <c r="M454" s="1229">
        <v>4500235432</v>
      </c>
      <c r="N454" s="1229">
        <v>9422</v>
      </c>
    </row>
    <row r="455" spans="1:14" s="377" customFormat="1" x14ac:dyDescent="0.25">
      <c r="A455" s="255" t="s">
        <v>305</v>
      </c>
      <c r="B455" s="256">
        <v>41656</v>
      </c>
      <c r="C455" s="257" t="s">
        <v>1548</v>
      </c>
      <c r="D455" s="255" t="s">
        <v>1446</v>
      </c>
      <c r="E455" s="258">
        <v>10169328</v>
      </c>
      <c r="F455" s="255">
        <v>24553174</v>
      </c>
      <c r="G455" s="255">
        <v>2704005</v>
      </c>
      <c r="H455" s="120" t="str">
        <f>IF(G455="","",VLOOKUP(G455,ARANCEL!$B$5:$D$121,2,FALSE))</f>
        <v>PROVISORIO</v>
      </c>
      <c r="I455" s="121" t="s">
        <v>308</v>
      </c>
      <c r="J455" s="119">
        <v>1</v>
      </c>
      <c r="K455" s="122">
        <f>IF(G455="","",VLOOKUP(G455,ARANCEL!$B$5:$D$121,3,FALSE)*J455)</f>
        <v>3250</v>
      </c>
      <c r="L455" s="1229" t="s">
        <v>2842</v>
      </c>
      <c r="M455" s="1229">
        <v>4500216202</v>
      </c>
      <c r="N455" s="1229">
        <v>8389</v>
      </c>
    </row>
    <row r="456" spans="1:14" s="377" customFormat="1" x14ac:dyDescent="0.25">
      <c r="A456" s="255" t="s">
        <v>305</v>
      </c>
      <c r="B456" s="256">
        <v>41802</v>
      </c>
      <c r="C456" s="118" t="s">
        <v>1548</v>
      </c>
      <c r="D456" s="119" t="s">
        <v>1446</v>
      </c>
      <c r="E456" s="162">
        <v>10169328</v>
      </c>
      <c r="F456" s="119">
        <v>24553174</v>
      </c>
      <c r="G456" s="255">
        <v>2704002</v>
      </c>
      <c r="H456" s="120" t="str">
        <f>IF(G456="","",VLOOKUP(G456,ARANCEL!$B$5:$D$121,2,FALSE))</f>
        <v xml:space="preserve">CORONA PERIFERICA </v>
      </c>
      <c r="I456" s="121" t="s">
        <v>317</v>
      </c>
      <c r="J456" s="119">
        <v>1</v>
      </c>
      <c r="K456" s="122">
        <f>IF(G456="","",VLOOKUP(G456,ARANCEL!$B$5:$D$121,3,FALSE)*J456)</f>
        <v>25865</v>
      </c>
      <c r="L456" s="1229" t="s">
        <v>5742</v>
      </c>
      <c r="M456" s="1229">
        <v>4500239368</v>
      </c>
      <c r="N456" s="1229" t="s">
        <v>5743</v>
      </c>
    </row>
    <row r="457" spans="1:14" s="380" customFormat="1" x14ac:dyDescent="0.25">
      <c r="A457" s="412" t="s">
        <v>305</v>
      </c>
      <c r="B457" s="256">
        <v>41879</v>
      </c>
      <c r="C457" s="257" t="s">
        <v>1548</v>
      </c>
      <c r="D457" s="255" t="s">
        <v>1446</v>
      </c>
      <c r="E457" s="258">
        <v>10169328</v>
      </c>
      <c r="F457" s="255">
        <v>24553174</v>
      </c>
      <c r="G457" s="255">
        <v>2704002</v>
      </c>
      <c r="H457" s="120" t="str">
        <f>IF(G457="","",VLOOKUP(G457,ARANCEL!$B$5:$D$121,2,FALSE))</f>
        <v xml:space="preserve">CORONA PERIFERICA </v>
      </c>
      <c r="I457" s="121" t="s">
        <v>308</v>
      </c>
      <c r="J457" s="119">
        <v>1</v>
      </c>
      <c r="K457" s="122">
        <f>IF(G457="","",VLOOKUP(G457,ARANCEL!$B$5:$D$121,3,FALSE)*J457)</f>
        <v>25865</v>
      </c>
      <c r="L457" s="1229" t="s">
        <v>6905</v>
      </c>
      <c r="M457" s="1229">
        <v>4500251080</v>
      </c>
      <c r="N457" s="1229" t="s">
        <v>7128</v>
      </c>
    </row>
    <row r="458" spans="1:14" s="380" customFormat="1" x14ac:dyDescent="0.25">
      <c r="A458" s="255" t="s">
        <v>305</v>
      </c>
      <c r="B458" s="256">
        <v>41830</v>
      </c>
      <c r="C458" s="257" t="s">
        <v>5641</v>
      </c>
      <c r="D458" s="255" t="s">
        <v>4402</v>
      </c>
      <c r="E458" s="258">
        <v>10223893</v>
      </c>
      <c r="F458" s="255">
        <v>26467089</v>
      </c>
      <c r="G458" s="255">
        <v>2705003</v>
      </c>
      <c r="H458" s="120" t="str">
        <f>IF(G458="","",VLOOKUP(G458,ARANCEL!$B$5:$D$121,2,FALSE))</f>
        <v>INCRUSTACION ESTETICA (ART-GLASS O CERAMICA)</v>
      </c>
      <c r="I458" s="121" t="s">
        <v>312</v>
      </c>
      <c r="J458" s="119">
        <v>1</v>
      </c>
      <c r="K458" s="122">
        <f>IF(G458="","",VLOOKUP(G458,ARANCEL!$B$5:$D$121,3,FALSE)*J458)</f>
        <v>15676</v>
      </c>
      <c r="L458" s="1229" t="s">
        <v>6905</v>
      </c>
      <c r="M458" s="1229">
        <v>4500249698</v>
      </c>
      <c r="N458" s="1229" t="s">
        <v>7115</v>
      </c>
    </row>
    <row r="459" spans="1:14" s="380" customFormat="1" x14ac:dyDescent="0.25">
      <c r="A459" s="412" t="s">
        <v>305</v>
      </c>
      <c r="B459" s="256">
        <v>41879</v>
      </c>
      <c r="C459" s="257" t="s">
        <v>5641</v>
      </c>
      <c r="D459" s="255" t="s">
        <v>4402</v>
      </c>
      <c r="E459" s="258">
        <v>10249872</v>
      </c>
      <c r="F459" s="255">
        <v>26467089</v>
      </c>
      <c r="G459" s="255">
        <v>2705003</v>
      </c>
      <c r="H459" s="120" t="str">
        <f>IF(G459="","",VLOOKUP(G459,ARANCEL!$B$5:$D$121,2,FALSE))</f>
        <v>INCRUSTACION ESTETICA (ART-GLASS O CERAMICA)</v>
      </c>
      <c r="I459" s="121" t="s">
        <v>318</v>
      </c>
      <c r="J459" s="119">
        <v>1</v>
      </c>
      <c r="K459" s="122">
        <f>IF(G459="","",VLOOKUP(G459,ARANCEL!$B$5:$D$121,3,FALSE)*J459)</f>
        <v>15676</v>
      </c>
      <c r="L459" s="1229" t="s">
        <v>6905</v>
      </c>
      <c r="M459" s="1229">
        <v>4500251080</v>
      </c>
      <c r="N459" s="1229" t="s">
        <v>7128</v>
      </c>
    </row>
    <row r="460" spans="1:14" s="380" customFormat="1" x14ac:dyDescent="0.25">
      <c r="A460" s="255" t="s">
        <v>305</v>
      </c>
      <c r="B460" s="256">
        <v>41913</v>
      </c>
      <c r="C460" s="118" t="s">
        <v>8446</v>
      </c>
      <c r="D460" s="119" t="s">
        <v>353</v>
      </c>
      <c r="E460" s="162">
        <v>10258613</v>
      </c>
      <c r="F460" s="119">
        <v>28749894</v>
      </c>
      <c r="G460" s="255">
        <v>2705004</v>
      </c>
      <c r="H460" s="120" t="str">
        <f>IF(G460="","",VLOOKUP(G460,ARANCEL!$B$5:$D$121,2,FALSE))</f>
        <v>CARILLA ESTETICA (ART-GLASS O CERAMICA)</v>
      </c>
      <c r="I460" s="121" t="s">
        <v>325</v>
      </c>
      <c r="J460" s="119">
        <v>1</v>
      </c>
      <c r="K460" s="122">
        <f>IF(G460="","",VLOOKUP(G460,ARANCEL!$B$5:$D$121,3,FALSE)*J460)</f>
        <v>26753</v>
      </c>
      <c r="L460" s="1229" t="s">
        <v>7548</v>
      </c>
      <c r="M460" s="1229">
        <v>4500255224</v>
      </c>
      <c r="N460" s="1229" t="s">
        <v>7553</v>
      </c>
    </row>
    <row r="461" spans="1:14" x14ac:dyDescent="0.25">
      <c r="A461" s="119" t="s">
        <v>305</v>
      </c>
      <c r="B461" s="164">
        <v>41932</v>
      </c>
      <c r="C461" s="118" t="s">
        <v>7735</v>
      </c>
      <c r="D461" s="119" t="s">
        <v>1471</v>
      </c>
      <c r="E461" s="162">
        <v>10267452</v>
      </c>
      <c r="F461" s="119">
        <v>28738480</v>
      </c>
      <c r="G461" s="119">
        <v>2704005</v>
      </c>
      <c r="H461" s="120" t="str">
        <f>IF(G461="","",VLOOKUP(G461,ARANCEL!$B$5:$D$121,2,FALSE))</f>
        <v>PROVISORIO</v>
      </c>
      <c r="I461" s="121" t="s">
        <v>337</v>
      </c>
      <c r="J461" s="119">
        <v>1</v>
      </c>
      <c r="K461" s="122">
        <f>IF(G461="","",VLOOKUP(G461,ARANCEL!$B$5:$D$121,3,FALSE)*J461)</f>
        <v>3250</v>
      </c>
      <c r="L461" s="1229" t="s">
        <v>8279</v>
      </c>
      <c r="M461" s="1229">
        <v>4500259698</v>
      </c>
      <c r="N461" s="1229" t="s">
        <v>8264</v>
      </c>
    </row>
    <row r="462" spans="1:14" s="385" customFormat="1" x14ac:dyDescent="0.25">
      <c r="A462" s="255" t="s">
        <v>305</v>
      </c>
      <c r="B462" s="256">
        <v>41932</v>
      </c>
      <c r="C462" s="257" t="s">
        <v>7735</v>
      </c>
      <c r="D462" s="255" t="s">
        <v>1471</v>
      </c>
      <c r="E462" s="258">
        <v>10267452</v>
      </c>
      <c r="F462" s="255">
        <v>28738480</v>
      </c>
      <c r="G462" s="255">
        <v>2704003</v>
      </c>
      <c r="H462" s="120" t="str">
        <f>IF(G462="","",VLOOKUP(G462,ARANCEL!$B$5:$D$121,2,FALSE))</f>
        <v xml:space="preserve">CORONA PERIFERICA CON PERNO MUÑON COLADO </v>
      </c>
      <c r="I462" s="121" t="s">
        <v>337</v>
      </c>
      <c r="J462" s="119">
        <v>1</v>
      </c>
      <c r="K462" s="122">
        <f>IF(G462="","",VLOOKUP(G462,ARANCEL!$B$5:$D$121,3,FALSE)*J462)</f>
        <v>32612</v>
      </c>
      <c r="L462" s="1229" t="s">
        <v>8279</v>
      </c>
      <c r="M462" s="1229">
        <v>4500259698</v>
      </c>
      <c r="N462" s="1229" t="s">
        <v>8264</v>
      </c>
    </row>
    <row r="463" spans="1:14" s="385" customFormat="1" x14ac:dyDescent="0.25">
      <c r="A463" s="255" t="s">
        <v>305</v>
      </c>
      <c r="B463" s="256">
        <v>41988</v>
      </c>
      <c r="C463" s="257" t="s">
        <v>7735</v>
      </c>
      <c r="D463" s="255" t="s">
        <v>1471</v>
      </c>
      <c r="E463" s="258">
        <v>10267452</v>
      </c>
      <c r="F463" s="255">
        <v>28738480</v>
      </c>
      <c r="G463" s="255">
        <v>2705003</v>
      </c>
      <c r="H463" s="120" t="str">
        <f>IF(G463="","",VLOOKUP(G463,ARANCEL!$B$5:$D$121,2,FALSE))</f>
        <v>INCRUSTACION ESTETICA (ART-GLASS O CERAMICA)</v>
      </c>
      <c r="I463" s="121" t="s">
        <v>326</v>
      </c>
      <c r="J463" s="119">
        <v>1</v>
      </c>
      <c r="K463" s="122">
        <f>IF(G463="","",VLOOKUP(G463,ARANCEL!$B$5:$D$121,3,FALSE)*J463)</f>
        <v>15676</v>
      </c>
      <c r="L463" s="1349" t="s">
        <v>9431</v>
      </c>
      <c r="M463" s="1349">
        <v>4500269116</v>
      </c>
      <c r="N463" s="1349" t="s">
        <v>9430</v>
      </c>
    </row>
    <row r="464" spans="1:14" s="385" customFormat="1" x14ac:dyDescent="0.25">
      <c r="A464" s="255" t="s">
        <v>305</v>
      </c>
      <c r="B464" s="256">
        <v>41771</v>
      </c>
      <c r="C464" s="257" t="s">
        <v>1547</v>
      </c>
      <c r="D464" s="255" t="s">
        <v>438</v>
      </c>
      <c r="E464" s="258">
        <v>10195326</v>
      </c>
      <c r="F464" s="255">
        <v>22649864</v>
      </c>
      <c r="G464" s="255">
        <v>2702048</v>
      </c>
      <c r="H464" s="120" t="str">
        <f>IF(G464="","",VLOOKUP(G464,ARANCEL!$B$5:$D$121,2,FALSE))</f>
        <v xml:space="preserve">SERVICIO LAB. IMPLANTE CORONA CEMENTADA/ATORNILLADA </v>
      </c>
      <c r="I464" s="121" t="s">
        <v>324</v>
      </c>
      <c r="J464" s="119">
        <v>1</v>
      </c>
      <c r="K464" s="122">
        <f>IF(G464="","",VLOOKUP(G464,ARANCEL!$B$5:$D$121,3,FALSE)*J464)</f>
        <v>43857</v>
      </c>
      <c r="L464" s="1229" t="s">
        <v>5292</v>
      </c>
      <c r="M464" s="1229">
        <v>4500235445</v>
      </c>
      <c r="N464" s="1229">
        <v>9425</v>
      </c>
    </row>
    <row r="465" spans="1:14" s="385" customFormat="1" x14ac:dyDescent="0.25">
      <c r="A465" s="255" t="s">
        <v>305</v>
      </c>
      <c r="B465" s="256">
        <v>41659</v>
      </c>
      <c r="C465" s="118" t="s">
        <v>1545</v>
      </c>
      <c r="D465" s="119" t="s">
        <v>1458</v>
      </c>
      <c r="E465" s="162">
        <v>10169666</v>
      </c>
      <c r="F465" s="119">
        <v>24504665</v>
      </c>
      <c r="G465" s="255">
        <v>2704005</v>
      </c>
      <c r="H465" s="120" t="str">
        <f>IF(G465="","",VLOOKUP(G465,ARANCEL!$B$5:$D$121,2,FALSE))</f>
        <v>PROVISORIO</v>
      </c>
      <c r="I465" s="121" t="s">
        <v>337</v>
      </c>
      <c r="J465" s="119">
        <v>1</v>
      </c>
      <c r="K465" s="122">
        <f>IF(G465="","",VLOOKUP(G465,ARANCEL!$B$5:$D$121,3,FALSE)*J465)</f>
        <v>3250</v>
      </c>
      <c r="L465" s="1229" t="s">
        <v>2842</v>
      </c>
      <c r="M465" s="1229">
        <v>4500216202</v>
      </c>
      <c r="N465" s="1229">
        <v>8389</v>
      </c>
    </row>
    <row r="466" spans="1:14" s="385" customFormat="1" x14ac:dyDescent="0.25">
      <c r="A466" s="255" t="s">
        <v>305</v>
      </c>
      <c r="B466" s="256">
        <v>41660</v>
      </c>
      <c r="C466" s="257" t="s">
        <v>1545</v>
      </c>
      <c r="D466" s="255" t="s">
        <v>1458</v>
      </c>
      <c r="E466" s="258">
        <v>10169666</v>
      </c>
      <c r="F466" s="255">
        <v>24504665</v>
      </c>
      <c r="G466" s="255">
        <v>2704003</v>
      </c>
      <c r="H466" s="120" t="str">
        <f>IF(G466="","",VLOOKUP(G466,ARANCEL!$B$5:$D$121,2,FALSE))</f>
        <v xml:space="preserve">CORONA PERIFERICA CON PERNO MUÑON COLADO </v>
      </c>
      <c r="I466" s="121" t="s">
        <v>337</v>
      </c>
      <c r="J466" s="119">
        <v>1</v>
      </c>
      <c r="K466" s="122">
        <f>IF(G466="","",VLOOKUP(G466,ARANCEL!$B$5:$D$121,3,FALSE)*J466)</f>
        <v>32612</v>
      </c>
      <c r="L466" s="1229" t="s">
        <v>2842</v>
      </c>
      <c r="M466" s="1229">
        <v>4500216202</v>
      </c>
      <c r="N466" s="1229">
        <v>8389</v>
      </c>
    </row>
    <row r="467" spans="1:14" s="389" customFormat="1" x14ac:dyDescent="0.25">
      <c r="A467" s="255" t="s">
        <v>305</v>
      </c>
      <c r="B467" s="256">
        <v>41918</v>
      </c>
      <c r="C467" s="257" t="s">
        <v>7414</v>
      </c>
      <c r="D467" s="255" t="s">
        <v>438</v>
      </c>
      <c r="E467" s="258">
        <v>10259558</v>
      </c>
      <c r="F467" s="255">
        <v>27187257</v>
      </c>
      <c r="G467" s="255">
        <v>2704005</v>
      </c>
      <c r="H467" s="120" t="str">
        <f>IF(G467="","",VLOOKUP(G467,ARANCEL!$B$5:$D$121,2,FALSE))</f>
        <v>PROVISORIO</v>
      </c>
      <c r="I467" s="121" t="s">
        <v>311</v>
      </c>
      <c r="J467" s="119">
        <v>1</v>
      </c>
      <c r="K467" s="122">
        <f>IF(G467="","",VLOOKUP(G467,ARANCEL!$B$5:$D$121,3,FALSE)*J467)</f>
        <v>3250</v>
      </c>
      <c r="L467" s="1229" t="s">
        <v>7548</v>
      </c>
      <c r="M467" s="1229">
        <v>4500255224</v>
      </c>
      <c r="N467" s="1229" t="s">
        <v>7553</v>
      </c>
    </row>
    <row r="468" spans="1:14" s="389" customFormat="1" x14ac:dyDescent="0.25">
      <c r="A468" s="255" t="s">
        <v>305</v>
      </c>
      <c r="B468" s="256">
        <v>41932</v>
      </c>
      <c r="C468" s="257" t="s">
        <v>7414</v>
      </c>
      <c r="D468" s="255" t="s">
        <v>438</v>
      </c>
      <c r="E468" s="258">
        <v>10259558</v>
      </c>
      <c r="F468" s="255">
        <v>27187257</v>
      </c>
      <c r="G468" s="255">
        <v>2704015</v>
      </c>
      <c r="H468" s="120" t="str">
        <f>IF(G468="","",VLOOKUP(G468,ARANCEL!$B$5:$D$121,2,FALSE))</f>
        <v xml:space="preserve">CORONA IN CERAM </v>
      </c>
      <c r="I468" s="121" t="s">
        <v>311</v>
      </c>
      <c r="J468" s="119">
        <v>1</v>
      </c>
      <c r="K468" s="122">
        <f>IF(G468="","",VLOOKUP(G468,ARANCEL!$B$5:$D$121,3,FALSE)*J468)</f>
        <v>42733</v>
      </c>
      <c r="L468" s="1229" t="s">
        <v>8279</v>
      </c>
      <c r="M468" s="1229">
        <v>4500259698</v>
      </c>
      <c r="N468" s="1229" t="s">
        <v>8264</v>
      </c>
    </row>
    <row r="469" spans="1:14" s="389" customFormat="1" x14ac:dyDescent="0.25">
      <c r="A469" s="255" t="s">
        <v>305</v>
      </c>
      <c r="B469" s="256">
        <v>41967</v>
      </c>
      <c r="C469" s="257" t="s">
        <v>7414</v>
      </c>
      <c r="D469" s="255" t="s">
        <v>438</v>
      </c>
      <c r="E469" s="258">
        <v>10259558</v>
      </c>
      <c r="F469" s="255">
        <v>27187257</v>
      </c>
      <c r="G469" s="255">
        <v>2704005</v>
      </c>
      <c r="H469" s="120" t="str">
        <f>IF(G469="","",VLOOKUP(G469,ARANCEL!$B$5:$D$121,2,FALSE))</f>
        <v>PROVISORIO</v>
      </c>
      <c r="I469" s="121" t="s">
        <v>323</v>
      </c>
      <c r="J469" s="119">
        <v>1</v>
      </c>
      <c r="K469" s="122">
        <f>IF(G469="","",VLOOKUP(G469,ARANCEL!$B$5:$D$121,3,FALSE)*J469)</f>
        <v>3250</v>
      </c>
      <c r="L469" s="1229" t="s">
        <v>8256</v>
      </c>
      <c r="M469" s="1229">
        <v>4500264856</v>
      </c>
      <c r="N469" s="1229" t="s">
        <v>8933</v>
      </c>
    </row>
    <row r="470" spans="1:14" s="389" customFormat="1" x14ac:dyDescent="0.25">
      <c r="A470" s="339" t="s">
        <v>305</v>
      </c>
      <c r="B470" s="256">
        <v>41967</v>
      </c>
      <c r="C470" s="118" t="s">
        <v>7414</v>
      </c>
      <c r="D470" s="119" t="s">
        <v>438</v>
      </c>
      <c r="E470" s="162">
        <v>10259558</v>
      </c>
      <c r="F470" s="119">
        <v>27187257</v>
      </c>
      <c r="G470" s="255">
        <v>2704003</v>
      </c>
      <c r="H470" s="120" t="str">
        <f>IF(G470="","",VLOOKUP(G470,ARANCEL!$B$5:$D$121,2,FALSE))</f>
        <v xml:space="preserve">CORONA PERIFERICA CON PERNO MUÑON COLADO </v>
      </c>
      <c r="I470" s="121" t="s">
        <v>323</v>
      </c>
      <c r="J470" s="119">
        <v>1</v>
      </c>
      <c r="K470" s="122">
        <f>IF(G470="","",VLOOKUP(G470,ARANCEL!$B$5:$D$121,3,FALSE)*J470)</f>
        <v>32612</v>
      </c>
      <c r="L470" s="1229" t="s">
        <v>8256</v>
      </c>
      <c r="M470" s="1229">
        <v>4500264856</v>
      </c>
      <c r="N470" s="1229" t="s">
        <v>8933</v>
      </c>
    </row>
    <row r="471" spans="1:14" s="389" customFormat="1" x14ac:dyDescent="0.25">
      <c r="A471" s="255" t="s">
        <v>305</v>
      </c>
      <c r="B471" s="256">
        <v>41795</v>
      </c>
      <c r="C471" s="118" t="s">
        <v>4924</v>
      </c>
      <c r="D471" s="119" t="s">
        <v>1446</v>
      </c>
      <c r="E471" s="162">
        <v>10205270</v>
      </c>
      <c r="F471" s="119">
        <v>26447564</v>
      </c>
      <c r="G471" s="255">
        <v>2704005</v>
      </c>
      <c r="H471" s="120" t="str">
        <f>IF(G471="","",VLOOKUP(G471,ARANCEL!$B$5:$D$121,2,FALSE))</f>
        <v>PROVISORIO</v>
      </c>
      <c r="I471" s="121" t="s">
        <v>326</v>
      </c>
      <c r="J471" s="119">
        <v>1</v>
      </c>
      <c r="K471" s="122">
        <f>IF(G471="","",VLOOKUP(G471,ARANCEL!$B$5:$D$121,3,FALSE)*J471)</f>
        <v>3250</v>
      </c>
      <c r="L471" s="1229" t="s">
        <v>5292</v>
      </c>
      <c r="M471" s="1229">
        <v>4500236752</v>
      </c>
      <c r="N471" s="1229">
        <v>9460</v>
      </c>
    </row>
    <row r="472" spans="1:14" s="389" customFormat="1" x14ac:dyDescent="0.25">
      <c r="A472" s="255" t="s">
        <v>305</v>
      </c>
      <c r="B472" s="256">
        <v>41845</v>
      </c>
      <c r="C472" s="257" t="s">
        <v>4924</v>
      </c>
      <c r="D472" s="255" t="s">
        <v>1446</v>
      </c>
      <c r="E472" s="258">
        <v>10205270</v>
      </c>
      <c r="F472" s="255">
        <v>26447564</v>
      </c>
      <c r="G472" s="255">
        <v>2704002</v>
      </c>
      <c r="H472" s="120" t="str">
        <f>IF(G472="","",VLOOKUP(G472,ARANCEL!$B$5:$D$121,2,FALSE))</f>
        <v xml:space="preserve">CORONA PERIFERICA </v>
      </c>
      <c r="I472" s="121" t="s">
        <v>326</v>
      </c>
      <c r="J472" s="119">
        <v>1</v>
      </c>
      <c r="K472" s="122">
        <f>IF(G472="","",VLOOKUP(G472,ARANCEL!$B$5:$D$121,3,FALSE)*J472)</f>
        <v>25865</v>
      </c>
      <c r="L472" s="1229" t="s">
        <v>6905</v>
      </c>
      <c r="M472" s="1229">
        <v>4500249698</v>
      </c>
      <c r="N472" s="1229" t="s">
        <v>7115</v>
      </c>
    </row>
    <row r="473" spans="1:14" s="391" customFormat="1" x14ac:dyDescent="0.25">
      <c r="A473" s="255" t="s">
        <v>305</v>
      </c>
      <c r="B473" s="256">
        <v>41927</v>
      </c>
      <c r="C473" s="257" t="s">
        <v>7649</v>
      </c>
      <c r="D473" s="255" t="s">
        <v>442</v>
      </c>
      <c r="E473" s="258">
        <v>10265220</v>
      </c>
      <c r="F473" s="255">
        <v>28224976</v>
      </c>
      <c r="G473" s="255">
        <v>2705003</v>
      </c>
      <c r="H473" s="120" t="str">
        <f>IF(G473="","",VLOOKUP(G473,ARANCEL!$B$5:$D$121,2,FALSE))</f>
        <v>INCRUSTACION ESTETICA (ART-GLASS O CERAMICA)</v>
      </c>
      <c r="I473" s="121" t="s">
        <v>326</v>
      </c>
      <c r="J473" s="119">
        <v>1</v>
      </c>
      <c r="K473" s="122">
        <f>IF(G473="","",VLOOKUP(G473,ARANCEL!$B$5:$D$121,3,FALSE)*J473)</f>
        <v>15676</v>
      </c>
      <c r="L473" s="1229" t="s">
        <v>8279</v>
      </c>
      <c r="M473" s="1229">
        <v>4500259698</v>
      </c>
      <c r="N473" s="1229" t="s">
        <v>8264</v>
      </c>
    </row>
    <row r="474" spans="1:14" s="391" customFormat="1" x14ac:dyDescent="0.25">
      <c r="A474" s="255" t="s">
        <v>305</v>
      </c>
      <c r="B474" s="256">
        <v>41292</v>
      </c>
      <c r="C474" s="118" t="s">
        <v>1544</v>
      </c>
      <c r="D474" s="119" t="s">
        <v>441</v>
      </c>
      <c r="E474" s="162">
        <v>10131721</v>
      </c>
      <c r="F474" s="119">
        <v>19453222</v>
      </c>
      <c r="G474" s="255">
        <v>2705003</v>
      </c>
      <c r="H474" s="120" t="str">
        <f>IF(G474="","",VLOOKUP(G474,ARANCEL!$B$5:$D$121,2,FALSE))</f>
        <v>INCRUSTACION ESTETICA (ART-GLASS O CERAMICA)</v>
      </c>
      <c r="I474" s="121" t="s">
        <v>308</v>
      </c>
      <c r="J474" s="119">
        <v>1</v>
      </c>
      <c r="K474" s="122">
        <f>IF(G474="","",VLOOKUP(G474,ARANCEL!$B$5:$D$121,3,FALSE)*J474)</f>
        <v>15676</v>
      </c>
      <c r="L474" s="1235" t="str">
        <f>IF(E474="","","IMPAGO")</f>
        <v>IMPAGO</v>
      </c>
      <c r="M474" s="1235" t="str">
        <f>IF(L474="IMPAGO","SIN O.C.","")</f>
        <v>SIN O.C.</v>
      </c>
      <c r="N474" s="1235" t="str">
        <f>IF(L474="IMPAGO","SIN FACT.","")</f>
        <v>SIN FACT.</v>
      </c>
    </row>
    <row r="475" spans="1:14" s="391" customFormat="1" x14ac:dyDescent="0.25">
      <c r="A475" s="255" t="s">
        <v>305</v>
      </c>
      <c r="B475" s="256">
        <v>41848</v>
      </c>
      <c r="C475" s="257" t="s">
        <v>6024</v>
      </c>
      <c r="D475" s="255" t="s">
        <v>4402</v>
      </c>
      <c r="E475" s="258">
        <v>10231416</v>
      </c>
      <c r="F475" s="255">
        <v>27397478</v>
      </c>
      <c r="G475" s="255">
        <v>2705003</v>
      </c>
      <c r="H475" s="120" t="str">
        <f>IF(G475="","",VLOOKUP(G475,ARANCEL!$B$5:$D$121,2,FALSE))</f>
        <v>INCRUSTACION ESTETICA (ART-GLASS O CERAMICA)</v>
      </c>
      <c r="I475" s="121" t="s">
        <v>312</v>
      </c>
      <c r="J475" s="119">
        <v>1</v>
      </c>
      <c r="K475" s="122">
        <f>IF(G475="","",VLOOKUP(G475,ARANCEL!$B$5:$D$121,3,FALSE)*J475)</f>
        <v>15676</v>
      </c>
      <c r="L475" s="1229" t="s">
        <v>6905</v>
      </c>
      <c r="M475" s="1229">
        <v>4500249698</v>
      </c>
      <c r="N475" s="1229" t="s">
        <v>7115</v>
      </c>
    </row>
    <row r="476" spans="1:14" s="393" customFormat="1" x14ac:dyDescent="0.25">
      <c r="A476" s="255" t="s">
        <v>305</v>
      </c>
      <c r="B476" s="256">
        <v>41738</v>
      </c>
      <c r="C476" s="257" t="s">
        <v>3838</v>
      </c>
      <c r="D476" s="255" t="s">
        <v>1449</v>
      </c>
      <c r="E476" s="258">
        <v>10187108</v>
      </c>
      <c r="F476" s="255">
        <v>25847641</v>
      </c>
      <c r="G476" s="255">
        <v>2704005</v>
      </c>
      <c r="H476" s="120" t="str">
        <f>IF(G476="","",VLOOKUP(G476,ARANCEL!$B$5:$D$121,2,FALSE))</f>
        <v>PROVISORIO</v>
      </c>
      <c r="I476" s="121" t="s">
        <v>316</v>
      </c>
      <c r="J476" s="119">
        <v>1</v>
      </c>
      <c r="K476" s="122">
        <f>IF(G476="","",VLOOKUP(G476,ARANCEL!$B$5:$D$121,3,FALSE)*J476)</f>
        <v>3250</v>
      </c>
      <c r="L476" s="1229" t="s">
        <v>4612</v>
      </c>
      <c r="M476" s="1229">
        <v>4500229970</v>
      </c>
      <c r="N476" s="1229">
        <v>9184</v>
      </c>
    </row>
    <row r="477" spans="1:14" s="395" customFormat="1" x14ac:dyDescent="0.25">
      <c r="A477" s="339" t="s">
        <v>305</v>
      </c>
      <c r="B477" s="256">
        <v>41768</v>
      </c>
      <c r="C477" s="257" t="s">
        <v>3838</v>
      </c>
      <c r="D477" s="255" t="s">
        <v>1449</v>
      </c>
      <c r="E477" s="258">
        <v>10187108</v>
      </c>
      <c r="F477" s="255">
        <v>25847641</v>
      </c>
      <c r="G477" s="255">
        <v>2704003</v>
      </c>
      <c r="H477" s="120" t="str">
        <f>IF(G477="","",VLOOKUP(G477,ARANCEL!$B$5:$D$121,2,FALSE))</f>
        <v xml:space="preserve">CORONA PERIFERICA CON PERNO MUÑON COLADO </v>
      </c>
      <c r="I477" s="121" t="s">
        <v>316</v>
      </c>
      <c r="J477" s="119">
        <v>1</v>
      </c>
      <c r="K477" s="122">
        <f>IF(G477="","",VLOOKUP(G477,ARANCEL!$B$5:$D$121,3,FALSE)*J477)</f>
        <v>32612</v>
      </c>
      <c r="L477" s="1229" t="s">
        <v>5292</v>
      </c>
      <c r="M477" s="1229">
        <v>4500235445</v>
      </c>
      <c r="N477" s="1229">
        <v>9425</v>
      </c>
    </row>
    <row r="478" spans="1:14" s="395" customFormat="1" x14ac:dyDescent="0.25">
      <c r="A478" s="255" t="s">
        <v>305</v>
      </c>
      <c r="B478" s="256">
        <v>41837</v>
      </c>
      <c r="C478" s="118" t="s">
        <v>3838</v>
      </c>
      <c r="D478" s="119" t="s">
        <v>1449</v>
      </c>
      <c r="E478" s="162">
        <v>10187108</v>
      </c>
      <c r="F478" s="119">
        <v>25847641</v>
      </c>
      <c r="G478" s="119">
        <v>2705003</v>
      </c>
      <c r="H478" s="120" t="str">
        <f>IF(G478="","",VLOOKUP(G478,ARANCEL!$B$5:$D$121,2,FALSE))</f>
        <v>INCRUSTACION ESTETICA (ART-GLASS O CERAMICA)</v>
      </c>
      <c r="I478" s="121" t="s">
        <v>326</v>
      </c>
      <c r="J478" s="119">
        <v>1</v>
      </c>
      <c r="K478" s="122">
        <f>IF(G478="","",VLOOKUP(G478,ARANCEL!$B$5:$D$121,3,FALSE)*J478)</f>
        <v>15676</v>
      </c>
      <c r="L478" s="1229" t="s">
        <v>6905</v>
      </c>
      <c r="M478" s="1229">
        <v>4500249698</v>
      </c>
      <c r="N478" s="1229" t="s">
        <v>7115</v>
      </c>
    </row>
    <row r="479" spans="1:14" s="395" customFormat="1" x14ac:dyDescent="0.25">
      <c r="A479" s="255" t="s">
        <v>305</v>
      </c>
      <c r="B479" s="256">
        <v>41795</v>
      </c>
      <c r="C479" s="257" t="s">
        <v>4867</v>
      </c>
      <c r="D479" s="255" t="s">
        <v>1449</v>
      </c>
      <c r="E479" s="258">
        <v>10203934</v>
      </c>
      <c r="F479" s="255">
        <v>26193293</v>
      </c>
      <c r="G479" s="255">
        <v>2705003</v>
      </c>
      <c r="H479" s="120" t="str">
        <f>IF(G479="","",VLOOKUP(G479,ARANCEL!$B$5:$D$121,2,FALSE))</f>
        <v>INCRUSTACION ESTETICA (ART-GLASS O CERAMICA)</v>
      </c>
      <c r="I479" s="121" t="s">
        <v>308</v>
      </c>
      <c r="J479" s="119">
        <v>1</v>
      </c>
      <c r="K479" s="122">
        <f>IF(G479="","",VLOOKUP(G479,ARANCEL!$B$5:$D$121,3,FALSE)*J479)</f>
        <v>15676</v>
      </c>
      <c r="L479" s="1229" t="s">
        <v>5292</v>
      </c>
      <c r="M479" s="1229">
        <v>4500236752</v>
      </c>
      <c r="N479" s="1229">
        <v>9460</v>
      </c>
    </row>
    <row r="480" spans="1:14" s="395" customFormat="1" x14ac:dyDescent="0.25">
      <c r="A480" s="255" t="s">
        <v>305</v>
      </c>
      <c r="B480" s="256">
        <v>41645</v>
      </c>
      <c r="C480" s="257" t="s">
        <v>1542</v>
      </c>
      <c r="D480" s="255" t="s">
        <v>1458</v>
      </c>
      <c r="E480" s="258">
        <v>10168696</v>
      </c>
      <c r="F480" s="255">
        <v>20480907</v>
      </c>
      <c r="G480" s="255">
        <v>2705003</v>
      </c>
      <c r="H480" s="120" t="str">
        <f>IF(G480="","",VLOOKUP(G480,ARANCEL!$B$5:$D$121,2,FALSE))</f>
        <v>INCRUSTACION ESTETICA (ART-GLASS O CERAMICA)</v>
      </c>
      <c r="I480" s="121" t="s">
        <v>316</v>
      </c>
      <c r="J480" s="119">
        <v>1</v>
      </c>
      <c r="K480" s="122">
        <f>IF(G480="","",VLOOKUP(G480,ARANCEL!$B$5:$D$121,3,FALSE)*J480)</f>
        <v>15676</v>
      </c>
      <c r="L480" s="1229" t="s">
        <v>2842</v>
      </c>
      <c r="M480" s="1229">
        <v>4500216201</v>
      </c>
      <c r="N480" s="1229">
        <v>8388</v>
      </c>
    </row>
    <row r="481" spans="1:14" s="395" customFormat="1" x14ac:dyDescent="0.25">
      <c r="A481" s="255" t="s">
        <v>305</v>
      </c>
      <c r="B481" s="256">
        <v>41796</v>
      </c>
      <c r="C481" s="118" t="s">
        <v>4961</v>
      </c>
      <c r="D481" s="119" t="s">
        <v>1471</v>
      </c>
      <c r="E481" s="162">
        <v>10205477</v>
      </c>
      <c r="F481" s="119">
        <v>24857610</v>
      </c>
      <c r="G481" s="255">
        <v>2702048</v>
      </c>
      <c r="H481" s="120" t="str">
        <f>IF(G481="","",VLOOKUP(G481,ARANCEL!$B$5:$D$121,2,FALSE))</f>
        <v xml:space="preserve">SERVICIO LAB. IMPLANTE CORONA CEMENTADA/ATORNILLADA </v>
      </c>
      <c r="I481" s="121" t="s">
        <v>308</v>
      </c>
      <c r="J481" s="119">
        <v>1</v>
      </c>
      <c r="K481" s="122">
        <f>IF(G481="","",VLOOKUP(G481,ARANCEL!$B$5:$D$121,3,FALSE)*J481)</f>
        <v>43857</v>
      </c>
      <c r="L481" s="1229" t="s">
        <v>5742</v>
      </c>
      <c r="M481" s="1229">
        <v>4500239368</v>
      </c>
      <c r="N481" s="1229" t="s">
        <v>5743</v>
      </c>
    </row>
    <row r="482" spans="1:14" s="393" customFormat="1" x14ac:dyDescent="0.25">
      <c r="A482" s="255" t="s">
        <v>305</v>
      </c>
      <c r="B482" s="256">
        <v>41822</v>
      </c>
      <c r="C482" s="257" t="s">
        <v>5457</v>
      </c>
      <c r="D482" s="255" t="s">
        <v>1523</v>
      </c>
      <c r="E482" s="258">
        <v>10219017</v>
      </c>
      <c r="F482" s="255">
        <v>27149150</v>
      </c>
      <c r="G482" s="255">
        <v>2707001</v>
      </c>
      <c r="H482" s="120" t="str">
        <f>IF(G482="","",VLOOKUP(G482,ARANCEL!$B$5:$D$121,2,FALSE))</f>
        <v xml:space="preserve">PLANO DE RELAJACION </v>
      </c>
      <c r="I482" s="121" t="s">
        <v>331</v>
      </c>
      <c r="J482" s="119">
        <v>1</v>
      </c>
      <c r="K482" s="122">
        <f>IF(G482="","",VLOOKUP(G482,ARANCEL!$B$5:$D$121,3,FALSE)*J482)</f>
        <v>9221</v>
      </c>
      <c r="L482" s="1229" t="s">
        <v>5742</v>
      </c>
      <c r="M482" s="1229">
        <v>4500241291</v>
      </c>
      <c r="N482" s="1229" t="s">
        <v>5764</v>
      </c>
    </row>
    <row r="483" spans="1:14" s="397" customFormat="1" x14ac:dyDescent="0.25">
      <c r="A483" s="255" t="s">
        <v>305</v>
      </c>
      <c r="B483" s="256">
        <v>41788</v>
      </c>
      <c r="C483" s="257" t="s">
        <v>4802</v>
      </c>
      <c r="D483" s="255" t="s">
        <v>1449</v>
      </c>
      <c r="E483" s="258">
        <v>10203234</v>
      </c>
      <c r="F483" s="255">
        <v>26662996</v>
      </c>
      <c r="G483" s="255">
        <v>2704005</v>
      </c>
      <c r="H483" s="120" t="str">
        <f>IF(G483="","",VLOOKUP(G483,ARANCEL!$B$5:$D$121,2,FALSE))</f>
        <v>PROVISORIO</v>
      </c>
      <c r="I483" s="121" t="s">
        <v>317</v>
      </c>
      <c r="J483" s="119">
        <v>1</v>
      </c>
      <c r="K483" s="122">
        <f>IF(G483="","",VLOOKUP(G483,ARANCEL!$B$5:$D$121,3,FALSE)*J483)</f>
        <v>3250</v>
      </c>
      <c r="L483" s="1229" t="s">
        <v>5292</v>
      </c>
      <c r="M483" s="1229">
        <v>4500235426</v>
      </c>
      <c r="N483" s="1229">
        <v>9420</v>
      </c>
    </row>
    <row r="484" spans="1:14" s="397" customFormat="1" x14ac:dyDescent="0.25">
      <c r="A484" s="255" t="s">
        <v>305</v>
      </c>
      <c r="B484" s="256">
        <v>41807</v>
      </c>
      <c r="C484" s="257" t="s">
        <v>4802</v>
      </c>
      <c r="D484" s="255" t="s">
        <v>1449</v>
      </c>
      <c r="E484" s="258">
        <v>10203234</v>
      </c>
      <c r="F484" s="255">
        <v>26662996</v>
      </c>
      <c r="G484" s="255">
        <v>2704005</v>
      </c>
      <c r="H484" s="120" t="str">
        <f>IF(G484="","",VLOOKUP(G484,ARANCEL!$B$5:$D$121,2,FALSE))</f>
        <v>PROVISORIO</v>
      </c>
      <c r="I484" s="121" t="s">
        <v>316</v>
      </c>
      <c r="J484" s="119">
        <v>1</v>
      </c>
      <c r="K484" s="122">
        <f>IF(G484="","",VLOOKUP(G484,ARANCEL!$B$5:$D$121,3,FALSE)*J484)</f>
        <v>3250</v>
      </c>
      <c r="L484" s="1229" t="s">
        <v>5742</v>
      </c>
      <c r="M484" s="1229">
        <v>4500239368</v>
      </c>
      <c r="N484" s="1229" t="s">
        <v>5743</v>
      </c>
    </row>
    <row r="485" spans="1:14" s="397" customFormat="1" x14ac:dyDescent="0.25">
      <c r="A485" s="255" t="s">
        <v>305</v>
      </c>
      <c r="B485" s="256">
        <v>41813</v>
      </c>
      <c r="C485" s="118" t="s">
        <v>4802</v>
      </c>
      <c r="D485" s="119" t="s">
        <v>1449</v>
      </c>
      <c r="E485" s="162">
        <v>10203234</v>
      </c>
      <c r="F485" s="119">
        <v>26662996</v>
      </c>
      <c r="G485" s="255">
        <v>2704003</v>
      </c>
      <c r="H485" s="120" t="str">
        <f>IF(G485="","",VLOOKUP(G485,ARANCEL!$B$5:$D$121,2,FALSE))</f>
        <v xml:space="preserve">CORONA PERIFERICA CON PERNO MUÑON COLADO </v>
      </c>
      <c r="I485" s="121" t="s">
        <v>317</v>
      </c>
      <c r="J485" s="119">
        <v>1</v>
      </c>
      <c r="K485" s="122">
        <f>IF(G485="","",VLOOKUP(G485,ARANCEL!$B$5:$D$121,3,FALSE)*J485)</f>
        <v>32612</v>
      </c>
      <c r="L485" s="1229" t="s">
        <v>5742</v>
      </c>
      <c r="M485" s="1229">
        <v>4500239368</v>
      </c>
      <c r="N485" s="1229" t="s">
        <v>5743</v>
      </c>
    </row>
    <row r="486" spans="1:14" s="397" customFormat="1" x14ac:dyDescent="0.25">
      <c r="A486" s="255" t="s">
        <v>305</v>
      </c>
      <c r="B486" s="256">
        <v>41824</v>
      </c>
      <c r="C486" s="118" t="s">
        <v>4802</v>
      </c>
      <c r="D486" s="119" t="s">
        <v>1449</v>
      </c>
      <c r="E486" s="162">
        <v>10203234</v>
      </c>
      <c r="F486" s="119">
        <v>26662996</v>
      </c>
      <c r="G486" s="255">
        <v>2704003</v>
      </c>
      <c r="H486" s="120" t="str">
        <f>IF(G486="","",VLOOKUP(G486,ARANCEL!$B$5:$D$121,2,FALSE))</f>
        <v xml:space="preserve">CORONA PERIFERICA CON PERNO MUÑON COLADO </v>
      </c>
      <c r="I486" s="121" t="s">
        <v>316</v>
      </c>
      <c r="J486" s="119">
        <v>1</v>
      </c>
      <c r="K486" s="122">
        <f>IF(G486="","",VLOOKUP(G486,ARANCEL!$B$5:$D$121,3,FALSE)*J486)</f>
        <v>32612</v>
      </c>
      <c r="L486" s="1229" t="s">
        <v>6017</v>
      </c>
      <c r="M486" s="1229">
        <v>4500243278</v>
      </c>
      <c r="N486" s="1229">
        <v>9786</v>
      </c>
    </row>
    <row r="487" spans="1:14" s="397" customFormat="1" x14ac:dyDescent="0.25">
      <c r="A487" s="255" t="s">
        <v>305</v>
      </c>
      <c r="B487" s="256">
        <v>41779</v>
      </c>
      <c r="C487" s="257" t="s">
        <v>4649</v>
      </c>
      <c r="D487" s="255" t="s">
        <v>353</v>
      </c>
      <c r="E487" s="258">
        <v>10199286</v>
      </c>
      <c r="F487" s="255">
        <v>26506152</v>
      </c>
      <c r="G487" s="255">
        <v>2707001</v>
      </c>
      <c r="H487" s="120" t="str">
        <f>IF(G487="","",VLOOKUP(G487,ARANCEL!$B$5:$D$121,2,FALSE))</f>
        <v xml:space="preserve">PLANO DE RELAJACION </v>
      </c>
      <c r="I487" s="121" t="s">
        <v>306</v>
      </c>
      <c r="J487" s="119">
        <v>1</v>
      </c>
      <c r="K487" s="122">
        <f>IF(G487="","",VLOOKUP(G487,ARANCEL!$B$5:$D$121,3,FALSE)*J487)</f>
        <v>9221</v>
      </c>
      <c r="L487" s="1229" t="s">
        <v>5292</v>
      </c>
      <c r="M487" s="1229">
        <v>4500235432</v>
      </c>
      <c r="N487" s="1229">
        <v>9422</v>
      </c>
    </row>
    <row r="488" spans="1:14" s="393" customFormat="1" x14ac:dyDescent="0.25">
      <c r="A488" s="255" t="s">
        <v>305</v>
      </c>
      <c r="B488" s="256">
        <v>41946</v>
      </c>
      <c r="C488" s="257" t="s">
        <v>8029</v>
      </c>
      <c r="D488" s="255" t="s">
        <v>1449</v>
      </c>
      <c r="E488" s="258">
        <v>10274714</v>
      </c>
      <c r="F488" s="255">
        <v>28941100</v>
      </c>
      <c r="G488" s="255">
        <v>2705003</v>
      </c>
      <c r="H488" s="120" t="str">
        <f>IF(G488="","",VLOOKUP(G488,ARANCEL!$B$5:$D$121,2,FALSE))</f>
        <v>INCRUSTACION ESTETICA (ART-GLASS O CERAMICA)</v>
      </c>
      <c r="I488" s="121" t="s">
        <v>322</v>
      </c>
      <c r="J488" s="119">
        <v>1</v>
      </c>
      <c r="K488" s="122">
        <f>IF(G488="","",VLOOKUP(G488,ARANCEL!$B$5:$D$121,3,FALSE)*J488)</f>
        <v>15676</v>
      </c>
      <c r="L488" s="1229" t="s">
        <v>8279</v>
      </c>
      <c r="M488" s="1229">
        <v>4500259698</v>
      </c>
      <c r="N488" s="1229" t="s">
        <v>8264</v>
      </c>
    </row>
    <row r="489" spans="1:14" s="397" customFormat="1" x14ac:dyDescent="0.25">
      <c r="A489" s="255" t="s">
        <v>305</v>
      </c>
      <c r="B489" s="256">
        <v>41960</v>
      </c>
      <c r="C489" s="257" t="s">
        <v>8335</v>
      </c>
      <c r="D489" s="255" t="s">
        <v>4402</v>
      </c>
      <c r="E489" s="258">
        <v>10280789</v>
      </c>
      <c r="F489" s="255">
        <v>28801644</v>
      </c>
      <c r="G489" s="255">
        <v>2705003</v>
      </c>
      <c r="H489" s="120" t="str">
        <f>IF(G489="","",VLOOKUP(G489,ARANCEL!$B$5:$D$121,2,FALSE))</f>
        <v>INCRUSTACION ESTETICA (ART-GLASS O CERAMICA)</v>
      </c>
      <c r="I489" s="121" t="s">
        <v>319</v>
      </c>
      <c r="J489" s="119">
        <v>1</v>
      </c>
      <c r="K489" s="122">
        <f>IF(G489="","",VLOOKUP(G489,ARANCEL!$B$5:$D$121,3,FALSE)*J489)</f>
        <v>15676</v>
      </c>
      <c r="L489" s="1229" t="s">
        <v>8256</v>
      </c>
      <c r="M489" s="1229">
        <v>4500264856</v>
      </c>
      <c r="N489" s="1229" t="s">
        <v>8933</v>
      </c>
    </row>
    <row r="490" spans="1:14" x14ac:dyDescent="0.25">
      <c r="A490" s="255" t="s">
        <v>305</v>
      </c>
      <c r="B490" s="256">
        <v>41995</v>
      </c>
      <c r="C490" s="257" t="s">
        <v>8335</v>
      </c>
      <c r="D490" s="255" t="s">
        <v>4402</v>
      </c>
      <c r="E490" s="258">
        <v>10280789</v>
      </c>
      <c r="F490" s="255">
        <v>28801644</v>
      </c>
      <c r="G490" s="255">
        <v>2705003</v>
      </c>
      <c r="H490" s="120" t="str">
        <f>IF(G490="","",VLOOKUP(G490,ARANCEL!$B$5:$D$121,2,FALSE))</f>
        <v>INCRUSTACION ESTETICA (ART-GLASS O CERAMICA)</v>
      </c>
      <c r="I490" s="121" t="s">
        <v>312</v>
      </c>
      <c r="J490" s="119">
        <v>1</v>
      </c>
      <c r="K490" s="122">
        <f>IF(G490="","",VLOOKUP(G490,ARANCEL!$B$5:$D$121,3,FALSE)*J490)</f>
        <v>15676</v>
      </c>
      <c r="L490" s="1349" t="s">
        <v>9431</v>
      </c>
      <c r="M490" s="1349">
        <v>4500269116</v>
      </c>
      <c r="N490" s="1349" t="s">
        <v>9430</v>
      </c>
    </row>
    <row r="491" spans="1:14" s="397" customFormat="1" x14ac:dyDescent="0.25">
      <c r="A491" s="255" t="s">
        <v>305</v>
      </c>
      <c r="B491" s="256">
        <v>41995</v>
      </c>
      <c r="C491" s="257" t="s">
        <v>8335</v>
      </c>
      <c r="D491" s="255" t="s">
        <v>4402</v>
      </c>
      <c r="E491" s="258">
        <v>10280789</v>
      </c>
      <c r="F491" s="255">
        <v>28801644</v>
      </c>
      <c r="G491" s="255">
        <v>2704005</v>
      </c>
      <c r="H491" s="120" t="str">
        <f>IF(G491="","",VLOOKUP(G491,ARANCEL!$B$5:$D$121,2,FALSE))</f>
        <v>PROVISORIO</v>
      </c>
      <c r="I491" s="121" t="s">
        <v>324</v>
      </c>
      <c r="J491" s="119">
        <v>1</v>
      </c>
      <c r="K491" s="122">
        <f>IF(G491="","",VLOOKUP(G491,ARANCEL!$B$5:$D$121,3,FALSE)*J491)</f>
        <v>3250</v>
      </c>
      <c r="L491" s="1349" t="s">
        <v>9431</v>
      </c>
      <c r="M491" s="1349">
        <v>4500269116</v>
      </c>
      <c r="N491" s="1349" t="s">
        <v>9430</v>
      </c>
    </row>
    <row r="492" spans="1:14" s="399" customFormat="1" x14ac:dyDescent="0.25">
      <c r="A492" s="255" t="s">
        <v>305</v>
      </c>
      <c r="B492" s="256">
        <v>42023</v>
      </c>
      <c r="C492" s="257" t="s">
        <v>8335</v>
      </c>
      <c r="D492" s="255" t="s">
        <v>4402</v>
      </c>
      <c r="E492" s="258">
        <v>10280789</v>
      </c>
      <c r="F492" s="255">
        <v>28801644</v>
      </c>
      <c r="G492" s="255">
        <v>2704003</v>
      </c>
      <c r="H492" s="120" t="str">
        <f>IF(G492="","",VLOOKUP(G492,ARANCEL!$B$5:$D$121,2,FALSE))</f>
        <v xml:space="preserve">CORONA PERIFERICA CON PERNO MUÑON COLADO </v>
      </c>
      <c r="I492" s="121" t="s">
        <v>324</v>
      </c>
      <c r="J492" s="119">
        <v>1</v>
      </c>
      <c r="K492" s="122">
        <f>IF(G492="","",VLOOKUP(G492,ARANCEL!$B$5:$D$121,3,FALSE)*J492)</f>
        <v>32612</v>
      </c>
      <c r="L492" s="1235" t="str">
        <f>IF(E492="","","IMPAGO")</f>
        <v>IMPAGO</v>
      </c>
      <c r="M492" s="1235" t="str">
        <f>IF(L492="IMPAGO","SIN O.C.","")</f>
        <v>SIN O.C.</v>
      </c>
      <c r="N492" s="1235" t="str">
        <f>IF(L492="IMPAGO","SIN FACT.","")</f>
        <v>SIN FACT.</v>
      </c>
    </row>
    <row r="493" spans="1:14" s="399" customFormat="1" x14ac:dyDescent="0.25">
      <c r="A493" s="255" t="s">
        <v>305</v>
      </c>
      <c r="B493" s="256">
        <v>41919</v>
      </c>
      <c r="C493" s="257" t="s">
        <v>7531</v>
      </c>
      <c r="D493" s="255" t="s">
        <v>1449</v>
      </c>
      <c r="E493" s="258">
        <v>10262341</v>
      </c>
      <c r="F493" s="255">
        <v>26357383</v>
      </c>
      <c r="G493" s="255">
        <v>2704005</v>
      </c>
      <c r="H493" s="120" t="str">
        <f>IF(G493="","",VLOOKUP(G493,ARANCEL!$B$5:$D$121,2,FALSE))</f>
        <v>PROVISORIO</v>
      </c>
      <c r="I493" s="121" t="s">
        <v>7532</v>
      </c>
      <c r="J493" s="119">
        <v>2</v>
      </c>
      <c r="K493" s="122">
        <f>IF(G493="","",VLOOKUP(G493,ARANCEL!$B$5:$D$121,3,FALSE)*J493)</f>
        <v>6500</v>
      </c>
      <c r="L493" s="1229" t="s">
        <v>8279</v>
      </c>
      <c r="M493" s="1229">
        <v>4500259698</v>
      </c>
      <c r="N493" s="1229" t="s">
        <v>8264</v>
      </c>
    </row>
    <row r="494" spans="1:14" s="399" customFormat="1" x14ac:dyDescent="0.25">
      <c r="A494" s="255" t="s">
        <v>305</v>
      </c>
      <c r="B494" s="256">
        <v>41939</v>
      </c>
      <c r="C494" s="257" t="s">
        <v>7531</v>
      </c>
      <c r="D494" s="255" t="s">
        <v>1449</v>
      </c>
      <c r="E494" s="258">
        <v>10262341</v>
      </c>
      <c r="F494" s="255">
        <v>26357383</v>
      </c>
      <c r="G494" s="255">
        <v>2704003</v>
      </c>
      <c r="H494" s="120" t="str">
        <f>IF(G494="","",VLOOKUP(G494,ARANCEL!$B$5:$D$121,2,FALSE))</f>
        <v xml:space="preserve">CORONA PERIFERICA CON PERNO MUÑON COLADO </v>
      </c>
      <c r="I494" s="121" t="s">
        <v>7532</v>
      </c>
      <c r="J494" s="119">
        <v>2</v>
      </c>
      <c r="K494" s="122">
        <f>IF(G494="","",VLOOKUP(G494,ARANCEL!$B$5:$D$121,3,FALSE)*J494)</f>
        <v>65224</v>
      </c>
      <c r="L494" s="1229" t="s">
        <v>8279</v>
      </c>
      <c r="M494" s="1229">
        <v>4500259698</v>
      </c>
      <c r="N494" s="1229" t="s">
        <v>8264</v>
      </c>
    </row>
    <row r="495" spans="1:14" s="399" customFormat="1" x14ac:dyDescent="0.25">
      <c r="A495" s="255" t="s">
        <v>313</v>
      </c>
      <c r="B495" s="256">
        <v>41949</v>
      </c>
      <c r="C495" s="118" t="s">
        <v>7531</v>
      </c>
      <c r="D495" s="119" t="s">
        <v>1449</v>
      </c>
      <c r="E495" s="162">
        <v>10262341</v>
      </c>
      <c r="F495" s="119">
        <v>26357383</v>
      </c>
      <c r="G495" s="255">
        <v>2704005</v>
      </c>
      <c r="H495" s="120" t="str">
        <f>IF(G495="","",VLOOKUP(G495,ARANCEL!$B$5:$D$121,2,FALSE))</f>
        <v>PROVISORIO</v>
      </c>
      <c r="I495" s="121" t="s">
        <v>317</v>
      </c>
      <c r="J495" s="119">
        <v>1</v>
      </c>
      <c r="K495" s="122">
        <f>IF(G495="","",VLOOKUP(G495,ARANCEL!$B$5:$D$121,3,FALSE)*J495)</f>
        <v>3250</v>
      </c>
      <c r="L495" s="1229" t="s">
        <v>8256</v>
      </c>
      <c r="M495" s="1229">
        <v>4500264856</v>
      </c>
      <c r="N495" s="1229" t="s">
        <v>8933</v>
      </c>
    </row>
    <row r="496" spans="1:14" s="399" customFormat="1" x14ac:dyDescent="0.25">
      <c r="A496" s="255" t="s">
        <v>305</v>
      </c>
      <c r="B496" s="256">
        <v>41999</v>
      </c>
      <c r="C496" s="257" t="s">
        <v>9147</v>
      </c>
      <c r="D496" s="255" t="s">
        <v>1449</v>
      </c>
      <c r="E496" s="258">
        <v>10301842</v>
      </c>
      <c r="F496" s="255">
        <v>29807945</v>
      </c>
      <c r="G496" s="255">
        <v>2704005</v>
      </c>
      <c r="H496" s="120" t="str">
        <f>IF(G496="","",VLOOKUP(G496,ARANCEL!$B$5:$D$121,2,FALSE))</f>
        <v>PROVISORIO</v>
      </c>
      <c r="I496" s="121" t="s">
        <v>618</v>
      </c>
      <c r="J496" s="119">
        <v>1</v>
      </c>
      <c r="K496" s="122">
        <f>IF(G496="","",VLOOKUP(G496,ARANCEL!$B$5:$D$121,3,FALSE)*J496)</f>
        <v>3250</v>
      </c>
      <c r="L496" s="1349" t="s">
        <v>9431</v>
      </c>
      <c r="M496" s="1349">
        <v>4500269116</v>
      </c>
      <c r="N496" s="1349" t="s">
        <v>9430</v>
      </c>
    </row>
    <row r="497" spans="1:14" s="399" customFormat="1" x14ac:dyDescent="0.25">
      <c r="A497" s="255" t="s">
        <v>305</v>
      </c>
      <c r="B497" s="256">
        <v>41961</v>
      </c>
      <c r="C497" s="257" t="s">
        <v>8334</v>
      </c>
      <c r="D497" s="255" t="s">
        <v>1449</v>
      </c>
      <c r="E497" s="258">
        <v>10281087</v>
      </c>
      <c r="F497" s="255">
        <v>29435189</v>
      </c>
      <c r="G497" s="255">
        <v>2704005</v>
      </c>
      <c r="H497" s="120" t="str">
        <f>IF(G497="","",VLOOKUP(G497,ARANCEL!$B$5:$D$121,2,FALSE))</f>
        <v>PROVISORIO</v>
      </c>
      <c r="I497" s="121" t="s">
        <v>321</v>
      </c>
      <c r="J497" s="119">
        <v>1</v>
      </c>
      <c r="K497" s="122">
        <f>IF(G497="","",VLOOKUP(G497,ARANCEL!$B$5:$D$121,3,FALSE)*J497)</f>
        <v>3250</v>
      </c>
      <c r="L497" s="1229" t="s">
        <v>8256</v>
      </c>
      <c r="M497" s="1229">
        <v>4500264856</v>
      </c>
      <c r="N497" s="1229" t="s">
        <v>8933</v>
      </c>
    </row>
    <row r="498" spans="1:14" s="399" customFormat="1" x14ac:dyDescent="0.25">
      <c r="A498" s="255" t="s">
        <v>305</v>
      </c>
      <c r="B498" s="256">
        <v>41975</v>
      </c>
      <c r="C498" s="257" t="s">
        <v>8334</v>
      </c>
      <c r="D498" s="255" t="s">
        <v>1449</v>
      </c>
      <c r="E498" s="258">
        <v>10281087</v>
      </c>
      <c r="F498" s="255">
        <v>29435189</v>
      </c>
      <c r="G498" s="255">
        <v>2704003</v>
      </c>
      <c r="H498" s="120" t="str">
        <f>IF(G498="","",VLOOKUP(G498,ARANCEL!$B$5:$D$121,2,FALSE))</f>
        <v xml:space="preserve">CORONA PERIFERICA CON PERNO MUÑON COLADO </v>
      </c>
      <c r="I498" s="121" t="s">
        <v>321</v>
      </c>
      <c r="J498" s="119">
        <v>1</v>
      </c>
      <c r="K498" s="122">
        <f>IF(G498="","",VLOOKUP(G498,ARANCEL!$B$5:$D$121,3,FALSE)*J498)</f>
        <v>32612</v>
      </c>
      <c r="L498" s="1229" t="s">
        <v>8256</v>
      </c>
      <c r="M498" s="1229">
        <v>4500264856</v>
      </c>
      <c r="N498" s="1229" t="s">
        <v>8933</v>
      </c>
    </row>
    <row r="499" spans="1:14" s="399" customFormat="1" x14ac:dyDescent="0.25">
      <c r="A499" s="255" t="s">
        <v>305</v>
      </c>
      <c r="B499" s="256">
        <v>41757</v>
      </c>
      <c r="C499" s="257" t="s">
        <v>4202</v>
      </c>
      <c r="D499" s="255" t="s">
        <v>47</v>
      </c>
      <c r="E499" s="258">
        <v>10191607</v>
      </c>
      <c r="F499" s="255">
        <v>24674834</v>
      </c>
      <c r="G499" s="255">
        <v>2705003</v>
      </c>
      <c r="H499" s="120" t="str">
        <f>IF(G499="","",VLOOKUP(G499,ARANCEL!$B$5:$D$121,2,FALSE))</f>
        <v>INCRUSTACION ESTETICA (ART-GLASS O CERAMICA)</v>
      </c>
      <c r="I499" s="121" t="s">
        <v>319</v>
      </c>
      <c r="J499" s="119">
        <v>1</v>
      </c>
      <c r="K499" s="122">
        <f>IF(G499="","",VLOOKUP(G499,ARANCEL!$B$5:$D$121,3,FALSE)*J499)</f>
        <v>15676</v>
      </c>
      <c r="L499" s="1229" t="s">
        <v>4612</v>
      </c>
      <c r="M499" s="1229">
        <v>4500229968</v>
      </c>
      <c r="N499" s="1229">
        <v>9225</v>
      </c>
    </row>
    <row r="500" spans="1:14" s="399" customFormat="1" x14ac:dyDescent="0.25">
      <c r="A500" s="255" t="s">
        <v>305</v>
      </c>
      <c r="B500" s="256">
        <v>41923</v>
      </c>
      <c r="C500" s="257" t="s">
        <v>7612</v>
      </c>
      <c r="D500" s="255" t="s">
        <v>1449</v>
      </c>
      <c r="E500" s="258">
        <v>10264024</v>
      </c>
      <c r="F500" s="255">
        <v>28998015</v>
      </c>
      <c r="G500" s="255">
        <v>2704005</v>
      </c>
      <c r="H500" s="120" t="str">
        <f>IF(G500="","",VLOOKUP(G500,ARANCEL!$B$5:$D$121,2,FALSE))</f>
        <v>PROVISORIO</v>
      </c>
      <c r="I500" s="121" t="s">
        <v>4838</v>
      </c>
      <c r="J500" s="119">
        <v>2</v>
      </c>
      <c r="K500" s="122">
        <f>IF(G500="","",VLOOKUP(G500,ARANCEL!$B$5:$D$121,3,FALSE)*J500)</f>
        <v>6500</v>
      </c>
      <c r="L500" s="1229" t="s">
        <v>8279</v>
      </c>
      <c r="M500" s="1229">
        <v>4500259698</v>
      </c>
      <c r="N500" s="1229" t="s">
        <v>8264</v>
      </c>
    </row>
    <row r="501" spans="1:14" s="397" customFormat="1" x14ac:dyDescent="0.25">
      <c r="A501" s="255" t="s">
        <v>305</v>
      </c>
      <c r="B501" s="256">
        <v>41940</v>
      </c>
      <c r="C501" s="257" t="s">
        <v>7612</v>
      </c>
      <c r="D501" s="255" t="s">
        <v>1449</v>
      </c>
      <c r="E501" s="258">
        <v>10264024</v>
      </c>
      <c r="F501" s="255">
        <v>28998015</v>
      </c>
      <c r="G501" s="255">
        <v>2704003</v>
      </c>
      <c r="H501" s="120" t="str">
        <f>IF(G501="","",VLOOKUP(G501,ARANCEL!$B$5:$D$121,2,FALSE))</f>
        <v xml:space="preserve">CORONA PERIFERICA CON PERNO MUÑON COLADO </v>
      </c>
      <c r="I501" s="121" t="s">
        <v>337</v>
      </c>
      <c r="J501" s="119">
        <v>1</v>
      </c>
      <c r="K501" s="122">
        <f>IF(G501="","",VLOOKUP(G501,ARANCEL!$B$5:$D$121,3,FALSE)*J501)</f>
        <v>32612</v>
      </c>
      <c r="L501" s="1229" t="s">
        <v>8279</v>
      </c>
      <c r="M501" s="1229">
        <v>4500259698</v>
      </c>
      <c r="N501" s="1229" t="s">
        <v>8264</v>
      </c>
    </row>
    <row r="502" spans="1:14" s="397" customFormat="1" x14ac:dyDescent="0.25">
      <c r="A502" s="255" t="s">
        <v>305</v>
      </c>
      <c r="B502" s="256">
        <v>41954</v>
      </c>
      <c r="C502" s="118" t="s">
        <v>7612</v>
      </c>
      <c r="D502" s="119" t="s">
        <v>1449</v>
      </c>
      <c r="E502" s="162">
        <v>10264024</v>
      </c>
      <c r="F502" s="119">
        <v>28998015</v>
      </c>
      <c r="G502" s="119">
        <v>2704003</v>
      </c>
      <c r="H502" s="120" t="str">
        <f>IF(G502="","",VLOOKUP(G502,ARANCEL!$B$5:$D$121,2,FALSE))</f>
        <v xml:space="preserve">CORONA PERIFERICA CON PERNO MUÑON COLADO </v>
      </c>
      <c r="I502" s="121" t="s">
        <v>322</v>
      </c>
      <c r="J502" s="119">
        <v>1</v>
      </c>
      <c r="K502" s="122">
        <f>IF(G502="","",VLOOKUP(G502,ARANCEL!$B$5:$D$121,3,FALSE)*J502)</f>
        <v>32612</v>
      </c>
      <c r="L502" s="1229" t="s">
        <v>8256</v>
      </c>
      <c r="M502" s="1229">
        <v>4500264856</v>
      </c>
      <c r="N502" s="1229" t="s">
        <v>8933</v>
      </c>
    </row>
    <row r="503" spans="1:14" s="397" customFormat="1" x14ac:dyDescent="0.25">
      <c r="A503" s="255" t="s">
        <v>305</v>
      </c>
      <c r="B503" s="256">
        <v>41893</v>
      </c>
      <c r="C503" s="118" t="s">
        <v>7040</v>
      </c>
      <c r="D503" s="119" t="s">
        <v>1523</v>
      </c>
      <c r="E503" s="162">
        <v>10256109</v>
      </c>
      <c r="F503" s="119">
        <v>28465178</v>
      </c>
      <c r="G503" s="255">
        <v>2707001</v>
      </c>
      <c r="H503" s="120" t="str">
        <f>IF(G503="","",VLOOKUP(G503,ARANCEL!$B$5:$D$121,2,FALSE))</f>
        <v xml:space="preserve">PLANO DE RELAJACION </v>
      </c>
      <c r="I503" s="121" t="s">
        <v>306</v>
      </c>
      <c r="J503" s="119">
        <v>1</v>
      </c>
      <c r="K503" s="122">
        <f>IF(G503="","",VLOOKUP(G503,ARANCEL!$B$5:$D$121,3,FALSE)*J503)</f>
        <v>9221</v>
      </c>
      <c r="L503" s="1229" t="s">
        <v>7548</v>
      </c>
      <c r="M503" s="1229">
        <v>4500255224</v>
      </c>
      <c r="N503" s="1229" t="s">
        <v>7553</v>
      </c>
    </row>
    <row r="504" spans="1:14" s="393" customFormat="1" x14ac:dyDescent="0.25">
      <c r="A504" s="255" t="s">
        <v>305</v>
      </c>
      <c r="B504" s="256">
        <v>41985</v>
      </c>
      <c r="C504" s="257" t="s">
        <v>8870</v>
      </c>
      <c r="D504" s="255" t="s">
        <v>6277</v>
      </c>
      <c r="E504" s="258">
        <v>10294367</v>
      </c>
      <c r="F504" s="255">
        <v>30041119</v>
      </c>
      <c r="G504" s="255">
        <v>2705003</v>
      </c>
      <c r="H504" s="120" t="str">
        <f>IF(G504="","",VLOOKUP(G504,ARANCEL!$B$5:$D$121,2,FALSE))</f>
        <v>INCRUSTACION ESTETICA (ART-GLASS O CERAMICA)</v>
      </c>
      <c r="I504" s="121" t="s">
        <v>322</v>
      </c>
      <c r="J504" s="119">
        <v>1</v>
      </c>
      <c r="K504" s="122">
        <f>IF(G504="","",VLOOKUP(G504,ARANCEL!$B$5:$D$121,3,FALSE)*J504)</f>
        <v>15676</v>
      </c>
      <c r="L504" s="1349" t="s">
        <v>9431</v>
      </c>
      <c r="M504" s="1349">
        <v>4500269116</v>
      </c>
      <c r="N504" s="1349" t="s">
        <v>9430</v>
      </c>
    </row>
    <row r="505" spans="1:14" s="411" customFormat="1" x14ac:dyDescent="0.25">
      <c r="A505" s="255" t="s">
        <v>305</v>
      </c>
      <c r="B505" s="256">
        <v>41997</v>
      </c>
      <c r="C505" s="257" t="s">
        <v>9142</v>
      </c>
      <c r="D505" s="255" t="s">
        <v>4402</v>
      </c>
      <c r="E505" s="258">
        <v>10301580</v>
      </c>
      <c r="F505" s="255">
        <v>30177369</v>
      </c>
      <c r="G505" s="255">
        <v>2704005</v>
      </c>
      <c r="H505" s="120" t="str">
        <f>IF(G505="","",VLOOKUP(G505,ARANCEL!$B$5:$D$121,2,FALSE))</f>
        <v>PROVISORIO</v>
      </c>
      <c r="I505" s="121" t="s">
        <v>317</v>
      </c>
      <c r="J505" s="119">
        <v>1</v>
      </c>
      <c r="K505" s="122">
        <f>IF(G505="","",VLOOKUP(G505,ARANCEL!$B$5:$D$121,3,FALSE)*J505)</f>
        <v>3250</v>
      </c>
      <c r="L505" s="1349" t="s">
        <v>9431</v>
      </c>
      <c r="M505" s="1349">
        <v>4500269116</v>
      </c>
      <c r="N505" s="1349" t="s">
        <v>9430</v>
      </c>
    </row>
    <row r="506" spans="1:14" s="411" customFormat="1" x14ac:dyDescent="0.25">
      <c r="A506" s="412" t="s">
        <v>305</v>
      </c>
      <c r="B506" s="256">
        <v>42009</v>
      </c>
      <c r="C506" s="257" t="s">
        <v>9142</v>
      </c>
      <c r="D506" s="255" t="s">
        <v>4402</v>
      </c>
      <c r="E506" s="258">
        <v>10301580</v>
      </c>
      <c r="F506" s="255">
        <v>30177369</v>
      </c>
      <c r="G506" s="255">
        <v>2704003</v>
      </c>
      <c r="H506" s="120" t="str">
        <f>IF(G506="","",VLOOKUP(G506,ARANCEL!$B$5:$D$121,2,FALSE))</f>
        <v xml:space="preserve">CORONA PERIFERICA CON PERNO MUÑON COLADO </v>
      </c>
      <c r="I506" s="121" t="s">
        <v>317</v>
      </c>
      <c r="J506" s="119">
        <v>1</v>
      </c>
      <c r="K506" s="122">
        <f>IF(G506="","",VLOOKUP(G506,ARANCEL!$B$5:$D$121,3,FALSE)*J506)</f>
        <v>32612</v>
      </c>
      <c r="L506" s="1235" t="str">
        <f>IF(E506="","","IMPAGO")</f>
        <v>IMPAGO</v>
      </c>
      <c r="M506" s="1235" t="str">
        <f>IF(L506="IMPAGO","SIN O.C.","")</f>
        <v>SIN O.C.</v>
      </c>
      <c r="N506" s="1235" t="str">
        <f>IF(L506="IMPAGO","SIN FACT.","")</f>
        <v>SIN FACT.</v>
      </c>
    </row>
    <row r="507" spans="1:14" s="411" customFormat="1" x14ac:dyDescent="0.25">
      <c r="A507" s="255" t="s">
        <v>305</v>
      </c>
      <c r="B507" s="256">
        <v>41752</v>
      </c>
      <c r="C507" s="257" t="s">
        <v>4131</v>
      </c>
      <c r="D507" s="255" t="s">
        <v>1523</v>
      </c>
      <c r="E507" s="258">
        <v>10190917</v>
      </c>
      <c r="F507" s="255">
        <v>23085782</v>
      </c>
      <c r="G507" s="255">
        <v>2707001</v>
      </c>
      <c r="H507" s="120" t="str">
        <f>IF(G507="","",VLOOKUP(G507,ARANCEL!$B$5:$D$121,2,FALSE))</f>
        <v xml:space="preserve">PLANO DE RELAJACION </v>
      </c>
      <c r="I507" s="121" t="s">
        <v>306</v>
      </c>
      <c r="J507" s="119">
        <v>1</v>
      </c>
      <c r="K507" s="122">
        <f>IF(G507="","",VLOOKUP(G507,ARANCEL!$B$5:$D$121,3,FALSE)*J507)</f>
        <v>9221</v>
      </c>
      <c r="L507" s="1229" t="s">
        <v>4612</v>
      </c>
      <c r="M507" s="1229">
        <v>4500229971</v>
      </c>
      <c r="N507" s="1229">
        <v>9185</v>
      </c>
    </row>
    <row r="508" spans="1:14" s="411" customFormat="1" x14ac:dyDescent="0.25">
      <c r="A508" s="255" t="s">
        <v>305</v>
      </c>
      <c r="B508" s="256">
        <v>41838</v>
      </c>
      <c r="C508" s="118" t="s">
        <v>5842</v>
      </c>
      <c r="D508" s="119" t="s">
        <v>1475</v>
      </c>
      <c r="E508" s="162">
        <v>10227677</v>
      </c>
      <c r="F508" s="119">
        <v>27482582</v>
      </c>
      <c r="G508" s="255">
        <v>2705003</v>
      </c>
      <c r="H508" s="120" t="str">
        <f>IF(G508="","",VLOOKUP(G508,ARANCEL!$B$5:$D$121,2,FALSE))</f>
        <v>INCRUSTACION ESTETICA (ART-GLASS O CERAMICA)</v>
      </c>
      <c r="I508" s="121" t="s">
        <v>618</v>
      </c>
      <c r="J508" s="119">
        <v>1</v>
      </c>
      <c r="K508" s="122">
        <f>IF(G508="","",VLOOKUP(G508,ARANCEL!$B$5:$D$121,3,FALSE)*J508)</f>
        <v>15676</v>
      </c>
      <c r="L508" s="1229" t="s">
        <v>6905</v>
      </c>
      <c r="M508" s="1229">
        <v>4500249698</v>
      </c>
      <c r="N508" s="1229" t="s">
        <v>7115</v>
      </c>
    </row>
    <row r="509" spans="1:14" s="411" customFormat="1" x14ac:dyDescent="0.25">
      <c r="A509" s="255" t="s">
        <v>305</v>
      </c>
      <c r="B509" s="256">
        <v>41652</v>
      </c>
      <c r="C509" s="118" t="s">
        <v>2787</v>
      </c>
      <c r="D509" s="119" t="s">
        <v>1446</v>
      </c>
      <c r="E509" s="162">
        <v>10174165</v>
      </c>
      <c r="F509" s="119">
        <v>24649032</v>
      </c>
      <c r="G509" s="255">
        <v>2705003</v>
      </c>
      <c r="H509" s="120" t="str">
        <f>IF(G509="","",VLOOKUP(G509,ARANCEL!$B$5:$D$121,2,FALSE))</f>
        <v>INCRUSTACION ESTETICA (ART-GLASS O CERAMICA)</v>
      </c>
      <c r="I509" s="121" t="s">
        <v>337</v>
      </c>
      <c r="J509" s="119">
        <v>1</v>
      </c>
      <c r="K509" s="122">
        <f>IF(G509="","",VLOOKUP(G509,ARANCEL!$B$5:$D$121,3,FALSE)*J509)</f>
        <v>15676</v>
      </c>
      <c r="L509" s="1229" t="s">
        <v>3438</v>
      </c>
      <c r="M509" s="1229">
        <v>4500220770</v>
      </c>
      <c r="N509" s="1229">
        <v>8614</v>
      </c>
    </row>
    <row r="510" spans="1:14" s="411" customFormat="1" x14ac:dyDescent="0.25">
      <c r="A510" s="255" t="s">
        <v>305</v>
      </c>
      <c r="B510" s="256">
        <v>41787</v>
      </c>
      <c r="C510" s="257" t="s">
        <v>1541</v>
      </c>
      <c r="D510" s="255" t="s">
        <v>1449</v>
      </c>
      <c r="E510" s="258">
        <v>10140023</v>
      </c>
      <c r="F510" s="255">
        <v>20144597</v>
      </c>
      <c r="G510" s="255">
        <v>2705003</v>
      </c>
      <c r="H510" s="120" t="str">
        <f>IF(G510="","",VLOOKUP(G510,ARANCEL!$B$5:$D$121,2,FALSE))</f>
        <v>INCRUSTACION ESTETICA (ART-GLASS O CERAMICA)</v>
      </c>
      <c r="I510" s="121" t="s">
        <v>322</v>
      </c>
      <c r="J510" s="119">
        <v>1</v>
      </c>
      <c r="K510" s="122">
        <f>IF(G510="","",VLOOKUP(G510,ARANCEL!$B$5:$D$121,3,FALSE)*J510)</f>
        <v>15676</v>
      </c>
      <c r="L510" s="1229" t="s">
        <v>5292</v>
      </c>
      <c r="M510" s="1229">
        <v>4500235446</v>
      </c>
      <c r="N510" s="1229">
        <v>9426</v>
      </c>
    </row>
    <row r="511" spans="1:14" s="415" customFormat="1" x14ac:dyDescent="0.25">
      <c r="A511" s="255" t="s">
        <v>305</v>
      </c>
      <c r="B511" s="256">
        <v>41719</v>
      </c>
      <c r="C511" s="257" t="s">
        <v>3381</v>
      </c>
      <c r="D511" s="255" t="s">
        <v>353</v>
      </c>
      <c r="E511" s="258">
        <v>10181636</v>
      </c>
      <c r="F511" s="255">
        <v>25495762</v>
      </c>
      <c r="G511" s="255">
        <v>2704016</v>
      </c>
      <c r="H511" s="120" t="str">
        <f>IF(G511="","",VLOOKUP(G511,ARANCEL!$B$5:$D$121,2,FALSE))</f>
        <v xml:space="preserve">CORONA PROCERA </v>
      </c>
      <c r="I511" s="121" t="s">
        <v>337</v>
      </c>
      <c r="J511" s="119">
        <v>1</v>
      </c>
      <c r="K511" s="122">
        <f>IF(G511="","",VLOOKUP(G511,ARANCEL!$B$5:$D$121,3,FALSE)*J511)</f>
        <v>58477</v>
      </c>
      <c r="L511" s="1229" t="s">
        <v>3058</v>
      </c>
      <c r="M511" s="1229">
        <v>4500225648</v>
      </c>
      <c r="N511" s="1229">
        <v>8916</v>
      </c>
    </row>
    <row r="512" spans="1:14" s="415" customFormat="1" x14ac:dyDescent="0.25">
      <c r="A512" s="255" t="s">
        <v>305</v>
      </c>
      <c r="B512" s="256">
        <v>42031</v>
      </c>
      <c r="C512" s="257" t="s">
        <v>9754</v>
      </c>
      <c r="D512" s="255" t="s">
        <v>96</v>
      </c>
      <c r="E512" s="258">
        <v>10313551</v>
      </c>
      <c r="F512" s="255">
        <v>30458846</v>
      </c>
      <c r="G512" s="255">
        <v>2704005</v>
      </c>
      <c r="H512" s="120" t="str">
        <f>IF(G512="","",VLOOKUP(G512,ARANCEL!$B$5:$D$121,2,FALSE))</f>
        <v>PROVISORIO</v>
      </c>
      <c r="I512" s="121" t="s">
        <v>618</v>
      </c>
      <c r="J512" s="119">
        <v>1</v>
      </c>
      <c r="K512" s="122">
        <f>IF(G512="","",VLOOKUP(G512,ARANCEL!$B$5:$D$121,3,FALSE)*J512)</f>
        <v>3250</v>
      </c>
      <c r="L512" s="1235" t="str">
        <f>IF(E512="","","IMPAGO")</f>
        <v>IMPAGO</v>
      </c>
      <c r="M512" s="1235" t="str">
        <f>IF(L512="IMPAGO","SIN O.C.","")</f>
        <v>SIN O.C.</v>
      </c>
      <c r="N512" s="1235" t="str">
        <f>IF(L512="IMPAGO","SIN FACT.","")</f>
        <v>SIN FACT.</v>
      </c>
    </row>
    <row r="513" spans="1:14" s="415" customFormat="1" x14ac:dyDescent="0.25">
      <c r="A513" s="255" t="s">
        <v>305</v>
      </c>
      <c r="B513" s="256">
        <v>41971</v>
      </c>
      <c r="C513" s="257" t="s">
        <v>8572</v>
      </c>
      <c r="D513" s="255" t="s">
        <v>1471</v>
      </c>
      <c r="E513" s="258">
        <v>10287374</v>
      </c>
      <c r="F513" s="255">
        <v>29673828</v>
      </c>
      <c r="G513" s="255">
        <v>2705003</v>
      </c>
      <c r="H513" s="120" t="str">
        <f>IF(G513="","",VLOOKUP(G513,ARANCEL!$B$5:$D$121,2,FALSE))</f>
        <v>INCRUSTACION ESTETICA (ART-GLASS O CERAMICA)</v>
      </c>
      <c r="I513" s="121" t="s">
        <v>326</v>
      </c>
      <c r="J513" s="119">
        <v>1</v>
      </c>
      <c r="K513" s="122">
        <f>IF(G513="","",VLOOKUP(G513,ARANCEL!$B$5:$D$121,3,FALSE)*J513)</f>
        <v>15676</v>
      </c>
      <c r="L513" s="1229" t="s">
        <v>8256</v>
      </c>
      <c r="M513" s="1229">
        <v>4500264856</v>
      </c>
      <c r="N513" s="1229" t="s">
        <v>8933</v>
      </c>
    </row>
    <row r="514" spans="1:14" s="415" customFormat="1" x14ac:dyDescent="0.25">
      <c r="A514" s="255" t="s">
        <v>305</v>
      </c>
      <c r="B514" s="256">
        <v>41978</v>
      </c>
      <c r="C514" s="257" t="s">
        <v>8572</v>
      </c>
      <c r="D514" s="255" t="s">
        <v>1471</v>
      </c>
      <c r="E514" s="258">
        <v>10287374</v>
      </c>
      <c r="F514" s="255">
        <v>29673828</v>
      </c>
      <c r="G514" s="255">
        <v>2705003</v>
      </c>
      <c r="H514" s="120" t="str">
        <f>IF(G514="","",VLOOKUP(G514,ARANCEL!$B$5:$D$121,2,FALSE))</f>
        <v>INCRUSTACION ESTETICA (ART-GLASS O CERAMICA)</v>
      </c>
      <c r="I514" s="121" t="s">
        <v>308</v>
      </c>
      <c r="J514" s="119">
        <v>1</v>
      </c>
      <c r="K514" s="122">
        <f>IF(G514="","",VLOOKUP(G514,ARANCEL!$B$5:$D$121,3,FALSE)*J514)</f>
        <v>15676</v>
      </c>
      <c r="L514" s="1349" t="s">
        <v>9431</v>
      </c>
      <c r="M514" s="1349">
        <v>4500269116</v>
      </c>
      <c r="N514" s="1349" t="s">
        <v>9430</v>
      </c>
    </row>
    <row r="515" spans="1:14" s="415" customFormat="1" x14ac:dyDescent="0.25">
      <c r="A515" s="255" t="s">
        <v>305</v>
      </c>
      <c r="B515" s="256">
        <v>41806</v>
      </c>
      <c r="C515" s="257" t="s">
        <v>5113</v>
      </c>
      <c r="D515" s="255" t="s">
        <v>438</v>
      </c>
      <c r="E515" s="258">
        <v>10210880</v>
      </c>
      <c r="F515" s="255">
        <v>25346420</v>
      </c>
      <c r="G515" s="255">
        <v>2704005</v>
      </c>
      <c r="H515" s="120" t="str">
        <f>IF(G515="","",VLOOKUP(G515,ARANCEL!$B$5:$D$121,2,FALSE))</f>
        <v>PROVISORIO</v>
      </c>
      <c r="I515" s="121" t="s">
        <v>308</v>
      </c>
      <c r="J515" s="119">
        <v>1</v>
      </c>
      <c r="K515" s="122">
        <f>IF(G515="","",VLOOKUP(G515,ARANCEL!$B$5:$D$121,3,FALSE)*J515)</f>
        <v>3250</v>
      </c>
      <c r="L515" s="1229" t="s">
        <v>5742</v>
      </c>
      <c r="M515" s="1229">
        <v>4500239368</v>
      </c>
      <c r="N515" s="1229" t="s">
        <v>5743</v>
      </c>
    </row>
    <row r="516" spans="1:14" s="415" customFormat="1" x14ac:dyDescent="0.25">
      <c r="A516" s="255" t="s">
        <v>305</v>
      </c>
      <c r="B516" s="256">
        <v>41918</v>
      </c>
      <c r="C516" s="257" t="s">
        <v>5113</v>
      </c>
      <c r="D516" s="255" t="s">
        <v>438</v>
      </c>
      <c r="E516" s="258">
        <v>10210880</v>
      </c>
      <c r="F516" s="255">
        <v>25346420</v>
      </c>
      <c r="G516" s="255">
        <v>2704003</v>
      </c>
      <c r="H516" s="120" t="str">
        <f>IF(G516="","",VLOOKUP(G516,ARANCEL!$B$5:$D$121,2,FALSE))</f>
        <v xml:space="preserve">CORONA PERIFERICA CON PERNO MUÑON COLADO </v>
      </c>
      <c r="I516" s="121" t="s">
        <v>308</v>
      </c>
      <c r="J516" s="119">
        <v>1</v>
      </c>
      <c r="K516" s="122">
        <f>IF(G516="","",VLOOKUP(G516,ARANCEL!$B$5:$D$121,3,FALSE)*J516)</f>
        <v>32612</v>
      </c>
      <c r="L516" s="1229" t="s">
        <v>6905</v>
      </c>
      <c r="M516" s="1229">
        <v>4500251080</v>
      </c>
      <c r="N516" s="1229" t="s">
        <v>7128</v>
      </c>
    </row>
    <row r="517" spans="1:14" s="415" customFormat="1" x14ac:dyDescent="0.25">
      <c r="A517" s="255" t="s">
        <v>305</v>
      </c>
      <c r="B517" s="256">
        <v>41996</v>
      </c>
      <c r="C517" s="118" t="s">
        <v>9115</v>
      </c>
      <c r="D517" s="119" t="s">
        <v>1449</v>
      </c>
      <c r="E517" s="162">
        <v>10300133</v>
      </c>
      <c r="F517" s="119">
        <v>30020439</v>
      </c>
      <c r="G517" s="255">
        <v>2704005</v>
      </c>
      <c r="H517" s="120" t="str">
        <f>IF(G517="","",VLOOKUP(G517,ARANCEL!$B$5:$D$121,2,FALSE))</f>
        <v>PROVISORIO</v>
      </c>
      <c r="I517" s="121" t="s">
        <v>322</v>
      </c>
      <c r="J517" s="119">
        <v>1</v>
      </c>
      <c r="K517" s="122">
        <f>IF(G517="","",VLOOKUP(G517,ARANCEL!$B$5:$D$121,3,FALSE)*J517)</f>
        <v>3250</v>
      </c>
      <c r="L517" s="1349" t="s">
        <v>9431</v>
      </c>
      <c r="M517" s="1349">
        <v>4500269116</v>
      </c>
      <c r="N517" s="1349" t="s">
        <v>9430</v>
      </c>
    </row>
    <row r="518" spans="1:14" s="415" customFormat="1" x14ac:dyDescent="0.25">
      <c r="A518" s="255" t="s">
        <v>606</v>
      </c>
      <c r="B518" s="256">
        <v>42012</v>
      </c>
      <c r="C518" s="118" t="s">
        <v>9115</v>
      </c>
      <c r="D518" s="119" t="s">
        <v>1449</v>
      </c>
      <c r="E518" s="162">
        <v>10300133</v>
      </c>
      <c r="F518" s="119">
        <v>30020439</v>
      </c>
      <c r="G518" s="255">
        <v>2704003</v>
      </c>
      <c r="H518" s="120" t="str">
        <f>IF(G518="","",VLOOKUP(G518,ARANCEL!$B$5:$D$121,2,FALSE))</f>
        <v xml:space="preserve">CORONA PERIFERICA CON PERNO MUÑON COLADO </v>
      </c>
      <c r="I518" s="121" t="s">
        <v>322</v>
      </c>
      <c r="J518" s="119">
        <v>1</v>
      </c>
      <c r="K518" s="122">
        <f>IF(G518="","",VLOOKUP(G518,ARANCEL!$B$5:$D$121,3,FALSE)*J518)</f>
        <v>32612</v>
      </c>
      <c r="L518" s="1235" t="str">
        <f>IF(E518="","","IMPAGO")</f>
        <v>IMPAGO</v>
      </c>
      <c r="M518" s="1235" t="str">
        <f>IF(L518="IMPAGO","SIN O.C.","")</f>
        <v>SIN O.C.</v>
      </c>
      <c r="N518" s="1235" t="str">
        <f>IF(L518="IMPAGO","SIN FACT.","")</f>
        <v>SIN FACT.</v>
      </c>
    </row>
    <row r="519" spans="1:14" s="415" customFormat="1" x14ac:dyDescent="0.25">
      <c r="A519" s="255" t="s">
        <v>305</v>
      </c>
      <c r="B519" s="256">
        <v>41918</v>
      </c>
      <c r="C519" s="257" t="s">
        <v>7413</v>
      </c>
      <c r="D519" s="255" t="s">
        <v>1523</v>
      </c>
      <c r="E519" s="258">
        <v>10259577</v>
      </c>
      <c r="F519" s="255">
        <v>28844827</v>
      </c>
      <c r="G519" s="255">
        <v>2707001</v>
      </c>
      <c r="H519" s="120" t="str">
        <f>IF(G519="","",VLOOKUP(G519,ARANCEL!$B$5:$D$121,2,FALSE))</f>
        <v xml:space="preserve">PLANO DE RELAJACION </v>
      </c>
      <c r="I519" s="121" t="s">
        <v>331</v>
      </c>
      <c r="J519" s="119">
        <v>1</v>
      </c>
      <c r="K519" s="122">
        <f>IF(G519="","",VLOOKUP(G519,ARANCEL!$B$5:$D$121,3,FALSE)*J519)</f>
        <v>9221</v>
      </c>
      <c r="L519" s="1229" t="s">
        <v>8279</v>
      </c>
      <c r="M519" s="1229">
        <v>4500259698</v>
      </c>
      <c r="N519" s="1229" t="s">
        <v>8264</v>
      </c>
    </row>
    <row r="520" spans="1:14" s="415" customFormat="1" x14ac:dyDescent="0.25">
      <c r="A520" s="255" t="s">
        <v>305</v>
      </c>
      <c r="B520" s="256">
        <v>41828</v>
      </c>
      <c r="C520" s="257" t="s">
        <v>5596</v>
      </c>
      <c r="D520" s="255" t="s">
        <v>438</v>
      </c>
      <c r="E520" s="258">
        <v>10221086</v>
      </c>
      <c r="F520" s="255">
        <v>26831065</v>
      </c>
      <c r="G520" s="255">
        <v>2704005</v>
      </c>
      <c r="H520" s="120" t="str">
        <f>IF(G520="","",VLOOKUP(G520,ARANCEL!$B$5:$D$121,2,FALSE))</f>
        <v>PROVISORIO</v>
      </c>
      <c r="I520" s="121" t="s">
        <v>737</v>
      </c>
      <c r="J520" s="119">
        <v>2</v>
      </c>
      <c r="K520" s="122">
        <f>IF(G520="","",VLOOKUP(G520,ARANCEL!$B$5:$D$121,3,FALSE)*J520)</f>
        <v>6500</v>
      </c>
      <c r="L520" s="1229" t="s">
        <v>6905</v>
      </c>
      <c r="M520" s="1229">
        <v>4500249698</v>
      </c>
      <c r="N520" s="1229" t="s">
        <v>7115</v>
      </c>
    </row>
    <row r="521" spans="1:14" s="418" customFormat="1" x14ac:dyDescent="0.25">
      <c r="A521" s="255" t="s">
        <v>313</v>
      </c>
      <c r="B521" s="256">
        <v>41828</v>
      </c>
      <c r="C521" s="257" t="s">
        <v>5596</v>
      </c>
      <c r="D521" s="255" t="s">
        <v>438</v>
      </c>
      <c r="E521" s="258">
        <v>10221086</v>
      </c>
      <c r="F521" s="255">
        <v>26831065</v>
      </c>
      <c r="G521" s="255">
        <v>2706009</v>
      </c>
      <c r="H521" s="120" t="str">
        <f>IF(G521="","",VLOOKUP(G521,ARANCEL!$B$5:$D$121,2,FALSE))</f>
        <v xml:space="preserve">PUENTE REMOVIBLE METALICO </v>
      </c>
      <c r="I521" s="121" t="s">
        <v>2739</v>
      </c>
      <c r="J521" s="119">
        <v>1</v>
      </c>
      <c r="K521" s="122">
        <f>IF(G521="","",VLOOKUP(G521,ARANCEL!$B$5:$D$121,3,FALSE)*J521)</f>
        <v>17993</v>
      </c>
      <c r="L521" s="1229" t="s">
        <v>6905</v>
      </c>
      <c r="M521" s="1229">
        <v>4500249698</v>
      </c>
      <c r="N521" s="1229" t="s">
        <v>7115</v>
      </c>
    </row>
    <row r="522" spans="1:14" s="418" customFormat="1" x14ac:dyDescent="0.25">
      <c r="A522" s="255" t="s">
        <v>305</v>
      </c>
      <c r="B522" s="256">
        <v>41928</v>
      </c>
      <c r="C522" s="257" t="s">
        <v>7650</v>
      </c>
      <c r="D522" s="255" t="s">
        <v>1449</v>
      </c>
      <c r="E522" s="258">
        <v>10265221</v>
      </c>
      <c r="F522" s="255">
        <v>29046902</v>
      </c>
      <c r="G522" s="255">
        <v>2704005</v>
      </c>
      <c r="H522" s="120" t="str">
        <f>IF(G522="","",VLOOKUP(G522,ARANCEL!$B$5:$D$121,2,FALSE))</f>
        <v>PROVISORIO</v>
      </c>
      <c r="I522" s="121" t="s">
        <v>324</v>
      </c>
      <c r="J522" s="119">
        <v>1</v>
      </c>
      <c r="K522" s="122">
        <f>IF(G522="","",VLOOKUP(G522,ARANCEL!$B$5:$D$121,3,FALSE)*J522)</f>
        <v>3250</v>
      </c>
      <c r="L522" s="1229" t="s">
        <v>8279</v>
      </c>
      <c r="M522" s="1229">
        <v>4500259698</v>
      </c>
      <c r="N522" s="1229" t="s">
        <v>8264</v>
      </c>
    </row>
    <row r="523" spans="1:14" s="418" customFormat="1" x14ac:dyDescent="0.25">
      <c r="A523" s="255" t="s">
        <v>305</v>
      </c>
      <c r="B523" s="256">
        <v>41935</v>
      </c>
      <c r="C523" s="257" t="s">
        <v>7650</v>
      </c>
      <c r="D523" s="255" t="s">
        <v>1449</v>
      </c>
      <c r="E523" s="258">
        <v>10265221</v>
      </c>
      <c r="F523" s="255">
        <v>29046902</v>
      </c>
      <c r="G523" s="255">
        <v>2704003</v>
      </c>
      <c r="H523" s="120" t="str">
        <f>IF(G523="","",VLOOKUP(G523,ARANCEL!$B$5:$D$121,2,FALSE))</f>
        <v xml:space="preserve">CORONA PERIFERICA CON PERNO MUÑON COLADO </v>
      </c>
      <c r="I523" s="121" t="s">
        <v>324</v>
      </c>
      <c r="J523" s="119">
        <v>1</v>
      </c>
      <c r="K523" s="122">
        <f>IF(G523="","",VLOOKUP(G523,ARANCEL!$B$5:$D$121,3,FALSE)*J523)</f>
        <v>32612</v>
      </c>
      <c r="L523" s="1229" t="s">
        <v>8279</v>
      </c>
      <c r="M523" s="1229">
        <v>4500259698</v>
      </c>
      <c r="N523" s="1229" t="s">
        <v>8264</v>
      </c>
    </row>
    <row r="524" spans="1:14" s="418" customFormat="1" x14ac:dyDescent="0.25">
      <c r="A524" s="255" t="s">
        <v>305</v>
      </c>
      <c r="B524" s="256">
        <v>41737</v>
      </c>
      <c r="C524" s="257" t="s">
        <v>3819</v>
      </c>
      <c r="D524" s="255" t="s">
        <v>314</v>
      </c>
      <c r="E524" s="258">
        <v>10187091</v>
      </c>
      <c r="F524" s="255">
        <v>24592060</v>
      </c>
      <c r="G524" s="255">
        <v>2705003</v>
      </c>
      <c r="H524" s="120" t="str">
        <f>IF(G524="","",VLOOKUP(G524,ARANCEL!$B$5:$D$121,2,FALSE))</f>
        <v>INCRUSTACION ESTETICA (ART-GLASS O CERAMICA)</v>
      </c>
      <c r="I524" s="121" t="s">
        <v>316</v>
      </c>
      <c r="J524" s="119">
        <v>1</v>
      </c>
      <c r="K524" s="122">
        <f>IF(G524="","",VLOOKUP(G524,ARANCEL!$B$5:$D$121,3,FALSE)*J524)</f>
        <v>15676</v>
      </c>
      <c r="L524" s="1229" t="s">
        <v>4612</v>
      </c>
      <c r="M524" s="1229">
        <v>4500229970</v>
      </c>
      <c r="N524" s="1229">
        <v>9184</v>
      </c>
    </row>
    <row r="525" spans="1:14" s="418" customFormat="1" x14ac:dyDescent="0.25">
      <c r="A525" s="255" t="s">
        <v>305</v>
      </c>
      <c r="B525" s="256">
        <v>41797</v>
      </c>
      <c r="C525" s="257" t="s">
        <v>4872</v>
      </c>
      <c r="D525" s="255" t="s">
        <v>47</v>
      </c>
      <c r="E525" s="258">
        <v>10203942</v>
      </c>
      <c r="F525" s="255">
        <v>25199345</v>
      </c>
      <c r="G525" s="255">
        <v>2705003</v>
      </c>
      <c r="H525" s="120" t="str">
        <f>IF(G525="","",VLOOKUP(G525,ARANCEL!$B$5:$D$121,2,FALSE))</f>
        <v>INCRUSTACION ESTETICA (ART-GLASS O CERAMICA)</v>
      </c>
      <c r="I525" s="121" t="s">
        <v>312</v>
      </c>
      <c r="J525" s="119">
        <v>1</v>
      </c>
      <c r="K525" s="122">
        <f>IF(G525="","",VLOOKUP(G525,ARANCEL!$B$5:$D$121,3,FALSE)*J525)</f>
        <v>15676</v>
      </c>
      <c r="L525" s="1229" t="s">
        <v>5292</v>
      </c>
      <c r="M525" s="1229">
        <v>4500236752</v>
      </c>
      <c r="N525" s="1229">
        <v>9460</v>
      </c>
    </row>
    <row r="526" spans="1:14" s="418" customFormat="1" x14ac:dyDescent="0.25">
      <c r="A526" s="255" t="s">
        <v>305</v>
      </c>
      <c r="B526" s="256">
        <v>41685</v>
      </c>
      <c r="C526" s="257" t="s">
        <v>2801</v>
      </c>
      <c r="D526" s="255" t="s">
        <v>353</v>
      </c>
      <c r="E526" s="258">
        <v>10174178</v>
      </c>
      <c r="F526" s="255">
        <v>20778752</v>
      </c>
      <c r="G526" s="255">
        <v>2704005</v>
      </c>
      <c r="H526" s="120" t="str">
        <f>IF(G526="","",VLOOKUP(G526,ARANCEL!$B$5:$D$121,2,FALSE))</f>
        <v>PROVISORIO</v>
      </c>
      <c r="I526" s="121" t="s">
        <v>312</v>
      </c>
      <c r="J526" s="119">
        <v>1</v>
      </c>
      <c r="K526" s="122">
        <f>IF(G526="","",VLOOKUP(G526,ARANCEL!$B$5:$D$121,3,FALSE)*J526)</f>
        <v>3250</v>
      </c>
      <c r="L526" s="1229" t="s">
        <v>3438</v>
      </c>
      <c r="M526" s="1229">
        <v>4500220770</v>
      </c>
      <c r="N526" s="1229">
        <v>8614</v>
      </c>
    </row>
    <row r="527" spans="1:14" s="418" customFormat="1" x14ac:dyDescent="0.25">
      <c r="A527" s="255" t="s">
        <v>305</v>
      </c>
      <c r="B527" s="256">
        <v>41687</v>
      </c>
      <c r="C527" s="257" t="s">
        <v>2801</v>
      </c>
      <c r="D527" s="255" t="s">
        <v>353</v>
      </c>
      <c r="E527" s="258">
        <v>10174178</v>
      </c>
      <c r="F527" s="255">
        <v>20778752</v>
      </c>
      <c r="G527" s="255">
        <v>2704003</v>
      </c>
      <c r="H527" s="120" t="str">
        <f>IF(G527="","",VLOOKUP(G527,ARANCEL!$B$5:$D$121,2,FALSE))</f>
        <v xml:space="preserve">CORONA PERIFERICA CON PERNO MUÑON COLADO </v>
      </c>
      <c r="I527" s="121" t="s">
        <v>312</v>
      </c>
      <c r="J527" s="119">
        <v>1</v>
      </c>
      <c r="K527" s="122">
        <f>IF(G527="","",VLOOKUP(G527,ARANCEL!$B$5:$D$121,3,FALSE)*J527)</f>
        <v>32612</v>
      </c>
      <c r="L527" s="1229" t="s">
        <v>3438</v>
      </c>
      <c r="M527" s="1229">
        <v>4500220770</v>
      </c>
      <c r="N527" s="1229">
        <v>8614</v>
      </c>
    </row>
    <row r="528" spans="1:14" s="421" customFormat="1" x14ac:dyDescent="0.25">
      <c r="A528" s="255" t="s">
        <v>305</v>
      </c>
      <c r="B528" s="256">
        <v>41676</v>
      </c>
      <c r="C528" s="257" t="s">
        <v>2648</v>
      </c>
      <c r="D528" s="255" t="s">
        <v>1452</v>
      </c>
      <c r="E528" s="258">
        <v>10171729</v>
      </c>
      <c r="F528" s="255">
        <v>24609444</v>
      </c>
      <c r="G528" s="255">
        <v>2705003</v>
      </c>
      <c r="H528" s="120" t="str">
        <f>IF(G528="","",VLOOKUP(G528,ARANCEL!$B$5:$D$121,2,FALSE))</f>
        <v>INCRUSTACION ESTETICA (ART-GLASS O CERAMICA)</v>
      </c>
      <c r="I528" s="121" t="s">
        <v>326</v>
      </c>
      <c r="J528" s="119">
        <v>1</v>
      </c>
      <c r="K528" s="122">
        <f>IF(G528="","",VLOOKUP(G528,ARANCEL!$B$5:$D$121,3,FALSE)*J528)</f>
        <v>15676</v>
      </c>
      <c r="L528" s="1229" t="s">
        <v>2842</v>
      </c>
      <c r="M528" s="1229">
        <v>4500216204</v>
      </c>
      <c r="N528" s="1229">
        <v>8390</v>
      </c>
    </row>
    <row r="529" spans="1:14" s="421" customFormat="1" x14ac:dyDescent="0.25">
      <c r="A529" s="255" t="s">
        <v>305</v>
      </c>
      <c r="B529" s="256">
        <v>41976</v>
      </c>
      <c r="C529" s="257" t="s">
        <v>1749</v>
      </c>
      <c r="D529" s="255" t="s">
        <v>1449</v>
      </c>
      <c r="E529" s="258">
        <v>10290264</v>
      </c>
      <c r="F529" s="255">
        <v>29911276</v>
      </c>
      <c r="G529" s="255">
        <v>2704005</v>
      </c>
      <c r="H529" s="120" t="str">
        <f>IF(G529="","",VLOOKUP(G529,ARANCEL!$B$5:$D$121,2,FALSE))</f>
        <v>PROVISORIO</v>
      </c>
      <c r="I529" s="121" t="s">
        <v>319</v>
      </c>
      <c r="J529" s="119">
        <v>1</v>
      </c>
      <c r="K529" s="122">
        <f>IF(G529="","",VLOOKUP(G529,ARANCEL!$B$5:$D$121,3,FALSE)*J529)</f>
        <v>3250</v>
      </c>
      <c r="L529" s="1229" t="s">
        <v>8256</v>
      </c>
      <c r="M529" s="1229">
        <v>4500264856</v>
      </c>
      <c r="N529" s="1229" t="s">
        <v>8933</v>
      </c>
    </row>
    <row r="530" spans="1:14" s="421" customFormat="1" x14ac:dyDescent="0.25">
      <c r="A530" s="255" t="s">
        <v>305</v>
      </c>
      <c r="B530" s="256">
        <v>41985</v>
      </c>
      <c r="C530" s="257" t="s">
        <v>1749</v>
      </c>
      <c r="D530" s="255" t="s">
        <v>1449</v>
      </c>
      <c r="E530" s="258">
        <v>10290264</v>
      </c>
      <c r="F530" s="255">
        <v>29911276</v>
      </c>
      <c r="G530" s="255">
        <v>2704003</v>
      </c>
      <c r="H530" s="120" t="str">
        <f>IF(G530="","",VLOOKUP(G530,ARANCEL!$B$5:$D$121,2,FALSE))</f>
        <v xml:space="preserve">CORONA PERIFERICA CON PERNO MUÑON COLADO </v>
      </c>
      <c r="I530" s="121" t="s">
        <v>319</v>
      </c>
      <c r="J530" s="119">
        <v>1</v>
      </c>
      <c r="K530" s="122">
        <f>IF(G530="","",VLOOKUP(G530,ARANCEL!$B$5:$D$121,3,FALSE)*J530)</f>
        <v>32612</v>
      </c>
      <c r="L530" s="1349" t="s">
        <v>9431</v>
      </c>
      <c r="M530" s="1349">
        <v>4500269116</v>
      </c>
      <c r="N530" s="1349" t="s">
        <v>9430</v>
      </c>
    </row>
    <row r="531" spans="1:14" s="421" customFormat="1" x14ac:dyDescent="0.25">
      <c r="A531" s="255" t="s">
        <v>305</v>
      </c>
      <c r="B531" s="256">
        <v>41824</v>
      </c>
      <c r="C531" s="257" t="s">
        <v>5490</v>
      </c>
      <c r="D531" s="255" t="s">
        <v>60</v>
      </c>
      <c r="E531" s="258">
        <v>10220660</v>
      </c>
      <c r="F531" s="255">
        <v>27275719</v>
      </c>
      <c r="G531" s="255">
        <v>2705003</v>
      </c>
      <c r="H531" s="120" t="str">
        <f>IF(G531="","",VLOOKUP(G531,ARANCEL!$B$5:$D$121,2,FALSE))</f>
        <v>INCRUSTACION ESTETICA (ART-GLASS O CERAMICA)</v>
      </c>
      <c r="I531" s="121" t="s">
        <v>312</v>
      </c>
      <c r="J531" s="119">
        <v>1</v>
      </c>
      <c r="K531" s="122">
        <f>IF(G531="","",VLOOKUP(G531,ARANCEL!$B$5:$D$121,3,FALSE)*J531)</f>
        <v>15676</v>
      </c>
      <c r="L531" s="1229" t="s">
        <v>6017</v>
      </c>
      <c r="M531" s="1229">
        <v>4500243278</v>
      </c>
      <c r="N531" s="1229">
        <v>9786</v>
      </c>
    </row>
    <row r="532" spans="1:14" s="423" customFormat="1" x14ac:dyDescent="0.25">
      <c r="A532" s="255" t="s">
        <v>305</v>
      </c>
      <c r="B532" s="256">
        <v>41850</v>
      </c>
      <c r="C532" s="257" t="s">
        <v>5490</v>
      </c>
      <c r="D532" s="255" t="s">
        <v>60</v>
      </c>
      <c r="E532" s="258">
        <v>10220660</v>
      </c>
      <c r="F532" s="255">
        <v>27275719</v>
      </c>
      <c r="G532" s="255">
        <v>2705003</v>
      </c>
      <c r="H532" s="120" t="str">
        <f>IF(G532="","",VLOOKUP(G532,ARANCEL!$B$5:$D$121,2,FALSE))</f>
        <v>INCRUSTACION ESTETICA (ART-GLASS O CERAMICA)</v>
      </c>
      <c r="I532" s="121" t="s">
        <v>315</v>
      </c>
      <c r="J532" s="119">
        <v>1</v>
      </c>
      <c r="K532" s="122">
        <f>IF(G532="","",VLOOKUP(G532,ARANCEL!$B$5:$D$121,3,FALSE)*J532)</f>
        <v>15676</v>
      </c>
      <c r="L532" s="1229" t="s">
        <v>6905</v>
      </c>
      <c r="M532" s="1229">
        <v>4500249698</v>
      </c>
      <c r="N532" s="1229" t="s">
        <v>7115</v>
      </c>
    </row>
    <row r="533" spans="1:14" s="423" customFormat="1" x14ac:dyDescent="0.25">
      <c r="A533" s="255" t="s">
        <v>305</v>
      </c>
      <c r="B533" s="256">
        <v>41813</v>
      </c>
      <c r="C533" s="257" t="s">
        <v>5278</v>
      </c>
      <c r="D533" s="255" t="s">
        <v>1449</v>
      </c>
      <c r="E533" s="258">
        <v>10214316</v>
      </c>
      <c r="F533" s="255">
        <v>26390985</v>
      </c>
      <c r="G533" s="255">
        <v>2705003</v>
      </c>
      <c r="H533" s="120" t="str">
        <f>IF(G533="","",VLOOKUP(G533,ARANCEL!$B$5:$D$121,2,FALSE))</f>
        <v>INCRUSTACION ESTETICA (ART-GLASS O CERAMICA)</v>
      </c>
      <c r="I533" s="121" t="s">
        <v>335</v>
      </c>
      <c r="J533" s="119">
        <v>1</v>
      </c>
      <c r="K533" s="122">
        <f>IF(G533="","",VLOOKUP(G533,ARANCEL!$B$5:$D$121,3,FALSE)*J533)</f>
        <v>15676</v>
      </c>
      <c r="L533" s="1229" t="s">
        <v>5742</v>
      </c>
      <c r="M533" s="1229">
        <v>4500239368</v>
      </c>
      <c r="N533" s="1229" t="s">
        <v>5743</v>
      </c>
    </row>
    <row r="534" spans="1:14" s="423" customFormat="1" x14ac:dyDescent="0.25">
      <c r="A534" s="255" t="s">
        <v>305</v>
      </c>
      <c r="B534" s="256">
        <v>41668</v>
      </c>
      <c r="C534" s="257" t="s">
        <v>1540</v>
      </c>
      <c r="D534" s="255" t="s">
        <v>439</v>
      </c>
      <c r="E534" s="258">
        <v>10170650</v>
      </c>
      <c r="F534" s="255">
        <v>24081608</v>
      </c>
      <c r="G534" s="255">
        <v>2705003</v>
      </c>
      <c r="H534" s="120" t="str">
        <f>IF(G534="","",VLOOKUP(G534,ARANCEL!$B$5:$D$121,2,FALSE))</f>
        <v>INCRUSTACION ESTETICA (ART-GLASS O CERAMICA)</v>
      </c>
      <c r="I534" s="121" t="s">
        <v>312</v>
      </c>
      <c r="J534" s="119">
        <v>1</v>
      </c>
      <c r="K534" s="122">
        <f>IF(G534="","",VLOOKUP(G534,ARANCEL!$B$5:$D$121,3,FALSE)*J534)</f>
        <v>15676</v>
      </c>
      <c r="L534" s="1229" t="s">
        <v>2842</v>
      </c>
      <c r="M534" s="1229">
        <v>4500216204</v>
      </c>
      <c r="N534" s="1229">
        <v>8390</v>
      </c>
    </row>
    <row r="535" spans="1:14" s="427" customFormat="1" x14ac:dyDescent="0.25">
      <c r="A535" s="255" t="s">
        <v>305</v>
      </c>
      <c r="B535" s="256">
        <v>41659</v>
      </c>
      <c r="C535" s="118" t="s">
        <v>1539</v>
      </c>
      <c r="D535" s="119" t="s">
        <v>1449</v>
      </c>
      <c r="E535" s="162">
        <v>10166979</v>
      </c>
      <c r="F535" s="119">
        <v>24154181</v>
      </c>
      <c r="G535" s="255">
        <v>2704003</v>
      </c>
      <c r="H535" s="120" t="str">
        <f>IF(G535="","",VLOOKUP(G535,ARANCEL!$B$5:$D$121,2,FALSE))</f>
        <v xml:space="preserve">CORONA PERIFERICA CON PERNO MUÑON COLADO </v>
      </c>
      <c r="I535" s="121" t="s">
        <v>319</v>
      </c>
      <c r="J535" s="119">
        <v>1</v>
      </c>
      <c r="K535" s="122">
        <f>IF(G535="","",VLOOKUP(G535,ARANCEL!$B$5:$D$121,3,FALSE)*J535)</f>
        <v>32612</v>
      </c>
      <c r="L535" s="1229" t="s">
        <v>2842</v>
      </c>
      <c r="M535" s="1229">
        <v>4500216200</v>
      </c>
      <c r="N535" s="1229">
        <v>8387</v>
      </c>
    </row>
    <row r="536" spans="1:14" s="427" customFormat="1" x14ac:dyDescent="0.25">
      <c r="A536" s="255" t="s">
        <v>305</v>
      </c>
      <c r="B536" s="256">
        <v>41918</v>
      </c>
      <c r="C536" s="118" t="s">
        <v>7416</v>
      </c>
      <c r="D536" s="119" t="s">
        <v>1523</v>
      </c>
      <c r="E536" s="162">
        <v>10259790</v>
      </c>
      <c r="F536" s="119">
        <v>28847463</v>
      </c>
      <c r="G536" s="255">
        <v>2707001</v>
      </c>
      <c r="H536" s="120" t="str">
        <f>IF(G536="","",VLOOKUP(G536,ARANCEL!$B$5:$D$121,2,FALSE))</f>
        <v xml:space="preserve">PLANO DE RELAJACION </v>
      </c>
      <c r="I536" s="121" t="s">
        <v>306</v>
      </c>
      <c r="J536" s="119">
        <v>1</v>
      </c>
      <c r="K536" s="122">
        <f>IF(G536="","",VLOOKUP(G536,ARANCEL!$B$5:$D$121,3,FALSE)*J536)</f>
        <v>9221</v>
      </c>
      <c r="L536" s="1229" t="s">
        <v>8279</v>
      </c>
      <c r="M536" s="1229">
        <v>4500259698</v>
      </c>
      <c r="N536" s="1229" t="s">
        <v>8264</v>
      </c>
    </row>
    <row r="537" spans="1:14" s="427" customFormat="1" x14ac:dyDescent="0.25">
      <c r="A537" s="255" t="s">
        <v>305</v>
      </c>
      <c r="B537" s="256">
        <v>41834</v>
      </c>
      <c r="C537" s="257" t="s">
        <v>5732</v>
      </c>
      <c r="D537" s="255" t="s">
        <v>1458</v>
      </c>
      <c r="E537" s="258">
        <v>10225712</v>
      </c>
      <c r="F537" s="255">
        <v>27218637</v>
      </c>
      <c r="G537" s="255">
        <v>2704005</v>
      </c>
      <c r="H537" s="120" t="str">
        <f>IF(G537="","",VLOOKUP(G537,ARANCEL!$B$5:$D$121,2,FALSE))</f>
        <v>PROVISORIO</v>
      </c>
      <c r="I537" s="121" t="s">
        <v>318</v>
      </c>
      <c r="J537" s="119">
        <v>1</v>
      </c>
      <c r="K537" s="122">
        <f>IF(G537="","",VLOOKUP(G537,ARANCEL!$B$5:$D$121,3,FALSE)*J537)</f>
        <v>3250</v>
      </c>
      <c r="L537" s="1229" t="s">
        <v>6905</v>
      </c>
      <c r="M537" s="1229">
        <v>4500249698</v>
      </c>
      <c r="N537" s="1229" t="s">
        <v>7115</v>
      </c>
    </row>
    <row r="538" spans="1:14" s="427" customFormat="1" x14ac:dyDescent="0.25">
      <c r="A538" s="255" t="s">
        <v>305</v>
      </c>
      <c r="B538" s="256">
        <v>41847</v>
      </c>
      <c r="C538" s="257" t="s">
        <v>5732</v>
      </c>
      <c r="D538" s="255" t="s">
        <v>1458</v>
      </c>
      <c r="E538" s="258">
        <v>10225712</v>
      </c>
      <c r="F538" s="255">
        <v>27218637</v>
      </c>
      <c r="G538" s="255">
        <v>2704003</v>
      </c>
      <c r="H538" s="120" t="str">
        <f>IF(G538="","",VLOOKUP(G538,ARANCEL!$B$5:$D$121,2,FALSE))</f>
        <v xml:space="preserve">CORONA PERIFERICA CON PERNO MUÑON COLADO </v>
      </c>
      <c r="I538" s="121" t="s">
        <v>318</v>
      </c>
      <c r="J538" s="119">
        <v>1</v>
      </c>
      <c r="K538" s="122">
        <f>IF(G538="","",VLOOKUP(G538,ARANCEL!$B$5:$D$121,3,FALSE)*J538)</f>
        <v>32612</v>
      </c>
      <c r="L538" s="1229" t="s">
        <v>6905</v>
      </c>
      <c r="M538" s="1229">
        <v>4500249698</v>
      </c>
      <c r="N538" s="1229" t="s">
        <v>7115</v>
      </c>
    </row>
    <row r="539" spans="1:14" s="427" customFormat="1" x14ac:dyDescent="0.25">
      <c r="A539" s="255" t="s">
        <v>606</v>
      </c>
      <c r="B539" s="256">
        <v>42011</v>
      </c>
      <c r="C539" s="257" t="s">
        <v>9268</v>
      </c>
      <c r="D539" s="255" t="s">
        <v>1449</v>
      </c>
      <c r="E539" s="258">
        <v>10299185</v>
      </c>
      <c r="F539" s="255">
        <v>30178438</v>
      </c>
      <c r="G539" s="255">
        <v>2704003</v>
      </c>
      <c r="H539" s="120" t="str">
        <f>IF(G539="","",VLOOKUP(G539,ARANCEL!$B$5:$D$121,2,FALSE))</f>
        <v xml:space="preserve">CORONA PERIFERICA CON PERNO MUÑON COLADO </v>
      </c>
      <c r="I539" s="121" t="s">
        <v>335</v>
      </c>
      <c r="J539" s="119">
        <v>1</v>
      </c>
      <c r="K539" s="122">
        <f>IF(G539="","",VLOOKUP(G539,ARANCEL!$B$5:$D$121,3,FALSE)*J539)</f>
        <v>32612</v>
      </c>
      <c r="L539" s="1235" t="str">
        <f>IF(E539="","","IMPAGO")</f>
        <v>IMPAGO</v>
      </c>
      <c r="M539" s="1235" t="str">
        <f>IF(L539="IMPAGO","SIN O.C.","")</f>
        <v>SIN O.C.</v>
      </c>
      <c r="N539" s="1235" t="str">
        <f>IF(L539="IMPAGO","SIN FACT.","")</f>
        <v>SIN FACT.</v>
      </c>
    </row>
    <row r="540" spans="1:14" s="423" customFormat="1" x14ac:dyDescent="0.25">
      <c r="A540" s="255" t="s">
        <v>305</v>
      </c>
      <c r="B540" s="256">
        <v>41995</v>
      </c>
      <c r="C540" s="257" t="s">
        <v>9064</v>
      </c>
      <c r="D540" s="255" t="s">
        <v>1449</v>
      </c>
      <c r="E540" s="258">
        <v>10299185</v>
      </c>
      <c r="F540" s="255">
        <v>30178438</v>
      </c>
      <c r="G540" s="255">
        <v>2704005</v>
      </c>
      <c r="H540" s="120" t="str">
        <f>IF(G540="","",VLOOKUP(G540,ARANCEL!$B$5:$D$121,2,FALSE))</f>
        <v>PROVISORIO</v>
      </c>
      <c r="I540" s="121" t="s">
        <v>335</v>
      </c>
      <c r="J540" s="119">
        <v>1</v>
      </c>
      <c r="K540" s="122">
        <f>IF(G540="","",VLOOKUP(G540,ARANCEL!$B$5:$D$121,3,FALSE)*J540)</f>
        <v>3250</v>
      </c>
      <c r="L540" s="1349" t="s">
        <v>9431</v>
      </c>
      <c r="M540" s="1349">
        <v>4500269116</v>
      </c>
      <c r="N540" s="1349" t="s">
        <v>9430</v>
      </c>
    </row>
    <row r="541" spans="1:14" s="421" customFormat="1" x14ac:dyDescent="0.25">
      <c r="A541" s="255" t="s">
        <v>305</v>
      </c>
      <c r="B541" s="256">
        <v>41843</v>
      </c>
      <c r="C541" s="257" t="s">
        <v>5958</v>
      </c>
      <c r="D541" s="255" t="s">
        <v>1449</v>
      </c>
      <c r="E541" s="258">
        <v>10230770</v>
      </c>
      <c r="F541" s="255">
        <v>26788610</v>
      </c>
      <c r="G541" s="255">
        <v>2704005</v>
      </c>
      <c r="H541" s="120" t="str">
        <f>IF(G541="","",VLOOKUP(G541,ARANCEL!$B$5:$D$121,2,FALSE))</f>
        <v>PROVISORIO</v>
      </c>
      <c r="I541" s="121" t="s">
        <v>321</v>
      </c>
      <c r="J541" s="119">
        <v>1</v>
      </c>
      <c r="K541" s="122">
        <f>IF(G541="","",VLOOKUP(G541,ARANCEL!$B$5:$D$121,3,FALSE)*J541)</f>
        <v>3250</v>
      </c>
      <c r="L541" s="1229" t="s">
        <v>6905</v>
      </c>
      <c r="M541" s="1229">
        <v>4500249698</v>
      </c>
      <c r="N541" s="1229" t="s">
        <v>7115</v>
      </c>
    </row>
    <row r="542" spans="1:14" s="430" customFormat="1" x14ac:dyDescent="0.25">
      <c r="A542" s="339" t="s">
        <v>305</v>
      </c>
      <c r="B542" s="256">
        <v>41858</v>
      </c>
      <c r="C542" s="257" t="s">
        <v>5958</v>
      </c>
      <c r="D542" s="255" t="s">
        <v>1449</v>
      </c>
      <c r="E542" s="258">
        <v>10230770</v>
      </c>
      <c r="F542" s="255">
        <v>26788610</v>
      </c>
      <c r="G542" s="255">
        <v>2704003</v>
      </c>
      <c r="H542" s="120" t="str">
        <f>IF(G542="","",VLOOKUP(G542,ARANCEL!$B$5:$D$121,2,FALSE))</f>
        <v xml:space="preserve">CORONA PERIFERICA CON PERNO MUÑON COLADO </v>
      </c>
      <c r="I542" s="121" t="s">
        <v>321</v>
      </c>
      <c r="J542" s="119">
        <v>1</v>
      </c>
      <c r="K542" s="122">
        <f>IF(G542="","",VLOOKUP(G542,ARANCEL!$B$5:$D$121,3,FALSE)*J542)</f>
        <v>32612</v>
      </c>
      <c r="L542" s="1229" t="s">
        <v>6905</v>
      </c>
      <c r="M542" s="1229">
        <v>4500251080</v>
      </c>
      <c r="N542" s="1229" t="s">
        <v>7128</v>
      </c>
    </row>
    <row r="543" spans="1:14" s="430" customFormat="1" ht="15" customHeight="1" x14ac:dyDescent="0.25">
      <c r="A543" s="255" t="s">
        <v>305</v>
      </c>
      <c r="B543" s="256">
        <v>41751</v>
      </c>
      <c r="C543" s="257" t="s">
        <v>4108</v>
      </c>
      <c r="D543" s="255" t="s">
        <v>1458</v>
      </c>
      <c r="E543" s="258">
        <v>10190559</v>
      </c>
      <c r="F543" s="255">
        <v>25808669</v>
      </c>
      <c r="G543" s="255">
        <v>2705003</v>
      </c>
      <c r="H543" s="120" t="str">
        <f>IF(G543="","",VLOOKUP(G543,ARANCEL!$B$5:$D$121,2,FALSE))</f>
        <v>INCRUSTACION ESTETICA (ART-GLASS O CERAMICA)</v>
      </c>
      <c r="I543" s="121" t="s">
        <v>326</v>
      </c>
      <c r="J543" s="119">
        <v>1</v>
      </c>
      <c r="K543" s="122">
        <f>IF(G543="","",VLOOKUP(G543,ARANCEL!$B$5:$D$121,3,FALSE)*J543)</f>
        <v>15676</v>
      </c>
      <c r="L543" s="1229" t="s">
        <v>4612</v>
      </c>
      <c r="M543" s="1229">
        <v>4500229971</v>
      </c>
      <c r="N543" s="1229">
        <v>9185</v>
      </c>
    </row>
    <row r="544" spans="1:14" s="430" customFormat="1" x14ac:dyDescent="0.25">
      <c r="A544" s="255" t="s">
        <v>305</v>
      </c>
      <c r="B544" s="256">
        <v>41730</v>
      </c>
      <c r="C544" s="118" t="s">
        <v>3668</v>
      </c>
      <c r="D544" s="119" t="s">
        <v>1481</v>
      </c>
      <c r="E544" s="162">
        <v>10184749</v>
      </c>
      <c r="F544" s="119">
        <v>22961395</v>
      </c>
      <c r="G544" s="255">
        <v>2702048</v>
      </c>
      <c r="H544" s="120" t="str">
        <f>IF(G544="","",VLOOKUP(G544,ARANCEL!$B$5:$D$121,2,FALSE))</f>
        <v xml:space="preserve">SERVICIO LAB. IMPLANTE CORONA CEMENTADA/ATORNILLADA </v>
      </c>
      <c r="I544" s="121" t="s">
        <v>3669</v>
      </c>
      <c r="J544" s="119">
        <v>2</v>
      </c>
      <c r="K544" s="122">
        <f>IF(G544="","",VLOOKUP(G544,ARANCEL!$B$5:$D$121,3,FALSE)*J544)</f>
        <v>87714</v>
      </c>
      <c r="L544" s="1229" t="s">
        <v>4612</v>
      </c>
      <c r="M544" s="1229">
        <v>4500229969</v>
      </c>
      <c r="N544" s="1229">
        <v>9183</v>
      </c>
    </row>
    <row r="545" spans="1:14" s="430" customFormat="1" x14ac:dyDescent="0.25">
      <c r="A545" s="255" t="s">
        <v>305</v>
      </c>
      <c r="B545" s="256">
        <v>41793</v>
      </c>
      <c r="C545" s="257" t="s">
        <v>3668</v>
      </c>
      <c r="D545" s="255" t="s">
        <v>1481</v>
      </c>
      <c r="E545" s="258">
        <v>10204195</v>
      </c>
      <c r="F545" s="255">
        <v>25818266</v>
      </c>
      <c r="G545" s="255">
        <v>2704005</v>
      </c>
      <c r="H545" s="120" t="str">
        <f>IF(G545="","",VLOOKUP(G545,ARANCEL!$B$5:$D$121,2,FALSE))</f>
        <v>PROVISORIO</v>
      </c>
      <c r="I545" s="121" t="s">
        <v>317</v>
      </c>
      <c r="J545" s="119">
        <v>1</v>
      </c>
      <c r="K545" s="122">
        <f>IF(G545="","",VLOOKUP(G545,ARANCEL!$B$5:$D$121,3,FALSE)*J545)</f>
        <v>3250</v>
      </c>
      <c r="L545" s="1229" t="s">
        <v>5292</v>
      </c>
      <c r="M545" s="1229">
        <v>4500236752</v>
      </c>
      <c r="N545" s="1229">
        <v>9460</v>
      </c>
    </row>
    <row r="546" spans="1:14" s="430" customFormat="1" x14ac:dyDescent="0.25">
      <c r="A546" s="255" t="s">
        <v>305</v>
      </c>
      <c r="B546" s="256">
        <v>41800</v>
      </c>
      <c r="C546" s="118" t="s">
        <v>3668</v>
      </c>
      <c r="D546" s="119" t="s">
        <v>1481</v>
      </c>
      <c r="E546" s="162">
        <v>10204195</v>
      </c>
      <c r="F546" s="119">
        <v>25818266</v>
      </c>
      <c r="G546" s="255">
        <v>2704031</v>
      </c>
      <c r="H546" s="120" t="str">
        <f>IF(G546="","",VLOOKUP(G546,ARANCEL!$B$5:$D$121,2,FALSE))</f>
        <v xml:space="preserve">PERNO MUÑON METALICO </v>
      </c>
      <c r="I546" s="121" t="s">
        <v>317</v>
      </c>
      <c r="J546" s="119">
        <v>1</v>
      </c>
      <c r="K546" s="122">
        <f>IF(G546="","",VLOOKUP(G546,ARANCEL!$B$5:$D$121,3,FALSE)*J546)</f>
        <v>12246</v>
      </c>
      <c r="L546" s="1229" t="s">
        <v>5742</v>
      </c>
      <c r="M546" s="1229">
        <v>4500239368</v>
      </c>
      <c r="N546" s="1229" t="s">
        <v>5743</v>
      </c>
    </row>
    <row r="547" spans="1:14" s="430" customFormat="1" x14ac:dyDescent="0.25">
      <c r="A547" s="255" t="s">
        <v>305</v>
      </c>
      <c r="B547" s="256">
        <v>41808</v>
      </c>
      <c r="C547" s="118" t="s">
        <v>3668</v>
      </c>
      <c r="D547" s="119" t="s">
        <v>1481</v>
      </c>
      <c r="E547" s="162">
        <v>10204195</v>
      </c>
      <c r="F547" s="119">
        <v>25818266</v>
      </c>
      <c r="G547" s="255">
        <v>2704015</v>
      </c>
      <c r="H547" s="120" t="str">
        <f>IF(G547="","",VLOOKUP(G547,ARANCEL!$B$5:$D$121,2,FALSE))</f>
        <v xml:space="preserve">CORONA IN CERAM </v>
      </c>
      <c r="I547" s="121" t="s">
        <v>317</v>
      </c>
      <c r="J547" s="119">
        <v>1</v>
      </c>
      <c r="K547" s="122">
        <f>IF(G547="","",VLOOKUP(G547,ARANCEL!$B$5:$D$121,3,FALSE)*J547)</f>
        <v>42733</v>
      </c>
      <c r="L547" s="1229" t="s">
        <v>5742</v>
      </c>
      <c r="M547" s="1229">
        <v>4500239368</v>
      </c>
      <c r="N547" s="1229" t="s">
        <v>5743</v>
      </c>
    </row>
    <row r="548" spans="1:14" s="427" customFormat="1" x14ac:dyDescent="0.25">
      <c r="A548" s="255" t="s">
        <v>305</v>
      </c>
      <c r="B548" s="256">
        <v>41796</v>
      </c>
      <c r="C548" s="257" t="s">
        <v>4960</v>
      </c>
      <c r="D548" s="255" t="s">
        <v>353</v>
      </c>
      <c r="E548" s="258">
        <v>10206146</v>
      </c>
      <c r="F548" s="255">
        <v>26801559</v>
      </c>
      <c r="G548" s="255">
        <v>2705003</v>
      </c>
      <c r="H548" s="120" t="str">
        <f>IF(G548="","",VLOOKUP(G548,ARANCEL!$B$5:$D$121,2,FALSE))</f>
        <v>INCRUSTACION ESTETICA (ART-GLASS O CERAMICA)</v>
      </c>
      <c r="I548" s="121" t="s">
        <v>316</v>
      </c>
      <c r="J548" s="119">
        <v>1</v>
      </c>
      <c r="K548" s="122">
        <f>IF(G548="","",VLOOKUP(G548,ARANCEL!$B$5:$D$121,3,FALSE)*J548)</f>
        <v>15676</v>
      </c>
      <c r="L548" s="1229" t="s">
        <v>5742</v>
      </c>
      <c r="M548" s="1229">
        <v>4500239368</v>
      </c>
      <c r="N548" s="1229" t="s">
        <v>5743</v>
      </c>
    </row>
    <row r="549" spans="1:14" x14ac:dyDescent="0.25">
      <c r="A549" s="255" t="s">
        <v>305</v>
      </c>
      <c r="B549" s="256">
        <v>41867</v>
      </c>
      <c r="C549" s="257" t="s">
        <v>6415</v>
      </c>
      <c r="D549" s="255" t="s">
        <v>1475</v>
      </c>
      <c r="E549" s="258">
        <v>10242348</v>
      </c>
      <c r="F549" s="255">
        <v>27348922</v>
      </c>
      <c r="G549" s="255">
        <v>2705003</v>
      </c>
      <c r="H549" s="120" t="str">
        <f>IF(G549="","",VLOOKUP(G549,ARANCEL!$B$5:$D$121,2,FALSE))</f>
        <v>INCRUSTACION ESTETICA (ART-GLASS O CERAMICA)</v>
      </c>
      <c r="I549" s="121" t="s">
        <v>326</v>
      </c>
      <c r="J549" s="119">
        <v>1</v>
      </c>
      <c r="K549" s="122">
        <f>IF(G549="","",VLOOKUP(G549,ARANCEL!$B$5:$D$121,3,FALSE)*J549)</f>
        <v>15676</v>
      </c>
      <c r="L549" s="1229" t="s">
        <v>6905</v>
      </c>
      <c r="M549" s="1229">
        <v>4500251080</v>
      </c>
      <c r="N549" s="1229" t="s">
        <v>7128</v>
      </c>
    </row>
    <row r="550" spans="1:14" s="427" customFormat="1" x14ac:dyDescent="0.25">
      <c r="A550" s="255" t="s">
        <v>305</v>
      </c>
      <c r="B550" s="256">
        <v>41659</v>
      </c>
      <c r="C550" s="118" t="s">
        <v>1538</v>
      </c>
      <c r="D550" s="119" t="s">
        <v>1449</v>
      </c>
      <c r="E550" s="162">
        <v>10169598</v>
      </c>
      <c r="F550" s="119">
        <v>24608597</v>
      </c>
      <c r="G550" s="255">
        <v>2705003</v>
      </c>
      <c r="H550" s="120" t="str">
        <f>IF(G550="","",VLOOKUP(G550,ARANCEL!$B$5:$D$121,2,FALSE))</f>
        <v>INCRUSTACION ESTETICA (ART-GLASS O CERAMICA)</v>
      </c>
      <c r="I550" s="121" t="s">
        <v>335</v>
      </c>
      <c r="J550" s="119">
        <v>1</v>
      </c>
      <c r="K550" s="122">
        <f>IF(G550="","",VLOOKUP(G550,ARANCEL!$B$5:$D$121,3,FALSE)*J550)</f>
        <v>15676</v>
      </c>
      <c r="L550" s="1229" t="s">
        <v>2842</v>
      </c>
      <c r="M550" s="1229">
        <v>4500216202</v>
      </c>
      <c r="N550" s="1229">
        <v>8389</v>
      </c>
    </row>
    <row r="551" spans="1:14" s="433" customFormat="1" x14ac:dyDescent="0.25">
      <c r="A551" s="255" t="s">
        <v>305</v>
      </c>
      <c r="B551" s="256">
        <v>41815</v>
      </c>
      <c r="C551" s="257" t="s">
        <v>962</v>
      </c>
      <c r="D551" s="255" t="s">
        <v>69</v>
      </c>
      <c r="E551" s="258">
        <v>10214858</v>
      </c>
      <c r="F551" s="255">
        <v>26497941</v>
      </c>
      <c r="G551" s="255">
        <v>2705003</v>
      </c>
      <c r="H551" s="120" t="str">
        <f>IF(G551="","",VLOOKUP(G551,ARANCEL!$B$5:$D$121,2,FALSE))</f>
        <v>INCRUSTACION ESTETICA (ART-GLASS O CERAMICA)</v>
      </c>
      <c r="I551" s="121" t="s">
        <v>322</v>
      </c>
      <c r="J551" s="119">
        <v>1</v>
      </c>
      <c r="K551" s="122">
        <f>IF(G551="","",VLOOKUP(G551,ARANCEL!$B$5:$D$121,3,FALSE)*J551)</f>
        <v>15676</v>
      </c>
      <c r="L551" s="1229" t="s">
        <v>5742</v>
      </c>
      <c r="M551" s="1229">
        <v>4500239368</v>
      </c>
      <c r="N551" s="1229" t="s">
        <v>5743</v>
      </c>
    </row>
    <row r="552" spans="1:14" s="433" customFormat="1" x14ac:dyDescent="0.25">
      <c r="A552" s="255" t="s">
        <v>305</v>
      </c>
      <c r="B552" s="256">
        <v>41815</v>
      </c>
      <c r="C552" s="257" t="s">
        <v>5312</v>
      </c>
      <c r="D552" s="255" t="s">
        <v>353</v>
      </c>
      <c r="E552" s="258">
        <v>10214857</v>
      </c>
      <c r="F552" s="255">
        <v>27101264</v>
      </c>
      <c r="G552" s="255">
        <v>2705003</v>
      </c>
      <c r="H552" s="120" t="str">
        <f>IF(G552="","",VLOOKUP(G552,ARANCEL!$B$5:$D$121,2,FALSE))</f>
        <v>INCRUSTACION ESTETICA (ART-GLASS O CERAMICA)</v>
      </c>
      <c r="I552" s="121" t="s">
        <v>326</v>
      </c>
      <c r="J552" s="119">
        <v>1</v>
      </c>
      <c r="K552" s="122">
        <f>IF(G552="","",VLOOKUP(G552,ARANCEL!$B$5:$D$121,3,FALSE)*J552)</f>
        <v>15676</v>
      </c>
      <c r="L552" s="1229" t="s">
        <v>5742</v>
      </c>
      <c r="M552" s="1229">
        <v>4500239368</v>
      </c>
      <c r="N552" s="1229" t="s">
        <v>5743</v>
      </c>
    </row>
    <row r="553" spans="1:14" s="433" customFormat="1" x14ac:dyDescent="0.25">
      <c r="A553" s="255" t="s">
        <v>305</v>
      </c>
      <c r="B553" s="256">
        <v>41892</v>
      </c>
      <c r="C553" s="118" t="s">
        <v>1746</v>
      </c>
      <c r="D553" s="119" t="s">
        <v>353</v>
      </c>
      <c r="E553" s="162">
        <v>10255418</v>
      </c>
      <c r="F553" s="119">
        <v>28192330</v>
      </c>
      <c r="G553" s="119">
        <v>2705003</v>
      </c>
      <c r="H553" s="120" t="str">
        <f>IF(G553="","",VLOOKUP(G553,ARANCEL!$B$5:$D$121,2,FALSE))</f>
        <v>INCRUSTACION ESTETICA (ART-GLASS O CERAMICA)</v>
      </c>
      <c r="I553" s="121" t="s">
        <v>308</v>
      </c>
      <c r="J553" s="119">
        <v>1</v>
      </c>
      <c r="K553" s="122">
        <f>IF(G553="","",VLOOKUP(G553,ARANCEL!$B$5:$D$121,3,FALSE)*J553)</f>
        <v>15676</v>
      </c>
      <c r="L553" s="1229" t="s">
        <v>7548</v>
      </c>
      <c r="M553" s="1229">
        <v>4500255224</v>
      </c>
      <c r="N553" s="1229" t="s">
        <v>7553</v>
      </c>
    </row>
    <row r="554" spans="1:14" s="433" customFormat="1" x14ac:dyDescent="0.25">
      <c r="A554" s="255" t="s">
        <v>305</v>
      </c>
      <c r="B554" s="256">
        <v>41813</v>
      </c>
      <c r="C554" s="118" t="s">
        <v>5276</v>
      </c>
      <c r="D554" s="119" t="s">
        <v>353</v>
      </c>
      <c r="E554" s="162">
        <v>10214203</v>
      </c>
      <c r="F554" s="119">
        <v>25205787</v>
      </c>
      <c r="G554" s="255">
        <v>2704003</v>
      </c>
      <c r="H554" s="120" t="str">
        <f>IF(G554="","",VLOOKUP(G554,ARANCEL!$B$5:$D$121,2,FALSE))</f>
        <v xml:space="preserve">CORONA PERIFERICA CON PERNO MUÑON COLADO </v>
      </c>
      <c r="I554" s="121" t="s">
        <v>748</v>
      </c>
      <c r="J554" s="119">
        <v>2</v>
      </c>
      <c r="K554" s="122">
        <f>IF(G554="","",VLOOKUP(G554,ARANCEL!$B$5:$D$121,3,FALSE)*J554)</f>
        <v>65224</v>
      </c>
      <c r="L554" s="1229" t="s">
        <v>5742</v>
      </c>
      <c r="M554" s="1229">
        <v>4500239368</v>
      </c>
      <c r="N554" s="1229" t="s">
        <v>5743</v>
      </c>
    </row>
    <row r="555" spans="1:14" s="439" customFormat="1" x14ac:dyDescent="0.25">
      <c r="A555" s="255" t="s">
        <v>305</v>
      </c>
      <c r="B555" s="256">
        <v>41843</v>
      </c>
      <c r="C555" s="257" t="s">
        <v>5276</v>
      </c>
      <c r="D555" s="255" t="s">
        <v>353</v>
      </c>
      <c r="E555" s="258">
        <v>10229122</v>
      </c>
      <c r="F555" s="255">
        <v>27584264</v>
      </c>
      <c r="G555" s="255">
        <v>2705001</v>
      </c>
      <c r="H555" s="120" t="str">
        <f>IF(G555="","",VLOOKUP(G555,ARANCEL!$B$5:$D$121,2,FALSE))</f>
        <v xml:space="preserve">EN METAL NO NOBLE </v>
      </c>
      <c r="I555" s="121" t="s">
        <v>315</v>
      </c>
      <c r="J555" s="119">
        <v>1</v>
      </c>
      <c r="K555" s="122">
        <f>IF(G555="","",VLOOKUP(G555,ARANCEL!$B$5:$D$121,3,FALSE)*J555)</f>
        <v>15744</v>
      </c>
      <c r="L555" s="1229" t="s">
        <v>6905</v>
      </c>
      <c r="M555" s="1229">
        <v>4500249698</v>
      </c>
      <c r="N555" s="1229" t="s">
        <v>7115</v>
      </c>
    </row>
    <row r="556" spans="1:14" s="441" customFormat="1" x14ac:dyDescent="0.25">
      <c r="A556" s="255" t="s">
        <v>305</v>
      </c>
      <c r="B556" s="256">
        <v>41929</v>
      </c>
      <c r="C556" s="257" t="s">
        <v>5276</v>
      </c>
      <c r="D556" s="255" t="s">
        <v>353</v>
      </c>
      <c r="E556" s="258">
        <v>10266796</v>
      </c>
      <c r="F556" s="255" t="s">
        <v>7715</v>
      </c>
      <c r="G556" s="255">
        <v>2704002</v>
      </c>
      <c r="H556" s="120" t="str">
        <f>IF(G556="","",VLOOKUP(G556,ARANCEL!$B$5:$D$121,2,FALSE))</f>
        <v xml:space="preserve">CORONA PERIFERICA </v>
      </c>
      <c r="I556" s="121" t="s">
        <v>745</v>
      </c>
      <c r="J556" s="119">
        <v>2</v>
      </c>
      <c r="K556" s="122">
        <f>IF(G556="","",VLOOKUP(G556,ARANCEL!$B$5:$D$121,3,FALSE)*J556)</f>
        <v>51730</v>
      </c>
      <c r="L556" s="1229" t="s">
        <v>8279</v>
      </c>
      <c r="M556" s="1229">
        <v>4500259698</v>
      </c>
      <c r="N556" s="1229" t="s">
        <v>8264</v>
      </c>
    </row>
    <row r="557" spans="1:14" s="441" customFormat="1" x14ac:dyDescent="0.25">
      <c r="A557" s="255" t="s">
        <v>305</v>
      </c>
      <c r="B557" s="256">
        <v>41653</v>
      </c>
      <c r="C557" s="118" t="s">
        <v>1537</v>
      </c>
      <c r="D557" s="119" t="s">
        <v>439</v>
      </c>
      <c r="E557" s="162">
        <v>10169027</v>
      </c>
      <c r="F557" s="119">
        <v>21693417</v>
      </c>
      <c r="G557" s="255">
        <v>2702048</v>
      </c>
      <c r="H557" s="120" t="str">
        <f>IF(G557="","",VLOOKUP(G557,ARANCEL!$B$5:$D$121,2,FALSE))</f>
        <v xml:space="preserve">SERVICIO LAB. IMPLANTE CORONA CEMENTADA/ATORNILLADA </v>
      </c>
      <c r="I557" s="121" t="s">
        <v>320</v>
      </c>
      <c r="J557" s="119">
        <v>2</v>
      </c>
      <c r="K557" s="122">
        <f>IF(G557="","",VLOOKUP(G557,ARANCEL!$B$5:$D$121,3,FALSE)*J557)</f>
        <v>87714</v>
      </c>
      <c r="L557" s="1229" t="s">
        <v>8279</v>
      </c>
      <c r="M557" s="1229">
        <v>4500257382</v>
      </c>
      <c r="N557" s="1229" t="s">
        <v>8281</v>
      </c>
    </row>
    <row r="558" spans="1:14" s="441" customFormat="1" x14ac:dyDescent="0.25">
      <c r="A558" s="255" t="s">
        <v>305</v>
      </c>
      <c r="B558" s="256">
        <v>41656</v>
      </c>
      <c r="C558" s="257" t="s">
        <v>1535</v>
      </c>
      <c r="D558" s="255" t="s">
        <v>60</v>
      </c>
      <c r="E558" s="258">
        <v>10169498</v>
      </c>
      <c r="F558" s="255">
        <v>23647938</v>
      </c>
      <c r="G558" s="255">
        <v>2705003</v>
      </c>
      <c r="H558" s="120" t="str">
        <f>IF(G558="","",VLOOKUP(G558,ARANCEL!$B$5:$D$121,2,FALSE))</f>
        <v>INCRUSTACION ESTETICA (ART-GLASS O CERAMICA)</v>
      </c>
      <c r="I558" s="121" t="s">
        <v>340</v>
      </c>
      <c r="J558" s="119">
        <v>1</v>
      </c>
      <c r="K558" s="122">
        <f>IF(G558="","",VLOOKUP(G558,ARANCEL!$B$5:$D$121,3,FALSE)*J558)</f>
        <v>15676</v>
      </c>
      <c r="L558" s="1229" t="s">
        <v>2842</v>
      </c>
      <c r="M558" s="1229">
        <v>4500216202</v>
      </c>
      <c r="N558" s="1229">
        <v>8389</v>
      </c>
    </row>
    <row r="559" spans="1:14" s="441" customFormat="1" x14ac:dyDescent="0.25">
      <c r="A559" s="255" t="s">
        <v>305</v>
      </c>
      <c r="B559" s="256">
        <v>41807</v>
      </c>
      <c r="C559" s="257" t="s">
        <v>5203</v>
      </c>
      <c r="D559" s="255" t="s">
        <v>96</v>
      </c>
      <c r="E559" s="258">
        <v>10203232</v>
      </c>
      <c r="F559" s="255">
        <v>26519106</v>
      </c>
      <c r="G559" s="255">
        <v>2704003</v>
      </c>
      <c r="H559" s="120" t="str">
        <f>IF(G559="","",VLOOKUP(G559,ARANCEL!$B$5:$D$121,2,FALSE))</f>
        <v xml:space="preserve">CORONA PERIFERICA CON PERNO MUÑON COLADO </v>
      </c>
      <c r="I559" s="121" t="s">
        <v>317</v>
      </c>
      <c r="J559" s="119">
        <v>1</v>
      </c>
      <c r="K559" s="122">
        <f>IF(G559="","",VLOOKUP(G559,ARANCEL!$B$5:$D$121,3,FALSE)*J559)</f>
        <v>32612</v>
      </c>
      <c r="L559" s="1229" t="s">
        <v>5742</v>
      </c>
      <c r="M559" s="1229">
        <v>4500239368</v>
      </c>
      <c r="N559" s="1229" t="s">
        <v>5743</v>
      </c>
    </row>
    <row r="560" spans="1:14" s="439" customFormat="1" x14ac:dyDescent="0.25">
      <c r="A560" s="255" t="s">
        <v>305</v>
      </c>
      <c r="B560" s="256">
        <v>41792</v>
      </c>
      <c r="C560" s="257" t="s">
        <v>4800</v>
      </c>
      <c r="D560" s="255" t="s">
        <v>96</v>
      </c>
      <c r="E560" s="258">
        <v>10203232</v>
      </c>
      <c r="F560" s="255">
        <v>26514106</v>
      </c>
      <c r="G560" s="255">
        <v>2704005</v>
      </c>
      <c r="H560" s="120" t="str">
        <f>IF(G560="","",VLOOKUP(G560,ARANCEL!$B$5:$D$121,2,FALSE))</f>
        <v>PROVISORIO</v>
      </c>
      <c r="I560" s="121" t="s">
        <v>317</v>
      </c>
      <c r="J560" s="119">
        <v>1</v>
      </c>
      <c r="K560" s="122">
        <f>IF(G560="","",VLOOKUP(G560,ARANCEL!$B$5:$D$121,3,FALSE)*J560)</f>
        <v>3250</v>
      </c>
      <c r="L560" s="1229" t="s">
        <v>5292</v>
      </c>
      <c r="M560" s="1229">
        <v>4500236752</v>
      </c>
      <c r="N560" s="1229">
        <v>9460</v>
      </c>
    </row>
    <row r="561" spans="1:14" s="439" customFormat="1" x14ac:dyDescent="0.25">
      <c r="A561" s="255" t="s">
        <v>305</v>
      </c>
      <c r="B561" s="256">
        <v>41876</v>
      </c>
      <c r="C561" s="118" t="s">
        <v>6708</v>
      </c>
      <c r="D561" s="119" t="s">
        <v>777</v>
      </c>
      <c r="E561" s="162">
        <v>10247784</v>
      </c>
      <c r="F561" s="119">
        <v>28087557</v>
      </c>
      <c r="G561" s="255">
        <v>2704005</v>
      </c>
      <c r="H561" s="120" t="str">
        <f>IF(G561="","",VLOOKUP(G561,ARANCEL!$B$5:$D$121,2,FALSE))</f>
        <v>PROVISORIO</v>
      </c>
      <c r="I561" s="121" t="s">
        <v>309</v>
      </c>
      <c r="J561" s="119">
        <v>1</v>
      </c>
      <c r="K561" s="122">
        <f>IF(G561="","",VLOOKUP(G561,ARANCEL!$B$5:$D$121,3,FALSE)*J561)</f>
        <v>3250</v>
      </c>
      <c r="L561" s="1229" t="s">
        <v>6905</v>
      </c>
      <c r="M561" s="1229">
        <v>4500251080</v>
      </c>
      <c r="N561" s="1229" t="s">
        <v>7128</v>
      </c>
    </row>
    <row r="562" spans="1:14" s="425" customFormat="1" x14ac:dyDescent="0.25">
      <c r="A562" s="255" t="s">
        <v>305</v>
      </c>
      <c r="B562" s="256">
        <v>41911</v>
      </c>
      <c r="C562" s="118" t="s">
        <v>6708</v>
      </c>
      <c r="D562" s="119" t="s">
        <v>777</v>
      </c>
      <c r="E562" s="162">
        <v>10247784</v>
      </c>
      <c r="F562" s="119">
        <v>28087557</v>
      </c>
      <c r="G562" s="255">
        <v>2704003</v>
      </c>
      <c r="H562" s="120" t="str">
        <f>IF(G562="","",VLOOKUP(G562,ARANCEL!$B$5:$D$121,2,FALSE))</f>
        <v xml:space="preserve">CORONA PERIFERICA CON PERNO MUÑON COLADO </v>
      </c>
      <c r="I562" s="121" t="s">
        <v>309</v>
      </c>
      <c r="J562" s="119">
        <v>1</v>
      </c>
      <c r="K562" s="122">
        <f>IF(G562="","",VLOOKUP(G562,ARANCEL!$B$5:$D$121,3,FALSE)*J562)</f>
        <v>32612</v>
      </c>
      <c r="L562" s="1229" t="s">
        <v>7548</v>
      </c>
      <c r="M562" s="1229">
        <v>4500254522</v>
      </c>
      <c r="N562" s="1229" t="s">
        <v>7556</v>
      </c>
    </row>
    <row r="563" spans="1:14" s="427" customFormat="1" x14ac:dyDescent="0.25">
      <c r="A563" s="255" t="s">
        <v>305</v>
      </c>
      <c r="B563" s="256">
        <v>41864</v>
      </c>
      <c r="C563" s="257" t="s">
        <v>6358</v>
      </c>
      <c r="D563" s="255" t="s">
        <v>60</v>
      </c>
      <c r="E563" s="258">
        <v>10240407</v>
      </c>
      <c r="F563" s="255">
        <v>27764279</v>
      </c>
      <c r="G563" s="255">
        <v>2705003</v>
      </c>
      <c r="H563" s="120" t="str">
        <f>IF(G563="","",VLOOKUP(G563,ARANCEL!$B$5:$D$121,2,FALSE))</f>
        <v>INCRUSTACION ESTETICA (ART-GLASS O CERAMICA)</v>
      </c>
      <c r="I563" s="121" t="s">
        <v>319</v>
      </c>
      <c r="J563" s="119">
        <v>1</v>
      </c>
      <c r="K563" s="122">
        <f>IF(G563="","",VLOOKUP(G563,ARANCEL!$B$5:$D$121,3,FALSE)*J563)</f>
        <v>15676</v>
      </c>
      <c r="L563" s="1229" t="s">
        <v>6905</v>
      </c>
      <c r="M563" s="1229">
        <v>4500251080</v>
      </c>
      <c r="N563" s="1229" t="s">
        <v>7128</v>
      </c>
    </row>
    <row r="564" spans="1:14" s="425" customFormat="1" x14ac:dyDescent="0.25">
      <c r="A564" s="255" t="s">
        <v>305</v>
      </c>
      <c r="B564" s="256">
        <v>41663</v>
      </c>
      <c r="C564" s="257" t="s">
        <v>1456</v>
      </c>
      <c r="D564" s="255" t="s">
        <v>1449</v>
      </c>
      <c r="E564" s="258">
        <v>10164459</v>
      </c>
      <c r="F564" s="255">
        <v>23929518</v>
      </c>
      <c r="G564" s="255">
        <v>2704002</v>
      </c>
      <c r="H564" s="120" t="str">
        <f>IF(G564="","",VLOOKUP(G564,ARANCEL!$B$5:$D$121,2,FALSE))</f>
        <v xml:space="preserve">CORONA PERIFERICA </v>
      </c>
      <c r="I564" s="121" t="s">
        <v>337</v>
      </c>
      <c r="J564" s="119">
        <v>1</v>
      </c>
      <c r="K564" s="122">
        <f>IF(G564="","",VLOOKUP(G564,ARANCEL!$B$5:$D$121,3,FALSE)*J564)</f>
        <v>25865</v>
      </c>
      <c r="L564" s="1229" t="s">
        <v>2842</v>
      </c>
      <c r="M564" s="1229">
        <v>4500216200</v>
      </c>
      <c r="N564" s="1229">
        <v>8387</v>
      </c>
    </row>
    <row r="565" spans="1:14" s="449" customFormat="1" x14ac:dyDescent="0.25">
      <c r="A565" s="255" t="s">
        <v>305</v>
      </c>
      <c r="B565" s="256">
        <v>41724</v>
      </c>
      <c r="C565" s="257" t="s">
        <v>1456</v>
      </c>
      <c r="D565" s="255" t="s">
        <v>1449</v>
      </c>
      <c r="E565" s="258">
        <v>10164459</v>
      </c>
      <c r="F565" s="255">
        <v>23929518</v>
      </c>
      <c r="G565" s="255">
        <v>2704003</v>
      </c>
      <c r="H565" s="120" t="str">
        <f>IF(G565="","",VLOOKUP(G565,ARANCEL!$B$5:$D$121,2,FALSE))</f>
        <v xml:space="preserve">CORONA PERIFERICA CON PERNO MUÑON COLADO </v>
      </c>
      <c r="I565" s="121" t="s">
        <v>319</v>
      </c>
      <c r="J565" s="119">
        <v>1</v>
      </c>
      <c r="K565" s="122">
        <f>IF(G565="","",VLOOKUP(G565,ARANCEL!$B$5:$D$121,3,FALSE)*J565)</f>
        <v>32612</v>
      </c>
      <c r="L565" s="1229" t="s">
        <v>3058</v>
      </c>
      <c r="M565" s="1229">
        <v>4500225627</v>
      </c>
      <c r="N565" s="1229">
        <v>8915</v>
      </c>
    </row>
    <row r="566" spans="1:14" s="449" customFormat="1" x14ac:dyDescent="0.25">
      <c r="A566" s="255" t="s">
        <v>305</v>
      </c>
      <c r="B566" s="256">
        <v>41750</v>
      </c>
      <c r="C566" s="257" t="s">
        <v>1456</v>
      </c>
      <c r="D566" s="255" t="s">
        <v>1449</v>
      </c>
      <c r="E566" s="258">
        <v>10164459</v>
      </c>
      <c r="F566" s="255">
        <v>23929518</v>
      </c>
      <c r="G566" s="255">
        <v>2705003</v>
      </c>
      <c r="H566" s="120" t="str">
        <f>IF(G566="","",VLOOKUP(G566,ARANCEL!$B$5:$D$121,2,FALSE))</f>
        <v>INCRUSTACION ESTETICA (ART-GLASS O CERAMICA)</v>
      </c>
      <c r="I566" s="121" t="s">
        <v>317</v>
      </c>
      <c r="J566" s="119">
        <v>1</v>
      </c>
      <c r="K566" s="122">
        <f>IF(G566="","",VLOOKUP(G566,ARANCEL!$B$5:$D$121,3,FALSE)*J566)</f>
        <v>15676</v>
      </c>
      <c r="L566" s="1229" t="s">
        <v>4612</v>
      </c>
      <c r="M566" s="1229">
        <v>4500229968</v>
      </c>
      <c r="N566" s="1229">
        <v>9225</v>
      </c>
    </row>
    <row r="567" spans="1:14" s="449" customFormat="1" x14ac:dyDescent="0.25">
      <c r="A567" s="255" t="s">
        <v>305</v>
      </c>
      <c r="B567" s="256">
        <v>41983</v>
      </c>
      <c r="C567" s="257" t="s">
        <v>8839</v>
      </c>
      <c r="D567" s="255" t="s">
        <v>1523</v>
      </c>
      <c r="E567" s="258">
        <v>10293330</v>
      </c>
      <c r="F567" s="255">
        <v>29111574</v>
      </c>
      <c r="G567" s="255">
        <v>2707001</v>
      </c>
      <c r="H567" s="120" t="str">
        <f>IF(G567="","",VLOOKUP(G567,ARANCEL!$B$5:$D$121,2,FALSE))</f>
        <v xml:space="preserve">PLANO DE RELAJACION </v>
      </c>
      <c r="I567" s="121" t="s">
        <v>306</v>
      </c>
      <c r="J567" s="119">
        <v>1</v>
      </c>
      <c r="K567" s="122">
        <f>IF(G567="","",VLOOKUP(G567,ARANCEL!$B$5:$D$121,3,FALSE)*J567)</f>
        <v>9221</v>
      </c>
      <c r="L567" s="1349" t="s">
        <v>9431</v>
      </c>
      <c r="M567" s="1349">
        <v>4500269116</v>
      </c>
      <c r="N567" s="1349" t="s">
        <v>9430</v>
      </c>
    </row>
    <row r="568" spans="1:14" s="449" customFormat="1" x14ac:dyDescent="0.25">
      <c r="A568" s="255" t="s">
        <v>305</v>
      </c>
      <c r="B568" s="256">
        <v>41963</v>
      </c>
      <c r="C568" s="118" t="s">
        <v>8393</v>
      </c>
      <c r="D568" s="119" t="s">
        <v>6277</v>
      </c>
      <c r="E568" s="162">
        <v>10281819</v>
      </c>
      <c r="F568" s="119">
        <v>29555087</v>
      </c>
      <c r="G568" s="255">
        <v>2705003</v>
      </c>
      <c r="H568" s="120" t="str">
        <f>IF(G568="","",VLOOKUP(G568,ARANCEL!$B$5:$D$121,2,FALSE))</f>
        <v>INCRUSTACION ESTETICA (ART-GLASS O CERAMICA)</v>
      </c>
      <c r="I568" s="121" t="s">
        <v>322</v>
      </c>
      <c r="J568" s="119">
        <v>1</v>
      </c>
      <c r="K568" s="122">
        <f>IF(G568="","",VLOOKUP(G568,ARANCEL!$B$5:$D$121,3,FALSE)*J568)</f>
        <v>15676</v>
      </c>
      <c r="L568" s="1229" t="s">
        <v>8256</v>
      </c>
      <c r="M568" s="1229">
        <v>4500264856</v>
      </c>
      <c r="N568" s="1229" t="s">
        <v>8933</v>
      </c>
    </row>
    <row r="569" spans="1:14" s="389" customFormat="1" x14ac:dyDescent="0.25">
      <c r="A569" s="255" t="s">
        <v>305</v>
      </c>
      <c r="B569" s="256">
        <v>41884</v>
      </c>
      <c r="C569" s="118" t="s">
        <v>6789</v>
      </c>
      <c r="D569" s="119" t="s">
        <v>1471</v>
      </c>
      <c r="E569" s="162">
        <v>10249407</v>
      </c>
      <c r="F569" s="119">
        <v>27947851</v>
      </c>
      <c r="G569" s="255">
        <v>2704005</v>
      </c>
      <c r="H569" s="120" t="str">
        <f>IF(G569="","",VLOOKUP(G569,ARANCEL!$B$5:$D$121,2,FALSE))</f>
        <v>PROVISORIO</v>
      </c>
      <c r="I569" s="121" t="s">
        <v>326</v>
      </c>
      <c r="J569" s="119">
        <v>1</v>
      </c>
      <c r="K569" s="122">
        <f>IF(G569="","",VLOOKUP(G569,ARANCEL!$B$5:$D$121,3,FALSE)*J569)</f>
        <v>3250</v>
      </c>
      <c r="L569" s="1229" t="s">
        <v>6905</v>
      </c>
      <c r="M569" s="1229">
        <v>4500251080</v>
      </c>
      <c r="N569" s="1229" t="s">
        <v>7128</v>
      </c>
    </row>
    <row r="570" spans="1:14" s="449" customFormat="1" x14ac:dyDescent="0.25">
      <c r="A570" s="339" t="s">
        <v>305</v>
      </c>
      <c r="B570" s="256">
        <v>41884</v>
      </c>
      <c r="C570" s="257" t="s">
        <v>6789</v>
      </c>
      <c r="D570" s="255" t="s">
        <v>1471</v>
      </c>
      <c r="E570" s="258">
        <v>10249407</v>
      </c>
      <c r="F570" s="255">
        <v>27947851</v>
      </c>
      <c r="G570" s="255">
        <v>2704003</v>
      </c>
      <c r="H570" s="120" t="str">
        <f>IF(G570="","",VLOOKUP(G570,ARANCEL!$B$5:$D$121,2,FALSE))</f>
        <v xml:space="preserve">CORONA PERIFERICA CON PERNO MUÑON COLADO </v>
      </c>
      <c r="I570" s="121" t="s">
        <v>326</v>
      </c>
      <c r="J570" s="119">
        <v>1</v>
      </c>
      <c r="K570" s="122">
        <f>IF(G570="","",VLOOKUP(G570,ARANCEL!$B$5:$D$121,3,FALSE)*J570)</f>
        <v>32612</v>
      </c>
      <c r="L570" s="1229" t="s">
        <v>6905</v>
      </c>
      <c r="M570" s="1229">
        <v>4500251080</v>
      </c>
      <c r="N570" s="1229" t="s">
        <v>7128</v>
      </c>
    </row>
    <row r="571" spans="1:14" s="449" customFormat="1" x14ac:dyDescent="0.25">
      <c r="A571" s="255" t="s">
        <v>305</v>
      </c>
      <c r="B571" s="256">
        <v>41737</v>
      </c>
      <c r="C571" s="257" t="s">
        <v>3790</v>
      </c>
      <c r="D571" s="255" t="s">
        <v>442</v>
      </c>
      <c r="E571" s="258">
        <v>10186695</v>
      </c>
      <c r="F571" s="255">
        <v>25138747</v>
      </c>
      <c r="G571" s="255">
        <v>2704005</v>
      </c>
      <c r="H571" s="120" t="str">
        <f>IF(G571="","",VLOOKUP(G571,ARANCEL!$B$5:$D$121,2,FALSE))</f>
        <v>PROVISORIO</v>
      </c>
      <c r="I571" s="121" t="s">
        <v>326</v>
      </c>
      <c r="J571" s="119">
        <v>1</v>
      </c>
      <c r="K571" s="122">
        <f>IF(G571="","",VLOOKUP(G571,ARANCEL!$B$5:$D$121,3,FALSE)*J571)</f>
        <v>3250</v>
      </c>
      <c r="L571" s="1229" t="s">
        <v>4612</v>
      </c>
      <c r="M571" s="1229">
        <v>4500229970</v>
      </c>
      <c r="N571" s="1229">
        <v>9184</v>
      </c>
    </row>
    <row r="572" spans="1:14" s="449" customFormat="1" x14ac:dyDescent="0.25">
      <c r="A572" s="255" t="s">
        <v>305</v>
      </c>
      <c r="B572" s="256">
        <v>41737</v>
      </c>
      <c r="C572" s="257" t="s">
        <v>3790</v>
      </c>
      <c r="D572" s="255" t="s">
        <v>442</v>
      </c>
      <c r="E572" s="258">
        <v>10186695</v>
      </c>
      <c r="F572" s="255">
        <v>25138747</v>
      </c>
      <c r="G572" s="255">
        <v>2704003</v>
      </c>
      <c r="H572" s="120" t="str">
        <f>IF(G572="","",VLOOKUP(G572,ARANCEL!$B$5:$D$121,2,FALSE))</f>
        <v xml:space="preserve">CORONA PERIFERICA CON PERNO MUÑON COLADO </v>
      </c>
      <c r="I572" s="121" t="s">
        <v>326</v>
      </c>
      <c r="J572" s="119">
        <v>1</v>
      </c>
      <c r="K572" s="122">
        <f>IF(G572="","",VLOOKUP(G572,ARANCEL!$B$5:$D$121,3,FALSE)*J572)</f>
        <v>32612</v>
      </c>
      <c r="L572" s="1229" t="s">
        <v>4612</v>
      </c>
      <c r="M572" s="1229">
        <v>4500229970</v>
      </c>
      <c r="N572" s="1229">
        <v>9184</v>
      </c>
    </row>
    <row r="573" spans="1:14" s="449" customFormat="1" x14ac:dyDescent="0.25">
      <c r="A573" s="255" t="s">
        <v>305</v>
      </c>
      <c r="B573" s="256">
        <v>41956</v>
      </c>
      <c r="C573" s="118" t="s">
        <v>8236</v>
      </c>
      <c r="D573" s="119" t="s">
        <v>1446</v>
      </c>
      <c r="E573" s="162">
        <v>10279848</v>
      </c>
      <c r="F573" s="119">
        <v>29306541</v>
      </c>
      <c r="G573" s="255">
        <v>2704005</v>
      </c>
      <c r="H573" s="120" t="str">
        <f>IF(G573="","",VLOOKUP(G573,ARANCEL!$B$5:$D$121,2,FALSE))</f>
        <v>PROVISORIO</v>
      </c>
      <c r="I573" s="121" t="s">
        <v>326</v>
      </c>
      <c r="J573" s="119">
        <v>1</v>
      </c>
      <c r="K573" s="122">
        <f>IF(G573="","",VLOOKUP(G573,ARANCEL!$B$5:$D$121,3,FALSE)*J573)</f>
        <v>3250</v>
      </c>
      <c r="L573" s="1229" t="s">
        <v>8256</v>
      </c>
      <c r="M573" s="1229">
        <v>4500264856</v>
      </c>
      <c r="N573" s="1229" t="s">
        <v>8933</v>
      </c>
    </row>
    <row r="574" spans="1:14" s="449" customFormat="1" x14ac:dyDescent="0.25">
      <c r="A574" s="255" t="s">
        <v>305</v>
      </c>
      <c r="B574" s="256">
        <v>41964</v>
      </c>
      <c r="C574" s="257" t="s">
        <v>8236</v>
      </c>
      <c r="D574" s="255" t="s">
        <v>1446</v>
      </c>
      <c r="E574" s="258">
        <v>10279848</v>
      </c>
      <c r="F574" s="255">
        <v>29306541</v>
      </c>
      <c r="G574" s="255">
        <v>2704002</v>
      </c>
      <c r="H574" s="120" t="str">
        <f>IF(G574="","",VLOOKUP(G574,ARANCEL!$B$5:$D$121,2,FALSE))</f>
        <v xml:space="preserve">CORONA PERIFERICA </v>
      </c>
      <c r="I574" s="121" t="s">
        <v>326</v>
      </c>
      <c r="J574" s="119">
        <v>1</v>
      </c>
      <c r="K574" s="122">
        <f>IF(G574="","",VLOOKUP(G574,ARANCEL!$B$5:$D$121,3,FALSE)*J574)</f>
        <v>25865</v>
      </c>
      <c r="L574" s="1229" t="s">
        <v>8256</v>
      </c>
      <c r="M574" s="1229">
        <v>4500264856</v>
      </c>
      <c r="N574" s="1229" t="s">
        <v>8933</v>
      </c>
    </row>
    <row r="575" spans="1:14" s="454" customFormat="1" x14ac:dyDescent="0.25">
      <c r="A575" s="255" t="s">
        <v>305</v>
      </c>
      <c r="B575" s="256">
        <v>41733</v>
      </c>
      <c r="C575" s="257" t="s">
        <v>3743</v>
      </c>
      <c r="D575" s="255" t="s">
        <v>60</v>
      </c>
      <c r="E575" s="258">
        <v>10185965</v>
      </c>
      <c r="F575" s="255">
        <v>23071687</v>
      </c>
      <c r="G575" s="255">
        <v>2704005</v>
      </c>
      <c r="H575" s="120" t="str">
        <f>IF(G575="","",VLOOKUP(G575,ARANCEL!$B$5:$D$121,2,FALSE))</f>
        <v>PROVISORIO</v>
      </c>
      <c r="I575" s="121" t="s">
        <v>647</v>
      </c>
      <c r="J575" s="119">
        <v>3</v>
      </c>
      <c r="K575" s="122">
        <f>IF(G575="","",VLOOKUP(G575,ARANCEL!$B$5:$D$121,3,FALSE)*J575)</f>
        <v>9750</v>
      </c>
      <c r="L575" s="1229" t="s">
        <v>4612</v>
      </c>
      <c r="M575" s="1229">
        <v>4500229968</v>
      </c>
      <c r="N575" s="1229">
        <v>9225</v>
      </c>
    </row>
    <row r="576" spans="1:14" s="454" customFormat="1" x14ac:dyDescent="0.25">
      <c r="A576" s="255" t="s">
        <v>305</v>
      </c>
      <c r="B576" s="256">
        <v>41733</v>
      </c>
      <c r="C576" s="118" t="s">
        <v>3743</v>
      </c>
      <c r="D576" s="119" t="s">
        <v>60</v>
      </c>
      <c r="E576" s="162">
        <v>10185965</v>
      </c>
      <c r="F576" s="119">
        <v>23071687</v>
      </c>
      <c r="G576" s="255">
        <v>2702048</v>
      </c>
      <c r="H576" s="120" t="str">
        <f>IF(G576="","",VLOOKUP(G576,ARANCEL!$B$5:$D$121,2,FALSE))</f>
        <v xml:space="preserve">SERVICIO LAB. IMPLANTE CORONA CEMENTADA/ATORNILLADA </v>
      </c>
      <c r="I576" s="121" t="s">
        <v>647</v>
      </c>
      <c r="J576" s="119">
        <v>3</v>
      </c>
      <c r="K576" s="122">
        <f>IF(G576="","",VLOOKUP(G576,ARANCEL!$B$5:$D$121,3,FALSE)*J576)</f>
        <v>131571</v>
      </c>
      <c r="L576" s="1229" t="s">
        <v>8279</v>
      </c>
      <c r="M576" s="1229">
        <v>4500257382</v>
      </c>
      <c r="N576" s="1229" t="s">
        <v>8281</v>
      </c>
    </row>
    <row r="577" spans="1:14" s="454" customFormat="1" x14ac:dyDescent="0.25">
      <c r="A577" s="255" t="s">
        <v>305</v>
      </c>
      <c r="B577" s="256">
        <v>41733</v>
      </c>
      <c r="C577" s="257" t="s">
        <v>3743</v>
      </c>
      <c r="D577" s="255" t="s">
        <v>60</v>
      </c>
      <c r="E577" s="258">
        <v>10185965</v>
      </c>
      <c r="F577" s="255">
        <v>23071687</v>
      </c>
      <c r="G577" s="255">
        <v>2702006</v>
      </c>
      <c r="H577" s="120" t="str">
        <f>IF(G577="","",VLOOKUP(G577,ARANCEL!$B$5:$D$121,2,FALSE))</f>
        <v xml:space="preserve">LABORATORIO CANTILEVER </v>
      </c>
      <c r="I577" s="121" t="s">
        <v>316</v>
      </c>
      <c r="J577" s="119">
        <v>1</v>
      </c>
      <c r="K577" s="122">
        <f>IF(G577="","",VLOOKUP(G577,ARANCEL!$B$5:$D$121,3,FALSE)*J577)</f>
        <v>31889</v>
      </c>
      <c r="L577" s="1229" t="s">
        <v>4612</v>
      </c>
      <c r="M577" s="1229">
        <v>4500229968</v>
      </c>
      <c r="N577" s="1229">
        <v>9225</v>
      </c>
    </row>
    <row r="578" spans="1:14" s="461" customFormat="1" x14ac:dyDescent="0.25">
      <c r="A578" s="255" t="s">
        <v>305</v>
      </c>
      <c r="B578" s="256">
        <v>41741</v>
      </c>
      <c r="C578" s="257" t="s">
        <v>3743</v>
      </c>
      <c r="D578" s="255" t="s">
        <v>60</v>
      </c>
      <c r="E578" s="258">
        <v>10187838</v>
      </c>
      <c r="F578" s="255">
        <v>25766632</v>
      </c>
      <c r="G578" s="255">
        <v>2704003</v>
      </c>
      <c r="H578" s="120" t="str">
        <f>IF(G578="","",VLOOKUP(G578,ARANCEL!$B$5:$D$121,2,FALSE))</f>
        <v xml:space="preserve">CORONA PERIFERICA CON PERNO MUÑON COLADO </v>
      </c>
      <c r="I578" s="121" t="s">
        <v>673</v>
      </c>
      <c r="J578" s="119">
        <v>2</v>
      </c>
      <c r="K578" s="122">
        <f>IF(G578="","",VLOOKUP(G578,ARANCEL!$B$5:$D$121,3,FALSE)*J578)</f>
        <v>65224</v>
      </c>
      <c r="L578" s="1229" t="s">
        <v>4612</v>
      </c>
      <c r="M578" s="1229">
        <v>4500229970</v>
      </c>
      <c r="N578" s="1229">
        <v>9184</v>
      </c>
    </row>
    <row r="579" spans="1:14" s="461" customFormat="1" x14ac:dyDescent="0.25">
      <c r="A579" s="255" t="s">
        <v>305</v>
      </c>
      <c r="B579" s="256">
        <v>41758</v>
      </c>
      <c r="C579" s="257" t="s">
        <v>4430</v>
      </c>
      <c r="D579" s="255" t="s">
        <v>1449</v>
      </c>
      <c r="E579" s="258">
        <v>10192870</v>
      </c>
      <c r="F579" s="255">
        <v>26002706</v>
      </c>
      <c r="G579" s="255">
        <v>2704005</v>
      </c>
      <c r="H579" s="120" t="str">
        <f>IF(G579="","",VLOOKUP(G579,ARANCEL!$B$5:$D$121,2,FALSE))</f>
        <v>PROVISORIO</v>
      </c>
      <c r="I579" s="121" t="s">
        <v>316</v>
      </c>
      <c r="J579" s="119">
        <v>1</v>
      </c>
      <c r="K579" s="122">
        <f>IF(G579="","",VLOOKUP(G579,ARANCEL!$B$5:$D$121,3,FALSE)*J579)</f>
        <v>3250</v>
      </c>
      <c r="L579" s="1229" t="s">
        <v>4612</v>
      </c>
      <c r="M579" s="1229">
        <v>4500229971</v>
      </c>
      <c r="N579" s="1229">
        <v>9185</v>
      </c>
    </row>
    <row r="580" spans="1:14" s="461" customFormat="1" x14ac:dyDescent="0.25">
      <c r="A580" s="339" t="s">
        <v>305</v>
      </c>
      <c r="B580" s="256">
        <v>41773</v>
      </c>
      <c r="C580" s="257" t="s">
        <v>4430</v>
      </c>
      <c r="D580" s="255" t="s">
        <v>1449</v>
      </c>
      <c r="E580" s="258">
        <v>10192870</v>
      </c>
      <c r="F580" s="255">
        <v>26002706</v>
      </c>
      <c r="G580" s="255">
        <v>2704003</v>
      </c>
      <c r="H580" s="120" t="str">
        <f>IF(G580="","",VLOOKUP(G580,ARANCEL!$B$5:$D$121,2,FALSE))</f>
        <v xml:space="preserve">CORONA PERIFERICA CON PERNO MUÑON COLADO </v>
      </c>
      <c r="I580" s="121" t="s">
        <v>316</v>
      </c>
      <c r="J580" s="119">
        <v>1</v>
      </c>
      <c r="K580" s="122">
        <f>IF(G580="","",VLOOKUP(G580,ARANCEL!$B$5:$D$121,3,FALSE)*J580)</f>
        <v>32612</v>
      </c>
      <c r="L580" s="1229" t="s">
        <v>5292</v>
      </c>
      <c r="M580" s="1229">
        <v>4500235445</v>
      </c>
      <c r="N580" s="1229">
        <v>9425</v>
      </c>
    </row>
    <row r="581" spans="1:14" s="461" customFormat="1" x14ac:dyDescent="0.25">
      <c r="A581" s="255" t="s">
        <v>305</v>
      </c>
      <c r="B581" s="256">
        <v>41877</v>
      </c>
      <c r="C581" s="257" t="s">
        <v>6944</v>
      </c>
      <c r="D581" s="255" t="s">
        <v>6614</v>
      </c>
      <c r="E581" s="258">
        <v>10246999</v>
      </c>
      <c r="F581" s="255">
        <v>27704415</v>
      </c>
      <c r="G581" s="255">
        <v>2705003</v>
      </c>
      <c r="H581" s="120" t="str">
        <f>IF(G581="","",VLOOKUP(G581,ARANCEL!$B$5:$D$121,2,FALSE))</f>
        <v>INCRUSTACION ESTETICA (ART-GLASS O CERAMICA)</v>
      </c>
      <c r="I581" s="121" t="s">
        <v>312</v>
      </c>
      <c r="J581" s="119">
        <v>1</v>
      </c>
      <c r="K581" s="122">
        <f>IF(G581="","",VLOOKUP(G581,ARANCEL!$B$5:$D$121,3,FALSE)*J581)</f>
        <v>15676</v>
      </c>
      <c r="L581" s="1229" t="s">
        <v>6905</v>
      </c>
      <c r="M581" s="1229">
        <v>4500251080</v>
      </c>
      <c r="N581" s="1229" t="s">
        <v>7128</v>
      </c>
    </row>
    <row r="582" spans="1:14" s="425" customFormat="1" x14ac:dyDescent="0.25">
      <c r="A582" s="255" t="s">
        <v>305</v>
      </c>
      <c r="B582" s="256">
        <v>42006</v>
      </c>
      <c r="C582" s="118" t="s">
        <v>9236</v>
      </c>
      <c r="D582" s="119" t="s">
        <v>6277</v>
      </c>
      <c r="E582" s="162">
        <v>10303971</v>
      </c>
      <c r="F582" s="119">
        <v>29308729</v>
      </c>
      <c r="G582" s="255">
        <v>2705003</v>
      </c>
      <c r="H582" s="120" t="str">
        <f>IF(G582="","",VLOOKUP(G582,ARANCEL!$B$5:$D$121,2,FALSE))</f>
        <v>INCRUSTACION ESTETICA (ART-GLASS O CERAMICA)</v>
      </c>
      <c r="I582" s="121" t="s">
        <v>312</v>
      </c>
      <c r="J582" s="119">
        <v>1</v>
      </c>
      <c r="K582" s="122">
        <f>IF(G582="","",VLOOKUP(G582,ARANCEL!$B$5:$D$121,3,FALSE)*J582)</f>
        <v>15676</v>
      </c>
      <c r="L582" s="1235" t="str">
        <f>IF(E582="","","IMPAGO")</f>
        <v>IMPAGO</v>
      </c>
      <c r="M582" s="1235" t="str">
        <f>IF(L582="IMPAGO","SIN O.C.","")</f>
        <v>SIN O.C.</v>
      </c>
      <c r="N582" s="1235" t="str">
        <f>IF(L582="IMPAGO","SIN FACT.","")</f>
        <v>SIN FACT.</v>
      </c>
    </row>
    <row r="583" spans="1:14" s="461" customFormat="1" x14ac:dyDescent="0.25">
      <c r="A583" s="255" t="s">
        <v>305</v>
      </c>
      <c r="B583" s="256">
        <v>42012</v>
      </c>
      <c r="C583" s="257" t="s">
        <v>9236</v>
      </c>
      <c r="D583" s="255" t="s">
        <v>6277</v>
      </c>
      <c r="E583" s="258">
        <v>10303971</v>
      </c>
      <c r="F583" s="255">
        <v>29308729</v>
      </c>
      <c r="G583" s="255">
        <v>2705003</v>
      </c>
      <c r="H583" s="120" t="str">
        <f>IF(G583="","",VLOOKUP(G583,ARANCEL!$B$5:$D$121,2,FALSE))</f>
        <v>INCRUSTACION ESTETICA (ART-GLASS O CERAMICA)</v>
      </c>
      <c r="I583" s="121" t="s">
        <v>756</v>
      </c>
      <c r="J583" s="169">
        <v>2</v>
      </c>
      <c r="K583" s="122">
        <f>IF(G583="","",VLOOKUP(G583,ARANCEL!$B$5:$D$121,3,FALSE)*J583)</f>
        <v>31352</v>
      </c>
      <c r="L583" s="1235" t="str">
        <f>IF(E583="","","IMPAGO")</f>
        <v>IMPAGO</v>
      </c>
      <c r="M583" s="1235" t="str">
        <f>IF(L583="IMPAGO","SIN O.C.","")</f>
        <v>SIN O.C.</v>
      </c>
      <c r="N583" s="1235" t="str">
        <f>IF(L583="IMPAGO","SIN FACT.","")</f>
        <v>SIN FACT.</v>
      </c>
    </row>
    <row r="584" spans="1:14" s="461" customFormat="1" x14ac:dyDescent="0.25">
      <c r="A584" s="255" t="s">
        <v>305</v>
      </c>
      <c r="B584" s="256">
        <v>41801</v>
      </c>
      <c r="C584" s="257" t="s">
        <v>5082</v>
      </c>
      <c r="D584" s="255" t="s">
        <v>1523</v>
      </c>
      <c r="E584" s="258">
        <v>10209590</v>
      </c>
      <c r="F584" s="255">
        <v>26656530</v>
      </c>
      <c r="G584" s="255">
        <v>2707001</v>
      </c>
      <c r="H584" s="120" t="str">
        <f>IF(G584="","",VLOOKUP(G584,ARANCEL!$B$5:$D$121,2,FALSE))</f>
        <v xml:space="preserve">PLANO DE RELAJACION </v>
      </c>
      <c r="I584" s="121" t="s">
        <v>306</v>
      </c>
      <c r="J584" s="119">
        <v>1</v>
      </c>
      <c r="K584" s="122">
        <f>IF(G584="","",VLOOKUP(G584,ARANCEL!$B$5:$D$121,3,FALSE)*J584)</f>
        <v>9221</v>
      </c>
      <c r="L584" s="1229" t="s">
        <v>5742</v>
      </c>
      <c r="M584" s="1229">
        <v>4500239368</v>
      </c>
      <c r="N584" s="1229" t="s">
        <v>5743</v>
      </c>
    </row>
    <row r="585" spans="1:14" s="454" customFormat="1" x14ac:dyDescent="0.25">
      <c r="A585" s="255" t="s">
        <v>305</v>
      </c>
      <c r="B585" s="256">
        <v>41841</v>
      </c>
      <c r="C585" s="257" t="s">
        <v>5921</v>
      </c>
      <c r="D585" s="255" t="s">
        <v>777</v>
      </c>
      <c r="E585" s="258">
        <v>10229415</v>
      </c>
      <c r="F585" s="255">
        <v>26872731</v>
      </c>
      <c r="G585" s="255">
        <v>2704003</v>
      </c>
      <c r="H585" s="120" t="str">
        <f>IF(G585="","",VLOOKUP(G585,ARANCEL!$B$5:$D$121,2,FALSE))</f>
        <v xml:space="preserve">CORONA PERIFERICA CON PERNO MUÑON COLADO </v>
      </c>
      <c r="I585" s="121" t="s">
        <v>308</v>
      </c>
      <c r="J585" s="119">
        <v>1</v>
      </c>
      <c r="K585" s="122">
        <f>IF(G585="","",VLOOKUP(G585,ARANCEL!$B$5:$D$121,3,FALSE)*J585)</f>
        <v>32612</v>
      </c>
      <c r="L585" s="1229" t="s">
        <v>6905</v>
      </c>
      <c r="M585" s="1229">
        <v>4500249698</v>
      </c>
      <c r="N585" s="1229" t="s">
        <v>7115</v>
      </c>
    </row>
    <row r="586" spans="1:14" s="464" customFormat="1" x14ac:dyDescent="0.25">
      <c r="A586" s="255" t="s">
        <v>305</v>
      </c>
      <c r="B586" s="256">
        <v>41869</v>
      </c>
      <c r="C586" s="257" t="s">
        <v>5921</v>
      </c>
      <c r="D586" s="255" t="s">
        <v>777</v>
      </c>
      <c r="E586" s="258">
        <v>10229415</v>
      </c>
      <c r="F586" s="255">
        <v>26872731</v>
      </c>
      <c r="G586" s="255">
        <v>2704003</v>
      </c>
      <c r="H586" s="120" t="str">
        <f>IF(G586="","",VLOOKUP(G586,ARANCEL!$B$5:$D$121,2,FALSE))</f>
        <v xml:space="preserve">CORONA PERIFERICA CON PERNO MUÑON COLADO </v>
      </c>
      <c r="I586" s="121" t="s">
        <v>312</v>
      </c>
      <c r="J586" s="119">
        <v>1</v>
      </c>
      <c r="K586" s="122">
        <f>IF(G586="","",VLOOKUP(G586,ARANCEL!$B$5:$D$121,3,FALSE)*J586)</f>
        <v>32612</v>
      </c>
      <c r="L586" s="1229" t="s">
        <v>6905</v>
      </c>
      <c r="M586" s="1229">
        <v>4500251080</v>
      </c>
      <c r="N586" s="1229" t="s">
        <v>7128</v>
      </c>
    </row>
    <row r="587" spans="1:14" s="464" customFormat="1" x14ac:dyDescent="0.25">
      <c r="A587" s="255" t="s">
        <v>305</v>
      </c>
      <c r="B587" s="256">
        <v>41789</v>
      </c>
      <c r="C587" s="257" t="s">
        <v>4799</v>
      </c>
      <c r="D587" s="255" t="s">
        <v>69</v>
      </c>
      <c r="E587" s="258">
        <v>10203049</v>
      </c>
      <c r="F587" s="255">
        <v>26315909</v>
      </c>
      <c r="G587" s="255">
        <v>2704005</v>
      </c>
      <c r="H587" s="120" t="str">
        <f>IF(G587="","",VLOOKUP(G587,ARANCEL!$B$5:$D$121,2,FALSE))</f>
        <v>PROVISORIO</v>
      </c>
      <c r="I587" s="121" t="s">
        <v>308</v>
      </c>
      <c r="J587" s="119">
        <v>1</v>
      </c>
      <c r="K587" s="122">
        <f>IF(G587="","",VLOOKUP(G587,ARANCEL!$B$5:$D$121,3,FALSE)*J587)</f>
        <v>3250</v>
      </c>
      <c r="L587" s="1229" t="s">
        <v>5292</v>
      </c>
      <c r="M587" s="1229">
        <v>4500235426</v>
      </c>
      <c r="N587" s="1229">
        <v>9420</v>
      </c>
    </row>
    <row r="588" spans="1:14" s="464" customFormat="1" x14ac:dyDescent="0.25">
      <c r="A588" s="255" t="s">
        <v>305</v>
      </c>
      <c r="B588" s="256">
        <v>41814</v>
      </c>
      <c r="C588" s="118" t="s">
        <v>4799</v>
      </c>
      <c r="D588" s="119" t="s">
        <v>69</v>
      </c>
      <c r="E588" s="162">
        <v>10203049</v>
      </c>
      <c r="F588" s="119">
        <v>26315909</v>
      </c>
      <c r="G588" s="255">
        <v>2704003</v>
      </c>
      <c r="H588" s="120" t="str">
        <f>IF(G588="","",VLOOKUP(G588,ARANCEL!$B$5:$D$121,2,FALSE))</f>
        <v xml:space="preserve">CORONA PERIFERICA CON PERNO MUÑON COLADO </v>
      </c>
      <c r="I588" s="121" t="s">
        <v>308</v>
      </c>
      <c r="J588" s="119">
        <v>1</v>
      </c>
      <c r="K588" s="122">
        <f>IF(G588="","",VLOOKUP(G588,ARANCEL!$B$5:$D$121,3,FALSE)*J588)</f>
        <v>32612</v>
      </c>
      <c r="L588" s="1229" t="s">
        <v>5742</v>
      </c>
      <c r="M588" s="1229">
        <v>4500239368</v>
      </c>
      <c r="N588" s="1229" t="s">
        <v>5743</v>
      </c>
    </row>
    <row r="589" spans="1:14" s="464" customFormat="1" x14ac:dyDescent="0.25">
      <c r="A589" s="255" t="s">
        <v>305</v>
      </c>
      <c r="B589" s="256">
        <v>41764</v>
      </c>
      <c r="C589" s="257" t="s">
        <v>4317</v>
      </c>
      <c r="D589" s="255" t="s">
        <v>1471</v>
      </c>
      <c r="E589" s="258">
        <v>10193590</v>
      </c>
      <c r="F589" s="255">
        <v>25792392</v>
      </c>
      <c r="G589" s="255">
        <v>2705003</v>
      </c>
      <c r="H589" s="120" t="str">
        <f>IF(G589="","",VLOOKUP(G589,ARANCEL!$B$5:$D$121,2,FALSE))</f>
        <v>INCRUSTACION ESTETICA (ART-GLASS O CERAMICA)</v>
      </c>
      <c r="I589" s="121" t="s">
        <v>318</v>
      </c>
      <c r="J589" s="119">
        <v>1</v>
      </c>
      <c r="K589" s="122">
        <f>IF(G589="","",VLOOKUP(G589,ARANCEL!$B$5:$D$121,3,FALSE)*J589)</f>
        <v>15676</v>
      </c>
      <c r="L589" s="1229" t="s">
        <v>4612</v>
      </c>
      <c r="M589" s="1229">
        <v>4500229973</v>
      </c>
      <c r="N589" s="1229">
        <v>9186</v>
      </c>
    </row>
    <row r="590" spans="1:14" s="454" customFormat="1" x14ac:dyDescent="0.25">
      <c r="A590" s="255" t="s">
        <v>305</v>
      </c>
      <c r="B590" s="256">
        <v>41925</v>
      </c>
      <c r="C590" s="257" t="s">
        <v>4317</v>
      </c>
      <c r="D590" s="255" t="s">
        <v>438</v>
      </c>
      <c r="E590" s="258">
        <v>10263225</v>
      </c>
      <c r="F590" s="255">
        <v>28164169</v>
      </c>
      <c r="G590" s="255">
        <v>2704005</v>
      </c>
      <c r="H590" s="120" t="str">
        <f>IF(G590="","",VLOOKUP(G590,ARANCEL!$B$5:$D$121,2,FALSE))</f>
        <v>PROVISORIO</v>
      </c>
      <c r="I590" s="121" t="s">
        <v>324</v>
      </c>
      <c r="J590" s="119">
        <v>1</v>
      </c>
      <c r="K590" s="122">
        <f>IF(G590="","",VLOOKUP(G590,ARANCEL!$B$5:$D$121,3,FALSE)*J590)</f>
        <v>3250</v>
      </c>
      <c r="L590" s="1229" t="s">
        <v>8279</v>
      </c>
      <c r="M590" s="1229">
        <v>4500259698</v>
      </c>
      <c r="N590" s="1229" t="s">
        <v>8264</v>
      </c>
    </row>
    <row r="591" spans="1:14" s="472" customFormat="1" x14ac:dyDescent="0.25">
      <c r="A591" s="255" t="s">
        <v>305</v>
      </c>
      <c r="B591" s="256">
        <v>41953</v>
      </c>
      <c r="C591" s="118" t="s">
        <v>4317</v>
      </c>
      <c r="D591" s="119" t="s">
        <v>438</v>
      </c>
      <c r="E591" s="162">
        <v>10263225</v>
      </c>
      <c r="F591" s="119">
        <v>28164169</v>
      </c>
      <c r="G591" s="255">
        <v>2704003</v>
      </c>
      <c r="H591" s="120" t="str">
        <f>IF(G591="","",VLOOKUP(G591,ARANCEL!$B$5:$D$121,2,FALSE))</f>
        <v xml:space="preserve">CORONA PERIFERICA CON PERNO MUÑON COLADO </v>
      </c>
      <c r="I591" s="121" t="s">
        <v>324</v>
      </c>
      <c r="J591" s="119">
        <v>1</v>
      </c>
      <c r="K591" s="122">
        <f>IF(G591="","",VLOOKUP(G591,ARANCEL!$B$5:$D$121,3,FALSE)*J591)</f>
        <v>32612</v>
      </c>
      <c r="L591" s="1229" t="s">
        <v>8256</v>
      </c>
      <c r="M591" s="1229">
        <v>4500264856</v>
      </c>
      <c r="N591" s="1229" t="s">
        <v>8933</v>
      </c>
    </row>
    <row r="592" spans="1:14" s="472" customFormat="1" x14ac:dyDescent="0.25">
      <c r="A592" s="255" t="s">
        <v>305</v>
      </c>
      <c r="B592" s="256">
        <v>41995</v>
      </c>
      <c r="C592" s="118" t="s">
        <v>4317</v>
      </c>
      <c r="D592" s="119" t="s">
        <v>438</v>
      </c>
      <c r="E592" s="162">
        <v>10263225</v>
      </c>
      <c r="F592" s="119">
        <v>28164169</v>
      </c>
      <c r="G592" s="255">
        <v>2702002</v>
      </c>
      <c r="H592" s="120" t="str">
        <f>IF(G592="","",VLOOKUP(G592,ARANCEL!$B$5:$D$121,2,FALSE))</f>
        <v xml:space="preserve">LABORATORIO CORONA CEMENTADA SOBRE IMPLANTE </v>
      </c>
      <c r="I592" s="121" t="s">
        <v>312</v>
      </c>
      <c r="J592" s="119">
        <v>1</v>
      </c>
      <c r="K592" s="122">
        <f>IF(G592="","",VLOOKUP(G592,ARANCEL!$B$5:$D$121,3,FALSE)*J592)</f>
        <v>31878</v>
      </c>
      <c r="L592" s="1349" t="s">
        <v>9431</v>
      </c>
      <c r="M592" s="1349">
        <v>4500269116</v>
      </c>
      <c r="N592" s="1349" t="s">
        <v>9430</v>
      </c>
    </row>
    <row r="593" spans="1:14" s="472" customFormat="1" x14ac:dyDescent="0.25">
      <c r="A593" s="255" t="s">
        <v>305</v>
      </c>
      <c r="B593" s="256">
        <v>41894</v>
      </c>
      <c r="C593" s="118" t="s">
        <v>7005</v>
      </c>
      <c r="D593" s="119" t="s">
        <v>6277</v>
      </c>
      <c r="E593" s="162">
        <v>10255419</v>
      </c>
      <c r="F593" s="119">
        <v>28489456</v>
      </c>
      <c r="G593" s="255">
        <v>2705003</v>
      </c>
      <c r="H593" s="120" t="str">
        <f>IF(G593="","",VLOOKUP(G593,ARANCEL!$B$5:$D$121,2,FALSE))</f>
        <v>INCRUSTACION ESTETICA (ART-GLASS O CERAMICA)</v>
      </c>
      <c r="I593" s="121" t="s">
        <v>633</v>
      </c>
      <c r="J593" s="119">
        <v>1</v>
      </c>
      <c r="K593" s="122">
        <f>IF(G593="","",VLOOKUP(G593,ARANCEL!$B$5:$D$121,3,FALSE)*J593)</f>
        <v>15676</v>
      </c>
      <c r="L593" s="1229" t="s">
        <v>7548</v>
      </c>
      <c r="M593" s="1229">
        <v>4500255224</v>
      </c>
      <c r="N593" s="1229" t="s">
        <v>7553</v>
      </c>
    </row>
    <row r="594" spans="1:14" s="472" customFormat="1" x14ac:dyDescent="0.25">
      <c r="A594" s="255" t="s">
        <v>305</v>
      </c>
      <c r="B594" s="256">
        <v>41922</v>
      </c>
      <c r="C594" s="257" t="s">
        <v>7530</v>
      </c>
      <c r="D594" s="255" t="s">
        <v>1475</v>
      </c>
      <c r="E594" s="258">
        <v>10262633</v>
      </c>
      <c r="F594" s="255">
        <v>28951845</v>
      </c>
      <c r="G594" s="255">
        <v>2705003</v>
      </c>
      <c r="H594" s="120" t="str">
        <f>IF(G594="","",VLOOKUP(G594,ARANCEL!$B$5:$D$121,2,FALSE))</f>
        <v>INCRUSTACION ESTETICA (ART-GLASS O CERAMICA)</v>
      </c>
      <c r="I594" s="121" t="s">
        <v>326</v>
      </c>
      <c r="J594" s="119">
        <v>1</v>
      </c>
      <c r="K594" s="122">
        <f>IF(G594="","",VLOOKUP(G594,ARANCEL!$B$5:$D$121,3,FALSE)*J594)</f>
        <v>15676</v>
      </c>
      <c r="L594" s="1229" t="s">
        <v>8279</v>
      </c>
      <c r="M594" s="1229">
        <v>4500259698</v>
      </c>
      <c r="N594" s="1229" t="s">
        <v>8264</v>
      </c>
    </row>
    <row r="595" spans="1:14" s="475" customFormat="1" x14ac:dyDescent="0.25">
      <c r="A595" s="255" t="s">
        <v>305</v>
      </c>
      <c r="B595" s="256">
        <v>41976</v>
      </c>
      <c r="C595" s="118" t="s">
        <v>8686</v>
      </c>
      <c r="D595" s="119" t="s">
        <v>1449</v>
      </c>
      <c r="E595" s="162">
        <v>10289970</v>
      </c>
      <c r="F595" s="119">
        <v>29891542</v>
      </c>
      <c r="G595" s="255">
        <v>2704005</v>
      </c>
      <c r="H595" s="120" t="str">
        <f>IF(G595="","",VLOOKUP(G595,ARANCEL!$B$5:$D$121,2,FALSE))</f>
        <v>PROVISORIO</v>
      </c>
      <c r="I595" s="121" t="s">
        <v>633</v>
      </c>
      <c r="J595" s="119">
        <v>1</v>
      </c>
      <c r="K595" s="122">
        <f>IF(G595="","",VLOOKUP(G595,ARANCEL!$B$5:$D$121,3,FALSE)*J595)</f>
        <v>3250</v>
      </c>
      <c r="L595" s="1229" t="s">
        <v>8256</v>
      </c>
      <c r="M595" s="1229">
        <v>4500264856</v>
      </c>
      <c r="N595" s="1229" t="s">
        <v>8933</v>
      </c>
    </row>
    <row r="596" spans="1:14" s="475" customFormat="1" x14ac:dyDescent="0.25">
      <c r="A596" s="255" t="s">
        <v>305</v>
      </c>
      <c r="B596" s="256">
        <v>41914</v>
      </c>
      <c r="C596" s="257" t="s">
        <v>6615</v>
      </c>
      <c r="D596" s="255" t="s">
        <v>1481</v>
      </c>
      <c r="E596" s="258">
        <v>10247011</v>
      </c>
      <c r="F596" s="255">
        <v>27454245</v>
      </c>
      <c r="G596" s="255">
        <v>2704003</v>
      </c>
      <c r="H596" s="120" t="str">
        <f>IF(G596="","",VLOOKUP(G596,ARANCEL!$B$5:$D$121,2,FALSE))</f>
        <v xml:space="preserve">CORONA PERIFERICA CON PERNO MUÑON COLADO </v>
      </c>
      <c r="I596" s="121" t="s">
        <v>337</v>
      </c>
      <c r="J596" s="119">
        <v>1</v>
      </c>
      <c r="K596" s="122">
        <f>IF(G596="","",VLOOKUP(G596,ARANCEL!$B$5:$D$121,3,FALSE)*J596)</f>
        <v>32612</v>
      </c>
      <c r="L596" s="1229" t="s">
        <v>6905</v>
      </c>
      <c r="M596" s="1229">
        <v>4500251080</v>
      </c>
      <c r="N596" s="1229" t="s">
        <v>7128</v>
      </c>
    </row>
    <row r="597" spans="1:14" s="475" customFormat="1" x14ac:dyDescent="0.25">
      <c r="A597" s="255" t="s">
        <v>305</v>
      </c>
      <c r="B597" s="256">
        <v>41668</v>
      </c>
      <c r="C597" s="257" t="s">
        <v>2554</v>
      </c>
      <c r="D597" s="255" t="s">
        <v>1523</v>
      </c>
      <c r="E597" s="258">
        <v>10170810</v>
      </c>
      <c r="F597" s="255">
        <v>247811315</v>
      </c>
      <c r="G597" s="255">
        <v>2707001</v>
      </c>
      <c r="H597" s="120" t="str">
        <f>IF(G597="","",VLOOKUP(G597,ARANCEL!$B$5:$D$121,2,FALSE))</f>
        <v xml:space="preserve">PLANO DE RELAJACION </v>
      </c>
      <c r="I597" s="121" t="s">
        <v>331</v>
      </c>
      <c r="J597" s="119">
        <v>1</v>
      </c>
      <c r="K597" s="122">
        <f>IF(G597="","",VLOOKUP(G597,ARANCEL!$B$5:$D$121,3,FALSE)*J597)</f>
        <v>9221</v>
      </c>
      <c r="L597" s="1229" t="s">
        <v>2842</v>
      </c>
      <c r="M597" s="1229">
        <v>4500216204</v>
      </c>
      <c r="N597" s="1229">
        <v>8390</v>
      </c>
    </row>
    <row r="598" spans="1:14" s="475" customFormat="1" x14ac:dyDescent="0.25">
      <c r="A598" s="255" t="s">
        <v>305</v>
      </c>
      <c r="B598" s="256">
        <v>41989</v>
      </c>
      <c r="C598" s="257" t="s">
        <v>8916</v>
      </c>
      <c r="D598" s="255" t="s">
        <v>1471</v>
      </c>
      <c r="E598" s="258">
        <v>10295745</v>
      </c>
      <c r="F598" s="255">
        <v>30045028</v>
      </c>
      <c r="G598" s="255">
        <v>2705003</v>
      </c>
      <c r="H598" s="120" t="str">
        <f>IF(G598="","",VLOOKUP(G598,ARANCEL!$B$5:$D$121,2,FALSE))</f>
        <v>INCRUSTACION ESTETICA (ART-GLASS O CERAMICA)</v>
      </c>
      <c r="I598" s="121" t="s">
        <v>326</v>
      </c>
      <c r="J598" s="119">
        <v>1</v>
      </c>
      <c r="K598" s="122">
        <f>IF(G598="","",VLOOKUP(G598,ARANCEL!$B$5:$D$121,3,FALSE)*J598)</f>
        <v>15676</v>
      </c>
      <c r="L598" s="1349" t="s">
        <v>9431</v>
      </c>
      <c r="M598" s="1349">
        <v>4500269116</v>
      </c>
      <c r="N598" s="1349" t="s">
        <v>9430</v>
      </c>
    </row>
    <row r="599" spans="1:14" s="472" customFormat="1" x14ac:dyDescent="0.25">
      <c r="A599" s="339" t="s">
        <v>313</v>
      </c>
      <c r="B599" s="256">
        <v>41703</v>
      </c>
      <c r="C599" s="118" t="s">
        <v>2985</v>
      </c>
      <c r="D599" s="119" t="s">
        <v>353</v>
      </c>
      <c r="E599" s="162">
        <v>10178558</v>
      </c>
      <c r="F599" s="119">
        <v>25046356</v>
      </c>
      <c r="G599" s="255">
        <v>2704005</v>
      </c>
      <c r="H599" s="120" t="str">
        <f>IF(G599="","",VLOOKUP(G599,ARANCEL!$B$5:$D$121,2,FALSE))</f>
        <v>PROVISORIO</v>
      </c>
      <c r="I599" s="121" t="s">
        <v>322</v>
      </c>
      <c r="J599" s="119">
        <v>1</v>
      </c>
      <c r="K599" s="122">
        <f>IF(G599="","",VLOOKUP(G599,ARANCEL!$B$5:$D$121,3,FALSE)*J599)</f>
        <v>3250</v>
      </c>
      <c r="L599" s="1229" t="s">
        <v>3438</v>
      </c>
      <c r="M599" s="1229">
        <v>4500220771</v>
      </c>
      <c r="N599" s="1229">
        <v>8615</v>
      </c>
    </row>
    <row r="600" spans="1:14" s="475" customFormat="1" x14ac:dyDescent="0.25">
      <c r="A600" s="255" t="s">
        <v>305</v>
      </c>
      <c r="B600" s="256">
        <v>41703</v>
      </c>
      <c r="C600" s="118" t="s">
        <v>2985</v>
      </c>
      <c r="D600" s="119" t="s">
        <v>353</v>
      </c>
      <c r="E600" s="162">
        <v>10178558</v>
      </c>
      <c r="F600" s="119">
        <v>25046356</v>
      </c>
      <c r="G600" s="255">
        <v>2704003</v>
      </c>
      <c r="H600" s="120" t="str">
        <f>IF(G600="","",VLOOKUP(G600,ARANCEL!$B$5:$D$121,2,FALSE))</f>
        <v xml:space="preserve">CORONA PERIFERICA CON PERNO MUÑON COLADO </v>
      </c>
      <c r="I600" s="121" t="s">
        <v>322</v>
      </c>
      <c r="J600" s="119">
        <v>1</v>
      </c>
      <c r="K600" s="122">
        <f>IF(G600="","",VLOOKUP(G600,ARANCEL!$B$5:$D$121,3,FALSE)*J600)</f>
        <v>32612</v>
      </c>
      <c r="L600" s="1229" t="s">
        <v>3438</v>
      </c>
      <c r="M600" s="1229">
        <v>4500220771</v>
      </c>
      <c r="N600" s="1229">
        <v>8615</v>
      </c>
    </row>
    <row r="601" spans="1:14" s="487" customFormat="1" x14ac:dyDescent="0.25">
      <c r="A601" s="255" t="s">
        <v>305</v>
      </c>
      <c r="B601" s="256">
        <v>41801</v>
      </c>
      <c r="C601" s="118" t="s">
        <v>2985</v>
      </c>
      <c r="D601" s="119" t="s">
        <v>353</v>
      </c>
      <c r="E601" s="162">
        <v>10208580</v>
      </c>
      <c r="F601" s="119">
        <v>26735740</v>
      </c>
      <c r="G601" s="255">
        <v>2705003</v>
      </c>
      <c r="H601" s="120" t="str">
        <f>IF(G601="","",VLOOKUP(G601,ARANCEL!$B$5:$D$121,2,FALSE))</f>
        <v>INCRUSTACION ESTETICA (ART-GLASS O CERAMICA)</v>
      </c>
      <c r="I601" s="121" t="s">
        <v>326</v>
      </c>
      <c r="J601" s="119">
        <v>1</v>
      </c>
      <c r="K601" s="122">
        <f>IF(G601="","",VLOOKUP(G601,ARANCEL!$B$5:$D$121,3,FALSE)*J601)</f>
        <v>15676</v>
      </c>
      <c r="L601" s="1229" t="s">
        <v>5742</v>
      </c>
      <c r="M601" s="1229">
        <v>4500239368</v>
      </c>
      <c r="N601" s="1229" t="s">
        <v>5743</v>
      </c>
    </row>
    <row r="602" spans="1:14" s="487" customFormat="1" x14ac:dyDescent="0.25">
      <c r="A602" s="255" t="s">
        <v>305</v>
      </c>
      <c r="B602" s="256">
        <v>41688</v>
      </c>
      <c r="C602" s="257" t="s">
        <v>2826</v>
      </c>
      <c r="D602" s="255" t="s">
        <v>69</v>
      </c>
      <c r="E602" s="258">
        <v>10174436</v>
      </c>
      <c r="F602" s="255">
        <v>25058183</v>
      </c>
      <c r="G602" s="255">
        <v>2704005</v>
      </c>
      <c r="H602" s="120" t="str">
        <f>IF(G602="","",VLOOKUP(G602,ARANCEL!$B$5:$D$121,2,FALSE))</f>
        <v>PROVISORIO</v>
      </c>
      <c r="I602" s="121" t="s">
        <v>309</v>
      </c>
      <c r="J602" s="119">
        <v>1</v>
      </c>
      <c r="K602" s="122">
        <f>IF(G602="","",VLOOKUP(G602,ARANCEL!$B$5:$D$121,3,FALSE)*J602)</f>
        <v>3250</v>
      </c>
      <c r="L602" s="1229" t="s">
        <v>3438</v>
      </c>
      <c r="M602" s="1229">
        <v>4500220770</v>
      </c>
      <c r="N602" s="1229">
        <v>8614</v>
      </c>
    </row>
    <row r="603" spans="1:14" s="487" customFormat="1" x14ac:dyDescent="0.25">
      <c r="A603" s="255" t="s">
        <v>305</v>
      </c>
      <c r="B603" s="256">
        <v>41703</v>
      </c>
      <c r="C603" s="257" t="s">
        <v>2826</v>
      </c>
      <c r="D603" s="255" t="s">
        <v>69</v>
      </c>
      <c r="E603" s="258">
        <v>10174436</v>
      </c>
      <c r="F603" s="255">
        <v>25058183</v>
      </c>
      <c r="G603" s="255">
        <v>2704015</v>
      </c>
      <c r="H603" s="120" t="str">
        <f>IF(G603="","",VLOOKUP(G603,ARANCEL!$B$5:$D$121,2,FALSE))</f>
        <v xml:space="preserve">CORONA IN CERAM </v>
      </c>
      <c r="I603" s="121" t="s">
        <v>309</v>
      </c>
      <c r="J603" s="119">
        <v>1</v>
      </c>
      <c r="K603" s="122">
        <f>IF(G603="","",VLOOKUP(G603,ARANCEL!$B$5:$D$121,3,FALSE)*J603)</f>
        <v>42733</v>
      </c>
      <c r="L603" s="1229" t="s">
        <v>3058</v>
      </c>
      <c r="M603" s="1229">
        <v>4500225648</v>
      </c>
      <c r="N603" s="1229">
        <v>8916</v>
      </c>
    </row>
    <row r="604" spans="1:14" s="487" customFormat="1" x14ac:dyDescent="0.25">
      <c r="A604" s="255" t="s">
        <v>305</v>
      </c>
      <c r="B604" s="256">
        <v>41727</v>
      </c>
      <c r="C604" s="118" t="s">
        <v>2826</v>
      </c>
      <c r="D604" s="119" t="s">
        <v>69</v>
      </c>
      <c r="E604" s="162">
        <v>10174436</v>
      </c>
      <c r="F604" s="119">
        <v>25058183</v>
      </c>
      <c r="G604" s="255">
        <v>2707001</v>
      </c>
      <c r="H604" s="120" t="str">
        <f>IF(G604="","",VLOOKUP(G604,ARANCEL!$B$5:$D$121,2,FALSE))</f>
        <v xml:space="preserve">PLANO DE RELAJACION </v>
      </c>
      <c r="I604" s="121" t="s">
        <v>306</v>
      </c>
      <c r="J604" s="119">
        <v>1</v>
      </c>
      <c r="K604" s="122">
        <f>IF(G604="","",VLOOKUP(G604,ARANCEL!$B$5:$D$121,3,FALSE)*J604)</f>
        <v>9221</v>
      </c>
      <c r="L604" s="1229" t="s">
        <v>3058</v>
      </c>
      <c r="M604" s="1229">
        <v>4500225648</v>
      </c>
      <c r="N604" s="1229">
        <v>8916</v>
      </c>
    </row>
    <row r="605" spans="1:14" s="475" customFormat="1" x14ac:dyDescent="0.25">
      <c r="A605" s="255" t="s">
        <v>305</v>
      </c>
      <c r="B605" s="256">
        <v>41960</v>
      </c>
      <c r="C605" s="257" t="s">
        <v>8332</v>
      </c>
      <c r="D605" s="255" t="s">
        <v>1449</v>
      </c>
      <c r="E605" s="258">
        <v>10281080</v>
      </c>
      <c r="F605" s="255">
        <v>29604974</v>
      </c>
      <c r="G605" s="255">
        <v>2704005</v>
      </c>
      <c r="H605" s="120" t="str">
        <f>IF(G605="","",VLOOKUP(G605,ARANCEL!$B$5:$D$121,2,FALSE))</f>
        <v>PROVISORIO</v>
      </c>
      <c r="I605" s="121" t="s">
        <v>312</v>
      </c>
      <c r="J605" s="119">
        <v>1</v>
      </c>
      <c r="K605" s="122">
        <f>IF(G605="","",VLOOKUP(G605,ARANCEL!$B$5:$D$121,3,FALSE)*J605)</f>
        <v>3250</v>
      </c>
      <c r="L605" s="1229" t="s">
        <v>8256</v>
      </c>
      <c r="M605" s="1229">
        <v>4500264856</v>
      </c>
      <c r="N605" s="1229" t="s">
        <v>8933</v>
      </c>
    </row>
    <row r="606" spans="1:14" s="475" customFormat="1" x14ac:dyDescent="0.25">
      <c r="A606" s="255" t="s">
        <v>305</v>
      </c>
      <c r="B606" s="256">
        <v>41976</v>
      </c>
      <c r="C606" s="118" t="s">
        <v>8332</v>
      </c>
      <c r="D606" s="119" t="s">
        <v>1449</v>
      </c>
      <c r="E606" s="162">
        <v>10281080</v>
      </c>
      <c r="F606" s="119">
        <v>29604974</v>
      </c>
      <c r="G606" s="255">
        <v>2704003</v>
      </c>
      <c r="H606" s="120" t="str">
        <f>IF(G606="","",VLOOKUP(G606,ARANCEL!$B$5:$D$121,2,FALSE))</f>
        <v xml:space="preserve">CORONA PERIFERICA CON PERNO MUÑON COLADO </v>
      </c>
      <c r="I606" s="121" t="s">
        <v>312</v>
      </c>
      <c r="J606" s="119">
        <v>1</v>
      </c>
      <c r="K606" s="122">
        <f>IF(G606="","",VLOOKUP(G606,ARANCEL!$B$5:$D$121,3,FALSE)*J606)</f>
        <v>32612</v>
      </c>
      <c r="L606" s="1229" t="s">
        <v>8256</v>
      </c>
      <c r="M606" s="1229">
        <v>4500264856</v>
      </c>
      <c r="N606" s="1229" t="s">
        <v>8933</v>
      </c>
    </row>
    <row r="607" spans="1:14" s="487" customFormat="1" x14ac:dyDescent="0.25">
      <c r="A607" s="255" t="s">
        <v>305</v>
      </c>
      <c r="B607" s="256">
        <v>41816</v>
      </c>
      <c r="C607" s="118" t="s">
        <v>5342</v>
      </c>
      <c r="D607" s="119" t="s">
        <v>1449</v>
      </c>
      <c r="E607" s="162">
        <v>10216204</v>
      </c>
      <c r="F607" s="119">
        <v>27138260</v>
      </c>
      <c r="G607" s="255">
        <v>2705003</v>
      </c>
      <c r="H607" s="120" t="str">
        <f>IF(G607="","",VLOOKUP(G607,ARANCEL!$B$5:$D$121,2,FALSE))</f>
        <v>INCRUSTACION ESTETICA (ART-GLASS O CERAMICA)</v>
      </c>
      <c r="I607" s="121" t="s">
        <v>618</v>
      </c>
      <c r="J607" s="119">
        <v>1</v>
      </c>
      <c r="K607" s="122">
        <f>IF(G607="","",VLOOKUP(G607,ARANCEL!$B$5:$D$121,3,FALSE)*J607)</f>
        <v>15676</v>
      </c>
      <c r="L607" s="1229" t="s">
        <v>5742</v>
      </c>
      <c r="M607" s="1229">
        <v>4500239368</v>
      </c>
      <c r="N607" s="1229" t="s">
        <v>5743</v>
      </c>
    </row>
    <row r="608" spans="1:14" s="487" customFormat="1" x14ac:dyDescent="0.25">
      <c r="A608" s="255" t="s">
        <v>305</v>
      </c>
      <c r="B608" s="256">
        <v>41914</v>
      </c>
      <c r="C608" s="118" t="s">
        <v>7370</v>
      </c>
      <c r="D608" s="119" t="s">
        <v>1523</v>
      </c>
      <c r="E608" s="162">
        <v>10258894</v>
      </c>
      <c r="F608" s="119">
        <v>28367899</v>
      </c>
      <c r="G608" s="255">
        <v>2707001</v>
      </c>
      <c r="H608" s="120" t="str">
        <f>IF(G608="","",VLOOKUP(G608,ARANCEL!$B$5:$D$121,2,FALSE))</f>
        <v xml:space="preserve">PLANO DE RELAJACION </v>
      </c>
      <c r="I608" s="121" t="s">
        <v>306</v>
      </c>
      <c r="J608" s="119">
        <v>1</v>
      </c>
      <c r="K608" s="122">
        <f>IF(G608="","",VLOOKUP(G608,ARANCEL!$B$5:$D$121,3,FALSE)*J608)</f>
        <v>9221</v>
      </c>
      <c r="L608" s="1229" t="s">
        <v>7548</v>
      </c>
      <c r="M608" s="1229">
        <v>4500255224</v>
      </c>
      <c r="N608" s="1229" t="s">
        <v>7553</v>
      </c>
    </row>
    <row r="609" spans="1:14" s="487" customFormat="1" x14ac:dyDescent="0.25">
      <c r="A609" s="255" t="s">
        <v>305</v>
      </c>
      <c r="B609" s="256">
        <v>41970</v>
      </c>
      <c r="C609" s="257" t="s">
        <v>8546</v>
      </c>
      <c r="D609" s="255" t="s">
        <v>1449</v>
      </c>
      <c r="E609" s="258">
        <v>10286439</v>
      </c>
      <c r="F609" s="255">
        <v>29790758</v>
      </c>
      <c r="G609" s="255">
        <v>2705003</v>
      </c>
      <c r="H609" s="120" t="str">
        <f>IF(G609="","",VLOOKUP(G609,ARANCEL!$B$5:$D$121,2,FALSE))</f>
        <v>INCRUSTACION ESTETICA (ART-GLASS O CERAMICA)</v>
      </c>
      <c r="I609" s="121" t="s">
        <v>324</v>
      </c>
      <c r="J609" s="119">
        <v>1</v>
      </c>
      <c r="K609" s="122">
        <f>IF(G609="","",VLOOKUP(G609,ARANCEL!$B$5:$D$121,3,FALSE)*J609)</f>
        <v>15676</v>
      </c>
      <c r="L609" s="1229" t="s">
        <v>8256</v>
      </c>
      <c r="M609" s="1229">
        <v>4500264856</v>
      </c>
      <c r="N609" s="1229" t="s">
        <v>8933</v>
      </c>
    </row>
    <row r="610" spans="1:14" s="487" customFormat="1" x14ac:dyDescent="0.25">
      <c r="A610" s="255" t="s">
        <v>305</v>
      </c>
      <c r="B610" s="256">
        <v>41859</v>
      </c>
      <c r="C610" s="257" t="s">
        <v>6219</v>
      </c>
      <c r="D610" s="255" t="s">
        <v>1523</v>
      </c>
      <c r="E610" s="258">
        <v>10236691</v>
      </c>
      <c r="F610" s="255">
        <v>27843957</v>
      </c>
      <c r="G610" s="255">
        <v>2707001</v>
      </c>
      <c r="H610" s="120" t="str">
        <f>IF(G610="","",VLOOKUP(G610,ARANCEL!$B$5:$D$121,2,FALSE))</f>
        <v xml:space="preserve">PLANO DE RELAJACION </v>
      </c>
      <c r="I610" s="121" t="s">
        <v>331</v>
      </c>
      <c r="J610" s="119">
        <v>1</v>
      </c>
      <c r="K610" s="122">
        <f>IF(G610="","",VLOOKUP(G610,ARANCEL!$B$5:$D$121,3,FALSE)*J610)</f>
        <v>9221</v>
      </c>
      <c r="L610" s="1229" t="s">
        <v>6905</v>
      </c>
      <c r="M610" s="1229">
        <v>4500249698</v>
      </c>
      <c r="N610" s="1229" t="s">
        <v>7115</v>
      </c>
    </row>
    <row r="611" spans="1:14" s="494" customFormat="1" x14ac:dyDescent="0.25">
      <c r="A611" s="255" t="s">
        <v>305</v>
      </c>
      <c r="B611" s="256">
        <v>41859</v>
      </c>
      <c r="C611" s="257" t="s">
        <v>6219</v>
      </c>
      <c r="D611" s="255" t="s">
        <v>1523</v>
      </c>
      <c r="E611" s="258">
        <v>10236692</v>
      </c>
      <c r="F611" s="255">
        <v>27843957</v>
      </c>
      <c r="G611" s="255">
        <v>2707001</v>
      </c>
      <c r="H611" s="120" t="str">
        <f>IF(G611="","",VLOOKUP(G611,ARANCEL!$B$5:$D$121,2,FALSE))</f>
        <v xml:space="preserve">PLANO DE RELAJACION </v>
      </c>
      <c r="I611" s="121" t="s">
        <v>331</v>
      </c>
      <c r="J611" s="119">
        <v>1</v>
      </c>
      <c r="K611" s="122">
        <f>IF(G611="","",VLOOKUP(G611,ARANCEL!$B$5:$D$121,3,FALSE)*J611)</f>
        <v>9221</v>
      </c>
      <c r="L611" s="1229" t="s">
        <v>6905</v>
      </c>
      <c r="M611" s="1229">
        <v>4500249698</v>
      </c>
      <c r="N611" s="1229" t="s">
        <v>7115</v>
      </c>
    </row>
    <row r="612" spans="1:14" s="494" customFormat="1" x14ac:dyDescent="0.25">
      <c r="A612" s="255" t="s">
        <v>305</v>
      </c>
      <c r="B612" s="256">
        <v>41858</v>
      </c>
      <c r="C612" s="118" t="s">
        <v>6276</v>
      </c>
      <c r="D612" s="119" t="s">
        <v>6277</v>
      </c>
      <c r="E612" s="162">
        <v>10238250</v>
      </c>
      <c r="F612" s="119">
        <v>27805387</v>
      </c>
      <c r="G612" s="255">
        <v>2705003</v>
      </c>
      <c r="H612" s="120" t="str">
        <f>IF(G612="","",VLOOKUP(G612,ARANCEL!$B$5:$D$121,2,FALSE))</f>
        <v>INCRUSTACION ESTETICA (ART-GLASS O CERAMICA)</v>
      </c>
      <c r="I612" s="121" t="s">
        <v>326</v>
      </c>
      <c r="J612" s="119">
        <v>1</v>
      </c>
      <c r="K612" s="122">
        <f>IF(G612="","",VLOOKUP(G612,ARANCEL!$B$5:$D$121,3,FALSE)*J612)</f>
        <v>15676</v>
      </c>
      <c r="L612" s="1229" t="s">
        <v>6905</v>
      </c>
      <c r="M612" s="1229">
        <v>4500251080</v>
      </c>
      <c r="N612" s="1229" t="s">
        <v>7128</v>
      </c>
    </row>
    <row r="613" spans="1:14" s="494" customFormat="1" x14ac:dyDescent="0.25">
      <c r="A613" s="255" t="s">
        <v>305</v>
      </c>
      <c r="B613" s="256">
        <v>41695</v>
      </c>
      <c r="C613" s="257" t="s">
        <v>2964</v>
      </c>
      <c r="D613" s="255" t="s">
        <v>1481</v>
      </c>
      <c r="E613" s="258">
        <v>10176582</v>
      </c>
      <c r="F613" s="255">
        <v>23695345</v>
      </c>
      <c r="G613" s="255">
        <v>2702048</v>
      </c>
      <c r="H613" s="120" t="str">
        <f>IF(G613="","",VLOOKUP(G613,ARANCEL!$B$5:$D$121,2,FALSE))</f>
        <v xml:space="preserve">SERVICIO LAB. IMPLANTE CORONA CEMENTADA/ATORNILLADA </v>
      </c>
      <c r="I613" s="121" t="s">
        <v>3104</v>
      </c>
      <c r="J613" s="119">
        <v>3</v>
      </c>
      <c r="K613" s="122">
        <f>IF(G613="","",VLOOKUP(G613,ARANCEL!$B$5:$D$121,3,FALSE)*J613)</f>
        <v>131571</v>
      </c>
      <c r="L613" s="1229" t="s">
        <v>8279</v>
      </c>
      <c r="M613" s="1229">
        <v>4500257382</v>
      </c>
      <c r="N613" s="1229" t="s">
        <v>8281</v>
      </c>
    </row>
    <row r="614" spans="1:14" s="487" customFormat="1" x14ac:dyDescent="0.25">
      <c r="A614" s="255" t="s">
        <v>305</v>
      </c>
      <c r="B614" s="256">
        <v>41677</v>
      </c>
      <c r="C614" s="257" t="s">
        <v>2602</v>
      </c>
      <c r="D614" s="255" t="s">
        <v>353</v>
      </c>
      <c r="E614" s="258">
        <v>10171016</v>
      </c>
      <c r="F614" s="255">
        <v>24548197</v>
      </c>
      <c r="G614" s="255">
        <v>2705003</v>
      </c>
      <c r="H614" s="120" t="str">
        <f>IF(G614="","",VLOOKUP(G614,ARANCEL!$B$5:$D$121,2,FALSE))</f>
        <v>INCRUSTACION ESTETICA (ART-GLASS O CERAMICA)</v>
      </c>
      <c r="I614" s="121" t="s">
        <v>322</v>
      </c>
      <c r="J614" s="119">
        <v>1</v>
      </c>
      <c r="K614" s="122">
        <f>IF(G614="","",VLOOKUP(G614,ARANCEL!$B$5:$D$121,3,FALSE)*J614)</f>
        <v>15676</v>
      </c>
      <c r="L614" s="1229" t="s">
        <v>2842</v>
      </c>
      <c r="M614" s="1229">
        <v>4500216204</v>
      </c>
      <c r="N614" s="1229">
        <v>8390</v>
      </c>
    </row>
    <row r="615" spans="1:14" s="487" customFormat="1" x14ac:dyDescent="0.25">
      <c r="A615" s="255" t="s">
        <v>305</v>
      </c>
      <c r="B615" s="256">
        <v>41855</v>
      </c>
      <c r="C615" s="257" t="s">
        <v>6167</v>
      </c>
      <c r="D615" s="255" t="s">
        <v>60</v>
      </c>
      <c r="E615" s="258">
        <v>10235402</v>
      </c>
      <c r="F615" s="255">
        <v>19995798</v>
      </c>
      <c r="G615" s="255">
        <v>2702048</v>
      </c>
      <c r="H615" s="120" t="str">
        <f>IF(G615="","",VLOOKUP(G615,ARANCEL!$B$5:$D$121,2,FALSE))</f>
        <v xml:space="preserve">SERVICIO LAB. IMPLANTE CORONA CEMENTADA/ATORNILLADA </v>
      </c>
      <c r="I615" s="121" t="s">
        <v>309</v>
      </c>
      <c r="J615" s="119">
        <v>1</v>
      </c>
      <c r="K615" s="122">
        <f>IF(G615="","",VLOOKUP(G615,ARANCEL!$B$5:$D$121,3,FALSE)*J615)</f>
        <v>43857</v>
      </c>
      <c r="L615" s="1229" t="s">
        <v>6905</v>
      </c>
      <c r="M615" s="1229">
        <v>4500251080</v>
      </c>
      <c r="N615" s="1229" t="s">
        <v>7128</v>
      </c>
    </row>
    <row r="616" spans="1:14" s="542" customFormat="1" x14ac:dyDescent="0.25">
      <c r="A616" s="782" t="s">
        <v>305</v>
      </c>
      <c r="B616" s="256">
        <v>41877</v>
      </c>
      <c r="C616" s="257" t="s">
        <v>6167</v>
      </c>
      <c r="D616" s="255" t="s">
        <v>60</v>
      </c>
      <c r="E616" s="258">
        <v>10235402</v>
      </c>
      <c r="F616" s="255">
        <v>19995798</v>
      </c>
      <c r="G616" s="255">
        <v>2702001</v>
      </c>
      <c r="H616" s="120" t="str">
        <f>IF(G616="","",VLOOKUP(G616,ARANCEL!$B$5:$D$121,2,FALSE))</f>
        <v>LABORATORIO PROVISORIO SOBRE IMPLANTE</v>
      </c>
      <c r="I616" s="121" t="s">
        <v>309</v>
      </c>
      <c r="J616" s="119">
        <v>1</v>
      </c>
      <c r="K616" s="122">
        <f>IF(G616="","",VLOOKUP(G616,ARANCEL!$B$5:$D$121,3,FALSE)*J616)</f>
        <v>7872</v>
      </c>
      <c r="L616" s="1229" t="s">
        <v>6905</v>
      </c>
      <c r="M616" s="1229">
        <v>4500251080</v>
      </c>
      <c r="N616" s="1229" t="s">
        <v>7128</v>
      </c>
    </row>
    <row r="617" spans="1:14" s="542" customFormat="1" x14ac:dyDescent="0.25">
      <c r="A617" s="255" t="s">
        <v>305</v>
      </c>
      <c r="B617" s="256">
        <v>41863</v>
      </c>
      <c r="C617" s="257" t="s">
        <v>6356</v>
      </c>
      <c r="D617" s="255" t="s">
        <v>777</v>
      </c>
      <c r="E617" s="258">
        <v>10240695</v>
      </c>
      <c r="F617" s="255">
        <v>27912364</v>
      </c>
      <c r="G617" s="255">
        <v>2704005</v>
      </c>
      <c r="H617" s="120" t="str">
        <f>IF(G617="","",VLOOKUP(G617,ARANCEL!$B$5:$D$121,2,FALSE))</f>
        <v>PROVISORIO</v>
      </c>
      <c r="I617" s="121" t="s">
        <v>326</v>
      </c>
      <c r="J617" s="119">
        <v>1</v>
      </c>
      <c r="K617" s="122">
        <f>IF(G617="","",VLOOKUP(G617,ARANCEL!$B$5:$D$121,3,FALSE)*J617)</f>
        <v>3250</v>
      </c>
      <c r="L617" s="1229" t="s">
        <v>6905</v>
      </c>
      <c r="M617" s="1229">
        <v>4500251080</v>
      </c>
      <c r="N617" s="1229" t="s">
        <v>7128</v>
      </c>
    </row>
    <row r="618" spans="1:14" s="542" customFormat="1" x14ac:dyDescent="0.25">
      <c r="A618" s="339" t="s">
        <v>305</v>
      </c>
      <c r="B618" s="256">
        <v>41883</v>
      </c>
      <c r="C618" s="257" t="s">
        <v>6356</v>
      </c>
      <c r="D618" s="255" t="s">
        <v>777</v>
      </c>
      <c r="E618" s="258">
        <v>10240695</v>
      </c>
      <c r="F618" s="255">
        <v>27912364</v>
      </c>
      <c r="G618" s="255">
        <v>2704003</v>
      </c>
      <c r="H618" s="120" t="str">
        <f>IF(G618="","",VLOOKUP(G618,ARANCEL!$B$5:$D$121,2,FALSE))</f>
        <v xml:space="preserve">CORONA PERIFERICA CON PERNO MUÑON COLADO </v>
      </c>
      <c r="I618" s="121" t="s">
        <v>326</v>
      </c>
      <c r="J618" s="119">
        <v>1</v>
      </c>
      <c r="K618" s="122">
        <f>IF(G618="","",VLOOKUP(G618,ARANCEL!$B$5:$D$121,3,FALSE)*J618)</f>
        <v>32612</v>
      </c>
      <c r="L618" s="1229" t="s">
        <v>6905</v>
      </c>
      <c r="M618" s="1229">
        <v>4500251080</v>
      </c>
      <c r="N618" s="1229" t="s">
        <v>7128</v>
      </c>
    </row>
    <row r="619" spans="1:14" s="542" customFormat="1" x14ac:dyDescent="0.25">
      <c r="A619" s="255" t="s">
        <v>305</v>
      </c>
      <c r="B619" s="256">
        <v>41858</v>
      </c>
      <c r="C619" s="257" t="s">
        <v>6030</v>
      </c>
      <c r="D619" s="255" t="s">
        <v>1523</v>
      </c>
      <c r="E619" s="258">
        <v>10232455</v>
      </c>
      <c r="F619" s="255">
        <v>27629969</v>
      </c>
      <c r="G619" s="255">
        <v>2704003</v>
      </c>
      <c r="H619" s="120" t="str">
        <f>IF(G619="","",VLOOKUP(G619,ARANCEL!$B$5:$D$121,2,FALSE))</f>
        <v xml:space="preserve">CORONA PERIFERICA CON PERNO MUÑON COLADO </v>
      </c>
      <c r="I619" s="121" t="s">
        <v>326</v>
      </c>
      <c r="J619" s="119">
        <v>1</v>
      </c>
      <c r="K619" s="122">
        <f>IF(G619="","",VLOOKUP(G619,ARANCEL!$B$5:$D$121,3,FALSE)*J619)</f>
        <v>32612</v>
      </c>
      <c r="L619" s="1229" t="s">
        <v>6905</v>
      </c>
      <c r="M619" s="1229">
        <v>4500249698</v>
      </c>
      <c r="N619" s="1229" t="s">
        <v>7115</v>
      </c>
    </row>
    <row r="620" spans="1:14" s="549" customFormat="1" x14ac:dyDescent="0.25">
      <c r="A620" s="255" t="s">
        <v>305</v>
      </c>
      <c r="B620" s="256">
        <v>41821</v>
      </c>
      <c r="C620" s="118" t="s">
        <v>5413</v>
      </c>
      <c r="D620" s="119" t="s">
        <v>1449</v>
      </c>
      <c r="E620" s="162">
        <v>10218273</v>
      </c>
      <c r="F620" s="119">
        <v>27035072</v>
      </c>
      <c r="G620" s="255">
        <v>2704005</v>
      </c>
      <c r="H620" s="120" t="str">
        <f>IF(G620="","",VLOOKUP(G620,ARANCEL!$B$5:$D$121,2,FALSE))</f>
        <v>PROVISORIO</v>
      </c>
      <c r="I620" s="121" t="s">
        <v>322</v>
      </c>
      <c r="J620" s="119">
        <v>1</v>
      </c>
      <c r="K620" s="122">
        <f>IF(G620="","",VLOOKUP(G620,ARANCEL!$B$5:$D$121,3,FALSE)*J620)</f>
        <v>3250</v>
      </c>
      <c r="L620" s="1229" t="s">
        <v>5742</v>
      </c>
      <c r="M620" s="1229">
        <v>4500241291</v>
      </c>
      <c r="N620" s="1229" t="s">
        <v>5764</v>
      </c>
    </row>
    <row r="621" spans="1:14" s="549" customFormat="1" x14ac:dyDescent="0.25">
      <c r="A621" s="255" t="s">
        <v>305</v>
      </c>
      <c r="B621" s="256">
        <v>41834</v>
      </c>
      <c r="C621" s="257" t="s">
        <v>5413</v>
      </c>
      <c r="D621" s="255" t="s">
        <v>1449</v>
      </c>
      <c r="E621" s="258">
        <v>10218273</v>
      </c>
      <c r="F621" s="255">
        <v>27035072</v>
      </c>
      <c r="G621" s="255">
        <v>2704003</v>
      </c>
      <c r="H621" s="120" t="str">
        <f>IF(G621="","",VLOOKUP(G621,ARANCEL!$B$5:$D$121,2,FALSE))</f>
        <v xml:space="preserve">CORONA PERIFERICA CON PERNO MUÑON COLADO </v>
      </c>
      <c r="I621" s="121" t="s">
        <v>322</v>
      </c>
      <c r="J621" s="119">
        <v>1</v>
      </c>
      <c r="K621" s="122">
        <f>IF(G621="","",VLOOKUP(G621,ARANCEL!$B$5:$D$121,3,FALSE)*J621)</f>
        <v>32612</v>
      </c>
      <c r="L621" s="1229" t="s">
        <v>6905</v>
      </c>
      <c r="M621" s="1229">
        <v>4500249698</v>
      </c>
      <c r="N621" s="1229" t="s">
        <v>7115</v>
      </c>
    </row>
    <row r="622" spans="1:14" s="549" customFormat="1" x14ac:dyDescent="0.25">
      <c r="A622" s="255" t="s">
        <v>305</v>
      </c>
      <c r="B622" s="256">
        <v>41831</v>
      </c>
      <c r="C622" s="257" t="s">
        <v>5640</v>
      </c>
      <c r="D622" s="255" t="s">
        <v>1523</v>
      </c>
      <c r="E622" s="258">
        <v>10223892</v>
      </c>
      <c r="F622" s="255">
        <v>26707760</v>
      </c>
      <c r="G622" s="255">
        <v>2704005</v>
      </c>
      <c r="H622" s="120" t="str">
        <f>IF(G622="","",VLOOKUP(G622,ARANCEL!$B$5:$D$121,2,FALSE))</f>
        <v>PROVISORIO</v>
      </c>
      <c r="I622" s="121" t="s">
        <v>326</v>
      </c>
      <c r="J622" s="119">
        <v>1</v>
      </c>
      <c r="K622" s="122">
        <f>IF(G622="","",VLOOKUP(G622,ARANCEL!$B$5:$D$121,3,FALSE)*J622)</f>
        <v>3250</v>
      </c>
      <c r="L622" s="1229" t="s">
        <v>6905</v>
      </c>
      <c r="M622" s="1229">
        <v>4500249698</v>
      </c>
      <c r="N622" s="1229" t="s">
        <v>7115</v>
      </c>
    </row>
    <row r="623" spans="1:14" s="549" customFormat="1" x14ac:dyDescent="0.25">
      <c r="A623" s="255" t="s">
        <v>305</v>
      </c>
      <c r="B623" s="256">
        <v>41907</v>
      </c>
      <c r="C623" s="257" t="s">
        <v>5640</v>
      </c>
      <c r="D623" s="255" t="s">
        <v>1523</v>
      </c>
      <c r="E623" s="258">
        <v>10223892</v>
      </c>
      <c r="F623" s="255">
        <v>26707760</v>
      </c>
      <c r="G623" s="255">
        <v>2704003</v>
      </c>
      <c r="H623" s="120" t="str">
        <f>IF(G623="","",VLOOKUP(G623,ARANCEL!$B$5:$D$121,2,FALSE))</f>
        <v xml:space="preserve">CORONA PERIFERICA CON PERNO MUÑON COLADO </v>
      </c>
      <c r="I623" s="121" t="s">
        <v>326</v>
      </c>
      <c r="J623" s="119">
        <v>1</v>
      </c>
      <c r="K623" s="122">
        <f>IF(G623="","",VLOOKUP(G623,ARANCEL!$B$5:$D$121,3,FALSE)*J623)</f>
        <v>32612</v>
      </c>
      <c r="L623" s="1229" t="s">
        <v>7548</v>
      </c>
      <c r="M623" s="1229">
        <v>4500255224</v>
      </c>
      <c r="N623" s="1229" t="s">
        <v>7553</v>
      </c>
    </row>
    <row r="624" spans="1:14" s="549" customFormat="1" x14ac:dyDescent="0.25">
      <c r="A624" s="255" t="s">
        <v>606</v>
      </c>
      <c r="B624" s="256">
        <v>41652</v>
      </c>
      <c r="C624" s="257" t="s">
        <v>1533</v>
      </c>
      <c r="D624" s="255" t="s">
        <v>1523</v>
      </c>
      <c r="E624" s="258">
        <v>10168895</v>
      </c>
      <c r="F624" s="255">
        <v>24566739</v>
      </c>
      <c r="G624" s="255">
        <v>2707001</v>
      </c>
      <c r="H624" s="120" t="str">
        <f>IF(G624="","",VLOOKUP(G624,ARANCEL!$B$5:$D$121,2,FALSE))</f>
        <v xml:space="preserve">PLANO DE RELAJACION </v>
      </c>
      <c r="I624" s="121" t="s">
        <v>331</v>
      </c>
      <c r="J624" s="119">
        <v>1</v>
      </c>
      <c r="K624" s="122">
        <f>IF(G624="","",VLOOKUP(G624,ARANCEL!$B$5:$D$121,3,FALSE)*J624)</f>
        <v>9221</v>
      </c>
      <c r="L624" s="1229" t="s">
        <v>2842</v>
      </c>
      <c r="M624" s="1229">
        <v>4500216201</v>
      </c>
      <c r="N624" s="1229">
        <v>8388</v>
      </c>
    </row>
    <row r="625" spans="1:14" s="542" customFormat="1" x14ac:dyDescent="0.25">
      <c r="A625" s="255" t="s">
        <v>305</v>
      </c>
      <c r="B625" s="256">
        <v>41711</v>
      </c>
      <c r="C625" s="257" t="s">
        <v>4346</v>
      </c>
      <c r="D625" s="255" t="s">
        <v>1449</v>
      </c>
      <c r="E625" s="258">
        <v>10180258</v>
      </c>
      <c r="F625" s="255">
        <v>24977952</v>
      </c>
      <c r="G625" s="255">
        <v>2705003</v>
      </c>
      <c r="H625" s="120" t="str">
        <f>IF(G625="","",VLOOKUP(G625,ARANCEL!$B$5:$D$121,2,FALSE))</f>
        <v>INCRUSTACION ESTETICA (ART-GLASS O CERAMICA)</v>
      </c>
      <c r="I625" s="121" t="s">
        <v>309</v>
      </c>
      <c r="J625" s="119">
        <v>1</v>
      </c>
      <c r="K625" s="122">
        <f>IF(G625="","",VLOOKUP(G625,ARANCEL!$B$5:$D$121,3,FALSE)*J625)</f>
        <v>15676</v>
      </c>
      <c r="L625" s="1229" t="s">
        <v>3058</v>
      </c>
      <c r="M625" s="1229">
        <v>4500225648</v>
      </c>
      <c r="N625" s="1229">
        <v>8916</v>
      </c>
    </row>
    <row r="626" spans="1:14" s="542" customFormat="1" x14ac:dyDescent="0.25">
      <c r="A626" s="255" t="s">
        <v>305</v>
      </c>
      <c r="B626" s="256">
        <v>41890</v>
      </c>
      <c r="C626" s="257" t="s">
        <v>6874</v>
      </c>
      <c r="D626" s="255" t="s">
        <v>438</v>
      </c>
      <c r="E626" s="258">
        <v>10253114</v>
      </c>
      <c r="F626" s="255">
        <v>28059840</v>
      </c>
      <c r="G626" s="255">
        <v>2705003</v>
      </c>
      <c r="H626" s="120" t="str">
        <f>IF(G626="","",VLOOKUP(G626,ARANCEL!$B$5:$D$121,2,FALSE))</f>
        <v>INCRUSTACION ESTETICA (ART-GLASS O CERAMICA)</v>
      </c>
      <c r="I626" s="121" t="s">
        <v>326</v>
      </c>
      <c r="J626" s="119">
        <v>1</v>
      </c>
      <c r="K626" s="122">
        <f>IF(G626="","",VLOOKUP(G626,ARANCEL!$B$5:$D$121,3,FALSE)*J626)</f>
        <v>15676</v>
      </c>
      <c r="L626" s="1229" t="s">
        <v>7548</v>
      </c>
      <c r="M626" s="1229">
        <v>4500255224</v>
      </c>
      <c r="N626" s="1229" t="s">
        <v>7553</v>
      </c>
    </row>
    <row r="627" spans="1:14" s="549" customFormat="1" x14ac:dyDescent="0.25">
      <c r="A627" s="255" t="s">
        <v>305</v>
      </c>
      <c r="B627" s="256">
        <v>42016</v>
      </c>
      <c r="C627" s="257" t="s">
        <v>9380</v>
      </c>
      <c r="D627" s="255" t="s">
        <v>438</v>
      </c>
      <c r="E627" s="258">
        <v>10306523</v>
      </c>
      <c r="F627" s="255">
        <v>29827218</v>
      </c>
      <c r="G627" s="255">
        <v>2705003</v>
      </c>
      <c r="H627" s="120" t="str">
        <f>IF(G627="","",VLOOKUP(G627,ARANCEL!$B$5:$D$121,2,FALSE))</f>
        <v>INCRUSTACION ESTETICA (ART-GLASS O CERAMICA)</v>
      </c>
      <c r="I627" s="121" t="s">
        <v>318</v>
      </c>
      <c r="J627" s="119">
        <v>1</v>
      </c>
      <c r="K627" s="122">
        <f>IF(G627="","",VLOOKUP(G627,ARANCEL!$B$5:$D$121,3,FALSE)*J627)</f>
        <v>15676</v>
      </c>
      <c r="L627" s="1235" t="str">
        <f>IF(E627="","","IMPAGO")</f>
        <v>IMPAGO</v>
      </c>
      <c r="M627" s="1235" t="str">
        <f>IF(L627="IMPAGO","SIN O.C.","")</f>
        <v>SIN O.C.</v>
      </c>
      <c r="N627" s="1235" t="str">
        <f>IF(L627="IMPAGO","SIN FACT.","")</f>
        <v>SIN FACT.</v>
      </c>
    </row>
    <row r="628" spans="1:14" s="549" customFormat="1" x14ac:dyDescent="0.25">
      <c r="A628" s="255" t="s">
        <v>305</v>
      </c>
      <c r="B628" s="256">
        <v>41660</v>
      </c>
      <c r="C628" s="257" t="s">
        <v>1532</v>
      </c>
      <c r="D628" s="255" t="s">
        <v>438</v>
      </c>
      <c r="E628" s="258">
        <v>10169661</v>
      </c>
      <c r="F628" s="255">
        <v>24673545</v>
      </c>
      <c r="G628" s="255">
        <v>2704005</v>
      </c>
      <c r="H628" s="120" t="str">
        <f>IF(G628="","",VLOOKUP(G628,ARANCEL!$B$5:$D$121,2,FALSE))</f>
        <v>PROVISORIO</v>
      </c>
      <c r="I628" s="121" t="s">
        <v>317</v>
      </c>
      <c r="J628" s="119">
        <v>1</v>
      </c>
      <c r="K628" s="122">
        <f>IF(G628="","",VLOOKUP(G628,ARANCEL!$B$5:$D$121,3,FALSE)*J628)</f>
        <v>3250</v>
      </c>
      <c r="L628" s="1229" t="s">
        <v>2842</v>
      </c>
      <c r="M628" s="1229">
        <v>4500216202</v>
      </c>
      <c r="N628" s="1229">
        <v>8389</v>
      </c>
    </row>
    <row r="629" spans="1:14" s="549" customFormat="1" x14ac:dyDescent="0.25">
      <c r="A629" s="255" t="s">
        <v>305</v>
      </c>
      <c r="B629" s="256">
        <v>41687</v>
      </c>
      <c r="C629" s="257" t="s">
        <v>1532</v>
      </c>
      <c r="D629" s="255" t="s">
        <v>438</v>
      </c>
      <c r="E629" s="258">
        <v>10169661</v>
      </c>
      <c r="F629" s="255">
        <v>24673545</v>
      </c>
      <c r="G629" s="255">
        <v>2704003</v>
      </c>
      <c r="H629" s="120" t="str">
        <f>IF(G629="","",VLOOKUP(G629,ARANCEL!$B$5:$D$121,2,FALSE))</f>
        <v xml:space="preserve">CORONA PERIFERICA CON PERNO MUÑON COLADO </v>
      </c>
      <c r="I629" s="121" t="s">
        <v>317</v>
      </c>
      <c r="J629" s="119">
        <v>1</v>
      </c>
      <c r="K629" s="122">
        <f>IF(G629="","",VLOOKUP(G629,ARANCEL!$B$5:$D$121,3,FALSE)*J629)</f>
        <v>32612</v>
      </c>
      <c r="L629" s="1229" t="s">
        <v>3438</v>
      </c>
      <c r="M629" s="1229">
        <v>4500220769</v>
      </c>
      <c r="N629" s="1229">
        <v>8613</v>
      </c>
    </row>
    <row r="630" spans="1:14" s="549" customFormat="1" x14ac:dyDescent="0.25">
      <c r="A630" s="255" t="s">
        <v>305</v>
      </c>
      <c r="B630" s="256">
        <v>41466</v>
      </c>
      <c r="C630" s="257" t="s">
        <v>1531</v>
      </c>
      <c r="D630" s="255" t="s">
        <v>439</v>
      </c>
      <c r="E630" s="258">
        <v>10141298</v>
      </c>
      <c r="F630" s="255">
        <v>19375547</v>
      </c>
      <c r="G630" s="255">
        <v>2704002</v>
      </c>
      <c r="H630" s="120" t="str">
        <f>IF(G630="","",VLOOKUP(G630,ARANCEL!$B$5:$D$121,2,FALSE))</f>
        <v xml:space="preserve">CORONA PERIFERICA </v>
      </c>
      <c r="I630" s="121" t="s">
        <v>1057</v>
      </c>
      <c r="J630" s="119">
        <v>3</v>
      </c>
      <c r="K630" s="122">
        <f>IF(G630="","",VLOOKUP(G630,ARANCEL!$B$5:$D$121,3,FALSE)*J630)</f>
        <v>77595</v>
      </c>
      <c r="L630" s="1235" t="str">
        <f>IF(E630="","","IMPAGO")</f>
        <v>IMPAGO</v>
      </c>
      <c r="M630" s="1235" t="str">
        <f>IF(L630="IMPAGO","SIN O.C.","")</f>
        <v>SIN O.C.</v>
      </c>
      <c r="N630" s="1235" t="str">
        <f>IF(L630="IMPAGO","SIN FACT.","")</f>
        <v>SIN FACT.</v>
      </c>
    </row>
    <row r="631" spans="1:14" s="591" customFormat="1" x14ac:dyDescent="0.25">
      <c r="A631" s="555" t="s">
        <v>305</v>
      </c>
      <c r="B631" s="556">
        <v>41738</v>
      </c>
      <c r="C631" s="118" t="s">
        <v>3820</v>
      </c>
      <c r="D631" s="119" t="s">
        <v>1523</v>
      </c>
      <c r="E631" s="162">
        <v>10187122</v>
      </c>
      <c r="F631" s="119">
        <v>25846193</v>
      </c>
      <c r="G631" s="555">
        <v>2707001</v>
      </c>
      <c r="H631" s="120" t="str">
        <f>IF(G631="","",VLOOKUP(G631,ARANCEL!$B$5:$D$121,2,FALSE))</f>
        <v xml:space="preserve">PLANO DE RELAJACION </v>
      </c>
      <c r="I631" s="121" t="s">
        <v>306</v>
      </c>
      <c r="J631" s="119">
        <v>1</v>
      </c>
      <c r="K631" s="122">
        <f>IF(G631="","",VLOOKUP(G631,ARANCEL!$B$5:$D$121,3,FALSE)*J631)</f>
        <v>9221</v>
      </c>
      <c r="L631" s="1229" t="s">
        <v>4612</v>
      </c>
      <c r="M631" s="1229">
        <v>4500229970</v>
      </c>
      <c r="N631" s="1229">
        <v>9184</v>
      </c>
    </row>
    <row r="632" spans="1:14" s="591" customFormat="1" x14ac:dyDescent="0.25">
      <c r="A632" s="555" t="s">
        <v>305</v>
      </c>
      <c r="B632" s="556">
        <v>41821</v>
      </c>
      <c r="C632" s="118" t="s">
        <v>5414</v>
      </c>
      <c r="D632" s="119" t="s">
        <v>1481</v>
      </c>
      <c r="E632" s="162">
        <v>10218140</v>
      </c>
      <c r="F632" s="119">
        <v>25461894</v>
      </c>
      <c r="G632" s="555">
        <v>2702048</v>
      </c>
      <c r="H632" s="120" t="str">
        <f>IF(G632="","",VLOOKUP(G632,ARANCEL!$B$5:$D$121,2,FALSE))</f>
        <v xml:space="preserve">SERVICIO LAB. IMPLANTE CORONA CEMENTADA/ATORNILLADA </v>
      </c>
      <c r="I632" s="121" t="s">
        <v>325</v>
      </c>
      <c r="J632" s="119">
        <v>1</v>
      </c>
      <c r="K632" s="122">
        <f>IF(G632="","",VLOOKUP(G632,ARANCEL!$B$5:$D$121,3,FALSE)*J632)</f>
        <v>43857</v>
      </c>
      <c r="L632" s="1229" t="s">
        <v>5742</v>
      </c>
      <c r="M632" s="1229">
        <v>4500241291</v>
      </c>
      <c r="N632" s="1229" t="s">
        <v>5764</v>
      </c>
    </row>
    <row r="633" spans="1:14" s="591" customFormat="1" x14ac:dyDescent="0.25">
      <c r="A633" s="555" t="s">
        <v>305</v>
      </c>
      <c r="B633" s="556">
        <v>41682</v>
      </c>
      <c r="C633" s="557" t="s">
        <v>2730</v>
      </c>
      <c r="D633" s="555" t="s">
        <v>1523</v>
      </c>
      <c r="E633" s="558">
        <v>10173348</v>
      </c>
      <c r="F633" s="555">
        <v>24871890</v>
      </c>
      <c r="G633" s="555">
        <v>2704005</v>
      </c>
      <c r="H633" s="120" t="str">
        <f>IF(G633="","",VLOOKUP(G633,ARANCEL!$B$5:$D$121,2,FALSE))</f>
        <v>PROVISORIO</v>
      </c>
      <c r="I633" s="121" t="s">
        <v>325</v>
      </c>
      <c r="J633" s="119">
        <v>1</v>
      </c>
      <c r="K633" s="122">
        <f>IF(G633="","",VLOOKUP(G633,ARANCEL!$B$5:$D$121,3,FALSE)*J633)</f>
        <v>3250</v>
      </c>
      <c r="L633" s="1229" t="s">
        <v>3438</v>
      </c>
      <c r="M633" s="1229">
        <v>4500220769</v>
      </c>
      <c r="N633" s="1229">
        <v>8613</v>
      </c>
    </row>
    <row r="634" spans="1:14" s="591" customFormat="1" x14ac:dyDescent="0.25">
      <c r="A634" s="555" t="s">
        <v>305</v>
      </c>
      <c r="B634" s="556">
        <v>41999</v>
      </c>
      <c r="C634" s="557" t="s">
        <v>9193</v>
      </c>
      <c r="D634" s="555" t="s">
        <v>9194</v>
      </c>
      <c r="E634" s="558">
        <v>10304570</v>
      </c>
      <c r="F634" s="555">
        <v>26841990</v>
      </c>
      <c r="G634" s="555">
        <v>2702048</v>
      </c>
      <c r="H634" s="120" t="str">
        <f>IF(G634="","",VLOOKUP(G634,ARANCEL!$B$5:$D$121,2,FALSE))</f>
        <v xml:space="preserve">SERVICIO LAB. IMPLANTE CORONA CEMENTADA/ATORNILLADA </v>
      </c>
      <c r="I634" s="121" t="s">
        <v>311</v>
      </c>
      <c r="J634" s="119">
        <v>1</v>
      </c>
      <c r="K634" s="122">
        <f>IF(G634="","",VLOOKUP(G634,ARANCEL!$B$5:$D$121,3,FALSE)*J634)</f>
        <v>43857</v>
      </c>
      <c r="L634" s="1235" t="str">
        <f>IF(E634="","","IMPAGO")</f>
        <v>IMPAGO</v>
      </c>
      <c r="M634" s="1235" t="str">
        <f>IF(L634="IMPAGO","SIN O.C.","")</f>
        <v>SIN O.C.</v>
      </c>
      <c r="N634" s="1235" t="str">
        <f>IF(L634="IMPAGO","SIN FACT.","")</f>
        <v>SIN FACT.</v>
      </c>
    </row>
    <row r="635" spans="1:14" s="591" customFormat="1" x14ac:dyDescent="0.25">
      <c r="A635" s="555" t="s">
        <v>305</v>
      </c>
      <c r="B635" s="556">
        <v>42024</v>
      </c>
      <c r="C635" s="118" t="s">
        <v>9575</v>
      </c>
      <c r="D635" s="119" t="s">
        <v>1481</v>
      </c>
      <c r="E635" s="162">
        <v>10310160</v>
      </c>
      <c r="F635" s="119">
        <v>29978690</v>
      </c>
      <c r="G635" s="555">
        <v>2705003</v>
      </c>
      <c r="H635" s="120" t="str">
        <f>IF(G635="","",VLOOKUP(G635,ARANCEL!$B$5:$D$121,2,FALSE))</f>
        <v>INCRUSTACION ESTETICA (ART-GLASS O CERAMICA)</v>
      </c>
      <c r="I635" s="121" t="s">
        <v>312</v>
      </c>
      <c r="J635" s="119">
        <v>1</v>
      </c>
      <c r="K635" s="122">
        <f>IF(G635="","",VLOOKUP(G635,ARANCEL!$B$5:$D$121,3,FALSE)*J635)</f>
        <v>15676</v>
      </c>
      <c r="L635" s="1235" t="str">
        <f>IF(E635="","","IMPAGO")</f>
        <v>IMPAGO</v>
      </c>
      <c r="M635" s="1235" t="str">
        <f>IF(L635="IMPAGO","SIN O.C.","")</f>
        <v>SIN O.C.</v>
      </c>
      <c r="N635" s="1235" t="str">
        <f>IF(L635="IMPAGO","SIN FACT.","")</f>
        <v>SIN FACT.</v>
      </c>
    </row>
    <row r="636" spans="1:14" s="489" customFormat="1" x14ac:dyDescent="0.25">
      <c r="A636" s="119" t="s">
        <v>305</v>
      </c>
      <c r="B636" s="164">
        <v>41701</v>
      </c>
      <c r="C636" s="198" t="s">
        <v>3075</v>
      </c>
      <c r="D636" s="119" t="s">
        <v>47</v>
      </c>
      <c r="E636" s="162">
        <v>10178030</v>
      </c>
      <c r="F636" s="119">
        <v>25234970</v>
      </c>
      <c r="G636" s="119">
        <v>2705003</v>
      </c>
      <c r="H636" s="120" t="str">
        <f>IF(G636="","",VLOOKUP(G636,ARANCEL!$B$5:$D$121,2,FALSE))</f>
        <v>INCRUSTACION ESTETICA (ART-GLASS O CERAMICA)</v>
      </c>
      <c r="I636" s="121" t="s">
        <v>308</v>
      </c>
      <c r="J636" s="119">
        <v>1</v>
      </c>
      <c r="K636" s="122">
        <f>IF(G636="","",VLOOKUP(G636,ARANCEL!$B$5:$D$121,3,FALSE)*J636)</f>
        <v>15676</v>
      </c>
      <c r="L636" s="1229" t="s">
        <v>3438</v>
      </c>
      <c r="M636" s="1229">
        <v>4500220771</v>
      </c>
      <c r="N636" s="1229">
        <v>8615</v>
      </c>
    </row>
    <row r="637" spans="1:14" s="592" customFormat="1" x14ac:dyDescent="0.25">
      <c r="A637" s="555" t="s">
        <v>305</v>
      </c>
      <c r="B637" s="556">
        <v>41709</v>
      </c>
      <c r="C637" s="118" t="s">
        <v>2687</v>
      </c>
      <c r="D637" s="119" t="s">
        <v>1449</v>
      </c>
      <c r="E637" s="162">
        <v>10172475</v>
      </c>
      <c r="F637" s="119">
        <v>23480811</v>
      </c>
      <c r="G637" s="119">
        <v>2704005</v>
      </c>
      <c r="H637" s="120" t="str">
        <f>IF(G637="","",VLOOKUP(G637,ARANCEL!$B$5:$D$121,2,FALSE))</f>
        <v>PROVISORIO</v>
      </c>
      <c r="I637" s="121" t="s">
        <v>325</v>
      </c>
      <c r="J637" s="119">
        <v>1</v>
      </c>
      <c r="K637" s="122">
        <f>IF(G637="","",VLOOKUP(G637,ARANCEL!$B$5:$D$121,3,FALSE)*J637)</f>
        <v>3250</v>
      </c>
      <c r="L637" s="1229" t="s">
        <v>4612</v>
      </c>
      <c r="M637" s="1229">
        <v>4500229968</v>
      </c>
      <c r="N637" s="1229">
        <v>9225</v>
      </c>
    </row>
    <row r="638" spans="1:14" s="592" customFormat="1" x14ac:dyDescent="0.25">
      <c r="A638" s="555" t="s">
        <v>606</v>
      </c>
      <c r="B638" s="556">
        <v>41740</v>
      </c>
      <c r="C638" s="557" t="s">
        <v>2687</v>
      </c>
      <c r="D638" s="555" t="s">
        <v>1449</v>
      </c>
      <c r="E638" s="558">
        <v>10172475</v>
      </c>
      <c r="F638" s="555">
        <v>23480811</v>
      </c>
      <c r="G638" s="555">
        <v>2704003</v>
      </c>
      <c r="H638" s="120" t="str">
        <f>IF(G638="","",VLOOKUP(G638,ARANCEL!$B$5:$D$121,2,FALSE))</f>
        <v xml:space="preserve">CORONA PERIFERICA CON PERNO MUÑON COLADO </v>
      </c>
      <c r="I638" s="121" t="s">
        <v>325</v>
      </c>
      <c r="J638" s="119">
        <v>1</v>
      </c>
      <c r="K638" s="122">
        <f>IF(G638="","",VLOOKUP(G638,ARANCEL!$B$5:$D$121,3,FALSE)*J638)</f>
        <v>32612</v>
      </c>
      <c r="L638" s="1229" t="s">
        <v>4612</v>
      </c>
      <c r="M638" s="1229">
        <v>4500229968</v>
      </c>
      <c r="N638" s="1229">
        <v>9225</v>
      </c>
    </row>
    <row r="639" spans="1:14" s="594" customFormat="1" x14ac:dyDescent="0.25">
      <c r="A639" s="555" t="s">
        <v>305</v>
      </c>
      <c r="B639" s="556">
        <v>41940</v>
      </c>
      <c r="C639" s="557" t="s">
        <v>7898</v>
      </c>
      <c r="D639" s="555" t="s">
        <v>1449</v>
      </c>
      <c r="E639" s="558">
        <v>10271046</v>
      </c>
      <c r="F639" s="555">
        <v>28981055</v>
      </c>
      <c r="G639" s="555">
        <v>2704005</v>
      </c>
      <c r="H639" s="120" t="str">
        <f>IF(G639="","",VLOOKUP(G639,ARANCEL!$B$5:$D$121,2,FALSE))</f>
        <v>PROVISORIO</v>
      </c>
      <c r="I639" s="121" t="s">
        <v>319</v>
      </c>
      <c r="J639" s="119">
        <v>1</v>
      </c>
      <c r="K639" s="122">
        <f>IF(G639="","",VLOOKUP(G639,ARANCEL!$B$5:$D$121,3,FALSE)*J639)</f>
        <v>3250</v>
      </c>
      <c r="L639" s="1229" t="s">
        <v>8279</v>
      </c>
      <c r="M639" s="1229">
        <v>4500259698</v>
      </c>
      <c r="N639" s="1229" t="s">
        <v>8264</v>
      </c>
    </row>
    <row r="640" spans="1:14" s="594" customFormat="1" x14ac:dyDescent="0.25">
      <c r="A640" s="555" t="s">
        <v>305</v>
      </c>
      <c r="B640" s="556">
        <v>41956</v>
      </c>
      <c r="C640" s="557" t="s">
        <v>7898</v>
      </c>
      <c r="D640" s="555" t="s">
        <v>1449</v>
      </c>
      <c r="E640" s="558">
        <v>10271046</v>
      </c>
      <c r="F640" s="555">
        <v>28981055</v>
      </c>
      <c r="G640" s="555">
        <v>2704003</v>
      </c>
      <c r="H640" s="120" t="str">
        <f>IF(G640="","",VLOOKUP(G640,ARANCEL!$B$5:$D$121,2,FALSE))</f>
        <v xml:space="preserve">CORONA PERIFERICA CON PERNO MUÑON COLADO </v>
      </c>
      <c r="I640" s="121" t="s">
        <v>319</v>
      </c>
      <c r="J640" s="119">
        <v>1</v>
      </c>
      <c r="K640" s="122">
        <f>IF(G640="","",VLOOKUP(G640,ARANCEL!$B$5:$D$121,3,FALSE)*J640)</f>
        <v>32612</v>
      </c>
      <c r="L640" s="1229" t="s">
        <v>8256</v>
      </c>
      <c r="M640" s="1229">
        <v>4500264856</v>
      </c>
      <c r="N640" s="1229" t="s">
        <v>8933</v>
      </c>
    </row>
    <row r="641" spans="1:14" s="594" customFormat="1" x14ac:dyDescent="0.25">
      <c r="A641" s="555" t="s">
        <v>305</v>
      </c>
      <c r="B641" s="556">
        <v>41978</v>
      </c>
      <c r="C641" s="557" t="s">
        <v>7898</v>
      </c>
      <c r="D641" s="555" t="s">
        <v>1449</v>
      </c>
      <c r="E641" s="558">
        <v>10271046</v>
      </c>
      <c r="F641" s="555">
        <v>28981055</v>
      </c>
      <c r="G641" s="555">
        <v>2705003</v>
      </c>
      <c r="H641" s="120" t="str">
        <f>IF(G641="","",VLOOKUP(G641,ARANCEL!$B$5:$D$121,2,FALSE))</f>
        <v>INCRUSTACION ESTETICA (ART-GLASS O CERAMICA)</v>
      </c>
      <c r="I641" s="121" t="s">
        <v>622</v>
      </c>
      <c r="J641" s="119">
        <v>2</v>
      </c>
      <c r="K641" s="122">
        <f>IF(G641="","",VLOOKUP(G641,ARANCEL!$B$5:$D$121,3,FALSE)*J641)</f>
        <v>31352</v>
      </c>
      <c r="L641" s="1349" t="s">
        <v>9431</v>
      </c>
      <c r="M641" s="1349">
        <v>4500269116</v>
      </c>
      <c r="N641" s="1349" t="s">
        <v>9430</v>
      </c>
    </row>
    <row r="642" spans="1:14" s="595" customFormat="1" x14ac:dyDescent="0.25">
      <c r="A642" s="555" t="s">
        <v>305</v>
      </c>
      <c r="B642" s="556">
        <v>41981</v>
      </c>
      <c r="C642" s="557" t="s">
        <v>7898</v>
      </c>
      <c r="D642" s="555" t="s">
        <v>1449</v>
      </c>
      <c r="E642" s="558">
        <v>10271046</v>
      </c>
      <c r="F642" s="555">
        <v>28981055</v>
      </c>
      <c r="G642" s="555">
        <v>2705003</v>
      </c>
      <c r="H642" s="120" t="str">
        <f>IF(G642="","",VLOOKUP(G642,ARANCEL!$B$5:$D$121,2,FALSE))</f>
        <v>INCRUSTACION ESTETICA (ART-GLASS O CERAMICA)</v>
      </c>
      <c r="I642" s="121" t="s">
        <v>312</v>
      </c>
      <c r="J642" s="119">
        <v>1</v>
      </c>
      <c r="K642" s="122">
        <f>IF(G642="","",VLOOKUP(G642,ARANCEL!$B$5:$D$121,3,FALSE)*J642)</f>
        <v>15676</v>
      </c>
      <c r="L642" s="1349" t="s">
        <v>9431</v>
      </c>
      <c r="M642" s="1349">
        <v>4500269116</v>
      </c>
      <c r="N642" s="1349" t="s">
        <v>9430</v>
      </c>
    </row>
    <row r="643" spans="1:14" s="595" customFormat="1" x14ac:dyDescent="0.25">
      <c r="A643" s="555" t="s">
        <v>305</v>
      </c>
      <c r="B643" s="556">
        <v>41682</v>
      </c>
      <c r="C643" s="557" t="s">
        <v>2735</v>
      </c>
      <c r="D643" s="555" t="s">
        <v>1471</v>
      </c>
      <c r="E643" s="558">
        <v>10173373</v>
      </c>
      <c r="F643" s="555">
        <v>24936125</v>
      </c>
      <c r="G643" s="555">
        <v>2705003</v>
      </c>
      <c r="H643" s="120" t="str">
        <f>IF(G643="","",VLOOKUP(G643,ARANCEL!$B$5:$D$121,2,FALSE))</f>
        <v>INCRUSTACION ESTETICA (ART-GLASS O CERAMICA)</v>
      </c>
      <c r="I643" s="121" t="s">
        <v>312</v>
      </c>
      <c r="J643" s="119">
        <v>1</v>
      </c>
      <c r="K643" s="122">
        <f>IF(G643="","",VLOOKUP(G643,ARANCEL!$B$5:$D$121,3,FALSE)*J643)</f>
        <v>15676</v>
      </c>
      <c r="L643" s="1229" t="s">
        <v>3438</v>
      </c>
      <c r="M643" s="1229">
        <v>4500220769</v>
      </c>
      <c r="N643" s="1229">
        <v>8613</v>
      </c>
    </row>
    <row r="644" spans="1:14" s="595" customFormat="1" x14ac:dyDescent="0.25">
      <c r="A644" s="555" t="s">
        <v>305</v>
      </c>
      <c r="B644" s="556">
        <v>41695</v>
      </c>
      <c r="C644" s="557" t="s">
        <v>2735</v>
      </c>
      <c r="D644" s="555" t="s">
        <v>1471</v>
      </c>
      <c r="E644" s="558">
        <v>10173373</v>
      </c>
      <c r="F644" s="555">
        <v>24936125</v>
      </c>
      <c r="G644" s="555">
        <v>2705003</v>
      </c>
      <c r="H644" s="120" t="str">
        <f>IF(G644="","",VLOOKUP(G644,ARANCEL!$B$5:$D$121,2,FALSE))</f>
        <v>INCRUSTACION ESTETICA (ART-GLASS O CERAMICA)</v>
      </c>
      <c r="I644" s="121" t="s">
        <v>322</v>
      </c>
      <c r="J644" s="119">
        <v>1</v>
      </c>
      <c r="K644" s="122">
        <f>IF(G644="","",VLOOKUP(G644,ARANCEL!$B$5:$D$121,3,FALSE)*J644)</f>
        <v>15676</v>
      </c>
      <c r="L644" s="1229" t="s">
        <v>3438</v>
      </c>
      <c r="M644" s="1229" t="s">
        <v>3439</v>
      </c>
      <c r="N644" s="1229" t="s">
        <v>3440</v>
      </c>
    </row>
    <row r="645" spans="1:14" s="594" customFormat="1" x14ac:dyDescent="0.25">
      <c r="A645" s="555" t="s">
        <v>305</v>
      </c>
      <c r="B645" s="556">
        <v>41960</v>
      </c>
      <c r="C645" s="557" t="s">
        <v>8237</v>
      </c>
      <c r="D645" s="555" t="s">
        <v>1475</v>
      </c>
      <c r="E645" s="558">
        <v>10280037</v>
      </c>
      <c r="F645" s="555">
        <v>29293674</v>
      </c>
      <c r="G645" s="555">
        <v>2705003</v>
      </c>
      <c r="H645" s="120" t="str">
        <f>IF(G645="","",VLOOKUP(G645,ARANCEL!$B$5:$D$121,2,FALSE))</f>
        <v>INCRUSTACION ESTETICA (ART-GLASS O CERAMICA)</v>
      </c>
      <c r="I645" s="121" t="s">
        <v>316</v>
      </c>
      <c r="J645" s="119">
        <v>1</v>
      </c>
      <c r="K645" s="122">
        <f>IF(G645="","",VLOOKUP(G645,ARANCEL!$B$5:$D$121,3,FALSE)*J645)</f>
        <v>15676</v>
      </c>
      <c r="L645" s="1229" t="s">
        <v>8256</v>
      </c>
      <c r="M645" s="1229">
        <v>4500264856</v>
      </c>
      <c r="N645" s="1229" t="s">
        <v>8933</v>
      </c>
    </row>
    <row r="646" spans="1:14" s="595" customFormat="1" x14ac:dyDescent="0.25">
      <c r="A646" s="555" t="s">
        <v>305</v>
      </c>
      <c r="B646" s="556">
        <v>42016</v>
      </c>
      <c r="C646" s="557" t="s">
        <v>9381</v>
      </c>
      <c r="D646" s="555" t="s">
        <v>1449</v>
      </c>
      <c r="E646" s="558">
        <v>10306965</v>
      </c>
      <c r="F646" s="555">
        <v>30289198</v>
      </c>
      <c r="G646" s="555">
        <v>2705003</v>
      </c>
      <c r="H646" s="120" t="str">
        <f>IF(G646="","",VLOOKUP(G646,ARANCEL!$B$5:$D$121,2,FALSE))</f>
        <v>INCRUSTACION ESTETICA (ART-GLASS O CERAMICA)</v>
      </c>
      <c r="I646" s="121" t="s">
        <v>322</v>
      </c>
      <c r="J646" s="119">
        <v>1</v>
      </c>
      <c r="K646" s="122">
        <f>IF(G646="","",VLOOKUP(G646,ARANCEL!$B$5:$D$121,3,FALSE)*J646)</f>
        <v>15676</v>
      </c>
      <c r="L646" s="1235" t="str">
        <f>IF(E646="","","IMPAGO")</f>
        <v>IMPAGO</v>
      </c>
      <c r="M646" s="1235" t="str">
        <f>IF(L646="IMPAGO","SIN O.C.","")</f>
        <v>SIN O.C.</v>
      </c>
      <c r="N646" s="1235" t="str">
        <f>IF(L646="IMPAGO","SIN FACT.","")</f>
        <v>SIN FACT.</v>
      </c>
    </row>
    <row r="647" spans="1:14" s="595" customFormat="1" x14ac:dyDescent="0.25">
      <c r="A647" s="555" t="s">
        <v>305</v>
      </c>
      <c r="B647" s="556">
        <v>41715</v>
      </c>
      <c r="C647" s="557" t="s">
        <v>3380</v>
      </c>
      <c r="D647" s="555" t="s">
        <v>720</v>
      </c>
      <c r="E647" s="558">
        <v>10181416</v>
      </c>
      <c r="F647" s="555">
        <v>24898708</v>
      </c>
      <c r="G647" s="555">
        <v>2704005</v>
      </c>
      <c r="H647" s="120" t="str">
        <f>IF(G647="","",VLOOKUP(G647,ARANCEL!$B$5:$D$121,2,FALSE))</f>
        <v>PROVISORIO</v>
      </c>
      <c r="I647" s="121" t="s">
        <v>317</v>
      </c>
      <c r="J647" s="119">
        <v>1</v>
      </c>
      <c r="K647" s="122">
        <f>IF(G647="","",VLOOKUP(G647,ARANCEL!$B$5:$D$121,3,FALSE)*J647)</f>
        <v>3250</v>
      </c>
      <c r="L647" s="1229" t="s">
        <v>3058</v>
      </c>
      <c r="M647" s="1229">
        <v>4500225627</v>
      </c>
      <c r="N647" s="1229">
        <v>8915</v>
      </c>
    </row>
    <row r="648" spans="1:14" s="599" customFormat="1" x14ac:dyDescent="0.25">
      <c r="A648" s="555" t="s">
        <v>305</v>
      </c>
      <c r="B648" s="556">
        <v>41738</v>
      </c>
      <c r="C648" s="557" t="s">
        <v>3380</v>
      </c>
      <c r="D648" s="555" t="s">
        <v>720</v>
      </c>
      <c r="E648" s="558">
        <v>10181416</v>
      </c>
      <c r="F648" s="555">
        <v>24898708</v>
      </c>
      <c r="G648" s="555">
        <v>2704003</v>
      </c>
      <c r="H648" s="120" t="str">
        <f>IF(G648="","",VLOOKUP(G648,ARANCEL!$B$5:$D$121,2,FALSE))</f>
        <v xml:space="preserve">CORONA PERIFERICA CON PERNO MUÑON COLADO </v>
      </c>
      <c r="I648" s="121" t="s">
        <v>317</v>
      </c>
      <c r="J648" s="119">
        <v>1</v>
      </c>
      <c r="K648" s="122">
        <f>IF(G648="","",VLOOKUP(G648,ARANCEL!$B$5:$D$121,3,FALSE)*J648)</f>
        <v>32612</v>
      </c>
      <c r="L648" s="1229" t="s">
        <v>4612</v>
      </c>
      <c r="M648" s="1229">
        <v>4500229969</v>
      </c>
      <c r="N648" s="1229">
        <v>9183</v>
      </c>
    </row>
    <row r="649" spans="1:14" s="599" customFormat="1" x14ac:dyDescent="0.25">
      <c r="A649" s="555" t="s">
        <v>305</v>
      </c>
      <c r="B649" s="556">
        <v>41778</v>
      </c>
      <c r="C649" s="557" t="s">
        <v>4653</v>
      </c>
      <c r="D649" s="555" t="s">
        <v>1475</v>
      </c>
      <c r="E649" s="558">
        <v>10199278</v>
      </c>
      <c r="F649" s="555">
        <v>25550573</v>
      </c>
      <c r="G649" s="555">
        <v>2705003</v>
      </c>
      <c r="H649" s="120" t="str">
        <f>IF(G649="","",VLOOKUP(G649,ARANCEL!$B$5:$D$121,2,FALSE))</f>
        <v>INCRUSTACION ESTETICA (ART-GLASS O CERAMICA)</v>
      </c>
      <c r="I649" s="121" t="s">
        <v>322</v>
      </c>
      <c r="J649" s="119">
        <v>1</v>
      </c>
      <c r="K649" s="122">
        <f>IF(G649="","",VLOOKUP(G649,ARANCEL!$B$5:$D$121,3,FALSE)*J649)</f>
        <v>15676</v>
      </c>
      <c r="L649" s="1229" t="s">
        <v>5292</v>
      </c>
      <c r="M649" s="1229">
        <v>4500235432</v>
      </c>
      <c r="N649" s="1229">
        <v>9422</v>
      </c>
    </row>
    <row r="650" spans="1:14" s="599" customFormat="1" x14ac:dyDescent="0.25">
      <c r="A650" s="555" t="s">
        <v>305</v>
      </c>
      <c r="B650" s="556">
        <v>41800</v>
      </c>
      <c r="C650" s="557" t="s">
        <v>4988</v>
      </c>
      <c r="D650" s="555" t="s">
        <v>1458</v>
      </c>
      <c r="E650" s="558">
        <v>10207810</v>
      </c>
      <c r="F650" s="555">
        <v>26042302</v>
      </c>
      <c r="G650" s="555">
        <v>2705003</v>
      </c>
      <c r="H650" s="120" t="str">
        <f>IF(G650="","",VLOOKUP(G650,ARANCEL!$B$5:$D$121,2,FALSE))</f>
        <v>INCRUSTACION ESTETICA (ART-GLASS O CERAMICA)</v>
      </c>
      <c r="I650" s="121" t="s">
        <v>312</v>
      </c>
      <c r="J650" s="119">
        <v>1</v>
      </c>
      <c r="K650" s="122">
        <f>IF(G650="","",VLOOKUP(G650,ARANCEL!$B$5:$D$121,3,FALSE)*J650)</f>
        <v>15676</v>
      </c>
      <c r="L650" s="1229" t="s">
        <v>5742</v>
      </c>
      <c r="M650" s="1229">
        <v>4500239368</v>
      </c>
      <c r="N650" s="1229" t="s">
        <v>5743</v>
      </c>
    </row>
    <row r="651" spans="1:14" s="599" customFormat="1" x14ac:dyDescent="0.25">
      <c r="A651" s="555" t="s">
        <v>305</v>
      </c>
      <c r="B651" s="556">
        <v>41653</v>
      </c>
      <c r="C651" s="557" t="s">
        <v>1530</v>
      </c>
      <c r="D651" s="555" t="s">
        <v>1449</v>
      </c>
      <c r="E651" s="558">
        <v>10169210</v>
      </c>
      <c r="F651" s="555">
        <v>24605182</v>
      </c>
      <c r="G651" s="555">
        <v>2704005</v>
      </c>
      <c r="H651" s="120" t="str">
        <f>IF(G651="","",VLOOKUP(G651,ARANCEL!$B$5:$D$121,2,FALSE))</f>
        <v>PROVISORIO</v>
      </c>
      <c r="I651" s="121" t="s">
        <v>325</v>
      </c>
      <c r="J651" s="119">
        <v>1</v>
      </c>
      <c r="K651" s="122">
        <f>IF(G651="","",VLOOKUP(G651,ARANCEL!$B$5:$D$121,3,FALSE)*J651)</f>
        <v>3250</v>
      </c>
      <c r="L651" s="1229" t="s">
        <v>2842</v>
      </c>
      <c r="M651" s="1229">
        <v>4500216202</v>
      </c>
      <c r="N651" s="1229">
        <v>8389</v>
      </c>
    </row>
    <row r="652" spans="1:14" s="599" customFormat="1" x14ac:dyDescent="0.25">
      <c r="A652" s="555" t="s">
        <v>305</v>
      </c>
      <c r="B652" s="556">
        <v>41655</v>
      </c>
      <c r="C652" s="118" t="s">
        <v>1530</v>
      </c>
      <c r="D652" s="119" t="s">
        <v>1449</v>
      </c>
      <c r="E652" s="162">
        <v>10169210</v>
      </c>
      <c r="F652" s="119">
        <v>24605182</v>
      </c>
      <c r="G652" s="555">
        <v>2705003</v>
      </c>
      <c r="H652" s="120" t="str">
        <f>IF(G652="","",VLOOKUP(G652,ARANCEL!$B$5:$D$121,2,FALSE))</f>
        <v>INCRUSTACION ESTETICA (ART-GLASS O CERAMICA)</v>
      </c>
      <c r="I652" s="121"/>
      <c r="J652" s="119">
        <v>1</v>
      </c>
      <c r="K652" s="122">
        <f>IF(G652="","",VLOOKUP(G652,ARANCEL!$B$5:$D$121,3,FALSE)*J652)</f>
        <v>15676</v>
      </c>
      <c r="L652" s="1229" t="s">
        <v>2842</v>
      </c>
      <c r="M652" s="1229">
        <v>4500216202</v>
      </c>
      <c r="N652" s="1229">
        <v>8389</v>
      </c>
    </row>
    <row r="653" spans="1:14" s="595" customFormat="1" x14ac:dyDescent="0.25">
      <c r="A653" s="555" t="s">
        <v>305</v>
      </c>
      <c r="B653" s="556">
        <v>41680</v>
      </c>
      <c r="C653" s="557" t="s">
        <v>1530</v>
      </c>
      <c r="D653" s="555" t="s">
        <v>1449</v>
      </c>
      <c r="E653" s="558">
        <v>10169210</v>
      </c>
      <c r="F653" s="555">
        <v>24605182</v>
      </c>
      <c r="G653" s="555">
        <v>2704003</v>
      </c>
      <c r="H653" s="120" t="str">
        <f>IF(G653="","",VLOOKUP(G653,ARANCEL!$B$5:$D$121,2,FALSE))</f>
        <v xml:space="preserve">CORONA PERIFERICA CON PERNO MUÑON COLADO </v>
      </c>
      <c r="I653" s="121" t="s">
        <v>325</v>
      </c>
      <c r="J653" s="119">
        <v>1</v>
      </c>
      <c r="K653" s="122">
        <f>IF(G653="","",VLOOKUP(G653,ARANCEL!$B$5:$D$121,3,FALSE)*J653)</f>
        <v>32612</v>
      </c>
      <c r="L653" s="1229" t="s">
        <v>3438</v>
      </c>
      <c r="M653" s="1229">
        <v>4500220769</v>
      </c>
      <c r="N653" s="1229">
        <v>8613</v>
      </c>
    </row>
    <row r="654" spans="1:14" s="601" customFormat="1" x14ac:dyDescent="0.25">
      <c r="A654" s="555" t="s">
        <v>305</v>
      </c>
      <c r="B654" s="556">
        <v>41812</v>
      </c>
      <c r="C654" s="118" t="s">
        <v>5221</v>
      </c>
      <c r="D654" s="119" t="s">
        <v>353</v>
      </c>
      <c r="E654" s="162">
        <v>10212927</v>
      </c>
      <c r="F654" s="119">
        <v>26778539</v>
      </c>
      <c r="G654" s="555">
        <v>2707001</v>
      </c>
      <c r="H654" s="120" t="str">
        <f>IF(G654="","",VLOOKUP(G654,ARANCEL!$B$5:$D$121,2,FALSE))</f>
        <v xml:space="preserve">PLANO DE RELAJACION </v>
      </c>
      <c r="I654" s="121" t="s">
        <v>306</v>
      </c>
      <c r="J654" s="119">
        <v>1</v>
      </c>
      <c r="K654" s="122">
        <f>IF(G654="","",VLOOKUP(G654,ARANCEL!$B$5:$D$121,3,FALSE)*J654)</f>
        <v>9221</v>
      </c>
      <c r="L654" s="1229" t="s">
        <v>5742</v>
      </c>
      <c r="M654" s="1229">
        <v>4500239368</v>
      </c>
      <c r="N654" s="1229" t="s">
        <v>5743</v>
      </c>
    </row>
    <row r="655" spans="1:14" s="601" customFormat="1" x14ac:dyDescent="0.25">
      <c r="A655" s="555" t="s">
        <v>305</v>
      </c>
      <c r="B655" s="556">
        <v>41831</v>
      </c>
      <c r="C655" s="557" t="s">
        <v>5221</v>
      </c>
      <c r="D655" s="555" t="s">
        <v>353</v>
      </c>
      <c r="E655" s="558">
        <v>10222572</v>
      </c>
      <c r="F655" s="555">
        <v>27223200</v>
      </c>
      <c r="G655" s="555">
        <v>2705003</v>
      </c>
      <c r="H655" s="120" t="str">
        <f>IF(G655="","",VLOOKUP(G655,ARANCEL!$B$5:$D$121,2,FALSE))</f>
        <v>INCRUSTACION ESTETICA (ART-GLASS O CERAMICA)</v>
      </c>
      <c r="I655" s="121" t="s">
        <v>318</v>
      </c>
      <c r="J655" s="119">
        <v>1</v>
      </c>
      <c r="K655" s="122">
        <f>IF(G655="","",VLOOKUP(G655,ARANCEL!$B$5:$D$121,3,FALSE)*J655)</f>
        <v>15676</v>
      </c>
      <c r="L655" s="1229" t="s">
        <v>6905</v>
      </c>
      <c r="M655" s="1229">
        <v>4500249698</v>
      </c>
      <c r="N655" s="1229" t="s">
        <v>7115</v>
      </c>
    </row>
    <row r="656" spans="1:14" s="601" customFormat="1" x14ac:dyDescent="0.25">
      <c r="A656" s="555" t="s">
        <v>305</v>
      </c>
      <c r="B656" s="556">
        <v>42026</v>
      </c>
      <c r="C656" s="118" t="s">
        <v>9641</v>
      </c>
      <c r="D656" s="119" t="s">
        <v>6277</v>
      </c>
      <c r="E656" s="162">
        <v>10311931</v>
      </c>
      <c r="F656" s="119">
        <v>30381723</v>
      </c>
      <c r="G656" s="555">
        <v>2705003</v>
      </c>
      <c r="H656" s="120" t="str">
        <f>IF(G656="","",VLOOKUP(G656,ARANCEL!$B$5:$D$121,2,FALSE))</f>
        <v>INCRUSTACION ESTETICA (ART-GLASS O CERAMICA)</v>
      </c>
      <c r="I656" s="121" t="s">
        <v>326</v>
      </c>
      <c r="J656" s="119">
        <v>1</v>
      </c>
      <c r="K656" s="122">
        <f>IF(G656="","",VLOOKUP(G656,ARANCEL!$B$5:$D$121,3,FALSE)*J656)</f>
        <v>15676</v>
      </c>
      <c r="L656" s="1235" t="str">
        <f>IF(E656="","","IMPAGO")</f>
        <v>IMPAGO</v>
      </c>
      <c r="M656" s="1235" t="str">
        <f>IF(L656="IMPAGO","SIN O.C.","")</f>
        <v>SIN O.C.</v>
      </c>
      <c r="N656" s="1235" t="str">
        <f>IF(L656="IMPAGO","SIN FACT.","")</f>
        <v>SIN FACT.</v>
      </c>
    </row>
    <row r="657" spans="1:14" s="601" customFormat="1" x14ac:dyDescent="0.25">
      <c r="A657" s="555" t="s">
        <v>305</v>
      </c>
      <c r="B657" s="556">
        <v>41785</v>
      </c>
      <c r="C657" s="118" t="s">
        <v>4731</v>
      </c>
      <c r="D657" s="119" t="s">
        <v>1449</v>
      </c>
      <c r="E657" s="162">
        <v>10201144</v>
      </c>
      <c r="F657" s="119">
        <v>26598438</v>
      </c>
      <c r="G657" s="555">
        <v>2704005</v>
      </c>
      <c r="H657" s="120" t="str">
        <f>IF(G657="","",VLOOKUP(G657,ARANCEL!$B$5:$D$121,2,FALSE))</f>
        <v>PROVISORIO</v>
      </c>
      <c r="I657" s="121" t="s">
        <v>748</v>
      </c>
      <c r="J657" s="119">
        <v>2</v>
      </c>
      <c r="K657" s="122">
        <f>IF(G657="","",VLOOKUP(G657,ARANCEL!$B$5:$D$121,3,FALSE)*J657)</f>
        <v>6500</v>
      </c>
      <c r="L657" s="1229" t="s">
        <v>5292</v>
      </c>
      <c r="M657" s="1229">
        <v>4500235427</v>
      </c>
      <c r="N657" s="1229">
        <v>9421</v>
      </c>
    </row>
    <row r="658" spans="1:14" s="601" customFormat="1" x14ac:dyDescent="0.25">
      <c r="A658" s="555" t="s">
        <v>305</v>
      </c>
      <c r="B658" s="556">
        <v>41870</v>
      </c>
      <c r="C658" s="557" t="s">
        <v>4731</v>
      </c>
      <c r="D658" s="555" t="s">
        <v>1449</v>
      </c>
      <c r="E658" s="558">
        <v>10201144</v>
      </c>
      <c r="F658" s="555">
        <v>26598438</v>
      </c>
      <c r="G658" s="555">
        <v>2704003</v>
      </c>
      <c r="H658" s="120" t="str">
        <f>IF(G658="","",VLOOKUP(G658,ARANCEL!$B$5:$D$121,2,FALSE))</f>
        <v xml:space="preserve">CORONA PERIFERICA CON PERNO MUÑON COLADO </v>
      </c>
      <c r="I658" s="121" t="s">
        <v>340</v>
      </c>
      <c r="J658" s="119">
        <v>1</v>
      </c>
      <c r="K658" s="122">
        <f>IF(G658="","",VLOOKUP(G658,ARANCEL!$B$5:$D$121,3,FALSE)*J658)</f>
        <v>32612</v>
      </c>
      <c r="L658" s="1229" t="s">
        <v>6905</v>
      </c>
      <c r="M658" s="1229">
        <v>4500251080</v>
      </c>
      <c r="N658" s="1229" t="s">
        <v>7128</v>
      </c>
    </row>
    <row r="659" spans="1:14" s="604" customFormat="1" x14ac:dyDescent="0.25">
      <c r="A659" s="555" t="s">
        <v>305</v>
      </c>
      <c r="B659" s="556">
        <v>41885</v>
      </c>
      <c r="C659" s="557" t="s">
        <v>4731</v>
      </c>
      <c r="D659" s="555" t="s">
        <v>1449</v>
      </c>
      <c r="E659" s="558">
        <v>10201144</v>
      </c>
      <c r="F659" s="555">
        <v>26598438</v>
      </c>
      <c r="G659" s="555">
        <v>2704003</v>
      </c>
      <c r="H659" s="120" t="str">
        <f>IF(G659="","",VLOOKUP(G659,ARANCEL!$B$5:$D$121,2,FALSE))</f>
        <v xml:space="preserve">CORONA PERIFERICA CON PERNO MUÑON COLADO </v>
      </c>
      <c r="I659" s="121" t="s">
        <v>342</v>
      </c>
      <c r="J659" s="119">
        <v>1</v>
      </c>
      <c r="K659" s="122">
        <f>IF(G659="","",VLOOKUP(G659,ARANCEL!$B$5:$D$121,3,FALSE)*J659)</f>
        <v>32612</v>
      </c>
      <c r="L659" s="1237" t="s">
        <v>6905</v>
      </c>
      <c r="M659" s="1244">
        <v>4500251080</v>
      </c>
      <c r="N659" s="1245" t="s">
        <v>7128</v>
      </c>
    </row>
    <row r="660" spans="1:14" s="604" customFormat="1" x14ac:dyDescent="0.25">
      <c r="A660" s="555" t="s">
        <v>305</v>
      </c>
      <c r="B660" s="556">
        <v>41680</v>
      </c>
      <c r="C660" s="557" t="s">
        <v>2731</v>
      </c>
      <c r="D660" s="555" t="s">
        <v>60</v>
      </c>
      <c r="E660" s="558">
        <v>10173376</v>
      </c>
      <c r="F660" s="1456">
        <v>24900189</v>
      </c>
      <c r="G660" s="555">
        <v>2704005</v>
      </c>
      <c r="H660" s="120" t="str">
        <f>IF(G660="","",VLOOKUP(G660,ARANCEL!$B$5:$D$121,2,FALSE))</f>
        <v>PROVISORIO</v>
      </c>
      <c r="I660" s="121" t="s">
        <v>308</v>
      </c>
      <c r="J660" s="119">
        <v>1</v>
      </c>
      <c r="K660" s="122">
        <f>IF(G660="","",VLOOKUP(G660,ARANCEL!$B$5:$D$121,3,FALSE)*J660)</f>
        <v>3250</v>
      </c>
      <c r="L660" s="1229" t="s">
        <v>3438</v>
      </c>
      <c r="M660" s="1229">
        <v>4500220770</v>
      </c>
      <c r="N660" s="1229">
        <v>8614</v>
      </c>
    </row>
    <row r="661" spans="1:14" s="604" customFormat="1" x14ac:dyDescent="0.25">
      <c r="A661" s="555" t="s">
        <v>305</v>
      </c>
      <c r="B661" s="556">
        <v>41723</v>
      </c>
      <c r="C661" s="589" t="s">
        <v>3551</v>
      </c>
      <c r="D661" s="555" t="s">
        <v>1523</v>
      </c>
      <c r="E661" s="558">
        <v>10183885</v>
      </c>
      <c r="F661" s="555">
        <v>25524698</v>
      </c>
      <c r="G661" s="555">
        <v>2707001</v>
      </c>
      <c r="H661" s="120" t="str">
        <f>IF(G661="","",VLOOKUP(G661,ARANCEL!$B$5:$D$121,2,FALSE))</f>
        <v xml:space="preserve">PLANO DE RELAJACION </v>
      </c>
      <c r="I661" s="121" t="s">
        <v>331</v>
      </c>
      <c r="J661" s="119">
        <v>1</v>
      </c>
      <c r="K661" s="122">
        <f>IF(G661="","",VLOOKUP(G661,ARANCEL!$B$5:$D$121,3,FALSE)*J661)</f>
        <v>9221</v>
      </c>
      <c r="L661" s="1229" t="s">
        <v>3058</v>
      </c>
      <c r="M661" s="1229">
        <v>4500225648</v>
      </c>
      <c r="N661" s="1229">
        <v>8916</v>
      </c>
    </row>
    <row r="662" spans="1:14" s="604" customFormat="1" x14ac:dyDescent="0.25">
      <c r="A662" s="555" t="s">
        <v>305</v>
      </c>
      <c r="B662" s="556">
        <v>41668</v>
      </c>
      <c r="C662" s="557" t="s">
        <v>2555</v>
      </c>
      <c r="D662" s="555" t="s">
        <v>1449</v>
      </c>
      <c r="E662" s="558">
        <v>10170826</v>
      </c>
      <c r="F662" s="555">
        <v>24728750</v>
      </c>
      <c r="G662" s="555">
        <v>2705003</v>
      </c>
      <c r="H662" s="120" t="str">
        <f>IF(G662="","",VLOOKUP(G662,ARANCEL!$B$5:$D$121,2,FALSE))</f>
        <v>INCRUSTACION ESTETICA (ART-GLASS O CERAMICA)</v>
      </c>
      <c r="I662" s="121" t="s">
        <v>318</v>
      </c>
      <c r="J662" s="119">
        <v>1</v>
      </c>
      <c r="K662" s="122">
        <f>IF(G662="","",VLOOKUP(G662,ARANCEL!$B$5:$D$121,3,FALSE)*J662)</f>
        <v>15676</v>
      </c>
      <c r="L662" s="1229" t="s">
        <v>2842</v>
      </c>
      <c r="M662" s="1229">
        <v>4500216204</v>
      </c>
      <c r="N662" s="1229">
        <v>8390</v>
      </c>
    </row>
    <row r="663" spans="1:14" s="472" customFormat="1" x14ac:dyDescent="0.25">
      <c r="A663" s="255" t="s">
        <v>305</v>
      </c>
      <c r="B663" s="256">
        <v>41641</v>
      </c>
      <c r="C663" s="257" t="s">
        <v>1529</v>
      </c>
      <c r="D663" s="255" t="s">
        <v>1454</v>
      </c>
      <c r="E663" s="258">
        <v>10168161</v>
      </c>
      <c r="F663" s="255">
        <v>24279176</v>
      </c>
      <c r="G663" s="255">
        <v>2704005</v>
      </c>
      <c r="H663" s="120" t="str">
        <f>IF(G663="","",VLOOKUP(G663,ARANCEL!$B$5:$D$121,2,FALSE))</f>
        <v>PROVISORIO</v>
      </c>
      <c r="I663" s="121" t="s">
        <v>324</v>
      </c>
      <c r="J663" s="119">
        <v>1</v>
      </c>
      <c r="K663" s="122">
        <f>IF(G663="","",VLOOKUP(G663,ARANCEL!$B$5:$D$121,3,FALSE)*J663)</f>
        <v>3250</v>
      </c>
      <c r="L663" s="1236" t="s">
        <v>597</v>
      </c>
      <c r="M663" s="1236">
        <v>4500211656</v>
      </c>
      <c r="N663" s="1236">
        <v>8177</v>
      </c>
    </row>
    <row r="664" spans="1:14" s="611" customFormat="1" x14ac:dyDescent="0.25">
      <c r="A664" s="606" t="s">
        <v>305</v>
      </c>
      <c r="B664" s="615">
        <v>41647</v>
      </c>
      <c r="C664" s="118" t="s">
        <v>1529</v>
      </c>
      <c r="D664" s="119" t="s">
        <v>1454</v>
      </c>
      <c r="E664" s="162">
        <v>10168161</v>
      </c>
      <c r="F664" s="119">
        <v>24279176</v>
      </c>
      <c r="G664" s="606">
        <v>2704003</v>
      </c>
      <c r="H664" s="120" t="str">
        <f>IF(G664="","",VLOOKUP(G664,ARANCEL!$B$5:$D$121,2,FALSE))</f>
        <v xml:space="preserve">CORONA PERIFERICA CON PERNO MUÑON COLADO </v>
      </c>
      <c r="I664" s="121" t="s">
        <v>324</v>
      </c>
      <c r="J664" s="119">
        <v>1</v>
      </c>
      <c r="K664" s="122">
        <f>IF(G664="","",VLOOKUP(G664,ARANCEL!$B$5:$D$121,3,FALSE)*J664)</f>
        <v>32612</v>
      </c>
      <c r="L664" s="1229" t="s">
        <v>2842</v>
      </c>
      <c r="M664" s="1229">
        <v>4500216200</v>
      </c>
      <c r="N664" s="1229">
        <v>8387</v>
      </c>
    </row>
    <row r="665" spans="1:14" s="611" customFormat="1" x14ac:dyDescent="0.25">
      <c r="A665" s="606" t="s">
        <v>305</v>
      </c>
      <c r="B665" s="615">
        <v>41729</v>
      </c>
      <c r="C665" s="118" t="s">
        <v>3643</v>
      </c>
      <c r="D665" s="119" t="s">
        <v>1449</v>
      </c>
      <c r="E665" s="162">
        <v>10184789</v>
      </c>
      <c r="F665" s="119">
        <v>25690360</v>
      </c>
      <c r="G665" s="606">
        <v>2704005</v>
      </c>
      <c r="H665" s="120" t="str">
        <f>IF(G665="","",VLOOKUP(G665,ARANCEL!$B$5:$D$121,2,FALSE))</f>
        <v>PROVISORIO</v>
      </c>
      <c r="I665" s="121" t="s">
        <v>312</v>
      </c>
      <c r="J665" s="119">
        <v>1</v>
      </c>
      <c r="K665" s="122">
        <f>IF(G665="","",VLOOKUP(G665,ARANCEL!$B$5:$D$121,3,FALSE)*J665)</f>
        <v>3250</v>
      </c>
      <c r="L665" s="1229" t="s">
        <v>3058</v>
      </c>
      <c r="M665" s="1229">
        <v>4500225627</v>
      </c>
      <c r="N665" s="1229">
        <v>8915</v>
      </c>
    </row>
    <row r="666" spans="1:14" s="611" customFormat="1" x14ac:dyDescent="0.25">
      <c r="A666" s="628" t="s">
        <v>305</v>
      </c>
      <c r="B666" s="615">
        <v>41757</v>
      </c>
      <c r="C666" s="607" t="s">
        <v>3643</v>
      </c>
      <c r="D666" s="606" t="s">
        <v>1449</v>
      </c>
      <c r="E666" s="608">
        <v>10184789</v>
      </c>
      <c r="F666" s="606">
        <v>25690360</v>
      </c>
      <c r="G666" s="606">
        <v>2704003</v>
      </c>
      <c r="H666" s="120" t="str">
        <f>IF(G666="","",VLOOKUP(G666,ARANCEL!$B$5:$D$121,2,FALSE))</f>
        <v xml:space="preserve">CORONA PERIFERICA CON PERNO MUÑON COLADO </v>
      </c>
      <c r="I666" s="121" t="s">
        <v>312</v>
      </c>
      <c r="J666" s="119">
        <v>1</v>
      </c>
      <c r="K666" s="122">
        <f>IF(G666="","",VLOOKUP(G666,ARANCEL!$B$5:$D$121,3,FALSE)*J666)</f>
        <v>32612</v>
      </c>
      <c r="L666" s="1229" t="s">
        <v>4612</v>
      </c>
      <c r="M666" s="1229">
        <v>4500229969</v>
      </c>
      <c r="N666" s="1229">
        <v>9183</v>
      </c>
    </row>
    <row r="667" spans="1:14" s="611" customFormat="1" x14ac:dyDescent="0.25">
      <c r="A667" s="606" t="s">
        <v>305</v>
      </c>
      <c r="B667" s="615">
        <v>41911</v>
      </c>
      <c r="C667" s="607" t="s">
        <v>7273</v>
      </c>
      <c r="D667" s="606" t="s">
        <v>96</v>
      </c>
      <c r="E667" s="608">
        <v>10258210</v>
      </c>
      <c r="F667" s="606">
        <v>28677773</v>
      </c>
      <c r="G667" s="606">
        <v>2705003</v>
      </c>
      <c r="H667" s="120" t="str">
        <f>IF(G667="","",VLOOKUP(G667,ARANCEL!$B$5:$D$121,2,FALSE))</f>
        <v>INCRUSTACION ESTETICA (ART-GLASS O CERAMICA)</v>
      </c>
      <c r="I667" s="121" t="s">
        <v>316</v>
      </c>
      <c r="J667" s="119">
        <v>1</v>
      </c>
      <c r="K667" s="122">
        <f>IF(G667="","",VLOOKUP(G667,ARANCEL!$B$5:$D$121,3,FALSE)*J667)</f>
        <v>15676</v>
      </c>
      <c r="L667" s="1229" t="s">
        <v>7548</v>
      </c>
      <c r="M667" s="1229">
        <v>4500255224</v>
      </c>
      <c r="N667" s="1229" t="s">
        <v>7553</v>
      </c>
    </row>
    <row r="668" spans="1:14" s="611" customFormat="1" x14ac:dyDescent="0.25">
      <c r="A668" s="606" t="s">
        <v>305</v>
      </c>
      <c r="B668" s="615">
        <v>41919</v>
      </c>
      <c r="C668" s="607" t="s">
        <v>7273</v>
      </c>
      <c r="D668" s="606" t="s">
        <v>96</v>
      </c>
      <c r="E668" s="608">
        <v>10258210</v>
      </c>
      <c r="F668" s="606">
        <v>28677773</v>
      </c>
      <c r="G668" s="606">
        <v>2704005</v>
      </c>
      <c r="H668" s="120" t="str">
        <f>IF(G668="","",VLOOKUP(G668,ARANCEL!$B$5:$D$121,2,FALSE))</f>
        <v>PROVISORIO</v>
      </c>
      <c r="I668" s="121" t="s">
        <v>760</v>
      </c>
      <c r="J668" s="119">
        <v>2</v>
      </c>
      <c r="K668" s="122">
        <f>IF(G668="","",VLOOKUP(G668,ARANCEL!$B$5:$D$121,3,FALSE)*J668)</f>
        <v>6500</v>
      </c>
      <c r="L668" s="1229" t="s">
        <v>8279</v>
      </c>
      <c r="M668" s="1229">
        <v>4500259698</v>
      </c>
      <c r="N668" s="1229" t="s">
        <v>8264</v>
      </c>
    </row>
    <row r="669" spans="1:14" s="611" customFormat="1" x14ac:dyDescent="0.25">
      <c r="A669" s="606" t="s">
        <v>305</v>
      </c>
      <c r="B669" s="615">
        <v>41806</v>
      </c>
      <c r="C669" s="607" t="s">
        <v>5147</v>
      </c>
      <c r="D669" s="606" t="s">
        <v>1449</v>
      </c>
      <c r="E669" s="608">
        <v>10211232</v>
      </c>
      <c r="F669" s="606">
        <v>26959235</v>
      </c>
      <c r="G669" s="606">
        <v>2705003</v>
      </c>
      <c r="H669" s="120" t="str">
        <f>IF(G669="","",VLOOKUP(G669,ARANCEL!$B$5:$D$121,2,FALSE))</f>
        <v>INCRUSTACION ESTETICA (ART-GLASS O CERAMICA)</v>
      </c>
      <c r="I669" s="121" t="s">
        <v>315</v>
      </c>
      <c r="J669" s="119">
        <v>1</v>
      </c>
      <c r="K669" s="122">
        <f>IF(G669="","",VLOOKUP(G669,ARANCEL!$B$5:$D$121,3,FALSE)*J669)</f>
        <v>15676</v>
      </c>
      <c r="L669" s="1229" t="s">
        <v>5742</v>
      </c>
      <c r="M669" s="1229">
        <v>4500239368</v>
      </c>
      <c r="N669" s="1229" t="s">
        <v>5743</v>
      </c>
    </row>
    <row r="670" spans="1:14" s="611" customFormat="1" x14ac:dyDescent="0.25">
      <c r="A670" s="628" t="s">
        <v>313</v>
      </c>
      <c r="B670" s="1429">
        <v>41654.908229166664</v>
      </c>
      <c r="C670" s="1176" t="s">
        <v>1528</v>
      </c>
      <c r="D670" s="628" t="s">
        <v>438</v>
      </c>
      <c r="E670" s="1177">
        <v>10124402</v>
      </c>
      <c r="F670" s="628">
        <v>16481795</v>
      </c>
      <c r="G670" s="628">
        <v>2702048</v>
      </c>
      <c r="H670" s="191" t="str">
        <f>IF(G670="","",VLOOKUP(G670,ARANCEL!$B$5:$D$121,2,FALSE))</f>
        <v xml:space="preserve">SERVICIO LAB. IMPLANTE CORONA CEMENTADA/ATORNILLADA </v>
      </c>
      <c r="I670" s="170"/>
      <c r="J670" s="169">
        <v>1</v>
      </c>
      <c r="K670" s="190">
        <f>IF(G670="","",VLOOKUP(G670,ARANCEL!$B$5:$D$121,3,FALSE)*J670)</f>
        <v>43857</v>
      </c>
      <c r="L670" s="1238" t="s">
        <v>597</v>
      </c>
      <c r="M670" s="1238">
        <v>4500211653</v>
      </c>
      <c r="N670" s="1238">
        <v>8175</v>
      </c>
    </row>
    <row r="671" spans="1:14" s="611" customFormat="1" x14ac:dyDescent="0.25">
      <c r="A671" s="606" t="s">
        <v>305</v>
      </c>
      <c r="B671" s="615">
        <v>41873</v>
      </c>
      <c r="C671" s="607" t="s">
        <v>6554</v>
      </c>
      <c r="D671" s="606" t="s">
        <v>1449</v>
      </c>
      <c r="E671" s="608">
        <v>10244725</v>
      </c>
      <c r="F671" s="606">
        <v>27991910</v>
      </c>
      <c r="G671" s="606">
        <v>2704005</v>
      </c>
      <c r="H671" s="120" t="str">
        <f>IF(G671="","",VLOOKUP(G671,ARANCEL!$B$5:$D$121,2,FALSE))</f>
        <v>PROVISORIO</v>
      </c>
      <c r="I671" s="121" t="s">
        <v>324</v>
      </c>
      <c r="J671" s="119">
        <v>1</v>
      </c>
      <c r="K671" s="122">
        <f>IF(G671="","",VLOOKUP(G671,ARANCEL!$B$5:$D$121,3,FALSE)*J671)</f>
        <v>3250</v>
      </c>
      <c r="L671" s="1229" t="s">
        <v>6905</v>
      </c>
      <c r="M671" s="1229">
        <v>4500251080</v>
      </c>
      <c r="N671" s="1229" t="s">
        <v>7128</v>
      </c>
    </row>
    <row r="672" spans="1:14" s="618" customFormat="1" x14ac:dyDescent="0.25">
      <c r="A672" s="628" t="s">
        <v>305</v>
      </c>
      <c r="B672" s="615">
        <v>41890</v>
      </c>
      <c r="C672" s="607" t="s">
        <v>6554</v>
      </c>
      <c r="D672" s="606" t="s">
        <v>1449</v>
      </c>
      <c r="E672" s="608">
        <v>10244725</v>
      </c>
      <c r="F672" s="606">
        <v>27991910</v>
      </c>
      <c r="G672" s="606">
        <v>2704003</v>
      </c>
      <c r="H672" s="120" t="str">
        <f>IF(G672="","",VLOOKUP(G672,ARANCEL!$B$5:$D$121,2,FALSE))</f>
        <v xml:space="preserve">CORONA PERIFERICA CON PERNO MUÑON COLADO </v>
      </c>
      <c r="I672" s="121" t="s">
        <v>324</v>
      </c>
      <c r="J672" s="119">
        <v>1</v>
      </c>
      <c r="K672" s="122">
        <f>IF(G672="","",VLOOKUP(G672,ARANCEL!$B$5:$D$121,3,FALSE)*J672)</f>
        <v>32612</v>
      </c>
      <c r="L672" s="1229" t="s">
        <v>7548</v>
      </c>
      <c r="M672" s="1229">
        <v>4500255224</v>
      </c>
      <c r="N672" s="1229" t="s">
        <v>7553</v>
      </c>
    </row>
    <row r="673" spans="1:14" s="618" customFormat="1" x14ac:dyDescent="0.25">
      <c r="A673" s="606" t="s">
        <v>305</v>
      </c>
      <c r="B673" s="615">
        <v>41827</v>
      </c>
      <c r="C673" s="607" t="s">
        <v>5547</v>
      </c>
      <c r="D673" s="606" t="s">
        <v>1523</v>
      </c>
      <c r="E673" s="608">
        <v>10221088</v>
      </c>
      <c r="F673" s="606">
        <v>26702636</v>
      </c>
      <c r="G673" s="606">
        <v>2707001</v>
      </c>
      <c r="H673" s="120" t="str">
        <f>IF(G673="","",VLOOKUP(G673,ARANCEL!$B$5:$D$121,2,FALSE))</f>
        <v xml:space="preserve">PLANO DE RELAJACION </v>
      </c>
      <c r="I673" s="121" t="s">
        <v>306</v>
      </c>
      <c r="J673" s="119">
        <v>1</v>
      </c>
      <c r="K673" s="122">
        <f>IF(G673="","",VLOOKUP(G673,ARANCEL!$B$5:$D$121,3,FALSE)*J673)</f>
        <v>9221</v>
      </c>
      <c r="L673" s="1229" t="s">
        <v>6905</v>
      </c>
      <c r="M673" s="1229">
        <v>4500249698</v>
      </c>
      <c r="N673" s="1229" t="s">
        <v>7115</v>
      </c>
    </row>
    <row r="674" spans="1:14" s="618" customFormat="1" x14ac:dyDescent="0.25">
      <c r="A674" s="606" t="s">
        <v>305</v>
      </c>
      <c r="B674" s="615">
        <v>41659</v>
      </c>
      <c r="C674" s="118" t="s">
        <v>1526</v>
      </c>
      <c r="D674" s="119" t="s">
        <v>1449</v>
      </c>
      <c r="E674" s="162">
        <v>10169660</v>
      </c>
      <c r="F674" s="119">
        <v>24304232</v>
      </c>
      <c r="G674" s="606">
        <v>2705003</v>
      </c>
      <c r="H674" s="120" t="str">
        <f>IF(G674="","",VLOOKUP(G674,ARANCEL!$B$5:$D$121,2,FALSE))</f>
        <v>INCRUSTACION ESTETICA (ART-GLASS O CERAMICA)</v>
      </c>
      <c r="I674" s="121" t="s">
        <v>324</v>
      </c>
      <c r="J674" s="119">
        <v>1</v>
      </c>
      <c r="K674" s="122">
        <f>IF(G674="","",VLOOKUP(G674,ARANCEL!$B$5:$D$121,3,FALSE)*J674)</f>
        <v>15676</v>
      </c>
      <c r="L674" s="1229" t="s">
        <v>2842</v>
      </c>
      <c r="M674" s="1229">
        <v>4500216202</v>
      </c>
      <c r="N674" s="1229">
        <v>8389</v>
      </c>
    </row>
    <row r="675" spans="1:14" s="620" customFormat="1" x14ac:dyDescent="0.25">
      <c r="A675" s="606" t="s">
        <v>305</v>
      </c>
      <c r="B675" s="615">
        <v>41788</v>
      </c>
      <c r="C675" s="607" t="s">
        <v>4798</v>
      </c>
      <c r="D675" s="606" t="s">
        <v>47</v>
      </c>
      <c r="E675" s="608">
        <v>10203085</v>
      </c>
      <c r="F675" s="606">
        <v>23922542</v>
      </c>
      <c r="G675" s="606">
        <v>2705003</v>
      </c>
      <c r="H675" s="120" t="str">
        <f>IF(G675="","",VLOOKUP(G675,ARANCEL!$B$5:$D$121,2,FALSE))</f>
        <v>INCRUSTACION ESTETICA (ART-GLASS O CERAMICA)</v>
      </c>
      <c r="I675" s="121" t="s">
        <v>322</v>
      </c>
      <c r="J675" s="119">
        <v>1</v>
      </c>
      <c r="K675" s="122">
        <f>IF(G675="","",VLOOKUP(G675,ARANCEL!$B$5:$D$121,3,FALSE)*J675)</f>
        <v>15676</v>
      </c>
      <c r="L675" s="1229" t="s">
        <v>5292</v>
      </c>
      <c r="M675" s="1229">
        <v>4500235426</v>
      </c>
      <c r="N675" s="1229">
        <v>9420</v>
      </c>
    </row>
    <row r="676" spans="1:14" s="1399" customFormat="1" x14ac:dyDescent="0.25">
      <c r="A676" s="606" t="s">
        <v>305</v>
      </c>
      <c r="B676" s="615">
        <v>41779</v>
      </c>
      <c r="C676" s="607" t="s">
        <v>4569</v>
      </c>
      <c r="D676" s="606" t="s">
        <v>1454</v>
      </c>
      <c r="E676" s="608">
        <v>10198786</v>
      </c>
      <c r="F676" s="606">
        <v>25463567</v>
      </c>
      <c r="G676" s="606">
        <v>2705003</v>
      </c>
      <c r="H676" s="120" t="str">
        <f>IF(G676="","",VLOOKUP(G676,ARANCEL!$B$5:$D$121,2,FALSE))</f>
        <v>INCRUSTACION ESTETICA (ART-GLASS O CERAMICA)</v>
      </c>
      <c r="I676" s="121" t="s">
        <v>308</v>
      </c>
      <c r="J676" s="119">
        <v>1</v>
      </c>
      <c r="K676" s="122">
        <f>IF(G676="","",VLOOKUP(G676,ARANCEL!$B$5:$D$121,3,FALSE)*J676)</f>
        <v>15676</v>
      </c>
      <c r="L676" s="1229" t="s">
        <v>5292</v>
      </c>
      <c r="M676" s="1229">
        <v>4500235442</v>
      </c>
      <c r="N676" s="1229">
        <v>9424</v>
      </c>
    </row>
    <row r="677" spans="1:14" s="620" customFormat="1" x14ac:dyDescent="0.25">
      <c r="A677" s="606" t="s">
        <v>305</v>
      </c>
      <c r="B677" s="615">
        <v>41851</v>
      </c>
      <c r="C677" s="607" t="s">
        <v>6140</v>
      </c>
      <c r="D677" s="606" t="s">
        <v>60</v>
      </c>
      <c r="E677" s="608">
        <v>10234621</v>
      </c>
      <c r="F677" s="606">
        <v>27750503</v>
      </c>
      <c r="G677" s="606">
        <v>2705003</v>
      </c>
      <c r="H677" s="120" t="str">
        <f>IF(G677="","",VLOOKUP(G677,ARANCEL!$B$5:$D$121,2,FALSE))</f>
        <v>INCRUSTACION ESTETICA (ART-GLASS O CERAMICA)</v>
      </c>
      <c r="I677" s="121" t="s">
        <v>326</v>
      </c>
      <c r="J677" s="119">
        <v>1</v>
      </c>
      <c r="K677" s="122">
        <f>IF(G677="","",VLOOKUP(G677,ARANCEL!$B$5:$D$121,3,FALSE)*J677)</f>
        <v>15676</v>
      </c>
      <c r="L677" s="1229" t="s">
        <v>6905</v>
      </c>
      <c r="M677" s="1229">
        <v>4500251080</v>
      </c>
      <c r="N677" s="1229" t="s">
        <v>7128</v>
      </c>
    </row>
    <row r="678" spans="1:14" s="620" customFormat="1" x14ac:dyDescent="0.25">
      <c r="A678" s="606" t="s">
        <v>305</v>
      </c>
      <c r="B678" s="615">
        <v>41729</v>
      </c>
      <c r="C678" s="607" t="s">
        <v>3641</v>
      </c>
      <c r="D678" s="606" t="s">
        <v>438</v>
      </c>
      <c r="E678" s="608">
        <v>10184784</v>
      </c>
      <c r="F678" s="606">
        <v>22175109</v>
      </c>
      <c r="G678" s="606">
        <v>2702005</v>
      </c>
      <c r="H678" s="120" t="str">
        <f>IF(G678="","",VLOOKUP(G678,ARANCEL!$B$5:$D$121,2,FALSE))</f>
        <v xml:space="preserve">LABORATORIO INTERMEDIARIO SOBRE IMPLANTE </v>
      </c>
      <c r="I678" s="121" t="s">
        <v>335</v>
      </c>
      <c r="J678" s="119">
        <v>1</v>
      </c>
      <c r="K678" s="122">
        <f>IF(G678="","",VLOOKUP(G678,ARANCEL!$B$5:$D$121,3,FALSE)*J678)</f>
        <v>31889</v>
      </c>
      <c r="L678" s="1229" t="s">
        <v>3058</v>
      </c>
      <c r="M678" s="1229">
        <v>4500225627</v>
      </c>
      <c r="N678" s="1229">
        <v>8915</v>
      </c>
    </row>
    <row r="679" spans="1:14" s="618" customFormat="1" x14ac:dyDescent="0.25">
      <c r="A679" s="606" t="s">
        <v>305</v>
      </c>
      <c r="B679" s="615">
        <v>41729</v>
      </c>
      <c r="C679" s="607" t="s">
        <v>3641</v>
      </c>
      <c r="D679" s="606" t="s">
        <v>438</v>
      </c>
      <c r="E679" s="608">
        <v>10184784</v>
      </c>
      <c r="F679" s="606">
        <v>22175109</v>
      </c>
      <c r="G679" s="606">
        <v>2702048</v>
      </c>
      <c r="H679" s="120" t="str">
        <f>IF(G679="","",VLOOKUP(G679,ARANCEL!$B$5:$D$121,2,FALSE))</f>
        <v xml:space="preserve">SERVICIO LAB. IMPLANTE CORONA CEMENTADA/ATORNILLADA </v>
      </c>
      <c r="I679" s="121" t="s">
        <v>3642</v>
      </c>
      <c r="J679" s="119">
        <v>2</v>
      </c>
      <c r="K679" s="122">
        <f>IF(G679="","",VLOOKUP(G679,ARANCEL!$B$5:$D$121,3,FALSE)*J679)</f>
        <v>87714</v>
      </c>
      <c r="L679" s="1229" t="s">
        <v>8279</v>
      </c>
      <c r="M679" s="1229">
        <v>4500257382</v>
      </c>
      <c r="N679" s="1229" t="s">
        <v>8281</v>
      </c>
    </row>
    <row r="680" spans="1:14" s="618" customFormat="1" x14ac:dyDescent="0.25">
      <c r="A680" s="606" t="s">
        <v>305</v>
      </c>
      <c r="B680" s="615">
        <v>41708</v>
      </c>
      <c r="C680" s="607" t="s">
        <v>1525</v>
      </c>
      <c r="D680" s="606" t="s">
        <v>1391</v>
      </c>
      <c r="E680" s="608">
        <v>10179300</v>
      </c>
      <c r="F680" s="606">
        <v>24271688</v>
      </c>
      <c r="G680" s="606">
        <v>2704015</v>
      </c>
      <c r="H680" s="120" t="str">
        <f>IF(G680="","",VLOOKUP(G680,ARANCEL!$B$5:$D$121,2,FALSE))</f>
        <v xml:space="preserve">CORONA IN CERAM </v>
      </c>
      <c r="I680" s="121" t="s">
        <v>1097</v>
      </c>
      <c r="J680" s="119">
        <v>2</v>
      </c>
      <c r="K680" s="122">
        <f>IF(G680="","",VLOOKUP(G680,ARANCEL!$B$5:$D$121,3,FALSE)*J680)</f>
        <v>85466</v>
      </c>
      <c r="L680" s="1229" t="s">
        <v>3438</v>
      </c>
      <c r="M680" s="1229">
        <v>4500220772</v>
      </c>
      <c r="N680" s="1229">
        <v>8616</v>
      </c>
    </row>
    <row r="681" spans="1:14" s="621" customFormat="1" x14ac:dyDescent="0.25">
      <c r="A681" s="606" t="s">
        <v>305</v>
      </c>
      <c r="B681" s="615">
        <v>41719</v>
      </c>
      <c r="C681" s="118" t="s">
        <v>1525</v>
      </c>
      <c r="D681" s="119" t="s">
        <v>1391</v>
      </c>
      <c r="E681" s="162">
        <v>10179300</v>
      </c>
      <c r="F681" s="119">
        <v>24271688</v>
      </c>
      <c r="G681" s="606">
        <v>2706015</v>
      </c>
      <c r="H681" s="120" t="str">
        <f>IF(G681="","",VLOOKUP(G681,ARANCEL!$B$5:$D$121,2,FALSE))</f>
        <v>NCLAJE TIPO SANDRI</v>
      </c>
      <c r="I681" s="121" t="s">
        <v>756</v>
      </c>
      <c r="J681" s="119">
        <v>2</v>
      </c>
      <c r="K681" s="122">
        <f>IF(G681="","",VLOOKUP(G681,ARANCEL!$B$5:$D$121,3,FALSE)*J681)</f>
        <v>26990</v>
      </c>
      <c r="L681" s="1229" t="s">
        <v>3058</v>
      </c>
      <c r="M681" s="1229">
        <v>4500225648</v>
      </c>
      <c r="N681" s="1229">
        <v>8916</v>
      </c>
    </row>
    <row r="682" spans="1:14" s="621" customFormat="1" x14ac:dyDescent="0.25">
      <c r="A682" s="606" t="s">
        <v>305</v>
      </c>
      <c r="B682" s="615">
        <v>41740</v>
      </c>
      <c r="C682" s="607" t="s">
        <v>1525</v>
      </c>
      <c r="D682" s="606" t="s">
        <v>1391</v>
      </c>
      <c r="E682" s="608">
        <v>10179300</v>
      </c>
      <c r="F682" s="606">
        <v>24271688</v>
      </c>
      <c r="G682" s="606">
        <v>2704015</v>
      </c>
      <c r="H682" s="120" t="str">
        <f>IF(G682="","",VLOOKUP(G682,ARANCEL!$B$5:$D$121,2,FALSE))</f>
        <v xml:space="preserve">CORONA IN CERAM </v>
      </c>
      <c r="I682" s="121" t="s">
        <v>756</v>
      </c>
      <c r="J682" s="119">
        <v>2</v>
      </c>
      <c r="K682" s="122">
        <f>IF(G682="","",VLOOKUP(G682,ARANCEL!$B$5:$D$121,3,FALSE)*J682)</f>
        <v>85466</v>
      </c>
      <c r="L682" s="1229" t="s">
        <v>4612</v>
      </c>
      <c r="M682" s="1229">
        <v>4500229968</v>
      </c>
      <c r="N682" s="1229">
        <v>9225</v>
      </c>
    </row>
    <row r="683" spans="1:14" s="626" customFormat="1" x14ac:dyDescent="0.25">
      <c r="A683" s="606" t="s">
        <v>305</v>
      </c>
      <c r="B683" s="615">
        <v>41660</v>
      </c>
      <c r="C683" s="257" t="s">
        <v>1524</v>
      </c>
      <c r="D683" s="255" t="s">
        <v>1481</v>
      </c>
      <c r="E683" s="258">
        <v>10169868</v>
      </c>
      <c r="F683" s="255">
        <v>23100614</v>
      </c>
      <c r="G683" s="606">
        <v>2702048</v>
      </c>
      <c r="H683" s="120" t="str">
        <f>IF(G683="","",VLOOKUP(G683,ARANCEL!$B$5:$D$121,2,FALSE))</f>
        <v xml:space="preserve">SERVICIO LAB. IMPLANTE CORONA CEMENTADA/ATORNILLADA </v>
      </c>
      <c r="I683" s="121" t="s">
        <v>337</v>
      </c>
      <c r="J683" s="119">
        <v>1</v>
      </c>
      <c r="K683" s="122">
        <f>IF(G683="","",VLOOKUP(G683,ARANCEL!$B$5:$D$121,3,FALSE)*J683)</f>
        <v>43857</v>
      </c>
      <c r="L683" s="1229" t="s">
        <v>8279</v>
      </c>
      <c r="M683" s="1229">
        <v>4500257382</v>
      </c>
      <c r="N683" s="1229" t="s">
        <v>8281</v>
      </c>
    </row>
    <row r="684" spans="1:14" s="626" customFormat="1" x14ac:dyDescent="0.25">
      <c r="A684" s="606" t="s">
        <v>305</v>
      </c>
      <c r="B684" s="615">
        <v>41956</v>
      </c>
      <c r="C684" s="607" t="s">
        <v>8195</v>
      </c>
      <c r="D684" s="606" t="s">
        <v>1471</v>
      </c>
      <c r="E684" s="608">
        <v>10279224</v>
      </c>
      <c r="F684" s="606">
        <v>29323199</v>
      </c>
      <c r="G684" s="606">
        <v>2705003</v>
      </c>
      <c r="H684" s="120" t="str">
        <f>IF(G684="","",VLOOKUP(G684,ARANCEL!$B$5:$D$121,2,FALSE))</f>
        <v>INCRUSTACION ESTETICA (ART-GLASS O CERAMICA)</v>
      </c>
      <c r="I684" s="121" t="s">
        <v>308</v>
      </c>
      <c r="J684" s="119">
        <v>1</v>
      </c>
      <c r="K684" s="122">
        <f>IF(G684="","",VLOOKUP(G684,ARANCEL!$B$5:$D$121,3,FALSE)*J684)</f>
        <v>15676</v>
      </c>
      <c r="L684" s="1229" t="s">
        <v>8256</v>
      </c>
      <c r="M684" s="1229">
        <v>4500264856</v>
      </c>
      <c r="N684" s="1229" t="s">
        <v>8933</v>
      </c>
    </row>
    <row r="685" spans="1:14" s="626" customFormat="1" x14ac:dyDescent="0.25">
      <c r="A685" s="606" t="s">
        <v>305</v>
      </c>
      <c r="B685" s="615">
        <v>41641</v>
      </c>
      <c r="C685" s="607" t="s">
        <v>9184</v>
      </c>
      <c r="D685" s="606" t="s">
        <v>69</v>
      </c>
      <c r="E685" s="608">
        <v>10302192</v>
      </c>
      <c r="F685" s="606">
        <v>30188455</v>
      </c>
      <c r="G685" s="606">
        <v>2704005</v>
      </c>
      <c r="H685" s="120" t="str">
        <f>IF(G685="","",VLOOKUP(G685,ARANCEL!$B$5:$D$121,2,FALSE))</f>
        <v>PROVISORIO</v>
      </c>
      <c r="I685" s="121" t="s">
        <v>613</v>
      </c>
      <c r="J685" s="119">
        <v>1</v>
      </c>
      <c r="K685" s="122">
        <f>IF(G685="","",VLOOKUP(G685,ARANCEL!$B$5:$D$121,3,FALSE)*J685)</f>
        <v>3250</v>
      </c>
      <c r="L685" s="1235" t="str">
        <f>IF(E685="","","IMPAGO")</f>
        <v>IMPAGO</v>
      </c>
      <c r="M685" s="1235" t="str">
        <f>IF(L685="IMPAGO","SIN O.C.","")</f>
        <v>SIN O.C.</v>
      </c>
      <c r="N685" s="1235" t="str">
        <f>IF(L685="IMPAGO","SIN FACT.","")</f>
        <v>SIN FACT.</v>
      </c>
    </row>
    <row r="686" spans="1:14" s="626" customFormat="1" x14ac:dyDescent="0.25">
      <c r="A686" s="606" t="s">
        <v>606</v>
      </c>
      <c r="B686" s="615">
        <v>42025</v>
      </c>
      <c r="C686" s="257" t="s">
        <v>9184</v>
      </c>
      <c r="D686" s="255" t="s">
        <v>69</v>
      </c>
      <c r="E686" s="258">
        <v>10311165</v>
      </c>
      <c r="F686" s="255">
        <v>30188455</v>
      </c>
      <c r="G686" s="255">
        <v>2704016</v>
      </c>
      <c r="H686" s="120" t="str">
        <f>IF(G686="","",VLOOKUP(G686,ARANCEL!$B$5:$D$121,2,FALSE))</f>
        <v xml:space="preserve">CORONA PROCERA </v>
      </c>
      <c r="I686" s="121" t="s">
        <v>613</v>
      </c>
      <c r="J686" s="119">
        <v>2</v>
      </c>
      <c r="K686" s="122">
        <f>IF(G686="","",VLOOKUP(G686,ARANCEL!$B$5:$D$121,3,FALSE)*J686)</f>
        <v>116954</v>
      </c>
      <c r="L686" s="1235" t="str">
        <f>IF(E686="","","IMPAGO")</f>
        <v>IMPAGO</v>
      </c>
      <c r="M686" s="1235" t="str">
        <f>IF(L686="IMPAGO","SIN O.C.","")</f>
        <v>SIN O.C.</v>
      </c>
      <c r="N686" s="1235" t="str">
        <f>IF(L686="IMPAGO","SIN FACT.","")</f>
        <v>SIN FACT.</v>
      </c>
    </row>
    <row r="687" spans="1:14" s="626" customFormat="1" x14ac:dyDescent="0.25">
      <c r="A687" s="606" t="s">
        <v>305</v>
      </c>
      <c r="B687" s="615">
        <v>41799</v>
      </c>
      <c r="C687" s="118" t="s">
        <v>4925</v>
      </c>
      <c r="D687" s="119" t="s">
        <v>1523</v>
      </c>
      <c r="E687" s="162">
        <v>10204903</v>
      </c>
      <c r="F687" s="119">
        <v>26751267</v>
      </c>
      <c r="G687" s="606">
        <v>2707001</v>
      </c>
      <c r="H687" s="120" t="str">
        <f>IF(G687="","",VLOOKUP(G687,ARANCEL!$B$5:$D$121,2,FALSE))</f>
        <v xml:space="preserve">PLANO DE RELAJACION </v>
      </c>
      <c r="I687" s="121" t="s">
        <v>331</v>
      </c>
      <c r="J687" s="119">
        <v>1</v>
      </c>
      <c r="K687" s="122">
        <f>IF(G687="","",VLOOKUP(G687,ARANCEL!$B$5:$D$121,3,FALSE)*J687)</f>
        <v>9221</v>
      </c>
      <c r="L687" s="1229" t="s">
        <v>5292</v>
      </c>
      <c r="M687" s="1229">
        <v>4500236752</v>
      </c>
      <c r="N687" s="1229">
        <v>9460</v>
      </c>
    </row>
    <row r="688" spans="1:14" s="626" customFormat="1" x14ac:dyDescent="0.25">
      <c r="A688" s="606" t="s">
        <v>305</v>
      </c>
      <c r="B688" s="615">
        <v>41775</v>
      </c>
      <c r="C688" s="607" t="s">
        <v>4520</v>
      </c>
      <c r="D688" s="606" t="s">
        <v>47</v>
      </c>
      <c r="E688" s="608">
        <v>10196928</v>
      </c>
      <c r="F688" s="606">
        <v>25210879</v>
      </c>
      <c r="G688" s="606">
        <v>2705003</v>
      </c>
      <c r="H688" s="120" t="str">
        <f>IF(G688="","",VLOOKUP(G688,ARANCEL!$B$5:$D$121,2,FALSE))</f>
        <v>INCRUSTACION ESTETICA (ART-GLASS O CERAMICA)</v>
      </c>
      <c r="I688" s="121" t="s">
        <v>322</v>
      </c>
      <c r="J688" s="119">
        <v>1</v>
      </c>
      <c r="K688" s="122">
        <f>IF(G688="","",VLOOKUP(G688,ARANCEL!$B$5:$D$121,3,FALSE)*J688)</f>
        <v>15676</v>
      </c>
      <c r="L688" s="1229" t="s">
        <v>5292</v>
      </c>
      <c r="M688" s="1229">
        <v>4500235442</v>
      </c>
      <c r="N688" s="1229">
        <v>9424</v>
      </c>
    </row>
    <row r="689" spans="1:14" s="626" customFormat="1" x14ac:dyDescent="0.25">
      <c r="A689" s="606" t="s">
        <v>305</v>
      </c>
      <c r="B689" s="615">
        <v>41959</v>
      </c>
      <c r="C689" s="118" t="s">
        <v>8336</v>
      </c>
      <c r="D689" s="119" t="s">
        <v>1475</v>
      </c>
      <c r="E689" s="162">
        <v>10280445</v>
      </c>
      <c r="F689" s="119">
        <v>29588757</v>
      </c>
      <c r="G689" s="606">
        <v>2705003</v>
      </c>
      <c r="H689" s="120" t="str">
        <f>IF(G689="","",VLOOKUP(G689,ARANCEL!$B$5:$D$121,2,FALSE))</f>
        <v>INCRUSTACION ESTETICA (ART-GLASS O CERAMICA)</v>
      </c>
      <c r="I689" s="121" t="s">
        <v>308</v>
      </c>
      <c r="J689" s="119">
        <v>1</v>
      </c>
      <c r="K689" s="122">
        <f>IF(G689="","",VLOOKUP(G689,ARANCEL!$B$5:$D$121,3,FALSE)*J689)</f>
        <v>15676</v>
      </c>
      <c r="L689" s="1229" t="s">
        <v>8256</v>
      </c>
      <c r="M689" s="1229">
        <v>4500264856</v>
      </c>
      <c r="N689" s="1229" t="s">
        <v>8933</v>
      </c>
    </row>
    <row r="690" spans="1:14" s="626" customFormat="1" x14ac:dyDescent="0.25">
      <c r="A690" s="606" t="s">
        <v>305</v>
      </c>
      <c r="B690" s="615">
        <v>41654</v>
      </c>
      <c r="C690" s="607" t="s">
        <v>1522</v>
      </c>
      <c r="D690" s="606" t="s">
        <v>442</v>
      </c>
      <c r="E690" s="608">
        <v>10163931</v>
      </c>
      <c r="F690" s="606">
        <v>23968200</v>
      </c>
      <c r="G690" s="606">
        <v>2704005</v>
      </c>
      <c r="H690" s="120" t="str">
        <f>IF(G690="","",VLOOKUP(G690,ARANCEL!$B$5:$D$121,2,FALSE))</f>
        <v>PROVISORIO</v>
      </c>
      <c r="I690" s="121" t="s">
        <v>737</v>
      </c>
      <c r="J690" s="119">
        <v>2</v>
      </c>
      <c r="K690" s="122">
        <f>IF(G690="","",VLOOKUP(G690,ARANCEL!$B$5:$D$121,3,FALSE)*J690)</f>
        <v>6500</v>
      </c>
      <c r="L690" s="1229" t="s">
        <v>2842</v>
      </c>
      <c r="M690" s="1229">
        <v>4500216200</v>
      </c>
      <c r="N690" s="1229">
        <v>8387</v>
      </c>
    </row>
    <row r="691" spans="1:14" s="621" customFormat="1" x14ac:dyDescent="0.25">
      <c r="A691" s="606" t="s">
        <v>305</v>
      </c>
      <c r="B691" s="615">
        <v>41681</v>
      </c>
      <c r="C691" s="118" t="s">
        <v>1522</v>
      </c>
      <c r="D691" s="119" t="s">
        <v>442</v>
      </c>
      <c r="E691" s="162">
        <v>10163931</v>
      </c>
      <c r="F691" s="119">
        <v>23968200</v>
      </c>
      <c r="G691" s="606">
        <v>2704016</v>
      </c>
      <c r="H691" s="120" t="str">
        <f>IF(G691="","",VLOOKUP(G691,ARANCEL!$B$5:$D$121,2,FALSE))</f>
        <v xml:space="preserve">CORONA PROCERA </v>
      </c>
      <c r="I691" s="121" t="s">
        <v>737</v>
      </c>
      <c r="J691" s="119">
        <v>2</v>
      </c>
      <c r="K691" s="122">
        <f>IF(G691="","",VLOOKUP(G691,ARANCEL!$B$5:$D$121,3,FALSE)*J691)</f>
        <v>116954</v>
      </c>
      <c r="L691" s="1229" t="s">
        <v>3438</v>
      </c>
      <c r="M691" s="1229">
        <v>4500220769</v>
      </c>
      <c r="N691" s="1229">
        <v>8613</v>
      </c>
    </row>
    <row r="692" spans="1:14" s="635" customFormat="1" x14ac:dyDescent="0.25">
      <c r="A692" s="606" t="s">
        <v>305</v>
      </c>
      <c r="B692" s="615">
        <v>42016</v>
      </c>
      <c r="C692" s="607" t="s">
        <v>9399</v>
      </c>
      <c r="D692" s="606" t="s">
        <v>96</v>
      </c>
      <c r="E692" s="608">
        <v>10305643</v>
      </c>
      <c r="F692" s="606">
        <v>30254962</v>
      </c>
      <c r="G692" s="606">
        <v>2705003</v>
      </c>
      <c r="H692" s="120" t="str">
        <f>IF(G692="","",VLOOKUP(G692,ARANCEL!$B$5:$D$121,2,FALSE))</f>
        <v>INCRUSTACION ESTETICA (ART-GLASS O CERAMICA)</v>
      </c>
      <c r="I692" s="121" t="s">
        <v>632</v>
      </c>
      <c r="J692" s="119">
        <v>2</v>
      </c>
      <c r="K692" s="122">
        <f>IF(G692="","",VLOOKUP(G692,ARANCEL!$B$5:$D$121,3,FALSE)*J692)</f>
        <v>31352</v>
      </c>
      <c r="L692" s="1235" t="str">
        <f>IF(E692="","","IMPAGO")</f>
        <v>IMPAGO</v>
      </c>
      <c r="M692" s="1235" t="str">
        <f>IF(L692="IMPAGO","SIN O.C.","")</f>
        <v>SIN O.C.</v>
      </c>
      <c r="N692" s="1235" t="str">
        <f>IF(L692="IMPAGO","SIN FACT.","")</f>
        <v>SIN FACT.</v>
      </c>
    </row>
    <row r="693" spans="1:14" s="635" customFormat="1" x14ac:dyDescent="0.25">
      <c r="A693" s="606" t="s">
        <v>305</v>
      </c>
      <c r="B693" s="615">
        <v>42017</v>
      </c>
      <c r="C693" s="118" t="s">
        <v>9399</v>
      </c>
      <c r="D693" s="119" t="s">
        <v>96</v>
      </c>
      <c r="E693" s="162">
        <v>10305643</v>
      </c>
      <c r="F693" s="119">
        <v>30254962</v>
      </c>
      <c r="G693" s="606">
        <v>2704005</v>
      </c>
      <c r="H693" s="120" t="str">
        <f>IF(G693="","",VLOOKUP(G693,ARANCEL!$B$5:$D$121,2,FALSE))</f>
        <v>PROVISORIO</v>
      </c>
      <c r="I693" s="121" t="s">
        <v>337</v>
      </c>
      <c r="J693" s="119">
        <v>1</v>
      </c>
      <c r="K693" s="122">
        <f>IF(G693="","",VLOOKUP(G693,ARANCEL!$B$5:$D$121,3,FALSE)*J693)</f>
        <v>3250</v>
      </c>
      <c r="L693" s="1235" t="str">
        <f>IF(E693="","","IMPAGO")</f>
        <v>IMPAGO</v>
      </c>
      <c r="M693" s="1235" t="str">
        <f>IF(L693="IMPAGO","SIN O.C.","")</f>
        <v>SIN O.C.</v>
      </c>
      <c r="N693" s="1235" t="str">
        <f>IF(L693="IMPAGO","SIN FACT.","")</f>
        <v>SIN FACT.</v>
      </c>
    </row>
    <row r="694" spans="1:14" s="635" customFormat="1" x14ac:dyDescent="0.25">
      <c r="A694" s="606" t="s">
        <v>305</v>
      </c>
      <c r="B694" s="615">
        <v>41645</v>
      </c>
      <c r="C694" s="607" t="s">
        <v>1521</v>
      </c>
      <c r="D694" s="606" t="s">
        <v>438</v>
      </c>
      <c r="E694" s="608">
        <v>10168472</v>
      </c>
      <c r="F694" s="606">
        <v>21675007</v>
      </c>
      <c r="G694" s="606">
        <v>2702048</v>
      </c>
      <c r="H694" s="120" t="str">
        <f>IF(G694="","",VLOOKUP(G694,ARANCEL!$B$5:$D$121,2,FALSE))</f>
        <v xml:space="preserve">SERVICIO LAB. IMPLANTE CORONA CEMENTADA/ATORNILLADA </v>
      </c>
      <c r="I694" s="121" t="s">
        <v>647</v>
      </c>
      <c r="J694" s="119">
        <v>3</v>
      </c>
      <c r="K694" s="122">
        <f>IF(G694="","",VLOOKUP(G694,ARANCEL!$B$5:$D$121,3,FALSE)*J694)</f>
        <v>131571</v>
      </c>
      <c r="L694" s="1229" t="s">
        <v>8279</v>
      </c>
      <c r="M694" s="1241">
        <v>4500257382</v>
      </c>
      <c r="N694" s="1241" t="s">
        <v>8281</v>
      </c>
    </row>
    <row r="695" spans="1:14" s="635" customFormat="1" x14ac:dyDescent="0.25">
      <c r="A695" s="606" t="s">
        <v>305</v>
      </c>
      <c r="B695" s="615">
        <v>41946</v>
      </c>
      <c r="C695" s="607" t="s">
        <v>7976</v>
      </c>
      <c r="D695" s="606" t="s">
        <v>1523</v>
      </c>
      <c r="E695" s="608">
        <v>10273526</v>
      </c>
      <c r="F695" s="606">
        <v>28985920</v>
      </c>
      <c r="G695" s="606">
        <v>2707001</v>
      </c>
      <c r="H695" s="120" t="str">
        <f>IF(G695="","",VLOOKUP(G695,ARANCEL!$B$5:$D$121,2,FALSE))</f>
        <v xml:space="preserve">PLANO DE RELAJACION </v>
      </c>
      <c r="I695" s="121" t="s">
        <v>306</v>
      </c>
      <c r="J695" s="119">
        <v>1</v>
      </c>
      <c r="K695" s="122">
        <f>IF(G695="","",VLOOKUP(G695,ARANCEL!$B$5:$D$121,3,FALSE)*J695)</f>
        <v>9221</v>
      </c>
      <c r="L695" s="1229" t="s">
        <v>8279</v>
      </c>
      <c r="M695" s="1229">
        <v>4500259698</v>
      </c>
      <c r="N695" s="1229" t="s">
        <v>8264</v>
      </c>
    </row>
    <row r="696" spans="1:14" s="635" customFormat="1" x14ac:dyDescent="0.25">
      <c r="A696" s="606" t="s">
        <v>305</v>
      </c>
      <c r="B696" s="615">
        <v>42025</v>
      </c>
      <c r="C696" s="607" t="s">
        <v>9642</v>
      </c>
      <c r="D696" s="606" t="s">
        <v>1449</v>
      </c>
      <c r="E696" s="608">
        <v>10312087</v>
      </c>
      <c r="F696" s="606">
        <v>30363619</v>
      </c>
      <c r="G696" s="606">
        <v>2704005</v>
      </c>
      <c r="H696" s="120" t="str">
        <f>IF(G696="","",VLOOKUP(G696,ARANCEL!$B$5:$D$121,2,FALSE))</f>
        <v>PROVISORIO</v>
      </c>
      <c r="I696" s="121" t="s">
        <v>337</v>
      </c>
      <c r="J696" s="119">
        <v>1</v>
      </c>
      <c r="K696" s="122">
        <f>IF(G696="","",VLOOKUP(G696,ARANCEL!$B$5:$D$121,3,FALSE)*J696)</f>
        <v>3250</v>
      </c>
      <c r="L696" s="1235" t="str">
        <f>IF(E696="","","IMPAGO")</f>
        <v>IMPAGO</v>
      </c>
      <c r="M696" s="1235" t="str">
        <f>IF(L696="IMPAGO","SIN O.C.","")</f>
        <v>SIN O.C.</v>
      </c>
      <c r="N696" s="1235" t="str">
        <f>IF(L696="IMPAGO","SIN FACT.","")</f>
        <v>SIN FACT.</v>
      </c>
    </row>
    <row r="697" spans="1:14" s="635" customFormat="1" x14ac:dyDescent="0.25">
      <c r="A697" s="606" t="s">
        <v>305</v>
      </c>
      <c r="B697" s="615">
        <v>41869</v>
      </c>
      <c r="C697" s="607" t="s">
        <v>6453</v>
      </c>
      <c r="D697" s="606" t="s">
        <v>1523</v>
      </c>
      <c r="E697" s="608">
        <v>10243323</v>
      </c>
      <c r="F697" s="606">
        <v>28050784</v>
      </c>
      <c r="G697" s="606">
        <v>2707001</v>
      </c>
      <c r="H697" s="120" t="str">
        <f>IF(G697="","",VLOOKUP(G697,ARANCEL!$B$5:$D$121,2,FALSE))</f>
        <v xml:space="preserve">PLANO DE RELAJACION </v>
      </c>
      <c r="I697" s="121" t="s">
        <v>331</v>
      </c>
      <c r="J697" s="119">
        <v>1</v>
      </c>
      <c r="K697" s="122">
        <f>IF(G697="","",VLOOKUP(G697,ARANCEL!$B$5:$D$121,3,FALSE)*J697)</f>
        <v>9221</v>
      </c>
      <c r="L697" s="1229" t="s">
        <v>6905</v>
      </c>
      <c r="M697" s="1229">
        <v>4500251080</v>
      </c>
      <c r="N697" s="1229" t="s">
        <v>7128</v>
      </c>
    </row>
    <row r="698" spans="1:14" s="635" customFormat="1" x14ac:dyDescent="0.25">
      <c r="A698" s="606" t="s">
        <v>305</v>
      </c>
      <c r="B698" s="615">
        <v>41941</v>
      </c>
      <c r="C698" s="607" t="s">
        <v>7924</v>
      </c>
      <c r="D698" s="606" t="s">
        <v>1523</v>
      </c>
      <c r="E698" s="608">
        <v>10271998</v>
      </c>
      <c r="F698" s="606">
        <v>29162026</v>
      </c>
      <c r="G698" s="606">
        <v>2707001</v>
      </c>
      <c r="H698" s="120" t="str">
        <f>IF(G698="","",VLOOKUP(G698,ARANCEL!$B$5:$D$121,2,FALSE))</f>
        <v xml:space="preserve">PLANO DE RELAJACION </v>
      </c>
      <c r="I698" s="121" t="s">
        <v>306</v>
      </c>
      <c r="J698" s="119">
        <v>1</v>
      </c>
      <c r="K698" s="122">
        <f>IF(G698="","",VLOOKUP(G698,ARANCEL!$B$5:$D$121,3,FALSE)*J698)</f>
        <v>9221</v>
      </c>
      <c r="L698" s="1229" t="s">
        <v>8279</v>
      </c>
      <c r="M698" s="1229">
        <v>4500259698</v>
      </c>
      <c r="N698" s="1229" t="s">
        <v>8264</v>
      </c>
    </row>
    <row r="699" spans="1:14" s="635" customFormat="1" x14ac:dyDescent="0.25">
      <c r="A699" s="606" t="s">
        <v>305</v>
      </c>
      <c r="B699" s="615">
        <v>41913</v>
      </c>
      <c r="C699" s="607" t="s">
        <v>7301</v>
      </c>
      <c r="D699" s="606" t="s">
        <v>1471</v>
      </c>
      <c r="E699" s="608">
        <v>10258456</v>
      </c>
      <c r="F699" s="606">
        <v>24559293</v>
      </c>
      <c r="G699" s="606">
        <v>2702048</v>
      </c>
      <c r="H699" s="120" t="str">
        <f>IF(G699="","",VLOOKUP(G699,ARANCEL!$B$5:$D$121,2,FALSE))</f>
        <v xml:space="preserve">SERVICIO LAB. IMPLANTE CORONA CEMENTADA/ATORNILLADA </v>
      </c>
      <c r="I699" s="121" t="s">
        <v>312</v>
      </c>
      <c r="J699" s="119">
        <v>1</v>
      </c>
      <c r="K699" s="122">
        <f>IF(G699="","",VLOOKUP(G699,ARANCEL!$B$5:$D$121,3,FALSE)*J699)</f>
        <v>43857</v>
      </c>
      <c r="L699" s="1229" t="s">
        <v>7548</v>
      </c>
      <c r="M699" s="1229">
        <v>4500254522</v>
      </c>
      <c r="N699" s="1229" t="s">
        <v>7556</v>
      </c>
    </row>
    <row r="700" spans="1:14" s="635" customFormat="1" x14ac:dyDescent="0.25">
      <c r="A700" s="606" t="s">
        <v>305</v>
      </c>
      <c r="B700" s="615">
        <v>41674</v>
      </c>
      <c r="C700" s="607" t="s">
        <v>1520</v>
      </c>
      <c r="D700" s="606" t="s">
        <v>720</v>
      </c>
      <c r="E700" s="608">
        <v>10165964</v>
      </c>
      <c r="F700" s="606">
        <v>24202875</v>
      </c>
      <c r="G700" s="606">
        <v>2704003</v>
      </c>
      <c r="H700" s="120" t="str">
        <f>IF(G700="","",VLOOKUP(G700,ARANCEL!$B$5:$D$121,2,FALSE))</f>
        <v xml:space="preserve">CORONA PERIFERICA CON PERNO MUÑON COLADO </v>
      </c>
      <c r="I700" s="121" t="s">
        <v>633</v>
      </c>
      <c r="J700" s="119">
        <v>1</v>
      </c>
      <c r="K700" s="122">
        <f>IF(G700="","",VLOOKUP(G700,ARANCEL!$B$5:$D$121,3,FALSE)*J700)</f>
        <v>32612</v>
      </c>
      <c r="L700" s="1229" t="s">
        <v>2842</v>
      </c>
      <c r="M700" s="1229">
        <v>4500216200</v>
      </c>
      <c r="N700" s="1229">
        <v>8387</v>
      </c>
    </row>
    <row r="701" spans="1:14" s="635" customFormat="1" x14ac:dyDescent="0.25">
      <c r="A701" s="606" t="s">
        <v>305</v>
      </c>
      <c r="B701" s="615">
        <v>41703</v>
      </c>
      <c r="C701" s="607" t="s">
        <v>3120</v>
      </c>
      <c r="D701" s="606" t="s">
        <v>60</v>
      </c>
      <c r="E701" s="608">
        <v>10178600</v>
      </c>
      <c r="F701" s="606">
        <v>25233011</v>
      </c>
      <c r="G701" s="606">
        <v>2704005</v>
      </c>
      <c r="H701" s="120" t="str">
        <f>IF(G701="","",VLOOKUP(G701,ARANCEL!$B$5:$D$121,2,FALSE))</f>
        <v>PROVISORIO</v>
      </c>
      <c r="I701" s="121" t="s">
        <v>335</v>
      </c>
      <c r="J701" s="119">
        <v>1</v>
      </c>
      <c r="K701" s="122">
        <f>IF(G701="","",VLOOKUP(G701,ARANCEL!$B$5:$D$121,3,FALSE)*J701)</f>
        <v>3250</v>
      </c>
      <c r="L701" s="1229" t="s">
        <v>3438</v>
      </c>
      <c r="M701" s="1229">
        <v>4500220772</v>
      </c>
      <c r="N701" s="1229">
        <v>8616</v>
      </c>
    </row>
    <row r="702" spans="1:14" s="635" customFormat="1" x14ac:dyDescent="0.25">
      <c r="A702" s="606" t="s">
        <v>305</v>
      </c>
      <c r="B702" s="615">
        <v>41668</v>
      </c>
      <c r="C702" s="607" t="s">
        <v>1518</v>
      </c>
      <c r="D702" s="606" t="s">
        <v>1452</v>
      </c>
      <c r="E702" s="608">
        <v>10167307</v>
      </c>
      <c r="F702" s="606">
        <v>23659657</v>
      </c>
      <c r="G702" s="606">
        <v>2704003</v>
      </c>
      <c r="H702" s="120" t="str">
        <f>IF(G702="","",VLOOKUP(G702,ARANCEL!$B$5:$D$121,2,FALSE))</f>
        <v xml:space="preserve">CORONA PERIFERICA CON PERNO MUÑON COLADO </v>
      </c>
      <c r="I702" s="121" t="s">
        <v>329</v>
      </c>
      <c r="J702" s="119">
        <v>1</v>
      </c>
      <c r="K702" s="122">
        <f>IF(G702="","",VLOOKUP(G702,ARANCEL!$B$5:$D$121,3,FALSE)*J702)</f>
        <v>32612</v>
      </c>
      <c r="L702" s="1229" t="s">
        <v>2842</v>
      </c>
      <c r="M702" s="1229">
        <v>4500216200</v>
      </c>
      <c r="N702" s="1229">
        <v>8387</v>
      </c>
    </row>
    <row r="703" spans="1:14" s="635" customFormat="1" x14ac:dyDescent="0.25">
      <c r="A703" s="606" t="s">
        <v>305</v>
      </c>
      <c r="B703" s="615">
        <v>41848</v>
      </c>
      <c r="C703" s="607" t="s">
        <v>5989</v>
      </c>
      <c r="D703" s="606" t="s">
        <v>438</v>
      </c>
      <c r="E703" s="608">
        <v>10231055</v>
      </c>
      <c r="F703" s="606">
        <v>27305734</v>
      </c>
      <c r="G703" s="606">
        <v>2705003</v>
      </c>
      <c r="H703" s="120" t="str">
        <f>IF(G703="","",VLOOKUP(G703,ARANCEL!$B$5:$D$121,2,FALSE))</f>
        <v>INCRUSTACION ESTETICA (ART-GLASS O CERAMICA)</v>
      </c>
      <c r="I703" s="121" t="s">
        <v>315</v>
      </c>
      <c r="J703" s="119">
        <v>1</v>
      </c>
      <c r="K703" s="122">
        <f>IF(G703="","",VLOOKUP(G703,ARANCEL!$B$5:$D$121,3,FALSE)*J703)</f>
        <v>15676</v>
      </c>
      <c r="L703" s="1229" t="s">
        <v>6905</v>
      </c>
      <c r="M703" s="1229">
        <v>4500249698</v>
      </c>
      <c r="N703" s="1229" t="s">
        <v>7115</v>
      </c>
    </row>
    <row r="704" spans="1:14" s="639" customFormat="1" x14ac:dyDescent="0.25">
      <c r="A704" s="606" t="s">
        <v>305</v>
      </c>
      <c r="B704" s="615">
        <v>41851</v>
      </c>
      <c r="C704" s="607" t="s">
        <v>6120</v>
      </c>
      <c r="D704" s="606" t="s">
        <v>1449</v>
      </c>
      <c r="E704" s="608">
        <v>10233892</v>
      </c>
      <c r="F704" s="606">
        <v>26346124</v>
      </c>
      <c r="G704" s="606">
        <v>2705003</v>
      </c>
      <c r="H704" s="120" t="str">
        <f>IF(G704="","",VLOOKUP(G704,ARANCEL!$B$5:$D$121,2,FALSE))</f>
        <v>INCRUSTACION ESTETICA (ART-GLASS O CERAMICA)</v>
      </c>
      <c r="I704" s="121" t="s">
        <v>335</v>
      </c>
      <c r="J704" s="119">
        <v>1</v>
      </c>
      <c r="K704" s="122">
        <f>IF(G704="","",VLOOKUP(G704,ARANCEL!$B$5:$D$121,3,FALSE)*J704)</f>
        <v>15676</v>
      </c>
      <c r="L704" s="1229" t="s">
        <v>6905</v>
      </c>
      <c r="M704" s="1229">
        <v>4500249698</v>
      </c>
      <c r="N704" s="1229" t="s">
        <v>7115</v>
      </c>
    </row>
    <row r="705" spans="1:14" x14ac:dyDescent="0.25">
      <c r="A705" s="119" t="s">
        <v>305</v>
      </c>
      <c r="B705" s="164">
        <v>41871</v>
      </c>
      <c r="C705" s="118" t="s">
        <v>6504</v>
      </c>
      <c r="D705" s="119" t="s">
        <v>1523</v>
      </c>
      <c r="E705" s="162">
        <v>10244427</v>
      </c>
      <c r="F705" s="119">
        <v>27359940</v>
      </c>
      <c r="G705" s="119">
        <v>2707001</v>
      </c>
      <c r="H705" s="120" t="str">
        <f>IF(G705="","",VLOOKUP(G705,ARANCEL!$B$5:$D$121,2,FALSE))</f>
        <v xml:space="preserve">PLANO DE RELAJACION </v>
      </c>
      <c r="I705" s="121" t="s">
        <v>331</v>
      </c>
      <c r="J705" s="119">
        <v>1</v>
      </c>
      <c r="K705" s="122">
        <f>IF(G705="","",VLOOKUP(G705,ARANCEL!$B$5:$D$121,3,FALSE)*J705)</f>
        <v>9221</v>
      </c>
      <c r="L705" s="1229" t="s">
        <v>6905</v>
      </c>
      <c r="M705" s="1229">
        <v>4500251080</v>
      </c>
      <c r="N705" s="1229" t="s">
        <v>7128</v>
      </c>
    </row>
    <row r="706" spans="1:14" s="639" customFormat="1" x14ac:dyDescent="0.25">
      <c r="A706" s="606" t="s">
        <v>305</v>
      </c>
      <c r="B706" s="615">
        <v>41956</v>
      </c>
      <c r="C706" s="118" t="s">
        <v>8234</v>
      </c>
      <c r="D706" s="119" t="s">
        <v>1452</v>
      </c>
      <c r="E706" s="162">
        <v>10279681</v>
      </c>
      <c r="F706" s="119">
        <v>29557686</v>
      </c>
      <c r="G706" s="606">
        <v>2704005</v>
      </c>
      <c r="H706" s="120" t="str">
        <f>IF(G706="","",VLOOKUP(G706,ARANCEL!$B$5:$D$121,2,FALSE))</f>
        <v>PROVISORIO</v>
      </c>
      <c r="I706" s="121" t="s">
        <v>323</v>
      </c>
      <c r="J706" s="119">
        <v>1</v>
      </c>
      <c r="K706" s="122">
        <f>IF(G706="","",VLOOKUP(G706,ARANCEL!$B$5:$D$121,3,FALSE)*J706)</f>
        <v>3250</v>
      </c>
      <c r="L706" s="1229" t="s">
        <v>8256</v>
      </c>
      <c r="M706" s="1229">
        <v>4500264856</v>
      </c>
      <c r="N706" s="1229" t="s">
        <v>8933</v>
      </c>
    </row>
    <row r="707" spans="1:14" s="639" customFormat="1" x14ac:dyDescent="0.25">
      <c r="A707" s="627" t="s">
        <v>305</v>
      </c>
      <c r="B707" s="615">
        <v>41979</v>
      </c>
      <c r="C707" s="607" t="s">
        <v>8234</v>
      </c>
      <c r="D707" s="606" t="s">
        <v>1452</v>
      </c>
      <c r="E707" s="608">
        <v>10279681</v>
      </c>
      <c r="F707" s="606">
        <v>29557686</v>
      </c>
      <c r="G707" s="606">
        <v>2704003</v>
      </c>
      <c r="H707" s="120" t="str">
        <f>IF(G707="","",VLOOKUP(G707,ARANCEL!$B$5:$D$121,2,FALSE))</f>
        <v xml:space="preserve">CORONA PERIFERICA CON PERNO MUÑON COLADO </v>
      </c>
      <c r="I707" s="121" t="s">
        <v>323</v>
      </c>
      <c r="J707" s="119">
        <v>1</v>
      </c>
      <c r="K707" s="122">
        <f>IF(G707="","",VLOOKUP(G707,ARANCEL!$B$5:$D$121,3,FALSE)*J707)</f>
        <v>32612</v>
      </c>
      <c r="L707" s="1349" t="s">
        <v>9431</v>
      </c>
      <c r="M707" s="1349">
        <v>4500269116</v>
      </c>
      <c r="N707" s="1349" t="s">
        <v>9430</v>
      </c>
    </row>
    <row r="708" spans="1:14" s="639" customFormat="1" x14ac:dyDescent="0.25">
      <c r="A708" s="606" t="s">
        <v>305</v>
      </c>
      <c r="B708" s="615">
        <v>41698</v>
      </c>
      <c r="C708" s="607" t="s">
        <v>3037</v>
      </c>
      <c r="D708" s="606" t="s">
        <v>1481</v>
      </c>
      <c r="E708" s="1368">
        <v>10177360</v>
      </c>
      <c r="F708" s="606">
        <v>22194794</v>
      </c>
      <c r="G708" s="606">
        <v>2704002</v>
      </c>
      <c r="H708" s="120" t="str">
        <f>IF(G708="","",VLOOKUP(G708,ARANCEL!$B$5:$D$121,2,FALSE))</f>
        <v xml:space="preserve">CORONA PERIFERICA </v>
      </c>
      <c r="I708" s="121" t="s">
        <v>315</v>
      </c>
      <c r="J708" s="119">
        <v>1</v>
      </c>
      <c r="K708" s="122">
        <f>IF(G708="","",VLOOKUP(G708,ARANCEL!$B$5:$D$121,3,FALSE)*J708)</f>
        <v>25865</v>
      </c>
      <c r="L708" s="1229" t="s">
        <v>4612</v>
      </c>
      <c r="M708" s="1229">
        <v>4500229968</v>
      </c>
      <c r="N708" s="1229">
        <v>9225</v>
      </c>
    </row>
    <row r="709" spans="1:14" s="639" customFormat="1" x14ac:dyDescent="0.25">
      <c r="A709" s="606" t="s">
        <v>305</v>
      </c>
      <c r="B709" s="615">
        <v>41797</v>
      </c>
      <c r="C709" s="607" t="s">
        <v>4958</v>
      </c>
      <c r="D709" s="606" t="s">
        <v>69</v>
      </c>
      <c r="E709" s="608">
        <v>10206145</v>
      </c>
      <c r="F709" s="606">
        <v>26790468</v>
      </c>
      <c r="G709" s="606">
        <v>2705003</v>
      </c>
      <c r="H709" s="120" t="str">
        <f>IF(G709="","",VLOOKUP(G709,ARANCEL!$B$5:$D$121,2,FALSE))</f>
        <v>INCRUSTACION ESTETICA (ART-GLASS O CERAMICA)</v>
      </c>
      <c r="I709" s="121" t="s">
        <v>618</v>
      </c>
      <c r="J709" s="119">
        <v>1</v>
      </c>
      <c r="K709" s="122">
        <f>IF(G709="","",VLOOKUP(G709,ARANCEL!$B$5:$D$121,3,FALSE)*J709)</f>
        <v>15676</v>
      </c>
      <c r="L709" s="1229" t="s">
        <v>5742</v>
      </c>
      <c r="M709" s="1229">
        <v>4500239368</v>
      </c>
      <c r="N709" s="1229" t="s">
        <v>5743</v>
      </c>
    </row>
    <row r="710" spans="1:14" s="639" customFormat="1" x14ac:dyDescent="0.25">
      <c r="A710" s="606" t="s">
        <v>305</v>
      </c>
      <c r="B710" s="615">
        <v>41674</v>
      </c>
      <c r="C710" s="607" t="s">
        <v>2542</v>
      </c>
      <c r="D710" s="606" t="s">
        <v>439</v>
      </c>
      <c r="E710" s="608">
        <v>10170626</v>
      </c>
      <c r="F710" s="606">
        <v>22625051</v>
      </c>
      <c r="G710" s="606">
        <v>2702048</v>
      </c>
      <c r="H710" s="120" t="str">
        <f>IF(G710="","",VLOOKUP(G710,ARANCEL!$B$5:$D$121,2,FALSE))</f>
        <v xml:space="preserve">SERVICIO LAB. IMPLANTE CORONA CEMENTADA/ATORNILLADA </v>
      </c>
      <c r="I710" s="121" t="s">
        <v>1669</v>
      </c>
      <c r="J710" s="119">
        <v>3</v>
      </c>
      <c r="K710" s="122">
        <f>IF(G710="","",VLOOKUP(G710,ARANCEL!$B$5:$D$121,3,FALSE)*J710)</f>
        <v>131571</v>
      </c>
      <c r="L710" s="1229" t="s">
        <v>8279</v>
      </c>
      <c r="M710" s="1229">
        <v>4500257382</v>
      </c>
      <c r="N710" s="1229" t="s">
        <v>8281</v>
      </c>
    </row>
    <row r="711" spans="1:14" s="639" customFormat="1" x14ac:dyDescent="0.25">
      <c r="A711" s="606" t="s">
        <v>305</v>
      </c>
      <c r="B711" s="615">
        <v>41879</v>
      </c>
      <c r="C711" s="607" t="s">
        <v>6612</v>
      </c>
      <c r="D711" s="606" t="s">
        <v>1523</v>
      </c>
      <c r="E711" s="608">
        <v>10246638</v>
      </c>
      <c r="F711" s="606">
        <v>27849462</v>
      </c>
      <c r="G711" s="606">
        <v>2705003</v>
      </c>
      <c r="H711" s="120" t="str">
        <f>IF(G711="","",VLOOKUP(G711,ARANCEL!$B$5:$D$121,2,FALSE))</f>
        <v>INCRUSTACION ESTETICA (ART-GLASS O CERAMICA)</v>
      </c>
      <c r="I711" s="121" t="s">
        <v>312</v>
      </c>
      <c r="J711" s="119">
        <v>1</v>
      </c>
      <c r="K711" s="122">
        <f>IF(G711="","",VLOOKUP(G711,ARANCEL!$B$5:$D$121,3,FALSE)*J711)</f>
        <v>15676</v>
      </c>
      <c r="L711" s="1229" t="s">
        <v>6905</v>
      </c>
      <c r="M711" s="1229">
        <v>4500251080</v>
      </c>
      <c r="N711" s="1229" t="s">
        <v>7128</v>
      </c>
    </row>
    <row r="712" spans="1:14" s="639" customFormat="1" x14ac:dyDescent="0.25">
      <c r="A712" s="606" t="s">
        <v>305</v>
      </c>
      <c r="B712" s="615">
        <v>41652</v>
      </c>
      <c r="C712" s="118" t="s">
        <v>1517</v>
      </c>
      <c r="D712" s="119" t="s">
        <v>1449</v>
      </c>
      <c r="E712" s="162">
        <v>10168765</v>
      </c>
      <c r="F712" s="119">
        <v>24539950</v>
      </c>
      <c r="G712" s="606">
        <v>2704005</v>
      </c>
      <c r="H712" s="120" t="str">
        <f>IF(G712="","",VLOOKUP(G712,ARANCEL!$B$5:$D$121,2,FALSE))</f>
        <v>PROVISORIO</v>
      </c>
      <c r="I712" s="121" t="s">
        <v>337</v>
      </c>
      <c r="J712" s="119">
        <v>1</v>
      </c>
      <c r="K712" s="122">
        <f>IF(G712="","",VLOOKUP(G712,ARANCEL!$B$5:$D$121,3,FALSE)*J712)</f>
        <v>3250</v>
      </c>
      <c r="L712" s="1229" t="s">
        <v>2842</v>
      </c>
      <c r="M712" s="1229">
        <v>4500216201</v>
      </c>
      <c r="N712" s="1229">
        <v>8388</v>
      </c>
    </row>
    <row r="713" spans="1:14" s="639" customFormat="1" x14ac:dyDescent="0.25">
      <c r="A713" s="606" t="s">
        <v>305</v>
      </c>
      <c r="B713" s="615">
        <v>41656</v>
      </c>
      <c r="C713" s="118" t="s">
        <v>1517</v>
      </c>
      <c r="D713" s="119" t="s">
        <v>1449</v>
      </c>
      <c r="E713" s="162">
        <v>10168765</v>
      </c>
      <c r="F713" s="119">
        <v>24539950</v>
      </c>
      <c r="G713" s="606">
        <v>2704003</v>
      </c>
      <c r="H713" s="120" t="str">
        <f>IF(G713="","",VLOOKUP(G713,ARANCEL!$B$5:$D$121,2,FALSE))</f>
        <v xml:space="preserve">CORONA PERIFERICA CON PERNO MUÑON COLADO </v>
      </c>
      <c r="I713" s="121" t="s">
        <v>337</v>
      </c>
      <c r="J713" s="119">
        <v>1</v>
      </c>
      <c r="K713" s="122">
        <f>IF(G713="","",VLOOKUP(G713,ARANCEL!$B$5:$D$121,3,FALSE)*J713)</f>
        <v>32612</v>
      </c>
      <c r="L713" s="1229" t="s">
        <v>2842</v>
      </c>
      <c r="M713" s="1229">
        <v>4500216201</v>
      </c>
      <c r="N713" s="1229">
        <v>8388</v>
      </c>
    </row>
    <row r="714" spans="1:14" s="644" customFormat="1" x14ac:dyDescent="0.25">
      <c r="A714" s="606" t="s">
        <v>305</v>
      </c>
      <c r="B714" s="615">
        <v>41799</v>
      </c>
      <c r="C714" s="607" t="s">
        <v>5053</v>
      </c>
      <c r="D714" s="606" t="s">
        <v>1446</v>
      </c>
      <c r="E714" s="608">
        <v>10208578</v>
      </c>
      <c r="F714" s="606" t="s">
        <v>5054</v>
      </c>
      <c r="G714" s="606">
        <v>2704005</v>
      </c>
      <c r="H714" s="120" t="str">
        <f>IF(G714="","",VLOOKUP(G714,ARANCEL!$B$5:$D$121,2,FALSE))</f>
        <v>PROVISORIO</v>
      </c>
      <c r="I714" s="121" t="s">
        <v>321</v>
      </c>
      <c r="J714" s="119">
        <v>1</v>
      </c>
      <c r="K714" s="122">
        <f>IF(G714="","",VLOOKUP(G714,ARANCEL!$B$5:$D$121,3,FALSE)*J714)</f>
        <v>3250</v>
      </c>
      <c r="L714" s="1229" t="s">
        <v>5742</v>
      </c>
      <c r="M714" s="1229">
        <v>4500239368</v>
      </c>
      <c r="N714" s="1229" t="s">
        <v>5743</v>
      </c>
    </row>
    <row r="715" spans="1:14" s="644" customFormat="1" x14ac:dyDescent="0.25">
      <c r="A715" s="606" t="s">
        <v>305</v>
      </c>
      <c r="B715" s="615">
        <v>41824</v>
      </c>
      <c r="C715" s="118" t="s">
        <v>5053</v>
      </c>
      <c r="D715" s="119" t="s">
        <v>1446</v>
      </c>
      <c r="E715" s="162">
        <v>10208578</v>
      </c>
      <c r="F715" s="119" t="s">
        <v>5054</v>
      </c>
      <c r="G715" s="606">
        <v>2704002</v>
      </c>
      <c r="H715" s="120" t="str">
        <f>IF(G715="","",VLOOKUP(G715,ARANCEL!$B$5:$D$121,2,FALSE))</f>
        <v xml:space="preserve">CORONA PERIFERICA </v>
      </c>
      <c r="I715" s="121" t="s">
        <v>321</v>
      </c>
      <c r="J715" s="119">
        <v>1</v>
      </c>
      <c r="K715" s="122">
        <f>IF(G715="","",VLOOKUP(G715,ARANCEL!$B$5:$D$121,3,FALSE)*J715)</f>
        <v>25865</v>
      </c>
      <c r="L715" s="1229" t="s">
        <v>6905</v>
      </c>
      <c r="M715" s="1229">
        <v>4500249698</v>
      </c>
      <c r="N715" s="1229" t="s">
        <v>7115</v>
      </c>
    </row>
    <row r="716" spans="1:14" s="644" customFormat="1" x14ac:dyDescent="0.25">
      <c r="A716" s="606" t="s">
        <v>305</v>
      </c>
      <c r="B716" s="615">
        <v>41767</v>
      </c>
      <c r="C716" s="607" t="s">
        <v>1516</v>
      </c>
      <c r="D716" s="606" t="s">
        <v>1481</v>
      </c>
      <c r="E716" s="608">
        <v>10194421</v>
      </c>
      <c r="F716" s="606">
        <v>23180153</v>
      </c>
      <c r="G716" s="606">
        <v>2702048</v>
      </c>
      <c r="H716" s="120" t="str">
        <f>IF(G716="","",VLOOKUP(G716,ARANCEL!$B$5:$D$121,2,FALSE))</f>
        <v xml:space="preserve">SERVICIO LAB. IMPLANTE CORONA CEMENTADA/ATORNILLADA </v>
      </c>
      <c r="I716" s="121" t="s">
        <v>337</v>
      </c>
      <c r="J716" s="119">
        <v>1</v>
      </c>
      <c r="K716" s="122">
        <f>IF(G716="","",VLOOKUP(G716,ARANCEL!$B$5:$D$121,3,FALSE)*J716)</f>
        <v>43857</v>
      </c>
      <c r="L716" s="1229" t="s">
        <v>5292</v>
      </c>
      <c r="M716" s="1229">
        <v>4500235445</v>
      </c>
      <c r="N716" s="1229">
        <v>9425</v>
      </c>
    </row>
    <row r="717" spans="1:14" s="644" customFormat="1" x14ac:dyDescent="0.25">
      <c r="A717" s="606" t="s">
        <v>305</v>
      </c>
      <c r="B717" s="615">
        <v>41837</v>
      </c>
      <c r="C717" s="607" t="s">
        <v>1516</v>
      </c>
      <c r="D717" s="606" t="s">
        <v>1452</v>
      </c>
      <c r="E717" s="608">
        <v>10227986</v>
      </c>
      <c r="F717" s="606">
        <v>27099660</v>
      </c>
      <c r="G717" s="606">
        <v>2704005</v>
      </c>
      <c r="H717" s="120" t="str">
        <f>IF(G717="","",VLOOKUP(G717,ARANCEL!$B$5:$D$121,2,FALSE))</f>
        <v>PROVISORIO</v>
      </c>
      <c r="I717" s="121" t="s">
        <v>309</v>
      </c>
      <c r="J717" s="119">
        <v>1</v>
      </c>
      <c r="K717" s="122">
        <f>IF(G717="","",VLOOKUP(G717,ARANCEL!$B$5:$D$121,3,FALSE)*J717)</f>
        <v>3250</v>
      </c>
      <c r="L717" s="1229" t="s">
        <v>6905</v>
      </c>
      <c r="M717" s="1229">
        <v>4500249698</v>
      </c>
      <c r="N717" s="1229" t="s">
        <v>7115</v>
      </c>
    </row>
    <row r="718" spans="1:14" s="644" customFormat="1" x14ac:dyDescent="0.25">
      <c r="A718" s="606" t="s">
        <v>305</v>
      </c>
      <c r="B718" s="615">
        <v>41941</v>
      </c>
      <c r="C718" s="607" t="s">
        <v>1516</v>
      </c>
      <c r="D718" s="606" t="s">
        <v>7966</v>
      </c>
      <c r="E718" s="608">
        <v>10227986</v>
      </c>
      <c r="F718" s="606">
        <v>27099660</v>
      </c>
      <c r="G718" s="606">
        <v>2704003</v>
      </c>
      <c r="H718" s="120" t="str">
        <f>IF(G718="","",VLOOKUP(G718,ARANCEL!$B$5:$D$121,2,FALSE))</f>
        <v xml:space="preserve">CORONA PERIFERICA CON PERNO MUÑON COLADO </v>
      </c>
      <c r="I718" s="121" t="s">
        <v>309</v>
      </c>
      <c r="J718" s="119">
        <v>1</v>
      </c>
      <c r="K718" s="122">
        <f>IF(G718="","",VLOOKUP(G718,ARANCEL!$B$5:$D$121,3,FALSE)*J718)</f>
        <v>32612</v>
      </c>
      <c r="L718" s="1229" t="s">
        <v>8279</v>
      </c>
      <c r="M718" s="1229">
        <v>4500259698</v>
      </c>
      <c r="N718" s="1229" t="s">
        <v>8264</v>
      </c>
    </row>
    <row r="719" spans="1:14" s="646" customFormat="1" x14ac:dyDescent="0.25">
      <c r="A719" s="606" t="s">
        <v>305</v>
      </c>
      <c r="B719" s="615">
        <v>41731</v>
      </c>
      <c r="C719" s="607" t="s">
        <v>3671</v>
      </c>
      <c r="D719" s="606" t="s">
        <v>353</v>
      </c>
      <c r="E719" s="608">
        <v>10185284</v>
      </c>
      <c r="F719" s="606">
        <v>25043840</v>
      </c>
      <c r="G719" s="606">
        <v>2704005</v>
      </c>
      <c r="H719" s="120" t="str">
        <f>IF(G719="","",VLOOKUP(G719,ARANCEL!$B$5:$D$121,2,FALSE))</f>
        <v>PROVISORIO</v>
      </c>
      <c r="I719" s="121" t="s">
        <v>326</v>
      </c>
      <c r="J719" s="119">
        <v>1</v>
      </c>
      <c r="K719" s="122">
        <f>IF(G719="","",VLOOKUP(G719,ARANCEL!$B$5:$D$121,3,FALSE)*J719)</f>
        <v>3250</v>
      </c>
      <c r="L719" s="1229" t="s">
        <v>4612</v>
      </c>
      <c r="M719" s="1229">
        <v>4500229969</v>
      </c>
      <c r="N719" s="1229">
        <v>9183</v>
      </c>
    </row>
    <row r="720" spans="1:14" s="646" customFormat="1" x14ac:dyDescent="0.25">
      <c r="A720" s="606" t="s">
        <v>305</v>
      </c>
      <c r="B720" s="615">
        <v>41731</v>
      </c>
      <c r="C720" s="607" t="s">
        <v>3671</v>
      </c>
      <c r="D720" s="606" t="s">
        <v>353</v>
      </c>
      <c r="E720" s="608">
        <v>10185284</v>
      </c>
      <c r="F720" s="606">
        <v>25043840</v>
      </c>
      <c r="G720" s="606">
        <v>2704003</v>
      </c>
      <c r="H720" s="120" t="str">
        <f>IF(G720="","",VLOOKUP(G720,ARANCEL!$B$5:$D$121,2,FALSE))</f>
        <v xml:space="preserve">CORONA PERIFERICA CON PERNO MUÑON COLADO </v>
      </c>
      <c r="I720" s="121" t="s">
        <v>326</v>
      </c>
      <c r="J720" s="119">
        <v>1</v>
      </c>
      <c r="K720" s="122">
        <f>IF(G720="","",VLOOKUP(G720,ARANCEL!$B$5:$D$121,3,FALSE)*J720)</f>
        <v>32612</v>
      </c>
      <c r="L720" s="1229" t="s">
        <v>4612</v>
      </c>
      <c r="M720" s="1229">
        <v>4500229969</v>
      </c>
      <c r="N720" s="1229">
        <v>9183</v>
      </c>
    </row>
    <row r="721" spans="1:14" s="646" customFormat="1" x14ac:dyDescent="0.25">
      <c r="A721" s="606" t="s">
        <v>305</v>
      </c>
      <c r="B721" s="615">
        <v>41822</v>
      </c>
      <c r="C721" s="607" t="s">
        <v>3671</v>
      </c>
      <c r="D721" s="606" t="s">
        <v>353</v>
      </c>
      <c r="E721" s="608">
        <v>10219012</v>
      </c>
      <c r="F721" s="606">
        <v>27226674</v>
      </c>
      <c r="G721" s="606">
        <v>2707001</v>
      </c>
      <c r="H721" s="120" t="str">
        <f>IF(G721="","",VLOOKUP(G721,ARANCEL!$B$5:$D$121,2,FALSE))</f>
        <v xml:space="preserve">PLANO DE RELAJACION </v>
      </c>
      <c r="I721" s="121" t="s">
        <v>306</v>
      </c>
      <c r="J721" s="119">
        <v>1</v>
      </c>
      <c r="K721" s="122">
        <f>IF(G721="","",VLOOKUP(G721,ARANCEL!$B$5:$D$121,3,FALSE)*J721)</f>
        <v>9221</v>
      </c>
      <c r="L721" s="1229" t="s">
        <v>5742</v>
      </c>
      <c r="M721" s="1229">
        <v>4500241291</v>
      </c>
      <c r="N721" s="1229" t="s">
        <v>5764</v>
      </c>
    </row>
    <row r="722" spans="1:14" s="646" customFormat="1" x14ac:dyDescent="0.25">
      <c r="A722" s="606" t="s">
        <v>305</v>
      </c>
      <c r="B722" s="615">
        <v>41681</v>
      </c>
      <c r="C722" s="607" t="s">
        <v>2785</v>
      </c>
      <c r="D722" s="606" t="s">
        <v>1449</v>
      </c>
      <c r="E722" s="608">
        <v>10174104</v>
      </c>
      <c r="F722" s="606">
        <v>25031877</v>
      </c>
      <c r="G722" s="606">
        <v>2704005</v>
      </c>
      <c r="H722" s="120" t="str">
        <f>IF(G722="","",VLOOKUP(G722,ARANCEL!$B$5:$D$121,2,FALSE))</f>
        <v>PROVISORIO</v>
      </c>
      <c r="I722" s="121" t="s">
        <v>323</v>
      </c>
      <c r="J722" s="119">
        <v>1</v>
      </c>
      <c r="K722" s="122">
        <f>IF(G722="","",VLOOKUP(G722,ARANCEL!$B$5:$D$121,3,FALSE)*J722)</f>
        <v>3250</v>
      </c>
      <c r="L722" s="1229" t="s">
        <v>3438</v>
      </c>
      <c r="M722" s="1229">
        <v>4500220770</v>
      </c>
      <c r="N722" s="1229">
        <v>8614</v>
      </c>
    </row>
    <row r="723" spans="1:14" s="644" customFormat="1" x14ac:dyDescent="0.25">
      <c r="A723" s="606" t="s">
        <v>305</v>
      </c>
      <c r="B723" s="615">
        <v>41950</v>
      </c>
      <c r="C723" s="607" t="s">
        <v>8138</v>
      </c>
      <c r="D723" s="606" t="s">
        <v>1449</v>
      </c>
      <c r="E723" s="608">
        <v>10277190</v>
      </c>
      <c r="F723" s="606">
        <v>29485723</v>
      </c>
      <c r="G723" s="606">
        <v>2704005</v>
      </c>
      <c r="H723" s="120" t="str">
        <f>IF(G723="","",VLOOKUP(G723,ARANCEL!$B$5:$D$121,2,FALSE))</f>
        <v>PROVISORIO</v>
      </c>
      <c r="I723" s="121" t="s">
        <v>633</v>
      </c>
      <c r="J723" s="119">
        <v>1</v>
      </c>
      <c r="K723" s="122">
        <f>IF(G723="","",VLOOKUP(G723,ARANCEL!$B$5:$D$121,3,FALSE)*J723)</f>
        <v>3250</v>
      </c>
      <c r="L723" s="1229" t="s">
        <v>8256</v>
      </c>
      <c r="M723" s="1229">
        <v>4500264856</v>
      </c>
      <c r="N723" s="1229" t="s">
        <v>8933</v>
      </c>
    </row>
    <row r="724" spans="1:14" s="644" customFormat="1" x14ac:dyDescent="0.25">
      <c r="A724" s="606" t="s">
        <v>305</v>
      </c>
      <c r="B724" s="615">
        <v>41958</v>
      </c>
      <c r="C724" s="607" t="s">
        <v>8138</v>
      </c>
      <c r="D724" s="606" t="s">
        <v>1449</v>
      </c>
      <c r="E724" s="608">
        <v>10277190</v>
      </c>
      <c r="F724" s="606">
        <v>29485723</v>
      </c>
      <c r="G724" s="606">
        <v>2704003</v>
      </c>
      <c r="H724" s="120" t="str">
        <f>IF(G724="","",VLOOKUP(G724,ARANCEL!$B$5:$D$121,2,FALSE))</f>
        <v xml:space="preserve">CORONA PERIFERICA CON PERNO MUÑON COLADO </v>
      </c>
      <c r="I724" s="121" t="s">
        <v>633</v>
      </c>
      <c r="J724" s="119">
        <v>1</v>
      </c>
      <c r="K724" s="122">
        <f>IF(G724="","",VLOOKUP(G724,ARANCEL!$B$5:$D$121,3,FALSE)*J724)</f>
        <v>32612</v>
      </c>
      <c r="L724" s="1229" t="s">
        <v>8256</v>
      </c>
      <c r="M724" s="1229">
        <v>4500264856</v>
      </c>
      <c r="N724" s="1229" t="s">
        <v>8933</v>
      </c>
    </row>
    <row r="725" spans="1:14" s="644" customFormat="1" x14ac:dyDescent="0.25">
      <c r="A725" s="606" t="s">
        <v>305</v>
      </c>
      <c r="B725" s="615">
        <v>41684</v>
      </c>
      <c r="C725" s="607" t="s">
        <v>2809</v>
      </c>
      <c r="D725" s="606" t="s">
        <v>1449</v>
      </c>
      <c r="E725" s="608">
        <v>10174407</v>
      </c>
      <c r="F725" s="606">
        <v>24093130</v>
      </c>
      <c r="G725" s="606">
        <v>2704005</v>
      </c>
      <c r="H725" s="120" t="str">
        <f>IF(G725="","",VLOOKUP(G725,ARANCEL!$B$5:$D$121,2,FALSE))</f>
        <v>PROVISORIO</v>
      </c>
      <c r="I725" s="121" t="s">
        <v>2447</v>
      </c>
      <c r="J725" s="119">
        <v>2</v>
      </c>
      <c r="K725" s="122">
        <f>IF(G725="","",VLOOKUP(G725,ARANCEL!$B$5:$D$121,3,FALSE)*J725)</f>
        <v>6500</v>
      </c>
      <c r="L725" s="1229" t="s">
        <v>3438</v>
      </c>
      <c r="M725" s="1229">
        <v>4500220770</v>
      </c>
      <c r="N725" s="1229">
        <v>8614</v>
      </c>
    </row>
    <row r="726" spans="1:14" s="644" customFormat="1" x14ac:dyDescent="0.25">
      <c r="A726" s="606" t="s">
        <v>305</v>
      </c>
      <c r="B726" s="615">
        <v>41878</v>
      </c>
      <c r="C726" s="607" t="s">
        <v>6545</v>
      </c>
      <c r="D726" s="606" t="s">
        <v>1452</v>
      </c>
      <c r="E726" s="608">
        <v>10245503</v>
      </c>
      <c r="F726" s="606">
        <v>27415907</v>
      </c>
      <c r="G726" s="606">
        <v>2705003</v>
      </c>
      <c r="H726" s="120" t="str">
        <f>IF(G726="","",VLOOKUP(G726,ARANCEL!$B$5:$D$121,2,FALSE))</f>
        <v>INCRUSTACION ESTETICA (ART-GLASS O CERAMICA)</v>
      </c>
      <c r="I726" s="121" t="s">
        <v>308</v>
      </c>
      <c r="J726" s="119">
        <v>1</v>
      </c>
      <c r="K726" s="122">
        <f>IF(G726="","",VLOOKUP(G726,ARANCEL!$B$5:$D$121,3,FALSE)*J726)</f>
        <v>15676</v>
      </c>
      <c r="L726" s="1229" t="s">
        <v>6905</v>
      </c>
      <c r="M726" s="1229">
        <v>4500251080</v>
      </c>
      <c r="N726" s="1229" t="s">
        <v>7128</v>
      </c>
    </row>
    <row r="727" spans="1:14" s="645" customFormat="1" x14ac:dyDescent="0.25">
      <c r="A727" s="119" t="s">
        <v>305</v>
      </c>
      <c r="B727" s="164">
        <v>41645</v>
      </c>
      <c r="C727" s="118" t="s">
        <v>1515</v>
      </c>
      <c r="D727" s="119" t="s">
        <v>438</v>
      </c>
      <c r="E727" s="162">
        <v>10166977</v>
      </c>
      <c r="F727" s="119">
        <v>24340166</v>
      </c>
      <c r="G727" s="119">
        <v>2704003</v>
      </c>
      <c r="H727" s="120" t="str">
        <f>IF(G727="","",VLOOKUP(G727,ARANCEL!$B$5:$D$121,2,FALSE))</f>
        <v xml:space="preserve">CORONA PERIFERICA CON PERNO MUÑON COLADO </v>
      </c>
      <c r="I727" s="121" t="s">
        <v>309</v>
      </c>
      <c r="J727" s="119">
        <v>1</v>
      </c>
      <c r="K727" s="122">
        <f>IF(G727="","",VLOOKUP(G727,ARANCEL!$B$5:$D$121,3,FALSE)*J727)</f>
        <v>32612</v>
      </c>
      <c r="L727" s="1229" t="s">
        <v>2842</v>
      </c>
      <c r="M727" s="1229">
        <v>4500216200</v>
      </c>
      <c r="N727" s="1229">
        <v>8387</v>
      </c>
    </row>
    <row r="728" spans="1:14" s="611" customFormat="1" x14ac:dyDescent="0.25">
      <c r="A728" s="119" t="s">
        <v>305</v>
      </c>
      <c r="B728" s="164">
        <v>41971</v>
      </c>
      <c r="C728" s="118" t="s">
        <v>8571</v>
      </c>
      <c r="D728" s="119" t="s">
        <v>1452</v>
      </c>
      <c r="E728" s="162">
        <v>10287373</v>
      </c>
      <c r="F728" s="119">
        <v>29084590</v>
      </c>
      <c r="G728" s="119">
        <v>2704005</v>
      </c>
      <c r="H728" s="120" t="str">
        <f>IF(G728="","",VLOOKUP(G728,ARANCEL!$B$5:$D$121,2,FALSE))</f>
        <v>PROVISORIO</v>
      </c>
      <c r="I728" s="121" t="s">
        <v>315</v>
      </c>
      <c r="J728" s="119">
        <v>1</v>
      </c>
      <c r="K728" s="122">
        <f>IF(G728="","",VLOOKUP(G728,ARANCEL!$B$5:$D$121,3,FALSE)*J728)</f>
        <v>3250</v>
      </c>
      <c r="L728" s="1229" t="s">
        <v>8256</v>
      </c>
      <c r="M728" s="1229">
        <v>4500264856</v>
      </c>
      <c r="N728" s="1229" t="s">
        <v>8933</v>
      </c>
    </row>
    <row r="729" spans="1:14" s="649" customFormat="1" x14ac:dyDescent="0.25">
      <c r="A729" s="606" t="s">
        <v>305</v>
      </c>
      <c r="B729" s="615">
        <v>41977</v>
      </c>
      <c r="C729" s="118" t="s">
        <v>8571</v>
      </c>
      <c r="D729" s="119" t="s">
        <v>1452</v>
      </c>
      <c r="E729" s="162">
        <v>10287373</v>
      </c>
      <c r="F729" s="119">
        <v>29084590</v>
      </c>
      <c r="G729" s="606">
        <v>2704003</v>
      </c>
      <c r="H729" s="120" t="str">
        <f>IF(G729="","",VLOOKUP(G729,ARANCEL!$B$5:$D$121,2,FALSE))</f>
        <v xml:space="preserve">CORONA PERIFERICA CON PERNO MUÑON COLADO </v>
      </c>
      <c r="I729" s="121" t="s">
        <v>315</v>
      </c>
      <c r="J729" s="119">
        <v>1</v>
      </c>
      <c r="K729" s="122">
        <f>IF(G729="","",VLOOKUP(G729,ARANCEL!$B$5:$D$121,3,FALSE)*J729)</f>
        <v>32612</v>
      </c>
      <c r="L729" s="1349" t="s">
        <v>9431</v>
      </c>
      <c r="M729" s="1349">
        <v>4500269116</v>
      </c>
      <c r="N729" s="1349" t="s">
        <v>9430</v>
      </c>
    </row>
    <row r="730" spans="1:14" s="649" customFormat="1" x14ac:dyDescent="0.25">
      <c r="A730" s="606" t="s">
        <v>305</v>
      </c>
      <c r="B730" s="615">
        <v>42006</v>
      </c>
      <c r="C730" s="607" t="s">
        <v>9232</v>
      </c>
      <c r="D730" s="606" t="s">
        <v>9233</v>
      </c>
      <c r="E730" s="608">
        <v>10303972</v>
      </c>
      <c r="F730" s="606">
        <v>30317463</v>
      </c>
      <c r="G730" s="606">
        <v>2704005</v>
      </c>
      <c r="H730" s="120" t="str">
        <f>IF(G730="","",VLOOKUP(G730,ARANCEL!$B$5:$D$121,2,FALSE))</f>
        <v>PROVISORIO</v>
      </c>
      <c r="I730" s="121" t="s">
        <v>335</v>
      </c>
      <c r="J730" s="119">
        <v>1</v>
      </c>
      <c r="K730" s="122">
        <f>IF(G730="","",VLOOKUP(G730,ARANCEL!$B$5:$D$121,3,FALSE)*J730)</f>
        <v>3250</v>
      </c>
      <c r="L730" s="1235" t="str">
        <f>IF(E730="","","IMPAGO")</f>
        <v>IMPAGO</v>
      </c>
      <c r="M730" s="1235" t="str">
        <f>IF(L730="IMPAGO","SIN O.C.","")</f>
        <v>SIN O.C.</v>
      </c>
      <c r="N730" s="1235" t="str">
        <f>IF(L730="IMPAGO","SIN FACT.","")</f>
        <v>SIN FACT.</v>
      </c>
    </row>
    <row r="731" spans="1:14" s="649" customFormat="1" x14ac:dyDescent="0.25">
      <c r="A731" s="606" t="s">
        <v>606</v>
      </c>
      <c r="B731" s="615">
        <v>42027</v>
      </c>
      <c r="C731" s="607" t="s">
        <v>9232</v>
      </c>
      <c r="D731" s="606" t="s">
        <v>9233</v>
      </c>
      <c r="E731" s="608">
        <v>10303972</v>
      </c>
      <c r="F731" s="606">
        <v>30317463</v>
      </c>
      <c r="G731" s="606">
        <v>2704003</v>
      </c>
      <c r="H731" s="120" t="str">
        <f>IF(G731="","",VLOOKUP(G731,ARANCEL!$B$5:$D$121,2,FALSE))</f>
        <v xml:space="preserve">CORONA PERIFERICA CON PERNO MUÑON COLADO </v>
      </c>
      <c r="I731" s="121" t="s">
        <v>335</v>
      </c>
      <c r="J731" s="119">
        <v>1</v>
      </c>
      <c r="K731" s="122">
        <f>IF(G731="","",VLOOKUP(G731,ARANCEL!$B$5:$D$121,3,FALSE)*J731)</f>
        <v>32612</v>
      </c>
      <c r="L731" s="1235" t="str">
        <f>IF(E731="","","IMPAGO")</f>
        <v>IMPAGO</v>
      </c>
      <c r="M731" s="1235" t="str">
        <f>IF(L731="IMPAGO","SIN O.C.","")</f>
        <v>SIN O.C.</v>
      </c>
      <c r="N731" s="1235" t="str">
        <f>IF(L731="IMPAGO","SIN FACT.","")</f>
        <v>SIN FACT.</v>
      </c>
    </row>
    <row r="732" spans="1:14" s="649" customFormat="1" x14ac:dyDescent="0.25">
      <c r="A732" s="606" t="s">
        <v>305</v>
      </c>
      <c r="B732" s="615">
        <v>41799</v>
      </c>
      <c r="C732" s="607" t="s">
        <v>4990</v>
      </c>
      <c r="D732" s="606" t="s">
        <v>1449</v>
      </c>
      <c r="E732" s="608">
        <v>10207484</v>
      </c>
      <c r="F732" s="606">
        <v>25857754</v>
      </c>
      <c r="G732" s="606">
        <v>2705003</v>
      </c>
      <c r="H732" s="120" t="str">
        <f>IF(G732="","",VLOOKUP(G732,ARANCEL!$B$5:$D$121,2,FALSE))</f>
        <v>INCRUSTACION ESTETICA (ART-GLASS O CERAMICA)</v>
      </c>
      <c r="I732" s="121" t="s">
        <v>318</v>
      </c>
      <c r="J732" s="119">
        <v>1</v>
      </c>
      <c r="K732" s="122">
        <f>IF(G732="","",VLOOKUP(G732,ARANCEL!$B$5:$D$121,3,FALSE)*J732)</f>
        <v>15676</v>
      </c>
      <c r="L732" s="1229" t="s">
        <v>5742</v>
      </c>
      <c r="M732" s="1229">
        <v>4500239368</v>
      </c>
      <c r="N732" s="1229" t="s">
        <v>5743</v>
      </c>
    </row>
    <row r="733" spans="1:14" s="649" customFormat="1" x14ac:dyDescent="0.25">
      <c r="A733" s="606" t="s">
        <v>305</v>
      </c>
      <c r="B733" s="615">
        <v>41814</v>
      </c>
      <c r="C733" s="607" t="s">
        <v>5313</v>
      </c>
      <c r="D733" s="606" t="s">
        <v>1458</v>
      </c>
      <c r="E733" s="608">
        <v>10214856</v>
      </c>
      <c r="F733" s="606">
        <v>26495024</v>
      </c>
      <c r="G733" s="606">
        <v>2705003</v>
      </c>
      <c r="H733" s="120" t="str">
        <f>IF(G733="","",VLOOKUP(G733,ARANCEL!$B$5:$D$121,2,FALSE))</f>
        <v>INCRUSTACION ESTETICA (ART-GLASS O CERAMICA)</v>
      </c>
      <c r="I733" s="121" t="s">
        <v>317</v>
      </c>
      <c r="J733" s="119">
        <v>1</v>
      </c>
      <c r="K733" s="122">
        <f>IF(G733="","",VLOOKUP(G733,ARANCEL!$B$5:$D$121,3,FALSE)*J733)</f>
        <v>15676</v>
      </c>
      <c r="L733" s="1229" t="s">
        <v>5742</v>
      </c>
      <c r="M733" s="1229">
        <v>4500239368</v>
      </c>
      <c r="N733" s="1229" t="s">
        <v>5743</v>
      </c>
    </row>
    <row r="734" spans="1:14" s="649" customFormat="1" x14ac:dyDescent="0.25">
      <c r="A734" s="606" t="s">
        <v>305</v>
      </c>
      <c r="B734" s="615">
        <v>41890</v>
      </c>
      <c r="C734" s="607" t="s">
        <v>7007</v>
      </c>
      <c r="D734" s="606" t="s">
        <v>353</v>
      </c>
      <c r="E734" s="608">
        <v>10254805</v>
      </c>
      <c r="F734" s="606">
        <v>22086015</v>
      </c>
      <c r="G734" s="606">
        <v>2704005</v>
      </c>
      <c r="H734" s="120" t="str">
        <f>IF(G734="","",VLOOKUP(G734,ARANCEL!$B$5:$D$121,2,FALSE))</f>
        <v>PROVISORIO</v>
      </c>
      <c r="I734" s="121" t="s">
        <v>319</v>
      </c>
      <c r="J734" s="119">
        <v>1</v>
      </c>
      <c r="K734" s="122">
        <f>IF(G734="","",VLOOKUP(G734,ARANCEL!$B$5:$D$121,3,FALSE)*J734)</f>
        <v>3250</v>
      </c>
      <c r="L734" s="1229" t="s">
        <v>7548</v>
      </c>
      <c r="M734" s="1229">
        <v>4500255224</v>
      </c>
      <c r="N734" s="1229" t="s">
        <v>7553</v>
      </c>
    </row>
    <row r="735" spans="1:14" s="653" customFormat="1" x14ac:dyDescent="0.25">
      <c r="A735" s="606" t="s">
        <v>305</v>
      </c>
      <c r="B735" s="615">
        <v>41927</v>
      </c>
      <c r="C735" s="118" t="s">
        <v>7007</v>
      </c>
      <c r="D735" s="119" t="s">
        <v>353</v>
      </c>
      <c r="E735" s="162">
        <v>10254805</v>
      </c>
      <c r="F735" s="119" t="s">
        <v>7633</v>
      </c>
      <c r="G735" s="606">
        <v>2704003</v>
      </c>
      <c r="H735" s="120" t="str">
        <f>IF(G735="","",VLOOKUP(G735,ARANCEL!$B$5:$D$121,2,FALSE))</f>
        <v xml:space="preserve">CORONA PERIFERICA CON PERNO MUÑON COLADO </v>
      </c>
      <c r="I735" s="121" t="s">
        <v>319</v>
      </c>
      <c r="J735" s="119">
        <v>1</v>
      </c>
      <c r="K735" s="122">
        <f>IF(G735="","",VLOOKUP(G735,ARANCEL!$B$5:$D$121,3,FALSE)*J735)</f>
        <v>32612</v>
      </c>
      <c r="L735" s="1229" t="s">
        <v>8279</v>
      </c>
      <c r="M735" s="1229">
        <v>4500259698</v>
      </c>
      <c r="N735" s="1229" t="s">
        <v>8264</v>
      </c>
    </row>
    <row r="736" spans="1:14" s="653" customFormat="1" x14ac:dyDescent="0.25">
      <c r="A736" s="606" t="s">
        <v>305</v>
      </c>
      <c r="B736" s="615">
        <v>41488</v>
      </c>
      <c r="C736" s="118" t="s">
        <v>1514</v>
      </c>
      <c r="D736" s="119" t="s">
        <v>1481</v>
      </c>
      <c r="E736" s="174">
        <v>10150886</v>
      </c>
      <c r="F736" s="119">
        <v>10334625</v>
      </c>
      <c r="G736" s="606">
        <v>2702048</v>
      </c>
      <c r="H736" s="120" t="str">
        <f>IF(G736="","",VLOOKUP(G736,ARANCEL!$B$5:$D$121,2,FALSE))</f>
        <v xml:space="preserve">SERVICIO LAB. IMPLANTE CORONA CEMENTADA/ATORNILLADA </v>
      </c>
      <c r="I736" s="121" t="s">
        <v>337</v>
      </c>
      <c r="J736" s="119">
        <v>1</v>
      </c>
      <c r="K736" s="122">
        <f>IF(G736="","",VLOOKUP(G736,ARANCEL!$B$5:$D$121,3,FALSE)*J736)</f>
        <v>43857</v>
      </c>
      <c r="L736" s="1235" t="str">
        <f>IF(E736="","","IMPAGO")</f>
        <v>IMPAGO</v>
      </c>
      <c r="M736" s="1235" t="str">
        <f>IF(L736="IMPAGO","SIN O.C.","")</f>
        <v>SIN O.C.</v>
      </c>
      <c r="N736" s="1235" t="str">
        <f>IF(L736="IMPAGO","SIN FACT.","")</f>
        <v>SIN FACT.</v>
      </c>
    </row>
    <row r="737" spans="1:14" s="653" customFormat="1" x14ac:dyDescent="0.25">
      <c r="A737" s="606" t="s">
        <v>305</v>
      </c>
      <c r="B737" s="615">
        <v>41492</v>
      </c>
      <c r="C737" s="257" t="s">
        <v>1514</v>
      </c>
      <c r="D737" s="255" t="s">
        <v>1481</v>
      </c>
      <c r="E737" s="1144">
        <v>10150858</v>
      </c>
      <c r="F737" s="255">
        <v>14858397</v>
      </c>
      <c r="G737" s="606">
        <v>2702048</v>
      </c>
      <c r="H737" s="120" t="str">
        <f>IF(G737="","",VLOOKUP(G737,ARANCEL!$B$5:$D$121,2,FALSE))</f>
        <v xml:space="preserve">SERVICIO LAB. IMPLANTE CORONA CEMENTADA/ATORNILLADA </v>
      </c>
      <c r="I737" s="121" t="s">
        <v>317</v>
      </c>
      <c r="J737" s="119">
        <v>1</v>
      </c>
      <c r="K737" s="122">
        <f>IF(G737="","",VLOOKUP(G737,ARANCEL!$B$5:$D$121,3,FALSE)*J737)</f>
        <v>43857</v>
      </c>
      <c r="L737" s="1235" t="str">
        <f>IF(E737="","","IMPAGO")</f>
        <v>IMPAGO</v>
      </c>
      <c r="M737" s="1235" t="str">
        <f>IF(L737="IMPAGO","SIN O.C.","")</f>
        <v>SIN O.C.</v>
      </c>
      <c r="N737" s="1235" t="str">
        <f>IF(L737="IMPAGO","SIN FACT.","")</f>
        <v>SIN FACT.</v>
      </c>
    </row>
    <row r="738" spans="1:14" s="653" customFormat="1" x14ac:dyDescent="0.25">
      <c r="A738" s="606" t="s">
        <v>305</v>
      </c>
      <c r="B738" s="615">
        <v>42002</v>
      </c>
      <c r="C738" s="607" t="s">
        <v>9185</v>
      </c>
      <c r="D738" s="606" t="s">
        <v>1449</v>
      </c>
      <c r="E738" s="608">
        <v>10302512</v>
      </c>
      <c r="F738" s="606">
        <v>29164341</v>
      </c>
      <c r="G738" s="606">
        <v>2705003</v>
      </c>
      <c r="H738" s="120" t="str">
        <f>IF(G738="","",VLOOKUP(G738,ARANCEL!$B$5:$D$121,2,FALSE))</f>
        <v>INCRUSTACION ESTETICA (ART-GLASS O CERAMICA)</v>
      </c>
      <c r="I738" s="121" t="s">
        <v>308</v>
      </c>
      <c r="J738" s="119">
        <v>1</v>
      </c>
      <c r="K738" s="122">
        <f>IF(G738="","",VLOOKUP(G738,ARANCEL!$B$5:$D$121,3,FALSE)*J738)</f>
        <v>15676</v>
      </c>
      <c r="L738" s="1349" t="s">
        <v>9431</v>
      </c>
      <c r="M738" s="1349">
        <v>4500269116</v>
      </c>
      <c r="N738" s="1349" t="s">
        <v>9430</v>
      </c>
    </row>
    <row r="739" spans="1:14" s="653" customFormat="1" x14ac:dyDescent="0.25">
      <c r="A739" s="606" t="s">
        <v>305</v>
      </c>
      <c r="B739" s="615">
        <v>41806</v>
      </c>
      <c r="C739" s="118" t="s">
        <v>5148</v>
      </c>
      <c r="D739" s="119" t="s">
        <v>1523</v>
      </c>
      <c r="E739" s="162">
        <v>10211260</v>
      </c>
      <c r="F739" s="119">
        <v>26870700</v>
      </c>
      <c r="G739" s="606">
        <v>2707001</v>
      </c>
      <c r="H739" s="120" t="str">
        <f>IF(G739="","",VLOOKUP(G739,ARANCEL!$B$5:$D$121,2,FALSE))</f>
        <v xml:space="preserve">PLANO DE RELAJACION </v>
      </c>
      <c r="I739" s="121" t="s">
        <v>331</v>
      </c>
      <c r="J739" s="119">
        <v>1</v>
      </c>
      <c r="K739" s="122">
        <f>IF(G739="","",VLOOKUP(G739,ARANCEL!$B$5:$D$121,3,FALSE)*J739)</f>
        <v>9221</v>
      </c>
      <c r="L739" s="1229" t="s">
        <v>5742</v>
      </c>
      <c r="M739" s="1229">
        <v>4500239368</v>
      </c>
      <c r="N739" s="1229" t="s">
        <v>5743</v>
      </c>
    </row>
    <row r="740" spans="1:14" s="653" customFormat="1" x14ac:dyDescent="0.25">
      <c r="A740" s="606" t="s">
        <v>305</v>
      </c>
      <c r="B740" s="615">
        <v>42020</v>
      </c>
      <c r="C740" s="118" t="s">
        <v>9509</v>
      </c>
      <c r="D740" s="119" t="s">
        <v>1446</v>
      </c>
      <c r="E740" s="162">
        <v>10309201</v>
      </c>
      <c r="F740" s="119">
        <v>30523808</v>
      </c>
      <c r="G740" s="606">
        <v>2707001</v>
      </c>
      <c r="H740" s="120" t="str">
        <f>IF(G740="","",VLOOKUP(G740,ARANCEL!$B$5:$D$121,2,FALSE))</f>
        <v xml:space="preserve">PLANO DE RELAJACION </v>
      </c>
      <c r="I740" s="121" t="s">
        <v>306</v>
      </c>
      <c r="J740" s="119">
        <v>1</v>
      </c>
      <c r="K740" s="122">
        <f>IF(G740="","",VLOOKUP(G740,ARANCEL!$B$5:$D$121,3,FALSE)*J740)</f>
        <v>9221</v>
      </c>
      <c r="L740" s="1235" t="str">
        <f>IF(E740="","","IMPAGO")</f>
        <v>IMPAGO</v>
      </c>
      <c r="M740" s="1235" t="str">
        <f>IF(L740="IMPAGO","SIN O.C.","")</f>
        <v>SIN O.C.</v>
      </c>
      <c r="N740" s="1235" t="str">
        <f>IF(L740="IMPAGO","SIN FACT.","")</f>
        <v>SIN FACT.</v>
      </c>
    </row>
    <row r="741" spans="1:14" s="653" customFormat="1" x14ac:dyDescent="0.25">
      <c r="A741" s="606" t="s">
        <v>305</v>
      </c>
      <c r="B741" s="615">
        <v>41649</v>
      </c>
      <c r="C741" s="607" t="s">
        <v>1513</v>
      </c>
      <c r="D741" s="606" t="s">
        <v>60</v>
      </c>
      <c r="E741" s="608">
        <v>10164579</v>
      </c>
      <c r="F741" s="606">
        <v>23269780</v>
      </c>
      <c r="G741" s="606">
        <v>2705003</v>
      </c>
      <c r="H741" s="120" t="str">
        <f>IF(G741="","",VLOOKUP(G741,ARANCEL!$B$5:$D$121,2,FALSE))</f>
        <v>INCRUSTACION ESTETICA (ART-GLASS O CERAMICA)</v>
      </c>
      <c r="I741" s="121" t="s">
        <v>317</v>
      </c>
      <c r="J741" s="119">
        <v>1</v>
      </c>
      <c r="K741" s="122">
        <f>IF(G741="","",VLOOKUP(G741,ARANCEL!$B$5:$D$121,3,FALSE)*J741)</f>
        <v>15676</v>
      </c>
      <c r="L741" s="1229" t="s">
        <v>2842</v>
      </c>
      <c r="M741" s="1229">
        <v>4500216200</v>
      </c>
      <c r="N741" s="1229">
        <v>8387</v>
      </c>
    </row>
    <row r="742" spans="1:14" s="649" customFormat="1" x14ac:dyDescent="0.25">
      <c r="A742" s="606" t="s">
        <v>305</v>
      </c>
      <c r="B742" s="615">
        <v>41654</v>
      </c>
      <c r="C742" s="607" t="s">
        <v>1513</v>
      </c>
      <c r="D742" s="606" t="s">
        <v>60</v>
      </c>
      <c r="E742" s="608">
        <v>10164579</v>
      </c>
      <c r="F742" s="606">
        <v>23369780</v>
      </c>
      <c r="G742" s="606">
        <v>2704003</v>
      </c>
      <c r="H742" s="120" t="str">
        <f>IF(G742="","",VLOOKUP(G742,ARANCEL!$B$5:$D$121,2,FALSE))</f>
        <v xml:space="preserve">CORONA PERIFERICA CON PERNO MUÑON COLADO </v>
      </c>
      <c r="I742" s="121" t="s">
        <v>317</v>
      </c>
      <c r="J742" s="119">
        <v>1</v>
      </c>
      <c r="K742" s="122">
        <f>IF(G742="","",VLOOKUP(G742,ARANCEL!$B$5:$D$121,3,FALSE)*J742)</f>
        <v>32612</v>
      </c>
      <c r="L742" s="1229" t="s">
        <v>2842</v>
      </c>
      <c r="M742" s="1229">
        <v>4500216200</v>
      </c>
      <c r="N742" s="1229">
        <v>8387</v>
      </c>
    </row>
    <row r="743" spans="1:14" s="649" customFormat="1" x14ac:dyDescent="0.25">
      <c r="A743" s="606" t="s">
        <v>305</v>
      </c>
      <c r="B743" s="615">
        <v>41764</v>
      </c>
      <c r="C743" s="607" t="s">
        <v>4429</v>
      </c>
      <c r="D743" s="606" t="s">
        <v>60</v>
      </c>
      <c r="E743" s="608">
        <v>10193616</v>
      </c>
      <c r="F743" s="606">
        <v>22524481</v>
      </c>
      <c r="G743" s="606">
        <v>2702048</v>
      </c>
      <c r="H743" s="120" t="str">
        <f>IF(G743="","",VLOOKUP(G743,ARANCEL!$B$5:$D$121,2,FALSE))</f>
        <v xml:space="preserve">SERVICIO LAB. IMPLANTE CORONA CEMENTADA/ATORNILLADA </v>
      </c>
      <c r="I743" s="121" t="s">
        <v>317</v>
      </c>
      <c r="J743" s="119">
        <v>1</v>
      </c>
      <c r="K743" s="122">
        <f>IF(G743="","",VLOOKUP(G743,ARANCEL!$B$5:$D$121,3,FALSE)*J743)</f>
        <v>43857</v>
      </c>
      <c r="L743" s="1229" t="s">
        <v>5292</v>
      </c>
      <c r="M743" s="1229">
        <v>4500235445</v>
      </c>
      <c r="N743" s="1229">
        <v>9425</v>
      </c>
    </row>
    <row r="744" spans="1:14" x14ac:dyDescent="0.25">
      <c r="A744" s="119" t="s">
        <v>305</v>
      </c>
      <c r="B744" s="164">
        <v>41719</v>
      </c>
      <c r="C744" s="118" t="s">
        <v>3483</v>
      </c>
      <c r="D744" s="119" t="s">
        <v>353</v>
      </c>
      <c r="E744" s="162">
        <v>10182953</v>
      </c>
      <c r="F744" s="119">
        <v>24948770</v>
      </c>
      <c r="G744" s="119">
        <v>2704003</v>
      </c>
      <c r="H744" s="120" t="str">
        <f>IF(G744="","",VLOOKUP(G744,ARANCEL!$B$5:$D$121,2,FALSE))</f>
        <v xml:space="preserve">CORONA PERIFERICA CON PERNO MUÑON COLADO </v>
      </c>
      <c r="I744" s="121" t="s">
        <v>317</v>
      </c>
      <c r="J744" s="119">
        <v>1</v>
      </c>
      <c r="K744" s="122">
        <f>IF(G744="","",VLOOKUP(G744,ARANCEL!$B$5:$D$121,3,FALSE)*J744)</f>
        <v>32612</v>
      </c>
      <c r="L744" s="1229" t="s">
        <v>3058</v>
      </c>
      <c r="M744" s="1229">
        <v>4500225627</v>
      </c>
      <c r="N744" s="1229">
        <v>8915</v>
      </c>
    </row>
    <row r="745" spans="1:14" s="624" customFormat="1" x14ac:dyDescent="0.25">
      <c r="A745" s="119" t="s">
        <v>305</v>
      </c>
      <c r="B745" s="164">
        <v>41968</v>
      </c>
      <c r="C745" s="118" t="s">
        <v>8483</v>
      </c>
      <c r="D745" s="119" t="s">
        <v>96</v>
      </c>
      <c r="E745" s="162">
        <v>10285250</v>
      </c>
      <c r="F745" s="119">
        <v>29267320</v>
      </c>
      <c r="G745" s="119">
        <v>2707001</v>
      </c>
      <c r="H745" s="120" t="str">
        <f>IF(G745="","",VLOOKUP(G745,ARANCEL!$B$5:$D$121,2,FALSE))</f>
        <v xml:space="preserve">PLANO DE RELAJACION </v>
      </c>
      <c r="I745" s="121" t="s">
        <v>306</v>
      </c>
      <c r="J745" s="119">
        <v>1</v>
      </c>
      <c r="K745" s="122">
        <f>IF(G745="","",VLOOKUP(G745,ARANCEL!$B$5:$D$121,3,FALSE)*J745)</f>
        <v>9221</v>
      </c>
      <c r="L745" s="1229" t="s">
        <v>8256</v>
      </c>
      <c r="M745" s="1229">
        <v>4500264856</v>
      </c>
      <c r="N745" s="1229" t="s">
        <v>8933</v>
      </c>
    </row>
    <row r="746" spans="1:14" x14ac:dyDescent="0.25">
      <c r="A746" s="119" t="s">
        <v>305</v>
      </c>
      <c r="B746" s="164">
        <v>41813</v>
      </c>
      <c r="C746" s="118" t="s">
        <v>5246</v>
      </c>
      <c r="D746" s="119" t="s">
        <v>438</v>
      </c>
      <c r="E746" s="162">
        <v>10214200</v>
      </c>
      <c r="F746" s="119">
        <v>25440912</v>
      </c>
      <c r="G746" s="119">
        <v>2705003</v>
      </c>
      <c r="H746" s="120" t="str">
        <f>IF(G746="","",VLOOKUP(G746,ARANCEL!$B$5:$D$121,2,FALSE))</f>
        <v>INCRUSTACION ESTETICA (ART-GLASS O CERAMICA)</v>
      </c>
      <c r="I746" s="121" t="s">
        <v>316</v>
      </c>
      <c r="J746" s="119">
        <v>1</v>
      </c>
      <c r="K746" s="122">
        <f>IF(G746="","",VLOOKUP(G746,ARANCEL!$B$5:$D$121,3,FALSE)*J746)</f>
        <v>15676</v>
      </c>
      <c r="L746" s="1229" t="s">
        <v>5742</v>
      </c>
      <c r="M746" s="1229">
        <v>4500239368</v>
      </c>
      <c r="N746" s="1229" t="s">
        <v>5743</v>
      </c>
    </row>
    <row r="747" spans="1:14" s="649" customFormat="1" x14ac:dyDescent="0.25">
      <c r="A747" s="1357" t="s">
        <v>305</v>
      </c>
      <c r="B747" s="615">
        <v>41653</v>
      </c>
      <c r="C747" s="257" t="s">
        <v>1509</v>
      </c>
      <c r="D747" s="255" t="s">
        <v>438</v>
      </c>
      <c r="E747" s="258">
        <v>10159040</v>
      </c>
      <c r="F747" s="255">
        <v>22843383</v>
      </c>
      <c r="G747" s="606">
        <v>2702048</v>
      </c>
      <c r="H747" s="120" t="str">
        <f>IF(G747="","",VLOOKUP(G747,ARANCEL!$B$5:$D$121,2,FALSE))</f>
        <v xml:space="preserve">SERVICIO LAB. IMPLANTE CORONA CEMENTADA/ATORNILLADA </v>
      </c>
      <c r="I747" s="121" t="s">
        <v>326</v>
      </c>
      <c r="J747" s="119">
        <v>1</v>
      </c>
      <c r="K747" s="122">
        <f>IF(G747="","",VLOOKUP(G747,ARANCEL!$B$5:$D$121,3,FALSE)*J747)</f>
        <v>43857</v>
      </c>
      <c r="L747" s="1229" t="s">
        <v>8279</v>
      </c>
      <c r="M747" s="1229">
        <v>4500257382</v>
      </c>
      <c r="N747" s="1229" t="s">
        <v>8281</v>
      </c>
    </row>
    <row r="748" spans="1:14" s="653" customFormat="1" x14ac:dyDescent="0.25">
      <c r="A748" s="606" t="s">
        <v>305</v>
      </c>
      <c r="B748" s="615">
        <v>41918</v>
      </c>
      <c r="C748" s="118" t="s">
        <v>1509</v>
      </c>
      <c r="D748" s="119" t="s">
        <v>438</v>
      </c>
      <c r="E748" s="162">
        <v>10259557</v>
      </c>
      <c r="F748" s="119">
        <v>26335257</v>
      </c>
      <c r="G748" s="606">
        <v>2702048</v>
      </c>
      <c r="H748" s="120" t="str">
        <f>IF(G748="","",VLOOKUP(G748,ARANCEL!$B$5:$D$121,2,FALSE))</f>
        <v xml:space="preserve">SERVICIO LAB. IMPLANTE CORONA CEMENTADA/ATORNILLADA </v>
      </c>
      <c r="I748" s="121" t="s">
        <v>316</v>
      </c>
      <c r="J748" s="119">
        <v>1</v>
      </c>
      <c r="K748" s="122">
        <f>IF(G748="","",VLOOKUP(G748,ARANCEL!$B$5:$D$121,3,FALSE)*J748)</f>
        <v>43857</v>
      </c>
      <c r="L748" s="1229" t="s">
        <v>7548</v>
      </c>
      <c r="M748" s="1229">
        <v>4500255224</v>
      </c>
      <c r="N748" s="1229" t="s">
        <v>7553</v>
      </c>
    </row>
    <row r="749" spans="1:14" s="653" customFormat="1" x14ac:dyDescent="0.25">
      <c r="A749" s="606" t="s">
        <v>305</v>
      </c>
      <c r="B749" s="615">
        <v>41764</v>
      </c>
      <c r="C749" s="607" t="s">
        <v>4486</v>
      </c>
      <c r="D749" s="606" t="s">
        <v>1475</v>
      </c>
      <c r="E749" s="608">
        <v>10193547</v>
      </c>
      <c r="F749" s="606">
        <v>25892886</v>
      </c>
      <c r="G749" s="606">
        <v>2704005</v>
      </c>
      <c r="H749" s="120" t="str">
        <f>IF(G749="","",VLOOKUP(G749,ARANCEL!$B$5:$D$121,2,FALSE))</f>
        <v>PROVISORIO</v>
      </c>
      <c r="I749" s="121" t="s">
        <v>337</v>
      </c>
      <c r="J749" s="119">
        <v>1</v>
      </c>
      <c r="K749" s="122">
        <f>IF(G749="","",VLOOKUP(G749,ARANCEL!$B$5:$D$121,3,FALSE)*J749)</f>
        <v>3250</v>
      </c>
      <c r="L749" s="1229" t="s">
        <v>4612</v>
      </c>
      <c r="M749" s="1229">
        <v>4500229973</v>
      </c>
      <c r="N749" s="1229">
        <v>9186</v>
      </c>
    </row>
    <row r="750" spans="1:14" s="658" customFormat="1" x14ac:dyDescent="0.25">
      <c r="A750" s="606" t="s">
        <v>305</v>
      </c>
      <c r="B750" s="615">
        <v>41771</v>
      </c>
      <c r="C750" s="607" t="s">
        <v>4486</v>
      </c>
      <c r="D750" s="606" t="s">
        <v>1475</v>
      </c>
      <c r="E750" s="608">
        <v>10193547</v>
      </c>
      <c r="F750" s="606">
        <v>25892886</v>
      </c>
      <c r="G750" s="606">
        <v>2704003</v>
      </c>
      <c r="H750" s="120" t="str">
        <f>IF(G750="","",VLOOKUP(G750,ARANCEL!$B$5:$D$121,2,FALSE))</f>
        <v xml:space="preserve">CORONA PERIFERICA CON PERNO MUÑON COLADO </v>
      </c>
      <c r="I750" s="121" t="s">
        <v>337</v>
      </c>
      <c r="J750" s="119">
        <v>1</v>
      </c>
      <c r="K750" s="122">
        <f>IF(G750="","",VLOOKUP(G750,ARANCEL!$B$5:$D$121,3,FALSE)*J750)</f>
        <v>32612</v>
      </c>
      <c r="L750" s="1229" t="s">
        <v>5292</v>
      </c>
      <c r="M750" s="1229">
        <v>4500235445</v>
      </c>
      <c r="N750" s="1229">
        <v>9425</v>
      </c>
    </row>
    <row r="751" spans="1:14" s="658" customFormat="1" x14ac:dyDescent="0.25">
      <c r="A751" s="606" t="s">
        <v>305</v>
      </c>
      <c r="B751" s="615">
        <v>41652</v>
      </c>
      <c r="C751" s="607" t="s">
        <v>2701</v>
      </c>
      <c r="D751" s="606" t="s">
        <v>1449</v>
      </c>
      <c r="E751" s="608">
        <v>10169327</v>
      </c>
      <c r="F751" s="606">
        <v>24610106</v>
      </c>
      <c r="G751" s="606">
        <v>2704005</v>
      </c>
      <c r="H751" s="120" t="str">
        <f>IF(G751="","",VLOOKUP(G751,ARANCEL!$B$5:$D$121,2,FALSE))</f>
        <v>PROVISORIO</v>
      </c>
      <c r="I751" s="121" t="s">
        <v>317</v>
      </c>
      <c r="J751" s="119">
        <v>1</v>
      </c>
      <c r="K751" s="122">
        <f>IF(G751="","",VLOOKUP(G751,ARANCEL!$B$5:$D$121,3,FALSE)*J751)</f>
        <v>3250</v>
      </c>
      <c r="L751" s="1229" t="s">
        <v>2842</v>
      </c>
      <c r="M751" s="1229">
        <v>4500216202</v>
      </c>
      <c r="N751" s="1229">
        <v>8389</v>
      </c>
    </row>
    <row r="752" spans="1:14" s="658" customFormat="1" x14ac:dyDescent="0.25">
      <c r="A752" s="606" t="s">
        <v>305</v>
      </c>
      <c r="B752" s="615">
        <v>41680</v>
      </c>
      <c r="C752" s="607" t="s">
        <v>2701</v>
      </c>
      <c r="D752" s="606" t="s">
        <v>1449</v>
      </c>
      <c r="E752" s="608">
        <v>10169327</v>
      </c>
      <c r="F752" s="606">
        <v>24610106</v>
      </c>
      <c r="G752" s="606">
        <v>2704003</v>
      </c>
      <c r="H752" s="120" t="str">
        <f>IF(G752="","",VLOOKUP(G752,ARANCEL!$B$5:$D$121,2,FALSE))</f>
        <v xml:space="preserve">CORONA PERIFERICA CON PERNO MUÑON COLADO </v>
      </c>
      <c r="I752" s="121" t="s">
        <v>317</v>
      </c>
      <c r="J752" s="119">
        <v>1</v>
      </c>
      <c r="K752" s="122">
        <f>IF(G752="","",VLOOKUP(G752,ARANCEL!$B$5:$D$121,3,FALSE)*J752)</f>
        <v>32612</v>
      </c>
      <c r="L752" s="1229" t="s">
        <v>3438</v>
      </c>
      <c r="M752" s="1229">
        <v>4500220769</v>
      </c>
      <c r="N752" s="1229">
        <v>8613</v>
      </c>
    </row>
    <row r="753" spans="1:14" s="658" customFormat="1" x14ac:dyDescent="0.25">
      <c r="A753" s="606" t="s">
        <v>305</v>
      </c>
      <c r="B753" s="615">
        <v>41657</v>
      </c>
      <c r="C753" s="607" t="s">
        <v>1508</v>
      </c>
      <c r="D753" s="606" t="s">
        <v>314</v>
      </c>
      <c r="E753" s="608">
        <v>10169752</v>
      </c>
      <c r="F753" s="606">
        <v>24468424</v>
      </c>
      <c r="G753" s="606">
        <v>2705003</v>
      </c>
      <c r="H753" s="120" t="str">
        <f>IF(G753="","",VLOOKUP(G753,ARANCEL!$B$5:$D$121,2,FALSE))</f>
        <v>INCRUSTACION ESTETICA (ART-GLASS O CERAMICA)</v>
      </c>
      <c r="I753" s="121" t="s">
        <v>317</v>
      </c>
      <c r="J753" s="119">
        <v>1</v>
      </c>
      <c r="K753" s="122">
        <f>IF(G753="","",VLOOKUP(G753,ARANCEL!$B$5:$D$121,3,FALSE)*J753)</f>
        <v>15676</v>
      </c>
      <c r="L753" s="1229" t="s">
        <v>2842</v>
      </c>
      <c r="M753" s="1229">
        <v>4500216202</v>
      </c>
      <c r="N753" s="1229">
        <v>8389</v>
      </c>
    </row>
    <row r="754" spans="1:14" s="658" customFormat="1" x14ac:dyDescent="0.25">
      <c r="A754" s="606" t="s">
        <v>305</v>
      </c>
      <c r="B754" s="615">
        <v>41878</v>
      </c>
      <c r="C754" s="607" t="s">
        <v>6674</v>
      </c>
      <c r="D754" s="606" t="s">
        <v>1523</v>
      </c>
      <c r="E754" s="608">
        <v>10247845</v>
      </c>
      <c r="F754" s="606">
        <v>27495909</v>
      </c>
      <c r="G754" s="606">
        <v>2707001</v>
      </c>
      <c r="H754" s="120" t="str">
        <f>IF(G754="","",VLOOKUP(G754,ARANCEL!$B$5:$D$121,2,FALSE))</f>
        <v xml:space="preserve">PLANO DE RELAJACION </v>
      </c>
      <c r="I754" s="121" t="s">
        <v>331</v>
      </c>
      <c r="J754" s="119">
        <v>1</v>
      </c>
      <c r="K754" s="122">
        <f>IF(G754="","",VLOOKUP(G754,ARANCEL!$B$5:$D$121,3,FALSE)*J754)</f>
        <v>9221</v>
      </c>
      <c r="L754" s="1229" t="s">
        <v>6905</v>
      </c>
      <c r="M754" s="1229">
        <v>4500251080</v>
      </c>
      <c r="N754" s="1229" t="s">
        <v>7128</v>
      </c>
    </row>
    <row r="755" spans="1:14" s="653" customFormat="1" x14ac:dyDescent="0.25">
      <c r="A755" s="606" t="s">
        <v>305</v>
      </c>
      <c r="B755" s="615">
        <v>41704</v>
      </c>
      <c r="C755" s="607" t="s">
        <v>3143</v>
      </c>
      <c r="D755" s="606" t="s">
        <v>442</v>
      </c>
      <c r="E755" s="608">
        <v>10178644</v>
      </c>
      <c r="F755" s="606">
        <v>25197360</v>
      </c>
      <c r="G755" s="606">
        <v>2704005</v>
      </c>
      <c r="H755" s="120" t="str">
        <f>IF(G755="","",VLOOKUP(G755,ARANCEL!$B$5:$D$121,2,FALSE))</f>
        <v>PROVISORIO</v>
      </c>
      <c r="I755" s="121" t="s">
        <v>317</v>
      </c>
      <c r="J755" s="119">
        <v>1</v>
      </c>
      <c r="K755" s="122">
        <f>IF(G755="","",VLOOKUP(G755,ARANCEL!$B$5:$D$121,3,FALSE)*J755)</f>
        <v>3250</v>
      </c>
      <c r="L755" s="1229" t="s">
        <v>3438</v>
      </c>
      <c r="M755" s="1229">
        <v>4500220772</v>
      </c>
      <c r="N755" s="1229">
        <v>8616</v>
      </c>
    </row>
    <row r="756" spans="1:14" s="653" customFormat="1" x14ac:dyDescent="0.25">
      <c r="A756" s="606" t="s">
        <v>305</v>
      </c>
      <c r="B756" s="615">
        <v>41711</v>
      </c>
      <c r="C756" s="607" t="s">
        <v>3143</v>
      </c>
      <c r="D756" s="606" t="s">
        <v>442</v>
      </c>
      <c r="E756" s="608">
        <v>10178644</v>
      </c>
      <c r="F756" s="606">
        <v>25197360</v>
      </c>
      <c r="G756" s="606">
        <v>2704002</v>
      </c>
      <c r="H756" s="120" t="str">
        <f>IF(G756="","",VLOOKUP(G756,ARANCEL!$B$5:$D$121,2,FALSE))</f>
        <v xml:space="preserve">CORONA PERIFERICA </v>
      </c>
      <c r="I756" s="121" t="s">
        <v>317</v>
      </c>
      <c r="J756" s="119">
        <v>1</v>
      </c>
      <c r="K756" s="122">
        <f>IF(G756="","",VLOOKUP(G756,ARANCEL!$B$5:$D$121,3,FALSE)*J756)</f>
        <v>25865</v>
      </c>
      <c r="L756" s="1229" t="s">
        <v>3058</v>
      </c>
      <c r="M756" s="1229">
        <v>4500225627</v>
      </c>
      <c r="N756" s="1229">
        <v>8915</v>
      </c>
    </row>
    <row r="757" spans="1:14" s="661" customFormat="1" x14ac:dyDescent="0.25">
      <c r="A757" s="606" t="s">
        <v>313</v>
      </c>
      <c r="B757" s="615">
        <v>41792</v>
      </c>
      <c r="C757" s="118" t="s">
        <v>3143</v>
      </c>
      <c r="D757" s="119" t="s">
        <v>442</v>
      </c>
      <c r="E757" s="162">
        <v>10178644</v>
      </c>
      <c r="F757" s="119">
        <v>25197360</v>
      </c>
      <c r="G757" s="606">
        <v>2705003</v>
      </c>
      <c r="H757" s="120" t="str">
        <f>IF(G757="","",VLOOKUP(G757,ARANCEL!$B$5:$D$121,2,FALSE))</f>
        <v>INCRUSTACION ESTETICA (ART-GLASS O CERAMICA)</v>
      </c>
      <c r="I757" s="121" t="s">
        <v>308</v>
      </c>
      <c r="J757" s="119">
        <v>1</v>
      </c>
      <c r="K757" s="122">
        <f>IF(G757="","",VLOOKUP(G757,ARANCEL!$B$5:$D$121,3,FALSE)*J757)</f>
        <v>15676</v>
      </c>
      <c r="L757" s="1236" t="s">
        <v>5742</v>
      </c>
      <c r="M757" s="1236">
        <v>4500239368</v>
      </c>
      <c r="N757" s="1236" t="s">
        <v>5743</v>
      </c>
    </row>
    <row r="758" spans="1:14" s="661" customFormat="1" x14ac:dyDescent="0.25">
      <c r="A758" s="606" t="s">
        <v>305</v>
      </c>
      <c r="B758" s="615">
        <v>41820</v>
      </c>
      <c r="C758" s="607" t="s">
        <v>3143</v>
      </c>
      <c r="D758" s="606" t="s">
        <v>442</v>
      </c>
      <c r="E758" s="608">
        <v>10178644</v>
      </c>
      <c r="F758" s="606">
        <v>25197360</v>
      </c>
      <c r="G758" s="606">
        <v>2705003</v>
      </c>
      <c r="H758" s="120" t="str">
        <f>IF(G758="","",VLOOKUP(G758,ARANCEL!$B$5:$D$121,2,FALSE))</f>
        <v>INCRUSTACION ESTETICA (ART-GLASS O CERAMICA)</v>
      </c>
      <c r="I758" s="121" t="s">
        <v>322</v>
      </c>
      <c r="J758" s="119">
        <v>1</v>
      </c>
      <c r="K758" s="122">
        <f>IF(G758="","",VLOOKUP(G758,ARANCEL!$B$5:$D$121,3,FALSE)*J758)</f>
        <v>15676</v>
      </c>
      <c r="L758" s="1229" t="s">
        <v>5742</v>
      </c>
      <c r="M758" s="1229">
        <v>4500239368</v>
      </c>
      <c r="N758" s="1229" t="s">
        <v>5743</v>
      </c>
    </row>
    <row r="759" spans="1:14" s="661" customFormat="1" ht="15" customHeight="1" x14ac:dyDescent="0.25">
      <c r="A759" s="606" t="s">
        <v>305</v>
      </c>
      <c r="B759" s="615">
        <v>41781</v>
      </c>
      <c r="C759" s="607" t="s">
        <v>4689</v>
      </c>
      <c r="D759" s="606" t="s">
        <v>353</v>
      </c>
      <c r="E759" s="608">
        <v>10200008</v>
      </c>
      <c r="F759" s="606">
        <v>26553876</v>
      </c>
      <c r="G759" s="606">
        <v>2707001</v>
      </c>
      <c r="H759" s="120" t="str">
        <f>IF(G759="","",VLOOKUP(G759,ARANCEL!$B$5:$D$121,2,FALSE))</f>
        <v xml:space="preserve">PLANO DE RELAJACION </v>
      </c>
      <c r="I759" s="121" t="s">
        <v>306</v>
      </c>
      <c r="J759" s="119">
        <v>1</v>
      </c>
      <c r="K759" s="122">
        <f>IF(G759="","",VLOOKUP(G759,ARANCEL!$B$5:$D$121,3,FALSE)*J759)</f>
        <v>9221</v>
      </c>
      <c r="L759" s="1229" t="s">
        <v>5292</v>
      </c>
      <c r="M759" s="1229">
        <v>4500235432</v>
      </c>
      <c r="N759" s="1229">
        <v>9422</v>
      </c>
    </row>
    <row r="760" spans="1:14" s="661" customFormat="1" x14ac:dyDescent="0.25">
      <c r="A760" s="606" t="s">
        <v>305</v>
      </c>
      <c r="B760" s="615">
        <v>41814</v>
      </c>
      <c r="C760" s="607" t="s">
        <v>5341</v>
      </c>
      <c r="D760" s="606" t="s">
        <v>442</v>
      </c>
      <c r="E760" s="608">
        <v>10215940</v>
      </c>
      <c r="F760" s="606">
        <v>27118999</v>
      </c>
      <c r="G760" s="606">
        <v>2704005</v>
      </c>
      <c r="H760" s="120" t="str">
        <f>IF(G760="","",VLOOKUP(G760,ARANCEL!$B$5:$D$121,2,FALSE))</f>
        <v>PROVISORIO</v>
      </c>
      <c r="I760" s="121" t="s">
        <v>308</v>
      </c>
      <c r="J760" s="119">
        <v>1</v>
      </c>
      <c r="K760" s="122">
        <f>IF(G760="","",VLOOKUP(G760,ARANCEL!$B$5:$D$121,3,FALSE)*J760)</f>
        <v>3250</v>
      </c>
      <c r="L760" s="1229" t="s">
        <v>5742</v>
      </c>
      <c r="M760" s="1229">
        <v>4500239368</v>
      </c>
      <c r="N760" s="1229" t="s">
        <v>5743</v>
      </c>
    </row>
    <row r="761" spans="1:14" s="653" customFormat="1" x14ac:dyDescent="0.25">
      <c r="A761" s="628" t="s">
        <v>305</v>
      </c>
      <c r="B761" s="615">
        <v>41823</v>
      </c>
      <c r="C761" s="607" t="s">
        <v>5341</v>
      </c>
      <c r="D761" s="606" t="s">
        <v>442</v>
      </c>
      <c r="E761" s="608">
        <v>10215940</v>
      </c>
      <c r="F761" s="606">
        <v>27118999</v>
      </c>
      <c r="G761" s="606">
        <v>2704003</v>
      </c>
      <c r="H761" s="120" t="str">
        <f>IF(G761="","",VLOOKUP(G761,ARANCEL!$B$5:$D$121,2,FALSE))</f>
        <v xml:space="preserve">CORONA PERIFERICA CON PERNO MUÑON COLADO </v>
      </c>
      <c r="I761" s="121" t="s">
        <v>308</v>
      </c>
      <c r="J761" s="119">
        <v>1</v>
      </c>
      <c r="K761" s="122">
        <f>IF(G761="","",VLOOKUP(G761,ARANCEL!$B$5:$D$121,3,FALSE)*J761)</f>
        <v>32612</v>
      </c>
      <c r="L761" s="1229" t="s">
        <v>5742</v>
      </c>
      <c r="M761" s="1229">
        <v>4500239368</v>
      </c>
      <c r="N761" s="1229" t="s">
        <v>5743</v>
      </c>
    </row>
    <row r="762" spans="1:14" s="664" customFormat="1" x14ac:dyDescent="0.25">
      <c r="A762" s="606" t="s">
        <v>305</v>
      </c>
      <c r="B762" s="615">
        <v>41984</v>
      </c>
      <c r="C762" s="607" t="s">
        <v>5341</v>
      </c>
      <c r="D762" s="606" t="s">
        <v>442</v>
      </c>
      <c r="E762" s="608">
        <v>10215940</v>
      </c>
      <c r="F762" s="606">
        <v>27118999</v>
      </c>
      <c r="G762" s="606">
        <v>2705003</v>
      </c>
      <c r="H762" s="120" t="str">
        <f>IF(G762="","",VLOOKUP(G762,ARANCEL!$B$5:$D$121,2,FALSE))</f>
        <v>INCRUSTACION ESTETICA (ART-GLASS O CERAMICA)</v>
      </c>
      <c r="I762" s="121" t="s">
        <v>319</v>
      </c>
      <c r="J762" s="119">
        <v>1</v>
      </c>
      <c r="K762" s="122">
        <f>IF(G762="","",VLOOKUP(G762,ARANCEL!$B$5:$D$121,3,FALSE)*J762)</f>
        <v>15676</v>
      </c>
      <c r="L762" s="1349" t="s">
        <v>9431</v>
      </c>
      <c r="M762" s="1349">
        <v>4500269116</v>
      </c>
      <c r="N762" s="1349" t="s">
        <v>9430</v>
      </c>
    </row>
    <row r="763" spans="1:14" s="664" customFormat="1" x14ac:dyDescent="0.25">
      <c r="A763" s="606" t="s">
        <v>305</v>
      </c>
      <c r="B763" s="615">
        <v>41976</v>
      </c>
      <c r="C763" s="607" t="s">
        <v>8669</v>
      </c>
      <c r="D763" s="606" t="s">
        <v>1449</v>
      </c>
      <c r="E763" s="608">
        <v>10289971</v>
      </c>
      <c r="F763" s="606">
        <v>29768616</v>
      </c>
      <c r="G763" s="606">
        <v>2704005</v>
      </c>
      <c r="H763" s="120" t="str">
        <f>IF(G763="","",VLOOKUP(G763,ARANCEL!$B$5:$D$121,2,FALSE))</f>
        <v>PROVISORIO</v>
      </c>
      <c r="I763" s="121" t="s">
        <v>335</v>
      </c>
      <c r="J763" s="119">
        <v>1</v>
      </c>
      <c r="K763" s="122">
        <f>IF(G763="","",VLOOKUP(G763,ARANCEL!$B$5:$D$121,3,FALSE)*J763)</f>
        <v>3250</v>
      </c>
      <c r="L763" s="1229" t="s">
        <v>8256</v>
      </c>
      <c r="M763" s="1229">
        <v>4500264856</v>
      </c>
      <c r="N763" s="1229" t="s">
        <v>8933</v>
      </c>
    </row>
    <row r="764" spans="1:14" s="664" customFormat="1" ht="15" customHeight="1" x14ac:dyDescent="0.25">
      <c r="A764" s="606" t="s">
        <v>606</v>
      </c>
      <c r="B764" s="615">
        <v>41997</v>
      </c>
      <c r="C764" s="607" t="s">
        <v>8669</v>
      </c>
      <c r="D764" s="606" t="s">
        <v>1449</v>
      </c>
      <c r="E764" s="608">
        <v>10289971</v>
      </c>
      <c r="F764" s="606">
        <v>29768616</v>
      </c>
      <c r="G764" s="606">
        <v>2704003</v>
      </c>
      <c r="H764" s="120" t="str">
        <f>IF(G764="","",VLOOKUP(G764,ARANCEL!$B$5:$D$121,2,FALSE))</f>
        <v xml:space="preserve">CORONA PERIFERICA CON PERNO MUÑON COLADO </v>
      </c>
      <c r="I764" s="121" t="s">
        <v>335</v>
      </c>
      <c r="J764" s="119">
        <v>1</v>
      </c>
      <c r="K764" s="122">
        <f>IF(G764="","",VLOOKUP(G764,ARANCEL!$B$5:$D$121,3,FALSE)*J764)</f>
        <v>32612</v>
      </c>
      <c r="L764" s="1349" t="s">
        <v>9431</v>
      </c>
      <c r="M764" s="1349">
        <v>4500269116</v>
      </c>
      <c r="N764" s="1349" t="s">
        <v>9430</v>
      </c>
    </row>
    <row r="765" spans="1:14" s="664" customFormat="1" x14ac:dyDescent="0.25">
      <c r="A765" s="606" t="s">
        <v>305</v>
      </c>
      <c r="B765" s="615">
        <v>41857</v>
      </c>
      <c r="C765" s="607" t="s">
        <v>6439</v>
      </c>
      <c r="D765" s="606" t="s">
        <v>1481</v>
      </c>
      <c r="E765" s="608">
        <v>10236026</v>
      </c>
      <c r="F765" s="606">
        <v>25936176</v>
      </c>
      <c r="G765" s="606">
        <v>2702048</v>
      </c>
      <c r="H765" s="120" t="str">
        <f>IF(G765="","",VLOOKUP(G765,ARANCEL!$B$5:$D$121,2,FALSE))</f>
        <v xml:space="preserve">SERVICIO LAB. IMPLANTE CORONA CEMENTADA/ATORNILLADA </v>
      </c>
      <c r="I765" s="121" t="s">
        <v>326</v>
      </c>
      <c r="J765" s="119">
        <v>1</v>
      </c>
      <c r="K765" s="122">
        <f>IF(G765="","",VLOOKUP(G765,ARANCEL!$B$5:$D$121,3,FALSE)*J765)</f>
        <v>43857</v>
      </c>
      <c r="L765" s="1229" t="s">
        <v>6905</v>
      </c>
      <c r="M765" s="1229">
        <v>4500249698</v>
      </c>
      <c r="N765" s="1229" t="s">
        <v>7115</v>
      </c>
    </row>
    <row r="766" spans="1:14" s="664" customFormat="1" x14ac:dyDescent="0.25">
      <c r="A766" s="606" t="s">
        <v>305</v>
      </c>
      <c r="B766" s="615">
        <v>41705</v>
      </c>
      <c r="C766" s="607" t="s">
        <v>3211</v>
      </c>
      <c r="D766" s="606" t="s">
        <v>1449</v>
      </c>
      <c r="E766" s="608">
        <v>10179985</v>
      </c>
      <c r="F766" s="606">
        <v>25255653</v>
      </c>
      <c r="G766" s="606">
        <v>2705003</v>
      </c>
      <c r="H766" s="120" t="str">
        <f>IF(G766="","",VLOOKUP(G766,ARANCEL!$B$5:$D$121,2,FALSE))</f>
        <v>INCRUSTACION ESTETICA (ART-GLASS O CERAMICA)</v>
      </c>
      <c r="I766" s="121" t="s">
        <v>316</v>
      </c>
      <c r="J766" s="119">
        <v>1</v>
      </c>
      <c r="K766" s="122">
        <f>IF(G766="","",VLOOKUP(G766,ARANCEL!$B$5:$D$121,3,FALSE)*J766)</f>
        <v>15676</v>
      </c>
      <c r="L766" s="1229" t="s">
        <v>3058</v>
      </c>
      <c r="M766" s="1229">
        <v>4500225648</v>
      </c>
      <c r="N766" s="1229">
        <v>8916</v>
      </c>
    </row>
    <row r="767" spans="1:14" s="664" customFormat="1" x14ac:dyDescent="0.25">
      <c r="A767" s="606" t="s">
        <v>305</v>
      </c>
      <c r="B767" s="615">
        <v>41646</v>
      </c>
      <c r="C767" s="607" t="s">
        <v>9146</v>
      </c>
      <c r="D767" s="606" t="s">
        <v>353</v>
      </c>
      <c r="E767" s="608">
        <v>10301608</v>
      </c>
      <c r="F767" s="606">
        <v>27728248</v>
      </c>
      <c r="G767" s="606">
        <v>2702002</v>
      </c>
      <c r="H767" s="120" t="str">
        <f>IF(G767="","",VLOOKUP(G767,ARANCEL!$B$5:$D$121,2,FALSE))</f>
        <v xml:space="preserve">LABORATORIO CORONA CEMENTADA SOBRE IMPLANTE </v>
      </c>
      <c r="I767" s="121" t="s">
        <v>325</v>
      </c>
      <c r="J767" s="119">
        <v>1</v>
      </c>
      <c r="K767" s="122">
        <f>IF(G767="","",VLOOKUP(G767,ARANCEL!$B$5:$D$121,3,FALSE)*J767)</f>
        <v>31878</v>
      </c>
      <c r="L767" s="1235" t="str">
        <f>IF(E767="","","IMPAGO")</f>
        <v>IMPAGO</v>
      </c>
      <c r="M767" s="1235" t="str">
        <f>IF(L767="IMPAGO","SIN O.C.","")</f>
        <v>SIN O.C.</v>
      </c>
      <c r="N767" s="1235" t="str">
        <f>IF(L767="IMPAGO","SIN FACT.","")</f>
        <v>SIN FACT.</v>
      </c>
    </row>
    <row r="768" spans="1:14" s="664" customFormat="1" x14ac:dyDescent="0.25">
      <c r="A768" s="606" t="s">
        <v>305</v>
      </c>
      <c r="B768" s="615">
        <v>41662</v>
      </c>
      <c r="C768" s="118" t="s">
        <v>1448</v>
      </c>
      <c r="D768" s="119" t="s">
        <v>353</v>
      </c>
      <c r="E768" s="162">
        <v>10158047</v>
      </c>
      <c r="F768" s="119">
        <v>23256979</v>
      </c>
      <c r="G768" s="606">
        <v>2704016</v>
      </c>
      <c r="H768" s="120" t="str">
        <f>IF(G768="","",VLOOKUP(G768,ARANCEL!$B$5:$D$121,2,FALSE))</f>
        <v xml:space="preserve">CORONA PROCERA </v>
      </c>
      <c r="I768" s="121" t="s">
        <v>325</v>
      </c>
      <c r="J768" s="119">
        <v>1</v>
      </c>
      <c r="K768" s="122">
        <f>IF(G768="","",VLOOKUP(G768,ARANCEL!$B$5:$D$121,3,FALSE)*J768)</f>
        <v>58477</v>
      </c>
      <c r="L768" s="1229" t="s">
        <v>2842</v>
      </c>
      <c r="M768" s="1229">
        <v>4500216200</v>
      </c>
      <c r="N768" s="1229">
        <v>8387</v>
      </c>
    </row>
    <row r="769" spans="1:14" s="664" customFormat="1" x14ac:dyDescent="0.25">
      <c r="A769" s="606" t="s">
        <v>305</v>
      </c>
      <c r="B769" s="615">
        <v>41677</v>
      </c>
      <c r="C769" s="118" t="s">
        <v>2699</v>
      </c>
      <c r="D769" s="119" t="s">
        <v>1449</v>
      </c>
      <c r="E769" s="162">
        <v>10172880</v>
      </c>
      <c r="F769" s="119">
        <v>24606457</v>
      </c>
      <c r="G769" s="606">
        <v>2705003</v>
      </c>
      <c r="H769" s="120" t="str">
        <f>IF(G769="","",VLOOKUP(G769,ARANCEL!$B$5:$D$121,2,FALSE))</f>
        <v>INCRUSTACION ESTETICA (ART-GLASS O CERAMICA)</v>
      </c>
      <c r="I769" s="121" t="s">
        <v>324</v>
      </c>
      <c r="J769" s="119">
        <v>1</v>
      </c>
      <c r="K769" s="122">
        <f>IF(G769="","",VLOOKUP(G769,ARANCEL!$B$5:$D$121,3,FALSE)*J769)</f>
        <v>15676</v>
      </c>
      <c r="L769" s="1229" t="s">
        <v>3438</v>
      </c>
      <c r="M769" s="1229">
        <v>4500220769</v>
      </c>
      <c r="N769" s="1229">
        <v>8613</v>
      </c>
    </row>
    <row r="770" spans="1:14" s="671" customFormat="1" x14ac:dyDescent="0.25">
      <c r="A770" s="680" t="s">
        <v>313</v>
      </c>
      <c r="B770" s="677">
        <v>41702</v>
      </c>
      <c r="C770" s="118" t="s">
        <v>3196</v>
      </c>
      <c r="D770" s="119" t="s">
        <v>1449</v>
      </c>
      <c r="E770" s="162">
        <v>10164000</v>
      </c>
      <c r="F770" s="119">
        <v>23792212</v>
      </c>
      <c r="G770" s="673">
        <v>2704005</v>
      </c>
      <c r="H770" s="120" t="str">
        <f>IF(G770="","",VLOOKUP(G770,ARANCEL!$B$5:$D$121,2,FALSE))</f>
        <v>PROVISORIO</v>
      </c>
      <c r="I770" s="121" t="s">
        <v>316</v>
      </c>
      <c r="J770" s="119">
        <v>1</v>
      </c>
      <c r="K770" s="122">
        <f>IF(G770="","",VLOOKUP(G770,ARANCEL!$B$5:$D$121,3,FALSE)*J770)</f>
        <v>3250</v>
      </c>
      <c r="L770" s="1229" t="s">
        <v>4612</v>
      </c>
      <c r="M770" s="1229">
        <v>4500229968</v>
      </c>
      <c r="N770" s="1229">
        <v>9225</v>
      </c>
    </row>
    <row r="771" spans="1:14" s="5" customFormat="1" x14ac:dyDescent="0.25">
      <c r="A771" s="673" t="s">
        <v>305</v>
      </c>
      <c r="B771" s="677">
        <v>41827</v>
      </c>
      <c r="C771" s="675" t="s">
        <v>3196</v>
      </c>
      <c r="D771" s="673" t="s">
        <v>1449</v>
      </c>
      <c r="E771" s="676">
        <v>10164000</v>
      </c>
      <c r="F771" s="673">
        <v>23792212</v>
      </c>
      <c r="G771" s="673">
        <v>2704003</v>
      </c>
      <c r="H771" s="120" t="str">
        <f>IF(G771="","",VLOOKUP(G771,ARANCEL!$B$5:$D$121,2,FALSE))</f>
        <v xml:space="preserve">CORONA PERIFERICA CON PERNO MUÑON COLADO </v>
      </c>
      <c r="I771" s="121" t="s">
        <v>326</v>
      </c>
      <c r="J771" s="119">
        <v>1</v>
      </c>
      <c r="K771" s="122">
        <f>IF(G771="","",VLOOKUP(G771,ARANCEL!$B$5:$D$121,3,FALSE)*J771)</f>
        <v>32612</v>
      </c>
      <c r="L771" s="1229" t="s">
        <v>6905</v>
      </c>
      <c r="M771" s="1229">
        <v>4500249698</v>
      </c>
      <c r="N771" s="1229" t="s">
        <v>7115</v>
      </c>
    </row>
    <row r="772" spans="1:14" s="5" customFormat="1" x14ac:dyDescent="0.25">
      <c r="A772" s="673" t="s">
        <v>305</v>
      </c>
      <c r="B772" s="677">
        <v>41751</v>
      </c>
      <c r="C772" s="675" t="s">
        <v>4058</v>
      </c>
      <c r="D772" s="673" t="s">
        <v>1523</v>
      </c>
      <c r="E772" s="676">
        <v>10190052</v>
      </c>
      <c r="F772" s="673">
        <v>26040442</v>
      </c>
      <c r="G772" s="673">
        <v>2707001</v>
      </c>
      <c r="H772" s="120" t="str">
        <f>IF(G772="","",VLOOKUP(G772,ARANCEL!$B$5:$D$121,2,FALSE))</f>
        <v xml:space="preserve">PLANO DE RELAJACION </v>
      </c>
      <c r="I772" s="121" t="s">
        <v>306</v>
      </c>
      <c r="J772" s="119">
        <v>1</v>
      </c>
      <c r="K772" s="122">
        <f>IF(G772="","",VLOOKUP(G772,ARANCEL!$B$5:$D$121,3,FALSE)*J772)</f>
        <v>9221</v>
      </c>
      <c r="L772" s="1229" t="s">
        <v>4612</v>
      </c>
      <c r="M772" s="1229">
        <v>4500229971</v>
      </c>
      <c r="N772" s="1229">
        <v>9185</v>
      </c>
    </row>
    <row r="773" spans="1:14" s="5" customFormat="1" x14ac:dyDescent="0.25">
      <c r="A773" s="673" t="s">
        <v>305</v>
      </c>
      <c r="B773" s="677">
        <v>41695</v>
      </c>
      <c r="C773" s="675" t="s">
        <v>2986</v>
      </c>
      <c r="D773" s="673" t="s">
        <v>438</v>
      </c>
      <c r="E773" s="676">
        <v>10176937</v>
      </c>
      <c r="F773" s="673">
        <v>25181634</v>
      </c>
      <c r="G773" s="673">
        <v>2704005</v>
      </c>
      <c r="H773" s="120" t="str">
        <f>IF(G773="","",VLOOKUP(G773,ARANCEL!$B$5:$D$121,2,FALSE))</f>
        <v>PROVISORIO</v>
      </c>
      <c r="I773" s="121" t="s">
        <v>323</v>
      </c>
      <c r="J773" s="119">
        <v>1</v>
      </c>
      <c r="K773" s="122">
        <f>IF(G773="","",VLOOKUP(G773,ARANCEL!$B$5:$D$121,3,FALSE)*J773)</f>
        <v>3250</v>
      </c>
      <c r="L773" s="1229" t="s">
        <v>3438</v>
      </c>
      <c r="M773" s="1229">
        <v>4500220771</v>
      </c>
      <c r="N773" s="1229">
        <v>8615</v>
      </c>
    </row>
    <row r="774" spans="1:14" s="671" customFormat="1" x14ac:dyDescent="0.25">
      <c r="A774" s="673" t="s">
        <v>305</v>
      </c>
      <c r="B774" s="677">
        <v>41792</v>
      </c>
      <c r="C774" s="675" t="s">
        <v>2986</v>
      </c>
      <c r="D774" s="673" t="s">
        <v>438</v>
      </c>
      <c r="E774" s="676">
        <v>10176937</v>
      </c>
      <c r="F774" s="673">
        <v>25181634</v>
      </c>
      <c r="G774" s="673">
        <v>2702048</v>
      </c>
      <c r="H774" s="120" t="str">
        <f>IF(G774="","",VLOOKUP(G774,ARANCEL!$B$5:$D$121,2,FALSE))</f>
        <v xml:space="preserve">SERVICIO LAB. IMPLANTE CORONA CEMENTADA/ATORNILLADA </v>
      </c>
      <c r="I774" s="121" t="s">
        <v>323</v>
      </c>
      <c r="J774" s="119">
        <v>1</v>
      </c>
      <c r="K774" s="122">
        <f>IF(G774="","",VLOOKUP(G774,ARANCEL!$B$5:$D$121,3,FALSE)*J774)</f>
        <v>43857</v>
      </c>
      <c r="L774" s="1229" t="s">
        <v>5292</v>
      </c>
      <c r="M774" s="1229">
        <v>4500236752</v>
      </c>
      <c r="N774" s="1229">
        <v>9460</v>
      </c>
    </row>
    <row r="775" spans="1:14" s="671" customFormat="1" x14ac:dyDescent="0.25">
      <c r="A775" s="673" t="s">
        <v>305</v>
      </c>
      <c r="B775" s="677">
        <v>41653</v>
      </c>
      <c r="C775" s="675" t="s">
        <v>1507</v>
      </c>
      <c r="D775" s="673" t="s">
        <v>438</v>
      </c>
      <c r="E775" s="676">
        <v>10169040</v>
      </c>
      <c r="F775" s="673">
        <v>22843383</v>
      </c>
      <c r="G775" s="673">
        <v>2702048</v>
      </c>
      <c r="H775" s="120" t="str">
        <f>IF(G775="","",VLOOKUP(G775,ARANCEL!$B$5:$D$121,2,FALSE))</f>
        <v xml:space="preserve">SERVICIO LAB. IMPLANTE CORONA CEMENTADA/ATORNILLADA </v>
      </c>
      <c r="I775" s="121" t="s">
        <v>326</v>
      </c>
      <c r="J775" s="119">
        <v>1</v>
      </c>
      <c r="K775" s="122">
        <f>IF(G775="","",VLOOKUP(G775,ARANCEL!$B$5:$D$121,3,FALSE)*J775)</f>
        <v>43857</v>
      </c>
      <c r="L775" s="1237" t="s">
        <v>783</v>
      </c>
      <c r="M775" s="1246">
        <v>4500202500</v>
      </c>
      <c r="N775" s="1247">
        <v>7661</v>
      </c>
    </row>
    <row r="776" spans="1:14" s="671" customFormat="1" x14ac:dyDescent="0.25">
      <c r="A776" s="673" t="s">
        <v>305</v>
      </c>
      <c r="B776" s="677">
        <v>41883</v>
      </c>
      <c r="C776" s="675" t="s">
        <v>6745</v>
      </c>
      <c r="D776" s="673" t="s">
        <v>1471</v>
      </c>
      <c r="E776" s="676">
        <v>10249745</v>
      </c>
      <c r="F776" s="673">
        <v>23817440</v>
      </c>
      <c r="G776" s="673">
        <v>2702048</v>
      </c>
      <c r="H776" s="120" t="str">
        <f>IF(G776="","",VLOOKUP(G776,ARANCEL!$B$5:$D$121,2,FALSE))</f>
        <v xml:space="preserve">SERVICIO LAB. IMPLANTE CORONA CEMENTADA/ATORNILLADA </v>
      </c>
      <c r="I776" s="121" t="s">
        <v>788</v>
      </c>
      <c r="J776" s="119">
        <v>2</v>
      </c>
      <c r="K776" s="122">
        <f>IF(G776="","",VLOOKUP(G776,ARANCEL!$B$5:$D$121,3,FALSE)*J776)</f>
        <v>87714</v>
      </c>
      <c r="L776" s="1229" t="s">
        <v>6905</v>
      </c>
      <c r="M776" s="1229">
        <v>4500251080</v>
      </c>
      <c r="N776" s="1229" t="s">
        <v>7128</v>
      </c>
    </row>
    <row r="777" spans="1:14" s="684" customFormat="1" x14ac:dyDescent="0.25">
      <c r="A777" s="694" t="s">
        <v>305</v>
      </c>
      <c r="B777" s="677">
        <v>41883</v>
      </c>
      <c r="C777" s="675" t="s">
        <v>6745</v>
      </c>
      <c r="D777" s="673" t="s">
        <v>1471</v>
      </c>
      <c r="E777" s="676">
        <v>10249745</v>
      </c>
      <c r="F777" s="673">
        <v>23817440</v>
      </c>
      <c r="G777" s="673">
        <v>2702048</v>
      </c>
      <c r="H777" s="120" t="str">
        <f>IF(G777="","",VLOOKUP(G777,ARANCEL!$B$5:$D$121,2,FALSE))</f>
        <v xml:space="preserve">SERVICIO LAB. IMPLANTE CORONA CEMENTADA/ATORNILLADA </v>
      </c>
      <c r="I777" s="121" t="s">
        <v>312</v>
      </c>
      <c r="J777" s="119">
        <v>1</v>
      </c>
      <c r="K777" s="122">
        <f>IF(G777="","",VLOOKUP(G777,ARANCEL!$B$5:$D$121,3,FALSE)*J777)</f>
        <v>43857</v>
      </c>
      <c r="L777" s="552" t="s">
        <v>597</v>
      </c>
      <c r="M777" s="1336">
        <v>4500269116</v>
      </c>
      <c r="N777" s="1337" t="s">
        <v>9430</v>
      </c>
    </row>
    <row r="778" spans="1:14" s="684" customFormat="1" x14ac:dyDescent="0.25">
      <c r="A778" s="673" t="s">
        <v>305</v>
      </c>
      <c r="B778" s="677">
        <v>41961</v>
      </c>
      <c r="C778" s="118" t="s">
        <v>6745</v>
      </c>
      <c r="D778" s="119" t="s">
        <v>1471</v>
      </c>
      <c r="E778" s="162">
        <v>10281088</v>
      </c>
      <c r="F778" s="119">
        <v>28839633</v>
      </c>
      <c r="G778" s="673">
        <v>2705003</v>
      </c>
      <c r="H778" s="120" t="str">
        <f>IF(G778="","",VLOOKUP(G778,ARANCEL!$B$5:$D$121,2,FALSE))</f>
        <v>INCRUSTACION ESTETICA (ART-GLASS O CERAMICA)</v>
      </c>
      <c r="I778" s="121" t="s">
        <v>315</v>
      </c>
      <c r="J778" s="119">
        <v>1</v>
      </c>
      <c r="K778" s="122">
        <f>IF(G778="","",VLOOKUP(G778,ARANCEL!$B$5:$D$121,3,FALSE)*J778)</f>
        <v>15676</v>
      </c>
      <c r="L778" s="1229" t="s">
        <v>8256</v>
      </c>
      <c r="M778" s="1229">
        <v>4500264856</v>
      </c>
      <c r="N778" s="1229" t="s">
        <v>8933</v>
      </c>
    </row>
    <row r="779" spans="1:14" s="684" customFormat="1" x14ac:dyDescent="0.2">
      <c r="A779" s="673" t="s">
        <v>305</v>
      </c>
      <c r="B779" s="677">
        <v>41982</v>
      </c>
      <c r="C779" s="675" t="s">
        <v>6745</v>
      </c>
      <c r="D779" s="673" t="s">
        <v>1471</v>
      </c>
      <c r="E779" s="676">
        <v>10249745</v>
      </c>
      <c r="F779" s="673">
        <v>23817440</v>
      </c>
      <c r="G779" s="673">
        <v>2702048</v>
      </c>
      <c r="H779" s="120" t="str">
        <f>IF(G779="","",VLOOKUP(G779,ARANCEL!$B$5:$D$121,2,FALSE))</f>
        <v xml:space="preserve">SERVICIO LAB. IMPLANTE CORONA CEMENTADA/ATORNILLADA </v>
      </c>
      <c r="I779" s="121" t="s">
        <v>308</v>
      </c>
      <c r="J779" s="119">
        <v>1</v>
      </c>
      <c r="K779" s="122">
        <f>IF(G779="","",VLOOKUP(G779,ARANCEL!$B$5:$D$121,3,FALSE)*J779)</f>
        <v>43857</v>
      </c>
      <c r="L779" s="552" t="s">
        <v>597</v>
      </c>
      <c r="M779" s="1336">
        <v>4500269116</v>
      </c>
      <c r="N779" s="1336" t="s">
        <v>9430</v>
      </c>
    </row>
    <row r="780" spans="1:14" s="684" customFormat="1" x14ac:dyDescent="0.25">
      <c r="A780" s="673" t="s">
        <v>305</v>
      </c>
      <c r="B780" s="677">
        <v>41885</v>
      </c>
      <c r="C780" s="607" t="s">
        <v>6794</v>
      </c>
      <c r="D780" s="606" t="s">
        <v>353</v>
      </c>
      <c r="E780" s="608">
        <v>10250769</v>
      </c>
      <c r="F780" s="606">
        <v>27964902</v>
      </c>
      <c r="G780" s="673">
        <v>2704002</v>
      </c>
      <c r="H780" s="120" t="str">
        <f>IF(G780="","",VLOOKUP(G780,ARANCEL!$B$5:$D$121,2,FALSE))</f>
        <v xml:space="preserve">CORONA PERIFERICA </v>
      </c>
      <c r="I780" s="121" t="s">
        <v>335</v>
      </c>
      <c r="J780" s="119">
        <v>1</v>
      </c>
      <c r="K780" s="122">
        <f>IF(G780="","",VLOOKUP(G780,ARANCEL!$B$5:$D$121,3,FALSE)*J780)</f>
        <v>25865</v>
      </c>
      <c r="L780" s="1229" t="s">
        <v>6905</v>
      </c>
      <c r="M780" s="1229">
        <v>4500251080</v>
      </c>
      <c r="N780" s="1229" t="s">
        <v>7128</v>
      </c>
    </row>
    <row r="781" spans="1:14" s="684" customFormat="1" x14ac:dyDescent="0.25">
      <c r="A781" s="680" t="s">
        <v>305</v>
      </c>
      <c r="B781" s="677">
        <v>41976</v>
      </c>
      <c r="C781" s="675" t="s">
        <v>6794</v>
      </c>
      <c r="D781" s="673" t="s">
        <v>353</v>
      </c>
      <c r="E781" s="676">
        <v>10289303</v>
      </c>
      <c r="F781" s="673">
        <v>29409773</v>
      </c>
      <c r="G781" s="673">
        <v>2704003</v>
      </c>
      <c r="H781" s="120" t="str">
        <f>IF(G781="","",VLOOKUP(G781,ARANCEL!$B$5:$D$121,2,FALSE))</f>
        <v xml:space="preserve">CORONA PERIFERICA CON PERNO MUÑON COLADO </v>
      </c>
      <c r="I781" s="121" t="s">
        <v>844</v>
      </c>
      <c r="J781" s="119">
        <v>1</v>
      </c>
      <c r="K781" s="122">
        <f>IF(G781="","",VLOOKUP(G781,ARANCEL!$B$5:$D$121,3,FALSE)*J781)</f>
        <v>32612</v>
      </c>
      <c r="L781" s="1229" t="s">
        <v>8256</v>
      </c>
      <c r="M781" s="1229">
        <v>4500264856</v>
      </c>
      <c r="N781" s="1229" t="s">
        <v>8933</v>
      </c>
    </row>
    <row r="782" spans="1:14" s="664" customFormat="1" x14ac:dyDescent="0.25">
      <c r="A782" s="606" t="s">
        <v>305</v>
      </c>
      <c r="B782" s="615">
        <v>41708</v>
      </c>
      <c r="C782" s="607" t="s">
        <v>3189</v>
      </c>
      <c r="D782" s="606" t="s">
        <v>438</v>
      </c>
      <c r="E782" s="608">
        <v>10179589</v>
      </c>
      <c r="F782" s="606">
        <v>22345478</v>
      </c>
      <c r="G782" s="606">
        <v>2702048</v>
      </c>
      <c r="H782" s="120" t="str">
        <f>IF(G782="","",VLOOKUP(G782,ARANCEL!$B$5:$D$121,2,FALSE))</f>
        <v xml:space="preserve">SERVICIO LAB. IMPLANTE CORONA CEMENTADA/ATORNILLADA </v>
      </c>
      <c r="I782" s="121" t="s">
        <v>326</v>
      </c>
      <c r="J782" s="119">
        <v>1</v>
      </c>
      <c r="K782" s="122">
        <f>IF(G782="","",VLOOKUP(G782,ARANCEL!$B$5:$D$121,3,FALSE)*J782)</f>
        <v>43857</v>
      </c>
      <c r="L782" s="1229" t="s">
        <v>8279</v>
      </c>
      <c r="M782" s="1229">
        <v>4500257382</v>
      </c>
      <c r="N782" s="1229" t="s">
        <v>8281</v>
      </c>
    </row>
    <row r="783" spans="1:14" s="653" customFormat="1" x14ac:dyDescent="0.25">
      <c r="A783" s="606" t="s">
        <v>305</v>
      </c>
      <c r="B783" s="615">
        <v>41961</v>
      </c>
      <c r="C783" s="607" t="s">
        <v>8365</v>
      </c>
      <c r="D783" s="606" t="s">
        <v>69</v>
      </c>
      <c r="E783" s="608">
        <v>10281689</v>
      </c>
      <c r="F783" s="606">
        <v>29499473</v>
      </c>
      <c r="G783" s="606">
        <v>2705003</v>
      </c>
      <c r="H783" s="120" t="str">
        <f>IF(G783="","",VLOOKUP(G783,ARANCEL!$B$5:$D$121,2,FALSE))</f>
        <v>INCRUSTACION ESTETICA (ART-GLASS O CERAMICA)</v>
      </c>
      <c r="I783" s="121" t="s">
        <v>308</v>
      </c>
      <c r="J783" s="119">
        <v>1</v>
      </c>
      <c r="K783" s="122">
        <f>IF(G783="","",VLOOKUP(G783,ARANCEL!$B$5:$D$121,3,FALSE)*J783)</f>
        <v>15676</v>
      </c>
      <c r="L783" s="1229" t="s">
        <v>8256</v>
      </c>
      <c r="M783" s="1229">
        <v>4500264856</v>
      </c>
      <c r="N783" s="1229" t="s">
        <v>8933</v>
      </c>
    </row>
    <row r="784" spans="1:14" s="684" customFormat="1" x14ac:dyDescent="0.25">
      <c r="A784" s="680" t="s">
        <v>313</v>
      </c>
      <c r="B784" s="677">
        <v>41879</v>
      </c>
      <c r="C784" s="675" t="s">
        <v>6691</v>
      </c>
      <c r="D784" s="673" t="s">
        <v>1449</v>
      </c>
      <c r="E784" s="676">
        <v>10248337</v>
      </c>
      <c r="F784" s="673">
        <v>27388113</v>
      </c>
      <c r="G784" s="673">
        <v>2704005</v>
      </c>
      <c r="H784" s="120" t="str">
        <f>IF(G784="","",VLOOKUP(G784,ARANCEL!$B$5:$D$121,2,FALSE))</f>
        <v>PROVISORIO</v>
      </c>
      <c r="I784" s="121" t="s">
        <v>326</v>
      </c>
      <c r="J784" s="119">
        <v>1</v>
      </c>
      <c r="K784" s="122">
        <f>IF(G784="","",VLOOKUP(G784,ARANCEL!$B$5:$D$121,3,FALSE)*J784)</f>
        <v>3250</v>
      </c>
      <c r="L784" s="1229" t="s">
        <v>6905</v>
      </c>
      <c r="M784" s="1229">
        <v>4500251080</v>
      </c>
      <c r="N784" s="1229" t="s">
        <v>7128</v>
      </c>
    </row>
    <row r="785" spans="1:14" s="684" customFormat="1" x14ac:dyDescent="0.25">
      <c r="A785" s="680" t="s">
        <v>305</v>
      </c>
      <c r="B785" s="677">
        <v>41879</v>
      </c>
      <c r="C785" s="118" t="s">
        <v>6691</v>
      </c>
      <c r="D785" s="119" t="s">
        <v>1449</v>
      </c>
      <c r="E785" s="162">
        <v>10248337</v>
      </c>
      <c r="F785" s="119">
        <v>27388113</v>
      </c>
      <c r="G785" s="673">
        <v>2704003</v>
      </c>
      <c r="H785" s="120" t="str">
        <f>IF(G785="","",VLOOKUP(G785,ARANCEL!$B$5:$D$121,2,FALSE))</f>
        <v xml:space="preserve">CORONA PERIFERICA CON PERNO MUÑON COLADO </v>
      </c>
      <c r="I785" s="121" t="s">
        <v>326</v>
      </c>
      <c r="J785" s="119">
        <v>1</v>
      </c>
      <c r="K785" s="122">
        <f>IF(G785="","",VLOOKUP(G785,ARANCEL!$B$5:$D$121,3,FALSE)*J785)</f>
        <v>32612</v>
      </c>
      <c r="L785" s="1229" t="s">
        <v>6905</v>
      </c>
      <c r="M785" s="1229">
        <v>4500251080</v>
      </c>
      <c r="N785" s="1229" t="s">
        <v>7128</v>
      </c>
    </row>
    <row r="786" spans="1:14" s="684" customFormat="1" x14ac:dyDescent="0.25">
      <c r="A786" s="1455" t="s">
        <v>305</v>
      </c>
      <c r="B786" s="677">
        <v>41939</v>
      </c>
      <c r="C786" s="675" t="s">
        <v>6691</v>
      </c>
      <c r="D786" s="673" t="s">
        <v>1449</v>
      </c>
      <c r="E786" s="676">
        <v>10248337</v>
      </c>
      <c r="F786" s="673">
        <v>27388113</v>
      </c>
      <c r="G786" s="673">
        <v>2705003</v>
      </c>
      <c r="H786" s="120" t="str">
        <f>IF(G786="","",VLOOKUP(G786,ARANCEL!$B$5:$D$121,2,FALSE))</f>
        <v>INCRUSTACION ESTETICA (ART-GLASS O CERAMICA)</v>
      </c>
      <c r="I786" s="121" t="s">
        <v>308</v>
      </c>
      <c r="J786" s="119">
        <v>1</v>
      </c>
      <c r="K786" s="122">
        <f>IF(G786="","",VLOOKUP(G786,ARANCEL!$B$5:$D$121,3,FALSE)*J786)</f>
        <v>15676</v>
      </c>
      <c r="L786" s="1229" t="s">
        <v>8279</v>
      </c>
      <c r="M786" s="1229">
        <v>4500259698</v>
      </c>
      <c r="N786" s="1229" t="s">
        <v>8264</v>
      </c>
    </row>
    <row r="787" spans="1:14" s="684" customFormat="1" x14ac:dyDescent="0.25">
      <c r="A787" s="673" t="s">
        <v>305</v>
      </c>
      <c r="B787" s="677">
        <v>41891</v>
      </c>
      <c r="C787" s="675" t="s">
        <v>6961</v>
      </c>
      <c r="D787" s="673" t="s">
        <v>1523</v>
      </c>
      <c r="E787" s="676">
        <v>10253987</v>
      </c>
      <c r="F787" s="673">
        <v>28366081</v>
      </c>
      <c r="G787" s="673">
        <v>2707001</v>
      </c>
      <c r="H787" s="120" t="str">
        <f>IF(G787="","",VLOOKUP(G787,ARANCEL!$B$5:$D$121,2,FALSE))</f>
        <v xml:space="preserve">PLANO DE RELAJACION </v>
      </c>
      <c r="I787" s="121" t="s">
        <v>306</v>
      </c>
      <c r="J787" s="119">
        <v>1</v>
      </c>
      <c r="K787" s="122">
        <f>IF(G787="","",VLOOKUP(G787,ARANCEL!$B$5:$D$121,3,FALSE)*J787)</f>
        <v>9221</v>
      </c>
      <c r="L787" s="1229" t="s">
        <v>7548</v>
      </c>
      <c r="M787" s="1229">
        <v>4500255224</v>
      </c>
      <c r="N787" s="1229" t="s">
        <v>7553</v>
      </c>
    </row>
    <row r="788" spans="1:14" s="684" customFormat="1" x14ac:dyDescent="0.25">
      <c r="A788" s="673" t="s">
        <v>305</v>
      </c>
      <c r="B788" s="677">
        <v>41694</v>
      </c>
      <c r="C788" s="675" t="s">
        <v>1506</v>
      </c>
      <c r="D788" s="673" t="s">
        <v>353</v>
      </c>
      <c r="E788" s="676">
        <v>10159790</v>
      </c>
      <c r="F788" s="673">
        <v>22413223</v>
      </c>
      <c r="G788" s="673">
        <v>2705003</v>
      </c>
      <c r="H788" s="120" t="str">
        <f>IF(G788="","",VLOOKUP(G788,ARANCEL!$B$5:$D$121,2,FALSE))</f>
        <v>INCRUSTACION ESTETICA (ART-GLASS O CERAMICA)</v>
      </c>
      <c r="I788" s="121" t="s">
        <v>315</v>
      </c>
      <c r="J788" s="119">
        <v>1</v>
      </c>
      <c r="K788" s="122">
        <f>IF(G788="","",VLOOKUP(G788,ARANCEL!$B$5:$D$121,3,FALSE)*J788)</f>
        <v>15676</v>
      </c>
      <c r="L788" s="1229" t="s">
        <v>3438</v>
      </c>
      <c r="M788" s="1229">
        <v>4500220769</v>
      </c>
      <c r="N788" s="1229">
        <v>8613</v>
      </c>
    </row>
    <row r="789" spans="1:14" s="684" customFormat="1" x14ac:dyDescent="0.25">
      <c r="A789" s="673" t="s">
        <v>305</v>
      </c>
      <c r="B789" s="677">
        <v>41690</v>
      </c>
      <c r="C789" s="675" t="s">
        <v>2909</v>
      </c>
      <c r="D789" s="673" t="s">
        <v>47</v>
      </c>
      <c r="E789" s="676">
        <v>10175597</v>
      </c>
      <c r="F789" s="673">
        <v>23442327</v>
      </c>
      <c r="G789" s="673">
        <v>2705003</v>
      </c>
      <c r="H789" s="120" t="str">
        <f>IF(G789="","",VLOOKUP(G789,ARANCEL!$B$5:$D$121,2,FALSE))</f>
        <v>INCRUSTACION ESTETICA (ART-GLASS O CERAMICA)</v>
      </c>
      <c r="I789" s="121" t="s">
        <v>308</v>
      </c>
      <c r="J789" s="119">
        <v>1</v>
      </c>
      <c r="K789" s="122">
        <f>IF(G789="","",VLOOKUP(G789,ARANCEL!$B$5:$D$121,3,FALSE)*J789)</f>
        <v>15676</v>
      </c>
      <c r="L789" s="1229" t="s">
        <v>3438</v>
      </c>
      <c r="M789" s="1229">
        <v>4500220770</v>
      </c>
      <c r="N789" s="1229">
        <v>8614</v>
      </c>
    </row>
    <row r="790" spans="1:14" s="691" customFormat="1" x14ac:dyDescent="0.25">
      <c r="A790" s="673" t="s">
        <v>305</v>
      </c>
      <c r="B790" s="677">
        <v>41654</v>
      </c>
      <c r="C790" s="675" t="s">
        <v>1505</v>
      </c>
      <c r="D790" s="673" t="s">
        <v>442</v>
      </c>
      <c r="E790" s="676">
        <v>10169069</v>
      </c>
      <c r="F790" s="673">
        <v>20101710</v>
      </c>
      <c r="G790" s="673">
        <v>2705003</v>
      </c>
      <c r="H790" s="120" t="str">
        <f>IF(G790="","",VLOOKUP(G790,ARANCEL!$B$5:$D$121,2,FALSE))</f>
        <v>INCRUSTACION ESTETICA (ART-GLASS O CERAMICA)</v>
      </c>
      <c r="I790" s="121" t="s">
        <v>326</v>
      </c>
      <c r="J790" s="119">
        <v>1</v>
      </c>
      <c r="K790" s="122">
        <f>IF(G790="","",VLOOKUP(G790,ARANCEL!$B$5:$D$121,3,FALSE)*J790)</f>
        <v>15676</v>
      </c>
      <c r="L790" s="1229" t="s">
        <v>2842</v>
      </c>
      <c r="M790" s="1229">
        <v>4500216201</v>
      </c>
      <c r="N790" s="1229">
        <v>8388</v>
      </c>
    </row>
    <row r="791" spans="1:14" s="691" customFormat="1" x14ac:dyDescent="0.25">
      <c r="A791" s="673" t="s">
        <v>305</v>
      </c>
      <c r="B791" s="677">
        <v>41661</v>
      </c>
      <c r="C791" s="675" t="s">
        <v>1504</v>
      </c>
      <c r="D791" s="673" t="s">
        <v>1449</v>
      </c>
      <c r="E791" s="676">
        <v>10169889</v>
      </c>
      <c r="F791" s="673">
        <v>24708475</v>
      </c>
      <c r="G791" s="673">
        <v>2704005</v>
      </c>
      <c r="H791" s="120" t="str">
        <f>IF(G791="","",VLOOKUP(G791,ARANCEL!$B$5:$D$121,2,FALSE))</f>
        <v>PROVISORIO</v>
      </c>
      <c r="I791" s="121" t="s">
        <v>317</v>
      </c>
      <c r="J791" s="119">
        <v>1</v>
      </c>
      <c r="K791" s="122">
        <f>IF(G791="","",VLOOKUP(G791,ARANCEL!$B$5:$D$121,3,FALSE)*J791)</f>
        <v>3250</v>
      </c>
      <c r="L791" s="1229" t="s">
        <v>2842</v>
      </c>
      <c r="M791" s="1229">
        <v>4500216204</v>
      </c>
      <c r="N791" s="1229">
        <v>8390</v>
      </c>
    </row>
    <row r="792" spans="1:14" s="691" customFormat="1" x14ac:dyDescent="0.25">
      <c r="A792" s="673" t="s">
        <v>305</v>
      </c>
      <c r="B792" s="677">
        <v>41673</v>
      </c>
      <c r="C792" s="675" t="s">
        <v>2608</v>
      </c>
      <c r="D792" s="673" t="s">
        <v>1449</v>
      </c>
      <c r="E792" s="676">
        <v>10169889</v>
      </c>
      <c r="F792" s="673">
        <v>24708475</v>
      </c>
      <c r="G792" s="673">
        <v>2704003</v>
      </c>
      <c r="H792" s="120" t="str">
        <f>IF(G792="","",VLOOKUP(G792,ARANCEL!$B$5:$D$121,2,FALSE))</f>
        <v xml:space="preserve">CORONA PERIFERICA CON PERNO MUÑON COLADO </v>
      </c>
      <c r="I792" s="121" t="s">
        <v>317</v>
      </c>
      <c r="J792" s="119">
        <v>1</v>
      </c>
      <c r="K792" s="122">
        <f>IF(G792="","",VLOOKUP(G792,ARANCEL!$B$5:$D$121,3,FALSE)*J792)</f>
        <v>32612</v>
      </c>
      <c r="L792" s="1229" t="s">
        <v>2842</v>
      </c>
      <c r="M792" s="1229">
        <v>4500216204</v>
      </c>
      <c r="N792" s="1229">
        <v>8390</v>
      </c>
    </row>
    <row r="793" spans="1:14" s="684" customFormat="1" x14ac:dyDescent="0.25">
      <c r="A793" s="673" t="s">
        <v>305</v>
      </c>
      <c r="B793" s="677">
        <v>41849</v>
      </c>
      <c r="C793" s="675" t="s">
        <v>6023</v>
      </c>
      <c r="D793" s="673" t="s">
        <v>69</v>
      </c>
      <c r="E793" s="676">
        <v>10232466</v>
      </c>
      <c r="F793" s="673">
        <v>25830411</v>
      </c>
      <c r="G793" s="673">
        <v>2704013</v>
      </c>
      <c r="H793" s="120" t="str">
        <f>IF(G793="","",VLOOKUP(G793,ARANCEL!$B$5:$D$121,2,FALSE))</f>
        <v>PROVISORIO (POR PIEZA)</v>
      </c>
      <c r="I793" s="121" t="s">
        <v>309</v>
      </c>
      <c r="J793" s="119">
        <v>1</v>
      </c>
      <c r="K793" s="122">
        <f>IF(G793="","",VLOOKUP(G793,ARANCEL!$B$5:$D$121,3,FALSE)*J793)</f>
        <v>3250</v>
      </c>
      <c r="L793" s="1229" t="s">
        <v>6905</v>
      </c>
      <c r="M793" s="1229">
        <v>4500249698</v>
      </c>
      <c r="N793" s="1229" t="s">
        <v>7115</v>
      </c>
    </row>
    <row r="794" spans="1:14" s="693" customFormat="1" x14ac:dyDescent="0.25">
      <c r="A794" s="673" t="s">
        <v>305</v>
      </c>
      <c r="B794" s="677">
        <v>41801</v>
      </c>
      <c r="C794" s="675" t="s">
        <v>5019</v>
      </c>
      <c r="D794" s="673" t="s">
        <v>353</v>
      </c>
      <c r="E794" s="676">
        <v>10208581</v>
      </c>
      <c r="F794" s="673">
        <v>26873429</v>
      </c>
      <c r="G794" s="673">
        <v>2704005</v>
      </c>
      <c r="H794" s="120" t="str">
        <f>IF(G794="","",VLOOKUP(G794,ARANCEL!$B$5:$D$121,2,FALSE))</f>
        <v>PROVISORIO</v>
      </c>
      <c r="I794" s="121" t="s">
        <v>322</v>
      </c>
      <c r="J794" s="119">
        <v>1</v>
      </c>
      <c r="K794" s="122">
        <f>IF(G794="","",VLOOKUP(G794,ARANCEL!$B$5:$D$121,3,FALSE)*J794)</f>
        <v>3250</v>
      </c>
      <c r="L794" s="1229" t="s">
        <v>5742</v>
      </c>
      <c r="M794" s="1229">
        <v>4500239368</v>
      </c>
      <c r="N794" s="1229" t="s">
        <v>5743</v>
      </c>
    </row>
    <row r="795" spans="1:14" s="693" customFormat="1" x14ac:dyDescent="0.25">
      <c r="A795" s="673" t="s">
        <v>305</v>
      </c>
      <c r="B795" s="677">
        <v>41915</v>
      </c>
      <c r="C795" s="675" t="s">
        <v>5019</v>
      </c>
      <c r="D795" s="673" t="s">
        <v>353</v>
      </c>
      <c r="E795" s="676">
        <v>10208581</v>
      </c>
      <c r="F795" s="673">
        <v>26873429</v>
      </c>
      <c r="G795" s="673">
        <v>2704003</v>
      </c>
      <c r="H795" s="120" t="str">
        <f>IF(G795="","",VLOOKUP(G795,ARANCEL!$B$5:$D$121,2,FALSE))</f>
        <v xml:space="preserve">CORONA PERIFERICA CON PERNO MUÑON COLADO </v>
      </c>
      <c r="I795" s="121" t="s">
        <v>322</v>
      </c>
      <c r="J795" s="119">
        <v>1</v>
      </c>
      <c r="K795" s="122">
        <f>IF(G795="","",VLOOKUP(G795,ARANCEL!$B$5:$D$121,3,FALSE)*J795)</f>
        <v>32612</v>
      </c>
      <c r="L795" s="1229" t="s">
        <v>7548</v>
      </c>
      <c r="M795" s="1229">
        <v>4500255224</v>
      </c>
      <c r="N795" s="1229" t="s">
        <v>7553</v>
      </c>
    </row>
    <row r="796" spans="1:14" s="693" customFormat="1" x14ac:dyDescent="0.25">
      <c r="A796" s="673" t="s">
        <v>305</v>
      </c>
      <c r="B796" s="677">
        <v>41740</v>
      </c>
      <c r="C796" s="675" t="s">
        <v>3905</v>
      </c>
      <c r="D796" s="673" t="s">
        <v>60</v>
      </c>
      <c r="E796" s="676">
        <v>10188352</v>
      </c>
      <c r="F796" s="673">
        <v>25334390</v>
      </c>
      <c r="G796" s="673">
        <v>2705003</v>
      </c>
      <c r="H796" s="120" t="str">
        <f>IF(G796="","",VLOOKUP(G796,ARANCEL!$B$5:$D$121,2,FALSE))</f>
        <v>INCRUSTACION ESTETICA (ART-GLASS O CERAMICA)</v>
      </c>
      <c r="I796" s="121" t="s">
        <v>312</v>
      </c>
      <c r="J796" s="119">
        <v>1</v>
      </c>
      <c r="K796" s="122">
        <f>IF(G796="","",VLOOKUP(G796,ARANCEL!$B$5:$D$121,3,FALSE)*J796)</f>
        <v>15676</v>
      </c>
      <c r="L796" s="1229" t="s">
        <v>4612</v>
      </c>
      <c r="M796" s="1229">
        <v>4500229970</v>
      </c>
      <c r="N796" s="1229">
        <v>9184</v>
      </c>
    </row>
    <row r="797" spans="1:14" s="695" customFormat="1" x14ac:dyDescent="0.25">
      <c r="A797" s="673" t="s">
        <v>305</v>
      </c>
      <c r="B797" s="677">
        <v>41793</v>
      </c>
      <c r="C797" s="675" t="s">
        <v>4902</v>
      </c>
      <c r="D797" s="673" t="s">
        <v>720</v>
      </c>
      <c r="E797" s="676">
        <v>10204646</v>
      </c>
      <c r="F797" s="673">
        <v>26611019</v>
      </c>
      <c r="G797" s="673">
        <v>2704005</v>
      </c>
      <c r="H797" s="120" t="str">
        <f>IF(G797="","",VLOOKUP(G797,ARANCEL!$B$5:$D$121,2,FALSE))</f>
        <v>PROVISORIO</v>
      </c>
      <c r="I797" s="121" t="s">
        <v>309</v>
      </c>
      <c r="J797" s="119">
        <v>1</v>
      </c>
      <c r="K797" s="122">
        <f>IF(G797="","",VLOOKUP(G797,ARANCEL!$B$5:$D$121,3,FALSE)*J797)</f>
        <v>3250</v>
      </c>
      <c r="L797" s="1229" t="s">
        <v>5292</v>
      </c>
      <c r="M797" s="1229">
        <v>4500236752</v>
      </c>
      <c r="N797" s="1229">
        <v>9460</v>
      </c>
    </row>
    <row r="798" spans="1:14" s="695" customFormat="1" x14ac:dyDescent="0.25">
      <c r="A798" s="694" t="s">
        <v>305</v>
      </c>
      <c r="B798" s="677">
        <v>41827</v>
      </c>
      <c r="C798" s="118" t="s">
        <v>4902</v>
      </c>
      <c r="D798" s="119" t="s">
        <v>720</v>
      </c>
      <c r="E798" s="162">
        <v>10204646</v>
      </c>
      <c r="F798" s="119">
        <v>26611019</v>
      </c>
      <c r="G798" s="673">
        <v>2704006</v>
      </c>
      <c r="H798" s="120" t="str">
        <f>IF(G798="","",VLOOKUP(G798,ARANCEL!$B$5:$D$121,2,FALSE))</f>
        <v xml:space="preserve">CERAMICA ALUMINOSA ANTERIOR O POSTERIOR </v>
      </c>
      <c r="I798" s="121" t="s">
        <v>309</v>
      </c>
      <c r="J798" s="119">
        <v>1</v>
      </c>
      <c r="K798" s="122">
        <f>IF(G798="","",VLOOKUP(G798,ARANCEL!$B$5:$D$121,3,FALSE)*J798)</f>
        <v>31487</v>
      </c>
      <c r="L798" s="1229" t="s">
        <v>6905</v>
      </c>
      <c r="M798" s="1229">
        <v>4500249698</v>
      </c>
      <c r="N798" s="1229" t="s">
        <v>7115</v>
      </c>
    </row>
    <row r="799" spans="1:14" s="695" customFormat="1" x14ac:dyDescent="0.25">
      <c r="A799" s="673" t="s">
        <v>305</v>
      </c>
      <c r="B799" s="677">
        <v>41629</v>
      </c>
      <c r="C799" s="675" t="s">
        <v>1503</v>
      </c>
      <c r="D799" s="673" t="s">
        <v>60</v>
      </c>
      <c r="E799" s="676">
        <v>10166359</v>
      </c>
      <c r="F799" s="673">
        <v>24020727</v>
      </c>
      <c r="G799" s="673">
        <v>2705003</v>
      </c>
      <c r="H799" s="120" t="str">
        <f>IF(G799="","",VLOOKUP(G799,ARANCEL!$B$5:$D$121,2,FALSE))</f>
        <v>INCRUSTACION ESTETICA (ART-GLASS O CERAMICA)</v>
      </c>
      <c r="I799" s="121" t="s">
        <v>683</v>
      </c>
      <c r="J799" s="119">
        <v>2</v>
      </c>
      <c r="K799" s="122">
        <f>IF(G799="","",VLOOKUP(G799,ARANCEL!$B$5:$D$121,3,FALSE)*J799)</f>
        <v>31352</v>
      </c>
      <c r="L799" s="1235" t="str">
        <f>IF(E799="","","IMPAGO")</f>
        <v>IMPAGO</v>
      </c>
      <c r="M799" s="1235" t="str">
        <f>IF(L799="IMPAGO","SIN O.C.","")</f>
        <v>SIN O.C.</v>
      </c>
      <c r="N799" s="1235" t="str">
        <f>IF(L799="IMPAGO","SIN FACT.","")</f>
        <v>SIN FACT.</v>
      </c>
    </row>
    <row r="800" spans="1:14" s="695" customFormat="1" x14ac:dyDescent="0.25">
      <c r="A800" s="673" t="s">
        <v>305</v>
      </c>
      <c r="B800" s="677">
        <v>41915</v>
      </c>
      <c r="C800" s="675" t="s">
        <v>7441</v>
      </c>
      <c r="D800" s="673" t="s">
        <v>1449</v>
      </c>
      <c r="E800" s="676">
        <v>10259818</v>
      </c>
      <c r="F800" s="673">
        <v>26870253</v>
      </c>
      <c r="G800" s="673">
        <v>2705003</v>
      </c>
      <c r="H800" s="120" t="str">
        <f>IF(G800="","",VLOOKUP(G800,ARANCEL!$B$5:$D$121,2,FALSE))</f>
        <v>INCRUSTACION ESTETICA (ART-GLASS O CERAMICA)</v>
      </c>
      <c r="I800" s="121" t="s">
        <v>315</v>
      </c>
      <c r="J800" s="119">
        <v>1</v>
      </c>
      <c r="K800" s="122">
        <f>IF(G800="","",VLOOKUP(G800,ARANCEL!$B$5:$D$121,3,FALSE)*J800)</f>
        <v>15676</v>
      </c>
      <c r="L800" s="1229" t="s">
        <v>8279</v>
      </c>
      <c r="M800" s="1229">
        <v>4500259698</v>
      </c>
      <c r="N800" s="1229" t="s">
        <v>8264</v>
      </c>
    </row>
    <row r="801" spans="1:14" s="695" customFormat="1" x14ac:dyDescent="0.25">
      <c r="A801" s="673" t="s">
        <v>305</v>
      </c>
      <c r="B801" s="677">
        <v>41988</v>
      </c>
      <c r="C801" s="675" t="s">
        <v>8990</v>
      </c>
      <c r="D801" s="673" t="s">
        <v>1471</v>
      </c>
      <c r="E801" s="676">
        <v>10295751</v>
      </c>
      <c r="F801" s="673">
        <v>29744979</v>
      </c>
      <c r="G801" s="673">
        <v>2704003</v>
      </c>
      <c r="H801" s="120" t="str">
        <f>IF(G801="","",VLOOKUP(G801,ARANCEL!$B$5:$D$121,2,FALSE))</f>
        <v xml:space="preserve">CORONA PERIFERICA CON PERNO MUÑON COLADO </v>
      </c>
      <c r="I801" s="121" t="s">
        <v>366</v>
      </c>
      <c r="J801" s="119">
        <v>1</v>
      </c>
      <c r="K801" s="122">
        <f>IF(G801="","",VLOOKUP(G801,ARANCEL!$B$5:$D$121,3,FALSE)*J801)</f>
        <v>32612</v>
      </c>
      <c r="L801" s="1349" t="s">
        <v>9431</v>
      </c>
      <c r="M801" s="1349">
        <v>4500269116</v>
      </c>
      <c r="N801" s="1349" t="s">
        <v>9430</v>
      </c>
    </row>
    <row r="802" spans="1:14" s="684" customFormat="1" x14ac:dyDescent="0.25">
      <c r="A802" s="673" t="s">
        <v>305</v>
      </c>
      <c r="B802" s="677">
        <v>41740</v>
      </c>
      <c r="C802" s="714" t="s">
        <v>1501</v>
      </c>
      <c r="D802" s="712" t="s">
        <v>60</v>
      </c>
      <c r="E802" s="715">
        <v>10164476</v>
      </c>
      <c r="F802" s="712">
        <v>23413578</v>
      </c>
      <c r="G802" s="712">
        <v>2702048</v>
      </c>
      <c r="H802" s="120" t="str">
        <f>IF(G802="","",VLOOKUP(G802,ARANCEL!$B$5:$D$121,2,FALSE))</f>
        <v xml:space="preserve">SERVICIO LAB. IMPLANTE CORONA CEMENTADA/ATORNILLADA </v>
      </c>
      <c r="I802" s="121" t="s">
        <v>337</v>
      </c>
      <c r="J802" s="119">
        <v>1</v>
      </c>
      <c r="K802" s="122">
        <f>IF(G802="","",VLOOKUP(G802,ARANCEL!$B$5:$D$121,3,FALSE)*J802)</f>
        <v>43857</v>
      </c>
      <c r="L802" s="1229" t="s">
        <v>8279</v>
      </c>
      <c r="M802" s="1229">
        <v>4500257382</v>
      </c>
      <c r="N802" s="1229" t="s">
        <v>8281</v>
      </c>
    </row>
    <row r="803" spans="1:14" s="699" customFormat="1" x14ac:dyDescent="0.25">
      <c r="A803" s="680" t="s">
        <v>313</v>
      </c>
      <c r="B803" s="705">
        <v>41803</v>
      </c>
      <c r="C803" s="714" t="s">
        <v>5208</v>
      </c>
      <c r="D803" s="712"/>
      <c r="E803" s="715">
        <v>10209908</v>
      </c>
      <c r="F803" s="712">
        <v>26677905</v>
      </c>
      <c r="G803" s="712">
        <v>2704005</v>
      </c>
      <c r="H803" s="120" t="str">
        <f>IF(G803="","",VLOOKUP(G803,ARANCEL!$B$5:$D$121,2,FALSE))</f>
        <v>PROVISORIO</v>
      </c>
      <c r="I803" s="121" t="s">
        <v>2739</v>
      </c>
      <c r="J803" s="119">
        <v>1</v>
      </c>
      <c r="K803" s="122">
        <f>IF(G803="","",VLOOKUP(G803,ARANCEL!$B$5:$D$121,3,FALSE)*J803)</f>
        <v>3250</v>
      </c>
      <c r="L803" s="1229" t="s">
        <v>5742</v>
      </c>
      <c r="M803" s="1229">
        <v>4500239368</v>
      </c>
      <c r="N803" s="1229" t="s">
        <v>5743</v>
      </c>
    </row>
    <row r="804" spans="1:14" s="699" customFormat="1" x14ac:dyDescent="0.25">
      <c r="A804" s="119" t="s">
        <v>305</v>
      </c>
      <c r="B804" s="164">
        <v>41806</v>
      </c>
      <c r="C804" s="118" t="s">
        <v>5208</v>
      </c>
      <c r="D804" s="119" t="s">
        <v>1446</v>
      </c>
      <c r="E804" s="162">
        <v>10212595</v>
      </c>
      <c r="F804" s="119">
        <v>26677905</v>
      </c>
      <c r="G804" s="119">
        <v>2704005</v>
      </c>
      <c r="H804" s="120" t="str">
        <f>IF(G804="","",VLOOKUP(G804,ARANCEL!$B$5:$D$121,2,FALSE))</f>
        <v>PROVISORIO</v>
      </c>
      <c r="I804" s="121" t="s">
        <v>312</v>
      </c>
      <c r="J804" s="119">
        <v>1</v>
      </c>
      <c r="K804" s="122">
        <f>IF(G804="","",VLOOKUP(G804,ARANCEL!$B$5:$D$121,3,FALSE)*J804)</f>
        <v>3250</v>
      </c>
      <c r="L804" s="1229" t="s">
        <v>5742</v>
      </c>
      <c r="M804" s="1229">
        <v>4500239368</v>
      </c>
      <c r="N804" s="1229" t="s">
        <v>5743</v>
      </c>
    </row>
    <row r="805" spans="1:14" s="699" customFormat="1" x14ac:dyDescent="0.25">
      <c r="A805" s="703" t="s">
        <v>305</v>
      </c>
      <c r="B805" s="705">
        <v>41831</v>
      </c>
      <c r="C805" s="702" t="s">
        <v>5208</v>
      </c>
      <c r="D805" s="703" t="s">
        <v>1446</v>
      </c>
      <c r="E805" s="704">
        <v>10212595</v>
      </c>
      <c r="F805" s="703">
        <v>26677905</v>
      </c>
      <c r="G805" s="703">
        <v>2704003</v>
      </c>
      <c r="H805" s="120" t="str">
        <f>IF(G805="","",VLOOKUP(G805,ARANCEL!$B$5:$D$121,2,FALSE))</f>
        <v xml:space="preserve">CORONA PERIFERICA CON PERNO MUÑON COLADO </v>
      </c>
      <c r="I805" s="121" t="s">
        <v>312</v>
      </c>
      <c r="J805" s="119">
        <v>1</v>
      </c>
      <c r="K805" s="122">
        <f>IF(G805="","",VLOOKUP(G805,ARANCEL!$B$5:$D$121,3,FALSE)*J805)</f>
        <v>32612</v>
      </c>
      <c r="L805" s="1229" t="s">
        <v>6905</v>
      </c>
      <c r="M805" s="1229">
        <v>4500249698</v>
      </c>
      <c r="N805" s="1229" t="s">
        <v>7115</v>
      </c>
    </row>
    <row r="806" spans="1:14" s="699" customFormat="1" x14ac:dyDescent="0.25">
      <c r="A806" s="703" t="s">
        <v>305</v>
      </c>
      <c r="B806" s="705">
        <v>41967</v>
      </c>
      <c r="C806" s="702" t="s">
        <v>8461</v>
      </c>
      <c r="D806" s="703" t="s">
        <v>438</v>
      </c>
      <c r="E806" s="704">
        <v>10284179</v>
      </c>
      <c r="F806" s="703">
        <v>26454656</v>
      </c>
      <c r="G806" s="703">
        <v>2702048</v>
      </c>
      <c r="H806" s="120" t="str">
        <f>IF(G806="","",VLOOKUP(G806,ARANCEL!$B$5:$D$121,2,FALSE))</f>
        <v xml:space="preserve">SERVICIO LAB. IMPLANTE CORONA CEMENTADA/ATORNILLADA </v>
      </c>
      <c r="I806" s="121" t="s">
        <v>756</v>
      </c>
      <c r="J806" s="119">
        <v>2</v>
      </c>
      <c r="K806" s="122">
        <f>IF(G806="","",VLOOKUP(G806,ARANCEL!$B$5:$D$121,3,FALSE)*J806)</f>
        <v>87714</v>
      </c>
      <c r="L806" s="1229" t="s">
        <v>8256</v>
      </c>
      <c r="M806" s="1229">
        <v>4500264856</v>
      </c>
      <c r="N806" s="1229" t="s">
        <v>8933</v>
      </c>
    </row>
    <row r="807" spans="1:14" s="711" customFormat="1" x14ac:dyDescent="0.25">
      <c r="A807" s="712" t="s">
        <v>305</v>
      </c>
      <c r="B807" s="719">
        <v>42006</v>
      </c>
      <c r="C807" s="714" t="s">
        <v>9234</v>
      </c>
      <c r="D807" s="712" t="s">
        <v>1449</v>
      </c>
      <c r="E807" s="715">
        <v>10303975</v>
      </c>
      <c r="F807" s="712">
        <v>30328820</v>
      </c>
      <c r="G807" s="712">
        <v>2704005</v>
      </c>
      <c r="H807" s="120" t="str">
        <f>IF(G807="","",VLOOKUP(G807,ARANCEL!$B$5:$D$121,2,FALSE))</f>
        <v>PROVISORIO</v>
      </c>
      <c r="I807" s="121" t="s">
        <v>311</v>
      </c>
      <c r="J807" s="119">
        <v>1</v>
      </c>
      <c r="K807" s="122">
        <f>IF(G807="","",VLOOKUP(G807,ARANCEL!$B$5:$D$121,3,FALSE)*J807)</f>
        <v>3250</v>
      </c>
      <c r="L807" s="1235" t="str">
        <f>IF(E807="","","IMPAGO")</f>
        <v>IMPAGO</v>
      </c>
      <c r="M807" s="1235" t="str">
        <f>IF(L807="IMPAGO","SIN O.C.","")</f>
        <v>SIN O.C.</v>
      </c>
      <c r="N807" s="1235" t="str">
        <f>IF(L807="IMPAGO","SIN FACT.","")</f>
        <v>SIN FACT.</v>
      </c>
    </row>
    <row r="808" spans="1:14" s="711" customFormat="1" x14ac:dyDescent="0.25">
      <c r="A808" s="712" t="s">
        <v>305</v>
      </c>
      <c r="B808" s="719">
        <v>41936</v>
      </c>
      <c r="C808" s="714" t="s">
        <v>7894</v>
      </c>
      <c r="D808" s="712" t="s">
        <v>96</v>
      </c>
      <c r="E808" s="715">
        <v>10271382</v>
      </c>
      <c r="F808" s="712">
        <v>29206996</v>
      </c>
      <c r="G808" s="712">
        <v>2704005</v>
      </c>
      <c r="H808" s="120" t="str">
        <f>IF(G808="","",VLOOKUP(G808,ARANCEL!$B$5:$D$121,2,FALSE))</f>
        <v>PROVISORIO</v>
      </c>
      <c r="I808" s="121" t="s">
        <v>312</v>
      </c>
      <c r="J808" s="119">
        <v>1</v>
      </c>
      <c r="K808" s="122">
        <f>IF(G808="","",VLOOKUP(G808,ARANCEL!$B$5:$D$121,3,FALSE)*J808)</f>
        <v>3250</v>
      </c>
      <c r="L808" s="1229" t="s">
        <v>8279</v>
      </c>
      <c r="M808" s="1229">
        <v>4500259698</v>
      </c>
      <c r="N808" s="1229" t="s">
        <v>8264</v>
      </c>
    </row>
    <row r="809" spans="1:14" s="711" customFormat="1" x14ac:dyDescent="0.25">
      <c r="A809" s="738" t="s">
        <v>305</v>
      </c>
      <c r="B809" s="719">
        <v>41974</v>
      </c>
      <c r="C809" s="714" t="s">
        <v>7894</v>
      </c>
      <c r="D809" s="712" t="s">
        <v>96</v>
      </c>
      <c r="E809" s="715">
        <v>10271382</v>
      </c>
      <c r="F809" s="712">
        <v>29206996</v>
      </c>
      <c r="G809" s="712">
        <v>2704003</v>
      </c>
      <c r="H809" s="120" t="str">
        <f>IF(G809="","",VLOOKUP(G809,ARANCEL!$B$5:$D$121,2,FALSE))</f>
        <v xml:space="preserve">CORONA PERIFERICA CON PERNO MUÑON COLADO </v>
      </c>
      <c r="I809" s="121" t="s">
        <v>312</v>
      </c>
      <c r="J809" s="119">
        <v>1</v>
      </c>
      <c r="K809" s="122">
        <f>IF(G809="","",VLOOKUP(G809,ARANCEL!$B$5:$D$121,3,FALSE)*J809)</f>
        <v>32612</v>
      </c>
      <c r="L809" s="1349" t="s">
        <v>9431</v>
      </c>
      <c r="M809" s="1349">
        <v>4500269116</v>
      </c>
      <c r="N809" s="1349" t="s">
        <v>9430</v>
      </c>
    </row>
    <row r="810" spans="1:14" s="711" customFormat="1" x14ac:dyDescent="0.25">
      <c r="A810" s="712" t="s">
        <v>305</v>
      </c>
      <c r="B810" s="719">
        <v>41802</v>
      </c>
      <c r="C810" s="714" t="s">
        <v>5056</v>
      </c>
      <c r="D810" s="712" t="s">
        <v>1449</v>
      </c>
      <c r="E810" s="715">
        <v>10208577</v>
      </c>
      <c r="F810" s="712">
        <v>26868938</v>
      </c>
      <c r="G810" s="712">
        <v>2704005</v>
      </c>
      <c r="H810" s="120" t="str">
        <f>IF(G810="","",VLOOKUP(G810,ARANCEL!$B$5:$D$121,2,FALSE))</f>
        <v>PROVISORIO</v>
      </c>
      <c r="I810" s="121" t="s">
        <v>326</v>
      </c>
      <c r="J810" s="119">
        <v>1</v>
      </c>
      <c r="K810" s="122">
        <f>IF(G810="","",VLOOKUP(G810,ARANCEL!$B$5:$D$121,3,FALSE)*J810)</f>
        <v>3250</v>
      </c>
      <c r="L810" s="1229" t="s">
        <v>5742</v>
      </c>
      <c r="M810" s="1229">
        <v>4500239368</v>
      </c>
      <c r="N810" s="1229" t="s">
        <v>5743</v>
      </c>
    </row>
    <row r="811" spans="1:14" s="711" customFormat="1" x14ac:dyDescent="0.25">
      <c r="A811" s="728" t="s">
        <v>305</v>
      </c>
      <c r="B811" s="719">
        <v>41821</v>
      </c>
      <c r="C811" s="714" t="s">
        <v>5056</v>
      </c>
      <c r="D811" s="712" t="s">
        <v>1449</v>
      </c>
      <c r="E811" s="715">
        <v>10208577</v>
      </c>
      <c r="F811" s="712">
        <v>26868938</v>
      </c>
      <c r="G811" s="712">
        <v>2704003</v>
      </c>
      <c r="H811" s="120" t="str">
        <f>IF(G811="","",VLOOKUP(G811,ARANCEL!$B$5:$D$121,2,FALSE))</f>
        <v xml:space="preserve">CORONA PERIFERICA CON PERNO MUÑON COLADO </v>
      </c>
      <c r="I811" s="121" t="s">
        <v>326</v>
      </c>
      <c r="J811" s="119">
        <v>1</v>
      </c>
      <c r="K811" s="122">
        <f>IF(G811="","",VLOOKUP(G811,ARANCEL!$B$5:$D$121,3,FALSE)*J811)</f>
        <v>32612</v>
      </c>
      <c r="L811" s="1229" t="s">
        <v>5742</v>
      </c>
      <c r="M811" s="1229">
        <v>4500239368</v>
      </c>
      <c r="N811" s="1229" t="s">
        <v>5743</v>
      </c>
    </row>
    <row r="812" spans="1:14" s="699" customFormat="1" x14ac:dyDescent="0.25">
      <c r="A812" s="703" t="s">
        <v>305</v>
      </c>
      <c r="B812" s="705">
        <v>41792</v>
      </c>
      <c r="C812" s="118" t="s">
        <v>4869</v>
      </c>
      <c r="D812" s="119" t="s">
        <v>1471</v>
      </c>
      <c r="E812" s="162">
        <v>10203935</v>
      </c>
      <c r="F812" s="119">
        <v>26498525</v>
      </c>
      <c r="G812" s="703">
        <v>2704005</v>
      </c>
      <c r="H812" s="120" t="str">
        <f>IF(G812="","",VLOOKUP(G812,ARANCEL!$B$5:$D$121,2,FALSE))</f>
        <v>PROVISORIO</v>
      </c>
      <c r="I812" s="121" t="s">
        <v>329</v>
      </c>
      <c r="J812" s="119">
        <v>1</v>
      </c>
      <c r="K812" s="122">
        <f>IF(G812="","",VLOOKUP(G812,ARANCEL!$B$5:$D$121,3,FALSE)*J812)</f>
        <v>3250</v>
      </c>
      <c r="L812" s="1229" t="s">
        <v>5292</v>
      </c>
      <c r="M812" s="1229">
        <v>4500236752</v>
      </c>
      <c r="N812" s="1229">
        <v>9460</v>
      </c>
    </row>
    <row r="813" spans="1:14" s="699" customFormat="1" x14ac:dyDescent="0.25">
      <c r="A813" s="703" t="s">
        <v>305</v>
      </c>
      <c r="B813" s="705">
        <v>41792</v>
      </c>
      <c r="C813" s="118" t="s">
        <v>4869</v>
      </c>
      <c r="D813" s="119" t="s">
        <v>1471</v>
      </c>
      <c r="E813" s="162">
        <v>10203935</v>
      </c>
      <c r="F813" s="119">
        <v>26498525</v>
      </c>
      <c r="G813" s="703">
        <v>2704015</v>
      </c>
      <c r="H813" s="120" t="str">
        <f>IF(G813="","",VLOOKUP(G813,ARANCEL!$B$5:$D$121,2,FALSE))</f>
        <v xml:space="preserve">CORONA IN CERAM </v>
      </c>
      <c r="I813" s="121" t="s">
        <v>329</v>
      </c>
      <c r="J813" s="119">
        <v>1</v>
      </c>
      <c r="K813" s="122">
        <f>IF(G813="","",VLOOKUP(G813,ARANCEL!$B$5:$D$121,3,FALSE)*J813)</f>
        <v>42733</v>
      </c>
      <c r="L813" s="1229" t="s">
        <v>5292</v>
      </c>
      <c r="M813" s="1229">
        <v>4500236752</v>
      </c>
      <c r="N813" s="1229">
        <v>9460</v>
      </c>
    </row>
    <row r="814" spans="1:14" s="754" customFormat="1" x14ac:dyDescent="0.25">
      <c r="A814" s="712" t="s">
        <v>305</v>
      </c>
      <c r="B814" s="719">
        <v>41911</v>
      </c>
      <c r="C814" s="714" t="s">
        <v>4869</v>
      </c>
      <c r="D814" s="712" t="s">
        <v>1471</v>
      </c>
      <c r="E814" s="715">
        <v>10258370</v>
      </c>
      <c r="F814" s="712">
        <v>26910750</v>
      </c>
      <c r="G814" s="712">
        <v>2704026</v>
      </c>
      <c r="H814" s="120" t="str">
        <f>IF(G814="","",VLOOKUP(G814,ARANCEL!$B$5:$D$121,2,FALSE))</f>
        <v>PROTESIS VALPLAST UNILATERAL (HASTA 4 PIEZAS)</v>
      </c>
      <c r="I814" s="121" t="s">
        <v>306</v>
      </c>
      <c r="J814" s="119">
        <v>1</v>
      </c>
      <c r="K814" s="122">
        <f>IF(G814="","",VLOOKUP(G814,ARANCEL!$B$5:$D$121,3,FALSE)*J814)</f>
        <v>44982</v>
      </c>
      <c r="L814" s="1229" t="s">
        <v>7548</v>
      </c>
      <c r="M814" s="1229">
        <v>4500254522</v>
      </c>
      <c r="N814" s="1229" t="s">
        <v>7556</v>
      </c>
    </row>
    <row r="815" spans="1:14" s="754" customFormat="1" x14ac:dyDescent="0.25">
      <c r="A815" s="712" t="s">
        <v>305</v>
      </c>
      <c r="B815" s="719">
        <v>41911</v>
      </c>
      <c r="C815" s="714" t="s">
        <v>4869</v>
      </c>
      <c r="D815" s="712" t="s">
        <v>1471</v>
      </c>
      <c r="E815" s="715">
        <v>10258370</v>
      </c>
      <c r="F815" s="712">
        <v>26910750</v>
      </c>
      <c r="G815" s="712">
        <v>2704027</v>
      </c>
      <c r="H815" s="120" t="str">
        <f>IF(G815="","",VLOOKUP(G815,ARANCEL!$B$5:$D$121,2,FALSE))</f>
        <v>PROTESIS VALPLAST UNILATERAL (HASTA 2 PIEZAS)</v>
      </c>
      <c r="I815" s="121" t="s">
        <v>306</v>
      </c>
      <c r="J815" s="119">
        <v>1</v>
      </c>
      <c r="K815" s="122">
        <f>IF(G815="","",VLOOKUP(G815,ARANCEL!$B$5:$D$121,3,FALSE)*J815)</f>
        <v>22491</v>
      </c>
      <c r="L815" s="1229" t="s">
        <v>7548</v>
      </c>
      <c r="M815" s="1229">
        <v>4500254522</v>
      </c>
      <c r="N815" s="1229" t="s">
        <v>7556</v>
      </c>
    </row>
    <row r="816" spans="1:14" s="754" customFormat="1" x14ac:dyDescent="0.25">
      <c r="A816" s="712" t="s">
        <v>305</v>
      </c>
      <c r="B816" s="719">
        <v>41845</v>
      </c>
      <c r="C816" s="714" t="s">
        <v>6028</v>
      </c>
      <c r="D816" s="712" t="s">
        <v>438</v>
      </c>
      <c r="E816" s="715">
        <v>10229126</v>
      </c>
      <c r="F816" s="712">
        <v>25457037</v>
      </c>
      <c r="G816" s="712">
        <v>2702048</v>
      </c>
      <c r="H816" s="120" t="str">
        <f>IF(G816="","",VLOOKUP(G816,ARANCEL!$B$5:$D$121,2,FALSE))</f>
        <v xml:space="preserve">SERVICIO LAB. IMPLANTE CORONA CEMENTADA/ATORNILLADA </v>
      </c>
      <c r="I816" s="121" t="s">
        <v>1050</v>
      </c>
      <c r="J816" s="119">
        <v>3</v>
      </c>
      <c r="K816" s="122">
        <f>IF(G816="","",VLOOKUP(G816,ARANCEL!$B$5:$D$121,3,FALSE)*J816)</f>
        <v>131571</v>
      </c>
      <c r="L816" s="1229" t="s">
        <v>6905</v>
      </c>
      <c r="M816" s="1229">
        <v>4500249698</v>
      </c>
      <c r="N816" s="1229" t="s">
        <v>7115</v>
      </c>
    </row>
    <row r="817" spans="1:14" s="762" customFormat="1" x14ac:dyDescent="0.25">
      <c r="A817" s="712" t="s">
        <v>305</v>
      </c>
      <c r="B817" s="719">
        <v>41980</v>
      </c>
      <c r="C817" s="714" t="s">
        <v>8745</v>
      </c>
      <c r="D817" s="712" t="s">
        <v>1475</v>
      </c>
      <c r="E817" s="715">
        <v>10291235</v>
      </c>
      <c r="F817" s="712"/>
      <c r="G817" s="712">
        <v>2704005</v>
      </c>
      <c r="H817" s="120" t="str">
        <f>IF(G817="","",VLOOKUP(G817,ARANCEL!$B$5:$D$121,2,FALSE))</f>
        <v>PROVISORIO</v>
      </c>
      <c r="I817" s="121" t="s">
        <v>335</v>
      </c>
      <c r="J817" s="119">
        <v>1</v>
      </c>
      <c r="K817" s="122">
        <f>IF(G817="","",VLOOKUP(G817,ARANCEL!$B$5:$D$121,3,FALSE)*J817)</f>
        <v>3250</v>
      </c>
      <c r="L817" s="1349" t="s">
        <v>9431</v>
      </c>
      <c r="M817" s="1349">
        <v>4500269116</v>
      </c>
      <c r="N817" s="1349" t="s">
        <v>9430</v>
      </c>
    </row>
    <row r="818" spans="1:14" s="762" customFormat="1" x14ac:dyDescent="0.25">
      <c r="A818" s="712" t="s">
        <v>305</v>
      </c>
      <c r="B818" s="719">
        <v>41708</v>
      </c>
      <c r="C818" s="714" t="s">
        <v>3273</v>
      </c>
      <c r="D818" s="712" t="s">
        <v>1523</v>
      </c>
      <c r="E818" s="715">
        <v>10179680</v>
      </c>
      <c r="F818" s="712">
        <v>24875701</v>
      </c>
      <c r="G818" s="712">
        <v>2707001</v>
      </c>
      <c r="H818" s="120" t="str">
        <f>IF(G818="","",VLOOKUP(G818,ARANCEL!$B$5:$D$121,2,FALSE))</f>
        <v xml:space="preserve">PLANO DE RELAJACION </v>
      </c>
      <c r="I818" s="121" t="s">
        <v>331</v>
      </c>
      <c r="J818" s="119">
        <v>1</v>
      </c>
      <c r="K818" s="122">
        <f>IF(G818="","",VLOOKUP(G818,ARANCEL!$B$5:$D$121,3,FALSE)*J818)</f>
        <v>9221</v>
      </c>
      <c r="L818" s="1229" t="s">
        <v>3438</v>
      </c>
      <c r="M818" s="1229">
        <v>4500220772</v>
      </c>
      <c r="N818" s="1229">
        <v>8616</v>
      </c>
    </row>
    <row r="819" spans="1:14" s="762" customFormat="1" x14ac:dyDescent="0.25">
      <c r="A819" s="712" t="s">
        <v>305</v>
      </c>
      <c r="B819" s="719">
        <v>41810</v>
      </c>
      <c r="C819" s="714" t="s">
        <v>5279</v>
      </c>
      <c r="D819" s="712" t="s">
        <v>1391</v>
      </c>
      <c r="E819" s="715">
        <v>10214341</v>
      </c>
      <c r="F819" s="712">
        <v>27048534</v>
      </c>
      <c r="G819" s="712">
        <v>2704005</v>
      </c>
      <c r="H819" s="120" t="str">
        <f>IF(G819="","",VLOOKUP(G819,ARANCEL!$B$5:$D$121,2,FALSE))</f>
        <v>PROVISORIO</v>
      </c>
      <c r="I819" s="121" t="s">
        <v>329</v>
      </c>
      <c r="J819" s="119">
        <v>1</v>
      </c>
      <c r="K819" s="122">
        <f>IF(G819="","",VLOOKUP(G819,ARANCEL!$B$5:$D$121,3,FALSE)*J819)</f>
        <v>3250</v>
      </c>
      <c r="L819" s="1229" t="s">
        <v>5742</v>
      </c>
      <c r="M819" s="1229">
        <v>4500239368</v>
      </c>
      <c r="N819" s="1229" t="s">
        <v>5743</v>
      </c>
    </row>
    <row r="820" spans="1:14" s="762" customFormat="1" x14ac:dyDescent="0.25">
      <c r="A820" s="712" t="s">
        <v>305</v>
      </c>
      <c r="B820" s="719">
        <v>41872</v>
      </c>
      <c r="C820" s="714" t="s">
        <v>5279</v>
      </c>
      <c r="D820" s="712" t="s">
        <v>1391</v>
      </c>
      <c r="E820" s="715">
        <v>10214341</v>
      </c>
      <c r="F820" s="712">
        <v>27048534</v>
      </c>
      <c r="G820" s="712">
        <v>2704015</v>
      </c>
      <c r="H820" s="120" t="str">
        <f>IF(G820="","",VLOOKUP(G820,ARANCEL!$B$5:$D$121,2,FALSE))</f>
        <v xml:space="preserve">CORONA IN CERAM </v>
      </c>
      <c r="I820" s="121" t="s">
        <v>329</v>
      </c>
      <c r="J820" s="119">
        <v>1</v>
      </c>
      <c r="K820" s="122">
        <f>IF(G820="","",VLOOKUP(G820,ARANCEL!$B$5:$D$121,3,FALSE)*J820)</f>
        <v>42733</v>
      </c>
      <c r="L820" s="1229" t="s">
        <v>6905</v>
      </c>
      <c r="M820" s="1229">
        <v>4500251080</v>
      </c>
      <c r="N820" s="1229" t="s">
        <v>7128</v>
      </c>
    </row>
    <row r="821" spans="1:14" s="762" customFormat="1" x14ac:dyDescent="0.25">
      <c r="A821" s="712" t="s">
        <v>305</v>
      </c>
      <c r="B821" s="719">
        <v>41793</v>
      </c>
      <c r="C821" s="714" t="s">
        <v>4866</v>
      </c>
      <c r="D821" s="712" t="s">
        <v>1391</v>
      </c>
      <c r="E821" s="715">
        <v>10204226</v>
      </c>
      <c r="F821" s="712">
        <v>26577270</v>
      </c>
      <c r="G821" s="712">
        <v>2704005</v>
      </c>
      <c r="H821" s="120" t="str">
        <f>IF(G821="","",VLOOKUP(G821,ARANCEL!$B$5:$D$121,2,FALSE))</f>
        <v>PROVISORIO</v>
      </c>
      <c r="I821" s="121" t="s">
        <v>1426</v>
      </c>
      <c r="J821" s="119">
        <v>3</v>
      </c>
      <c r="K821" s="122">
        <f>IF(G821="","",VLOOKUP(G821,ARANCEL!$B$5:$D$121,3,FALSE)*J821)</f>
        <v>9750</v>
      </c>
      <c r="L821" s="1229" t="s">
        <v>5292</v>
      </c>
      <c r="M821" s="1229">
        <v>4500236752</v>
      </c>
      <c r="N821" s="1229">
        <v>9460</v>
      </c>
    </row>
    <row r="822" spans="1:14" s="754" customFormat="1" x14ac:dyDescent="0.25">
      <c r="A822" s="712" t="s">
        <v>305</v>
      </c>
      <c r="B822" s="719">
        <v>41831</v>
      </c>
      <c r="C822" s="118" t="s">
        <v>4866</v>
      </c>
      <c r="D822" s="119" t="s">
        <v>1391</v>
      </c>
      <c r="E822" s="162">
        <v>10204226</v>
      </c>
      <c r="F822" s="119">
        <v>26577270</v>
      </c>
      <c r="G822" s="712">
        <v>2704015</v>
      </c>
      <c r="H822" s="120" t="str">
        <f>IF(G822="","",VLOOKUP(G822,ARANCEL!$B$5:$D$121,2,FALSE))</f>
        <v xml:space="preserve">CORONA IN CERAM </v>
      </c>
      <c r="I822" s="121" t="s">
        <v>765</v>
      </c>
      <c r="J822" s="119">
        <v>2</v>
      </c>
      <c r="K822" s="122">
        <f>IF(G822="","",VLOOKUP(G822,ARANCEL!$B$5:$D$121,3,FALSE)*J822)</f>
        <v>85466</v>
      </c>
      <c r="L822" s="1229" t="s">
        <v>6905</v>
      </c>
      <c r="M822" s="1229">
        <v>4500250112</v>
      </c>
      <c r="N822" s="1229" t="s">
        <v>7141</v>
      </c>
    </row>
    <row r="823" spans="1:14" s="699" customFormat="1" x14ac:dyDescent="0.25">
      <c r="A823" s="703" t="s">
        <v>305</v>
      </c>
      <c r="B823" s="705">
        <v>41831</v>
      </c>
      <c r="C823" s="118" t="s">
        <v>4866</v>
      </c>
      <c r="D823" s="119" t="s">
        <v>1391</v>
      </c>
      <c r="E823" s="162">
        <v>10204226</v>
      </c>
      <c r="F823" s="119">
        <v>26577270</v>
      </c>
      <c r="G823" s="703">
        <v>2706015</v>
      </c>
      <c r="H823" s="120" t="str">
        <f>IF(G823="","",VLOOKUP(G823,ARANCEL!$B$5:$D$121,2,FALSE))</f>
        <v>NCLAJE TIPO SANDRI</v>
      </c>
      <c r="I823" s="121" t="s">
        <v>323</v>
      </c>
      <c r="J823" s="119">
        <v>1</v>
      </c>
      <c r="K823" s="122">
        <f>IF(G823="","",VLOOKUP(G823,ARANCEL!$B$5:$D$121,3,FALSE)*J823)</f>
        <v>13495</v>
      </c>
      <c r="L823" s="1229" t="s">
        <v>6905</v>
      </c>
      <c r="M823" s="1229">
        <v>4500250112</v>
      </c>
      <c r="N823" s="1229" t="s">
        <v>7141</v>
      </c>
    </row>
    <row r="824" spans="1:14" s="762" customFormat="1" x14ac:dyDescent="0.25">
      <c r="A824" s="712" t="s">
        <v>305</v>
      </c>
      <c r="B824" s="719">
        <v>41831</v>
      </c>
      <c r="C824" s="118" t="s">
        <v>4866</v>
      </c>
      <c r="D824" s="119" t="s">
        <v>1391</v>
      </c>
      <c r="E824" s="162">
        <v>10204226</v>
      </c>
      <c r="F824" s="119">
        <v>26577270</v>
      </c>
      <c r="G824" s="712">
        <v>2704023</v>
      </c>
      <c r="H824" s="120" t="str">
        <f>IF(G824="","",VLOOKUP(G824,ARANCEL!$B$5:$D$121,2,FALSE))</f>
        <v xml:space="preserve">PROTESIS VALPLAST PARCIAL </v>
      </c>
      <c r="I824" s="121" t="s">
        <v>6202</v>
      </c>
      <c r="J824" s="119">
        <v>2</v>
      </c>
      <c r="K824" s="122">
        <f>IF(G824="","",VLOOKUP(G824,ARANCEL!$B$5:$D$121,3,FALSE)*J824)</f>
        <v>123700</v>
      </c>
      <c r="L824" s="1229" t="s">
        <v>6905</v>
      </c>
      <c r="M824" s="1229">
        <v>4500250112</v>
      </c>
      <c r="N824" s="1229" t="s">
        <v>7141</v>
      </c>
    </row>
    <row r="825" spans="1:14" s="762" customFormat="1" x14ac:dyDescent="0.25">
      <c r="A825" s="738" t="s">
        <v>305</v>
      </c>
      <c r="B825" s="719">
        <v>41850</v>
      </c>
      <c r="C825" s="714" t="s">
        <v>4866</v>
      </c>
      <c r="D825" s="712" t="s">
        <v>1391</v>
      </c>
      <c r="E825" s="744">
        <v>10204226</v>
      </c>
      <c r="F825" s="712">
        <v>26577270</v>
      </c>
      <c r="G825" s="712">
        <v>2706015</v>
      </c>
      <c r="H825" s="120" t="str">
        <f>IF(G825="","",VLOOKUP(G825,ARANCEL!$B$5:$D$121,2,FALSE))</f>
        <v>NCLAJE TIPO SANDRI</v>
      </c>
      <c r="I825" s="121" t="s">
        <v>7118</v>
      </c>
      <c r="J825" s="119">
        <v>2</v>
      </c>
      <c r="K825" s="122">
        <f>IF(G825="","",VLOOKUP(G825,ARANCEL!$B$5:$D$121,3,FALSE)*J825)</f>
        <v>26990</v>
      </c>
      <c r="L825" s="1229" t="s">
        <v>6905</v>
      </c>
      <c r="M825" s="1229">
        <v>4500250112</v>
      </c>
      <c r="N825" s="1229" t="s">
        <v>7141</v>
      </c>
    </row>
    <row r="826" spans="1:14" s="762" customFormat="1" x14ac:dyDescent="0.25">
      <c r="A826" s="712" t="s">
        <v>305</v>
      </c>
      <c r="B826" s="719">
        <v>41738</v>
      </c>
      <c r="C826" s="714" t="s">
        <v>3788</v>
      </c>
      <c r="D826" s="712" t="s">
        <v>69</v>
      </c>
      <c r="E826" s="715">
        <v>10186770</v>
      </c>
      <c r="F826" s="712">
        <v>25000230</v>
      </c>
      <c r="G826" s="712">
        <v>2705003</v>
      </c>
      <c r="H826" s="120" t="str">
        <f>IF(G826="","",VLOOKUP(G826,ARANCEL!$B$5:$D$121,2,FALSE))</f>
        <v>INCRUSTACION ESTETICA (ART-GLASS O CERAMICA)</v>
      </c>
      <c r="I826" s="121" t="s">
        <v>312</v>
      </c>
      <c r="J826" s="119">
        <v>1</v>
      </c>
      <c r="K826" s="122">
        <f>IF(G826="","",VLOOKUP(G826,ARANCEL!$B$5:$D$121,3,FALSE)*J826)</f>
        <v>15676</v>
      </c>
      <c r="L826" s="1229" t="s">
        <v>4612</v>
      </c>
      <c r="M826" s="1229">
        <v>4500229970</v>
      </c>
      <c r="N826" s="1229">
        <v>9184</v>
      </c>
    </row>
    <row r="827" spans="1:14" s="764" customFormat="1" x14ac:dyDescent="0.25">
      <c r="A827" s="712" t="s">
        <v>305</v>
      </c>
      <c r="B827" s="719">
        <v>41834</v>
      </c>
      <c r="C827" s="714" t="s">
        <v>6331</v>
      </c>
      <c r="D827" s="712" t="s">
        <v>60</v>
      </c>
      <c r="E827" s="715">
        <v>10224696</v>
      </c>
      <c r="F827" s="712">
        <v>27228601</v>
      </c>
      <c r="G827" s="712">
        <v>2704005</v>
      </c>
      <c r="H827" s="120" t="str">
        <f>IF(G827="","",VLOOKUP(G827,ARANCEL!$B$5:$D$121,2,FALSE))</f>
        <v>PROVISORIO</v>
      </c>
      <c r="I827" s="121" t="s">
        <v>324</v>
      </c>
      <c r="J827" s="119">
        <v>1</v>
      </c>
      <c r="K827" s="122">
        <f>IF(G827="","",VLOOKUP(G827,ARANCEL!$B$5:$D$121,3,FALSE)*J827)</f>
        <v>3250</v>
      </c>
      <c r="L827" s="1229" t="s">
        <v>6905</v>
      </c>
      <c r="M827" s="1229">
        <v>4500249698</v>
      </c>
      <c r="N827" s="1229" t="s">
        <v>7115</v>
      </c>
    </row>
    <row r="828" spans="1:14" s="764" customFormat="1" x14ac:dyDescent="0.25">
      <c r="A828" s="712" t="s">
        <v>305</v>
      </c>
      <c r="B828" s="719">
        <v>41862</v>
      </c>
      <c r="C828" s="714" t="s">
        <v>6331</v>
      </c>
      <c r="D828" s="712" t="s">
        <v>60</v>
      </c>
      <c r="E828" s="715">
        <v>10224696</v>
      </c>
      <c r="F828" s="712">
        <v>27228601</v>
      </c>
      <c r="G828" s="712">
        <v>2704003</v>
      </c>
      <c r="H828" s="120" t="str">
        <f>IF(G828="","",VLOOKUP(G828,ARANCEL!$B$5:$D$121,2,FALSE))</f>
        <v xml:space="preserve">CORONA PERIFERICA CON PERNO MUÑON COLADO </v>
      </c>
      <c r="I828" s="121" t="s">
        <v>324</v>
      </c>
      <c r="J828" s="119">
        <v>1</v>
      </c>
      <c r="K828" s="122">
        <f>IF(G828="","",VLOOKUP(G828,ARANCEL!$B$5:$D$121,3,FALSE)*J828)</f>
        <v>32612</v>
      </c>
      <c r="L828" s="1229" t="s">
        <v>6905</v>
      </c>
      <c r="M828" s="1229">
        <v>4500251080</v>
      </c>
      <c r="N828" s="1229" t="s">
        <v>7128</v>
      </c>
    </row>
    <row r="829" spans="1:14" s="764" customFormat="1" x14ac:dyDescent="0.25">
      <c r="A829" s="712" t="s">
        <v>305</v>
      </c>
      <c r="B829" s="719">
        <v>41662</v>
      </c>
      <c r="C829" s="714" t="s">
        <v>1455</v>
      </c>
      <c r="D829" s="712" t="s">
        <v>1454</v>
      </c>
      <c r="E829" s="715">
        <v>10169068</v>
      </c>
      <c r="F829" s="712">
        <v>24582606</v>
      </c>
      <c r="G829" s="712">
        <v>2704023</v>
      </c>
      <c r="H829" s="120" t="str">
        <f>IF(G829="","",VLOOKUP(G829,ARANCEL!$B$5:$D$121,2,FALSE))</f>
        <v xml:space="preserve">PROTESIS VALPLAST PARCIAL </v>
      </c>
      <c r="I829" s="121" t="s">
        <v>306</v>
      </c>
      <c r="J829" s="119">
        <v>1</v>
      </c>
      <c r="K829" s="122">
        <f>IF(G829="","",VLOOKUP(G829,ARANCEL!$B$5:$D$121,3,FALSE)*J829)</f>
        <v>61850</v>
      </c>
      <c r="L829" s="1229" t="s">
        <v>2842</v>
      </c>
      <c r="M829" s="1229">
        <v>4500216201</v>
      </c>
      <c r="N829" s="1229">
        <v>8388</v>
      </c>
    </row>
    <row r="830" spans="1:14" s="764" customFormat="1" x14ac:dyDescent="0.25">
      <c r="A830" s="712" t="s">
        <v>305</v>
      </c>
      <c r="B830" s="719">
        <v>41724</v>
      </c>
      <c r="C830" s="118" t="s">
        <v>1455</v>
      </c>
      <c r="D830" s="119" t="s">
        <v>1454</v>
      </c>
      <c r="E830" s="162">
        <v>10169068</v>
      </c>
      <c r="F830" s="119">
        <v>24582606</v>
      </c>
      <c r="G830" s="712">
        <v>2704005</v>
      </c>
      <c r="H830" s="120" t="str">
        <f>IF(G830="","",VLOOKUP(G830,ARANCEL!$B$5:$D$121,2,FALSE))</f>
        <v>PROVISORIO</v>
      </c>
      <c r="I830" s="121" t="s">
        <v>342</v>
      </c>
      <c r="J830" s="119">
        <v>1</v>
      </c>
      <c r="K830" s="122">
        <f>IF(G830="","",VLOOKUP(G830,ARANCEL!$B$5:$D$121,3,FALSE)*J830)</f>
        <v>3250</v>
      </c>
      <c r="L830" s="1229" t="s">
        <v>3058</v>
      </c>
      <c r="M830" s="1229">
        <v>4500225627</v>
      </c>
      <c r="N830" s="1229">
        <v>8915</v>
      </c>
    </row>
    <row r="831" spans="1:14" s="764" customFormat="1" x14ac:dyDescent="0.25">
      <c r="A831" s="712" t="s">
        <v>305</v>
      </c>
      <c r="B831" s="719">
        <v>41725</v>
      </c>
      <c r="C831" s="714" t="s">
        <v>1455</v>
      </c>
      <c r="D831" s="712" t="s">
        <v>1454</v>
      </c>
      <c r="E831" s="715">
        <v>10169068</v>
      </c>
      <c r="F831" s="712">
        <v>24582606</v>
      </c>
      <c r="G831" s="712">
        <v>2704002</v>
      </c>
      <c r="H831" s="120" t="str">
        <f>IF(G831="","",VLOOKUP(G831,ARANCEL!$B$5:$D$121,2,FALSE))</f>
        <v xml:space="preserve">CORONA PERIFERICA </v>
      </c>
      <c r="I831" s="121" t="s">
        <v>342</v>
      </c>
      <c r="J831" s="119">
        <v>1</v>
      </c>
      <c r="K831" s="122">
        <f>IF(G831="","",VLOOKUP(G831,ARANCEL!$B$5:$D$121,3,FALSE)*J831)</f>
        <v>25865</v>
      </c>
      <c r="L831" s="1229" t="s">
        <v>3058</v>
      </c>
      <c r="M831" s="1229">
        <v>4500225627</v>
      </c>
      <c r="N831" s="1229">
        <v>8915</v>
      </c>
    </row>
    <row r="832" spans="1:14" s="764" customFormat="1" x14ac:dyDescent="0.25">
      <c r="A832" s="712" t="s">
        <v>305</v>
      </c>
      <c r="B832" s="719">
        <v>41732</v>
      </c>
      <c r="C832" s="118" t="s">
        <v>1455</v>
      </c>
      <c r="D832" s="119" t="s">
        <v>1454</v>
      </c>
      <c r="E832" s="162">
        <v>10169068</v>
      </c>
      <c r="F832" s="119">
        <v>24582606</v>
      </c>
      <c r="G832" s="712">
        <v>2704031</v>
      </c>
      <c r="H832" s="120" t="str">
        <f>IF(G832="","",VLOOKUP(G832,ARANCEL!$B$5:$D$121,2,FALSE))</f>
        <v xml:space="preserve">PERNO MUÑON METALICO </v>
      </c>
      <c r="I832" s="121" t="s">
        <v>342</v>
      </c>
      <c r="J832" s="119">
        <v>1</v>
      </c>
      <c r="K832" s="122">
        <f>IF(G832="","",VLOOKUP(G832,ARANCEL!$B$5:$D$121,3,FALSE)*J832)</f>
        <v>12246</v>
      </c>
      <c r="L832" s="1229" t="s">
        <v>4612</v>
      </c>
      <c r="M832" s="1229">
        <v>4500229969</v>
      </c>
      <c r="N832" s="1229">
        <v>9183</v>
      </c>
    </row>
    <row r="833" spans="1:14" s="772" customFormat="1" x14ac:dyDescent="0.25">
      <c r="A833" s="712" t="s">
        <v>305</v>
      </c>
      <c r="B833" s="719">
        <v>41745</v>
      </c>
      <c r="C833" s="118" t="s">
        <v>1455</v>
      </c>
      <c r="D833" s="119" t="s">
        <v>1454</v>
      </c>
      <c r="E833" s="162">
        <v>10169068</v>
      </c>
      <c r="F833" s="119">
        <v>24582606</v>
      </c>
      <c r="G833" s="712">
        <v>2704002</v>
      </c>
      <c r="H833" s="120" t="str">
        <f>IF(G833="","",VLOOKUP(G833,ARANCEL!$B$5:$D$121,2,FALSE))</f>
        <v xml:space="preserve">CORONA PERIFERICA </v>
      </c>
      <c r="I833" s="121" t="s">
        <v>324</v>
      </c>
      <c r="J833" s="119">
        <v>1</v>
      </c>
      <c r="K833" s="122">
        <f>IF(G833="","",VLOOKUP(G833,ARANCEL!$B$5:$D$121,3,FALSE)*J833)</f>
        <v>25865</v>
      </c>
      <c r="L833" s="1229" t="s">
        <v>4612</v>
      </c>
      <c r="M833" s="1229">
        <v>4500229969</v>
      </c>
      <c r="N833" s="1229">
        <v>9183</v>
      </c>
    </row>
    <row r="834" spans="1:14" s="772" customFormat="1" x14ac:dyDescent="0.25">
      <c r="A834" s="712" t="s">
        <v>305</v>
      </c>
      <c r="B834" s="719">
        <v>41751</v>
      </c>
      <c r="C834" s="714" t="s">
        <v>1455</v>
      </c>
      <c r="D834" s="712" t="s">
        <v>1454</v>
      </c>
      <c r="E834" s="715">
        <v>10169068</v>
      </c>
      <c r="F834" s="712">
        <v>24582606</v>
      </c>
      <c r="G834" s="712">
        <v>2704031</v>
      </c>
      <c r="H834" s="120" t="str">
        <f>IF(G834="","",VLOOKUP(G834,ARANCEL!$B$5:$D$121,2,FALSE))</f>
        <v xml:space="preserve">PERNO MUÑON METALICO </v>
      </c>
      <c r="I834" s="121" t="s">
        <v>324</v>
      </c>
      <c r="J834" s="119">
        <v>1</v>
      </c>
      <c r="K834" s="122">
        <f>IF(G834="","",VLOOKUP(G834,ARANCEL!$B$5:$D$121,3,FALSE)*J834)</f>
        <v>12246</v>
      </c>
      <c r="L834" s="1229" t="s">
        <v>4612</v>
      </c>
      <c r="M834" s="1229">
        <v>4500229969</v>
      </c>
      <c r="N834" s="1229">
        <v>9183</v>
      </c>
    </row>
    <row r="835" spans="1:14" s="772" customFormat="1" x14ac:dyDescent="0.25">
      <c r="A835" s="712" t="s">
        <v>305</v>
      </c>
      <c r="B835" s="719">
        <v>41724</v>
      </c>
      <c r="C835" s="714" t="s">
        <v>3553</v>
      </c>
      <c r="D835" s="712" t="s">
        <v>353</v>
      </c>
      <c r="E835" s="715">
        <v>10184058</v>
      </c>
      <c r="F835" s="712">
        <v>23919791</v>
      </c>
      <c r="G835" s="712">
        <v>2707001</v>
      </c>
      <c r="H835" s="120" t="str">
        <f>IF(G835="","",VLOOKUP(G835,ARANCEL!$B$5:$D$121,2,FALSE))</f>
        <v xml:space="preserve">PLANO DE RELAJACION </v>
      </c>
      <c r="I835" s="121" t="s">
        <v>306</v>
      </c>
      <c r="J835" s="119">
        <v>1</v>
      </c>
      <c r="K835" s="122">
        <f>IF(G835="","",VLOOKUP(G835,ARANCEL!$B$5:$D$121,3,FALSE)*J835)</f>
        <v>9221</v>
      </c>
      <c r="L835" s="1229" t="s">
        <v>3058</v>
      </c>
      <c r="M835" s="1229">
        <v>4500225648</v>
      </c>
      <c r="N835" s="1229">
        <v>8916</v>
      </c>
    </row>
    <row r="836" spans="1:14" s="754" customFormat="1" x14ac:dyDescent="0.25">
      <c r="A836" s="712" t="s">
        <v>305</v>
      </c>
      <c r="B836" s="719">
        <v>42025</v>
      </c>
      <c r="C836" s="607" t="s">
        <v>9605</v>
      </c>
      <c r="D836" s="606" t="s">
        <v>353</v>
      </c>
      <c r="E836" s="608">
        <v>10311211</v>
      </c>
      <c r="F836" s="606">
        <v>30578725</v>
      </c>
      <c r="G836" s="606">
        <v>2704005</v>
      </c>
      <c r="H836" s="120" t="str">
        <f>IF(G836="","",VLOOKUP(G836,ARANCEL!$B$5:$D$121,2,FALSE))</f>
        <v>PROVISORIO</v>
      </c>
      <c r="I836" s="121" t="s">
        <v>324</v>
      </c>
      <c r="J836" s="119">
        <v>1</v>
      </c>
      <c r="K836" s="122">
        <f>IF(G836="","",VLOOKUP(G836,ARANCEL!$B$5:$D$121,3,FALSE)*J836)</f>
        <v>3250</v>
      </c>
      <c r="L836" s="1235" t="str">
        <f>IF(E836="","","IMPAGO")</f>
        <v>IMPAGO</v>
      </c>
      <c r="M836" s="1235" t="str">
        <f>IF(L836="IMPAGO","SIN O.C.","")</f>
        <v>SIN O.C.</v>
      </c>
      <c r="N836" s="1235" t="str">
        <f>IF(L836="IMPAGO","SIN FACT.","")</f>
        <v>SIN FACT.</v>
      </c>
    </row>
    <row r="837" spans="1:14" s="643" customFormat="1" x14ac:dyDescent="0.25">
      <c r="A837" s="606" t="s">
        <v>305</v>
      </c>
      <c r="B837" s="615">
        <v>41949</v>
      </c>
      <c r="C837" s="118" t="s">
        <v>7973</v>
      </c>
      <c r="D837" s="119" t="s">
        <v>1391</v>
      </c>
      <c r="E837" s="162">
        <v>10250768</v>
      </c>
      <c r="F837" s="119">
        <v>27992668</v>
      </c>
      <c r="G837" s="606">
        <v>2704016</v>
      </c>
      <c r="H837" s="120" t="str">
        <f>IF(G837="","",VLOOKUP(G837,ARANCEL!$B$5:$D$121,2,FALSE))</f>
        <v xml:space="preserve">CORONA PROCERA </v>
      </c>
      <c r="I837" s="121" t="s">
        <v>647</v>
      </c>
      <c r="J837" s="119">
        <v>3</v>
      </c>
      <c r="K837" s="122">
        <f>IF(G837="","",VLOOKUP(G837,ARANCEL!$B$5:$D$121,3,FALSE)*J837)</f>
        <v>175431</v>
      </c>
      <c r="L837" s="1229" t="s">
        <v>8279</v>
      </c>
      <c r="M837" s="1229">
        <v>4500259698</v>
      </c>
      <c r="N837" s="1229" t="s">
        <v>8264</v>
      </c>
    </row>
    <row r="838" spans="1:14" s="754" customFormat="1" x14ac:dyDescent="0.25">
      <c r="A838" s="712" t="s">
        <v>305</v>
      </c>
      <c r="B838" s="719">
        <v>41886</v>
      </c>
      <c r="C838" s="714" t="s">
        <v>6943</v>
      </c>
      <c r="D838" s="712" t="s">
        <v>1391</v>
      </c>
      <c r="E838" s="715">
        <v>10250768</v>
      </c>
      <c r="F838" s="712">
        <v>27992668</v>
      </c>
      <c r="G838" s="712">
        <v>2704005</v>
      </c>
      <c r="H838" s="120" t="str">
        <f>IF(G838="","",VLOOKUP(G838,ARANCEL!$B$5:$D$121,2,FALSE))</f>
        <v>PROVISORIO</v>
      </c>
      <c r="I838" s="121" t="s">
        <v>337</v>
      </c>
      <c r="J838" s="119">
        <v>1</v>
      </c>
      <c r="K838" s="122">
        <f>IF(G838="","",VLOOKUP(G838,ARANCEL!$B$5:$D$121,3,FALSE)*J838)</f>
        <v>3250</v>
      </c>
      <c r="L838" s="1229" t="s">
        <v>6905</v>
      </c>
      <c r="M838" s="1229">
        <v>4500251080</v>
      </c>
      <c r="N838" s="1229" t="s">
        <v>7128</v>
      </c>
    </row>
    <row r="839" spans="1:14" s="754" customFormat="1" x14ac:dyDescent="0.25">
      <c r="A839" s="1360" t="s">
        <v>305</v>
      </c>
      <c r="B839" s="705">
        <v>41886</v>
      </c>
      <c r="C839" s="118" t="s">
        <v>6943</v>
      </c>
      <c r="D839" s="119" t="s">
        <v>1391</v>
      </c>
      <c r="E839" s="162">
        <v>10250768</v>
      </c>
      <c r="F839" s="119">
        <v>27992668</v>
      </c>
      <c r="G839" s="703">
        <v>2704005</v>
      </c>
      <c r="H839" s="120" t="str">
        <f>IF(G839="","",VLOOKUP(G839,ARANCEL!$B$5:$D$121,2,FALSE))</f>
        <v>PROVISORIO</v>
      </c>
      <c r="I839" s="121" t="s">
        <v>760</v>
      </c>
      <c r="J839" s="119">
        <v>2</v>
      </c>
      <c r="K839" s="122">
        <f>IF(G839="","",VLOOKUP(G839,ARANCEL!$B$5:$D$121,3,FALSE)*J839)</f>
        <v>6500</v>
      </c>
      <c r="L839" s="1229" t="s">
        <v>7548</v>
      </c>
      <c r="M839" s="1229">
        <v>4500255224</v>
      </c>
      <c r="N839" s="1229" t="s">
        <v>7553</v>
      </c>
    </row>
    <row r="840" spans="1:14" s="772" customFormat="1" x14ac:dyDescent="0.25">
      <c r="A840" s="712" t="s">
        <v>305</v>
      </c>
      <c r="B840" s="719">
        <v>41928</v>
      </c>
      <c r="C840" s="714" t="s">
        <v>6943</v>
      </c>
      <c r="D840" s="712" t="s">
        <v>1391</v>
      </c>
      <c r="E840" s="715">
        <v>10250768</v>
      </c>
      <c r="F840" s="712">
        <v>27992668</v>
      </c>
      <c r="G840" s="712">
        <v>2706015</v>
      </c>
      <c r="H840" s="120" t="str">
        <f>IF(G840="","",VLOOKUP(G840,ARANCEL!$B$5:$D$121,2,FALSE))</f>
        <v>NCLAJE TIPO SANDRI</v>
      </c>
      <c r="I840" s="121" t="s">
        <v>317</v>
      </c>
      <c r="J840" s="119">
        <v>1</v>
      </c>
      <c r="K840" s="122">
        <f>IF(G840="","",VLOOKUP(G840,ARANCEL!$B$5:$D$121,3,FALSE)*J840)</f>
        <v>13495</v>
      </c>
      <c r="L840" s="1229" t="s">
        <v>8279</v>
      </c>
      <c r="M840" s="1229">
        <v>4500259698</v>
      </c>
      <c r="N840" s="1229" t="s">
        <v>8264</v>
      </c>
    </row>
    <row r="841" spans="1:14" s="643" customFormat="1" x14ac:dyDescent="0.25">
      <c r="A841" s="606" t="s">
        <v>305</v>
      </c>
      <c r="B841" s="615">
        <v>41715</v>
      </c>
      <c r="C841" s="607" t="s">
        <v>3317</v>
      </c>
      <c r="D841" s="606" t="s">
        <v>1523</v>
      </c>
      <c r="E841" s="608">
        <v>10181286</v>
      </c>
      <c r="F841" s="606">
        <v>24505901</v>
      </c>
      <c r="G841" s="606">
        <v>2707001</v>
      </c>
      <c r="H841" s="120" t="str">
        <f>IF(G841="","",VLOOKUP(G841,ARANCEL!$B$5:$D$121,2,FALSE))</f>
        <v xml:space="preserve">PLANO DE RELAJACION </v>
      </c>
      <c r="I841" s="121" t="s">
        <v>306</v>
      </c>
      <c r="J841" s="119">
        <v>1</v>
      </c>
      <c r="K841" s="122">
        <f>IF(G841="","",VLOOKUP(G841,ARANCEL!$B$5:$D$121,3,FALSE)*J841)</f>
        <v>9221</v>
      </c>
      <c r="L841" s="1235" t="str">
        <f>IF(E841="","","IMPAGO")</f>
        <v>IMPAGO</v>
      </c>
      <c r="M841" s="1235" t="str">
        <f>IF(L841="IMPAGO","SIN O.C.","")</f>
        <v>SIN O.C.</v>
      </c>
      <c r="N841" s="1235" t="str">
        <f>IF(L841="IMPAGO","SIN FACT.","")</f>
        <v>SIN FACT.</v>
      </c>
    </row>
    <row r="842" spans="1:14" s="672" customFormat="1" ht="16.5" customHeight="1" x14ac:dyDescent="0.25">
      <c r="A842" s="119" t="s">
        <v>305</v>
      </c>
      <c r="B842" s="164">
        <v>42017</v>
      </c>
      <c r="C842" s="118" t="s">
        <v>9480</v>
      </c>
      <c r="D842" s="119" t="s">
        <v>1523</v>
      </c>
      <c r="E842" s="162">
        <v>10307593</v>
      </c>
      <c r="F842" s="119">
        <v>30036912</v>
      </c>
      <c r="G842" s="119">
        <v>2707001</v>
      </c>
      <c r="H842" s="120" t="str">
        <f>IF(G842="","",VLOOKUP(G842,ARANCEL!$B$5:$D$121,2,FALSE))</f>
        <v xml:space="preserve">PLANO DE RELAJACION </v>
      </c>
      <c r="I842" s="121" t="s">
        <v>306</v>
      </c>
      <c r="J842" s="119">
        <v>1</v>
      </c>
      <c r="K842" s="122">
        <f>IF(G842="","",VLOOKUP(G842,ARANCEL!$B$5:$D$121,3,FALSE)*J842)</f>
        <v>9221</v>
      </c>
      <c r="L842" s="1235" t="str">
        <f>IF(E842="","","IMPAGO")</f>
        <v>IMPAGO</v>
      </c>
      <c r="M842" s="1235" t="str">
        <f>IF(L842="IMPAGO","SIN O.C.","")</f>
        <v>SIN O.C.</v>
      </c>
      <c r="N842" s="1235" t="str">
        <f>IF(L842="IMPAGO","SIN FACT.","")</f>
        <v>SIN FACT.</v>
      </c>
    </row>
    <row r="843" spans="1:14" s="772" customFormat="1" x14ac:dyDescent="0.25">
      <c r="A843" s="712" t="s">
        <v>305</v>
      </c>
      <c r="B843" s="719">
        <v>41907</v>
      </c>
      <c r="C843" s="714" t="s">
        <v>7204</v>
      </c>
      <c r="D843" s="712" t="s">
        <v>1523</v>
      </c>
      <c r="E843" s="715">
        <v>10256959</v>
      </c>
      <c r="F843" s="712">
        <v>27633681</v>
      </c>
      <c r="G843" s="712">
        <v>2707001</v>
      </c>
      <c r="H843" s="120" t="str">
        <f>IF(G843="","",VLOOKUP(G843,ARANCEL!$B$5:$D$121,2,FALSE))</f>
        <v xml:space="preserve">PLANO DE RELAJACION </v>
      </c>
      <c r="I843" s="121" t="s">
        <v>306</v>
      </c>
      <c r="J843" s="119">
        <v>1</v>
      </c>
      <c r="K843" s="122">
        <f>IF(G843="","",VLOOKUP(G843,ARANCEL!$B$5:$D$121,3,FALSE)*J843)</f>
        <v>9221</v>
      </c>
      <c r="L843" s="1229" t="s">
        <v>7548</v>
      </c>
      <c r="M843" s="1229">
        <v>4500255224</v>
      </c>
      <c r="N843" s="1229" t="s">
        <v>7553</v>
      </c>
    </row>
    <row r="844" spans="1:14" s="772" customFormat="1" x14ac:dyDescent="0.25">
      <c r="A844" s="712" t="s">
        <v>305</v>
      </c>
      <c r="B844" s="719">
        <v>41722</v>
      </c>
      <c r="C844" s="118" t="s">
        <v>3503</v>
      </c>
      <c r="D844" s="119" t="s">
        <v>1523</v>
      </c>
      <c r="E844" s="162">
        <v>10182958</v>
      </c>
      <c r="F844" s="119">
        <v>24505901</v>
      </c>
      <c r="G844" s="119">
        <v>2707001</v>
      </c>
      <c r="H844" s="120" t="str">
        <f>IF(G844="","",VLOOKUP(G844,ARANCEL!$B$5:$D$121,2,FALSE))</f>
        <v xml:space="preserve">PLANO DE RELAJACION </v>
      </c>
      <c r="I844" s="121" t="s">
        <v>331</v>
      </c>
      <c r="J844" s="119">
        <v>1</v>
      </c>
      <c r="K844" s="122">
        <f>IF(G844="","",VLOOKUP(G844,ARANCEL!$B$5:$D$121,3,FALSE)*J844)</f>
        <v>9221</v>
      </c>
      <c r="L844" s="1229" t="s">
        <v>3058</v>
      </c>
      <c r="M844" s="1229">
        <v>4500225648</v>
      </c>
      <c r="N844" s="1229">
        <v>8916</v>
      </c>
    </row>
    <row r="845" spans="1:14" s="772" customFormat="1" x14ac:dyDescent="0.25">
      <c r="A845" s="712" t="s">
        <v>305</v>
      </c>
      <c r="B845" s="719">
        <v>41844</v>
      </c>
      <c r="C845" s="714" t="s">
        <v>5956</v>
      </c>
      <c r="D845" s="712" t="s">
        <v>1449</v>
      </c>
      <c r="E845" s="715">
        <v>10230699</v>
      </c>
      <c r="F845" s="712">
        <v>25215024</v>
      </c>
      <c r="G845" s="712">
        <v>2705003</v>
      </c>
      <c r="H845" s="120" t="str">
        <f>IF(G845="","",VLOOKUP(G845,ARANCEL!$B$5:$D$121,2,FALSE))</f>
        <v>INCRUSTACION ESTETICA (ART-GLASS O CERAMICA)</v>
      </c>
      <c r="I845" s="121" t="s">
        <v>309</v>
      </c>
      <c r="J845" s="119">
        <v>1</v>
      </c>
      <c r="K845" s="122">
        <f>IF(G845="","",VLOOKUP(G845,ARANCEL!$B$5:$D$121,3,FALSE)*J845)</f>
        <v>15676</v>
      </c>
      <c r="L845" s="1229" t="s">
        <v>6905</v>
      </c>
      <c r="M845" s="1229">
        <v>4500249698</v>
      </c>
      <c r="N845" s="1229" t="s">
        <v>7115</v>
      </c>
    </row>
    <row r="846" spans="1:14" s="772" customFormat="1" x14ac:dyDescent="0.25">
      <c r="A846" s="712" t="s">
        <v>305</v>
      </c>
      <c r="B846" s="719">
        <v>41687</v>
      </c>
      <c r="C846" s="714" t="s">
        <v>2808</v>
      </c>
      <c r="D846" s="712" t="s">
        <v>1471</v>
      </c>
      <c r="E846" s="715">
        <v>10174408</v>
      </c>
      <c r="F846" s="712">
        <v>21861880</v>
      </c>
      <c r="G846" s="712">
        <v>2705003</v>
      </c>
      <c r="H846" s="120" t="str">
        <f>IF(G846="","",VLOOKUP(G846,ARANCEL!$B$5:$D$121,2,FALSE))</f>
        <v>INCRUSTACION ESTETICA (ART-GLASS O CERAMICA)</v>
      </c>
      <c r="I846" s="121" t="s">
        <v>312</v>
      </c>
      <c r="J846" s="119">
        <v>1</v>
      </c>
      <c r="K846" s="122">
        <f>IF(G846="","",VLOOKUP(G846,ARANCEL!$B$5:$D$121,3,FALSE)*J846)</f>
        <v>15676</v>
      </c>
      <c r="L846" s="1229" t="s">
        <v>3438</v>
      </c>
      <c r="M846" s="1229">
        <v>4500220770</v>
      </c>
      <c r="N846" s="1229">
        <v>8614</v>
      </c>
    </row>
    <row r="847" spans="1:14" s="772" customFormat="1" x14ac:dyDescent="0.25">
      <c r="A847" s="712" t="s">
        <v>305</v>
      </c>
      <c r="B847" s="719">
        <v>41661</v>
      </c>
      <c r="C847" s="714" t="s">
        <v>1500</v>
      </c>
      <c r="D847" s="712" t="s">
        <v>1449</v>
      </c>
      <c r="E847" s="715">
        <v>10169888</v>
      </c>
      <c r="F847" s="712">
        <v>24680127</v>
      </c>
      <c r="G847" s="712">
        <v>2705003</v>
      </c>
      <c r="H847" s="120" t="str">
        <f>IF(G847="","",VLOOKUP(G847,ARANCEL!$B$5:$D$121,2,FALSE))</f>
        <v>INCRUSTACION ESTETICA (ART-GLASS O CERAMICA)</v>
      </c>
      <c r="I847" s="121" t="s">
        <v>326</v>
      </c>
      <c r="J847" s="119">
        <v>1</v>
      </c>
      <c r="K847" s="122">
        <f>IF(G847="","",VLOOKUP(G847,ARANCEL!$B$5:$D$121,3,FALSE)*J847)</f>
        <v>15676</v>
      </c>
      <c r="L847" s="1229" t="s">
        <v>2842</v>
      </c>
      <c r="M847" s="1229">
        <v>4500216204</v>
      </c>
      <c r="N847" s="1229">
        <v>8390</v>
      </c>
    </row>
    <row r="848" spans="1:14" s="772" customFormat="1" x14ac:dyDescent="0.25">
      <c r="A848" s="712" t="s">
        <v>305</v>
      </c>
      <c r="B848" s="719">
        <v>41723</v>
      </c>
      <c r="C848" s="118" t="s">
        <v>1500</v>
      </c>
      <c r="D848" s="119" t="s">
        <v>1449</v>
      </c>
      <c r="E848" s="162">
        <v>10183379</v>
      </c>
      <c r="F848" s="119">
        <v>25582931</v>
      </c>
      <c r="G848" s="712">
        <v>2705003</v>
      </c>
      <c r="H848" s="120" t="str">
        <f>IF(G848="","",VLOOKUP(G848,ARANCEL!$B$5:$D$121,2,FALSE))</f>
        <v>INCRUSTACION ESTETICA (ART-GLASS O CERAMICA)</v>
      </c>
      <c r="I848" s="121" t="s">
        <v>316</v>
      </c>
      <c r="J848" s="119">
        <v>1</v>
      </c>
      <c r="K848" s="122">
        <f>IF(G848="","",VLOOKUP(G848,ARANCEL!$B$5:$D$121,3,FALSE)*J848)</f>
        <v>15676</v>
      </c>
      <c r="L848" s="1229" t="s">
        <v>3058</v>
      </c>
      <c r="M848" s="1229">
        <v>4500225648</v>
      </c>
      <c r="N848" s="1229">
        <v>8916</v>
      </c>
    </row>
    <row r="849" spans="1:14" s="772" customFormat="1" x14ac:dyDescent="0.25">
      <c r="A849" s="712" t="s">
        <v>305</v>
      </c>
      <c r="B849" s="719">
        <v>41982</v>
      </c>
      <c r="C849" s="118" t="s">
        <v>8769</v>
      </c>
      <c r="D849" s="119" t="s">
        <v>1523</v>
      </c>
      <c r="E849" s="162">
        <v>10292126</v>
      </c>
      <c r="F849" s="119">
        <v>29966587</v>
      </c>
      <c r="G849" s="712">
        <v>2704005</v>
      </c>
      <c r="H849" s="120" t="str">
        <f>IF(G849="","",VLOOKUP(G849,ARANCEL!$B$5:$D$121,2,FALSE))</f>
        <v>PROVISORIO</v>
      </c>
      <c r="I849" s="121" t="s">
        <v>309</v>
      </c>
      <c r="J849" s="119">
        <v>1</v>
      </c>
      <c r="K849" s="122">
        <f>IF(G849="","",VLOOKUP(G849,ARANCEL!$B$5:$D$121,3,FALSE)*J849)</f>
        <v>3250</v>
      </c>
      <c r="L849" s="1349" t="s">
        <v>9431</v>
      </c>
      <c r="M849" s="1349">
        <v>4500269116</v>
      </c>
      <c r="N849" s="1349" t="s">
        <v>9430</v>
      </c>
    </row>
    <row r="850" spans="1:14" s="772" customFormat="1" x14ac:dyDescent="0.25">
      <c r="A850" s="712" t="s">
        <v>305</v>
      </c>
      <c r="B850" s="719">
        <v>41645</v>
      </c>
      <c r="C850" s="714" t="s">
        <v>1499</v>
      </c>
      <c r="D850" s="712" t="s">
        <v>353</v>
      </c>
      <c r="E850" s="715">
        <v>10156426</v>
      </c>
      <c r="F850" s="712">
        <v>22613899</v>
      </c>
      <c r="G850" s="712">
        <v>2704005</v>
      </c>
      <c r="H850" s="120" t="str">
        <f>IF(G850="","",VLOOKUP(G850,ARANCEL!$B$5:$D$121,2,FALSE))</f>
        <v>PROVISORIO</v>
      </c>
      <c r="I850" s="121" t="s">
        <v>316</v>
      </c>
      <c r="J850" s="119">
        <v>1</v>
      </c>
      <c r="K850" s="122">
        <f>IF(G850="","",VLOOKUP(G850,ARANCEL!$B$5:$D$121,3,FALSE)*J850)</f>
        <v>3250</v>
      </c>
      <c r="L850" s="1236" t="s">
        <v>597</v>
      </c>
      <c r="M850" s="1236">
        <v>4500211654</v>
      </c>
      <c r="N850" s="1236">
        <v>8176</v>
      </c>
    </row>
    <row r="851" spans="1:14" s="772" customFormat="1" x14ac:dyDescent="0.25">
      <c r="A851" s="712" t="s">
        <v>305</v>
      </c>
      <c r="B851" s="719">
        <v>41732</v>
      </c>
      <c r="C851" s="714" t="s">
        <v>1499</v>
      </c>
      <c r="D851" s="712" t="s">
        <v>353</v>
      </c>
      <c r="E851" s="715">
        <v>10156426</v>
      </c>
      <c r="F851" s="712">
        <v>23207881</v>
      </c>
      <c r="G851" s="712">
        <v>2704002</v>
      </c>
      <c r="H851" s="120" t="str">
        <f>IF(G851="","",VLOOKUP(G851,ARANCEL!$B$5:$D$121,2,FALSE))</f>
        <v xml:space="preserve">CORONA PERIFERICA </v>
      </c>
      <c r="I851" s="121" t="s">
        <v>308</v>
      </c>
      <c r="J851" s="119">
        <v>1</v>
      </c>
      <c r="K851" s="122">
        <f>IF(G851="","",VLOOKUP(G851,ARANCEL!$B$5:$D$121,3,FALSE)*J851)</f>
        <v>25865</v>
      </c>
      <c r="L851" s="1229" t="s">
        <v>4612</v>
      </c>
      <c r="M851" s="1229">
        <v>4500229968</v>
      </c>
      <c r="N851" s="1229">
        <v>9225</v>
      </c>
    </row>
    <row r="852" spans="1:14" s="754" customFormat="1" x14ac:dyDescent="0.25">
      <c r="A852" s="712" t="s">
        <v>305</v>
      </c>
      <c r="B852" s="719">
        <v>41726</v>
      </c>
      <c r="C852" s="257" t="s">
        <v>3620</v>
      </c>
      <c r="D852" s="255" t="s">
        <v>1449</v>
      </c>
      <c r="E852" s="258">
        <v>10184752</v>
      </c>
      <c r="F852" s="255">
        <v>25651312</v>
      </c>
      <c r="G852" s="712">
        <v>2705003</v>
      </c>
      <c r="H852" s="120" t="str">
        <f>IF(G852="","",VLOOKUP(G852,ARANCEL!$B$5:$D$121,2,FALSE))</f>
        <v>INCRUSTACION ESTETICA (ART-GLASS O CERAMICA)</v>
      </c>
      <c r="I852" s="121" t="s">
        <v>337</v>
      </c>
      <c r="J852" s="119">
        <v>1</v>
      </c>
      <c r="K852" s="122">
        <f>IF(G852="","",VLOOKUP(G852,ARANCEL!$B$5:$D$121,3,FALSE)*J852)</f>
        <v>15676</v>
      </c>
      <c r="L852" s="1229" t="s">
        <v>3058</v>
      </c>
      <c r="M852" s="1229">
        <v>4500225648</v>
      </c>
      <c r="N852" s="1229">
        <v>8916</v>
      </c>
    </row>
    <row r="853" spans="1:14" s="772" customFormat="1" x14ac:dyDescent="0.25">
      <c r="A853" s="712" t="s">
        <v>305</v>
      </c>
      <c r="B853" s="719">
        <v>41470</v>
      </c>
      <c r="C853" s="714" t="s">
        <v>1498</v>
      </c>
      <c r="D853" s="712" t="s">
        <v>438</v>
      </c>
      <c r="E853" s="715">
        <v>10148404</v>
      </c>
      <c r="F853" s="712">
        <v>21859802</v>
      </c>
      <c r="G853" s="712">
        <v>2704005</v>
      </c>
      <c r="H853" s="120" t="str">
        <f>IF(G853="","",VLOOKUP(G853,ARANCEL!$B$5:$D$121,2,FALSE))</f>
        <v>PROVISORIO</v>
      </c>
      <c r="I853" s="121" t="s">
        <v>322</v>
      </c>
      <c r="J853" s="119">
        <v>1</v>
      </c>
      <c r="K853" s="122">
        <f>IF(G853="","",VLOOKUP(G853,ARANCEL!$B$5:$D$121,3,FALSE)*J853)</f>
        <v>3250</v>
      </c>
      <c r="L853" s="1235" t="str">
        <f>IF(E853="","","IMPAGO")</f>
        <v>IMPAGO</v>
      </c>
      <c r="M853" s="1235" t="str">
        <f>IF(L853="IMPAGO","SIN O.C.","")</f>
        <v>SIN O.C.</v>
      </c>
      <c r="N853" s="1235" t="str">
        <f>IF(L853="IMPAGO","SIN FACT.","")</f>
        <v>SIN FACT.</v>
      </c>
    </row>
    <row r="854" spans="1:14" s="772" customFormat="1" x14ac:dyDescent="0.25">
      <c r="A854" s="712" t="s">
        <v>305</v>
      </c>
      <c r="B854" s="719">
        <v>41470</v>
      </c>
      <c r="C854" s="714" t="s">
        <v>1498</v>
      </c>
      <c r="D854" s="712" t="s">
        <v>438</v>
      </c>
      <c r="E854" s="715">
        <v>10148404</v>
      </c>
      <c r="F854" s="712">
        <v>21859802</v>
      </c>
      <c r="G854" s="712">
        <v>2704002</v>
      </c>
      <c r="H854" s="120" t="str">
        <f>IF(G854="","",VLOOKUP(G854,ARANCEL!$B$5:$D$121,2,FALSE))</f>
        <v xml:space="preserve">CORONA PERIFERICA </v>
      </c>
      <c r="I854" s="121" t="s">
        <v>322</v>
      </c>
      <c r="J854" s="119">
        <v>1</v>
      </c>
      <c r="K854" s="122">
        <f>IF(G854="","",VLOOKUP(G854,ARANCEL!$B$5:$D$121,3,FALSE)*J854)</f>
        <v>25865</v>
      </c>
      <c r="L854" s="1235" t="str">
        <f>IF(E854="","","IMPAGO")</f>
        <v>IMPAGO</v>
      </c>
      <c r="M854" s="1235" t="str">
        <f>IF(L854="IMPAGO","SIN O.C.","")</f>
        <v>SIN O.C.</v>
      </c>
      <c r="N854" s="1235" t="str">
        <f>IF(L854="IMPAGO","SIN FACT.","")</f>
        <v>SIN FACT.</v>
      </c>
    </row>
    <row r="855" spans="1:14" s="772" customFormat="1" x14ac:dyDescent="0.25">
      <c r="A855" s="712" t="s">
        <v>305</v>
      </c>
      <c r="B855" s="719">
        <v>41913</v>
      </c>
      <c r="C855" s="714" t="s">
        <v>7467</v>
      </c>
      <c r="D855" s="712" t="s">
        <v>438</v>
      </c>
      <c r="E855" s="715">
        <v>10260242</v>
      </c>
      <c r="F855" s="712">
        <v>27583074</v>
      </c>
      <c r="G855" s="712">
        <v>2704005</v>
      </c>
      <c r="H855" s="120" t="str">
        <f>IF(G855="","",VLOOKUP(G855,ARANCEL!$B$5:$D$121,2,FALSE))</f>
        <v>PROVISORIO</v>
      </c>
      <c r="I855" s="121" t="s">
        <v>322</v>
      </c>
      <c r="J855" s="119">
        <v>1</v>
      </c>
      <c r="K855" s="122">
        <f>IF(G855="","",VLOOKUP(G855,ARANCEL!$B$5:$D$121,3,FALSE)*J855)</f>
        <v>3250</v>
      </c>
      <c r="L855" s="1229" t="s">
        <v>8279</v>
      </c>
      <c r="M855" s="1229">
        <v>4500259698</v>
      </c>
      <c r="N855" s="1229" t="s">
        <v>8264</v>
      </c>
    </row>
    <row r="856" spans="1:14" s="764" customFormat="1" x14ac:dyDescent="0.25">
      <c r="A856" s="712" t="s">
        <v>305</v>
      </c>
      <c r="B856" s="719">
        <v>41940</v>
      </c>
      <c r="C856" s="714" t="s">
        <v>7467</v>
      </c>
      <c r="D856" s="712" t="s">
        <v>438</v>
      </c>
      <c r="E856" s="715">
        <v>10260242</v>
      </c>
      <c r="F856" s="712">
        <v>27583074</v>
      </c>
      <c r="G856" s="712">
        <v>2704002</v>
      </c>
      <c r="H856" s="120" t="str">
        <f>IF(G856="","",VLOOKUP(G856,ARANCEL!$B$5:$D$121,2,FALSE))</f>
        <v xml:space="preserve">CORONA PERIFERICA </v>
      </c>
      <c r="I856" s="121" t="s">
        <v>322</v>
      </c>
      <c r="J856" s="119">
        <v>1</v>
      </c>
      <c r="K856" s="122">
        <f>IF(G856="","",VLOOKUP(G856,ARANCEL!$B$5:$D$121,3,FALSE)*J856)</f>
        <v>25865</v>
      </c>
      <c r="L856" s="1229" t="s">
        <v>8279</v>
      </c>
      <c r="M856" s="1229">
        <v>4500259698</v>
      </c>
      <c r="N856" s="1229" t="s">
        <v>8264</v>
      </c>
    </row>
    <row r="857" spans="1:14" s="795" customFormat="1" x14ac:dyDescent="0.25">
      <c r="A857" s="712" t="s">
        <v>305</v>
      </c>
      <c r="B857" s="719">
        <v>41750</v>
      </c>
      <c r="C857" s="714" t="s">
        <v>1497</v>
      </c>
      <c r="D857" s="712" t="s">
        <v>1446</v>
      </c>
      <c r="E857" s="715">
        <v>10189684</v>
      </c>
      <c r="F857" s="712">
        <v>25434250</v>
      </c>
      <c r="G857" s="712">
        <v>2705003</v>
      </c>
      <c r="H857" s="120" t="str">
        <f>IF(G857="","",VLOOKUP(G857,ARANCEL!$B$5:$D$121,2,FALSE))</f>
        <v>INCRUSTACION ESTETICA (ART-GLASS O CERAMICA)</v>
      </c>
      <c r="I857" s="121" t="s">
        <v>319</v>
      </c>
      <c r="J857" s="119">
        <v>1</v>
      </c>
      <c r="K857" s="122">
        <f>IF(G857="","",VLOOKUP(G857,ARANCEL!$B$5:$D$121,3,FALSE)*J857)</f>
        <v>15676</v>
      </c>
      <c r="L857" s="1229" t="s">
        <v>4612</v>
      </c>
      <c r="M857" s="1229">
        <v>4500229970</v>
      </c>
      <c r="N857" s="1229">
        <v>9184</v>
      </c>
    </row>
    <row r="858" spans="1:14" s="795" customFormat="1" x14ac:dyDescent="0.25">
      <c r="A858" s="712" t="s">
        <v>305</v>
      </c>
      <c r="B858" s="719">
        <v>41789</v>
      </c>
      <c r="C858" s="714" t="s">
        <v>1497</v>
      </c>
      <c r="D858" s="712" t="s">
        <v>1446</v>
      </c>
      <c r="E858" s="715">
        <v>10203235</v>
      </c>
      <c r="F858" s="712">
        <v>26228555</v>
      </c>
      <c r="G858" s="712">
        <v>2704005</v>
      </c>
      <c r="H858" s="120" t="str">
        <f>IF(G858="","",VLOOKUP(G858,ARANCEL!$B$5:$D$121,2,FALSE))</f>
        <v>PROVISORIO</v>
      </c>
      <c r="I858" s="121" t="s">
        <v>322</v>
      </c>
      <c r="J858" s="119">
        <v>1</v>
      </c>
      <c r="K858" s="122">
        <f>IF(G858="","",VLOOKUP(G858,ARANCEL!$B$5:$D$121,3,FALSE)*J858)</f>
        <v>3250</v>
      </c>
      <c r="L858" s="1229" t="s">
        <v>5292</v>
      </c>
      <c r="M858" s="1229">
        <v>4500235426</v>
      </c>
      <c r="N858" s="1229">
        <v>9420</v>
      </c>
    </row>
    <row r="859" spans="1:14" s="795" customFormat="1" x14ac:dyDescent="0.25">
      <c r="A859" s="712" t="s">
        <v>305</v>
      </c>
      <c r="B859" s="719">
        <v>41758</v>
      </c>
      <c r="C859" s="714" t="s">
        <v>4200</v>
      </c>
      <c r="D859" s="712" t="s">
        <v>442</v>
      </c>
      <c r="E859" s="715">
        <v>10191873</v>
      </c>
      <c r="F859" s="712">
        <v>24516503</v>
      </c>
      <c r="G859" s="712">
        <v>2704003</v>
      </c>
      <c r="H859" s="120" t="str">
        <f>IF(G859="","",VLOOKUP(G859,ARANCEL!$B$5:$D$121,2,FALSE))</f>
        <v xml:space="preserve">CORONA PERIFERICA CON PERNO MUÑON COLADO </v>
      </c>
      <c r="I859" s="121" t="s">
        <v>312</v>
      </c>
      <c r="J859" s="119">
        <v>1</v>
      </c>
      <c r="K859" s="122">
        <f>IF(G859="","",VLOOKUP(G859,ARANCEL!$B$5:$D$121,3,FALSE)*J859)</f>
        <v>32612</v>
      </c>
      <c r="L859" s="1229" t="s">
        <v>4612</v>
      </c>
      <c r="M859" s="1229">
        <v>4500229971</v>
      </c>
      <c r="N859" s="1229">
        <v>9185</v>
      </c>
    </row>
    <row r="860" spans="1:14" s="795" customFormat="1" x14ac:dyDescent="0.25">
      <c r="A860" s="738" t="s">
        <v>305</v>
      </c>
      <c r="B860" s="719">
        <v>42356</v>
      </c>
      <c r="C860" s="714" t="s">
        <v>8966</v>
      </c>
      <c r="D860" s="712" t="s">
        <v>1446</v>
      </c>
      <c r="E860" s="715">
        <v>10296397</v>
      </c>
      <c r="F860" s="712">
        <v>26184717</v>
      </c>
      <c r="G860" s="712">
        <v>2702048</v>
      </c>
      <c r="H860" s="120" t="str">
        <f>IF(G860="","",VLOOKUP(G860,ARANCEL!$B$5:$D$121,2,FALSE))</f>
        <v xml:space="preserve">SERVICIO LAB. IMPLANTE CORONA CEMENTADA/ATORNILLADA </v>
      </c>
      <c r="I860" s="121" t="s">
        <v>322</v>
      </c>
      <c r="J860" s="119">
        <v>1</v>
      </c>
      <c r="K860" s="122">
        <f>IF(G860="","",VLOOKUP(G860,ARANCEL!$B$5:$D$121,3,FALSE)*J860)</f>
        <v>43857</v>
      </c>
      <c r="L860" s="1349" t="s">
        <v>9431</v>
      </c>
      <c r="M860" s="1349">
        <v>4500269116</v>
      </c>
      <c r="N860" s="1349" t="s">
        <v>9430</v>
      </c>
    </row>
    <row r="861" spans="1:14" s="795" customFormat="1" x14ac:dyDescent="0.25">
      <c r="A861" s="712" t="s">
        <v>305</v>
      </c>
      <c r="B861" s="719">
        <v>42019</v>
      </c>
      <c r="C861" s="118" t="s">
        <v>8966</v>
      </c>
      <c r="D861" s="119" t="s">
        <v>1446</v>
      </c>
      <c r="E861" s="162">
        <v>10296397</v>
      </c>
      <c r="F861" s="119">
        <v>26184717</v>
      </c>
      <c r="G861" s="712">
        <v>2702006</v>
      </c>
      <c r="H861" s="120" t="str">
        <f>IF(G861="","",VLOOKUP(G861,ARANCEL!$B$5:$D$121,2,FALSE))</f>
        <v xml:space="preserve">LABORATORIO CANTILEVER </v>
      </c>
      <c r="I861" s="121" t="s">
        <v>324</v>
      </c>
      <c r="J861" s="119">
        <v>1</v>
      </c>
      <c r="K861" s="122">
        <f>IF(G861="","",VLOOKUP(G861,ARANCEL!$B$5:$D$121,3,FALSE)*J861)</f>
        <v>31889</v>
      </c>
      <c r="L861" s="1235" t="str">
        <f>IF(E861="","","IMPAGO")</f>
        <v>IMPAGO</v>
      </c>
      <c r="M861" s="1235" t="str">
        <f>IF(L861="IMPAGO","SIN O.C.","")</f>
        <v>SIN O.C.</v>
      </c>
      <c r="N861" s="1235" t="str">
        <f>IF(L861="IMPAGO","SIN FACT.","")</f>
        <v>SIN FACT.</v>
      </c>
    </row>
    <row r="862" spans="1:14" s="795" customFormat="1" x14ac:dyDescent="0.25">
      <c r="A862" s="712" t="s">
        <v>305</v>
      </c>
      <c r="B862" s="719">
        <v>41995</v>
      </c>
      <c r="C862" s="714" t="s">
        <v>9019</v>
      </c>
      <c r="D862" s="712" t="s">
        <v>438</v>
      </c>
      <c r="E862" s="715">
        <v>10298416</v>
      </c>
      <c r="F862" s="712">
        <v>29589486</v>
      </c>
      <c r="G862" s="712">
        <v>2705003</v>
      </c>
      <c r="H862" s="120" t="str">
        <f>IF(G862="","",VLOOKUP(G862,ARANCEL!$B$5:$D$121,2,FALSE))</f>
        <v>INCRUSTACION ESTETICA (ART-GLASS O CERAMICA)</v>
      </c>
      <c r="I862" s="121" t="s">
        <v>779</v>
      </c>
      <c r="J862" s="119">
        <v>2</v>
      </c>
      <c r="K862" s="122">
        <f>IF(G862="","",VLOOKUP(G862,ARANCEL!$B$5:$D$121,3,FALSE)*J862)</f>
        <v>31352</v>
      </c>
      <c r="L862" s="1349" t="s">
        <v>9431</v>
      </c>
      <c r="M862" s="1349">
        <v>4500269116</v>
      </c>
      <c r="N862" s="1349" t="s">
        <v>9430</v>
      </c>
    </row>
    <row r="863" spans="1:14" s="795" customFormat="1" x14ac:dyDescent="0.25">
      <c r="A863" s="712" t="s">
        <v>606</v>
      </c>
      <c r="B863" s="719">
        <v>42019</v>
      </c>
      <c r="C863" s="714" t="s">
        <v>9558</v>
      </c>
      <c r="D863" s="712" t="s">
        <v>4402</v>
      </c>
      <c r="E863" s="715">
        <v>10310168</v>
      </c>
      <c r="F863" s="712">
        <v>30392158</v>
      </c>
      <c r="G863" s="712">
        <v>2704027</v>
      </c>
      <c r="H863" s="120" t="str">
        <f>IF(G863="","",VLOOKUP(G863,ARANCEL!$B$5:$D$121,2,FALSE))</f>
        <v>PROTESIS VALPLAST UNILATERAL (HASTA 2 PIEZAS)</v>
      </c>
      <c r="I863" s="121" t="s">
        <v>306</v>
      </c>
      <c r="J863" s="119">
        <v>1</v>
      </c>
      <c r="K863" s="122">
        <f>IF(G863="","",VLOOKUP(G863,ARANCEL!$B$5:$D$121,3,FALSE)*J863)</f>
        <v>22491</v>
      </c>
      <c r="L863" s="1235" t="str">
        <f>IF(E863="","","IMPAGO")</f>
        <v>IMPAGO</v>
      </c>
      <c r="M863" s="1235" t="str">
        <f>IF(L863="IMPAGO","SIN O.C.","")</f>
        <v>SIN O.C.</v>
      </c>
      <c r="N863" s="1235" t="str">
        <f>IF(L863="IMPAGO","SIN FACT.","")</f>
        <v>SIN FACT.</v>
      </c>
    </row>
    <row r="864" spans="1:14" s="793" customFormat="1" x14ac:dyDescent="0.25">
      <c r="A864" s="712" t="s">
        <v>606</v>
      </c>
      <c r="B864" s="719">
        <v>42030</v>
      </c>
      <c r="C864" s="714" t="s">
        <v>9558</v>
      </c>
      <c r="D864" s="712" t="s">
        <v>4402</v>
      </c>
      <c r="E864" s="715">
        <v>10310168</v>
      </c>
      <c r="F864" s="712">
        <v>30392158</v>
      </c>
      <c r="G864" s="712">
        <v>2704002</v>
      </c>
      <c r="H864" s="120" t="str">
        <f>IF(G864="","",VLOOKUP(G864,ARANCEL!$B$5:$D$121,2,FALSE))</f>
        <v xml:space="preserve">CORONA PERIFERICA </v>
      </c>
      <c r="I864" s="121" t="s">
        <v>326</v>
      </c>
      <c r="J864" s="119">
        <v>1</v>
      </c>
      <c r="K864" s="122">
        <f>IF(G864="","",VLOOKUP(G864,ARANCEL!$B$5:$D$121,3,FALSE)*J864)</f>
        <v>25865</v>
      </c>
      <c r="L864" s="1235" t="str">
        <f>IF(E864="","","IMPAGO")</f>
        <v>IMPAGO</v>
      </c>
      <c r="M864" s="1235" t="str">
        <f>IF(L864="IMPAGO","SIN O.C.","")</f>
        <v>SIN O.C.</v>
      </c>
      <c r="N864" s="1235" t="str">
        <f>IF(L864="IMPAGO","SIN FACT.","")</f>
        <v>SIN FACT.</v>
      </c>
    </row>
    <row r="865" spans="1:14" s="800" customFormat="1" x14ac:dyDescent="0.25">
      <c r="A865" s="712" t="s">
        <v>305</v>
      </c>
      <c r="B865" s="719">
        <v>41642</v>
      </c>
      <c r="C865" s="714" t="s">
        <v>1496</v>
      </c>
      <c r="D865" s="712" t="s">
        <v>353</v>
      </c>
      <c r="E865" s="715">
        <v>10150785</v>
      </c>
      <c r="F865" s="712">
        <v>22372355</v>
      </c>
      <c r="G865" s="712">
        <v>2704002</v>
      </c>
      <c r="H865" s="120" t="str">
        <f>IF(G865="","",VLOOKUP(G865,ARANCEL!$B$5:$D$121,2,FALSE))</f>
        <v xml:space="preserve">CORONA PERIFERICA </v>
      </c>
      <c r="I865" s="121" t="s">
        <v>315</v>
      </c>
      <c r="J865" s="119">
        <v>1</v>
      </c>
      <c r="K865" s="122">
        <f>IF(G865="","",VLOOKUP(G865,ARANCEL!$B$5:$D$121,3,FALSE)*J865)</f>
        <v>25865</v>
      </c>
      <c r="L865" s="1236" t="s">
        <v>597</v>
      </c>
      <c r="M865" s="1236">
        <v>4500211653</v>
      </c>
      <c r="N865" s="1236">
        <v>8175</v>
      </c>
    </row>
    <row r="866" spans="1:14" s="812" customFormat="1" x14ac:dyDescent="0.25">
      <c r="A866" s="712" t="s">
        <v>305</v>
      </c>
      <c r="B866" s="719">
        <v>41891</v>
      </c>
      <c r="C866" s="714" t="s">
        <v>6964</v>
      </c>
      <c r="D866" s="712" t="s">
        <v>1481</v>
      </c>
      <c r="E866" s="715">
        <v>10254682</v>
      </c>
      <c r="F866" s="712">
        <v>28322150</v>
      </c>
      <c r="G866" s="712">
        <v>2705003</v>
      </c>
      <c r="H866" s="120" t="str">
        <f>IF(G866="","",VLOOKUP(G866,ARANCEL!$B$5:$D$121,2,FALSE))</f>
        <v>INCRUSTACION ESTETICA (ART-GLASS O CERAMICA)</v>
      </c>
      <c r="I866" s="121" t="s">
        <v>319</v>
      </c>
      <c r="J866" s="119">
        <v>1</v>
      </c>
      <c r="K866" s="122">
        <f>IF(G866="","",VLOOKUP(G866,ARANCEL!$B$5:$D$121,3,FALSE)*J866)</f>
        <v>15676</v>
      </c>
      <c r="L866" s="1229" t="s">
        <v>7548</v>
      </c>
      <c r="M866" s="1229">
        <v>4500255224</v>
      </c>
      <c r="N866" s="1229" t="s">
        <v>7553</v>
      </c>
    </row>
    <row r="867" spans="1:14" s="800" customFormat="1" x14ac:dyDescent="0.25">
      <c r="A867" s="712" t="s">
        <v>305</v>
      </c>
      <c r="B867" s="719">
        <v>41911</v>
      </c>
      <c r="C867" s="714" t="s">
        <v>7306</v>
      </c>
      <c r="D867" s="712" t="s">
        <v>4402</v>
      </c>
      <c r="E867" s="715">
        <v>10258379</v>
      </c>
      <c r="F867" s="712">
        <v>27988070</v>
      </c>
      <c r="G867" s="712">
        <v>2705003</v>
      </c>
      <c r="H867" s="120" t="str">
        <f>IF(G867="","",VLOOKUP(G867,ARANCEL!$B$5:$D$121,2,FALSE))</f>
        <v>INCRUSTACION ESTETICA (ART-GLASS O CERAMICA)</v>
      </c>
      <c r="I867" s="121" t="s">
        <v>318</v>
      </c>
      <c r="J867" s="119">
        <v>1</v>
      </c>
      <c r="K867" s="122">
        <f>IF(G867="","",VLOOKUP(G867,ARANCEL!$B$5:$D$121,3,FALSE)*J867)</f>
        <v>15676</v>
      </c>
      <c r="L867" s="1229" t="s">
        <v>7548</v>
      </c>
      <c r="M867" s="1229">
        <v>4500254522</v>
      </c>
      <c r="N867" s="1229" t="s">
        <v>7556</v>
      </c>
    </row>
    <row r="868" spans="1:14" s="800" customFormat="1" x14ac:dyDescent="0.25">
      <c r="A868" s="712" t="s">
        <v>305</v>
      </c>
      <c r="B868" s="719">
        <v>41803</v>
      </c>
      <c r="C868" s="714" t="s">
        <v>5163</v>
      </c>
      <c r="D868" s="712" t="s">
        <v>1449</v>
      </c>
      <c r="E868" s="715">
        <v>10211237</v>
      </c>
      <c r="F868" s="712">
        <v>26596664</v>
      </c>
      <c r="G868" s="712">
        <v>2704005</v>
      </c>
      <c r="H868" s="120" t="str">
        <f>IF(G868="","",VLOOKUP(G868,ARANCEL!$B$5:$D$121,2,FALSE))</f>
        <v>PROVISORIO</v>
      </c>
      <c r="I868" s="121" t="s">
        <v>5202</v>
      </c>
      <c r="J868" s="119">
        <v>3</v>
      </c>
      <c r="K868" s="122">
        <f>IF(G868="","",VLOOKUP(G868,ARANCEL!$B$5:$D$121,3,FALSE)*J868)</f>
        <v>9750</v>
      </c>
      <c r="L868" s="1229" t="s">
        <v>5742</v>
      </c>
      <c r="M868" s="1229">
        <v>4500239368</v>
      </c>
      <c r="N868" s="1229" t="s">
        <v>5743</v>
      </c>
    </row>
    <row r="869" spans="1:14" s="800" customFormat="1" x14ac:dyDescent="0.25">
      <c r="A869" s="728" t="s">
        <v>313</v>
      </c>
      <c r="B869" s="719">
        <v>41803</v>
      </c>
      <c r="C869" s="714" t="s">
        <v>5163</v>
      </c>
      <c r="D869" s="712" t="s">
        <v>1449</v>
      </c>
      <c r="E869" s="744">
        <v>10211234</v>
      </c>
      <c r="F869" s="712">
        <v>26596664</v>
      </c>
      <c r="G869" s="712">
        <v>2704005</v>
      </c>
      <c r="H869" s="120" t="str">
        <f>IF(G869="","",VLOOKUP(G869,ARANCEL!$B$5:$D$121,2,FALSE))</f>
        <v>PROVISORIO</v>
      </c>
      <c r="I869" s="121" t="s">
        <v>5202</v>
      </c>
      <c r="J869" s="119">
        <v>3</v>
      </c>
      <c r="K869" s="122">
        <f>IF(G869="","",VLOOKUP(G869,ARANCEL!$B$5:$D$121,3,FALSE)*J869)</f>
        <v>9750</v>
      </c>
      <c r="L869" s="1229" t="s">
        <v>5742</v>
      </c>
      <c r="M869" s="1229">
        <v>4500239368</v>
      </c>
      <c r="N869" s="1229" t="s">
        <v>5743</v>
      </c>
    </row>
    <row r="870" spans="1:14" s="814" customFormat="1" x14ac:dyDescent="0.25">
      <c r="A870" s="816" t="s">
        <v>305</v>
      </c>
      <c r="B870" s="817">
        <v>41830</v>
      </c>
      <c r="C870" s="118" t="s">
        <v>5163</v>
      </c>
      <c r="D870" s="119" t="s">
        <v>1449</v>
      </c>
      <c r="E870" s="162">
        <v>10211237</v>
      </c>
      <c r="F870" s="119">
        <v>26596664</v>
      </c>
      <c r="G870" s="816">
        <v>2704003</v>
      </c>
      <c r="H870" s="120" t="str">
        <f>IF(G870="","",VLOOKUP(G870,ARANCEL!$B$5:$D$121,2,FALSE))</f>
        <v xml:space="preserve">CORONA PERIFERICA CON PERNO MUÑON COLADO </v>
      </c>
      <c r="I870" s="121" t="s">
        <v>7428</v>
      </c>
      <c r="J870" s="119">
        <v>3</v>
      </c>
      <c r="K870" s="122">
        <f>IF(G870="","",VLOOKUP(G870,ARANCEL!$B$5:$D$121,3,FALSE)*J870)</f>
        <v>97836</v>
      </c>
      <c r="L870" s="1229" t="s">
        <v>6905</v>
      </c>
      <c r="M870" s="1229">
        <v>4500249698</v>
      </c>
      <c r="N870" s="1229" t="s">
        <v>7115</v>
      </c>
    </row>
    <row r="871" spans="1:14" s="814" customFormat="1" x14ac:dyDescent="0.25">
      <c r="A871" s="816" t="s">
        <v>305</v>
      </c>
      <c r="B871" s="817">
        <v>41642</v>
      </c>
      <c r="C871" s="118" t="s">
        <v>1494</v>
      </c>
      <c r="D871" s="119" t="s">
        <v>1391</v>
      </c>
      <c r="E871" s="162">
        <v>10168440</v>
      </c>
      <c r="F871" s="119">
        <v>24262802</v>
      </c>
      <c r="G871" s="816">
        <v>2704025</v>
      </c>
      <c r="H871" s="120" t="str">
        <f>IF(G871="","",VLOOKUP(G871,ARANCEL!$B$5:$D$121,2,FALSE))</f>
        <v>PROTESIS METALICA CON VALPLAST (RETENEDORES ESTETICOS)</v>
      </c>
      <c r="I871" s="121" t="s">
        <v>306</v>
      </c>
      <c r="J871" s="119">
        <v>1</v>
      </c>
      <c r="K871" s="122">
        <f>IF(G871="","",VLOOKUP(G871,ARANCEL!$B$5:$D$121,3,FALSE)*J871)</f>
        <v>89964</v>
      </c>
      <c r="L871" s="1236" t="s">
        <v>597</v>
      </c>
      <c r="M871" s="1236">
        <v>4500211656</v>
      </c>
      <c r="N871" s="1236">
        <v>8177</v>
      </c>
    </row>
    <row r="872" spans="1:14" s="814" customFormat="1" x14ac:dyDescent="0.25">
      <c r="A872" s="816" t="s">
        <v>305</v>
      </c>
      <c r="B872" s="817">
        <v>42026</v>
      </c>
      <c r="C872" s="818" t="s">
        <v>9728</v>
      </c>
      <c r="D872" s="816" t="s">
        <v>1449</v>
      </c>
      <c r="E872" s="819">
        <v>10313293</v>
      </c>
      <c r="F872" s="816">
        <v>30665852</v>
      </c>
      <c r="G872" s="816">
        <v>2704005</v>
      </c>
      <c r="H872" s="120" t="str">
        <f>IF(G872="","",VLOOKUP(G872,ARANCEL!$B$5:$D$121,2,FALSE))</f>
        <v>PROVISORIO</v>
      </c>
      <c r="I872" s="121" t="s">
        <v>317</v>
      </c>
      <c r="J872" s="119">
        <v>1</v>
      </c>
      <c r="K872" s="122">
        <f>IF(G872="","",VLOOKUP(G872,ARANCEL!$B$5:$D$121,3,FALSE)*J872)</f>
        <v>3250</v>
      </c>
      <c r="L872" s="1235" t="str">
        <f>IF(E872="","","IMPAGO")</f>
        <v>IMPAGO</v>
      </c>
      <c r="M872" s="1235" t="str">
        <f>IF(L872="IMPAGO","SIN O.C.","")</f>
        <v>SIN O.C.</v>
      </c>
      <c r="N872" s="1235" t="str">
        <f>IF(L872="IMPAGO","SIN FACT.","")</f>
        <v>SIN FACT.</v>
      </c>
    </row>
    <row r="873" spans="1:14" s="814" customFormat="1" x14ac:dyDescent="0.25">
      <c r="A873" s="816" t="s">
        <v>305</v>
      </c>
      <c r="B873" s="817">
        <v>41871</v>
      </c>
      <c r="C873" s="818" t="s">
        <v>6505</v>
      </c>
      <c r="D873" s="816" t="s">
        <v>353</v>
      </c>
      <c r="E873" s="819">
        <v>10244428</v>
      </c>
      <c r="F873" s="816">
        <v>28092073</v>
      </c>
      <c r="G873" s="816">
        <v>2704005</v>
      </c>
      <c r="H873" s="120" t="str">
        <f>IF(G873="","",VLOOKUP(G873,ARANCEL!$B$5:$D$121,2,FALSE))</f>
        <v>PROVISORIO</v>
      </c>
      <c r="I873" s="121" t="s">
        <v>309</v>
      </c>
      <c r="J873" s="119">
        <v>1</v>
      </c>
      <c r="K873" s="122">
        <f>IF(G873="","",VLOOKUP(G873,ARANCEL!$B$5:$D$121,3,FALSE)*J873)</f>
        <v>3250</v>
      </c>
      <c r="L873" s="1229" t="s">
        <v>6905</v>
      </c>
      <c r="M873" s="1229">
        <v>4500251080</v>
      </c>
      <c r="N873" s="1229" t="s">
        <v>7128</v>
      </c>
    </row>
    <row r="874" spans="1:14" s="814" customFormat="1" x14ac:dyDescent="0.25">
      <c r="A874" s="816" t="s">
        <v>305</v>
      </c>
      <c r="B874" s="817">
        <v>41934</v>
      </c>
      <c r="C874" s="818" t="s">
        <v>6505</v>
      </c>
      <c r="D874" s="816" t="s">
        <v>353</v>
      </c>
      <c r="E874" s="819">
        <v>10244428</v>
      </c>
      <c r="F874" s="816">
        <v>28092073</v>
      </c>
      <c r="G874" s="816">
        <v>2704002</v>
      </c>
      <c r="H874" s="120" t="str">
        <f>IF(G874="","",VLOOKUP(G874,ARANCEL!$B$5:$D$121,2,FALSE))</f>
        <v xml:space="preserve">CORONA PERIFERICA </v>
      </c>
      <c r="I874" s="121" t="s">
        <v>309</v>
      </c>
      <c r="J874" s="119">
        <v>1</v>
      </c>
      <c r="K874" s="122">
        <f>IF(G874="","",VLOOKUP(G874,ARANCEL!$B$5:$D$121,3,FALSE)*J874)</f>
        <v>25865</v>
      </c>
      <c r="L874" s="1229" t="s">
        <v>8279</v>
      </c>
      <c r="M874" s="1229">
        <v>4500259698</v>
      </c>
      <c r="N874" s="1229" t="s">
        <v>8264</v>
      </c>
    </row>
    <row r="875" spans="1:14" s="814" customFormat="1" x14ac:dyDescent="0.25">
      <c r="A875" s="816" t="s">
        <v>305</v>
      </c>
      <c r="B875" s="817">
        <v>41722</v>
      </c>
      <c r="C875" s="118" t="s">
        <v>1491</v>
      </c>
      <c r="D875" s="119" t="s">
        <v>439</v>
      </c>
      <c r="E875" s="162">
        <v>10158046</v>
      </c>
      <c r="F875" s="119">
        <v>21139620</v>
      </c>
      <c r="G875" s="816">
        <v>2704002</v>
      </c>
      <c r="H875" s="120" t="str">
        <f>IF(G875="","",VLOOKUP(G875,ARANCEL!$B$5:$D$121,2,FALSE))</f>
        <v xml:space="preserve">CORONA PERIFERICA </v>
      </c>
      <c r="I875" s="121" t="s">
        <v>329</v>
      </c>
      <c r="J875" s="119">
        <v>1</v>
      </c>
      <c r="K875" s="122">
        <f>IF(G875="","",VLOOKUP(G875,ARANCEL!$B$5:$D$121,3,FALSE)*J875)</f>
        <v>25865</v>
      </c>
      <c r="L875" s="1229" t="s">
        <v>3058</v>
      </c>
      <c r="M875" s="1229">
        <v>4500225627</v>
      </c>
      <c r="N875" s="1229">
        <v>8915</v>
      </c>
    </row>
    <row r="876" spans="1:14" s="830" customFormat="1" x14ac:dyDescent="0.25">
      <c r="A876" s="816" t="s">
        <v>305</v>
      </c>
      <c r="B876" s="817">
        <v>41740</v>
      </c>
      <c r="C876" s="818" t="s">
        <v>1491</v>
      </c>
      <c r="D876" s="816" t="s">
        <v>439</v>
      </c>
      <c r="E876" s="819">
        <v>10158046</v>
      </c>
      <c r="F876" s="816">
        <v>21139620</v>
      </c>
      <c r="G876" s="816">
        <v>2704031</v>
      </c>
      <c r="H876" s="120" t="str">
        <f>IF(G876="","",VLOOKUP(G876,ARANCEL!$B$5:$D$121,2,FALSE))</f>
        <v xml:space="preserve">PERNO MUÑON METALICO </v>
      </c>
      <c r="I876" s="121" t="s">
        <v>329</v>
      </c>
      <c r="J876" s="119">
        <v>1</v>
      </c>
      <c r="K876" s="122">
        <f>IF(G876="","",VLOOKUP(G876,ARANCEL!$B$5:$D$121,3,FALSE)*J876)</f>
        <v>12246</v>
      </c>
      <c r="L876" s="1229" t="s">
        <v>4612</v>
      </c>
      <c r="M876" s="1229">
        <v>4500229969</v>
      </c>
      <c r="N876" s="1229">
        <v>9183</v>
      </c>
    </row>
    <row r="877" spans="1:14" s="830" customFormat="1" x14ac:dyDescent="0.25">
      <c r="A877" s="816" t="s">
        <v>305</v>
      </c>
      <c r="B877" s="817">
        <v>41982</v>
      </c>
      <c r="C877" s="818" t="s">
        <v>8807</v>
      </c>
      <c r="D877" s="816" t="s">
        <v>69</v>
      </c>
      <c r="E877" s="819">
        <v>10292976</v>
      </c>
      <c r="F877" s="816">
        <v>29568956</v>
      </c>
      <c r="G877" s="816">
        <v>2704005</v>
      </c>
      <c r="H877" s="120" t="str">
        <f>IF(G877="","",VLOOKUP(G877,ARANCEL!$B$5:$D$121,2,FALSE))</f>
        <v>PROVISORIO</v>
      </c>
      <c r="I877" s="121" t="s">
        <v>618</v>
      </c>
      <c r="J877" s="119">
        <v>1</v>
      </c>
      <c r="K877" s="122">
        <f>IF(G877="","",VLOOKUP(G877,ARANCEL!$B$5:$D$121,3,FALSE)*J877)</f>
        <v>3250</v>
      </c>
      <c r="L877" s="1349" t="s">
        <v>9431</v>
      </c>
      <c r="M877" s="1349">
        <v>4500269116</v>
      </c>
      <c r="N877" s="1349" t="s">
        <v>9430</v>
      </c>
    </row>
    <row r="878" spans="1:14" s="830" customFormat="1" x14ac:dyDescent="0.25">
      <c r="A878" s="816" t="s">
        <v>305</v>
      </c>
      <c r="B878" s="817">
        <v>42014</v>
      </c>
      <c r="C878" s="818" t="s">
        <v>8807</v>
      </c>
      <c r="D878" s="816" t="s">
        <v>69</v>
      </c>
      <c r="E878" s="819">
        <v>10305816</v>
      </c>
      <c r="F878" s="816">
        <v>2958956</v>
      </c>
      <c r="G878" s="816">
        <v>2704003</v>
      </c>
      <c r="H878" s="120" t="str">
        <f>IF(G878="","",VLOOKUP(G878,ARANCEL!$B$5:$D$121,2,FALSE))</f>
        <v xml:space="preserve">CORONA PERIFERICA CON PERNO MUÑON COLADO </v>
      </c>
      <c r="I878" s="121" t="s">
        <v>618</v>
      </c>
      <c r="J878" s="119">
        <v>1</v>
      </c>
      <c r="K878" s="122">
        <f>IF(G878="","",VLOOKUP(G878,ARANCEL!$B$5:$D$121,3,FALSE)*J878)</f>
        <v>32612</v>
      </c>
      <c r="L878" s="1235" t="str">
        <f>IF(E878="","","IMPAGO")</f>
        <v>IMPAGO</v>
      </c>
      <c r="M878" s="1235" t="str">
        <f>IF(L878="IMPAGO","SIN O.C.","")</f>
        <v>SIN O.C.</v>
      </c>
      <c r="N878" s="1235" t="str">
        <f>IF(L878="IMPAGO","SIN FACT.","")</f>
        <v>SIN FACT.</v>
      </c>
    </row>
    <row r="879" spans="1:14" s="830" customFormat="1" x14ac:dyDescent="0.25">
      <c r="A879" s="816" t="s">
        <v>305</v>
      </c>
      <c r="B879" s="817">
        <v>41656</v>
      </c>
      <c r="C879" s="818" t="s">
        <v>1001</v>
      </c>
      <c r="D879" s="816" t="s">
        <v>1449</v>
      </c>
      <c r="E879" s="819">
        <v>10169599</v>
      </c>
      <c r="F879" s="816">
        <v>24673540</v>
      </c>
      <c r="G879" s="816">
        <v>2704005</v>
      </c>
      <c r="H879" s="120" t="str">
        <f>IF(G879="","",VLOOKUP(G879,ARANCEL!$B$5:$D$121,2,FALSE))</f>
        <v>PROVISORIO</v>
      </c>
      <c r="I879" s="121" t="s">
        <v>309</v>
      </c>
      <c r="J879" s="119">
        <v>1</v>
      </c>
      <c r="K879" s="122">
        <f>IF(G879="","",VLOOKUP(G879,ARANCEL!$B$5:$D$121,3,FALSE)*J879)</f>
        <v>3250</v>
      </c>
      <c r="L879" s="1229" t="s">
        <v>2842</v>
      </c>
      <c r="M879" s="1229">
        <v>4500216202</v>
      </c>
      <c r="N879" s="1229">
        <v>8389</v>
      </c>
    </row>
    <row r="880" spans="1:14" s="830" customFormat="1" x14ac:dyDescent="0.25">
      <c r="A880" s="816" t="s">
        <v>305</v>
      </c>
      <c r="B880" s="817">
        <v>41667</v>
      </c>
      <c r="C880" s="818" t="s">
        <v>1451</v>
      </c>
      <c r="D880" s="816" t="s">
        <v>1449</v>
      </c>
      <c r="E880" s="819">
        <v>10169599</v>
      </c>
      <c r="F880" s="816">
        <v>24673540</v>
      </c>
      <c r="G880" s="816">
        <v>2704003</v>
      </c>
      <c r="H880" s="120" t="str">
        <f>IF(G880="","",VLOOKUP(G880,ARANCEL!$B$5:$D$121,2,FALSE))</f>
        <v xml:space="preserve">CORONA PERIFERICA CON PERNO MUÑON COLADO </v>
      </c>
      <c r="I880" s="121" t="s">
        <v>309</v>
      </c>
      <c r="J880" s="119">
        <v>1</v>
      </c>
      <c r="K880" s="122">
        <f>IF(G880="","",VLOOKUP(G880,ARANCEL!$B$5:$D$121,3,FALSE)*J880)</f>
        <v>32612</v>
      </c>
      <c r="L880" s="1229" t="s">
        <v>2842</v>
      </c>
      <c r="M880" s="1229">
        <v>4500216202</v>
      </c>
      <c r="N880" s="1229">
        <v>8389</v>
      </c>
    </row>
    <row r="881" spans="1:14" s="830" customFormat="1" x14ac:dyDescent="0.25">
      <c r="A881" s="606" t="s">
        <v>305</v>
      </c>
      <c r="B881" s="615">
        <v>41731</v>
      </c>
      <c r="C881" s="607" t="s">
        <v>1451</v>
      </c>
      <c r="D881" s="606" t="s">
        <v>1449</v>
      </c>
      <c r="E881" s="608">
        <v>10184748</v>
      </c>
      <c r="F881" s="606">
        <v>25582936</v>
      </c>
      <c r="G881" s="816">
        <v>2705003</v>
      </c>
      <c r="H881" s="120" t="str">
        <f>IF(G881="","",VLOOKUP(G881,ARANCEL!$B$5:$D$121,2,FALSE))</f>
        <v>INCRUSTACION ESTETICA (ART-GLASS O CERAMICA)</v>
      </c>
      <c r="I881" s="121" t="s">
        <v>316</v>
      </c>
      <c r="J881" s="119">
        <v>1</v>
      </c>
      <c r="K881" s="122">
        <f>IF(G881="","",VLOOKUP(G881,ARANCEL!$B$5:$D$121,3,FALSE)*J881)</f>
        <v>15676</v>
      </c>
      <c r="L881" s="1229" t="s">
        <v>4612</v>
      </c>
      <c r="M881" s="1229">
        <v>4500229969</v>
      </c>
      <c r="N881" s="1229">
        <v>9183</v>
      </c>
    </row>
    <row r="882" spans="1:14" s="830" customFormat="1" x14ac:dyDescent="0.25">
      <c r="A882" s="816" t="s">
        <v>305</v>
      </c>
      <c r="B882" s="817">
        <v>41809</v>
      </c>
      <c r="C882" s="118" t="s">
        <v>1451</v>
      </c>
      <c r="D882" s="119" t="s">
        <v>1449</v>
      </c>
      <c r="E882" s="162">
        <v>10184748</v>
      </c>
      <c r="F882" s="119">
        <v>25582936</v>
      </c>
      <c r="G882" s="816">
        <v>2705003</v>
      </c>
      <c r="H882" s="120" t="str">
        <f>IF(G882="","",VLOOKUP(G882,ARANCEL!$B$5:$D$121,2,FALSE))</f>
        <v>INCRUSTACION ESTETICA (ART-GLASS O CERAMICA)</v>
      </c>
      <c r="I882" s="121" t="s">
        <v>319</v>
      </c>
      <c r="J882" s="119">
        <v>1</v>
      </c>
      <c r="K882" s="122">
        <f>IF(G882="","",VLOOKUP(G882,ARANCEL!$B$5:$D$121,3,FALSE)*J882)</f>
        <v>15676</v>
      </c>
      <c r="L882" s="1229" t="s">
        <v>5742</v>
      </c>
      <c r="M882" s="1229">
        <v>4500239368</v>
      </c>
      <c r="N882" s="1229" t="s">
        <v>5743</v>
      </c>
    </row>
    <row r="883" spans="1:14" s="830" customFormat="1" x14ac:dyDescent="0.25">
      <c r="A883" s="816" t="s">
        <v>305</v>
      </c>
      <c r="B883" s="817">
        <v>41752</v>
      </c>
      <c r="C883" s="257" t="s">
        <v>4132</v>
      </c>
      <c r="D883" s="255" t="s">
        <v>1523</v>
      </c>
      <c r="E883" s="258">
        <v>10190910</v>
      </c>
      <c r="F883" s="255">
        <v>21991743</v>
      </c>
      <c r="G883" s="816">
        <v>2707001</v>
      </c>
      <c r="H883" s="120" t="str">
        <f>IF(G883="","",VLOOKUP(G883,ARANCEL!$B$5:$D$121,2,FALSE))</f>
        <v xml:space="preserve">PLANO DE RELAJACION </v>
      </c>
      <c r="I883" s="121" t="s">
        <v>306</v>
      </c>
      <c r="J883" s="119">
        <v>1</v>
      </c>
      <c r="K883" s="122">
        <f>IF(G883="","",VLOOKUP(G883,ARANCEL!$B$5:$D$121,3,FALSE)*J883)</f>
        <v>9221</v>
      </c>
      <c r="L883" s="1229" t="s">
        <v>4612</v>
      </c>
      <c r="M883" s="1229">
        <v>4500229971</v>
      </c>
      <c r="N883" s="1229">
        <v>9185</v>
      </c>
    </row>
    <row r="884" spans="1:14" s="800" customFormat="1" x14ac:dyDescent="0.25">
      <c r="A884" s="728" t="s">
        <v>313</v>
      </c>
      <c r="B884" s="719">
        <v>41843</v>
      </c>
      <c r="C884" s="1154" t="s">
        <v>7116</v>
      </c>
      <c r="D884" s="1155" t="s">
        <v>7117</v>
      </c>
      <c r="E884" s="1157">
        <v>10229423</v>
      </c>
      <c r="F884" s="1157">
        <v>27049853</v>
      </c>
      <c r="G884" s="1457">
        <v>2707001</v>
      </c>
      <c r="H884" s="120" t="str">
        <f>IF(G884="","",VLOOKUP(G884,ARANCEL!$B$5:$D$121,2,FALSE))</f>
        <v xml:space="preserve">PLANO DE RELAJACION </v>
      </c>
      <c r="I884" s="121" t="s">
        <v>2739</v>
      </c>
      <c r="J884" s="119">
        <v>1</v>
      </c>
      <c r="K884" s="122">
        <f>IF(G884="","",VLOOKUP(G884,ARANCEL!$B$5:$D$121,3,FALSE)*J884)</f>
        <v>9221</v>
      </c>
      <c r="L884" s="1229" t="s">
        <v>6905</v>
      </c>
      <c r="M884" s="1229">
        <v>4500249698</v>
      </c>
      <c r="N884" s="1229" t="s">
        <v>7115</v>
      </c>
    </row>
    <row r="885" spans="1:14" s="840" customFormat="1" x14ac:dyDescent="0.25">
      <c r="A885" s="816" t="s">
        <v>305</v>
      </c>
      <c r="B885" s="817">
        <v>41837</v>
      </c>
      <c r="C885" s="118" t="s">
        <v>5811</v>
      </c>
      <c r="D885" s="119" t="s">
        <v>720</v>
      </c>
      <c r="E885" s="162">
        <v>10226458</v>
      </c>
      <c r="F885" s="119">
        <v>24804555</v>
      </c>
      <c r="G885" s="816">
        <v>2705003</v>
      </c>
      <c r="H885" s="120" t="str">
        <f>IF(G885="","",VLOOKUP(G885,ARANCEL!$B$5:$D$121,2,FALSE))</f>
        <v>INCRUSTACION ESTETICA (ART-GLASS O CERAMICA)</v>
      </c>
      <c r="I885" s="121" t="s">
        <v>312</v>
      </c>
      <c r="J885" s="119">
        <v>1</v>
      </c>
      <c r="K885" s="122">
        <f>IF(G885="","",VLOOKUP(G885,ARANCEL!$B$5:$D$121,3,FALSE)*J885)</f>
        <v>15676</v>
      </c>
      <c r="L885" s="1229" t="s">
        <v>6905</v>
      </c>
      <c r="M885" s="1229">
        <v>4500249698</v>
      </c>
      <c r="N885" s="1229" t="s">
        <v>7115</v>
      </c>
    </row>
    <row r="886" spans="1:14" s="840" customFormat="1" x14ac:dyDescent="0.25">
      <c r="A886" s="816" t="s">
        <v>305</v>
      </c>
      <c r="B886" s="817">
        <v>41999</v>
      </c>
      <c r="C886" s="818" t="s">
        <v>9145</v>
      </c>
      <c r="D886" s="816" t="s">
        <v>6277</v>
      </c>
      <c r="E886" s="819">
        <v>10301581</v>
      </c>
      <c r="F886" s="816">
        <v>29529077</v>
      </c>
      <c r="G886" s="816">
        <v>2705003</v>
      </c>
      <c r="H886" s="120" t="str">
        <f>IF(G886="","",VLOOKUP(G886,ARANCEL!$B$5:$D$121,2,FALSE))</f>
        <v>INCRUSTACION ESTETICA (ART-GLASS O CERAMICA)</v>
      </c>
      <c r="I886" s="121" t="s">
        <v>309</v>
      </c>
      <c r="J886" s="119">
        <v>1</v>
      </c>
      <c r="K886" s="122">
        <f>IF(G886="","",VLOOKUP(G886,ARANCEL!$B$5:$D$121,3,FALSE)*J886)</f>
        <v>15676</v>
      </c>
      <c r="L886" s="1349" t="s">
        <v>9431</v>
      </c>
      <c r="M886" s="1349">
        <v>4500269116</v>
      </c>
      <c r="N886" s="1349" t="s">
        <v>9430</v>
      </c>
    </row>
    <row r="887" spans="1:14" s="840" customFormat="1" x14ac:dyDescent="0.25">
      <c r="A887" s="816" t="s">
        <v>305</v>
      </c>
      <c r="B887" s="817">
        <v>41793</v>
      </c>
      <c r="C887" s="818" t="s">
        <v>4900</v>
      </c>
      <c r="D887" s="816" t="s">
        <v>60</v>
      </c>
      <c r="E887" s="819">
        <v>10204647</v>
      </c>
      <c r="F887" s="816">
        <v>26670122</v>
      </c>
      <c r="G887" s="816">
        <v>2705003</v>
      </c>
      <c r="H887" s="120" t="str">
        <f>IF(G887="","",VLOOKUP(G887,ARANCEL!$B$5:$D$121,2,FALSE))</f>
        <v>INCRUSTACION ESTETICA (ART-GLASS O CERAMICA)</v>
      </c>
      <c r="I887" s="121" t="s">
        <v>308</v>
      </c>
      <c r="J887" s="119">
        <v>1</v>
      </c>
      <c r="K887" s="122">
        <f>IF(G887="","",VLOOKUP(G887,ARANCEL!$B$5:$D$121,3,FALSE)*J887)</f>
        <v>15676</v>
      </c>
      <c r="L887" s="1229" t="s">
        <v>5292</v>
      </c>
      <c r="M887" s="1229">
        <v>4500236752</v>
      </c>
      <c r="N887" s="1229">
        <v>9460</v>
      </c>
    </row>
    <row r="888" spans="1:14" s="846" customFormat="1" x14ac:dyDescent="0.25">
      <c r="A888" s="843" t="s">
        <v>313</v>
      </c>
      <c r="B888" s="817">
        <v>41954</v>
      </c>
      <c r="C888" s="818" t="s">
        <v>8199</v>
      </c>
      <c r="D888" s="816" t="s">
        <v>1449</v>
      </c>
      <c r="E888" s="819">
        <v>10278638</v>
      </c>
      <c r="F888" s="816">
        <v>29517639</v>
      </c>
      <c r="G888" s="816">
        <v>2704005</v>
      </c>
      <c r="H888" s="120" t="str">
        <f>IF(G888="","",VLOOKUP(G888,ARANCEL!$B$5:$D$121,2,FALSE))</f>
        <v>PROVISORIO</v>
      </c>
      <c r="I888" s="121" t="s">
        <v>335</v>
      </c>
      <c r="J888" s="119">
        <v>1</v>
      </c>
      <c r="K888" s="122">
        <f>IF(G888="","",VLOOKUP(G888,ARANCEL!$B$5:$D$121,3,FALSE)*J888)</f>
        <v>3250</v>
      </c>
      <c r="L888" s="1229" t="s">
        <v>8256</v>
      </c>
      <c r="M888" s="1229">
        <v>4500264856</v>
      </c>
      <c r="N888" s="1229" t="s">
        <v>8933</v>
      </c>
    </row>
    <row r="889" spans="1:14" s="846" customFormat="1" x14ac:dyDescent="0.25">
      <c r="A889" s="816" t="s">
        <v>305</v>
      </c>
      <c r="B889" s="817">
        <v>41961</v>
      </c>
      <c r="C889" s="818" t="s">
        <v>8199</v>
      </c>
      <c r="D889" s="816" t="s">
        <v>1449</v>
      </c>
      <c r="E889" s="819">
        <v>10278638</v>
      </c>
      <c r="F889" s="816">
        <v>29517639</v>
      </c>
      <c r="G889" s="816">
        <v>2704003</v>
      </c>
      <c r="H889" s="120" t="str">
        <f>IF(G889="","",VLOOKUP(G889,ARANCEL!$B$5:$D$121,2,FALSE))</f>
        <v xml:space="preserve">CORONA PERIFERICA CON PERNO MUÑON COLADO </v>
      </c>
      <c r="I889" s="121" t="s">
        <v>335</v>
      </c>
      <c r="J889" s="119">
        <v>1</v>
      </c>
      <c r="K889" s="122">
        <f>IF(G889="","",VLOOKUP(G889,ARANCEL!$B$5:$D$121,3,FALSE)*J889)</f>
        <v>32612</v>
      </c>
      <c r="L889" s="1229" t="s">
        <v>8256</v>
      </c>
      <c r="M889" s="1229">
        <v>4500264856</v>
      </c>
      <c r="N889" s="1229" t="s">
        <v>8933</v>
      </c>
    </row>
    <row r="890" spans="1:14" s="846" customFormat="1" x14ac:dyDescent="0.25">
      <c r="A890" s="816" t="s">
        <v>305</v>
      </c>
      <c r="B890" s="817">
        <v>41663</v>
      </c>
      <c r="C890" s="818" t="s">
        <v>1457</v>
      </c>
      <c r="D890" s="816" t="s">
        <v>1449</v>
      </c>
      <c r="E890" s="819">
        <v>10170152</v>
      </c>
      <c r="F890" s="816">
        <v>24057863</v>
      </c>
      <c r="G890" s="816">
        <v>2705003</v>
      </c>
      <c r="H890" s="120" t="str">
        <f>IF(G890="","",VLOOKUP(G890,ARANCEL!$B$5:$D$121,2,FALSE))</f>
        <v>INCRUSTACION ESTETICA (ART-GLASS O CERAMICA)</v>
      </c>
      <c r="I890" s="121" t="s">
        <v>335</v>
      </c>
      <c r="J890" s="119">
        <v>1</v>
      </c>
      <c r="K890" s="122">
        <f>IF(G890="","",VLOOKUP(G890,ARANCEL!$B$5:$D$121,3,FALSE)*J890)</f>
        <v>15676</v>
      </c>
      <c r="L890" s="1229" t="s">
        <v>2842</v>
      </c>
      <c r="M890" s="1229">
        <v>4500216204</v>
      </c>
      <c r="N890" s="1229">
        <v>8390</v>
      </c>
    </row>
    <row r="891" spans="1:14" s="846" customFormat="1" x14ac:dyDescent="0.25">
      <c r="A891" s="816" t="s">
        <v>305</v>
      </c>
      <c r="B891" s="817">
        <v>41976</v>
      </c>
      <c r="C891" s="818" t="s">
        <v>8685</v>
      </c>
      <c r="D891" s="816" t="s">
        <v>353</v>
      </c>
      <c r="E891" s="819">
        <v>10289997</v>
      </c>
      <c r="F891" s="816">
        <v>29877982</v>
      </c>
      <c r="G891" s="816">
        <v>2704005</v>
      </c>
      <c r="H891" s="120" t="str">
        <f>IF(G891="","",VLOOKUP(G891,ARANCEL!$B$5:$D$121,2,FALSE))</f>
        <v>PROVISORIO</v>
      </c>
      <c r="I891" s="121" t="s">
        <v>335</v>
      </c>
      <c r="J891" s="119">
        <v>1</v>
      </c>
      <c r="K891" s="122">
        <f>IF(G891="","",VLOOKUP(G891,ARANCEL!$B$5:$D$121,3,FALSE)*J891)</f>
        <v>3250</v>
      </c>
      <c r="L891" s="1229" t="s">
        <v>8256</v>
      </c>
      <c r="M891" s="1229">
        <v>4500264856</v>
      </c>
      <c r="N891" s="1229" t="s">
        <v>8933</v>
      </c>
    </row>
    <row r="892" spans="1:14" s="846" customFormat="1" x14ac:dyDescent="0.25">
      <c r="A892" s="816" t="s">
        <v>305</v>
      </c>
      <c r="B892" s="817">
        <v>41990</v>
      </c>
      <c r="C892" s="557" t="s">
        <v>8685</v>
      </c>
      <c r="D892" s="555" t="s">
        <v>353</v>
      </c>
      <c r="E892" s="558">
        <v>10289997</v>
      </c>
      <c r="F892" s="555">
        <v>29877982</v>
      </c>
      <c r="G892" s="816">
        <v>2704003</v>
      </c>
      <c r="H892" s="120" t="str">
        <f>IF(G892="","",VLOOKUP(G892,ARANCEL!$B$5:$D$121,2,FALSE))</f>
        <v xml:space="preserve">CORONA PERIFERICA CON PERNO MUÑON COLADO </v>
      </c>
      <c r="I892" s="121" t="s">
        <v>335</v>
      </c>
      <c r="J892" s="119">
        <v>1</v>
      </c>
      <c r="K892" s="122">
        <f>IF(G892="","",VLOOKUP(G892,ARANCEL!$B$5:$D$121,3,FALSE)*J892)</f>
        <v>32612</v>
      </c>
      <c r="L892" s="1349" t="s">
        <v>9431</v>
      </c>
      <c r="M892" s="1349">
        <v>4500269116</v>
      </c>
      <c r="N892" s="1349" t="s">
        <v>9430</v>
      </c>
    </row>
    <row r="893" spans="1:14" s="846" customFormat="1" x14ac:dyDescent="0.25">
      <c r="A893" s="816" t="s">
        <v>305</v>
      </c>
      <c r="B893" s="817">
        <v>41979</v>
      </c>
      <c r="C893" s="818" t="s">
        <v>8741</v>
      </c>
      <c r="D893" s="816" t="s">
        <v>438</v>
      </c>
      <c r="E893" s="819">
        <v>10291638</v>
      </c>
      <c r="F893" s="816">
        <v>29464443</v>
      </c>
      <c r="G893" s="816">
        <v>2704005</v>
      </c>
      <c r="H893" s="120" t="str">
        <f>IF(G893="","",VLOOKUP(G893,ARANCEL!$B$5:$D$121,2,FALSE))</f>
        <v>PROVISORIO</v>
      </c>
      <c r="I893" s="121" t="s">
        <v>308</v>
      </c>
      <c r="J893" s="119">
        <v>1</v>
      </c>
      <c r="K893" s="122">
        <f>IF(G893="","",VLOOKUP(G893,ARANCEL!$B$5:$D$121,3,FALSE)*J893)</f>
        <v>3250</v>
      </c>
      <c r="L893" s="1349" t="s">
        <v>9431</v>
      </c>
      <c r="M893" s="1349">
        <v>4500269116</v>
      </c>
      <c r="N893" s="1349" t="s">
        <v>9430</v>
      </c>
    </row>
    <row r="894" spans="1:14" s="846" customFormat="1" x14ac:dyDescent="0.25">
      <c r="A894" s="816" t="s">
        <v>606</v>
      </c>
      <c r="B894" s="817">
        <v>41995</v>
      </c>
      <c r="C894" s="818" t="s">
        <v>8741</v>
      </c>
      <c r="D894" s="816" t="s">
        <v>438</v>
      </c>
      <c r="E894" s="819">
        <v>10291638</v>
      </c>
      <c r="F894" s="816">
        <v>29464443</v>
      </c>
      <c r="G894" s="816">
        <v>2704003</v>
      </c>
      <c r="H894" s="120" t="str">
        <f>IF(G894="","",VLOOKUP(G894,ARANCEL!$B$5:$D$121,2,FALSE))</f>
        <v xml:space="preserve">CORONA PERIFERICA CON PERNO MUÑON COLADO </v>
      </c>
      <c r="I894" s="121" t="s">
        <v>308</v>
      </c>
      <c r="J894" s="119">
        <v>1</v>
      </c>
      <c r="K894" s="122">
        <f>IF(G894="","",VLOOKUP(G894,ARANCEL!$B$5:$D$121,3,FALSE)*J894)</f>
        <v>32612</v>
      </c>
      <c r="L894" s="1349" t="s">
        <v>9431</v>
      </c>
      <c r="M894" s="1349">
        <v>4500269116</v>
      </c>
      <c r="N894" s="1349" t="s">
        <v>9430</v>
      </c>
    </row>
    <row r="895" spans="1:14" s="846" customFormat="1" x14ac:dyDescent="0.25">
      <c r="A895" s="816" t="s">
        <v>305</v>
      </c>
      <c r="B895" s="817">
        <v>42006</v>
      </c>
      <c r="C895" s="818" t="s">
        <v>9143</v>
      </c>
      <c r="D895" s="816" t="s">
        <v>1475</v>
      </c>
      <c r="E895" s="819">
        <v>10301469</v>
      </c>
      <c r="F895" s="816">
        <v>29564837</v>
      </c>
      <c r="G895" s="816">
        <v>2705003</v>
      </c>
      <c r="H895" s="120" t="str">
        <f>IF(G895="","",VLOOKUP(G895,ARANCEL!$B$5:$D$121,2,FALSE))</f>
        <v>INCRUSTACION ESTETICA (ART-GLASS O CERAMICA)</v>
      </c>
      <c r="I895" s="121" t="s">
        <v>316</v>
      </c>
      <c r="J895" s="119">
        <v>1</v>
      </c>
      <c r="K895" s="122">
        <f>IF(G895="","",VLOOKUP(G895,ARANCEL!$B$5:$D$121,3,FALSE)*J895)</f>
        <v>15676</v>
      </c>
      <c r="L895" s="1235" t="str">
        <f>IF(E895="","","IMPAGO")</f>
        <v>IMPAGO</v>
      </c>
      <c r="M895" s="1235" t="str">
        <f>IF(L895="IMPAGO","SIN O.C.","")</f>
        <v>SIN O.C.</v>
      </c>
      <c r="N895" s="1235" t="str">
        <f>IF(L895="IMPAGO","SIN FACT.","")</f>
        <v>SIN FACT.</v>
      </c>
    </row>
    <row r="896" spans="1:14" s="840" customFormat="1" x14ac:dyDescent="0.25">
      <c r="A896" s="816" t="s">
        <v>305</v>
      </c>
      <c r="B896" s="817">
        <v>41925</v>
      </c>
      <c r="C896" s="818" t="s">
        <v>7529</v>
      </c>
      <c r="D896" s="816" t="s">
        <v>1452</v>
      </c>
      <c r="E896" s="819">
        <v>10262327</v>
      </c>
      <c r="F896" s="816">
        <v>27587653</v>
      </c>
      <c r="G896" s="816">
        <v>2705003</v>
      </c>
      <c r="H896" s="120" t="str">
        <f>IF(G896="","",VLOOKUP(G896,ARANCEL!$B$5:$D$121,2,FALSE))</f>
        <v>INCRUSTACION ESTETICA (ART-GLASS O CERAMICA)</v>
      </c>
      <c r="I896" s="121" t="s">
        <v>318</v>
      </c>
      <c r="J896" s="119">
        <v>1</v>
      </c>
      <c r="K896" s="122">
        <f>IF(G896="","",VLOOKUP(G896,ARANCEL!$B$5:$D$121,3,FALSE)*J896)</f>
        <v>15676</v>
      </c>
      <c r="L896" s="1229" t="s">
        <v>8279</v>
      </c>
      <c r="M896" s="1229">
        <v>4500259698</v>
      </c>
      <c r="N896" s="1229" t="s">
        <v>8264</v>
      </c>
    </row>
    <row r="897" spans="1:14" s="857" customFormat="1" x14ac:dyDescent="0.25">
      <c r="A897" s="816" t="s">
        <v>305</v>
      </c>
      <c r="B897" s="817">
        <v>41945</v>
      </c>
      <c r="C897" s="818" t="s">
        <v>7529</v>
      </c>
      <c r="D897" s="816" t="s">
        <v>1452</v>
      </c>
      <c r="E897" s="819">
        <v>10262327</v>
      </c>
      <c r="F897" s="816">
        <v>27587653</v>
      </c>
      <c r="G897" s="816">
        <v>2705003</v>
      </c>
      <c r="H897" s="120" t="str">
        <f>IF(G897="","",VLOOKUP(G897,ARANCEL!$B$5:$D$121,2,FALSE))</f>
        <v>INCRUSTACION ESTETICA (ART-GLASS O CERAMICA)</v>
      </c>
      <c r="I897" s="121" t="s">
        <v>312</v>
      </c>
      <c r="J897" s="119">
        <v>1</v>
      </c>
      <c r="K897" s="122">
        <f>IF(G897="","",VLOOKUP(G897,ARANCEL!$B$5:$D$121,3,FALSE)*J897)</f>
        <v>15676</v>
      </c>
      <c r="L897" s="1237" t="s">
        <v>8256</v>
      </c>
      <c r="M897" s="1237">
        <v>4500259698</v>
      </c>
      <c r="N897" s="1237" t="s">
        <v>8264</v>
      </c>
    </row>
    <row r="898" spans="1:14" s="857" customFormat="1" x14ac:dyDescent="0.25">
      <c r="A898" s="119" t="s">
        <v>305</v>
      </c>
      <c r="B898" s="164">
        <v>41918</v>
      </c>
      <c r="C898" s="118" t="s">
        <v>7369</v>
      </c>
      <c r="D898" s="119" t="s">
        <v>1523</v>
      </c>
      <c r="E898" s="162">
        <v>10258895</v>
      </c>
      <c r="F898" s="119">
        <v>28799815</v>
      </c>
      <c r="G898" s="816">
        <v>2707001</v>
      </c>
      <c r="H898" s="120" t="str">
        <f>IF(G898="","",VLOOKUP(G898,ARANCEL!$B$5:$D$121,2,FALSE))</f>
        <v xml:space="preserve">PLANO DE RELAJACION </v>
      </c>
      <c r="I898" s="121" t="s">
        <v>306</v>
      </c>
      <c r="J898" s="119">
        <v>1</v>
      </c>
      <c r="K898" s="122">
        <f>IF(G898="","",VLOOKUP(G898,ARANCEL!$B$5:$D$121,3,FALSE)*J898)</f>
        <v>9221</v>
      </c>
      <c r="L898" s="1229" t="s">
        <v>7548</v>
      </c>
      <c r="M898" s="1229">
        <v>4500255224</v>
      </c>
      <c r="N898" s="1229" t="s">
        <v>7553</v>
      </c>
    </row>
    <row r="899" spans="1:14" s="857" customFormat="1" x14ac:dyDescent="0.25">
      <c r="A899" s="816" t="s">
        <v>305</v>
      </c>
      <c r="B899" s="817">
        <v>41879</v>
      </c>
      <c r="C899" s="118" t="s">
        <v>6690</v>
      </c>
      <c r="D899" s="119" t="s">
        <v>4402</v>
      </c>
      <c r="E899" s="162">
        <v>10248653</v>
      </c>
      <c r="F899" s="119">
        <v>26776853</v>
      </c>
      <c r="G899" s="816">
        <v>2705003</v>
      </c>
      <c r="H899" s="120" t="str">
        <f>IF(G899="","",VLOOKUP(G899,ARANCEL!$B$5:$D$121,2,FALSE))</f>
        <v>INCRUSTACION ESTETICA (ART-GLASS O CERAMICA)</v>
      </c>
      <c r="I899" s="121" t="s">
        <v>308</v>
      </c>
      <c r="J899" s="119">
        <v>1</v>
      </c>
      <c r="K899" s="122">
        <f>IF(G899="","",VLOOKUP(G899,ARANCEL!$B$5:$D$121,3,FALSE)*J899)</f>
        <v>15676</v>
      </c>
      <c r="L899" s="1229" t="s">
        <v>6905</v>
      </c>
      <c r="M899" s="1229">
        <v>4500251080</v>
      </c>
      <c r="N899" s="1229" t="s">
        <v>7128</v>
      </c>
    </row>
    <row r="900" spans="1:14" s="857" customFormat="1" x14ac:dyDescent="0.25">
      <c r="A900" s="816" t="s">
        <v>305</v>
      </c>
      <c r="B900" s="817">
        <v>41932</v>
      </c>
      <c r="C900" s="818" t="s">
        <v>7737</v>
      </c>
      <c r="D900" s="816" t="s">
        <v>1523</v>
      </c>
      <c r="E900" s="819">
        <v>10267319</v>
      </c>
      <c r="F900" s="816">
        <v>29120339</v>
      </c>
      <c r="G900" s="816">
        <v>2707001</v>
      </c>
      <c r="H900" s="120" t="str">
        <f>IF(G900="","",VLOOKUP(G900,ARANCEL!$B$5:$D$121,2,FALSE))</f>
        <v xml:space="preserve">PLANO DE RELAJACION </v>
      </c>
      <c r="I900" s="121" t="s">
        <v>306</v>
      </c>
      <c r="J900" s="119">
        <v>1</v>
      </c>
      <c r="K900" s="122">
        <f>IF(G900="","",VLOOKUP(G900,ARANCEL!$B$5:$D$121,3,FALSE)*J900)</f>
        <v>9221</v>
      </c>
      <c r="L900" s="1229" t="s">
        <v>8279</v>
      </c>
      <c r="M900" s="1229">
        <v>4500259698</v>
      </c>
      <c r="N900" s="1229" t="s">
        <v>8264</v>
      </c>
    </row>
    <row r="901" spans="1:14" s="866" customFormat="1" x14ac:dyDescent="0.25">
      <c r="A901" s="816" t="s">
        <v>305</v>
      </c>
      <c r="B901" s="817">
        <v>41939</v>
      </c>
      <c r="C901" s="818" t="s">
        <v>7896</v>
      </c>
      <c r="D901" s="816" t="s">
        <v>1391</v>
      </c>
      <c r="E901" s="819">
        <v>10271048</v>
      </c>
      <c r="F901" s="816">
        <v>28729557</v>
      </c>
      <c r="G901" s="816">
        <v>2704024</v>
      </c>
      <c r="H901" s="120" t="str">
        <f>IF(G901="","",VLOOKUP(G901,ARANCEL!$B$5:$D$121,2,FALSE))</f>
        <v>PROTESIS VALPLAST TOTAL</v>
      </c>
      <c r="I901" s="121" t="s">
        <v>306</v>
      </c>
      <c r="J901" s="119">
        <v>1</v>
      </c>
      <c r="K901" s="122">
        <f>IF(G901="","",VLOOKUP(G901,ARANCEL!$B$5:$D$121,3,FALSE)*J901)</f>
        <v>73096</v>
      </c>
      <c r="L901" s="1229" t="s">
        <v>8279</v>
      </c>
      <c r="M901" s="1229">
        <v>4500259698</v>
      </c>
      <c r="N901" s="1229" t="s">
        <v>8264</v>
      </c>
    </row>
    <row r="902" spans="1:14" s="866" customFormat="1" x14ac:dyDescent="0.25">
      <c r="A902" s="816" t="s">
        <v>305</v>
      </c>
      <c r="B902" s="817">
        <v>41982</v>
      </c>
      <c r="C902" s="118" t="s">
        <v>8806</v>
      </c>
      <c r="D902" s="119" t="s">
        <v>1471</v>
      </c>
      <c r="E902" s="162">
        <v>10291237</v>
      </c>
      <c r="F902" s="119">
        <v>25309294</v>
      </c>
      <c r="G902" s="816">
        <v>2702048</v>
      </c>
      <c r="H902" s="120" t="str">
        <f>IF(G902="","",VLOOKUP(G902,ARANCEL!$B$5:$D$121,2,FALSE))</f>
        <v xml:space="preserve">SERVICIO LAB. IMPLANTE CORONA CEMENTADA/ATORNILLADA </v>
      </c>
      <c r="I902" s="121" t="s">
        <v>329</v>
      </c>
      <c r="J902" s="119">
        <v>1</v>
      </c>
      <c r="K902" s="122">
        <f>IF(G902="","",VLOOKUP(G902,ARANCEL!$B$5:$D$121,3,FALSE)*J902)</f>
        <v>43857</v>
      </c>
      <c r="L902" s="1349" t="s">
        <v>9431</v>
      </c>
      <c r="M902" s="1349">
        <v>4500269116</v>
      </c>
      <c r="N902" s="1349" t="s">
        <v>9430</v>
      </c>
    </row>
    <row r="903" spans="1:14" s="836" customFormat="1" x14ac:dyDescent="0.25">
      <c r="A903" s="255" t="s">
        <v>305</v>
      </c>
      <c r="B903" s="256">
        <v>41803</v>
      </c>
      <c r="C903" s="118" t="s">
        <v>5084</v>
      </c>
      <c r="D903" s="119" t="s">
        <v>47</v>
      </c>
      <c r="E903" s="162">
        <v>10209948</v>
      </c>
      <c r="F903" s="119">
        <v>25529866</v>
      </c>
      <c r="G903" s="816">
        <v>2705003</v>
      </c>
      <c r="H903" s="820" t="str">
        <f>IF(G903="","",VLOOKUP(G903,ARANCEL!$B$5:$D$121,2,FALSE))</f>
        <v>INCRUSTACION ESTETICA (ART-GLASS O CERAMICA)</v>
      </c>
      <c r="I903" s="821" t="s">
        <v>308</v>
      </c>
      <c r="J903" s="816">
        <v>1</v>
      </c>
      <c r="K903" s="822">
        <f>IF(G903="","",VLOOKUP(G903,ARANCEL!$B$5:$D$121,3,FALSE)*J903)</f>
        <v>15676</v>
      </c>
      <c r="L903" s="1210" t="s">
        <v>5742</v>
      </c>
      <c r="M903" s="1210">
        <v>4500239368</v>
      </c>
      <c r="N903" s="1210" t="s">
        <v>5743</v>
      </c>
    </row>
    <row r="904" spans="1:14" s="866" customFormat="1" x14ac:dyDescent="0.25">
      <c r="A904" s="816" t="s">
        <v>305</v>
      </c>
      <c r="B904" s="817">
        <v>41702</v>
      </c>
      <c r="C904" s="818" t="s">
        <v>3099</v>
      </c>
      <c r="D904" s="816" t="s">
        <v>1391</v>
      </c>
      <c r="E904" s="819">
        <v>10178350</v>
      </c>
      <c r="F904" s="816">
        <v>24203478</v>
      </c>
      <c r="G904" s="816">
        <v>2705003</v>
      </c>
      <c r="H904" s="120" t="str">
        <f>IF(G904="","",VLOOKUP(G904,ARANCEL!$B$5:$D$121,2,FALSE))</f>
        <v>INCRUSTACION ESTETICA (ART-GLASS O CERAMICA)</v>
      </c>
      <c r="I904" s="121" t="s">
        <v>308</v>
      </c>
      <c r="J904" s="119">
        <v>1</v>
      </c>
      <c r="K904" s="122">
        <f>IF(G904="","",VLOOKUP(G904,ARANCEL!$B$5:$D$121,3,FALSE)*J904)</f>
        <v>15676</v>
      </c>
      <c r="L904" s="1229" t="s">
        <v>3438</v>
      </c>
      <c r="M904" s="1229">
        <v>4500220771</v>
      </c>
      <c r="N904" s="1229">
        <v>8615</v>
      </c>
    </row>
    <row r="905" spans="1:14" s="875" customFormat="1" x14ac:dyDescent="0.25">
      <c r="A905" s="816" t="s">
        <v>305</v>
      </c>
      <c r="B905" s="817">
        <v>41848</v>
      </c>
      <c r="C905" s="818" t="s">
        <v>6026</v>
      </c>
      <c r="D905" s="816" t="s">
        <v>1449</v>
      </c>
      <c r="E905" s="819">
        <v>10231418</v>
      </c>
      <c r="F905" s="816">
        <v>26795747</v>
      </c>
      <c r="G905" s="816">
        <v>2704005</v>
      </c>
      <c r="H905" s="120" t="str">
        <f>IF(G905="","",VLOOKUP(G905,ARANCEL!$B$5:$D$121,2,FALSE))</f>
        <v>PROVISORIO</v>
      </c>
      <c r="I905" s="121" t="s">
        <v>316</v>
      </c>
      <c r="J905" s="119">
        <v>1</v>
      </c>
      <c r="K905" s="122">
        <f>IF(G905="","",VLOOKUP(G905,ARANCEL!$B$5:$D$121,3,FALSE)*J905)</f>
        <v>3250</v>
      </c>
      <c r="L905" s="1229" t="s">
        <v>6905</v>
      </c>
      <c r="M905" s="1229">
        <v>4500249698</v>
      </c>
      <c r="N905" s="1229" t="s">
        <v>7115</v>
      </c>
    </row>
    <row r="906" spans="1:14" s="866" customFormat="1" x14ac:dyDescent="0.25">
      <c r="A906" s="816" t="s">
        <v>305</v>
      </c>
      <c r="B906" s="817">
        <v>41865</v>
      </c>
      <c r="C906" s="818" t="s">
        <v>6026</v>
      </c>
      <c r="D906" s="816" t="s">
        <v>1449</v>
      </c>
      <c r="E906" s="819">
        <v>10231418</v>
      </c>
      <c r="F906" s="816">
        <v>26795747</v>
      </c>
      <c r="G906" s="816">
        <v>2704003</v>
      </c>
      <c r="H906" s="120" t="str">
        <f>IF(G906="","",VLOOKUP(G906,ARANCEL!$B$5:$D$121,2,FALSE))</f>
        <v xml:space="preserve">CORONA PERIFERICA CON PERNO MUÑON COLADO </v>
      </c>
      <c r="I906" s="121" t="s">
        <v>316</v>
      </c>
      <c r="J906" s="119">
        <v>1</v>
      </c>
      <c r="K906" s="122">
        <f>IF(G906="","",VLOOKUP(G906,ARANCEL!$B$5:$D$121,3,FALSE)*J906)</f>
        <v>32612</v>
      </c>
      <c r="L906" s="1229" t="s">
        <v>6905</v>
      </c>
      <c r="M906" s="1229">
        <v>4500251080</v>
      </c>
      <c r="N906" s="1229" t="s">
        <v>7128</v>
      </c>
    </row>
    <row r="907" spans="1:14" s="866" customFormat="1" x14ac:dyDescent="0.25">
      <c r="A907" s="816" t="s">
        <v>305</v>
      </c>
      <c r="B907" s="817">
        <v>41817</v>
      </c>
      <c r="C907" s="818" t="s">
        <v>5364</v>
      </c>
      <c r="D907" s="816" t="s">
        <v>1471</v>
      </c>
      <c r="E907" s="819">
        <v>10216675</v>
      </c>
      <c r="F907" s="816">
        <v>26000662</v>
      </c>
      <c r="G907" s="816">
        <v>2705003</v>
      </c>
      <c r="H907" s="120" t="str">
        <f>IF(G907="","",VLOOKUP(G907,ARANCEL!$B$5:$D$121,2,FALSE))</f>
        <v>INCRUSTACION ESTETICA (ART-GLASS O CERAMICA)</v>
      </c>
      <c r="I907" s="121" t="s">
        <v>322</v>
      </c>
      <c r="J907" s="119">
        <v>1</v>
      </c>
      <c r="K907" s="122">
        <f>IF(G907="","",VLOOKUP(G907,ARANCEL!$B$5:$D$121,3,FALSE)*J907)</f>
        <v>15676</v>
      </c>
      <c r="L907" s="1229" t="s">
        <v>5742</v>
      </c>
      <c r="M907" s="1229">
        <v>4500239368</v>
      </c>
      <c r="N907" s="1229" t="s">
        <v>5743</v>
      </c>
    </row>
    <row r="908" spans="1:14" s="866" customFormat="1" x14ac:dyDescent="0.25">
      <c r="A908" s="816" t="s">
        <v>305</v>
      </c>
      <c r="B908" s="817">
        <v>41967</v>
      </c>
      <c r="C908" s="118" t="s">
        <v>8465</v>
      </c>
      <c r="D908" s="119" t="s">
        <v>438</v>
      </c>
      <c r="E908" s="162">
        <v>10284497</v>
      </c>
      <c r="F908" s="119">
        <v>29709624</v>
      </c>
      <c r="G908" s="816">
        <v>2704005</v>
      </c>
      <c r="H908" s="120" t="str">
        <f>IF(G908="","",VLOOKUP(G908,ARANCEL!$B$5:$D$121,2,FALSE))</f>
        <v>PROVISORIO</v>
      </c>
      <c r="I908" s="121" t="s">
        <v>317</v>
      </c>
      <c r="J908" s="119">
        <v>1</v>
      </c>
      <c r="K908" s="122">
        <f>IF(G908="","",VLOOKUP(G908,ARANCEL!$B$5:$D$121,3,FALSE)*J908)</f>
        <v>3250</v>
      </c>
      <c r="L908" s="1229" t="s">
        <v>8256</v>
      </c>
      <c r="M908" s="1229">
        <v>4500264856</v>
      </c>
      <c r="N908" s="1229" t="s">
        <v>8933</v>
      </c>
    </row>
    <row r="909" spans="1:14" s="866" customFormat="1" x14ac:dyDescent="0.25">
      <c r="A909" s="816" t="s">
        <v>305</v>
      </c>
      <c r="B909" s="817">
        <v>41967</v>
      </c>
      <c r="C909" s="257" t="s">
        <v>8465</v>
      </c>
      <c r="D909" s="255" t="s">
        <v>438</v>
      </c>
      <c r="E909" s="258">
        <v>10284497</v>
      </c>
      <c r="F909" s="255">
        <v>29709624</v>
      </c>
      <c r="G909" s="816">
        <v>2704003</v>
      </c>
      <c r="H909" s="120" t="str">
        <f>IF(G909="","",VLOOKUP(G909,ARANCEL!$B$5:$D$121,2,FALSE))</f>
        <v xml:space="preserve">CORONA PERIFERICA CON PERNO MUÑON COLADO </v>
      </c>
      <c r="I909" s="121" t="s">
        <v>317</v>
      </c>
      <c r="J909" s="119">
        <v>1</v>
      </c>
      <c r="K909" s="122">
        <f>IF(G909="","",VLOOKUP(G909,ARANCEL!$B$5:$D$121,3,FALSE)*J909)</f>
        <v>32612</v>
      </c>
      <c r="L909" s="1229" t="s">
        <v>8256</v>
      </c>
      <c r="M909" s="1229">
        <v>4500264856</v>
      </c>
      <c r="N909" s="1229" t="s">
        <v>8933</v>
      </c>
    </row>
    <row r="910" spans="1:14" s="866" customFormat="1" x14ac:dyDescent="0.25">
      <c r="A910" s="816" t="s">
        <v>305</v>
      </c>
      <c r="B910" s="817">
        <v>41967</v>
      </c>
      <c r="C910" s="818" t="s">
        <v>8465</v>
      </c>
      <c r="D910" s="816" t="s">
        <v>438</v>
      </c>
      <c r="E910" s="819">
        <v>10284497</v>
      </c>
      <c r="F910" s="816">
        <v>29709624</v>
      </c>
      <c r="G910" s="816">
        <v>2705003</v>
      </c>
      <c r="H910" s="120" t="str">
        <f>IF(G910="","",VLOOKUP(G910,ARANCEL!$B$5:$D$121,2,FALSE))</f>
        <v>INCRUSTACION ESTETICA (ART-GLASS O CERAMICA)</v>
      </c>
      <c r="I910" s="121" t="s">
        <v>326</v>
      </c>
      <c r="J910" s="119">
        <v>1</v>
      </c>
      <c r="K910" s="122">
        <f>IF(G910="","",VLOOKUP(G910,ARANCEL!$B$5:$D$121,3,FALSE)*J910)</f>
        <v>15676</v>
      </c>
      <c r="L910" s="1229" t="s">
        <v>8256</v>
      </c>
      <c r="M910" s="1229">
        <v>4500264856</v>
      </c>
      <c r="N910" s="1229" t="s">
        <v>8933</v>
      </c>
    </row>
    <row r="911" spans="1:14" s="793" customFormat="1" x14ac:dyDescent="0.25">
      <c r="A911" s="712" t="s">
        <v>305</v>
      </c>
      <c r="B911" s="719">
        <v>42023</v>
      </c>
      <c r="C911" s="118" t="s">
        <v>8465</v>
      </c>
      <c r="D911" s="119" t="s">
        <v>438</v>
      </c>
      <c r="E911" s="162">
        <v>10284497</v>
      </c>
      <c r="F911" s="119">
        <v>29709624</v>
      </c>
      <c r="G911" s="712">
        <v>2704005</v>
      </c>
      <c r="H911" s="120" t="str">
        <f>IF(G911="","",VLOOKUP(G911,ARANCEL!$B$5:$D$121,2,FALSE))</f>
        <v>PROVISORIO</v>
      </c>
      <c r="I911" s="121" t="s">
        <v>312</v>
      </c>
      <c r="J911" s="119">
        <v>1</v>
      </c>
      <c r="K911" s="122">
        <f>IF(G911="","",VLOOKUP(G911,ARANCEL!$B$5:$D$121,3,FALSE)*J911)</f>
        <v>3250</v>
      </c>
      <c r="L911" s="1235" t="str">
        <f>IF(E911="","","IMPAGO")</f>
        <v>IMPAGO</v>
      </c>
      <c r="M911" s="1235" t="str">
        <f>IF(L911="IMPAGO","SIN O.C.","")</f>
        <v>SIN O.C.</v>
      </c>
      <c r="N911" s="1235" t="str">
        <f>IF(L911="IMPAGO","SIN FACT.","")</f>
        <v>SIN FACT.</v>
      </c>
    </row>
    <row r="912" spans="1:14" s="875" customFormat="1" x14ac:dyDescent="0.25">
      <c r="A912" s="816" t="s">
        <v>305</v>
      </c>
      <c r="B912" s="817">
        <v>41922</v>
      </c>
      <c r="C912" s="607" t="s">
        <v>7528</v>
      </c>
      <c r="D912" s="606" t="s">
        <v>1446</v>
      </c>
      <c r="E912" s="608">
        <v>10261619</v>
      </c>
      <c r="F912" s="606">
        <v>28809676</v>
      </c>
      <c r="G912" s="816">
        <v>2704005</v>
      </c>
      <c r="H912" s="120" t="str">
        <f>IF(G912="","",VLOOKUP(G912,ARANCEL!$B$5:$D$121,2,FALSE))</f>
        <v>PROVISORIO</v>
      </c>
      <c r="I912" s="121" t="s">
        <v>335</v>
      </c>
      <c r="J912" s="119">
        <v>1</v>
      </c>
      <c r="K912" s="122">
        <f>IF(G912="","",VLOOKUP(G912,ARANCEL!$B$5:$D$121,3,FALSE)*J912)</f>
        <v>3250</v>
      </c>
      <c r="L912" s="1229" t="s">
        <v>8279</v>
      </c>
      <c r="M912" s="1229">
        <v>4500259698</v>
      </c>
      <c r="N912" s="1229" t="s">
        <v>8264</v>
      </c>
    </row>
    <row r="913" spans="1:14" s="754" customFormat="1" x14ac:dyDescent="0.25">
      <c r="A913" s="738" t="s">
        <v>305</v>
      </c>
      <c r="B913" s="719">
        <v>41936</v>
      </c>
      <c r="C913" s="714" t="s">
        <v>7528</v>
      </c>
      <c r="D913" s="712" t="s">
        <v>1446</v>
      </c>
      <c r="E913" s="715">
        <v>10261619</v>
      </c>
      <c r="F913" s="712">
        <v>28809676</v>
      </c>
      <c r="G913" s="712">
        <v>2704002</v>
      </c>
      <c r="H913" s="120" t="str">
        <f>IF(G913="","",VLOOKUP(G913,ARANCEL!$B$5:$D$121,2,FALSE))</f>
        <v xml:space="preserve">CORONA PERIFERICA </v>
      </c>
      <c r="I913" s="121" t="s">
        <v>335</v>
      </c>
      <c r="J913" s="119">
        <v>1</v>
      </c>
      <c r="K913" s="122">
        <f>IF(G913="","",VLOOKUP(G913,ARANCEL!$B$5:$D$121,3,FALSE)*J913)</f>
        <v>25865</v>
      </c>
      <c r="L913" s="1229" t="s">
        <v>8279</v>
      </c>
      <c r="M913" s="1229">
        <v>4500259698</v>
      </c>
      <c r="N913" s="1229" t="s">
        <v>8264</v>
      </c>
    </row>
    <row r="914" spans="1:14" s="866" customFormat="1" x14ac:dyDescent="0.25">
      <c r="A914" s="606" t="s">
        <v>305</v>
      </c>
      <c r="B914" s="615">
        <v>41757</v>
      </c>
      <c r="C914" s="607" t="s">
        <v>4239</v>
      </c>
      <c r="D914" s="606" t="s">
        <v>438</v>
      </c>
      <c r="E914" s="608">
        <v>10191909</v>
      </c>
      <c r="F914" s="606">
        <v>25677508</v>
      </c>
      <c r="G914" s="606">
        <v>2704003</v>
      </c>
      <c r="H914" s="120" t="str">
        <f>IF(G914="","",VLOOKUP(G914,ARANCEL!$B$5:$D$121,2,FALSE))</f>
        <v xml:space="preserve">CORONA PERIFERICA CON PERNO MUÑON COLADO </v>
      </c>
      <c r="I914" s="121" t="s">
        <v>309</v>
      </c>
      <c r="J914" s="119">
        <v>1</v>
      </c>
      <c r="K914" s="122">
        <f>IF(G914="","",VLOOKUP(G914,ARANCEL!$B$5:$D$121,3,FALSE)*J914)</f>
        <v>32612</v>
      </c>
      <c r="L914" s="1229" t="s">
        <v>4612</v>
      </c>
      <c r="M914" s="1229">
        <v>4500229971</v>
      </c>
      <c r="N914" s="1229">
        <v>9185</v>
      </c>
    </row>
    <row r="915" spans="1:14" s="875" customFormat="1" x14ac:dyDescent="0.25">
      <c r="A915" s="816" t="s">
        <v>606</v>
      </c>
      <c r="B915" s="817">
        <v>42027</v>
      </c>
      <c r="C915" s="607" t="s">
        <v>9671</v>
      </c>
      <c r="D915" s="606" t="s">
        <v>1471</v>
      </c>
      <c r="E915" s="608">
        <v>10312437</v>
      </c>
      <c r="F915" s="606">
        <v>27634469</v>
      </c>
      <c r="G915" s="816">
        <v>2702048</v>
      </c>
      <c r="H915" s="120" t="str">
        <f>IF(G915="","",VLOOKUP(G915,ARANCEL!$B$5:$D$121,2,FALSE))</f>
        <v xml:space="preserve">SERVICIO LAB. IMPLANTE CORONA CEMENTADA/ATORNILLADA </v>
      </c>
      <c r="I915" s="121" t="s">
        <v>337</v>
      </c>
      <c r="J915" s="119">
        <v>1</v>
      </c>
      <c r="K915" s="122">
        <f>IF(G915="","",VLOOKUP(G915,ARANCEL!$B$5:$D$121,3,FALSE)*J915)</f>
        <v>43857</v>
      </c>
      <c r="L915" s="1235" t="str">
        <f>IF(E915="","","IMPAGO")</f>
        <v>IMPAGO</v>
      </c>
      <c r="M915" s="1235" t="str">
        <f>IF(L915="IMPAGO","SIN O.C.","")</f>
        <v>SIN O.C.</v>
      </c>
      <c r="N915" s="1235" t="str">
        <f>IF(L915="IMPAGO","SIN FACT.","")</f>
        <v>SIN FACT.</v>
      </c>
    </row>
    <row r="916" spans="1:14" s="881" customFormat="1" x14ac:dyDescent="0.25">
      <c r="A916" s="816" t="s">
        <v>305</v>
      </c>
      <c r="B916" s="817">
        <v>41724</v>
      </c>
      <c r="C916" s="818" t="s">
        <v>3524</v>
      </c>
      <c r="D916" s="816" t="s">
        <v>1523</v>
      </c>
      <c r="E916" s="819">
        <v>10183843</v>
      </c>
      <c r="F916" s="816">
        <v>25565009</v>
      </c>
      <c r="G916" s="816">
        <v>2707001</v>
      </c>
      <c r="H916" s="120" t="str">
        <f>IF(G916="","",VLOOKUP(G916,ARANCEL!$B$5:$D$121,2,FALSE))</f>
        <v xml:space="preserve">PLANO DE RELAJACION </v>
      </c>
      <c r="I916" s="121" t="s">
        <v>331</v>
      </c>
      <c r="J916" s="119">
        <v>1</v>
      </c>
      <c r="K916" s="122">
        <f>IF(G916="","",VLOOKUP(G916,ARANCEL!$B$5:$D$121,3,FALSE)*J916)</f>
        <v>9221</v>
      </c>
      <c r="L916" s="1229" t="s">
        <v>3058</v>
      </c>
      <c r="M916" s="1229">
        <v>4500225648</v>
      </c>
      <c r="N916" s="1229">
        <v>8916</v>
      </c>
    </row>
    <row r="917" spans="1:14" s="881" customFormat="1" x14ac:dyDescent="0.25">
      <c r="A917" s="816" t="s">
        <v>305</v>
      </c>
      <c r="B917" s="164">
        <v>41802</v>
      </c>
      <c r="C917" s="118" t="s">
        <v>5080</v>
      </c>
      <c r="D917" s="119" t="s">
        <v>60</v>
      </c>
      <c r="E917" s="162">
        <v>10208288</v>
      </c>
      <c r="F917" s="816">
        <v>24051125</v>
      </c>
      <c r="G917" s="816">
        <v>2702001</v>
      </c>
      <c r="H917" s="120" t="str">
        <f>IF(G917="","",VLOOKUP(G917,ARANCEL!$B$5:$D$121,2,FALSE))</f>
        <v>LABORATORIO PROVISORIO SOBRE IMPLANTE</v>
      </c>
      <c r="I917" s="121" t="s">
        <v>335</v>
      </c>
      <c r="J917" s="119">
        <v>1</v>
      </c>
      <c r="K917" s="122">
        <f>IF(G917="","",VLOOKUP(G917,ARANCEL!$B$5:$D$121,3,FALSE)*J917)</f>
        <v>7872</v>
      </c>
      <c r="L917" s="1229" t="s">
        <v>5742</v>
      </c>
      <c r="M917" s="1229">
        <v>4500239368</v>
      </c>
      <c r="N917" s="1229" t="s">
        <v>5743</v>
      </c>
    </row>
    <row r="918" spans="1:14" s="881" customFormat="1" x14ac:dyDescent="0.25">
      <c r="A918" s="816" t="s">
        <v>305</v>
      </c>
      <c r="B918" s="164">
        <v>41802</v>
      </c>
      <c r="C918" s="118" t="s">
        <v>5080</v>
      </c>
      <c r="D918" s="119" t="s">
        <v>60</v>
      </c>
      <c r="E918" s="162">
        <v>10208288</v>
      </c>
      <c r="F918" s="816">
        <v>24051125</v>
      </c>
      <c r="G918" s="816">
        <v>2702048</v>
      </c>
      <c r="H918" s="120" t="str">
        <f>IF(G918="","",VLOOKUP(G918,ARANCEL!$B$5:$D$121,2,FALSE))</f>
        <v xml:space="preserve">SERVICIO LAB. IMPLANTE CORONA CEMENTADA/ATORNILLADA </v>
      </c>
      <c r="I918" s="121" t="s">
        <v>335</v>
      </c>
      <c r="J918" s="119">
        <v>1</v>
      </c>
      <c r="K918" s="122">
        <f>IF(G918="","",VLOOKUP(G918,ARANCEL!$B$5:$D$121,3,FALSE)*J918)</f>
        <v>43857</v>
      </c>
      <c r="L918" s="1229" t="s">
        <v>5742</v>
      </c>
      <c r="M918" s="1229">
        <v>4500239368</v>
      </c>
      <c r="N918" s="1229" t="s">
        <v>5743</v>
      </c>
    </row>
    <row r="919" spans="1:14" s="881" customFormat="1" x14ac:dyDescent="0.25">
      <c r="A919" s="816" t="s">
        <v>305</v>
      </c>
      <c r="B919" s="817">
        <v>41699</v>
      </c>
      <c r="C919" s="818" t="s">
        <v>3053</v>
      </c>
      <c r="D919" s="816" t="s">
        <v>60</v>
      </c>
      <c r="E919" s="819">
        <v>10177594</v>
      </c>
      <c r="F919" s="816">
        <v>24866844</v>
      </c>
      <c r="G919" s="816">
        <v>2705003</v>
      </c>
      <c r="H919" s="120" t="str">
        <f>IF(G919="","",VLOOKUP(G919,ARANCEL!$B$5:$D$121,2,FALSE))</f>
        <v>INCRUSTACION ESTETICA (ART-GLASS O CERAMICA)</v>
      </c>
      <c r="I919" s="121" t="s">
        <v>335</v>
      </c>
      <c r="J919" s="119">
        <v>1</v>
      </c>
      <c r="K919" s="122">
        <f>IF(G919="","",VLOOKUP(G919,ARANCEL!$B$5:$D$121,3,FALSE)*J919)</f>
        <v>15676</v>
      </c>
      <c r="L919" s="1229" t="s">
        <v>3438</v>
      </c>
      <c r="M919" s="1229">
        <v>4500220771</v>
      </c>
      <c r="N919" s="1229">
        <v>8615</v>
      </c>
    </row>
    <row r="920" spans="1:14" s="881" customFormat="1" x14ac:dyDescent="0.25">
      <c r="A920" s="816" t="s">
        <v>305</v>
      </c>
      <c r="B920" s="817">
        <v>41879</v>
      </c>
      <c r="C920" s="818" t="s">
        <v>6692</v>
      </c>
      <c r="D920" s="843" t="s">
        <v>6277</v>
      </c>
      <c r="E920" s="819">
        <v>10248338</v>
      </c>
      <c r="F920" s="816">
        <v>28228403</v>
      </c>
      <c r="G920" s="816">
        <v>2705003</v>
      </c>
      <c r="H920" s="120" t="str">
        <f>IF(G920="","",VLOOKUP(G920,ARANCEL!$B$5:$D$121,2,FALSE))</f>
        <v>INCRUSTACION ESTETICA (ART-GLASS O CERAMICA)</v>
      </c>
      <c r="I920" s="121" t="s">
        <v>322</v>
      </c>
      <c r="J920" s="119">
        <v>1</v>
      </c>
      <c r="K920" s="122">
        <f>IF(G920="","",VLOOKUP(G920,ARANCEL!$B$5:$D$121,3,FALSE)*J920)</f>
        <v>15676</v>
      </c>
      <c r="L920" s="1229" t="s">
        <v>6905</v>
      </c>
      <c r="M920" s="1229">
        <v>4500251080</v>
      </c>
      <c r="N920" s="1229" t="s">
        <v>7128</v>
      </c>
    </row>
    <row r="921" spans="1:14" s="881" customFormat="1" x14ac:dyDescent="0.25">
      <c r="A921" s="816" t="s">
        <v>305</v>
      </c>
      <c r="B921" s="817">
        <v>41676</v>
      </c>
      <c r="C921" s="607" t="s">
        <v>996</v>
      </c>
      <c r="D921" s="606" t="s">
        <v>1446</v>
      </c>
      <c r="E921" s="608">
        <v>10172060</v>
      </c>
      <c r="F921" s="606">
        <v>24655855</v>
      </c>
      <c r="G921" s="816">
        <v>2704002</v>
      </c>
      <c r="H921" s="120" t="str">
        <f>IF(G921="","",VLOOKUP(G921,ARANCEL!$B$5:$D$121,2,FALSE))</f>
        <v xml:space="preserve">CORONA PERIFERICA </v>
      </c>
      <c r="I921" s="121" t="s">
        <v>684</v>
      </c>
      <c r="J921" s="119">
        <v>2</v>
      </c>
      <c r="K921" s="122">
        <f>IF(G921="","",VLOOKUP(G921,ARANCEL!$B$5:$D$121,3,FALSE)*J921)</f>
        <v>51730</v>
      </c>
      <c r="L921" s="1229" t="s">
        <v>2842</v>
      </c>
      <c r="M921" s="1229">
        <v>4500216204</v>
      </c>
      <c r="N921" s="1229">
        <v>8390</v>
      </c>
    </row>
    <row r="922" spans="1:14" s="836" customFormat="1" x14ac:dyDescent="0.25">
      <c r="A922" s="119" t="s">
        <v>305</v>
      </c>
      <c r="B922" s="164">
        <v>41688</v>
      </c>
      <c r="C922" s="118" t="s">
        <v>3020</v>
      </c>
      <c r="D922" s="119" t="s">
        <v>442</v>
      </c>
      <c r="E922" s="162">
        <v>10177277</v>
      </c>
      <c r="F922" s="119">
        <v>24199208</v>
      </c>
      <c r="G922" s="119">
        <v>2704003</v>
      </c>
      <c r="H922" s="120" t="str">
        <f>IF(G922="","",VLOOKUP(G922,ARANCEL!$B$5:$D$121,2,FALSE))</f>
        <v xml:space="preserve">CORONA PERIFERICA CON PERNO MUÑON COLADO </v>
      </c>
      <c r="I922" s="821" t="s">
        <v>309</v>
      </c>
      <c r="J922" s="816">
        <v>1</v>
      </c>
      <c r="K922" s="822">
        <f>IF(G922="","",VLOOKUP(G922,ARANCEL!$B$5:$D$121,3,FALSE)*J922)</f>
        <v>32612</v>
      </c>
      <c r="L922" s="1210" t="s">
        <v>4612</v>
      </c>
      <c r="M922" s="1210">
        <v>4500229968</v>
      </c>
      <c r="N922" s="1210">
        <v>9225</v>
      </c>
    </row>
    <row r="923" spans="1:14" s="881" customFormat="1" x14ac:dyDescent="0.25">
      <c r="A923" s="816" t="s">
        <v>305</v>
      </c>
      <c r="B923" s="817">
        <v>41799</v>
      </c>
      <c r="C923" s="607" t="s">
        <v>4991</v>
      </c>
      <c r="D923" s="606" t="s">
        <v>1471</v>
      </c>
      <c r="E923" s="608">
        <v>10207812</v>
      </c>
      <c r="F923" s="606">
        <v>24590752</v>
      </c>
      <c r="G923" s="816">
        <v>2702048</v>
      </c>
      <c r="H923" s="120" t="str">
        <f>IF(G923="","",VLOOKUP(G923,ARANCEL!$B$5:$D$121,2,FALSE))</f>
        <v xml:space="preserve">SERVICIO LAB. IMPLANTE CORONA CEMENTADA/ATORNILLADA </v>
      </c>
      <c r="I923" s="121" t="s">
        <v>335</v>
      </c>
      <c r="J923" s="119">
        <v>1</v>
      </c>
      <c r="K923" s="122">
        <f>IF(G923="","",VLOOKUP(G923,ARANCEL!$B$5:$D$121,3,FALSE)*J923)</f>
        <v>43857</v>
      </c>
      <c r="L923" s="1229" t="s">
        <v>5742</v>
      </c>
      <c r="M923" s="1229">
        <v>4500239368</v>
      </c>
      <c r="N923" s="1229" t="s">
        <v>5743</v>
      </c>
    </row>
    <row r="924" spans="1:14" s="881" customFormat="1" x14ac:dyDescent="0.25">
      <c r="A924" s="816" t="s">
        <v>305</v>
      </c>
      <c r="B924" s="817">
        <v>41641</v>
      </c>
      <c r="C924" s="818" t="s">
        <v>1486</v>
      </c>
      <c r="D924" s="816" t="s">
        <v>1454</v>
      </c>
      <c r="E924" s="819">
        <v>10168163</v>
      </c>
      <c r="F924" s="816">
        <v>241359287</v>
      </c>
      <c r="G924" s="816">
        <v>2704005</v>
      </c>
      <c r="H924" s="120" t="str">
        <f>IF(G924="","",VLOOKUP(G924,ARANCEL!$B$5:$D$121,2,FALSE))</f>
        <v>PROVISORIO</v>
      </c>
      <c r="I924" s="121" t="s">
        <v>324</v>
      </c>
      <c r="J924" s="119">
        <v>1</v>
      </c>
      <c r="K924" s="122">
        <f>IF(G924="","",VLOOKUP(G924,ARANCEL!$B$5:$D$121,3,FALSE)*J924)</f>
        <v>3250</v>
      </c>
      <c r="L924" s="1236" t="s">
        <v>597</v>
      </c>
      <c r="M924" s="1236">
        <v>4500211656</v>
      </c>
      <c r="N924" s="1236">
        <v>8177</v>
      </c>
    </row>
    <row r="925" spans="1:14" s="881" customFormat="1" x14ac:dyDescent="0.25">
      <c r="A925" s="816" t="s">
        <v>305</v>
      </c>
      <c r="B925" s="817">
        <v>41662</v>
      </c>
      <c r="C925" s="818" t="s">
        <v>1486</v>
      </c>
      <c r="D925" s="816" t="s">
        <v>1454</v>
      </c>
      <c r="E925" s="819">
        <v>10168163</v>
      </c>
      <c r="F925" s="816">
        <v>24359287</v>
      </c>
      <c r="G925" s="816">
        <v>2704003</v>
      </c>
      <c r="H925" s="120" t="str">
        <f>IF(G925="","",VLOOKUP(G925,ARANCEL!$B$5:$D$121,2,FALSE))</f>
        <v xml:space="preserve">CORONA PERIFERICA CON PERNO MUÑON COLADO </v>
      </c>
      <c r="I925" s="121" t="s">
        <v>324</v>
      </c>
      <c r="J925" s="119">
        <v>1</v>
      </c>
      <c r="K925" s="122">
        <f>IF(G925="","",VLOOKUP(G925,ARANCEL!$B$5:$D$121,3,FALSE)*J925)</f>
        <v>32612</v>
      </c>
      <c r="L925" s="1229" t="s">
        <v>2842</v>
      </c>
      <c r="M925" s="1229">
        <v>4500216200</v>
      </c>
      <c r="N925" s="1229">
        <v>8387</v>
      </c>
    </row>
    <row r="926" spans="1:14" s="881" customFormat="1" x14ac:dyDescent="0.25">
      <c r="A926" s="816" t="s">
        <v>305</v>
      </c>
      <c r="B926" s="817">
        <v>41788</v>
      </c>
      <c r="C926" s="818" t="s">
        <v>4803</v>
      </c>
      <c r="D926" s="816" t="s">
        <v>1523</v>
      </c>
      <c r="E926" s="819">
        <v>10203082</v>
      </c>
      <c r="F926" s="816">
        <v>24869520</v>
      </c>
      <c r="G926" s="816">
        <v>2707001</v>
      </c>
      <c r="H926" s="120" t="str">
        <f>IF(G926="","",VLOOKUP(G926,ARANCEL!$B$5:$D$121,2,FALSE))</f>
        <v xml:space="preserve">PLANO DE RELAJACION </v>
      </c>
      <c r="I926" s="121" t="s">
        <v>331</v>
      </c>
      <c r="J926" s="119">
        <v>1</v>
      </c>
      <c r="K926" s="122">
        <f>IF(G926="","",VLOOKUP(G926,ARANCEL!$B$5:$D$121,3,FALSE)*J926)</f>
        <v>9221</v>
      </c>
      <c r="L926" s="1229" t="s">
        <v>5292</v>
      </c>
      <c r="M926" s="1229">
        <v>4500235426</v>
      </c>
      <c r="N926" s="1229">
        <v>9420</v>
      </c>
    </row>
    <row r="927" spans="1:14" s="875" customFormat="1" x14ac:dyDescent="0.25">
      <c r="A927" s="816" t="s">
        <v>305</v>
      </c>
      <c r="B927" s="817">
        <v>42012</v>
      </c>
      <c r="C927" s="818" t="s">
        <v>9293</v>
      </c>
      <c r="D927" s="816" t="s">
        <v>1449</v>
      </c>
      <c r="E927" s="819">
        <v>10305257</v>
      </c>
      <c r="F927" s="816">
        <v>30382858</v>
      </c>
      <c r="G927" s="816">
        <v>2704005</v>
      </c>
      <c r="H927" s="120" t="str">
        <f>IF(G927="","",VLOOKUP(G927,ARANCEL!$B$5:$D$121,2,FALSE))</f>
        <v>PROVISORIO</v>
      </c>
      <c r="I927" s="121" t="s">
        <v>326</v>
      </c>
      <c r="J927" s="119">
        <v>1</v>
      </c>
      <c r="K927" s="122">
        <f>IF(G927="","",VLOOKUP(G927,ARANCEL!$B$5:$D$121,3,FALSE)*J927)</f>
        <v>3250</v>
      </c>
      <c r="L927" s="1235" t="str">
        <f>IF(E927="","","IMPAGO")</f>
        <v>IMPAGO</v>
      </c>
      <c r="M927" s="1235" t="str">
        <f>IF(L927="IMPAGO","SIN O.C.","")</f>
        <v>SIN O.C.</v>
      </c>
      <c r="N927" s="1235" t="str">
        <f>IF(L927="IMPAGO","SIN FACT.","")</f>
        <v>SIN FACT.</v>
      </c>
    </row>
    <row r="928" spans="1:14" s="875" customFormat="1" x14ac:dyDescent="0.25">
      <c r="A928" s="816" t="s">
        <v>606</v>
      </c>
      <c r="B928" s="817">
        <v>42024</v>
      </c>
      <c r="C928" s="818" t="s">
        <v>9293</v>
      </c>
      <c r="D928" s="816" t="s">
        <v>1449</v>
      </c>
      <c r="E928" s="819">
        <v>10305257</v>
      </c>
      <c r="F928" s="816">
        <v>30382858</v>
      </c>
      <c r="G928" s="816">
        <v>2704003</v>
      </c>
      <c r="H928" s="120" t="str">
        <f>IF(G928="","",VLOOKUP(G928,ARANCEL!$B$5:$D$121,2,FALSE))</f>
        <v xml:space="preserve">CORONA PERIFERICA CON PERNO MUÑON COLADO </v>
      </c>
      <c r="I928" s="121" t="s">
        <v>326</v>
      </c>
      <c r="J928" s="119">
        <v>1</v>
      </c>
      <c r="K928" s="122">
        <f>IF(G928="","",VLOOKUP(G928,ARANCEL!$B$5:$D$121,3,FALSE)*J928)</f>
        <v>32612</v>
      </c>
      <c r="L928" s="1235" t="str">
        <f>IF(E928="","","IMPAGO")</f>
        <v>IMPAGO</v>
      </c>
      <c r="M928" s="1235" t="str">
        <f>IF(L928="IMPAGO","SIN O.C.","")</f>
        <v>SIN O.C.</v>
      </c>
      <c r="N928" s="1235" t="str">
        <f>IF(L928="IMPAGO","SIN FACT.","")</f>
        <v>SIN FACT.</v>
      </c>
    </row>
    <row r="929" spans="1:14" s="884" customFormat="1" x14ac:dyDescent="0.25">
      <c r="A929" s="843" t="s">
        <v>313</v>
      </c>
      <c r="B929" s="817">
        <v>41640</v>
      </c>
      <c r="C929" s="1401" t="s">
        <v>2816</v>
      </c>
      <c r="D929" s="1369" t="s">
        <v>86</v>
      </c>
      <c r="E929" s="819">
        <v>10170674</v>
      </c>
      <c r="F929" s="1369" t="s">
        <v>2817</v>
      </c>
      <c r="G929" s="1369">
        <v>2704005</v>
      </c>
      <c r="H929" s="820" t="str">
        <f>IF(G929="","",VLOOKUP(G929,ARANCEL!$B$5:$D$121,2,FALSE))</f>
        <v>PROVISORIO</v>
      </c>
      <c r="I929" s="821" t="s">
        <v>2739</v>
      </c>
      <c r="J929" s="816">
        <v>1</v>
      </c>
      <c r="K929" s="822">
        <f>IF(G929="","",VLOOKUP(G929,ARANCEL!$B$5:$D$121,3,FALSE)*J929)</f>
        <v>3250</v>
      </c>
      <c r="L929" s="1210" t="s">
        <v>2842</v>
      </c>
      <c r="M929" s="1210">
        <v>4500216259</v>
      </c>
      <c r="N929" s="1210">
        <v>8377</v>
      </c>
    </row>
    <row r="930" spans="1:14" s="836" customFormat="1" x14ac:dyDescent="0.25">
      <c r="A930" s="119" t="s">
        <v>305</v>
      </c>
      <c r="B930" s="164">
        <v>41876</v>
      </c>
      <c r="C930" s="118" t="s">
        <v>6584</v>
      </c>
      <c r="D930" s="119" t="s">
        <v>1471</v>
      </c>
      <c r="E930" s="162">
        <v>10246634</v>
      </c>
      <c r="F930" s="119">
        <v>24559566</v>
      </c>
      <c r="G930" s="816">
        <v>2705003</v>
      </c>
      <c r="H930" s="820" t="str">
        <f>IF(G930="","",VLOOKUP(G930,ARANCEL!$B$5:$D$121,2,FALSE))</f>
        <v>INCRUSTACION ESTETICA (ART-GLASS O CERAMICA)</v>
      </c>
      <c r="I930" s="821" t="s">
        <v>324</v>
      </c>
      <c r="J930" s="816">
        <v>1</v>
      </c>
      <c r="K930" s="822">
        <f>IF(G930="","",VLOOKUP(G930,ARANCEL!$B$5:$D$121,3,FALSE)*J930)</f>
        <v>15676</v>
      </c>
      <c r="L930" s="1210" t="s">
        <v>6905</v>
      </c>
      <c r="M930" s="1210">
        <v>4500251080</v>
      </c>
      <c r="N930" s="1210" t="s">
        <v>7128</v>
      </c>
    </row>
    <row r="931" spans="1:14" s="884" customFormat="1" x14ac:dyDescent="0.25">
      <c r="A931" s="816" t="s">
        <v>305</v>
      </c>
      <c r="B931" s="817">
        <v>41778</v>
      </c>
      <c r="C931" s="118" t="s">
        <v>4571</v>
      </c>
      <c r="D931" s="119" t="s">
        <v>1458</v>
      </c>
      <c r="E931" s="162">
        <v>10198757</v>
      </c>
      <c r="F931" s="119">
        <v>25565366</v>
      </c>
      <c r="G931" s="816">
        <v>2705003</v>
      </c>
      <c r="H931" s="820" t="str">
        <f>IF(G931="","",VLOOKUP(G931,ARANCEL!$B$5:$D$121,2,FALSE))</f>
        <v>INCRUSTACION ESTETICA (ART-GLASS O CERAMICA)</v>
      </c>
      <c r="I931" s="821" t="s">
        <v>317</v>
      </c>
      <c r="J931" s="816">
        <v>1</v>
      </c>
      <c r="K931" s="822">
        <f>IF(G931="","",VLOOKUP(G931,ARANCEL!$B$5:$D$121,3,FALSE)*J931)</f>
        <v>15676</v>
      </c>
      <c r="L931" s="1210" t="s">
        <v>5292</v>
      </c>
      <c r="M931" s="1210">
        <v>4500235442</v>
      </c>
      <c r="N931" s="1210">
        <v>9424</v>
      </c>
    </row>
    <row r="932" spans="1:14" s="884" customFormat="1" x14ac:dyDescent="0.25">
      <c r="A932" s="816" t="s">
        <v>305</v>
      </c>
      <c r="B932" s="817">
        <v>41870</v>
      </c>
      <c r="C932" s="818" t="s">
        <v>6501</v>
      </c>
      <c r="D932" s="816" t="s">
        <v>4402</v>
      </c>
      <c r="E932" s="819">
        <v>10243118</v>
      </c>
      <c r="F932" s="816">
        <v>28010222</v>
      </c>
      <c r="G932" s="816">
        <v>2705003</v>
      </c>
      <c r="H932" s="820" t="str">
        <f>IF(G932="","",VLOOKUP(G932,ARANCEL!$B$5:$D$121,2,FALSE))</f>
        <v>INCRUSTACION ESTETICA (ART-GLASS O CERAMICA)</v>
      </c>
      <c r="I932" s="821" t="s">
        <v>322</v>
      </c>
      <c r="J932" s="816">
        <v>1</v>
      </c>
      <c r="K932" s="822">
        <f>IF(G932="","",VLOOKUP(G932,ARANCEL!$B$5:$D$121,3,FALSE)*J932)</f>
        <v>15676</v>
      </c>
      <c r="L932" s="1210" t="s">
        <v>6905</v>
      </c>
      <c r="M932" s="1210">
        <v>4500251080</v>
      </c>
      <c r="N932" s="1210" t="s">
        <v>7128</v>
      </c>
    </row>
    <row r="933" spans="1:14" s="893" customFormat="1" x14ac:dyDescent="0.25">
      <c r="A933" s="816" t="s">
        <v>305</v>
      </c>
      <c r="B933" s="817">
        <v>41930</v>
      </c>
      <c r="C933" s="818" t="s">
        <v>7862</v>
      </c>
      <c r="D933" s="816" t="s">
        <v>1452</v>
      </c>
      <c r="E933" s="819">
        <v>10268210</v>
      </c>
      <c r="F933" s="816">
        <v>29163172</v>
      </c>
      <c r="G933" s="816">
        <v>2704005</v>
      </c>
      <c r="H933" s="820" t="str">
        <f>IF(G933="","",VLOOKUP(G933,ARANCEL!$B$5:$D$121,2,FALSE))</f>
        <v>PROVISORIO</v>
      </c>
      <c r="I933" s="821" t="s">
        <v>337</v>
      </c>
      <c r="J933" s="816">
        <v>1</v>
      </c>
      <c r="K933" s="822">
        <f>IF(G933="","",VLOOKUP(G933,ARANCEL!$B$5:$D$121,3,FALSE)*J933)</f>
        <v>3250</v>
      </c>
      <c r="L933" s="1210" t="s">
        <v>8279</v>
      </c>
      <c r="M933" s="1210">
        <v>4500259698</v>
      </c>
      <c r="N933" s="1210" t="s">
        <v>8264</v>
      </c>
    </row>
    <row r="934" spans="1:14" s="893" customFormat="1" x14ac:dyDescent="0.25">
      <c r="A934" s="816" t="s">
        <v>305</v>
      </c>
      <c r="B934" s="817">
        <v>41934</v>
      </c>
      <c r="C934" s="818" t="s">
        <v>7862</v>
      </c>
      <c r="D934" s="816" t="s">
        <v>1452</v>
      </c>
      <c r="E934" s="819">
        <v>10268210</v>
      </c>
      <c r="F934" s="816">
        <v>29163172</v>
      </c>
      <c r="G934" s="816">
        <v>2704002</v>
      </c>
      <c r="H934" s="820" t="str">
        <f>IF(G934="","",VLOOKUP(G934,ARANCEL!$B$5:$D$121,2,FALSE))</f>
        <v xml:space="preserve">CORONA PERIFERICA </v>
      </c>
      <c r="I934" s="821" t="s">
        <v>337</v>
      </c>
      <c r="J934" s="816">
        <v>1</v>
      </c>
      <c r="K934" s="822">
        <f>IF(G934="","",VLOOKUP(G934,ARANCEL!$B$5:$D$121,3,FALSE)*J934)</f>
        <v>25865</v>
      </c>
      <c r="L934" s="1210" t="s">
        <v>8279</v>
      </c>
      <c r="M934" s="1210">
        <v>4500259698</v>
      </c>
      <c r="N934" s="1210" t="s">
        <v>8264</v>
      </c>
    </row>
    <row r="935" spans="1:14" s="893" customFormat="1" x14ac:dyDescent="0.25">
      <c r="A935" s="816" t="s">
        <v>305</v>
      </c>
      <c r="B935" s="817">
        <v>41978</v>
      </c>
      <c r="C935" s="818" t="s">
        <v>8684</v>
      </c>
      <c r="D935" s="816" t="s">
        <v>1449</v>
      </c>
      <c r="E935" s="819">
        <v>10290263</v>
      </c>
      <c r="F935" s="816">
        <v>29186450</v>
      </c>
      <c r="G935" s="816">
        <v>2705003</v>
      </c>
      <c r="H935" s="820" t="str">
        <f>IF(G935="","",VLOOKUP(G935,ARANCEL!$B$5:$D$121,2,FALSE))</f>
        <v>INCRUSTACION ESTETICA (ART-GLASS O CERAMICA)</v>
      </c>
      <c r="I935" s="821" t="s">
        <v>322</v>
      </c>
      <c r="J935" s="816">
        <v>1</v>
      </c>
      <c r="K935" s="822">
        <f>IF(G935="","",VLOOKUP(G935,ARANCEL!$B$5:$D$121,3,FALSE)*J935)</f>
        <v>15676</v>
      </c>
      <c r="L935" s="1210" t="s">
        <v>8256</v>
      </c>
      <c r="M935" s="1210">
        <v>4500264856</v>
      </c>
      <c r="N935" s="1210" t="s">
        <v>8933</v>
      </c>
    </row>
    <row r="936" spans="1:14" s="893" customFormat="1" x14ac:dyDescent="0.25">
      <c r="A936" s="816" t="s">
        <v>305</v>
      </c>
      <c r="B936" s="817">
        <v>41743</v>
      </c>
      <c r="C936" s="818" t="s">
        <v>3906</v>
      </c>
      <c r="D936" s="816" t="s">
        <v>438</v>
      </c>
      <c r="E936" s="819">
        <v>10188353</v>
      </c>
      <c r="F936" s="816">
        <v>22652994</v>
      </c>
      <c r="G936" s="816">
        <v>2702048</v>
      </c>
      <c r="H936" s="820" t="str">
        <f>IF(G936="","",VLOOKUP(G936,ARANCEL!$B$5:$D$121,2,FALSE))</f>
        <v xml:space="preserve">SERVICIO LAB. IMPLANTE CORONA CEMENTADA/ATORNILLADA </v>
      </c>
      <c r="I936" s="821" t="s">
        <v>337</v>
      </c>
      <c r="J936" s="816">
        <v>1</v>
      </c>
      <c r="K936" s="822">
        <f>IF(G936="","",VLOOKUP(G936,ARANCEL!$B$5:$D$121,3,FALSE)*J936)</f>
        <v>43857</v>
      </c>
      <c r="L936" s="1210" t="s">
        <v>8279</v>
      </c>
      <c r="M936" s="1210">
        <v>4500257382</v>
      </c>
      <c r="N936" s="1210" t="s">
        <v>8281</v>
      </c>
    </row>
    <row r="937" spans="1:14" s="893" customFormat="1" x14ac:dyDescent="0.25">
      <c r="A937" s="816" t="s">
        <v>606</v>
      </c>
      <c r="B937" s="817">
        <v>41992</v>
      </c>
      <c r="C937" s="818" t="s">
        <v>9018</v>
      </c>
      <c r="D937" s="816" t="s">
        <v>353</v>
      </c>
      <c r="E937" s="819">
        <v>10298418</v>
      </c>
      <c r="F937" s="816">
        <v>29767027</v>
      </c>
      <c r="G937" s="816">
        <v>2704003</v>
      </c>
      <c r="H937" s="820" t="str">
        <f>IF(G937="","",VLOOKUP(G937,ARANCEL!$B$5:$D$121,2,FALSE))</f>
        <v xml:space="preserve">CORONA PERIFERICA CON PERNO MUÑON COLADO </v>
      </c>
      <c r="I937" s="821" t="s">
        <v>308</v>
      </c>
      <c r="J937" s="816">
        <v>1</v>
      </c>
      <c r="K937" s="822">
        <f>IF(G937="","",VLOOKUP(G937,ARANCEL!$B$5:$D$121,3,FALSE)*J937)</f>
        <v>32612</v>
      </c>
      <c r="L937" s="1350" t="s">
        <v>9431</v>
      </c>
      <c r="M937" s="1350">
        <v>4500269116</v>
      </c>
      <c r="N937" s="1350" t="s">
        <v>9430</v>
      </c>
    </row>
    <row r="938" spans="1:14" s="903" customFormat="1" x14ac:dyDescent="0.25">
      <c r="A938" s="816" t="s">
        <v>305</v>
      </c>
      <c r="B938" s="817">
        <v>41680</v>
      </c>
      <c r="C938" s="818" t="s">
        <v>2733</v>
      </c>
      <c r="D938" s="816" t="s">
        <v>1449</v>
      </c>
      <c r="E938" s="819">
        <v>10173085</v>
      </c>
      <c r="F938" s="816">
        <v>24813431</v>
      </c>
      <c r="G938" s="816">
        <v>2705003</v>
      </c>
      <c r="H938" s="820" t="str">
        <f>IF(G938="","",VLOOKUP(G938,ARANCEL!$B$5:$D$121,2,FALSE))</f>
        <v>INCRUSTACION ESTETICA (ART-GLASS O CERAMICA)</v>
      </c>
      <c r="I938" s="821" t="s">
        <v>317</v>
      </c>
      <c r="J938" s="816">
        <v>1</v>
      </c>
      <c r="K938" s="822">
        <f>IF(G938="","",VLOOKUP(G938,ARANCEL!$B$5:$D$121,3,FALSE)*J938)</f>
        <v>15676</v>
      </c>
      <c r="L938" s="1210" t="s">
        <v>3438</v>
      </c>
      <c r="M938" s="1210">
        <v>4500220769</v>
      </c>
      <c r="N938" s="1210">
        <v>8613</v>
      </c>
    </row>
    <row r="939" spans="1:14" s="903" customFormat="1" x14ac:dyDescent="0.25">
      <c r="A939" s="816" t="s">
        <v>305</v>
      </c>
      <c r="B939" s="817">
        <v>41842</v>
      </c>
      <c r="C939" s="818" t="s">
        <v>5873</v>
      </c>
      <c r="D939" s="816" t="s">
        <v>1458</v>
      </c>
      <c r="E939" s="819">
        <v>10228704</v>
      </c>
      <c r="F939" s="816">
        <v>27209724</v>
      </c>
      <c r="G939" s="816">
        <v>2705003</v>
      </c>
      <c r="H939" s="820" t="str">
        <f>IF(G939="","",VLOOKUP(G939,ARANCEL!$B$5:$D$121,2,FALSE))</f>
        <v>INCRUSTACION ESTETICA (ART-GLASS O CERAMICA)</v>
      </c>
      <c r="I939" s="821" t="s">
        <v>312</v>
      </c>
      <c r="J939" s="816">
        <v>1</v>
      </c>
      <c r="K939" s="822">
        <f>IF(G939="","",VLOOKUP(G939,ARANCEL!$B$5:$D$121,3,FALSE)*J939)</f>
        <v>15676</v>
      </c>
      <c r="L939" s="1210" t="s">
        <v>6905</v>
      </c>
      <c r="M939" s="1210">
        <v>4500249698</v>
      </c>
      <c r="N939" s="1210" t="s">
        <v>7115</v>
      </c>
    </row>
    <row r="940" spans="1:14" s="903" customFormat="1" x14ac:dyDescent="0.25">
      <c r="A940" s="816" t="s">
        <v>305</v>
      </c>
      <c r="B940" s="817">
        <v>41921</v>
      </c>
      <c r="C940" s="118" t="s">
        <v>7482</v>
      </c>
      <c r="D940" s="119" t="s">
        <v>6277</v>
      </c>
      <c r="E940" s="162">
        <v>10260848</v>
      </c>
      <c r="F940" s="119">
        <v>28904451</v>
      </c>
      <c r="G940" s="816">
        <v>2704027</v>
      </c>
      <c r="H940" s="820" t="str">
        <f>IF(G940="","",VLOOKUP(G940,ARANCEL!$B$5:$D$121,2,FALSE))</f>
        <v>PROTESIS VALPLAST UNILATERAL (HASTA 2 PIEZAS)</v>
      </c>
      <c r="I940" s="821" t="s">
        <v>331</v>
      </c>
      <c r="J940" s="816">
        <v>1</v>
      </c>
      <c r="K940" s="822">
        <f>IF(G940="","",VLOOKUP(G940,ARANCEL!$B$5:$D$121,3,FALSE)*J940)</f>
        <v>22491</v>
      </c>
      <c r="L940" s="1210" t="s">
        <v>8279</v>
      </c>
      <c r="M940" s="1210">
        <v>4500259698</v>
      </c>
      <c r="N940" s="1210" t="s">
        <v>8264</v>
      </c>
    </row>
    <row r="941" spans="1:14" s="903" customFormat="1" x14ac:dyDescent="0.25">
      <c r="A941" s="816" t="s">
        <v>305</v>
      </c>
      <c r="B941" s="817">
        <v>41990</v>
      </c>
      <c r="C941" s="818" t="s">
        <v>8915</v>
      </c>
      <c r="D941" s="816" t="s">
        <v>69</v>
      </c>
      <c r="E941" s="819">
        <v>10295823</v>
      </c>
      <c r="F941" s="816">
        <v>30079390</v>
      </c>
      <c r="G941" s="816">
        <v>2704005</v>
      </c>
      <c r="H941" s="820" t="str">
        <f>IF(G941="","",VLOOKUP(G941,ARANCEL!$B$5:$D$121,2,FALSE))</f>
        <v>PROVISORIO</v>
      </c>
      <c r="I941" s="821" t="s">
        <v>325</v>
      </c>
      <c r="J941" s="816">
        <v>1</v>
      </c>
      <c r="K941" s="822">
        <f>IF(G941="","",VLOOKUP(G941,ARANCEL!$B$5:$D$121,3,FALSE)*J941)</f>
        <v>3250</v>
      </c>
      <c r="L941" s="1350" t="s">
        <v>9431</v>
      </c>
      <c r="M941" s="1350">
        <v>4500269116</v>
      </c>
      <c r="N941" s="1350" t="s">
        <v>9430</v>
      </c>
    </row>
    <row r="942" spans="1:14" s="903" customFormat="1" x14ac:dyDescent="0.25">
      <c r="A942" s="816" t="s">
        <v>305</v>
      </c>
      <c r="B942" s="817">
        <v>42006</v>
      </c>
      <c r="C942" s="607" t="s">
        <v>8915</v>
      </c>
      <c r="D942" s="606" t="s">
        <v>69</v>
      </c>
      <c r="E942" s="608">
        <v>10295823</v>
      </c>
      <c r="F942" s="606">
        <v>30079390</v>
      </c>
      <c r="G942" s="816">
        <v>2704015</v>
      </c>
      <c r="H942" s="820" t="str">
        <f>IF(G942="","",VLOOKUP(G942,ARANCEL!$B$5:$D$121,2,FALSE))</f>
        <v xml:space="preserve">CORONA IN CERAM </v>
      </c>
      <c r="I942" s="821" t="s">
        <v>325</v>
      </c>
      <c r="J942" s="816">
        <v>1</v>
      </c>
      <c r="K942" s="822">
        <f>IF(G942="","",VLOOKUP(G942,ARANCEL!$B$5:$D$121,3,FALSE)*J942)</f>
        <v>42733</v>
      </c>
      <c r="L942" s="1249" t="str">
        <f>IF(E942="","","IMPAGO")</f>
        <v>IMPAGO</v>
      </c>
      <c r="M942" s="1249" t="str">
        <f>IF(L942="IMPAGO","SIN O.C.","")</f>
        <v>SIN O.C.</v>
      </c>
      <c r="N942" s="1249" t="str">
        <f>IF(L942="IMPAGO","SIN FACT.","")</f>
        <v>SIN FACT.</v>
      </c>
    </row>
    <row r="943" spans="1:14" s="910" customFormat="1" x14ac:dyDescent="0.25">
      <c r="A943" s="824" t="s">
        <v>305</v>
      </c>
      <c r="B943" s="817">
        <v>42019</v>
      </c>
      <c r="C943" s="818" t="s">
        <v>8915</v>
      </c>
      <c r="D943" s="816" t="s">
        <v>69</v>
      </c>
      <c r="E943" s="819">
        <v>10295823</v>
      </c>
      <c r="F943" s="816">
        <v>30079390</v>
      </c>
      <c r="G943" s="816">
        <v>2705004</v>
      </c>
      <c r="H943" s="820" t="str">
        <f>IF(G943="","",VLOOKUP(G943,ARANCEL!$B$5:$D$121,2,FALSE))</f>
        <v>CARILLA ESTETICA (ART-GLASS O CERAMICA)</v>
      </c>
      <c r="I943" s="821" t="s">
        <v>329</v>
      </c>
      <c r="J943" s="816">
        <v>1</v>
      </c>
      <c r="K943" s="822">
        <f>IF(G943="","",VLOOKUP(G943,ARANCEL!$B$5:$D$121,3,FALSE)*J943)</f>
        <v>26753</v>
      </c>
      <c r="L943" s="1249" t="str">
        <f>IF(E943="","","IMPAGO")</f>
        <v>IMPAGO</v>
      </c>
      <c r="M943" s="1249" t="str">
        <f>IF(L943="IMPAGO","SIN O.C.","")</f>
        <v>SIN O.C.</v>
      </c>
      <c r="N943" s="1249" t="str">
        <f>IF(L943="IMPAGO","SIN FACT.","")</f>
        <v>SIN FACT.</v>
      </c>
    </row>
    <row r="944" spans="1:14" s="910" customFormat="1" x14ac:dyDescent="0.25">
      <c r="A944" s="816" t="s">
        <v>305</v>
      </c>
      <c r="B944" s="817">
        <v>41758</v>
      </c>
      <c r="C944" s="118" t="s">
        <v>4294</v>
      </c>
      <c r="D944" s="119" t="s">
        <v>1449</v>
      </c>
      <c r="E944" s="162">
        <v>10192875</v>
      </c>
      <c r="F944" s="119">
        <v>26218896</v>
      </c>
      <c r="G944" s="816">
        <v>2704005</v>
      </c>
      <c r="H944" s="820" t="str">
        <f>IF(G944="","",VLOOKUP(G944,ARANCEL!$B$5:$D$121,2,FALSE))</f>
        <v>PROVISORIO</v>
      </c>
      <c r="I944" s="821" t="s">
        <v>340</v>
      </c>
      <c r="J944" s="816">
        <v>1</v>
      </c>
      <c r="K944" s="822">
        <f>IF(G944="","",VLOOKUP(G944,ARANCEL!$B$5:$D$121,3,FALSE)*J944)</f>
        <v>3250</v>
      </c>
      <c r="L944" s="1210" t="s">
        <v>4612</v>
      </c>
      <c r="M944" s="1210">
        <v>4500229973</v>
      </c>
      <c r="N944" s="1210">
        <v>9186</v>
      </c>
    </row>
    <row r="945" spans="1:14" s="910" customFormat="1" x14ac:dyDescent="0.25">
      <c r="A945" s="816" t="s">
        <v>305</v>
      </c>
      <c r="B945" s="817">
        <v>41773</v>
      </c>
      <c r="C945" s="818" t="s">
        <v>4294</v>
      </c>
      <c r="D945" s="816" t="s">
        <v>1449</v>
      </c>
      <c r="E945" s="819">
        <v>10192875</v>
      </c>
      <c r="F945" s="816">
        <v>26218896</v>
      </c>
      <c r="G945" s="816">
        <v>2704003</v>
      </c>
      <c r="H945" s="820" t="str">
        <f>IF(G945="","",VLOOKUP(G945,ARANCEL!$B$5:$D$121,2,FALSE))</f>
        <v xml:space="preserve">CORONA PERIFERICA CON PERNO MUÑON COLADO </v>
      </c>
      <c r="I945" s="821" t="s">
        <v>340</v>
      </c>
      <c r="J945" s="816">
        <v>1</v>
      </c>
      <c r="K945" s="822">
        <f>IF(G945="","",VLOOKUP(G945,ARANCEL!$B$5:$D$121,3,FALSE)*J945)</f>
        <v>32612</v>
      </c>
      <c r="L945" s="1210" t="s">
        <v>5292</v>
      </c>
      <c r="M945" s="1210">
        <v>4500235445</v>
      </c>
      <c r="N945" s="1210">
        <v>9425</v>
      </c>
    </row>
    <row r="946" spans="1:14" s="910" customFormat="1" x14ac:dyDescent="0.25">
      <c r="A946" s="816" t="s">
        <v>305</v>
      </c>
      <c r="B946" s="817">
        <v>41935</v>
      </c>
      <c r="C946" s="818" t="s">
        <v>7909</v>
      </c>
      <c r="D946" s="816" t="s">
        <v>777</v>
      </c>
      <c r="E946" s="819">
        <v>10271384</v>
      </c>
      <c r="F946" s="816">
        <v>28535272</v>
      </c>
      <c r="G946" s="816">
        <v>2704003</v>
      </c>
      <c r="H946" s="820" t="str">
        <f>IF(G946="","",VLOOKUP(G946,ARANCEL!$B$5:$D$121,2,FALSE))</f>
        <v xml:space="preserve">CORONA PERIFERICA CON PERNO MUÑON COLADO </v>
      </c>
      <c r="I946" s="821" t="s">
        <v>317</v>
      </c>
      <c r="J946" s="816">
        <v>1</v>
      </c>
      <c r="K946" s="822">
        <f>IF(G946="","",VLOOKUP(G946,ARANCEL!$B$5:$D$121,3,FALSE)*J946)</f>
        <v>32612</v>
      </c>
      <c r="L946" s="1210" t="s">
        <v>8279</v>
      </c>
      <c r="M946" s="1210">
        <v>4500259698</v>
      </c>
      <c r="N946" s="1210" t="s">
        <v>8264</v>
      </c>
    </row>
    <row r="947" spans="1:14" s="910" customFormat="1" x14ac:dyDescent="0.25">
      <c r="A947" s="816" t="s">
        <v>305</v>
      </c>
      <c r="B947" s="817">
        <v>41942</v>
      </c>
      <c r="C947" s="818" t="s">
        <v>1484</v>
      </c>
      <c r="D947" s="816" t="s">
        <v>1449</v>
      </c>
      <c r="E947" s="819">
        <v>10135617</v>
      </c>
      <c r="F947" s="816">
        <v>20454330</v>
      </c>
      <c r="G947" s="816">
        <v>2704003</v>
      </c>
      <c r="H947" s="820" t="str">
        <f>IF(G947="","",VLOOKUP(G947,ARANCEL!$B$5:$D$121,2,FALSE))</f>
        <v xml:space="preserve">CORONA PERIFERICA CON PERNO MUÑON COLADO </v>
      </c>
      <c r="I947" s="821" t="s">
        <v>335</v>
      </c>
      <c r="J947" s="816">
        <v>1</v>
      </c>
      <c r="K947" s="822">
        <f>IF(G947="","",VLOOKUP(G947,ARANCEL!$B$5:$D$121,3,FALSE)*J947)</f>
        <v>32612</v>
      </c>
      <c r="L947" s="1210" t="s">
        <v>8279</v>
      </c>
      <c r="M947" s="1210">
        <v>4500259698</v>
      </c>
      <c r="N947" s="1210" t="s">
        <v>8264</v>
      </c>
    </row>
    <row r="948" spans="1:14" s="910" customFormat="1" x14ac:dyDescent="0.25">
      <c r="A948" s="816" t="s">
        <v>305</v>
      </c>
      <c r="B948" s="817">
        <v>41942</v>
      </c>
      <c r="C948" s="818" t="s">
        <v>1484</v>
      </c>
      <c r="D948" s="816" t="s">
        <v>1449</v>
      </c>
      <c r="E948" s="819">
        <v>10135617</v>
      </c>
      <c r="F948" s="816">
        <v>20454330</v>
      </c>
      <c r="G948" s="816">
        <v>2702013</v>
      </c>
      <c r="H948" s="820" t="str">
        <f>IF(G948="","",VLOOKUP(G948,ARANCEL!$B$5:$D$121,2,FALSE))</f>
        <v xml:space="preserve">INTERMEDIARIO </v>
      </c>
      <c r="I948" s="821" t="s">
        <v>308</v>
      </c>
      <c r="J948" s="816">
        <v>1</v>
      </c>
      <c r="K948" s="822">
        <f>IF(G948="","",VLOOKUP(G948,ARANCEL!$B$5:$D$121,3,FALSE)*J948)</f>
        <v>23661</v>
      </c>
      <c r="L948" s="1210" t="s">
        <v>8279</v>
      </c>
      <c r="M948" s="1210">
        <v>4500259698</v>
      </c>
      <c r="N948" s="1210" t="s">
        <v>8264</v>
      </c>
    </row>
    <row r="949" spans="1:14" s="910" customFormat="1" x14ac:dyDescent="0.25">
      <c r="A949" s="816" t="s">
        <v>305</v>
      </c>
      <c r="B949" s="817">
        <v>41890</v>
      </c>
      <c r="C949" s="818" t="s">
        <v>6962</v>
      </c>
      <c r="D949" s="816" t="s">
        <v>60</v>
      </c>
      <c r="E949" s="819">
        <v>10254495</v>
      </c>
      <c r="F949" s="816">
        <v>28123745</v>
      </c>
      <c r="G949" s="816">
        <v>2705003</v>
      </c>
      <c r="H949" s="820" t="str">
        <f>IF(G949="","",VLOOKUP(G949,ARANCEL!$B$5:$D$121,2,FALSE))</f>
        <v>INCRUSTACION ESTETICA (ART-GLASS O CERAMICA)</v>
      </c>
      <c r="I949" s="821" t="s">
        <v>318</v>
      </c>
      <c r="J949" s="816">
        <v>1</v>
      </c>
      <c r="K949" s="822">
        <f>IF(G949="","",VLOOKUP(G949,ARANCEL!$B$5:$D$121,3,FALSE)*J949)</f>
        <v>15676</v>
      </c>
      <c r="L949" s="1210" t="s">
        <v>7548</v>
      </c>
      <c r="M949" s="1210">
        <v>4500255224</v>
      </c>
      <c r="N949" s="1210" t="s">
        <v>7553</v>
      </c>
    </row>
    <row r="950" spans="1:14" s="916" customFormat="1" x14ac:dyDescent="0.25">
      <c r="A950" s="816" t="s">
        <v>305</v>
      </c>
      <c r="B950" s="817">
        <v>41935</v>
      </c>
      <c r="C950" s="818" t="s">
        <v>7897</v>
      </c>
      <c r="D950" s="816" t="s">
        <v>1449</v>
      </c>
      <c r="E950" s="819">
        <v>10271380</v>
      </c>
      <c r="F950" s="816">
        <v>29078277</v>
      </c>
      <c r="G950" s="816">
        <v>2708011</v>
      </c>
      <c r="H950" s="820" t="str">
        <f>IF(G950="","",VLOOKUP(G950,ARANCEL!$B$5:$D$121,2,FALSE))</f>
        <v xml:space="preserve">MODELO DE ESTUDIO </v>
      </c>
      <c r="I950" s="821" t="s">
        <v>331</v>
      </c>
      <c r="J950" s="816">
        <v>1</v>
      </c>
      <c r="K950" s="822">
        <f>IF(G950="","",VLOOKUP(G950,ARANCEL!$B$5:$D$121,3,FALSE)*J950)</f>
        <v>1507</v>
      </c>
      <c r="L950" s="1210" t="s">
        <v>8279</v>
      </c>
      <c r="M950" s="1210">
        <v>4500259698</v>
      </c>
      <c r="N950" s="1210" t="s">
        <v>8264</v>
      </c>
    </row>
    <row r="951" spans="1:14" s="916" customFormat="1" x14ac:dyDescent="0.25">
      <c r="A951" s="816" t="s">
        <v>305</v>
      </c>
      <c r="B951" s="817">
        <v>41655</v>
      </c>
      <c r="C951" s="118" t="s">
        <v>2523</v>
      </c>
      <c r="D951" s="119" t="s">
        <v>442</v>
      </c>
      <c r="E951" s="162">
        <v>10169462</v>
      </c>
      <c r="F951" s="119">
        <v>24346099</v>
      </c>
      <c r="G951" s="816">
        <v>2704003</v>
      </c>
      <c r="H951" s="820" t="str">
        <f>IF(G951="","",VLOOKUP(G951,ARANCEL!$B$5:$D$121,2,FALSE))</f>
        <v xml:space="preserve">CORONA PERIFERICA CON PERNO MUÑON COLADO </v>
      </c>
      <c r="I951" s="821" t="s">
        <v>311</v>
      </c>
      <c r="J951" s="816">
        <v>1</v>
      </c>
      <c r="K951" s="822">
        <f>IF(G951="","",VLOOKUP(G951,ARANCEL!$B$5:$D$121,3,FALSE)*J951)</f>
        <v>32612</v>
      </c>
      <c r="L951" s="1210" t="s">
        <v>2842</v>
      </c>
      <c r="M951" s="1210">
        <v>4500216259</v>
      </c>
      <c r="N951" s="1210">
        <v>8377</v>
      </c>
    </row>
    <row r="952" spans="1:14" s="916" customFormat="1" x14ac:dyDescent="0.25">
      <c r="A952" s="816" t="s">
        <v>305</v>
      </c>
      <c r="B952" s="817">
        <v>41684</v>
      </c>
      <c r="C952" s="818" t="s">
        <v>2800</v>
      </c>
      <c r="D952" s="816" t="s">
        <v>47</v>
      </c>
      <c r="E952" s="819">
        <v>10174381</v>
      </c>
      <c r="F952" s="816">
        <v>24534039</v>
      </c>
      <c r="G952" s="816">
        <v>2705003</v>
      </c>
      <c r="H952" s="820" t="str">
        <f>IF(G952="","",VLOOKUP(G952,ARANCEL!$B$5:$D$121,2,FALSE))</f>
        <v>INCRUSTACION ESTETICA (ART-GLASS O CERAMICA)</v>
      </c>
      <c r="I952" s="821" t="s">
        <v>308</v>
      </c>
      <c r="J952" s="816">
        <v>1</v>
      </c>
      <c r="K952" s="822">
        <f>IF(G952="","",VLOOKUP(G952,ARANCEL!$B$5:$D$121,3,FALSE)*J952)</f>
        <v>15676</v>
      </c>
      <c r="L952" s="1210" t="s">
        <v>3438</v>
      </c>
      <c r="M952" s="1210">
        <v>4500220770</v>
      </c>
      <c r="N952" s="1210">
        <v>8614</v>
      </c>
    </row>
    <row r="953" spans="1:14" s="910" customFormat="1" x14ac:dyDescent="0.25">
      <c r="A953" s="816" t="s">
        <v>305</v>
      </c>
      <c r="B953" s="817">
        <v>41836</v>
      </c>
      <c r="C953" s="818" t="s">
        <v>5839</v>
      </c>
      <c r="D953" s="816" t="s">
        <v>60</v>
      </c>
      <c r="E953" s="819">
        <v>10227053</v>
      </c>
      <c r="F953" s="816">
        <v>27430473</v>
      </c>
      <c r="G953" s="816">
        <v>2705003</v>
      </c>
      <c r="H953" s="820" t="str">
        <f>IF(G953="","",VLOOKUP(G953,ARANCEL!$B$5:$D$121,2,FALSE))</f>
        <v>INCRUSTACION ESTETICA (ART-GLASS O CERAMICA)</v>
      </c>
      <c r="I953" s="821" t="s">
        <v>618</v>
      </c>
      <c r="J953" s="816">
        <v>1</v>
      </c>
      <c r="K953" s="822">
        <f>IF(G953="","",VLOOKUP(G953,ARANCEL!$B$5:$D$121,3,FALSE)*J953)</f>
        <v>15676</v>
      </c>
      <c r="L953" s="1210" t="s">
        <v>6905</v>
      </c>
      <c r="M953" s="1210">
        <v>4500249698</v>
      </c>
      <c r="N953" s="1210" t="s">
        <v>7115</v>
      </c>
    </row>
    <row r="954" spans="1:14" s="910" customFormat="1" x14ac:dyDescent="0.25">
      <c r="A954" s="816" t="s">
        <v>305</v>
      </c>
      <c r="B954" s="817">
        <v>41922</v>
      </c>
      <c r="C954" s="818" t="s">
        <v>7527</v>
      </c>
      <c r="D954" s="816" t="s">
        <v>6277</v>
      </c>
      <c r="E954" s="819">
        <v>10261612</v>
      </c>
      <c r="F954" s="816">
        <v>28010395</v>
      </c>
      <c r="G954" s="816">
        <v>2705003</v>
      </c>
      <c r="H954" s="820" t="str">
        <f>IF(G954="","",VLOOKUP(G954,ARANCEL!$B$5:$D$121,2,FALSE))</f>
        <v>INCRUSTACION ESTETICA (ART-GLASS O CERAMICA)</v>
      </c>
      <c r="I954" s="821" t="s">
        <v>324</v>
      </c>
      <c r="J954" s="816">
        <v>1</v>
      </c>
      <c r="K954" s="822">
        <f>IF(G954="","",VLOOKUP(G954,ARANCEL!$B$5:$D$121,3,FALSE)*J954)</f>
        <v>15676</v>
      </c>
      <c r="L954" s="1210" t="s">
        <v>8279</v>
      </c>
      <c r="M954" s="1210">
        <v>4500259698</v>
      </c>
      <c r="N954" s="1210" t="s">
        <v>8264</v>
      </c>
    </row>
    <row r="955" spans="1:14" s="910" customFormat="1" x14ac:dyDescent="0.25">
      <c r="A955" s="816" t="s">
        <v>305</v>
      </c>
      <c r="B955" s="817">
        <v>41785</v>
      </c>
      <c r="C955" s="818" t="s">
        <v>4733</v>
      </c>
      <c r="D955" s="816" t="s">
        <v>438</v>
      </c>
      <c r="E955" s="819">
        <v>10201146</v>
      </c>
      <c r="F955" s="816">
        <v>26346055</v>
      </c>
      <c r="G955" s="816">
        <v>2704005</v>
      </c>
      <c r="H955" s="820" t="str">
        <f>IF(G955="","",VLOOKUP(G955,ARANCEL!$B$5:$D$121,2,FALSE))</f>
        <v>PROVISORIO</v>
      </c>
      <c r="I955" s="821" t="s">
        <v>316</v>
      </c>
      <c r="J955" s="816">
        <v>1</v>
      </c>
      <c r="K955" s="822">
        <f>IF(G955="","",VLOOKUP(G955,ARANCEL!$B$5:$D$121,3,FALSE)*J955)</f>
        <v>3250</v>
      </c>
      <c r="L955" s="1210" t="s">
        <v>5292</v>
      </c>
      <c r="M955" s="1210">
        <v>4500235427</v>
      </c>
      <c r="N955" s="1210">
        <v>9421</v>
      </c>
    </row>
    <row r="956" spans="1:14" s="910" customFormat="1" x14ac:dyDescent="0.25">
      <c r="A956" s="816" t="s">
        <v>305</v>
      </c>
      <c r="B956" s="817">
        <v>41785</v>
      </c>
      <c r="C956" s="818" t="s">
        <v>4733</v>
      </c>
      <c r="D956" s="816" t="s">
        <v>438</v>
      </c>
      <c r="E956" s="819">
        <v>10201146</v>
      </c>
      <c r="F956" s="816">
        <v>26346055</v>
      </c>
      <c r="G956" s="816">
        <v>2704003</v>
      </c>
      <c r="H956" s="820" t="str">
        <f>IF(G956="","",VLOOKUP(G956,ARANCEL!$B$5:$D$121,2,FALSE))</f>
        <v xml:space="preserve">CORONA PERIFERICA CON PERNO MUÑON COLADO </v>
      </c>
      <c r="I956" s="821" t="s">
        <v>316</v>
      </c>
      <c r="J956" s="816">
        <v>1</v>
      </c>
      <c r="K956" s="822">
        <f>IF(G956="","",VLOOKUP(G956,ARANCEL!$B$5:$D$121,3,FALSE)*J956)</f>
        <v>32612</v>
      </c>
      <c r="L956" s="1210" t="s">
        <v>5292</v>
      </c>
      <c r="M956" s="1210">
        <v>4500235427</v>
      </c>
      <c r="N956" s="1210">
        <v>9421</v>
      </c>
    </row>
    <row r="957" spans="1:14" s="893" customFormat="1" x14ac:dyDescent="0.25">
      <c r="A957" s="816" t="s">
        <v>305</v>
      </c>
      <c r="B957" s="817">
        <v>41822</v>
      </c>
      <c r="C957" s="818" t="s">
        <v>5456</v>
      </c>
      <c r="D957" s="816" t="s">
        <v>1523</v>
      </c>
      <c r="E957" s="819">
        <v>10219016</v>
      </c>
      <c r="F957" s="816">
        <v>27148137</v>
      </c>
      <c r="G957" s="816">
        <v>2707001</v>
      </c>
      <c r="H957" s="820" t="str">
        <f>IF(G957="","",VLOOKUP(G957,ARANCEL!$B$5:$D$121,2,FALSE))</f>
        <v xml:space="preserve">PLANO DE RELAJACION </v>
      </c>
      <c r="I957" s="821" t="s">
        <v>306</v>
      </c>
      <c r="J957" s="816">
        <v>1</v>
      </c>
      <c r="K957" s="822">
        <f>IF(G957="","",VLOOKUP(G957,ARANCEL!$B$5:$D$121,3,FALSE)*J957)</f>
        <v>9221</v>
      </c>
      <c r="L957" s="1210" t="s">
        <v>5742</v>
      </c>
      <c r="M957" s="1210">
        <v>4500241291</v>
      </c>
      <c r="N957" s="1210" t="s">
        <v>5764</v>
      </c>
    </row>
    <row r="958" spans="1:14" s="920" customFormat="1" x14ac:dyDescent="0.25">
      <c r="A958" s="816" t="s">
        <v>305</v>
      </c>
      <c r="B958" s="817">
        <v>41834</v>
      </c>
      <c r="C958" s="818" t="s">
        <v>5731</v>
      </c>
      <c r="D958" s="816" t="s">
        <v>1458</v>
      </c>
      <c r="E958" s="819">
        <v>10225713</v>
      </c>
      <c r="F958" s="816">
        <v>27443760</v>
      </c>
      <c r="G958" s="816">
        <v>2705003</v>
      </c>
      <c r="H958" s="820" t="str">
        <f>IF(G958="","",VLOOKUP(G958,ARANCEL!$B$5:$D$121,2,FALSE))</f>
        <v>INCRUSTACION ESTETICA (ART-GLASS O CERAMICA)</v>
      </c>
      <c r="I958" s="821" t="s">
        <v>324</v>
      </c>
      <c r="J958" s="816">
        <v>1</v>
      </c>
      <c r="K958" s="822">
        <f>IF(G958="","",VLOOKUP(G958,ARANCEL!$B$5:$D$121,3,FALSE)*J958)</f>
        <v>15676</v>
      </c>
      <c r="L958" s="1210" t="s">
        <v>6905</v>
      </c>
      <c r="M958" s="1210">
        <v>4500249698</v>
      </c>
      <c r="N958" s="1210" t="s">
        <v>7115</v>
      </c>
    </row>
    <row r="959" spans="1:14" s="920" customFormat="1" x14ac:dyDescent="0.25">
      <c r="A959" s="816" t="s">
        <v>305</v>
      </c>
      <c r="B959" s="817">
        <v>41687</v>
      </c>
      <c r="C959" s="818" t="s">
        <v>2919</v>
      </c>
      <c r="D959" s="816" t="s">
        <v>1452</v>
      </c>
      <c r="E959" s="819">
        <v>10176053</v>
      </c>
      <c r="F959" s="816">
        <v>25111966</v>
      </c>
      <c r="G959" s="816">
        <v>2704005</v>
      </c>
      <c r="H959" s="820" t="str">
        <f>IF(G959="","",VLOOKUP(G959,ARANCEL!$B$5:$D$121,2,FALSE))</f>
        <v>PROVISORIO</v>
      </c>
      <c r="I959" s="821" t="s">
        <v>324</v>
      </c>
      <c r="J959" s="816">
        <v>1</v>
      </c>
      <c r="K959" s="822">
        <f>IF(G959="","",VLOOKUP(G959,ARANCEL!$B$5:$D$121,3,FALSE)*J959)</f>
        <v>3250</v>
      </c>
      <c r="L959" s="1210" t="s">
        <v>3438</v>
      </c>
      <c r="M959" s="1210">
        <v>4500220770</v>
      </c>
      <c r="N959" s="1210">
        <v>8614</v>
      </c>
    </row>
    <row r="960" spans="1:14" s="920" customFormat="1" x14ac:dyDescent="0.25">
      <c r="A960" s="816" t="s">
        <v>305</v>
      </c>
      <c r="B960" s="817">
        <v>41722</v>
      </c>
      <c r="C960" s="818" t="s">
        <v>2919</v>
      </c>
      <c r="D960" s="816" t="s">
        <v>1452</v>
      </c>
      <c r="E960" s="819">
        <v>10176053</v>
      </c>
      <c r="F960" s="816">
        <v>25111966</v>
      </c>
      <c r="G960" s="816">
        <v>2704003</v>
      </c>
      <c r="H960" s="820" t="str">
        <f>IF(G960="","",VLOOKUP(G960,ARANCEL!$B$5:$D$121,2,FALSE))</f>
        <v xml:space="preserve">CORONA PERIFERICA CON PERNO MUÑON COLADO </v>
      </c>
      <c r="I960" s="821" t="s">
        <v>324</v>
      </c>
      <c r="J960" s="816">
        <v>1</v>
      </c>
      <c r="K960" s="822">
        <f>IF(G960="","",VLOOKUP(G960,ARANCEL!$B$5:$D$121,3,FALSE)*J960)</f>
        <v>32612</v>
      </c>
      <c r="L960" s="1210" t="s">
        <v>3058</v>
      </c>
      <c r="M960" s="1210">
        <v>4500225627</v>
      </c>
      <c r="N960" s="1210">
        <v>8915</v>
      </c>
    </row>
    <row r="961" spans="1:15" s="920" customFormat="1" x14ac:dyDescent="0.25">
      <c r="A961" s="816" t="s">
        <v>305</v>
      </c>
      <c r="B961" s="817">
        <v>41789</v>
      </c>
      <c r="C961" s="818" t="s">
        <v>4805</v>
      </c>
      <c r="D961" s="816" t="s">
        <v>1452</v>
      </c>
      <c r="E961" s="819">
        <v>10203048</v>
      </c>
      <c r="F961" s="816">
        <v>25323950</v>
      </c>
      <c r="G961" s="816">
        <v>2704005</v>
      </c>
      <c r="H961" s="820" t="str">
        <f>IF(G961="","",VLOOKUP(G961,ARANCEL!$B$5:$D$121,2,FALSE))</f>
        <v>PROVISORIO</v>
      </c>
      <c r="I961" s="821" t="s">
        <v>317</v>
      </c>
      <c r="J961" s="816">
        <v>1</v>
      </c>
      <c r="K961" s="822">
        <f>IF(G961="","",VLOOKUP(G961,ARANCEL!$B$5:$D$121,3,FALSE)*J961)</f>
        <v>3250</v>
      </c>
      <c r="L961" s="1210" t="s">
        <v>5292</v>
      </c>
      <c r="M961" s="1210">
        <v>4500235427</v>
      </c>
      <c r="N961" s="1210">
        <v>9421</v>
      </c>
    </row>
    <row r="962" spans="1:15" x14ac:dyDescent="0.25">
      <c r="A962" s="119" t="s">
        <v>305</v>
      </c>
      <c r="B962" s="164">
        <v>41803</v>
      </c>
      <c r="C962" s="118" t="s">
        <v>4805</v>
      </c>
      <c r="D962" s="119" t="s">
        <v>1452</v>
      </c>
      <c r="E962" s="162">
        <v>10203048</v>
      </c>
      <c r="F962" s="119">
        <v>25323950</v>
      </c>
      <c r="G962" s="119">
        <v>2704003</v>
      </c>
      <c r="H962" s="120" t="str">
        <f>IF(G962="","",VLOOKUP(G962,ARANCEL!$B$5:$D$121,2,FALSE))</f>
        <v xml:space="preserve">CORONA PERIFERICA CON PERNO MUÑON COLADO </v>
      </c>
      <c r="I962" s="121" t="s">
        <v>317</v>
      </c>
      <c r="J962" s="119">
        <v>1</v>
      </c>
      <c r="K962" s="122">
        <f>IF(G962="","",VLOOKUP(G962,ARANCEL!$B$5:$D$121,3,FALSE)*J962)</f>
        <v>32612</v>
      </c>
      <c r="L962" s="1229" t="s">
        <v>5742</v>
      </c>
      <c r="M962" s="1229">
        <v>4500239368</v>
      </c>
      <c r="N962" s="1229" t="s">
        <v>5743</v>
      </c>
      <c r="O962" s="924"/>
    </row>
    <row r="963" spans="1:15" x14ac:dyDescent="0.25">
      <c r="A963" s="119" t="s">
        <v>305</v>
      </c>
      <c r="B963" s="164">
        <v>41655</v>
      </c>
      <c r="C963" s="118" t="s">
        <v>1483</v>
      </c>
      <c r="D963" s="119" t="s">
        <v>1446</v>
      </c>
      <c r="E963" s="162">
        <v>10162676</v>
      </c>
      <c r="F963" s="119">
        <v>22892710</v>
      </c>
      <c r="G963" s="119">
        <v>2704002</v>
      </c>
      <c r="H963" s="120" t="str">
        <f>IF(G963="","",VLOOKUP(G963,ARANCEL!$B$5:$D$121,2,FALSE))</f>
        <v xml:space="preserve">CORONA PERIFERICA </v>
      </c>
      <c r="I963" s="121" t="s">
        <v>316</v>
      </c>
      <c r="J963" s="119">
        <v>1</v>
      </c>
      <c r="K963" s="122">
        <f>IF(G963="","",VLOOKUP(G963,ARANCEL!$B$5:$D$121,3,FALSE)*J963)</f>
        <v>25865</v>
      </c>
      <c r="L963" s="1229" t="s">
        <v>2842</v>
      </c>
      <c r="M963" s="1229">
        <v>4500216200</v>
      </c>
      <c r="N963" s="1229">
        <v>8387</v>
      </c>
      <c r="O963" s="924"/>
    </row>
    <row r="964" spans="1:15" s="922" customFormat="1" x14ac:dyDescent="0.25">
      <c r="A964" s="816" t="s">
        <v>305</v>
      </c>
      <c r="B964" s="817">
        <v>41776</v>
      </c>
      <c r="C964" s="818" t="s">
        <v>1483</v>
      </c>
      <c r="D964" s="816" t="s">
        <v>1446</v>
      </c>
      <c r="E964" s="819">
        <v>10162676</v>
      </c>
      <c r="F964" s="816">
        <v>22892710</v>
      </c>
      <c r="G964" s="816">
        <v>2705003</v>
      </c>
      <c r="H964" s="820" t="str">
        <f>IF(G964="","",VLOOKUP(G964,ARANCEL!$B$5:$D$121,2,FALSE))</f>
        <v>INCRUSTACION ESTETICA (ART-GLASS O CERAMICA)</v>
      </c>
      <c r="I964" s="821" t="s">
        <v>317</v>
      </c>
      <c r="J964" s="816">
        <v>1</v>
      </c>
      <c r="K964" s="822">
        <f>IF(G964="","",VLOOKUP(G964,ARANCEL!$B$5:$D$121,3,FALSE)*J964)</f>
        <v>15676</v>
      </c>
      <c r="L964" s="1210" t="s">
        <v>5292</v>
      </c>
      <c r="M964" s="1210">
        <v>4500235446</v>
      </c>
      <c r="N964" s="1210">
        <v>9426</v>
      </c>
    </row>
    <row r="965" spans="1:15" s="922" customFormat="1" x14ac:dyDescent="0.25">
      <c r="A965" s="606" t="s">
        <v>606</v>
      </c>
      <c r="B965" s="615">
        <v>41670</v>
      </c>
      <c r="C965" s="607" t="s">
        <v>2610</v>
      </c>
      <c r="D965" s="606" t="s">
        <v>1523</v>
      </c>
      <c r="E965" s="608">
        <v>10171077</v>
      </c>
      <c r="F965" s="606">
        <v>24870512</v>
      </c>
      <c r="G965" s="606">
        <v>2707001</v>
      </c>
      <c r="H965" s="820" t="str">
        <f>IF(G965="","",VLOOKUP(G965,ARANCEL!$B$5:$D$121,2,FALSE))</f>
        <v xml:space="preserve">PLANO DE RELAJACION </v>
      </c>
      <c r="I965" s="821" t="s">
        <v>306</v>
      </c>
      <c r="J965" s="816">
        <v>1</v>
      </c>
      <c r="K965" s="822">
        <f>IF(G965="","",VLOOKUP(G965,ARANCEL!$B$5:$D$121,3,FALSE)*J965)</f>
        <v>9221</v>
      </c>
      <c r="L965" s="1210" t="s">
        <v>2842</v>
      </c>
      <c r="M965" s="1210">
        <v>4500216204</v>
      </c>
      <c r="N965" s="1210">
        <v>8390</v>
      </c>
    </row>
    <row r="966" spans="1:15" s="930" customFormat="1" x14ac:dyDescent="0.25">
      <c r="A966" s="816" t="s">
        <v>305</v>
      </c>
      <c r="B966" s="817">
        <v>41708</v>
      </c>
      <c r="C966" s="818" t="s">
        <v>3235</v>
      </c>
      <c r="D966" s="816" t="s">
        <v>60</v>
      </c>
      <c r="E966" s="819">
        <v>10180332</v>
      </c>
      <c r="F966" s="816">
        <v>25229887</v>
      </c>
      <c r="G966" s="816">
        <v>2705003</v>
      </c>
      <c r="H966" s="820" t="str">
        <f>IF(G966="","",VLOOKUP(G966,ARANCEL!$B$5:$D$121,2,FALSE))</f>
        <v>INCRUSTACION ESTETICA (ART-GLASS O CERAMICA)</v>
      </c>
      <c r="I966" s="821" t="s">
        <v>308</v>
      </c>
      <c r="J966" s="816">
        <v>1</v>
      </c>
      <c r="K966" s="822">
        <f>IF(G966="","",VLOOKUP(G966,ARANCEL!$B$5:$D$121,3,FALSE)*J966)</f>
        <v>15676</v>
      </c>
      <c r="L966" s="1210" t="s">
        <v>8279</v>
      </c>
      <c r="M966" s="1210">
        <v>4500257382</v>
      </c>
      <c r="N966" s="1210" t="s">
        <v>8281</v>
      </c>
    </row>
    <row r="967" spans="1:15" s="930" customFormat="1" x14ac:dyDescent="0.25">
      <c r="A967" s="816" t="s">
        <v>305</v>
      </c>
      <c r="B967" s="817">
        <v>41731</v>
      </c>
      <c r="C967" s="818" t="s">
        <v>3704</v>
      </c>
      <c r="D967" s="816" t="s">
        <v>1523</v>
      </c>
      <c r="E967" s="819">
        <v>10185714</v>
      </c>
      <c r="F967" s="816">
        <v>25732502</v>
      </c>
      <c r="G967" s="816">
        <v>2707001</v>
      </c>
      <c r="H967" s="820" t="str">
        <f>IF(G967="","",VLOOKUP(G967,ARANCEL!$B$5:$D$121,2,FALSE))</f>
        <v xml:space="preserve">PLANO DE RELAJACION </v>
      </c>
      <c r="I967" s="821" t="s">
        <v>331</v>
      </c>
      <c r="J967" s="816">
        <v>1</v>
      </c>
      <c r="K967" s="822">
        <f>IF(G967="","",VLOOKUP(G967,ARANCEL!$B$5:$D$121,3,FALSE)*J967)</f>
        <v>9221</v>
      </c>
      <c r="L967" s="1210" t="s">
        <v>4612</v>
      </c>
      <c r="M967" s="1210">
        <v>4500229969</v>
      </c>
      <c r="N967" s="1210">
        <v>9183</v>
      </c>
    </row>
    <row r="968" spans="1:15" s="920" customFormat="1" x14ac:dyDescent="0.25">
      <c r="A968" s="816" t="s">
        <v>305</v>
      </c>
      <c r="B968" s="817">
        <v>41675</v>
      </c>
      <c r="C968" s="257" t="s">
        <v>2649</v>
      </c>
      <c r="D968" s="255" t="s">
        <v>1523</v>
      </c>
      <c r="E968" s="258">
        <v>10171800</v>
      </c>
      <c r="F968" s="255">
        <v>24905457</v>
      </c>
      <c r="G968" s="816">
        <v>2707001</v>
      </c>
      <c r="H968" s="820" t="str">
        <f>IF(G968="","",VLOOKUP(G968,ARANCEL!$B$5:$D$121,2,FALSE))</f>
        <v xml:space="preserve">PLANO DE RELAJACION </v>
      </c>
      <c r="I968" s="821" t="s">
        <v>2773</v>
      </c>
      <c r="J968" s="816">
        <v>1</v>
      </c>
      <c r="K968" s="822">
        <f>IF(G968="","",VLOOKUP(G968,ARANCEL!$B$5:$D$121,3,FALSE)*J968)</f>
        <v>9221</v>
      </c>
      <c r="L968" s="1210" t="s">
        <v>2842</v>
      </c>
      <c r="M968" s="1210">
        <v>4500216204</v>
      </c>
      <c r="N968" s="1210">
        <v>8390</v>
      </c>
    </row>
    <row r="969" spans="1:15" s="920" customFormat="1" x14ac:dyDescent="0.25">
      <c r="A969" s="816" t="s">
        <v>305</v>
      </c>
      <c r="B969" s="817">
        <v>41722</v>
      </c>
      <c r="C969" s="818" t="s">
        <v>3502</v>
      </c>
      <c r="D969" s="816" t="s">
        <v>1449</v>
      </c>
      <c r="E969" s="819">
        <v>10183440</v>
      </c>
      <c r="F969" s="816">
        <v>25187886</v>
      </c>
      <c r="G969" s="816">
        <v>2704005</v>
      </c>
      <c r="H969" s="820" t="str">
        <f>IF(G969="","",VLOOKUP(G969,ARANCEL!$B$5:$D$121,2,FALSE))</f>
        <v>PROVISORIO</v>
      </c>
      <c r="I969" s="821" t="s">
        <v>326</v>
      </c>
      <c r="J969" s="816">
        <v>1</v>
      </c>
      <c r="K969" s="822">
        <f>IF(G969="","",VLOOKUP(G969,ARANCEL!$B$5:$D$121,3,FALSE)*J969)</f>
        <v>3250</v>
      </c>
      <c r="L969" s="1210" t="s">
        <v>3058</v>
      </c>
      <c r="M969" s="1210">
        <v>4500225627</v>
      </c>
      <c r="N969" s="1210">
        <v>8915</v>
      </c>
    </row>
    <row r="970" spans="1:15" s="930" customFormat="1" x14ac:dyDescent="0.25">
      <c r="A970" s="816" t="s">
        <v>305</v>
      </c>
      <c r="B970" s="817">
        <v>41745</v>
      </c>
      <c r="C970" s="818" t="s">
        <v>3502</v>
      </c>
      <c r="D970" s="816" t="s">
        <v>1449</v>
      </c>
      <c r="E970" s="819">
        <v>10183440</v>
      </c>
      <c r="F970" s="816">
        <v>25187886</v>
      </c>
      <c r="G970" s="816">
        <v>2704003</v>
      </c>
      <c r="H970" s="820" t="str">
        <f>IF(G970="","",VLOOKUP(G970,ARANCEL!$B$5:$D$121,2,FALSE))</f>
        <v xml:space="preserve">CORONA PERIFERICA CON PERNO MUÑON COLADO </v>
      </c>
      <c r="I970" s="821" t="s">
        <v>326</v>
      </c>
      <c r="J970" s="816">
        <v>1</v>
      </c>
      <c r="K970" s="822">
        <f>IF(G970="","",VLOOKUP(G970,ARANCEL!$B$5:$D$121,3,FALSE)*J970)</f>
        <v>32612</v>
      </c>
      <c r="L970" s="1210" t="s">
        <v>4612</v>
      </c>
      <c r="M970" s="1210">
        <v>4500229969</v>
      </c>
      <c r="N970" s="1210">
        <v>9183</v>
      </c>
    </row>
    <row r="971" spans="1:15" s="930" customFormat="1" x14ac:dyDescent="0.25">
      <c r="A971" s="816" t="s">
        <v>305</v>
      </c>
      <c r="B971" s="817">
        <v>41704</v>
      </c>
      <c r="C971" s="818" t="s">
        <v>3174</v>
      </c>
      <c r="D971" s="816" t="s">
        <v>60</v>
      </c>
      <c r="E971" s="819">
        <v>10179239</v>
      </c>
      <c r="F971" s="816">
        <v>23339476</v>
      </c>
      <c r="G971" s="816">
        <v>2705003</v>
      </c>
      <c r="H971" s="820" t="str">
        <f>IF(G971="","",VLOOKUP(G971,ARANCEL!$B$5:$D$121,2,FALSE))</f>
        <v>INCRUSTACION ESTETICA (ART-GLASS O CERAMICA)</v>
      </c>
      <c r="I971" s="821" t="s">
        <v>315</v>
      </c>
      <c r="J971" s="816">
        <v>1</v>
      </c>
      <c r="K971" s="822">
        <f>IF(G971="","",VLOOKUP(G971,ARANCEL!$B$5:$D$121,3,FALSE)*J971)</f>
        <v>15676</v>
      </c>
      <c r="L971" s="1210" t="s">
        <v>3438</v>
      </c>
      <c r="M971" s="1210">
        <v>4500220772</v>
      </c>
      <c r="N971" s="1210">
        <v>8616</v>
      </c>
    </row>
    <row r="972" spans="1:15" s="930" customFormat="1" x14ac:dyDescent="0.25">
      <c r="A972" s="816" t="s">
        <v>305</v>
      </c>
      <c r="B972" s="817">
        <v>41732</v>
      </c>
      <c r="C972" s="818" t="s">
        <v>1889</v>
      </c>
      <c r="D972" s="816" t="s">
        <v>1449</v>
      </c>
      <c r="E972" s="819">
        <v>10185780</v>
      </c>
      <c r="F972" s="816">
        <v>25401268</v>
      </c>
      <c r="G972" s="816">
        <v>2705003</v>
      </c>
      <c r="H972" s="820" t="str">
        <f>IF(G972="","",VLOOKUP(G972,ARANCEL!$B$5:$D$121,2,FALSE))</f>
        <v>INCRUSTACION ESTETICA (ART-GLASS O CERAMICA)</v>
      </c>
      <c r="I972" s="821" t="s">
        <v>318</v>
      </c>
      <c r="J972" s="816">
        <v>1</v>
      </c>
      <c r="K972" s="822">
        <f>IF(G972="","",VLOOKUP(G972,ARANCEL!$B$5:$D$121,3,FALSE)*J972)</f>
        <v>15676</v>
      </c>
      <c r="L972" s="1210" t="s">
        <v>4612</v>
      </c>
      <c r="M972" s="1210">
        <v>4500229970</v>
      </c>
      <c r="N972" s="1210">
        <v>9184</v>
      </c>
    </row>
    <row r="973" spans="1:15" s="930" customFormat="1" x14ac:dyDescent="0.25">
      <c r="A973" s="816" t="s">
        <v>305</v>
      </c>
      <c r="B973" s="817">
        <v>41768</v>
      </c>
      <c r="C973" s="818" t="s">
        <v>4396</v>
      </c>
      <c r="D973" s="816" t="s">
        <v>353</v>
      </c>
      <c r="E973" s="819">
        <v>10194856</v>
      </c>
      <c r="F973" s="816">
        <v>25902457</v>
      </c>
      <c r="G973" s="816">
        <v>2705003</v>
      </c>
      <c r="H973" s="820" t="str">
        <f>IF(G973="","",VLOOKUP(G973,ARANCEL!$B$5:$D$121,2,FALSE))</f>
        <v>INCRUSTACION ESTETICA (ART-GLASS O CERAMICA)</v>
      </c>
      <c r="I973" s="821" t="s">
        <v>633</v>
      </c>
      <c r="J973" s="816">
        <v>1</v>
      </c>
      <c r="K973" s="822">
        <f>IF(G973="","",VLOOKUP(G973,ARANCEL!$B$5:$D$121,3,FALSE)*J973)</f>
        <v>15676</v>
      </c>
      <c r="L973" s="1210" t="s">
        <v>5292</v>
      </c>
      <c r="M973" s="1210">
        <v>4500235445</v>
      </c>
      <c r="N973" s="1210">
        <v>9425</v>
      </c>
    </row>
    <row r="974" spans="1:15" s="930" customFormat="1" x14ac:dyDescent="0.25">
      <c r="A974" s="816" t="s">
        <v>305</v>
      </c>
      <c r="B974" s="817">
        <v>41694</v>
      </c>
      <c r="C974" s="818" t="s">
        <v>990</v>
      </c>
      <c r="D974" s="816" t="s">
        <v>69</v>
      </c>
      <c r="E974" s="819">
        <v>10176307</v>
      </c>
      <c r="F974" s="816">
        <v>24999848</v>
      </c>
      <c r="G974" s="816">
        <v>2704005</v>
      </c>
      <c r="H974" s="820" t="str">
        <f>IF(G974="","",VLOOKUP(G974,ARANCEL!$B$5:$D$121,2,FALSE))</f>
        <v>PROVISORIO</v>
      </c>
      <c r="I974" s="821" t="s">
        <v>309</v>
      </c>
      <c r="J974" s="816">
        <v>1</v>
      </c>
      <c r="K974" s="822">
        <f>IF(G974="","",VLOOKUP(G974,ARANCEL!$B$5:$D$121,3,FALSE)*J974)</f>
        <v>3250</v>
      </c>
      <c r="L974" s="1210" t="s">
        <v>3438</v>
      </c>
      <c r="M974" s="1210">
        <v>4500220771</v>
      </c>
      <c r="N974" s="1210">
        <v>8615</v>
      </c>
    </row>
    <row r="975" spans="1:15" s="937" customFormat="1" x14ac:dyDescent="0.25">
      <c r="A975" s="816" t="s">
        <v>305</v>
      </c>
      <c r="B975" s="817">
        <v>41932</v>
      </c>
      <c r="C975" s="818" t="s">
        <v>7736</v>
      </c>
      <c r="D975" s="816" t="s">
        <v>1449</v>
      </c>
      <c r="E975" s="819">
        <v>10267450</v>
      </c>
      <c r="F975" s="816">
        <v>28985250</v>
      </c>
      <c r="G975" s="816">
        <v>2705003</v>
      </c>
      <c r="H975" s="820" t="str">
        <f>IF(G975="","",VLOOKUP(G975,ARANCEL!$B$5:$D$121,2,FALSE))</f>
        <v>INCRUSTACION ESTETICA (ART-GLASS O CERAMICA)</v>
      </c>
      <c r="I975" s="821" t="s">
        <v>308</v>
      </c>
      <c r="J975" s="816">
        <v>1</v>
      </c>
      <c r="K975" s="822">
        <f>IF(G975="","",VLOOKUP(G975,ARANCEL!$B$5:$D$121,3,FALSE)*J975)</f>
        <v>15676</v>
      </c>
      <c r="L975" s="1210" t="s">
        <v>8279</v>
      </c>
      <c r="M975" s="1210">
        <v>4500259698</v>
      </c>
      <c r="N975" s="1210" t="s">
        <v>8264</v>
      </c>
    </row>
    <row r="976" spans="1:15" s="939" customFormat="1" x14ac:dyDescent="0.25">
      <c r="A976" s="119" t="s">
        <v>305</v>
      </c>
      <c r="B976" s="164">
        <v>41974</v>
      </c>
      <c r="C976" s="118" t="s">
        <v>8638</v>
      </c>
      <c r="D976" s="119" t="s">
        <v>1449</v>
      </c>
      <c r="E976" s="162">
        <v>10288643</v>
      </c>
      <c r="F976" s="119">
        <v>29847424</v>
      </c>
      <c r="G976" s="816">
        <v>2704005</v>
      </c>
      <c r="H976" s="820" t="str">
        <f>IF(G976="","",VLOOKUP(G976,ARANCEL!$B$5:$D$121,2,FALSE))</f>
        <v>PROVISORIO</v>
      </c>
      <c r="I976" s="821" t="s">
        <v>312</v>
      </c>
      <c r="J976" s="816">
        <v>1</v>
      </c>
      <c r="K976" s="822">
        <f>IF(G976="","",VLOOKUP(G976,ARANCEL!$B$5:$D$121,3,FALSE)*J976)</f>
        <v>3250</v>
      </c>
      <c r="L976" s="1210" t="s">
        <v>8256</v>
      </c>
      <c r="M976" s="1210">
        <v>4500264856</v>
      </c>
      <c r="N976" s="1210" t="s">
        <v>8933</v>
      </c>
    </row>
    <row r="977" spans="1:14" s="939" customFormat="1" x14ac:dyDescent="0.25">
      <c r="A977" s="816" t="s">
        <v>305</v>
      </c>
      <c r="B977" s="817">
        <v>41991</v>
      </c>
      <c r="C977" s="818" t="s">
        <v>8638</v>
      </c>
      <c r="D977" s="816" t="s">
        <v>1449</v>
      </c>
      <c r="E977" s="819">
        <v>10288643</v>
      </c>
      <c r="F977" s="816">
        <v>29847424</v>
      </c>
      <c r="G977" s="816">
        <v>2704003</v>
      </c>
      <c r="H977" s="820" t="str">
        <f>IF(G977="","",VLOOKUP(G977,ARANCEL!$B$5:$D$121,2,FALSE))</f>
        <v xml:space="preserve">CORONA PERIFERICA CON PERNO MUÑON COLADO </v>
      </c>
      <c r="I977" s="821" t="s">
        <v>312</v>
      </c>
      <c r="J977" s="816">
        <v>1</v>
      </c>
      <c r="K977" s="822">
        <f>IF(G977="","",VLOOKUP(G977,ARANCEL!$B$5:$D$121,3,FALSE)*J977)</f>
        <v>32612</v>
      </c>
      <c r="L977" s="1350" t="s">
        <v>9431</v>
      </c>
      <c r="M977" s="1350">
        <v>4500269116</v>
      </c>
      <c r="N977" s="1350" t="s">
        <v>9430</v>
      </c>
    </row>
    <row r="978" spans="1:14" s="939" customFormat="1" x14ac:dyDescent="0.25">
      <c r="A978" s="816" t="s">
        <v>606</v>
      </c>
      <c r="B978" s="817">
        <v>41967</v>
      </c>
      <c r="C978" s="818" t="s">
        <v>8573</v>
      </c>
      <c r="D978" s="816" t="s">
        <v>353</v>
      </c>
      <c r="E978" s="819">
        <v>10287603</v>
      </c>
      <c r="F978" s="816">
        <v>29817325</v>
      </c>
      <c r="G978" s="816">
        <v>2704003</v>
      </c>
      <c r="H978" s="820" t="str">
        <f>IF(G978="","",VLOOKUP(G978,ARANCEL!$B$5:$D$121,2,FALSE))</f>
        <v xml:space="preserve">CORONA PERIFERICA CON PERNO MUÑON COLADO </v>
      </c>
      <c r="I978" s="821" t="s">
        <v>319</v>
      </c>
      <c r="J978" s="816">
        <v>1</v>
      </c>
      <c r="K978" s="822">
        <f>IF(G978="","",VLOOKUP(G978,ARANCEL!$B$5:$D$121,3,FALSE)*J978)</f>
        <v>32612</v>
      </c>
      <c r="L978" s="1210" t="s">
        <v>8256</v>
      </c>
      <c r="M978" s="1210">
        <v>4500264856</v>
      </c>
      <c r="N978" s="1210" t="s">
        <v>8933</v>
      </c>
    </row>
    <row r="979" spans="1:14" s="943" customFormat="1" x14ac:dyDescent="0.25">
      <c r="A979" s="824" t="s">
        <v>305</v>
      </c>
      <c r="B979" s="817">
        <v>41975</v>
      </c>
      <c r="C979" s="818" t="s">
        <v>8573</v>
      </c>
      <c r="D979" s="816" t="s">
        <v>353</v>
      </c>
      <c r="E979" s="819">
        <v>10287603</v>
      </c>
      <c r="F979" s="816">
        <v>29817325</v>
      </c>
      <c r="G979" s="816">
        <v>2704005</v>
      </c>
      <c r="H979" s="820" t="str">
        <f>IF(G979="","",VLOOKUP(G979,ARANCEL!$B$5:$D$121,2,FALSE))</f>
        <v>PROVISORIO</v>
      </c>
      <c r="I979" s="821" t="s">
        <v>319</v>
      </c>
      <c r="J979" s="816">
        <v>1</v>
      </c>
      <c r="K979" s="822">
        <f>IF(G979="","",VLOOKUP(G979,ARANCEL!$B$5:$D$121,3,FALSE)*J979)</f>
        <v>3250</v>
      </c>
      <c r="L979" s="1350" t="s">
        <v>9431</v>
      </c>
      <c r="M979" s="1350">
        <v>4500269116</v>
      </c>
      <c r="N979" s="1350" t="s">
        <v>9430</v>
      </c>
    </row>
    <row r="980" spans="1:14" s="943" customFormat="1" x14ac:dyDescent="0.25">
      <c r="A980" s="816" t="s">
        <v>305</v>
      </c>
      <c r="B980" s="817">
        <v>41886</v>
      </c>
      <c r="C980" s="818" t="s">
        <v>6815</v>
      </c>
      <c r="D980" s="816" t="s">
        <v>4402</v>
      </c>
      <c r="E980" s="819">
        <v>10251392</v>
      </c>
      <c r="F980" s="816">
        <v>24599610</v>
      </c>
      <c r="G980" s="816">
        <v>2702025</v>
      </c>
      <c r="H980" s="120" t="str">
        <f>IF(G980="","",VLOOKUP(G980,ARANCEL!$B$5:$D$121,2,FALSE))</f>
        <v>ENCERADO DIAGNOSTICO (POR PIEZA)</v>
      </c>
      <c r="I980" s="121" t="s">
        <v>7297</v>
      </c>
      <c r="J980" s="119">
        <v>6</v>
      </c>
      <c r="K980" s="122">
        <f>IF(G980="","",VLOOKUP(G980,ARANCEL!$B$5:$D$121,3,FALSE)*J980)</f>
        <v>10122</v>
      </c>
      <c r="L980" s="1229" t="s">
        <v>7548</v>
      </c>
      <c r="M980" s="1229">
        <v>4500255224</v>
      </c>
      <c r="N980" s="1229" t="s">
        <v>7553</v>
      </c>
    </row>
    <row r="981" spans="1:14" s="946" customFormat="1" x14ac:dyDescent="0.25">
      <c r="A981" s="816" t="s">
        <v>305</v>
      </c>
      <c r="B981" s="817">
        <v>41962</v>
      </c>
      <c r="C981" s="118" t="s">
        <v>8367</v>
      </c>
      <c r="D981" s="119" t="s">
        <v>8366</v>
      </c>
      <c r="E981" s="162">
        <v>10282072</v>
      </c>
      <c r="F981" s="119">
        <v>28484655</v>
      </c>
      <c r="G981" s="119">
        <v>2704003</v>
      </c>
      <c r="H981" s="820" t="str">
        <f>IF(G981="","",VLOOKUP(G981,ARANCEL!$B$5:$D$121,2,FALSE))</f>
        <v xml:space="preserve">CORONA PERIFERICA CON PERNO MUÑON COLADO </v>
      </c>
      <c r="I981" s="821" t="s">
        <v>317</v>
      </c>
      <c r="J981" s="816">
        <v>1</v>
      </c>
      <c r="K981" s="822">
        <f>IF(G981="","",VLOOKUP(G981,ARANCEL!$B$5:$D$121,3,FALSE)*J981)</f>
        <v>32612</v>
      </c>
      <c r="L981" s="1210" t="s">
        <v>8256</v>
      </c>
      <c r="M981" s="1210">
        <v>4500264856</v>
      </c>
      <c r="N981" s="1210" t="s">
        <v>8933</v>
      </c>
    </row>
    <row r="982" spans="1:14" s="946" customFormat="1" x14ac:dyDescent="0.25">
      <c r="A982" s="816" t="s">
        <v>305</v>
      </c>
      <c r="B982" s="817">
        <v>41831</v>
      </c>
      <c r="C982" s="118" t="s">
        <v>5644</v>
      </c>
      <c r="D982" s="119" t="s">
        <v>1449</v>
      </c>
      <c r="E982" s="162">
        <v>10223923</v>
      </c>
      <c r="F982" s="119">
        <v>26788575</v>
      </c>
      <c r="G982" s="816">
        <v>2704005</v>
      </c>
      <c r="H982" s="820" t="str">
        <f>IF(G982="","",VLOOKUP(G982,ARANCEL!$B$5:$D$121,2,FALSE))</f>
        <v>PROVISORIO</v>
      </c>
      <c r="I982" s="821" t="s">
        <v>355</v>
      </c>
      <c r="J982" s="816">
        <v>2</v>
      </c>
      <c r="K982" s="822">
        <f>IF(G982="","",VLOOKUP(G982,ARANCEL!$B$5:$D$121,3,FALSE)*J982)</f>
        <v>6500</v>
      </c>
      <c r="L982" s="1210" t="s">
        <v>6905</v>
      </c>
      <c r="M982" s="1210">
        <v>4500249698</v>
      </c>
      <c r="N982" s="1210" t="s">
        <v>7115</v>
      </c>
    </row>
    <row r="983" spans="1:14" s="946" customFormat="1" x14ac:dyDescent="0.25">
      <c r="A983" s="816" t="s">
        <v>305</v>
      </c>
      <c r="B983" s="817">
        <v>41859</v>
      </c>
      <c r="C983" s="818" t="s">
        <v>5644</v>
      </c>
      <c r="D983" s="816" t="s">
        <v>1449</v>
      </c>
      <c r="E983" s="819">
        <v>10223923</v>
      </c>
      <c r="F983" s="816">
        <v>26788575</v>
      </c>
      <c r="G983" s="816">
        <v>2704003</v>
      </c>
      <c r="H983" s="820" t="str">
        <f>IF(G983="","",VLOOKUP(G983,ARANCEL!$B$5:$D$121,2,FALSE))</f>
        <v xml:space="preserve">CORONA PERIFERICA CON PERNO MUÑON COLADO </v>
      </c>
      <c r="I983" s="821" t="s">
        <v>355</v>
      </c>
      <c r="J983" s="816">
        <v>2</v>
      </c>
      <c r="K983" s="822">
        <f>IF(G983="","",VLOOKUP(G983,ARANCEL!$B$5:$D$121,3,FALSE)*J983)</f>
        <v>65224</v>
      </c>
      <c r="L983" s="1210" t="s">
        <v>6905</v>
      </c>
      <c r="M983" s="1210">
        <v>4500251080</v>
      </c>
      <c r="N983" s="1210" t="s">
        <v>7128</v>
      </c>
    </row>
    <row r="984" spans="1:14" s="943" customFormat="1" x14ac:dyDescent="0.25">
      <c r="A984" s="816" t="s">
        <v>305</v>
      </c>
      <c r="B984" s="817">
        <v>41883</v>
      </c>
      <c r="C984" s="118" t="s">
        <v>6743</v>
      </c>
      <c r="D984" s="119" t="s">
        <v>96</v>
      </c>
      <c r="E984" s="162">
        <v>10249409</v>
      </c>
      <c r="F984" s="119">
        <v>28191657</v>
      </c>
      <c r="G984" s="816">
        <v>2704005</v>
      </c>
      <c r="H984" s="820" t="str">
        <f>IF(G984="","",VLOOKUP(G984,ARANCEL!$B$5:$D$121,2,FALSE))</f>
        <v>PROVISORIO</v>
      </c>
      <c r="I984" s="821" t="s">
        <v>335</v>
      </c>
      <c r="J984" s="816">
        <v>1</v>
      </c>
      <c r="K984" s="822">
        <f>IF(G984="","",VLOOKUP(G984,ARANCEL!$B$5:$D$121,3,FALSE)*J984)</f>
        <v>3250</v>
      </c>
      <c r="L984" s="1210" t="s">
        <v>6905</v>
      </c>
      <c r="M984" s="1210">
        <v>4500251080</v>
      </c>
      <c r="N984" s="1210" t="s">
        <v>7128</v>
      </c>
    </row>
    <row r="985" spans="1:14" s="943" customFormat="1" x14ac:dyDescent="0.25">
      <c r="A985" s="816" t="s">
        <v>305</v>
      </c>
      <c r="B985" s="817">
        <v>41914</v>
      </c>
      <c r="C985" s="118" t="s">
        <v>6743</v>
      </c>
      <c r="D985" s="119" t="s">
        <v>96</v>
      </c>
      <c r="E985" s="162">
        <v>10249409</v>
      </c>
      <c r="F985" s="119">
        <v>28191657</v>
      </c>
      <c r="G985" s="816">
        <v>2704003</v>
      </c>
      <c r="H985" s="820" t="str">
        <f>IF(G985="","",VLOOKUP(G985,ARANCEL!$B$5:$D$121,2,FALSE))</f>
        <v xml:space="preserve">CORONA PERIFERICA CON PERNO MUÑON COLADO </v>
      </c>
      <c r="I985" s="821" t="s">
        <v>335</v>
      </c>
      <c r="J985" s="816">
        <v>1</v>
      </c>
      <c r="K985" s="822">
        <f>IF(G985="","",VLOOKUP(G985,ARANCEL!$B$5:$D$121,3,FALSE)*J985)</f>
        <v>32612</v>
      </c>
      <c r="L985" s="1210" t="s">
        <v>8279</v>
      </c>
      <c r="M985" s="1210">
        <v>4500259698</v>
      </c>
      <c r="N985" s="1210" t="s">
        <v>8264</v>
      </c>
    </row>
    <row r="986" spans="1:14" s="939" customFormat="1" x14ac:dyDescent="0.25">
      <c r="A986" s="816" t="s">
        <v>305</v>
      </c>
      <c r="B986" s="817">
        <v>41857</v>
      </c>
      <c r="C986" s="818" t="s">
        <v>6218</v>
      </c>
      <c r="D986" s="816" t="s">
        <v>60</v>
      </c>
      <c r="E986" s="819">
        <v>10236693</v>
      </c>
      <c r="F986" s="816">
        <v>27557321</v>
      </c>
      <c r="G986" s="816">
        <v>2705003</v>
      </c>
      <c r="H986" s="820" t="str">
        <f>IF(G986="","",VLOOKUP(G986,ARANCEL!$B$5:$D$121,2,FALSE))</f>
        <v>INCRUSTACION ESTETICA (ART-GLASS O CERAMICA)</v>
      </c>
      <c r="I986" s="821" t="s">
        <v>315</v>
      </c>
      <c r="J986" s="816">
        <v>1</v>
      </c>
      <c r="K986" s="822">
        <f>IF(G986="","",VLOOKUP(G986,ARANCEL!$B$5:$D$121,3,FALSE)*J986)</f>
        <v>15676</v>
      </c>
      <c r="L986" s="1210" t="s">
        <v>6905</v>
      </c>
      <c r="M986" s="1210">
        <v>4500249698</v>
      </c>
      <c r="N986" s="1210" t="s">
        <v>7115</v>
      </c>
    </row>
    <row r="987" spans="1:14" s="946" customFormat="1" x14ac:dyDescent="0.25">
      <c r="A987" s="816" t="s">
        <v>305</v>
      </c>
      <c r="B987" s="817">
        <v>41865</v>
      </c>
      <c r="C987" s="818" t="s">
        <v>6456</v>
      </c>
      <c r="D987" s="816" t="s">
        <v>60</v>
      </c>
      <c r="E987" s="819">
        <v>10236693</v>
      </c>
      <c r="F987" s="816">
        <v>27557321</v>
      </c>
      <c r="G987" s="816">
        <v>2704005</v>
      </c>
      <c r="H987" s="820" t="str">
        <f>IF(G987="","",VLOOKUP(G987,ARANCEL!$B$5:$D$121,2,FALSE))</f>
        <v>PROVISORIO</v>
      </c>
      <c r="I987" s="821" t="s">
        <v>308</v>
      </c>
      <c r="J987" s="816">
        <v>1</v>
      </c>
      <c r="K987" s="822">
        <f>IF(G987="","",VLOOKUP(G987,ARANCEL!$B$5:$D$121,3,FALSE)*J987)</f>
        <v>3250</v>
      </c>
      <c r="L987" s="1210" t="s">
        <v>6905</v>
      </c>
      <c r="M987" s="1210">
        <v>4500251080</v>
      </c>
      <c r="N987" s="1210" t="s">
        <v>7128</v>
      </c>
    </row>
    <row r="988" spans="1:14" s="946" customFormat="1" x14ac:dyDescent="0.25">
      <c r="A988" s="816" t="s">
        <v>305</v>
      </c>
      <c r="B988" s="817">
        <v>41879</v>
      </c>
      <c r="C988" s="818" t="s">
        <v>6456</v>
      </c>
      <c r="D988" s="816" t="s">
        <v>60</v>
      </c>
      <c r="E988" s="819">
        <v>10236693</v>
      </c>
      <c r="F988" s="816">
        <v>27557321</v>
      </c>
      <c r="G988" s="816">
        <v>2704003</v>
      </c>
      <c r="H988" s="820" t="str">
        <f>IF(G988="","",VLOOKUP(G988,ARANCEL!$B$5:$D$121,2,FALSE))</f>
        <v xml:space="preserve">CORONA PERIFERICA CON PERNO MUÑON COLADO </v>
      </c>
      <c r="I988" s="821" t="s">
        <v>308</v>
      </c>
      <c r="J988" s="816">
        <v>1</v>
      </c>
      <c r="K988" s="822">
        <f>IF(G988="","",VLOOKUP(G988,ARANCEL!$B$5:$D$121,3,FALSE)*J988)</f>
        <v>32612</v>
      </c>
      <c r="L988" s="1210" t="s">
        <v>6905</v>
      </c>
      <c r="M988" s="1210">
        <v>4500251080</v>
      </c>
      <c r="N988" s="1210" t="s">
        <v>7128</v>
      </c>
    </row>
    <row r="989" spans="1:14" s="949" customFormat="1" x14ac:dyDescent="0.25">
      <c r="A989" s="816" t="s">
        <v>305</v>
      </c>
      <c r="B989" s="817">
        <v>41894</v>
      </c>
      <c r="C989" s="818" t="s">
        <v>7042</v>
      </c>
      <c r="D989" s="816" t="s">
        <v>353</v>
      </c>
      <c r="E989" s="819">
        <v>10256108</v>
      </c>
      <c r="F989" s="816">
        <v>28517790</v>
      </c>
      <c r="G989" s="816">
        <v>2705003</v>
      </c>
      <c r="H989" s="820" t="str">
        <f>IF(G989="","",VLOOKUP(G989,ARANCEL!$B$5:$D$121,2,FALSE))</f>
        <v>INCRUSTACION ESTETICA (ART-GLASS O CERAMICA)</v>
      </c>
      <c r="I989" s="821" t="s">
        <v>618</v>
      </c>
      <c r="J989" s="816">
        <v>1</v>
      </c>
      <c r="K989" s="822">
        <f>IF(G989="","",VLOOKUP(G989,ARANCEL!$B$5:$D$121,3,FALSE)*J989)</f>
        <v>15676</v>
      </c>
      <c r="L989" s="1210" t="s">
        <v>7548</v>
      </c>
      <c r="M989" s="1210">
        <v>4500255224</v>
      </c>
      <c r="N989" s="1210" t="s">
        <v>7553</v>
      </c>
    </row>
    <row r="990" spans="1:14" s="949" customFormat="1" x14ac:dyDescent="0.25">
      <c r="A990" s="816" t="s">
        <v>305</v>
      </c>
      <c r="B990" s="817">
        <v>41864</v>
      </c>
      <c r="C990" s="818" t="s">
        <v>6390</v>
      </c>
      <c r="D990" s="816" t="s">
        <v>1449</v>
      </c>
      <c r="E990" s="819">
        <v>10241082</v>
      </c>
      <c r="F990" s="816">
        <v>27977818</v>
      </c>
      <c r="G990" s="816">
        <v>2704005</v>
      </c>
      <c r="H990" s="820" t="str">
        <f>IF(G990="","",VLOOKUP(G990,ARANCEL!$B$5:$D$121,2,FALSE))</f>
        <v>PROVISORIO</v>
      </c>
      <c r="I990" s="821" t="s">
        <v>324</v>
      </c>
      <c r="J990" s="816">
        <v>1</v>
      </c>
      <c r="K990" s="822">
        <f>IF(G990="","",VLOOKUP(G990,ARANCEL!$B$5:$D$121,3,FALSE)*J990)</f>
        <v>3250</v>
      </c>
      <c r="L990" s="1210" t="s">
        <v>6905</v>
      </c>
      <c r="M990" s="1210">
        <v>4500251080</v>
      </c>
      <c r="N990" s="1210" t="s">
        <v>7128</v>
      </c>
    </row>
    <row r="991" spans="1:14" s="949" customFormat="1" x14ac:dyDescent="0.25">
      <c r="A991" s="816" t="s">
        <v>305</v>
      </c>
      <c r="B991" s="164">
        <v>41885</v>
      </c>
      <c r="C991" s="118" t="s">
        <v>6390</v>
      </c>
      <c r="D991" s="119" t="s">
        <v>1449</v>
      </c>
      <c r="E991" s="162">
        <v>10241082</v>
      </c>
      <c r="F991" s="119">
        <v>27977818</v>
      </c>
      <c r="G991" s="816">
        <v>2704003</v>
      </c>
      <c r="H991" s="820" t="str">
        <f>IF(G991="","",VLOOKUP(G991,ARANCEL!$B$5:$D$121,2,FALSE))</f>
        <v xml:space="preserve">CORONA PERIFERICA CON PERNO MUÑON COLADO </v>
      </c>
      <c r="I991" s="821" t="s">
        <v>324</v>
      </c>
      <c r="J991" s="816">
        <v>1</v>
      </c>
      <c r="K991" s="822">
        <f>IF(G991="","",VLOOKUP(G991,ARANCEL!$B$5:$D$121,3,FALSE)*J991)</f>
        <v>32612</v>
      </c>
      <c r="L991" s="1210" t="s">
        <v>6905</v>
      </c>
      <c r="M991" s="1210">
        <v>4500251080</v>
      </c>
      <c r="N991" s="1210" t="s">
        <v>7128</v>
      </c>
    </row>
    <row r="992" spans="1:14" s="946" customFormat="1" x14ac:dyDescent="0.25">
      <c r="A992" s="119" t="s">
        <v>305</v>
      </c>
      <c r="B992" s="164">
        <v>41946</v>
      </c>
      <c r="C992" s="118" t="s">
        <v>8041</v>
      </c>
      <c r="D992" s="119" t="s">
        <v>1449</v>
      </c>
      <c r="E992" s="162">
        <v>10274738</v>
      </c>
      <c r="F992" s="119">
        <v>29390531</v>
      </c>
      <c r="G992" s="816">
        <v>2704005</v>
      </c>
      <c r="H992" s="820" t="str">
        <f>IF(G992="","",VLOOKUP(G992,ARANCEL!$B$5:$D$121,2,FALSE))</f>
        <v>PROVISORIO</v>
      </c>
      <c r="I992" s="821" t="s">
        <v>317</v>
      </c>
      <c r="J992" s="816">
        <v>1</v>
      </c>
      <c r="K992" s="822">
        <f>IF(G992="","",VLOOKUP(G992,ARANCEL!$B$5:$D$121,3,FALSE)*J992)</f>
        <v>3250</v>
      </c>
      <c r="L992" s="1210" t="s">
        <v>8279</v>
      </c>
      <c r="M992" s="1210">
        <v>4500259698</v>
      </c>
      <c r="N992" s="1210" t="s">
        <v>8264</v>
      </c>
    </row>
    <row r="993" spans="1:14" s="946" customFormat="1" x14ac:dyDescent="0.25">
      <c r="A993" s="816" t="s">
        <v>305</v>
      </c>
      <c r="B993" s="817">
        <v>41909</v>
      </c>
      <c r="C993" s="818" t="s">
        <v>7252</v>
      </c>
      <c r="D993" s="816" t="s">
        <v>353</v>
      </c>
      <c r="E993" s="819">
        <v>10258123</v>
      </c>
      <c r="F993" s="816">
        <v>28692404</v>
      </c>
      <c r="G993" s="816">
        <v>2705003</v>
      </c>
      <c r="H993" s="820" t="str">
        <f>IF(G993="","",VLOOKUP(G993,ARANCEL!$B$5:$D$121,2,FALSE))</f>
        <v>INCRUSTACION ESTETICA (ART-GLASS O CERAMICA)</v>
      </c>
      <c r="I993" s="821" t="s">
        <v>319</v>
      </c>
      <c r="J993" s="816">
        <v>1</v>
      </c>
      <c r="K993" s="822">
        <f>IF(G993="","",VLOOKUP(G993,ARANCEL!$B$5:$D$121,3,FALSE)*J993)</f>
        <v>15676</v>
      </c>
      <c r="L993" s="1210" t="s">
        <v>7548</v>
      </c>
      <c r="M993" s="1210">
        <v>4500255224</v>
      </c>
      <c r="N993" s="1210" t="s">
        <v>7553</v>
      </c>
    </row>
    <row r="994" spans="1:14" s="949" customFormat="1" x14ac:dyDescent="0.25">
      <c r="A994" s="816" t="s">
        <v>305</v>
      </c>
      <c r="B994" s="817">
        <v>41918</v>
      </c>
      <c r="C994" s="818" t="s">
        <v>7415</v>
      </c>
      <c r="D994" s="816" t="s">
        <v>1475</v>
      </c>
      <c r="E994" s="819">
        <v>10259556</v>
      </c>
      <c r="F994" s="816">
        <v>28625986</v>
      </c>
      <c r="G994" s="816">
        <v>2705003</v>
      </c>
      <c r="H994" s="820" t="str">
        <f>IF(G994="","",VLOOKUP(G994,ARANCEL!$B$5:$D$121,2,FALSE))</f>
        <v>INCRUSTACION ESTETICA (ART-GLASS O CERAMICA)</v>
      </c>
      <c r="I994" s="821" t="s">
        <v>308</v>
      </c>
      <c r="J994" s="816">
        <v>1</v>
      </c>
      <c r="K994" s="822">
        <f>IF(G994="","",VLOOKUP(G994,ARANCEL!$B$5:$D$121,3,FALSE)*J994)</f>
        <v>15676</v>
      </c>
      <c r="L994" s="1210" t="s">
        <v>7548</v>
      </c>
      <c r="M994" s="1210">
        <v>4500255224</v>
      </c>
      <c r="N994" s="1210" t="s">
        <v>7553</v>
      </c>
    </row>
    <row r="995" spans="1:14" s="949" customFormat="1" x14ac:dyDescent="0.25">
      <c r="A995" s="816" t="s">
        <v>305</v>
      </c>
      <c r="B995" s="817">
        <v>41918</v>
      </c>
      <c r="C995" s="818" t="s">
        <v>3453</v>
      </c>
      <c r="D995" s="816" t="s">
        <v>69</v>
      </c>
      <c r="E995" s="819">
        <v>10182479</v>
      </c>
      <c r="F995" s="816">
        <v>25254513</v>
      </c>
      <c r="G995" s="816">
        <v>2704002</v>
      </c>
      <c r="H995" s="820" t="str">
        <f>IF(G995="","",VLOOKUP(G995,ARANCEL!$B$5:$D$121,2,FALSE))</f>
        <v xml:space="preserve">CORONA PERIFERICA </v>
      </c>
      <c r="I995" s="821" t="s">
        <v>340</v>
      </c>
      <c r="J995" s="816">
        <v>1</v>
      </c>
      <c r="K995" s="822">
        <f>IF(G995="","",VLOOKUP(G995,ARANCEL!$B$5:$D$121,3,FALSE)*J995)</f>
        <v>25865</v>
      </c>
      <c r="L995" s="1210" t="s">
        <v>3058</v>
      </c>
      <c r="M995" s="1210">
        <v>4500225627</v>
      </c>
      <c r="N995" s="1210">
        <v>8915</v>
      </c>
    </row>
    <row r="996" spans="1:14" s="956" customFormat="1" x14ac:dyDescent="0.25">
      <c r="A996" s="816" t="s">
        <v>305</v>
      </c>
      <c r="B996" s="817">
        <v>42018</v>
      </c>
      <c r="C996" s="818" t="s">
        <v>9382</v>
      </c>
      <c r="D996" s="816" t="s">
        <v>1481</v>
      </c>
      <c r="E996" s="819">
        <v>10306960</v>
      </c>
      <c r="F996" s="816">
        <v>30097792</v>
      </c>
      <c r="G996" s="816">
        <v>2704005</v>
      </c>
      <c r="H996" s="820" t="str">
        <f>IF(G996="","",VLOOKUP(G996,ARANCEL!$B$5:$D$121,2,FALSE))</f>
        <v>PROVISORIO</v>
      </c>
      <c r="I996" s="821" t="s">
        <v>316</v>
      </c>
      <c r="J996" s="816">
        <v>1</v>
      </c>
      <c r="K996" s="822">
        <f>IF(G996="","",VLOOKUP(G996,ARANCEL!$B$5:$D$121,3,FALSE)*J996)</f>
        <v>3250</v>
      </c>
      <c r="L996" s="1249" t="str">
        <f>IF(E996="","","IMPAGO")</f>
        <v>IMPAGO</v>
      </c>
      <c r="M996" s="1249" t="str">
        <f>IF(L996="IMPAGO","SIN O.C.","")</f>
        <v>SIN O.C.</v>
      </c>
      <c r="N996" s="1249" t="str">
        <f>IF(L996="IMPAGO","SIN FACT.","")</f>
        <v>SIN FACT.</v>
      </c>
    </row>
    <row r="997" spans="1:14" s="956" customFormat="1" x14ac:dyDescent="0.25">
      <c r="A997" s="816" t="s">
        <v>606</v>
      </c>
      <c r="B997" s="817">
        <v>42018</v>
      </c>
      <c r="C997" s="118" t="s">
        <v>9382</v>
      </c>
      <c r="D997" s="119" t="s">
        <v>1481</v>
      </c>
      <c r="E997" s="162">
        <v>10306960</v>
      </c>
      <c r="F997" s="119">
        <v>30097792</v>
      </c>
      <c r="G997" s="816">
        <v>2704002</v>
      </c>
      <c r="H997" s="820" t="str">
        <f>IF(G997="","",VLOOKUP(G997,ARANCEL!$B$5:$D$121,2,FALSE))</f>
        <v xml:space="preserve">CORONA PERIFERICA </v>
      </c>
      <c r="I997" s="821" t="s">
        <v>316</v>
      </c>
      <c r="J997" s="816">
        <v>1</v>
      </c>
      <c r="K997" s="822">
        <f>IF(G997="","",VLOOKUP(G997,ARANCEL!$B$5:$D$121,3,FALSE)*J997)</f>
        <v>25865</v>
      </c>
      <c r="L997" s="1249" t="str">
        <f>IF(E997="","","IMPAGO")</f>
        <v>IMPAGO</v>
      </c>
      <c r="M997" s="1249" t="str">
        <f>IF(L997="IMPAGO","SIN O.C.","")</f>
        <v>SIN O.C.</v>
      </c>
      <c r="N997" s="1249" t="str">
        <f>IF(L997="IMPAGO","SIN FACT.","")</f>
        <v>SIN FACT.</v>
      </c>
    </row>
    <row r="998" spans="1:14" s="956" customFormat="1" x14ac:dyDescent="0.25">
      <c r="A998" s="816" t="s">
        <v>305</v>
      </c>
      <c r="B998" s="817">
        <v>41887</v>
      </c>
      <c r="C998" s="818" t="s">
        <v>6845</v>
      </c>
      <c r="D998" s="816" t="s">
        <v>1446</v>
      </c>
      <c r="E998" s="819">
        <v>10252508</v>
      </c>
      <c r="F998" s="816">
        <v>28254037</v>
      </c>
      <c r="G998" s="816">
        <v>2704005</v>
      </c>
      <c r="H998" s="820" t="str">
        <f>IF(G998="","",VLOOKUP(G998,ARANCEL!$B$5:$D$121,2,FALSE))</f>
        <v>PROVISORIO</v>
      </c>
      <c r="I998" s="821" t="s">
        <v>315</v>
      </c>
      <c r="J998" s="816">
        <v>1</v>
      </c>
      <c r="K998" s="822">
        <f>IF(G998="","",VLOOKUP(G998,ARANCEL!$B$5:$D$121,3,FALSE)*J998)</f>
        <v>3250</v>
      </c>
      <c r="L998" s="1210" t="s">
        <v>7548</v>
      </c>
      <c r="M998" s="1210">
        <v>4500255224</v>
      </c>
      <c r="N998" s="1210" t="s">
        <v>7553</v>
      </c>
    </row>
    <row r="999" spans="1:14" s="956" customFormat="1" x14ac:dyDescent="0.25">
      <c r="A999" s="816" t="s">
        <v>305</v>
      </c>
      <c r="B999" s="817">
        <v>41950</v>
      </c>
      <c r="C999" s="818" t="s">
        <v>6845</v>
      </c>
      <c r="D999" s="816" t="s">
        <v>1446</v>
      </c>
      <c r="E999" s="819">
        <v>10252508</v>
      </c>
      <c r="F999" s="816">
        <v>28254037</v>
      </c>
      <c r="G999" s="816">
        <v>2704002</v>
      </c>
      <c r="H999" s="820" t="str">
        <f>IF(G999="","",VLOOKUP(G999,ARANCEL!$B$5:$D$121,2,FALSE))</f>
        <v xml:space="preserve">CORONA PERIFERICA </v>
      </c>
      <c r="I999" s="821" t="s">
        <v>315</v>
      </c>
      <c r="J999" s="816">
        <v>1</v>
      </c>
      <c r="K999" s="822">
        <f>IF(G999="","",VLOOKUP(G999,ARANCEL!$B$5:$D$121,3,FALSE)*J999)</f>
        <v>25865</v>
      </c>
      <c r="L999" s="1210" t="s">
        <v>8256</v>
      </c>
      <c r="M999" s="1210">
        <v>4500264856</v>
      </c>
      <c r="N999" s="1210" t="s">
        <v>8933</v>
      </c>
    </row>
    <row r="1000" spans="1:14" s="956" customFormat="1" x14ac:dyDescent="0.25">
      <c r="A1000" s="816" t="s">
        <v>305</v>
      </c>
      <c r="B1000" s="817">
        <v>41688</v>
      </c>
      <c r="C1000" s="818" t="s">
        <v>2868</v>
      </c>
      <c r="D1000" s="816" t="s">
        <v>353</v>
      </c>
      <c r="E1000" s="819">
        <v>10174936</v>
      </c>
      <c r="F1000" s="816">
        <v>24898035</v>
      </c>
      <c r="G1000" s="816">
        <v>2705003</v>
      </c>
      <c r="H1000" s="820" t="str">
        <f>IF(G1000="","",VLOOKUP(G1000,ARANCEL!$B$5:$D$121,2,FALSE))</f>
        <v>INCRUSTACION ESTETICA (ART-GLASS O CERAMICA)</v>
      </c>
      <c r="I1000" s="821" t="s">
        <v>318</v>
      </c>
      <c r="J1000" s="816">
        <v>1</v>
      </c>
      <c r="K1000" s="822">
        <f>IF(G1000="","",VLOOKUP(G1000,ARANCEL!$B$5:$D$121,3,FALSE)*J1000)</f>
        <v>15676</v>
      </c>
      <c r="L1000" s="1210" t="s">
        <v>3438</v>
      </c>
      <c r="M1000" s="1210">
        <v>4500220770</v>
      </c>
      <c r="N1000" s="1210">
        <v>8614</v>
      </c>
    </row>
    <row r="1001" spans="1:14" s="949" customFormat="1" x14ac:dyDescent="0.25">
      <c r="A1001" s="816" t="s">
        <v>305</v>
      </c>
      <c r="B1001" s="817">
        <v>41974</v>
      </c>
      <c r="C1001" s="818" t="s">
        <v>8619</v>
      </c>
      <c r="D1001" s="816" t="s">
        <v>438</v>
      </c>
      <c r="E1001" s="819">
        <v>10288568</v>
      </c>
      <c r="F1001" s="816">
        <v>28987393</v>
      </c>
      <c r="G1001" s="816">
        <v>2704005</v>
      </c>
      <c r="H1001" s="820" t="str">
        <f>IF(G1001="","",VLOOKUP(G1001,ARANCEL!$B$5:$D$121,2,FALSE))</f>
        <v>PROVISORIO</v>
      </c>
      <c r="I1001" s="821" t="s">
        <v>322</v>
      </c>
      <c r="J1001" s="816">
        <v>1</v>
      </c>
      <c r="K1001" s="822">
        <f>IF(G1001="","",VLOOKUP(G1001,ARANCEL!$B$5:$D$121,3,FALSE)*J1001)</f>
        <v>3250</v>
      </c>
      <c r="L1001" s="1210" t="s">
        <v>8256</v>
      </c>
      <c r="M1001" s="1210">
        <v>4500264856</v>
      </c>
      <c r="N1001" s="1210" t="s">
        <v>8933</v>
      </c>
    </row>
    <row r="1002" spans="1:14" s="949" customFormat="1" x14ac:dyDescent="0.25">
      <c r="A1002" s="816" t="s">
        <v>606</v>
      </c>
      <c r="B1002" s="817">
        <v>42002</v>
      </c>
      <c r="C1002" s="818" t="s">
        <v>8619</v>
      </c>
      <c r="D1002" s="816" t="s">
        <v>438</v>
      </c>
      <c r="E1002" s="819">
        <v>10288568</v>
      </c>
      <c r="F1002" s="816">
        <v>28987393</v>
      </c>
      <c r="G1002" s="816">
        <v>2704003</v>
      </c>
      <c r="H1002" s="820" t="str">
        <f>IF(G1002="","",VLOOKUP(G1002,ARANCEL!$B$5:$D$121,2,FALSE))</f>
        <v xml:space="preserve">CORONA PERIFERICA CON PERNO MUÑON COLADO </v>
      </c>
      <c r="I1002" s="821" t="s">
        <v>315</v>
      </c>
      <c r="J1002" s="816">
        <v>1</v>
      </c>
      <c r="K1002" s="822">
        <f>IF(G1002="","",VLOOKUP(G1002,ARANCEL!$B$5:$D$121,3,FALSE)*J1002)</f>
        <v>32612</v>
      </c>
      <c r="L1002" s="1350" t="s">
        <v>9431</v>
      </c>
      <c r="M1002" s="1350">
        <v>4500269116</v>
      </c>
      <c r="N1002" s="1350" t="s">
        <v>9430</v>
      </c>
    </row>
    <row r="1003" spans="1:14" s="962" customFormat="1" x14ac:dyDescent="0.25">
      <c r="A1003" s="816" t="s">
        <v>305</v>
      </c>
      <c r="B1003" s="256">
        <v>41890</v>
      </c>
      <c r="C1003" s="257" t="s">
        <v>6843</v>
      </c>
      <c r="D1003" s="255" t="s">
        <v>96</v>
      </c>
      <c r="E1003" s="258">
        <v>10252545</v>
      </c>
      <c r="F1003" s="255">
        <v>28124291</v>
      </c>
      <c r="G1003" s="816">
        <v>2704005</v>
      </c>
      <c r="H1003" s="820" t="str">
        <f>IF(G1003="","",VLOOKUP(G1003,ARANCEL!$B$5:$D$121,2,FALSE))</f>
        <v>PROVISORIO</v>
      </c>
      <c r="I1003" s="821" t="s">
        <v>321</v>
      </c>
      <c r="J1003" s="816">
        <v>1</v>
      </c>
      <c r="K1003" s="822">
        <f>IF(G1003="","",VLOOKUP(G1003,ARANCEL!$B$5:$D$121,3,FALSE)*J1003)</f>
        <v>3250</v>
      </c>
      <c r="L1003" s="1210" t="s">
        <v>7548</v>
      </c>
      <c r="M1003" s="1210">
        <v>4500255224</v>
      </c>
      <c r="N1003" s="1210" t="s">
        <v>7553</v>
      </c>
    </row>
    <row r="1004" spans="1:14" s="970" customFormat="1" x14ac:dyDescent="0.25">
      <c r="A1004" s="843" t="s">
        <v>305</v>
      </c>
      <c r="B1004" s="256">
        <v>41893</v>
      </c>
      <c r="C1004" s="257" t="s">
        <v>6843</v>
      </c>
      <c r="D1004" s="255" t="s">
        <v>96</v>
      </c>
      <c r="E1004" s="258">
        <v>10255717</v>
      </c>
      <c r="F1004" s="255">
        <v>28124291</v>
      </c>
      <c r="G1004" s="816">
        <v>2702002</v>
      </c>
      <c r="H1004" s="820" t="str">
        <f>IF(G1004="","",VLOOKUP(G1004,ARANCEL!$B$5:$D$121,2,FALSE))</f>
        <v xml:space="preserve">LABORATORIO CORONA CEMENTADA SOBRE IMPLANTE </v>
      </c>
      <c r="I1004" s="821" t="s">
        <v>1997</v>
      </c>
      <c r="J1004" s="816">
        <v>3</v>
      </c>
      <c r="K1004" s="822">
        <f>IF(G1004="","",VLOOKUP(G1004,ARANCEL!$B$5:$D$121,3,FALSE)*J1004)</f>
        <v>95634</v>
      </c>
      <c r="L1004" s="1210" t="s">
        <v>7548</v>
      </c>
      <c r="M1004" s="1210">
        <v>4500255224</v>
      </c>
      <c r="N1004" s="1210" t="s">
        <v>7553</v>
      </c>
    </row>
    <row r="1005" spans="1:14" s="970" customFormat="1" x14ac:dyDescent="0.25">
      <c r="A1005" s="816" t="s">
        <v>305</v>
      </c>
      <c r="B1005" s="817">
        <v>41925</v>
      </c>
      <c r="C1005" s="818" t="s">
        <v>6843</v>
      </c>
      <c r="D1005" s="816" t="s">
        <v>96</v>
      </c>
      <c r="E1005" s="819">
        <v>10252545</v>
      </c>
      <c r="F1005" s="816">
        <v>28124291</v>
      </c>
      <c r="G1005" s="816">
        <v>2702002</v>
      </c>
      <c r="H1005" s="820" t="str">
        <f>IF(G1005="","",VLOOKUP(G1005,ARANCEL!$B$5:$D$121,2,FALSE))</f>
        <v xml:space="preserve">LABORATORIO CORONA CEMENTADA SOBRE IMPLANTE </v>
      </c>
      <c r="I1005" s="821" t="s">
        <v>321</v>
      </c>
      <c r="J1005" s="816">
        <v>2</v>
      </c>
      <c r="K1005" s="822">
        <f>IF(G1005="","",VLOOKUP(G1005,ARANCEL!$B$5:$D$121,3,FALSE)*J1005)</f>
        <v>63756</v>
      </c>
      <c r="L1005" s="1210" t="s">
        <v>8279</v>
      </c>
      <c r="M1005" s="1210">
        <v>4500259698</v>
      </c>
      <c r="N1005" s="1210" t="s">
        <v>8264</v>
      </c>
    </row>
    <row r="1006" spans="1:14" s="970" customFormat="1" x14ac:dyDescent="0.25">
      <c r="A1006" s="843" t="s">
        <v>313</v>
      </c>
      <c r="B1006" s="817">
        <v>41935</v>
      </c>
      <c r="C1006" s="818" t="s">
        <v>6843</v>
      </c>
      <c r="D1006" s="816" t="s">
        <v>96</v>
      </c>
      <c r="E1006" s="819">
        <v>10252545</v>
      </c>
      <c r="F1006" s="816">
        <v>28124291</v>
      </c>
      <c r="G1006" s="816">
        <v>2702002</v>
      </c>
      <c r="H1006" s="820" t="str">
        <f>IF(G1006="","",VLOOKUP(G1006,ARANCEL!$B$5:$D$121,2,FALSE))</f>
        <v xml:space="preserve">LABORATORIO CORONA CEMENTADA SOBRE IMPLANTE </v>
      </c>
      <c r="I1006" s="821" t="s">
        <v>2739</v>
      </c>
      <c r="J1006" s="816">
        <v>1</v>
      </c>
      <c r="K1006" s="822">
        <f>IF(G1006="","",VLOOKUP(G1006,ARANCEL!$B$5:$D$121,3,FALSE)*J1006)</f>
        <v>31878</v>
      </c>
      <c r="L1006" s="1210" t="s">
        <v>8279</v>
      </c>
      <c r="M1006" s="1210">
        <v>4500259698</v>
      </c>
      <c r="N1006" s="1210" t="s">
        <v>8264</v>
      </c>
    </row>
    <row r="1007" spans="1:14" s="970" customFormat="1" x14ac:dyDescent="0.25">
      <c r="A1007" s="816" t="s">
        <v>305</v>
      </c>
      <c r="B1007" s="817">
        <v>41505</v>
      </c>
      <c r="C1007" s="818" t="s">
        <v>1478</v>
      </c>
      <c r="D1007" s="816" t="s">
        <v>1446</v>
      </c>
      <c r="E1007" s="819">
        <v>10152048</v>
      </c>
      <c r="F1007" s="816">
        <v>21843100</v>
      </c>
      <c r="G1007" s="816">
        <v>2705003</v>
      </c>
      <c r="H1007" s="820" t="str">
        <f>IF(G1007="","",VLOOKUP(G1007,ARANCEL!$B$5:$D$121,2,FALSE))</f>
        <v>INCRUSTACION ESTETICA (ART-GLASS O CERAMICA)</v>
      </c>
      <c r="I1007" s="821" t="s">
        <v>337</v>
      </c>
      <c r="J1007" s="816">
        <v>1</v>
      </c>
      <c r="K1007" s="822">
        <f>IF(G1007="","",VLOOKUP(G1007,ARANCEL!$B$5:$D$121,3,FALSE)*J1007)</f>
        <v>15676</v>
      </c>
      <c r="L1007" s="1249" t="str">
        <f>IF(E1007="","","IMPAGO")</f>
        <v>IMPAGO</v>
      </c>
      <c r="M1007" s="1249" t="str">
        <f>IF(L1007="IMPAGO","SIN O.C.","")</f>
        <v>SIN O.C.</v>
      </c>
      <c r="N1007" s="1249" t="str">
        <f>IF(L1007="IMPAGO","SIN FACT.","")</f>
        <v>SIN FACT.</v>
      </c>
    </row>
    <row r="1008" spans="1:14" s="970" customFormat="1" x14ac:dyDescent="0.25">
      <c r="A1008" s="816" t="s">
        <v>305</v>
      </c>
      <c r="B1008" s="817">
        <v>42020</v>
      </c>
      <c r="C1008" s="818" t="s">
        <v>9508</v>
      </c>
      <c r="D1008" s="816" t="s">
        <v>1471</v>
      </c>
      <c r="E1008" s="819">
        <v>10308362</v>
      </c>
      <c r="F1008" s="816">
        <v>30418212</v>
      </c>
      <c r="G1008" s="816">
        <v>2705004</v>
      </c>
      <c r="H1008" s="820" t="str">
        <f>IF(G1008="","",VLOOKUP(G1008,ARANCEL!$B$5:$D$121,2,FALSE))</f>
        <v>CARILLA ESTETICA (ART-GLASS O CERAMICA)</v>
      </c>
      <c r="I1008" s="821" t="s">
        <v>1097</v>
      </c>
      <c r="J1008" s="816">
        <v>2</v>
      </c>
      <c r="K1008" s="822">
        <f>IF(G1008="","",VLOOKUP(G1008,ARANCEL!$B$5:$D$121,3,FALSE)*J1008)</f>
        <v>53506</v>
      </c>
      <c r="L1008" s="1249" t="str">
        <f>IF(E1008="","","IMPAGO")</f>
        <v>IMPAGO</v>
      </c>
      <c r="M1008" s="1249" t="str">
        <f>IF(L1008="IMPAGO","SIN O.C.","")</f>
        <v>SIN O.C.</v>
      </c>
      <c r="N1008" s="1249" t="str">
        <f>IF(L1008="IMPAGO","SIN FACT.","")</f>
        <v>SIN FACT.</v>
      </c>
    </row>
    <row r="1009" spans="1:14" s="949" customFormat="1" x14ac:dyDescent="0.25">
      <c r="A1009" s="816" t="s">
        <v>305</v>
      </c>
      <c r="B1009" s="256">
        <v>41955</v>
      </c>
      <c r="C1009" s="257" t="s">
        <v>8166</v>
      </c>
      <c r="D1009" s="255" t="s">
        <v>69</v>
      </c>
      <c r="E1009" s="258">
        <v>10278385</v>
      </c>
      <c r="F1009" s="255">
        <v>29494204</v>
      </c>
      <c r="G1009" s="816">
        <v>2705003</v>
      </c>
      <c r="H1009" s="820" t="str">
        <f>IF(G1009="","",VLOOKUP(G1009,ARANCEL!$B$5:$D$121,2,FALSE))</f>
        <v>INCRUSTACION ESTETICA (ART-GLASS O CERAMICA)</v>
      </c>
      <c r="I1009" s="821" t="s">
        <v>312</v>
      </c>
      <c r="J1009" s="816">
        <v>1</v>
      </c>
      <c r="K1009" s="822">
        <f>IF(G1009="","",VLOOKUP(G1009,ARANCEL!$B$5:$D$121,3,FALSE)*J1009)</f>
        <v>15676</v>
      </c>
      <c r="L1009" s="1210" t="s">
        <v>8256</v>
      </c>
      <c r="M1009" s="1210">
        <v>4500264856</v>
      </c>
      <c r="N1009" s="1210" t="s">
        <v>8933</v>
      </c>
    </row>
    <row r="1010" spans="1:14" s="973" customFormat="1" x14ac:dyDescent="0.25">
      <c r="A1010" s="816" t="s">
        <v>305</v>
      </c>
      <c r="B1010" s="817">
        <v>41859</v>
      </c>
      <c r="C1010" s="818" t="s">
        <v>6274</v>
      </c>
      <c r="D1010" s="816" t="s">
        <v>1452</v>
      </c>
      <c r="E1010" s="819">
        <v>10238149</v>
      </c>
      <c r="F1010" s="816">
        <v>27539247</v>
      </c>
      <c r="G1010" s="816">
        <v>2707001</v>
      </c>
      <c r="H1010" s="820" t="str">
        <f>IF(G1010="","",VLOOKUP(G1010,ARANCEL!$B$5:$D$121,2,FALSE))</f>
        <v xml:space="preserve">PLANO DE RELAJACION </v>
      </c>
      <c r="I1010" s="821" t="s">
        <v>306</v>
      </c>
      <c r="J1010" s="816">
        <v>1</v>
      </c>
      <c r="K1010" s="822">
        <f>IF(G1010="","",VLOOKUP(G1010,ARANCEL!$B$5:$D$121,3,FALSE)*J1010)</f>
        <v>9221</v>
      </c>
      <c r="L1010" s="1210" t="s">
        <v>6905</v>
      </c>
      <c r="M1010" s="1210">
        <v>4500251080</v>
      </c>
      <c r="N1010" s="1210" t="s">
        <v>7128</v>
      </c>
    </row>
    <row r="1011" spans="1:14" s="973" customFormat="1" x14ac:dyDescent="0.25">
      <c r="A1011" s="816" t="s">
        <v>305</v>
      </c>
      <c r="B1011" s="817">
        <v>41668</v>
      </c>
      <c r="C1011" s="818" t="s">
        <v>2545</v>
      </c>
      <c r="D1011" s="816" t="s">
        <v>1452</v>
      </c>
      <c r="E1011" s="819">
        <v>10170694</v>
      </c>
      <c r="F1011" s="816">
        <v>24541954</v>
      </c>
      <c r="G1011" s="816">
        <v>2705003</v>
      </c>
      <c r="H1011" s="820" t="str">
        <f>IF(G1011="","",VLOOKUP(G1011,ARANCEL!$B$5:$D$121,2,FALSE))</f>
        <v>INCRUSTACION ESTETICA (ART-GLASS O CERAMICA)</v>
      </c>
      <c r="I1011" s="821" t="s">
        <v>312</v>
      </c>
      <c r="J1011" s="816">
        <v>1</v>
      </c>
      <c r="K1011" s="822">
        <f>IF(G1011="","",VLOOKUP(G1011,ARANCEL!$B$5:$D$121,3,FALSE)*J1011)</f>
        <v>15676</v>
      </c>
      <c r="L1011" s="1210" t="s">
        <v>2842</v>
      </c>
      <c r="M1011" s="1210">
        <v>4500216204</v>
      </c>
      <c r="N1011" s="1210">
        <v>8390</v>
      </c>
    </row>
    <row r="1012" spans="1:14" s="973" customFormat="1" x14ac:dyDescent="0.25">
      <c r="A1012" s="816" t="s">
        <v>305</v>
      </c>
      <c r="B1012" s="817">
        <v>41682</v>
      </c>
      <c r="C1012" s="818" t="s">
        <v>2545</v>
      </c>
      <c r="D1012" s="816" t="s">
        <v>1452</v>
      </c>
      <c r="E1012" s="819">
        <v>10170694</v>
      </c>
      <c r="F1012" s="816">
        <v>24541954</v>
      </c>
      <c r="G1012" s="816">
        <v>2705003</v>
      </c>
      <c r="H1012" s="820" t="str">
        <f>IF(G1012="","",VLOOKUP(G1012,ARANCEL!$B$5:$D$121,2,FALSE))</f>
        <v>INCRUSTACION ESTETICA (ART-GLASS O CERAMICA)</v>
      </c>
      <c r="I1012" s="821" t="s">
        <v>308</v>
      </c>
      <c r="J1012" s="816">
        <v>1</v>
      </c>
      <c r="K1012" s="822">
        <f>IF(G1012="","",VLOOKUP(G1012,ARANCEL!$B$5:$D$121,3,FALSE)*J1012)</f>
        <v>15676</v>
      </c>
      <c r="L1012" s="1210" t="s">
        <v>4612</v>
      </c>
      <c r="M1012" s="1210">
        <v>4500229968</v>
      </c>
      <c r="N1012" s="1210">
        <v>9225</v>
      </c>
    </row>
    <row r="1013" spans="1:14" s="973" customFormat="1" x14ac:dyDescent="0.25">
      <c r="A1013" s="816" t="s">
        <v>305</v>
      </c>
      <c r="B1013" s="817">
        <v>41821</v>
      </c>
      <c r="C1013" s="818" t="s">
        <v>5411</v>
      </c>
      <c r="D1013" s="816" t="s">
        <v>1449</v>
      </c>
      <c r="E1013" s="819">
        <v>10218270</v>
      </c>
      <c r="F1013" s="816">
        <v>26468530</v>
      </c>
      <c r="G1013" s="816">
        <v>2704005</v>
      </c>
      <c r="H1013" s="820" t="str">
        <f>IF(G1013="","",VLOOKUP(G1013,ARANCEL!$B$5:$D$121,2,FALSE))</f>
        <v>PROVISORIO</v>
      </c>
      <c r="I1013" s="821" t="s">
        <v>316</v>
      </c>
      <c r="J1013" s="816">
        <v>1</v>
      </c>
      <c r="K1013" s="822">
        <f>IF(G1013="","",VLOOKUP(G1013,ARANCEL!$B$5:$D$121,3,FALSE)*J1013)</f>
        <v>3250</v>
      </c>
      <c r="L1013" s="1210" t="s">
        <v>5742</v>
      </c>
      <c r="M1013" s="1210">
        <v>4500241291</v>
      </c>
      <c r="N1013" s="1210" t="s">
        <v>5764</v>
      </c>
    </row>
    <row r="1014" spans="1:14" s="973" customFormat="1" x14ac:dyDescent="0.25">
      <c r="A1014" s="816" t="s">
        <v>606</v>
      </c>
      <c r="B1014" s="817">
        <v>41834</v>
      </c>
      <c r="C1014" s="118" t="s">
        <v>5411</v>
      </c>
      <c r="D1014" s="119" t="s">
        <v>1449</v>
      </c>
      <c r="E1014" s="162">
        <v>10218270</v>
      </c>
      <c r="F1014" s="119">
        <v>26468530</v>
      </c>
      <c r="G1014" s="816">
        <v>2704003</v>
      </c>
      <c r="H1014" s="820" t="str">
        <f>IF(G1014="","",VLOOKUP(G1014,ARANCEL!$B$5:$D$121,2,FALSE))</f>
        <v xml:space="preserve">CORONA PERIFERICA CON PERNO MUÑON COLADO </v>
      </c>
      <c r="I1014" s="821" t="s">
        <v>316</v>
      </c>
      <c r="J1014" s="816">
        <v>1</v>
      </c>
      <c r="K1014" s="822">
        <f>IF(G1014="","",VLOOKUP(G1014,ARANCEL!$B$5:$D$121,3,FALSE)*J1014)</f>
        <v>32612</v>
      </c>
      <c r="L1014" s="1210" t="s">
        <v>6905</v>
      </c>
      <c r="M1014" s="1210">
        <v>4500249698</v>
      </c>
      <c r="N1014" s="1210" t="s">
        <v>7115</v>
      </c>
    </row>
    <row r="1015" spans="1:14" s="973" customFormat="1" x14ac:dyDescent="0.25">
      <c r="A1015" s="816" t="s">
        <v>305</v>
      </c>
      <c r="B1015" s="817">
        <v>41685</v>
      </c>
      <c r="C1015" s="818" t="s">
        <v>2869</v>
      </c>
      <c r="D1015" s="816" t="s">
        <v>47</v>
      </c>
      <c r="E1015" s="819">
        <v>10174939</v>
      </c>
      <c r="F1015" s="816">
        <v>23919585</v>
      </c>
      <c r="G1015" s="816">
        <v>2704003</v>
      </c>
      <c r="H1015" s="820" t="str">
        <f>IF(G1015="","",VLOOKUP(G1015,ARANCEL!$B$5:$D$121,2,FALSE))</f>
        <v xml:space="preserve">CORONA PERIFERICA CON PERNO MUÑON COLADO </v>
      </c>
      <c r="I1015" s="821" t="s">
        <v>322</v>
      </c>
      <c r="J1015" s="816">
        <v>1</v>
      </c>
      <c r="K1015" s="822">
        <f>IF(G1015="","",VLOOKUP(G1015,ARANCEL!$B$5:$D$121,3,FALSE)*J1015)</f>
        <v>32612</v>
      </c>
      <c r="L1015" s="1210" t="s">
        <v>4612</v>
      </c>
      <c r="M1015" s="1210">
        <v>4500229968</v>
      </c>
      <c r="N1015" s="1210">
        <v>9225</v>
      </c>
    </row>
    <row r="1016" spans="1:14" s="973" customFormat="1" x14ac:dyDescent="0.25">
      <c r="A1016" s="816" t="s">
        <v>305</v>
      </c>
      <c r="B1016" s="817">
        <v>41674</v>
      </c>
      <c r="C1016" s="818" t="s">
        <v>2700</v>
      </c>
      <c r="D1016" s="816" t="s">
        <v>1449</v>
      </c>
      <c r="E1016" s="819">
        <v>10172883</v>
      </c>
      <c r="F1016" s="816">
        <v>23657648</v>
      </c>
      <c r="G1016" s="816">
        <v>2705003</v>
      </c>
      <c r="H1016" s="820" t="str">
        <f>IF(G1016="","",VLOOKUP(G1016,ARANCEL!$B$5:$D$121,2,FALSE))</f>
        <v>INCRUSTACION ESTETICA (ART-GLASS O CERAMICA)</v>
      </c>
      <c r="I1016" s="821" t="s">
        <v>317</v>
      </c>
      <c r="J1016" s="816">
        <v>1</v>
      </c>
      <c r="K1016" s="822">
        <f>IF(G1016="","",VLOOKUP(G1016,ARANCEL!$B$5:$D$121,3,FALSE)*J1016)</f>
        <v>15676</v>
      </c>
      <c r="L1016" s="1210" t="s">
        <v>3438</v>
      </c>
      <c r="M1016" s="1210">
        <v>4500220769</v>
      </c>
      <c r="N1016" s="1210">
        <v>8613</v>
      </c>
    </row>
    <row r="1017" spans="1:14" s="986" customFormat="1" x14ac:dyDescent="0.25">
      <c r="A1017" s="816" t="s">
        <v>305</v>
      </c>
      <c r="B1017" s="164">
        <v>41682</v>
      </c>
      <c r="C1017" s="118" t="s">
        <v>2784</v>
      </c>
      <c r="D1017" s="119" t="s">
        <v>1449</v>
      </c>
      <c r="E1017" s="162">
        <v>10174105</v>
      </c>
      <c r="F1017" s="119">
        <v>24942757</v>
      </c>
      <c r="G1017" s="816">
        <v>2704005</v>
      </c>
      <c r="H1017" s="820" t="str">
        <f>IF(G1017="","",VLOOKUP(G1017,ARANCEL!$B$5:$D$121,2,FALSE))</f>
        <v>PROVISORIO</v>
      </c>
      <c r="I1017" s="821" t="s">
        <v>337</v>
      </c>
      <c r="J1017" s="816">
        <v>1</v>
      </c>
      <c r="K1017" s="822">
        <f>IF(G1017="","",VLOOKUP(G1017,ARANCEL!$B$5:$D$121,3,FALSE)*J1017)</f>
        <v>3250</v>
      </c>
      <c r="L1017" s="1210" t="s">
        <v>3438</v>
      </c>
      <c r="M1017" s="1210">
        <v>4500220770</v>
      </c>
      <c r="N1017" s="1210">
        <v>8614</v>
      </c>
    </row>
    <row r="1018" spans="1:14" s="986" customFormat="1" x14ac:dyDescent="0.25">
      <c r="A1018" s="816" t="s">
        <v>305</v>
      </c>
      <c r="B1018" s="817">
        <v>41698</v>
      </c>
      <c r="C1018" s="818" t="s">
        <v>2784</v>
      </c>
      <c r="D1018" s="816" t="s">
        <v>1449</v>
      </c>
      <c r="E1018" s="819">
        <v>10174105</v>
      </c>
      <c r="F1018" s="816">
        <v>24942757</v>
      </c>
      <c r="G1018" s="816">
        <v>2704003</v>
      </c>
      <c r="H1018" s="820" t="str">
        <f>IF(G1018="","",VLOOKUP(G1018,ARANCEL!$B$5:$D$121,2,FALSE))</f>
        <v xml:space="preserve">CORONA PERIFERICA CON PERNO MUÑON COLADO </v>
      </c>
      <c r="I1018" s="821" t="s">
        <v>337</v>
      </c>
      <c r="J1018" s="816">
        <v>1</v>
      </c>
      <c r="K1018" s="822">
        <f>IF(G1018="","",VLOOKUP(G1018,ARANCEL!$B$5:$D$121,3,FALSE)*J1018)</f>
        <v>32612</v>
      </c>
      <c r="L1018" s="1210" t="s">
        <v>3438</v>
      </c>
      <c r="M1018" s="1210">
        <v>4500220770</v>
      </c>
      <c r="N1018" s="1210">
        <v>8614</v>
      </c>
    </row>
    <row r="1019" spans="1:14" s="986" customFormat="1" x14ac:dyDescent="0.25">
      <c r="A1019" s="816" t="s">
        <v>305</v>
      </c>
      <c r="B1019" s="817">
        <v>41996</v>
      </c>
      <c r="C1019" s="818" t="s">
        <v>9089</v>
      </c>
      <c r="D1019" s="816" t="s">
        <v>1449</v>
      </c>
      <c r="E1019" s="819">
        <v>10299974</v>
      </c>
      <c r="F1019" s="816">
        <v>29851003</v>
      </c>
      <c r="G1019" s="816">
        <v>2704005</v>
      </c>
      <c r="H1019" s="820" t="str">
        <f>IF(G1019="","",VLOOKUP(G1019,ARANCEL!$B$5:$D$121,2,FALSE))</f>
        <v>PROVISORIO</v>
      </c>
      <c r="I1019" s="821" t="s">
        <v>322</v>
      </c>
      <c r="J1019" s="816">
        <v>1</v>
      </c>
      <c r="K1019" s="822">
        <f>IF(G1019="","",VLOOKUP(G1019,ARANCEL!$B$5:$D$121,3,FALSE)*J1019)</f>
        <v>3250</v>
      </c>
      <c r="L1019" s="1350" t="s">
        <v>9431</v>
      </c>
      <c r="M1019" s="1350">
        <v>4500269116</v>
      </c>
      <c r="N1019" s="1350" t="s">
        <v>9430</v>
      </c>
    </row>
    <row r="1020" spans="1:14" s="986" customFormat="1" x14ac:dyDescent="0.25">
      <c r="A1020" s="816" t="s">
        <v>305</v>
      </c>
      <c r="B1020" s="817">
        <v>41669</v>
      </c>
      <c r="C1020" s="818" t="s">
        <v>1450</v>
      </c>
      <c r="D1020" s="816" t="s">
        <v>1449</v>
      </c>
      <c r="E1020" s="819">
        <v>10168766</v>
      </c>
      <c r="F1020" s="816">
        <v>24536867</v>
      </c>
      <c r="G1020" s="816">
        <v>2704016</v>
      </c>
      <c r="H1020" s="820" t="str">
        <f>IF(G1020="","",VLOOKUP(G1020,ARANCEL!$B$5:$D$121,2,FALSE))</f>
        <v xml:space="preserve">CORONA PROCERA </v>
      </c>
      <c r="I1020" s="821" t="s">
        <v>325</v>
      </c>
      <c r="J1020" s="816">
        <v>1</v>
      </c>
      <c r="K1020" s="822">
        <f>IF(G1020="","",VLOOKUP(G1020,ARANCEL!$B$5:$D$121,3,FALSE)*J1020)</f>
        <v>58477</v>
      </c>
      <c r="L1020" s="1210" t="s">
        <v>2842</v>
      </c>
      <c r="M1020" s="1210">
        <v>4500216201</v>
      </c>
      <c r="N1020" s="1210">
        <v>8388</v>
      </c>
    </row>
    <row r="1021" spans="1:14" s="986" customFormat="1" x14ac:dyDescent="0.25">
      <c r="A1021" s="816" t="s">
        <v>305</v>
      </c>
      <c r="B1021" s="817">
        <v>41646</v>
      </c>
      <c r="C1021" s="818" t="s">
        <v>1476</v>
      </c>
      <c r="D1021" s="816" t="s">
        <v>1449</v>
      </c>
      <c r="E1021" s="819">
        <v>10168766</v>
      </c>
      <c r="F1021" s="816">
        <v>24536867</v>
      </c>
      <c r="G1021" s="816">
        <v>2704005</v>
      </c>
      <c r="H1021" s="820" t="str">
        <f>IF(G1021="","",VLOOKUP(G1021,ARANCEL!$B$5:$D$121,2,FALSE))</f>
        <v>PROVISORIO</v>
      </c>
      <c r="I1021" s="821" t="s">
        <v>325</v>
      </c>
      <c r="J1021" s="816">
        <v>1</v>
      </c>
      <c r="K1021" s="822">
        <f>IF(G1021="","",VLOOKUP(G1021,ARANCEL!$B$5:$D$121,3,FALSE)*J1021)</f>
        <v>3250</v>
      </c>
      <c r="L1021" s="1210" t="s">
        <v>2842</v>
      </c>
      <c r="M1021" s="1210">
        <v>4500216201</v>
      </c>
      <c r="N1021" s="1210">
        <v>8388</v>
      </c>
    </row>
    <row r="1022" spans="1:14" s="991" customFormat="1" x14ac:dyDescent="0.25">
      <c r="A1022" s="816" t="s">
        <v>305</v>
      </c>
      <c r="B1022" s="817">
        <v>41751</v>
      </c>
      <c r="C1022" s="818" t="s">
        <v>4091</v>
      </c>
      <c r="D1022" s="816" t="s">
        <v>314</v>
      </c>
      <c r="E1022" s="819">
        <v>10190476</v>
      </c>
      <c r="F1022" s="816">
        <v>26049103</v>
      </c>
      <c r="G1022" s="816">
        <v>2705003</v>
      </c>
      <c r="H1022" s="820" t="str">
        <f>IF(G1022="","",VLOOKUP(G1022,ARANCEL!$B$5:$D$121,2,FALSE))</f>
        <v>INCRUSTACION ESTETICA (ART-GLASS O CERAMICA)</v>
      </c>
      <c r="I1022" s="821" t="s">
        <v>317</v>
      </c>
      <c r="J1022" s="816">
        <v>1</v>
      </c>
      <c r="K1022" s="822">
        <f>IF(G1022="","",VLOOKUP(G1022,ARANCEL!$B$5:$D$121,3,FALSE)*J1022)</f>
        <v>15676</v>
      </c>
      <c r="L1022" s="1210" t="s">
        <v>4612</v>
      </c>
      <c r="M1022" s="1210">
        <v>4500229971</v>
      </c>
      <c r="N1022" s="1210">
        <v>9185</v>
      </c>
    </row>
    <row r="1023" spans="1:14" s="986" customFormat="1" x14ac:dyDescent="0.25">
      <c r="A1023" s="606" t="s">
        <v>305</v>
      </c>
      <c r="B1023" s="615">
        <v>41876</v>
      </c>
      <c r="C1023" s="607" t="s">
        <v>6581</v>
      </c>
      <c r="D1023" s="606" t="s">
        <v>438</v>
      </c>
      <c r="E1023" s="608">
        <v>10246631</v>
      </c>
      <c r="F1023" s="606">
        <v>26236424</v>
      </c>
      <c r="G1023" s="606">
        <v>2702048</v>
      </c>
      <c r="H1023" s="120" t="str">
        <f>IF(G1023="","",VLOOKUP(G1023,ARANCEL!$B$5:$D$121,2,FALSE))</f>
        <v xml:space="preserve">SERVICIO LAB. IMPLANTE CORONA CEMENTADA/ATORNILLADA </v>
      </c>
      <c r="I1023" s="121" t="s">
        <v>6582</v>
      </c>
      <c r="J1023" s="119">
        <v>2</v>
      </c>
      <c r="K1023" s="122">
        <f>IF(G1023="","",VLOOKUP(G1023,ARANCEL!$B$5:$D$121,3,FALSE)*J1023)</f>
        <v>87714</v>
      </c>
      <c r="L1023" s="1229" t="s">
        <v>6905</v>
      </c>
      <c r="M1023" s="1229">
        <v>4500251080</v>
      </c>
      <c r="N1023" s="1229" t="s">
        <v>7128</v>
      </c>
    </row>
    <row r="1024" spans="1:14" s="917" customFormat="1" x14ac:dyDescent="0.25">
      <c r="A1024" s="606" t="s">
        <v>305</v>
      </c>
      <c r="B1024" s="615">
        <v>41904</v>
      </c>
      <c r="C1024" s="118" t="s">
        <v>7217</v>
      </c>
      <c r="D1024" s="119" t="s">
        <v>353</v>
      </c>
      <c r="E1024" s="162">
        <v>10257275</v>
      </c>
      <c r="F1024" s="119">
        <v>24810047</v>
      </c>
      <c r="G1024" s="606">
        <v>2705003</v>
      </c>
      <c r="H1024" s="120" t="str">
        <f>IF(G1024="","",VLOOKUP(G1024,ARANCEL!$B$5:$D$121,2,FALSE))</f>
        <v>INCRUSTACION ESTETICA (ART-GLASS O CERAMICA)</v>
      </c>
      <c r="I1024" s="121" t="s">
        <v>618</v>
      </c>
      <c r="J1024" s="119">
        <v>1</v>
      </c>
      <c r="K1024" s="122">
        <f>IF(G1024="","",VLOOKUP(G1024,ARANCEL!$B$5:$D$121,3,FALSE)*J1024)</f>
        <v>15676</v>
      </c>
      <c r="L1024" s="1229" t="s">
        <v>7548</v>
      </c>
      <c r="M1024" s="1229">
        <v>4500255224</v>
      </c>
      <c r="N1024" s="1229" t="s">
        <v>7553</v>
      </c>
    </row>
    <row r="1025" spans="1:14" s="754" customFormat="1" x14ac:dyDescent="0.25">
      <c r="A1025" s="606" t="s">
        <v>305</v>
      </c>
      <c r="B1025" s="615">
        <v>42017</v>
      </c>
      <c r="C1025" s="714" t="s">
        <v>9379</v>
      </c>
      <c r="D1025" s="712" t="s">
        <v>1523</v>
      </c>
      <c r="E1025" s="715">
        <v>10306525</v>
      </c>
      <c r="F1025" s="712">
        <v>30432280</v>
      </c>
      <c r="G1025" s="606">
        <v>2707001</v>
      </c>
      <c r="H1025" s="120" t="str">
        <f>IF(G1025="","",VLOOKUP(G1025,ARANCEL!$B$5:$D$121,2,FALSE))</f>
        <v xml:space="preserve">PLANO DE RELAJACION </v>
      </c>
      <c r="I1025" s="121" t="s">
        <v>306</v>
      </c>
      <c r="J1025" s="119">
        <v>1</v>
      </c>
      <c r="K1025" s="122">
        <f>IF(G1025="","",VLOOKUP(G1025,ARANCEL!$B$5:$D$121,3,FALSE)*J1025)</f>
        <v>9221</v>
      </c>
      <c r="L1025" s="1235" t="str">
        <f>IF(E1025="","","IMPAGO")</f>
        <v>IMPAGO</v>
      </c>
      <c r="M1025" s="1235" t="str">
        <f>IF(L1025="IMPAGO","SIN O.C.","")</f>
        <v>SIN O.C.</v>
      </c>
      <c r="N1025" s="1235" t="str">
        <f>IF(L1025="IMPAGO","SIN FACT.","")</f>
        <v>SIN FACT.</v>
      </c>
    </row>
    <row r="1026" spans="1:14" s="1004" customFormat="1" x14ac:dyDescent="0.25">
      <c r="A1026" s="119" t="s">
        <v>305</v>
      </c>
      <c r="B1026" s="164">
        <v>41884</v>
      </c>
      <c r="C1026" s="118" t="s">
        <v>7324</v>
      </c>
      <c r="D1026" s="119" t="s">
        <v>1471</v>
      </c>
      <c r="E1026" s="162">
        <v>10250742</v>
      </c>
      <c r="F1026" s="119">
        <v>27704922</v>
      </c>
      <c r="G1026" s="119">
        <v>2705003</v>
      </c>
      <c r="H1026" s="120" t="str">
        <f>IF(G1026="","",VLOOKUP(G1026,ARANCEL!$B$5:$D$121,2,FALSE))</f>
        <v>INCRUSTACION ESTETICA (ART-GLASS O CERAMICA)</v>
      </c>
      <c r="I1026" s="121" t="s">
        <v>317</v>
      </c>
      <c r="J1026" s="119">
        <v>1</v>
      </c>
      <c r="K1026" s="122">
        <f>IF(G1026="","",VLOOKUP(G1026,ARANCEL!$B$5:$D$121,3,FALSE)*J1026)</f>
        <v>15676</v>
      </c>
      <c r="L1026" s="1229" t="s">
        <v>6905</v>
      </c>
      <c r="M1026" s="1229">
        <v>4500251080</v>
      </c>
      <c r="N1026" s="1229" t="s">
        <v>7128</v>
      </c>
    </row>
    <row r="1027" spans="1:14" s="991" customFormat="1" x14ac:dyDescent="0.25">
      <c r="A1027" s="816" t="s">
        <v>305</v>
      </c>
      <c r="B1027" s="817">
        <v>41912</v>
      </c>
      <c r="C1027" s="257" t="s">
        <v>7324</v>
      </c>
      <c r="D1027" s="255" t="s">
        <v>1471</v>
      </c>
      <c r="E1027" s="258">
        <v>10250742</v>
      </c>
      <c r="F1027" s="255">
        <v>27704922</v>
      </c>
      <c r="G1027" s="816">
        <v>2705003</v>
      </c>
      <c r="H1027" s="820" t="str">
        <f>IF(G1027="","",VLOOKUP(G1027,ARANCEL!$B$5:$D$121,2,FALSE))</f>
        <v>INCRUSTACION ESTETICA (ART-GLASS O CERAMICA)</v>
      </c>
      <c r="I1027" s="821" t="s">
        <v>754</v>
      </c>
      <c r="J1027" s="816">
        <v>2</v>
      </c>
      <c r="K1027" s="822">
        <f>IF(G1027="","",VLOOKUP(G1027,ARANCEL!$B$5:$D$121,3,FALSE)*J1027)</f>
        <v>31352</v>
      </c>
      <c r="L1027" s="1210" t="s">
        <v>7548</v>
      </c>
      <c r="M1027" s="1210">
        <v>4500255224</v>
      </c>
      <c r="N1027" s="1210" t="s">
        <v>7553</v>
      </c>
    </row>
    <row r="1028" spans="1:14" s="1010" customFormat="1" x14ac:dyDescent="0.25">
      <c r="A1028" s="816" t="s">
        <v>305</v>
      </c>
      <c r="B1028" s="817">
        <v>41912</v>
      </c>
      <c r="C1028" s="818" t="s">
        <v>7324</v>
      </c>
      <c r="D1028" s="816" t="s">
        <v>1471</v>
      </c>
      <c r="E1028" s="819">
        <v>10250742</v>
      </c>
      <c r="F1028" s="816">
        <v>27704922</v>
      </c>
      <c r="G1028" s="816">
        <v>2704012</v>
      </c>
      <c r="H1028" s="820" t="str">
        <f>IF(G1028="","",VLOOKUP(G1028,ARANCEL!$B$5:$D$121,2,FALSE))</f>
        <v xml:space="preserve">INTERMEDIARIO O PONTICO </v>
      </c>
      <c r="I1028" s="821" t="s">
        <v>324</v>
      </c>
      <c r="J1028" s="816">
        <v>1</v>
      </c>
      <c r="K1028" s="822">
        <f>IF(G1028="","",VLOOKUP(G1028,ARANCEL!$B$5:$D$121,3,FALSE)*J1028)</f>
        <v>25122</v>
      </c>
      <c r="L1028" s="1210" t="s">
        <v>7548</v>
      </c>
      <c r="M1028" s="1210">
        <v>4500255224</v>
      </c>
      <c r="N1028" s="1210" t="s">
        <v>7553</v>
      </c>
    </row>
    <row r="1029" spans="1:14" s="1010" customFormat="1" x14ac:dyDescent="0.25">
      <c r="A1029" s="816" t="s">
        <v>305</v>
      </c>
      <c r="B1029" s="817">
        <v>41939</v>
      </c>
      <c r="C1029" s="118" t="s">
        <v>7324</v>
      </c>
      <c r="D1029" s="119" t="s">
        <v>1471</v>
      </c>
      <c r="E1029" s="162">
        <v>10250742</v>
      </c>
      <c r="F1029" s="119">
        <v>27704922</v>
      </c>
      <c r="G1029" s="816">
        <v>2705004</v>
      </c>
      <c r="H1029" s="820" t="str">
        <f>IF(G1029="","",VLOOKUP(G1029,ARANCEL!$B$5:$D$121,2,FALSE))</f>
        <v>CARILLA ESTETICA (ART-GLASS O CERAMICA)</v>
      </c>
      <c r="I1029" s="821" t="s">
        <v>613</v>
      </c>
      <c r="J1029" s="816">
        <v>2</v>
      </c>
      <c r="K1029" s="822">
        <f>IF(G1029="","",VLOOKUP(G1029,ARANCEL!$B$5:$D$121,3,FALSE)*J1029)</f>
        <v>53506</v>
      </c>
      <c r="L1029" s="1210" t="s">
        <v>8279</v>
      </c>
      <c r="M1029" s="1210">
        <v>4500259698</v>
      </c>
      <c r="N1029" s="1210" t="s">
        <v>8264</v>
      </c>
    </row>
    <row r="1030" spans="1:14" s="1010" customFormat="1" x14ac:dyDescent="0.25">
      <c r="A1030" s="816" t="s">
        <v>305</v>
      </c>
      <c r="B1030" s="817">
        <v>41711</v>
      </c>
      <c r="C1030" s="257" t="s">
        <v>3288</v>
      </c>
      <c r="D1030" s="255" t="s">
        <v>1449</v>
      </c>
      <c r="E1030" s="258">
        <v>10181032</v>
      </c>
      <c r="F1030" s="255">
        <v>25418453</v>
      </c>
      <c r="G1030" s="816">
        <v>2704005</v>
      </c>
      <c r="H1030" s="820" t="str">
        <f>IF(G1030="","",VLOOKUP(G1030,ARANCEL!$B$5:$D$121,2,FALSE))</f>
        <v>PROVISORIO</v>
      </c>
      <c r="I1030" s="821" t="s">
        <v>318</v>
      </c>
      <c r="J1030" s="816">
        <v>1</v>
      </c>
      <c r="K1030" s="822">
        <f>IF(G1030="","",VLOOKUP(G1030,ARANCEL!$B$5:$D$121,3,FALSE)*J1030)</f>
        <v>3250</v>
      </c>
      <c r="L1030" s="1210" t="s">
        <v>3058</v>
      </c>
      <c r="M1030" s="1210">
        <v>4500225627</v>
      </c>
      <c r="N1030" s="1210">
        <v>8915</v>
      </c>
    </row>
    <row r="1031" spans="1:14" s="956" customFormat="1" x14ac:dyDescent="0.25">
      <c r="A1031" s="119" t="s">
        <v>305</v>
      </c>
      <c r="B1031" s="164">
        <v>41731</v>
      </c>
      <c r="C1031" s="118" t="s">
        <v>3288</v>
      </c>
      <c r="D1031" s="119" t="s">
        <v>1449</v>
      </c>
      <c r="E1031" s="162">
        <v>10181032</v>
      </c>
      <c r="F1031" s="119">
        <v>25418453</v>
      </c>
      <c r="G1031" s="119">
        <v>2704003</v>
      </c>
      <c r="H1031" s="120" t="str">
        <f>IF(G1031="","",VLOOKUP(G1031,ARANCEL!$B$5:$D$121,2,FALSE))</f>
        <v xml:space="preserve">CORONA PERIFERICA CON PERNO MUÑON COLADO </v>
      </c>
      <c r="I1031" s="121" t="s">
        <v>318</v>
      </c>
      <c r="J1031" s="119">
        <v>1</v>
      </c>
      <c r="K1031" s="122">
        <f>IF(G1031="","",VLOOKUP(G1031,ARANCEL!$B$5:$D$121,3,FALSE)*J1031)</f>
        <v>32612</v>
      </c>
      <c r="L1031" s="1235" t="str">
        <f>IF(E1031="","","IMPAGO")</f>
        <v>IMPAGO</v>
      </c>
      <c r="M1031" s="1235" t="str">
        <f>IF(L1031="IMPAGO","SIN O.C.","")</f>
        <v>SIN O.C.</v>
      </c>
      <c r="N1031" s="1235" t="str">
        <f>IF(L1031="IMPAGO","SIN FACT.","")</f>
        <v>SIN FACT.</v>
      </c>
    </row>
    <row r="1032" spans="1:14" s="1010" customFormat="1" x14ac:dyDescent="0.25">
      <c r="A1032" s="816" t="s">
        <v>305</v>
      </c>
      <c r="B1032" s="817">
        <v>41739</v>
      </c>
      <c r="C1032" s="818" t="s">
        <v>3288</v>
      </c>
      <c r="D1032" s="816" t="s">
        <v>1449</v>
      </c>
      <c r="E1032" s="819">
        <v>10181032</v>
      </c>
      <c r="F1032" s="816">
        <v>25418453</v>
      </c>
      <c r="G1032" s="816">
        <v>2705003</v>
      </c>
      <c r="H1032" s="820" t="str">
        <f>IF(G1032="","",VLOOKUP(G1032,ARANCEL!$B$5:$D$121,2,FALSE))</f>
        <v>INCRUSTACION ESTETICA (ART-GLASS O CERAMICA)</v>
      </c>
      <c r="I1032" s="821" t="s">
        <v>317</v>
      </c>
      <c r="J1032" s="816">
        <v>1</v>
      </c>
      <c r="K1032" s="822">
        <f>IF(G1032="","",VLOOKUP(G1032,ARANCEL!$B$5:$D$121,3,FALSE)*J1032)</f>
        <v>15676</v>
      </c>
      <c r="L1032" s="1210" t="s">
        <v>4612</v>
      </c>
      <c r="M1032" s="1210">
        <v>4500229969</v>
      </c>
      <c r="N1032" s="1210">
        <v>9183</v>
      </c>
    </row>
    <row r="1033" spans="1:14" s="1010" customFormat="1" x14ac:dyDescent="0.25">
      <c r="A1033" s="816" t="s">
        <v>305</v>
      </c>
      <c r="B1033" s="817">
        <v>41950</v>
      </c>
      <c r="C1033" s="118" t="s">
        <v>3288</v>
      </c>
      <c r="D1033" s="119" t="s">
        <v>1449</v>
      </c>
      <c r="E1033" s="162">
        <v>10277191</v>
      </c>
      <c r="F1033" s="119">
        <v>29371982</v>
      </c>
      <c r="G1033" s="816">
        <v>2704005</v>
      </c>
      <c r="H1033" s="820" t="str">
        <f>IF(G1033="","",VLOOKUP(G1033,ARANCEL!$B$5:$D$121,2,FALSE))</f>
        <v>PROVISORIO</v>
      </c>
      <c r="I1033" s="821" t="s">
        <v>308</v>
      </c>
      <c r="J1033" s="816">
        <v>1</v>
      </c>
      <c r="K1033" s="822">
        <f>IF(G1033="","",VLOOKUP(G1033,ARANCEL!$B$5:$D$121,3,FALSE)*J1033)</f>
        <v>3250</v>
      </c>
      <c r="L1033" s="1210" t="s">
        <v>8256</v>
      </c>
      <c r="M1033" s="1210">
        <v>4500264856</v>
      </c>
      <c r="N1033" s="1210" t="s">
        <v>8933</v>
      </c>
    </row>
    <row r="1034" spans="1:14" s="991" customFormat="1" x14ac:dyDescent="0.25">
      <c r="A1034" s="824" t="s">
        <v>305</v>
      </c>
      <c r="B1034" s="164">
        <v>41975</v>
      </c>
      <c r="C1034" s="118" t="s">
        <v>3288</v>
      </c>
      <c r="D1034" s="119" t="s">
        <v>1449</v>
      </c>
      <c r="E1034" s="162">
        <v>10277191</v>
      </c>
      <c r="F1034" s="119">
        <v>29371982</v>
      </c>
      <c r="G1034" s="816">
        <v>2704002</v>
      </c>
      <c r="H1034" s="820" t="str">
        <f>IF(G1034="","",VLOOKUP(G1034,ARANCEL!$B$5:$D$121,2,FALSE))</f>
        <v xml:space="preserve">CORONA PERIFERICA </v>
      </c>
      <c r="I1034" s="821" t="s">
        <v>308</v>
      </c>
      <c r="J1034" s="816">
        <v>1</v>
      </c>
      <c r="K1034" s="822">
        <f>IF(G1034="","",VLOOKUP(G1034,ARANCEL!$B$5:$D$121,3,FALSE)*J1034)</f>
        <v>25865</v>
      </c>
      <c r="L1034" s="1350" t="s">
        <v>9431</v>
      </c>
      <c r="M1034" s="1350">
        <v>4500269116</v>
      </c>
      <c r="N1034" s="1350" t="s">
        <v>9430</v>
      </c>
    </row>
    <row r="1035" spans="1:14" s="991" customFormat="1" x14ac:dyDescent="0.25">
      <c r="A1035" s="816" t="s">
        <v>305</v>
      </c>
      <c r="B1035" s="817">
        <v>41762</v>
      </c>
      <c r="C1035" s="818" t="s">
        <v>4315</v>
      </c>
      <c r="D1035" s="816" t="s">
        <v>1452</v>
      </c>
      <c r="E1035" s="819">
        <v>10193540</v>
      </c>
      <c r="F1035" s="816">
        <v>25882076</v>
      </c>
      <c r="G1035" s="816">
        <v>2704005</v>
      </c>
      <c r="H1035" s="820" t="str">
        <f>IF(G1035="","",VLOOKUP(G1035,ARANCEL!$B$5:$D$121,2,FALSE))</f>
        <v>PROVISORIO</v>
      </c>
      <c r="I1035" s="821" t="s">
        <v>322</v>
      </c>
      <c r="J1035" s="816">
        <v>1</v>
      </c>
      <c r="K1035" s="822">
        <f>IF(G1035="","",VLOOKUP(G1035,ARANCEL!$B$5:$D$121,3,FALSE)*J1035)</f>
        <v>3250</v>
      </c>
      <c r="L1035" s="1210" t="s">
        <v>4612</v>
      </c>
      <c r="M1035" s="1210">
        <v>4500229973</v>
      </c>
      <c r="N1035" s="1210">
        <v>9186</v>
      </c>
    </row>
    <row r="1036" spans="1:14" s="991" customFormat="1" x14ac:dyDescent="0.25">
      <c r="A1036" s="816" t="s">
        <v>305</v>
      </c>
      <c r="B1036" s="817">
        <v>41820</v>
      </c>
      <c r="C1036" s="818" t="s">
        <v>4315</v>
      </c>
      <c r="D1036" s="816" t="s">
        <v>1452</v>
      </c>
      <c r="E1036" s="819">
        <v>10193540</v>
      </c>
      <c r="F1036" s="816">
        <v>25882076</v>
      </c>
      <c r="G1036" s="816">
        <v>2704002</v>
      </c>
      <c r="H1036" s="820" t="str">
        <f>IF(G1036="","",VLOOKUP(G1036,ARANCEL!$B$5:$D$121,2,FALSE))</f>
        <v xml:space="preserve">CORONA PERIFERICA </v>
      </c>
      <c r="I1036" s="821" t="s">
        <v>322</v>
      </c>
      <c r="J1036" s="816">
        <v>1</v>
      </c>
      <c r="K1036" s="822">
        <f>IF(G1036="","",VLOOKUP(G1036,ARANCEL!$B$5:$D$121,3,FALSE)*J1036)</f>
        <v>25865</v>
      </c>
      <c r="L1036" s="1210" t="s">
        <v>5742</v>
      </c>
      <c r="M1036" s="1210">
        <v>4500239368</v>
      </c>
      <c r="N1036" s="1210" t="s">
        <v>5743</v>
      </c>
    </row>
    <row r="1037" spans="1:14" s="991" customFormat="1" x14ac:dyDescent="0.25">
      <c r="A1037" s="816" t="s">
        <v>305</v>
      </c>
      <c r="B1037" s="817">
        <v>41869</v>
      </c>
      <c r="C1037" s="818" t="s">
        <v>4315</v>
      </c>
      <c r="D1037" s="816" t="s">
        <v>1452</v>
      </c>
      <c r="E1037" s="819">
        <v>10193540</v>
      </c>
      <c r="F1037" s="816">
        <v>25882076</v>
      </c>
      <c r="G1037" s="816">
        <v>2704005</v>
      </c>
      <c r="H1037" s="820" t="str">
        <f>IF(G1037="","",VLOOKUP(G1037,ARANCEL!$B$5:$D$121,2,FALSE))</f>
        <v>PROVISORIO</v>
      </c>
      <c r="I1037" s="821" t="s">
        <v>618</v>
      </c>
      <c r="J1037" s="816">
        <v>1</v>
      </c>
      <c r="K1037" s="822">
        <f>IF(G1037="","",VLOOKUP(G1037,ARANCEL!$B$5:$D$121,3,FALSE)*J1037)</f>
        <v>3250</v>
      </c>
      <c r="L1037" s="1210" t="s">
        <v>6905</v>
      </c>
      <c r="M1037" s="1210">
        <v>4500251080</v>
      </c>
      <c r="N1037" s="1210" t="s">
        <v>7128</v>
      </c>
    </row>
    <row r="1038" spans="1:14" s="1016" customFormat="1" x14ac:dyDescent="0.25">
      <c r="A1038" s="816" t="s">
        <v>305</v>
      </c>
      <c r="B1038" s="817">
        <v>41912</v>
      </c>
      <c r="C1038" s="818" t="s">
        <v>4315</v>
      </c>
      <c r="D1038" s="816" t="s">
        <v>1452</v>
      </c>
      <c r="E1038" s="819">
        <v>10193540</v>
      </c>
      <c r="F1038" s="816">
        <v>25882076</v>
      </c>
      <c r="G1038" s="816">
        <v>2704002</v>
      </c>
      <c r="H1038" s="820" t="str">
        <f>IF(G1038="","",VLOOKUP(G1038,ARANCEL!$B$5:$D$121,2,FALSE))</f>
        <v xml:space="preserve">CORONA PERIFERICA </v>
      </c>
      <c r="I1038" s="821" t="s">
        <v>618</v>
      </c>
      <c r="J1038" s="816">
        <v>1</v>
      </c>
      <c r="K1038" s="822">
        <f>IF(G1038="","",VLOOKUP(G1038,ARANCEL!$B$5:$D$121,3,FALSE)*J1038)</f>
        <v>25865</v>
      </c>
      <c r="L1038" s="1210" t="s">
        <v>7548</v>
      </c>
      <c r="M1038" s="1210">
        <v>4500255224</v>
      </c>
      <c r="N1038" s="1210" t="s">
        <v>7553</v>
      </c>
    </row>
    <row r="1039" spans="1:14" s="1016" customFormat="1" x14ac:dyDescent="0.25">
      <c r="A1039" s="816" t="s">
        <v>305</v>
      </c>
      <c r="B1039" s="817">
        <v>41841</v>
      </c>
      <c r="C1039" s="818" t="s">
        <v>5900</v>
      </c>
      <c r="D1039" s="816" t="s">
        <v>4402</v>
      </c>
      <c r="E1039" s="819">
        <v>10229125</v>
      </c>
      <c r="F1039" s="816">
        <v>27271261</v>
      </c>
      <c r="G1039" s="816">
        <v>2705003</v>
      </c>
      <c r="H1039" s="820" t="str">
        <f>IF(G1039="","",VLOOKUP(G1039,ARANCEL!$B$5:$D$121,2,FALSE))</f>
        <v>INCRUSTACION ESTETICA (ART-GLASS O CERAMICA)</v>
      </c>
      <c r="I1039" s="821" t="s">
        <v>618</v>
      </c>
      <c r="J1039" s="816">
        <v>1</v>
      </c>
      <c r="K1039" s="822">
        <f>IF(G1039="","",VLOOKUP(G1039,ARANCEL!$B$5:$D$121,3,FALSE)*J1039)</f>
        <v>15676</v>
      </c>
      <c r="L1039" s="1210" t="s">
        <v>6905</v>
      </c>
      <c r="M1039" s="1210">
        <v>4500249698</v>
      </c>
      <c r="N1039" s="1210" t="s">
        <v>7115</v>
      </c>
    </row>
    <row r="1040" spans="1:14" s="1016" customFormat="1" x14ac:dyDescent="0.25">
      <c r="A1040" s="816" t="s">
        <v>305</v>
      </c>
      <c r="B1040" s="817">
        <v>41955</v>
      </c>
      <c r="C1040" s="818" t="s">
        <v>8233</v>
      </c>
      <c r="D1040" s="816" t="s">
        <v>1449</v>
      </c>
      <c r="E1040" s="819">
        <v>10279847</v>
      </c>
      <c r="F1040" s="816">
        <v>29563831</v>
      </c>
      <c r="G1040" s="816">
        <v>2704005</v>
      </c>
      <c r="H1040" s="820" t="str">
        <f>IF(G1040="","",VLOOKUP(G1040,ARANCEL!$B$5:$D$121,2,FALSE))</f>
        <v>PROVISORIO</v>
      </c>
      <c r="I1040" s="821" t="s">
        <v>322</v>
      </c>
      <c r="J1040" s="816">
        <v>1</v>
      </c>
      <c r="K1040" s="822">
        <f>IF(G1040="","",VLOOKUP(G1040,ARANCEL!$B$5:$D$121,3,FALSE)*J1040)</f>
        <v>3250</v>
      </c>
      <c r="L1040" s="1210" t="s">
        <v>8256</v>
      </c>
      <c r="M1040" s="1210">
        <v>4500264856</v>
      </c>
      <c r="N1040" s="1210" t="s">
        <v>8933</v>
      </c>
    </row>
    <row r="1041" spans="1:14" s="1016" customFormat="1" x14ac:dyDescent="0.25">
      <c r="A1041" s="816" t="s">
        <v>305</v>
      </c>
      <c r="B1041" s="817">
        <v>41962</v>
      </c>
      <c r="C1041" s="818" t="s">
        <v>8233</v>
      </c>
      <c r="D1041" s="816" t="s">
        <v>1449</v>
      </c>
      <c r="E1041" s="819">
        <v>10279847</v>
      </c>
      <c r="F1041" s="816">
        <v>29563831</v>
      </c>
      <c r="G1041" s="816">
        <v>2704003</v>
      </c>
      <c r="H1041" s="820" t="str">
        <f>IF(G1041="","",VLOOKUP(G1041,ARANCEL!$B$5:$D$121,2,FALSE))</f>
        <v xml:space="preserve">CORONA PERIFERICA CON PERNO MUÑON COLADO </v>
      </c>
      <c r="I1041" s="821" t="s">
        <v>322</v>
      </c>
      <c r="J1041" s="816">
        <v>1</v>
      </c>
      <c r="K1041" s="822">
        <f>IF(G1041="","",VLOOKUP(G1041,ARANCEL!$B$5:$D$121,3,FALSE)*J1041)</f>
        <v>32612</v>
      </c>
      <c r="L1041" s="1210" t="s">
        <v>8256</v>
      </c>
      <c r="M1041" s="1210">
        <v>4500264856</v>
      </c>
      <c r="N1041" s="1210" t="s">
        <v>8933</v>
      </c>
    </row>
    <row r="1042" spans="1:14" s="1016" customFormat="1" x14ac:dyDescent="0.25">
      <c r="A1042" s="816" t="s">
        <v>305</v>
      </c>
      <c r="B1042" s="817">
        <v>41702</v>
      </c>
      <c r="C1042" s="118" t="s">
        <v>3098</v>
      </c>
      <c r="D1042" s="119" t="s">
        <v>1391</v>
      </c>
      <c r="E1042" s="162">
        <v>10178351</v>
      </c>
      <c r="F1042" s="119">
        <v>23976260</v>
      </c>
      <c r="G1042" s="816">
        <v>2705003</v>
      </c>
      <c r="H1042" s="820" t="str">
        <f>IF(G1042="","",VLOOKUP(G1042,ARANCEL!$B$5:$D$121,2,FALSE))</f>
        <v>INCRUSTACION ESTETICA (ART-GLASS O CERAMICA)</v>
      </c>
      <c r="I1042" s="821" t="s">
        <v>309</v>
      </c>
      <c r="J1042" s="816">
        <v>1</v>
      </c>
      <c r="K1042" s="822">
        <f>IF(G1042="","",VLOOKUP(G1042,ARANCEL!$B$5:$D$121,3,FALSE)*J1042)</f>
        <v>15676</v>
      </c>
      <c r="L1042" s="1210" t="s">
        <v>3438</v>
      </c>
      <c r="M1042" s="1210">
        <v>4500220771</v>
      </c>
      <c r="N1042" s="1210">
        <v>8615</v>
      </c>
    </row>
    <row r="1043" spans="1:14" s="973" customFormat="1" x14ac:dyDescent="0.25">
      <c r="A1043" s="816" t="s">
        <v>305</v>
      </c>
      <c r="B1043" s="817">
        <v>41709</v>
      </c>
      <c r="C1043" s="818" t="s">
        <v>3098</v>
      </c>
      <c r="D1043" s="816" t="s">
        <v>1391</v>
      </c>
      <c r="E1043" s="819">
        <v>10178351</v>
      </c>
      <c r="F1043" s="816">
        <v>23976260</v>
      </c>
      <c r="G1043" s="816">
        <v>2704005</v>
      </c>
      <c r="H1043" s="820" t="str">
        <f>IF(G1043="","",VLOOKUP(G1043,ARANCEL!$B$5:$D$121,2,FALSE))</f>
        <v>PROVISORIO</v>
      </c>
      <c r="I1043" s="821" t="s">
        <v>340</v>
      </c>
      <c r="J1043" s="816">
        <v>1</v>
      </c>
      <c r="K1043" s="822">
        <f>IF(G1043="","",VLOOKUP(G1043,ARANCEL!$B$5:$D$121,3,FALSE)*J1043)</f>
        <v>3250</v>
      </c>
      <c r="L1043" s="1210" t="s">
        <v>3438</v>
      </c>
      <c r="M1043" s="1210">
        <v>4500220771</v>
      </c>
      <c r="N1043" s="1210">
        <v>8615</v>
      </c>
    </row>
    <row r="1044" spans="1:14" s="1025" customFormat="1" x14ac:dyDescent="0.25">
      <c r="A1044" s="324" t="s">
        <v>305</v>
      </c>
      <c r="B1044" s="817">
        <v>41716</v>
      </c>
      <c r="C1044" s="818" t="s">
        <v>3098</v>
      </c>
      <c r="D1044" s="816" t="s">
        <v>1391</v>
      </c>
      <c r="E1044" s="819">
        <v>10178351</v>
      </c>
      <c r="F1044" s="816">
        <v>23976260</v>
      </c>
      <c r="G1044" s="816">
        <v>2706015</v>
      </c>
      <c r="H1044" s="820" t="str">
        <f>IF(G1044="","",VLOOKUP(G1044,ARANCEL!$B$5:$D$121,2,FALSE))</f>
        <v>NCLAJE TIPO SANDRI</v>
      </c>
      <c r="I1044" s="821" t="s">
        <v>340</v>
      </c>
      <c r="J1044" s="816">
        <v>1</v>
      </c>
      <c r="K1044" s="822">
        <f>IF(G1044="","",VLOOKUP(G1044,ARANCEL!$B$5:$D$121,3,FALSE)*J1044)</f>
        <v>13495</v>
      </c>
      <c r="L1044" s="1210" t="s">
        <v>3058</v>
      </c>
      <c r="M1044" s="1210">
        <v>4500225648</v>
      </c>
      <c r="N1044" s="1210">
        <v>8916</v>
      </c>
    </row>
    <row r="1045" spans="1:14" s="1025" customFormat="1" x14ac:dyDescent="0.25">
      <c r="A1045" s="816" t="s">
        <v>305</v>
      </c>
      <c r="B1045" s="817">
        <v>41716</v>
      </c>
      <c r="C1045" s="118" t="s">
        <v>3098</v>
      </c>
      <c r="D1045" s="119" t="s">
        <v>1391</v>
      </c>
      <c r="E1045" s="162">
        <v>10178351</v>
      </c>
      <c r="F1045" s="119">
        <v>23976260</v>
      </c>
      <c r="G1045" s="816">
        <v>2704015</v>
      </c>
      <c r="H1045" s="820" t="str">
        <f>IF(G1045="","",VLOOKUP(G1045,ARANCEL!$B$5:$D$121,2,FALSE))</f>
        <v xml:space="preserve">CORONA IN CERAM </v>
      </c>
      <c r="I1045" s="821" t="s">
        <v>340</v>
      </c>
      <c r="J1045" s="816">
        <v>1</v>
      </c>
      <c r="K1045" s="822">
        <f>IF(G1045="","",VLOOKUP(G1045,ARANCEL!$B$5:$D$121,3,FALSE)*J1045)</f>
        <v>42733</v>
      </c>
      <c r="L1045" s="1210" t="s">
        <v>3058</v>
      </c>
      <c r="M1045" s="1210">
        <v>4500225648</v>
      </c>
      <c r="N1045" s="1210">
        <v>8916</v>
      </c>
    </row>
    <row r="1046" spans="1:14" s="1025" customFormat="1" x14ac:dyDescent="0.25">
      <c r="A1046" s="816" t="s">
        <v>305</v>
      </c>
      <c r="B1046" s="817">
        <v>41999</v>
      </c>
      <c r="C1046" s="818" t="s">
        <v>9170</v>
      </c>
      <c r="D1046" s="816" t="s">
        <v>6277</v>
      </c>
      <c r="E1046" s="819">
        <v>10301948</v>
      </c>
      <c r="F1046" s="816">
        <v>30137386</v>
      </c>
      <c r="G1046" s="816">
        <v>2705003</v>
      </c>
      <c r="H1046" s="820" t="str">
        <f>IF(G1046="","",VLOOKUP(G1046,ARANCEL!$B$5:$D$121,2,FALSE))</f>
        <v>INCRUSTACION ESTETICA (ART-GLASS O CERAMICA)</v>
      </c>
      <c r="I1046" s="821" t="s">
        <v>326</v>
      </c>
      <c r="J1046" s="816">
        <v>1</v>
      </c>
      <c r="K1046" s="822">
        <f>IF(G1046="","",VLOOKUP(G1046,ARANCEL!$B$5:$D$121,3,FALSE)*J1046)</f>
        <v>15676</v>
      </c>
      <c r="L1046" s="1350" t="s">
        <v>9431</v>
      </c>
      <c r="M1046" s="1350">
        <v>4500269116</v>
      </c>
      <c r="N1046" s="1350" t="s">
        <v>9430</v>
      </c>
    </row>
    <row r="1047" spans="1:14" s="1025" customFormat="1" x14ac:dyDescent="0.25">
      <c r="A1047" s="816" t="s">
        <v>305</v>
      </c>
      <c r="B1047" s="817">
        <v>41863</v>
      </c>
      <c r="C1047" s="818" t="s">
        <v>6355</v>
      </c>
      <c r="D1047" s="816" t="s">
        <v>720</v>
      </c>
      <c r="E1047" s="819">
        <v>10240472</v>
      </c>
      <c r="F1047" s="816">
        <v>27829980</v>
      </c>
      <c r="G1047" s="816">
        <v>2705003</v>
      </c>
      <c r="H1047" s="820" t="str">
        <f>IF(G1047="","",VLOOKUP(G1047,ARANCEL!$B$5:$D$121,2,FALSE))</f>
        <v>INCRUSTACION ESTETICA (ART-GLASS O CERAMICA)</v>
      </c>
      <c r="I1047" s="821" t="s">
        <v>326</v>
      </c>
      <c r="J1047" s="816">
        <v>1</v>
      </c>
      <c r="K1047" s="822">
        <f>IF(G1047="","",VLOOKUP(G1047,ARANCEL!$B$5:$D$121,3,FALSE)*J1047)</f>
        <v>15676</v>
      </c>
      <c r="L1047" s="1210" t="s">
        <v>6905</v>
      </c>
      <c r="M1047" s="1210">
        <v>4500251080</v>
      </c>
      <c r="N1047" s="1210" t="s">
        <v>7128</v>
      </c>
    </row>
    <row r="1048" spans="1:14" s="1025" customFormat="1" ht="15" customHeight="1" x14ac:dyDescent="0.25">
      <c r="A1048" s="816" t="s">
        <v>305</v>
      </c>
      <c r="B1048" s="817">
        <v>41796</v>
      </c>
      <c r="C1048" s="118" t="s">
        <v>5018</v>
      </c>
      <c r="D1048" s="119" t="s">
        <v>720</v>
      </c>
      <c r="E1048" s="162">
        <v>10208583</v>
      </c>
      <c r="F1048" s="119">
        <v>26581657</v>
      </c>
      <c r="G1048" s="816">
        <v>2704005</v>
      </c>
      <c r="H1048" s="820" t="str">
        <f>IF(G1048="","",VLOOKUP(G1048,ARANCEL!$B$5:$D$121,2,FALSE))</f>
        <v>PROVISORIO</v>
      </c>
      <c r="I1048" s="821" t="s">
        <v>337</v>
      </c>
      <c r="J1048" s="816">
        <v>1</v>
      </c>
      <c r="K1048" s="822">
        <f>IF(G1048="","",VLOOKUP(G1048,ARANCEL!$B$5:$D$121,3,FALSE)*J1048)</f>
        <v>3250</v>
      </c>
      <c r="L1048" s="1210" t="s">
        <v>5742</v>
      </c>
      <c r="M1048" s="1210">
        <v>4500239368</v>
      </c>
      <c r="N1048" s="1210" t="s">
        <v>5743</v>
      </c>
    </row>
    <row r="1049" spans="1:14" s="1025" customFormat="1" x14ac:dyDescent="0.25">
      <c r="A1049" s="816" t="s">
        <v>305</v>
      </c>
      <c r="B1049" s="817">
        <v>41773</v>
      </c>
      <c r="C1049" s="257" t="s">
        <v>4487</v>
      </c>
      <c r="D1049" s="255" t="s">
        <v>353</v>
      </c>
      <c r="E1049" s="258">
        <v>10196692</v>
      </c>
      <c r="F1049" s="255">
        <v>23626292</v>
      </c>
      <c r="G1049" s="816">
        <v>2702048</v>
      </c>
      <c r="H1049" s="820" t="str">
        <f>IF(G1049="","",VLOOKUP(G1049,ARANCEL!$B$5:$D$121,2,FALSE))</f>
        <v xml:space="preserve">SERVICIO LAB. IMPLANTE CORONA CEMENTADA/ATORNILLADA </v>
      </c>
      <c r="I1049" s="905" t="s">
        <v>308</v>
      </c>
      <c r="J1049" s="816">
        <v>1</v>
      </c>
      <c r="K1049" s="822">
        <f>IF(G1049="","",VLOOKUP(G1049,ARANCEL!$B$5:$D$121,3,FALSE)*J1049)</f>
        <v>43857</v>
      </c>
      <c r="L1049" s="1210" t="s">
        <v>5292</v>
      </c>
      <c r="M1049" s="1210">
        <v>4500235442</v>
      </c>
      <c r="N1049" s="1210">
        <v>9424</v>
      </c>
    </row>
    <row r="1050" spans="1:14" s="1025" customFormat="1" x14ac:dyDescent="0.25">
      <c r="A1050" s="816" t="s">
        <v>305</v>
      </c>
      <c r="B1050" s="817">
        <v>41810</v>
      </c>
      <c r="C1050" s="818" t="s">
        <v>852</v>
      </c>
      <c r="D1050" s="816" t="s">
        <v>1452</v>
      </c>
      <c r="E1050" s="819">
        <v>10214308</v>
      </c>
      <c r="F1050" s="816">
        <v>27061552</v>
      </c>
      <c r="G1050" s="816">
        <v>2704005</v>
      </c>
      <c r="H1050" s="820" t="str">
        <f>IF(G1050="","",VLOOKUP(G1050,ARANCEL!$B$5:$D$121,2,FALSE))</f>
        <v>PROVISORIO</v>
      </c>
      <c r="I1050" s="821" t="s">
        <v>308</v>
      </c>
      <c r="J1050" s="816">
        <v>1</v>
      </c>
      <c r="K1050" s="822">
        <f>IF(G1050="","",VLOOKUP(G1050,ARANCEL!$B$5:$D$121,3,FALSE)*J1050)</f>
        <v>3250</v>
      </c>
      <c r="L1050" s="1210" t="s">
        <v>5742</v>
      </c>
      <c r="M1050" s="1210">
        <v>4500239368</v>
      </c>
      <c r="N1050" s="1210" t="s">
        <v>5743</v>
      </c>
    </row>
    <row r="1051" spans="1:14" s="1025" customFormat="1" x14ac:dyDescent="0.25">
      <c r="A1051" s="816" t="s">
        <v>305</v>
      </c>
      <c r="B1051" s="817">
        <v>41830</v>
      </c>
      <c r="C1051" s="818" t="s">
        <v>852</v>
      </c>
      <c r="D1051" s="816" t="s">
        <v>1452</v>
      </c>
      <c r="E1051" s="819">
        <v>10214308</v>
      </c>
      <c r="F1051" s="816">
        <v>27061552</v>
      </c>
      <c r="G1051" s="816">
        <v>2704003</v>
      </c>
      <c r="H1051" s="820" t="str">
        <f>IF(G1051="","",VLOOKUP(G1051,ARANCEL!$B$5:$D$121,2,FALSE))</f>
        <v xml:space="preserve">CORONA PERIFERICA CON PERNO MUÑON COLADO </v>
      </c>
      <c r="I1051" s="821" t="s">
        <v>308</v>
      </c>
      <c r="J1051" s="816">
        <v>1</v>
      </c>
      <c r="K1051" s="822">
        <f>IF(G1051="","",VLOOKUP(G1051,ARANCEL!$B$5:$D$121,3,FALSE)*J1051)</f>
        <v>32612</v>
      </c>
      <c r="L1051" s="1210" t="s">
        <v>6905</v>
      </c>
      <c r="M1051" s="1210">
        <v>4500249698</v>
      </c>
      <c r="N1051" s="1210" t="s">
        <v>7115</v>
      </c>
    </row>
    <row r="1052" spans="1:14" s="1028" customFormat="1" x14ac:dyDescent="0.25">
      <c r="A1052" s="816" t="s">
        <v>305</v>
      </c>
      <c r="B1052" s="817">
        <v>42006</v>
      </c>
      <c r="C1052" s="818" t="s">
        <v>9237</v>
      </c>
      <c r="D1052" s="816" t="s">
        <v>6277</v>
      </c>
      <c r="E1052" s="819">
        <v>10303973</v>
      </c>
      <c r="F1052" s="816">
        <v>30042374</v>
      </c>
      <c r="G1052" s="816">
        <v>2705003</v>
      </c>
      <c r="H1052" s="820" t="str">
        <f>IF(G1052="","",VLOOKUP(G1052,ARANCEL!$B$5:$D$121,2,FALSE))</f>
        <v>INCRUSTACION ESTETICA (ART-GLASS O CERAMICA)</v>
      </c>
      <c r="I1052" s="821" t="s">
        <v>318</v>
      </c>
      <c r="J1052" s="816">
        <v>1</v>
      </c>
      <c r="K1052" s="822">
        <f>IF(G1052="","",VLOOKUP(G1052,ARANCEL!$B$5:$D$121,3,FALSE)*J1052)</f>
        <v>15676</v>
      </c>
      <c r="L1052" s="1249" t="str">
        <f>IF(E1052="","","IMPAGO")</f>
        <v>IMPAGO</v>
      </c>
      <c r="M1052" s="1249" t="str">
        <f>IF(L1052="IMPAGO","SIN O.C.","")</f>
        <v>SIN O.C.</v>
      </c>
      <c r="N1052" s="1249" t="str">
        <f>IF(L1052="IMPAGO","SIN FACT.","")</f>
        <v>SIN FACT.</v>
      </c>
    </row>
    <row r="1053" spans="1:14" s="1028" customFormat="1" x14ac:dyDescent="0.25">
      <c r="A1053" s="816" t="s">
        <v>305</v>
      </c>
      <c r="B1053" s="817">
        <v>41606</v>
      </c>
      <c r="C1053" s="818" t="s">
        <v>1474</v>
      </c>
      <c r="D1053" s="816" t="s">
        <v>1449</v>
      </c>
      <c r="E1053" s="819">
        <v>10163613</v>
      </c>
      <c r="F1053" s="816">
        <v>23907247</v>
      </c>
      <c r="G1053" s="816">
        <v>2705003</v>
      </c>
      <c r="H1053" s="820" t="str">
        <f>IF(G1053="","",VLOOKUP(G1053,ARANCEL!$B$5:$D$121,2,FALSE))</f>
        <v>INCRUSTACION ESTETICA (ART-GLASS O CERAMICA)</v>
      </c>
      <c r="I1053" s="821" t="s">
        <v>312</v>
      </c>
      <c r="J1053" s="816">
        <v>1</v>
      </c>
      <c r="K1053" s="822">
        <f>IF(G1053="","",VLOOKUP(G1053,ARANCEL!$B$5:$D$121,3,FALSE)*J1053)</f>
        <v>15676</v>
      </c>
      <c r="L1053" s="1249" t="str">
        <f>IF(E1053="","","IMPAGO")</f>
        <v>IMPAGO</v>
      </c>
      <c r="M1053" s="1249" t="str">
        <f>IF(L1053="IMPAGO","SIN O.C.","")</f>
        <v>SIN O.C.</v>
      </c>
      <c r="N1053" s="1249" t="str">
        <f>IF(L1053="IMPAGO","SIN FACT.","")</f>
        <v>SIN FACT.</v>
      </c>
    </row>
    <row r="1054" spans="1:14" s="1028" customFormat="1" x14ac:dyDescent="0.25">
      <c r="A1054" s="816" t="s">
        <v>606</v>
      </c>
      <c r="B1054" s="817">
        <v>42017</v>
      </c>
      <c r="C1054" s="118" t="s">
        <v>9413</v>
      </c>
      <c r="D1054" s="119" t="s">
        <v>96</v>
      </c>
      <c r="E1054" s="162">
        <v>10307472</v>
      </c>
      <c r="F1054" s="119">
        <v>29590938</v>
      </c>
      <c r="G1054" s="816">
        <v>2704015</v>
      </c>
      <c r="H1054" s="820" t="str">
        <f>IF(G1054="","",VLOOKUP(G1054,ARANCEL!$B$5:$D$121,2,FALSE))</f>
        <v xml:space="preserve">CORONA IN CERAM </v>
      </c>
      <c r="I1054" s="821" t="s">
        <v>329</v>
      </c>
      <c r="J1054" s="816">
        <v>1</v>
      </c>
      <c r="K1054" s="822">
        <f>IF(G1054="","",VLOOKUP(G1054,ARANCEL!$B$5:$D$121,3,FALSE)*J1054)</f>
        <v>42733</v>
      </c>
      <c r="L1054" s="1249" t="str">
        <f>IF(E1054="","","IMPAGO")</f>
        <v>IMPAGO</v>
      </c>
      <c r="M1054" s="1249" t="str">
        <f>IF(L1054="IMPAGO","SIN O.C.","")</f>
        <v>SIN O.C.</v>
      </c>
      <c r="N1054" s="1249" t="str">
        <f>IF(L1054="IMPAGO","SIN FACT.","")</f>
        <v>SIN FACT.</v>
      </c>
    </row>
    <row r="1055" spans="1:14" s="1028" customFormat="1" x14ac:dyDescent="0.25">
      <c r="A1055" s="816" t="s">
        <v>305</v>
      </c>
      <c r="B1055" s="817">
        <v>41817</v>
      </c>
      <c r="C1055" s="118" t="s">
        <v>5365</v>
      </c>
      <c r="D1055" s="119" t="s">
        <v>1458</v>
      </c>
      <c r="E1055" s="162">
        <v>10216882</v>
      </c>
      <c r="F1055" s="119">
        <v>27159126</v>
      </c>
      <c r="G1055" s="816">
        <v>2704005</v>
      </c>
      <c r="H1055" s="820" t="str">
        <f>IF(G1055="","",VLOOKUP(G1055,ARANCEL!$B$5:$D$121,2,FALSE))</f>
        <v>PROVISORIO</v>
      </c>
      <c r="I1055" s="821" t="s">
        <v>324</v>
      </c>
      <c r="J1055" s="816">
        <v>1</v>
      </c>
      <c r="K1055" s="822">
        <f>IF(G1055="","",VLOOKUP(G1055,ARANCEL!$B$5:$D$121,3,FALSE)*J1055)</f>
        <v>3250</v>
      </c>
      <c r="L1055" s="1210" t="s">
        <v>5742</v>
      </c>
      <c r="M1055" s="1210">
        <v>4500239368</v>
      </c>
      <c r="N1055" s="1210" t="s">
        <v>5743</v>
      </c>
    </row>
    <row r="1056" spans="1:14" s="1025" customFormat="1" x14ac:dyDescent="0.25">
      <c r="A1056" s="816" t="s">
        <v>305</v>
      </c>
      <c r="B1056" s="817">
        <v>41825</v>
      </c>
      <c r="C1056" s="818" t="s">
        <v>5365</v>
      </c>
      <c r="D1056" s="816" t="s">
        <v>1458</v>
      </c>
      <c r="E1056" s="819">
        <v>10216882</v>
      </c>
      <c r="F1056" s="816">
        <v>27159126</v>
      </c>
      <c r="G1056" s="816">
        <v>2704002</v>
      </c>
      <c r="H1056" s="820" t="str">
        <f>IF(G1056="","",VLOOKUP(G1056,ARANCEL!$B$5:$D$121,2,FALSE))</f>
        <v xml:space="preserve">CORONA PERIFERICA </v>
      </c>
      <c r="I1056" s="821" t="s">
        <v>324</v>
      </c>
      <c r="J1056" s="816">
        <v>1</v>
      </c>
      <c r="K1056" s="822">
        <f>IF(G1056="","",VLOOKUP(G1056,ARANCEL!$B$5:$D$121,3,FALSE)*J1056)</f>
        <v>25865</v>
      </c>
      <c r="L1056" s="1210" t="s">
        <v>6017</v>
      </c>
      <c r="M1056" s="1210">
        <v>4500243278</v>
      </c>
      <c r="N1056" s="1210">
        <v>9786</v>
      </c>
    </row>
    <row r="1057" spans="1:15" s="1028" customFormat="1" x14ac:dyDescent="0.25">
      <c r="A1057" s="816" t="s">
        <v>305</v>
      </c>
      <c r="B1057" s="817">
        <v>41795</v>
      </c>
      <c r="C1057" s="818" t="s">
        <v>4938</v>
      </c>
      <c r="D1057" s="816" t="s">
        <v>1449</v>
      </c>
      <c r="E1057" s="819">
        <v>10205484</v>
      </c>
      <c r="F1057" s="816">
        <v>26761059</v>
      </c>
      <c r="G1057" s="816">
        <v>2704005</v>
      </c>
      <c r="H1057" s="820" t="str">
        <f>IF(G1057="","",VLOOKUP(G1057,ARANCEL!$B$5:$D$121,2,FALSE))</f>
        <v>PROVISORIO</v>
      </c>
      <c r="I1057" s="821" t="s">
        <v>683</v>
      </c>
      <c r="J1057" s="816">
        <v>2</v>
      </c>
      <c r="K1057" s="822">
        <f>IF(G1057="","",VLOOKUP(G1057,ARANCEL!$B$5:$D$121,3,FALSE)*J1057)</f>
        <v>6500</v>
      </c>
      <c r="L1057" s="1210" t="s">
        <v>5292</v>
      </c>
      <c r="M1057" s="1210">
        <v>4500236752</v>
      </c>
      <c r="N1057" s="1210">
        <v>9460</v>
      </c>
    </row>
    <row r="1058" spans="1:15" s="1028" customFormat="1" x14ac:dyDescent="0.25">
      <c r="A1058" s="816" t="s">
        <v>305</v>
      </c>
      <c r="B1058" s="817">
        <v>41809</v>
      </c>
      <c r="C1058" s="118" t="s">
        <v>4938</v>
      </c>
      <c r="D1058" s="119" t="s">
        <v>1449</v>
      </c>
      <c r="E1058" s="162">
        <v>10205484</v>
      </c>
      <c r="F1058" s="119">
        <v>26761059</v>
      </c>
      <c r="G1058" s="119">
        <v>2704003</v>
      </c>
      <c r="H1058" s="820" t="str">
        <f>IF(G1058="","",VLOOKUP(G1058,ARANCEL!$B$5:$D$121,2,FALSE))</f>
        <v xml:space="preserve">CORONA PERIFERICA CON PERNO MUÑON COLADO </v>
      </c>
      <c r="I1058" s="821" t="s">
        <v>318</v>
      </c>
      <c r="J1058" s="816">
        <v>1</v>
      </c>
      <c r="K1058" s="822">
        <f>IF(G1058="","",VLOOKUP(G1058,ARANCEL!$B$5:$D$121,3,FALSE)*J1058)</f>
        <v>32612</v>
      </c>
      <c r="L1058" s="1210" t="s">
        <v>5742</v>
      </c>
      <c r="M1058" s="1210">
        <v>4500239368</v>
      </c>
      <c r="N1058" s="1210" t="s">
        <v>5743</v>
      </c>
    </row>
    <row r="1059" spans="1:15" s="1028" customFormat="1" x14ac:dyDescent="0.25">
      <c r="A1059" s="816" t="s">
        <v>305</v>
      </c>
      <c r="B1059" s="817">
        <v>41830</v>
      </c>
      <c r="C1059" s="818" t="s">
        <v>4938</v>
      </c>
      <c r="D1059" s="816" t="s">
        <v>1449</v>
      </c>
      <c r="E1059" s="819">
        <v>10205484</v>
      </c>
      <c r="F1059" s="816">
        <v>26761059</v>
      </c>
      <c r="G1059" s="816">
        <v>2704003</v>
      </c>
      <c r="H1059" s="820" t="str">
        <f>IF(G1059="","",VLOOKUP(G1059,ARANCEL!$B$5:$D$121,2,FALSE))</f>
        <v xml:space="preserve">CORONA PERIFERICA CON PERNO MUÑON COLADO </v>
      </c>
      <c r="I1059" s="821" t="s">
        <v>326</v>
      </c>
      <c r="J1059" s="816">
        <v>1</v>
      </c>
      <c r="K1059" s="822">
        <f>IF(G1059="","",VLOOKUP(G1059,ARANCEL!$B$5:$D$121,3,FALSE)*J1059)</f>
        <v>32612</v>
      </c>
      <c r="L1059" s="1210" t="s">
        <v>6905</v>
      </c>
      <c r="M1059" s="1210">
        <v>4500249698</v>
      </c>
      <c r="N1059" s="1210" t="s">
        <v>7115</v>
      </c>
    </row>
    <row r="1060" spans="1:15" s="1035" customFormat="1" x14ac:dyDescent="0.25">
      <c r="A1060" s="816" t="s">
        <v>305</v>
      </c>
      <c r="B1060" s="817">
        <v>41879</v>
      </c>
      <c r="C1060" s="818" t="s">
        <v>6744</v>
      </c>
      <c r="D1060" s="816" t="s">
        <v>1449</v>
      </c>
      <c r="E1060" s="819">
        <v>10249769</v>
      </c>
      <c r="F1060" s="816">
        <v>28103538</v>
      </c>
      <c r="G1060" s="816">
        <v>2704005</v>
      </c>
      <c r="H1060" s="820" t="str">
        <f>IF(G1060="","",VLOOKUP(G1060,ARANCEL!$B$5:$D$121,2,FALSE))</f>
        <v>PROVISORIO</v>
      </c>
      <c r="I1060" s="821" t="s">
        <v>324</v>
      </c>
      <c r="J1060" s="816">
        <v>1</v>
      </c>
      <c r="K1060" s="822">
        <f>IF(G1060="","",VLOOKUP(G1060,ARANCEL!$B$5:$D$121,3,FALSE)*J1060)</f>
        <v>3250</v>
      </c>
      <c r="L1060" s="1210" t="s">
        <v>6905</v>
      </c>
      <c r="M1060" s="1210">
        <v>4500251080</v>
      </c>
      <c r="N1060" s="1210" t="s">
        <v>7128</v>
      </c>
    </row>
    <row r="1061" spans="1:15" s="1035" customFormat="1" x14ac:dyDescent="0.25">
      <c r="A1061" s="816" t="s">
        <v>305</v>
      </c>
      <c r="B1061" s="817">
        <v>41927</v>
      </c>
      <c r="C1061" s="818" t="s">
        <v>6744</v>
      </c>
      <c r="D1061" s="816" t="s">
        <v>1449</v>
      </c>
      <c r="E1061" s="819">
        <v>10249769</v>
      </c>
      <c r="F1061" s="816">
        <v>28103538</v>
      </c>
      <c r="G1061" s="816">
        <v>2704003</v>
      </c>
      <c r="H1061" s="820" t="str">
        <f>IF(G1061="","",VLOOKUP(G1061,ARANCEL!$B$5:$D$121,2,FALSE))</f>
        <v xml:space="preserve">CORONA PERIFERICA CON PERNO MUÑON COLADO </v>
      </c>
      <c r="I1061" s="821" t="s">
        <v>309</v>
      </c>
      <c r="J1061" s="816">
        <v>1</v>
      </c>
      <c r="K1061" s="822">
        <f>IF(G1061="","",VLOOKUP(G1061,ARANCEL!$B$5:$D$121,3,FALSE)*J1061)</f>
        <v>32612</v>
      </c>
      <c r="L1061" s="1210" t="s">
        <v>8279</v>
      </c>
      <c r="M1061" s="1210">
        <v>4500259698</v>
      </c>
      <c r="N1061" s="1210" t="s">
        <v>8264</v>
      </c>
    </row>
    <row r="1062" spans="1:15" x14ac:dyDescent="0.25">
      <c r="A1062" s="119" t="s">
        <v>305</v>
      </c>
      <c r="B1062" s="164">
        <v>41855</v>
      </c>
      <c r="C1062" s="118" t="s">
        <v>6195</v>
      </c>
      <c r="D1062" s="119" t="s">
        <v>438</v>
      </c>
      <c r="E1062" s="162">
        <v>10235448</v>
      </c>
      <c r="F1062" s="119">
        <v>27444782</v>
      </c>
      <c r="G1062" s="119">
        <v>2704005</v>
      </c>
      <c r="H1062" s="120" t="str">
        <f>IF(G1062="","",VLOOKUP(G1062,ARANCEL!$B$5:$D$121,2,FALSE))</f>
        <v>PROVISORIO</v>
      </c>
      <c r="I1062" s="121" t="s">
        <v>1368</v>
      </c>
      <c r="J1062" s="119">
        <v>3</v>
      </c>
      <c r="K1062" s="122">
        <f>IF(G1062="","",VLOOKUP(G1062,ARANCEL!$B$5:$D$121,3,FALSE)*J1062)</f>
        <v>9750</v>
      </c>
      <c r="L1062" s="1229" t="s">
        <v>6905</v>
      </c>
      <c r="M1062" s="1229">
        <v>4500249698</v>
      </c>
      <c r="N1062" s="1229" t="s">
        <v>7115</v>
      </c>
    </row>
    <row r="1063" spans="1:15" s="1041" customFormat="1" ht="18" customHeight="1" x14ac:dyDescent="0.25">
      <c r="A1063" s="816" t="s">
        <v>305</v>
      </c>
      <c r="B1063" s="817">
        <v>41855</v>
      </c>
      <c r="C1063" s="818" t="s">
        <v>6195</v>
      </c>
      <c r="D1063" s="816" t="s">
        <v>438</v>
      </c>
      <c r="E1063" s="819">
        <v>10235448</v>
      </c>
      <c r="F1063" s="816">
        <v>27444782</v>
      </c>
      <c r="G1063" s="816">
        <v>2704007</v>
      </c>
      <c r="H1063" s="820" t="str">
        <f>IF(G1063="","",VLOOKUP(G1063,ARANCEL!$B$5:$D$121,2,FALSE))</f>
        <v>PILAR, INSERCION O PUNTO DE APOYO PERIFERICO</v>
      </c>
      <c r="I1063" s="821" t="s">
        <v>323</v>
      </c>
      <c r="J1063" s="816">
        <v>1</v>
      </c>
      <c r="K1063" s="822">
        <f>IF(G1063="","",VLOOKUP(G1063,ARANCEL!$B$5:$D$121,3,FALSE)*J1063)</f>
        <v>25865</v>
      </c>
      <c r="L1063" s="1210" t="s">
        <v>6905</v>
      </c>
      <c r="M1063" s="1210">
        <v>4500249698</v>
      </c>
      <c r="N1063" s="1210" t="s">
        <v>7115</v>
      </c>
      <c r="O1063" s="342"/>
    </row>
    <row r="1064" spans="1:15" s="1035" customFormat="1" x14ac:dyDescent="0.25">
      <c r="A1064" s="816" t="s">
        <v>305</v>
      </c>
      <c r="B1064" s="817">
        <v>41855</v>
      </c>
      <c r="C1064" s="818" t="s">
        <v>6195</v>
      </c>
      <c r="D1064" s="816" t="s">
        <v>438</v>
      </c>
      <c r="E1064" s="819">
        <v>10235448</v>
      </c>
      <c r="F1064" s="816">
        <v>27444782</v>
      </c>
      <c r="G1064" s="816">
        <v>2704008</v>
      </c>
      <c r="H1064" s="820" t="str">
        <f>IF(G1064="","",VLOOKUP(G1064,ARANCEL!$B$5:$D$121,2,FALSE))</f>
        <v>PILAR, INSERCION O PUNTO DE APOYO CON PERNO MUÑON</v>
      </c>
      <c r="I1064" s="821" t="s">
        <v>329</v>
      </c>
      <c r="J1064" s="816">
        <v>1</v>
      </c>
      <c r="K1064" s="822">
        <f>IF(G1064="","",VLOOKUP(G1064,ARANCEL!$B$5:$D$121,3,FALSE)*J1064)</f>
        <v>32612</v>
      </c>
      <c r="L1064" s="1210" t="s">
        <v>6905</v>
      </c>
      <c r="M1064" s="1210">
        <v>4500249698</v>
      </c>
      <c r="N1064" s="1210" t="s">
        <v>7115</v>
      </c>
    </row>
    <row r="1065" spans="1:15" s="1042" customFormat="1" x14ac:dyDescent="0.25">
      <c r="A1065" s="816" t="s">
        <v>305</v>
      </c>
      <c r="B1065" s="817">
        <v>41855</v>
      </c>
      <c r="C1065" s="818" t="s">
        <v>6195</v>
      </c>
      <c r="D1065" s="816" t="s">
        <v>438</v>
      </c>
      <c r="E1065" s="819">
        <v>10235448</v>
      </c>
      <c r="F1065" s="816">
        <v>27444782</v>
      </c>
      <c r="G1065" s="816">
        <v>2704012</v>
      </c>
      <c r="H1065" s="820" t="str">
        <f>IF(G1065="","",VLOOKUP(G1065,ARANCEL!$B$5:$D$121,2,FALSE))</f>
        <v xml:space="preserve">INTERMEDIARIO O PONTICO </v>
      </c>
      <c r="I1065" s="821" t="s">
        <v>325</v>
      </c>
      <c r="J1065" s="816">
        <v>1</v>
      </c>
      <c r="K1065" s="822">
        <f>IF(G1065="","",VLOOKUP(G1065,ARANCEL!$B$5:$D$121,3,FALSE)*J1065)</f>
        <v>25122</v>
      </c>
      <c r="L1065" s="1210" t="s">
        <v>6905</v>
      </c>
      <c r="M1065" s="1210">
        <v>4500249698</v>
      </c>
      <c r="N1065" s="1210" t="s">
        <v>7115</v>
      </c>
    </row>
    <row r="1066" spans="1:15" s="1042" customFormat="1" x14ac:dyDescent="0.25">
      <c r="A1066" s="816" t="s">
        <v>305</v>
      </c>
      <c r="B1066" s="817">
        <v>41859</v>
      </c>
      <c r="C1066" s="818" t="s">
        <v>6297</v>
      </c>
      <c r="D1066" s="816" t="s">
        <v>1452</v>
      </c>
      <c r="E1066" s="819">
        <v>10238726</v>
      </c>
      <c r="F1066" s="816">
        <v>26749378</v>
      </c>
      <c r="G1066" s="816">
        <v>2701002</v>
      </c>
      <c r="H1066" s="820" t="str">
        <f>IF(G1066="","",VLOOKUP(G1066,ARANCEL!$B$5:$D$121,2,FALSE))</f>
        <v>COSTO LABORATORIO ENCERADO DIA</v>
      </c>
      <c r="I1066" s="821" t="s">
        <v>347</v>
      </c>
      <c r="J1066" s="816">
        <v>2</v>
      </c>
      <c r="K1066" s="822">
        <f>IF(G1066="","",VLOOKUP(G1066,ARANCEL!$B$5:$D$121,3,FALSE)*J1066)</f>
        <v>44982</v>
      </c>
      <c r="L1066" s="1210" t="s">
        <v>6905</v>
      </c>
      <c r="M1066" s="1210">
        <v>4500251080</v>
      </c>
      <c r="N1066" s="1210" t="s">
        <v>7128</v>
      </c>
    </row>
    <row r="1067" spans="1:15" s="1042" customFormat="1" x14ac:dyDescent="0.25">
      <c r="A1067" s="816" t="s">
        <v>305</v>
      </c>
      <c r="B1067" s="817">
        <v>41893</v>
      </c>
      <c r="C1067" s="818" t="s">
        <v>7006</v>
      </c>
      <c r="D1067" s="816" t="s">
        <v>1391</v>
      </c>
      <c r="E1067" s="819">
        <v>10255147</v>
      </c>
      <c r="F1067" s="816">
        <v>28355852</v>
      </c>
      <c r="G1067" s="816">
        <v>2704005</v>
      </c>
      <c r="H1067" s="820" t="str">
        <f>IF(G1067="","",VLOOKUP(G1067,ARANCEL!$B$5:$D$121,2,FALSE))</f>
        <v>PROVISORIO</v>
      </c>
      <c r="I1067" s="821" t="s">
        <v>317</v>
      </c>
      <c r="J1067" s="816">
        <v>1</v>
      </c>
      <c r="K1067" s="822">
        <f>IF(G1067="","",VLOOKUP(G1067,ARANCEL!$B$5:$D$121,3,FALSE)*J1067)</f>
        <v>3250</v>
      </c>
      <c r="L1067" s="1210" t="s">
        <v>7548</v>
      </c>
      <c r="M1067" s="1210">
        <v>4500255224</v>
      </c>
      <c r="N1067" s="1210" t="s">
        <v>7553</v>
      </c>
    </row>
    <row r="1068" spans="1:15" s="1042" customFormat="1" x14ac:dyDescent="0.25">
      <c r="A1068" s="816" t="s">
        <v>305</v>
      </c>
      <c r="B1068" s="817">
        <v>41947</v>
      </c>
      <c r="C1068" s="818" t="s">
        <v>7006</v>
      </c>
      <c r="D1068" s="816" t="s">
        <v>1391</v>
      </c>
      <c r="E1068" s="819">
        <v>10255147</v>
      </c>
      <c r="F1068" s="816">
        <v>28355852</v>
      </c>
      <c r="G1068" s="816">
        <v>2704016</v>
      </c>
      <c r="H1068" s="820" t="str">
        <f>IF(G1068="","",VLOOKUP(G1068,ARANCEL!$B$5:$D$121,2,FALSE))</f>
        <v xml:space="preserve">CORONA PROCERA </v>
      </c>
      <c r="I1068" s="821" t="s">
        <v>317</v>
      </c>
      <c r="J1068" s="816">
        <v>1</v>
      </c>
      <c r="K1068" s="822">
        <f>IF(G1068="","",VLOOKUP(G1068,ARANCEL!$B$5:$D$121,3,FALSE)*J1068)</f>
        <v>58477</v>
      </c>
      <c r="L1068" s="1210" t="s">
        <v>8279</v>
      </c>
      <c r="M1068" s="1210">
        <v>4500259698</v>
      </c>
      <c r="N1068" s="1210" t="s">
        <v>8264</v>
      </c>
    </row>
    <row r="1069" spans="1:15" s="1035" customFormat="1" x14ac:dyDescent="0.25">
      <c r="A1069" s="816" t="s">
        <v>305</v>
      </c>
      <c r="B1069" s="817">
        <v>41947</v>
      </c>
      <c r="C1069" s="818" t="s">
        <v>7006</v>
      </c>
      <c r="D1069" s="816" t="s">
        <v>1391</v>
      </c>
      <c r="E1069" s="957">
        <v>10255147</v>
      </c>
      <c r="F1069" s="816">
        <v>28355852</v>
      </c>
      <c r="G1069" s="816">
        <v>2706015</v>
      </c>
      <c r="H1069" s="820" t="str">
        <f>IF(G1069="","",VLOOKUP(G1069,ARANCEL!$B$5:$D$121,2,FALSE))</f>
        <v>NCLAJE TIPO SANDRI</v>
      </c>
      <c r="I1069" s="821" t="s">
        <v>317</v>
      </c>
      <c r="J1069" s="816">
        <v>1</v>
      </c>
      <c r="K1069" s="822">
        <f>IF(G1069="","",VLOOKUP(G1069,ARANCEL!$B$5:$D$121,3,FALSE)*J1069)</f>
        <v>13495</v>
      </c>
      <c r="L1069" s="1210" t="s">
        <v>8279</v>
      </c>
      <c r="M1069" s="1210">
        <v>4500259698</v>
      </c>
      <c r="N1069" s="1210" t="s">
        <v>8264</v>
      </c>
    </row>
    <row r="1070" spans="1:15" s="1028" customFormat="1" x14ac:dyDescent="0.25">
      <c r="A1070" s="816" t="s">
        <v>305</v>
      </c>
      <c r="B1070" s="817">
        <v>41655</v>
      </c>
      <c r="C1070" s="818" t="s">
        <v>1472</v>
      </c>
      <c r="D1070" s="816" t="s">
        <v>1471</v>
      </c>
      <c r="E1070" s="819">
        <v>10169554</v>
      </c>
      <c r="F1070" s="816">
        <v>23240339</v>
      </c>
      <c r="G1070" s="816">
        <v>2705003</v>
      </c>
      <c r="H1070" s="820" t="str">
        <f>IF(G1070="","",VLOOKUP(G1070,ARANCEL!$B$5:$D$121,2,FALSE))</f>
        <v>INCRUSTACION ESTETICA (ART-GLASS O CERAMICA)</v>
      </c>
      <c r="I1070" s="821" t="s">
        <v>325</v>
      </c>
      <c r="J1070" s="816">
        <v>1</v>
      </c>
      <c r="K1070" s="822">
        <f>IF(G1070="","",VLOOKUP(G1070,ARANCEL!$B$5:$D$121,3,FALSE)*J1070)</f>
        <v>15676</v>
      </c>
      <c r="L1070" s="1210" t="s">
        <v>2842</v>
      </c>
      <c r="M1070" s="1210">
        <v>4500216202</v>
      </c>
      <c r="N1070" s="1210">
        <v>8389</v>
      </c>
    </row>
    <row r="1071" spans="1:15" s="1078" customFormat="1" x14ac:dyDescent="0.25">
      <c r="A1071" s="816" t="s">
        <v>305</v>
      </c>
      <c r="B1071" s="817">
        <v>41822</v>
      </c>
      <c r="C1071" s="818" t="s">
        <v>5446</v>
      </c>
      <c r="D1071" s="816" t="s">
        <v>720</v>
      </c>
      <c r="E1071" s="819">
        <v>10218405</v>
      </c>
      <c r="F1071" s="816">
        <v>26491176</v>
      </c>
      <c r="G1071" s="816">
        <v>2705003</v>
      </c>
      <c r="H1071" s="820" t="str">
        <f>IF(G1071="","",VLOOKUP(G1071,ARANCEL!$B$5:$D$121,2,FALSE))</f>
        <v>INCRUSTACION ESTETICA (ART-GLASS O CERAMICA)</v>
      </c>
      <c r="I1071" s="821" t="s">
        <v>318</v>
      </c>
      <c r="J1071" s="816">
        <v>1</v>
      </c>
      <c r="K1071" s="822">
        <f>IF(G1071="","",VLOOKUP(G1071,ARANCEL!$B$5:$D$121,3,FALSE)*J1071)</f>
        <v>15676</v>
      </c>
      <c r="L1071" s="1210" t="s">
        <v>5742</v>
      </c>
      <c r="M1071" s="1210">
        <v>4500241291</v>
      </c>
      <c r="N1071" s="1210" t="s">
        <v>5764</v>
      </c>
    </row>
    <row r="1072" spans="1:15" s="1081" customFormat="1" x14ac:dyDescent="0.25">
      <c r="A1072" s="816" t="s">
        <v>305</v>
      </c>
      <c r="B1072" s="817">
        <v>41743</v>
      </c>
      <c r="C1072" s="818" t="s">
        <v>3880</v>
      </c>
      <c r="D1072" s="816" t="s">
        <v>1446</v>
      </c>
      <c r="E1072" s="819">
        <v>10187836</v>
      </c>
      <c r="F1072" s="816">
        <v>24942552</v>
      </c>
      <c r="G1072" s="816">
        <v>2704002</v>
      </c>
      <c r="H1072" s="820" t="str">
        <f>IF(G1072="","",VLOOKUP(G1072,ARANCEL!$B$5:$D$121,2,FALSE))</f>
        <v xml:space="preserve">CORONA PERIFERICA </v>
      </c>
      <c r="I1072" s="821" t="s">
        <v>681</v>
      </c>
      <c r="J1072" s="816">
        <v>4</v>
      </c>
      <c r="K1072" s="822">
        <f>IF(G1072="","",VLOOKUP(G1072,ARANCEL!$B$5:$D$121,3,FALSE)*J1072)</f>
        <v>103460</v>
      </c>
      <c r="L1072" s="1210" t="s">
        <v>4612</v>
      </c>
      <c r="M1072" s="1210">
        <v>4500229968</v>
      </c>
      <c r="N1072" s="1210">
        <v>9225</v>
      </c>
    </row>
    <row r="1073" spans="1:14" s="5" customFormat="1" x14ac:dyDescent="0.25">
      <c r="A1073" s="712" t="s">
        <v>305</v>
      </c>
      <c r="B1073" s="719">
        <v>41995</v>
      </c>
      <c r="C1073" s="714" t="s">
        <v>8988</v>
      </c>
      <c r="D1073" s="712" t="s">
        <v>69</v>
      </c>
      <c r="E1073" s="715">
        <v>10297664</v>
      </c>
      <c r="F1073" s="712">
        <v>29931599</v>
      </c>
      <c r="G1073" s="712">
        <v>2704005</v>
      </c>
      <c r="H1073" s="120" t="str">
        <f>IF(G1073="","",VLOOKUP(G1073,ARANCEL!$B$5:$D$121,2,FALSE))</f>
        <v>PROVISORIO</v>
      </c>
      <c r="I1073" s="121" t="s">
        <v>1395</v>
      </c>
      <c r="J1073" s="119">
        <v>2</v>
      </c>
      <c r="K1073" s="122">
        <f>IF(G1073="","",VLOOKUP(G1073,ARANCEL!$B$5:$D$121,3,FALSE)*J1073)</f>
        <v>6500</v>
      </c>
      <c r="L1073" s="1349" t="s">
        <v>9431</v>
      </c>
      <c r="M1073" s="1349">
        <v>4500269116</v>
      </c>
      <c r="N1073" s="1349" t="s">
        <v>9430</v>
      </c>
    </row>
    <row r="1074" spans="1:14" s="1081" customFormat="1" x14ac:dyDescent="0.25">
      <c r="A1074" s="816" t="s">
        <v>305</v>
      </c>
      <c r="B1074" s="817">
        <v>41983</v>
      </c>
      <c r="C1074" s="818" t="s">
        <v>8988</v>
      </c>
      <c r="D1074" s="816" t="s">
        <v>69</v>
      </c>
      <c r="E1074" s="819">
        <v>10297664</v>
      </c>
      <c r="F1074" s="816">
        <v>29931599</v>
      </c>
      <c r="G1074" s="816">
        <v>2705003</v>
      </c>
      <c r="H1074" s="820" t="str">
        <f>IF(G1074="","",VLOOKUP(G1074,ARANCEL!$B$5:$D$121,2,FALSE))</f>
        <v>INCRUSTACION ESTETICA (ART-GLASS O CERAMICA)</v>
      </c>
      <c r="I1074" s="821" t="s">
        <v>312</v>
      </c>
      <c r="J1074" s="816">
        <v>1</v>
      </c>
      <c r="K1074" s="822">
        <f>IF(G1074="","",VLOOKUP(G1074,ARANCEL!$B$5:$D$121,3,FALSE)*J1074)</f>
        <v>15676</v>
      </c>
      <c r="L1074" s="1249" t="str">
        <f>IF(E1074="","","IMPAGO")</f>
        <v>IMPAGO</v>
      </c>
      <c r="M1074" s="1249" t="str">
        <f>IF(L1074="IMPAGO","SIN O.C.","")</f>
        <v>SIN O.C.</v>
      </c>
      <c r="N1074" s="1249" t="str">
        <f>IF(L1074="IMPAGO","SIN FACT.","")</f>
        <v>SIN FACT.</v>
      </c>
    </row>
    <row r="1075" spans="1:14" s="1081" customFormat="1" x14ac:dyDescent="0.25">
      <c r="A1075" s="816" t="s">
        <v>305</v>
      </c>
      <c r="B1075" s="817">
        <v>41995</v>
      </c>
      <c r="C1075" s="818" t="s">
        <v>8988</v>
      </c>
      <c r="D1075" s="816" t="s">
        <v>69</v>
      </c>
      <c r="E1075" s="819">
        <v>10297664</v>
      </c>
      <c r="F1075" s="816">
        <v>29931599</v>
      </c>
      <c r="G1075" s="816">
        <v>2704005</v>
      </c>
      <c r="H1075" s="820" t="str">
        <f>IF(G1075="","",VLOOKUP(G1075,ARANCEL!$B$5:$D$121,2,FALSE))</f>
        <v>PROVISORIO</v>
      </c>
      <c r="I1075" s="821" t="s">
        <v>3860</v>
      </c>
      <c r="J1075" s="843">
        <v>2</v>
      </c>
      <c r="K1075" s="822">
        <f>IF(G1075="","",VLOOKUP(G1075,ARANCEL!$B$5:$D$121,3,FALSE)*J1075)</f>
        <v>6500</v>
      </c>
      <c r="L1075" s="1248" t="s">
        <v>9433</v>
      </c>
      <c r="M1075" s="1230">
        <v>4500269116</v>
      </c>
      <c r="N1075" s="1044" t="s">
        <v>9430</v>
      </c>
    </row>
    <row r="1076" spans="1:14" s="1081" customFormat="1" x14ac:dyDescent="0.25">
      <c r="A1076" s="824" t="s">
        <v>305</v>
      </c>
      <c r="B1076" s="817">
        <v>42018</v>
      </c>
      <c r="C1076" s="818" t="s">
        <v>8988</v>
      </c>
      <c r="D1076" s="816" t="s">
        <v>69</v>
      </c>
      <c r="E1076" s="819">
        <v>10297664</v>
      </c>
      <c r="F1076" s="816">
        <v>29931599</v>
      </c>
      <c r="G1076" s="816">
        <v>2704002</v>
      </c>
      <c r="H1076" s="820" t="str">
        <f>IF(G1076="","",VLOOKUP(G1076,ARANCEL!$B$5:$D$121,2,FALSE))</f>
        <v xml:space="preserve">CORONA PERIFERICA </v>
      </c>
      <c r="I1076" s="821" t="s">
        <v>1395</v>
      </c>
      <c r="J1076" s="843">
        <v>2</v>
      </c>
      <c r="K1076" s="822">
        <f>IF(G1076="","",VLOOKUP(G1076,ARANCEL!$B$5:$D$121,3,FALSE)*J1076)</f>
        <v>51730</v>
      </c>
      <c r="L1076" s="1249" t="str">
        <f>IF(E1076="","","IMPAGO")</f>
        <v>IMPAGO</v>
      </c>
      <c r="M1076" s="1249" t="str">
        <f>IF(L1076="IMPAGO","SIN O.C.","")</f>
        <v>SIN O.C.</v>
      </c>
      <c r="N1076" s="1249" t="str">
        <f>IF(L1076="IMPAGO","SIN FACT.","")</f>
        <v>SIN FACT.</v>
      </c>
    </row>
    <row r="1077" spans="1:14" s="1081" customFormat="1" x14ac:dyDescent="0.25">
      <c r="A1077" s="816" t="s">
        <v>305</v>
      </c>
      <c r="B1077" s="817">
        <v>41911</v>
      </c>
      <c r="C1077" s="818" t="s">
        <v>7300</v>
      </c>
      <c r="D1077" s="816" t="s">
        <v>1471</v>
      </c>
      <c r="E1077" s="819">
        <v>10258454</v>
      </c>
      <c r="F1077" s="816">
        <v>28736729</v>
      </c>
      <c r="G1077" s="816">
        <v>2704027</v>
      </c>
      <c r="H1077" s="820" t="str">
        <f>IF(G1077="","",VLOOKUP(G1077,ARANCEL!$B$5:$D$121,2,FALSE))</f>
        <v>PROTESIS VALPLAST UNILATERAL (HASTA 2 PIEZAS)</v>
      </c>
      <c r="I1077" s="821" t="s">
        <v>337</v>
      </c>
      <c r="J1077" s="816">
        <v>1</v>
      </c>
      <c r="K1077" s="822">
        <f>IF(G1077="","",VLOOKUP(G1077,ARANCEL!$B$5:$D$121,3,FALSE)*J1077)</f>
        <v>22491</v>
      </c>
      <c r="L1077" s="1249" t="str">
        <f>IF(E1077="","","IMPAGO")</f>
        <v>IMPAGO</v>
      </c>
      <c r="M1077" s="1249" t="str">
        <f>IF(L1077="IMPAGO","SIN O.C.","")</f>
        <v>SIN O.C.</v>
      </c>
      <c r="N1077" s="1249" t="str">
        <f>IF(L1077="IMPAGO","SIN FACT.","")</f>
        <v>SIN FACT.</v>
      </c>
    </row>
    <row r="1078" spans="1:14" s="1081" customFormat="1" x14ac:dyDescent="0.25">
      <c r="A1078" s="816" t="s">
        <v>305</v>
      </c>
      <c r="B1078" s="817">
        <v>41984</v>
      </c>
      <c r="C1078" s="818" t="s">
        <v>8841</v>
      </c>
      <c r="D1078" s="816" t="s">
        <v>6277</v>
      </c>
      <c r="E1078" s="819">
        <v>10293518</v>
      </c>
      <c r="F1078" s="816">
        <v>29783405</v>
      </c>
      <c r="G1078" s="816">
        <v>2705003</v>
      </c>
      <c r="H1078" s="820" t="str">
        <f>IF(G1078="","",VLOOKUP(G1078,ARANCEL!$B$5:$D$121,2,FALSE))</f>
        <v>INCRUSTACION ESTETICA (ART-GLASS O CERAMICA)</v>
      </c>
      <c r="I1078" s="821" t="s">
        <v>315</v>
      </c>
      <c r="J1078" s="816">
        <v>1</v>
      </c>
      <c r="K1078" s="822">
        <f>IF(G1078="","",VLOOKUP(G1078,ARANCEL!$B$5:$D$121,3,FALSE)*J1078)</f>
        <v>15676</v>
      </c>
      <c r="L1078" s="1350" t="s">
        <v>9431</v>
      </c>
      <c r="M1078" s="1350">
        <v>4500269116</v>
      </c>
      <c r="N1078" s="1350" t="s">
        <v>9430</v>
      </c>
    </row>
    <row r="1079" spans="1:14" s="1081" customFormat="1" x14ac:dyDescent="0.25">
      <c r="A1079" s="816" t="s">
        <v>305</v>
      </c>
      <c r="B1079" s="817">
        <v>41780</v>
      </c>
      <c r="C1079" s="818" t="s">
        <v>4652</v>
      </c>
      <c r="D1079" s="816" t="s">
        <v>96</v>
      </c>
      <c r="E1079" s="819">
        <v>10199288</v>
      </c>
      <c r="F1079" s="816">
        <v>26092702</v>
      </c>
      <c r="G1079" s="816">
        <v>2705003</v>
      </c>
      <c r="H1079" s="820" t="str">
        <f>IF(G1079="","",VLOOKUP(G1079,ARANCEL!$B$5:$D$121,2,FALSE))</f>
        <v>INCRUSTACION ESTETICA (ART-GLASS O CERAMICA)</v>
      </c>
      <c r="I1079" s="821" t="s">
        <v>309</v>
      </c>
      <c r="J1079" s="816">
        <v>1</v>
      </c>
      <c r="K1079" s="822">
        <f>IF(G1079="","",VLOOKUP(G1079,ARANCEL!$B$5:$D$121,3,FALSE)*J1079)</f>
        <v>15676</v>
      </c>
      <c r="L1079" s="1210" t="s">
        <v>5292</v>
      </c>
      <c r="M1079" s="1210">
        <v>4500235432</v>
      </c>
      <c r="N1079" s="1210">
        <v>9422</v>
      </c>
    </row>
    <row r="1080" spans="1:14" s="1081" customFormat="1" x14ac:dyDescent="0.25">
      <c r="A1080" s="843" t="s">
        <v>313</v>
      </c>
      <c r="B1080" s="1361">
        <v>41654.908796296295</v>
      </c>
      <c r="C1080" s="1172" t="s">
        <v>1470</v>
      </c>
      <c r="D1080" s="843" t="s">
        <v>1458</v>
      </c>
      <c r="E1080" s="904">
        <v>10166973</v>
      </c>
      <c r="F1080" s="843">
        <v>24340596</v>
      </c>
      <c r="G1080" s="843">
        <v>2706005</v>
      </c>
      <c r="H1080" s="1146" t="str">
        <f>IF(G1080="","",VLOOKUP(G1080,ARANCEL!$B$5:$D$121,2,FALSE))</f>
        <v>REPARACIONES SIMPLES PROTESIS (FRACTURA O PEGAR DIENTE)</v>
      </c>
      <c r="I1080" s="905"/>
      <c r="J1080" s="843">
        <v>1</v>
      </c>
      <c r="K1080" s="1370">
        <f>IF(G1080="","",VLOOKUP(G1080,ARANCEL!$B$5:$D$121,3,FALSE)*J1080)</f>
        <v>2969</v>
      </c>
      <c r="L1080" s="1296" t="s">
        <v>597</v>
      </c>
      <c r="M1080" s="1296">
        <v>4500211656</v>
      </c>
      <c r="N1080" s="1296">
        <v>8177</v>
      </c>
    </row>
    <row r="1081" spans="1:14" s="1088" customFormat="1" x14ac:dyDescent="0.25">
      <c r="A1081" s="816" t="s">
        <v>305</v>
      </c>
      <c r="B1081" s="817">
        <v>41801</v>
      </c>
      <c r="C1081" s="818" t="s">
        <v>5083</v>
      </c>
      <c r="D1081" s="816" t="s">
        <v>1523</v>
      </c>
      <c r="E1081" s="819">
        <v>10209209</v>
      </c>
      <c r="F1081" s="816">
        <v>26656521</v>
      </c>
      <c r="G1081" s="816">
        <v>2707001</v>
      </c>
      <c r="H1081" s="820" t="str">
        <f>IF(G1081="","",VLOOKUP(G1081,ARANCEL!$B$5:$D$121,2,FALSE))</f>
        <v xml:space="preserve">PLANO DE RELAJACION </v>
      </c>
      <c r="I1081" s="821" t="s">
        <v>306</v>
      </c>
      <c r="J1081" s="816">
        <v>1</v>
      </c>
      <c r="K1081" s="822">
        <f>IF(G1081="","",VLOOKUP(G1081,ARANCEL!$B$5:$D$121,3,FALSE)*J1081)</f>
        <v>9221</v>
      </c>
      <c r="L1081" s="1210" t="s">
        <v>5742</v>
      </c>
      <c r="M1081" s="1210">
        <v>4500239368</v>
      </c>
      <c r="N1081" s="1210" t="s">
        <v>5743</v>
      </c>
    </row>
    <row r="1082" spans="1:14" s="1088" customFormat="1" x14ac:dyDescent="0.25">
      <c r="A1082" s="816" t="s">
        <v>305</v>
      </c>
      <c r="B1082" s="817">
        <v>41675</v>
      </c>
      <c r="C1082" s="818" t="s">
        <v>2578</v>
      </c>
      <c r="D1082" s="816" t="s">
        <v>1452</v>
      </c>
      <c r="E1082" s="819">
        <v>10170897</v>
      </c>
      <c r="F1082" s="816">
        <v>24542381</v>
      </c>
      <c r="G1082" s="816">
        <v>2705003</v>
      </c>
      <c r="H1082" s="820" t="str">
        <f>IF(G1082="","",VLOOKUP(G1082,ARANCEL!$B$5:$D$121,2,FALSE))</f>
        <v>INCRUSTACION ESTETICA (ART-GLASS O CERAMICA)</v>
      </c>
      <c r="I1082" s="821" t="s">
        <v>312</v>
      </c>
      <c r="J1082" s="816">
        <v>1</v>
      </c>
      <c r="K1082" s="822">
        <f>IF(G1082="","",VLOOKUP(G1082,ARANCEL!$B$5:$D$121,3,FALSE)*J1082)</f>
        <v>15676</v>
      </c>
      <c r="L1082" s="1210" t="s">
        <v>2842</v>
      </c>
      <c r="M1082" s="1210">
        <v>4500216204</v>
      </c>
      <c r="N1082" s="1210">
        <v>8390</v>
      </c>
    </row>
    <row r="1083" spans="1:14" s="1088" customFormat="1" x14ac:dyDescent="0.25">
      <c r="A1083" s="816" t="s">
        <v>305</v>
      </c>
      <c r="B1083" s="817">
        <v>41871</v>
      </c>
      <c r="C1083" s="818" t="s">
        <v>6506</v>
      </c>
      <c r="D1083" s="816" t="s">
        <v>1523</v>
      </c>
      <c r="E1083" s="819">
        <v>10244709</v>
      </c>
      <c r="F1083" s="816">
        <v>28051406</v>
      </c>
      <c r="G1083" s="816">
        <v>2707001</v>
      </c>
      <c r="H1083" s="820" t="str">
        <f>IF(G1083="","",VLOOKUP(G1083,ARANCEL!$B$5:$D$121,2,FALSE))</f>
        <v xml:space="preserve">PLANO DE RELAJACION </v>
      </c>
      <c r="I1083" s="821" t="s">
        <v>306</v>
      </c>
      <c r="J1083" s="816">
        <v>1</v>
      </c>
      <c r="K1083" s="822">
        <f>IF(G1083="","",VLOOKUP(G1083,ARANCEL!$B$5:$D$121,3,FALSE)*J1083)</f>
        <v>9221</v>
      </c>
      <c r="L1083" s="1210" t="s">
        <v>6905</v>
      </c>
      <c r="M1083" s="1210">
        <v>4500251080</v>
      </c>
      <c r="N1083" s="1210" t="s">
        <v>7128</v>
      </c>
    </row>
    <row r="1084" spans="1:14" s="1088" customFormat="1" x14ac:dyDescent="0.25">
      <c r="A1084" s="816" t="s">
        <v>305</v>
      </c>
      <c r="B1084" s="817">
        <v>41733</v>
      </c>
      <c r="C1084" s="818" t="s">
        <v>1469</v>
      </c>
      <c r="D1084" s="816" t="s">
        <v>1446</v>
      </c>
      <c r="E1084" s="819">
        <v>10185994</v>
      </c>
      <c r="F1084" s="816">
        <v>24954585</v>
      </c>
      <c r="G1084" s="816">
        <v>2705003</v>
      </c>
      <c r="H1084" s="820" t="str">
        <f>IF(G1084="","",VLOOKUP(G1084,ARANCEL!$B$5:$D$121,2,FALSE))</f>
        <v>INCRUSTACION ESTETICA (ART-GLASS O CERAMICA)</v>
      </c>
      <c r="I1084" s="821" t="s">
        <v>316</v>
      </c>
      <c r="J1084" s="816">
        <v>1</v>
      </c>
      <c r="K1084" s="822">
        <f>IF(G1084="","",VLOOKUP(G1084,ARANCEL!$B$5:$D$121,3,FALSE)*J1084)</f>
        <v>15676</v>
      </c>
      <c r="L1084" s="1210" t="s">
        <v>4612</v>
      </c>
      <c r="M1084" s="1210">
        <v>4500229968</v>
      </c>
      <c r="N1084" s="1210">
        <v>9225</v>
      </c>
    </row>
    <row r="1085" spans="1:14" s="1088" customFormat="1" x14ac:dyDescent="0.25">
      <c r="A1085" s="816" t="s">
        <v>305</v>
      </c>
      <c r="B1085" s="817">
        <v>41788</v>
      </c>
      <c r="C1085" s="818" t="s">
        <v>4804</v>
      </c>
      <c r="D1085" s="816" t="s">
        <v>1523</v>
      </c>
      <c r="E1085" s="819">
        <v>10203088</v>
      </c>
      <c r="F1085" s="816">
        <v>24972389</v>
      </c>
      <c r="G1085" s="816">
        <v>2707001</v>
      </c>
      <c r="H1085" s="820" t="str">
        <f>IF(G1085="","",VLOOKUP(G1085,ARANCEL!$B$5:$D$121,2,FALSE))</f>
        <v xml:space="preserve">PLANO DE RELAJACION </v>
      </c>
      <c r="I1085" s="821" t="s">
        <v>331</v>
      </c>
      <c r="J1085" s="816">
        <v>1</v>
      </c>
      <c r="K1085" s="822">
        <f>IF(G1085="","",VLOOKUP(G1085,ARANCEL!$B$5:$D$121,3,FALSE)*J1085)</f>
        <v>9221</v>
      </c>
      <c r="L1085" s="1210" t="s">
        <v>5292</v>
      </c>
      <c r="M1085" s="1210">
        <v>4500235426</v>
      </c>
      <c r="N1085" s="1210">
        <v>9420</v>
      </c>
    </row>
    <row r="1086" spans="1:14" s="1103" customFormat="1" x14ac:dyDescent="0.25">
      <c r="A1086" s="816" t="s">
        <v>305</v>
      </c>
      <c r="B1086" s="817">
        <v>41920</v>
      </c>
      <c r="C1086" s="818" t="s">
        <v>7481</v>
      </c>
      <c r="D1086" s="816" t="s">
        <v>1523</v>
      </c>
      <c r="E1086" s="819">
        <v>10260699</v>
      </c>
      <c r="F1086" s="816">
        <v>28719764</v>
      </c>
      <c r="G1086" s="816">
        <v>2707001</v>
      </c>
      <c r="H1086" s="820" t="str">
        <f>IF(G1086="","",VLOOKUP(G1086,ARANCEL!$B$5:$D$121,2,FALSE))</f>
        <v xml:space="preserve">PLANO DE RELAJACION </v>
      </c>
      <c r="I1086" s="821" t="s">
        <v>306</v>
      </c>
      <c r="J1086" s="816">
        <v>1</v>
      </c>
      <c r="K1086" s="822">
        <f>IF(G1086="","",VLOOKUP(G1086,ARANCEL!$B$5:$D$121,3,FALSE)*J1086)</f>
        <v>9221</v>
      </c>
      <c r="L1086" s="1210" t="s">
        <v>8279</v>
      </c>
      <c r="M1086" s="1210">
        <v>4500259698</v>
      </c>
      <c r="N1086" s="1210" t="s">
        <v>8264</v>
      </c>
    </row>
    <row r="1087" spans="1:14" s="1103" customFormat="1" x14ac:dyDescent="0.25">
      <c r="A1087" s="816" t="s">
        <v>305</v>
      </c>
      <c r="B1087" s="817">
        <v>41649</v>
      </c>
      <c r="C1087" s="818" t="s">
        <v>1467</v>
      </c>
      <c r="D1087" s="816" t="s">
        <v>438</v>
      </c>
      <c r="E1087" s="819">
        <v>10169040</v>
      </c>
      <c r="F1087" s="816">
        <v>24148901</v>
      </c>
      <c r="G1087" s="816">
        <v>2702014</v>
      </c>
      <c r="H1087" s="820" t="str">
        <f>IF(G1087="","",VLOOKUP(G1087,ARANCEL!$B$5:$D$121,2,FALSE))</f>
        <v>PROTESIS AD-MODUM BRANEMARK</v>
      </c>
      <c r="I1087" s="821" t="s">
        <v>306</v>
      </c>
      <c r="J1087" s="816">
        <v>1</v>
      </c>
      <c r="K1087" s="822">
        <f>IF(G1087="","",VLOOKUP(G1087,ARANCEL!$B$5:$D$121,3,FALSE)*J1087)</f>
        <v>188924</v>
      </c>
      <c r="L1087" s="1210" t="s">
        <v>2842</v>
      </c>
      <c r="M1087" s="1210">
        <v>4500216201</v>
      </c>
      <c r="N1087" s="1210">
        <v>8388</v>
      </c>
    </row>
    <row r="1088" spans="1:14" s="1103" customFormat="1" x14ac:dyDescent="0.25">
      <c r="A1088" s="816" t="s">
        <v>305</v>
      </c>
      <c r="B1088" s="817">
        <v>41953</v>
      </c>
      <c r="C1088" s="257" t="s">
        <v>8109</v>
      </c>
      <c r="D1088" s="255" t="s">
        <v>438</v>
      </c>
      <c r="E1088" s="258">
        <v>10276135</v>
      </c>
      <c r="F1088" s="255">
        <v>27075661</v>
      </c>
      <c r="G1088" s="816">
        <v>2702002</v>
      </c>
      <c r="H1088" s="820" t="str">
        <f>IF(G1088="","",VLOOKUP(G1088,ARANCEL!$B$5:$D$121,2,FALSE))</f>
        <v xml:space="preserve">LABORATORIO CORONA CEMENTADA SOBRE IMPLANTE </v>
      </c>
      <c r="I1088" s="821" t="s">
        <v>312</v>
      </c>
      <c r="J1088" s="816">
        <v>1</v>
      </c>
      <c r="K1088" s="822">
        <f>IF(G1088="","",VLOOKUP(G1088,ARANCEL!$B$5:$D$121,3,FALSE)*J1088)</f>
        <v>31878</v>
      </c>
      <c r="L1088" s="1210" t="s">
        <v>8256</v>
      </c>
      <c r="M1088" s="1210">
        <v>4500264856</v>
      </c>
      <c r="N1088" s="1210" t="s">
        <v>8933</v>
      </c>
    </row>
    <row r="1089" spans="1:14" s="1103" customFormat="1" x14ac:dyDescent="0.25">
      <c r="A1089" s="816" t="s">
        <v>305</v>
      </c>
      <c r="B1089" s="817">
        <v>41669</v>
      </c>
      <c r="C1089" s="818" t="s">
        <v>2576</v>
      </c>
      <c r="D1089" s="816" t="s">
        <v>1471</v>
      </c>
      <c r="E1089" s="819">
        <v>10170982</v>
      </c>
      <c r="F1089" s="816">
        <v>24738644</v>
      </c>
      <c r="G1089" s="816">
        <v>2705003</v>
      </c>
      <c r="H1089" s="820" t="str">
        <f>IF(G1089="","",VLOOKUP(G1089,ARANCEL!$B$5:$D$121,2,FALSE))</f>
        <v>INCRUSTACION ESTETICA (ART-GLASS O CERAMICA)</v>
      </c>
      <c r="I1089" s="821" t="s">
        <v>342</v>
      </c>
      <c r="J1089" s="816">
        <v>1</v>
      </c>
      <c r="K1089" s="822">
        <f>IF(G1089="","",VLOOKUP(G1089,ARANCEL!$B$5:$D$121,3,FALSE)*J1089)</f>
        <v>15676</v>
      </c>
      <c r="L1089" s="1210" t="s">
        <v>2842</v>
      </c>
      <c r="M1089" s="1210">
        <v>4500216204</v>
      </c>
      <c r="N1089" s="1210">
        <v>8390</v>
      </c>
    </row>
    <row r="1090" spans="1:14" s="1103" customFormat="1" x14ac:dyDescent="0.25">
      <c r="A1090" s="816" t="s">
        <v>305</v>
      </c>
      <c r="B1090" s="817">
        <v>41740</v>
      </c>
      <c r="C1090" s="818" t="s">
        <v>3882</v>
      </c>
      <c r="D1090" s="816" t="s">
        <v>1471</v>
      </c>
      <c r="E1090" s="819">
        <v>10187511</v>
      </c>
      <c r="F1090" s="816">
        <v>25882256</v>
      </c>
      <c r="G1090" s="816">
        <v>2705004</v>
      </c>
      <c r="H1090" s="820" t="str">
        <f>IF(G1090="","",VLOOKUP(G1090,ARANCEL!$B$5:$D$121,2,FALSE))</f>
        <v>CARILLA ESTETICA (ART-GLASS O CERAMICA)</v>
      </c>
      <c r="I1090" s="821" t="s">
        <v>342</v>
      </c>
      <c r="J1090" s="816">
        <v>1</v>
      </c>
      <c r="K1090" s="822">
        <f>IF(G1090="","",VLOOKUP(G1090,ARANCEL!$B$5:$D$121,3,FALSE)*J1090)</f>
        <v>26753</v>
      </c>
      <c r="L1090" s="1210" t="s">
        <v>4612</v>
      </c>
      <c r="M1090" s="1210">
        <v>4500229970</v>
      </c>
      <c r="N1090" s="1210">
        <v>9184</v>
      </c>
    </row>
    <row r="1091" spans="1:14" s="1088" customFormat="1" x14ac:dyDescent="0.25">
      <c r="A1091" s="816" t="s">
        <v>305</v>
      </c>
      <c r="B1091" s="817">
        <v>41667</v>
      </c>
      <c r="C1091" s="607" t="s">
        <v>3067</v>
      </c>
      <c r="D1091" s="606" t="s">
        <v>1449</v>
      </c>
      <c r="E1091" s="608">
        <v>10170811</v>
      </c>
      <c r="F1091" s="606">
        <v>24811852</v>
      </c>
      <c r="G1091" s="816">
        <v>2704005</v>
      </c>
      <c r="H1091" s="820" t="str">
        <f>IF(G1091="","",VLOOKUP(G1091,ARANCEL!$B$5:$D$121,2,FALSE))</f>
        <v>PROVISORIO</v>
      </c>
      <c r="I1091" s="821" t="s">
        <v>324</v>
      </c>
      <c r="J1091" s="816">
        <v>1</v>
      </c>
      <c r="K1091" s="822">
        <f>IF(G1091="","",VLOOKUP(G1091,ARANCEL!$B$5:$D$121,3,FALSE)*J1091)</f>
        <v>3250</v>
      </c>
      <c r="L1091" s="1210" t="s">
        <v>8279</v>
      </c>
      <c r="M1091" s="1250">
        <v>4500257382</v>
      </c>
      <c r="N1091" s="1250" t="s">
        <v>8281</v>
      </c>
    </row>
    <row r="1092" spans="1:14" s="1088" customFormat="1" x14ac:dyDescent="0.25">
      <c r="A1092" s="816" t="s">
        <v>305</v>
      </c>
      <c r="B1092" s="817">
        <v>41676</v>
      </c>
      <c r="C1092" s="818" t="s">
        <v>3067</v>
      </c>
      <c r="D1092" s="816" t="s">
        <v>1449</v>
      </c>
      <c r="E1092" s="819">
        <v>10170811</v>
      </c>
      <c r="F1092" s="816">
        <v>24811052</v>
      </c>
      <c r="G1092" s="816">
        <v>2704003</v>
      </c>
      <c r="H1092" s="820" t="str">
        <f>IF(G1092="","",VLOOKUP(G1092,ARANCEL!$B$5:$D$121,2,FALSE))</f>
        <v xml:space="preserve">CORONA PERIFERICA CON PERNO MUÑON COLADO </v>
      </c>
      <c r="I1092" s="821" t="s">
        <v>324</v>
      </c>
      <c r="J1092" s="816">
        <v>1</v>
      </c>
      <c r="K1092" s="822">
        <f>IF(G1092="","",VLOOKUP(G1092,ARANCEL!$B$5:$D$121,3,FALSE)*J1092)</f>
        <v>32612</v>
      </c>
      <c r="L1092" s="1210" t="s">
        <v>3438</v>
      </c>
      <c r="M1092" s="1210">
        <v>4500220769</v>
      </c>
      <c r="N1092" s="1210">
        <v>8613</v>
      </c>
    </row>
    <row r="1093" spans="1:14" s="1104" customFormat="1" x14ac:dyDescent="0.25">
      <c r="A1093" s="816" t="s">
        <v>305</v>
      </c>
      <c r="B1093" s="817">
        <v>41729</v>
      </c>
      <c r="C1093" s="818" t="s">
        <v>3619</v>
      </c>
      <c r="D1093" s="816" t="s">
        <v>438</v>
      </c>
      <c r="E1093" s="819">
        <v>10184756</v>
      </c>
      <c r="F1093" s="816">
        <v>25181458</v>
      </c>
      <c r="G1093" s="816">
        <v>2704005</v>
      </c>
      <c r="H1093" s="820" t="str">
        <f>IF(G1093="","",VLOOKUP(G1093,ARANCEL!$B$5:$D$121,2,FALSE))</f>
        <v>PROVISORIO</v>
      </c>
      <c r="I1093" s="821" t="s">
        <v>1460</v>
      </c>
      <c r="J1093" s="816">
        <v>3</v>
      </c>
      <c r="K1093" s="822">
        <f>IF(G1093="","",VLOOKUP(G1093,ARANCEL!$B$5:$D$121,3,FALSE)*J1093)</f>
        <v>9750</v>
      </c>
      <c r="L1093" s="1210" t="s">
        <v>3058</v>
      </c>
      <c r="M1093" s="1210">
        <v>4500225627</v>
      </c>
      <c r="N1093" s="1210">
        <v>8915</v>
      </c>
    </row>
    <row r="1094" spans="1:14" s="1104" customFormat="1" x14ac:dyDescent="0.25">
      <c r="A1094" s="816" t="s">
        <v>305</v>
      </c>
      <c r="B1094" s="817">
        <v>41827</v>
      </c>
      <c r="C1094" s="818" t="s">
        <v>3619</v>
      </c>
      <c r="D1094" s="816" t="s">
        <v>438</v>
      </c>
      <c r="E1094" s="819">
        <v>10221520</v>
      </c>
      <c r="F1094" s="816">
        <v>25181124</v>
      </c>
      <c r="G1094" s="816">
        <v>2702048</v>
      </c>
      <c r="H1094" s="820" t="str">
        <f>IF(G1094="","",VLOOKUP(G1094,ARANCEL!$B$5:$D$121,2,FALSE))</f>
        <v xml:space="preserve">SERVICIO LAB. IMPLANTE CORONA CEMENTADA/ATORNILLADA </v>
      </c>
      <c r="I1094" s="821" t="s">
        <v>320</v>
      </c>
      <c r="J1094" s="816">
        <v>2</v>
      </c>
      <c r="K1094" s="822">
        <f>IF(G1094="","",VLOOKUP(G1094,ARANCEL!$B$5:$D$121,3,FALSE)*J1094)</f>
        <v>87714</v>
      </c>
      <c r="L1094" s="1210" t="s">
        <v>6905</v>
      </c>
      <c r="M1094" s="1210">
        <v>4500249698</v>
      </c>
      <c r="N1094" s="1210" t="s">
        <v>7115</v>
      </c>
    </row>
    <row r="1095" spans="1:14" s="1104" customFormat="1" x14ac:dyDescent="0.25">
      <c r="A1095" s="816" t="s">
        <v>305</v>
      </c>
      <c r="B1095" s="817">
        <v>41827</v>
      </c>
      <c r="C1095" s="818" t="s">
        <v>3619</v>
      </c>
      <c r="D1095" s="816" t="s">
        <v>438</v>
      </c>
      <c r="E1095" s="819">
        <v>10221520</v>
      </c>
      <c r="F1095" s="816">
        <v>25181124</v>
      </c>
      <c r="G1095" s="816">
        <v>2704002</v>
      </c>
      <c r="H1095" s="820" t="str">
        <f>IF(G1095="","",VLOOKUP(G1095,ARANCEL!$B$5:$D$121,2,FALSE))</f>
        <v xml:space="preserve">CORONA PERIFERICA </v>
      </c>
      <c r="I1095" s="821" t="s">
        <v>315</v>
      </c>
      <c r="J1095" s="816">
        <v>1</v>
      </c>
      <c r="K1095" s="822">
        <f>IF(G1095="","",VLOOKUP(G1095,ARANCEL!$B$5:$D$121,3,FALSE)*J1095)</f>
        <v>25865</v>
      </c>
      <c r="L1095" s="1210" t="s">
        <v>6905</v>
      </c>
      <c r="M1095" s="1210">
        <v>4500249698</v>
      </c>
      <c r="N1095" s="1210" t="s">
        <v>7115</v>
      </c>
    </row>
    <row r="1096" spans="1:14" s="1104" customFormat="1" x14ac:dyDescent="0.25">
      <c r="A1096" s="816" t="s">
        <v>305</v>
      </c>
      <c r="B1096" s="817">
        <v>41897</v>
      </c>
      <c r="C1096" s="818" t="s">
        <v>3619</v>
      </c>
      <c r="D1096" s="816" t="s">
        <v>438</v>
      </c>
      <c r="E1096" s="819">
        <v>10256414</v>
      </c>
      <c r="F1096" s="816">
        <v>28545970</v>
      </c>
      <c r="G1096" s="816">
        <v>2704005</v>
      </c>
      <c r="H1096" s="820" t="str">
        <f>IF(G1096="","",VLOOKUP(G1096,ARANCEL!$B$5:$D$121,2,FALSE))</f>
        <v>PROVISORIO</v>
      </c>
      <c r="I1096" s="821" t="s">
        <v>316</v>
      </c>
      <c r="J1096" s="816">
        <v>1</v>
      </c>
      <c r="K1096" s="822">
        <f>IF(G1096="","",VLOOKUP(G1096,ARANCEL!$B$5:$D$121,3,FALSE)*J1096)</f>
        <v>3250</v>
      </c>
      <c r="L1096" s="1210" t="s">
        <v>7548</v>
      </c>
      <c r="M1096" s="1210">
        <v>4500255224</v>
      </c>
      <c r="N1096" s="1210" t="s">
        <v>7553</v>
      </c>
    </row>
    <row r="1097" spans="1:14" s="1104" customFormat="1" x14ac:dyDescent="0.25">
      <c r="A1097" s="816" t="s">
        <v>305</v>
      </c>
      <c r="B1097" s="817">
        <v>41897</v>
      </c>
      <c r="C1097" s="818" t="s">
        <v>3619</v>
      </c>
      <c r="D1097" s="816" t="s">
        <v>438</v>
      </c>
      <c r="E1097" s="819">
        <v>10256414</v>
      </c>
      <c r="F1097" s="816">
        <v>28545970</v>
      </c>
      <c r="G1097" s="816">
        <v>2704003</v>
      </c>
      <c r="H1097" s="820" t="str">
        <f>IF(G1097="","",VLOOKUP(G1097,ARANCEL!$B$5:$D$121,2,FALSE))</f>
        <v xml:space="preserve">CORONA PERIFERICA CON PERNO MUÑON COLADO </v>
      </c>
      <c r="I1097" s="821" t="s">
        <v>316</v>
      </c>
      <c r="J1097" s="816">
        <v>1</v>
      </c>
      <c r="K1097" s="822">
        <f>IF(G1097="","",VLOOKUP(G1097,ARANCEL!$B$5:$D$121,3,FALSE)*J1097)</f>
        <v>32612</v>
      </c>
      <c r="L1097" s="1210" t="s">
        <v>7548</v>
      </c>
      <c r="M1097" s="1210">
        <v>4500255224</v>
      </c>
      <c r="N1097" s="1210" t="s">
        <v>7553</v>
      </c>
    </row>
    <row r="1098" spans="1:14" s="1113" customFormat="1" x14ac:dyDescent="0.25">
      <c r="A1098" s="816" t="s">
        <v>305</v>
      </c>
      <c r="B1098" s="817">
        <v>41870</v>
      </c>
      <c r="C1098" s="818" t="s">
        <v>6503</v>
      </c>
      <c r="D1098" s="816" t="s">
        <v>4402</v>
      </c>
      <c r="E1098" s="819">
        <v>10243117</v>
      </c>
      <c r="F1098" s="816">
        <v>27634224</v>
      </c>
      <c r="G1098" s="816">
        <v>2704026</v>
      </c>
      <c r="H1098" s="820" t="str">
        <f>IF(G1098="","",VLOOKUP(G1098,ARANCEL!$B$5:$D$121,2,FALSE))</f>
        <v>PROTESIS VALPLAST UNILATERAL (HASTA 4 PIEZAS)</v>
      </c>
      <c r="I1098" s="821" t="s">
        <v>306</v>
      </c>
      <c r="J1098" s="816">
        <v>1</v>
      </c>
      <c r="K1098" s="822">
        <f>IF(G1098="","",VLOOKUP(G1098,ARANCEL!$B$5:$D$121,3,FALSE)*J1098)</f>
        <v>44982</v>
      </c>
      <c r="L1098" s="1210" t="s">
        <v>6905</v>
      </c>
      <c r="M1098" s="1210">
        <v>4500251080</v>
      </c>
      <c r="N1098" s="1210" t="s">
        <v>7128</v>
      </c>
    </row>
    <row r="1099" spans="1:14" s="1113" customFormat="1" x14ac:dyDescent="0.25">
      <c r="A1099" s="816" t="s">
        <v>305</v>
      </c>
      <c r="B1099" s="817">
        <v>41908</v>
      </c>
      <c r="C1099" s="118" t="s">
        <v>6503</v>
      </c>
      <c r="D1099" s="119" t="s">
        <v>4402</v>
      </c>
      <c r="E1099" s="162">
        <v>10243117</v>
      </c>
      <c r="F1099" s="119">
        <v>27634224</v>
      </c>
      <c r="G1099" s="119">
        <v>2704029</v>
      </c>
      <c r="H1099" s="820" t="str">
        <f>IF(G1099="","",VLOOKUP(G1099,ARANCEL!$B$5:$D$121,2,FALSE))</f>
        <v xml:space="preserve">REPARACION VALPLAST </v>
      </c>
      <c r="I1099" s="821" t="s">
        <v>306</v>
      </c>
      <c r="J1099" s="816">
        <v>1</v>
      </c>
      <c r="K1099" s="822">
        <f>IF(G1099="","",VLOOKUP(G1099,ARANCEL!$B$5:$D$121,3,FALSE)*J1099)</f>
        <v>16700</v>
      </c>
      <c r="L1099" s="1210" t="s">
        <v>8279</v>
      </c>
      <c r="M1099" s="1210">
        <v>4500259698</v>
      </c>
      <c r="N1099" s="1210" t="s">
        <v>8264</v>
      </c>
    </row>
    <row r="1100" spans="1:14" s="1121" customFormat="1" x14ac:dyDescent="0.25">
      <c r="A1100" s="816" t="s">
        <v>305</v>
      </c>
      <c r="B1100" s="817">
        <v>42026</v>
      </c>
      <c r="C1100" s="818" t="s">
        <v>9729</v>
      </c>
      <c r="D1100" s="816" t="s">
        <v>1449</v>
      </c>
      <c r="E1100" s="819">
        <v>10313292</v>
      </c>
      <c r="F1100" s="816">
        <v>30663918</v>
      </c>
      <c r="G1100" s="816">
        <v>2704005</v>
      </c>
      <c r="H1100" s="820" t="str">
        <f>IF(G1100="","",VLOOKUP(G1100,ARANCEL!$B$5:$D$121,2,FALSE))</f>
        <v>PROVISORIO</v>
      </c>
      <c r="I1100" s="821" t="s">
        <v>317</v>
      </c>
      <c r="J1100" s="816">
        <v>1</v>
      </c>
      <c r="K1100" s="822">
        <f>IF(G1100="","",VLOOKUP(G1100,ARANCEL!$B$5:$D$121,3,FALSE)*J1100)</f>
        <v>3250</v>
      </c>
      <c r="L1100" s="1249" t="str">
        <f>IF(E1100="","","IMPAGO")</f>
        <v>IMPAGO</v>
      </c>
      <c r="M1100" s="1249" t="str">
        <f>IF(L1100="IMPAGO","SIN O.C.","")</f>
        <v>SIN O.C.</v>
      </c>
      <c r="N1100" s="1249" t="str">
        <f>IF(L1100="IMPAGO","SIN FACT.","")</f>
        <v>SIN FACT.</v>
      </c>
    </row>
    <row r="1101" spans="1:14" s="1121" customFormat="1" x14ac:dyDescent="0.25">
      <c r="A1101" s="816" t="s">
        <v>305</v>
      </c>
      <c r="B1101" s="817">
        <v>42009</v>
      </c>
      <c r="C1101" s="818" t="s">
        <v>4248</v>
      </c>
      <c r="D1101" s="816" t="s">
        <v>58</v>
      </c>
      <c r="E1101" s="819">
        <v>10305814</v>
      </c>
      <c r="F1101" s="816">
        <v>30326919</v>
      </c>
      <c r="G1101" s="816">
        <v>2704005</v>
      </c>
      <c r="H1101" s="820" t="str">
        <f>IF(G1101="","",VLOOKUP(G1101,ARANCEL!$B$5:$D$121,2,FALSE))</f>
        <v>PROVISORIO</v>
      </c>
      <c r="I1101" s="821" t="s">
        <v>308</v>
      </c>
      <c r="J1101" s="816">
        <v>1</v>
      </c>
      <c r="K1101" s="822">
        <f>IF(G1101="","",VLOOKUP(G1101,ARANCEL!$B$5:$D$121,3,FALSE)*J1101)</f>
        <v>3250</v>
      </c>
      <c r="L1101" s="1249" t="str">
        <f>IF(E1101="","","IMPAGO")</f>
        <v>IMPAGO</v>
      </c>
      <c r="M1101" s="1249" t="str">
        <f>IF(L1101="IMPAGO","SIN O.C.","")</f>
        <v>SIN O.C.</v>
      </c>
      <c r="N1101" s="1249" t="str">
        <f>IF(L1101="IMPAGO","SIN FACT.","")</f>
        <v>SIN FACT.</v>
      </c>
    </row>
    <row r="1102" spans="1:14" s="1078" customFormat="1" x14ac:dyDescent="0.25">
      <c r="A1102" s="816" t="s">
        <v>305</v>
      </c>
      <c r="B1102" s="817">
        <v>41886</v>
      </c>
      <c r="C1102" s="818" t="s">
        <v>6847</v>
      </c>
      <c r="D1102" s="816" t="s">
        <v>1449</v>
      </c>
      <c r="E1102" s="819">
        <v>10252544</v>
      </c>
      <c r="F1102" s="816">
        <v>28374302</v>
      </c>
      <c r="G1102" s="816">
        <v>2704005</v>
      </c>
      <c r="H1102" s="820" t="str">
        <f>IF(G1102="","",VLOOKUP(G1102,ARANCEL!$B$5:$D$121,2,FALSE))</f>
        <v>PROVISORIO</v>
      </c>
      <c r="I1102" s="821" t="s">
        <v>309</v>
      </c>
      <c r="J1102" s="816">
        <v>1</v>
      </c>
      <c r="K1102" s="822">
        <f>IF(G1102="","",VLOOKUP(G1102,ARANCEL!$B$5:$D$121,3,FALSE)*J1102)</f>
        <v>3250</v>
      </c>
      <c r="L1102" s="1210" t="s">
        <v>7548</v>
      </c>
      <c r="M1102" s="1210">
        <v>4500255224</v>
      </c>
      <c r="N1102" s="1210" t="s">
        <v>7553</v>
      </c>
    </row>
    <row r="1103" spans="1:14" s="1126" customFormat="1" x14ac:dyDescent="0.25">
      <c r="A1103" s="816" t="s">
        <v>305</v>
      </c>
      <c r="B1103" s="817">
        <v>41898</v>
      </c>
      <c r="C1103" s="818" t="s">
        <v>6847</v>
      </c>
      <c r="D1103" s="816" t="s">
        <v>1449</v>
      </c>
      <c r="E1103" s="819">
        <v>10252544</v>
      </c>
      <c r="F1103" s="816">
        <v>28374302</v>
      </c>
      <c r="G1103" s="816">
        <v>2704003</v>
      </c>
      <c r="H1103" s="820" t="str">
        <f>IF(G1103="","",VLOOKUP(G1103,ARANCEL!$B$5:$D$121,2,FALSE))</f>
        <v xml:space="preserve">CORONA PERIFERICA CON PERNO MUÑON COLADO </v>
      </c>
      <c r="I1103" s="821" t="s">
        <v>309</v>
      </c>
      <c r="J1103" s="816">
        <v>1</v>
      </c>
      <c r="K1103" s="822">
        <f>IF(G1103="","",VLOOKUP(G1103,ARANCEL!$B$5:$D$121,3,FALSE)*J1103)</f>
        <v>32612</v>
      </c>
      <c r="L1103" s="1210" t="s">
        <v>7548</v>
      </c>
      <c r="M1103" s="1210">
        <v>4500255224</v>
      </c>
      <c r="N1103" s="1210" t="s">
        <v>7553</v>
      </c>
    </row>
    <row r="1104" spans="1:14" s="1126" customFormat="1" x14ac:dyDescent="0.25">
      <c r="A1104" s="816" t="s">
        <v>305</v>
      </c>
      <c r="B1104" s="817">
        <v>41652</v>
      </c>
      <c r="C1104" s="818" t="s">
        <v>1466</v>
      </c>
      <c r="D1104" s="816" t="s">
        <v>777</v>
      </c>
      <c r="E1104" s="819">
        <v>10168684</v>
      </c>
      <c r="F1104" s="816">
        <v>24152818</v>
      </c>
      <c r="G1104" s="816">
        <v>2704005</v>
      </c>
      <c r="H1104" s="820" t="str">
        <f>IF(G1104="","",VLOOKUP(G1104,ARANCEL!$B$5:$D$121,2,FALSE))</f>
        <v>PROVISORIO</v>
      </c>
      <c r="I1104" s="821" t="s">
        <v>325</v>
      </c>
      <c r="J1104" s="816">
        <v>1</v>
      </c>
      <c r="K1104" s="822">
        <f>IF(G1104="","",VLOOKUP(G1104,ARANCEL!$B$5:$D$121,3,FALSE)*J1104)</f>
        <v>3250</v>
      </c>
      <c r="L1104" s="1210" t="s">
        <v>2842</v>
      </c>
      <c r="M1104" s="1210">
        <v>4500216200</v>
      </c>
      <c r="N1104" s="1210">
        <v>8387</v>
      </c>
    </row>
    <row r="1105" spans="1:14" s="1126" customFormat="1" x14ac:dyDescent="0.25">
      <c r="A1105" s="816" t="s">
        <v>305</v>
      </c>
      <c r="B1105" s="817">
        <v>41652</v>
      </c>
      <c r="C1105" s="714" t="s">
        <v>1466</v>
      </c>
      <c r="D1105" s="712" t="s">
        <v>777</v>
      </c>
      <c r="E1105" s="715">
        <v>10168684</v>
      </c>
      <c r="F1105" s="712">
        <v>24152818</v>
      </c>
      <c r="G1105" s="816">
        <v>2704003</v>
      </c>
      <c r="H1105" s="820" t="str">
        <f>IF(G1105="","",VLOOKUP(G1105,ARANCEL!$B$5:$D$121,2,FALSE))</f>
        <v xml:space="preserve">CORONA PERIFERICA CON PERNO MUÑON COLADO </v>
      </c>
      <c r="I1105" s="821" t="s">
        <v>325</v>
      </c>
      <c r="J1105" s="816">
        <v>1</v>
      </c>
      <c r="K1105" s="822">
        <f>IF(G1105="","",VLOOKUP(G1105,ARANCEL!$B$5:$D$121,3,FALSE)*J1105)</f>
        <v>32612</v>
      </c>
      <c r="L1105" s="1210" t="s">
        <v>2842</v>
      </c>
      <c r="M1105" s="1210">
        <v>4500216200</v>
      </c>
      <c r="N1105" s="1210">
        <v>8387</v>
      </c>
    </row>
    <row r="1106" spans="1:14" s="1126" customFormat="1" x14ac:dyDescent="0.25">
      <c r="A1106" s="816" t="s">
        <v>305</v>
      </c>
      <c r="B1106" s="817">
        <v>41928</v>
      </c>
      <c r="C1106" s="818" t="s">
        <v>7648</v>
      </c>
      <c r="D1106" s="816" t="s">
        <v>442</v>
      </c>
      <c r="E1106" s="819">
        <v>10265182</v>
      </c>
      <c r="F1106" s="816">
        <v>28909176</v>
      </c>
      <c r="G1106" s="816">
        <v>2705003</v>
      </c>
      <c r="H1106" s="820" t="str">
        <f>IF(G1106="","",VLOOKUP(G1106,ARANCEL!$B$5:$D$121,2,FALSE))</f>
        <v>INCRUSTACION ESTETICA (ART-GLASS O CERAMICA)</v>
      </c>
      <c r="I1106" s="821" t="s">
        <v>618</v>
      </c>
      <c r="J1106" s="816">
        <v>1</v>
      </c>
      <c r="K1106" s="822">
        <f>IF(G1106="","",VLOOKUP(G1106,ARANCEL!$B$5:$D$121,3,FALSE)*J1106)</f>
        <v>15676</v>
      </c>
      <c r="L1106" s="1210" t="s">
        <v>8279</v>
      </c>
      <c r="M1106" s="1210">
        <v>4500259698</v>
      </c>
      <c r="N1106" s="1210" t="s">
        <v>8264</v>
      </c>
    </row>
    <row r="1107" spans="1:14" s="1119" customFormat="1" x14ac:dyDescent="0.25">
      <c r="A1107" s="816" t="s">
        <v>305</v>
      </c>
      <c r="B1107" s="817">
        <v>41771</v>
      </c>
      <c r="C1107" s="818" t="s">
        <v>4399</v>
      </c>
      <c r="D1107" s="816" t="s">
        <v>1449</v>
      </c>
      <c r="E1107" s="819">
        <v>10195325</v>
      </c>
      <c r="F1107" s="816">
        <v>25845522</v>
      </c>
      <c r="G1107" s="816">
        <v>2705003</v>
      </c>
      <c r="H1107" s="820" t="str">
        <f>IF(G1107="","",VLOOKUP(G1107,ARANCEL!$B$5:$D$121,2,FALSE))</f>
        <v>INCRUSTACION ESTETICA (ART-GLASS O CERAMICA)</v>
      </c>
      <c r="I1107" s="821" t="s">
        <v>317</v>
      </c>
      <c r="J1107" s="816">
        <v>1</v>
      </c>
      <c r="K1107" s="822">
        <f>IF(G1107="","",VLOOKUP(G1107,ARANCEL!$B$5:$D$121,3,FALSE)*J1107)</f>
        <v>15676</v>
      </c>
      <c r="L1107" s="1210" t="s">
        <v>5292</v>
      </c>
      <c r="M1107" s="1210">
        <v>4500235445</v>
      </c>
      <c r="N1107" s="1210">
        <v>9425</v>
      </c>
    </row>
    <row r="1108" spans="1:14" s="1032" customFormat="1" x14ac:dyDescent="0.25">
      <c r="A1108" s="816" t="s">
        <v>305</v>
      </c>
      <c r="B1108" s="817">
        <v>41802</v>
      </c>
      <c r="C1108" s="818" t="s">
        <v>4399</v>
      </c>
      <c r="D1108" s="816" t="s">
        <v>1449</v>
      </c>
      <c r="E1108" s="819">
        <v>10195325</v>
      </c>
      <c r="F1108" s="816">
        <v>25845522</v>
      </c>
      <c r="G1108" s="816">
        <v>2705003</v>
      </c>
      <c r="H1108" s="820" t="str">
        <f>IF(G1108="","",VLOOKUP(G1108,ARANCEL!$B$5:$D$121,2,FALSE))</f>
        <v>INCRUSTACION ESTETICA (ART-GLASS O CERAMICA)</v>
      </c>
      <c r="I1108" s="821" t="s">
        <v>308</v>
      </c>
      <c r="J1108" s="816">
        <v>1</v>
      </c>
      <c r="K1108" s="822">
        <f>IF(G1108="","",VLOOKUP(G1108,ARANCEL!$B$5:$D$121,3,FALSE)*J1108)</f>
        <v>15676</v>
      </c>
      <c r="L1108" s="1210" t="s">
        <v>5742</v>
      </c>
      <c r="M1108" s="1210">
        <v>4500239368</v>
      </c>
      <c r="N1108" s="1210" t="s">
        <v>5743</v>
      </c>
    </row>
    <row r="1109" spans="1:14" s="1126" customFormat="1" x14ac:dyDescent="0.25">
      <c r="A1109" s="816" t="s">
        <v>305</v>
      </c>
      <c r="B1109" s="817">
        <v>41753</v>
      </c>
      <c r="C1109" s="818" t="s">
        <v>1465</v>
      </c>
      <c r="D1109" s="816" t="s">
        <v>353</v>
      </c>
      <c r="E1109" s="819">
        <v>10191600</v>
      </c>
      <c r="F1109" s="816">
        <v>25836565</v>
      </c>
      <c r="G1109" s="816">
        <v>2705003</v>
      </c>
      <c r="H1109" s="820" t="str">
        <f>IF(G1109="","",VLOOKUP(G1109,ARANCEL!$B$5:$D$121,2,FALSE))</f>
        <v>INCRUSTACION ESTETICA (ART-GLASS O CERAMICA)</v>
      </c>
      <c r="I1109" s="821" t="s">
        <v>618</v>
      </c>
      <c r="J1109" s="816">
        <v>1</v>
      </c>
      <c r="K1109" s="822">
        <f>IF(G1109="","",VLOOKUP(G1109,ARANCEL!$B$5:$D$121,3,FALSE)*J1109)</f>
        <v>15676</v>
      </c>
      <c r="L1109" s="1210" t="s">
        <v>4612</v>
      </c>
      <c r="M1109" s="1210">
        <v>4500229971</v>
      </c>
      <c r="N1109" s="1210">
        <v>9185</v>
      </c>
    </row>
    <row r="1110" spans="1:14" s="986" customFormat="1" ht="15" customHeight="1" x14ac:dyDescent="0.25">
      <c r="A1110" s="255" t="s">
        <v>305</v>
      </c>
      <c r="B1110" s="256">
        <v>41815</v>
      </c>
      <c r="C1110" s="118" t="s">
        <v>1465</v>
      </c>
      <c r="D1110" s="119" t="s">
        <v>353</v>
      </c>
      <c r="E1110" s="162">
        <v>10214859</v>
      </c>
      <c r="F1110" s="119">
        <v>27099504</v>
      </c>
      <c r="G1110" s="255">
        <v>2704005</v>
      </c>
      <c r="H1110" s="120" t="str">
        <f>IF(G1110="","",VLOOKUP(G1110,ARANCEL!$B$5:$D$121,2,FALSE))</f>
        <v>PROVISORIO</v>
      </c>
      <c r="I1110" s="121" t="s">
        <v>322</v>
      </c>
      <c r="J1110" s="816">
        <v>1</v>
      </c>
      <c r="K1110" s="822">
        <f>IF(G1110="","",VLOOKUP(G1110,ARANCEL!$B$5:$D$121,3,FALSE)*J1110)</f>
        <v>3250</v>
      </c>
      <c r="L1110" s="1210" t="s">
        <v>5742</v>
      </c>
      <c r="M1110" s="1210">
        <v>4500239368</v>
      </c>
      <c r="N1110" s="1210" t="s">
        <v>5743</v>
      </c>
    </row>
    <row r="1111" spans="1:14" s="986" customFormat="1" x14ac:dyDescent="0.25">
      <c r="A1111" s="816" t="s">
        <v>305</v>
      </c>
      <c r="B1111" s="817">
        <v>41829</v>
      </c>
      <c r="C1111" s="818" t="s">
        <v>1465</v>
      </c>
      <c r="D1111" s="816" t="s">
        <v>353</v>
      </c>
      <c r="E1111" s="819">
        <v>10214859</v>
      </c>
      <c r="F1111" s="816">
        <v>27099504</v>
      </c>
      <c r="G1111" s="816">
        <v>2704003</v>
      </c>
      <c r="H1111" s="820" t="str">
        <f>IF(G1111="","",VLOOKUP(G1111,ARANCEL!$B$5:$D$121,2,FALSE))</f>
        <v xml:space="preserve">CORONA PERIFERICA CON PERNO MUÑON COLADO </v>
      </c>
      <c r="I1111" s="821" t="s">
        <v>322</v>
      </c>
      <c r="J1111" s="816">
        <v>1</v>
      </c>
      <c r="K1111" s="822">
        <f>IF(G1111="","",VLOOKUP(G1111,ARANCEL!$B$5:$D$121,3,FALSE)*J1111)</f>
        <v>32612</v>
      </c>
      <c r="L1111" s="1210" t="s">
        <v>6905</v>
      </c>
      <c r="M1111" s="1210">
        <v>4500249698</v>
      </c>
      <c r="N1111" s="1210" t="s">
        <v>7115</v>
      </c>
    </row>
    <row r="1112" spans="1:14" s="1032" customFormat="1" x14ac:dyDescent="0.25">
      <c r="A1112" s="816" t="s">
        <v>305</v>
      </c>
      <c r="B1112" s="817">
        <v>41794</v>
      </c>
      <c r="C1112" s="118" t="s">
        <v>4903</v>
      </c>
      <c r="D1112" s="119" t="s">
        <v>353</v>
      </c>
      <c r="E1112" s="162">
        <v>10158054</v>
      </c>
      <c r="F1112" s="119">
        <v>21492816</v>
      </c>
      <c r="G1112" s="816">
        <v>2702048</v>
      </c>
      <c r="H1112" s="820" t="str">
        <f>IF(G1112="","",VLOOKUP(G1112,ARANCEL!$B$5:$D$121,2,FALSE))</f>
        <v xml:space="preserve">SERVICIO LAB. IMPLANTE CORONA CEMENTADA/ATORNILLADA </v>
      </c>
      <c r="I1112" s="821" t="s">
        <v>316</v>
      </c>
      <c r="J1112" s="816">
        <v>1</v>
      </c>
      <c r="K1112" s="822">
        <f>IF(G1112="","",VLOOKUP(G1112,ARANCEL!$B$5:$D$121,3,FALSE)*J1112)</f>
        <v>43857</v>
      </c>
      <c r="L1112" s="1210" t="s">
        <v>5292</v>
      </c>
      <c r="M1112" s="1210">
        <v>4500236752</v>
      </c>
      <c r="N1112" s="1210">
        <v>9460</v>
      </c>
    </row>
    <row r="1113" spans="1:14" s="1130" customFormat="1" x14ac:dyDescent="0.25">
      <c r="A1113" s="816" t="s">
        <v>305</v>
      </c>
      <c r="B1113" s="817">
        <v>42010</v>
      </c>
      <c r="C1113" s="818" t="s">
        <v>9307</v>
      </c>
      <c r="D1113" s="816" t="s">
        <v>1449</v>
      </c>
      <c r="E1113" s="819">
        <v>10305812</v>
      </c>
      <c r="F1113" s="816">
        <v>30392729</v>
      </c>
      <c r="G1113" s="816">
        <v>2704005</v>
      </c>
      <c r="H1113" s="820" t="str">
        <f>IF(G1113="","",VLOOKUP(G1113,ARANCEL!$B$5:$D$121,2,FALSE))</f>
        <v>PROVISORIO</v>
      </c>
      <c r="I1113" s="821" t="s">
        <v>337</v>
      </c>
      <c r="J1113" s="816">
        <v>1</v>
      </c>
      <c r="K1113" s="822">
        <f>IF(G1113="","",VLOOKUP(G1113,ARANCEL!$B$5:$D$121,3,FALSE)*J1113)</f>
        <v>3250</v>
      </c>
      <c r="L1113" s="1249" t="str">
        <f>IF(E1113="","","IMPAGO")</f>
        <v>IMPAGO</v>
      </c>
      <c r="M1113" s="1249" t="str">
        <f>IF(L1113="IMPAGO","SIN O.C.","")</f>
        <v>SIN O.C.</v>
      </c>
      <c r="N1113" s="1249" t="str">
        <f>IF(L1113="IMPAGO","SIN FACT.","")</f>
        <v>SIN FACT.</v>
      </c>
    </row>
    <row r="1114" spans="1:14" s="1130" customFormat="1" x14ac:dyDescent="0.25">
      <c r="A1114" s="816" t="s">
        <v>305</v>
      </c>
      <c r="B1114" s="817">
        <v>42021</v>
      </c>
      <c r="C1114" s="818" t="s">
        <v>9307</v>
      </c>
      <c r="D1114" s="816" t="s">
        <v>1449</v>
      </c>
      <c r="E1114" s="819">
        <v>10305812</v>
      </c>
      <c r="F1114" s="816">
        <v>30392729</v>
      </c>
      <c r="G1114" s="816">
        <v>2704031</v>
      </c>
      <c r="H1114" s="820" t="str">
        <f>IF(G1114="","",VLOOKUP(G1114,ARANCEL!$B$5:$D$121,2,FALSE))</f>
        <v xml:space="preserve">PERNO MUÑON METALICO </v>
      </c>
      <c r="I1114" s="821" t="s">
        <v>337</v>
      </c>
      <c r="J1114" s="816">
        <v>1</v>
      </c>
      <c r="K1114" s="822">
        <f>IF(G1114="","",VLOOKUP(G1114,ARANCEL!$B$5:$D$121,3,FALSE)*J1114)</f>
        <v>12246</v>
      </c>
      <c r="L1114" s="1249" t="str">
        <f>IF(E1114="","","IMPAGO")</f>
        <v>IMPAGO</v>
      </c>
      <c r="M1114" s="1249" t="str">
        <f>IF(L1114="IMPAGO","SIN O.C.","")</f>
        <v>SIN O.C.</v>
      </c>
      <c r="N1114" s="1249" t="str">
        <f>IF(L1114="IMPAGO","SIN FACT.","")</f>
        <v>SIN FACT.</v>
      </c>
    </row>
    <row r="1115" spans="1:14" s="1132" customFormat="1" x14ac:dyDescent="0.25">
      <c r="A1115" s="816" t="s">
        <v>305</v>
      </c>
      <c r="B1115" s="817">
        <v>41690</v>
      </c>
      <c r="C1115" s="818" t="s">
        <v>3277</v>
      </c>
      <c r="D1115" s="816" t="s">
        <v>353</v>
      </c>
      <c r="E1115" s="819">
        <v>10174934</v>
      </c>
      <c r="F1115" s="816">
        <v>25027344</v>
      </c>
      <c r="G1115" s="816">
        <v>2704016</v>
      </c>
      <c r="H1115" s="820" t="str">
        <f>IF(G1115="","",VLOOKUP(G1115,ARANCEL!$B$5:$D$121,2,FALSE))</f>
        <v xml:space="preserve">CORONA PROCERA </v>
      </c>
      <c r="I1115" s="821" t="s">
        <v>311</v>
      </c>
      <c r="J1115" s="816">
        <v>1</v>
      </c>
      <c r="K1115" s="822">
        <f>IF(G1115="","",VLOOKUP(G1115,ARANCEL!$B$5:$D$121,3,FALSE)*J1115)</f>
        <v>58477</v>
      </c>
      <c r="L1115" s="1210" t="s">
        <v>3438</v>
      </c>
      <c r="M1115" s="1210">
        <v>4500220770</v>
      </c>
      <c r="N1115" s="1210">
        <v>8614</v>
      </c>
    </row>
    <row r="1116" spans="1:14" s="1132" customFormat="1" x14ac:dyDescent="0.25">
      <c r="A1116" s="816" t="s">
        <v>305</v>
      </c>
      <c r="B1116" s="817">
        <v>41851</v>
      </c>
      <c r="C1116" s="818" t="s">
        <v>6139</v>
      </c>
      <c r="D1116" s="816" t="s">
        <v>60</v>
      </c>
      <c r="E1116" s="819">
        <v>10234622</v>
      </c>
      <c r="F1116" s="816">
        <v>27532498</v>
      </c>
      <c r="G1116" s="816">
        <v>2705003</v>
      </c>
      <c r="H1116" s="820" t="str">
        <f>IF(G1116="","",VLOOKUP(G1116,ARANCEL!$B$5:$D$121,2,FALSE))</f>
        <v>INCRUSTACION ESTETICA (ART-GLASS O CERAMICA)</v>
      </c>
      <c r="I1116" s="821" t="s">
        <v>322</v>
      </c>
      <c r="J1116" s="816">
        <v>1</v>
      </c>
      <c r="K1116" s="822">
        <f>IF(G1116="","",VLOOKUP(G1116,ARANCEL!$B$5:$D$121,3,FALSE)*J1116)</f>
        <v>15676</v>
      </c>
      <c r="L1116" s="1210" t="s">
        <v>6905</v>
      </c>
      <c r="M1116" s="1210">
        <v>4500251080</v>
      </c>
      <c r="N1116" s="1210" t="s">
        <v>7128</v>
      </c>
    </row>
    <row r="1117" spans="1:14" s="1132" customFormat="1" x14ac:dyDescent="0.25">
      <c r="A1117" s="816" t="s">
        <v>305</v>
      </c>
      <c r="B1117" s="817">
        <v>41757</v>
      </c>
      <c r="C1117" s="818" t="s">
        <v>4178</v>
      </c>
      <c r="D1117" s="816" t="s">
        <v>69</v>
      </c>
      <c r="E1117" s="819">
        <v>10191519</v>
      </c>
      <c r="F1117" s="816">
        <v>24923261</v>
      </c>
      <c r="G1117" s="816">
        <v>2705003</v>
      </c>
      <c r="H1117" s="820" t="str">
        <f>IF(G1117="","",VLOOKUP(G1117,ARANCEL!$B$5:$D$121,2,FALSE))</f>
        <v>INCRUSTACION ESTETICA (ART-GLASS O CERAMICA)</v>
      </c>
      <c r="I1117" s="821" t="s">
        <v>316</v>
      </c>
      <c r="J1117" s="816">
        <v>1</v>
      </c>
      <c r="K1117" s="822">
        <f>IF(G1117="","",VLOOKUP(G1117,ARANCEL!$B$5:$D$121,3,FALSE)*J1117)</f>
        <v>15676</v>
      </c>
      <c r="L1117" s="1210" t="s">
        <v>4612</v>
      </c>
      <c r="M1117" s="1210">
        <v>4500229971</v>
      </c>
      <c r="N1117" s="1210">
        <v>9185</v>
      </c>
    </row>
    <row r="1118" spans="1:14" s="1138" customFormat="1" x14ac:dyDescent="0.25">
      <c r="A1118" s="816" t="s">
        <v>313</v>
      </c>
      <c r="B1118" s="817">
        <v>42031</v>
      </c>
      <c r="C1118" s="818" t="s">
        <v>9753</v>
      </c>
      <c r="D1118" s="816" t="s">
        <v>1481</v>
      </c>
      <c r="E1118" s="819">
        <v>10313382</v>
      </c>
      <c r="F1118" s="816">
        <v>18008594</v>
      </c>
      <c r="G1118" s="816">
        <v>2705001</v>
      </c>
      <c r="H1118" s="820" t="str">
        <f>IF(G1118="","",VLOOKUP(G1118,ARANCEL!$B$5:$D$121,2,FALSE))</f>
        <v xml:space="preserve">EN METAL NO NOBLE </v>
      </c>
      <c r="I1118" s="821" t="s">
        <v>340</v>
      </c>
      <c r="J1118" s="816">
        <v>1</v>
      </c>
      <c r="K1118" s="822">
        <f>IF(G1118="","",VLOOKUP(G1118,ARANCEL!$B$5:$D$121,3,FALSE)*J1118)</f>
        <v>15744</v>
      </c>
      <c r="L1118" s="1249" t="str">
        <f>IF(E1118="","","IMPAGO")</f>
        <v>IMPAGO</v>
      </c>
      <c r="M1118" s="1249" t="str">
        <f>IF(L1118="IMPAGO","SIN O.C.","")</f>
        <v>SIN O.C.</v>
      </c>
      <c r="N1118" s="1249" t="str">
        <f>IF(L1118="IMPAGO","SIN FACT.","")</f>
        <v>SIN FACT.</v>
      </c>
    </row>
    <row r="1119" spans="1:14" s="1138" customFormat="1" x14ac:dyDescent="0.25">
      <c r="A1119" s="1139" t="s">
        <v>313</v>
      </c>
      <c r="B1119" s="1142">
        <v>41640</v>
      </c>
      <c r="C1119" s="1174" t="s">
        <v>2845</v>
      </c>
      <c r="D1119" s="1143" t="s">
        <v>2846</v>
      </c>
      <c r="E1119" s="1143">
        <v>10169037</v>
      </c>
      <c r="F1119" s="1143">
        <v>24576560</v>
      </c>
      <c r="G1119" s="1143">
        <v>2708001</v>
      </c>
      <c r="H1119" s="1145" t="str">
        <f>IF(G1119="","",VLOOKUP(G1119,ARANCEL!$B$5:$D$121,2,FALSE))</f>
        <v xml:space="preserve">PLACA DE ORTODONCIA SIN TORNILLO </v>
      </c>
      <c r="I1119" s="1147" t="s">
        <v>2739</v>
      </c>
      <c r="J1119" s="1143">
        <v>1</v>
      </c>
      <c r="K1119" s="822">
        <v>8569</v>
      </c>
      <c r="L1119" s="1251" t="s">
        <v>2842</v>
      </c>
      <c r="M1119" s="1251">
        <v>4500216201</v>
      </c>
      <c r="N1119" s="1251">
        <v>8388</v>
      </c>
    </row>
    <row r="1120" spans="1:14" s="1138" customFormat="1" x14ac:dyDescent="0.25">
      <c r="A1120" s="1139" t="s">
        <v>313</v>
      </c>
      <c r="B1120" s="1142">
        <v>41640</v>
      </c>
      <c r="C1120" s="1174" t="s">
        <v>2845</v>
      </c>
      <c r="D1120" s="1143" t="s">
        <v>2846</v>
      </c>
      <c r="E1120" s="1143">
        <v>10169037</v>
      </c>
      <c r="F1120" s="1143">
        <v>24576560</v>
      </c>
      <c r="G1120" s="1143">
        <v>2708001</v>
      </c>
      <c r="H1120" s="1145" t="str">
        <f>IF(G1120="","",VLOOKUP(G1120,ARANCEL!$B$5:$D$121,2,FALSE))</f>
        <v xml:space="preserve">PLACA DE ORTODONCIA SIN TORNILLO </v>
      </c>
      <c r="I1120" s="1147" t="s">
        <v>2739</v>
      </c>
      <c r="J1120" s="1143">
        <v>1</v>
      </c>
      <c r="K1120" s="822">
        <v>8569</v>
      </c>
      <c r="L1120" s="1210" t="s">
        <v>2842</v>
      </c>
      <c r="M1120" s="1210">
        <v>4500216201</v>
      </c>
      <c r="N1120" s="1210">
        <v>8388</v>
      </c>
    </row>
    <row r="1121" spans="1:14" s="1129" customFormat="1" x14ac:dyDescent="0.25">
      <c r="A1121" s="606" t="s">
        <v>305</v>
      </c>
      <c r="B1121" s="164">
        <v>41835</v>
      </c>
      <c r="C1121" s="118" t="s">
        <v>5813</v>
      </c>
      <c r="D1121" s="119" t="s">
        <v>1523</v>
      </c>
      <c r="E1121" s="162">
        <v>10226431</v>
      </c>
      <c r="F1121" s="119">
        <v>27490566</v>
      </c>
      <c r="G1121" s="606">
        <v>2707001</v>
      </c>
      <c r="H1121" s="820" t="str">
        <f>IF(G1121="","",VLOOKUP(G1121,ARANCEL!$B$5:$D$121,2,FALSE))</f>
        <v xml:space="preserve">PLANO DE RELAJACION </v>
      </c>
      <c r="I1121" s="821" t="s">
        <v>331</v>
      </c>
      <c r="J1121" s="816">
        <v>1</v>
      </c>
      <c r="K1121" s="822">
        <f>IF(G1121="","",VLOOKUP(G1121,ARANCEL!$B$5:$D$121,3,FALSE)*J1121)</f>
        <v>9221</v>
      </c>
      <c r="L1121" s="1210" t="s">
        <v>6905</v>
      </c>
      <c r="M1121" s="1210">
        <v>4500249698</v>
      </c>
      <c r="N1121" s="1210" t="s">
        <v>7115</v>
      </c>
    </row>
    <row r="1122" spans="1:14" s="1032" customFormat="1" x14ac:dyDescent="0.25">
      <c r="A1122" s="119" t="s">
        <v>305</v>
      </c>
      <c r="B1122" s="164">
        <v>41674</v>
      </c>
      <c r="C1122" s="118" t="s">
        <v>2628</v>
      </c>
      <c r="D1122" s="119" t="s">
        <v>720</v>
      </c>
      <c r="E1122" s="162">
        <v>10171418</v>
      </c>
      <c r="F1122" s="119">
        <v>24590826</v>
      </c>
      <c r="G1122" s="119">
        <v>2704005</v>
      </c>
      <c r="H1122" s="120" t="str">
        <f>IF(G1122="","",VLOOKUP(G1122,ARANCEL!$B$5:$D$121,2,FALSE))</f>
        <v>PROVISORIO</v>
      </c>
      <c r="I1122" s="121" t="s">
        <v>318</v>
      </c>
      <c r="J1122" s="119">
        <v>1</v>
      </c>
      <c r="K1122" s="122">
        <f>IF(G1122="","",VLOOKUP(G1122,ARANCEL!$B$5:$D$121,3,FALSE)*J1122)</f>
        <v>3250</v>
      </c>
      <c r="L1122" s="1210" t="s">
        <v>2842</v>
      </c>
      <c r="M1122" s="1210">
        <v>4500216204</v>
      </c>
      <c r="N1122" s="1210">
        <v>8390</v>
      </c>
    </row>
    <row r="1123" spans="1:14" s="1138" customFormat="1" x14ac:dyDescent="0.25">
      <c r="A1123" s="816" t="s">
        <v>305</v>
      </c>
      <c r="B1123" s="817">
        <v>41788</v>
      </c>
      <c r="C1123" s="818" t="s">
        <v>2628</v>
      </c>
      <c r="D1123" s="816" t="s">
        <v>720</v>
      </c>
      <c r="E1123" s="819">
        <v>10171418</v>
      </c>
      <c r="F1123" s="816">
        <v>24590826</v>
      </c>
      <c r="G1123" s="816">
        <v>2704003</v>
      </c>
      <c r="H1123" s="820" t="str">
        <f>IF(G1123="","",VLOOKUP(G1123,ARANCEL!$B$5:$D$121,2,FALSE))</f>
        <v xml:space="preserve">CORONA PERIFERICA CON PERNO MUÑON COLADO </v>
      </c>
      <c r="I1123" s="821" t="s">
        <v>318</v>
      </c>
      <c r="J1123" s="816">
        <v>1</v>
      </c>
      <c r="K1123" s="822">
        <f>IF(G1123="","",VLOOKUP(G1123,ARANCEL!$B$5:$D$121,3,FALSE)*J1123)</f>
        <v>32612</v>
      </c>
      <c r="L1123" s="1210" t="s">
        <v>5292</v>
      </c>
      <c r="M1123" s="1210">
        <v>4500235446</v>
      </c>
      <c r="N1123" s="1210">
        <v>9426</v>
      </c>
    </row>
    <row r="1124" spans="1:14" s="1165" customFormat="1" x14ac:dyDescent="0.25">
      <c r="A1124" s="816" t="s">
        <v>305</v>
      </c>
      <c r="B1124" s="817">
        <v>41864</v>
      </c>
      <c r="C1124" s="818" t="s">
        <v>7246</v>
      </c>
      <c r="D1124" s="816" t="s">
        <v>1449</v>
      </c>
      <c r="E1124" s="819">
        <v>10241081</v>
      </c>
      <c r="F1124" s="816">
        <v>27976965</v>
      </c>
      <c r="G1124" s="816">
        <v>2704005</v>
      </c>
      <c r="H1124" s="820" t="str">
        <f>IF(G1124="","",VLOOKUP(G1124,ARANCEL!$B$5:$D$121,2,FALSE))</f>
        <v>PROVISORIO</v>
      </c>
      <c r="I1124" s="821" t="s">
        <v>322</v>
      </c>
      <c r="J1124" s="816">
        <v>1</v>
      </c>
      <c r="K1124" s="822">
        <f>IF(G1124="","",VLOOKUP(G1124,ARANCEL!$B$5:$D$121,3,FALSE)*J1124)</f>
        <v>3250</v>
      </c>
      <c r="L1124" s="1210" t="s">
        <v>6905</v>
      </c>
      <c r="M1124" s="1210">
        <v>4500251080</v>
      </c>
      <c r="N1124" s="1210" t="s">
        <v>7128</v>
      </c>
    </row>
    <row r="1125" spans="1:14" s="1165" customFormat="1" x14ac:dyDescent="0.25">
      <c r="A1125" s="816" t="s">
        <v>305</v>
      </c>
      <c r="B1125" s="817">
        <v>41894</v>
      </c>
      <c r="C1125" s="818" t="s">
        <v>7246</v>
      </c>
      <c r="D1125" s="816" t="s">
        <v>1449</v>
      </c>
      <c r="E1125" s="819">
        <v>10241081</v>
      </c>
      <c r="F1125" s="816">
        <v>27976965</v>
      </c>
      <c r="G1125" s="816">
        <v>2704003</v>
      </c>
      <c r="H1125" s="820" t="str">
        <f>IF(G1125="","",VLOOKUP(G1125,ARANCEL!$B$5:$D$121,2,FALSE))</f>
        <v xml:space="preserve">CORONA PERIFERICA CON PERNO MUÑON COLADO </v>
      </c>
      <c r="I1125" s="821" t="s">
        <v>322</v>
      </c>
      <c r="J1125" s="816">
        <v>1</v>
      </c>
      <c r="K1125" s="822">
        <f>IF(G1125="","",VLOOKUP(G1125,ARANCEL!$B$5:$D$121,3,FALSE)*J1125)</f>
        <v>32612</v>
      </c>
      <c r="L1125" s="1210" t="s">
        <v>7548</v>
      </c>
      <c r="M1125" s="1210">
        <v>4500255224</v>
      </c>
      <c r="N1125" s="1210" t="s">
        <v>7553</v>
      </c>
    </row>
    <row r="1126" spans="1:14" s="1165" customFormat="1" x14ac:dyDescent="0.25">
      <c r="A1126" s="816" t="s">
        <v>305</v>
      </c>
      <c r="B1126" s="817">
        <v>42003</v>
      </c>
      <c r="C1126" s="818" t="s">
        <v>9243</v>
      </c>
      <c r="D1126" s="816" t="s">
        <v>438</v>
      </c>
      <c r="E1126" s="819">
        <v>10303667</v>
      </c>
      <c r="F1126" s="816">
        <v>29843197</v>
      </c>
      <c r="G1126" s="816">
        <v>2704005</v>
      </c>
      <c r="H1126" s="820" t="str">
        <f>IF(G1126="","",VLOOKUP(G1126,ARANCEL!$B$5:$D$121,2,FALSE))</f>
        <v>PROVISORIO</v>
      </c>
      <c r="I1126" s="821" t="s">
        <v>756</v>
      </c>
      <c r="J1126" s="816">
        <v>2</v>
      </c>
      <c r="K1126" s="822">
        <f>IF(G1126="","",VLOOKUP(G1126,ARANCEL!$B$5:$D$121,3,FALSE)*J1126)</f>
        <v>6500</v>
      </c>
      <c r="L1126" s="1249" t="str">
        <f>IF(E1126="","","IMPAGO")</f>
        <v>IMPAGO</v>
      </c>
      <c r="M1126" s="1249" t="str">
        <f>IF(L1126="IMPAGO","SIN O.C.","")</f>
        <v>SIN O.C.</v>
      </c>
      <c r="N1126" s="1249" t="str">
        <f>IF(L1126="IMPAGO","SIN FACT.","")</f>
        <v>SIN FACT.</v>
      </c>
    </row>
    <row r="1127" spans="1:14" s="1165" customFormat="1" x14ac:dyDescent="0.25">
      <c r="A1127" s="816" t="s">
        <v>305</v>
      </c>
      <c r="B1127" s="817">
        <v>41975</v>
      </c>
      <c r="C1127" s="818" t="s">
        <v>8620</v>
      </c>
      <c r="D1127" s="816" t="s">
        <v>1471</v>
      </c>
      <c r="E1127" s="819">
        <v>10288990</v>
      </c>
      <c r="F1127" s="816">
        <v>29744979</v>
      </c>
      <c r="G1127" s="816">
        <v>2704005</v>
      </c>
      <c r="H1127" s="820" t="str">
        <f>IF(G1127="","",VLOOKUP(G1127,ARANCEL!$B$5:$D$121,2,FALSE))</f>
        <v>PROVISORIO</v>
      </c>
      <c r="I1127" s="821" t="s">
        <v>366</v>
      </c>
      <c r="J1127" s="816">
        <v>1</v>
      </c>
      <c r="K1127" s="822">
        <f>IF(G1127="","",VLOOKUP(G1127,ARANCEL!$B$5:$D$121,3,FALSE)*J1127)</f>
        <v>3250</v>
      </c>
      <c r="L1127" s="1210" t="s">
        <v>8256</v>
      </c>
      <c r="M1127" s="1210">
        <v>4500264856</v>
      </c>
      <c r="N1127" s="1210" t="s">
        <v>8933</v>
      </c>
    </row>
    <row r="1128" spans="1:14" s="1185" customFormat="1" x14ac:dyDescent="0.25">
      <c r="A1128" s="816" t="s">
        <v>606</v>
      </c>
      <c r="B1128" s="817">
        <v>41975</v>
      </c>
      <c r="C1128" s="818" t="s">
        <v>8620</v>
      </c>
      <c r="D1128" s="816" t="s">
        <v>1471</v>
      </c>
      <c r="E1128" s="819">
        <v>10288990</v>
      </c>
      <c r="F1128" s="816">
        <v>29744979</v>
      </c>
      <c r="G1128" s="816">
        <v>2704003</v>
      </c>
      <c r="H1128" s="820" t="str">
        <f>IF(G1128="","",VLOOKUP(G1128,ARANCEL!$B$5:$D$121,2,FALSE))</f>
        <v xml:space="preserve">CORONA PERIFERICA CON PERNO MUÑON COLADO </v>
      </c>
      <c r="I1128" s="821" t="s">
        <v>366</v>
      </c>
      <c r="J1128" s="816">
        <v>1</v>
      </c>
      <c r="K1128" s="822">
        <f>IF(G1128="","",VLOOKUP(G1128,ARANCEL!$B$5:$D$121,3,FALSE)*J1128)</f>
        <v>32612</v>
      </c>
      <c r="L1128" s="1210" t="s">
        <v>8256</v>
      </c>
      <c r="M1128" s="1210">
        <v>4500264856</v>
      </c>
      <c r="N1128" s="1210" t="s">
        <v>8933</v>
      </c>
    </row>
    <row r="1129" spans="1:14" s="1185" customFormat="1" x14ac:dyDescent="0.25">
      <c r="A1129" s="816" t="s">
        <v>313</v>
      </c>
      <c r="B1129" s="817">
        <v>41650</v>
      </c>
      <c r="C1129" s="818" t="s">
        <v>1464</v>
      </c>
      <c r="D1129" s="816" t="s">
        <v>1481</v>
      </c>
      <c r="E1129" s="819">
        <v>10148822</v>
      </c>
      <c r="F1129" s="816">
        <v>21888272</v>
      </c>
      <c r="G1129" s="816">
        <v>2704005</v>
      </c>
      <c r="H1129" s="820" t="str">
        <f>IF(G1129="","",VLOOKUP(G1129,ARANCEL!$B$5:$D$121,2,FALSE))</f>
        <v>PROVISORIO</v>
      </c>
      <c r="I1129" s="821" t="s">
        <v>322</v>
      </c>
      <c r="J1129" s="816">
        <v>1</v>
      </c>
      <c r="K1129" s="822">
        <f>IF(G1129="","",VLOOKUP(G1129,ARANCEL!$B$5:$D$121,3,FALSE)*J1129)</f>
        <v>3250</v>
      </c>
      <c r="L1129" s="1210" t="s">
        <v>2842</v>
      </c>
      <c r="M1129" s="1210">
        <v>4500216200</v>
      </c>
      <c r="N1129" s="1210">
        <v>8387</v>
      </c>
    </row>
    <row r="1130" spans="1:14" s="1185" customFormat="1" x14ac:dyDescent="0.25">
      <c r="A1130" s="816" t="s">
        <v>606</v>
      </c>
      <c r="B1130" s="817">
        <v>41650</v>
      </c>
      <c r="C1130" s="818" t="s">
        <v>1464</v>
      </c>
      <c r="D1130" s="816" t="s">
        <v>1481</v>
      </c>
      <c r="E1130" s="819">
        <v>10148822</v>
      </c>
      <c r="F1130" s="816">
        <v>21888272</v>
      </c>
      <c r="G1130" s="816">
        <v>2704003</v>
      </c>
      <c r="H1130" s="820" t="str">
        <f>IF(G1130="","",VLOOKUP(G1130,ARANCEL!$B$5:$D$121,2,FALSE))</f>
        <v xml:space="preserve">CORONA PERIFERICA CON PERNO MUÑON COLADO </v>
      </c>
      <c r="I1130" s="821" t="s">
        <v>322</v>
      </c>
      <c r="J1130" s="816">
        <v>1</v>
      </c>
      <c r="K1130" s="822">
        <f>IF(G1130="","",VLOOKUP(G1130,ARANCEL!$B$5:$D$121,3,FALSE)*J1130)</f>
        <v>32612</v>
      </c>
      <c r="L1130" s="1210" t="s">
        <v>2842</v>
      </c>
      <c r="M1130" s="1210">
        <v>4500216200</v>
      </c>
      <c r="N1130" s="1210">
        <v>8387</v>
      </c>
    </row>
    <row r="1131" spans="1:14" s="1185" customFormat="1" x14ac:dyDescent="0.25">
      <c r="A1131" s="816" t="s">
        <v>305</v>
      </c>
      <c r="B1131" s="817">
        <v>41703</v>
      </c>
      <c r="C1131" s="1049" t="s">
        <v>1464</v>
      </c>
      <c r="D1131" s="816" t="s">
        <v>1481</v>
      </c>
      <c r="E1131" s="819">
        <v>10178552</v>
      </c>
      <c r="F1131" s="816">
        <v>21888272</v>
      </c>
      <c r="G1131" s="816">
        <v>2704005</v>
      </c>
      <c r="H1131" s="820" t="str">
        <f>IF(G1131="","",VLOOKUP(G1131,ARANCEL!$B$5:$D$121,2,FALSE))</f>
        <v>PROVISORIO</v>
      </c>
      <c r="I1131" s="821" t="s">
        <v>326</v>
      </c>
      <c r="J1131" s="816">
        <v>1</v>
      </c>
      <c r="K1131" s="822">
        <f>IF(G1131="","",VLOOKUP(G1131,ARANCEL!$B$5:$D$121,3,FALSE)*J1131)</f>
        <v>3250</v>
      </c>
      <c r="L1131" s="1210" t="s">
        <v>3438</v>
      </c>
      <c r="M1131" s="1210">
        <v>4500220771</v>
      </c>
      <c r="N1131" s="1210">
        <v>8615</v>
      </c>
    </row>
    <row r="1132" spans="1:14" s="1185" customFormat="1" x14ac:dyDescent="0.25">
      <c r="A1132" s="816" t="s">
        <v>305</v>
      </c>
      <c r="B1132" s="817">
        <v>41703</v>
      </c>
      <c r="C1132" s="1049" t="s">
        <v>1464</v>
      </c>
      <c r="D1132" s="816" t="s">
        <v>1481</v>
      </c>
      <c r="E1132" s="819">
        <v>10178552</v>
      </c>
      <c r="F1132" s="816">
        <v>21888272</v>
      </c>
      <c r="G1132" s="816">
        <v>2704003</v>
      </c>
      <c r="H1132" s="820" t="str">
        <f>IF(G1132="","",VLOOKUP(G1132,ARANCEL!$B$5:$D$121,2,FALSE))</f>
        <v xml:space="preserve">CORONA PERIFERICA CON PERNO MUÑON COLADO </v>
      </c>
      <c r="I1132" s="821" t="s">
        <v>326</v>
      </c>
      <c r="J1132" s="816">
        <v>1</v>
      </c>
      <c r="K1132" s="822">
        <f>IF(G1132="","",VLOOKUP(G1132,ARANCEL!$B$5:$D$121,3,FALSE)*J1132)</f>
        <v>32612</v>
      </c>
      <c r="L1132" s="1210" t="s">
        <v>3438</v>
      </c>
      <c r="M1132" s="1210">
        <v>4500220771</v>
      </c>
      <c r="N1132" s="1210">
        <v>8615</v>
      </c>
    </row>
    <row r="1133" spans="1:14" s="1185" customFormat="1" x14ac:dyDescent="0.25">
      <c r="A1133" s="816" t="s">
        <v>305</v>
      </c>
      <c r="B1133" s="817">
        <v>41984</v>
      </c>
      <c r="C1133" s="818" t="s">
        <v>8840</v>
      </c>
      <c r="D1133" s="816" t="s">
        <v>6277</v>
      </c>
      <c r="E1133" s="819">
        <v>10293780</v>
      </c>
      <c r="F1133" s="816">
        <v>29544011</v>
      </c>
      <c r="G1133" s="816">
        <v>2705003</v>
      </c>
      <c r="H1133" s="820" t="str">
        <f>IF(G1133="","",VLOOKUP(G1133,ARANCEL!$B$5:$D$121,2,FALSE))</f>
        <v>INCRUSTACION ESTETICA (ART-GLASS O CERAMICA)</v>
      </c>
      <c r="I1133" s="821" t="s">
        <v>319</v>
      </c>
      <c r="J1133" s="816">
        <v>1</v>
      </c>
      <c r="K1133" s="822">
        <f>IF(G1133="","",VLOOKUP(G1133,ARANCEL!$B$5:$D$121,3,FALSE)*J1133)</f>
        <v>15676</v>
      </c>
      <c r="L1133" s="1350" t="s">
        <v>9431</v>
      </c>
      <c r="M1133" s="1350">
        <v>4500269116</v>
      </c>
      <c r="N1133" s="1350" t="s">
        <v>9430</v>
      </c>
    </row>
    <row r="1134" spans="1:14" s="1194" customFormat="1" x14ac:dyDescent="0.25">
      <c r="A1134" s="816" t="s">
        <v>305</v>
      </c>
      <c r="B1134" s="817">
        <v>41758</v>
      </c>
      <c r="C1134" s="818" t="s">
        <v>4201</v>
      </c>
      <c r="D1134" s="816" t="s">
        <v>1523</v>
      </c>
      <c r="E1134" s="819">
        <v>10191608</v>
      </c>
      <c r="F1134" s="816">
        <v>26129893</v>
      </c>
      <c r="G1134" s="816">
        <v>2707001</v>
      </c>
      <c r="H1134" s="820" t="str">
        <f>IF(G1134="","",VLOOKUP(G1134,ARANCEL!$B$5:$D$121,2,FALSE))</f>
        <v xml:space="preserve">PLANO DE RELAJACION </v>
      </c>
      <c r="I1134" s="821" t="s">
        <v>331</v>
      </c>
      <c r="J1134" s="816">
        <v>1</v>
      </c>
      <c r="K1134" s="822">
        <f>IF(G1134="","",VLOOKUP(G1134,ARANCEL!$B$5:$D$121,3,FALSE)*J1134)</f>
        <v>9221</v>
      </c>
      <c r="L1134" s="1210" t="s">
        <v>4612</v>
      </c>
      <c r="M1134" s="1210">
        <v>4500229971</v>
      </c>
      <c r="N1134" s="1210">
        <v>9185</v>
      </c>
    </row>
    <row r="1135" spans="1:14" s="1194" customFormat="1" x14ac:dyDescent="0.25">
      <c r="A1135" s="816" t="s">
        <v>305</v>
      </c>
      <c r="B1135" s="817">
        <v>41813</v>
      </c>
      <c r="C1135" s="818" t="s">
        <v>5280</v>
      </c>
      <c r="D1135" s="816" t="s">
        <v>1523</v>
      </c>
      <c r="E1135" s="819">
        <v>10214302</v>
      </c>
      <c r="F1135" s="816">
        <v>27069452</v>
      </c>
      <c r="G1135" s="816">
        <v>2707001</v>
      </c>
      <c r="H1135" s="820" t="str">
        <f>IF(G1135="","",VLOOKUP(G1135,ARANCEL!$B$5:$D$121,2,FALSE))</f>
        <v xml:space="preserve">PLANO DE RELAJACION </v>
      </c>
      <c r="I1135" s="821" t="s">
        <v>331</v>
      </c>
      <c r="J1135" s="816">
        <v>1</v>
      </c>
      <c r="K1135" s="822">
        <f>IF(G1135="","",VLOOKUP(G1135,ARANCEL!$B$5:$D$121,3,FALSE)*J1135)</f>
        <v>9221</v>
      </c>
      <c r="L1135" s="1210" t="s">
        <v>5742</v>
      </c>
      <c r="M1135" s="1210">
        <v>4500239368</v>
      </c>
      <c r="N1135" s="1210" t="s">
        <v>5743</v>
      </c>
    </row>
    <row r="1136" spans="1:14" s="1194" customFormat="1" x14ac:dyDescent="0.25">
      <c r="A1136" s="816" t="s">
        <v>305</v>
      </c>
      <c r="B1136" s="817">
        <v>41719</v>
      </c>
      <c r="C1136" s="118" t="s">
        <v>3482</v>
      </c>
      <c r="D1136" s="119" t="s">
        <v>1458</v>
      </c>
      <c r="E1136" s="162">
        <v>10183181</v>
      </c>
      <c r="F1136" s="119">
        <v>25539961</v>
      </c>
      <c r="G1136" s="119">
        <v>2704005</v>
      </c>
      <c r="H1136" s="820" t="str">
        <f>IF(G1136="","",VLOOKUP(G1136,ARANCEL!$B$5:$D$121,2,FALSE))</f>
        <v>PROVISORIO</v>
      </c>
      <c r="I1136" s="821" t="s">
        <v>337</v>
      </c>
      <c r="J1136" s="816">
        <v>1</v>
      </c>
      <c r="K1136" s="822">
        <f>IF(G1136="","",VLOOKUP(G1136,ARANCEL!$B$5:$D$121,3,FALSE)*J1136)</f>
        <v>3250</v>
      </c>
      <c r="L1136" s="1249" t="str">
        <f>IF(E1136="","","IMPAGO")</f>
        <v>IMPAGO</v>
      </c>
      <c r="M1136" s="1249" t="str">
        <f>IF(L1136="IMPAGO","SIN O.C.","")</f>
        <v>SIN O.C.</v>
      </c>
      <c r="N1136" s="1249" t="str">
        <f>IF(L1136="IMPAGO","SIN FACT.","")</f>
        <v>SIN FACT.</v>
      </c>
    </row>
    <row r="1137" spans="1:14" s="1194" customFormat="1" x14ac:dyDescent="0.25">
      <c r="A1137" s="816" t="s">
        <v>313</v>
      </c>
      <c r="B1137" s="817">
        <v>41887</v>
      </c>
      <c r="C1137" s="818" t="s">
        <v>6846</v>
      </c>
      <c r="D1137" s="816" t="s">
        <v>1449</v>
      </c>
      <c r="E1137" s="819">
        <v>10252543</v>
      </c>
      <c r="F1137" s="816">
        <v>28378794</v>
      </c>
      <c r="G1137" s="816">
        <v>2705003</v>
      </c>
      <c r="H1137" s="820" t="str">
        <f>IF(G1137="","",VLOOKUP(G1137,ARANCEL!$B$5:$D$121,2,FALSE))</f>
        <v>INCRUSTACION ESTETICA (ART-GLASS O CERAMICA)</v>
      </c>
      <c r="I1137" s="821" t="s">
        <v>318</v>
      </c>
      <c r="J1137" s="816">
        <v>1</v>
      </c>
      <c r="K1137" s="822">
        <f>IF(G1137="","",VLOOKUP(G1137,ARANCEL!$B$5:$D$121,3,FALSE)*J1137)</f>
        <v>15676</v>
      </c>
      <c r="L1137" s="1210" t="s">
        <v>7548</v>
      </c>
      <c r="M1137" s="1210">
        <v>4500255224</v>
      </c>
      <c r="N1137" s="1210" t="s">
        <v>7553</v>
      </c>
    </row>
    <row r="1138" spans="1:14" s="1194" customFormat="1" x14ac:dyDescent="0.25">
      <c r="A1138" s="816" t="s">
        <v>305</v>
      </c>
      <c r="B1138" s="817">
        <v>41873</v>
      </c>
      <c r="C1138" s="818" t="s">
        <v>6550</v>
      </c>
      <c r="D1138" s="816" t="s">
        <v>1449</v>
      </c>
      <c r="E1138" s="819">
        <v>10245502</v>
      </c>
      <c r="F1138" s="816">
        <v>27408310</v>
      </c>
      <c r="G1138" s="816">
        <v>2705003</v>
      </c>
      <c r="H1138" s="820" t="str">
        <f>IF(G1138="","",VLOOKUP(G1138,ARANCEL!$B$5:$D$121,2,FALSE))</f>
        <v>INCRUSTACION ESTETICA (ART-GLASS O CERAMICA)</v>
      </c>
      <c r="I1138" s="821" t="s">
        <v>312</v>
      </c>
      <c r="J1138" s="816">
        <v>1</v>
      </c>
      <c r="K1138" s="822">
        <f>IF(G1138="","",VLOOKUP(G1138,ARANCEL!$B$5:$D$121,3,FALSE)*J1138)</f>
        <v>15676</v>
      </c>
      <c r="L1138" s="1249" t="str">
        <f>IF(E1138="","","IMPAGO")</f>
        <v>IMPAGO</v>
      </c>
      <c r="M1138" s="1249" t="str">
        <f>IF(L1138="IMPAGO","SIN O.C.","")</f>
        <v>SIN O.C.</v>
      </c>
      <c r="N1138" s="1249" t="str">
        <f>IF(L1138="IMPAGO","SIN FACT.","")</f>
        <v>SIN FACT.</v>
      </c>
    </row>
    <row r="1139" spans="1:14" s="1194" customFormat="1" x14ac:dyDescent="0.25">
      <c r="A1139" s="816" t="s">
        <v>305</v>
      </c>
      <c r="B1139" s="817">
        <v>41816</v>
      </c>
      <c r="C1139" s="818" t="s">
        <v>972</v>
      </c>
      <c r="D1139" s="816" t="s">
        <v>1449</v>
      </c>
      <c r="E1139" s="819">
        <v>10216203</v>
      </c>
      <c r="F1139" s="816">
        <v>26600332</v>
      </c>
      <c r="G1139" s="816">
        <v>2705003</v>
      </c>
      <c r="H1139" s="820" t="str">
        <f>IF(G1139="","",VLOOKUP(G1139,ARANCEL!$B$5:$D$121,2,FALSE))</f>
        <v>INCRUSTACION ESTETICA (ART-GLASS O CERAMICA)</v>
      </c>
      <c r="I1139" s="821" t="s">
        <v>322</v>
      </c>
      <c r="J1139" s="816">
        <v>1</v>
      </c>
      <c r="K1139" s="822">
        <f>IF(G1139="","",VLOOKUP(G1139,ARANCEL!$B$5:$D$121,3,FALSE)*J1139)</f>
        <v>15676</v>
      </c>
      <c r="L1139" s="1210" t="s">
        <v>5742</v>
      </c>
      <c r="M1139" s="1210">
        <v>4500239368</v>
      </c>
      <c r="N1139" s="1210" t="s">
        <v>5743</v>
      </c>
    </row>
    <row r="1140" spans="1:14" s="1119" customFormat="1" x14ac:dyDescent="0.25">
      <c r="A1140" s="816" t="s">
        <v>305</v>
      </c>
      <c r="B1140" s="817">
        <v>41907</v>
      </c>
      <c r="C1140" s="818" t="s">
        <v>7202</v>
      </c>
      <c r="D1140" s="816" t="s">
        <v>1523</v>
      </c>
      <c r="E1140" s="819">
        <v>10256990</v>
      </c>
      <c r="F1140" s="816">
        <v>28365833</v>
      </c>
      <c r="G1140" s="816">
        <v>2707001</v>
      </c>
      <c r="H1140" s="820" t="str">
        <f>IF(G1140="","",VLOOKUP(G1140,ARANCEL!$B$5:$D$121,2,FALSE))</f>
        <v xml:space="preserve">PLANO DE RELAJACION </v>
      </c>
      <c r="I1140" s="821" t="s">
        <v>331</v>
      </c>
      <c r="J1140" s="816">
        <v>1</v>
      </c>
      <c r="K1140" s="822">
        <f>IF(G1140="","",VLOOKUP(G1140,ARANCEL!$B$5:$D$121,3,FALSE)*J1140)</f>
        <v>9221</v>
      </c>
      <c r="L1140" s="1210" t="s">
        <v>7548</v>
      </c>
      <c r="M1140" s="1210">
        <v>4500255224</v>
      </c>
      <c r="N1140" s="1210" t="s">
        <v>7553</v>
      </c>
    </row>
    <row r="1141" spans="1:14" s="1194" customFormat="1" x14ac:dyDescent="0.25">
      <c r="A1141" s="816" t="s">
        <v>305</v>
      </c>
      <c r="B1141" s="817">
        <v>41743</v>
      </c>
      <c r="C1141" s="818" t="s">
        <v>3955</v>
      </c>
      <c r="D1141" s="816" t="s">
        <v>1449</v>
      </c>
      <c r="E1141" s="819">
        <v>10188167</v>
      </c>
      <c r="F1141" s="816">
        <v>25800295</v>
      </c>
      <c r="G1141" s="816">
        <v>2705003</v>
      </c>
      <c r="H1141" s="820" t="str">
        <f>IF(G1141="","",VLOOKUP(G1141,ARANCEL!$B$5:$D$121,2,FALSE))</f>
        <v>INCRUSTACION ESTETICA (ART-GLASS O CERAMICA)</v>
      </c>
      <c r="I1141" s="821" t="s">
        <v>309</v>
      </c>
      <c r="J1141" s="816">
        <v>1</v>
      </c>
      <c r="K1141" s="822">
        <f>IF(G1141="","",VLOOKUP(G1141,ARANCEL!$B$5:$D$121,3,FALSE)*J1141)</f>
        <v>15676</v>
      </c>
      <c r="L1141" s="1210" t="s">
        <v>4612</v>
      </c>
      <c r="M1141" s="1210">
        <v>4500229970</v>
      </c>
      <c r="N1141" s="1210">
        <v>9184</v>
      </c>
    </row>
    <row r="1142" spans="1:14" s="1194" customFormat="1" x14ac:dyDescent="0.25">
      <c r="A1142" s="816" t="s">
        <v>305</v>
      </c>
      <c r="B1142" s="817">
        <v>41771</v>
      </c>
      <c r="C1142" s="818" t="s">
        <v>4485</v>
      </c>
      <c r="D1142" s="816" t="s">
        <v>60</v>
      </c>
      <c r="E1142" s="819">
        <v>10196271</v>
      </c>
      <c r="F1142" s="816">
        <v>26380133</v>
      </c>
      <c r="G1142" s="816">
        <v>2704005</v>
      </c>
      <c r="H1142" s="820" t="str">
        <f>IF(G1142="","",VLOOKUP(G1142,ARANCEL!$B$5:$D$121,2,FALSE))</f>
        <v>PROVISORIO</v>
      </c>
      <c r="I1142" s="821" t="s">
        <v>335</v>
      </c>
      <c r="J1142" s="816">
        <v>1</v>
      </c>
      <c r="K1142" s="822">
        <f>IF(G1142="","",VLOOKUP(G1142,ARANCEL!$B$5:$D$121,3,FALSE)*J1142)</f>
        <v>3250</v>
      </c>
      <c r="L1142" s="1210" t="s">
        <v>5292</v>
      </c>
      <c r="M1142" s="1210">
        <v>4500235442</v>
      </c>
      <c r="N1142" s="1210">
        <v>9424</v>
      </c>
    </row>
    <row r="1143" spans="1:14" s="1341" customFormat="1" x14ac:dyDescent="0.25">
      <c r="A1143" s="816" t="s">
        <v>305</v>
      </c>
      <c r="B1143" s="817">
        <v>41967</v>
      </c>
      <c r="C1143" s="818" t="s">
        <v>8463</v>
      </c>
      <c r="D1143" s="816" t="s">
        <v>1523</v>
      </c>
      <c r="E1143" s="819">
        <v>10284496</v>
      </c>
      <c r="F1143" s="816" t="s">
        <v>8464</v>
      </c>
      <c r="G1143" s="816">
        <v>2707001</v>
      </c>
      <c r="H1143" s="820" t="str">
        <f>IF(G1143="","",VLOOKUP(G1143,ARANCEL!$B$5:$D$121,2,FALSE))</f>
        <v xml:space="preserve">PLANO DE RELAJACION </v>
      </c>
      <c r="I1143" s="821" t="s">
        <v>306</v>
      </c>
      <c r="J1143" s="816">
        <v>1</v>
      </c>
      <c r="K1143" s="822">
        <f>IF(G1143="","",VLOOKUP(G1143,ARANCEL!$B$5:$D$121,3,FALSE)*J1143)</f>
        <v>9221</v>
      </c>
      <c r="L1143" s="1210" t="s">
        <v>8256</v>
      </c>
      <c r="M1143" s="1210">
        <v>4500264856</v>
      </c>
      <c r="N1143" s="1210" t="s">
        <v>8933</v>
      </c>
    </row>
    <row r="1144" spans="1:14" s="1341" customFormat="1" x14ac:dyDescent="0.25">
      <c r="A1144" s="843" t="s">
        <v>305</v>
      </c>
      <c r="B1144" s="817">
        <v>41869</v>
      </c>
      <c r="C1144" s="818" t="s">
        <v>6455</v>
      </c>
      <c r="D1144" s="816" t="s">
        <v>1475</v>
      </c>
      <c r="E1144" s="819">
        <v>10242638</v>
      </c>
      <c r="F1144" s="816">
        <v>27169818</v>
      </c>
      <c r="G1144" s="816">
        <v>2704003</v>
      </c>
      <c r="H1144" s="820" t="str">
        <f>IF(G1144="","",VLOOKUP(G1144,ARANCEL!$B$5:$D$121,2,FALSE))</f>
        <v xml:space="preserve">CORONA PERIFERICA CON PERNO MUÑON COLADO </v>
      </c>
      <c r="I1144" s="821" t="s">
        <v>326</v>
      </c>
      <c r="J1144" s="816">
        <v>1</v>
      </c>
      <c r="K1144" s="822">
        <f>IF(G1144="","",VLOOKUP(G1144,ARANCEL!$B$5:$D$121,3,FALSE)*J1144)</f>
        <v>32612</v>
      </c>
      <c r="L1144" s="1210" t="s">
        <v>6905</v>
      </c>
      <c r="M1144" s="1210">
        <v>4500251080</v>
      </c>
      <c r="N1144" s="1210" t="s">
        <v>7128</v>
      </c>
    </row>
    <row r="1145" spans="1:14" s="1341" customFormat="1" x14ac:dyDescent="0.25">
      <c r="A1145" s="816" t="s">
        <v>305</v>
      </c>
      <c r="B1145" s="817">
        <v>42012</v>
      </c>
      <c r="C1145" s="818" t="s">
        <v>1650</v>
      </c>
      <c r="D1145" s="816" t="s">
        <v>6277</v>
      </c>
      <c r="E1145" s="819">
        <v>10305258</v>
      </c>
      <c r="F1145" s="816">
        <v>30376262</v>
      </c>
      <c r="G1145" s="816">
        <v>2705003</v>
      </c>
      <c r="H1145" s="820" t="str">
        <f>IF(G1145="","",VLOOKUP(G1145,ARANCEL!$B$5:$D$121,2,FALSE))</f>
        <v>INCRUSTACION ESTETICA (ART-GLASS O CERAMICA)</v>
      </c>
      <c r="I1145" s="821" t="s">
        <v>618</v>
      </c>
      <c r="J1145" s="816">
        <v>1</v>
      </c>
      <c r="K1145" s="822">
        <f>IF(G1145="","",VLOOKUP(G1145,ARANCEL!$B$5:$D$121,3,FALSE)*J1145)</f>
        <v>15676</v>
      </c>
      <c r="L1145" s="1249" t="str">
        <f>IF(E1145="","","IMPAGO")</f>
        <v>IMPAGO</v>
      </c>
      <c r="M1145" s="1249" t="str">
        <f>IF(L1145="IMPAGO","SIN O.C.","")</f>
        <v>SIN O.C.</v>
      </c>
      <c r="N1145" s="1249" t="str">
        <f>IF(L1145="IMPAGO","SIN FACT.","")</f>
        <v>SIN FACT.</v>
      </c>
    </row>
    <row r="1146" spans="1:14" s="1341" customFormat="1" x14ac:dyDescent="0.25">
      <c r="A1146" s="816" t="s">
        <v>305</v>
      </c>
      <c r="B1146" s="817">
        <v>41852</v>
      </c>
      <c r="C1146" s="818" t="s">
        <v>6138</v>
      </c>
      <c r="D1146" s="816" t="s">
        <v>1446</v>
      </c>
      <c r="E1146" s="819">
        <v>10234678</v>
      </c>
      <c r="F1146" s="816">
        <v>27009276</v>
      </c>
      <c r="G1146" s="816">
        <v>2704005</v>
      </c>
      <c r="H1146" s="820" t="str">
        <f>IF(G1146="","",VLOOKUP(G1146,ARANCEL!$B$5:$D$121,2,FALSE))</f>
        <v>PROVISORIO</v>
      </c>
      <c r="I1146" s="821" t="s">
        <v>308</v>
      </c>
      <c r="J1146" s="816">
        <v>1</v>
      </c>
      <c r="K1146" s="822">
        <f>IF(G1146="","",VLOOKUP(G1146,ARANCEL!$B$5:$D$121,3,FALSE)*J1146)</f>
        <v>3250</v>
      </c>
      <c r="L1146" s="1210" t="s">
        <v>6905</v>
      </c>
      <c r="M1146" s="1210">
        <v>4500251080</v>
      </c>
      <c r="N1146" s="1210" t="s">
        <v>7128</v>
      </c>
    </row>
    <row r="1147" spans="1:14" s="1341" customFormat="1" x14ac:dyDescent="0.25">
      <c r="A1147" s="816" t="s">
        <v>305</v>
      </c>
      <c r="B1147" s="817">
        <v>41865</v>
      </c>
      <c r="C1147" s="818" t="s">
        <v>6138</v>
      </c>
      <c r="D1147" s="816" t="s">
        <v>1446</v>
      </c>
      <c r="E1147" s="819">
        <v>10234678</v>
      </c>
      <c r="F1147" s="816">
        <v>27009276</v>
      </c>
      <c r="G1147" s="816">
        <v>2704002</v>
      </c>
      <c r="H1147" s="820" t="str">
        <f>IF(G1147="","",VLOOKUP(G1147,ARANCEL!$B$5:$D$121,2,FALSE))</f>
        <v xml:space="preserve">CORONA PERIFERICA </v>
      </c>
      <c r="I1147" s="821" t="s">
        <v>308</v>
      </c>
      <c r="J1147" s="816">
        <v>1</v>
      </c>
      <c r="K1147" s="822">
        <f>IF(G1147="","",VLOOKUP(G1147,ARANCEL!$B$5:$D$121,3,FALSE)*J1147)</f>
        <v>25865</v>
      </c>
      <c r="L1147" s="1210" t="s">
        <v>6905</v>
      </c>
      <c r="M1147" s="1210">
        <v>4500251080</v>
      </c>
      <c r="N1147" s="1210" t="s">
        <v>7128</v>
      </c>
    </row>
    <row r="1148" spans="1:14" s="1341" customFormat="1" x14ac:dyDescent="0.25">
      <c r="A1148" s="816" t="s">
        <v>305</v>
      </c>
      <c r="B1148" s="817">
        <v>41893</v>
      </c>
      <c r="C1148" s="818" t="s">
        <v>6138</v>
      </c>
      <c r="D1148" s="816" t="s">
        <v>1446</v>
      </c>
      <c r="E1148" s="819">
        <v>10234678</v>
      </c>
      <c r="F1148" s="816">
        <v>27009276</v>
      </c>
      <c r="G1148" s="816">
        <v>2704005</v>
      </c>
      <c r="H1148" s="820" t="str">
        <f>IF(G1148="","",VLOOKUP(G1148,ARANCEL!$B$5:$D$121,2,FALSE))</f>
        <v>PROVISORIO</v>
      </c>
      <c r="I1148" s="821" t="s">
        <v>317</v>
      </c>
      <c r="J1148" s="816">
        <v>1</v>
      </c>
      <c r="K1148" s="822">
        <f>IF(G1148="","",VLOOKUP(G1148,ARANCEL!$B$5:$D$121,3,FALSE)*J1148)</f>
        <v>3250</v>
      </c>
      <c r="L1148" s="1210" t="s">
        <v>7548</v>
      </c>
      <c r="M1148" s="1210">
        <v>4500255224</v>
      </c>
      <c r="N1148" s="1210" t="s">
        <v>7553</v>
      </c>
    </row>
    <row r="1149" spans="1:14" s="1399" customFormat="1" x14ac:dyDescent="0.25">
      <c r="A1149" s="824" t="s">
        <v>305</v>
      </c>
      <c r="B1149" s="164">
        <v>41915</v>
      </c>
      <c r="C1149" s="118" t="s">
        <v>6138</v>
      </c>
      <c r="D1149" s="119" t="s">
        <v>1446</v>
      </c>
      <c r="E1149" s="162">
        <v>10234678</v>
      </c>
      <c r="F1149" s="816">
        <v>27009276</v>
      </c>
      <c r="G1149" s="816">
        <v>2704002</v>
      </c>
      <c r="H1149" s="120" t="str">
        <f>IF(G1149="","",VLOOKUP(G1149,ARANCEL!$B$5:$D$121,2,FALSE))</f>
        <v xml:space="preserve">CORONA PERIFERICA </v>
      </c>
      <c r="I1149" s="121" t="s">
        <v>317</v>
      </c>
      <c r="J1149" s="119">
        <v>1</v>
      </c>
      <c r="K1149" s="122">
        <f>IF(G1149="","",VLOOKUP(G1149,ARANCEL!$B$5:$D$121,3,FALSE)*J1149)</f>
        <v>25865</v>
      </c>
      <c r="L1149" s="1229" t="s">
        <v>7548</v>
      </c>
      <c r="M1149" s="1229">
        <v>4500255224</v>
      </c>
      <c r="N1149" s="1229" t="s">
        <v>7553</v>
      </c>
    </row>
    <row r="1150" spans="1:14" s="1375" customFormat="1" x14ac:dyDescent="0.25">
      <c r="A1150" s="816" t="s">
        <v>305</v>
      </c>
      <c r="B1150" s="817">
        <v>41849</v>
      </c>
      <c r="C1150" s="818" t="s">
        <v>6025</v>
      </c>
      <c r="D1150" s="816" t="s">
        <v>1481</v>
      </c>
      <c r="E1150" s="819">
        <v>10232096</v>
      </c>
      <c r="F1150" s="816">
        <v>25606510</v>
      </c>
      <c r="G1150" s="816">
        <v>2702048</v>
      </c>
      <c r="H1150" s="820" t="str">
        <f>IF(G1150="","",VLOOKUP(G1150,ARANCEL!$B$5:$D$121,2,FALSE))</f>
        <v xml:space="preserve">SERVICIO LAB. IMPLANTE CORONA CEMENTADA/ATORNILLADA </v>
      </c>
      <c r="I1150" s="821" t="s">
        <v>312</v>
      </c>
      <c r="J1150" s="816">
        <v>1</v>
      </c>
      <c r="K1150" s="822">
        <f>IF(G1150="","",VLOOKUP(G1150,ARANCEL!$B$5:$D$121,3,FALSE)*J1150)</f>
        <v>43857</v>
      </c>
      <c r="L1150" s="1210" t="s">
        <v>6905</v>
      </c>
      <c r="M1150" s="1210">
        <v>4500249698</v>
      </c>
      <c r="N1150" s="1210" t="s">
        <v>7115</v>
      </c>
    </row>
    <row r="1151" spans="1:14" s="772" customFormat="1" x14ac:dyDescent="0.25">
      <c r="A1151" s="712" t="s">
        <v>305</v>
      </c>
      <c r="B1151" s="719">
        <v>41523</v>
      </c>
      <c r="C1151" s="714" t="s">
        <v>1461</v>
      </c>
      <c r="D1151" s="712" t="s">
        <v>720</v>
      </c>
      <c r="E1151" s="1377">
        <v>10148043</v>
      </c>
      <c r="F1151" s="712">
        <v>22114425</v>
      </c>
      <c r="G1151" s="712">
        <v>2704016</v>
      </c>
      <c r="H1151" s="120" t="str">
        <f>IF(G1151="","",VLOOKUP(G1151,ARANCEL!$B$5:$D$121,2,FALSE))</f>
        <v xml:space="preserve">CORONA PROCERA </v>
      </c>
      <c r="I1151" s="121" t="s">
        <v>1460</v>
      </c>
      <c r="J1151" s="119">
        <v>3</v>
      </c>
      <c r="K1151" s="122">
        <f>IF(G1151="","",VLOOKUP(G1151,ARANCEL!$B$5:$D$121,3,FALSE)*J1151)</f>
        <v>175431</v>
      </c>
      <c r="L1151" s="1235" t="str">
        <f>IF(E1151="","","IMPAGO")</f>
        <v>IMPAGO</v>
      </c>
      <c r="M1151" s="1235" t="str">
        <f>IF(L1151="IMPAGO","SIN O.C.","")</f>
        <v>SIN O.C.</v>
      </c>
      <c r="N1151" s="1235" t="str">
        <f>IF(L1151="IMPAGO","SIN FACT.","")</f>
        <v>SIN FACT.</v>
      </c>
    </row>
    <row r="1152" spans="1:14" s="1375" customFormat="1" x14ac:dyDescent="0.25">
      <c r="A1152" s="816" t="s">
        <v>305</v>
      </c>
      <c r="B1152" s="817">
        <v>41827</v>
      </c>
      <c r="C1152" s="714" t="s">
        <v>5546</v>
      </c>
      <c r="D1152" s="712" t="s">
        <v>438</v>
      </c>
      <c r="E1152" s="715">
        <v>10221353</v>
      </c>
      <c r="F1152" s="712">
        <v>27321016</v>
      </c>
      <c r="G1152" s="816">
        <v>2705003</v>
      </c>
      <c r="H1152" s="820" t="str">
        <f>IF(G1152="","",VLOOKUP(G1152,ARANCEL!$B$5:$D$121,2,FALSE))</f>
        <v>INCRUSTACION ESTETICA (ART-GLASS O CERAMICA)</v>
      </c>
      <c r="I1152" s="821" t="s">
        <v>316</v>
      </c>
      <c r="J1152" s="816">
        <v>1</v>
      </c>
      <c r="K1152" s="822">
        <f>IF(G1152="","",VLOOKUP(G1152,ARANCEL!$B$5:$D$121,3,FALSE)*J1152)</f>
        <v>15676</v>
      </c>
      <c r="L1152" s="1210" t="s">
        <v>6905</v>
      </c>
      <c r="M1152" s="1210">
        <v>4500249698</v>
      </c>
      <c r="N1152" s="1210" t="s">
        <v>7115</v>
      </c>
    </row>
    <row r="1153" spans="1:14" s="1129" customFormat="1" x14ac:dyDescent="0.25">
      <c r="A1153" s="816" t="s">
        <v>305</v>
      </c>
      <c r="B1153" s="817">
        <v>41865</v>
      </c>
      <c r="C1153" s="818" t="s">
        <v>6416</v>
      </c>
      <c r="D1153" s="816" t="s">
        <v>6277</v>
      </c>
      <c r="E1153" s="819">
        <v>10241413</v>
      </c>
      <c r="F1153" s="816">
        <v>27879868</v>
      </c>
      <c r="G1153" s="816">
        <v>2705003</v>
      </c>
      <c r="H1153" s="820" t="str">
        <f>IF(G1153="","",VLOOKUP(G1153,ARANCEL!$B$5:$D$121,2,FALSE))</f>
        <v>INCRUSTACION ESTETICA (ART-GLASS O CERAMICA)</v>
      </c>
      <c r="I1153" s="821" t="s">
        <v>337</v>
      </c>
      <c r="J1153" s="816">
        <v>1</v>
      </c>
      <c r="K1153" s="822">
        <f>IF(G1153="","",VLOOKUP(G1153,ARANCEL!$B$5:$D$121,3,FALSE)*J1153)</f>
        <v>15676</v>
      </c>
      <c r="L1153" s="1210" t="s">
        <v>6905</v>
      </c>
      <c r="M1153" s="1210">
        <v>4500251080</v>
      </c>
      <c r="N1153" s="1210" t="s">
        <v>7128</v>
      </c>
    </row>
    <row r="1154" spans="1:14" s="1375" customFormat="1" x14ac:dyDescent="0.25">
      <c r="A1154" s="816" t="s">
        <v>305</v>
      </c>
      <c r="B1154" s="817">
        <v>41857</v>
      </c>
      <c r="C1154" s="818" t="s">
        <v>6220</v>
      </c>
      <c r="D1154" s="816" t="s">
        <v>1481</v>
      </c>
      <c r="E1154" s="819">
        <v>10236609</v>
      </c>
      <c r="F1154" s="816">
        <v>27586031</v>
      </c>
      <c r="G1154" s="816">
        <v>2704005</v>
      </c>
      <c r="H1154" s="820" t="str">
        <f>IF(G1154="","",VLOOKUP(G1154,ARANCEL!$B$5:$D$121,2,FALSE))</f>
        <v>PROVISORIO</v>
      </c>
      <c r="I1154" s="821" t="s">
        <v>319</v>
      </c>
      <c r="J1154" s="816">
        <v>1</v>
      </c>
      <c r="K1154" s="822">
        <f>IF(G1154="","",VLOOKUP(G1154,ARANCEL!$B$5:$D$121,3,FALSE)*J1154)</f>
        <v>3250</v>
      </c>
      <c r="L1154" s="1210" t="s">
        <v>6905</v>
      </c>
      <c r="M1154" s="1210">
        <v>4500249698</v>
      </c>
      <c r="N1154" s="1210" t="s">
        <v>7115</v>
      </c>
    </row>
    <row r="1155" spans="1:14" s="1375" customFormat="1" x14ac:dyDescent="0.25">
      <c r="A1155" s="816" t="s">
        <v>305</v>
      </c>
      <c r="B1155" s="817">
        <v>41857</v>
      </c>
      <c r="C1155" s="818" t="s">
        <v>6220</v>
      </c>
      <c r="D1155" s="816" t="s">
        <v>1481</v>
      </c>
      <c r="E1155" s="819">
        <v>10236609</v>
      </c>
      <c r="F1155" s="816">
        <v>27589643</v>
      </c>
      <c r="G1155" s="816">
        <v>2701002</v>
      </c>
      <c r="H1155" s="820" t="str">
        <f>IF(G1155="","",VLOOKUP(G1155,ARANCEL!$B$5:$D$121,2,FALSE))</f>
        <v>COSTO LABORATORIO ENCERADO DIA</v>
      </c>
      <c r="I1155" s="821" t="s">
        <v>306</v>
      </c>
      <c r="J1155" s="816">
        <v>1</v>
      </c>
      <c r="K1155" s="822">
        <f>IF(G1155="","",VLOOKUP(G1155,ARANCEL!$B$5:$D$121,3,FALSE)*J1155)</f>
        <v>22491</v>
      </c>
      <c r="L1155" s="1210" t="s">
        <v>6905</v>
      </c>
      <c r="M1155" s="1210">
        <v>4500249698</v>
      </c>
      <c r="N1155" s="1210" t="s">
        <v>7115</v>
      </c>
    </row>
    <row r="1156" spans="1:14" s="1375" customFormat="1" x14ac:dyDescent="0.25">
      <c r="A1156" s="816" t="s">
        <v>305</v>
      </c>
      <c r="B1156" s="817">
        <v>41857</v>
      </c>
      <c r="C1156" s="118" t="s">
        <v>6220</v>
      </c>
      <c r="D1156" s="119" t="s">
        <v>1481</v>
      </c>
      <c r="E1156" s="162">
        <v>10236609</v>
      </c>
      <c r="F1156" s="119">
        <v>27589643</v>
      </c>
      <c r="G1156" s="816">
        <v>2701001</v>
      </c>
      <c r="H1156" s="820" t="str">
        <f>IF(G1156="","",VLOOKUP(G1156,ARANCEL!$B$5:$D$121,2,FALSE))</f>
        <v>COSTO LABORATORIO GUIA QUIRURG</v>
      </c>
      <c r="I1156" s="821" t="s">
        <v>306</v>
      </c>
      <c r="J1156" s="816">
        <v>1</v>
      </c>
      <c r="K1156" s="822">
        <f>IF(G1156="","",VLOOKUP(G1156,ARANCEL!$B$5:$D$121,3,FALSE)*J1156)</f>
        <v>11246</v>
      </c>
      <c r="L1156" s="1210" t="s">
        <v>6905</v>
      </c>
      <c r="M1156" s="1210">
        <v>4500249698</v>
      </c>
      <c r="N1156" s="1210" t="s">
        <v>7115</v>
      </c>
    </row>
    <row r="1157" spans="1:14" s="1130" customFormat="1" x14ac:dyDescent="0.25">
      <c r="A1157" s="816" t="s">
        <v>305</v>
      </c>
      <c r="B1157" s="817">
        <v>41927</v>
      </c>
      <c r="C1157" s="818" t="s">
        <v>7632</v>
      </c>
      <c r="D1157" s="816" t="s">
        <v>1471</v>
      </c>
      <c r="E1157" s="819">
        <v>10264021</v>
      </c>
      <c r="F1157" s="816">
        <v>24146971</v>
      </c>
      <c r="G1157" s="816">
        <v>2702048</v>
      </c>
      <c r="H1157" s="820" t="str">
        <f>IF(G1157="","",VLOOKUP(G1157,ARANCEL!$B$5:$D$121,2,FALSE))</f>
        <v xml:space="preserve">SERVICIO LAB. IMPLANTE CORONA CEMENTADA/ATORNILLADA </v>
      </c>
      <c r="I1157" s="821" t="s">
        <v>312</v>
      </c>
      <c r="J1157" s="816">
        <v>1</v>
      </c>
      <c r="K1157" s="822">
        <f>IF(G1157="","",VLOOKUP(G1157,ARANCEL!$B$5:$D$121,3,FALSE)*J1157)</f>
        <v>43857</v>
      </c>
      <c r="L1157" s="1210" t="s">
        <v>8279</v>
      </c>
      <c r="M1157" s="1210">
        <v>4500259698</v>
      </c>
      <c r="N1157" s="1210" t="s">
        <v>8264</v>
      </c>
    </row>
    <row r="1158" spans="1:14" s="1400" customFormat="1" x14ac:dyDescent="0.25">
      <c r="A1158" s="816" t="s">
        <v>305</v>
      </c>
      <c r="B1158" s="817">
        <v>41526</v>
      </c>
      <c r="C1158" s="257" t="s">
        <v>1459</v>
      </c>
      <c r="D1158" s="255" t="s">
        <v>1446</v>
      </c>
      <c r="E1158" s="1144">
        <v>10154394</v>
      </c>
      <c r="F1158" s="255">
        <v>22428399</v>
      </c>
      <c r="G1158" s="816">
        <v>2705003</v>
      </c>
      <c r="H1158" s="820" t="str">
        <f>IF(G1158="","",VLOOKUP(G1158,ARANCEL!$B$5:$D$121,2,FALSE))</f>
        <v>INCRUSTACION ESTETICA (ART-GLASS O CERAMICA)</v>
      </c>
      <c r="I1158" s="821" t="s">
        <v>355</v>
      </c>
      <c r="J1158" s="816">
        <v>2</v>
      </c>
      <c r="K1158" s="822">
        <f>IF(G1158="","",VLOOKUP(G1158,ARANCEL!$B$5:$D$121,3,FALSE)*J1158)</f>
        <v>31352</v>
      </c>
      <c r="L1158" s="1249" t="str">
        <f>IF(E1158="","","IMPAGO")</f>
        <v>IMPAGO</v>
      </c>
      <c r="M1158" s="1249" t="str">
        <f>IF(L1158="IMPAGO","SIN O.C.","")</f>
        <v>SIN O.C.</v>
      </c>
      <c r="N1158" s="1249" t="str">
        <f>IF(L1158="IMPAGO","SIN FACT.","")</f>
        <v>SIN FACT.</v>
      </c>
    </row>
    <row r="1159" spans="1:14" s="1400" customFormat="1" x14ac:dyDescent="0.25">
      <c r="A1159" s="816" t="s">
        <v>305</v>
      </c>
      <c r="B1159" s="817">
        <v>41761</v>
      </c>
      <c r="C1159" s="818" t="s">
        <v>4292</v>
      </c>
      <c r="D1159" s="816" t="s">
        <v>1449</v>
      </c>
      <c r="E1159" s="819">
        <v>10192874</v>
      </c>
      <c r="F1159" s="816">
        <v>26213680</v>
      </c>
      <c r="G1159" s="816">
        <v>2704005</v>
      </c>
      <c r="H1159" s="820" t="str">
        <f>IF(G1159="","",VLOOKUP(G1159,ARANCEL!$B$5:$D$121,2,FALSE))</f>
        <v>PROVISORIO</v>
      </c>
      <c r="I1159" s="821" t="s">
        <v>312</v>
      </c>
      <c r="J1159" s="816">
        <v>1</v>
      </c>
      <c r="K1159" s="822">
        <f>IF(G1159="","",VLOOKUP(G1159,ARANCEL!$B$5:$D$121,3,FALSE)*J1159)</f>
        <v>3250</v>
      </c>
      <c r="L1159" s="1210" t="s">
        <v>4612</v>
      </c>
      <c r="M1159" s="1210">
        <v>4500229973</v>
      </c>
      <c r="N1159" s="1210">
        <v>9186</v>
      </c>
    </row>
    <row r="1160" spans="1:14" s="1400" customFormat="1" x14ac:dyDescent="0.25">
      <c r="A1160" s="816" t="s">
        <v>305</v>
      </c>
      <c r="B1160" s="817">
        <v>41773</v>
      </c>
      <c r="C1160" s="818" t="s">
        <v>4292</v>
      </c>
      <c r="D1160" s="816" t="s">
        <v>1449</v>
      </c>
      <c r="E1160" s="819">
        <v>10192874</v>
      </c>
      <c r="F1160" s="816">
        <v>26213680</v>
      </c>
      <c r="G1160" s="816">
        <v>2704003</v>
      </c>
      <c r="H1160" s="820" t="str">
        <f>IF(G1160="","",VLOOKUP(G1160,ARANCEL!$B$5:$D$121,2,FALSE))</f>
        <v xml:space="preserve">CORONA PERIFERICA CON PERNO MUÑON COLADO </v>
      </c>
      <c r="I1160" s="821" t="s">
        <v>312</v>
      </c>
      <c r="J1160" s="816">
        <v>1</v>
      </c>
      <c r="K1160" s="822">
        <f>IF(G1160="","",VLOOKUP(G1160,ARANCEL!$B$5:$D$121,3,FALSE)*J1160)</f>
        <v>32612</v>
      </c>
      <c r="L1160" s="1210" t="s">
        <v>5292</v>
      </c>
      <c r="M1160" s="1210">
        <v>4500235445</v>
      </c>
      <c r="N1160" s="1210">
        <v>9425</v>
      </c>
    </row>
    <row r="1161" spans="1:14" s="1400" customFormat="1" x14ac:dyDescent="0.25">
      <c r="A1161" s="816" t="s">
        <v>313</v>
      </c>
      <c r="B1161" s="817">
        <v>41730</v>
      </c>
      <c r="C1161" s="1363" t="s">
        <v>3984</v>
      </c>
      <c r="D1161" s="1363" t="s">
        <v>925</v>
      </c>
      <c r="E1161" s="819">
        <v>10185283</v>
      </c>
      <c r="F1161" s="1363">
        <v>25723219</v>
      </c>
      <c r="G1161" s="1363">
        <v>2704005</v>
      </c>
      <c r="H1161" s="820" t="str">
        <f>IF(G1161="","",VLOOKUP(G1161,ARANCEL!$B$5:$D$121,2,FALSE))</f>
        <v>PROVISORIO</v>
      </c>
      <c r="I1161" s="821" t="s">
        <v>2739</v>
      </c>
      <c r="J1161" s="816">
        <v>1</v>
      </c>
      <c r="K1161" s="822">
        <f>IF(G1161="","",VLOOKUP(G1161,ARANCEL!$B$5:$D$121,3,FALSE)*J1161)</f>
        <v>3250</v>
      </c>
      <c r="L1161" s="1210" t="s">
        <v>3058</v>
      </c>
      <c r="M1161" s="1210">
        <v>4500225627</v>
      </c>
      <c r="N1161" s="1210">
        <v>8915</v>
      </c>
    </row>
    <row r="1162" spans="1:14" s="1400" customFormat="1" x14ac:dyDescent="0.25">
      <c r="A1162" s="843" t="s">
        <v>313</v>
      </c>
      <c r="B1162" s="823">
        <v>41730</v>
      </c>
      <c r="C1162" s="118" t="s">
        <v>3984</v>
      </c>
      <c r="D1162" s="119" t="s">
        <v>925</v>
      </c>
      <c r="E1162" s="162">
        <v>10185283</v>
      </c>
      <c r="F1162" s="119">
        <v>25723219</v>
      </c>
      <c r="G1162" s="816">
        <v>2704003</v>
      </c>
      <c r="H1162" s="820" t="str">
        <f>IF(G1162="","",VLOOKUP(G1162,ARANCEL!$B$5:$D$121,2,FALSE))</f>
        <v xml:space="preserve">CORONA PERIFERICA CON PERNO MUÑON COLADO </v>
      </c>
      <c r="I1162" s="821" t="s">
        <v>2739</v>
      </c>
      <c r="J1162" s="816">
        <v>1</v>
      </c>
      <c r="K1162" s="822">
        <f>IF(G1162="","",VLOOKUP(G1162,ARANCEL!$B$5:$D$121,3,FALSE)*J1162)</f>
        <v>32612</v>
      </c>
      <c r="L1162" s="1210" t="s">
        <v>4612</v>
      </c>
      <c r="M1162" s="1210">
        <v>4500229969</v>
      </c>
      <c r="N1162" s="1210">
        <v>9183</v>
      </c>
    </row>
    <row r="1163" spans="1:14" s="1400" customFormat="1" x14ac:dyDescent="0.25">
      <c r="A1163" s="843" t="s">
        <v>313</v>
      </c>
      <c r="B1163" s="823">
        <v>41730</v>
      </c>
      <c r="C1163" s="818" t="s">
        <v>3984</v>
      </c>
      <c r="D1163" s="816" t="s">
        <v>925</v>
      </c>
      <c r="E1163" s="819">
        <v>10185283</v>
      </c>
      <c r="F1163" s="816">
        <v>25723219</v>
      </c>
      <c r="G1163" s="816">
        <v>2704005</v>
      </c>
      <c r="H1163" s="820" t="str">
        <f>IF(G1163="","",VLOOKUP(G1163,ARANCEL!$B$5:$D$121,2,FALSE))</f>
        <v>PROVISORIO</v>
      </c>
      <c r="I1163" s="821" t="s">
        <v>2739</v>
      </c>
      <c r="J1163" s="816">
        <v>1</v>
      </c>
      <c r="K1163" s="822">
        <f>IF(G1163="","",VLOOKUP(G1163,ARANCEL!$B$5:$D$121,3,FALSE)*J1163)</f>
        <v>3250</v>
      </c>
      <c r="L1163" s="1210" t="s">
        <v>4612</v>
      </c>
      <c r="M1163" s="1210">
        <v>4500229969</v>
      </c>
      <c r="N1163" s="1210">
        <v>9183</v>
      </c>
    </row>
    <row r="1164" spans="1:14" s="1424" customFormat="1" x14ac:dyDescent="0.25">
      <c r="A1164" s="816" t="s">
        <v>305</v>
      </c>
      <c r="B1164" s="615">
        <v>41698</v>
      </c>
      <c r="C1164" s="607" t="s">
        <v>3054</v>
      </c>
      <c r="D1164" s="606" t="s">
        <v>1449</v>
      </c>
      <c r="E1164" s="608">
        <v>10177631</v>
      </c>
      <c r="F1164" s="606">
        <v>24808710</v>
      </c>
      <c r="G1164" s="816">
        <v>2705003</v>
      </c>
      <c r="H1164" s="820" t="str">
        <f>IF(G1164="","",VLOOKUP(G1164,ARANCEL!$B$5:$D$121,2,FALSE))</f>
        <v>INCRUSTACION ESTETICA (ART-GLASS O CERAMICA)</v>
      </c>
      <c r="I1164" s="821" t="s">
        <v>309</v>
      </c>
      <c r="J1164" s="816">
        <v>1</v>
      </c>
      <c r="K1164" s="822">
        <f>IF(G1164="","",VLOOKUP(G1164,ARANCEL!$B$5:$D$121,3,FALSE)*J1164)</f>
        <v>15676</v>
      </c>
      <c r="L1164" s="1210" t="s">
        <v>3438</v>
      </c>
      <c r="M1164" s="1210">
        <v>4500220771</v>
      </c>
      <c r="N1164" s="1210">
        <v>8615</v>
      </c>
    </row>
    <row r="1165" spans="1:14" s="1400" customFormat="1" x14ac:dyDescent="0.25">
      <c r="A1165" s="816" t="s">
        <v>305</v>
      </c>
      <c r="B1165" s="817">
        <v>41991</v>
      </c>
      <c r="C1165" s="818" t="s">
        <v>8967</v>
      </c>
      <c r="D1165" s="816" t="s">
        <v>1446</v>
      </c>
      <c r="E1165" s="819">
        <v>10296336</v>
      </c>
      <c r="F1165" s="816">
        <v>29306912</v>
      </c>
      <c r="G1165" s="816">
        <v>2707001</v>
      </c>
      <c r="H1165" s="820" t="str">
        <f>IF(G1165="","",VLOOKUP(G1165,ARANCEL!$B$5:$D$121,2,FALSE))</f>
        <v xml:space="preserve">PLANO DE RELAJACION </v>
      </c>
      <c r="I1165" s="821" t="s">
        <v>331</v>
      </c>
      <c r="J1165" s="816">
        <v>1</v>
      </c>
      <c r="K1165" s="822">
        <f>IF(G1165="","",VLOOKUP(G1165,ARANCEL!$B$5:$D$121,3,FALSE)*J1165)</f>
        <v>9221</v>
      </c>
      <c r="L1165" s="1350" t="s">
        <v>9431</v>
      </c>
      <c r="M1165" s="1350">
        <v>4500269116</v>
      </c>
      <c r="N1165" s="1350" t="s">
        <v>9430</v>
      </c>
    </row>
    <row r="1166" spans="1:14" s="1424" customFormat="1" x14ac:dyDescent="0.25">
      <c r="A1166" s="816" t="s">
        <v>305</v>
      </c>
      <c r="B1166" s="817">
        <v>41879</v>
      </c>
      <c r="C1166" s="818" t="s">
        <v>6673</v>
      </c>
      <c r="D1166" s="816" t="s">
        <v>1449</v>
      </c>
      <c r="E1166" s="819">
        <v>10247846</v>
      </c>
      <c r="F1166" s="816">
        <v>28208251</v>
      </c>
      <c r="G1166" s="816">
        <v>2704005</v>
      </c>
      <c r="H1166" s="820" t="str">
        <f>IF(G1166="","",VLOOKUP(G1166,ARANCEL!$B$5:$D$121,2,FALSE))</f>
        <v>PROVISORIO</v>
      </c>
      <c r="I1166" s="821" t="s">
        <v>326</v>
      </c>
      <c r="J1166" s="816">
        <v>1</v>
      </c>
      <c r="K1166" s="822">
        <f>IF(G1166="","",VLOOKUP(G1166,ARANCEL!$B$5:$D$121,3,FALSE)*J1166)</f>
        <v>3250</v>
      </c>
      <c r="L1166" s="1210" t="s">
        <v>6905</v>
      </c>
      <c r="M1166" s="1210">
        <v>4500251080</v>
      </c>
      <c r="N1166" s="1210" t="s">
        <v>7128</v>
      </c>
    </row>
    <row r="1167" spans="1:14" s="1424" customFormat="1" x14ac:dyDescent="0.25">
      <c r="A1167" s="816" t="s">
        <v>305</v>
      </c>
      <c r="B1167" s="817">
        <v>41898</v>
      </c>
      <c r="C1167" s="818" t="s">
        <v>6673</v>
      </c>
      <c r="D1167" s="816" t="s">
        <v>1449</v>
      </c>
      <c r="E1167" s="819">
        <v>10256842</v>
      </c>
      <c r="F1167" s="816">
        <v>28208251</v>
      </c>
      <c r="G1167" s="816">
        <v>2704005</v>
      </c>
      <c r="H1167" s="820" t="str">
        <f>IF(G1167="","",VLOOKUP(G1167,ARANCEL!$B$5:$D$121,2,FALSE))</f>
        <v>PROVISORIO</v>
      </c>
      <c r="I1167" s="821" t="s">
        <v>2440</v>
      </c>
      <c r="J1167" s="816">
        <v>2</v>
      </c>
      <c r="K1167" s="822">
        <f>IF(G1167="","",VLOOKUP(G1167,ARANCEL!$B$5:$D$121,3,FALSE)*J1167)</f>
        <v>6500</v>
      </c>
      <c r="L1167" s="1210" t="s">
        <v>7548</v>
      </c>
      <c r="M1167" s="1210">
        <v>4500255224</v>
      </c>
      <c r="N1167" s="1210" t="s">
        <v>7553</v>
      </c>
    </row>
    <row r="1168" spans="1:14" s="1433" customFormat="1" x14ac:dyDescent="0.25">
      <c r="A1168" s="816" t="s">
        <v>305</v>
      </c>
      <c r="B1168" s="817">
        <v>41985</v>
      </c>
      <c r="C1168" s="818" t="s">
        <v>1377</v>
      </c>
      <c r="D1168" s="816" t="s">
        <v>1449</v>
      </c>
      <c r="E1168" s="819">
        <v>10293331</v>
      </c>
      <c r="F1168" s="816">
        <v>28897766</v>
      </c>
      <c r="G1168" s="816">
        <v>2705003</v>
      </c>
      <c r="H1168" s="820" t="str">
        <f>IF(G1168="","",VLOOKUP(G1168,ARANCEL!$B$5:$D$121,2,FALSE))</f>
        <v>INCRUSTACION ESTETICA (ART-GLASS O CERAMICA)</v>
      </c>
      <c r="I1168" s="821" t="s">
        <v>622</v>
      </c>
      <c r="J1168" s="816">
        <v>2</v>
      </c>
      <c r="K1168" s="822">
        <f>IF(G1168="","",VLOOKUP(G1168,ARANCEL!$B$5:$D$121,3,FALSE)*J1168)</f>
        <v>31352</v>
      </c>
      <c r="L1168" s="1350" t="s">
        <v>9431</v>
      </c>
      <c r="M1168" s="1350">
        <v>4500269116</v>
      </c>
      <c r="N1168" s="1350" t="s">
        <v>9430</v>
      </c>
    </row>
    <row r="1169" spans="1:14" s="1433" customFormat="1" x14ac:dyDescent="0.25">
      <c r="A1169" s="816" t="s">
        <v>305</v>
      </c>
      <c r="B1169" s="817">
        <v>41957</v>
      </c>
      <c r="C1169" s="818" t="s">
        <v>8333</v>
      </c>
      <c r="D1169" s="816" t="s">
        <v>96</v>
      </c>
      <c r="E1169" s="819">
        <v>10280496</v>
      </c>
      <c r="F1169" s="816">
        <v>29501980</v>
      </c>
      <c r="G1169" s="816">
        <v>2707001</v>
      </c>
      <c r="H1169" s="820" t="str">
        <f>IF(G1169="","",VLOOKUP(G1169,ARANCEL!$B$5:$D$121,2,FALSE))</f>
        <v xml:space="preserve">PLANO DE RELAJACION </v>
      </c>
      <c r="I1169" s="821" t="s">
        <v>306</v>
      </c>
      <c r="J1169" s="816">
        <v>1</v>
      </c>
      <c r="K1169" s="822">
        <f>IF(G1169="","",VLOOKUP(G1169,ARANCEL!$B$5:$D$121,3,FALSE)*J1169)</f>
        <v>9221</v>
      </c>
      <c r="L1169" s="1210" t="s">
        <v>8256</v>
      </c>
      <c r="M1169" s="1210">
        <v>4500264856</v>
      </c>
      <c r="N1169" s="1210" t="s">
        <v>8933</v>
      </c>
    </row>
    <row r="1170" spans="1:14" s="986" customFormat="1" x14ac:dyDescent="0.25">
      <c r="A1170" s="816" t="s">
        <v>305</v>
      </c>
      <c r="B1170" s="817">
        <v>41707</v>
      </c>
      <c r="C1170" s="118" t="s">
        <v>3195</v>
      </c>
      <c r="D1170" s="119" t="s">
        <v>1523</v>
      </c>
      <c r="E1170" s="162">
        <v>10179658</v>
      </c>
      <c r="F1170" s="119">
        <v>24929790</v>
      </c>
      <c r="G1170" s="816">
        <v>2707001</v>
      </c>
      <c r="H1170" s="820" t="str">
        <f>IF(G1170="","",VLOOKUP(G1170,ARANCEL!$B$5:$D$121,2,FALSE))</f>
        <v xml:space="preserve">PLANO DE RELAJACION </v>
      </c>
      <c r="I1170" s="821" t="s">
        <v>306</v>
      </c>
      <c r="J1170" s="816">
        <v>1</v>
      </c>
      <c r="K1170" s="822">
        <f>IF(G1170="","",VLOOKUP(G1170,ARANCEL!$B$5:$D$121,3,FALSE)*J1170)</f>
        <v>9221</v>
      </c>
      <c r="L1170" s="1210" t="s">
        <v>3438</v>
      </c>
      <c r="M1170" s="1210">
        <v>4500220772</v>
      </c>
      <c r="N1170" s="1210">
        <v>8616</v>
      </c>
    </row>
    <row r="1171" spans="1:14" s="1433" customFormat="1" x14ac:dyDescent="0.25">
      <c r="A1171" s="816" t="s">
        <v>305</v>
      </c>
      <c r="B1171" s="817">
        <v>41992</v>
      </c>
      <c r="C1171" s="818" t="s">
        <v>9022</v>
      </c>
      <c r="D1171" s="816" t="s">
        <v>353</v>
      </c>
      <c r="E1171" s="819">
        <v>10297941</v>
      </c>
      <c r="F1171" s="816">
        <v>29418854</v>
      </c>
      <c r="G1171" s="816">
        <v>2704002</v>
      </c>
      <c r="H1171" s="820" t="str">
        <f>IF(G1171="","",VLOOKUP(G1171,ARANCEL!$B$5:$D$121,2,FALSE))</f>
        <v xml:space="preserve">CORONA PERIFERICA </v>
      </c>
      <c r="I1171" s="821" t="s">
        <v>322</v>
      </c>
      <c r="J1171" s="816">
        <v>1</v>
      </c>
      <c r="K1171" s="822">
        <f>IF(G1171="","",VLOOKUP(G1171,ARANCEL!$B$5:$D$121,3,FALSE)*J1171)</f>
        <v>25865</v>
      </c>
      <c r="L1171" s="1350" t="s">
        <v>9431</v>
      </c>
      <c r="M1171" s="1350">
        <v>4500269116</v>
      </c>
      <c r="N1171" s="1350" t="s">
        <v>9430</v>
      </c>
    </row>
    <row r="1172" spans="1:14" s="1400" customFormat="1" x14ac:dyDescent="0.25">
      <c r="A1172" s="816" t="s">
        <v>305</v>
      </c>
      <c r="B1172" s="817">
        <v>41885</v>
      </c>
      <c r="C1172" s="818" t="s">
        <v>6816</v>
      </c>
      <c r="D1172" s="816" t="s">
        <v>777</v>
      </c>
      <c r="E1172" s="819">
        <v>10251112</v>
      </c>
      <c r="F1172" s="816">
        <v>28049968</v>
      </c>
      <c r="G1172" s="816">
        <v>2704001</v>
      </c>
      <c r="H1172" s="820" t="str">
        <f>IF(G1172="","",VLOOKUP(G1172,ARANCEL!$B$5:$D$121,2,FALSE))</f>
        <v xml:space="preserve">CORONA DE SUSTITUCION </v>
      </c>
      <c r="I1172" s="821" t="s">
        <v>366</v>
      </c>
      <c r="J1172" s="816">
        <v>1</v>
      </c>
      <c r="K1172" s="822">
        <f>IF(G1172="","",VLOOKUP(G1172,ARANCEL!$B$5:$D$121,3,FALSE)*J1172)</f>
        <v>25865</v>
      </c>
      <c r="L1172" s="1210" t="s">
        <v>6905</v>
      </c>
      <c r="M1172" s="1210">
        <v>4500251080</v>
      </c>
      <c r="N1172" s="1210" t="s">
        <v>7128</v>
      </c>
    </row>
    <row r="1173" spans="1:14" s="1444" customFormat="1" x14ac:dyDescent="0.25">
      <c r="A1173" s="816" t="s">
        <v>305</v>
      </c>
      <c r="B1173" s="817">
        <v>41949</v>
      </c>
      <c r="C1173" s="818" t="s">
        <v>7974</v>
      </c>
      <c r="D1173" s="816" t="s">
        <v>69</v>
      </c>
      <c r="E1173" s="819">
        <v>10273528</v>
      </c>
      <c r="F1173" s="816">
        <v>29286184</v>
      </c>
      <c r="G1173" s="816">
        <v>2704005</v>
      </c>
      <c r="H1173" s="820" t="str">
        <f>IF(G1173="","",VLOOKUP(G1173,ARANCEL!$B$5:$D$121,2,FALSE))</f>
        <v>PROVISORIO</v>
      </c>
      <c r="I1173" s="821" t="s">
        <v>318</v>
      </c>
      <c r="J1173" s="816">
        <v>1</v>
      </c>
      <c r="K1173" s="822">
        <f>IF(G1173="","",VLOOKUP(G1173,ARANCEL!$B$5:$D$121,3,FALSE)*J1173)</f>
        <v>3250</v>
      </c>
      <c r="L1173" s="1210" t="s">
        <v>8279</v>
      </c>
      <c r="M1173" s="1210">
        <v>4500259698</v>
      </c>
      <c r="N1173" s="1210" t="s">
        <v>8264</v>
      </c>
    </row>
    <row r="1174" spans="1:14" s="1444" customFormat="1" x14ac:dyDescent="0.25">
      <c r="A1174" s="816" t="s">
        <v>305</v>
      </c>
      <c r="B1174" s="817">
        <v>41983</v>
      </c>
      <c r="C1174" s="818" t="s">
        <v>7974</v>
      </c>
      <c r="D1174" s="816" t="s">
        <v>69</v>
      </c>
      <c r="E1174" s="819">
        <v>10273528</v>
      </c>
      <c r="F1174" s="816">
        <v>29286184</v>
      </c>
      <c r="G1174" s="816">
        <v>2704003</v>
      </c>
      <c r="H1174" s="820" t="str">
        <f>IF(G1174="","",VLOOKUP(G1174,ARANCEL!$B$5:$D$121,2,FALSE))</f>
        <v xml:space="preserve">CORONA PERIFERICA CON PERNO MUÑON COLADO </v>
      </c>
      <c r="I1174" s="821" t="s">
        <v>318</v>
      </c>
      <c r="J1174" s="816">
        <v>1</v>
      </c>
      <c r="K1174" s="822">
        <f>IF(G1174="","",VLOOKUP(G1174,ARANCEL!$B$5:$D$121,3,FALSE)*J1174)</f>
        <v>32612</v>
      </c>
      <c r="L1174" s="1350" t="s">
        <v>9431</v>
      </c>
      <c r="M1174" s="1350">
        <v>4500269116</v>
      </c>
      <c r="N1174" s="1350" t="s">
        <v>9430</v>
      </c>
    </row>
    <row r="1175" spans="1:14" s="1444" customFormat="1" x14ac:dyDescent="0.25">
      <c r="A1175" s="816" t="s">
        <v>305</v>
      </c>
      <c r="B1175" s="817">
        <v>41793</v>
      </c>
      <c r="C1175" s="714" t="s">
        <v>4868</v>
      </c>
      <c r="D1175" s="712" t="s">
        <v>1481</v>
      </c>
      <c r="E1175" s="715">
        <v>10204192</v>
      </c>
      <c r="F1175" s="712">
        <v>24180540</v>
      </c>
      <c r="G1175" s="816">
        <v>2702048</v>
      </c>
      <c r="H1175" s="820" t="str">
        <f>IF(G1175="","",VLOOKUP(G1175,ARANCEL!$B$5:$D$121,2,FALSE))</f>
        <v xml:space="preserve">SERVICIO LAB. IMPLANTE CORONA CEMENTADA/ATORNILLADA </v>
      </c>
      <c r="I1175" s="821" t="s">
        <v>312</v>
      </c>
      <c r="J1175" s="816">
        <v>1</v>
      </c>
      <c r="K1175" s="822">
        <f>IF(G1175="","",VLOOKUP(G1175,ARANCEL!$B$5:$D$121,3,FALSE)*J1175)</f>
        <v>43857</v>
      </c>
      <c r="L1175" s="1210" t="s">
        <v>5292</v>
      </c>
      <c r="M1175" s="1210">
        <v>4500236752</v>
      </c>
      <c r="N1175" s="1210">
        <v>9460</v>
      </c>
    </row>
    <row r="1176" spans="1:14" s="1450" customFormat="1" x14ac:dyDescent="0.25">
      <c r="A1176" s="816" t="s">
        <v>313</v>
      </c>
      <c r="B1176" s="817">
        <v>42032</v>
      </c>
      <c r="C1176" s="818" t="s">
        <v>9803</v>
      </c>
      <c r="D1176" s="816" t="s">
        <v>9233</v>
      </c>
      <c r="E1176" s="819">
        <v>10314042</v>
      </c>
      <c r="F1176" s="816">
        <v>30712561</v>
      </c>
      <c r="G1176" s="816">
        <v>2704005</v>
      </c>
      <c r="H1176" s="820" t="str">
        <f>IF(G1176="","",VLOOKUP(G1176,ARANCEL!$B$5:$D$121,2,FALSE))</f>
        <v>PROVISORIO</v>
      </c>
      <c r="I1176" s="821" t="s">
        <v>2739</v>
      </c>
      <c r="J1176" s="816">
        <v>1</v>
      </c>
      <c r="K1176" s="822">
        <f>IF(G1176="","",VLOOKUP(G1176,ARANCEL!$B$5:$D$121,3,FALSE)*J1176)</f>
        <v>3250</v>
      </c>
      <c r="L1176" s="1249" t="str">
        <f>IF(E1176="","","IMPAGO")</f>
        <v>IMPAGO</v>
      </c>
      <c r="M1176" s="1249" t="str">
        <f>IF(L1176="IMPAGO","SIN O.C.","")</f>
        <v>SIN O.C.</v>
      </c>
      <c r="N1176" s="1249" t="str">
        <f>IF(L1176="IMPAGO","SIN FACT.","")</f>
        <v>SIN FACT.</v>
      </c>
    </row>
    <row r="1177" spans="1:14" s="1450" customFormat="1" x14ac:dyDescent="0.25">
      <c r="A1177" s="816" t="s">
        <v>313</v>
      </c>
      <c r="B1177" s="817">
        <v>42032</v>
      </c>
      <c r="C1177" s="818" t="s">
        <v>9805</v>
      </c>
      <c r="D1177" s="816" t="s">
        <v>1449</v>
      </c>
      <c r="E1177" s="819">
        <v>10314268</v>
      </c>
      <c r="F1177" s="816">
        <v>30704755</v>
      </c>
      <c r="G1177" s="816">
        <v>2705003</v>
      </c>
      <c r="H1177" s="820" t="str">
        <f>IF(G1177="","",VLOOKUP(G1177,ARANCEL!$B$5:$D$121,2,FALSE))</f>
        <v>INCRUSTACION ESTETICA (ART-GLASS O CERAMICA)</v>
      </c>
      <c r="I1177" s="821" t="s">
        <v>335</v>
      </c>
      <c r="J1177" s="816">
        <v>1</v>
      </c>
      <c r="K1177" s="822">
        <f>IF(G1177="","",VLOOKUP(G1177,ARANCEL!$B$5:$D$121,3,FALSE)*J1177)</f>
        <v>15676</v>
      </c>
      <c r="L1177" s="1249" t="str">
        <f t="shared" ref="L1177:L1183" si="0">IF(E1177="","","IMPAGO")</f>
        <v>IMPAGO</v>
      </c>
      <c r="M1177" s="1249" t="str">
        <f t="shared" ref="M1177:M1183" si="1">IF(L1177="IMPAGO","SIN O.C.","")</f>
        <v>SIN O.C.</v>
      </c>
      <c r="N1177" s="1249" t="str">
        <f t="shared" ref="N1177:N1183" si="2">IF(L1177="IMPAGO","SIN FACT.","")</f>
        <v>SIN FACT.</v>
      </c>
    </row>
    <row r="1178" spans="1:14" s="1450" customFormat="1" x14ac:dyDescent="0.25">
      <c r="A1178" s="816" t="s">
        <v>313</v>
      </c>
      <c r="B1178" s="817">
        <v>42033</v>
      </c>
      <c r="C1178" s="818" t="s">
        <v>9806</v>
      </c>
      <c r="D1178" s="816" t="s">
        <v>6277</v>
      </c>
      <c r="E1178" s="819">
        <v>10314045</v>
      </c>
      <c r="F1178" s="816">
        <v>30612890</v>
      </c>
      <c r="G1178" s="816">
        <v>2704005</v>
      </c>
      <c r="H1178" s="820" t="str">
        <f>IF(G1178="","",VLOOKUP(G1178,ARANCEL!$B$5:$D$121,2,FALSE))</f>
        <v>PROVISORIO</v>
      </c>
      <c r="I1178" s="821" t="s">
        <v>2739</v>
      </c>
      <c r="J1178" s="816">
        <v>1</v>
      </c>
      <c r="K1178" s="822">
        <f>IF(G1178="","",VLOOKUP(G1178,ARANCEL!$B$5:$D$121,3,FALSE)*J1178)</f>
        <v>3250</v>
      </c>
      <c r="L1178" s="1249" t="str">
        <f t="shared" si="0"/>
        <v>IMPAGO</v>
      </c>
      <c r="M1178" s="1249" t="str">
        <f t="shared" si="1"/>
        <v>SIN O.C.</v>
      </c>
      <c r="N1178" s="1249" t="str">
        <f t="shared" si="2"/>
        <v>SIN FACT.</v>
      </c>
    </row>
    <row r="1179" spans="1:14" s="1450" customFormat="1" x14ac:dyDescent="0.25">
      <c r="A1179" s="816" t="s">
        <v>313</v>
      </c>
      <c r="B1179" s="817">
        <v>42033</v>
      </c>
      <c r="C1179" s="818" t="s">
        <v>9835</v>
      </c>
      <c r="D1179" s="816" t="s">
        <v>6277</v>
      </c>
      <c r="E1179" s="819">
        <v>10314598</v>
      </c>
      <c r="F1179" s="816">
        <v>30735495</v>
      </c>
      <c r="G1179" s="816">
        <v>2705003</v>
      </c>
      <c r="H1179" s="820" t="str">
        <f>IF(G1179="","",VLOOKUP(G1179,ARANCEL!$B$5:$D$121,2,FALSE))</f>
        <v>INCRUSTACION ESTETICA (ART-GLASS O CERAMICA)</v>
      </c>
      <c r="I1179" s="821" t="s">
        <v>316</v>
      </c>
      <c r="J1179" s="816">
        <v>1</v>
      </c>
      <c r="K1179" s="822">
        <f>IF(G1179="","",VLOOKUP(G1179,ARANCEL!$B$5:$D$121,3,FALSE)*J1179)</f>
        <v>15676</v>
      </c>
      <c r="L1179" s="1249" t="str">
        <f t="shared" si="0"/>
        <v>IMPAGO</v>
      </c>
      <c r="M1179" s="1249" t="str">
        <f t="shared" si="1"/>
        <v>SIN O.C.</v>
      </c>
      <c r="N1179" s="1249" t="str">
        <f t="shared" si="2"/>
        <v>SIN FACT.</v>
      </c>
    </row>
    <row r="1180" spans="1:14" s="1450" customFormat="1" x14ac:dyDescent="0.25">
      <c r="A1180" s="816" t="s">
        <v>313</v>
      </c>
      <c r="B1180" s="817">
        <v>42032</v>
      </c>
      <c r="C1180" s="818" t="s">
        <v>9836</v>
      </c>
      <c r="D1180" s="816" t="s">
        <v>69</v>
      </c>
      <c r="E1180" s="819">
        <v>10315010</v>
      </c>
      <c r="F1180" s="816">
        <v>30650150</v>
      </c>
      <c r="G1180" s="816">
        <v>2705003</v>
      </c>
      <c r="H1180" s="820" t="str">
        <f>IF(G1180="","",VLOOKUP(G1180,ARANCEL!$B$5:$D$121,2,FALSE))</f>
        <v>INCRUSTACION ESTETICA (ART-GLASS O CERAMICA)</v>
      </c>
      <c r="I1180" s="821" t="s">
        <v>322</v>
      </c>
      <c r="J1180" s="816">
        <v>1</v>
      </c>
      <c r="K1180" s="822">
        <f>IF(G1180="","",VLOOKUP(G1180,ARANCEL!$B$5:$D$121,3,FALSE)*J1180)</f>
        <v>15676</v>
      </c>
      <c r="L1180" s="1249" t="str">
        <f t="shared" si="0"/>
        <v>IMPAGO</v>
      </c>
      <c r="M1180" s="1249" t="str">
        <f t="shared" si="1"/>
        <v>SIN O.C.</v>
      </c>
      <c r="N1180" s="1249" t="str">
        <f t="shared" si="2"/>
        <v>SIN FACT.</v>
      </c>
    </row>
    <row r="1181" spans="1:14" s="1450" customFormat="1" x14ac:dyDescent="0.25">
      <c r="A1181" s="816" t="s">
        <v>313</v>
      </c>
      <c r="B1181" s="817">
        <v>42033</v>
      </c>
      <c r="C1181" s="818" t="s">
        <v>9837</v>
      </c>
      <c r="D1181" s="816" t="s">
        <v>6277</v>
      </c>
      <c r="E1181" s="819">
        <v>10314599</v>
      </c>
      <c r="F1181" s="816">
        <v>30390336</v>
      </c>
      <c r="G1181" s="816">
        <v>2705003</v>
      </c>
      <c r="H1181" s="820" t="str">
        <f>IF(G1181="","",VLOOKUP(G1181,ARANCEL!$B$5:$D$121,2,FALSE))</f>
        <v>INCRUSTACION ESTETICA (ART-GLASS O CERAMICA)</v>
      </c>
      <c r="I1181" s="821" t="s">
        <v>337</v>
      </c>
      <c r="J1181" s="816">
        <v>1</v>
      </c>
      <c r="K1181" s="822">
        <f>IF(G1181="","",VLOOKUP(G1181,ARANCEL!$B$5:$D$121,3,FALSE)*J1181)</f>
        <v>15676</v>
      </c>
      <c r="L1181" s="1249" t="str">
        <f t="shared" si="0"/>
        <v>IMPAGO</v>
      </c>
      <c r="M1181" s="1249" t="str">
        <f t="shared" si="1"/>
        <v>SIN O.C.</v>
      </c>
      <c r="N1181" s="1249" t="str">
        <f t="shared" si="2"/>
        <v>SIN FACT.</v>
      </c>
    </row>
    <row r="1182" spans="1:14" s="1450" customFormat="1" x14ac:dyDescent="0.25">
      <c r="A1182" s="816" t="s">
        <v>313</v>
      </c>
      <c r="B1182" s="817">
        <v>42032</v>
      </c>
      <c r="C1182" s="818" t="s">
        <v>9838</v>
      </c>
      <c r="D1182" s="816" t="s">
        <v>353</v>
      </c>
      <c r="E1182" s="819">
        <v>10315011</v>
      </c>
      <c r="F1182" s="816">
        <v>30576739</v>
      </c>
      <c r="G1182" s="816">
        <v>2704003</v>
      </c>
      <c r="H1182" s="820" t="str">
        <f>IF(G1182="","",VLOOKUP(G1182,ARANCEL!$B$5:$D$121,2,FALSE))</f>
        <v xml:space="preserve">CORONA PERIFERICA CON PERNO MUÑON COLADO </v>
      </c>
      <c r="I1182" s="821" t="s">
        <v>2739</v>
      </c>
      <c r="J1182" s="816">
        <v>1</v>
      </c>
      <c r="K1182" s="822">
        <f>IF(G1182="","",VLOOKUP(G1182,ARANCEL!$B$5:$D$121,3,FALSE)*J1182)</f>
        <v>32612</v>
      </c>
      <c r="L1182" s="1249" t="str">
        <f t="shared" si="0"/>
        <v>IMPAGO</v>
      </c>
      <c r="M1182" s="1249" t="str">
        <f t="shared" si="1"/>
        <v>SIN O.C.</v>
      </c>
      <c r="N1182" s="1249" t="str">
        <f t="shared" si="2"/>
        <v>SIN FACT.</v>
      </c>
    </row>
    <row r="1183" spans="1:14" s="1450" customFormat="1" x14ac:dyDescent="0.25">
      <c r="A1183" s="816" t="s">
        <v>313</v>
      </c>
      <c r="B1183" s="817">
        <v>42032</v>
      </c>
      <c r="C1183" s="818" t="s">
        <v>9838</v>
      </c>
      <c r="D1183" s="816" t="s">
        <v>353</v>
      </c>
      <c r="E1183" s="819">
        <v>10315011</v>
      </c>
      <c r="F1183" s="816">
        <v>30576739</v>
      </c>
      <c r="G1183" s="816">
        <v>2704005</v>
      </c>
      <c r="H1183" s="820" t="str">
        <f>IF(G1183="","",VLOOKUP(G1183,ARANCEL!$B$5:$D$121,2,FALSE))</f>
        <v>PROVISORIO</v>
      </c>
      <c r="I1183" s="821" t="s">
        <v>2739</v>
      </c>
      <c r="J1183" s="816">
        <v>1</v>
      </c>
      <c r="K1183" s="822">
        <f>IF(G1183="","",VLOOKUP(G1183,ARANCEL!$B$5:$D$121,3,FALSE)*J1183)</f>
        <v>3250</v>
      </c>
      <c r="L1183" s="1249" t="str">
        <f t="shared" si="0"/>
        <v>IMPAGO</v>
      </c>
      <c r="M1183" s="1249" t="str">
        <f t="shared" si="1"/>
        <v>SIN O.C.</v>
      </c>
      <c r="N1183" s="1249" t="str">
        <f t="shared" si="2"/>
        <v>SIN FACT.</v>
      </c>
    </row>
    <row r="1184" spans="1:14" s="1467" customFormat="1" x14ac:dyDescent="0.25">
      <c r="A1184" s="816" t="s">
        <v>313</v>
      </c>
      <c r="B1184" s="817">
        <v>42035</v>
      </c>
      <c r="C1184" s="818" t="s">
        <v>9605</v>
      </c>
      <c r="D1184" s="816"/>
      <c r="E1184" s="819">
        <v>10311211</v>
      </c>
      <c r="F1184" s="816">
        <v>30578725</v>
      </c>
      <c r="G1184" s="816">
        <v>2704003</v>
      </c>
      <c r="H1184" s="820" t="str">
        <f>IF(G1184="","",VLOOKUP(G1184,ARANCEL!$B$5:$D$121,2,FALSE))</f>
        <v xml:space="preserve">CORONA PERIFERICA CON PERNO MUÑON COLADO </v>
      </c>
      <c r="I1184" s="821" t="s">
        <v>324</v>
      </c>
      <c r="J1184" s="816">
        <v>1</v>
      </c>
      <c r="K1184" s="822">
        <f>IF(G1184="","",VLOOKUP(G1184,ARANCEL!$B$5:$D$121,3,FALSE)*J1184)</f>
        <v>32612</v>
      </c>
      <c r="L1184" s="1249" t="str">
        <f t="shared" ref="L1184:L1185" si="3">IF(E1184="","","IMPAGO")</f>
        <v>IMPAGO</v>
      </c>
      <c r="M1184" s="1249" t="str">
        <f t="shared" ref="M1184:M1185" si="4">IF(L1184="IMPAGO","SIN O.C.","")</f>
        <v>SIN O.C.</v>
      </c>
      <c r="N1184" s="1249" t="str">
        <f t="shared" ref="N1184:N1185" si="5">IF(L1184="IMPAGO","SIN FACT.","")</f>
        <v>SIN FACT.</v>
      </c>
    </row>
    <row r="1185" spans="1:14" s="1467" customFormat="1" x14ac:dyDescent="0.25">
      <c r="A1185" s="816" t="s">
        <v>313</v>
      </c>
      <c r="B1185" s="817">
        <v>42033</v>
      </c>
      <c r="C1185" s="714" t="s">
        <v>9558</v>
      </c>
      <c r="D1185" s="712" t="s">
        <v>4402</v>
      </c>
      <c r="E1185" s="819">
        <v>10310168</v>
      </c>
      <c r="F1185" s="816">
        <v>30392158</v>
      </c>
      <c r="G1185" s="816">
        <v>2705003</v>
      </c>
      <c r="H1185" s="820" t="str">
        <f>IF(G1185="","",VLOOKUP(G1185,ARANCEL!$B$5:$D$121,2,FALSE))</f>
        <v>INCRUSTACION ESTETICA (ART-GLASS O CERAMICA)</v>
      </c>
      <c r="I1185" s="821" t="s">
        <v>2739</v>
      </c>
      <c r="J1185" s="816">
        <v>1</v>
      </c>
      <c r="K1185" s="822">
        <f>IF(G1185="","",VLOOKUP(G1185,ARANCEL!$B$5:$D$121,3,FALSE)*J1185)</f>
        <v>15676</v>
      </c>
      <c r="L1185" s="1249" t="str">
        <f t="shared" si="3"/>
        <v>IMPAGO</v>
      </c>
      <c r="M1185" s="1249" t="str">
        <f t="shared" si="4"/>
        <v>SIN O.C.</v>
      </c>
      <c r="N1185" s="1249" t="str">
        <f t="shared" si="5"/>
        <v>SIN FACT.</v>
      </c>
    </row>
    <row r="1186" spans="1:14" s="1467" customFormat="1" x14ac:dyDescent="0.25">
      <c r="A1186" s="816"/>
      <c r="B1186" s="817"/>
      <c r="C1186" s="818"/>
      <c r="D1186" s="816"/>
      <c r="E1186" s="819"/>
      <c r="F1186" s="816"/>
      <c r="G1186" s="816"/>
      <c r="H1186" s="820" t="str">
        <f>IF(G1186="","",VLOOKUP(G1186,ARANCEL!$B$5:$D$121,2,FALSE))</f>
        <v/>
      </c>
      <c r="I1186" s="821" t="s">
        <v>2739</v>
      </c>
      <c r="J1186" s="816"/>
      <c r="K1186" s="822" t="str">
        <f>IF(G1186="","",VLOOKUP(G1186,ARANCEL!$B$5:$D$121,3,FALSE)*J1186)</f>
        <v/>
      </c>
      <c r="L1186" s="1249" t="str">
        <f t="shared" ref="L1186" si="6">IF(E1186="","","IMPAGO")</f>
        <v/>
      </c>
      <c r="M1186" s="1249" t="str">
        <f t="shared" ref="M1186" si="7">IF(L1186="IMPAGO","SIN O.C.","")</f>
        <v/>
      </c>
      <c r="N1186" s="1249" t="str">
        <f t="shared" ref="N1186" si="8">IF(L1186="IMPAGO","SIN FACT.","")</f>
        <v/>
      </c>
    </row>
    <row r="1187" spans="1:14" s="1473" customFormat="1" x14ac:dyDescent="0.25">
      <c r="A1187" s="816"/>
      <c r="B1187" s="817"/>
      <c r="C1187" s="818"/>
      <c r="D1187" s="816"/>
      <c r="E1187" s="819"/>
      <c r="F1187" s="816"/>
      <c r="G1187" s="816"/>
      <c r="H1187" s="820" t="str">
        <f>IF(G1187="","",VLOOKUP(G1187,ARANCEL!$B$5:$D$121,2,FALSE))</f>
        <v/>
      </c>
      <c r="I1187" s="821" t="s">
        <v>2739</v>
      </c>
      <c r="J1187" s="816"/>
      <c r="K1187" s="822" t="str">
        <f>IF(G1187="","",VLOOKUP(G1187,ARANCEL!$B$5:$D$121,3,FALSE)*J1187)</f>
        <v/>
      </c>
      <c r="L1187" s="1249" t="str">
        <f t="shared" ref="L1187:L1188" si="9">IF(E1187="","","IMPAGO")</f>
        <v/>
      </c>
      <c r="M1187" s="1249" t="str">
        <f t="shared" ref="M1187:M1188" si="10">IF(L1187="IMPAGO","SIN O.C.","")</f>
        <v/>
      </c>
      <c r="N1187" s="1249" t="str">
        <f t="shared" ref="N1187:N1188" si="11">IF(L1187="IMPAGO","SIN FACT.","")</f>
        <v/>
      </c>
    </row>
    <row r="1188" spans="1:14" s="1473" customFormat="1" x14ac:dyDescent="0.25">
      <c r="A1188" s="816"/>
      <c r="B1188" s="817"/>
      <c r="C1188" s="818"/>
      <c r="D1188" s="816"/>
      <c r="E1188" s="819"/>
      <c r="F1188" s="816"/>
      <c r="G1188" s="816"/>
      <c r="H1188" s="820" t="str">
        <f>IF(G1188="","",VLOOKUP(G1188,ARANCEL!$B$5:$D$121,2,FALSE))</f>
        <v/>
      </c>
      <c r="I1188" s="821" t="s">
        <v>2739</v>
      </c>
      <c r="J1188" s="816"/>
      <c r="K1188" s="822" t="str">
        <f>IF(G1188="","",VLOOKUP(G1188,ARANCEL!$B$5:$D$121,3,FALSE)*J1188)</f>
        <v/>
      </c>
      <c r="L1188" s="1249" t="str">
        <f t="shared" si="9"/>
        <v/>
      </c>
      <c r="M1188" s="1249" t="str">
        <f t="shared" si="10"/>
        <v/>
      </c>
      <c r="N1188" s="1249" t="str">
        <f t="shared" si="11"/>
        <v/>
      </c>
    </row>
    <row r="1189" spans="1:14" s="1473" customFormat="1" x14ac:dyDescent="0.25">
      <c r="A1189" s="816"/>
      <c r="B1189" s="817"/>
      <c r="C1189" s="818"/>
      <c r="D1189" s="816"/>
      <c r="E1189" s="819"/>
      <c r="F1189" s="816"/>
      <c r="G1189" s="816"/>
      <c r="H1189" s="820" t="str">
        <f>IF(G1189="","",VLOOKUP(G1189,ARANCEL!$B$5:$D$121,2,FALSE))</f>
        <v/>
      </c>
      <c r="I1189" s="821" t="s">
        <v>2739</v>
      </c>
      <c r="J1189" s="816"/>
      <c r="K1189" s="822" t="str">
        <f>IF(G1189="","",VLOOKUP(G1189,ARANCEL!$B$5:$D$121,3,FALSE)*J1189)</f>
        <v/>
      </c>
      <c r="L1189" s="1249" t="str">
        <f t="shared" ref="L1189" si="12">IF(E1189="","","IMPAGO")</f>
        <v/>
      </c>
      <c r="M1189" s="1249" t="str">
        <f t="shared" ref="M1189" si="13">IF(L1189="IMPAGO","SIN O.C.","")</f>
        <v/>
      </c>
      <c r="N1189" s="1249" t="str">
        <f t="shared" ref="N1189" si="14">IF(L1189="IMPAGO","SIN FACT.","")</f>
        <v/>
      </c>
    </row>
    <row r="1190" spans="1:14" s="639" customFormat="1" x14ac:dyDescent="0.25">
      <c r="A1190" s="606"/>
      <c r="B1190" s="615"/>
      <c r="C1190" s="607"/>
      <c r="D1190" s="606"/>
      <c r="E1190" s="608"/>
      <c r="F1190" s="606"/>
      <c r="G1190" s="606"/>
      <c r="H1190" s="820" t="str">
        <f>IF(G1190="","",VLOOKUP(G1190,ARANCEL!$B$5:$D$121,2,FALSE))</f>
        <v/>
      </c>
      <c r="I1190" s="821" t="s">
        <v>2739</v>
      </c>
      <c r="J1190" s="816"/>
      <c r="K1190" s="822" t="str">
        <f>IF(G1190="","",VLOOKUP(G1190,ARANCEL!$B$5:$D$121,3,FALSE)*J1190)</f>
        <v/>
      </c>
      <c r="L1190" s="1249" t="str">
        <f t="shared" ref="L1190" si="15">IF(E1190="","","IMPAGO")</f>
        <v/>
      </c>
      <c r="M1190" s="1249" t="str">
        <f t="shared" ref="M1190" si="16">IF(L1190="IMPAGO","SIN O.C.","")</f>
        <v/>
      </c>
      <c r="N1190" s="1249" t="str">
        <f t="shared" ref="N1190" si="17">IF(L1190="IMPAGO","SIN FACT.","")</f>
        <v/>
      </c>
    </row>
    <row r="1191" spans="1:14" x14ac:dyDescent="0.25">
      <c r="A1191" s="286"/>
      <c r="B1191" s="286"/>
      <c r="C1191" s="287"/>
      <c r="D1191" s="286"/>
      <c r="E1191" s="286"/>
      <c r="F1191" s="286"/>
      <c r="G1191" s="286"/>
      <c r="H1191" s="286"/>
      <c r="I1191" s="286"/>
      <c r="J1191" s="286"/>
      <c r="K1191" s="286"/>
      <c r="L1191" s="1252"/>
      <c r="M1191" s="1252"/>
      <c r="N1191" s="1252"/>
    </row>
    <row r="1192" spans="1:14" x14ac:dyDescent="0.25">
      <c r="A1192" s="279"/>
      <c r="B1192" s="279"/>
      <c r="C1192" s="279"/>
      <c r="D1192" s="280" t="s">
        <v>2719</v>
      </c>
      <c r="E1192" s="281"/>
      <c r="F1192" s="282"/>
      <c r="G1192" s="208">
        <f ca="1">SUMIFS(K6:K1191,L6:L1191,"IMPAGO",B6:B1191,"&lt;"&amp;DATE(YEAR(TODAY()),MONTH(TODAY()),1))</f>
        <v>1157124</v>
      </c>
      <c r="H1192" s="283" t="s">
        <v>4614</v>
      </c>
      <c r="I1192" s="1476">
        <f ca="1">SUMIF(L6:L1191,UPPER(TEXT(DATE(YEAR(TODAY()),MONTH(TODAY()),0),"MMMM"))&amp;" "&amp;YEAR(DATE(YEAR(TODAY()),MONTH(TODAY()),0)),K6:K1191)</f>
        <v>1331972</v>
      </c>
      <c r="J1192" s="1477"/>
      <c r="K1192" s="110">
        <f>SUMIF(L5:L1191,#REF!,K5:K1191)</f>
        <v>0</v>
      </c>
      <c r="L1192" s="1253"/>
      <c r="M1192" s="1253"/>
      <c r="N1192" s="1253"/>
    </row>
    <row r="1193" spans="1:14" s="1103" customFormat="1" x14ac:dyDescent="0.25">
      <c r="A1193" s="286" t="s">
        <v>9123</v>
      </c>
      <c r="B1193" s="286"/>
      <c r="C1193" s="287"/>
      <c r="D1193" s="286"/>
      <c r="E1193" s="286"/>
      <c r="F1193" s="286"/>
      <c r="G1193" s="286"/>
      <c r="H1193" s="286"/>
      <c r="I1193" s="286"/>
      <c r="J1193" s="286"/>
      <c r="K1193" s="286"/>
      <c r="L1193" s="1252"/>
      <c r="M1193" s="1252"/>
      <c r="N1193" s="1252"/>
    </row>
    <row r="1194" spans="1:14" ht="26.25" x14ac:dyDescent="0.25">
      <c r="A1194" s="107" t="s">
        <v>327</v>
      </c>
      <c r="B1194" s="107"/>
      <c r="C1194" s="108"/>
      <c r="D1194" s="107"/>
      <c r="E1194" s="107"/>
      <c r="F1194" s="107"/>
      <c r="G1194" s="107"/>
      <c r="H1194" s="107"/>
      <c r="I1194" s="107"/>
      <c r="J1194" s="107"/>
      <c r="K1194" s="107"/>
      <c r="L1194" s="1254"/>
      <c r="M1194" s="1254"/>
      <c r="N1194" s="1254"/>
    </row>
    <row r="1195" spans="1:14" ht="25.5" x14ac:dyDescent="0.25">
      <c r="A1195" s="111" t="s">
        <v>4</v>
      </c>
      <c r="B1195" s="112" t="s">
        <v>5</v>
      </c>
      <c r="C1195" s="113" t="s">
        <v>6</v>
      </c>
      <c r="D1195" s="112" t="s">
        <v>7</v>
      </c>
      <c r="E1195" s="112" t="s">
        <v>8</v>
      </c>
      <c r="F1195" s="112" t="s">
        <v>9</v>
      </c>
      <c r="G1195" s="111" t="s">
        <v>10</v>
      </c>
      <c r="H1195" s="112" t="s">
        <v>11</v>
      </c>
      <c r="I1195" s="112" t="s">
        <v>12</v>
      </c>
      <c r="J1195" s="112" t="s">
        <v>13</v>
      </c>
      <c r="K1195" s="112" t="s">
        <v>14</v>
      </c>
      <c r="L1195" s="1255" t="s">
        <v>15</v>
      </c>
      <c r="M1195" s="1255" t="s">
        <v>16</v>
      </c>
      <c r="N1195" s="1256" t="s">
        <v>17</v>
      </c>
    </row>
    <row r="1196" spans="1:14" s="1133" customFormat="1" x14ac:dyDescent="0.25">
      <c r="A1196" s="816"/>
      <c r="B1196" s="817"/>
      <c r="C1196" s="818"/>
      <c r="D1196" s="816"/>
      <c r="E1196" s="819"/>
      <c r="F1196" s="816"/>
      <c r="G1196" s="816"/>
      <c r="H1196" s="820" t="str">
        <f>IF(G1196="","",VLOOKUP(G1196,ARANCEL!$B$5:$D$121,2,FALSE))</f>
        <v/>
      </c>
      <c r="I1196" s="821" t="s">
        <v>2739</v>
      </c>
      <c r="J1196" s="816"/>
      <c r="K1196" s="822" t="str">
        <f>IF(G1196="","",VLOOKUP(G1196,ARANCEL!$B$5:$D$121,3,FALSE)*J1196)</f>
        <v/>
      </c>
      <c r="L1196" s="1249" t="str">
        <f t="shared" ref="L1196:L1197" si="18">IF(E1196="","","IMPAGO")</f>
        <v/>
      </c>
      <c r="M1196" s="1249" t="str">
        <f t="shared" ref="M1196:M1197" si="19">IF(L1196="IMPAGO","SIN O.C.","")</f>
        <v/>
      </c>
      <c r="N1196" s="1249" t="str">
        <f t="shared" ref="N1196:N1197" si="20">IF(L1196="IMPAGO","SIN FACT.","")</f>
        <v/>
      </c>
    </row>
    <row r="1197" spans="1:14" s="1133" customFormat="1" x14ac:dyDescent="0.25">
      <c r="A1197" s="606"/>
      <c r="B1197" s="615"/>
      <c r="C1197" s="607"/>
      <c r="D1197" s="606"/>
      <c r="E1197" s="608"/>
      <c r="F1197" s="606"/>
      <c r="G1197" s="606"/>
      <c r="H1197" s="820" t="str">
        <f>IF(G1197="","",VLOOKUP(G1197,ARANCEL!$B$5:$D$121,2,FALSE))</f>
        <v/>
      </c>
      <c r="I1197" s="821" t="s">
        <v>2739</v>
      </c>
      <c r="J1197" s="816"/>
      <c r="K1197" s="822" t="str">
        <f>IF(G1197="","",VLOOKUP(G1197,ARANCEL!$B$5:$D$121,3,FALSE)*J1197)</f>
        <v/>
      </c>
      <c r="L1197" s="1249" t="str">
        <f t="shared" si="18"/>
        <v/>
      </c>
      <c r="M1197" s="1249" t="str">
        <f t="shared" si="19"/>
        <v/>
      </c>
      <c r="N1197" s="1249" t="str">
        <f t="shared" si="20"/>
        <v/>
      </c>
    </row>
    <row r="1198" spans="1:14" s="986" customFormat="1" x14ac:dyDescent="0.25">
      <c r="A1198" s="606"/>
      <c r="B1198" s="615"/>
      <c r="C1198" s="607"/>
      <c r="D1198" s="606"/>
      <c r="E1198" s="608"/>
      <c r="F1198" s="606"/>
      <c r="G1198" s="606"/>
      <c r="H1198" s="820" t="str">
        <f>IF(G1198="","",VLOOKUP(G1198,ARANCEL!$B$5:$D$121,2,FALSE))</f>
        <v/>
      </c>
      <c r="I1198" s="821" t="s">
        <v>2739</v>
      </c>
      <c r="J1198" s="816" t="s">
        <v>2739</v>
      </c>
      <c r="K1198" s="822" t="str">
        <f>IF(G1198="","",VLOOKUP(G1198,ARANCEL!$B$5:$D$121,3,FALSE)*J1198)</f>
        <v/>
      </c>
      <c r="L1198" s="1249" t="str">
        <f t="shared" ref="L1198" si="21">IF(E1198="","","IMPAGO")</f>
        <v/>
      </c>
      <c r="M1198" s="1249" t="str">
        <f t="shared" ref="M1198" si="22">IF(L1198="IMPAGO","SIN O.C.","")</f>
        <v/>
      </c>
      <c r="N1198" s="1249" t="str">
        <f t="shared" ref="N1198" si="23">IF(L1198="IMPAGO","SIN FACT.","")</f>
        <v/>
      </c>
    </row>
    <row r="1199" spans="1:14" x14ac:dyDescent="0.25">
      <c r="A1199" s="286" t="s">
        <v>7247</v>
      </c>
      <c r="B1199" s="286"/>
      <c r="C1199" s="287"/>
      <c r="D1199" s="286"/>
      <c r="E1199" s="286"/>
      <c r="F1199" s="286"/>
      <c r="G1199" s="286"/>
      <c r="H1199" s="286"/>
      <c r="I1199" s="286"/>
      <c r="J1199" s="286"/>
      <c r="K1199" s="286"/>
      <c r="L1199" s="1252"/>
      <c r="M1199" s="1252"/>
      <c r="N1199" s="1252"/>
    </row>
    <row r="1200" spans="1:14" s="375" customFormat="1" x14ac:dyDescent="0.25">
      <c r="A1200" s="286" t="s">
        <v>4853</v>
      </c>
      <c r="B1200" s="286"/>
      <c r="C1200" s="287"/>
      <c r="D1200" s="286"/>
      <c r="E1200" s="286"/>
      <c r="F1200" s="286"/>
      <c r="G1200" s="286"/>
      <c r="H1200" s="286"/>
      <c r="I1200" s="286"/>
      <c r="J1200" s="286"/>
      <c r="K1200" s="286"/>
      <c r="L1200" s="1252"/>
      <c r="M1200" s="1252"/>
      <c r="N1200" s="1252"/>
    </row>
    <row r="1201" spans="1:14" s="201" customFormat="1" ht="26.25" x14ac:dyDescent="0.25">
      <c r="A1201" s="109" t="s">
        <v>328</v>
      </c>
      <c r="B1201" s="109"/>
      <c r="C1201" s="130"/>
      <c r="D1201" s="109"/>
      <c r="E1201" s="109"/>
      <c r="F1201" s="109"/>
      <c r="G1201" s="109"/>
      <c r="H1201" s="109"/>
      <c r="I1201" s="109"/>
      <c r="J1201" s="109"/>
      <c r="K1201" s="109"/>
      <c r="L1201" s="1254"/>
      <c r="M1201" s="1254"/>
      <c r="N1201" s="1254"/>
    </row>
    <row r="1202" spans="1:14" ht="25.5" x14ac:dyDescent="0.25">
      <c r="A1202" s="114" t="s">
        <v>4</v>
      </c>
      <c r="B1202" s="115" t="s">
        <v>5</v>
      </c>
      <c r="C1202" s="116" t="s">
        <v>6</v>
      </c>
      <c r="D1202" s="115" t="s">
        <v>7</v>
      </c>
      <c r="E1202" s="115" t="s">
        <v>8</v>
      </c>
      <c r="F1202" s="115" t="s">
        <v>9</v>
      </c>
      <c r="G1202" s="114" t="s">
        <v>10</v>
      </c>
      <c r="H1202" s="115" t="s">
        <v>11</v>
      </c>
      <c r="I1202" s="115" t="s">
        <v>12</v>
      </c>
      <c r="J1202" s="115" t="s">
        <v>13</v>
      </c>
      <c r="K1202" s="115" t="s">
        <v>14</v>
      </c>
      <c r="L1202" s="1257" t="s">
        <v>15</v>
      </c>
      <c r="M1202" s="1257" t="s">
        <v>16</v>
      </c>
      <c r="N1202" s="1258" t="s">
        <v>17</v>
      </c>
    </row>
    <row r="1203" spans="1:14" s="1179" customFormat="1" x14ac:dyDescent="0.25">
      <c r="A1203" s="824" t="s">
        <v>313</v>
      </c>
      <c r="B1203" s="817">
        <v>41607</v>
      </c>
      <c r="C1203" s="818" t="s">
        <v>9349</v>
      </c>
      <c r="D1203" s="816" t="s">
        <v>1449</v>
      </c>
      <c r="E1203" s="819">
        <v>10163744</v>
      </c>
      <c r="F1203" s="816">
        <v>20899979</v>
      </c>
      <c r="G1203" s="816">
        <v>2705003</v>
      </c>
      <c r="H1203" s="1181" t="str">
        <f>IF(G1203="","",VLOOKUP(G1203,ARANCEL!$B$5:$D$121,2,FALSE))</f>
        <v>INCRUSTACION ESTETICA (ART-GLASS O CERAMICA)</v>
      </c>
      <c r="I1203" s="821">
        <v>19</v>
      </c>
      <c r="J1203" s="816">
        <v>1</v>
      </c>
      <c r="K1203" s="1182">
        <f>IF(G1203="","",VLOOKUP(G1203,ARANCEL!$B$5:$D$121,3,FALSE)*J1203)</f>
        <v>15676</v>
      </c>
      <c r="L1203" s="1259" t="str">
        <f>IF(E1203="","","IMPAGO")</f>
        <v>IMPAGO</v>
      </c>
      <c r="M1203" s="1259" t="str">
        <f>IF(L1203="IMPAGO","SIN O.C.","")</f>
        <v>SIN O.C.</v>
      </c>
      <c r="N1203" s="1259" t="str">
        <f>IF(L1203="IMPAGO","SIN FACT.","")</f>
        <v>SIN FACT.</v>
      </c>
    </row>
    <row r="1204" spans="1:14" s="1179" customFormat="1" x14ac:dyDescent="0.25">
      <c r="A1204" s="1179" t="s">
        <v>313</v>
      </c>
      <c r="B1204" s="1183">
        <v>41495</v>
      </c>
      <c r="C1204" s="1179" t="s">
        <v>9350</v>
      </c>
      <c r="D1204" s="1179" t="s">
        <v>1391</v>
      </c>
      <c r="E1204" s="1179">
        <v>10151438</v>
      </c>
      <c r="F1204" s="1179">
        <v>22530981</v>
      </c>
      <c r="G1204" s="1179">
        <v>2704023</v>
      </c>
      <c r="H1204" s="1181" t="str">
        <f>IF(G1204="","",VLOOKUP(G1204,ARANCEL!$B$5:$D$121,2,FALSE))</f>
        <v xml:space="preserve">PROTESIS VALPLAST PARCIAL </v>
      </c>
      <c r="J1204" s="1179">
        <v>1</v>
      </c>
      <c r="K1204" s="1182">
        <f>IF(G1204="","",VLOOKUP(G1204,ARANCEL!$B$5:$D$121,3,FALSE)*J1204)</f>
        <v>61850</v>
      </c>
      <c r="L1204" s="1259" t="str">
        <f>IF(E1204="","","IMPAGO")</f>
        <v>IMPAGO</v>
      </c>
      <c r="M1204" s="1259" t="str">
        <f>IF(L1204="IMPAGO","SIN O.C.","")</f>
        <v>SIN O.C.</v>
      </c>
      <c r="N1204" s="1259" t="str">
        <f>IF(L1204="IMPAGO","SIN FACT.","")</f>
        <v>SIN FACT.</v>
      </c>
    </row>
    <row r="1208" spans="1:14" ht="23.25" x14ac:dyDescent="0.25">
      <c r="A1208" s="365" t="s">
        <v>2532</v>
      </c>
      <c r="B1208" s="365"/>
      <c r="D1208" s="366" t="s">
        <v>2531</v>
      </c>
    </row>
    <row r="1210" spans="1:14" x14ac:dyDescent="0.25">
      <c r="A1210" s="111" t="s">
        <v>2530</v>
      </c>
      <c r="B1210" s="112" t="s">
        <v>5</v>
      </c>
      <c r="C1210" s="113" t="s">
        <v>6</v>
      </c>
      <c r="D1210" s="112" t="s">
        <v>2529</v>
      </c>
      <c r="E1210" s="112" t="s">
        <v>8</v>
      </c>
      <c r="F1210" s="112" t="s">
        <v>9</v>
      </c>
      <c r="G1210" s="111" t="s">
        <v>45</v>
      </c>
      <c r="H1210" s="112" t="s">
        <v>11</v>
      </c>
      <c r="I1210" s="112" t="s">
        <v>2528</v>
      </c>
      <c r="J1210" s="112" t="s">
        <v>2527</v>
      </c>
      <c r="K1210" s="112" t="s">
        <v>123</v>
      </c>
      <c r="L1210" s="1255"/>
      <c r="M1210" s="1255"/>
      <c r="N1210" s="1256"/>
    </row>
    <row r="1211" spans="1:14" s="805" customFormat="1" x14ac:dyDescent="0.25">
      <c r="A1211" s="801" t="s">
        <v>305</v>
      </c>
      <c r="B1211" s="802">
        <v>41655</v>
      </c>
      <c r="C1211" s="801" t="s">
        <v>1123</v>
      </c>
      <c r="D1211" s="803" t="s">
        <v>442</v>
      </c>
      <c r="E1211" s="803" t="s">
        <v>343</v>
      </c>
      <c r="F1211" s="803" t="s">
        <v>367</v>
      </c>
      <c r="G1211" s="803">
        <v>2704005</v>
      </c>
      <c r="H1211" s="132" t="str">
        <f>IF(G1211="","",VLOOKUP(G1211,ARANCEL!$B$5:$D$121,2,FALSE))</f>
        <v>PROVISORIO</v>
      </c>
      <c r="I1211" s="804" t="s">
        <v>311</v>
      </c>
      <c r="J1211" s="133">
        <v>1</v>
      </c>
      <c r="K1211" s="133">
        <f>IF(G1211="","",VLOOKUP(G1211,ARANCEL!$B$5:$D$121,3,FALSE)*J1211)</f>
        <v>3250</v>
      </c>
      <c r="L1211" s="1235" t="str">
        <f>IF(E1211="","","IMPAGO")</f>
        <v>IMPAGO</v>
      </c>
      <c r="M1211" s="1235" t="str">
        <f>IF(L1211="IMPAGO","SIN O.C.","")</f>
        <v>SIN O.C.</v>
      </c>
      <c r="N1211" s="1235" t="str">
        <f>IF(L1211="IMPAGO","SIN FACT.","")</f>
        <v>SIN FACT.</v>
      </c>
    </row>
    <row r="1212" spans="1:14" s="201" customFormat="1" x14ac:dyDescent="0.25">
      <c r="A1212" s="803" t="s">
        <v>606</v>
      </c>
      <c r="B1212" s="806">
        <v>41746</v>
      </c>
      <c r="C1212" s="801" t="s">
        <v>574</v>
      </c>
      <c r="D1212" s="803" t="s">
        <v>353</v>
      </c>
      <c r="E1212" s="803" t="s">
        <v>343</v>
      </c>
      <c r="F1212" s="803" t="s">
        <v>2606</v>
      </c>
      <c r="G1212" s="803">
        <v>2702048</v>
      </c>
      <c r="H1212" s="807" t="str">
        <f>IF(G1212="","",VLOOKUP(G1212,ARANCEL!$B$5:$D$121,2,FALSE))</f>
        <v xml:space="preserve">SERVICIO LAB. IMPLANTE CORONA CEMENTADA/ATORNILLADA </v>
      </c>
      <c r="I1212" s="808" t="s">
        <v>323</v>
      </c>
      <c r="J1212" s="803">
        <v>1</v>
      </c>
      <c r="K1212" s="809">
        <f>IF(G1212="","",VLOOKUP(G1212,ARANCEL!$B$5:$D$121,3,FALSE)*J1212)</f>
        <v>43857</v>
      </c>
      <c r="L1212" s="1260" t="str">
        <f>IF(E1212="","","IMPAGO")</f>
        <v>IMPAGO</v>
      </c>
      <c r="M1212" s="1260" t="str">
        <f>IF(L1212="IMPAGO","SIN O.C.","")</f>
        <v>SIN O.C.</v>
      </c>
      <c r="N1212" s="1260" t="str">
        <f>IF(L1212="IMPAGO","SIN FACT.","")</f>
        <v>SIN FACT.</v>
      </c>
    </row>
    <row r="1213" spans="1:14" s="201" customFormat="1" ht="60.75" customHeight="1" x14ac:dyDescent="0.25">
      <c r="A1213" s="810" t="s">
        <v>4763</v>
      </c>
      <c r="B1213" s="206">
        <v>41768</v>
      </c>
      <c r="C1213" s="204" t="s">
        <v>574</v>
      </c>
      <c r="D1213" s="202" t="s">
        <v>353</v>
      </c>
      <c r="E1213" s="203" t="s">
        <v>343</v>
      </c>
      <c r="F1213" s="202" t="s">
        <v>592</v>
      </c>
      <c r="G1213" s="202">
        <v>2702048</v>
      </c>
      <c r="H1213" s="132" t="str">
        <f>IF(G1213="","",VLOOKUP(G1213,ARANCEL!$B$5:$D$121,2,FALSE))</f>
        <v xml:space="preserve">SERVICIO LAB. IMPLANTE CORONA CEMENTADA/ATORNILLADA </v>
      </c>
      <c r="I1213" s="200" t="s">
        <v>323</v>
      </c>
      <c r="J1213" s="202">
        <v>1</v>
      </c>
      <c r="K1213" s="133">
        <f>IF(G1213="","",VLOOKUP(G1213,ARANCEL!$B$5:$D$121,3,FALSE)*J1213)</f>
        <v>43857</v>
      </c>
      <c r="L1213" s="1235" t="str">
        <f>IF(E1213="","","IMPAGO")</f>
        <v>IMPAGO</v>
      </c>
      <c r="M1213" s="1235" t="str">
        <f>IF(L1213="IMPAGO","SIN O.C.","")</f>
        <v>SIN O.C.</v>
      </c>
      <c r="N1213" s="1235" t="str">
        <f>IF(L1213="IMPAGO","SIN FACT.","")</f>
        <v>SIN FACT.</v>
      </c>
    </row>
    <row r="1214" spans="1:14" s="201" customFormat="1" x14ac:dyDescent="0.25">
      <c r="A1214" s="202"/>
      <c r="B1214" s="206"/>
      <c r="C1214" s="204"/>
      <c r="D1214" s="202"/>
      <c r="E1214" s="203"/>
      <c r="F1214" s="202"/>
      <c r="G1214" s="202"/>
      <c r="H1214" s="132" t="str">
        <f>IF(G1214="","",VLOOKUP(G1214,ARANCEL!$B$5:$D$121,2,FALSE))</f>
        <v/>
      </c>
      <c r="I1214" s="804"/>
      <c r="J1214" s="133" t="str">
        <f>IF(F1214="","",VLOOKUP(F1214,ARANCEL!$B$5:$D$121,3,FALSE)*I1214)</f>
        <v/>
      </c>
      <c r="K1214" s="133" t="str">
        <f>IF(G1214="","",VLOOKUP(G1214,ARANCEL!$B$5:$D$121,3,FALSE)*J1214)</f>
        <v/>
      </c>
      <c r="L1214" s="1235" t="str">
        <f>IF(E1214="","","IMPAGO")</f>
        <v/>
      </c>
      <c r="M1214" s="1235"/>
      <c r="N1214" s="1235"/>
    </row>
    <row r="1215" spans="1:14" s="201" customFormat="1" x14ac:dyDescent="0.25">
      <c r="A1215" s="202"/>
      <c r="B1215" s="294"/>
      <c r="C1215" s="204"/>
      <c r="D1215" s="202"/>
      <c r="E1215" s="203"/>
      <c r="F1215" s="202"/>
      <c r="G1215" s="202"/>
      <c r="H1215" s="132"/>
      <c r="I1215" s="804"/>
      <c r="J1215" s="133" t="str">
        <f>IF(F1215="","",VLOOKUP(F1215,ARANCEL!$B$5:$D$121,3,FALSE)*I1215)</f>
        <v/>
      </c>
      <c r="K1215" s="133" t="str">
        <f>IF(G1215="","",VLOOKUP(G1215,ARANCEL!$B$5:$D$121,3,FALSE)*J1215)</f>
        <v/>
      </c>
      <c r="L1215" s="1235" t="str">
        <f>IF(E1215="","","IMPAGO")</f>
        <v/>
      </c>
      <c r="M1215" s="1235"/>
      <c r="N1215" s="1235"/>
    </row>
    <row r="1216" spans="1:14" s="201" customFormat="1" x14ac:dyDescent="0.25">
      <c r="L1216" s="1232"/>
      <c r="M1216" s="1232"/>
      <c r="N1216" s="1232"/>
    </row>
  </sheetData>
  <autoFilter ref="A5:N1190">
    <sortState ref="A6:N1183">
      <sortCondition ref="C5:C1183"/>
    </sortState>
  </autoFilter>
  <customSheetViews>
    <customSheetView guid="{5A3E7664-B706-4E89-8FE4-5CD0E8149518}" scale="84" showAutoFilter="1">
      <pane ySplit="5" topLeftCell="A1164" activePane="bottomLeft" state="frozen"/>
      <selection pane="bottomLeft" activeCell="E1175" sqref="E1175"/>
      <pageMargins left="0.7" right="0.7" top="0.75" bottom="0.75" header="0.3" footer="0.3"/>
      <pageSetup orientation="landscape" r:id="rId1"/>
      <autoFilter ref="A5:N1190">
        <sortState ref="A6:N1183">
          <sortCondition ref="C5:C1183"/>
        </sortState>
      </autoFilter>
    </customSheetView>
    <customSheetView guid="{90887117-F10F-4BFC-8FBC-C977ABC07CFF}" scale="84" showAutoFilter="1">
      <pane ySplit="5" topLeftCell="A496" activePane="bottomLeft" state="frozen"/>
      <selection pane="bottomLeft" activeCell="D496" sqref="D496"/>
      <pageMargins left="0.7" right="0.7" top="0.75" bottom="0.75" header="0.3" footer="0.3"/>
      <pageSetup orientation="landscape" r:id="rId2"/>
      <autoFilter ref="A5:N1536">
        <sortState ref="A7:N1536">
          <sortCondition ref="C5:C1515"/>
        </sortState>
      </autoFilter>
    </customSheetView>
    <customSheetView guid="{384DA9C8-FFC1-4FC6-A1DF-01F043F9EA83}" showAutoFilter="1">
      <pane ySplit="5" topLeftCell="A1220" activePane="bottomLeft" state="frozen"/>
      <selection pane="bottomLeft" activeCell="H2" sqref="H2:H3"/>
      <pageMargins left="0.7" right="0.7" top="0.75" bottom="0.75" header="0.3" footer="0.3"/>
      <autoFilter ref="A5:R1220">
        <sortState ref="A6:Q1220">
          <sortCondition descending="1" ref="L5:L1220"/>
        </sortState>
      </autoFilter>
    </customSheetView>
    <customSheetView guid="{88E733B4-D2A6-4E52-A803-6F54C59BA422}" showAutoFilter="1">
      <pane ySplit="5" topLeftCell="A153" activePane="bottomLeft" state="frozen"/>
      <selection pane="bottomLeft" activeCell="D166" sqref="D166"/>
      <pageMargins left="0.7" right="0.7" top="0.75" bottom="0.75" header="0.3" footer="0.3"/>
      <pageSetup paperSize="9" orientation="portrait" r:id="rId3"/>
      <autoFilter ref="A5:R1325">
        <sortState ref="A6:R1325">
          <sortCondition descending="1" ref="L5:L1325"/>
        </sortState>
      </autoFilter>
    </customSheetView>
    <customSheetView guid="{12FAB891-95C7-4FC6-A844-12DF1167D7D0}" showAutoFilter="1" topLeftCell="E1">
      <pane ySplit="5" topLeftCell="A6" activePane="bottomLeft" state="frozen"/>
      <selection pane="bottomLeft" activeCell="H1359" sqref="H1359"/>
      <pageMargins left="0.7" right="0.7" top="0.75" bottom="0.75" header="0.3" footer="0.3"/>
      <autoFilter ref="A5:R1169">
        <sortState ref="A6:R1169">
          <sortCondition ref="C5:C1169"/>
        </sortState>
      </autoFilter>
    </customSheetView>
    <customSheetView guid="{5C5191FA-2E8D-43C8-B7A4-943B410B3C52}" scale="84" showAutoFilter="1">
      <pane ySplit="5" topLeftCell="A1174" activePane="bottomLeft" state="frozen"/>
      <selection pane="bottomLeft" activeCell="J1186" sqref="J1186"/>
      <pageMargins left="0.7" right="0.7" top="0.75" bottom="0.75" header="0.3" footer="0.3"/>
      <pageSetup orientation="landscape" r:id="rId4"/>
      <autoFilter ref="A5:N1190">
        <sortState ref="A6:N1183">
          <sortCondition ref="C5:C1183"/>
        </sortState>
      </autoFilter>
    </customSheetView>
  </customSheetViews>
  <mergeCells count="7">
    <mergeCell ref="I1192:J1192"/>
    <mergeCell ref="A1:D3"/>
    <mergeCell ref="E1:F1"/>
    <mergeCell ref="E2:F3"/>
    <mergeCell ref="G2:G3"/>
    <mergeCell ref="H2:H3"/>
    <mergeCell ref="I2:I3"/>
  </mergeCells>
  <hyperlinks>
    <hyperlink ref="H2" r:id="rId5" display="odontologiaico@integramedica.cl"/>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7209" r:id="rId9" name="Button 41">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7211" r:id="rId10" name="Button 43">
              <controlPr defaultSize="0" print="0" autoFill="0" autoPict="0" macro="[0]!Botón7_Haga_clic_en">
                <anchor moveWithCells="1" sizeWithCells="1">
                  <from>
                    <xdr:col>0</xdr:col>
                    <xdr:colOff>0</xdr:colOff>
                    <xdr:row>1190</xdr:row>
                    <xdr:rowOff>180975</xdr:rowOff>
                  </from>
                  <to>
                    <xdr:col>1</xdr:col>
                    <xdr:colOff>0</xdr:colOff>
                    <xdr:row>1192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3" tint="0.59999389629810485"/>
  </sheetPr>
  <dimension ref="A1:AN516"/>
  <sheetViews>
    <sheetView zoomScale="85" zoomScaleNormal="85" workbookViewId="0">
      <pane ySplit="5" topLeftCell="A481" activePane="bottomLeft" state="frozen"/>
      <selection pane="bottomLeft" activeCell="E483" sqref="E483"/>
    </sheetView>
  </sheetViews>
  <sheetFormatPr baseColWidth="10" defaultRowHeight="15" x14ac:dyDescent="0.25"/>
  <cols>
    <col min="1" max="1" width="38.140625" style="7" customWidth="1"/>
    <col min="2" max="2" width="11.5703125" style="7" customWidth="1"/>
    <col min="3" max="3" width="26.7109375" style="7" customWidth="1"/>
    <col min="4" max="4" width="11.42578125" style="7" customWidth="1"/>
    <col min="5" max="5" width="10.7109375" style="7" customWidth="1"/>
    <col min="6" max="6" width="10.140625" style="7" customWidth="1"/>
    <col min="7" max="7" width="11.28515625" style="7" customWidth="1"/>
    <col min="8" max="8" width="50.85546875" style="7" customWidth="1"/>
    <col min="9" max="9" width="10.140625" style="7" customWidth="1"/>
    <col min="10" max="10" width="5.42578125" style="7" customWidth="1"/>
    <col min="11" max="11" width="10.7109375" style="7" customWidth="1"/>
    <col min="12" max="12" width="14.42578125" style="1232" customWidth="1"/>
    <col min="13" max="13" width="11.7109375" style="1232" customWidth="1"/>
    <col min="14" max="14" width="13.5703125" style="1232" customWidth="1"/>
    <col min="15" max="16384" width="11.42578125" style="7"/>
  </cols>
  <sheetData>
    <row r="1" spans="1:40" s="266" customFormat="1" ht="15" customHeight="1" x14ac:dyDescent="0.25">
      <c r="A1" s="1504"/>
      <c r="B1" s="1505"/>
      <c r="C1" s="1505"/>
      <c r="D1" s="1505"/>
      <c r="E1" s="1480" t="s">
        <v>0</v>
      </c>
      <c r="F1" s="1480"/>
      <c r="G1" s="265" t="s">
        <v>1</v>
      </c>
      <c r="H1" s="265" t="s">
        <v>2</v>
      </c>
      <c r="I1" s="459" t="s">
        <v>5675</v>
      </c>
      <c r="L1" s="1231"/>
      <c r="M1" s="1231"/>
      <c r="N1" s="1231"/>
      <c r="O1" s="7"/>
      <c r="P1" s="7"/>
      <c r="Q1" s="7"/>
      <c r="R1" s="7"/>
      <c r="S1" s="7"/>
      <c r="T1" s="7"/>
      <c r="U1" s="7"/>
      <c r="V1" s="7"/>
      <c r="W1" s="7"/>
      <c r="X1" s="7"/>
      <c r="Y1" s="7"/>
      <c r="Z1" s="7"/>
      <c r="AA1" s="7"/>
      <c r="AB1" s="7"/>
      <c r="AC1" s="7"/>
      <c r="AD1" s="7"/>
      <c r="AE1" s="7"/>
      <c r="AF1" s="7"/>
      <c r="AG1" s="7"/>
      <c r="AH1" s="7"/>
      <c r="AI1" s="7"/>
      <c r="AJ1" s="7"/>
      <c r="AK1" s="7"/>
      <c r="AL1" s="7"/>
      <c r="AM1" s="7"/>
      <c r="AN1" s="7"/>
    </row>
    <row r="2" spans="1:40" s="266" customFormat="1" ht="15" customHeight="1" x14ac:dyDescent="0.25">
      <c r="A2" s="1505"/>
      <c r="B2" s="1505"/>
      <c r="C2" s="1505"/>
      <c r="D2" s="1505"/>
      <c r="E2" s="1512" t="s">
        <v>4046</v>
      </c>
      <c r="F2" s="1513"/>
      <c r="G2" s="1501" t="s">
        <v>5683</v>
      </c>
      <c r="H2" s="1516" t="s">
        <v>584</v>
      </c>
      <c r="I2" s="1501" t="s">
        <v>5684</v>
      </c>
      <c r="K2" s="938"/>
      <c r="L2" s="1231"/>
      <c r="M2" s="1231"/>
      <c r="N2" s="1231"/>
      <c r="O2" s="7"/>
      <c r="P2" s="7"/>
      <c r="Q2" s="7"/>
      <c r="R2" s="7"/>
      <c r="S2" s="7"/>
      <c r="T2" s="7"/>
      <c r="U2" s="7"/>
      <c r="V2" s="7"/>
      <c r="W2" s="7"/>
      <c r="X2" s="7"/>
      <c r="Y2" s="7"/>
      <c r="Z2" s="7"/>
      <c r="AA2" s="7"/>
      <c r="AB2" s="7"/>
      <c r="AC2" s="7"/>
      <c r="AD2" s="7"/>
      <c r="AE2" s="7"/>
      <c r="AF2" s="7"/>
      <c r="AG2" s="7"/>
      <c r="AH2" s="7"/>
      <c r="AI2" s="7"/>
      <c r="AJ2" s="7"/>
      <c r="AK2" s="7"/>
      <c r="AL2" s="7"/>
      <c r="AM2" s="7"/>
      <c r="AN2" s="7"/>
    </row>
    <row r="3" spans="1:40" s="266" customFormat="1" ht="15" customHeight="1" x14ac:dyDescent="0.25">
      <c r="A3" s="1505"/>
      <c r="B3" s="1505"/>
      <c r="C3" s="1505"/>
      <c r="D3" s="1505"/>
      <c r="E3" s="1514"/>
      <c r="F3" s="1515"/>
      <c r="G3" s="1502"/>
      <c r="H3" s="1517"/>
      <c r="I3" s="1502"/>
      <c r="L3" s="1231"/>
      <c r="M3" s="1231"/>
      <c r="N3" s="1231"/>
      <c r="O3" s="7"/>
      <c r="P3" s="7"/>
      <c r="Q3" s="7"/>
      <c r="R3" s="7"/>
      <c r="S3" s="7"/>
      <c r="T3" s="7"/>
      <c r="U3" s="7"/>
      <c r="V3" s="7"/>
      <c r="W3" s="7"/>
      <c r="X3" s="7"/>
      <c r="Y3" s="7"/>
      <c r="Z3" s="7"/>
      <c r="AA3" s="7"/>
      <c r="AB3" s="7"/>
      <c r="AC3" s="7"/>
      <c r="AD3" s="7"/>
      <c r="AE3" s="7"/>
      <c r="AF3" s="7"/>
      <c r="AG3" s="7"/>
      <c r="AH3" s="7"/>
      <c r="AI3" s="7"/>
      <c r="AJ3" s="7"/>
      <c r="AK3" s="7"/>
      <c r="AL3" s="7"/>
      <c r="AM3" s="7"/>
      <c r="AN3" s="7"/>
    </row>
    <row r="4" spans="1:40" s="266" customFormat="1" ht="15" customHeight="1" x14ac:dyDescent="0.25">
      <c r="C4" s="268"/>
      <c r="L4" s="1231"/>
      <c r="M4" s="1231"/>
      <c r="N4" s="1231"/>
      <c r="O4" s="7"/>
      <c r="P4" s="7"/>
      <c r="Q4" s="7"/>
      <c r="R4" s="7"/>
      <c r="S4" s="7"/>
      <c r="T4" s="7"/>
      <c r="U4" s="7"/>
      <c r="V4" s="7"/>
      <c r="W4" s="7"/>
      <c r="X4" s="7"/>
      <c r="Y4" s="7"/>
      <c r="Z4" s="7"/>
      <c r="AA4" s="7"/>
      <c r="AB4" s="7"/>
      <c r="AC4" s="7"/>
      <c r="AD4" s="7"/>
      <c r="AE4" s="7"/>
      <c r="AF4" s="7"/>
      <c r="AG4" s="7"/>
      <c r="AH4" s="7"/>
      <c r="AI4" s="7"/>
      <c r="AJ4" s="7"/>
      <c r="AK4" s="7"/>
      <c r="AL4" s="7"/>
      <c r="AM4" s="7"/>
      <c r="AN4" s="7"/>
    </row>
    <row r="5" spans="1:40" s="266" customFormat="1" ht="30" customHeight="1" x14ac:dyDescent="0.25">
      <c r="A5" s="1" t="s">
        <v>4</v>
      </c>
      <c r="B5" s="2" t="s">
        <v>5</v>
      </c>
      <c r="C5" s="2" t="s">
        <v>6</v>
      </c>
      <c r="D5" s="2" t="s">
        <v>7</v>
      </c>
      <c r="E5" s="2" t="s">
        <v>8</v>
      </c>
      <c r="F5" s="2" t="s">
        <v>9</v>
      </c>
      <c r="G5" s="1" t="s">
        <v>10</v>
      </c>
      <c r="H5" s="2" t="s">
        <v>11</v>
      </c>
      <c r="I5" s="2" t="s">
        <v>12</v>
      </c>
      <c r="J5" s="2" t="s">
        <v>13</v>
      </c>
      <c r="K5" s="2" t="s">
        <v>14</v>
      </c>
      <c r="L5" s="1233" t="s">
        <v>549</v>
      </c>
      <c r="M5" s="1233" t="s">
        <v>550</v>
      </c>
      <c r="N5" s="1234" t="s">
        <v>548</v>
      </c>
      <c r="O5" s="7"/>
      <c r="P5" s="7"/>
      <c r="Q5" s="7"/>
      <c r="R5" s="7"/>
      <c r="S5" s="7"/>
      <c r="T5" s="7"/>
      <c r="U5" s="7"/>
      <c r="V5" s="7"/>
      <c r="W5" s="7"/>
      <c r="X5" s="7"/>
      <c r="Y5" s="7"/>
      <c r="Z5" s="7"/>
      <c r="AA5" s="7"/>
      <c r="AB5" s="7"/>
      <c r="AC5" s="7"/>
      <c r="AD5" s="7"/>
      <c r="AE5" s="7"/>
      <c r="AF5" s="7"/>
      <c r="AG5" s="7"/>
      <c r="AH5" s="7"/>
      <c r="AI5" s="7"/>
      <c r="AJ5" s="7"/>
      <c r="AK5" s="7"/>
      <c r="AL5" s="7"/>
      <c r="AM5" s="7"/>
      <c r="AN5" s="7"/>
    </row>
    <row r="6" spans="1:40" x14ac:dyDescent="0.25">
      <c r="A6" s="119" t="s">
        <v>305</v>
      </c>
      <c r="B6" s="164">
        <v>41753</v>
      </c>
      <c r="C6" s="118" t="s">
        <v>4110</v>
      </c>
      <c r="D6" s="119" t="s">
        <v>1200</v>
      </c>
      <c r="E6" s="141">
        <v>10190861</v>
      </c>
      <c r="F6" s="119">
        <v>25976365</v>
      </c>
      <c r="G6" s="119">
        <v>2704005</v>
      </c>
      <c r="H6" s="120" t="str">
        <f>IF(G6="","",VLOOKUP(G6,ARANCEL!$B$5:$D$121,2,FALSE))</f>
        <v>PROVISORIO</v>
      </c>
      <c r="I6" s="121" t="s">
        <v>324</v>
      </c>
      <c r="J6" s="119">
        <v>1</v>
      </c>
      <c r="K6" s="122">
        <f>IF(G6="","",VLOOKUP(G6,ARANCEL!$B$5:$D$121,3,FALSE)*J6)</f>
        <v>3250</v>
      </c>
      <c r="L6" s="1229" t="s">
        <v>4612</v>
      </c>
      <c r="M6" s="1229">
        <v>4500229984</v>
      </c>
      <c r="N6" s="1229">
        <v>9195</v>
      </c>
    </row>
    <row r="7" spans="1:40" x14ac:dyDescent="0.25">
      <c r="A7" s="259" t="s">
        <v>305</v>
      </c>
      <c r="B7" s="260">
        <v>41761</v>
      </c>
      <c r="C7" s="261" t="s">
        <v>4110</v>
      </c>
      <c r="D7" s="259" t="s">
        <v>1200</v>
      </c>
      <c r="E7" s="363">
        <v>10190861</v>
      </c>
      <c r="F7" s="259">
        <v>25976365</v>
      </c>
      <c r="G7" s="259">
        <v>2704001</v>
      </c>
      <c r="H7" s="120" t="str">
        <f>IF(G7="","",VLOOKUP(G7,ARANCEL!$B$5:$D$121,2,FALSE))</f>
        <v xml:space="preserve">CORONA DE SUSTITUCION </v>
      </c>
      <c r="I7" s="121" t="s">
        <v>309</v>
      </c>
      <c r="J7" s="119">
        <v>1</v>
      </c>
      <c r="K7" s="122">
        <f>IF(G7="","",VLOOKUP(G7,ARANCEL!$B$5:$D$121,3,FALSE)*J7)</f>
        <v>25865</v>
      </c>
      <c r="L7" s="1229" t="s">
        <v>5292</v>
      </c>
      <c r="M7" s="1229">
        <v>4500235564</v>
      </c>
      <c r="N7" s="1229">
        <v>9431</v>
      </c>
    </row>
    <row r="8" spans="1:40" x14ac:dyDescent="0.25">
      <c r="A8" s="259" t="s">
        <v>305</v>
      </c>
      <c r="B8" s="260">
        <v>41809</v>
      </c>
      <c r="C8" s="261" t="s">
        <v>5249</v>
      </c>
      <c r="D8" s="259" t="s">
        <v>620</v>
      </c>
      <c r="E8" s="363">
        <v>10214212</v>
      </c>
      <c r="F8" s="259">
        <v>25799823</v>
      </c>
      <c r="G8" s="259">
        <v>2704005</v>
      </c>
      <c r="H8" s="120" t="str">
        <f>IF(G8="","",VLOOKUP(G8,ARANCEL!$B$5:$D$121,2,FALSE))</f>
        <v>PROVISORIO</v>
      </c>
      <c r="I8" s="121" t="s">
        <v>308</v>
      </c>
      <c r="J8" s="119">
        <v>1</v>
      </c>
      <c r="K8" s="122">
        <f>IF(G8="","",VLOOKUP(G8,ARANCEL!$B$5:$D$121,3,FALSE)*J8)</f>
        <v>3250</v>
      </c>
      <c r="L8" s="1229" t="s">
        <v>5742</v>
      </c>
      <c r="M8" s="1229">
        <v>4500239648</v>
      </c>
      <c r="N8" s="1229" t="s">
        <v>5760</v>
      </c>
    </row>
    <row r="9" spans="1:40" x14ac:dyDescent="0.25">
      <c r="A9" s="259" t="s">
        <v>305</v>
      </c>
      <c r="B9" s="260">
        <v>41820</v>
      </c>
      <c r="C9" s="261" t="s">
        <v>5249</v>
      </c>
      <c r="D9" s="259" t="s">
        <v>620</v>
      </c>
      <c r="E9" s="363">
        <v>10214212</v>
      </c>
      <c r="F9" s="259">
        <v>25799823</v>
      </c>
      <c r="G9" s="259">
        <v>2704003</v>
      </c>
      <c r="H9" s="120" t="str">
        <f>IF(G9="","",VLOOKUP(G9,ARANCEL!$B$5:$D$121,2,FALSE))</f>
        <v xml:space="preserve">CORONA PERIFERICA CON PERNO MUÑON COLADO </v>
      </c>
      <c r="I9" s="121" t="s">
        <v>308</v>
      </c>
      <c r="J9" s="119">
        <v>1</v>
      </c>
      <c r="K9" s="122">
        <f>IF(G9="","",VLOOKUP(G9,ARANCEL!$B$5:$D$121,3,FALSE)*J9)</f>
        <v>32612</v>
      </c>
      <c r="L9" s="1229" t="s">
        <v>5742</v>
      </c>
      <c r="M9" s="1229">
        <v>4500239648</v>
      </c>
      <c r="N9" s="1229" t="s">
        <v>5760</v>
      </c>
    </row>
    <row r="10" spans="1:40" x14ac:dyDescent="0.25">
      <c r="A10" s="259" t="s">
        <v>305</v>
      </c>
      <c r="B10" s="260">
        <v>41727</v>
      </c>
      <c r="C10" s="261" t="s">
        <v>3578</v>
      </c>
      <c r="D10" s="259" t="s">
        <v>3579</v>
      </c>
      <c r="E10" s="363">
        <v>10184127</v>
      </c>
      <c r="F10" s="259">
        <v>25218340</v>
      </c>
      <c r="G10" s="259">
        <v>2705003</v>
      </c>
      <c r="H10" s="120" t="str">
        <f>IF(G10="","",VLOOKUP(G10,ARANCEL!$B$5:$D$121,2,FALSE))</f>
        <v>INCRUSTACION ESTETICA (ART-GLASS O CERAMICA)</v>
      </c>
      <c r="I10" s="121" t="s">
        <v>308</v>
      </c>
      <c r="J10" s="119">
        <v>1</v>
      </c>
      <c r="K10" s="122">
        <f>IF(G10="","",VLOOKUP(G10,ARANCEL!$B$5:$D$121,3,FALSE)*J10)</f>
        <v>15676</v>
      </c>
      <c r="L10" s="1229" t="s">
        <v>8279</v>
      </c>
      <c r="M10" s="1229">
        <v>4500259387</v>
      </c>
      <c r="N10" s="1229" t="s">
        <v>8289</v>
      </c>
    </row>
    <row r="11" spans="1:40" x14ac:dyDescent="0.25">
      <c r="A11" s="259" t="s">
        <v>305</v>
      </c>
      <c r="B11" s="260">
        <v>41887</v>
      </c>
      <c r="C11" s="261" t="s">
        <v>6850</v>
      </c>
      <c r="D11" s="259" t="s">
        <v>6419</v>
      </c>
      <c r="E11" s="363">
        <v>10251438</v>
      </c>
      <c r="F11" s="259">
        <v>27742085</v>
      </c>
      <c r="G11" s="259">
        <v>2704005</v>
      </c>
      <c r="H11" s="120" t="str">
        <f>IF(G11="","",VLOOKUP(G11,ARANCEL!$B$5:$D$121,2,FALSE))</f>
        <v>PROVISORIO</v>
      </c>
      <c r="I11" s="121" t="s">
        <v>312</v>
      </c>
      <c r="J11" s="119">
        <v>1</v>
      </c>
      <c r="K11" s="122">
        <f>IF(G11="","",VLOOKUP(G11,ARANCEL!$B$5:$D$121,3,FALSE)*J11)</f>
        <v>3250</v>
      </c>
      <c r="L11" s="1229" t="s">
        <v>6905</v>
      </c>
      <c r="M11" s="1229">
        <v>4500251478</v>
      </c>
      <c r="N11" s="1229" t="s">
        <v>7152</v>
      </c>
    </row>
    <row r="12" spans="1:40" x14ac:dyDescent="0.25">
      <c r="A12" s="259" t="s">
        <v>305</v>
      </c>
      <c r="B12" s="260">
        <v>41887</v>
      </c>
      <c r="C12" s="261" t="s">
        <v>6850</v>
      </c>
      <c r="D12" s="259" t="s">
        <v>6419</v>
      </c>
      <c r="E12" s="363">
        <v>10251438</v>
      </c>
      <c r="F12" s="259">
        <v>27742085</v>
      </c>
      <c r="G12" s="259">
        <v>2704003</v>
      </c>
      <c r="H12" s="120" t="str">
        <f>IF(G12="","",VLOOKUP(G12,ARANCEL!$B$5:$D$121,2,FALSE))</f>
        <v xml:space="preserve">CORONA PERIFERICA CON PERNO MUÑON COLADO </v>
      </c>
      <c r="I12" s="121" t="s">
        <v>312</v>
      </c>
      <c r="J12" s="119">
        <v>1</v>
      </c>
      <c r="K12" s="122">
        <f>IF(G12="","",VLOOKUP(G12,ARANCEL!$B$5:$D$121,3,FALSE)*J12)</f>
        <v>32612</v>
      </c>
      <c r="L12" s="1229" t="s">
        <v>6905</v>
      </c>
      <c r="M12" s="1229">
        <v>4500251478</v>
      </c>
      <c r="N12" s="1229" t="s">
        <v>7152</v>
      </c>
    </row>
    <row r="13" spans="1:40" x14ac:dyDescent="0.25">
      <c r="A13" s="259" t="s">
        <v>305</v>
      </c>
      <c r="B13" s="260">
        <v>42026</v>
      </c>
      <c r="C13" s="261" t="s">
        <v>9643</v>
      </c>
      <c r="D13" s="259" t="s">
        <v>811</v>
      </c>
      <c r="E13" s="363">
        <v>10311928</v>
      </c>
      <c r="F13" s="259">
        <v>10283563</v>
      </c>
      <c r="G13" s="259">
        <v>2705003</v>
      </c>
      <c r="H13" s="120" t="str">
        <f>IF(G13="","",VLOOKUP(G13,ARANCEL!$B$5:$D$121,2,FALSE))</f>
        <v>INCRUSTACION ESTETICA (ART-GLASS O CERAMICA)</v>
      </c>
      <c r="I13" s="121" t="s">
        <v>308</v>
      </c>
      <c r="J13" s="119">
        <v>1</v>
      </c>
      <c r="K13" s="122">
        <f>IF(G13="","",VLOOKUP(G13,ARANCEL!$B$5:$D$121,3,FALSE)*J13)</f>
        <v>15676</v>
      </c>
      <c r="L13" s="1235" t="str">
        <f>IF(E13="","","IMPAGO")</f>
        <v>IMPAGO</v>
      </c>
      <c r="M13" s="1235" t="str">
        <f>IF(L13="IMPAGO","SIN O.C.","")</f>
        <v>SIN O.C.</v>
      </c>
      <c r="N13" s="1235" t="str">
        <f>IF(L13="IMPAGO","SIN FACT.","")</f>
        <v>SIN FACT.</v>
      </c>
    </row>
    <row r="14" spans="1:40" x14ac:dyDescent="0.25">
      <c r="A14" s="259" t="s">
        <v>305</v>
      </c>
      <c r="B14" s="260">
        <v>41886</v>
      </c>
      <c r="C14" s="261" t="s">
        <v>6827</v>
      </c>
      <c r="D14" s="259" t="s">
        <v>811</v>
      </c>
      <c r="E14" s="363">
        <v>10251395</v>
      </c>
      <c r="F14" s="259">
        <v>28300373</v>
      </c>
      <c r="G14" s="259">
        <v>2704003</v>
      </c>
      <c r="H14" s="120" t="str">
        <f>IF(G14="","",VLOOKUP(G14,ARANCEL!$B$5:$D$121,2,FALSE))</f>
        <v xml:space="preserve">CORONA PERIFERICA CON PERNO MUÑON COLADO </v>
      </c>
      <c r="I14" s="121" t="s">
        <v>325</v>
      </c>
      <c r="J14" s="119">
        <v>1</v>
      </c>
      <c r="K14" s="122">
        <f>IF(G14="","",VLOOKUP(G14,ARANCEL!$B$5:$D$121,3,FALSE)*J14)</f>
        <v>32612</v>
      </c>
      <c r="L14" s="1229" t="s">
        <v>6905</v>
      </c>
      <c r="M14" s="1229">
        <v>4500251478</v>
      </c>
      <c r="N14" s="1229" t="s">
        <v>7152</v>
      </c>
    </row>
    <row r="15" spans="1:40" x14ac:dyDescent="0.25">
      <c r="A15" s="259" t="s">
        <v>313</v>
      </c>
      <c r="B15" s="260">
        <v>41781</v>
      </c>
      <c r="C15" s="261" t="s">
        <v>4654</v>
      </c>
      <c r="D15" s="259" t="s">
        <v>1365</v>
      </c>
      <c r="E15" s="363">
        <v>10194394</v>
      </c>
      <c r="F15" s="259">
        <v>26250868</v>
      </c>
      <c r="G15" s="259">
        <v>2704005</v>
      </c>
      <c r="H15" s="120" t="str">
        <f>IF(G15="","",VLOOKUP(G15,ARANCEL!$B$5:$D$121,2,FALSE))</f>
        <v>PROVISORIO</v>
      </c>
      <c r="I15" s="121" t="s">
        <v>633</v>
      </c>
      <c r="J15" s="119">
        <v>1</v>
      </c>
      <c r="K15" s="122">
        <f>IF(G15="","",VLOOKUP(G15,ARANCEL!$B$5:$D$121,3,FALSE)*J15)</f>
        <v>3250</v>
      </c>
      <c r="L15" s="1235" t="str">
        <f>IF(E15="","","IMPAGO")</f>
        <v>IMPAGO</v>
      </c>
      <c r="M15" s="1235" t="str">
        <f>IF(L15="IMPAGO","SIN O.C.","")</f>
        <v>SIN O.C.</v>
      </c>
      <c r="N15" s="1235" t="str">
        <f>IF(L15="IMPAGO","SIN FACT.","")</f>
        <v>SIN FACT.</v>
      </c>
    </row>
    <row r="16" spans="1:40" x14ac:dyDescent="0.25">
      <c r="A16" s="259" t="s">
        <v>313</v>
      </c>
      <c r="B16" s="260">
        <v>41781</v>
      </c>
      <c r="C16" s="261" t="s">
        <v>4654</v>
      </c>
      <c r="D16" s="259" t="s">
        <v>1365</v>
      </c>
      <c r="E16" s="363">
        <v>10194394</v>
      </c>
      <c r="F16" s="259">
        <v>26250868</v>
      </c>
      <c r="G16" s="259">
        <v>2704003</v>
      </c>
      <c r="H16" s="120" t="str">
        <f>IF(G16="","",VLOOKUP(G16,ARANCEL!$B$5:$D$121,2,FALSE))</f>
        <v xml:space="preserve">CORONA PERIFERICA CON PERNO MUÑON COLADO </v>
      </c>
      <c r="I16" s="121" t="s">
        <v>633</v>
      </c>
      <c r="J16" s="119">
        <v>1</v>
      </c>
      <c r="K16" s="122">
        <f>IF(G16="","",VLOOKUP(G16,ARANCEL!$B$5:$D$121,3,FALSE)*J16)</f>
        <v>32612</v>
      </c>
      <c r="L16" s="1235" t="str">
        <f>IF(E16="","","IMPAGO")</f>
        <v>IMPAGO</v>
      </c>
      <c r="M16" s="1235" t="str">
        <f>IF(L16="IMPAGO","SIN O.C.","")</f>
        <v>SIN O.C.</v>
      </c>
      <c r="N16" s="1235" t="str">
        <f>IF(L16="IMPAGO","SIN FACT.","")</f>
        <v>SIN FACT.</v>
      </c>
    </row>
    <row r="17" spans="1:14" x14ac:dyDescent="0.25">
      <c r="A17" s="259" t="s">
        <v>305</v>
      </c>
      <c r="B17" s="260">
        <v>41667</v>
      </c>
      <c r="C17" s="261" t="s">
        <v>1614</v>
      </c>
      <c r="D17" s="259" t="s">
        <v>1611</v>
      </c>
      <c r="E17" s="363">
        <v>10170392</v>
      </c>
      <c r="F17" s="259">
        <v>23853416</v>
      </c>
      <c r="G17" s="259">
        <v>2705003</v>
      </c>
      <c r="H17" s="120" t="str">
        <f>IF(G17="","",VLOOKUP(G17,ARANCEL!$B$5:$D$121,2,FALSE))</f>
        <v>INCRUSTACION ESTETICA (ART-GLASS O CERAMICA)</v>
      </c>
      <c r="I17" s="121" t="s">
        <v>324</v>
      </c>
      <c r="J17" s="119">
        <v>1</v>
      </c>
      <c r="K17" s="122">
        <f>IF(G17="","",VLOOKUP(G17,ARANCEL!$B$5:$D$121,3,FALSE)*J17)</f>
        <v>15676</v>
      </c>
      <c r="L17" s="1229" t="s">
        <v>2842</v>
      </c>
      <c r="M17" s="1229">
        <v>4500216252</v>
      </c>
      <c r="N17" s="1229">
        <v>8416</v>
      </c>
    </row>
    <row r="18" spans="1:14" x14ac:dyDescent="0.25">
      <c r="A18" s="259" t="s">
        <v>305</v>
      </c>
      <c r="B18" s="260">
        <v>41691</v>
      </c>
      <c r="C18" s="261" t="s">
        <v>2921</v>
      </c>
      <c r="D18" s="259" t="s">
        <v>1611</v>
      </c>
      <c r="E18" s="363">
        <v>10176233</v>
      </c>
      <c r="F18" s="259">
        <v>23129449</v>
      </c>
      <c r="G18" s="259">
        <v>2705003</v>
      </c>
      <c r="H18" s="120" t="str">
        <f>IF(G18="","",VLOOKUP(G18,ARANCEL!$B$5:$D$121,2,FALSE))</f>
        <v>INCRUSTACION ESTETICA (ART-GLASS O CERAMICA)</v>
      </c>
      <c r="I18" s="121" t="s">
        <v>326</v>
      </c>
      <c r="J18" s="119">
        <v>1</v>
      </c>
      <c r="K18" s="122">
        <f>IF(G18="","",VLOOKUP(G18,ARANCEL!$B$5:$D$121,3,FALSE)*J18)</f>
        <v>15676</v>
      </c>
      <c r="L18" s="1229" t="s">
        <v>3438</v>
      </c>
      <c r="M18" s="1229">
        <v>4500220816</v>
      </c>
      <c r="N18" s="1229">
        <v>8639</v>
      </c>
    </row>
    <row r="19" spans="1:14" x14ac:dyDescent="0.25">
      <c r="A19" s="259" t="s">
        <v>305</v>
      </c>
      <c r="B19" s="260">
        <v>41908</v>
      </c>
      <c r="C19" s="261" t="s">
        <v>2921</v>
      </c>
      <c r="D19" s="259" t="s">
        <v>1611</v>
      </c>
      <c r="E19" s="363">
        <v>10258442</v>
      </c>
      <c r="F19" s="259">
        <v>28634178</v>
      </c>
      <c r="G19" s="259">
        <v>2704005</v>
      </c>
      <c r="H19" s="120" t="str">
        <f>IF(G19="","",VLOOKUP(G19,ARANCEL!$B$5:$D$121,2,FALSE))</f>
        <v>PROVISORIO</v>
      </c>
      <c r="I19" s="121" t="s">
        <v>326</v>
      </c>
      <c r="J19" s="119">
        <v>1</v>
      </c>
      <c r="K19" s="122">
        <f>IF(G19="","",VLOOKUP(G19,ARANCEL!$B$5:$D$121,3,FALSE)*J19)</f>
        <v>3250</v>
      </c>
      <c r="L19" s="1229" t="s">
        <v>7548</v>
      </c>
      <c r="M19" s="1229">
        <v>4500255073</v>
      </c>
      <c r="N19" s="1229" t="s">
        <v>7563</v>
      </c>
    </row>
    <row r="20" spans="1:14" x14ac:dyDescent="0.25">
      <c r="A20" s="364" t="s">
        <v>305</v>
      </c>
      <c r="B20" s="260">
        <v>41915</v>
      </c>
      <c r="C20" s="261" t="s">
        <v>2921</v>
      </c>
      <c r="D20" s="259" t="s">
        <v>1611</v>
      </c>
      <c r="E20" s="363">
        <v>10258442</v>
      </c>
      <c r="F20" s="259">
        <v>28634178</v>
      </c>
      <c r="G20" s="259">
        <v>2704003</v>
      </c>
      <c r="H20" s="120" t="str">
        <f>IF(G20="","",VLOOKUP(G20,ARANCEL!$B$5:$D$121,2,FALSE))</f>
        <v xml:space="preserve">CORONA PERIFERICA CON PERNO MUÑON COLADO </v>
      </c>
      <c r="I20" s="121" t="s">
        <v>326</v>
      </c>
      <c r="J20" s="119">
        <v>1</v>
      </c>
      <c r="K20" s="122">
        <f>IF(G20="","",VLOOKUP(G20,ARANCEL!$B$5:$D$121,3,FALSE)*J20)</f>
        <v>32612</v>
      </c>
      <c r="L20" s="1229" t="s">
        <v>7548</v>
      </c>
      <c r="M20" s="1229">
        <v>4500255073</v>
      </c>
      <c r="N20" s="1229" t="s">
        <v>7563</v>
      </c>
    </row>
    <row r="21" spans="1:14" x14ac:dyDescent="0.25">
      <c r="A21" s="259" t="s">
        <v>305</v>
      </c>
      <c r="B21" s="260">
        <v>41773</v>
      </c>
      <c r="C21" s="261" t="s">
        <v>4523</v>
      </c>
      <c r="D21" s="259" t="s">
        <v>620</v>
      </c>
      <c r="E21" s="363">
        <v>10196923</v>
      </c>
      <c r="F21" s="259" t="s">
        <v>4524</v>
      </c>
      <c r="G21" s="259">
        <v>2704005</v>
      </c>
      <c r="H21" s="120" t="str">
        <f>IF(G21="","",VLOOKUP(G21,ARANCEL!$B$5:$D$121,2,FALSE))</f>
        <v>PROVISORIO</v>
      </c>
      <c r="I21" s="121" t="s">
        <v>312</v>
      </c>
      <c r="J21" s="119">
        <v>1</v>
      </c>
      <c r="K21" s="122">
        <f>IF(G21="","",VLOOKUP(G21,ARANCEL!$B$5:$D$121,3,FALSE)*J21)</f>
        <v>3250</v>
      </c>
      <c r="L21" s="1229" t="s">
        <v>5292</v>
      </c>
      <c r="M21" s="1229">
        <v>4500235564</v>
      </c>
      <c r="N21" s="1229">
        <v>9431</v>
      </c>
    </row>
    <row r="22" spans="1:14" x14ac:dyDescent="0.25">
      <c r="A22" s="259" t="s">
        <v>305</v>
      </c>
      <c r="B22" s="260">
        <v>41773</v>
      </c>
      <c r="C22" s="261" t="s">
        <v>4523</v>
      </c>
      <c r="D22" s="259" t="s">
        <v>620</v>
      </c>
      <c r="E22" s="363">
        <v>10196923</v>
      </c>
      <c r="F22" s="259" t="s">
        <v>4524</v>
      </c>
      <c r="G22" s="259">
        <v>2704003</v>
      </c>
      <c r="H22" s="120" t="str">
        <f>IF(G22="","",VLOOKUP(G22,ARANCEL!$B$5:$D$121,2,FALSE))</f>
        <v xml:space="preserve">CORONA PERIFERICA CON PERNO MUÑON COLADO </v>
      </c>
      <c r="I22" s="121" t="s">
        <v>312</v>
      </c>
      <c r="J22" s="119">
        <v>1</v>
      </c>
      <c r="K22" s="122">
        <f>IF(G22="","",VLOOKUP(G22,ARANCEL!$B$5:$D$121,3,FALSE)*J22)</f>
        <v>32612</v>
      </c>
      <c r="L22" s="1229" t="s">
        <v>5292</v>
      </c>
      <c r="M22" s="1229">
        <v>4500235564</v>
      </c>
      <c r="N22" s="1229">
        <v>9431</v>
      </c>
    </row>
    <row r="23" spans="1:14" x14ac:dyDescent="0.25">
      <c r="A23" s="119" t="s">
        <v>305</v>
      </c>
      <c r="B23" s="260">
        <v>41701</v>
      </c>
      <c r="C23" s="118" t="s">
        <v>3146</v>
      </c>
      <c r="D23" s="119" t="s">
        <v>1280</v>
      </c>
      <c r="E23" s="141">
        <v>10178673</v>
      </c>
      <c r="F23" s="119">
        <v>25287155</v>
      </c>
      <c r="G23" s="119">
        <v>2704005</v>
      </c>
      <c r="H23" s="120" t="str">
        <f>IF(G23="","",VLOOKUP(G23,ARANCEL!$B$5:$D$121,2,FALSE))</f>
        <v>PROVISORIO</v>
      </c>
      <c r="I23" s="121" t="s">
        <v>325</v>
      </c>
      <c r="J23" s="119">
        <v>1</v>
      </c>
      <c r="K23" s="122">
        <f>IF(G23="","",VLOOKUP(G23,ARANCEL!$B$5:$D$121,3,FALSE)*J23)</f>
        <v>3250</v>
      </c>
      <c r="L23" s="1229" t="s">
        <v>3438</v>
      </c>
      <c r="M23" s="1229">
        <v>4500220818</v>
      </c>
      <c r="N23" s="1229">
        <v>8640</v>
      </c>
    </row>
    <row r="24" spans="1:14" x14ac:dyDescent="0.25">
      <c r="A24" s="119" t="s">
        <v>305</v>
      </c>
      <c r="B24" s="260">
        <v>41737</v>
      </c>
      <c r="C24" s="118" t="s">
        <v>3792</v>
      </c>
      <c r="D24" s="119" t="s">
        <v>1609</v>
      </c>
      <c r="E24" s="141">
        <v>10186673</v>
      </c>
      <c r="F24" s="119">
        <v>25643930</v>
      </c>
      <c r="G24" s="119">
        <v>2704005</v>
      </c>
      <c r="H24" s="120" t="str">
        <f>IF(G24="","",VLOOKUP(G24,ARANCEL!$B$5:$D$121,2,FALSE))</f>
        <v>PROVISORIO</v>
      </c>
      <c r="I24" s="121" t="s">
        <v>329</v>
      </c>
      <c r="J24" s="119">
        <v>1</v>
      </c>
      <c r="K24" s="122">
        <f>IF(G24="","",VLOOKUP(G24,ARANCEL!$B$5:$D$121,3,FALSE)*J24)</f>
        <v>3250</v>
      </c>
      <c r="L24" s="1229" t="s">
        <v>4612</v>
      </c>
      <c r="M24" s="1229">
        <v>4500229983</v>
      </c>
      <c r="N24" s="1229">
        <v>9194</v>
      </c>
    </row>
    <row r="25" spans="1:14" x14ac:dyDescent="0.25">
      <c r="A25" s="119" t="s">
        <v>305</v>
      </c>
      <c r="B25" s="260">
        <v>41751</v>
      </c>
      <c r="C25" s="118" t="s">
        <v>3792</v>
      </c>
      <c r="D25" s="119" t="s">
        <v>1609</v>
      </c>
      <c r="E25" s="141">
        <v>10186673</v>
      </c>
      <c r="F25" s="119">
        <v>25643930</v>
      </c>
      <c r="G25" s="119">
        <v>2704003</v>
      </c>
      <c r="H25" s="120" t="str">
        <f>IF(G25="","",VLOOKUP(G25,ARANCEL!$B$5:$D$121,2,FALSE))</f>
        <v xml:space="preserve">CORONA PERIFERICA CON PERNO MUÑON COLADO </v>
      </c>
      <c r="I25" s="121" t="s">
        <v>329</v>
      </c>
      <c r="J25" s="119">
        <v>1</v>
      </c>
      <c r="K25" s="122">
        <f>IF(G25="","",VLOOKUP(G25,ARANCEL!$B$5:$D$121,3,FALSE)*J25)</f>
        <v>32612</v>
      </c>
      <c r="L25" s="1229" t="s">
        <v>4612</v>
      </c>
      <c r="M25" s="1229">
        <v>4500229983</v>
      </c>
      <c r="N25" s="1229">
        <v>9194</v>
      </c>
    </row>
    <row r="26" spans="1:14" x14ac:dyDescent="0.25">
      <c r="A26" s="119" t="s">
        <v>305</v>
      </c>
      <c r="B26" s="260">
        <v>41813</v>
      </c>
      <c r="C26" s="118" t="s">
        <v>3792</v>
      </c>
      <c r="D26" s="119" t="s">
        <v>1609</v>
      </c>
      <c r="E26" s="141">
        <v>10214271</v>
      </c>
      <c r="F26" s="119">
        <v>25643930</v>
      </c>
      <c r="G26" s="119">
        <v>2704005</v>
      </c>
      <c r="H26" s="120" t="str">
        <f>IF(G26="","",VLOOKUP(G26,ARANCEL!$B$5:$D$121,2,FALSE))</f>
        <v>PROVISORIO</v>
      </c>
      <c r="I26" s="121" t="s">
        <v>1426</v>
      </c>
      <c r="J26" s="119">
        <v>3</v>
      </c>
      <c r="K26" s="122">
        <f>IF(G26="","",VLOOKUP(G26,ARANCEL!$B$5:$D$121,3,FALSE)*J26)</f>
        <v>9750</v>
      </c>
      <c r="L26" s="1229" t="s">
        <v>5742</v>
      </c>
      <c r="M26" s="1229">
        <v>4500239648</v>
      </c>
      <c r="N26" s="1229" t="s">
        <v>5760</v>
      </c>
    </row>
    <row r="27" spans="1:14" x14ac:dyDescent="0.25">
      <c r="A27" s="119" t="s">
        <v>305</v>
      </c>
      <c r="B27" s="260">
        <v>41876</v>
      </c>
      <c r="C27" s="118" t="s">
        <v>3792</v>
      </c>
      <c r="D27" s="119" t="s">
        <v>1609</v>
      </c>
      <c r="E27" s="141">
        <v>10214271</v>
      </c>
      <c r="F27" s="119">
        <v>25643930</v>
      </c>
      <c r="G27" s="119">
        <v>2704003</v>
      </c>
      <c r="H27" s="120" t="str">
        <f>IF(G27="","",VLOOKUP(G27,ARANCEL!$B$5:$D$121,2,FALSE))</f>
        <v xml:space="preserve">CORONA PERIFERICA CON PERNO MUÑON COLADO </v>
      </c>
      <c r="I27" s="121" t="s">
        <v>1426</v>
      </c>
      <c r="J27" s="119">
        <v>3</v>
      </c>
      <c r="K27" s="122">
        <f>IF(G27="","",VLOOKUP(G27,ARANCEL!$B$5:$D$121,3,FALSE)*J27)</f>
        <v>97836</v>
      </c>
      <c r="L27" s="1229" t="s">
        <v>6905</v>
      </c>
      <c r="M27" s="1229">
        <v>4500250387</v>
      </c>
      <c r="N27" s="1229" t="s">
        <v>6912</v>
      </c>
    </row>
    <row r="28" spans="1:14" x14ac:dyDescent="0.25">
      <c r="A28" s="119" t="s">
        <v>305</v>
      </c>
      <c r="B28" s="260">
        <v>41733</v>
      </c>
      <c r="C28" s="118" t="s">
        <v>3745</v>
      </c>
      <c r="D28" s="119" t="s">
        <v>1200</v>
      </c>
      <c r="E28" s="141">
        <v>10186003</v>
      </c>
      <c r="F28" s="119">
        <v>25728598</v>
      </c>
      <c r="G28" s="119">
        <v>2704023</v>
      </c>
      <c r="H28" s="120" t="str">
        <f>IF(G28="","",VLOOKUP(G28,ARANCEL!$B$5:$D$121,2,FALSE))</f>
        <v xml:space="preserve">PROTESIS VALPLAST PARCIAL </v>
      </c>
      <c r="I28" s="121" t="s">
        <v>331</v>
      </c>
      <c r="J28" s="119">
        <v>1</v>
      </c>
      <c r="K28" s="122">
        <f>IF(G28="","",VLOOKUP(G28,ARANCEL!$B$5:$D$121,3,FALSE)*J28)</f>
        <v>61850</v>
      </c>
      <c r="L28" s="1229" t="s">
        <v>4612</v>
      </c>
      <c r="M28" s="1229">
        <v>4500229983</v>
      </c>
      <c r="N28" s="1229">
        <v>9194</v>
      </c>
    </row>
    <row r="29" spans="1:14" x14ac:dyDescent="0.25">
      <c r="A29" s="119" t="s">
        <v>305</v>
      </c>
      <c r="B29" s="260">
        <v>41942</v>
      </c>
      <c r="C29" s="118" t="s">
        <v>7926</v>
      </c>
      <c r="D29" s="119" t="s">
        <v>811</v>
      </c>
      <c r="E29" s="141">
        <v>10271655</v>
      </c>
      <c r="F29" s="119">
        <v>28874980</v>
      </c>
      <c r="G29" s="119">
        <v>2705003</v>
      </c>
      <c r="H29" s="120" t="str">
        <f>IF(G29="","",VLOOKUP(G29,ARANCEL!$B$5:$D$121,2,FALSE))</f>
        <v>INCRUSTACION ESTETICA (ART-GLASS O CERAMICA)</v>
      </c>
      <c r="I29" s="121" t="s">
        <v>312</v>
      </c>
      <c r="J29" s="119">
        <v>1</v>
      </c>
      <c r="K29" s="122">
        <f>IF(G29="","",VLOOKUP(G29,ARANCEL!$B$5:$D$121,3,FALSE)*J29)</f>
        <v>15676</v>
      </c>
      <c r="L29" s="1229" t="s">
        <v>8279</v>
      </c>
      <c r="M29" s="1229">
        <v>4500260855</v>
      </c>
      <c r="N29" s="1229" t="s">
        <v>8299</v>
      </c>
    </row>
    <row r="30" spans="1:14" x14ac:dyDescent="0.25">
      <c r="A30" s="259" t="s">
        <v>305</v>
      </c>
      <c r="B30" s="260">
        <v>41738</v>
      </c>
      <c r="C30" s="261" t="s">
        <v>3821</v>
      </c>
      <c r="D30" s="259" t="s">
        <v>1611</v>
      </c>
      <c r="E30" s="363">
        <v>10187096</v>
      </c>
      <c r="F30" s="259">
        <v>25717186</v>
      </c>
      <c r="G30" s="259">
        <v>2705003</v>
      </c>
      <c r="H30" s="120" t="str">
        <f>IF(G30="","",VLOOKUP(G30,ARANCEL!$B$5:$D$121,2,FALSE))</f>
        <v>INCRUSTACION ESTETICA (ART-GLASS O CERAMICA)</v>
      </c>
      <c r="I30" s="121" t="s">
        <v>315</v>
      </c>
      <c r="J30" s="119">
        <v>1</v>
      </c>
      <c r="K30" s="122">
        <f>IF(G30="","",VLOOKUP(G30,ARANCEL!$B$5:$D$121,3,FALSE)*J30)</f>
        <v>15676</v>
      </c>
      <c r="L30" s="1229" t="s">
        <v>4612</v>
      </c>
      <c r="M30" s="1229">
        <v>4500229983</v>
      </c>
      <c r="N30" s="1229">
        <v>9194</v>
      </c>
    </row>
    <row r="31" spans="1:14" x14ac:dyDescent="0.25">
      <c r="A31" s="259" t="s">
        <v>305</v>
      </c>
      <c r="B31" s="260">
        <v>41781</v>
      </c>
      <c r="C31" s="261" t="s">
        <v>4655</v>
      </c>
      <c r="D31" s="259" t="s">
        <v>1200</v>
      </c>
      <c r="E31" s="363">
        <v>10199534</v>
      </c>
      <c r="F31" s="259">
        <v>25957850</v>
      </c>
      <c r="G31" s="259">
        <v>2707001</v>
      </c>
      <c r="H31" s="120" t="str">
        <f>IF(G31="","",VLOOKUP(G31,ARANCEL!$B$5:$D$121,2,FALSE))</f>
        <v xml:space="preserve">PLANO DE RELAJACION </v>
      </c>
      <c r="I31" s="121" t="s">
        <v>306</v>
      </c>
      <c r="J31" s="119">
        <v>1</v>
      </c>
      <c r="K31" s="122">
        <f>IF(G31="","",VLOOKUP(G31,ARANCEL!$B$5:$D$121,3,FALSE)*J31)</f>
        <v>9221</v>
      </c>
      <c r="L31" s="1229" t="s">
        <v>5292</v>
      </c>
      <c r="M31" s="1229">
        <v>4500235564</v>
      </c>
      <c r="N31" s="1229">
        <v>9431</v>
      </c>
    </row>
    <row r="32" spans="1:14" x14ac:dyDescent="0.25">
      <c r="A32" s="259" t="s">
        <v>305</v>
      </c>
      <c r="B32" s="260">
        <v>41904</v>
      </c>
      <c r="C32" s="261" t="s">
        <v>7233</v>
      </c>
      <c r="D32" s="259" t="s">
        <v>6299</v>
      </c>
      <c r="E32" s="363">
        <v>10257297</v>
      </c>
      <c r="F32" s="259">
        <v>27876929</v>
      </c>
      <c r="G32" s="259">
        <v>2705003</v>
      </c>
      <c r="H32" s="120" t="str">
        <f>IF(G32="","",VLOOKUP(G32,ARANCEL!$B$5:$D$121,2,FALSE))</f>
        <v>INCRUSTACION ESTETICA (ART-GLASS O CERAMICA)</v>
      </c>
      <c r="I32" s="121" t="s">
        <v>322</v>
      </c>
      <c r="J32" s="119">
        <v>1</v>
      </c>
      <c r="K32" s="122">
        <f>IF(G32="","",VLOOKUP(G32,ARANCEL!$B$5:$D$121,3,FALSE)*J32)</f>
        <v>15676</v>
      </c>
      <c r="L32" s="1229" t="s">
        <v>7548</v>
      </c>
      <c r="M32" s="1229">
        <v>4500255073</v>
      </c>
      <c r="N32" s="1229" t="s">
        <v>7563</v>
      </c>
    </row>
    <row r="33" spans="1:14" x14ac:dyDescent="0.25">
      <c r="A33" s="259" t="s">
        <v>305</v>
      </c>
      <c r="B33" s="260">
        <v>41964</v>
      </c>
      <c r="C33" s="261" t="s">
        <v>7233</v>
      </c>
      <c r="D33" s="259" t="s">
        <v>6299</v>
      </c>
      <c r="E33" s="363">
        <v>10284204</v>
      </c>
      <c r="F33" s="259">
        <v>27876929</v>
      </c>
      <c r="G33" s="259">
        <v>2705003</v>
      </c>
      <c r="H33" s="120" t="str">
        <f>IF(G33="","",VLOOKUP(G33,ARANCEL!$B$5:$D$121,2,FALSE))</f>
        <v>INCRUSTACION ESTETICA (ART-GLASS O CERAMICA)</v>
      </c>
      <c r="I33" s="121" t="s">
        <v>322</v>
      </c>
      <c r="J33" s="119">
        <v>1</v>
      </c>
      <c r="K33" s="122">
        <f>IF(G33="","",VLOOKUP(G33,ARANCEL!$B$5:$D$121,3,FALSE)*J33)</f>
        <v>15676</v>
      </c>
      <c r="L33" s="1229" t="s">
        <v>8256</v>
      </c>
      <c r="M33" s="1229">
        <v>4500265763</v>
      </c>
      <c r="N33" s="1229" t="s">
        <v>8944</v>
      </c>
    </row>
    <row r="34" spans="1:14" x14ac:dyDescent="0.25">
      <c r="A34" s="259" t="s">
        <v>305</v>
      </c>
      <c r="B34" s="260">
        <v>41985</v>
      </c>
      <c r="C34" s="261" t="s">
        <v>7233</v>
      </c>
      <c r="D34" s="259" t="s">
        <v>6299</v>
      </c>
      <c r="E34" s="363">
        <v>10293548</v>
      </c>
      <c r="F34" s="259">
        <v>27876929</v>
      </c>
      <c r="G34" s="259">
        <v>2705003</v>
      </c>
      <c r="H34" s="120" t="str">
        <f>IF(G34="","",VLOOKUP(G34,ARANCEL!$B$5:$D$121,2,FALSE))</f>
        <v>INCRUSTACION ESTETICA (ART-GLASS O CERAMICA)</v>
      </c>
      <c r="I34" s="121" t="s">
        <v>312</v>
      </c>
      <c r="J34" s="119">
        <v>1</v>
      </c>
      <c r="K34" s="122">
        <f>IF(G34="","",VLOOKUP(G34,ARANCEL!$B$5:$D$121,3,FALSE)*J34)</f>
        <v>15676</v>
      </c>
      <c r="L34" s="1349" t="s">
        <v>9431</v>
      </c>
      <c r="M34" s="1349">
        <v>4500269306</v>
      </c>
      <c r="N34" s="1349" t="s">
        <v>9458</v>
      </c>
    </row>
    <row r="35" spans="1:14" x14ac:dyDescent="0.25">
      <c r="A35" s="259" t="s">
        <v>305</v>
      </c>
      <c r="B35" s="260">
        <v>41948</v>
      </c>
      <c r="C35" s="118" t="s">
        <v>8082</v>
      </c>
      <c r="D35" s="119" t="s">
        <v>1200</v>
      </c>
      <c r="E35" s="141">
        <v>10275811</v>
      </c>
      <c r="F35" s="119">
        <v>28715692</v>
      </c>
      <c r="G35" s="259">
        <v>2705003</v>
      </c>
      <c r="H35" s="120" t="str">
        <f>IF(G35="","",VLOOKUP(G35,ARANCEL!$B$5:$D$121,2,FALSE))</f>
        <v>INCRUSTACION ESTETICA (ART-GLASS O CERAMICA)</v>
      </c>
      <c r="I35" s="121" t="s">
        <v>326</v>
      </c>
      <c r="J35" s="119">
        <v>1</v>
      </c>
      <c r="K35" s="122">
        <f>IF(G35="","",VLOOKUP(G35,ARANCEL!$B$5:$D$121,3,FALSE)*J35)</f>
        <v>15676</v>
      </c>
      <c r="L35" s="1229" t="s">
        <v>8256</v>
      </c>
      <c r="M35" s="1229">
        <v>4500265763</v>
      </c>
      <c r="N35" s="1229" t="s">
        <v>8944</v>
      </c>
    </row>
    <row r="36" spans="1:14" x14ac:dyDescent="0.25">
      <c r="A36" s="259" t="s">
        <v>305</v>
      </c>
      <c r="B36" s="260">
        <v>41915</v>
      </c>
      <c r="C36" s="261" t="s">
        <v>7348</v>
      </c>
      <c r="D36" s="259" t="s">
        <v>1609</v>
      </c>
      <c r="E36" s="363">
        <v>10258796</v>
      </c>
      <c r="F36" s="259">
        <v>28310163</v>
      </c>
      <c r="G36" s="259">
        <v>2705003</v>
      </c>
      <c r="H36" s="120" t="str">
        <f>IF(G36="","",VLOOKUP(G36,ARANCEL!$B$5:$D$121,2,FALSE))</f>
        <v>INCRUSTACION ESTETICA (ART-GLASS O CERAMICA)</v>
      </c>
      <c r="I36" s="121" t="s">
        <v>317</v>
      </c>
      <c r="J36" s="119">
        <v>1</v>
      </c>
      <c r="K36" s="122">
        <f>IF(G36="","",VLOOKUP(G36,ARANCEL!$B$5:$D$121,3,FALSE)*J36)</f>
        <v>15676</v>
      </c>
      <c r="L36" s="1229" t="s">
        <v>8279</v>
      </c>
      <c r="M36" s="1229">
        <v>4500259387</v>
      </c>
      <c r="N36" s="1229" t="s">
        <v>8289</v>
      </c>
    </row>
    <row r="37" spans="1:14" x14ac:dyDescent="0.25">
      <c r="A37" s="259" t="s">
        <v>305</v>
      </c>
      <c r="B37" s="260">
        <v>41792</v>
      </c>
      <c r="C37" s="261" t="s">
        <v>4840</v>
      </c>
      <c r="D37" s="259" t="s">
        <v>1609</v>
      </c>
      <c r="E37" s="363">
        <v>10203930</v>
      </c>
      <c r="F37" s="259">
        <v>25987467</v>
      </c>
      <c r="G37" s="259">
        <v>2705003</v>
      </c>
      <c r="H37" s="120" t="str">
        <f>IF(G37="","",VLOOKUP(G37,ARANCEL!$B$5:$D$121,2,FALSE))</f>
        <v>INCRUSTACION ESTETICA (ART-GLASS O CERAMICA)</v>
      </c>
      <c r="I37" s="121" t="s">
        <v>324</v>
      </c>
      <c r="J37" s="119">
        <v>1</v>
      </c>
      <c r="K37" s="122">
        <f>IF(G37="","",VLOOKUP(G37,ARANCEL!$B$5:$D$121,3,FALSE)*J37)</f>
        <v>15676</v>
      </c>
      <c r="L37" s="1229" t="s">
        <v>5742</v>
      </c>
      <c r="M37" s="1229">
        <v>4500239648</v>
      </c>
      <c r="N37" s="1229" t="s">
        <v>5760</v>
      </c>
    </row>
    <row r="38" spans="1:14" x14ac:dyDescent="0.25">
      <c r="A38" s="259" t="s">
        <v>305</v>
      </c>
      <c r="B38" s="260">
        <v>41722</v>
      </c>
      <c r="C38" s="261" t="s">
        <v>3484</v>
      </c>
      <c r="D38" s="259" t="s">
        <v>1609</v>
      </c>
      <c r="E38" s="363">
        <v>10183103</v>
      </c>
      <c r="F38" s="259">
        <v>24836499</v>
      </c>
      <c r="G38" s="259">
        <v>2705003</v>
      </c>
      <c r="H38" s="120" t="str">
        <f>IF(G38="","",VLOOKUP(G38,ARANCEL!$B$5:$D$121,2,FALSE))</f>
        <v>INCRUSTACION ESTETICA (ART-GLASS O CERAMICA)</v>
      </c>
      <c r="I38" s="121" t="s">
        <v>312</v>
      </c>
      <c r="J38" s="119">
        <v>1</v>
      </c>
      <c r="K38" s="122">
        <f>IF(G38="","",VLOOKUP(G38,ARANCEL!$B$5:$D$121,3,FALSE)*J38)</f>
        <v>15676</v>
      </c>
      <c r="L38" s="1229" t="s">
        <v>3058</v>
      </c>
      <c r="M38" s="1229">
        <v>4500225657</v>
      </c>
      <c r="N38" s="1229">
        <v>8917</v>
      </c>
    </row>
    <row r="39" spans="1:14" x14ac:dyDescent="0.25">
      <c r="A39" s="259" t="s">
        <v>305</v>
      </c>
      <c r="B39" s="260">
        <v>41759</v>
      </c>
      <c r="C39" s="261" t="s">
        <v>4241</v>
      </c>
      <c r="D39" s="259" t="s">
        <v>1619</v>
      </c>
      <c r="E39" s="363">
        <v>10191904</v>
      </c>
      <c r="F39" s="259">
        <v>26075937</v>
      </c>
      <c r="G39" s="259">
        <v>2705003</v>
      </c>
      <c r="H39" s="120" t="str">
        <f>IF(G39="","",VLOOKUP(G39,ARANCEL!$B$5:$D$121,2,FALSE))</f>
        <v>INCRUSTACION ESTETICA (ART-GLASS O CERAMICA)</v>
      </c>
      <c r="I39" s="121" t="s">
        <v>312</v>
      </c>
      <c r="J39" s="119">
        <v>1</v>
      </c>
      <c r="K39" s="122">
        <f>IF(G39="","",VLOOKUP(G39,ARANCEL!$B$5:$D$121,3,FALSE)*J39)</f>
        <v>15676</v>
      </c>
      <c r="L39" s="1229" t="s">
        <v>4612</v>
      </c>
      <c r="M39" s="1229">
        <v>4500229984</v>
      </c>
      <c r="N39" s="1229">
        <v>9195</v>
      </c>
    </row>
    <row r="40" spans="1:14" x14ac:dyDescent="0.25">
      <c r="A40" s="259" t="s">
        <v>305</v>
      </c>
      <c r="B40" s="260">
        <v>41803</v>
      </c>
      <c r="C40" s="261" t="s">
        <v>5115</v>
      </c>
      <c r="D40" s="259" t="s">
        <v>1611</v>
      </c>
      <c r="E40" s="363">
        <v>10210631</v>
      </c>
      <c r="F40" s="259">
        <v>26230194</v>
      </c>
      <c r="G40" s="259">
        <v>2705003</v>
      </c>
      <c r="H40" s="120" t="str">
        <f>IF(G40="","",VLOOKUP(G40,ARANCEL!$B$5:$D$121,2,FALSE))</f>
        <v>INCRUSTACION ESTETICA (ART-GLASS O CERAMICA)</v>
      </c>
      <c r="I40" s="121" t="s">
        <v>312</v>
      </c>
      <c r="J40" s="119">
        <v>1</v>
      </c>
      <c r="K40" s="122">
        <f>IF(G40="","",VLOOKUP(G40,ARANCEL!$B$5:$D$121,3,FALSE)*J40)</f>
        <v>15676</v>
      </c>
      <c r="L40" s="1229" t="s">
        <v>5742</v>
      </c>
      <c r="M40" s="1229">
        <v>4500239648</v>
      </c>
      <c r="N40" s="1229" t="s">
        <v>5760</v>
      </c>
    </row>
    <row r="41" spans="1:14" x14ac:dyDescent="0.25">
      <c r="A41" s="259" t="s">
        <v>305</v>
      </c>
      <c r="B41" s="260">
        <v>41789</v>
      </c>
      <c r="C41" s="261" t="s">
        <v>4842</v>
      </c>
      <c r="D41" s="259" t="s">
        <v>1611</v>
      </c>
      <c r="E41" s="363">
        <v>10203271</v>
      </c>
      <c r="F41" s="259">
        <v>26230194</v>
      </c>
      <c r="G41" s="259">
        <v>2705003</v>
      </c>
      <c r="H41" s="120" t="str">
        <f>IF(G41="","",VLOOKUP(G41,ARANCEL!$B$5:$D$121,2,FALSE))</f>
        <v>INCRUSTACION ESTETICA (ART-GLASS O CERAMICA)</v>
      </c>
      <c r="I41" s="121" t="s">
        <v>326</v>
      </c>
      <c r="J41" s="119">
        <v>1</v>
      </c>
      <c r="K41" s="122">
        <f>IF(G41="","",VLOOKUP(G41,ARANCEL!$B$5:$D$121,3,FALSE)*J41)</f>
        <v>15676</v>
      </c>
      <c r="L41" s="1229" t="s">
        <v>5292</v>
      </c>
      <c r="M41" s="1229">
        <v>4500235564</v>
      </c>
      <c r="N41" s="1229">
        <v>9431</v>
      </c>
    </row>
    <row r="42" spans="1:14" x14ac:dyDescent="0.25">
      <c r="A42" s="259" t="s">
        <v>305</v>
      </c>
      <c r="B42" s="260">
        <v>41886</v>
      </c>
      <c r="C42" s="261" t="s">
        <v>6830</v>
      </c>
      <c r="D42" s="259" t="s">
        <v>6419</v>
      </c>
      <c r="E42" s="363">
        <v>10251394</v>
      </c>
      <c r="F42" s="259">
        <v>28350845</v>
      </c>
      <c r="G42" s="259">
        <v>2705003</v>
      </c>
      <c r="H42" s="120" t="str">
        <f>IF(G42="","",VLOOKUP(G42,ARANCEL!$B$5:$D$121,2,FALSE))</f>
        <v>INCRUSTACION ESTETICA (ART-GLASS O CERAMICA)</v>
      </c>
      <c r="I42" s="121" t="s">
        <v>309</v>
      </c>
      <c r="J42" s="119">
        <v>1</v>
      </c>
      <c r="K42" s="122">
        <f>IF(G42="","",VLOOKUP(G42,ARANCEL!$B$5:$D$121,3,FALSE)*J42)</f>
        <v>15676</v>
      </c>
      <c r="L42" s="1229" t="s">
        <v>6905</v>
      </c>
      <c r="M42" s="1229">
        <v>4500251478</v>
      </c>
      <c r="N42" s="1229" t="s">
        <v>7152</v>
      </c>
    </row>
    <row r="43" spans="1:14" x14ac:dyDescent="0.25">
      <c r="A43" s="259" t="s">
        <v>305</v>
      </c>
      <c r="B43" s="260">
        <v>41912</v>
      </c>
      <c r="C43" s="261" t="s">
        <v>7318</v>
      </c>
      <c r="D43" s="259" t="s">
        <v>1609</v>
      </c>
      <c r="E43" s="363">
        <v>10258500</v>
      </c>
      <c r="F43" s="259">
        <v>27883903</v>
      </c>
      <c r="G43" s="259">
        <v>2704005</v>
      </c>
      <c r="H43" s="120" t="str">
        <f>IF(G43="","",VLOOKUP(G43,ARANCEL!$B$5:$D$121,2,FALSE))</f>
        <v>PROVISORIO</v>
      </c>
      <c r="I43" s="121" t="s">
        <v>308</v>
      </c>
      <c r="J43" s="119">
        <v>1</v>
      </c>
      <c r="K43" s="122">
        <f>IF(G43="","",VLOOKUP(G43,ARANCEL!$B$5:$D$121,3,FALSE)*J43)</f>
        <v>3250</v>
      </c>
      <c r="L43" s="1229" t="s">
        <v>7548</v>
      </c>
      <c r="M43" s="1229">
        <v>4500255073</v>
      </c>
      <c r="N43" s="1229" t="s">
        <v>7563</v>
      </c>
    </row>
    <row r="44" spans="1:14" x14ac:dyDescent="0.25">
      <c r="A44" s="259" t="s">
        <v>305</v>
      </c>
      <c r="B44" s="260">
        <v>41928</v>
      </c>
      <c r="C44" s="261" t="s">
        <v>7318</v>
      </c>
      <c r="D44" s="259" t="s">
        <v>1609</v>
      </c>
      <c r="E44" s="363">
        <v>10258500</v>
      </c>
      <c r="F44" s="259">
        <v>27883903</v>
      </c>
      <c r="G44" s="259">
        <v>2704003</v>
      </c>
      <c r="H44" s="120" t="str">
        <f>IF(G44="","",VLOOKUP(G44,ARANCEL!$B$5:$D$121,2,FALSE))</f>
        <v xml:space="preserve">CORONA PERIFERICA CON PERNO MUÑON COLADO </v>
      </c>
      <c r="I44" s="121" t="s">
        <v>308</v>
      </c>
      <c r="J44" s="119">
        <v>1</v>
      </c>
      <c r="K44" s="122">
        <f>IF(G44="","",VLOOKUP(G44,ARANCEL!$B$5:$D$121,3,FALSE)*J44)</f>
        <v>32612</v>
      </c>
      <c r="L44" s="1229" t="s">
        <v>8279</v>
      </c>
      <c r="M44" s="1229">
        <v>4500260855</v>
      </c>
      <c r="N44" s="1229" t="s">
        <v>8299</v>
      </c>
    </row>
    <row r="45" spans="1:14" x14ac:dyDescent="0.25">
      <c r="A45" s="259" t="s">
        <v>305</v>
      </c>
      <c r="B45" s="260">
        <v>41988</v>
      </c>
      <c r="C45" s="261" t="s">
        <v>7318</v>
      </c>
      <c r="D45" s="259" t="s">
        <v>1609</v>
      </c>
      <c r="E45" s="262">
        <v>10295083</v>
      </c>
      <c r="F45" s="259">
        <v>27883903</v>
      </c>
      <c r="G45" s="259">
        <v>2705003</v>
      </c>
      <c r="H45" s="120" t="str">
        <f>IF(G45="","",VLOOKUP(G45,ARANCEL!$B$5:$D$121,2,FALSE))</f>
        <v>INCRUSTACION ESTETICA (ART-GLASS O CERAMICA)</v>
      </c>
      <c r="I45" s="121" t="s">
        <v>318</v>
      </c>
      <c r="J45" s="119">
        <v>1</v>
      </c>
      <c r="K45" s="122">
        <f>IF(G45="","",VLOOKUP(G45,ARANCEL!$B$5:$D$121,3,FALSE)*J45)</f>
        <v>15676</v>
      </c>
      <c r="L45" s="1349" t="s">
        <v>9431</v>
      </c>
      <c r="M45" s="1349">
        <v>4500269306</v>
      </c>
      <c r="N45" s="1349" t="s">
        <v>9458</v>
      </c>
    </row>
    <row r="46" spans="1:14" x14ac:dyDescent="0.25">
      <c r="A46" s="259" t="s">
        <v>305</v>
      </c>
      <c r="B46" s="260">
        <v>41813</v>
      </c>
      <c r="C46" s="261" t="s">
        <v>5252</v>
      </c>
      <c r="D46" s="259" t="s">
        <v>1609</v>
      </c>
      <c r="E46" s="363">
        <v>10214272</v>
      </c>
      <c r="F46" s="259">
        <v>27026333</v>
      </c>
      <c r="G46" s="259">
        <v>2707001</v>
      </c>
      <c r="H46" s="120" t="str">
        <f>IF(G46="","",VLOOKUP(G46,ARANCEL!$B$5:$D$121,2,FALSE))</f>
        <v xml:space="preserve">PLANO DE RELAJACION </v>
      </c>
      <c r="I46" s="121" t="s">
        <v>306</v>
      </c>
      <c r="J46" s="119">
        <v>1</v>
      </c>
      <c r="K46" s="122">
        <f>IF(G46="","",VLOOKUP(G46,ARANCEL!$B$5:$D$121,3,FALSE)*J46)</f>
        <v>9221</v>
      </c>
      <c r="L46" s="1229" t="s">
        <v>5742</v>
      </c>
      <c r="M46" s="1229">
        <v>4500239648</v>
      </c>
      <c r="N46" s="1229" t="s">
        <v>5760</v>
      </c>
    </row>
    <row r="47" spans="1:14" x14ac:dyDescent="0.25">
      <c r="A47" s="259" t="s">
        <v>305</v>
      </c>
      <c r="B47" s="260">
        <v>41792</v>
      </c>
      <c r="C47" s="261" t="s">
        <v>4926</v>
      </c>
      <c r="D47" s="259" t="s">
        <v>1611</v>
      </c>
      <c r="E47" s="363">
        <v>10205220</v>
      </c>
      <c r="F47" s="259">
        <v>25374866</v>
      </c>
      <c r="G47" s="259">
        <v>2704005</v>
      </c>
      <c r="H47" s="120" t="str">
        <f>IF(G47="","",VLOOKUP(G47,ARANCEL!$B$5:$D$121,2,FALSE))</f>
        <v>PROVISORIO</v>
      </c>
      <c r="I47" s="121" t="s">
        <v>308</v>
      </c>
      <c r="J47" s="119">
        <v>1</v>
      </c>
      <c r="K47" s="122">
        <f>IF(G47="","",VLOOKUP(G47,ARANCEL!$B$5:$D$121,3,FALSE)*J47)</f>
        <v>3250</v>
      </c>
      <c r="L47" s="1229" t="s">
        <v>5742</v>
      </c>
      <c r="M47" s="1229">
        <v>4500239648</v>
      </c>
      <c r="N47" s="1229" t="s">
        <v>5760</v>
      </c>
    </row>
    <row r="48" spans="1:14" x14ac:dyDescent="0.25">
      <c r="A48" s="364" t="s">
        <v>305</v>
      </c>
      <c r="B48" s="260">
        <v>41808</v>
      </c>
      <c r="C48" s="261" t="s">
        <v>4926</v>
      </c>
      <c r="D48" s="259" t="s">
        <v>1611</v>
      </c>
      <c r="E48" s="363">
        <v>10205220</v>
      </c>
      <c r="F48" s="259">
        <v>25374866</v>
      </c>
      <c r="G48" s="259">
        <v>2704004</v>
      </c>
      <c r="H48" s="120" t="str">
        <f>IF(G48="","",VLOOKUP(G48,ARANCEL!$B$5:$D$121,2,FALSE))</f>
        <v>CORONA PERIFERICA CON PERNO MUÑON PLATA-PALADIO</v>
      </c>
      <c r="I48" s="121" t="s">
        <v>308</v>
      </c>
      <c r="J48" s="119">
        <v>1</v>
      </c>
      <c r="K48" s="122">
        <f>IF(G48="","",VLOOKUP(G48,ARANCEL!$B$5:$D$121,3,FALSE)*J48)</f>
        <v>38235</v>
      </c>
      <c r="L48" s="1229" t="s">
        <v>5742</v>
      </c>
      <c r="M48" s="1229">
        <v>4500239648</v>
      </c>
      <c r="N48" s="1229" t="s">
        <v>5760</v>
      </c>
    </row>
    <row r="49" spans="1:14" x14ac:dyDescent="0.25">
      <c r="A49" s="259" t="s">
        <v>305</v>
      </c>
      <c r="B49" s="260">
        <v>41961</v>
      </c>
      <c r="C49" s="261" t="s">
        <v>8340</v>
      </c>
      <c r="D49" s="259" t="s">
        <v>1611</v>
      </c>
      <c r="E49" s="363">
        <v>10281237</v>
      </c>
      <c r="F49" s="259">
        <v>2947642</v>
      </c>
      <c r="G49" s="259">
        <v>2704005</v>
      </c>
      <c r="H49" s="120" t="str">
        <f>IF(G49="","",VLOOKUP(G49,ARANCEL!$B$5:$D$121,2,FALSE))</f>
        <v>PROVISORIO</v>
      </c>
      <c r="I49" s="121" t="s">
        <v>320</v>
      </c>
      <c r="J49" s="119">
        <v>2</v>
      </c>
      <c r="K49" s="122">
        <f>IF(G49="","",VLOOKUP(G49,ARANCEL!$B$5:$D$121,3,FALSE)*J49)</f>
        <v>6500</v>
      </c>
      <c r="L49" s="1229" t="s">
        <v>8256</v>
      </c>
      <c r="M49" s="1229">
        <v>4500265763</v>
      </c>
      <c r="N49" s="1229" t="s">
        <v>8944</v>
      </c>
    </row>
    <row r="50" spans="1:14" x14ac:dyDescent="0.25">
      <c r="A50" s="259" t="s">
        <v>305</v>
      </c>
      <c r="B50" s="260">
        <v>41969</v>
      </c>
      <c r="C50" s="261" t="s">
        <v>8340</v>
      </c>
      <c r="D50" s="259" t="s">
        <v>1611</v>
      </c>
      <c r="E50" s="363">
        <v>10281237</v>
      </c>
      <c r="F50" s="259">
        <v>2947642</v>
      </c>
      <c r="G50" s="259">
        <v>2704003</v>
      </c>
      <c r="H50" s="120" t="str">
        <f>IF(G50="","",VLOOKUP(G50,ARANCEL!$B$5:$D$121,2,FALSE))</f>
        <v xml:space="preserve">CORONA PERIFERICA CON PERNO MUÑON COLADO </v>
      </c>
      <c r="I50" s="121" t="s">
        <v>320</v>
      </c>
      <c r="J50" s="119">
        <v>2</v>
      </c>
      <c r="K50" s="122">
        <f>IF(G50="","",VLOOKUP(G50,ARANCEL!$B$5:$D$121,3,FALSE)*J50)</f>
        <v>65224</v>
      </c>
      <c r="L50" s="1229" t="s">
        <v>8256</v>
      </c>
      <c r="M50" s="1229">
        <v>4500265763</v>
      </c>
      <c r="N50" s="1229" t="s">
        <v>8944</v>
      </c>
    </row>
    <row r="51" spans="1:14" x14ac:dyDescent="0.25">
      <c r="A51" s="259" t="s">
        <v>305</v>
      </c>
      <c r="B51" s="260">
        <v>41880</v>
      </c>
      <c r="C51" s="261" t="s">
        <v>6749</v>
      </c>
      <c r="D51" s="259" t="s">
        <v>1611</v>
      </c>
      <c r="E51" s="363">
        <v>10249397</v>
      </c>
      <c r="F51" s="259">
        <v>28096614</v>
      </c>
      <c r="G51" s="259">
        <v>2705003</v>
      </c>
      <c r="H51" s="120" t="str">
        <f>IF(G51="","",VLOOKUP(G51,ARANCEL!$B$5:$D$121,2,FALSE))</f>
        <v>INCRUSTACION ESTETICA (ART-GLASS O CERAMICA)</v>
      </c>
      <c r="I51" s="121" t="s">
        <v>326</v>
      </c>
      <c r="J51" s="119">
        <v>1</v>
      </c>
      <c r="K51" s="122">
        <f>IF(G51="","",VLOOKUP(G51,ARANCEL!$B$5:$D$121,3,FALSE)*J51)</f>
        <v>15676</v>
      </c>
      <c r="L51" s="1229" t="s">
        <v>6905</v>
      </c>
      <c r="M51" s="1229">
        <v>4500251478</v>
      </c>
      <c r="N51" s="1229" t="s">
        <v>7152</v>
      </c>
    </row>
    <row r="52" spans="1:14" x14ac:dyDescent="0.25">
      <c r="A52" s="259" t="s">
        <v>305</v>
      </c>
      <c r="B52" s="260">
        <v>41948</v>
      </c>
      <c r="C52" s="261" t="s">
        <v>6749</v>
      </c>
      <c r="D52" s="259" t="s">
        <v>1611</v>
      </c>
      <c r="E52" s="363">
        <v>10275276</v>
      </c>
      <c r="F52" s="259">
        <v>28096614</v>
      </c>
      <c r="G52" s="259">
        <v>2704005</v>
      </c>
      <c r="H52" s="120" t="str">
        <f>IF(G52="","",VLOOKUP(G52,ARANCEL!$B$5:$D$121,2,FALSE))</f>
        <v>PROVISORIO</v>
      </c>
      <c r="I52" s="121" t="s">
        <v>324</v>
      </c>
      <c r="J52" s="119">
        <v>1</v>
      </c>
      <c r="K52" s="122">
        <f>IF(G52="","",VLOOKUP(G52,ARANCEL!$B$5:$D$121,3,FALSE)*J52)</f>
        <v>3250</v>
      </c>
      <c r="L52" s="1229" t="s">
        <v>8256</v>
      </c>
      <c r="M52" s="1229">
        <v>4500265763</v>
      </c>
      <c r="N52" s="1229" t="s">
        <v>8944</v>
      </c>
    </row>
    <row r="53" spans="1:14" x14ac:dyDescent="0.25">
      <c r="A53" s="259" t="s">
        <v>305</v>
      </c>
      <c r="B53" s="260">
        <v>41968</v>
      </c>
      <c r="C53" s="261" t="s">
        <v>6749</v>
      </c>
      <c r="D53" s="259" t="s">
        <v>1611</v>
      </c>
      <c r="E53" s="363">
        <v>10275276</v>
      </c>
      <c r="F53" s="259">
        <v>28096614</v>
      </c>
      <c r="G53" s="259">
        <v>2704003</v>
      </c>
      <c r="H53" s="120" t="str">
        <f>IF(G53="","",VLOOKUP(G53,ARANCEL!$B$5:$D$121,2,FALSE))</f>
        <v xml:space="preserve">CORONA PERIFERICA CON PERNO MUÑON COLADO </v>
      </c>
      <c r="I53" s="121" t="s">
        <v>324</v>
      </c>
      <c r="J53" s="119">
        <v>1</v>
      </c>
      <c r="K53" s="122">
        <f>IF(G53="","",VLOOKUP(G53,ARANCEL!$B$5:$D$121,3,FALSE)*J53)</f>
        <v>32612</v>
      </c>
      <c r="L53" s="1229" t="s">
        <v>8256</v>
      </c>
      <c r="M53" s="1229">
        <v>4500265763</v>
      </c>
      <c r="N53" s="1229" t="s">
        <v>8944</v>
      </c>
    </row>
    <row r="54" spans="1:14" x14ac:dyDescent="0.25">
      <c r="A54" s="259" t="s">
        <v>305</v>
      </c>
      <c r="B54" s="260">
        <v>41808</v>
      </c>
      <c r="C54" s="261" t="s">
        <v>5164</v>
      </c>
      <c r="D54" s="259" t="s">
        <v>1200</v>
      </c>
      <c r="E54" s="363">
        <v>10211873</v>
      </c>
      <c r="F54" s="259">
        <v>26665026</v>
      </c>
      <c r="G54" s="259">
        <v>2705003</v>
      </c>
      <c r="H54" s="120" t="str">
        <f>IF(G54="","",VLOOKUP(G54,ARANCEL!$B$5:$D$121,2,FALSE))</f>
        <v>INCRUSTACION ESTETICA (ART-GLASS O CERAMICA)</v>
      </c>
      <c r="I54" s="121" t="s">
        <v>322</v>
      </c>
      <c r="J54" s="119">
        <v>1</v>
      </c>
      <c r="K54" s="122">
        <f>IF(G54="","",VLOOKUP(G54,ARANCEL!$B$5:$D$121,3,FALSE)*J54)</f>
        <v>15676</v>
      </c>
      <c r="L54" s="1229" t="s">
        <v>5742</v>
      </c>
      <c r="M54" s="1229">
        <v>4500239648</v>
      </c>
      <c r="N54" s="1229" t="s">
        <v>5760</v>
      </c>
    </row>
    <row r="55" spans="1:14" x14ac:dyDescent="0.25">
      <c r="A55" s="259" t="s">
        <v>305</v>
      </c>
      <c r="B55" s="260">
        <v>41939</v>
      </c>
      <c r="C55" s="261" t="s">
        <v>7900</v>
      </c>
      <c r="D55" s="259" t="s">
        <v>1609</v>
      </c>
      <c r="E55" s="363">
        <v>10271052</v>
      </c>
      <c r="F55" s="259">
        <v>29113178</v>
      </c>
      <c r="G55" s="259">
        <v>2705003</v>
      </c>
      <c r="H55" s="120" t="str">
        <f>IF(G55="","",VLOOKUP(G55,ARANCEL!$B$5:$D$121,2,FALSE))</f>
        <v>INCRUSTACION ESTETICA (ART-GLASS O CERAMICA)</v>
      </c>
      <c r="I55" s="121" t="s">
        <v>308</v>
      </c>
      <c r="J55" s="119">
        <v>1</v>
      </c>
      <c r="K55" s="122">
        <f>IF(G55="","",VLOOKUP(G55,ARANCEL!$B$5:$D$121,3,FALSE)*J55)</f>
        <v>15676</v>
      </c>
      <c r="L55" s="1229" t="s">
        <v>8279</v>
      </c>
      <c r="M55" s="1229">
        <v>4500260855</v>
      </c>
      <c r="N55" s="1229" t="s">
        <v>8299</v>
      </c>
    </row>
    <row r="56" spans="1:14" x14ac:dyDescent="0.25">
      <c r="A56" s="259" t="s">
        <v>305</v>
      </c>
      <c r="B56" s="260">
        <v>41690</v>
      </c>
      <c r="C56" s="261" t="s">
        <v>2891</v>
      </c>
      <c r="D56" s="259" t="s">
        <v>1609</v>
      </c>
      <c r="E56" s="363">
        <v>10175596</v>
      </c>
      <c r="F56" s="259">
        <v>24796199</v>
      </c>
      <c r="G56" s="259">
        <v>2704005</v>
      </c>
      <c r="H56" s="120" t="str">
        <f>IF(G56="","",VLOOKUP(G56,ARANCEL!$B$5:$D$121,2,FALSE))</f>
        <v>PROVISORIO</v>
      </c>
      <c r="I56" s="121" t="s">
        <v>1196</v>
      </c>
      <c r="J56" s="119">
        <v>4</v>
      </c>
      <c r="K56" s="122">
        <f>IF(G56="","",VLOOKUP(G56,ARANCEL!$B$5:$D$121,3,FALSE)*J56)</f>
        <v>13000</v>
      </c>
      <c r="L56" s="1229" t="s">
        <v>3438</v>
      </c>
      <c r="M56" s="1229">
        <v>4500220816</v>
      </c>
      <c r="N56" s="1229">
        <v>8639</v>
      </c>
    </row>
    <row r="57" spans="1:14" x14ac:dyDescent="0.25">
      <c r="A57" s="259" t="s">
        <v>606</v>
      </c>
      <c r="B57" s="260">
        <v>41709</v>
      </c>
      <c r="C57" s="261" t="s">
        <v>2891</v>
      </c>
      <c r="D57" s="259" t="s">
        <v>1609</v>
      </c>
      <c r="E57" s="363">
        <v>10180264</v>
      </c>
      <c r="F57" s="259" t="s">
        <v>3236</v>
      </c>
      <c r="G57" s="259">
        <v>2704005</v>
      </c>
      <c r="H57" s="120" t="str">
        <f>IF(G57="","",VLOOKUP(G57,ARANCEL!$B$5:$D$121,2,FALSE))</f>
        <v>PROVISORIO</v>
      </c>
      <c r="I57" s="121" t="s">
        <v>3237</v>
      </c>
      <c r="J57" s="119">
        <v>7</v>
      </c>
      <c r="K57" s="122">
        <f>IF(G57="","",VLOOKUP(G57,ARANCEL!$B$5:$D$121,3,FALSE)*J57)</f>
        <v>22750</v>
      </c>
      <c r="L57" s="1229" t="s">
        <v>8279</v>
      </c>
      <c r="M57" s="1229">
        <v>4500259387</v>
      </c>
      <c r="N57" s="1229" t="s">
        <v>8289</v>
      </c>
    </row>
    <row r="58" spans="1:14" x14ac:dyDescent="0.25">
      <c r="A58" s="259" t="s">
        <v>606</v>
      </c>
      <c r="B58" s="260">
        <v>41736</v>
      </c>
      <c r="C58" s="261" t="s">
        <v>2891</v>
      </c>
      <c r="D58" s="259" t="s">
        <v>1609</v>
      </c>
      <c r="E58" s="363">
        <v>10186663</v>
      </c>
      <c r="F58" s="259" t="s">
        <v>3791</v>
      </c>
      <c r="G58" s="259">
        <v>2704003</v>
      </c>
      <c r="H58" s="120" t="str">
        <f>IF(G58="","",VLOOKUP(G58,ARANCEL!$B$5:$D$121,2,FALSE))</f>
        <v xml:space="preserve">CORONA PERIFERICA CON PERNO MUÑON COLADO </v>
      </c>
      <c r="I58" s="121" t="s">
        <v>342</v>
      </c>
      <c r="J58" s="119">
        <v>1</v>
      </c>
      <c r="K58" s="122">
        <f>IF(G58="","",VLOOKUP(G58,ARANCEL!$B$5:$D$121,3,FALSE)*J58)</f>
        <v>32612</v>
      </c>
      <c r="L58" s="1229" t="s">
        <v>5292</v>
      </c>
      <c r="M58" s="1229">
        <v>4500235564</v>
      </c>
      <c r="N58" s="1229">
        <v>9431</v>
      </c>
    </row>
    <row r="59" spans="1:14" x14ac:dyDescent="0.25">
      <c r="A59" s="259" t="s">
        <v>606</v>
      </c>
      <c r="B59" s="260">
        <v>41778</v>
      </c>
      <c r="C59" s="261" t="s">
        <v>2891</v>
      </c>
      <c r="D59" s="259" t="s">
        <v>1609</v>
      </c>
      <c r="E59" s="363">
        <v>10186663</v>
      </c>
      <c r="F59" s="259" t="s">
        <v>3791</v>
      </c>
      <c r="G59" s="259">
        <v>2704003</v>
      </c>
      <c r="H59" s="120" t="str">
        <f>IF(G59="","",VLOOKUP(G59,ARANCEL!$B$5:$D$121,2,FALSE))</f>
        <v xml:space="preserve">CORONA PERIFERICA CON PERNO MUÑON COLADO </v>
      </c>
      <c r="I59" s="121" t="s">
        <v>5548</v>
      </c>
      <c r="J59" s="119">
        <v>3</v>
      </c>
      <c r="K59" s="122">
        <f>IF(G59="","",VLOOKUP(G59,ARANCEL!$B$5:$D$121,3,FALSE)*J59)</f>
        <v>97836</v>
      </c>
      <c r="L59" s="1229" t="s">
        <v>5292</v>
      </c>
      <c r="M59" s="1229">
        <v>4500235564</v>
      </c>
      <c r="N59" s="1229">
        <v>9431</v>
      </c>
    </row>
    <row r="60" spans="1:14" x14ac:dyDescent="0.25">
      <c r="A60" s="259" t="s">
        <v>606</v>
      </c>
      <c r="B60" s="260">
        <v>41778</v>
      </c>
      <c r="C60" s="261" t="s">
        <v>2891</v>
      </c>
      <c r="D60" s="259" t="s">
        <v>1609</v>
      </c>
      <c r="E60" s="363">
        <v>10186663</v>
      </c>
      <c r="F60" s="259" t="s">
        <v>3791</v>
      </c>
      <c r="G60" s="259">
        <v>2704012</v>
      </c>
      <c r="H60" s="120" t="str">
        <f>IF(G60="","",VLOOKUP(G60,ARANCEL!$B$5:$D$121,2,FALSE))</f>
        <v xml:space="preserve">INTERMEDIARIO O PONTICO </v>
      </c>
      <c r="I60" s="121" t="s">
        <v>5549</v>
      </c>
      <c r="J60" s="119">
        <v>4</v>
      </c>
      <c r="K60" s="122">
        <f>IF(G60="","",VLOOKUP(G60,ARANCEL!$B$5:$D$121,3,FALSE)*J60)</f>
        <v>100488</v>
      </c>
      <c r="L60" s="1229" t="s">
        <v>5292</v>
      </c>
      <c r="M60" s="1229">
        <v>4500235564</v>
      </c>
      <c r="N60" s="1229">
        <v>9431</v>
      </c>
    </row>
    <row r="61" spans="1:14" x14ac:dyDescent="0.25">
      <c r="A61" s="259" t="s">
        <v>305</v>
      </c>
      <c r="B61" s="260">
        <v>41799</v>
      </c>
      <c r="C61" s="261" t="s">
        <v>2891</v>
      </c>
      <c r="D61" s="259" t="s">
        <v>1609</v>
      </c>
      <c r="E61" s="363">
        <v>10207112</v>
      </c>
      <c r="F61" s="259">
        <v>26397466</v>
      </c>
      <c r="G61" s="259">
        <v>2704005</v>
      </c>
      <c r="H61" s="120" t="str">
        <f>IF(G61="","",VLOOKUP(G61,ARANCEL!$B$5:$D$121,2,FALSE))</f>
        <v>PROVISORIO</v>
      </c>
      <c r="I61" s="121" t="s">
        <v>323</v>
      </c>
      <c r="J61" s="119">
        <v>1</v>
      </c>
      <c r="K61" s="122">
        <f>IF(G61="","",VLOOKUP(G61,ARANCEL!$B$5:$D$121,3,FALSE)*J61)</f>
        <v>3250</v>
      </c>
      <c r="L61" s="1229" t="s">
        <v>5742</v>
      </c>
      <c r="M61" s="1229">
        <v>4500239648</v>
      </c>
      <c r="N61" s="1229" t="s">
        <v>5760</v>
      </c>
    </row>
    <row r="62" spans="1:14" x14ac:dyDescent="0.25">
      <c r="A62" s="259" t="s">
        <v>305</v>
      </c>
      <c r="B62" s="260">
        <v>41826</v>
      </c>
      <c r="C62" s="261" t="s">
        <v>5597</v>
      </c>
      <c r="D62" s="259" t="s">
        <v>3579</v>
      </c>
      <c r="E62" s="363">
        <v>10222315</v>
      </c>
      <c r="F62" s="259">
        <v>27237831</v>
      </c>
      <c r="G62" s="259">
        <v>2704003</v>
      </c>
      <c r="H62" s="120" t="str">
        <f>IF(G62="","",VLOOKUP(G62,ARANCEL!$B$5:$D$121,2,FALSE))</f>
        <v xml:space="preserve">CORONA PERIFERICA CON PERNO MUÑON COLADO </v>
      </c>
      <c r="I62" s="121" t="s">
        <v>329</v>
      </c>
      <c r="J62" s="119">
        <v>1</v>
      </c>
      <c r="K62" s="122">
        <f>IF(G62="","",VLOOKUP(G62,ARANCEL!$B$5:$D$121,3,FALSE)*J62)</f>
        <v>32612</v>
      </c>
      <c r="L62" s="1229" t="s">
        <v>6017</v>
      </c>
      <c r="M62" s="1229">
        <v>4500243756</v>
      </c>
      <c r="N62" s="1229">
        <v>9800</v>
      </c>
    </row>
    <row r="63" spans="1:14" x14ac:dyDescent="0.25">
      <c r="A63" s="259" t="s">
        <v>305</v>
      </c>
      <c r="B63" s="260">
        <v>41864</v>
      </c>
      <c r="C63" s="261" t="s">
        <v>6465</v>
      </c>
      <c r="D63" s="259" t="s">
        <v>1619</v>
      </c>
      <c r="E63" s="363">
        <v>10240805</v>
      </c>
      <c r="F63" s="259">
        <v>27649417</v>
      </c>
      <c r="G63" s="259">
        <v>2707002</v>
      </c>
      <c r="H63" s="120" t="str">
        <f>IF(G63="","",VLOOKUP(G63,ARANCEL!$B$5:$D$121,2,FALSE))</f>
        <v>CUBETA DE BLANQUEAMIENTO</v>
      </c>
      <c r="I63" s="121" t="s">
        <v>347</v>
      </c>
      <c r="J63" s="119">
        <v>2</v>
      </c>
      <c r="K63" s="122">
        <f>IF(G63="","",VLOOKUP(G63,ARANCEL!$B$5:$D$121,3,FALSE)*J63)</f>
        <v>11808</v>
      </c>
      <c r="L63" s="1229" t="s">
        <v>6905</v>
      </c>
      <c r="M63" s="1229">
        <v>4500250387</v>
      </c>
      <c r="N63" s="1229" t="s">
        <v>6912</v>
      </c>
    </row>
    <row r="64" spans="1:14" x14ac:dyDescent="0.25">
      <c r="A64" s="259" t="s">
        <v>305</v>
      </c>
      <c r="B64" s="260">
        <v>41955</v>
      </c>
      <c r="C64" s="261" t="s">
        <v>6465</v>
      </c>
      <c r="D64" s="259" t="s">
        <v>4645</v>
      </c>
      <c r="E64" s="363">
        <v>10277976</v>
      </c>
      <c r="F64" s="259">
        <v>27649417</v>
      </c>
      <c r="G64" s="259">
        <v>2704005</v>
      </c>
      <c r="H64" s="120" t="str">
        <f>IF(G64="","",VLOOKUP(G64,ARANCEL!$B$5:$D$121,2,FALSE))</f>
        <v>PROVISORIO</v>
      </c>
      <c r="I64" s="121" t="s">
        <v>363</v>
      </c>
      <c r="J64" s="119">
        <v>3</v>
      </c>
      <c r="K64" s="122">
        <f>IF(G64="","",VLOOKUP(G64,ARANCEL!$B$5:$D$121,3,FALSE)*J64)</f>
        <v>9750</v>
      </c>
      <c r="L64" s="1229" t="s">
        <v>8256</v>
      </c>
      <c r="M64" s="1229">
        <v>4500265763</v>
      </c>
      <c r="N64" s="1229" t="s">
        <v>8944</v>
      </c>
    </row>
    <row r="65" spans="1:14" x14ac:dyDescent="0.25">
      <c r="A65" s="259" t="s">
        <v>305</v>
      </c>
      <c r="B65" s="260">
        <v>41962</v>
      </c>
      <c r="C65" s="261" t="s">
        <v>6465</v>
      </c>
      <c r="D65" s="259" t="s">
        <v>1619</v>
      </c>
      <c r="E65" s="363">
        <v>10277976</v>
      </c>
      <c r="F65" s="259">
        <v>27649417</v>
      </c>
      <c r="G65" s="259">
        <v>2704008</v>
      </c>
      <c r="H65" s="120" t="str">
        <f>IF(G65="","",VLOOKUP(G65,ARANCEL!$B$5:$D$121,2,FALSE))</f>
        <v>PILAR, INSERCION O PUNTO DE APOYO CON PERNO MUÑON</v>
      </c>
      <c r="I65" s="121" t="s">
        <v>754</v>
      </c>
      <c r="J65" s="119">
        <v>2</v>
      </c>
      <c r="K65" s="122">
        <f>IF(G65="","",VLOOKUP(G65,ARANCEL!$B$5:$D$121,3,FALSE)*J65)</f>
        <v>65224</v>
      </c>
      <c r="L65" s="1229" t="s">
        <v>8256</v>
      </c>
      <c r="M65" s="1229">
        <v>4500265763</v>
      </c>
      <c r="N65" s="1229" t="s">
        <v>8944</v>
      </c>
    </row>
    <row r="66" spans="1:14" x14ac:dyDescent="0.25">
      <c r="A66" s="1162" t="s">
        <v>305</v>
      </c>
      <c r="B66" s="260">
        <v>41971</v>
      </c>
      <c r="C66" s="261" t="s">
        <v>6465</v>
      </c>
      <c r="D66" s="259" t="s">
        <v>1619</v>
      </c>
      <c r="E66" s="363">
        <v>10277976</v>
      </c>
      <c r="F66" s="259">
        <v>27649417</v>
      </c>
      <c r="G66" s="259">
        <v>2704012</v>
      </c>
      <c r="H66" s="120" t="str">
        <f>IF(G66="","",VLOOKUP(G66,ARANCEL!$B$5:$D$121,2,FALSE))</f>
        <v xml:space="preserve">INTERMEDIARIO O PONTICO </v>
      </c>
      <c r="I66" s="121" t="s">
        <v>324</v>
      </c>
      <c r="J66" s="119">
        <v>2</v>
      </c>
      <c r="K66" s="122">
        <f>IF(G66="","",VLOOKUP(G66,ARANCEL!$B$5:$D$121,3,FALSE)*J66)</f>
        <v>50244</v>
      </c>
      <c r="L66" s="1229" t="s">
        <v>8256</v>
      </c>
      <c r="M66" s="1229">
        <v>4500265763</v>
      </c>
      <c r="N66" s="1229" t="s">
        <v>8944</v>
      </c>
    </row>
    <row r="67" spans="1:14" x14ac:dyDescent="0.25">
      <c r="A67" s="259" t="s">
        <v>305</v>
      </c>
      <c r="B67" s="260">
        <v>41816</v>
      </c>
      <c r="C67" s="261" t="s">
        <v>5366</v>
      </c>
      <c r="D67" s="259" t="s">
        <v>1609</v>
      </c>
      <c r="E67" s="363">
        <v>10216855</v>
      </c>
      <c r="F67" s="259">
        <v>27134954</v>
      </c>
      <c r="G67" s="259">
        <v>2705003</v>
      </c>
      <c r="H67" s="120" t="str">
        <f>IF(G67="","",VLOOKUP(G67,ARANCEL!$B$5:$D$121,2,FALSE))</f>
        <v>INCRUSTACION ESTETICA (ART-GLASS O CERAMICA)</v>
      </c>
      <c r="I67" s="121" t="s">
        <v>312</v>
      </c>
      <c r="J67" s="119">
        <v>1</v>
      </c>
      <c r="K67" s="122">
        <f>IF(G67="","",VLOOKUP(G67,ARANCEL!$B$5:$D$121,3,FALSE)*J67)</f>
        <v>15676</v>
      </c>
      <c r="L67" s="1229" t="s">
        <v>5742</v>
      </c>
      <c r="M67" s="1229">
        <v>4500239648</v>
      </c>
      <c r="N67" s="1229" t="s">
        <v>5760</v>
      </c>
    </row>
    <row r="68" spans="1:14" x14ac:dyDescent="0.25">
      <c r="A68" s="259" t="s">
        <v>305</v>
      </c>
      <c r="B68" s="260">
        <v>41703</v>
      </c>
      <c r="C68" s="261" t="s">
        <v>3147</v>
      </c>
      <c r="D68" s="259" t="s">
        <v>1611</v>
      </c>
      <c r="E68" s="363">
        <v>10178617</v>
      </c>
      <c r="F68" s="259">
        <v>25247200</v>
      </c>
      <c r="G68" s="259">
        <v>2705003</v>
      </c>
      <c r="H68" s="120" t="str">
        <f>IF(G68="","",VLOOKUP(G68,ARANCEL!$B$5:$D$121,2,FALSE))</f>
        <v>INCRUSTACION ESTETICA (ART-GLASS O CERAMICA)</v>
      </c>
      <c r="I68" s="121" t="s">
        <v>312</v>
      </c>
      <c r="J68" s="119">
        <v>1</v>
      </c>
      <c r="K68" s="122">
        <f>IF(G68="","",VLOOKUP(G68,ARANCEL!$B$5:$D$121,3,FALSE)*J68)</f>
        <v>15676</v>
      </c>
      <c r="L68" s="1229" t="s">
        <v>3438</v>
      </c>
      <c r="M68" s="1229">
        <v>4500220818</v>
      </c>
      <c r="N68" s="1229">
        <v>8640</v>
      </c>
    </row>
    <row r="69" spans="1:14" x14ac:dyDescent="0.25">
      <c r="A69" s="259" t="s">
        <v>305</v>
      </c>
      <c r="B69" s="260">
        <v>41863</v>
      </c>
      <c r="C69" s="261" t="s">
        <v>6332</v>
      </c>
      <c r="D69" s="259" t="s">
        <v>1609</v>
      </c>
      <c r="E69" s="262">
        <v>10239716</v>
      </c>
      <c r="F69" s="259">
        <v>27266231</v>
      </c>
      <c r="G69" s="259">
        <v>2705003</v>
      </c>
      <c r="H69" s="120" t="str">
        <f>IF(G69="","",VLOOKUP(G69,ARANCEL!$B$5:$D$121,2,FALSE))</f>
        <v>INCRUSTACION ESTETICA (ART-GLASS O CERAMICA)</v>
      </c>
      <c r="I69" s="121" t="s">
        <v>318</v>
      </c>
      <c r="J69" s="119">
        <v>1</v>
      </c>
      <c r="K69" s="122">
        <f>IF(G69="","",VLOOKUP(G69,ARANCEL!$B$5:$D$121,3,FALSE)*J69)</f>
        <v>15676</v>
      </c>
      <c r="L69" s="1229" t="s">
        <v>6905</v>
      </c>
      <c r="M69" s="1229">
        <v>4500250387</v>
      </c>
      <c r="N69" s="1229" t="s">
        <v>6912</v>
      </c>
    </row>
    <row r="70" spans="1:14" x14ac:dyDescent="0.25">
      <c r="A70" s="259" t="s">
        <v>305</v>
      </c>
      <c r="B70" s="260">
        <v>41740</v>
      </c>
      <c r="C70" s="261" t="s">
        <v>4069</v>
      </c>
      <c r="D70" s="259" t="s">
        <v>620</v>
      </c>
      <c r="E70" s="363">
        <v>10188163</v>
      </c>
      <c r="F70" s="259">
        <v>25919621</v>
      </c>
      <c r="G70" s="259">
        <v>2705004</v>
      </c>
      <c r="H70" s="120" t="str">
        <f>IF(G70="","",VLOOKUP(G70,ARANCEL!$B$5:$D$121,2,FALSE))</f>
        <v>CARILLA ESTETICA (ART-GLASS O CERAMICA)</v>
      </c>
      <c r="I70" s="121" t="s">
        <v>329</v>
      </c>
      <c r="J70" s="119">
        <v>1</v>
      </c>
      <c r="K70" s="122">
        <f>IF(G70="","",VLOOKUP(G70,ARANCEL!$B$5:$D$121,3,FALSE)*J70)</f>
        <v>26753</v>
      </c>
      <c r="L70" s="1229" t="s">
        <v>4612</v>
      </c>
      <c r="M70" s="1229">
        <v>4500229983</v>
      </c>
      <c r="N70" s="1229">
        <v>9194</v>
      </c>
    </row>
    <row r="71" spans="1:14" x14ac:dyDescent="0.25">
      <c r="A71" s="259" t="s">
        <v>305</v>
      </c>
      <c r="B71" s="260">
        <v>41955</v>
      </c>
      <c r="C71" s="261" t="s">
        <v>8143</v>
      </c>
      <c r="D71" s="259" t="s">
        <v>1607</v>
      </c>
      <c r="E71" s="363">
        <v>10277148</v>
      </c>
      <c r="F71" s="259">
        <v>29017155</v>
      </c>
      <c r="G71" s="259">
        <v>2704023</v>
      </c>
      <c r="H71" s="120" t="str">
        <f>IF(G71="","",VLOOKUP(G71,ARANCEL!$B$5:$D$121,2,FALSE))</f>
        <v xml:space="preserve">PROTESIS VALPLAST PARCIAL </v>
      </c>
      <c r="I71" s="121" t="s">
        <v>306</v>
      </c>
      <c r="J71" s="119">
        <v>1</v>
      </c>
      <c r="K71" s="122">
        <f>IF(G71="","",VLOOKUP(G71,ARANCEL!$B$5:$D$121,3,FALSE)*J71)</f>
        <v>61850</v>
      </c>
      <c r="L71" s="1229" t="s">
        <v>8256</v>
      </c>
      <c r="M71" s="1229">
        <v>4500265763</v>
      </c>
      <c r="N71" s="1229" t="s">
        <v>8944</v>
      </c>
    </row>
    <row r="72" spans="1:14" x14ac:dyDescent="0.25">
      <c r="A72" s="1162" t="s">
        <v>305</v>
      </c>
      <c r="B72" s="260">
        <v>41975</v>
      </c>
      <c r="C72" s="261" t="s">
        <v>8143</v>
      </c>
      <c r="D72" s="259" t="s">
        <v>1607</v>
      </c>
      <c r="E72" s="363">
        <v>10277148</v>
      </c>
      <c r="F72" s="259">
        <v>29017155</v>
      </c>
      <c r="G72" s="259">
        <v>2704023</v>
      </c>
      <c r="H72" s="120" t="str">
        <f>IF(G72="","",VLOOKUP(G72,ARANCEL!$B$5:$D$121,2,FALSE))</f>
        <v xml:space="preserve">PROTESIS VALPLAST PARCIAL </v>
      </c>
      <c r="I72" s="121" t="s">
        <v>306</v>
      </c>
      <c r="J72" s="119">
        <v>1</v>
      </c>
      <c r="K72" s="122">
        <f>IF(G72="","",VLOOKUP(G72,ARANCEL!$B$5:$D$121,3,FALSE)*J72)</f>
        <v>61850</v>
      </c>
      <c r="L72" s="1229" t="s">
        <v>8256</v>
      </c>
      <c r="M72" s="1229">
        <v>4500265763</v>
      </c>
      <c r="N72" s="1229" t="s">
        <v>8944</v>
      </c>
    </row>
    <row r="73" spans="1:14" x14ac:dyDescent="0.25">
      <c r="A73" s="259" t="s">
        <v>305</v>
      </c>
      <c r="B73" s="260">
        <v>42009</v>
      </c>
      <c r="C73" s="261" t="s">
        <v>9310</v>
      </c>
      <c r="D73" s="259" t="s">
        <v>1200</v>
      </c>
      <c r="E73" s="363">
        <v>10305751</v>
      </c>
      <c r="F73" s="259">
        <v>30060662</v>
      </c>
      <c r="G73" s="259">
        <v>2705003</v>
      </c>
      <c r="H73" s="120" t="str">
        <f>IF(G73="","",VLOOKUP(G73,ARANCEL!$B$5:$D$121,2,FALSE))</f>
        <v>INCRUSTACION ESTETICA (ART-GLASS O CERAMICA)</v>
      </c>
      <c r="I73" s="121" t="s">
        <v>308</v>
      </c>
      <c r="J73" s="119">
        <v>1</v>
      </c>
      <c r="K73" s="122">
        <f>IF(G73="","",VLOOKUP(G73,ARANCEL!$B$5:$D$121,3,FALSE)*J73)</f>
        <v>15676</v>
      </c>
      <c r="L73" s="1235" t="str">
        <f>IF(E73="","","IMPAGO")</f>
        <v>IMPAGO</v>
      </c>
      <c r="M73" s="1235" t="str">
        <f>IF(L73="IMPAGO","SIN O.C.","")</f>
        <v>SIN O.C.</v>
      </c>
      <c r="N73" s="1235" t="str">
        <f>IF(L73="IMPAGO","SIN FACT.","")</f>
        <v>SIN FACT.</v>
      </c>
    </row>
    <row r="74" spans="1:14" x14ac:dyDescent="0.25">
      <c r="A74" s="259" t="s">
        <v>305</v>
      </c>
      <c r="B74" s="260">
        <v>41914</v>
      </c>
      <c r="C74" s="261" t="s">
        <v>7447</v>
      </c>
      <c r="D74" s="259" t="s">
        <v>620</v>
      </c>
      <c r="E74" s="363">
        <v>10259799</v>
      </c>
      <c r="F74" s="259">
        <v>28852562</v>
      </c>
      <c r="G74" s="259">
        <v>2704005</v>
      </c>
      <c r="H74" s="120" t="str">
        <f>IF(G74="","",VLOOKUP(G74,ARANCEL!$B$5:$D$121,2,FALSE))</f>
        <v>PROVISORIO</v>
      </c>
      <c r="I74" s="121" t="s">
        <v>3669</v>
      </c>
      <c r="J74" s="119">
        <v>2</v>
      </c>
      <c r="K74" s="122">
        <f>IF(G74="","",VLOOKUP(G74,ARANCEL!$B$5:$D$121,3,FALSE)*J74)</f>
        <v>6500</v>
      </c>
      <c r="L74" s="1229" t="s">
        <v>7548</v>
      </c>
      <c r="M74" s="1229">
        <v>4500255347</v>
      </c>
      <c r="N74" s="1229" t="s">
        <v>7571</v>
      </c>
    </row>
    <row r="75" spans="1:14" x14ac:dyDescent="0.25">
      <c r="A75" s="259" t="s">
        <v>305</v>
      </c>
      <c r="B75" s="260">
        <v>41925</v>
      </c>
      <c r="C75" s="261" t="s">
        <v>7447</v>
      </c>
      <c r="D75" s="259" t="s">
        <v>620</v>
      </c>
      <c r="E75" s="363">
        <v>10259799</v>
      </c>
      <c r="F75" s="259">
        <v>28852562</v>
      </c>
      <c r="G75" s="259">
        <v>2704003</v>
      </c>
      <c r="H75" s="120" t="str">
        <f>IF(G75="","",VLOOKUP(G75,ARANCEL!$B$5:$D$121,2,FALSE))</f>
        <v xml:space="preserve">CORONA PERIFERICA CON PERNO MUÑON COLADO </v>
      </c>
      <c r="I75" s="121" t="s">
        <v>3669</v>
      </c>
      <c r="J75" s="119">
        <v>2</v>
      </c>
      <c r="K75" s="122">
        <f>IF(G75="","",VLOOKUP(G75,ARANCEL!$B$5:$D$121,3,FALSE)*J75)</f>
        <v>65224</v>
      </c>
      <c r="L75" s="1229" t="s">
        <v>8279</v>
      </c>
      <c r="M75" s="1229">
        <v>4500260855</v>
      </c>
      <c r="N75" s="1229" t="s">
        <v>8299</v>
      </c>
    </row>
    <row r="76" spans="1:14" x14ac:dyDescent="0.25">
      <c r="A76" s="259" t="s">
        <v>305</v>
      </c>
      <c r="B76" s="260">
        <v>41977</v>
      </c>
      <c r="C76" s="261" t="s">
        <v>8683</v>
      </c>
      <c r="D76" s="259" t="s">
        <v>1609</v>
      </c>
      <c r="E76" s="363">
        <v>10290262</v>
      </c>
      <c r="F76" s="259">
        <v>29497796</v>
      </c>
      <c r="G76" s="259">
        <v>2704005</v>
      </c>
      <c r="H76" s="120" t="str">
        <f>IF(G76="","",VLOOKUP(G76,ARANCEL!$B$5:$D$121,2,FALSE))</f>
        <v>PROVISORIO</v>
      </c>
      <c r="I76" s="121" t="s">
        <v>326</v>
      </c>
      <c r="J76" s="119">
        <v>1</v>
      </c>
      <c r="K76" s="122">
        <f>IF(G76="","",VLOOKUP(G76,ARANCEL!$B$5:$D$121,3,FALSE)*J76)</f>
        <v>3250</v>
      </c>
      <c r="L76" s="1349" t="s">
        <v>9431</v>
      </c>
      <c r="M76" s="1349">
        <v>4500269306</v>
      </c>
      <c r="N76" s="1349" t="s">
        <v>9458</v>
      </c>
    </row>
    <row r="77" spans="1:14" x14ac:dyDescent="0.25">
      <c r="A77" s="259" t="s">
        <v>305</v>
      </c>
      <c r="B77" s="260">
        <v>41841</v>
      </c>
      <c r="C77" s="261" t="s">
        <v>5646</v>
      </c>
      <c r="D77" s="259" t="s">
        <v>1200</v>
      </c>
      <c r="E77" s="363">
        <v>10223894</v>
      </c>
      <c r="F77" s="259">
        <v>27101189</v>
      </c>
      <c r="G77" s="259">
        <v>2707001</v>
      </c>
      <c r="H77" s="120" t="str">
        <f>IF(G77="","",VLOOKUP(G77,ARANCEL!$B$5:$D$121,2,FALSE))</f>
        <v xml:space="preserve">PLANO DE RELAJACION </v>
      </c>
      <c r="I77" s="121" t="s">
        <v>306</v>
      </c>
      <c r="J77" s="119">
        <v>1</v>
      </c>
      <c r="K77" s="122">
        <f>IF(G77="","",VLOOKUP(G77,ARANCEL!$B$5:$D$121,3,FALSE)*J77)</f>
        <v>9221</v>
      </c>
      <c r="L77" s="1229" t="s">
        <v>6017</v>
      </c>
      <c r="M77" s="1229">
        <v>4500243756</v>
      </c>
      <c r="N77" s="1229">
        <v>9800</v>
      </c>
    </row>
    <row r="78" spans="1:14" x14ac:dyDescent="0.25">
      <c r="A78" s="259" t="s">
        <v>305</v>
      </c>
      <c r="B78" s="260">
        <v>41948</v>
      </c>
      <c r="C78" s="261" t="s">
        <v>8062</v>
      </c>
      <c r="D78" s="259" t="s">
        <v>1609</v>
      </c>
      <c r="E78" s="363">
        <v>10275272</v>
      </c>
      <c r="F78" s="259">
        <v>29275193</v>
      </c>
      <c r="G78" s="259">
        <v>2707001</v>
      </c>
      <c r="H78" s="120" t="str">
        <f>IF(G78="","",VLOOKUP(G78,ARANCEL!$B$5:$D$121,2,FALSE))</f>
        <v xml:space="preserve">PLANO DE RELAJACION </v>
      </c>
      <c r="I78" s="121" t="s">
        <v>306</v>
      </c>
      <c r="J78" s="119">
        <v>1</v>
      </c>
      <c r="K78" s="122">
        <f>IF(G78="","",VLOOKUP(G78,ARANCEL!$B$5:$D$121,3,FALSE)*J78)</f>
        <v>9221</v>
      </c>
      <c r="L78" s="1229" t="s">
        <v>8256</v>
      </c>
      <c r="M78" s="1229">
        <v>4500265763</v>
      </c>
      <c r="N78" s="1229" t="s">
        <v>8944</v>
      </c>
    </row>
    <row r="79" spans="1:14" x14ac:dyDescent="0.25">
      <c r="A79" s="259" t="s">
        <v>305</v>
      </c>
      <c r="B79" s="260">
        <v>41920</v>
      </c>
      <c r="C79" s="118" t="s">
        <v>7483</v>
      </c>
      <c r="D79" s="119" t="s">
        <v>1611</v>
      </c>
      <c r="E79" s="141">
        <v>10261223</v>
      </c>
      <c r="F79" s="119">
        <v>28812757</v>
      </c>
      <c r="G79" s="259">
        <v>2704005</v>
      </c>
      <c r="H79" s="120" t="str">
        <f>IF(G79="","",VLOOKUP(G79,ARANCEL!$B$5:$D$121,2,FALSE))</f>
        <v>PROVISORIO</v>
      </c>
      <c r="I79" s="121" t="s">
        <v>317</v>
      </c>
      <c r="J79" s="119">
        <v>1</v>
      </c>
      <c r="K79" s="122">
        <f>IF(G79="","",VLOOKUP(G79,ARANCEL!$B$5:$D$121,3,FALSE)*J79)</f>
        <v>3250</v>
      </c>
      <c r="L79" s="1229" t="s">
        <v>8279</v>
      </c>
      <c r="M79" s="1229">
        <v>4500260855</v>
      </c>
      <c r="N79" s="1229" t="s">
        <v>8299</v>
      </c>
    </row>
    <row r="80" spans="1:14" x14ac:dyDescent="0.25">
      <c r="A80" s="259" t="s">
        <v>305</v>
      </c>
      <c r="B80" s="260">
        <v>41934</v>
      </c>
      <c r="C80" s="261" t="s">
        <v>7483</v>
      </c>
      <c r="D80" s="259" t="s">
        <v>1611</v>
      </c>
      <c r="E80" s="363">
        <v>10261223</v>
      </c>
      <c r="F80" s="259">
        <v>28812757</v>
      </c>
      <c r="G80" s="259">
        <v>2704003</v>
      </c>
      <c r="H80" s="120" t="str">
        <f>IF(G80="","",VLOOKUP(G80,ARANCEL!$B$5:$D$121,2,FALSE))</f>
        <v xml:space="preserve">CORONA PERIFERICA CON PERNO MUÑON COLADO </v>
      </c>
      <c r="I80" s="121" t="s">
        <v>317</v>
      </c>
      <c r="J80" s="119">
        <v>1</v>
      </c>
      <c r="K80" s="122">
        <f>IF(G80="","",VLOOKUP(G80,ARANCEL!$B$5:$D$121,3,FALSE)*J80)</f>
        <v>32612</v>
      </c>
      <c r="L80" s="1229" t="s">
        <v>8279</v>
      </c>
      <c r="M80" s="1229">
        <v>4500260855</v>
      </c>
      <c r="N80" s="1229" t="s">
        <v>8299</v>
      </c>
    </row>
    <row r="81" spans="1:14" x14ac:dyDescent="0.25">
      <c r="A81" s="259" t="s">
        <v>305</v>
      </c>
      <c r="B81" s="260">
        <v>41935</v>
      </c>
      <c r="C81" s="261" t="s">
        <v>7799</v>
      </c>
      <c r="D81" s="259" t="s">
        <v>620</v>
      </c>
      <c r="E81" s="363">
        <v>10268839</v>
      </c>
      <c r="F81" s="259">
        <v>28760833</v>
      </c>
      <c r="G81" s="259">
        <v>2704005</v>
      </c>
      <c r="H81" s="120" t="str">
        <f>IF(G81="","",VLOOKUP(G81,ARANCEL!$B$5:$D$121,2,FALSE))</f>
        <v>PROVISORIO</v>
      </c>
      <c r="I81" s="121" t="s">
        <v>326</v>
      </c>
      <c r="J81" s="119">
        <v>1</v>
      </c>
      <c r="K81" s="122">
        <f>IF(G81="","",VLOOKUP(G81,ARANCEL!$B$5:$D$121,3,FALSE)*J81)</f>
        <v>3250</v>
      </c>
      <c r="L81" s="1229" t="s">
        <v>8279</v>
      </c>
      <c r="M81" s="1229">
        <v>4500260855</v>
      </c>
      <c r="N81" s="1229" t="s">
        <v>8299</v>
      </c>
    </row>
    <row r="82" spans="1:14" x14ac:dyDescent="0.25">
      <c r="A82" s="259" t="s">
        <v>305</v>
      </c>
      <c r="B82" s="260">
        <v>41941</v>
      </c>
      <c r="C82" s="261" t="s">
        <v>7799</v>
      </c>
      <c r="D82" s="259" t="s">
        <v>620</v>
      </c>
      <c r="E82" s="363">
        <v>10268839</v>
      </c>
      <c r="F82" s="259">
        <v>28760833</v>
      </c>
      <c r="G82" s="259">
        <v>2704003</v>
      </c>
      <c r="H82" s="120" t="str">
        <f>IF(G82="","",VLOOKUP(G82,ARANCEL!$B$5:$D$121,2,FALSE))</f>
        <v xml:space="preserve">CORONA PERIFERICA CON PERNO MUÑON COLADO </v>
      </c>
      <c r="I82" s="121" t="s">
        <v>326</v>
      </c>
      <c r="J82" s="119">
        <v>1</v>
      </c>
      <c r="K82" s="122">
        <f>IF(G82="","",VLOOKUP(G82,ARANCEL!$B$5:$D$121,3,FALSE)*J82)</f>
        <v>32612</v>
      </c>
      <c r="L82" s="1229" t="s">
        <v>8279</v>
      </c>
      <c r="M82" s="1229">
        <v>4500260855</v>
      </c>
      <c r="N82" s="1229" t="s">
        <v>8299</v>
      </c>
    </row>
    <row r="83" spans="1:14" x14ac:dyDescent="0.25">
      <c r="A83" s="259" t="s">
        <v>305</v>
      </c>
      <c r="B83" s="260">
        <v>41858</v>
      </c>
      <c r="C83" s="118" t="s">
        <v>6278</v>
      </c>
      <c r="D83" s="119" t="s">
        <v>620</v>
      </c>
      <c r="E83" s="141">
        <v>10237442</v>
      </c>
      <c r="F83" s="119">
        <v>27868104</v>
      </c>
      <c r="G83" s="259">
        <v>2707001</v>
      </c>
      <c r="H83" s="120" t="str">
        <f>IF(G83="","",VLOOKUP(G83,ARANCEL!$B$5:$D$121,2,FALSE))</f>
        <v xml:space="preserve">PLANO DE RELAJACION </v>
      </c>
      <c r="I83" s="121" t="s">
        <v>306</v>
      </c>
      <c r="J83" s="119">
        <v>1</v>
      </c>
      <c r="K83" s="122">
        <f>IF(G83="","",VLOOKUP(G83,ARANCEL!$B$5:$D$121,3,FALSE)*J83)</f>
        <v>9221</v>
      </c>
      <c r="L83" s="1229" t="s">
        <v>6905</v>
      </c>
      <c r="M83" s="1229">
        <v>4500250387</v>
      </c>
      <c r="N83" s="1229" t="s">
        <v>6912</v>
      </c>
    </row>
    <row r="84" spans="1:14" x14ac:dyDescent="0.25">
      <c r="A84" s="259" t="s">
        <v>305</v>
      </c>
      <c r="B84" s="260">
        <v>41995</v>
      </c>
      <c r="C84" s="261" t="s">
        <v>9024</v>
      </c>
      <c r="D84" s="259" t="s">
        <v>811</v>
      </c>
      <c r="E84" s="363">
        <v>10298419</v>
      </c>
      <c r="F84" s="259">
        <v>29601920</v>
      </c>
      <c r="G84" s="259">
        <v>2705003</v>
      </c>
      <c r="H84" s="120" t="str">
        <f>IF(G84="","",VLOOKUP(G84,ARANCEL!$B$5:$D$121,2,FALSE))</f>
        <v>INCRUSTACION ESTETICA (ART-GLASS O CERAMICA)</v>
      </c>
      <c r="I84" s="121" t="s">
        <v>312</v>
      </c>
      <c r="J84" s="119">
        <v>1</v>
      </c>
      <c r="K84" s="122">
        <f>IF(G84="","",VLOOKUP(G84,ARANCEL!$B$5:$D$121,3,FALSE)*J84)</f>
        <v>15676</v>
      </c>
      <c r="L84" s="1349" t="s">
        <v>9431</v>
      </c>
      <c r="M84" s="1349">
        <v>4500269306</v>
      </c>
      <c r="N84" s="1349" t="s">
        <v>9458</v>
      </c>
    </row>
    <row r="85" spans="1:14" x14ac:dyDescent="0.25">
      <c r="A85" s="259" t="s">
        <v>305</v>
      </c>
      <c r="B85" s="260">
        <v>41842</v>
      </c>
      <c r="C85" s="261" t="s">
        <v>5876</v>
      </c>
      <c r="D85" s="259" t="s">
        <v>811</v>
      </c>
      <c r="E85" s="363">
        <v>10228684</v>
      </c>
      <c r="F85" s="259">
        <v>26974471</v>
      </c>
      <c r="G85" s="259">
        <v>2704005</v>
      </c>
      <c r="H85" s="120" t="str">
        <f>IF(G85="","",VLOOKUP(G85,ARANCEL!$B$5:$D$121,2,FALSE))</f>
        <v>PROVISORIO</v>
      </c>
      <c r="I85" s="121" t="s">
        <v>324</v>
      </c>
      <c r="J85" s="119">
        <v>1</v>
      </c>
      <c r="K85" s="122">
        <f>IF(G85="","",VLOOKUP(G85,ARANCEL!$B$5:$D$121,3,FALSE)*J85)</f>
        <v>3250</v>
      </c>
      <c r="L85" s="1229" t="s">
        <v>6017</v>
      </c>
      <c r="M85" s="1229">
        <v>4500243756</v>
      </c>
      <c r="N85" s="1229">
        <v>9800</v>
      </c>
    </row>
    <row r="86" spans="1:14" x14ac:dyDescent="0.25">
      <c r="A86" s="364" t="s">
        <v>305</v>
      </c>
      <c r="B86" s="260">
        <v>41849</v>
      </c>
      <c r="C86" s="261" t="s">
        <v>5876</v>
      </c>
      <c r="D86" s="259" t="s">
        <v>811</v>
      </c>
      <c r="E86" s="363">
        <v>10228684</v>
      </c>
      <c r="F86" s="259">
        <v>26974471</v>
      </c>
      <c r="G86" s="259">
        <v>2704003</v>
      </c>
      <c r="H86" s="120" t="str">
        <f>IF(G86="","",VLOOKUP(G86,ARANCEL!$B$5:$D$121,2,FALSE))</f>
        <v xml:space="preserve">CORONA PERIFERICA CON PERNO MUÑON COLADO </v>
      </c>
      <c r="I86" s="121" t="s">
        <v>324</v>
      </c>
      <c r="J86" s="119">
        <v>1</v>
      </c>
      <c r="K86" s="122">
        <f>IF(G86="","",VLOOKUP(G86,ARANCEL!$B$5:$D$121,3,FALSE)*J86)</f>
        <v>32612</v>
      </c>
      <c r="L86" s="1229" t="s">
        <v>6017</v>
      </c>
      <c r="M86" s="1229">
        <v>4500245623</v>
      </c>
      <c r="N86" s="1229">
        <v>9819</v>
      </c>
    </row>
    <row r="87" spans="1:14" x14ac:dyDescent="0.25">
      <c r="A87" s="259" t="s">
        <v>305</v>
      </c>
      <c r="B87" s="260">
        <v>41891</v>
      </c>
      <c r="C87" s="261" t="s">
        <v>5876</v>
      </c>
      <c r="D87" s="259" t="s">
        <v>811</v>
      </c>
      <c r="E87" s="363">
        <v>10254473</v>
      </c>
      <c r="F87" s="259">
        <v>26974471</v>
      </c>
      <c r="G87" s="259">
        <v>2705003</v>
      </c>
      <c r="H87" s="120" t="str">
        <f>IF(G87="","",VLOOKUP(G87,ARANCEL!$B$5:$D$121,2,FALSE))</f>
        <v>INCRUSTACION ESTETICA (ART-GLASS O CERAMICA)</v>
      </c>
      <c r="I87" s="121" t="s">
        <v>322</v>
      </c>
      <c r="J87" s="119">
        <v>1</v>
      </c>
      <c r="K87" s="122">
        <f>IF(G87="","",VLOOKUP(G87,ARANCEL!$B$5:$D$121,3,FALSE)*J87)</f>
        <v>15676</v>
      </c>
      <c r="L87" s="1229" t="s">
        <v>7548</v>
      </c>
      <c r="M87" s="1229">
        <v>4500255073</v>
      </c>
      <c r="N87" s="1229" t="s">
        <v>7563</v>
      </c>
    </row>
    <row r="88" spans="1:14" x14ac:dyDescent="0.25">
      <c r="A88" s="259" t="s">
        <v>305</v>
      </c>
      <c r="B88" s="260">
        <v>41883</v>
      </c>
      <c r="C88" s="261" t="s">
        <v>6746</v>
      </c>
      <c r="D88" s="259" t="s">
        <v>6299</v>
      </c>
      <c r="E88" s="363">
        <v>10249770</v>
      </c>
      <c r="F88" s="259">
        <v>27748733</v>
      </c>
      <c r="G88" s="259">
        <v>2704005</v>
      </c>
      <c r="H88" s="120" t="str">
        <f>IF(G88="","",VLOOKUP(G88,ARANCEL!$B$5:$D$121,2,FALSE))</f>
        <v>PROVISORIO</v>
      </c>
      <c r="I88" s="121" t="s">
        <v>308</v>
      </c>
      <c r="J88" s="119">
        <v>1</v>
      </c>
      <c r="K88" s="122">
        <f>IF(G88="","",VLOOKUP(G88,ARANCEL!$B$5:$D$121,3,FALSE)*J88)</f>
        <v>3250</v>
      </c>
      <c r="L88" s="1229" t="s">
        <v>6905</v>
      </c>
      <c r="M88" s="1229">
        <v>4500251478</v>
      </c>
      <c r="N88" s="1229" t="s">
        <v>7152</v>
      </c>
    </row>
    <row r="89" spans="1:14" x14ac:dyDescent="0.25">
      <c r="A89" s="259" t="s">
        <v>305</v>
      </c>
      <c r="B89" s="260">
        <v>41883</v>
      </c>
      <c r="C89" s="261" t="s">
        <v>6746</v>
      </c>
      <c r="D89" s="259" t="s">
        <v>6299</v>
      </c>
      <c r="E89" s="363">
        <v>10249770</v>
      </c>
      <c r="F89" s="259">
        <v>27748733</v>
      </c>
      <c r="G89" s="259">
        <v>2704003</v>
      </c>
      <c r="H89" s="120" t="str">
        <f>IF(G89="","",VLOOKUP(G89,ARANCEL!$B$5:$D$121,2,FALSE))</f>
        <v xml:space="preserve">CORONA PERIFERICA CON PERNO MUÑON COLADO </v>
      </c>
      <c r="I89" s="121" t="s">
        <v>308</v>
      </c>
      <c r="J89" s="119">
        <v>1</v>
      </c>
      <c r="K89" s="122">
        <f>IF(G89="","",VLOOKUP(G89,ARANCEL!$B$5:$D$121,3,FALSE)*J89)</f>
        <v>32612</v>
      </c>
      <c r="L89" s="1229" t="s">
        <v>6905</v>
      </c>
      <c r="M89" s="1229">
        <v>4500251478</v>
      </c>
      <c r="N89" s="1229" t="s">
        <v>7152</v>
      </c>
    </row>
    <row r="90" spans="1:14" x14ac:dyDescent="0.25">
      <c r="A90" s="259" t="s">
        <v>305</v>
      </c>
      <c r="B90" s="260">
        <v>41787</v>
      </c>
      <c r="C90" s="261" t="s">
        <v>4774</v>
      </c>
      <c r="D90" s="259" t="s">
        <v>1619</v>
      </c>
      <c r="E90" s="363">
        <v>10202352</v>
      </c>
      <c r="F90" s="259">
        <v>26452227</v>
      </c>
      <c r="G90" s="259">
        <v>2705003</v>
      </c>
      <c r="H90" s="120" t="str">
        <f>IF(G90="","",VLOOKUP(G90,ARANCEL!$B$5:$D$121,2,FALSE))</f>
        <v>INCRUSTACION ESTETICA (ART-GLASS O CERAMICA)</v>
      </c>
      <c r="I90" s="121" t="s">
        <v>316</v>
      </c>
      <c r="J90" s="119">
        <v>1</v>
      </c>
      <c r="K90" s="122">
        <f>IF(G90="","",VLOOKUP(G90,ARANCEL!$B$5:$D$121,3,FALSE)*J90)</f>
        <v>15676</v>
      </c>
      <c r="L90" s="1229" t="s">
        <v>5292</v>
      </c>
      <c r="M90" s="1229">
        <v>4500235564</v>
      </c>
      <c r="N90" s="1229">
        <v>9431</v>
      </c>
    </row>
    <row r="91" spans="1:14" x14ac:dyDescent="0.25">
      <c r="A91" s="259" t="s">
        <v>305</v>
      </c>
      <c r="B91" s="260">
        <v>41808</v>
      </c>
      <c r="C91" s="261" t="s">
        <v>5165</v>
      </c>
      <c r="D91" s="259" t="s">
        <v>1200</v>
      </c>
      <c r="E91" s="363">
        <v>10211874</v>
      </c>
      <c r="F91" s="259">
        <v>26860833</v>
      </c>
      <c r="G91" s="259">
        <v>2705003</v>
      </c>
      <c r="H91" s="120" t="str">
        <f>IF(G91="","",VLOOKUP(G91,ARANCEL!$B$5:$D$121,2,FALSE))</f>
        <v>INCRUSTACION ESTETICA (ART-GLASS O CERAMICA)</v>
      </c>
      <c r="I91" s="121" t="s">
        <v>326</v>
      </c>
      <c r="J91" s="119">
        <v>1</v>
      </c>
      <c r="K91" s="122">
        <f>IF(G91="","",VLOOKUP(G91,ARANCEL!$B$5:$D$121,3,FALSE)*J91)</f>
        <v>15676</v>
      </c>
      <c r="L91" s="1229" t="s">
        <v>5742</v>
      </c>
      <c r="M91" s="1229">
        <v>4500239648</v>
      </c>
      <c r="N91" s="1229" t="s">
        <v>5760</v>
      </c>
    </row>
    <row r="92" spans="1:14" x14ac:dyDescent="0.25">
      <c r="A92" s="259" t="s">
        <v>305</v>
      </c>
      <c r="B92" s="260">
        <v>41946</v>
      </c>
      <c r="C92" s="261" t="s">
        <v>7967</v>
      </c>
      <c r="D92" s="259" t="s">
        <v>6419</v>
      </c>
      <c r="E92" s="363">
        <v>10273505</v>
      </c>
      <c r="F92" s="259">
        <v>29174882</v>
      </c>
      <c r="G92" s="259">
        <v>2705003</v>
      </c>
      <c r="H92" s="120" t="str">
        <f>IF(G92="","",VLOOKUP(G92,ARANCEL!$B$5:$D$121,2,FALSE))</f>
        <v>INCRUSTACION ESTETICA (ART-GLASS O CERAMICA)</v>
      </c>
      <c r="I92" s="121" t="s">
        <v>316</v>
      </c>
      <c r="J92" s="119">
        <v>1</v>
      </c>
      <c r="K92" s="122">
        <f>IF(G92="","",VLOOKUP(G92,ARANCEL!$B$5:$D$121,3,FALSE)*J92)</f>
        <v>15676</v>
      </c>
      <c r="L92" s="1229" t="s">
        <v>8279</v>
      </c>
      <c r="M92" s="1229">
        <v>4500260855</v>
      </c>
      <c r="N92" s="1229" t="s">
        <v>8299</v>
      </c>
    </row>
    <row r="93" spans="1:14" x14ac:dyDescent="0.25">
      <c r="A93" s="259" t="s">
        <v>305</v>
      </c>
      <c r="B93" s="260">
        <v>41947</v>
      </c>
      <c r="C93" s="261" t="s">
        <v>7967</v>
      </c>
      <c r="D93" s="259" t="s">
        <v>6419</v>
      </c>
      <c r="E93" s="363">
        <v>10273063</v>
      </c>
      <c r="F93" s="259">
        <v>29174882</v>
      </c>
      <c r="G93" s="259">
        <v>2705003</v>
      </c>
      <c r="H93" s="120" t="str">
        <f>IF(G93="","",VLOOKUP(G93,ARANCEL!$B$5:$D$121,2,FALSE))</f>
        <v>INCRUSTACION ESTETICA (ART-GLASS O CERAMICA)</v>
      </c>
      <c r="I93" s="121" t="s">
        <v>633</v>
      </c>
      <c r="J93" s="119">
        <v>1</v>
      </c>
      <c r="K93" s="122">
        <f>IF(G93="","",VLOOKUP(G93,ARANCEL!$B$5:$D$121,3,FALSE)*J93)</f>
        <v>15676</v>
      </c>
      <c r="L93" s="1229" t="s">
        <v>8279</v>
      </c>
      <c r="M93" s="1229">
        <v>4500260855</v>
      </c>
      <c r="N93" s="1229" t="s">
        <v>8299</v>
      </c>
    </row>
    <row r="94" spans="1:14" x14ac:dyDescent="0.25">
      <c r="A94" s="259" t="s">
        <v>305</v>
      </c>
      <c r="B94" s="260">
        <v>41950</v>
      </c>
      <c r="C94" s="261" t="s">
        <v>7967</v>
      </c>
      <c r="D94" s="259" t="s">
        <v>6419</v>
      </c>
      <c r="E94" s="262">
        <v>10275810</v>
      </c>
      <c r="F94" s="259">
        <v>29174882</v>
      </c>
      <c r="G94" s="259">
        <v>2704005</v>
      </c>
      <c r="H94" s="120" t="str">
        <f>IF(G94="","",VLOOKUP(G94,ARANCEL!$B$5:$D$121,2,FALSE))</f>
        <v>PROVISORIO</v>
      </c>
      <c r="I94" s="121" t="s">
        <v>335</v>
      </c>
      <c r="J94" s="119">
        <v>1</v>
      </c>
      <c r="K94" s="122">
        <f>IF(G94="","",VLOOKUP(G94,ARANCEL!$B$5:$D$121,3,FALSE)*J94)</f>
        <v>3250</v>
      </c>
      <c r="L94" s="1229" t="s">
        <v>8256</v>
      </c>
      <c r="M94" s="1229">
        <v>4500265763</v>
      </c>
      <c r="N94" s="1229" t="s">
        <v>8944</v>
      </c>
    </row>
    <row r="95" spans="1:14" x14ac:dyDescent="0.25">
      <c r="A95" s="259" t="s">
        <v>305</v>
      </c>
      <c r="B95" s="260">
        <v>41950</v>
      </c>
      <c r="C95" s="261" t="s">
        <v>7967</v>
      </c>
      <c r="D95" s="259" t="s">
        <v>6419</v>
      </c>
      <c r="E95" s="262">
        <v>10275810</v>
      </c>
      <c r="F95" s="259">
        <v>29174882</v>
      </c>
      <c r="G95" s="259">
        <v>2704003</v>
      </c>
      <c r="H95" s="120" t="str">
        <f>IF(G95="","",VLOOKUP(G95,ARANCEL!$B$5:$D$121,2,FALSE))</f>
        <v xml:space="preserve">CORONA PERIFERICA CON PERNO MUÑON COLADO </v>
      </c>
      <c r="I95" s="121" t="s">
        <v>335</v>
      </c>
      <c r="J95" s="119">
        <v>1</v>
      </c>
      <c r="K95" s="122">
        <f>IF(G95="","",VLOOKUP(G95,ARANCEL!$B$5:$D$121,3,FALSE)*J95)</f>
        <v>32612</v>
      </c>
      <c r="L95" s="1229" t="s">
        <v>8256</v>
      </c>
      <c r="M95" s="1229">
        <v>4500265763</v>
      </c>
      <c r="N95" s="1229" t="s">
        <v>8944</v>
      </c>
    </row>
    <row r="96" spans="1:14" x14ac:dyDescent="0.25">
      <c r="A96" s="259" t="s">
        <v>305</v>
      </c>
      <c r="B96" s="260">
        <v>41963</v>
      </c>
      <c r="C96" s="261" t="s">
        <v>7967</v>
      </c>
      <c r="D96" s="259" t="s">
        <v>6419</v>
      </c>
      <c r="E96" s="363">
        <v>10283653</v>
      </c>
      <c r="F96" s="259">
        <v>29174882</v>
      </c>
      <c r="G96" s="259">
        <v>2705003</v>
      </c>
      <c r="H96" s="120" t="str">
        <f>IF(G96="","",VLOOKUP(G96,ARANCEL!$B$5:$D$121,2,FALSE))</f>
        <v>INCRUSTACION ESTETICA (ART-GLASS O CERAMICA)</v>
      </c>
      <c r="I96" s="121" t="s">
        <v>319</v>
      </c>
      <c r="J96" s="119">
        <v>1</v>
      </c>
      <c r="K96" s="122">
        <f>IF(G96="","",VLOOKUP(G96,ARANCEL!$B$5:$D$121,3,FALSE)*J96)</f>
        <v>15676</v>
      </c>
      <c r="L96" s="1229" t="s">
        <v>8256</v>
      </c>
      <c r="M96" s="1229">
        <v>4500265763</v>
      </c>
      <c r="N96" s="1229" t="s">
        <v>8944</v>
      </c>
    </row>
    <row r="97" spans="1:14" x14ac:dyDescent="0.25">
      <c r="A97" s="259" t="s">
        <v>305</v>
      </c>
      <c r="B97" s="260">
        <v>41813</v>
      </c>
      <c r="C97" s="261" t="s">
        <v>5253</v>
      </c>
      <c r="D97" s="259" t="s">
        <v>811</v>
      </c>
      <c r="E97" s="363">
        <v>10214213</v>
      </c>
      <c r="F97" s="259">
        <v>26946706</v>
      </c>
      <c r="G97" s="259">
        <v>2705003</v>
      </c>
      <c r="H97" s="120" t="str">
        <f>IF(G97="","",VLOOKUP(G97,ARANCEL!$B$5:$D$121,2,FALSE))</f>
        <v>INCRUSTACION ESTETICA (ART-GLASS O CERAMICA)</v>
      </c>
      <c r="I97" s="121" t="s">
        <v>317</v>
      </c>
      <c r="J97" s="119">
        <v>1</v>
      </c>
      <c r="K97" s="122">
        <f>IF(G97="","",VLOOKUP(G97,ARANCEL!$B$5:$D$121,3,FALSE)*J97)</f>
        <v>15676</v>
      </c>
      <c r="L97" s="1229" t="s">
        <v>5742</v>
      </c>
      <c r="M97" s="1229">
        <v>4500239648</v>
      </c>
      <c r="N97" s="1229" t="s">
        <v>5760</v>
      </c>
    </row>
    <row r="98" spans="1:14" x14ac:dyDescent="0.25">
      <c r="A98" s="259" t="s">
        <v>305</v>
      </c>
      <c r="B98" s="260">
        <v>41740</v>
      </c>
      <c r="C98" s="261" t="s">
        <v>3910</v>
      </c>
      <c r="D98" s="259" t="s">
        <v>1609</v>
      </c>
      <c r="E98" s="363">
        <v>10187449</v>
      </c>
      <c r="F98" s="259">
        <v>24830961</v>
      </c>
      <c r="G98" s="259">
        <v>2707001</v>
      </c>
      <c r="H98" s="120" t="str">
        <f>IF(G98="","",VLOOKUP(G98,ARANCEL!$B$5:$D$121,2,FALSE))</f>
        <v xml:space="preserve">PLANO DE RELAJACION </v>
      </c>
      <c r="I98" s="121" t="s">
        <v>306</v>
      </c>
      <c r="J98" s="119">
        <v>1</v>
      </c>
      <c r="K98" s="122">
        <f>IF(G98="","",VLOOKUP(G98,ARANCEL!$B$5:$D$121,3,FALSE)*J98)</f>
        <v>9221</v>
      </c>
      <c r="L98" s="1229" t="s">
        <v>4612</v>
      </c>
      <c r="M98" s="1229">
        <v>4500229983</v>
      </c>
      <c r="N98" s="1229">
        <v>9194</v>
      </c>
    </row>
    <row r="99" spans="1:14" x14ac:dyDescent="0.25">
      <c r="A99" s="259" t="s">
        <v>305</v>
      </c>
      <c r="B99" s="260">
        <v>41873</v>
      </c>
      <c r="C99" s="261" t="s">
        <v>6586</v>
      </c>
      <c r="D99" s="259" t="s">
        <v>1619</v>
      </c>
      <c r="E99" s="262">
        <v>10245841</v>
      </c>
      <c r="F99" s="259">
        <v>27479297</v>
      </c>
      <c r="G99" s="259">
        <v>2707001</v>
      </c>
      <c r="H99" s="120" t="str">
        <f>IF(G99="","",VLOOKUP(G99,ARANCEL!$B$5:$D$121,2,FALSE))</f>
        <v xml:space="preserve">PLANO DE RELAJACION </v>
      </c>
      <c r="I99" s="121" t="s">
        <v>306</v>
      </c>
      <c r="J99" s="119">
        <v>1</v>
      </c>
      <c r="K99" s="122">
        <f>IF(G99="","",VLOOKUP(G99,ARANCEL!$B$5:$D$121,3,FALSE)*J99)</f>
        <v>9221</v>
      </c>
      <c r="L99" s="1229" t="s">
        <v>6905</v>
      </c>
      <c r="M99" s="1229">
        <v>4500250387</v>
      </c>
      <c r="N99" s="1229" t="s">
        <v>6912</v>
      </c>
    </row>
    <row r="100" spans="1:14" x14ac:dyDescent="0.25">
      <c r="A100" s="259" t="s">
        <v>305</v>
      </c>
      <c r="B100" s="260">
        <v>41926</v>
      </c>
      <c r="C100" s="261" t="s">
        <v>7613</v>
      </c>
      <c r="D100" s="259" t="s">
        <v>1609</v>
      </c>
      <c r="E100" s="363">
        <v>10264014</v>
      </c>
      <c r="F100" s="259">
        <v>28159476</v>
      </c>
      <c r="G100" s="259">
        <v>2704031</v>
      </c>
      <c r="H100" s="120" t="str">
        <f>IF(G100="","",VLOOKUP(G100,ARANCEL!$B$5:$D$121,2,FALSE))</f>
        <v xml:space="preserve">PERNO MUÑON METALICO </v>
      </c>
      <c r="I100" s="121" t="s">
        <v>329</v>
      </c>
      <c r="J100" s="119">
        <v>1</v>
      </c>
      <c r="K100" s="122">
        <f>IF(G100="","",VLOOKUP(G100,ARANCEL!$B$5:$D$121,3,FALSE)*J100)</f>
        <v>12246</v>
      </c>
      <c r="L100" s="1229" t="s">
        <v>8279</v>
      </c>
      <c r="M100" s="1229">
        <v>4500260855</v>
      </c>
      <c r="N100" s="1229" t="s">
        <v>8299</v>
      </c>
    </row>
    <row r="101" spans="1:14" x14ac:dyDescent="0.25">
      <c r="A101" s="259" t="s">
        <v>313</v>
      </c>
      <c r="B101" s="260">
        <v>41926</v>
      </c>
      <c r="C101" s="261" t="s">
        <v>7613</v>
      </c>
      <c r="D101" s="259" t="s">
        <v>1609</v>
      </c>
      <c r="E101" s="363">
        <v>10264014</v>
      </c>
      <c r="F101" s="259">
        <v>28159476</v>
      </c>
      <c r="G101" s="259">
        <v>2704015</v>
      </c>
      <c r="H101" s="120" t="str">
        <f>IF(G101="","",VLOOKUP(G101,ARANCEL!$B$5:$D$121,2,FALSE))</f>
        <v xml:space="preserve">CORONA IN CERAM </v>
      </c>
      <c r="I101" s="121" t="s">
        <v>329</v>
      </c>
      <c r="J101" s="119">
        <v>1</v>
      </c>
      <c r="K101" s="122">
        <f>IF(G101="","",VLOOKUP(G101,ARANCEL!$B$5:$D$121,3,FALSE)*J101)</f>
        <v>42733</v>
      </c>
      <c r="L101" s="1229" t="s">
        <v>8279</v>
      </c>
      <c r="M101" s="1229">
        <v>4500260855</v>
      </c>
      <c r="N101" s="1229" t="s">
        <v>8299</v>
      </c>
    </row>
    <row r="102" spans="1:14" x14ac:dyDescent="0.25">
      <c r="A102" s="259" t="s">
        <v>313</v>
      </c>
      <c r="B102" s="260">
        <v>41939</v>
      </c>
      <c r="C102" s="261" t="s">
        <v>7863</v>
      </c>
      <c r="D102" s="259" t="s">
        <v>1609</v>
      </c>
      <c r="E102" s="363">
        <v>10270642</v>
      </c>
      <c r="F102" s="259">
        <v>28159476</v>
      </c>
      <c r="G102" s="259">
        <v>2704031</v>
      </c>
      <c r="H102" s="120" t="str">
        <f>IF(G102="","",VLOOKUP(G102,ARANCEL!$B$5:$D$121,2,FALSE))</f>
        <v xml:space="preserve">PERNO MUÑON METALICO </v>
      </c>
      <c r="I102" s="121" t="s">
        <v>329</v>
      </c>
      <c r="J102" s="119">
        <v>1</v>
      </c>
      <c r="K102" s="122">
        <f>IF(G102="","",VLOOKUP(G102,ARANCEL!$B$5:$D$121,3,FALSE)*J102)</f>
        <v>12246</v>
      </c>
      <c r="L102" s="1229" t="s">
        <v>8279</v>
      </c>
      <c r="M102" s="1229">
        <v>4500260855</v>
      </c>
      <c r="N102" s="1229" t="s">
        <v>8299</v>
      </c>
    </row>
    <row r="103" spans="1:14" x14ac:dyDescent="0.25">
      <c r="A103" s="259" t="s">
        <v>305</v>
      </c>
      <c r="B103" s="260">
        <v>41939</v>
      </c>
      <c r="C103" s="261" t="s">
        <v>7863</v>
      </c>
      <c r="D103" s="259" t="s">
        <v>1609</v>
      </c>
      <c r="E103" s="363">
        <v>10270642</v>
      </c>
      <c r="F103" s="259">
        <v>28159476</v>
      </c>
      <c r="G103" s="259">
        <v>2704015</v>
      </c>
      <c r="H103" s="120" t="str">
        <f>IF(G103="","",VLOOKUP(G103,ARANCEL!$B$5:$D$121,2,FALSE))</f>
        <v xml:space="preserve">CORONA IN CERAM </v>
      </c>
      <c r="I103" s="121" t="s">
        <v>329</v>
      </c>
      <c r="J103" s="119">
        <v>1</v>
      </c>
      <c r="K103" s="122">
        <f>IF(G103="","",VLOOKUP(G103,ARANCEL!$B$5:$D$121,3,FALSE)*J103)</f>
        <v>42733</v>
      </c>
      <c r="L103" s="1229" t="s">
        <v>8279</v>
      </c>
      <c r="M103" s="1229">
        <v>4500260855</v>
      </c>
      <c r="N103" s="1229" t="s">
        <v>8299</v>
      </c>
    </row>
    <row r="104" spans="1:14" x14ac:dyDescent="0.25">
      <c r="A104" s="259" t="s">
        <v>305</v>
      </c>
      <c r="B104" s="260">
        <v>41852</v>
      </c>
      <c r="C104" s="261" t="s">
        <v>6162</v>
      </c>
      <c r="D104" s="259" t="s">
        <v>1611</v>
      </c>
      <c r="E104" s="262">
        <v>10235365</v>
      </c>
      <c r="F104" s="259">
        <v>26808810</v>
      </c>
      <c r="G104" s="259">
        <v>2705003</v>
      </c>
      <c r="H104" s="120" t="str">
        <f>IF(G104="","",VLOOKUP(G104,ARANCEL!$B$5:$D$121,2,FALSE))</f>
        <v>INCRUSTACION ESTETICA (ART-GLASS O CERAMICA)</v>
      </c>
      <c r="I104" s="121" t="s">
        <v>337</v>
      </c>
      <c r="J104" s="119">
        <v>1</v>
      </c>
      <c r="K104" s="122">
        <f>IF(G104="","",VLOOKUP(G104,ARANCEL!$B$5:$D$121,3,FALSE)*J104)</f>
        <v>15676</v>
      </c>
      <c r="L104" s="1229" t="s">
        <v>6905</v>
      </c>
      <c r="M104" s="1229">
        <v>4500251478</v>
      </c>
      <c r="N104" s="1229" t="s">
        <v>7152</v>
      </c>
    </row>
    <row r="105" spans="1:14" x14ac:dyDescent="0.25">
      <c r="A105" s="259" t="s">
        <v>305</v>
      </c>
      <c r="B105" s="260">
        <v>41880</v>
      </c>
      <c r="C105" s="261" t="s">
        <v>6710</v>
      </c>
      <c r="D105" s="259" t="s">
        <v>620</v>
      </c>
      <c r="E105" s="363">
        <v>10248346</v>
      </c>
      <c r="F105" s="259">
        <v>25278699</v>
      </c>
      <c r="G105" s="259">
        <v>2704005</v>
      </c>
      <c r="H105" s="120" t="str">
        <f>IF(G105="","",VLOOKUP(G105,ARANCEL!$B$5:$D$121,2,FALSE))</f>
        <v>PROVISORIO</v>
      </c>
      <c r="I105" s="121" t="s">
        <v>309</v>
      </c>
      <c r="J105" s="119">
        <v>1</v>
      </c>
      <c r="K105" s="122">
        <f>IF(G105="","",VLOOKUP(G105,ARANCEL!$B$5:$D$121,3,FALSE)*J105)</f>
        <v>3250</v>
      </c>
      <c r="L105" s="1229" t="s">
        <v>6905</v>
      </c>
      <c r="M105" s="1229">
        <v>4500251478</v>
      </c>
      <c r="N105" s="1229" t="s">
        <v>7152</v>
      </c>
    </row>
    <row r="106" spans="1:14" x14ac:dyDescent="0.25">
      <c r="A106" s="259" t="s">
        <v>305</v>
      </c>
      <c r="B106" s="260">
        <v>41887</v>
      </c>
      <c r="C106" s="261" t="s">
        <v>6710</v>
      </c>
      <c r="D106" s="259" t="s">
        <v>620</v>
      </c>
      <c r="E106" s="363">
        <v>10248346</v>
      </c>
      <c r="F106" s="259">
        <v>25278699</v>
      </c>
      <c r="G106" s="259">
        <v>2704003</v>
      </c>
      <c r="H106" s="120" t="str">
        <f>IF(G106="","",VLOOKUP(G106,ARANCEL!$B$5:$D$121,2,FALSE))</f>
        <v xml:space="preserve">CORONA PERIFERICA CON PERNO MUÑON COLADO </v>
      </c>
      <c r="I106" s="121" t="s">
        <v>309</v>
      </c>
      <c r="J106" s="119">
        <v>1</v>
      </c>
      <c r="K106" s="122">
        <f>IF(G106="","",VLOOKUP(G106,ARANCEL!$B$5:$D$121,3,FALSE)*J106)</f>
        <v>32612</v>
      </c>
      <c r="L106" s="1229" t="s">
        <v>6905</v>
      </c>
      <c r="M106" s="1229">
        <v>4500251478</v>
      </c>
      <c r="N106" s="1229" t="s">
        <v>7152</v>
      </c>
    </row>
    <row r="107" spans="1:14" x14ac:dyDescent="0.25">
      <c r="A107" s="259" t="s">
        <v>305</v>
      </c>
      <c r="B107" s="260">
        <v>41904</v>
      </c>
      <c r="C107" s="261" t="s">
        <v>7094</v>
      </c>
      <c r="D107" s="259" t="s">
        <v>811</v>
      </c>
      <c r="E107" s="363">
        <v>10256591</v>
      </c>
      <c r="F107" s="259">
        <v>27248726</v>
      </c>
      <c r="G107" s="259">
        <v>2704005</v>
      </c>
      <c r="H107" s="120" t="str">
        <f>IF(G107="","",VLOOKUP(G107,ARANCEL!$B$5:$D$121,2,FALSE))</f>
        <v>PROVISORIO</v>
      </c>
      <c r="I107" s="121" t="s">
        <v>337</v>
      </c>
      <c r="J107" s="119">
        <v>1</v>
      </c>
      <c r="K107" s="122">
        <f>IF(G107="","",VLOOKUP(G107,ARANCEL!$B$5:$D$121,3,FALSE)*J107)</f>
        <v>3250</v>
      </c>
      <c r="L107" s="1229" t="s">
        <v>7548</v>
      </c>
      <c r="M107" s="1229">
        <v>4500255073</v>
      </c>
      <c r="N107" s="1229" t="s">
        <v>7563</v>
      </c>
    </row>
    <row r="108" spans="1:14" x14ac:dyDescent="0.25">
      <c r="A108" s="259" t="s">
        <v>606</v>
      </c>
      <c r="B108" s="260">
        <v>41911</v>
      </c>
      <c r="C108" s="261" t="s">
        <v>7094</v>
      </c>
      <c r="D108" s="259" t="s">
        <v>811</v>
      </c>
      <c r="E108" s="363">
        <v>10256591</v>
      </c>
      <c r="F108" s="259">
        <v>27248726</v>
      </c>
      <c r="G108" s="259">
        <v>2704003</v>
      </c>
      <c r="H108" s="120" t="str">
        <f>IF(G108="","",VLOOKUP(G108,ARANCEL!$B$5:$D$121,2,FALSE))</f>
        <v xml:space="preserve">CORONA PERIFERICA CON PERNO MUÑON COLADO </v>
      </c>
      <c r="I108" s="121" t="s">
        <v>337</v>
      </c>
      <c r="J108" s="119">
        <v>1</v>
      </c>
      <c r="K108" s="122">
        <f>IF(G108="","",VLOOKUP(G108,ARANCEL!$B$5:$D$121,3,FALSE)*J108)</f>
        <v>32612</v>
      </c>
      <c r="L108" s="1229" t="s">
        <v>7548</v>
      </c>
      <c r="M108" s="1229">
        <v>4500255073</v>
      </c>
      <c r="N108" s="1229" t="s">
        <v>7563</v>
      </c>
    </row>
    <row r="109" spans="1:14" x14ac:dyDescent="0.25">
      <c r="A109" s="259" t="s">
        <v>305</v>
      </c>
      <c r="B109" s="260">
        <v>41928</v>
      </c>
      <c r="C109" s="261" t="s">
        <v>7662</v>
      </c>
      <c r="D109" s="259" t="s">
        <v>1609</v>
      </c>
      <c r="E109" s="363">
        <v>10265227</v>
      </c>
      <c r="F109" s="259">
        <v>28081278</v>
      </c>
      <c r="G109" s="259">
        <v>2704005</v>
      </c>
      <c r="H109" s="120" t="str">
        <f>IF(G109="","",VLOOKUP(G109,ARANCEL!$B$5:$D$121,2,FALSE))</f>
        <v>PROVISORIO</v>
      </c>
      <c r="I109" s="121" t="s">
        <v>312</v>
      </c>
      <c r="J109" s="119">
        <v>1</v>
      </c>
      <c r="K109" s="122">
        <f>IF(G109="","",VLOOKUP(G109,ARANCEL!$B$5:$D$121,3,FALSE)*J109)</f>
        <v>3250</v>
      </c>
      <c r="L109" s="1229" t="s">
        <v>8279</v>
      </c>
      <c r="M109" s="1229">
        <v>4500260855</v>
      </c>
      <c r="N109" s="1229" t="s">
        <v>8299</v>
      </c>
    </row>
    <row r="110" spans="1:14" x14ac:dyDescent="0.25">
      <c r="A110" s="259" t="s">
        <v>305</v>
      </c>
      <c r="B110" s="260">
        <v>41940</v>
      </c>
      <c r="C110" s="261" t="s">
        <v>7662</v>
      </c>
      <c r="D110" s="259" t="s">
        <v>1609</v>
      </c>
      <c r="E110" s="363">
        <v>10265227</v>
      </c>
      <c r="F110" s="259">
        <v>28081278</v>
      </c>
      <c r="G110" s="259">
        <v>2704003</v>
      </c>
      <c r="H110" s="120" t="str">
        <f>IF(G110="","",VLOOKUP(G110,ARANCEL!$B$5:$D$121,2,FALSE))</f>
        <v xml:space="preserve">CORONA PERIFERICA CON PERNO MUÑON COLADO </v>
      </c>
      <c r="I110" s="121" t="s">
        <v>312</v>
      </c>
      <c r="J110" s="119">
        <v>1</v>
      </c>
      <c r="K110" s="122">
        <f>IF(G110="","",VLOOKUP(G110,ARANCEL!$B$5:$D$121,3,FALSE)*J110)</f>
        <v>32612</v>
      </c>
      <c r="L110" s="1229" t="s">
        <v>8279</v>
      </c>
      <c r="M110" s="1229">
        <v>4500260855</v>
      </c>
      <c r="N110" s="1229" t="s">
        <v>8299</v>
      </c>
    </row>
    <row r="111" spans="1:14" x14ac:dyDescent="0.25">
      <c r="A111" s="259" t="s">
        <v>305</v>
      </c>
      <c r="B111" s="260">
        <v>41850</v>
      </c>
      <c r="C111" s="261" t="s">
        <v>6044</v>
      </c>
      <c r="D111" s="259" t="s">
        <v>1611</v>
      </c>
      <c r="E111" s="363">
        <v>10232851</v>
      </c>
      <c r="F111" s="259">
        <v>27675059</v>
      </c>
      <c r="G111" s="259">
        <v>2705003</v>
      </c>
      <c r="H111" s="120" t="str">
        <f>IF(G111="","",VLOOKUP(G111,ARANCEL!$B$5:$D$121,2,FALSE))</f>
        <v>INCRUSTACION ESTETICA (ART-GLASS O CERAMICA)</v>
      </c>
      <c r="I111" s="121" t="s">
        <v>317</v>
      </c>
      <c r="J111" s="119">
        <v>1</v>
      </c>
      <c r="K111" s="122">
        <f>IF(G111="","",VLOOKUP(G111,ARANCEL!$B$5:$D$121,3,FALSE)*J111)</f>
        <v>15676</v>
      </c>
      <c r="L111" s="1229" t="s">
        <v>6017</v>
      </c>
      <c r="M111" s="1229">
        <v>4500245623</v>
      </c>
      <c r="N111" s="1229">
        <v>9819</v>
      </c>
    </row>
    <row r="112" spans="1:14" x14ac:dyDescent="0.25">
      <c r="A112" s="259" t="s">
        <v>305</v>
      </c>
      <c r="B112" s="260">
        <v>41864</v>
      </c>
      <c r="C112" s="261" t="s">
        <v>6395</v>
      </c>
      <c r="D112" s="259" t="s">
        <v>1611</v>
      </c>
      <c r="E112" s="363">
        <v>10240806</v>
      </c>
      <c r="F112" s="259">
        <v>27675059</v>
      </c>
      <c r="G112" s="259">
        <v>2705003</v>
      </c>
      <c r="H112" s="120" t="str">
        <f>IF(G112="","",VLOOKUP(G112,ARANCEL!$B$5:$D$121,2,FALSE))</f>
        <v>INCRUSTACION ESTETICA (ART-GLASS O CERAMICA)</v>
      </c>
      <c r="I112" s="121" t="s">
        <v>316</v>
      </c>
      <c r="J112" s="119">
        <v>1</v>
      </c>
      <c r="K112" s="122">
        <f>IF(G112="","",VLOOKUP(G112,ARANCEL!$B$5:$D$121,3,FALSE)*J112)</f>
        <v>15676</v>
      </c>
      <c r="L112" s="1229" t="s">
        <v>6905</v>
      </c>
      <c r="M112" s="1229">
        <v>4500250387</v>
      </c>
      <c r="N112" s="1229" t="s">
        <v>6912</v>
      </c>
    </row>
    <row r="113" spans="1:14" x14ac:dyDescent="0.25">
      <c r="A113" s="259" t="s">
        <v>305</v>
      </c>
      <c r="B113" s="260">
        <v>41739</v>
      </c>
      <c r="C113" s="118" t="s">
        <v>3956</v>
      </c>
      <c r="D113" s="119" t="s">
        <v>620</v>
      </c>
      <c r="E113" s="141">
        <v>10188166</v>
      </c>
      <c r="F113" s="119">
        <v>25692762</v>
      </c>
      <c r="G113" s="259">
        <v>2705004</v>
      </c>
      <c r="H113" s="120" t="str">
        <f>IF(G113="","",VLOOKUP(G113,ARANCEL!$B$5:$D$121,2,FALSE))</f>
        <v>CARILLA ESTETICA (ART-GLASS O CERAMICA)</v>
      </c>
      <c r="I113" s="121" t="s">
        <v>613</v>
      </c>
      <c r="J113" s="119">
        <v>2</v>
      </c>
      <c r="K113" s="122">
        <f>IF(G113="","",VLOOKUP(G113,ARANCEL!$B$5:$D$121,3,FALSE)*J113)</f>
        <v>53506</v>
      </c>
      <c r="L113" s="1229" t="s">
        <v>4612</v>
      </c>
      <c r="M113" s="1229">
        <v>4500229983</v>
      </c>
      <c r="N113" s="1229">
        <v>9194</v>
      </c>
    </row>
    <row r="114" spans="1:14" x14ac:dyDescent="0.25">
      <c r="A114" s="259" t="s">
        <v>305</v>
      </c>
      <c r="B114" s="260">
        <v>41697</v>
      </c>
      <c r="C114" s="261" t="s">
        <v>3079</v>
      </c>
      <c r="D114" s="259" t="s">
        <v>620</v>
      </c>
      <c r="E114" s="363">
        <v>10178010</v>
      </c>
      <c r="F114" s="259">
        <v>25237787</v>
      </c>
      <c r="G114" s="259">
        <v>2704005</v>
      </c>
      <c r="H114" s="120" t="str">
        <f>IF(G114="","",VLOOKUP(G114,ARANCEL!$B$5:$D$121,2,FALSE))</f>
        <v>PROVISORIO</v>
      </c>
      <c r="I114" s="121" t="s">
        <v>311</v>
      </c>
      <c r="J114" s="119">
        <v>1</v>
      </c>
      <c r="K114" s="122">
        <f>IF(G114="","",VLOOKUP(G114,ARANCEL!$B$5:$D$121,3,FALSE)*J114)</f>
        <v>3250</v>
      </c>
      <c r="L114" s="1229" t="s">
        <v>3438</v>
      </c>
      <c r="M114" s="1229">
        <v>4500220818</v>
      </c>
      <c r="N114" s="1229">
        <v>8640</v>
      </c>
    </row>
    <row r="115" spans="1:14" x14ac:dyDescent="0.25">
      <c r="A115" s="259" t="s">
        <v>305</v>
      </c>
      <c r="B115" s="260">
        <v>41697</v>
      </c>
      <c r="C115" s="118" t="s">
        <v>3079</v>
      </c>
      <c r="D115" s="119" t="s">
        <v>620</v>
      </c>
      <c r="E115" s="141">
        <v>10178010</v>
      </c>
      <c r="F115" s="119">
        <v>25237787</v>
      </c>
      <c r="G115" s="259">
        <v>2704003</v>
      </c>
      <c r="H115" s="120" t="str">
        <f>IF(G115="","",VLOOKUP(G115,ARANCEL!$B$5:$D$121,2,FALSE))</f>
        <v xml:space="preserve">CORONA PERIFERICA CON PERNO MUÑON COLADO </v>
      </c>
      <c r="I115" s="121" t="s">
        <v>311</v>
      </c>
      <c r="J115" s="119">
        <v>1</v>
      </c>
      <c r="K115" s="122">
        <f>IF(G115="","",VLOOKUP(G115,ARANCEL!$B$5:$D$121,3,FALSE)*J115)</f>
        <v>32612</v>
      </c>
      <c r="L115" s="1229" t="s">
        <v>3438</v>
      </c>
      <c r="M115" s="1229">
        <v>4500220818</v>
      </c>
      <c r="N115" s="1229">
        <v>8640</v>
      </c>
    </row>
    <row r="116" spans="1:14" x14ac:dyDescent="0.25">
      <c r="A116" s="259" t="s">
        <v>305</v>
      </c>
      <c r="B116" s="260">
        <v>41719</v>
      </c>
      <c r="C116" s="261" t="s">
        <v>3456</v>
      </c>
      <c r="D116" s="259" t="s">
        <v>620</v>
      </c>
      <c r="E116" s="363">
        <v>10182213</v>
      </c>
      <c r="F116" s="259">
        <v>25523739</v>
      </c>
      <c r="G116" s="259">
        <v>2705003</v>
      </c>
      <c r="H116" s="120" t="str">
        <f>IF(G116="","",VLOOKUP(G116,ARANCEL!$B$5:$D$121,2,FALSE))</f>
        <v>INCRUSTACION ESTETICA (ART-GLASS O CERAMICA)</v>
      </c>
      <c r="I116" s="121" t="s">
        <v>308</v>
      </c>
      <c r="J116" s="119">
        <v>1</v>
      </c>
      <c r="K116" s="122">
        <f>IF(G116="","",VLOOKUP(G116,ARANCEL!$B$5:$D$121,3,FALSE)*J116)</f>
        <v>15676</v>
      </c>
      <c r="L116" s="1229" t="s">
        <v>3058</v>
      </c>
      <c r="M116" s="1229">
        <v>4500225657</v>
      </c>
      <c r="N116" s="1229">
        <v>8917</v>
      </c>
    </row>
    <row r="117" spans="1:14" x14ac:dyDescent="0.25">
      <c r="A117" s="259" t="s">
        <v>305</v>
      </c>
      <c r="B117" s="260">
        <v>41836</v>
      </c>
      <c r="C117" s="261" t="s">
        <v>5798</v>
      </c>
      <c r="D117" s="259" t="s">
        <v>1200</v>
      </c>
      <c r="E117" s="363">
        <v>10226417</v>
      </c>
      <c r="F117" s="259">
        <v>226625882</v>
      </c>
      <c r="G117" s="259">
        <v>2705003</v>
      </c>
      <c r="H117" s="120" t="str">
        <f>IF(G117="","",VLOOKUP(G117,ARANCEL!$B$5:$D$121,2,FALSE))</f>
        <v>INCRUSTACION ESTETICA (ART-GLASS O CERAMICA)</v>
      </c>
      <c r="I117" s="121" t="s">
        <v>312</v>
      </c>
      <c r="J117" s="119">
        <v>1</v>
      </c>
      <c r="K117" s="122">
        <f>IF(G117="","",VLOOKUP(G117,ARANCEL!$B$5:$D$121,3,FALSE)*J117)</f>
        <v>15676</v>
      </c>
      <c r="L117" s="1229" t="s">
        <v>6017</v>
      </c>
      <c r="M117" s="1229">
        <v>4500243756</v>
      </c>
      <c r="N117" s="1229">
        <v>9800</v>
      </c>
    </row>
    <row r="118" spans="1:14" x14ac:dyDescent="0.25">
      <c r="A118" s="259" t="s">
        <v>305</v>
      </c>
      <c r="B118" s="260">
        <v>41773</v>
      </c>
      <c r="C118" s="261" t="s">
        <v>4491</v>
      </c>
      <c r="D118" s="259" t="s">
        <v>1619</v>
      </c>
      <c r="E118" s="363">
        <v>10196273</v>
      </c>
      <c r="F118" s="259">
        <v>25601820</v>
      </c>
      <c r="G118" s="259">
        <v>2704005</v>
      </c>
      <c r="H118" s="120" t="str">
        <f>IF(G118="","",VLOOKUP(G118,ARANCEL!$B$5:$D$121,2,FALSE))</f>
        <v>PROVISORIO</v>
      </c>
      <c r="I118" s="121" t="s">
        <v>326</v>
      </c>
      <c r="J118" s="119">
        <v>1</v>
      </c>
      <c r="K118" s="122">
        <f>IF(G118="","",VLOOKUP(G118,ARANCEL!$B$5:$D$121,3,FALSE)*J118)</f>
        <v>3250</v>
      </c>
      <c r="L118" s="1229" t="s">
        <v>5292</v>
      </c>
      <c r="M118" s="1229">
        <v>4500235564</v>
      </c>
      <c r="N118" s="1229">
        <v>9431</v>
      </c>
    </row>
    <row r="119" spans="1:14" x14ac:dyDescent="0.25">
      <c r="A119" s="259" t="s">
        <v>305</v>
      </c>
      <c r="B119" s="260">
        <v>41773</v>
      </c>
      <c r="C119" s="261" t="s">
        <v>4491</v>
      </c>
      <c r="D119" s="259" t="s">
        <v>1619</v>
      </c>
      <c r="E119" s="363">
        <v>10196273</v>
      </c>
      <c r="F119" s="259">
        <v>25601820</v>
      </c>
      <c r="G119" s="259">
        <v>2704003</v>
      </c>
      <c r="H119" s="120" t="str">
        <f>IF(G119="","",VLOOKUP(G119,ARANCEL!$B$5:$D$121,2,FALSE))</f>
        <v xml:space="preserve">CORONA PERIFERICA CON PERNO MUÑON COLADO </v>
      </c>
      <c r="I119" s="121" t="s">
        <v>326</v>
      </c>
      <c r="J119" s="119">
        <v>1</v>
      </c>
      <c r="K119" s="122">
        <f>IF(G119="","",VLOOKUP(G119,ARANCEL!$B$5:$D$121,3,FALSE)*J119)</f>
        <v>32612</v>
      </c>
      <c r="L119" s="1229" t="s">
        <v>5292</v>
      </c>
      <c r="M119" s="1229">
        <v>4500235564</v>
      </c>
      <c r="N119" s="1229">
        <v>9431</v>
      </c>
    </row>
    <row r="120" spans="1:14" x14ac:dyDescent="0.25">
      <c r="A120" s="259" t="s">
        <v>305</v>
      </c>
      <c r="B120" s="260">
        <v>41855</v>
      </c>
      <c r="C120" s="261" t="s">
        <v>6163</v>
      </c>
      <c r="D120" s="259" t="s">
        <v>811</v>
      </c>
      <c r="E120" s="262">
        <v>10235384</v>
      </c>
      <c r="F120" s="259">
        <v>26811827</v>
      </c>
      <c r="G120" s="259">
        <v>2705003</v>
      </c>
      <c r="H120" s="120" t="str">
        <f>IF(G120="","",VLOOKUP(G120,ARANCEL!$B$5:$D$121,2,FALSE))</f>
        <v>INCRUSTACION ESTETICA (ART-GLASS O CERAMICA)</v>
      </c>
      <c r="I120" s="121" t="s">
        <v>337</v>
      </c>
      <c r="J120" s="119">
        <v>1</v>
      </c>
      <c r="K120" s="122">
        <f>IF(G120="","",VLOOKUP(G120,ARANCEL!$B$5:$D$121,3,FALSE)*J120)</f>
        <v>15676</v>
      </c>
      <c r="L120" s="1229" t="s">
        <v>6905</v>
      </c>
      <c r="M120" s="1229">
        <v>4500251478</v>
      </c>
      <c r="N120" s="1229" t="s">
        <v>7152</v>
      </c>
    </row>
    <row r="121" spans="1:14" x14ac:dyDescent="0.25">
      <c r="A121" s="259" t="s">
        <v>305</v>
      </c>
      <c r="B121" s="260">
        <v>41787</v>
      </c>
      <c r="C121" s="261" t="s">
        <v>4737</v>
      </c>
      <c r="D121" s="259" t="s">
        <v>1619</v>
      </c>
      <c r="E121" s="363">
        <v>10201847</v>
      </c>
      <c r="F121" s="259">
        <v>25180342</v>
      </c>
      <c r="G121" s="259">
        <v>2707001</v>
      </c>
      <c r="H121" s="120" t="str">
        <f>IF(G121="","",VLOOKUP(G121,ARANCEL!$B$5:$D$121,2,FALSE))</f>
        <v xml:space="preserve">PLANO DE RELAJACION </v>
      </c>
      <c r="I121" s="121" t="s">
        <v>306</v>
      </c>
      <c r="J121" s="119">
        <v>1</v>
      </c>
      <c r="K121" s="122">
        <f>IF(G121="","",VLOOKUP(G121,ARANCEL!$B$5:$D$121,3,FALSE)*J121)</f>
        <v>9221</v>
      </c>
      <c r="L121" s="1229" t="s">
        <v>5292</v>
      </c>
      <c r="M121" s="1229">
        <v>4500235564</v>
      </c>
      <c r="N121" s="1229">
        <v>9431</v>
      </c>
    </row>
    <row r="122" spans="1:14" x14ac:dyDescent="0.25">
      <c r="A122" s="259" t="s">
        <v>305</v>
      </c>
      <c r="B122" s="260">
        <v>41929</v>
      </c>
      <c r="C122" s="261" t="s">
        <v>7688</v>
      </c>
      <c r="D122" s="259" t="s">
        <v>1611</v>
      </c>
      <c r="E122" s="363">
        <v>10266372</v>
      </c>
      <c r="F122" s="259">
        <v>29030379</v>
      </c>
      <c r="G122" s="259">
        <v>2705003</v>
      </c>
      <c r="H122" s="120" t="str">
        <f>IF(G122="","",VLOOKUP(G122,ARANCEL!$B$5:$D$121,2,FALSE))</f>
        <v>INCRUSTACION ESTETICA (ART-GLASS O CERAMICA)</v>
      </c>
      <c r="I122" s="121" t="s">
        <v>326</v>
      </c>
      <c r="J122" s="119">
        <v>1</v>
      </c>
      <c r="K122" s="122">
        <f>IF(G122="","",VLOOKUP(G122,ARANCEL!$B$5:$D$121,3,FALSE)*J122)</f>
        <v>15676</v>
      </c>
      <c r="L122" s="1229" t="s">
        <v>8279</v>
      </c>
      <c r="M122" s="1229">
        <v>4500260855</v>
      </c>
      <c r="N122" s="1229" t="s">
        <v>8299</v>
      </c>
    </row>
    <row r="123" spans="1:14" x14ac:dyDescent="0.25">
      <c r="A123" s="259" t="s">
        <v>305</v>
      </c>
      <c r="B123" s="260">
        <v>41850</v>
      </c>
      <c r="C123" s="261" t="s">
        <v>6031</v>
      </c>
      <c r="D123" s="259" t="s">
        <v>1607</v>
      </c>
      <c r="E123" s="363">
        <v>10232101</v>
      </c>
      <c r="F123" s="259">
        <v>27227663</v>
      </c>
      <c r="G123" s="259">
        <v>2704023</v>
      </c>
      <c r="H123" s="120" t="str">
        <f>IF(G123="","",VLOOKUP(G123,ARANCEL!$B$5:$D$121,2,FALSE))</f>
        <v xml:space="preserve">PROTESIS VALPLAST PARCIAL </v>
      </c>
      <c r="I123" s="121" t="s">
        <v>306</v>
      </c>
      <c r="J123" s="119">
        <v>1</v>
      </c>
      <c r="K123" s="122">
        <f>IF(G123="","",VLOOKUP(G123,ARANCEL!$B$5:$D$121,3,FALSE)*J123)</f>
        <v>61850</v>
      </c>
      <c r="L123" s="1229" t="s">
        <v>6017</v>
      </c>
      <c r="M123" s="1229">
        <v>4500245623</v>
      </c>
      <c r="N123" s="1229">
        <v>9819</v>
      </c>
    </row>
    <row r="124" spans="1:14" x14ac:dyDescent="0.25">
      <c r="A124" s="259" t="s">
        <v>305</v>
      </c>
      <c r="B124" s="260">
        <v>41865</v>
      </c>
      <c r="C124" s="261" t="s">
        <v>6628</v>
      </c>
      <c r="D124" s="259" t="s">
        <v>1365</v>
      </c>
      <c r="E124" s="363">
        <v>10242362</v>
      </c>
      <c r="F124" s="259">
        <v>27006650</v>
      </c>
      <c r="G124" s="259">
        <v>2704023</v>
      </c>
      <c r="H124" s="120" t="str">
        <f>IF(G124="","",VLOOKUP(G124,ARANCEL!$B$5:$D$121,2,FALSE))</f>
        <v xml:space="preserve">PROTESIS VALPLAST PARCIAL </v>
      </c>
      <c r="I124" s="121" t="s">
        <v>331</v>
      </c>
      <c r="J124" s="119">
        <v>1</v>
      </c>
      <c r="K124" s="122">
        <f>IF(G124="","",VLOOKUP(G124,ARANCEL!$B$5:$D$121,3,FALSE)*J124)</f>
        <v>61850</v>
      </c>
      <c r="L124" s="1229" t="s">
        <v>6905</v>
      </c>
      <c r="M124" s="1229">
        <v>4500250387</v>
      </c>
      <c r="N124" s="1229" t="s">
        <v>6912</v>
      </c>
    </row>
    <row r="125" spans="1:14" x14ac:dyDescent="0.25">
      <c r="A125" s="259" t="s">
        <v>305</v>
      </c>
      <c r="B125" s="260">
        <v>41865</v>
      </c>
      <c r="C125" s="261" t="s">
        <v>6394</v>
      </c>
      <c r="D125" s="259" t="s">
        <v>811</v>
      </c>
      <c r="E125" s="363">
        <v>10241079</v>
      </c>
      <c r="F125" s="259">
        <v>27941238</v>
      </c>
      <c r="G125" s="259">
        <v>2705003</v>
      </c>
      <c r="H125" s="120" t="str">
        <f>IF(G125="","",VLOOKUP(G125,ARANCEL!$B$5:$D$121,2,FALSE))</f>
        <v>INCRUSTACION ESTETICA (ART-GLASS O CERAMICA)</v>
      </c>
      <c r="I125" s="121" t="s">
        <v>618</v>
      </c>
      <c r="J125" s="119">
        <v>1</v>
      </c>
      <c r="K125" s="122">
        <f>IF(G125="","",VLOOKUP(G125,ARANCEL!$B$5:$D$121,3,FALSE)*J125)</f>
        <v>15676</v>
      </c>
      <c r="L125" s="1229" t="s">
        <v>6905</v>
      </c>
      <c r="M125" s="1229">
        <v>4500250387</v>
      </c>
      <c r="N125" s="1229" t="s">
        <v>6912</v>
      </c>
    </row>
    <row r="126" spans="1:14" x14ac:dyDescent="0.25">
      <c r="A126" s="259" t="s">
        <v>305</v>
      </c>
      <c r="B126" s="260">
        <v>41800</v>
      </c>
      <c r="C126" s="261" t="s">
        <v>4970</v>
      </c>
      <c r="D126" s="259" t="s">
        <v>1607</v>
      </c>
      <c r="E126" s="363">
        <v>10207111</v>
      </c>
      <c r="F126" s="259">
        <v>26613461</v>
      </c>
      <c r="G126" s="259">
        <v>2704023</v>
      </c>
      <c r="H126" s="120" t="str">
        <f>IF(G126="","",VLOOKUP(G126,ARANCEL!$B$5:$D$121,2,FALSE))</f>
        <v xml:space="preserve">PROTESIS VALPLAST PARCIAL </v>
      </c>
      <c r="I126" s="121" t="s">
        <v>306</v>
      </c>
      <c r="J126" s="119">
        <v>1</v>
      </c>
      <c r="K126" s="122">
        <f>IF(G126="","",VLOOKUP(G126,ARANCEL!$B$5:$D$121,3,FALSE)*J126)</f>
        <v>61850</v>
      </c>
      <c r="L126" s="1229" t="s">
        <v>5742</v>
      </c>
      <c r="M126" s="1229">
        <v>4500239648</v>
      </c>
      <c r="N126" s="1229" t="s">
        <v>5760</v>
      </c>
    </row>
    <row r="127" spans="1:14" x14ac:dyDescent="0.25">
      <c r="A127" s="259" t="s">
        <v>305</v>
      </c>
      <c r="B127" s="260">
        <v>41655</v>
      </c>
      <c r="C127" s="261" t="s">
        <v>1622</v>
      </c>
      <c r="D127" s="259" t="s">
        <v>314</v>
      </c>
      <c r="E127" s="363">
        <v>10169339</v>
      </c>
      <c r="F127" s="259">
        <v>24387822</v>
      </c>
      <c r="G127" s="259">
        <v>2705003</v>
      </c>
      <c r="H127" s="120" t="str">
        <f>IF(G127="","",VLOOKUP(G127,ARANCEL!$B$5:$D$121,2,FALSE))</f>
        <v>INCRUSTACION ESTETICA (ART-GLASS O CERAMICA)</v>
      </c>
      <c r="I127" s="121" t="s">
        <v>324</v>
      </c>
      <c r="J127" s="119">
        <v>1</v>
      </c>
      <c r="K127" s="122">
        <f>IF(G127="","",VLOOKUP(G127,ARANCEL!$B$5:$D$121,3,FALSE)*J127)</f>
        <v>15676</v>
      </c>
      <c r="L127" s="1229" t="s">
        <v>2842</v>
      </c>
      <c r="M127" s="1229">
        <v>4500216252</v>
      </c>
      <c r="N127" s="1229">
        <v>8416</v>
      </c>
    </row>
    <row r="128" spans="1:14" x14ac:dyDescent="0.25">
      <c r="A128" s="119" t="s">
        <v>305</v>
      </c>
      <c r="B128" s="164">
        <v>41855</v>
      </c>
      <c r="C128" s="118" t="s">
        <v>6197</v>
      </c>
      <c r="D128" s="119" t="s">
        <v>1609</v>
      </c>
      <c r="E128" s="141">
        <v>10235996</v>
      </c>
      <c r="F128" s="119">
        <v>27332049</v>
      </c>
      <c r="G128" s="119">
        <v>2704005</v>
      </c>
      <c r="H128" s="120" t="str">
        <f>IF(G128="","",VLOOKUP(G128,ARANCEL!$B$5:$D$121,2,FALSE))</f>
        <v>PROVISORIO</v>
      </c>
      <c r="I128" s="121" t="s">
        <v>322</v>
      </c>
      <c r="J128" s="119">
        <v>1</v>
      </c>
      <c r="K128" s="122">
        <f>IF(G128="","",VLOOKUP(G128,ARANCEL!$B$5:$D$121,3,FALSE)*J128)</f>
        <v>3250</v>
      </c>
      <c r="L128" s="1229" t="s">
        <v>6905</v>
      </c>
      <c r="M128" s="1229">
        <v>4500250387</v>
      </c>
      <c r="N128" s="1229" t="s">
        <v>6912</v>
      </c>
    </row>
    <row r="129" spans="1:14" x14ac:dyDescent="0.25">
      <c r="A129" s="119" t="s">
        <v>305</v>
      </c>
      <c r="B129" s="164">
        <v>41865</v>
      </c>
      <c r="C129" s="118" t="s">
        <v>6197</v>
      </c>
      <c r="D129" s="119" t="s">
        <v>1609</v>
      </c>
      <c r="E129" s="141">
        <v>10235996</v>
      </c>
      <c r="F129" s="119">
        <v>27332049</v>
      </c>
      <c r="G129" s="119">
        <v>2704003</v>
      </c>
      <c r="H129" s="120" t="str">
        <f>IF(G129="","",VLOOKUP(G129,ARANCEL!$B$5:$D$121,2,FALSE))</f>
        <v xml:space="preserve">CORONA PERIFERICA CON PERNO MUÑON COLADO </v>
      </c>
      <c r="I129" s="121" t="s">
        <v>322</v>
      </c>
      <c r="J129" s="119">
        <v>1</v>
      </c>
      <c r="K129" s="122">
        <f>IF(G129="","",VLOOKUP(G129,ARANCEL!$B$5:$D$121,3,FALSE)*J129)</f>
        <v>32612</v>
      </c>
      <c r="L129" s="1229" t="s">
        <v>6905</v>
      </c>
      <c r="M129" s="1229">
        <v>4500250387</v>
      </c>
      <c r="N129" s="1229" t="s">
        <v>6912</v>
      </c>
    </row>
    <row r="130" spans="1:14" x14ac:dyDescent="0.25">
      <c r="A130" s="259" t="s">
        <v>305</v>
      </c>
      <c r="B130" s="260">
        <v>41695</v>
      </c>
      <c r="C130" s="261" t="s">
        <v>3006</v>
      </c>
      <c r="D130" s="259" t="s">
        <v>620</v>
      </c>
      <c r="E130" s="363">
        <v>10177001</v>
      </c>
      <c r="F130" s="259">
        <v>25148000</v>
      </c>
      <c r="G130" s="259">
        <v>2705003</v>
      </c>
      <c r="H130" s="120" t="str">
        <f>IF(G130="","",VLOOKUP(G130,ARANCEL!$B$5:$D$121,2,FALSE))</f>
        <v>INCRUSTACION ESTETICA (ART-GLASS O CERAMICA)</v>
      </c>
      <c r="I130" s="121" t="s">
        <v>316</v>
      </c>
      <c r="J130" s="119">
        <v>1</v>
      </c>
      <c r="K130" s="122">
        <f>IF(G130="","",VLOOKUP(G130,ARANCEL!$B$5:$D$121,3,FALSE)*J130)</f>
        <v>15676</v>
      </c>
      <c r="L130" s="1229" t="s">
        <v>3438</v>
      </c>
      <c r="M130" s="1229">
        <v>4500220818</v>
      </c>
      <c r="N130" s="1229">
        <v>8640</v>
      </c>
    </row>
    <row r="131" spans="1:14" x14ac:dyDescent="0.25">
      <c r="A131" s="259" t="s">
        <v>305</v>
      </c>
      <c r="B131" s="260">
        <v>41919</v>
      </c>
      <c r="C131" s="261" t="s">
        <v>7497</v>
      </c>
      <c r="D131" s="259" t="s">
        <v>6277</v>
      </c>
      <c r="E131" s="363">
        <v>10261460</v>
      </c>
      <c r="F131" s="259">
        <v>27988859</v>
      </c>
      <c r="G131" s="259">
        <v>2704005</v>
      </c>
      <c r="H131" s="120" t="str">
        <f>IF(G131="","",VLOOKUP(G131,ARANCEL!$B$5:$D$121,2,FALSE))</f>
        <v>PROVISORIO</v>
      </c>
      <c r="I131" s="121" t="s">
        <v>613</v>
      </c>
      <c r="J131" s="119">
        <v>2</v>
      </c>
      <c r="K131" s="122">
        <f>IF(G131="","",VLOOKUP(G131,ARANCEL!$B$5:$D$121,3,FALSE)*J131)</f>
        <v>6500</v>
      </c>
      <c r="L131" s="1229" t="s">
        <v>8279</v>
      </c>
      <c r="M131" s="1229">
        <v>4500260855</v>
      </c>
      <c r="N131" s="1229" t="s">
        <v>8299</v>
      </c>
    </row>
    <row r="132" spans="1:14" x14ac:dyDescent="0.25">
      <c r="A132" s="259" t="s">
        <v>305</v>
      </c>
      <c r="B132" s="260">
        <v>41919</v>
      </c>
      <c r="C132" s="261" t="s">
        <v>7497</v>
      </c>
      <c r="D132" s="259" t="s">
        <v>6277</v>
      </c>
      <c r="E132" s="363">
        <v>10261460</v>
      </c>
      <c r="F132" s="259">
        <v>27988859</v>
      </c>
      <c r="G132" s="259">
        <v>2704003</v>
      </c>
      <c r="H132" s="120" t="str">
        <f>IF(G132="","",VLOOKUP(G132,ARANCEL!$B$5:$D$121,2,FALSE))</f>
        <v xml:space="preserve">CORONA PERIFERICA CON PERNO MUÑON COLADO </v>
      </c>
      <c r="I132" s="121" t="s">
        <v>613</v>
      </c>
      <c r="J132" s="119">
        <v>2</v>
      </c>
      <c r="K132" s="122">
        <f>IF(G132="","",VLOOKUP(G132,ARANCEL!$B$5:$D$121,3,FALSE)*J132)</f>
        <v>65224</v>
      </c>
      <c r="L132" s="1229" t="s">
        <v>8279</v>
      </c>
      <c r="M132" s="1229">
        <v>4500260855</v>
      </c>
      <c r="N132" s="1229" t="s">
        <v>8299</v>
      </c>
    </row>
    <row r="133" spans="1:14" x14ac:dyDescent="0.25">
      <c r="A133" s="259" t="s">
        <v>313</v>
      </c>
      <c r="B133" s="260">
        <v>42060</v>
      </c>
      <c r="C133" s="261" t="s">
        <v>9839</v>
      </c>
      <c r="D133" s="259" t="s">
        <v>467</v>
      </c>
      <c r="E133" s="363">
        <v>10315043</v>
      </c>
      <c r="F133" s="259">
        <v>30669196</v>
      </c>
      <c r="G133" s="259">
        <v>2704031</v>
      </c>
      <c r="H133" s="120" t="str">
        <f>IF(G133="","",VLOOKUP(G133,ARANCEL!$B$5:$D$121,2,FALSE))</f>
        <v xml:space="preserve">PERNO MUÑON METALICO </v>
      </c>
      <c r="I133" s="121"/>
      <c r="J133" s="119">
        <v>1</v>
      </c>
      <c r="K133" s="122">
        <f>IF(G133="","",VLOOKUP(G133,ARANCEL!$B$5:$D$121,3,FALSE)*J133)</f>
        <v>12246</v>
      </c>
      <c r="L133" s="1235" t="str">
        <f>IF(E133="","","IMPAGO")</f>
        <v>IMPAGO</v>
      </c>
      <c r="M133" s="1235" t="str">
        <f>IF(L133="IMPAGO","SIN O.C.","")</f>
        <v>SIN O.C.</v>
      </c>
      <c r="N133" s="1235" t="str">
        <f>IF(L133="IMPAGO","SIN FACT.","")</f>
        <v>SIN FACT.</v>
      </c>
    </row>
    <row r="134" spans="1:14" x14ac:dyDescent="0.25">
      <c r="A134" s="259" t="s">
        <v>313</v>
      </c>
      <c r="B134" s="260">
        <v>42060</v>
      </c>
      <c r="C134" s="118" t="s">
        <v>9839</v>
      </c>
      <c r="D134" s="119" t="s">
        <v>467</v>
      </c>
      <c r="E134" s="141">
        <v>10315043</v>
      </c>
      <c r="F134" s="119">
        <v>30669196</v>
      </c>
      <c r="G134" s="259">
        <v>2704016</v>
      </c>
      <c r="H134" s="120" t="str">
        <f>IF(G134="","",VLOOKUP(G134,ARANCEL!$B$5:$D$121,2,FALSE))</f>
        <v xml:space="preserve">CORONA PROCERA </v>
      </c>
      <c r="I134" s="121"/>
      <c r="J134" s="119">
        <v>1</v>
      </c>
      <c r="K134" s="122">
        <f>IF(G134="","",VLOOKUP(G134,ARANCEL!$B$5:$D$121,3,FALSE)*J134)</f>
        <v>58477</v>
      </c>
      <c r="L134" s="1235" t="str">
        <f>IF(E134="","","IMPAGO")</f>
        <v>IMPAGO</v>
      </c>
      <c r="M134" s="1235" t="str">
        <f>IF(L134="IMPAGO","SIN O.C.","")</f>
        <v>SIN O.C.</v>
      </c>
      <c r="N134" s="1235" t="str">
        <f>IF(L134="IMPAGO","SIN FACT.","")</f>
        <v>SIN FACT.</v>
      </c>
    </row>
    <row r="135" spans="1:14" x14ac:dyDescent="0.25">
      <c r="A135" s="259" t="s">
        <v>313</v>
      </c>
      <c r="B135" s="260">
        <v>42060</v>
      </c>
      <c r="C135" s="261" t="s">
        <v>9839</v>
      </c>
      <c r="D135" s="259" t="s">
        <v>467</v>
      </c>
      <c r="E135" s="363">
        <v>10315043</v>
      </c>
      <c r="F135" s="259">
        <v>30669196</v>
      </c>
      <c r="G135" s="259">
        <v>2704005</v>
      </c>
      <c r="H135" s="120" t="str">
        <f>IF(G135="","",VLOOKUP(G135,ARANCEL!$B$5:$D$121,2,FALSE))</f>
        <v>PROVISORIO</v>
      </c>
      <c r="I135" s="121"/>
      <c r="J135" s="119">
        <v>1</v>
      </c>
      <c r="K135" s="122">
        <f>IF(G135="","",VLOOKUP(G135,ARANCEL!$B$5:$D$121,3,FALSE)*J135)</f>
        <v>3250</v>
      </c>
      <c r="L135" s="1235" t="str">
        <f>IF(E135="","","IMPAGO")</f>
        <v>IMPAGO</v>
      </c>
      <c r="M135" s="1235" t="str">
        <f>IF(L135="IMPAGO","SIN O.C.","")</f>
        <v>SIN O.C.</v>
      </c>
      <c r="N135" s="1235" t="str">
        <f>IF(L135="IMPAGO","SIN FACT.","")</f>
        <v>SIN FACT.</v>
      </c>
    </row>
    <row r="136" spans="1:14" x14ac:dyDescent="0.25">
      <c r="A136" s="259" t="s">
        <v>305</v>
      </c>
      <c r="B136" s="260">
        <v>41649</v>
      </c>
      <c r="C136" s="118" t="s">
        <v>1625</v>
      </c>
      <c r="D136" s="119" t="s">
        <v>1609</v>
      </c>
      <c r="E136" s="141">
        <v>10168701</v>
      </c>
      <c r="F136" s="119">
        <v>24403443</v>
      </c>
      <c r="G136" s="259">
        <v>2704005</v>
      </c>
      <c r="H136" s="120" t="str">
        <f>IF(G136="","",VLOOKUP(G136,ARANCEL!$B$5:$D$121,2,FALSE))</f>
        <v>PROVISORIO</v>
      </c>
      <c r="I136" s="121" t="s">
        <v>337</v>
      </c>
      <c r="J136" s="119">
        <v>1</v>
      </c>
      <c r="K136" s="122">
        <f>IF(G136="","",VLOOKUP(G136,ARANCEL!$B$5:$D$121,3,FALSE)*J136)</f>
        <v>3250</v>
      </c>
      <c r="L136" s="1229" t="s">
        <v>2842</v>
      </c>
      <c r="M136" s="1229">
        <v>4500216252</v>
      </c>
      <c r="N136" s="1229">
        <v>8416</v>
      </c>
    </row>
    <row r="137" spans="1:14" x14ac:dyDescent="0.25">
      <c r="A137" s="259" t="s">
        <v>305</v>
      </c>
      <c r="B137" s="260">
        <v>41649</v>
      </c>
      <c r="C137" s="261" t="s">
        <v>1625</v>
      </c>
      <c r="D137" s="259" t="s">
        <v>1609</v>
      </c>
      <c r="E137" s="363">
        <v>10168701</v>
      </c>
      <c r="F137" s="259">
        <v>24403443</v>
      </c>
      <c r="G137" s="259">
        <v>2704003</v>
      </c>
      <c r="H137" s="120" t="str">
        <f>IF(G137="","",VLOOKUP(G137,ARANCEL!$B$5:$D$121,2,FALSE))</f>
        <v xml:space="preserve">CORONA PERIFERICA CON PERNO MUÑON COLADO </v>
      </c>
      <c r="I137" s="121" t="s">
        <v>337</v>
      </c>
      <c r="J137" s="119">
        <v>1</v>
      </c>
      <c r="K137" s="122">
        <f>IF(G137="","",VLOOKUP(G137,ARANCEL!$B$5:$D$121,3,FALSE)*J137)</f>
        <v>32612</v>
      </c>
      <c r="L137" s="1229" t="s">
        <v>2842</v>
      </c>
      <c r="M137" s="1229">
        <v>4500216252</v>
      </c>
      <c r="N137" s="1229">
        <v>8416</v>
      </c>
    </row>
    <row r="138" spans="1:14" x14ac:dyDescent="0.25">
      <c r="A138" s="259" t="s">
        <v>305</v>
      </c>
      <c r="B138" s="260">
        <v>41922</v>
      </c>
      <c r="C138" s="261" t="s">
        <v>1625</v>
      </c>
      <c r="D138" s="259" t="s">
        <v>1609</v>
      </c>
      <c r="E138" s="363">
        <v>10262310</v>
      </c>
      <c r="F138" s="259">
        <v>28492670</v>
      </c>
      <c r="G138" s="259">
        <v>2704005</v>
      </c>
      <c r="H138" s="120" t="str">
        <f>IF(G138="","",VLOOKUP(G138,ARANCEL!$B$5:$D$121,2,FALSE))</f>
        <v>PROVISORIO</v>
      </c>
      <c r="I138" s="121" t="s">
        <v>308</v>
      </c>
      <c r="J138" s="119">
        <v>1</v>
      </c>
      <c r="K138" s="122">
        <f>IF(G138="","",VLOOKUP(G138,ARANCEL!$B$5:$D$121,3,FALSE)*J138)</f>
        <v>3250</v>
      </c>
      <c r="L138" s="1229" t="s">
        <v>8279</v>
      </c>
      <c r="M138" s="1229">
        <v>4500260855</v>
      </c>
      <c r="N138" s="1229" t="s">
        <v>8299</v>
      </c>
    </row>
    <row r="139" spans="1:14" x14ac:dyDescent="0.25">
      <c r="A139" s="259" t="s">
        <v>305</v>
      </c>
      <c r="B139" s="260">
        <v>41964</v>
      </c>
      <c r="C139" s="261" t="s">
        <v>1625</v>
      </c>
      <c r="D139" s="259" t="s">
        <v>1609</v>
      </c>
      <c r="E139" s="363">
        <v>10262310</v>
      </c>
      <c r="F139" s="259">
        <v>28492670</v>
      </c>
      <c r="G139" s="259">
        <v>2704003</v>
      </c>
      <c r="H139" s="120" t="str">
        <f>IF(G139="","",VLOOKUP(G139,ARANCEL!$B$5:$D$121,2,FALSE))</f>
        <v xml:space="preserve">CORONA PERIFERICA CON PERNO MUÑON COLADO </v>
      </c>
      <c r="I139" s="121" t="s">
        <v>308</v>
      </c>
      <c r="J139" s="119">
        <v>1</v>
      </c>
      <c r="K139" s="122">
        <f>IF(G139="","",VLOOKUP(G139,ARANCEL!$B$5:$D$121,3,FALSE)*J139)</f>
        <v>32612</v>
      </c>
      <c r="L139" s="1229" t="s">
        <v>8256</v>
      </c>
      <c r="M139" s="1229">
        <v>4500265763</v>
      </c>
      <c r="N139" s="1229" t="s">
        <v>8944</v>
      </c>
    </row>
    <row r="140" spans="1:14" x14ac:dyDescent="0.25">
      <c r="A140" s="259" t="s">
        <v>305</v>
      </c>
      <c r="B140" s="260">
        <v>41950</v>
      </c>
      <c r="C140" s="261" t="s">
        <v>8227</v>
      </c>
      <c r="D140" s="259" t="s">
        <v>6419</v>
      </c>
      <c r="E140" s="262">
        <v>10275847</v>
      </c>
      <c r="F140" s="259">
        <v>29319782</v>
      </c>
      <c r="G140" s="259">
        <v>2704005</v>
      </c>
      <c r="H140" s="120" t="str">
        <f>IF(G140="","",VLOOKUP(G140,ARANCEL!$B$5:$D$121,2,FALSE))</f>
        <v>PROVISORIO</v>
      </c>
      <c r="I140" s="121" t="s">
        <v>681</v>
      </c>
      <c r="J140" s="119">
        <v>4</v>
      </c>
      <c r="K140" s="122">
        <f>IF(G140="","",VLOOKUP(G140,ARANCEL!$B$5:$D$121,3,FALSE)*J140)</f>
        <v>13000</v>
      </c>
      <c r="L140" s="1229" t="s">
        <v>8256</v>
      </c>
      <c r="M140" s="1229">
        <v>4500265763</v>
      </c>
      <c r="N140" s="1229" t="s">
        <v>8944</v>
      </c>
    </row>
    <row r="141" spans="1:14" x14ac:dyDescent="0.25">
      <c r="A141" s="259" t="s">
        <v>305</v>
      </c>
      <c r="B141" s="260">
        <v>41958</v>
      </c>
      <c r="C141" s="261" t="s">
        <v>8227</v>
      </c>
      <c r="D141" s="259" t="s">
        <v>6419</v>
      </c>
      <c r="E141" s="363">
        <v>10275847</v>
      </c>
      <c r="F141" s="259">
        <v>29319782</v>
      </c>
      <c r="G141" s="259">
        <v>2704003</v>
      </c>
      <c r="H141" s="120" t="str">
        <f>IF(G141="","",VLOOKUP(G141,ARANCEL!$B$5:$D$121,2,FALSE))</f>
        <v xml:space="preserve">CORONA PERIFERICA CON PERNO MUÑON COLADO </v>
      </c>
      <c r="I141" s="121" t="s">
        <v>681</v>
      </c>
      <c r="J141" s="119">
        <v>4</v>
      </c>
      <c r="K141" s="122">
        <f>IF(G141="","",VLOOKUP(G141,ARANCEL!$B$5:$D$121,3,FALSE)*J141)</f>
        <v>130448</v>
      </c>
      <c r="L141" s="1229" t="s">
        <v>8256</v>
      </c>
      <c r="M141" s="1229">
        <v>4500265763</v>
      </c>
      <c r="N141" s="1229" t="s">
        <v>8944</v>
      </c>
    </row>
    <row r="142" spans="1:14" x14ac:dyDescent="0.25">
      <c r="A142" s="364" t="s">
        <v>305</v>
      </c>
      <c r="B142" s="260">
        <v>41815</v>
      </c>
      <c r="C142" s="261" t="s">
        <v>5344</v>
      </c>
      <c r="D142" s="259" t="s">
        <v>1611</v>
      </c>
      <c r="E142" s="363">
        <v>10215610</v>
      </c>
      <c r="F142" s="259">
        <v>25671338</v>
      </c>
      <c r="G142" s="259">
        <v>2704003</v>
      </c>
      <c r="H142" s="120" t="str">
        <f>IF(G142="","",VLOOKUP(G142,ARANCEL!$B$5:$D$121,2,FALSE))</f>
        <v xml:space="preserve">CORONA PERIFERICA CON PERNO MUÑON COLADO </v>
      </c>
      <c r="I142" s="121" t="s">
        <v>318</v>
      </c>
      <c r="J142" s="119">
        <v>1</v>
      </c>
      <c r="K142" s="122">
        <f>IF(G142="","",VLOOKUP(G142,ARANCEL!$B$5:$D$121,3,FALSE)*J142)</f>
        <v>32612</v>
      </c>
      <c r="L142" s="1229" t="s">
        <v>5742</v>
      </c>
      <c r="M142" s="1229">
        <v>4500239648</v>
      </c>
      <c r="N142" s="1229" t="s">
        <v>5760</v>
      </c>
    </row>
    <row r="143" spans="1:14" x14ac:dyDescent="0.25">
      <c r="A143" s="259" t="s">
        <v>305</v>
      </c>
      <c r="B143" s="260">
        <v>41690</v>
      </c>
      <c r="C143" s="261" t="s">
        <v>2870</v>
      </c>
      <c r="D143" s="259" t="s">
        <v>811</v>
      </c>
      <c r="E143" s="363">
        <v>10175151</v>
      </c>
      <c r="F143" s="259">
        <v>24083575</v>
      </c>
      <c r="G143" s="259">
        <v>2705003</v>
      </c>
      <c r="H143" s="120" t="str">
        <f>IF(G143="","",VLOOKUP(G143,ARANCEL!$B$5:$D$121,2,FALSE))</f>
        <v>INCRUSTACION ESTETICA (ART-GLASS O CERAMICA)</v>
      </c>
      <c r="I143" s="121" t="s">
        <v>779</v>
      </c>
      <c r="J143" s="119">
        <v>2</v>
      </c>
      <c r="K143" s="122">
        <f>IF(G143="","",VLOOKUP(G143,ARANCEL!$B$5:$D$121,3,FALSE)*J143)</f>
        <v>31352</v>
      </c>
      <c r="L143" s="1229" t="s">
        <v>3438</v>
      </c>
      <c r="M143" s="1229">
        <v>4500220816</v>
      </c>
      <c r="N143" s="1229">
        <v>8639</v>
      </c>
    </row>
    <row r="144" spans="1:14" x14ac:dyDescent="0.25">
      <c r="A144" s="259" t="s">
        <v>305</v>
      </c>
      <c r="B144" s="260">
        <v>41907</v>
      </c>
      <c r="C144" s="261" t="s">
        <v>7219</v>
      </c>
      <c r="D144" s="259" t="s">
        <v>1609</v>
      </c>
      <c r="E144" s="363">
        <v>10257003</v>
      </c>
      <c r="F144" s="259">
        <v>28106717</v>
      </c>
      <c r="G144" s="259">
        <v>2705001</v>
      </c>
      <c r="H144" s="120" t="str">
        <f>IF(G144="","",VLOOKUP(G144,ARANCEL!$B$5:$D$121,2,FALSE))</f>
        <v xml:space="preserve">EN METAL NO NOBLE </v>
      </c>
      <c r="I144" s="121" t="s">
        <v>308</v>
      </c>
      <c r="J144" s="119">
        <v>1</v>
      </c>
      <c r="K144" s="122">
        <f>IF(G144="","",VLOOKUP(G144,ARANCEL!$B$5:$D$121,3,FALSE)*J144)</f>
        <v>15744</v>
      </c>
      <c r="L144" s="1229" t="s">
        <v>7548</v>
      </c>
      <c r="M144" s="1229">
        <v>4500255073</v>
      </c>
      <c r="N144" s="1229" t="s">
        <v>7563</v>
      </c>
    </row>
    <row r="145" spans="1:14" x14ac:dyDescent="0.25">
      <c r="A145" s="259" t="s">
        <v>305</v>
      </c>
      <c r="B145" s="260">
        <v>42024</v>
      </c>
      <c r="C145" s="261" t="s">
        <v>9576</v>
      </c>
      <c r="D145" s="259" t="s">
        <v>1609</v>
      </c>
      <c r="E145" s="363">
        <v>10310164</v>
      </c>
      <c r="F145" s="259">
        <v>30171458</v>
      </c>
      <c r="G145" s="259">
        <v>2704005</v>
      </c>
      <c r="H145" s="120" t="str">
        <f>IF(G145="","",VLOOKUP(G145,ARANCEL!$B$5:$D$121,2,FALSE))</f>
        <v>PROVISORIO</v>
      </c>
      <c r="I145" s="121" t="s">
        <v>326</v>
      </c>
      <c r="J145" s="119">
        <v>1</v>
      </c>
      <c r="K145" s="122">
        <f>IF(G145="","",VLOOKUP(G145,ARANCEL!$B$5:$D$121,3,FALSE)*J145)</f>
        <v>3250</v>
      </c>
      <c r="L145" s="1235" t="str">
        <f>IF(E145="","","IMPAGO")</f>
        <v>IMPAGO</v>
      </c>
      <c r="M145" s="1235" t="str">
        <f>IF(L145="IMPAGO","SIN O.C.","")</f>
        <v>SIN O.C.</v>
      </c>
      <c r="N145" s="1235" t="str">
        <f>IF(L145="IMPAGO","SIN FACT.","")</f>
        <v>SIN FACT.</v>
      </c>
    </row>
    <row r="146" spans="1:14" x14ac:dyDescent="0.25">
      <c r="A146" s="259" t="s">
        <v>305</v>
      </c>
      <c r="B146" s="260">
        <v>41850</v>
      </c>
      <c r="C146" s="261" t="s">
        <v>6096</v>
      </c>
      <c r="D146" s="259" t="s">
        <v>1611</v>
      </c>
      <c r="E146" s="363">
        <v>10233165</v>
      </c>
      <c r="F146" s="259">
        <v>26931198</v>
      </c>
      <c r="G146" s="259">
        <v>2705003</v>
      </c>
      <c r="H146" s="120" t="str">
        <f>IF(G146="","",VLOOKUP(G146,ARANCEL!$B$5:$D$121,2,FALSE))</f>
        <v>INCRUSTACION ESTETICA (ART-GLASS O CERAMICA)</v>
      </c>
      <c r="I146" s="121" t="s">
        <v>308</v>
      </c>
      <c r="J146" s="119">
        <v>1</v>
      </c>
      <c r="K146" s="122">
        <f>IF(G146="","",VLOOKUP(G146,ARANCEL!$B$5:$D$121,3,FALSE)*J146)</f>
        <v>15676</v>
      </c>
      <c r="L146" s="1229" t="s">
        <v>6017</v>
      </c>
      <c r="M146" s="1229">
        <v>4500245623</v>
      </c>
      <c r="N146" s="1229">
        <v>9819</v>
      </c>
    </row>
    <row r="147" spans="1:14" x14ac:dyDescent="0.25">
      <c r="A147" s="259" t="s">
        <v>313</v>
      </c>
      <c r="B147" s="260">
        <v>42032</v>
      </c>
      <c r="C147" s="261" t="s">
        <v>9774</v>
      </c>
      <c r="D147" s="259" t="s">
        <v>1611</v>
      </c>
      <c r="E147" s="363">
        <v>10313556</v>
      </c>
      <c r="F147" s="259">
        <v>30214259</v>
      </c>
      <c r="G147" s="259">
        <v>2704005</v>
      </c>
      <c r="H147" s="120" t="str">
        <f>IF(G147="","",VLOOKUP(G147,ARANCEL!$B$5:$D$121,2,FALSE))</f>
        <v>PROVISORIO</v>
      </c>
      <c r="I147" s="121" t="s">
        <v>769</v>
      </c>
      <c r="J147" s="119">
        <v>2</v>
      </c>
      <c r="K147" s="122">
        <f>IF(G147="","",VLOOKUP(G147,ARANCEL!$B$5:$D$121,3,FALSE)*J147)</f>
        <v>6500</v>
      </c>
      <c r="L147" s="1235" t="str">
        <f>IF(E147="","","IMPAGO")</f>
        <v>IMPAGO</v>
      </c>
      <c r="M147" s="1235" t="str">
        <f>IF(L147="IMPAGO","SIN O.C.","")</f>
        <v>SIN O.C.</v>
      </c>
      <c r="N147" s="1235" t="str">
        <f>IF(L147="IMPAGO","SIN FACT.","")</f>
        <v>SIN FACT.</v>
      </c>
    </row>
    <row r="148" spans="1:14" x14ac:dyDescent="0.25">
      <c r="A148" s="259" t="s">
        <v>313</v>
      </c>
      <c r="B148" s="260">
        <v>42032</v>
      </c>
      <c r="C148" s="261" t="s">
        <v>9774</v>
      </c>
      <c r="D148" s="259" t="s">
        <v>1611</v>
      </c>
      <c r="E148" s="363">
        <v>10313556</v>
      </c>
      <c r="F148" s="259">
        <v>30214259</v>
      </c>
      <c r="G148" s="259">
        <v>2704008</v>
      </c>
      <c r="H148" s="120" t="str">
        <f>IF(G148="","",VLOOKUP(G148,ARANCEL!$B$5:$D$121,2,FALSE))</f>
        <v>PILAR, INSERCION O PUNTO DE APOYO CON PERNO MUÑON</v>
      </c>
      <c r="I148" s="121" t="s">
        <v>726</v>
      </c>
      <c r="J148" s="119">
        <v>30</v>
      </c>
      <c r="K148" s="122">
        <f>IF(G148="","",VLOOKUP(G148,ARANCEL!$B$5:$D$121,3,FALSE)*J148)</f>
        <v>978360</v>
      </c>
      <c r="L148" s="1235" t="str">
        <f>IF(E148="","","IMPAGO")</f>
        <v>IMPAGO</v>
      </c>
      <c r="M148" s="1235" t="str">
        <f>IF(L148="IMPAGO","SIN O.C.","")</f>
        <v>SIN O.C.</v>
      </c>
      <c r="N148" s="1235" t="str">
        <f>IF(L148="IMPAGO","SIN FACT.","")</f>
        <v>SIN FACT.</v>
      </c>
    </row>
    <row r="149" spans="1:14" x14ac:dyDescent="0.25">
      <c r="A149" s="259" t="s">
        <v>305</v>
      </c>
      <c r="B149" s="260">
        <v>41675</v>
      </c>
      <c r="C149" s="261" t="s">
        <v>2646</v>
      </c>
      <c r="D149" s="259" t="s">
        <v>1607</v>
      </c>
      <c r="E149" s="363">
        <v>10171419</v>
      </c>
      <c r="F149" s="259">
        <v>24582215</v>
      </c>
      <c r="G149" s="259">
        <v>2704023</v>
      </c>
      <c r="H149" s="120" t="str">
        <f>IF(G149="","",VLOOKUP(G149,ARANCEL!$B$5:$D$121,2,FALSE))</f>
        <v xml:space="preserve">PROTESIS VALPLAST PARCIAL </v>
      </c>
      <c r="I149" s="121" t="s">
        <v>306</v>
      </c>
      <c r="J149" s="119">
        <v>1</v>
      </c>
      <c r="K149" s="122">
        <f>IF(G149="","",VLOOKUP(G149,ARANCEL!$B$5:$D$121,3,FALSE)*J149)</f>
        <v>61850</v>
      </c>
      <c r="L149" s="1229" t="s">
        <v>2842</v>
      </c>
      <c r="M149" s="1229">
        <v>4500216228</v>
      </c>
      <c r="N149" s="1229">
        <v>8400</v>
      </c>
    </row>
    <row r="150" spans="1:14" x14ac:dyDescent="0.25">
      <c r="A150" s="259" t="s">
        <v>305</v>
      </c>
      <c r="B150" s="260">
        <v>42026</v>
      </c>
      <c r="C150" s="261" t="s">
        <v>9672</v>
      </c>
      <c r="D150" s="259" t="s">
        <v>1200</v>
      </c>
      <c r="E150" s="363">
        <v>10312530</v>
      </c>
      <c r="F150" s="259">
        <v>30630589</v>
      </c>
      <c r="G150" s="259">
        <v>2704005</v>
      </c>
      <c r="H150" s="120" t="str">
        <f>IF(G150="","",VLOOKUP(G150,ARANCEL!$B$5:$D$121,2,FALSE))</f>
        <v>PROVISORIO</v>
      </c>
      <c r="I150" s="121" t="s">
        <v>323</v>
      </c>
      <c r="J150" s="119">
        <v>1</v>
      </c>
      <c r="K150" s="122">
        <f>IF(G150="","",VLOOKUP(G150,ARANCEL!$B$5:$D$121,3,FALSE)*J150)</f>
        <v>3250</v>
      </c>
      <c r="L150" s="1235" t="str">
        <f>IF(E150="","","IMPAGO")</f>
        <v>IMPAGO</v>
      </c>
      <c r="M150" s="1235" t="str">
        <f>IF(L150="IMPAGO","SIN O.C.","")</f>
        <v>SIN O.C.</v>
      </c>
      <c r="N150" s="1235" t="str">
        <f>IF(L150="IMPAGO","SIN FACT.","")</f>
        <v>SIN FACT.</v>
      </c>
    </row>
    <row r="151" spans="1:14" x14ac:dyDescent="0.25">
      <c r="A151" s="259" t="s">
        <v>313</v>
      </c>
      <c r="B151" s="260">
        <v>42033</v>
      </c>
      <c r="C151" s="261" t="s">
        <v>9672</v>
      </c>
      <c r="D151" s="259" t="s">
        <v>1200</v>
      </c>
      <c r="E151" s="363">
        <v>10314047</v>
      </c>
      <c r="F151" s="259">
        <v>30712099</v>
      </c>
      <c r="G151" s="259">
        <v>2704003</v>
      </c>
      <c r="H151" s="120" t="str">
        <f>IF(G151="","",VLOOKUP(G151,ARANCEL!$B$5:$D$121,2,FALSE))</f>
        <v xml:space="preserve">CORONA PERIFERICA CON PERNO MUÑON COLADO </v>
      </c>
      <c r="I151" s="121" t="s">
        <v>323</v>
      </c>
      <c r="J151" s="119">
        <v>1</v>
      </c>
      <c r="K151" s="122">
        <f>IF(G151="","",VLOOKUP(G151,ARANCEL!$B$5:$D$121,3,FALSE)*J151)</f>
        <v>32612</v>
      </c>
      <c r="L151" s="1235" t="str">
        <f>IF(E151="","","IMPAGO")</f>
        <v>IMPAGO</v>
      </c>
      <c r="M151" s="1235" t="str">
        <f>IF(L151="IMPAGO","SIN O.C.","")</f>
        <v>SIN O.C.</v>
      </c>
      <c r="N151" s="1235" t="str">
        <f>IF(L151="IMPAGO","SIN FACT.","")</f>
        <v>SIN FACT.</v>
      </c>
    </row>
    <row r="152" spans="1:14" x14ac:dyDescent="0.25">
      <c r="A152" s="259" t="s">
        <v>305</v>
      </c>
      <c r="B152" s="260">
        <v>41684</v>
      </c>
      <c r="C152" s="261" t="s">
        <v>2802</v>
      </c>
      <c r="D152" s="259" t="s">
        <v>620</v>
      </c>
      <c r="E152" s="363">
        <v>10174158</v>
      </c>
      <c r="F152" s="259">
        <v>25053912</v>
      </c>
      <c r="G152" s="259">
        <v>2704005</v>
      </c>
      <c r="H152" s="120" t="str">
        <f>IF(G152="","",VLOOKUP(G152,ARANCEL!$B$5:$D$121,2,FALSE))</f>
        <v>PROVISORIO</v>
      </c>
      <c r="I152" s="121" t="s">
        <v>618</v>
      </c>
      <c r="J152" s="119">
        <v>1</v>
      </c>
      <c r="K152" s="122">
        <f>IF(G152="","",VLOOKUP(G152,ARANCEL!$B$5:$D$121,3,FALSE)*J152)</f>
        <v>3250</v>
      </c>
      <c r="L152" s="1229" t="s">
        <v>3438</v>
      </c>
      <c r="M152" s="1229">
        <v>4500220816</v>
      </c>
      <c r="N152" s="1229">
        <v>8639</v>
      </c>
    </row>
    <row r="153" spans="1:14" x14ac:dyDescent="0.25">
      <c r="A153" s="259" t="s">
        <v>305</v>
      </c>
      <c r="B153" s="260">
        <v>41690</v>
      </c>
      <c r="C153" s="261" t="s">
        <v>2802</v>
      </c>
      <c r="D153" s="259" t="s">
        <v>620</v>
      </c>
      <c r="E153" s="363">
        <v>10175806</v>
      </c>
      <c r="F153" s="259">
        <v>25053912</v>
      </c>
      <c r="G153" s="259">
        <v>2704003</v>
      </c>
      <c r="H153" s="120" t="str">
        <f>IF(G153="","",VLOOKUP(G153,ARANCEL!$B$5:$D$121,2,FALSE))</f>
        <v xml:space="preserve">CORONA PERIFERICA CON PERNO MUÑON COLADO </v>
      </c>
      <c r="I153" s="121" t="s">
        <v>618</v>
      </c>
      <c r="J153" s="119">
        <v>1</v>
      </c>
      <c r="K153" s="122">
        <f>IF(G153="","",VLOOKUP(G153,ARANCEL!$B$5:$D$121,3,FALSE)*J153)</f>
        <v>32612</v>
      </c>
      <c r="L153" s="1229" t="s">
        <v>3438</v>
      </c>
      <c r="M153" s="1229">
        <v>4500220816</v>
      </c>
      <c r="N153" s="1229">
        <v>8639</v>
      </c>
    </row>
    <row r="154" spans="1:14" x14ac:dyDescent="0.25">
      <c r="A154" s="259" t="s">
        <v>305</v>
      </c>
      <c r="B154" s="260">
        <v>41913</v>
      </c>
      <c r="C154" s="261" t="s">
        <v>7425</v>
      </c>
      <c r="D154" s="259" t="s">
        <v>6419</v>
      </c>
      <c r="E154" s="363">
        <v>10260042</v>
      </c>
      <c r="F154" s="259">
        <v>28484656</v>
      </c>
      <c r="G154" s="259">
        <v>2705004</v>
      </c>
      <c r="H154" s="120" t="str">
        <f>IF(G154="","",VLOOKUP(G154,ARANCEL!$B$5:$D$121,2,FALSE))</f>
        <v>CARILLA ESTETICA (ART-GLASS O CERAMICA)</v>
      </c>
      <c r="I154" s="121" t="s">
        <v>325</v>
      </c>
      <c r="J154" s="119">
        <v>1</v>
      </c>
      <c r="K154" s="122">
        <f>IF(G154="","",VLOOKUP(G154,ARANCEL!$B$5:$D$121,3,FALSE)*J154)</f>
        <v>26753</v>
      </c>
      <c r="L154" s="1229" t="s">
        <v>7548</v>
      </c>
      <c r="M154" s="1229">
        <v>4500255347</v>
      </c>
      <c r="N154" s="1229" t="s">
        <v>7571</v>
      </c>
    </row>
    <row r="155" spans="1:14" x14ac:dyDescent="0.25">
      <c r="A155" s="259" t="s">
        <v>305</v>
      </c>
      <c r="B155" s="260">
        <v>41978</v>
      </c>
      <c r="C155" s="261" t="s">
        <v>8716</v>
      </c>
      <c r="D155" s="259" t="s">
        <v>1611</v>
      </c>
      <c r="E155" s="363">
        <v>10291173</v>
      </c>
      <c r="F155" s="259">
        <v>29702207</v>
      </c>
      <c r="G155" s="259">
        <v>2705003</v>
      </c>
      <c r="H155" s="120" t="str">
        <f>IF(G155="","",VLOOKUP(G155,ARANCEL!$B$5:$D$121,2,FALSE))</f>
        <v>INCRUSTACION ESTETICA (ART-GLASS O CERAMICA)</v>
      </c>
      <c r="I155" s="121" t="s">
        <v>308</v>
      </c>
      <c r="J155" s="119">
        <v>1</v>
      </c>
      <c r="K155" s="122">
        <f>IF(G155="","",VLOOKUP(G155,ARANCEL!$B$5:$D$121,3,FALSE)*J155)</f>
        <v>15676</v>
      </c>
      <c r="L155" s="1349" t="s">
        <v>9431</v>
      </c>
      <c r="M155" s="1349">
        <v>4500269306</v>
      </c>
      <c r="N155" s="1349" t="s">
        <v>9458</v>
      </c>
    </row>
    <row r="156" spans="1:14" x14ac:dyDescent="0.25">
      <c r="A156" s="259" t="s">
        <v>305</v>
      </c>
      <c r="B156" s="260">
        <v>41997</v>
      </c>
      <c r="C156" s="261" t="s">
        <v>9148</v>
      </c>
      <c r="D156" s="259" t="s">
        <v>811</v>
      </c>
      <c r="E156" s="363">
        <v>10301519</v>
      </c>
      <c r="F156" s="259">
        <v>30244127</v>
      </c>
      <c r="G156" s="259">
        <v>2704005</v>
      </c>
      <c r="H156" s="120" t="str">
        <f>IF(G156="","",VLOOKUP(G156,ARANCEL!$B$5:$D$121,2,FALSE))</f>
        <v>PROVISORIO</v>
      </c>
      <c r="I156" s="121" t="s">
        <v>317</v>
      </c>
      <c r="J156" s="119">
        <v>1</v>
      </c>
      <c r="K156" s="122">
        <f>IF(G156="","",VLOOKUP(G156,ARANCEL!$B$5:$D$121,3,FALSE)*J156)</f>
        <v>3250</v>
      </c>
      <c r="L156" s="1349" t="s">
        <v>9431</v>
      </c>
      <c r="M156" s="1349">
        <v>4500269306</v>
      </c>
      <c r="N156" s="1349" t="s">
        <v>9458</v>
      </c>
    </row>
    <row r="157" spans="1:14" x14ac:dyDescent="0.25">
      <c r="A157" s="259" t="s">
        <v>606</v>
      </c>
      <c r="B157" s="260">
        <v>42024</v>
      </c>
      <c r="C157" s="261" t="s">
        <v>9148</v>
      </c>
      <c r="D157" s="259" t="s">
        <v>811</v>
      </c>
      <c r="E157" s="363">
        <v>10301519</v>
      </c>
      <c r="F157" s="259">
        <v>30244127</v>
      </c>
      <c r="G157" s="259">
        <v>2704003</v>
      </c>
      <c r="H157" s="120" t="str">
        <f>IF(G157="","",VLOOKUP(G157,ARANCEL!$B$5:$D$121,2,FALSE))</f>
        <v xml:space="preserve">CORONA PERIFERICA CON PERNO MUÑON COLADO </v>
      </c>
      <c r="I157" s="121" t="s">
        <v>317</v>
      </c>
      <c r="J157" s="119">
        <v>1</v>
      </c>
      <c r="K157" s="122">
        <f>IF(G157="","",VLOOKUP(G157,ARANCEL!$B$5:$D$121,3,FALSE)*J157)</f>
        <v>32612</v>
      </c>
      <c r="L157" s="1235" t="str">
        <f>IF(E157="","","IMPAGO")</f>
        <v>IMPAGO</v>
      </c>
      <c r="M157" s="1235" t="str">
        <f>IF(L157="IMPAGO","SIN O.C.","")</f>
        <v>SIN O.C.</v>
      </c>
      <c r="N157" s="1235" t="str">
        <f>IF(L157="IMPAGO","SIN FACT.","")</f>
        <v>SIN FACT.</v>
      </c>
    </row>
    <row r="158" spans="1:14" x14ac:dyDescent="0.25">
      <c r="A158" s="259" t="s">
        <v>305</v>
      </c>
      <c r="B158" s="260">
        <v>41823</v>
      </c>
      <c r="C158" s="261" t="s">
        <v>5491</v>
      </c>
      <c r="D158" s="259" t="s">
        <v>1609</v>
      </c>
      <c r="E158" s="363">
        <v>10219667</v>
      </c>
      <c r="F158" s="259">
        <v>26495616</v>
      </c>
      <c r="G158" s="259">
        <v>2704005</v>
      </c>
      <c r="H158" s="120" t="str">
        <f>IF(G158="","",VLOOKUP(G158,ARANCEL!$B$5:$D$121,2,FALSE))</f>
        <v>PROVISORIO</v>
      </c>
      <c r="I158" s="121" t="s">
        <v>342</v>
      </c>
      <c r="J158" s="119">
        <v>1</v>
      </c>
      <c r="K158" s="122">
        <f>IF(G158="","",VLOOKUP(G158,ARANCEL!$B$5:$D$121,3,FALSE)*J158)</f>
        <v>3250</v>
      </c>
      <c r="L158" s="1229" t="s">
        <v>6017</v>
      </c>
      <c r="M158" s="1210">
        <v>4500243756</v>
      </c>
      <c r="N158" s="1210">
        <v>9800</v>
      </c>
    </row>
    <row r="159" spans="1:14" x14ac:dyDescent="0.25">
      <c r="A159" s="259" t="s">
        <v>305</v>
      </c>
      <c r="B159" s="260">
        <v>41856</v>
      </c>
      <c r="C159" s="261" t="s">
        <v>5491</v>
      </c>
      <c r="D159" s="259" t="s">
        <v>1609</v>
      </c>
      <c r="E159" s="363">
        <v>10219667</v>
      </c>
      <c r="F159" s="259">
        <v>26495616</v>
      </c>
      <c r="G159" s="259">
        <v>2704003</v>
      </c>
      <c r="H159" s="120" t="str">
        <f>IF(G159="","",VLOOKUP(G159,ARANCEL!$B$5:$D$121,2,FALSE))</f>
        <v xml:space="preserve">CORONA PERIFERICA CON PERNO MUÑON COLADO </v>
      </c>
      <c r="I159" s="121" t="s">
        <v>342</v>
      </c>
      <c r="J159" s="119">
        <v>1</v>
      </c>
      <c r="K159" s="122">
        <f>IF(G159="","",VLOOKUP(G159,ARANCEL!$B$5:$D$121,3,FALSE)*J159)</f>
        <v>32612</v>
      </c>
      <c r="L159" s="1229" t="s">
        <v>6905</v>
      </c>
      <c r="M159" s="1229">
        <v>4500250387</v>
      </c>
      <c r="N159" s="1229" t="s">
        <v>6912</v>
      </c>
    </row>
    <row r="160" spans="1:14" x14ac:dyDescent="0.25">
      <c r="A160" s="259" t="s">
        <v>305</v>
      </c>
      <c r="B160" s="260">
        <v>41828</v>
      </c>
      <c r="C160" s="261" t="s">
        <v>5565</v>
      </c>
      <c r="D160" s="259" t="s">
        <v>1609</v>
      </c>
      <c r="E160" s="363">
        <v>10221685</v>
      </c>
      <c r="F160" s="259">
        <v>25868918</v>
      </c>
      <c r="G160" s="259">
        <v>2704005</v>
      </c>
      <c r="H160" s="120" t="str">
        <f>IF(G160="","",VLOOKUP(G160,ARANCEL!$B$5:$D$121,2,FALSE))</f>
        <v>PROVISORIO</v>
      </c>
      <c r="I160" s="121" t="s">
        <v>319</v>
      </c>
      <c r="J160" s="119">
        <v>1</v>
      </c>
      <c r="K160" s="122">
        <f>IF(G160="","",VLOOKUP(G160,ARANCEL!$B$5:$D$121,3,FALSE)*J160)</f>
        <v>3250</v>
      </c>
      <c r="L160" s="1229" t="s">
        <v>6017</v>
      </c>
      <c r="M160" s="1229">
        <v>4500243756</v>
      </c>
      <c r="N160" s="1229">
        <v>9800</v>
      </c>
    </row>
    <row r="161" spans="1:14" x14ac:dyDescent="0.25">
      <c r="A161" s="259" t="s">
        <v>305</v>
      </c>
      <c r="B161" s="260">
        <v>41898</v>
      </c>
      <c r="C161" s="261" t="s">
        <v>7066</v>
      </c>
      <c r="D161" s="259" t="s">
        <v>1200</v>
      </c>
      <c r="E161" s="363">
        <v>10256363</v>
      </c>
      <c r="F161" s="259">
        <v>28152500</v>
      </c>
      <c r="G161" s="259">
        <v>2704005</v>
      </c>
      <c r="H161" s="120" t="str">
        <f>IF(G161="","",VLOOKUP(G161,ARANCEL!$B$5:$D$121,2,FALSE))</f>
        <v>PROVISORIO</v>
      </c>
      <c r="I161" s="121" t="s">
        <v>324</v>
      </c>
      <c r="J161" s="119">
        <v>1</v>
      </c>
      <c r="K161" s="122">
        <f>IF(G161="","",VLOOKUP(G161,ARANCEL!$B$5:$D$121,3,FALSE)*J161)</f>
        <v>3250</v>
      </c>
      <c r="L161" s="1229" t="s">
        <v>7548</v>
      </c>
      <c r="M161" s="1229">
        <v>4500255073</v>
      </c>
      <c r="N161" s="1229" t="s">
        <v>7563</v>
      </c>
    </row>
    <row r="162" spans="1:14" x14ac:dyDescent="0.25">
      <c r="A162" s="364" t="s">
        <v>305</v>
      </c>
      <c r="B162" s="260">
        <v>41911</v>
      </c>
      <c r="C162" s="261" t="s">
        <v>7066</v>
      </c>
      <c r="D162" s="259" t="s">
        <v>1200</v>
      </c>
      <c r="E162" s="363">
        <v>10256363</v>
      </c>
      <c r="F162" s="259">
        <v>28152500</v>
      </c>
      <c r="G162" s="259">
        <v>2704003</v>
      </c>
      <c r="H162" s="120" t="str">
        <f>IF(G162="","",VLOOKUP(G162,ARANCEL!$B$5:$D$121,2,FALSE))</f>
        <v xml:space="preserve">CORONA PERIFERICA CON PERNO MUÑON COLADO </v>
      </c>
      <c r="I162" s="121" t="s">
        <v>324</v>
      </c>
      <c r="J162" s="119">
        <v>1</v>
      </c>
      <c r="K162" s="122">
        <f>IF(G162="","",VLOOKUP(G162,ARANCEL!$B$5:$D$121,3,FALSE)*J162)</f>
        <v>32612</v>
      </c>
      <c r="L162" s="1229" t="s">
        <v>7548</v>
      </c>
      <c r="M162" s="1229">
        <v>4500255073</v>
      </c>
      <c r="N162" s="1229" t="s">
        <v>7563</v>
      </c>
    </row>
    <row r="163" spans="1:14" x14ac:dyDescent="0.25">
      <c r="A163" s="259" t="s">
        <v>305</v>
      </c>
      <c r="B163" s="260">
        <v>41872</v>
      </c>
      <c r="C163" s="261" t="s">
        <v>6588</v>
      </c>
      <c r="D163" s="259" t="s">
        <v>1200</v>
      </c>
      <c r="E163" s="363">
        <v>10246303</v>
      </c>
      <c r="F163" s="259">
        <v>28144183</v>
      </c>
      <c r="G163" s="259">
        <v>2704005</v>
      </c>
      <c r="H163" s="120" t="str">
        <f>IF(G163="","",VLOOKUP(G163,ARANCEL!$B$5:$D$121,2,FALSE))</f>
        <v>PROVISORIO</v>
      </c>
      <c r="I163" s="121" t="s">
        <v>342</v>
      </c>
      <c r="J163" s="119">
        <v>1</v>
      </c>
      <c r="K163" s="122">
        <f>IF(G163="","",VLOOKUP(G163,ARANCEL!$B$5:$D$121,3,FALSE)*J163)</f>
        <v>3250</v>
      </c>
      <c r="L163" s="1229" t="s">
        <v>6905</v>
      </c>
      <c r="M163" s="1229">
        <v>4500250387</v>
      </c>
      <c r="N163" s="1229" t="s">
        <v>6912</v>
      </c>
    </row>
    <row r="164" spans="1:14" x14ac:dyDescent="0.25">
      <c r="A164" s="259" t="s">
        <v>305</v>
      </c>
      <c r="B164" s="260">
        <v>41914</v>
      </c>
      <c r="C164" s="261" t="s">
        <v>6588</v>
      </c>
      <c r="D164" s="259" t="s">
        <v>1200</v>
      </c>
      <c r="E164" s="363">
        <v>10246303</v>
      </c>
      <c r="F164" s="259">
        <v>28144183</v>
      </c>
      <c r="G164" s="259">
        <v>2704031</v>
      </c>
      <c r="H164" s="120" t="str">
        <f>IF(G164="","",VLOOKUP(G164,ARANCEL!$B$5:$D$121,2,FALSE))</f>
        <v xml:space="preserve">PERNO MUÑON METALICO </v>
      </c>
      <c r="I164" s="121" t="s">
        <v>342</v>
      </c>
      <c r="J164" s="119">
        <v>1</v>
      </c>
      <c r="K164" s="122">
        <f>IF(G164="","",VLOOKUP(G164,ARANCEL!$B$5:$D$121,3,FALSE)*J164)</f>
        <v>12246</v>
      </c>
      <c r="L164" s="1229" t="s">
        <v>8279</v>
      </c>
      <c r="M164" s="1229">
        <v>4500259387</v>
      </c>
      <c r="N164" s="1229" t="s">
        <v>8289</v>
      </c>
    </row>
    <row r="165" spans="1:14" x14ac:dyDescent="0.25">
      <c r="A165" s="1162" t="s">
        <v>305</v>
      </c>
      <c r="B165" s="260">
        <v>41940</v>
      </c>
      <c r="C165" s="261" t="s">
        <v>6588</v>
      </c>
      <c r="D165" s="259" t="s">
        <v>1200</v>
      </c>
      <c r="E165" s="363">
        <v>10246303</v>
      </c>
      <c r="F165" s="259">
        <v>28144183</v>
      </c>
      <c r="G165" s="259">
        <v>2704016</v>
      </c>
      <c r="H165" s="120" t="str">
        <f>IF(G165="","",VLOOKUP(G165,ARANCEL!$B$5:$D$121,2,FALSE))</f>
        <v xml:space="preserve">CORONA PROCERA </v>
      </c>
      <c r="I165" s="121" t="s">
        <v>342</v>
      </c>
      <c r="J165" s="119">
        <v>1</v>
      </c>
      <c r="K165" s="122">
        <f>IF(G165="","",VLOOKUP(G165,ARANCEL!$B$5:$D$121,3,FALSE)*J165)</f>
        <v>58477</v>
      </c>
      <c r="L165" s="1229" t="s">
        <v>8279</v>
      </c>
      <c r="M165" s="1229">
        <v>4500259387</v>
      </c>
      <c r="N165" s="1229" t="s">
        <v>8289</v>
      </c>
    </row>
    <row r="166" spans="1:14" x14ac:dyDescent="0.25">
      <c r="A166" s="259" t="s">
        <v>305</v>
      </c>
      <c r="B166" s="260">
        <v>41989</v>
      </c>
      <c r="C166" s="261" t="s">
        <v>8917</v>
      </c>
      <c r="D166" s="259" t="s">
        <v>1609</v>
      </c>
      <c r="E166" s="363">
        <v>10295748</v>
      </c>
      <c r="F166" s="259">
        <v>29987066</v>
      </c>
      <c r="G166" s="259">
        <v>2704005</v>
      </c>
      <c r="H166" s="120" t="str">
        <f>IF(G166="","",VLOOKUP(G166,ARANCEL!$B$5:$D$121,2,FALSE))</f>
        <v>PROVISORIO</v>
      </c>
      <c r="I166" s="121" t="s">
        <v>329</v>
      </c>
      <c r="J166" s="119">
        <v>1</v>
      </c>
      <c r="K166" s="122">
        <f>IF(G166="","",VLOOKUP(G166,ARANCEL!$B$5:$D$121,3,FALSE)*J166)</f>
        <v>3250</v>
      </c>
      <c r="L166" s="1349" t="s">
        <v>9431</v>
      </c>
      <c r="M166" s="1349">
        <v>4500269306</v>
      </c>
      <c r="N166" s="1349" t="s">
        <v>9458</v>
      </c>
    </row>
    <row r="167" spans="1:14" x14ac:dyDescent="0.25">
      <c r="A167" s="259" t="s">
        <v>305</v>
      </c>
      <c r="B167" s="260">
        <v>41659</v>
      </c>
      <c r="C167" s="261" t="s">
        <v>1617</v>
      </c>
      <c r="D167" s="259" t="s">
        <v>1280</v>
      </c>
      <c r="E167" s="363">
        <v>10169591</v>
      </c>
      <c r="F167" s="259">
        <v>24612316</v>
      </c>
      <c r="G167" s="259">
        <v>2704005</v>
      </c>
      <c r="H167" s="120" t="str">
        <f>IF(G167="","",VLOOKUP(G167,ARANCEL!$B$5:$D$121,2,FALSE))</f>
        <v>PROVISORIO</v>
      </c>
      <c r="I167" s="121" t="s">
        <v>317</v>
      </c>
      <c r="J167" s="119">
        <v>1</v>
      </c>
      <c r="K167" s="122">
        <f>IF(G167="","",VLOOKUP(G167,ARANCEL!$B$5:$D$121,3,FALSE)*J167)</f>
        <v>3250</v>
      </c>
      <c r="L167" s="1229" t="s">
        <v>2842</v>
      </c>
      <c r="M167" s="1229">
        <v>4500216252</v>
      </c>
      <c r="N167" s="1229">
        <v>8416</v>
      </c>
    </row>
    <row r="168" spans="1:14" x14ac:dyDescent="0.25">
      <c r="A168" s="259" t="s">
        <v>305</v>
      </c>
      <c r="B168" s="260">
        <v>41659</v>
      </c>
      <c r="C168" s="261" t="s">
        <v>1617</v>
      </c>
      <c r="D168" s="259" t="s">
        <v>1280</v>
      </c>
      <c r="E168" s="363">
        <v>10169591</v>
      </c>
      <c r="F168" s="259">
        <v>24612316</v>
      </c>
      <c r="G168" s="259">
        <v>2704003</v>
      </c>
      <c r="H168" s="120" t="str">
        <f>IF(G168="","",VLOOKUP(G168,ARANCEL!$B$5:$D$121,2,FALSE))</f>
        <v xml:space="preserve">CORONA PERIFERICA CON PERNO MUÑON COLADO </v>
      </c>
      <c r="I168" s="121" t="s">
        <v>317</v>
      </c>
      <c r="J168" s="119">
        <v>1</v>
      </c>
      <c r="K168" s="122">
        <f>IF(G168="","",VLOOKUP(G168,ARANCEL!$B$5:$D$121,3,FALSE)*J168)</f>
        <v>32612</v>
      </c>
      <c r="L168" s="1229" t="s">
        <v>2842</v>
      </c>
      <c r="M168" s="1229">
        <v>4500216252</v>
      </c>
      <c r="N168" s="1229">
        <v>8416</v>
      </c>
    </row>
    <row r="169" spans="1:14" x14ac:dyDescent="0.25">
      <c r="A169" s="259" t="s">
        <v>305</v>
      </c>
      <c r="B169" s="260">
        <v>41662</v>
      </c>
      <c r="C169" s="261" t="s">
        <v>1618</v>
      </c>
      <c r="D169" s="259" t="s">
        <v>1611</v>
      </c>
      <c r="E169" s="363">
        <v>10169590</v>
      </c>
      <c r="F169" s="259">
        <v>24373945</v>
      </c>
      <c r="G169" s="259">
        <v>2704005</v>
      </c>
      <c r="H169" s="120" t="str">
        <f>IF(G169="","",VLOOKUP(G169,ARANCEL!$B$5:$D$121,2,FALSE))</f>
        <v>PROVISORIO</v>
      </c>
      <c r="I169" s="121" t="s">
        <v>668</v>
      </c>
      <c r="J169" s="119">
        <v>1</v>
      </c>
      <c r="K169" s="122">
        <f>IF(G169="","",VLOOKUP(G169,ARANCEL!$B$5:$D$121,3,FALSE)*J169)</f>
        <v>3250</v>
      </c>
      <c r="L169" s="1229" t="s">
        <v>2842</v>
      </c>
      <c r="M169" s="1229">
        <v>4500216252</v>
      </c>
      <c r="N169" s="1229">
        <v>8416</v>
      </c>
    </row>
    <row r="170" spans="1:14" x14ac:dyDescent="0.25">
      <c r="A170" s="259" t="s">
        <v>305</v>
      </c>
      <c r="B170" s="260">
        <v>41662</v>
      </c>
      <c r="C170" s="261" t="s">
        <v>1618</v>
      </c>
      <c r="D170" s="259" t="s">
        <v>1611</v>
      </c>
      <c r="E170" s="363">
        <v>10169590</v>
      </c>
      <c r="F170" s="259">
        <v>24373945</v>
      </c>
      <c r="G170" s="259">
        <v>2704004</v>
      </c>
      <c r="H170" s="120" t="str">
        <f>IF(G170="","",VLOOKUP(G170,ARANCEL!$B$5:$D$121,2,FALSE))</f>
        <v>CORONA PERIFERICA CON PERNO MUÑON PLATA-PALADIO</v>
      </c>
      <c r="I170" s="121" t="s">
        <v>668</v>
      </c>
      <c r="J170" s="119">
        <v>1</v>
      </c>
      <c r="K170" s="122">
        <f>IF(G170="","",VLOOKUP(G170,ARANCEL!$B$5:$D$121,3,FALSE)*J170)</f>
        <v>38235</v>
      </c>
      <c r="L170" s="1229" t="s">
        <v>2842</v>
      </c>
      <c r="M170" s="1229">
        <v>4500216252</v>
      </c>
      <c r="N170" s="1229">
        <v>8416</v>
      </c>
    </row>
    <row r="171" spans="1:14" x14ac:dyDescent="0.25">
      <c r="A171" s="259" t="s">
        <v>305</v>
      </c>
      <c r="B171" s="260">
        <v>41722</v>
      </c>
      <c r="C171" s="261" t="s">
        <v>3455</v>
      </c>
      <c r="D171" s="259" t="s">
        <v>1619</v>
      </c>
      <c r="E171" s="363">
        <v>10182215</v>
      </c>
      <c r="F171" s="259">
        <v>24979718</v>
      </c>
      <c r="G171" s="259">
        <v>2704005</v>
      </c>
      <c r="H171" s="120" t="str">
        <f>IF(G171="","",VLOOKUP(G171,ARANCEL!$B$5:$D$121,2,FALSE))</f>
        <v>PROVISORIO</v>
      </c>
      <c r="I171" s="121" t="s">
        <v>317</v>
      </c>
      <c r="J171" s="119">
        <v>1</v>
      </c>
      <c r="K171" s="122">
        <f>IF(G171="","",VLOOKUP(G171,ARANCEL!$B$5:$D$121,3,FALSE)*J171)</f>
        <v>3250</v>
      </c>
      <c r="L171" s="1229" t="s">
        <v>8279</v>
      </c>
      <c r="M171" s="1229">
        <v>4500259387</v>
      </c>
      <c r="N171" s="1229" t="s">
        <v>8289</v>
      </c>
    </row>
    <row r="172" spans="1:14" x14ac:dyDescent="0.25">
      <c r="A172" s="259" t="s">
        <v>606</v>
      </c>
      <c r="B172" s="260">
        <v>41722</v>
      </c>
      <c r="C172" s="261" t="s">
        <v>3455</v>
      </c>
      <c r="D172" s="259" t="s">
        <v>1619</v>
      </c>
      <c r="E172" s="363">
        <v>10182215</v>
      </c>
      <c r="F172" s="259">
        <v>24979718</v>
      </c>
      <c r="G172" s="259">
        <v>2704003</v>
      </c>
      <c r="H172" s="120" t="str">
        <f>IF(G172="","",VLOOKUP(G172,ARANCEL!$B$5:$D$121,2,FALSE))</f>
        <v xml:space="preserve">CORONA PERIFERICA CON PERNO MUÑON COLADO </v>
      </c>
      <c r="I172" s="121" t="s">
        <v>317</v>
      </c>
      <c r="J172" s="119">
        <v>1</v>
      </c>
      <c r="K172" s="122">
        <f>IF(G172="","",VLOOKUP(G172,ARANCEL!$B$5:$D$121,3,FALSE)*J172)</f>
        <v>32612</v>
      </c>
      <c r="L172" s="1229" t="s">
        <v>8279</v>
      </c>
      <c r="M172" s="1229">
        <v>4500259387</v>
      </c>
      <c r="N172" s="1229" t="s">
        <v>8289</v>
      </c>
    </row>
    <row r="173" spans="1:14" x14ac:dyDescent="0.25">
      <c r="A173" s="259" t="s">
        <v>305</v>
      </c>
      <c r="B173" s="260">
        <v>41850</v>
      </c>
      <c r="C173" s="261" t="s">
        <v>6098</v>
      </c>
      <c r="D173" s="259" t="s">
        <v>1611</v>
      </c>
      <c r="E173" s="363">
        <v>10233164</v>
      </c>
      <c r="F173" s="259">
        <v>26742032</v>
      </c>
      <c r="G173" s="259">
        <v>2704005</v>
      </c>
      <c r="H173" s="120" t="str">
        <f>IF(G173="","",VLOOKUP(G173,ARANCEL!$B$5:$D$121,2,FALSE))</f>
        <v>PROVISORIO</v>
      </c>
      <c r="I173" s="121" t="s">
        <v>308</v>
      </c>
      <c r="J173" s="119">
        <v>1</v>
      </c>
      <c r="K173" s="122">
        <f>IF(G173="","",VLOOKUP(G173,ARANCEL!$B$5:$D$121,3,FALSE)*J173)</f>
        <v>3250</v>
      </c>
      <c r="L173" s="1229" t="s">
        <v>6017</v>
      </c>
      <c r="M173" s="1229">
        <v>4500245623</v>
      </c>
      <c r="N173" s="1229">
        <v>9819</v>
      </c>
    </row>
    <row r="174" spans="1:14" x14ac:dyDescent="0.25">
      <c r="A174" s="259" t="s">
        <v>305</v>
      </c>
      <c r="B174" s="260">
        <v>41859</v>
      </c>
      <c r="C174" s="261" t="s">
        <v>6098</v>
      </c>
      <c r="D174" s="259" t="s">
        <v>1611</v>
      </c>
      <c r="E174" s="363">
        <v>10233164</v>
      </c>
      <c r="F174" s="259">
        <v>26742032</v>
      </c>
      <c r="G174" s="259">
        <v>2704003</v>
      </c>
      <c r="H174" s="120" t="str">
        <f>IF(G174="","",VLOOKUP(G174,ARANCEL!$B$5:$D$121,2,FALSE))</f>
        <v xml:space="preserve">CORONA PERIFERICA CON PERNO MUÑON COLADO </v>
      </c>
      <c r="I174" s="121" t="s">
        <v>308</v>
      </c>
      <c r="J174" s="119">
        <v>1</v>
      </c>
      <c r="K174" s="122">
        <f>IF(G174="","",VLOOKUP(G174,ARANCEL!$B$5:$D$121,3,FALSE)*J174)</f>
        <v>32612</v>
      </c>
      <c r="L174" s="1229" t="s">
        <v>6905</v>
      </c>
      <c r="M174" s="1229">
        <v>4500250387</v>
      </c>
      <c r="N174" s="1229" t="s">
        <v>6912</v>
      </c>
    </row>
    <row r="175" spans="1:14" x14ac:dyDescent="0.25">
      <c r="A175" s="259" t="s">
        <v>305</v>
      </c>
      <c r="B175" s="260">
        <v>42017</v>
      </c>
      <c r="C175" s="261" t="s">
        <v>9383</v>
      </c>
      <c r="D175" s="259" t="s">
        <v>1611</v>
      </c>
      <c r="E175" s="363">
        <v>10306929</v>
      </c>
      <c r="F175" s="259">
        <v>30399453</v>
      </c>
      <c r="G175" s="259">
        <v>2705003</v>
      </c>
      <c r="H175" s="120" t="str">
        <f>IF(G175="","",VLOOKUP(G175,ARANCEL!$B$5:$D$121,2,FALSE))</f>
        <v>INCRUSTACION ESTETICA (ART-GLASS O CERAMICA)</v>
      </c>
      <c r="I175" s="121" t="s">
        <v>309</v>
      </c>
      <c r="J175" s="119">
        <v>1</v>
      </c>
      <c r="K175" s="122">
        <f>IF(G175="","",VLOOKUP(G175,ARANCEL!$B$5:$D$121,3,FALSE)*J175)</f>
        <v>15676</v>
      </c>
      <c r="L175" s="1235" t="str">
        <f>IF(E175="","","IMPAGO")</f>
        <v>IMPAGO</v>
      </c>
      <c r="M175" s="1235" t="str">
        <f>IF(L175="IMPAGO","SIN O.C.","")</f>
        <v>SIN O.C.</v>
      </c>
      <c r="N175" s="1235" t="str">
        <f>IF(L175="IMPAGO","SIN FACT.","")</f>
        <v>SIN FACT.</v>
      </c>
    </row>
    <row r="176" spans="1:14" x14ac:dyDescent="0.25">
      <c r="A176" s="259" t="s">
        <v>305</v>
      </c>
      <c r="B176" s="260">
        <v>41869</v>
      </c>
      <c r="C176" s="261" t="s">
        <v>6392</v>
      </c>
      <c r="D176" s="259" t="s">
        <v>6299</v>
      </c>
      <c r="E176" s="363">
        <v>10241412</v>
      </c>
      <c r="F176" s="259">
        <v>27752398</v>
      </c>
      <c r="G176" s="259">
        <v>2704005</v>
      </c>
      <c r="H176" s="120" t="str">
        <f>IF(G176="","",VLOOKUP(G176,ARANCEL!$B$5:$D$121,2,FALSE))</f>
        <v>PROVISORIO</v>
      </c>
      <c r="I176" s="121" t="s">
        <v>317</v>
      </c>
      <c r="J176" s="119">
        <v>1</v>
      </c>
      <c r="K176" s="122">
        <f>IF(G176="","",VLOOKUP(G176,ARANCEL!$B$5:$D$121,3,FALSE)*J176)</f>
        <v>3250</v>
      </c>
      <c r="L176" s="1229" t="s">
        <v>6905</v>
      </c>
      <c r="M176" s="1229">
        <v>4500250387</v>
      </c>
      <c r="N176" s="1229" t="s">
        <v>6912</v>
      </c>
    </row>
    <row r="177" spans="1:14" x14ac:dyDescent="0.25">
      <c r="A177" s="364" t="s">
        <v>305</v>
      </c>
      <c r="B177" s="260">
        <v>41869</v>
      </c>
      <c r="C177" s="261" t="s">
        <v>6392</v>
      </c>
      <c r="D177" s="259" t="s">
        <v>6299</v>
      </c>
      <c r="E177" s="363">
        <v>10241412</v>
      </c>
      <c r="F177" s="259">
        <v>27752398</v>
      </c>
      <c r="G177" s="259">
        <v>2704003</v>
      </c>
      <c r="H177" s="120" t="str">
        <f>IF(G177="","",VLOOKUP(G177,ARANCEL!$B$5:$D$121,2,FALSE))</f>
        <v xml:space="preserve">CORONA PERIFERICA CON PERNO MUÑON COLADO </v>
      </c>
      <c r="I177" s="121" t="s">
        <v>317</v>
      </c>
      <c r="J177" s="119">
        <v>1</v>
      </c>
      <c r="K177" s="122">
        <f>IF(G177="","",VLOOKUP(G177,ARANCEL!$B$5:$D$121,3,FALSE)*J177)</f>
        <v>32612</v>
      </c>
      <c r="L177" s="1229" t="s">
        <v>6905</v>
      </c>
      <c r="M177" s="1229">
        <v>4500250387</v>
      </c>
      <c r="N177" s="1229" t="s">
        <v>6912</v>
      </c>
    </row>
    <row r="178" spans="1:14" x14ac:dyDescent="0.25">
      <c r="A178" s="259" t="s">
        <v>305</v>
      </c>
      <c r="B178" s="260">
        <v>41963</v>
      </c>
      <c r="C178" s="261" t="s">
        <v>8397</v>
      </c>
      <c r="D178" s="259" t="s">
        <v>6299</v>
      </c>
      <c r="E178" s="363">
        <v>10282838</v>
      </c>
      <c r="F178" s="259">
        <v>29543415</v>
      </c>
      <c r="G178" s="259">
        <v>2704005</v>
      </c>
      <c r="H178" s="120" t="str">
        <f>IF(G178="","",VLOOKUP(G178,ARANCEL!$B$5:$D$121,2,FALSE))</f>
        <v>PROVISORIO</v>
      </c>
      <c r="I178" s="121" t="s">
        <v>326</v>
      </c>
      <c r="J178" s="119">
        <v>1</v>
      </c>
      <c r="K178" s="122">
        <f>IF(G178="","",VLOOKUP(G178,ARANCEL!$B$5:$D$121,3,FALSE)*J178)</f>
        <v>3250</v>
      </c>
      <c r="L178" s="1229" t="s">
        <v>8256</v>
      </c>
      <c r="M178" s="1229">
        <v>4500265763</v>
      </c>
      <c r="N178" s="1229" t="s">
        <v>8944</v>
      </c>
    </row>
    <row r="179" spans="1:14" x14ac:dyDescent="0.25">
      <c r="A179" s="259" t="s">
        <v>606</v>
      </c>
      <c r="B179" s="260">
        <v>41963</v>
      </c>
      <c r="C179" s="261" t="s">
        <v>8397</v>
      </c>
      <c r="D179" s="259" t="s">
        <v>6299</v>
      </c>
      <c r="E179" s="363">
        <v>10282838</v>
      </c>
      <c r="F179" s="259">
        <v>29543415</v>
      </c>
      <c r="G179" s="259">
        <v>2704003</v>
      </c>
      <c r="H179" s="120" t="str">
        <f>IF(G179="","",VLOOKUP(G179,ARANCEL!$B$5:$D$121,2,FALSE))</f>
        <v xml:space="preserve">CORONA PERIFERICA CON PERNO MUÑON COLADO </v>
      </c>
      <c r="I179" s="121" t="s">
        <v>326</v>
      </c>
      <c r="J179" s="119">
        <v>1</v>
      </c>
      <c r="K179" s="122">
        <f>IF(G179="","",VLOOKUP(G179,ARANCEL!$B$5:$D$121,3,FALSE)*J179)</f>
        <v>32612</v>
      </c>
      <c r="L179" s="1229" t="s">
        <v>8256</v>
      </c>
      <c r="M179" s="1229">
        <v>4500265763</v>
      </c>
      <c r="N179" s="1229" t="s">
        <v>8944</v>
      </c>
    </row>
    <row r="180" spans="1:14" s="374" customFormat="1" x14ac:dyDescent="0.25">
      <c r="A180" s="259" t="s">
        <v>305</v>
      </c>
      <c r="B180" s="260">
        <v>41848</v>
      </c>
      <c r="C180" s="261" t="s">
        <v>6045</v>
      </c>
      <c r="D180" s="259" t="s">
        <v>1365</v>
      </c>
      <c r="E180" s="363">
        <v>10232850</v>
      </c>
      <c r="F180" s="259">
        <v>25900338</v>
      </c>
      <c r="G180" s="259">
        <v>2704023</v>
      </c>
      <c r="H180" s="120" t="str">
        <f>IF(G180="","",VLOOKUP(G180,ARANCEL!$B$5:$D$121,2,FALSE))</f>
        <v xml:space="preserve">PROTESIS VALPLAST PARCIAL </v>
      </c>
      <c r="I180" s="121" t="s">
        <v>306</v>
      </c>
      <c r="J180" s="119">
        <v>1</v>
      </c>
      <c r="K180" s="122">
        <f>IF(G180="","",VLOOKUP(G180,ARANCEL!$B$5:$D$121,3,FALSE)*J180)</f>
        <v>61850</v>
      </c>
      <c r="L180" s="1229" t="s">
        <v>6017</v>
      </c>
      <c r="M180" s="1229">
        <v>4500245623</v>
      </c>
      <c r="N180" s="1229">
        <v>9819</v>
      </c>
    </row>
    <row r="181" spans="1:14" s="374" customFormat="1" x14ac:dyDescent="0.25">
      <c r="A181" s="259" t="s">
        <v>305</v>
      </c>
      <c r="B181" s="260">
        <v>41858</v>
      </c>
      <c r="C181" s="261" t="s">
        <v>6045</v>
      </c>
      <c r="D181" s="259" t="s">
        <v>1365</v>
      </c>
      <c r="E181" s="363">
        <v>10232850</v>
      </c>
      <c r="F181" s="259">
        <v>25900338</v>
      </c>
      <c r="G181" s="259">
        <v>2704023</v>
      </c>
      <c r="H181" s="120" t="str">
        <f>IF(G181="","",VLOOKUP(G181,ARANCEL!$B$5:$D$121,2,FALSE))</f>
        <v xml:space="preserve">PROTESIS VALPLAST PARCIAL </v>
      </c>
      <c r="I181" s="121" t="s">
        <v>331</v>
      </c>
      <c r="J181" s="119">
        <v>1</v>
      </c>
      <c r="K181" s="122">
        <f>IF(G181="","",VLOOKUP(G181,ARANCEL!$B$5:$D$121,3,FALSE)*J181)</f>
        <v>61850</v>
      </c>
      <c r="L181" s="1229" t="s">
        <v>6905</v>
      </c>
      <c r="M181" s="1229">
        <v>4500250387</v>
      </c>
      <c r="N181" s="1229" t="s">
        <v>6912</v>
      </c>
    </row>
    <row r="182" spans="1:14" s="374" customFormat="1" x14ac:dyDescent="0.25">
      <c r="A182" s="259" t="s">
        <v>305</v>
      </c>
      <c r="B182" s="260">
        <v>41765</v>
      </c>
      <c r="C182" s="261" t="s">
        <v>4318</v>
      </c>
      <c r="D182" s="259" t="s">
        <v>811</v>
      </c>
      <c r="E182" s="363">
        <v>10193088</v>
      </c>
      <c r="F182" s="259">
        <v>25898867</v>
      </c>
      <c r="G182" s="259">
        <v>2705003</v>
      </c>
      <c r="H182" s="120" t="str">
        <f>IF(G182="","",VLOOKUP(G182,ARANCEL!$B$5:$D$121,2,FALSE))</f>
        <v>INCRUSTACION ESTETICA (ART-GLASS O CERAMICA)</v>
      </c>
      <c r="I182" s="121" t="s">
        <v>317</v>
      </c>
      <c r="J182" s="119">
        <v>1</v>
      </c>
      <c r="K182" s="122">
        <f>IF(G182="","",VLOOKUP(G182,ARANCEL!$B$5:$D$121,3,FALSE)*J182)</f>
        <v>15676</v>
      </c>
      <c r="L182" s="1229" t="s">
        <v>4612</v>
      </c>
      <c r="M182" s="1229">
        <v>4500229984</v>
      </c>
      <c r="N182" s="1229">
        <v>9195</v>
      </c>
    </row>
    <row r="183" spans="1:14" s="374" customFormat="1" x14ac:dyDescent="0.25">
      <c r="A183" s="259" t="s">
        <v>305</v>
      </c>
      <c r="B183" s="260">
        <v>41935</v>
      </c>
      <c r="C183" s="261" t="s">
        <v>7899</v>
      </c>
      <c r="D183" s="259" t="s">
        <v>620</v>
      </c>
      <c r="E183" s="363">
        <v>10271053</v>
      </c>
      <c r="F183" s="259">
        <v>29248128</v>
      </c>
      <c r="G183" s="259">
        <v>2704005</v>
      </c>
      <c r="H183" s="120" t="str">
        <f>IF(G183="","",VLOOKUP(G183,ARANCEL!$B$5:$D$121,2,FALSE))</f>
        <v>PROVISORIO</v>
      </c>
      <c r="I183" s="121" t="s">
        <v>309</v>
      </c>
      <c r="J183" s="119">
        <v>1</v>
      </c>
      <c r="K183" s="122">
        <f>IF(G183="","",VLOOKUP(G183,ARANCEL!$B$5:$D$121,3,FALSE)*J183)</f>
        <v>3250</v>
      </c>
      <c r="L183" s="1229" t="s">
        <v>8279</v>
      </c>
      <c r="M183" s="1229">
        <v>4500260855</v>
      </c>
      <c r="N183" s="1229" t="s">
        <v>8299</v>
      </c>
    </row>
    <row r="184" spans="1:14" s="377" customFormat="1" x14ac:dyDescent="0.25">
      <c r="A184" s="259" t="s">
        <v>305</v>
      </c>
      <c r="B184" s="260">
        <v>41941</v>
      </c>
      <c r="C184" s="261" t="s">
        <v>7899</v>
      </c>
      <c r="D184" s="259" t="s">
        <v>620</v>
      </c>
      <c r="E184" s="363">
        <v>10271053</v>
      </c>
      <c r="F184" s="259">
        <v>29248128</v>
      </c>
      <c r="G184" s="259">
        <v>2704003</v>
      </c>
      <c r="H184" s="120" t="str">
        <f>IF(G184="","",VLOOKUP(G184,ARANCEL!$B$5:$D$121,2,FALSE))</f>
        <v xml:space="preserve">CORONA PERIFERICA CON PERNO MUÑON COLADO </v>
      </c>
      <c r="I184" s="121" t="s">
        <v>309</v>
      </c>
      <c r="J184" s="119">
        <v>1</v>
      </c>
      <c r="K184" s="122">
        <f>IF(G184="","",VLOOKUP(G184,ARANCEL!$B$5:$D$121,3,FALSE)*J184)</f>
        <v>32612</v>
      </c>
      <c r="L184" s="1229" t="s">
        <v>8279</v>
      </c>
      <c r="M184" s="1229">
        <v>4500260855</v>
      </c>
      <c r="N184" s="1229" t="s">
        <v>8299</v>
      </c>
    </row>
    <row r="185" spans="1:14" s="377" customFormat="1" x14ac:dyDescent="0.25">
      <c r="A185" s="259" t="s">
        <v>305</v>
      </c>
      <c r="B185" s="260">
        <v>41649</v>
      </c>
      <c r="C185" s="261" t="s">
        <v>1626</v>
      </c>
      <c r="D185" s="259" t="s">
        <v>620</v>
      </c>
      <c r="E185" s="363">
        <v>10168609</v>
      </c>
      <c r="F185" s="259">
        <v>24402587</v>
      </c>
      <c r="G185" s="259">
        <v>2705003</v>
      </c>
      <c r="H185" s="120" t="str">
        <f>IF(G185="","",VLOOKUP(G185,ARANCEL!$B$5:$D$121,2,FALSE))</f>
        <v>INCRUSTACION ESTETICA (ART-GLASS O CERAMICA)</v>
      </c>
      <c r="I185" s="121" t="s">
        <v>326</v>
      </c>
      <c r="J185" s="119">
        <v>1</v>
      </c>
      <c r="K185" s="122">
        <f>IF(G185="","",VLOOKUP(G185,ARANCEL!$B$5:$D$121,3,FALSE)*J185)</f>
        <v>15676</v>
      </c>
      <c r="L185" s="1229" t="s">
        <v>2842</v>
      </c>
      <c r="M185" s="1229">
        <v>4500216252</v>
      </c>
      <c r="N185" s="1229">
        <v>8416</v>
      </c>
    </row>
    <row r="186" spans="1:14" s="374" customFormat="1" x14ac:dyDescent="0.25">
      <c r="A186" s="259" t="s">
        <v>305</v>
      </c>
      <c r="B186" s="260">
        <v>41999</v>
      </c>
      <c r="C186" s="261" t="s">
        <v>9596</v>
      </c>
      <c r="D186" s="259" t="s">
        <v>6419</v>
      </c>
      <c r="E186" s="363">
        <v>10300764</v>
      </c>
      <c r="F186" s="259">
        <v>30127854</v>
      </c>
      <c r="G186" s="259">
        <v>2705003</v>
      </c>
      <c r="H186" s="120" t="str">
        <f>IF(G186="","",VLOOKUP(G186,ARANCEL!$B$5:$D$121,2,FALSE))</f>
        <v>INCRUSTACION ESTETICA (ART-GLASS O CERAMICA)</v>
      </c>
      <c r="I186" s="121" t="s">
        <v>326</v>
      </c>
      <c r="J186" s="119">
        <v>1</v>
      </c>
      <c r="K186" s="122">
        <f>IF(G186="","",VLOOKUP(G186,ARANCEL!$B$5:$D$121,3,FALSE)*J186)</f>
        <v>15676</v>
      </c>
      <c r="L186" s="1349" t="s">
        <v>9431</v>
      </c>
      <c r="M186" s="1349">
        <v>4500269306</v>
      </c>
      <c r="N186" s="1349" t="s">
        <v>9458</v>
      </c>
    </row>
    <row r="187" spans="1:14" s="374" customFormat="1" x14ac:dyDescent="0.25">
      <c r="A187" s="259" t="s">
        <v>305</v>
      </c>
      <c r="B187" s="260">
        <v>41850</v>
      </c>
      <c r="C187" s="261" t="s">
        <v>6097</v>
      </c>
      <c r="D187" s="259" t="s">
        <v>1619</v>
      </c>
      <c r="E187" s="363">
        <v>10233162</v>
      </c>
      <c r="F187" s="259">
        <v>26735913</v>
      </c>
      <c r="G187" s="259">
        <v>2704005</v>
      </c>
      <c r="H187" s="120" t="str">
        <f>IF(G187="","",VLOOKUP(G187,ARANCEL!$B$5:$D$121,2,FALSE))</f>
        <v>PROVISORIO</v>
      </c>
      <c r="I187" s="121" t="s">
        <v>312</v>
      </c>
      <c r="J187" s="119">
        <v>1</v>
      </c>
      <c r="K187" s="122">
        <f>IF(G187="","",VLOOKUP(G187,ARANCEL!$B$5:$D$121,3,FALSE)*J187)</f>
        <v>3250</v>
      </c>
      <c r="L187" s="1229" t="s">
        <v>6017</v>
      </c>
      <c r="M187" s="1229">
        <v>4500245623</v>
      </c>
      <c r="N187" s="1229">
        <v>9819</v>
      </c>
    </row>
    <row r="188" spans="1:14" x14ac:dyDescent="0.25">
      <c r="A188" s="364" t="s">
        <v>305</v>
      </c>
      <c r="B188" s="260">
        <v>41850</v>
      </c>
      <c r="C188" s="261" t="s">
        <v>6097</v>
      </c>
      <c r="D188" s="259" t="s">
        <v>1619</v>
      </c>
      <c r="E188" s="363">
        <v>10233162</v>
      </c>
      <c r="F188" s="259">
        <v>26735913</v>
      </c>
      <c r="G188" s="259">
        <v>2704003</v>
      </c>
      <c r="H188" s="120" t="str">
        <f>IF(G188="","",VLOOKUP(G188,ARANCEL!$B$5:$D$121,2,FALSE))</f>
        <v xml:space="preserve">CORONA PERIFERICA CON PERNO MUÑON COLADO </v>
      </c>
      <c r="I188" s="121" t="s">
        <v>312</v>
      </c>
      <c r="J188" s="119">
        <v>1</v>
      </c>
      <c r="K188" s="122">
        <f>IF(G188="","",VLOOKUP(G188,ARANCEL!$B$5:$D$121,3,FALSE)*J188)</f>
        <v>32612</v>
      </c>
      <c r="L188" s="1229" t="s">
        <v>6017</v>
      </c>
      <c r="M188" s="1229">
        <v>4500245623</v>
      </c>
      <c r="N188" s="1229">
        <v>9819</v>
      </c>
    </row>
    <row r="189" spans="1:14" x14ac:dyDescent="0.25">
      <c r="A189" s="259" t="s">
        <v>305</v>
      </c>
      <c r="B189" s="260">
        <v>41803</v>
      </c>
      <c r="C189" s="261" t="s">
        <v>5086</v>
      </c>
      <c r="D189" s="259" t="s">
        <v>3579</v>
      </c>
      <c r="E189" s="363">
        <v>10209992</v>
      </c>
      <c r="F189" s="259">
        <v>26875077</v>
      </c>
      <c r="G189" s="259">
        <v>2705003</v>
      </c>
      <c r="H189" s="120" t="str">
        <f>IF(G189="","",VLOOKUP(G189,ARANCEL!$B$5:$D$121,2,FALSE))</f>
        <v>INCRUSTACION ESTETICA (ART-GLASS O CERAMICA)</v>
      </c>
      <c r="I189" s="121" t="s">
        <v>308</v>
      </c>
      <c r="J189" s="119">
        <v>1</v>
      </c>
      <c r="K189" s="122">
        <f>IF(G189="","",VLOOKUP(G189,ARANCEL!$B$5:$D$121,3,FALSE)*J189)</f>
        <v>15676</v>
      </c>
      <c r="L189" s="1229" t="s">
        <v>5742</v>
      </c>
      <c r="M189" s="1229">
        <v>4500239648</v>
      </c>
      <c r="N189" s="1229" t="s">
        <v>5760</v>
      </c>
    </row>
    <row r="190" spans="1:14" x14ac:dyDescent="0.25">
      <c r="A190" s="259" t="s">
        <v>305</v>
      </c>
      <c r="B190" s="260">
        <v>41697</v>
      </c>
      <c r="C190" s="261" t="s">
        <v>3055</v>
      </c>
      <c r="D190" s="259" t="s">
        <v>1200</v>
      </c>
      <c r="E190" s="363">
        <v>10177614</v>
      </c>
      <c r="F190" s="259">
        <v>25216255</v>
      </c>
      <c r="G190" s="259">
        <v>2704005</v>
      </c>
      <c r="H190" s="120" t="str">
        <f>IF(G190="","",VLOOKUP(G190,ARANCEL!$B$5:$D$121,2,FALSE))</f>
        <v>PROVISORIO</v>
      </c>
      <c r="I190" s="121" t="s">
        <v>319</v>
      </c>
      <c r="J190" s="119">
        <v>1</v>
      </c>
      <c r="K190" s="122">
        <f>IF(G190="","",VLOOKUP(G190,ARANCEL!$B$5:$D$121,3,FALSE)*J190)</f>
        <v>3250</v>
      </c>
      <c r="L190" s="1229" t="s">
        <v>3438</v>
      </c>
      <c r="M190" s="1229">
        <v>4500220818</v>
      </c>
      <c r="N190" s="1229">
        <v>8640</v>
      </c>
    </row>
    <row r="191" spans="1:14" x14ac:dyDescent="0.25">
      <c r="A191" s="259" t="s">
        <v>305</v>
      </c>
      <c r="B191" s="260">
        <v>41712</v>
      </c>
      <c r="C191" s="261" t="s">
        <v>3055</v>
      </c>
      <c r="D191" s="259" t="s">
        <v>1200</v>
      </c>
      <c r="E191" s="363">
        <v>10177614</v>
      </c>
      <c r="F191" s="259">
        <v>25216255</v>
      </c>
      <c r="G191" s="259">
        <v>2704004</v>
      </c>
      <c r="H191" s="120" t="str">
        <f>IF(G191="","",VLOOKUP(G191,ARANCEL!$B$5:$D$121,2,FALSE))</f>
        <v>CORONA PERIFERICA CON PERNO MUÑON PLATA-PALADIO</v>
      </c>
      <c r="I191" s="121" t="s">
        <v>319</v>
      </c>
      <c r="J191" s="119">
        <v>1</v>
      </c>
      <c r="K191" s="122">
        <f>IF(G191="","",VLOOKUP(G191,ARANCEL!$B$5:$D$121,3,FALSE)*J191)</f>
        <v>38235</v>
      </c>
      <c r="L191" s="1229" t="s">
        <v>3058</v>
      </c>
      <c r="M191" s="1229">
        <v>4500225657</v>
      </c>
      <c r="N191" s="1229">
        <v>8917</v>
      </c>
    </row>
    <row r="192" spans="1:14" s="397" customFormat="1" x14ac:dyDescent="0.25">
      <c r="A192" s="259" t="s">
        <v>305</v>
      </c>
      <c r="B192" s="260">
        <v>41655</v>
      </c>
      <c r="C192" s="261" t="s">
        <v>1610</v>
      </c>
      <c r="D192" s="259" t="s">
        <v>1609</v>
      </c>
      <c r="E192" s="363">
        <v>10169337</v>
      </c>
      <c r="F192" s="259">
        <v>23812267</v>
      </c>
      <c r="G192" s="259">
        <v>2704005</v>
      </c>
      <c r="H192" s="120" t="str">
        <f>IF(G192="","",VLOOKUP(G192,ARANCEL!$B$5:$D$121,2,FALSE))</f>
        <v>PROVISORIO</v>
      </c>
      <c r="I192" s="121" t="s">
        <v>317</v>
      </c>
      <c r="J192" s="119">
        <v>1</v>
      </c>
      <c r="K192" s="122">
        <f>IF(G192="","",VLOOKUP(G192,ARANCEL!$B$5:$D$121,3,FALSE)*J192)</f>
        <v>3250</v>
      </c>
      <c r="L192" s="1229" t="s">
        <v>2842</v>
      </c>
      <c r="M192" s="1229">
        <v>4500216252</v>
      </c>
      <c r="N192" s="1229">
        <v>8416</v>
      </c>
    </row>
    <row r="193" spans="1:14" s="393" customFormat="1" x14ac:dyDescent="0.25">
      <c r="A193" s="259" t="s">
        <v>305</v>
      </c>
      <c r="B193" s="260">
        <v>41667</v>
      </c>
      <c r="C193" s="261" t="s">
        <v>1610</v>
      </c>
      <c r="D193" s="259" t="s">
        <v>1609</v>
      </c>
      <c r="E193" s="363">
        <v>10169337</v>
      </c>
      <c r="F193" s="259">
        <v>23812267</v>
      </c>
      <c r="G193" s="259">
        <v>2704003</v>
      </c>
      <c r="H193" s="120" t="str">
        <f>IF(G193="","",VLOOKUP(G193,ARANCEL!$B$5:$D$121,2,FALSE))</f>
        <v xml:space="preserve">CORONA PERIFERICA CON PERNO MUÑON COLADO </v>
      </c>
      <c r="I193" s="121" t="s">
        <v>317</v>
      </c>
      <c r="J193" s="119">
        <v>1</v>
      </c>
      <c r="K193" s="122">
        <f>IF(G193="","",VLOOKUP(G193,ARANCEL!$B$5:$D$121,3,FALSE)*J193)</f>
        <v>32612</v>
      </c>
      <c r="L193" s="1229" t="s">
        <v>2842</v>
      </c>
      <c r="M193" s="1229">
        <v>4500216252</v>
      </c>
      <c r="N193" s="1229">
        <v>8416</v>
      </c>
    </row>
    <row r="194" spans="1:14" s="393" customFormat="1" x14ac:dyDescent="0.25">
      <c r="A194" s="259" t="s">
        <v>305</v>
      </c>
      <c r="B194" s="260">
        <v>41712</v>
      </c>
      <c r="C194" s="261" t="s">
        <v>3358</v>
      </c>
      <c r="D194" s="259" t="s">
        <v>620</v>
      </c>
      <c r="E194" s="363">
        <v>10181326</v>
      </c>
      <c r="F194" s="259">
        <v>25145386</v>
      </c>
      <c r="G194" s="259">
        <v>2704005</v>
      </c>
      <c r="H194" s="120" t="str">
        <f>IF(G194="","",VLOOKUP(G194,ARANCEL!$B$5:$D$121,2,FALSE))</f>
        <v>PROVISORIO</v>
      </c>
      <c r="I194" s="121" t="s">
        <v>318</v>
      </c>
      <c r="J194" s="119">
        <v>1</v>
      </c>
      <c r="K194" s="122">
        <f>IF(G194="","",VLOOKUP(G194,ARANCEL!$B$5:$D$121,3,FALSE)*J194)</f>
        <v>3250</v>
      </c>
      <c r="L194" s="1229" t="s">
        <v>8279</v>
      </c>
      <c r="M194" s="1229">
        <v>4500259387</v>
      </c>
      <c r="N194" s="1229" t="s">
        <v>8289</v>
      </c>
    </row>
    <row r="195" spans="1:14" s="393" customFormat="1" x14ac:dyDescent="0.25">
      <c r="A195" s="259" t="s">
        <v>305</v>
      </c>
      <c r="B195" s="260">
        <v>41712</v>
      </c>
      <c r="C195" s="261" t="s">
        <v>3358</v>
      </c>
      <c r="D195" s="259" t="s">
        <v>620</v>
      </c>
      <c r="E195" s="363">
        <v>10181326</v>
      </c>
      <c r="F195" s="259">
        <v>25145386</v>
      </c>
      <c r="G195" s="259">
        <v>2704003</v>
      </c>
      <c r="H195" s="120" t="str">
        <f>IF(G195="","",VLOOKUP(G195,ARANCEL!$B$5:$D$121,2,FALSE))</f>
        <v xml:space="preserve">CORONA PERIFERICA CON PERNO MUÑON COLADO </v>
      </c>
      <c r="I195" s="121" t="s">
        <v>318</v>
      </c>
      <c r="J195" s="119">
        <v>1</v>
      </c>
      <c r="K195" s="122">
        <f>IF(G195="","",VLOOKUP(G195,ARANCEL!$B$5:$D$121,3,FALSE)*J195)</f>
        <v>32612</v>
      </c>
      <c r="L195" s="1229" t="s">
        <v>8279</v>
      </c>
      <c r="M195" s="1229">
        <v>4500259387</v>
      </c>
      <c r="N195" s="1229" t="s">
        <v>8289</v>
      </c>
    </row>
    <row r="196" spans="1:14" s="393" customFormat="1" x14ac:dyDescent="0.25">
      <c r="A196" s="259" t="s">
        <v>305</v>
      </c>
      <c r="B196" s="260">
        <v>41663</v>
      </c>
      <c r="C196" s="261" t="s">
        <v>1613</v>
      </c>
      <c r="D196" s="259" t="s">
        <v>1611</v>
      </c>
      <c r="E196" s="363">
        <v>10170279</v>
      </c>
      <c r="F196" s="259">
        <v>24757869</v>
      </c>
      <c r="G196" s="259">
        <v>2704005</v>
      </c>
      <c r="H196" s="120" t="str">
        <f>IF(G196="","",VLOOKUP(G196,ARANCEL!$B$5:$D$121,2,FALSE))</f>
        <v>PROVISORIO</v>
      </c>
      <c r="I196" s="121" t="s">
        <v>308</v>
      </c>
      <c r="J196" s="119">
        <v>1</v>
      </c>
      <c r="K196" s="122">
        <f>IF(G196="","",VLOOKUP(G196,ARANCEL!$B$5:$D$121,3,FALSE)*J196)</f>
        <v>3250</v>
      </c>
      <c r="L196" s="1229" t="s">
        <v>2842</v>
      </c>
      <c r="M196" s="1229">
        <v>4500216252</v>
      </c>
      <c r="N196" s="1229">
        <v>8416</v>
      </c>
    </row>
    <row r="197" spans="1:14" s="393" customFormat="1" x14ac:dyDescent="0.25">
      <c r="A197" s="259" t="s">
        <v>305</v>
      </c>
      <c r="B197" s="260">
        <v>41716</v>
      </c>
      <c r="C197" s="261" t="s">
        <v>1613</v>
      </c>
      <c r="D197" s="259" t="s">
        <v>1611</v>
      </c>
      <c r="E197" s="363">
        <v>10170279</v>
      </c>
      <c r="F197" s="259">
        <v>24757869</v>
      </c>
      <c r="G197" s="259">
        <v>2704003</v>
      </c>
      <c r="H197" s="120" t="str">
        <f>IF(G197="","",VLOOKUP(G197,ARANCEL!$B$5:$D$121,2,FALSE))</f>
        <v xml:space="preserve">CORONA PERIFERICA CON PERNO MUÑON COLADO </v>
      </c>
      <c r="I197" s="121" t="s">
        <v>308</v>
      </c>
      <c r="J197" s="119">
        <v>1</v>
      </c>
      <c r="K197" s="122">
        <f>IF(G197="","",VLOOKUP(G197,ARANCEL!$B$5:$D$121,3,FALSE)*J197)</f>
        <v>32612</v>
      </c>
      <c r="L197" s="1229" t="s">
        <v>3058</v>
      </c>
      <c r="M197" s="1229">
        <v>4500225657</v>
      </c>
      <c r="N197" s="1229">
        <v>8917</v>
      </c>
    </row>
    <row r="198" spans="1:14" s="393" customFormat="1" x14ac:dyDescent="0.25">
      <c r="A198" s="259" t="s">
        <v>305</v>
      </c>
      <c r="B198" s="260">
        <v>41733</v>
      </c>
      <c r="C198" s="118" t="s">
        <v>3744</v>
      </c>
      <c r="D198" s="119" t="s">
        <v>1609</v>
      </c>
      <c r="E198" s="141">
        <v>10185951</v>
      </c>
      <c r="F198" s="119">
        <v>25753268</v>
      </c>
      <c r="G198" s="259">
        <v>2707001</v>
      </c>
      <c r="H198" s="120" t="str">
        <f>IF(G198="","",VLOOKUP(G198,ARANCEL!$B$5:$D$121,2,FALSE))</f>
        <v xml:space="preserve">PLANO DE RELAJACION </v>
      </c>
      <c r="I198" s="121" t="s">
        <v>306</v>
      </c>
      <c r="J198" s="119">
        <v>1</v>
      </c>
      <c r="K198" s="122">
        <f>IF(G198="","",VLOOKUP(G198,ARANCEL!$B$5:$D$121,3,FALSE)*J198)</f>
        <v>9221</v>
      </c>
      <c r="L198" s="1229" t="s">
        <v>4612</v>
      </c>
      <c r="M198" s="1229">
        <v>4500229983</v>
      </c>
      <c r="N198" s="1229">
        <v>9194</v>
      </c>
    </row>
    <row r="199" spans="1:14" s="404" customFormat="1" x14ac:dyDescent="0.25">
      <c r="A199" s="259" t="s">
        <v>305</v>
      </c>
      <c r="B199" s="260">
        <v>42006</v>
      </c>
      <c r="C199" s="261" t="s">
        <v>9255</v>
      </c>
      <c r="D199" s="259" t="s">
        <v>9256</v>
      </c>
      <c r="E199" s="262">
        <v>10304337</v>
      </c>
      <c r="F199" s="259">
        <v>30339856</v>
      </c>
      <c r="G199" s="259">
        <v>2707002</v>
      </c>
      <c r="H199" s="120" t="str">
        <f>IF(G199="","",VLOOKUP(G199,ARANCEL!$B$5:$D$121,2,FALSE))</f>
        <v>CUBETA DE BLANQUEAMIENTO</v>
      </c>
      <c r="I199" s="121" t="s">
        <v>9279</v>
      </c>
      <c r="J199" s="119">
        <v>2</v>
      </c>
      <c r="K199" s="122">
        <f>IF(G199="","",VLOOKUP(G199,ARANCEL!$B$5:$D$121,3,FALSE)*J199)</f>
        <v>11808</v>
      </c>
      <c r="L199" s="1349" t="s">
        <v>9431</v>
      </c>
      <c r="M199" s="1349">
        <v>4500269306</v>
      </c>
      <c r="N199" s="1349" t="s">
        <v>9458</v>
      </c>
    </row>
    <row r="200" spans="1:14" s="411" customFormat="1" x14ac:dyDescent="0.25">
      <c r="A200" s="259" t="s">
        <v>305</v>
      </c>
      <c r="B200" s="260">
        <v>41731</v>
      </c>
      <c r="C200" s="261" t="s">
        <v>4070</v>
      </c>
      <c r="D200" s="259" t="s">
        <v>620</v>
      </c>
      <c r="E200" s="363">
        <v>10185950</v>
      </c>
      <c r="F200" s="259">
        <v>25692036</v>
      </c>
      <c r="G200" s="259">
        <v>2704005</v>
      </c>
      <c r="H200" s="120" t="str">
        <f>IF(G200="","",VLOOKUP(G200,ARANCEL!$B$5:$D$121,2,FALSE))</f>
        <v>PROVISORIO</v>
      </c>
      <c r="I200" s="121" t="s">
        <v>756</v>
      </c>
      <c r="J200" s="119">
        <v>2</v>
      </c>
      <c r="K200" s="122">
        <f>IF(G200="","",VLOOKUP(G200,ARANCEL!$B$5:$D$121,3,FALSE)*J200)</f>
        <v>6500</v>
      </c>
      <c r="L200" s="1229" t="s">
        <v>4612</v>
      </c>
      <c r="M200" s="1229">
        <v>4500229982</v>
      </c>
      <c r="N200" s="1229">
        <v>9193</v>
      </c>
    </row>
    <row r="201" spans="1:14" s="411" customFormat="1" x14ac:dyDescent="0.25">
      <c r="A201" s="259" t="s">
        <v>305</v>
      </c>
      <c r="B201" s="260">
        <v>41739</v>
      </c>
      <c r="C201" s="261" t="s">
        <v>4070</v>
      </c>
      <c r="D201" s="259" t="s">
        <v>620</v>
      </c>
      <c r="E201" s="363">
        <v>10185950</v>
      </c>
      <c r="F201" s="259">
        <v>25692036</v>
      </c>
      <c r="G201" s="259">
        <v>2704003</v>
      </c>
      <c r="H201" s="120" t="str">
        <f>IF(G201="","",VLOOKUP(G201,ARANCEL!$B$5:$D$121,2,FALSE))</f>
        <v xml:space="preserve">CORONA PERIFERICA CON PERNO MUÑON COLADO </v>
      </c>
      <c r="I201" s="121" t="s">
        <v>756</v>
      </c>
      <c r="J201" s="119">
        <v>2</v>
      </c>
      <c r="K201" s="122">
        <f>IF(G201="","",VLOOKUP(G201,ARANCEL!$B$5:$D$121,3,FALSE)*J201)</f>
        <v>65224</v>
      </c>
      <c r="L201" s="1229" t="s">
        <v>4612</v>
      </c>
      <c r="M201" s="1229">
        <v>4500229983</v>
      </c>
      <c r="N201" s="1229">
        <v>9194</v>
      </c>
    </row>
    <row r="202" spans="1:14" s="411" customFormat="1" x14ac:dyDescent="0.25">
      <c r="A202" s="259" t="s">
        <v>305</v>
      </c>
      <c r="B202" s="260">
        <v>41709</v>
      </c>
      <c r="C202" s="261" t="s">
        <v>3239</v>
      </c>
      <c r="D202" s="259" t="s">
        <v>811</v>
      </c>
      <c r="E202" s="363">
        <v>10180308</v>
      </c>
      <c r="F202" s="259">
        <v>24626578</v>
      </c>
      <c r="G202" s="259">
        <v>2705003</v>
      </c>
      <c r="H202" s="120" t="str">
        <f>IF(G202="","",VLOOKUP(G202,ARANCEL!$B$5:$D$121,2,FALSE))</f>
        <v>INCRUSTACION ESTETICA (ART-GLASS O CERAMICA)</v>
      </c>
      <c r="I202" s="121" t="s">
        <v>315</v>
      </c>
      <c r="J202" s="119">
        <v>1</v>
      </c>
      <c r="K202" s="122">
        <f>IF(G202="","",VLOOKUP(G202,ARANCEL!$B$5:$D$121,3,FALSE)*J202)</f>
        <v>15676</v>
      </c>
      <c r="L202" s="1229" t="s">
        <v>8279</v>
      </c>
      <c r="M202" s="1229">
        <v>4500259387</v>
      </c>
      <c r="N202" s="1229" t="s">
        <v>8289</v>
      </c>
    </row>
    <row r="203" spans="1:14" s="404" customFormat="1" x14ac:dyDescent="0.25">
      <c r="A203" s="259" t="s">
        <v>305</v>
      </c>
      <c r="B203" s="260">
        <v>41750</v>
      </c>
      <c r="C203" s="261" t="s">
        <v>4059</v>
      </c>
      <c r="D203" s="259" t="s">
        <v>1619</v>
      </c>
      <c r="E203" s="363">
        <v>10189146</v>
      </c>
      <c r="F203" s="259">
        <v>25088350</v>
      </c>
      <c r="G203" s="259">
        <v>2704005</v>
      </c>
      <c r="H203" s="120" t="str">
        <f>IF(G203="","",VLOOKUP(G203,ARANCEL!$B$5:$D$121,2,FALSE))</f>
        <v>PROVISORIO</v>
      </c>
      <c r="I203" s="121" t="s">
        <v>322</v>
      </c>
      <c r="J203" s="119">
        <v>1</v>
      </c>
      <c r="K203" s="122">
        <f>IF(G203="","",VLOOKUP(G203,ARANCEL!$B$5:$D$121,3,FALSE)*J203)</f>
        <v>3250</v>
      </c>
      <c r="L203" s="1229" t="s">
        <v>4612</v>
      </c>
      <c r="M203" s="1229">
        <v>4500229982</v>
      </c>
      <c r="N203" s="1229">
        <v>9193</v>
      </c>
    </row>
    <row r="204" spans="1:14" s="404" customFormat="1" x14ac:dyDescent="0.25">
      <c r="A204" s="259" t="s">
        <v>305</v>
      </c>
      <c r="B204" s="260">
        <v>41750</v>
      </c>
      <c r="C204" s="261" t="s">
        <v>4059</v>
      </c>
      <c r="D204" s="259" t="s">
        <v>1619</v>
      </c>
      <c r="E204" s="363">
        <v>10189146</v>
      </c>
      <c r="F204" s="259">
        <v>25088350</v>
      </c>
      <c r="G204" s="259">
        <v>2704003</v>
      </c>
      <c r="H204" s="120" t="str">
        <f>IF(G204="","",VLOOKUP(G204,ARANCEL!$B$5:$D$121,2,FALSE))</f>
        <v xml:space="preserve">CORONA PERIFERICA CON PERNO MUÑON COLADO </v>
      </c>
      <c r="I204" s="121" t="s">
        <v>322</v>
      </c>
      <c r="J204" s="119">
        <v>1</v>
      </c>
      <c r="K204" s="122">
        <f>IF(G204="","",VLOOKUP(G204,ARANCEL!$B$5:$D$121,3,FALSE)*J204)</f>
        <v>32612</v>
      </c>
      <c r="L204" s="1229" t="s">
        <v>4612</v>
      </c>
      <c r="M204" s="1229">
        <v>4500229982</v>
      </c>
      <c r="N204" s="1229">
        <v>9193</v>
      </c>
    </row>
    <row r="205" spans="1:14" s="404" customFormat="1" x14ac:dyDescent="0.25">
      <c r="A205" s="259" t="s">
        <v>305</v>
      </c>
      <c r="B205" s="260">
        <v>41995</v>
      </c>
      <c r="C205" s="261" t="s">
        <v>9066</v>
      </c>
      <c r="D205" s="259" t="s">
        <v>811</v>
      </c>
      <c r="E205" s="363">
        <v>10299159</v>
      </c>
      <c r="F205" s="259">
        <v>30181129</v>
      </c>
      <c r="G205" s="259">
        <v>2705003</v>
      </c>
      <c r="H205" s="120" t="str">
        <f>IF(G205="","",VLOOKUP(G205,ARANCEL!$B$5:$D$121,2,FALSE))</f>
        <v>INCRUSTACION ESTETICA (ART-GLASS O CERAMICA)</v>
      </c>
      <c r="I205" s="121" t="s">
        <v>618</v>
      </c>
      <c r="J205" s="119">
        <v>1</v>
      </c>
      <c r="K205" s="122">
        <f>IF(G205="","",VLOOKUP(G205,ARANCEL!$B$5:$D$121,3,FALSE)*J205)</f>
        <v>15676</v>
      </c>
      <c r="L205" s="1349" t="s">
        <v>9431</v>
      </c>
      <c r="M205" s="1349">
        <v>4500269306</v>
      </c>
      <c r="N205" s="1349" t="s">
        <v>9458</v>
      </c>
    </row>
    <row r="206" spans="1:14" s="404" customFormat="1" x14ac:dyDescent="0.25">
      <c r="A206" s="255" t="s">
        <v>305</v>
      </c>
      <c r="B206" s="256">
        <v>41654</v>
      </c>
      <c r="C206" s="261" t="s">
        <v>1616</v>
      </c>
      <c r="D206" s="259" t="s">
        <v>1611</v>
      </c>
      <c r="E206" s="363">
        <v>10169126</v>
      </c>
      <c r="F206" s="259">
        <v>24567909</v>
      </c>
      <c r="G206" s="259">
        <v>2704005</v>
      </c>
      <c r="H206" s="120" t="str">
        <f>IF(G206="","",VLOOKUP(G206,ARANCEL!$B$5:$D$121,2,FALSE))</f>
        <v>PROVISORIO</v>
      </c>
      <c r="I206" s="121" t="s">
        <v>322</v>
      </c>
      <c r="J206" s="119">
        <v>1</v>
      </c>
      <c r="K206" s="122">
        <f>IF(G206="","",VLOOKUP(G206,ARANCEL!$B$5:$D$121,3,FALSE)*J206)</f>
        <v>3250</v>
      </c>
      <c r="L206" s="1229" t="s">
        <v>2842</v>
      </c>
      <c r="M206" s="1229">
        <v>4500216252</v>
      </c>
      <c r="N206" s="1229">
        <v>8416</v>
      </c>
    </row>
    <row r="207" spans="1:14" s="404" customFormat="1" x14ac:dyDescent="0.25">
      <c r="A207" s="259" t="s">
        <v>305</v>
      </c>
      <c r="B207" s="260">
        <v>41661</v>
      </c>
      <c r="C207" s="261" t="s">
        <v>1616</v>
      </c>
      <c r="D207" s="259" t="s">
        <v>1611</v>
      </c>
      <c r="E207" s="363">
        <v>10169898</v>
      </c>
      <c r="F207" s="259">
        <v>24567909</v>
      </c>
      <c r="G207" s="259">
        <v>2705003</v>
      </c>
      <c r="H207" s="120" t="str">
        <f>IF(G207="","",VLOOKUP(G207,ARANCEL!$B$5:$D$121,2,FALSE))</f>
        <v>INCRUSTACION ESTETICA (ART-GLASS O CERAMICA)</v>
      </c>
      <c r="I207" s="121" t="s">
        <v>318</v>
      </c>
      <c r="J207" s="119">
        <v>1</v>
      </c>
      <c r="K207" s="122">
        <f>IF(G207="","",VLOOKUP(G207,ARANCEL!$B$5:$D$121,3,FALSE)*J207)</f>
        <v>15676</v>
      </c>
      <c r="L207" s="1229" t="s">
        <v>2842</v>
      </c>
      <c r="M207" s="1229">
        <v>4500216252</v>
      </c>
      <c r="N207" s="1229">
        <v>8416</v>
      </c>
    </row>
    <row r="208" spans="1:14" s="418" customFormat="1" x14ac:dyDescent="0.25">
      <c r="A208" s="259" t="s">
        <v>305</v>
      </c>
      <c r="B208" s="260">
        <v>41703</v>
      </c>
      <c r="C208" s="261" t="s">
        <v>1616</v>
      </c>
      <c r="D208" s="259" t="s">
        <v>1611</v>
      </c>
      <c r="E208" s="363">
        <v>10178615</v>
      </c>
      <c r="F208" s="259">
        <v>24567909</v>
      </c>
      <c r="G208" s="259">
        <v>2704003</v>
      </c>
      <c r="H208" s="120" t="str">
        <f>IF(G208="","",VLOOKUP(G208,ARANCEL!$B$5:$D$121,2,FALSE))</f>
        <v xml:space="preserve">CORONA PERIFERICA CON PERNO MUÑON COLADO </v>
      </c>
      <c r="I208" s="121" t="s">
        <v>322</v>
      </c>
      <c r="J208" s="119">
        <v>1</v>
      </c>
      <c r="K208" s="122">
        <f>IF(G208="","",VLOOKUP(G208,ARANCEL!$B$5:$D$121,3,FALSE)*J208)</f>
        <v>32612</v>
      </c>
      <c r="L208" s="1229" t="s">
        <v>3438</v>
      </c>
      <c r="M208" s="1229">
        <v>4500220818</v>
      </c>
      <c r="N208" s="1229">
        <v>8640</v>
      </c>
    </row>
    <row r="209" spans="1:14" s="418" customFormat="1" x14ac:dyDescent="0.25">
      <c r="A209" s="259" t="s">
        <v>305</v>
      </c>
      <c r="B209" s="260">
        <v>41773</v>
      </c>
      <c r="C209" s="261" t="s">
        <v>1616</v>
      </c>
      <c r="D209" s="259" t="s">
        <v>1611</v>
      </c>
      <c r="E209" s="363">
        <v>10196275</v>
      </c>
      <c r="F209" s="259">
        <v>24567909</v>
      </c>
      <c r="G209" s="259">
        <v>2705003</v>
      </c>
      <c r="H209" s="120" t="str">
        <f>IF(G209="","",VLOOKUP(G209,ARANCEL!$B$5:$D$121,2,FALSE))</f>
        <v>INCRUSTACION ESTETICA (ART-GLASS O CERAMICA)</v>
      </c>
      <c r="I209" s="121" t="s">
        <v>618</v>
      </c>
      <c r="J209" s="119">
        <v>1</v>
      </c>
      <c r="K209" s="122">
        <f>IF(G209="","",VLOOKUP(G209,ARANCEL!$B$5:$D$121,3,FALSE)*J209)</f>
        <v>15676</v>
      </c>
      <c r="L209" s="1229" t="s">
        <v>5292</v>
      </c>
      <c r="M209" s="1229">
        <v>4500235564</v>
      </c>
      <c r="N209" s="1229">
        <v>9431</v>
      </c>
    </row>
    <row r="210" spans="1:14" s="418" customFormat="1" x14ac:dyDescent="0.25">
      <c r="A210" s="259" t="s">
        <v>305</v>
      </c>
      <c r="B210" s="260">
        <v>41992</v>
      </c>
      <c r="C210" s="261" t="s">
        <v>9023</v>
      </c>
      <c r="D210" s="259" t="s">
        <v>1619</v>
      </c>
      <c r="E210" s="363">
        <v>10298376</v>
      </c>
      <c r="F210" s="259">
        <v>30036464</v>
      </c>
      <c r="G210" s="259">
        <v>2707001</v>
      </c>
      <c r="H210" s="120" t="str">
        <f>IF(G210="","",VLOOKUP(G210,ARANCEL!$B$5:$D$121,2,FALSE))</f>
        <v xml:space="preserve">PLANO DE RELAJACION </v>
      </c>
      <c r="I210" s="121" t="s">
        <v>306</v>
      </c>
      <c r="J210" s="119">
        <v>1</v>
      </c>
      <c r="K210" s="122">
        <f>IF(G210="","",VLOOKUP(G210,ARANCEL!$B$5:$D$121,3,FALSE)*J210)</f>
        <v>9221</v>
      </c>
      <c r="L210" s="1349" t="s">
        <v>9431</v>
      </c>
      <c r="M210" s="1349">
        <v>4500269306</v>
      </c>
      <c r="N210" s="1349" t="s">
        <v>9458</v>
      </c>
    </row>
    <row r="211" spans="1:14" s="404" customFormat="1" x14ac:dyDescent="0.25">
      <c r="A211" s="259" t="s">
        <v>305</v>
      </c>
      <c r="B211" s="260">
        <v>41883</v>
      </c>
      <c r="C211" s="118" t="s">
        <v>6750</v>
      </c>
      <c r="D211" s="119" t="s">
        <v>1200</v>
      </c>
      <c r="E211" s="141">
        <v>10249395</v>
      </c>
      <c r="F211" s="119">
        <v>28210610</v>
      </c>
      <c r="G211" s="259">
        <v>2705003</v>
      </c>
      <c r="H211" s="120" t="str">
        <f>IF(G211="","",VLOOKUP(G211,ARANCEL!$B$5:$D$121,2,FALSE))</f>
        <v>INCRUSTACION ESTETICA (ART-GLASS O CERAMICA)</v>
      </c>
      <c r="I211" s="121" t="s">
        <v>309</v>
      </c>
      <c r="J211" s="119">
        <v>1</v>
      </c>
      <c r="K211" s="122">
        <f>IF(G211="","",VLOOKUP(G211,ARANCEL!$B$5:$D$121,3,FALSE)*J211)</f>
        <v>15676</v>
      </c>
      <c r="L211" s="1229" t="s">
        <v>6905</v>
      </c>
      <c r="M211" s="1229">
        <v>4500251478</v>
      </c>
      <c r="N211" s="1229" t="s">
        <v>7152</v>
      </c>
    </row>
    <row r="212" spans="1:14" s="427" customFormat="1" x14ac:dyDescent="0.25">
      <c r="A212" s="259" t="s">
        <v>305</v>
      </c>
      <c r="B212" s="260">
        <v>41668</v>
      </c>
      <c r="C212" s="261" t="s">
        <v>2572</v>
      </c>
      <c r="D212" s="259" t="s">
        <v>620</v>
      </c>
      <c r="E212" s="363">
        <v>10170950</v>
      </c>
      <c r="F212" s="259">
        <v>24813988</v>
      </c>
      <c r="G212" s="259">
        <v>2704005</v>
      </c>
      <c r="H212" s="120" t="str">
        <f>IF(G212="","",VLOOKUP(G212,ARANCEL!$B$5:$D$121,2,FALSE))</f>
        <v>PROVISORIO</v>
      </c>
      <c r="I212" s="121" t="s">
        <v>312</v>
      </c>
      <c r="J212" s="119">
        <v>1</v>
      </c>
      <c r="K212" s="122">
        <f>IF(G212="","",VLOOKUP(G212,ARANCEL!$B$5:$D$121,3,FALSE)*J212)</f>
        <v>3250</v>
      </c>
      <c r="L212" s="1229" t="s">
        <v>2842</v>
      </c>
      <c r="M212" s="1229">
        <v>4500216227</v>
      </c>
      <c r="N212" s="1229">
        <v>8399</v>
      </c>
    </row>
    <row r="213" spans="1:14" s="427" customFormat="1" x14ac:dyDescent="0.25">
      <c r="A213" s="259" t="s">
        <v>305</v>
      </c>
      <c r="B213" s="260">
        <v>41670</v>
      </c>
      <c r="C213" s="261" t="s">
        <v>2572</v>
      </c>
      <c r="D213" s="259" t="s">
        <v>620</v>
      </c>
      <c r="E213" s="363">
        <v>10170950</v>
      </c>
      <c r="F213" s="259">
        <v>24813988</v>
      </c>
      <c r="G213" s="259">
        <v>2704003</v>
      </c>
      <c r="H213" s="120" t="str">
        <f>IF(G213="","",VLOOKUP(G213,ARANCEL!$B$5:$D$121,2,FALSE))</f>
        <v xml:space="preserve">CORONA PERIFERICA CON PERNO MUÑON COLADO </v>
      </c>
      <c r="I213" s="121" t="s">
        <v>312</v>
      </c>
      <c r="J213" s="119">
        <v>1</v>
      </c>
      <c r="K213" s="122">
        <f>IF(G213="","",VLOOKUP(G213,ARANCEL!$B$5:$D$121,3,FALSE)*J213)</f>
        <v>32612</v>
      </c>
      <c r="L213" s="1229" t="s">
        <v>2842</v>
      </c>
      <c r="M213" s="1229">
        <v>4500216227</v>
      </c>
      <c r="N213" s="1229">
        <v>8399</v>
      </c>
    </row>
    <row r="214" spans="1:14" s="441" customFormat="1" x14ac:dyDescent="0.25">
      <c r="A214" s="259" t="s">
        <v>305</v>
      </c>
      <c r="B214" s="260">
        <v>41859</v>
      </c>
      <c r="C214" s="261" t="s">
        <v>6279</v>
      </c>
      <c r="D214" s="259" t="s">
        <v>1611</v>
      </c>
      <c r="E214" s="363">
        <v>10238183</v>
      </c>
      <c r="F214" s="259">
        <v>27776932</v>
      </c>
      <c r="G214" s="259">
        <v>2707001</v>
      </c>
      <c r="H214" s="120" t="str">
        <f>IF(G214="","",VLOOKUP(G214,ARANCEL!$B$5:$D$121,2,FALSE))</f>
        <v xml:space="preserve">PLANO DE RELAJACION </v>
      </c>
      <c r="I214" s="121" t="s">
        <v>306</v>
      </c>
      <c r="J214" s="119">
        <v>1</v>
      </c>
      <c r="K214" s="122">
        <f>IF(G214="","",VLOOKUP(G214,ARANCEL!$B$5:$D$121,3,FALSE)*J214)</f>
        <v>9221</v>
      </c>
      <c r="L214" s="1229" t="s">
        <v>6905</v>
      </c>
      <c r="M214" s="1229">
        <v>4500250387</v>
      </c>
      <c r="N214" s="1229" t="s">
        <v>6912</v>
      </c>
    </row>
    <row r="215" spans="1:14" s="441" customFormat="1" x14ac:dyDescent="0.25">
      <c r="A215" s="259" t="s">
        <v>305</v>
      </c>
      <c r="B215" s="260">
        <v>41941</v>
      </c>
      <c r="C215" s="261" t="s">
        <v>7977</v>
      </c>
      <c r="D215" s="259" t="s">
        <v>620</v>
      </c>
      <c r="E215" s="363">
        <v>10273062</v>
      </c>
      <c r="F215" s="259">
        <v>29327685</v>
      </c>
      <c r="G215" s="259">
        <v>2704005</v>
      </c>
      <c r="H215" s="120" t="str">
        <f>IF(G215="","",VLOOKUP(G215,ARANCEL!$B$5:$D$121,2,FALSE))</f>
        <v>PROVISORIO</v>
      </c>
      <c r="I215" s="121" t="s">
        <v>319</v>
      </c>
      <c r="J215" s="119">
        <v>1</v>
      </c>
      <c r="K215" s="122">
        <f>IF(G215="","",VLOOKUP(G215,ARANCEL!$B$5:$D$121,3,FALSE)*J215)</f>
        <v>3250</v>
      </c>
      <c r="L215" s="1229" t="s">
        <v>8279</v>
      </c>
      <c r="M215" s="1229">
        <v>4500260855</v>
      </c>
      <c r="N215" s="1229" t="s">
        <v>8299</v>
      </c>
    </row>
    <row r="216" spans="1:14" s="454" customFormat="1" x14ac:dyDescent="0.25">
      <c r="A216" s="364" t="s">
        <v>313</v>
      </c>
      <c r="B216" s="260">
        <v>41948</v>
      </c>
      <c r="C216" s="261" t="s">
        <v>7977</v>
      </c>
      <c r="D216" s="259" t="s">
        <v>620</v>
      </c>
      <c r="E216" s="363">
        <v>10273062</v>
      </c>
      <c r="F216" s="259">
        <v>29327685</v>
      </c>
      <c r="G216" s="259">
        <v>2705003</v>
      </c>
      <c r="H216" s="120" t="str">
        <f>IF(G216="","",VLOOKUP(G216,ARANCEL!$B$5:$D$121,2,FALSE))</f>
        <v>INCRUSTACION ESTETICA (ART-GLASS O CERAMICA)</v>
      </c>
      <c r="I216" s="121" t="s">
        <v>319</v>
      </c>
      <c r="J216" s="119">
        <v>1</v>
      </c>
      <c r="K216" s="122">
        <f>IF(G216="","",VLOOKUP(G216,ARANCEL!$B$5:$D$121,3,FALSE)*J216)</f>
        <v>15676</v>
      </c>
      <c r="L216" s="1229" t="s">
        <v>8279</v>
      </c>
      <c r="M216" s="1229">
        <v>4500260855</v>
      </c>
      <c r="N216" s="1229" t="s">
        <v>8299</v>
      </c>
    </row>
    <row r="217" spans="1:14" s="454" customFormat="1" x14ac:dyDescent="0.25">
      <c r="A217" s="259" t="s">
        <v>305</v>
      </c>
      <c r="B217" s="260">
        <v>41950</v>
      </c>
      <c r="C217" s="261" t="s">
        <v>7977</v>
      </c>
      <c r="D217" s="259" t="s">
        <v>620</v>
      </c>
      <c r="E217" s="363">
        <v>10273062</v>
      </c>
      <c r="F217" s="259">
        <v>29327685</v>
      </c>
      <c r="G217" s="259">
        <v>2704003</v>
      </c>
      <c r="H217" s="120" t="str">
        <f>IF(G217="","",VLOOKUP(G217,ARANCEL!$B$5:$D$121,2,FALSE))</f>
        <v xml:space="preserve">CORONA PERIFERICA CON PERNO MUÑON COLADO </v>
      </c>
      <c r="I217" s="121" t="s">
        <v>319</v>
      </c>
      <c r="J217" s="119">
        <v>1</v>
      </c>
      <c r="K217" s="122">
        <f>IF(G217="","",VLOOKUP(G217,ARANCEL!$B$5:$D$121,3,FALSE)*J217)</f>
        <v>32612</v>
      </c>
      <c r="L217" s="1235" t="str">
        <f>IF(E217="","","IMPAGO")</f>
        <v>IMPAGO</v>
      </c>
      <c r="M217" s="1235" t="str">
        <f>IF(L217="IMPAGO","SIN O.C.","")</f>
        <v>SIN O.C.</v>
      </c>
      <c r="N217" s="1235" t="str">
        <f>IF(L217="IMPAGO","SIN FACT.","")</f>
        <v>SIN FACT.</v>
      </c>
    </row>
    <row r="218" spans="1:14" s="472" customFormat="1" x14ac:dyDescent="0.25">
      <c r="A218" s="259" t="s">
        <v>305</v>
      </c>
      <c r="B218" s="260">
        <v>41967</v>
      </c>
      <c r="C218" s="261" t="s">
        <v>8484</v>
      </c>
      <c r="D218" s="259" t="s">
        <v>811</v>
      </c>
      <c r="E218" s="363">
        <v>10284902</v>
      </c>
      <c r="F218" s="259">
        <v>10170824</v>
      </c>
      <c r="G218" s="259">
        <v>2705003</v>
      </c>
      <c r="H218" s="120" t="str">
        <f>IF(G218="","",VLOOKUP(G218,ARANCEL!$B$5:$D$121,2,FALSE))</f>
        <v>INCRUSTACION ESTETICA (ART-GLASS O CERAMICA)</v>
      </c>
      <c r="I218" s="121" t="s">
        <v>318</v>
      </c>
      <c r="J218" s="119">
        <v>1</v>
      </c>
      <c r="K218" s="122">
        <f>IF(G218="","",VLOOKUP(G218,ARANCEL!$B$5:$D$121,3,FALSE)*J218)</f>
        <v>15676</v>
      </c>
      <c r="L218" s="1229" t="s">
        <v>8256</v>
      </c>
      <c r="M218" s="1229">
        <v>4500265763</v>
      </c>
      <c r="N218" s="1229" t="s">
        <v>8944</v>
      </c>
    </row>
    <row r="219" spans="1:14" s="472" customFormat="1" x14ac:dyDescent="0.25">
      <c r="A219" s="259" t="s">
        <v>305</v>
      </c>
      <c r="B219" s="260">
        <v>41996</v>
      </c>
      <c r="C219" s="261" t="s">
        <v>9065</v>
      </c>
      <c r="D219" s="259" t="s">
        <v>768</v>
      </c>
      <c r="E219" s="363">
        <v>10299158</v>
      </c>
      <c r="F219" s="259">
        <v>27031121</v>
      </c>
      <c r="G219" s="259">
        <v>2702048</v>
      </c>
      <c r="H219" s="120" t="str">
        <f>IF(G219="","",VLOOKUP(G219,ARANCEL!$B$5:$D$121,2,FALSE))</f>
        <v xml:space="preserve">SERVICIO LAB. IMPLANTE CORONA CEMENTADA/ATORNILLADA </v>
      </c>
      <c r="I219" s="121" t="s">
        <v>309</v>
      </c>
      <c r="J219" s="119">
        <v>1</v>
      </c>
      <c r="K219" s="122">
        <f>IF(G219="","",VLOOKUP(G219,ARANCEL!$B$5:$D$121,3,FALSE)*J219)</f>
        <v>43857</v>
      </c>
      <c r="L219" s="1349" t="s">
        <v>9431</v>
      </c>
      <c r="M219" s="1349">
        <v>4500269306</v>
      </c>
      <c r="N219" s="1349" t="s">
        <v>9458</v>
      </c>
    </row>
    <row r="220" spans="1:14" s="472" customFormat="1" x14ac:dyDescent="0.25">
      <c r="A220" s="259" t="s">
        <v>305</v>
      </c>
      <c r="B220" s="260">
        <v>41849</v>
      </c>
      <c r="C220" s="261" t="s">
        <v>6032</v>
      </c>
      <c r="D220" s="259" t="s">
        <v>811</v>
      </c>
      <c r="E220" s="363">
        <v>10232451</v>
      </c>
      <c r="F220" s="259">
        <v>27251155</v>
      </c>
      <c r="G220" s="259">
        <v>2705003</v>
      </c>
      <c r="H220" s="120" t="str">
        <f>IF(G220="","",VLOOKUP(G220,ARANCEL!$B$5:$D$121,2,FALSE))</f>
        <v>INCRUSTACION ESTETICA (ART-GLASS O CERAMICA)</v>
      </c>
      <c r="I220" s="121" t="s">
        <v>312</v>
      </c>
      <c r="J220" s="119">
        <v>1</v>
      </c>
      <c r="K220" s="122">
        <f>IF(G220="","",VLOOKUP(G220,ARANCEL!$B$5:$D$121,3,FALSE)*J220)</f>
        <v>15676</v>
      </c>
      <c r="L220" s="1229" t="s">
        <v>6017</v>
      </c>
      <c r="M220" s="1229">
        <v>4500245623</v>
      </c>
      <c r="N220" s="1229">
        <v>9819</v>
      </c>
    </row>
    <row r="221" spans="1:14" s="454" customFormat="1" x14ac:dyDescent="0.25">
      <c r="A221" s="259" t="s">
        <v>305</v>
      </c>
      <c r="B221" s="260">
        <v>41969</v>
      </c>
      <c r="C221" s="261" t="s">
        <v>8512</v>
      </c>
      <c r="D221" s="259" t="s">
        <v>1611</v>
      </c>
      <c r="E221" s="262">
        <v>10285159</v>
      </c>
      <c r="F221" s="259">
        <v>29226561</v>
      </c>
      <c r="G221" s="259">
        <v>2704005</v>
      </c>
      <c r="H221" s="120" t="str">
        <f>IF(G221="","",VLOOKUP(G221,ARANCEL!$B$5:$D$121,2,FALSE))</f>
        <v>PROVISORIO</v>
      </c>
      <c r="I221" s="121" t="s">
        <v>308</v>
      </c>
      <c r="J221" s="119">
        <v>1</v>
      </c>
      <c r="K221" s="122">
        <f>IF(G221="","",VLOOKUP(G221,ARANCEL!$B$5:$D$121,3,FALSE)*J221)</f>
        <v>3250</v>
      </c>
      <c r="L221" s="1229" t="s">
        <v>8256</v>
      </c>
      <c r="M221" s="1229">
        <v>4500265763</v>
      </c>
      <c r="N221" s="1229" t="s">
        <v>8944</v>
      </c>
    </row>
    <row r="222" spans="1:14" s="441" customFormat="1" x14ac:dyDescent="0.25">
      <c r="A222" s="259" t="s">
        <v>305</v>
      </c>
      <c r="B222" s="260">
        <v>41976</v>
      </c>
      <c r="C222" s="261" t="s">
        <v>8512</v>
      </c>
      <c r="D222" s="259" t="s">
        <v>1611</v>
      </c>
      <c r="E222" s="363">
        <v>10285159</v>
      </c>
      <c r="F222" s="259">
        <v>29226561</v>
      </c>
      <c r="G222" s="259">
        <v>2704003</v>
      </c>
      <c r="H222" s="120" t="str">
        <f>IF(G222="","",VLOOKUP(G222,ARANCEL!$B$5:$D$121,2,FALSE))</f>
        <v xml:space="preserve">CORONA PERIFERICA CON PERNO MUÑON COLADO </v>
      </c>
      <c r="I222" s="121" t="s">
        <v>308</v>
      </c>
      <c r="J222" s="119">
        <v>1</v>
      </c>
      <c r="K222" s="122">
        <f>IF(G222="","",VLOOKUP(G222,ARANCEL!$B$5:$D$121,3,FALSE)*J222)</f>
        <v>32612</v>
      </c>
      <c r="L222" s="1229" t="s">
        <v>8256</v>
      </c>
      <c r="M222" s="1229">
        <v>4500265763</v>
      </c>
      <c r="N222" s="1229" t="s">
        <v>8944</v>
      </c>
    </row>
    <row r="223" spans="1:14" s="441" customFormat="1" x14ac:dyDescent="0.25">
      <c r="A223" s="259" t="s">
        <v>313</v>
      </c>
      <c r="B223" s="260">
        <v>42006</v>
      </c>
      <c r="C223" s="261" t="s">
        <v>8512</v>
      </c>
      <c r="D223" s="259" t="s">
        <v>1611</v>
      </c>
      <c r="E223" s="363">
        <v>10304335</v>
      </c>
      <c r="F223" s="259">
        <v>29226561</v>
      </c>
      <c r="G223" s="259">
        <v>2704005</v>
      </c>
      <c r="H223" s="120" t="str">
        <f>IF(G223="","",VLOOKUP(G223,ARANCEL!$B$5:$D$121,2,FALSE))</f>
        <v>PROVISORIO</v>
      </c>
      <c r="I223" s="121" t="s">
        <v>335</v>
      </c>
      <c r="J223" s="119">
        <v>1</v>
      </c>
      <c r="K223" s="122">
        <f>IF(G223="","",VLOOKUP(G223,ARANCEL!$B$5:$D$121,3,FALSE)*J223)</f>
        <v>3250</v>
      </c>
      <c r="L223" s="1349" t="s">
        <v>9431</v>
      </c>
      <c r="M223" s="1349">
        <v>4500269306</v>
      </c>
      <c r="N223" s="1349" t="s">
        <v>9458</v>
      </c>
    </row>
    <row r="224" spans="1:14" x14ac:dyDescent="0.25">
      <c r="A224" s="119" t="s">
        <v>305</v>
      </c>
      <c r="B224" s="164">
        <v>41704</v>
      </c>
      <c r="C224" s="118" t="s">
        <v>3197</v>
      </c>
      <c r="D224" s="119" t="s">
        <v>620</v>
      </c>
      <c r="E224" s="141">
        <v>10179693</v>
      </c>
      <c r="F224" s="119">
        <v>24730245</v>
      </c>
      <c r="G224" s="119">
        <v>2704005</v>
      </c>
      <c r="H224" s="120" t="str">
        <f>IF(G224="","",VLOOKUP(G224,ARANCEL!$B$5:$D$121,2,FALSE))</f>
        <v>PROVISORIO</v>
      </c>
      <c r="I224" s="121" t="s">
        <v>309</v>
      </c>
      <c r="J224" s="119">
        <v>1</v>
      </c>
      <c r="K224" s="122">
        <f>IF(G224="","",VLOOKUP(G224,ARANCEL!$B$5:$D$121,3,FALSE)*J224)</f>
        <v>3250</v>
      </c>
      <c r="L224" s="1229" t="s">
        <v>3058</v>
      </c>
      <c r="M224" s="1229">
        <v>4500225657</v>
      </c>
      <c r="N224" s="1229">
        <v>8917</v>
      </c>
    </row>
    <row r="225" spans="1:14" s="487" customFormat="1" x14ac:dyDescent="0.25">
      <c r="A225" s="259" t="s">
        <v>305</v>
      </c>
      <c r="B225" s="260">
        <v>41704</v>
      </c>
      <c r="C225" s="261" t="s">
        <v>3197</v>
      </c>
      <c r="D225" s="259" t="s">
        <v>620</v>
      </c>
      <c r="E225" s="363">
        <v>10179693</v>
      </c>
      <c r="F225" s="259">
        <v>24730245</v>
      </c>
      <c r="G225" s="259">
        <v>2704004</v>
      </c>
      <c r="H225" s="120" t="str">
        <f>IF(G225="","",VLOOKUP(G225,ARANCEL!$B$5:$D$121,2,FALSE))</f>
        <v>CORONA PERIFERICA CON PERNO MUÑON PLATA-PALADIO</v>
      </c>
      <c r="I225" s="121" t="s">
        <v>309</v>
      </c>
      <c r="J225" s="119">
        <v>1</v>
      </c>
      <c r="K225" s="122">
        <f>IF(G225="","",VLOOKUP(G225,ARANCEL!$B$5:$D$121,3,FALSE)*J225)</f>
        <v>38235</v>
      </c>
      <c r="L225" s="1229" t="s">
        <v>3058</v>
      </c>
      <c r="M225" s="1229">
        <v>4500225657</v>
      </c>
      <c r="N225" s="1229">
        <v>8917</v>
      </c>
    </row>
    <row r="226" spans="1:14" s="487" customFormat="1" x14ac:dyDescent="0.25">
      <c r="A226" s="259" t="s">
        <v>305</v>
      </c>
      <c r="B226" s="260">
        <v>41709</v>
      </c>
      <c r="C226" s="261" t="s">
        <v>3214</v>
      </c>
      <c r="D226" s="259" t="s">
        <v>1609</v>
      </c>
      <c r="E226" s="363">
        <v>10180005</v>
      </c>
      <c r="F226" s="259">
        <v>25163106</v>
      </c>
      <c r="G226" s="259">
        <v>2705003</v>
      </c>
      <c r="H226" s="120" t="str">
        <f>IF(G226="","",VLOOKUP(G226,ARANCEL!$B$5:$D$121,2,FALSE))</f>
        <v>INCRUSTACION ESTETICA (ART-GLASS O CERAMICA)</v>
      </c>
      <c r="I226" s="121" t="s">
        <v>312</v>
      </c>
      <c r="J226" s="119">
        <v>1</v>
      </c>
      <c r="K226" s="122">
        <f>IF(G226="","",VLOOKUP(G226,ARANCEL!$B$5:$D$121,3,FALSE)*J226)</f>
        <v>15676</v>
      </c>
      <c r="L226" s="1229" t="s">
        <v>3058</v>
      </c>
      <c r="M226" s="1229">
        <v>4500225657</v>
      </c>
      <c r="N226" s="1229">
        <v>8917</v>
      </c>
    </row>
    <row r="227" spans="1:14" s="487" customFormat="1" x14ac:dyDescent="0.25">
      <c r="A227" s="259" t="s">
        <v>305</v>
      </c>
      <c r="B227" s="260">
        <v>41746</v>
      </c>
      <c r="C227" s="261" t="s">
        <v>4005</v>
      </c>
      <c r="D227" s="259" t="s">
        <v>1200</v>
      </c>
      <c r="E227" s="363">
        <v>10189031</v>
      </c>
      <c r="F227" s="259">
        <v>25969474</v>
      </c>
      <c r="G227" s="259">
        <v>2705003</v>
      </c>
      <c r="H227" s="120" t="str">
        <f>IF(G227="","",VLOOKUP(G227,ARANCEL!$B$5:$D$121,2,FALSE))</f>
        <v>INCRUSTACION ESTETICA (ART-GLASS O CERAMICA)</v>
      </c>
      <c r="I227" s="121" t="s">
        <v>317</v>
      </c>
      <c r="J227" s="119">
        <v>1</v>
      </c>
      <c r="K227" s="122">
        <f>IF(G227="","",VLOOKUP(G227,ARANCEL!$B$5:$D$121,3,FALSE)*J227)</f>
        <v>15676</v>
      </c>
      <c r="L227" s="1229" t="s">
        <v>4612</v>
      </c>
      <c r="M227" s="1229">
        <v>4500229983</v>
      </c>
      <c r="N227" s="1229">
        <v>9194</v>
      </c>
    </row>
    <row r="228" spans="1:14" s="544" customFormat="1" x14ac:dyDescent="0.25">
      <c r="A228" s="259" t="s">
        <v>305</v>
      </c>
      <c r="B228" s="260">
        <v>41718</v>
      </c>
      <c r="C228" s="261" t="s">
        <v>3485</v>
      </c>
      <c r="D228" s="259" t="s">
        <v>620</v>
      </c>
      <c r="E228" s="363">
        <v>10182908</v>
      </c>
      <c r="F228" s="259">
        <v>25233637</v>
      </c>
      <c r="G228" s="259">
        <v>2704005</v>
      </c>
      <c r="H228" s="120" t="str">
        <f>IF(G228="","",VLOOKUP(G228,ARANCEL!$B$5:$D$121,2,FALSE))</f>
        <v>PROVISORIO</v>
      </c>
      <c r="I228" s="121" t="s">
        <v>342</v>
      </c>
      <c r="J228" s="119">
        <v>1</v>
      </c>
      <c r="K228" s="122">
        <f>IF(G228="","",VLOOKUP(G228,ARANCEL!$B$5:$D$121,3,FALSE)*J228)</f>
        <v>3250</v>
      </c>
      <c r="L228" s="1229" t="s">
        <v>3058</v>
      </c>
      <c r="M228" s="1229">
        <v>4500225657</v>
      </c>
      <c r="N228" s="1229">
        <v>8917</v>
      </c>
    </row>
    <row r="229" spans="1:14" s="544" customFormat="1" x14ac:dyDescent="0.25">
      <c r="A229" s="259" t="s">
        <v>305</v>
      </c>
      <c r="B229" s="260">
        <v>41718</v>
      </c>
      <c r="C229" s="118" t="s">
        <v>3485</v>
      </c>
      <c r="D229" s="119" t="s">
        <v>620</v>
      </c>
      <c r="E229" s="141">
        <v>10182908</v>
      </c>
      <c r="F229" s="119">
        <v>25233637</v>
      </c>
      <c r="G229" s="259">
        <v>2704003</v>
      </c>
      <c r="H229" s="120" t="str">
        <f>IF(G229="","",VLOOKUP(G229,ARANCEL!$B$5:$D$121,2,FALSE))</f>
        <v xml:space="preserve">CORONA PERIFERICA CON PERNO MUÑON COLADO </v>
      </c>
      <c r="I229" s="121" t="s">
        <v>342</v>
      </c>
      <c r="J229" s="119">
        <v>1</v>
      </c>
      <c r="K229" s="122">
        <f>IF(G229="","",VLOOKUP(G229,ARANCEL!$B$5:$D$121,3,FALSE)*J229)</f>
        <v>32612</v>
      </c>
      <c r="L229" s="1229" t="s">
        <v>3058</v>
      </c>
      <c r="M229" s="1229">
        <v>4500225657</v>
      </c>
      <c r="N229" s="1229">
        <v>8917</v>
      </c>
    </row>
    <row r="230" spans="1:14" s="544" customFormat="1" x14ac:dyDescent="0.25">
      <c r="A230" s="259" t="s">
        <v>305</v>
      </c>
      <c r="B230" s="260">
        <v>41738</v>
      </c>
      <c r="C230" s="261" t="s">
        <v>3840</v>
      </c>
      <c r="D230" s="259" t="s">
        <v>620</v>
      </c>
      <c r="E230" s="363">
        <v>10187133</v>
      </c>
      <c r="F230" s="259">
        <v>25248765</v>
      </c>
      <c r="G230" s="259">
        <v>2707001</v>
      </c>
      <c r="H230" s="120" t="str">
        <f>IF(G230="","",VLOOKUP(G230,ARANCEL!$B$5:$D$121,2,FALSE))</f>
        <v xml:space="preserve">PLANO DE RELAJACION </v>
      </c>
      <c r="I230" s="121" t="s">
        <v>306</v>
      </c>
      <c r="J230" s="119">
        <v>1</v>
      </c>
      <c r="K230" s="122">
        <f>IF(G230="","",VLOOKUP(G230,ARANCEL!$B$5:$D$121,3,FALSE)*J230)</f>
        <v>9221</v>
      </c>
      <c r="L230" s="1229" t="s">
        <v>4612</v>
      </c>
      <c r="M230" s="1229">
        <v>4500229983</v>
      </c>
      <c r="N230" s="1229">
        <v>9194</v>
      </c>
    </row>
    <row r="231" spans="1:14" s="441" customFormat="1" x14ac:dyDescent="0.25">
      <c r="A231" s="259" t="s">
        <v>305</v>
      </c>
      <c r="B231" s="260">
        <v>41680</v>
      </c>
      <c r="C231" s="261" t="s">
        <v>2738</v>
      </c>
      <c r="D231" s="259" t="s">
        <v>620</v>
      </c>
      <c r="E231" s="363">
        <v>10173411</v>
      </c>
      <c r="F231" s="259">
        <v>24359055</v>
      </c>
      <c r="G231" s="259">
        <v>2704005</v>
      </c>
      <c r="H231" s="120" t="str">
        <f>IF(G231="","",VLOOKUP(G231,ARANCEL!$B$5:$D$121,2,FALSE))</f>
        <v>PROVISORIO</v>
      </c>
      <c r="I231" s="121" t="s">
        <v>337</v>
      </c>
      <c r="J231" s="119">
        <v>1</v>
      </c>
      <c r="K231" s="122">
        <f>IF(G231="","",VLOOKUP(G231,ARANCEL!$B$5:$D$121,3,FALSE)*J231)</f>
        <v>3250</v>
      </c>
      <c r="L231" s="1229" t="s">
        <v>3438</v>
      </c>
      <c r="M231" s="1229">
        <v>4500220783</v>
      </c>
      <c r="N231" s="1229">
        <v>8623</v>
      </c>
    </row>
    <row r="232" spans="1:14" s="551" customFormat="1" x14ac:dyDescent="0.25">
      <c r="A232" s="259" t="s">
        <v>305</v>
      </c>
      <c r="B232" s="260">
        <v>41723</v>
      </c>
      <c r="C232" s="261" t="s">
        <v>3556</v>
      </c>
      <c r="D232" s="259" t="s">
        <v>1630</v>
      </c>
      <c r="E232" s="363">
        <v>10184134</v>
      </c>
      <c r="F232" s="259">
        <v>24795926</v>
      </c>
      <c r="G232" s="259">
        <v>2705003</v>
      </c>
      <c r="H232" s="120" t="str">
        <f>IF(G232="","",VLOOKUP(G232,ARANCEL!$B$5:$D$121,2,FALSE))</f>
        <v>INCRUSTACION ESTETICA (ART-GLASS O CERAMICA)</v>
      </c>
      <c r="I232" s="121" t="s">
        <v>326</v>
      </c>
      <c r="J232" s="119">
        <v>1</v>
      </c>
      <c r="K232" s="122">
        <f>IF(G232="","",VLOOKUP(G232,ARANCEL!$B$5:$D$121,3,FALSE)*J232)</f>
        <v>15676</v>
      </c>
      <c r="L232" s="1229" t="s">
        <v>3058</v>
      </c>
      <c r="M232" s="1229">
        <v>4500225657</v>
      </c>
      <c r="N232" s="1229">
        <v>8917</v>
      </c>
    </row>
    <row r="233" spans="1:14" s="551" customFormat="1" x14ac:dyDescent="0.25">
      <c r="A233" s="259" t="s">
        <v>305</v>
      </c>
      <c r="B233" s="260">
        <v>41745</v>
      </c>
      <c r="C233" s="261" t="s">
        <v>4006</v>
      </c>
      <c r="D233" s="259" t="s">
        <v>1200</v>
      </c>
      <c r="E233" s="363">
        <v>10189007</v>
      </c>
      <c r="F233" s="259">
        <v>25614603</v>
      </c>
      <c r="G233" s="259">
        <v>2704005</v>
      </c>
      <c r="H233" s="120" t="str">
        <f>IF(G233="","",VLOOKUP(G233,ARANCEL!$B$5:$D$121,2,FALSE))</f>
        <v>PROVISORIO</v>
      </c>
      <c r="I233" s="121" t="s">
        <v>317</v>
      </c>
      <c r="J233" s="119">
        <v>1</v>
      </c>
      <c r="K233" s="122">
        <f>IF(G233="","",VLOOKUP(G233,ARANCEL!$B$5:$D$121,3,FALSE)*J233)</f>
        <v>3250</v>
      </c>
      <c r="L233" s="1229" t="s">
        <v>4612</v>
      </c>
      <c r="M233" s="1229">
        <v>4500229983</v>
      </c>
      <c r="N233" s="1229">
        <v>9194</v>
      </c>
    </row>
    <row r="234" spans="1:14" s="551" customFormat="1" x14ac:dyDescent="0.25">
      <c r="A234" s="364" t="s">
        <v>305</v>
      </c>
      <c r="B234" s="260">
        <v>41764</v>
      </c>
      <c r="C234" s="261" t="s">
        <v>4006</v>
      </c>
      <c r="D234" s="259" t="s">
        <v>1200</v>
      </c>
      <c r="E234" s="363">
        <v>10189007</v>
      </c>
      <c r="F234" s="259">
        <v>25614603</v>
      </c>
      <c r="G234" s="259">
        <v>2704004</v>
      </c>
      <c r="H234" s="120" t="str">
        <f>IF(G234="","",VLOOKUP(G234,ARANCEL!$B$5:$D$121,2,FALSE))</f>
        <v>CORONA PERIFERICA CON PERNO MUÑON PLATA-PALADIO</v>
      </c>
      <c r="I234" s="121" t="s">
        <v>317</v>
      </c>
      <c r="J234" s="119">
        <v>1</v>
      </c>
      <c r="K234" s="122">
        <f>IF(G234="","",VLOOKUP(G234,ARANCEL!$B$5:$D$121,3,FALSE)*J234)</f>
        <v>38235</v>
      </c>
      <c r="L234" s="1229" t="s">
        <v>4612</v>
      </c>
      <c r="M234" s="1229">
        <v>4500229983</v>
      </c>
      <c r="N234" s="1229">
        <v>9194</v>
      </c>
    </row>
    <row r="235" spans="1:14" s="565" customFormat="1" x14ac:dyDescent="0.25">
      <c r="A235" s="259" t="s">
        <v>305</v>
      </c>
      <c r="B235" s="260">
        <v>41687</v>
      </c>
      <c r="C235" s="261" t="s">
        <v>2803</v>
      </c>
      <c r="D235" s="259" t="s">
        <v>620</v>
      </c>
      <c r="E235" s="363">
        <v>10174193</v>
      </c>
      <c r="F235" s="259">
        <v>24359055</v>
      </c>
      <c r="G235" s="259">
        <v>2704004</v>
      </c>
      <c r="H235" s="120" t="str">
        <f>IF(G235="","",VLOOKUP(G235,ARANCEL!$B$5:$D$121,2,FALSE))</f>
        <v>CORONA PERIFERICA CON PERNO MUÑON PLATA-PALADIO</v>
      </c>
      <c r="I235" s="121" t="s">
        <v>337</v>
      </c>
      <c r="J235" s="119">
        <v>1</v>
      </c>
      <c r="K235" s="122">
        <f>IF(G235="","",VLOOKUP(G235,ARANCEL!$B$5:$D$121,3,FALSE)*J235)</f>
        <v>38235</v>
      </c>
      <c r="L235" s="1229" t="s">
        <v>3438</v>
      </c>
      <c r="M235" s="1229">
        <v>4500220816</v>
      </c>
      <c r="N235" s="1229">
        <v>8639</v>
      </c>
    </row>
    <row r="236" spans="1:14" s="565" customFormat="1" x14ac:dyDescent="0.25">
      <c r="A236" s="259" t="s">
        <v>305</v>
      </c>
      <c r="B236" s="260">
        <v>41891</v>
      </c>
      <c r="C236" s="261" t="s">
        <v>7021</v>
      </c>
      <c r="D236" s="259" t="s">
        <v>811</v>
      </c>
      <c r="E236" s="363">
        <v>10255835</v>
      </c>
      <c r="F236" s="259">
        <v>28479292</v>
      </c>
      <c r="G236" s="259">
        <v>2704005</v>
      </c>
      <c r="H236" s="120" t="str">
        <f>IF(G236="","",VLOOKUP(G236,ARANCEL!$B$5:$D$121,2,FALSE))</f>
        <v>PROVISORIO</v>
      </c>
      <c r="I236" s="121" t="s">
        <v>325</v>
      </c>
      <c r="J236" s="119">
        <v>1</v>
      </c>
      <c r="K236" s="122">
        <f>IF(G236="","",VLOOKUP(G236,ARANCEL!$B$5:$D$121,3,FALSE)*J236)</f>
        <v>3250</v>
      </c>
      <c r="L236" s="1229" t="s">
        <v>7548</v>
      </c>
      <c r="M236" s="1229">
        <v>4500255073</v>
      </c>
      <c r="N236" s="1229" t="s">
        <v>7563</v>
      </c>
    </row>
    <row r="237" spans="1:14" s="565" customFormat="1" x14ac:dyDescent="0.25">
      <c r="A237" s="259" t="s">
        <v>305</v>
      </c>
      <c r="B237" s="260">
        <v>41808</v>
      </c>
      <c r="C237" s="261" t="s">
        <v>5187</v>
      </c>
      <c r="D237" s="259" t="s">
        <v>1200</v>
      </c>
      <c r="E237" s="363">
        <v>10212303</v>
      </c>
      <c r="F237" s="259">
        <v>25759990</v>
      </c>
      <c r="G237" s="259">
        <v>2707001</v>
      </c>
      <c r="H237" s="120" t="str">
        <f>IF(G237="","",VLOOKUP(G237,ARANCEL!$B$5:$D$121,2,FALSE))</f>
        <v xml:space="preserve">PLANO DE RELAJACION </v>
      </c>
      <c r="I237" s="121" t="s">
        <v>306</v>
      </c>
      <c r="J237" s="119">
        <v>1</v>
      </c>
      <c r="K237" s="122">
        <f>IF(G237="","",VLOOKUP(G237,ARANCEL!$B$5:$D$121,3,FALSE)*J237)</f>
        <v>9221</v>
      </c>
      <c r="L237" s="1229" t="s">
        <v>5742</v>
      </c>
      <c r="M237" s="1229">
        <v>4500239648</v>
      </c>
      <c r="N237" s="1229" t="s">
        <v>5760</v>
      </c>
    </row>
    <row r="238" spans="1:14" s="565" customFormat="1" x14ac:dyDescent="0.25">
      <c r="A238" s="259" t="s">
        <v>305</v>
      </c>
      <c r="B238" s="260">
        <v>41925</v>
      </c>
      <c r="C238" s="261" t="s">
        <v>7614</v>
      </c>
      <c r="D238" s="259" t="s">
        <v>811</v>
      </c>
      <c r="E238" s="363">
        <v>10263224</v>
      </c>
      <c r="F238" s="259">
        <v>28908327</v>
      </c>
      <c r="G238" s="259">
        <v>2704005</v>
      </c>
      <c r="H238" s="120" t="str">
        <f>IF(G238="","",VLOOKUP(G238,ARANCEL!$B$5:$D$121,2,FALSE))</f>
        <v>PROVISORIO</v>
      </c>
      <c r="I238" s="121" t="s">
        <v>337</v>
      </c>
      <c r="J238" s="119">
        <v>1</v>
      </c>
      <c r="K238" s="122">
        <f>IF(G238="","",VLOOKUP(G238,ARANCEL!$B$5:$D$121,3,FALSE)*J238)</f>
        <v>3250</v>
      </c>
      <c r="L238" s="1229" t="s">
        <v>8279</v>
      </c>
      <c r="M238" s="1229">
        <v>4500260855</v>
      </c>
      <c r="N238" s="1229" t="s">
        <v>8299</v>
      </c>
    </row>
    <row r="239" spans="1:14" s="565" customFormat="1" x14ac:dyDescent="0.25">
      <c r="A239" s="259" t="s">
        <v>305</v>
      </c>
      <c r="B239" s="260">
        <v>41939</v>
      </c>
      <c r="C239" s="261" t="s">
        <v>7614</v>
      </c>
      <c r="D239" s="259" t="s">
        <v>811</v>
      </c>
      <c r="E239" s="363">
        <v>10263224</v>
      </c>
      <c r="F239" s="259">
        <v>28908327</v>
      </c>
      <c r="G239" s="259">
        <v>2704003</v>
      </c>
      <c r="H239" s="120" t="str">
        <f>IF(G239="","",VLOOKUP(G239,ARANCEL!$B$5:$D$121,2,FALSE))</f>
        <v xml:space="preserve">CORONA PERIFERICA CON PERNO MUÑON COLADO </v>
      </c>
      <c r="I239" s="121" t="s">
        <v>337</v>
      </c>
      <c r="J239" s="119">
        <v>1</v>
      </c>
      <c r="K239" s="122">
        <f>IF(G239="","",VLOOKUP(G239,ARANCEL!$B$5:$D$121,3,FALSE)*J239)</f>
        <v>32612</v>
      </c>
      <c r="L239" s="1229" t="s">
        <v>8279</v>
      </c>
      <c r="M239" s="1229">
        <v>4500260855</v>
      </c>
      <c r="N239" s="1229" t="s">
        <v>8299</v>
      </c>
    </row>
    <row r="240" spans="1:14" s="565" customFormat="1" x14ac:dyDescent="0.25">
      <c r="A240" s="259" t="s">
        <v>305</v>
      </c>
      <c r="B240" s="260">
        <v>41976</v>
      </c>
      <c r="C240" s="261" t="s">
        <v>8650</v>
      </c>
      <c r="D240" s="259" t="s">
        <v>1200</v>
      </c>
      <c r="E240" s="363">
        <v>10289301</v>
      </c>
      <c r="F240" s="259">
        <v>29761183</v>
      </c>
      <c r="G240" s="259">
        <v>2704005</v>
      </c>
      <c r="H240" s="120" t="str">
        <f>IF(G240="","",VLOOKUP(G240,ARANCEL!$B$5:$D$121,2,FALSE))</f>
        <v>PROVISORIO</v>
      </c>
      <c r="I240" s="121" t="s">
        <v>325</v>
      </c>
      <c r="J240" s="119">
        <v>1</v>
      </c>
      <c r="K240" s="122">
        <f>IF(G240="","",VLOOKUP(G240,ARANCEL!$B$5:$D$121,3,FALSE)*J240)</f>
        <v>3250</v>
      </c>
      <c r="L240" s="1349" t="s">
        <v>9431</v>
      </c>
      <c r="M240" s="1349">
        <v>4500269306</v>
      </c>
      <c r="N240" s="1349" t="s">
        <v>9458</v>
      </c>
    </row>
    <row r="241" spans="1:14" s="551" customFormat="1" x14ac:dyDescent="0.25">
      <c r="A241" s="259" t="s">
        <v>305</v>
      </c>
      <c r="B241" s="260">
        <v>41976</v>
      </c>
      <c r="C241" s="261" t="s">
        <v>8650</v>
      </c>
      <c r="D241" s="259" t="s">
        <v>1200</v>
      </c>
      <c r="E241" s="363">
        <v>10289301</v>
      </c>
      <c r="F241" s="259">
        <v>29761183</v>
      </c>
      <c r="G241" s="259">
        <v>2704003</v>
      </c>
      <c r="H241" s="120" t="str">
        <f>IF(G241="","",VLOOKUP(G241,ARANCEL!$B$5:$D$121,2,FALSE))</f>
        <v xml:space="preserve">CORONA PERIFERICA CON PERNO MUÑON COLADO </v>
      </c>
      <c r="I241" s="121" t="s">
        <v>325</v>
      </c>
      <c r="J241" s="119">
        <v>1</v>
      </c>
      <c r="K241" s="122">
        <f>IF(G241="","",VLOOKUP(G241,ARANCEL!$B$5:$D$121,3,FALSE)*J241)</f>
        <v>32612</v>
      </c>
      <c r="L241" s="1349" t="s">
        <v>9431</v>
      </c>
      <c r="M241" s="1349">
        <v>4500269306</v>
      </c>
      <c r="N241" s="1349" t="s">
        <v>9458</v>
      </c>
    </row>
    <row r="242" spans="1:14" s="441" customFormat="1" x14ac:dyDescent="0.25">
      <c r="A242" s="259" t="s">
        <v>305</v>
      </c>
      <c r="B242" s="260">
        <v>41829</v>
      </c>
      <c r="C242" s="118" t="s">
        <v>5645</v>
      </c>
      <c r="D242" s="119" t="s">
        <v>620</v>
      </c>
      <c r="E242" s="141">
        <v>10223274</v>
      </c>
      <c r="F242" s="119">
        <v>26459401</v>
      </c>
      <c r="G242" s="259">
        <v>2704005</v>
      </c>
      <c r="H242" s="120" t="str">
        <f>IF(G242="","",VLOOKUP(G242,ARANCEL!$B$5:$D$121,2,FALSE))</f>
        <v>PROVISORIO</v>
      </c>
      <c r="I242" s="121" t="s">
        <v>311</v>
      </c>
      <c r="J242" s="119">
        <v>1</v>
      </c>
      <c r="K242" s="122">
        <f>IF(G242="","",VLOOKUP(G242,ARANCEL!$B$5:$D$121,3,FALSE)*J242)</f>
        <v>3250</v>
      </c>
      <c r="L242" s="1229" t="s">
        <v>6017</v>
      </c>
      <c r="M242" s="1229">
        <v>4500243756</v>
      </c>
      <c r="N242" s="1229">
        <v>9800</v>
      </c>
    </row>
    <row r="243" spans="1:14" s="404" customFormat="1" x14ac:dyDescent="0.25">
      <c r="A243" s="259" t="s">
        <v>305</v>
      </c>
      <c r="B243" s="260">
        <v>41837</v>
      </c>
      <c r="C243" s="261" t="s">
        <v>5645</v>
      </c>
      <c r="D243" s="259" t="s">
        <v>620</v>
      </c>
      <c r="E243" s="363">
        <v>10223274</v>
      </c>
      <c r="F243" s="259">
        <v>26459401</v>
      </c>
      <c r="G243" s="259">
        <v>2704003</v>
      </c>
      <c r="H243" s="120" t="str">
        <f>IF(G243="","",VLOOKUP(G243,ARANCEL!$B$5:$D$121,2,FALSE))</f>
        <v xml:space="preserve">CORONA PERIFERICA CON PERNO MUÑON COLADO </v>
      </c>
      <c r="I243" s="121" t="s">
        <v>311</v>
      </c>
      <c r="J243" s="119">
        <v>1</v>
      </c>
      <c r="K243" s="122">
        <f>IF(G243="","",VLOOKUP(G243,ARANCEL!$B$5:$D$121,3,FALSE)*J243)</f>
        <v>32612</v>
      </c>
      <c r="L243" s="1229" t="s">
        <v>6017</v>
      </c>
      <c r="M243" s="1229">
        <v>4500243756</v>
      </c>
      <c r="N243" s="1229">
        <v>9800</v>
      </c>
    </row>
    <row r="244" spans="1:14" s="604" customFormat="1" x14ac:dyDescent="0.25">
      <c r="A244" s="259" t="s">
        <v>305</v>
      </c>
      <c r="B244" s="260">
        <v>41766</v>
      </c>
      <c r="C244" s="261" t="s">
        <v>4403</v>
      </c>
      <c r="D244" s="259" t="s">
        <v>1611</v>
      </c>
      <c r="E244" s="363">
        <v>10194398</v>
      </c>
      <c r="F244" s="259">
        <v>26322776</v>
      </c>
      <c r="G244" s="259">
        <v>2704005</v>
      </c>
      <c r="H244" s="120" t="str">
        <f>IF(G244="","",VLOOKUP(G244,ARANCEL!$B$5:$D$121,2,FALSE))</f>
        <v>PROVISORIO</v>
      </c>
      <c r="I244" s="121" t="s">
        <v>308</v>
      </c>
      <c r="J244" s="119">
        <v>1</v>
      </c>
      <c r="K244" s="122">
        <f>IF(G244="","",VLOOKUP(G244,ARANCEL!$B$5:$D$121,3,FALSE)*J244)</f>
        <v>3250</v>
      </c>
      <c r="L244" s="1229" t="s">
        <v>5292</v>
      </c>
      <c r="M244" s="1229">
        <v>4500235564</v>
      </c>
      <c r="N244" s="1229">
        <v>9431</v>
      </c>
    </row>
    <row r="245" spans="1:14" s="604" customFormat="1" x14ac:dyDescent="0.25">
      <c r="A245" s="259" t="s">
        <v>305</v>
      </c>
      <c r="B245" s="260">
        <v>41773</v>
      </c>
      <c r="C245" s="261" t="s">
        <v>4403</v>
      </c>
      <c r="D245" s="259" t="s">
        <v>1611</v>
      </c>
      <c r="E245" s="363">
        <v>10194398</v>
      </c>
      <c r="F245" s="259">
        <v>26322776</v>
      </c>
      <c r="G245" s="259">
        <v>2704003</v>
      </c>
      <c r="H245" s="120" t="str">
        <f>IF(G245="","",VLOOKUP(G245,ARANCEL!$B$5:$D$121,2,FALSE))</f>
        <v xml:space="preserve">CORONA PERIFERICA CON PERNO MUÑON COLADO </v>
      </c>
      <c r="I245" s="121" t="s">
        <v>308</v>
      </c>
      <c r="J245" s="119">
        <v>1</v>
      </c>
      <c r="K245" s="122">
        <f>IF(G245="","",VLOOKUP(G245,ARANCEL!$B$5:$D$121,3,FALSE)*J245)</f>
        <v>32612</v>
      </c>
      <c r="L245" s="1229" t="s">
        <v>5292</v>
      </c>
      <c r="M245" s="1229">
        <v>4500235564</v>
      </c>
      <c r="N245" s="1229">
        <v>9431</v>
      </c>
    </row>
    <row r="246" spans="1:14" s="604" customFormat="1" x14ac:dyDescent="0.25">
      <c r="A246" s="259" t="s">
        <v>305</v>
      </c>
      <c r="B246" s="260">
        <v>41703</v>
      </c>
      <c r="C246" s="261" t="s">
        <v>3191</v>
      </c>
      <c r="D246" s="259" t="s">
        <v>620</v>
      </c>
      <c r="E246" s="363">
        <v>10179599</v>
      </c>
      <c r="F246" s="259">
        <v>24705824</v>
      </c>
      <c r="G246" s="259">
        <v>2704005</v>
      </c>
      <c r="H246" s="120" t="str">
        <f>IF(G246="","",VLOOKUP(G246,ARANCEL!$B$5:$D$121,2,FALSE))</f>
        <v>PROVISORIO</v>
      </c>
      <c r="I246" s="121" t="s">
        <v>618</v>
      </c>
      <c r="J246" s="119">
        <v>1</v>
      </c>
      <c r="K246" s="122">
        <f>IF(G246="","",VLOOKUP(G246,ARANCEL!$B$5:$D$121,3,FALSE)*J246)</f>
        <v>3250</v>
      </c>
      <c r="L246" s="1229" t="s">
        <v>3058</v>
      </c>
      <c r="M246" s="1229">
        <v>4500225657</v>
      </c>
      <c r="N246" s="1229">
        <v>8917</v>
      </c>
    </row>
    <row r="247" spans="1:14" s="604" customFormat="1" x14ac:dyDescent="0.25">
      <c r="A247" s="259" t="s">
        <v>305</v>
      </c>
      <c r="B247" s="260">
        <v>41703</v>
      </c>
      <c r="C247" s="261" t="s">
        <v>3191</v>
      </c>
      <c r="D247" s="259" t="s">
        <v>620</v>
      </c>
      <c r="E247" s="363">
        <v>10179599</v>
      </c>
      <c r="F247" s="259">
        <v>24705824</v>
      </c>
      <c r="G247" s="259">
        <v>2704004</v>
      </c>
      <c r="H247" s="120" t="str">
        <f>IF(G247="","",VLOOKUP(G247,ARANCEL!$B$5:$D$121,2,FALSE))</f>
        <v>CORONA PERIFERICA CON PERNO MUÑON PLATA-PALADIO</v>
      </c>
      <c r="I247" s="121" t="s">
        <v>618</v>
      </c>
      <c r="J247" s="119">
        <v>1</v>
      </c>
      <c r="K247" s="122">
        <f>IF(G247="","",VLOOKUP(G247,ARANCEL!$B$5:$D$121,3,FALSE)*J247)</f>
        <v>38235</v>
      </c>
      <c r="L247" s="1229" t="s">
        <v>3058</v>
      </c>
      <c r="M247" s="1229">
        <v>4500225657</v>
      </c>
      <c r="N247" s="1229">
        <v>8917</v>
      </c>
    </row>
    <row r="248" spans="1:14" s="604" customFormat="1" x14ac:dyDescent="0.25">
      <c r="A248" s="259" t="s">
        <v>305</v>
      </c>
      <c r="B248" s="260">
        <v>41834</v>
      </c>
      <c r="C248" s="261" t="s">
        <v>3191</v>
      </c>
      <c r="D248" s="259" t="s">
        <v>620</v>
      </c>
      <c r="E248" s="363">
        <v>10226418</v>
      </c>
      <c r="F248" s="259">
        <v>25613226</v>
      </c>
      <c r="G248" s="259">
        <v>2704005</v>
      </c>
      <c r="H248" s="120" t="str">
        <f>IF(G248="","",VLOOKUP(G248,ARANCEL!$B$5:$D$121,2,FALSE))</f>
        <v>PROVISORIO</v>
      </c>
      <c r="I248" s="121" t="s">
        <v>633</v>
      </c>
      <c r="J248" s="119">
        <v>1</v>
      </c>
      <c r="K248" s="122">
        <f>IF(G248="","",VLOOKUP(G248,ARANCEL!$B$5:$D$121,3,FALSE)*J248)</f>
        <v>3250</v>
      </c>
      <c r="L248" s="1229" t="s">
        <v>6017</v>
      </c>
      <c r="M248" s="1229">
        <v>4500243756</v>
      </c>
      <c r="N248" s="1229">
        <v>9800</v>
      </c>
    </row>
    <row r="249" spans="1:14" s="611" customFormat="1" x14ac:dyDescent="0.25">
      <c r="A249" s="259" t="s">
        <v>305</v>
      </c>
      <c r="B249" s="260">
        <v>41841</v>
      </c>
      <c r="C249" s="261" t="s">
        <v>3191</v>
      </c>
      <c r="D249" s="259" t="s">
        <v>620</v>
      </c>
      <c r="E249" s="363">
        <v>10226418</v>
      </c>
      <c r="F249" s="259">
        <v>25613226</v>
      </c>
      <c r="G249" s="259">
        <v>2704003</v>
      </c>
      <c r="H249" s="120" t="str">
        <f>IF(G249="","",VLOOKUP(G249,ARANCEL!$B$5:$D$121,2,FALSE))</f>
        <v xml:space="preserve">CORONA PERIFERICA CON PERNO MUÑON COLADO </v>
      </c>
      <c r="I249" s="121" t="s">
        <v>633</v>
      </c>
      <c r="J249" s="119">
        <v>1</v>
      </c>
      <c r="K249" s="122">
        <f>IF(G249="","",VLOOKUP(G249,ARANCEL!$B$5:$D$121,3,FALSE)*J249)</f>
        <v>32612</v>
      </c>
      <c r="L249" s="1229" t="s">
        <v>6017</v>
      </c>
      <c r="M249" s="1229">
        <v>4500243756</v>
      </c>
      <c r="N249" s="1229">
        <v>9800</v>
      </c>
    </row>
    <row r="250" spans="1:14" s="611" customFormat="1" x14ac:dyDescent="0.25">
      <c r="A250" s="606" t="s">
        <v>305</v>
      </c>
      <c r="B250" s="615">
        <v>41897</v>
      </c>
      <c r="C250" s="607" t="s">
        <v>7043</v>
      </c>
      <c r="D250" s="606" t="s">
        <v>6299</v>
      </c>
      <c r="E250" s="636">
        <v>10256110</v>
      </c>
      <c r="F250" s="606">
        <v>27385009</v>
      </c>
      <c r="G250" s="606">
        <v>2705003</v>
      </c>
      <c r="H250" s="120" t="str">
        <f>IF(G250="","",VLOOKUP(G250,ARANCEL!$B$5:$D$121,2,FALSE))</f>
        <v>INCRUSTACION ESTETICA (ART-GLASS O CERAMICA)</v>
      </c>
      <c r="I250" s="121" t="s">
        <v>335</v>
      </c>
      <c r="J250" s="119">
        <v>1</v>
      </c>
      <c r="K250" s="122">
        <f>IF(G250="","",VLOOKUP(G250,ARANCEL!$B$5:$D$121,3,FALSE)*J250)</f>
        <v>15676</v>
      </c>
      <c r="L250" s="1229" t="s">
        <v>7548</v>
      </c>
      <c r="M250" s="1229">
        <v>4500255073</v>
      </c>
      <c r="N250" s="1229" t="s">
        <v>7563</v>
      </c>
    </row>
    <row r="251" spans="1:14" s="611" customFormat="1" x14ac:dyDescent="0.25">
      <c r="A251" s="259" t="s">
        <v>305</v>
      </c>
      <c r="B251" s="260">
        <v>41786</v>
      </c>
      <c r="C251" s="261" t="s">
        <v>4738</v>
      </c>
      <c r="D251" s="259" t="s">
        <v>620</v>
      </c>
      <c r="E251" s="363">
        <v>10201723</v>
      </c>
      <c r="F251" s="259">
        <v>26604467</v>
      </c>
      <c r="G251" s="259">
        <v>2704005</v>
      </c>
      <c r="H251" s="120" t="str">
        <f>IF(G251="","",VLOOKUP(G251,ARANCEL!$B$5:$D$121,2,FALSE))</f>
        <v>PROVISORIO</v>
      </c>
      <c r="I251" s="121" t="s">
        <v>618</v>
      </c>
      <c r="J251" s="119">
        <v>1</v>
      </c>
      <c r="K251" s="122">
        <f>IF(G251="","",VLOOKUP(G251,ARANCEL!$B$5:$D$121,3,FALSE)*J251)</f>
        <v>3250</v>
      </c>
      <c r="L251" s="1229" t="s">
        <v>5292</v>
      </c>
      <c r="M251" s="1229">
        <v>4500235564</v>
      </c>
      <c r="N251" s="1229">
        <v>9431</v>
      </c>
    </row>
    <row r="252" spans="1:14" s="611" customFormat="1" x14ac:dyDescent="0.25">
      <c r="A252" s="259" t="s">
        <v>305</v>
      </c>
      <c r="B252" s="260">
        <v>41796</v>
      </c>
      <c r="C252" s="261" t="s">
        <v>4738</v>
      </c>
      <c r="D252" s="259" t="s">
        <v>620</v>
      </c>
      <c r="E252" s="363">
        <v>10201723</v>
      </c>
      <c r="F252" s="259">
        <v>26604467</v>
      </c>
      <c r="G252" s="259">
        <v>2704003</v>
      </c>
      <c r="H252" s="120" t="str">
        <f>IF(G252="","",VLOOKUP(G252,ARANCEL!$B$5:$D$121,2,FALSE))</f>
        <v xml:space="preserve">CORONA PERIFERICA CON PERNO MUÑON COLADO </v>
      </c>
      <c r="I252" s="121" t="s">
        <v>618</v>
      </c>
      <c r="J252" s="119">
        <v>1</v>
      </c>
      <c r="K252" s="122">
        <f>IF(G252="","",VLOOKUP(G252,ARANCEL!$B$5:$D$121,3,FALSE)*J252)</f>
        <v>32612</v>
      </c>
      <c r="L252" s="1229" t="s">
        <v>5292</v>
      </c>
      <c r="M252" s="1229">
        <v>4500235564</v>
      </c>
      <c r="N252" s="1229">
        <v>9431</v>
      </c>
    </row>
    <row r="253" spans="1:14" s="611" customFormat="1" x14ac:dyDescent="0.25">
      <c r="A253" s="259" t="s">
        <v>305</v>
      </c>
      <c r="B253" s="260">
        <v>41935</v>
      </c>
      <c r="C253" s="261" t="s">
        <v>7798</v>
      </c>
      <c r="D253" s="259" t="s">
        <v>620</v>
      </c>
      <c r="E253" s="363">
        <v>10268838</v>
      </c>
      <c r="F253" s="259">
        <v>27789292</v>
      </c>
      <c r="G253" s="259">
        <v>2704005</v>
      </c>
      <c r="H253" s="120" t="str">
        <f>IF(G253="","",VLOOKUP(G253,ARANCEL!$B$5:$D$121,2,FALSE))</f>
        <v>PROVISORIO</v>
      </c>
      <c r="I253" s="121" t="s">
        <v>319</v>
      </c>
      <c r="J253" s="119">
        <v>1</v>
      </c>
      <c r="K253" s="122">
        <f>IF(G253="","",VLOOKUP(G253,ARANCEL!$B$5:$D$121,3,FALSE)*J253)</f>
        <v>3250</v>
      </c>
      <c r="L253" s="1229" t="s">
        <v>8279</v>
      </c>
      <c r="M253" s="1229">
        <v>4500260855</v>
      </c>
      <c r="N253" s="1229" t="s">
        <v>8299</v>
      </c>
    </row>
    <row r="254" spans="1:14" s="611" customFormat="1" x14ac:dyDescent="0.25">
      <c r="A254" s="259" t="s">
        <v>305</v>
      </c>
      <c r="B254" s="260">
        <v>41946</v>
      </c>
      <c r="C254" s="261" t="s">
        <v>7798</v>
      </c>
      <c r="D254" s="259" t="s">
        <v>620</v>
      </c>
      <c r="E254" s="363">
        <v>10268838</v>
      </c>
      <c r="F254" s="259">
        <v>27789292</v>
      </c>
      <c r="G254" s="259">
        <v>2704003</v>
      </c>
      <c r="H254" s="120" t="str">
        <f>IF(G254="","",VLOOKUP(G254,ARANCEL!$B$5:$D$121,2,FALSE))</f>
        <v xml:space="preserve">CORONA PERIFERICA CON PERNO MUÑON COLADO </v>
      </c>
      <c r="I254" s="121" t="s">
        <v>319</v>
      </c>
      <c r="J254" s="119">
        <v>1</v>
      </c>
      <c r="K254" s="122">
        <f>IF(G254="","",VLOOKUP(G254,ARANCEL!$B$5:$D$121,3,FALSE)*J254)</f>
        <v>32612</v>
      </c>
      <c r="L254" s="1229" t="s">
        <v>8279</v>
      </c>
      <c r="M254" s="1229">
        <v>4500260855</v>
      </c>
      <c r="N254" s="1229" t="s">
        <v>8299</v>
      </c>
    </row>
    <row r="255" spans="1:14" s="604" customFormat="1" x14ac:dyDescent="0.25">
      <c r="A255" s="259" t="s">
        <v>305</v>
      </c>
      <c r="B255" s="260">
        <v>41915</v>
      </c>
      <c r="C255" s="261" t="s">
        <v>7319</v>
      </c>
      <c r="D255" s="259" t="s">
        <v>1607</v>
      </c>
      <c r="E255" s="363">
        <v>10258532</v>
      </c>
      <c r="F255" s="259">
        <v>27803033</v>
      </c>
      <c r="G255" s="259">
        <v>2704023</v>
      </c>
      <c r="H255" s="120" t="str">
        <f>IF(G255="","",VLOOKUP(G255,ARANCEL!$B$5:$D$121,2,FALSE))</f>
        <v xml:space="preserve">PROTESIS VALPLAST PARCIAL </v>
      </c>
      <c r="I255" s="121" t="s">
        <v>306</v>
      </c>
      <c r="J255" s="119">
        <v>1</v>
      </c>
      <c r="K255" s="122">
        <f>IF(G255="","",VLOOKUP(G255,ARANCEL!$B$5:$D$121,3,FALSE)*J255)</f>
        <v>61850</v>
      </c>
      <c r="L255" s="1229" t="s">
        <v>8279</v>
      </c>
      <c r="M255" s="1229">
        <v>4500259387</v>
      </c>
      <c r="N255" s="1229" t="s">
        <v>8289</v>
      </c>
    </row>
    <row r="256" spans="1:14" s="604" customFormat="1" x14ac:dyDescent="0.25">
      <c r="A256" s="259" t="s">
        <v>305</v>
      </c>
      <c r="B256" s="260">
        <v>41772</v>
      </c>
      <c r="C256" s="261" t="s">
        <v>4488</v>
      </c>
      <c r="D256" s="259" t="s">
        <v>1607</v>
      </c>
      <c r="E256" s="363">
        <v>10195592</v>
      </c>
      <c r="F256" s="259">
        <v>25955281</v>
      </c>
      <c r="G256" s="259">
        <v>2704023</v>
      </c>
      <c r="H256" s="120" t="str">
        <f>IF(G256="","",VLOOKUP(G256,ARANCEL!$B$5:$D$121,2,FALSE))</f>
        <v xml:space="preserve">PROTESIS VALPLAST PARCIAL </v>
      </c>
      <c r="I256" s="121" t="s">
        <v>306</v>
      </c>
      <c r="J256" s="119">
        <v>1</v>
      </c>
      <c r="K256" s="122">
        <f>IF(G256="","",VLOOKUP(G256,ARANCEL!$B$5:$D$121,3,FALSE)*J256)</f>
        <v>61850</v>
      </c>
      <c r="L256" s="1229" t="s">
        <v>5292</v>
      </c>
      <c r="M256" s="1229">
        <v>4500235564</v>
      </c>
      <c r="N256" s="1229">
        <v>9431</v>
      </c>
    </row>
    <row r="257" spans="1:14" s="621" customFormat="1" x14ac:dyDescent="0.25">
      <c r="A257" s="606" t="s">
        <v>305</v>
      </c>
      <c r="B257" s="615">
        <v>41815</v>
      </c>
      <c r="C257" s="607" t="s">
        <v>5343</v>
      </c>
      <c r="D257" s="606" t="s">
        <v>3579</v>
      </c>
      <c r="E257" s="636">
        <v>10215611</v>
      </c>
      <c r="F257" s="606">
        <v>26878228</v>
      </c>
      <c r="G257" s="606">
        <v>2705003</v>
      </c>
      <c r="H257" s="120" t="str">
        <f>IF(G257="","",VLOOKUP(G257,ARANCEL!$B$5:$D$121,2,FALSE))</f>
        <v>INCRUSTACION ESTETICA (ART-GLASS O CERAMICA)</v>
      </c>
      <c r="I257" s="121" t="s">
        <v>322</v>
      </c>
      <c r="J257" s="119">
        <v>1</v>
      </c>
      <c r="K257" s="122">
        <f>IF(G257="","",VLOOKUP(G257,ARANCEL!$B$5:$D$121,3,FALSE)*J257)</f>
        <v>15676</v>
      </c>
      <c r="L257" s="1229" t="s">
        <v>5742</v>
      </c>
      <c r="M257" s="1229">
        <v>4500239648</v>
      </c>
      <c r="N257" s="1229" t="s">
        <v>5760</v>
      </c>
    </row>
    <row r="258" spans="1:14" s="621" customFormat="1" x14ac:dyDescent="0.25">
      <c r="A258" s="606" t="s">
        <v>305</v>
      </c>
      <c r="B258" s="615">
        <v>41893</v>
      </c>
      <c r="C258" s="607" t="s">
        <v>7022</v>
      </c>
      <c r="D258" s="606" t="s">
        <v>811</v>
      </c>
      <c r="E258" s="636">
        <v>10255836</v>
      </c>
      <c r="F258" s="606">
        <v>27580040</v>
      </c>
      <c r="G258" s="606">
        <v>2704005</v>
      </c>
      <c r="H258" s="120" t="str">
        <f>IF(G258="","",VLOOKUP(G258,ARANCEL!$B$5:$D$121,2,FALSE))</f>
        <v>PROVISORIO</v>
      </c>
      <c r="I258" s="121" t="s">
        <v>324</v>
      </c>
      <c r="J258" s="119">
        <v>1</v>
      </c>
      <c r="K258" s="122">
        <f>IF(G258="","",VLOOKUP(G258,ARANCEL!$B$5:$D$121,3,FALSE)*J258)</f>
        <v>3250</v>
      </c>
      <c r="L258" s="1229" t="s">
        <v>7548</v>
      </c>
      <c r="M258" s="1229">
        <v>4500255073</v>
      </c>
      <c r="N258" s="1229" t="s">
        <v>7563</v>
      </c>
    </row>
    <row r="259" spans="1:14" s="620" customFormat="1" x14ac:dyDescent="0.25">
      <c r="A259" s="259" t="s">
        <v>305</v>
      </c>
      <c r="B259" s="260">
        <v>41967</v>
      </c>
      <c r="C259" s="261" t="s">
        <v>8466</v>
      </c>
      <c r="D259" s="259" t="s">
        <v>1609</v>
      </c>
      <c r="E259" s="363">
        <v>10284511</v>
      </c>
      <c r="F259" s="259">
        <v>28487214</v>
      </c>
      <c r="G259" s="259">
        <v>2704005</v>
      </c>
      <c r="H259" s="120" t="str">
        <f>IF(G259="","",VLOOKUP(G259,ARANCEL!$B$5:$D$121,2,FALSE))</f>
        <v>PROVISORIO</v>
      </c>
      <c r="I259" s="121" t="s">
        <v>317</v>
      </c>
      <c r="J259" s="119">
        <v>1</v>
      </c>
      <c r="K259" s="122">
        <f>IF(G259="","",VLOOKUP(G259,ARANCEL!$B$5:$D$121,3,FALSE)*J259)</f>
        <v>3250</v>
      </c>
      <c r="L259" s="1229" t="s">
        <v>8256</v>
      </c>
      <c r="M259" s="1229">
        <v>4500265763</v>
      </c>
      <c r="N259" s="1229" t="s">
        <v>8944</v>
      </c>
    </row>
    <row r="260" spans="1:14" s="620" customFormat="1" x14ac:dyDescent="0.25">
      <c r="A260" s="1162" t="s">
        <v>305</v>
      </c>
      <c r="B260" s="260">
        <v>41967</v>
      </c>
      <c r="C260" s="261" t="s">
        <v>8466</v>
      </c>
      <c r="D260" s="259" t="s">
        <v>1609</v>
      </c>
      <c r="E260" s="363">
        <v>10284511</v>
      </c>
      <c r="F260" s="259">
        <v>28487214</v>
      </c>
      <c r="G260" s="259">
        <v>2704005</v>
      </c>
      <c r="H260" s="120" t="str">
        <f>IF(G260="","",VLOOKUP(G260,ARANCEL!$B$5:$D$121,2,FALSE))</f>
        <v>PROVISORIO</v>
      </c>
      <c r="I260" s="121" t="s">
        <v>312</v>
      </c>
      <c r="J260" s="119">
        <v>1</v>
      </c>
      <c r="K260" s="122">
        <f>IF(G260="","",VLOOKUP(G260,ARANCEL!$B$5:$D$121,3,FALSE)*J260)</f>
        <v>3250</v>
      </c>
      <c r="L260" s="1236" t="s">
        <v>8256</v>
      </c>
      <c r="M260" s="1242" t="s">
        <v>8944</v>
      </c>
      <c r="N260" s="1242">
        <v>4500265763</v>
      </c>
    </row>
    <row r="261" spans="1:14" s="639" customFormat="1" x14ac:dyDescent="0.25">
      <c r="A261" s="606" t="s">
        <v>305</v>
      </c>
      <c r="B261" s="615">
        <v>41843</v>
      </c>
      <c r="C261" s="607" t="s">
        <v>5959</v>
      </c>
      <c r="D261" s="606" t="s">
        <v>620</v>
      </c>
      <c r="E261" s="636">
        <v>10230280</v>
      </c>
      <c r="F261" s="606">
        <v>27627686</v>
      </c>
      <c r="G261" s="606">
        <v>2704005</v>
      </c>
      <c r="H261" s="120" t="str">
        <f>IF(G261="","",VLOOKUP(G261,ARANCEL!$B$5:$D$121,2,FALSE))</f>
        <v>PROVISORIO</v>
      </c>
      <c r="I261" s="121" t="s">
        <v>618</v>
      </c>
      <c r="J261" s="119">
        <v>1</v>
      </c>
      <c r="K261" s="122">
        <f>IF(G261="","",VLOOKUP(G261,ARANCEL!$B$5:$D$121,3,FALSE)*J261)</f>
        <v>3250</v>
      </c>
      <c r="L261" s="1229" t="s">
        <v>6017</v>
      </c>
      <c r="M261" s="1229">
        <v>4500245623</v>
      </c>
      <c r="N261" s="1229">
        <v>9819</v>
      </c>
    </row>
    <row r="262" spans="1:14" s="620" customFormat="1" x14ac:dyDescent="0.25">
      <c r="A262" s="259" t="s">
        <v>305</v>
      </c>
      <c r="B262" s="260">
        <v>41852</v>
      </c>
      <c r="C262" s="261" t="s">
        <v>5959</v>
      </c>
      <c r="D262" s="259" t="s">
        <v>620</v>
      </c>
      <c r="E262" s="363">
        <v>10230280</v>
      </c>
      <c r="F262" s="259">
        <v>27627686</v>
      </c>
      <c r="G262" s="259">
        <v>2704003</v>
      </c>
      <c r="H262" s="120" t="str">
        <f>IF(G262="","",VLOOKUP(G262,ARANCEL!$B$5:$D$121,2,FALSE))</f>
        <v xml:space="preserve">CORONA PERIFERICA CON PERNO MUÑON COLADO </v>
      </c>
      <c r="I262" s="121" t="s">
        <v>618</v>
      </c>
      <c r="J262" s="119">
        <v>1</v>
      </c>
      <c r="K262" s="122">
        <f>IF(G262="","",VLOOKUP(G262,ARANCEL!$B$5:$D$121,3,FALSE)*J262)</f>
        <v>32612</v>
      </c>
      <c r="L262" s="1229" t="s">
        <v>6905</v>
      </c>
      <c r="M262" s="1229">
        <v>4500250387</v>
      </c>
      <c r="N262" s="1229" t="s">
        <v>6912</v>
      </c>
    </row>
    <row r="263" spans="1:14" s="635" customFormat="1" x14ac:dyDescent="0.25">
      <c r="A263" s="259" t="s">
        <v>305</v>
      </c>
      <c r="B263" s="260">
        <v>41708</v>
      </c>
      <c r="C263" s="261" t="s">
        <v>3241</v>
      </c>
      <c r="D263" s="259" t="s">
        <v>1609</v>
      </c>
      <c r="E263" s="363">
        <v>10180265</v>
      </c>
      <c r="F263" s="259">
        <v>24565042</v>
      </c>
      <c r="G263" s="259">
        <v>2704005</v>
      </c>
      <c r="H263" s="120" t="str">
        <f>IF(G263="","",VLOOKUP(G263,ARANCEL!$B$5:$D$121,2,FALSE))</f>
        <v>PROVISORIO</v>
      </c>
      <c r="I263" s="121" t="s">
        <v>323</v>
      </c>
      <c r="J263" s="119">
        <v>1</v>
      </c>
      <c r="K263" s="122">
        <f>IF(G263="","",VLOOKUP(G263,ARANCEL!$B$5:$D$121,3,FALSE)*J263)</f>
        <v>3250</v>
      </c>
      <c r="L263" s="1229" t="s">
        <v>3058</v>
      </c>
      <c r="M263" s="1229">
        <v>4500225657</v>
      </c>
      <c r="N263" s="1229">
        <v>8917</v>
      </c>
    </row>
    <row r="264" spans="1:14" s="635" customFormat="1" x14ac:dyDescent="0.25">
      <c r="A264" s="259" t="s">
        <v>305</v>
      </c>
      <c r="B264" s="260">
        <v>41711</v>
      </c>
      <c r="C264" s="118" t="s">
        <v>3241</v>
      </c>
      <c r="D264" s="119" t="s">
        <v>1609</v>
      </c>
      <c r="E264" s="141">
        <v>10181327</v>
      </c>
      <c r="F264" s="119">
        <v>24565042</v>
      </c>
      <c r="G264" s="259">
        <v>2704005</v>
      </c>
      <c r="H264" s="120" t="str">
        <f>IF(G264="","",VLOOKUP(G264,ARANCEL!$B$5:$D$121,2,FALSE))</f>
        <v>PROVISORIO</v>
      </c>
      <c r="I264" s="121" t="s">
        <v>323</v>
      </c>
      <c r="J264" s="119">
        <v>1</v>
      </c>
      <c r="K264" s="122">
        <f>IF(G264="","",VLOOKUP(G264,ARANCEL!$B$5:$D$121,3,FALSE)*J264)</f>
        <v>3250</v>
      </c>
      <c r="L264" s="1235" t="str">
        <f>IF(E264="","","IMPAGO")</f>
        <v>IMPAGO</v>
      </c>
      <c r="M264" s="1235" t="str">
        <f>IF(L264="IMPAGO","SIN O.C.","")</f>
        <v>SIN O.C.</v>
      </c>
      <c r="N264" s="1235" t="str">
        <f>IF(L264="IMPAGO","SIN FACT.","")</f>
        <v>SIN FACT.</v>
      </c>
    </row>
    <row r="265" spans="1:14" s="635" customFormat="1" x14ac:dyDescent="0.25">
      <c r="A265" s="259" t="s">
        <v>305</v>
      </c>
      <c r="B265" s="260">
        <v>41711</v>
      </c>
      <c r="C265" s="261" t="s">
        <v>3241</v>
      </c>
      <c r="D265" s="259" t="s">
        <v>1609</v>
      </c>
      <c r="E265" s="363">
        <v>10181327</v>
      </c>
      <c r="F265" s="259">
        <v>24565042</v>
      </c>
      <c r="G265" s="259">
        <v>2704003</v>
      </c>
      <c r="H265" s="120" t="str">
        <f>IF(G265="","",VLOOKUP(G265,ARANCEL!$B$5:$D$121,2,FALSE))</f>
        <v xml:space="preserve">CORONA PERIFERICA CON PERNO MUÑON COLADO </v>
      </c>
      <c r="I265" s="121" t="s">
        <v>323</v>
      </c>
      <c r="J265" s="119">
        <v>1</v>
      </c>
      <c r="K265" s="122">
        <f>IF(G265="","",VLOOKUP(G265,ARANCEL!$B$5:$D$121,3,FALSE)*J265)</f>
        <v>32612</v>
      </c>
      <c r="L265" s="1229" t="s">
        <v>4612</v>
      </c>
      <c r="M265" s="1229">
        <v>4500229982</v>
      </c>
      <c r="N265" s="1229">
        <v>9193</v>
      </c>
    </row>
    <row r="266" spans="1:14" s="635" customFormat="1" x14ac:dyDescent="0.25">
      <c r="A266" s="259" t="s">
        <v>305</v>
      </c>
      <c r="B266" s="260">
        <v>41885</v>
      </c>
      <c r="C266" s="261" t="s">
        <v>6747</v>
      </c>
      <c r="D266" s="259" t="s">
        <v>1200</v>
      </c>
      <c r="E266" s="363">
        <v>10249823</v>
      </c>
      <c r="F266" s="259">
        <v>28276533</v>
      </c>
      <c r="G266" s="259">
        <v>2707001</v>
      </c>
      <c r="H266" s="120" t="str">
        <f>IF(G266="","",VLOOKUP(G266,ARANCEL!$B$5:$D$121,2,FALSE))</f>
        <v xml:space="preserve">PLANO DE RELAJACION </v>
      </c>
      <c r="I266" s="121" t="s">
        <v>306</v>
      </c>
      <c r="J266" s="119">
        <v>1</v>
      </c>
      <c r="K266" s="122">
        <f>IF(G266="","",VLOOKUP(G266,ARANCEL!$B$5:$D$121,3,FALSE)*J266)</f>
        <v>9221</v>
      </c>
      <c r="L266" s="1229" t="s">
        <v>6905</v>
      </c>
      <c r="M266" s="1229">
        <v>4500251478</v>
      </c>
      <c r="N266" s="1229" t="s">
        <v>7152</v>
      </c>
    </row>
    <row r="267" spans="1:14" s="635" customFormat="1" x14ac:dyDescent="0.25">
      <c r="A267" s="259" t="s">
        <v>305</v>
      </c>
      <c r="B267" s="260">
        <v>41701</v>
      </c>
      <c r="C267" s="261" t="s">
        <v>3145</v>
      </c>
      <c r="D267" s="259" t="s">
        <v>620</v>
      </c>
      <c r="E267" s="363">
        <v>10178674</v>
      </c>
      <c r="F267" s="259">
        <v>25257190</v>
      </c>
      <c r="G267" s="259">
        <v>2704005</v>
      </c>
      <c r="H267" s="120" t="str">
        <f>IF(G267="","",VLOOKUP(G267,ARANCEL!$B$5:$D$121,2,FALSE))</f>
        <v>PROVISORIO</v>
      </c>
      <c r="I267" s="121" t="s">
        <v>323</v>
      </c>
      <c r="J267" s="119">
        <v>1</v>
      </c>
      <c r="K267" s="122">
        <f>IF(G267="","",VLOOKUP(G267,ARANCEL!$B$5:$D$121,3,FALSE)*J267)</f>
        <v>3250</v>
      </c>
      <c r="L267" s="1229" t="s">
        <v>3438</v>
      </c>
      <c r="M267" s="1229">
        <v>4500220818</v>
      </c>
      <c r="N267" s="1229">
        <v>8640</v>
      </c>
    </row>
    <row r="268" spans="1:14" s="635" customFormat="1" x14ac:dyDescent="0.25">
      <c r="A268" s="259" t="s">
        <v>305</v>
      </c>
      <c r="B268" s="260">
        <v>41701</v>
      </c>
      <c r="C268" s="261" t="s">
        <v>3145</v>
      </c>
      <c r="D268" s="259" t="s">
        <v>620</v>
      </c>
      <c r="E268" s="363">
        <v>10178674</v>
      </c>
      <c r="F268" s="259">
        <v>25257190</v>
      </c>
      <c r="G268" s="259">
        <v>2704003</v>
      </c>
      <c r="H268" s="120" t="str">
        <f>IF(G268="","",VLOOKUP(G268,ARANCEL!$B$5:$D$121,2,FALSE))</f>
        <v xml:space="preserve">CORONA PERIFERICA CON PERNO MUÑON COLADO </v>
      </c>
      <c r="I268" s="121" t="s">
        <v>323</v>
      </c>
      <c r="J268" s="119">
        <v>1</v>
      </c>
      <c r="K268" s="122">
        <f>IF(G268="","",VLOOKUP(G268,ARANCEL!$B$5:$D$121,3,FALSE)*J268)</f>
        <v>32612</v>
      </c>
      <c r="L268" s="1229" t="s">
        <v>3438</v>
      </c>
      <c r="M268" s="1229">
        <v>4500220818</v>
      </c>
      <c r="N268" s="1229">
        <v>8640</v>
      </c>
    </row>
    <row r="269" spans="1:14" s="635" customFormat="1" x14ac:dyDescent="0.25">
      <c r="A269" s="259" t="s">
        <v>305</v>
      </c>
      <c r="B269" s="260">
        <v>41957</v>
      </c>
      <c r="C269" s="261" t="s">
        <v>8225</v>
      </c>
      <c r="D269" s="259" t="s">
        <v>1611</v>
      </c>
      <c r="E269" s="363">
        <v>10279831</v>
      </c>
      <c r="F269" s="259">
        <v>29255815</v>
      </c>
      <c r="G269" s="259">
        <v>2705003</v>
      </c>
      <c r="H269" s="120" t="str">
        <f>IF(G269="","",VLOOKUP(G269,ARANCEL!$B$5:$D$121,2,FALSE))</f>
        <v>INCRUSTACION ESTETICA (ART-GLASS O CERAMICA)</v>
      </c>
      <c r="I269" s="121" t="s">
        <v>317</v>
      </c>
      <c r="J269" s="119">
        <v>1</v>
      </c>
      <c r="K269" s="122">
        <f>IF(G269="","",VLOOKUP(G269,ARANCEL!$B$5:$D$121,3,FALSE)*J269)</f>
        <v>15676</v>
      </c>
      <c r="L269" s="1229" t="s">
        <v>8256</v>
      </c>
      <c r="M269" s="1229">
        <v>4500265763</v>
      </c>
      <c r="N269" s="1229" t="s">
        <v>8944</v>
      </c>
    </row>
    <row r="270" spans="1:14" s="635" customFormat="1" x14ac:dyDescent="0.25">
      <c r="A270" s="259" t="s">
        <v>305</v>
      </c>
      <c r="B270" s="260">
        <v>41885</v>
      </c>
      <c r="C270" s="261" t="s">
        <v>6775</v>
      </c>
      <c r="D270" s="259" t="s">
        <v>1200</v>
      </c>
      <c r="E270" s="363">
        <v>10250176</v>
      </c>
      <c r="F270" s="259">
        <v>28201151</v>
      </c>
      <c r="G270" s="259">
        <v>2704005</v>
      </c>
      <c r="H270" s="120" t="str">
        <f>IF(G270="","",VLOOKUP(G270,ARANCEL!$B$5:$D$121,2,FALSE))</f>
        <v>PROVISORIO</v>
      </c>
      <c r="I270" s="121" t="s">
        <v>324</v>
      </c>
      <c r="J270" s="119">
        <v>1</v>
      </c>
      <c r="K270" s="122">
        <f>IF(G270="","",VLOOKUP(G270,ARANCEL!$B$5:$D$121,3,FALSE)*J270)</f>
        <v>3250</v>
      </c>
      <c r="L270" s="1229" t="s">
        <v>6905</v>
      </c>
      <c r="M270" s="1229">
        <v>4500251478</v>
      </c>
      <c r="N270" s="1229" t="s">
        <v>7152</v>
      </c>
    </row>
    <row r="271" spans="1:14" s="635" customFormat="1" x14ac:dyDescent="0.25">
      <c r="A271" s="259" t="s">
        <v>305</v>
      </c>
      <c r="B271" s="260">
        <v>41890</v>
      </c>
      <c r="C271" s="261" t="s">
        <v>6775</v>
      </c>
      <c r="D271" s="259" t="s">
        <v>1200</v>
      </c>
      <c r="E271" s="363">
        <v>10250176</v>
      </c>
      <c r="F271" s="259">
        <v>28201151</v>
      </c>
      <c r="G271" s="259">
        <v>2704003</v>
      </c>
      <c r="H271" s="120" t="str">
        <f>IF(G271="","",VLOOKUP(G271,ARANCEL!$B$5:$D$121,2,FALSE))</f>
        <v xml:space="preserve">CORONA PERIFERICA CON PERNO MUÑON COLADO </v>
      </c>
      <c r="I271" s="121" t="s">
        <v>324</v>
      </c>
      <c r="J271" s="119">
        <v>1</v>
      </c>
      <c r="K271" s="122">
        <f>IF(G271="","",VLOOKUP(G271,ARANCEL!$B$5:$D$121,3,FALSE)*J271)</f>
        <v>32612</v>
      </c>
      <c r="L271" s="1229" t="s">
        <v>6905</v>
      </c>
      <c r="M271" s="1229">
        <v>4500251478</v>
      </c>
      <c r="N271" s="1229" t="s">
        <v>7152</v>
      </c>
    </row>
    <row r="272" spans="1:14" s="635" customFormat="1" x14ac:dyDescent="0.25">
      <c r="A272" s="259" t="s">
        <v>305</v>
      </c>
      <c r="B272" s="260">
        <v>41936</v>
      </c>
      <c r="C272" s="261" t="s">
        <v>7864</v>
      </c>
      <c r="D272" s="259" t="s">
        <v>1611</v>
      </c>
      <c r="E272" s="363">
        <v>10270276</v>
      </c>
      <c r="F272" s="259">
        <v>29203911</v>
      </c>
      <c r="G272" s="259">
        <v>2707001</v>
      </c>
      <c r="H272" s="120" t="str">
        <f>IF(G272="","",VLOOKUP(G272,ARANCEL!$B$5:$D$121,2,FALSE))</f>
        <v xml:space="preserve">PLANO DE RELAJACION </v>
      </c>
      <c r="I272" s="121" t="s">
        <v>306</v>
      </c>
      <c r="J272" s="119">
        <v>1</v>
      </c>
      <c r="K272" s="122">
        <f>IF(G272="","",VLOOKUP(G272,ARANCEL!$B$5:$D$121,3,FALSE)*J272)</f>
        <v>9221</v>
      </c>
      <c r="L272" s="1229" t="s">
        <v>8279</v>
      </c>
      <c r="M272" s="1229">
        <v>4500260855</v>
      </c>
      <c r="N272" s="1229" t="s">
        <v>8299</v>
      </c>
    </row>
    <row r="273" spans="1:14" s="651" customFormat="1" x14ac:dyDescent="0.25">
      <c r="A273" s="259" t="s">
        <v>305</v>
      </c>
      <c r="B273" s="260">
        <v>41894</v>
      </c>
      <c r="C273" s="261" t="s">
        <v>7029</v>
      </c>
      <c r="D273" s="259" t="s">
        <v>1365</v>
      </c>
      <c r="E273" s="363">
        <v>10256102</v>
      </c>
      <c r="F273" s="259">
        <v>28386733</v>
      </c>
      <c r="G273" s="259">
        <v>2705003</v>
      </c>
      <c r="H273" s="120" t="str">
        <f>IF(G273="","",VLOOKUP(G273,ARANCEL!$B$5:$D$121,2,FALSE))</f>
        <v>INCRUSTACION ESTETICA (ART-GLASS O CERAMICA)</v>
      </c>
      <c r="I273" s="121" t="s">
        <v>633</v>
      </c>
      <c r="J273" s="119">
        <v>1</v>
      </c>
      <c r="K273" s="122">
        <f>IF(G273="","",VLOOKUP(G273,ARANCEL!$B$5:$D$121,3,FALSE)*J273)</f>
        <v>15676</v>
      </c>
      <c r="L273" s="1229" t="s">
        <v>7548</v>
      </c>
      <c r="M273" s="1229">
        <v>4500255073</v>
      </c>
      <c r="N273" s="1229" t="s">
        <v>7563</v>
      </c>
    </row>
    <row r="274" spans="1:14" s="651" customFormat="1" x14ac:dyDescent="0.25">
      <c r="A274" s="259" t="s">
        <v>305</v>
      </c>
      <c r="B274" s="260">
        <v>41887</v>
      </c>
      <c r="C274" s="261" t="s">
        <v>6849</v>
      </c>
      <c r="D274" s="259" t="s">
        <v>6299</v>
      </c>
      <c r="E274" s="363">
        <v>10251439</v>
      </c>
      <c r="F274" s="259">
        <v>27749645</v>
      </c>
      <c r="G274" s="259">
        <v>2704005</v>
      </c>
      <c r="H274" s="120" t="str">
        <f>IF(G274="","",VLOOKUP(G274,ARANCEL!$B$5:$D$121,2,FALSE))</f>
        <v>PROVISORIO</v>
      </c>
      <c r="I274" s="121" t="s">
        <v>322</v>
      </c>
      <c r="J274" s="119">
        <v>1</v>
      </c>
      <c r="K274" s="122">
        <f>IF(G274="","",VLOOKUP(G274,ARANCEL!$B$5:$D$121,3,FALSE)*J274)</f>
        <v>3250</v>
      </c>
      <c r="L274" s="1229" t="s">
        <v>6905</v>
      </c>
      <c r="M274" s="1229">
        <v>4500251478</v>
      </c>
      <c r="N274" s="1229" t="s">
        <v>7152</v>
      </c>
    </row>
    <row r="275" spans="1:14" s="651" customFormat="1" x14ac:dyDescent="0.25">
      <c r="A275" s="259" t="s">
        <v>305</v>
      </c>
      <c r="B275" s="260">
        <v>41887</v>
      </c>
      <c r="C275" s="261" t="s">
        <v>6849</v>
      </c>
      <c r="D275" s="259" t="s">
        <v>6299</v>
      </c>
      <c r="E275" s="363">
        <v>10251439</v>
      </c>
      <c r="F275" s="259">
        <v>27749645</v>
      </c>
      <c r="G275" s="259">
        <v>2704003</v>
      </c>
      <c r="H275" s="120" t="str">
        <f>IF(G275="","",VLOOKUP(G275,ARANCEL!$B$5:$D$121,2,FALSE))</f>
        <v xml:space="preserve">CORONA PERIFERICA CON PERNO MUÑON COLADO </v>
      </c>
      <c r="I275" s="121" t="s">
        <v>322</v>
      </c>
      <c r="J275" s="119">
        <v>1</v>
      </c>
      <c r="K275" s="122">
        <f>IF(G275="","",VLOOKUP(G275,ARANCEL!$B$5:$D$121,3,FALSE)*J275)</f>
        <v>32612</v>
      </c>
      <c r="L275" s="1229" t="s">
        <v>6905</v>
      </c>
      <c r="M275" s="1229">
        <v>4500251478</v>
      </c>
      <c r="N275" s="1229" t="s">
        <v>7152</v>
      </c>
    </row>
    <row r="276" spans="1:14" s="651" customFormat="1" x14ac:dyDescent="0.25">
      <c r="A276" s="259" t="s">
        <v>305</v>
      </c>
      <c r="B276" s="260">
        <v>41878</v>
      </c>
      <c r="C276" s="261" t="s">
        <v>6641</v>
      </c>
      <c r="D276" s="259" t="s">
        <v>1619</v>
      </c>
      <c r="E276" s="363">
        <v>10247791</v>
      </c>
      <c r="F276" s="259">
        <v>27585941</v>
      </c>
      <c r="G276" s="259">
        <v>2705003</v>
      </c>
      <c r="H276" s="120" t="str">
        <f>IF(G276="","",VLOOKUP(G276,ARANCEL!$B$5:$D$121,2,FALSE))</f>
        <v>INCRUSTACION ESTETICA (ART-GLASS O CERAMICA)</v>
      </c>
      <c r="I276" s="121" t="s">
        <v>316</v>
      </c>
      <c r="J276" s="119">
        <v>1</v>
      </c>
      <c r="K276" s="122">
        <f>IF(G276="","",VLOOKUP(G276,ARANCEL!$B$5:$D$121,3,FALSE)*J276)</f>
        <v>15676</v>
      </c>
      <c r="L276" s="1235" t="str">
        <f>IF(E276="","","IMPAGO")</f>
        <v>IMPAGO</v>
      </c>
      <c r="M276" s="1235" t="str">
        <f>IF(L276="IMPAGO","SIN O.C.","")</f>
        <v>SIN O.C.</v>
      </c>
      <c r="N276" s="1235" t="str">
        <f>IF(L276="IMPAGO","SIN FACT.","")</f>
        <v>SIN FACT.</v>
      </c>
    </row>
    <row r="277" spans="1:14" s="651" customFormat="1" x14ac:dyDescent="0.25">
      <c r="A277" s="259" t="s">
        <v>305</v>
      </c>
      <c r="B277" s="260">
        <v>41978</v>
      </c>
      <c r="C277" s="261" t="s">
        <v>8682</v>
      </c>
      <c r="D277" s="259" t="s">
        <v>811</v>
      </c>
      <c r="E277" s="363">
        <v>10290520</v>
      </c>
      <c r="F277" s="259">
        <v>29915643</v>
      </c>
      <c r="G277" s="259">
        <v>2705003</v>
      </c>
      <c r="H277" s="120" t="str">
        <f>IF(G277="","",VLOOKUP(G277,ARANCEL!$B$5:$D$121,2,FALSE))</f>
        <v>INCRUSTACION ESTETICA (ART-GLASS O CERAMICA)</v>
      </c>
      <c r="I277" s="121" t="s">
        <v>312</v>
      </c>
      <c r="J277" s="119">
        <v>1</v>
      </c>
      <c r="K277" s="122">
        <f>IF(G277="","",VLOOKUP(G277,ARANCEL!$B$5:$D$121,3,FALSE)*J277)</f>
        <v>15676</v>
      </c>
      <c r="L277" s="1349" t="s">
        <v>9431</v>
      </c>
      <c r="M277" s="1349">
        <v>4500269306</v>
      </c>
      <c r="N277" s="1349" t="s">
        <v>9458</v>
      </c>
    </row>
    <row r="278" spans="1:14" s="620" customFormat="1" x14ac:dyDescent="0.25">
      <c r="A278" s="259" t="s">
        <v>305</v>
      </c>
      <c r="B278" s="260">
        <v>41948</v>
      </c>
      <c r="C278" s="261" t="s">
        <v>7978</v>
      </c>
      <c r="D278" s="259" t="s">
        <v>6419</v>
      </c>
      <c r="E278" s="363">
        <v>10273506</v>
      </c>
      <c r="F278" s="259">
        <v>28903021</v>
      </c>
      <c r="G278" s="259">
        <v>2704003</v>
      </c>
      <c r="H278" s="120" t="str">
        <f>IF(G278="","",VLOOKUP(G278,ARANCEL!$B$5:$D$121,2,FALSE))</f>
        <v xml:space="preserve">CORONA PERIFERICA CON PERNO MUÑON COLADO </v>
      </c>
      <c r="I278" s="121" t="s">
        <v>326</v>
      </c>
      <c r="J278" s="119">
        <v>1</v>
      </c>
      <c r="K278" s="122">
        <f>IF(G278="","",VLOOKUP(G278,ARANCEL!$B$5:$D$121,3,FALSE)*J278)</f>
        <v>32612</v>
      </c>
      <c r="L278" s="1229" t="s">
        <v>8279</v>
      </c>
      <c r="M278" s="1229">
        <v>4500260855</v>
      </c>
      <c r="N278" s="1229" t="s">
        <v>8299</v>
      </c>
    </row>
    <row r="279" spans="1:14" x14ac:dyDescent="0.25">
      <c r="A279" s="255" t="s">
        <v>305</v>
      </c>
      <c r="B279" s="256">
        <v>41956</v>
      </c>
      <c r="C279" s="257" t="s">
        <v>7978</v>
      </c>
      <c r="D279" s="255" t="s">
        <v>6419</v>
      </c>
      <c r="E279" s="141">
        <v>10273506</v>
      </c>
      <c r="F279" s="119">
        <v>28903021</v>
      </c>
      <c r="G279" s="119">
        <v>2704005</v>
      </c>
      <c r="H279" s="120" t="str">
        <f>IF(G279="","",VLOOKUP(G279,ARANCEL!$B$5:$D$121,2,FALSE))</f>
        <v>PROVISORIO</v>
      </c>
      <c r="I279" s="121" t="s">
        <v>326</v>
      </c>
      <c r="J279" s="119">
        <v>1</v>
      </c>
      <c r="K279" s="122">
        <f>IF(G279="","",VLOOKUP(G279,ARANCEL!$B$5:$D$121,3,FALSE)*J279)</f>
        <v>3250</v>
      </c>
      <c r="L279" s="1229" t="s">
        <v>8279</v>
      </c>
      <c r="M279" s="1229">
        <v>4500260855</v>
      </c>
      <c r="N279" s="1229" t="s">
        <v>8299</v>
      </c>
    </row>
    <row r="280" spans="1:14" s="653" customFormat="1" x14ac:dyDescent="0.25">
      <c r="A280" s="259" t="s">
        <v>305</v>
      </c>
      <c r="B280" s="260">
        <v>41957</v>
      </c>
      <c r="C280" s="261" t="s">
        <v>8339</v>
      </c>
      <c r="D280" s="259" t="s">
        <v>1609</v>
      </c>
      <c r="E280" s="363">
        <v>10280062</v>
      </c>
      <c r="F280" s="259">
        <v>28794546</v>
      </c>
      <c r="G280" s="259">
        <v>2704005</v>
      </c>
      <c r="H280" s="120" t="str">
        <f>IF(G280="","",VLOOKUP(G280,ARANCEL!$B$5:$D$121,2,FALSE))</f>
        <v>PROVISORIO</v>
      </c>
      <c r="I280" s="121" t="s">
        <v>315</v>
      </c>
      <c r="J280" s="119">
        <v>1</v>
      </c>
      <c r="K280" s="122">
        <f>IF(G280="","",VLOOKUP(G280,ARANCEL!$B$5:$D$121,3,FALSE)*J280)</f>
        <v>3250</v>
      </c>
      <c r="L280" s="1229" t="s">
        <v>8256</v>
      </c>
      <c r="M280" s="1229">
        <v>4500265763</v>
      </c>
      <c r="N280" s="1229" t="s">
        <v>8944</v>
      </c>
    </row>
    <row r="281" spans="1:14" s="653" customFormat="1" x14ac:dyDescent="0.25">
      <c r="A281" s="259" t="s">
        <v>606</v>
      </c>
      <c r="B281" s="260">
        <v>41985</v>
      </c>
      <c r="C281" s="261" t="s">
        <v>8339</v>
      </c>
      <c r="D281" s="259" t="s">
        <v>1609</v>
      </c>
      <c r="E281" s="363">
        <v>10280062</v>
      </c>
      <c r="F281" s="259">
        <v>28794546</v>
      </c>
      <c r="G281" s="259">
        <v>2704003</v>
      </c>
      <c r="H281" s="120" t="str">
        <f>IF(G281="","",VLOOKUP(G281,ARANCEL!$B$5:$D$121,2,FALSE))</f>
        <v xml:space="preserve">CORONA PERIFERICA CON PERNO MUÑON COLADO </v>
      </c>
      <c r="I281" s="121" t="s">
        <v>315</v>
      </c>
      <c r="J281" s="119">
        <v>1</v>
      </c>
      <c r="K281" s="122">
        <f>IF(G281="","",VLOOKUP(G281,ARANCEL!$B$5:$D$121,3,FALSE)*J281)</f>
        <v>32612</v>
      </c>
      <c r="L281" s="1349" t="s">
        <v>9431</v>
      </c>
      <c r="M281" s="1349">
        <v>4500269306</v>
      </c>
      <c r="N281" s="1349" t="s">
        <v>9458</v>
      </c>
    </row>
    <row r="282" spans="1:14" s="653" customFormat="1" x14ac:dyDescent="0.25">
      <c r="A282" s="259" t="s">
        <v>305</v>
      </c>
      <c r="B282" s="260">
        <v>41919</v>
      </c>
      <c r="C282" s="261" t="s">
        <v>7449</v>
      </c>
      <c r="D282" s="259" t="s">
        <v>811</v>
      </c>
      <c r="E282" s="363">
        <v>10260050</v>
      </c>
      <c r="F282" s="259">
        <v>28423438</v>
      </c>
      <c r="G282" s="259">
        <v>2705003</v>
      </c>
      <c r="H282" s="120" t="str">
        <f>IF(G282="","",VLOOKUP(G282,ARANCEL!$B$5:$D$121,2,FALSE))</f>
        <v>INCRUSTACION ESTETICA (ART-GLASS O CERAMICA)</v>
      </c>
      <c r="I282" s="121" t="s">
        <v>319</v>
      </c>
      <c r="J282" s="119">
        <v>1</v>
      </c>
      <c r="K282" s="122">
        <f>IF(G282="","",VLOOKUP(G282,ARANCEL!$B$5:$D$121,3,FALSE)*J282)</f>
        <v>15676</v>
      </c>
      <c r="L282" s="1229" t="s">
        <v>7548</v>
      </c>
      <c r="M282" s="1229">
        <v>4500255347</v>
      </c>
      <c r="N282" s="1229" t="s">
        <v>7571</v>
      </c>
    </row>
    <row r="283" spans="1:14" s="653" customFormat="1" x14ac:dyDescent="0.25">
      <c r="A283" s="259" t="s">
        <v>305</v>
      </c>
      <c r="B283" s="260">
        <v>41773</v>
      </c>
      <c r="C283" s="261" t="s">
        <v>4490</v>
      </c>
      <c r="D283" s="259" t="s">
        <v>811</v>
      </c>
      <c r="E283" s="363">
        <v>10196274</v>
      </c>
      <c r="F283" s="259">
        <v>25914556</v>
      </c>
      <c r="G283" s="259">
        <v>2705003</v>
      </c>
      <c r="H283" s="120" t="str">
        <f>IF(G283="","",VLOOKUP(G283,ARANCEL!$B$5:$D$121,2,FALSE))</f>
        <v>INCRUSTACION ESTETICA (ART-GLASS O CERAMICA)</v>
      </c>
      <c r="I283" s="121" t="s">
        <v>309</v>
      </c>
      <c r="J283" s="119">
        <v>1</v>
      </c>
      <c r="K283" s="122">
        <f>IF(G283="","",VLOOKUP(G283,ARANCEL!$B$5:$D$121,3,FALSE)*J283)</f>
        <v>15676</v>
      </c>
      <c r="L283" s="1229" t="s">
        <v>5292</v>
      </c>
      <c r="M283" s="1229">
        <v>4500235564</v>
      </c>
      <c r="N283" s="1229">
        <v>9431</v>
      </c>
    </row>
    <row r="284" spans="1:14" s="653" customFormat="1" x14ac:dyDescent="0.25">
      <c r="A284" s="259" t="s">
        <v>305</v>
      </c>
      <c r="B284" s="260">
        <v>41871</v>
      </c>
      <c r="C284" s="261" t="s">
        <v>6418</v>
      </c>
      <c r="D284" s="259" t="s">
        <v>6419</v>
      </c>
      <c r="E284" s="262">
        <v>10242361</v>
      </c>
      <c r="F284" s="259">
        <v>27395627</v>
      </c>
      <c r="G284" s="259">
        <v>2704005</v>
      </c>
      <c r="H284" s="120" t="str">
        <f>IF(G284="","",VLOOKUP(G284,ARANCEL!$B$5:$D$121,2,FALSE))</f>
        <v>PROVISORIO</v>
      </c>
      <c r="I284" s="121" t="s">
        <v>325</v>
      </c>
      <c r="J284" s="119">
        <v>1</v>
      </c>
      <c r="K284" s="122">
        <f>IF(G284="","",VLOOKUP(G284,ARANCEL!$B$5:$D$121,3,FALSE)*J284)</f>
        <v>3250</v>
      </c>
      <c r="L284" s="1229" t="s">
        <v>6905</v>
      </c>
      <c r="M284" s="1229">
        <v>4500250387</v>
      </c>
      <c r="N284" s="1229" t="s">
        <v>6912</v>
      </c>
    </row>
    <row r="285" spans="1:14" s="653" customFormat="1" x14ac:dyDescent="0.25">
      <c r="A285" s="259" t="s">
        <v>305</v>
      </c>
      <c r="B285" s="260">
        <v>41871</v>
      </c>
      <c r="C285" s="261" t="s">
        <v>6418</v>
      </c>
      <c r="D285" s="259" t="s">
        <v>6419</v>
      </c>
      <c r="E285" s="262">
        <v>10242361</v>
      </c>
      <c r="F285" s="259">
        <v>27395627</v>
      </c>
      <c r="G285" s="259">
        <v>2704003</v>
      </c>
      <c r="H285" s="120" t="str">
        <f>IF(G285="","",VLOOKUP(G285,ARANCEL!$B$5:$D$121,2,FALSE))</f>
        <v xml:space="preserve">CORONA PERIFERICA CON PERNO MUÑON COLADO </v>
      </c>
      <c r="I285" s="121" t="s">
        <v>325</v>
      </c>
      <c r="J285" s="119">
        <v>1</v>
      </c>
      <c r="K285" s="122">
        <f>IF(G285="","",VLOOKUP(G285,ARANCEL!$B$5:$D$121,3,FALSE)*J285)</f>
        <v>32612</v>
      </c>
      <c r="L285" s="1229" t="s">
        <v>6905</v>
      </c>
      <c r="M285" s="1229">
        <v>4500250387</v>
      </c>
      <c r="N285" s="1229" t="s">
        <v>6912</v>
      </c>
    </row>
    <row r="286" spans="1:14" s="653" customFormat="1" x14ac:dyDescent="0.25">
      <c r="A286" s="259" t="s">
        <v>305</v>
      </c>
      <c r="B286" s="260">
        <v>41893</v>
      </c>
      <c r="C286" s="261" t="s">
        <v>6418</v>
      </c>
      <c r="D286" s="259" t="s">
        <v>6419</v>
      </c>
      <c r="E286" s="262">
        <v>10242361</v>
      </c>
      <c r="F286" s="259">
        <v>27395627</v>
      </c>
      <c r="G286" s="259">
        <v>2704005</v>
      </c>
      <c r="H286" s="120" t="str">
        <f>IF(G286="","",VLOOKUP(G286,ARANCEL!$B$5:$D$121,2,FALSE))</f>
        <v>PROVISORIO</v>
      </c>
      <c r="I286" s="121" t="s">
        <v>738</v>
      </c>
      <c r="J286" s="119">
        <v>3</v>
      </c>
      <c r="K286" s="122">
        <f>IF(G286="","",VLOOKUP(G286,ARANCEL!$B$5:$D$121,3,FALSE)*J286)</f>
        <v>9750</v>
      </c>
      <c r="L286" s="1229" t="s">
        <v>7548</v>
      </c>
      <c r="M286" s="1229">
        <v>4500255073</v>
      </c>
      <c r="N286" s="1229" t="s">
        <v>7563</v>
      </c>
    </row>
    <row r="287" spans="1:14" s="653" customFormat="1" x14ac:dyDescent="0.25">
      <c r="A287" s="259" t="s">
        <v>606</v>
      </c>
      <c r="B287" s="260">
        <v>41893</v>
      </c>
      <c r="C287" s="261" t="s">
        <v>6418</v>
      </c>
      <c r="D287" s="259" t="s">
        <v>6419</v>
      </c>
      <c r="E287" s="262">
        <v>10242361</v>
      </c>
      <c r="F287" s="259">
        <v>27395627</v>
      </c>
      <c r="G287" s="259">
        <v>2704003</v>
      </c>
      <c r="H287" s="120" t="str">
        <f>IF(G287="","",VLOOKUP(G287,ARANCEL!$B$5:$D$121,2,FALSE))</f>
        <v xml:space="preserve">CORONA PERIFERICA CON PERNO MUÑON COLADO </v>
      </c>
      <c r="I287" s="121" t="s">
        <v>738</v>
      </c>
      <c r="J287" s="119">
        <v>3</v>
      </c>
      <c r="K287" s="122">
        <f>IF(G287="","",VLOOKUP(G287,ARANCEL!$B$5:$D$121,3,FALSE)*J287)</f>
        <v>97836</v>
      </c>
      <c r="L287" s="1229" t="s">
        <v>7548</v>
      </c>
      <c r="M287" s="1229">
        <v>4500255073</v>
      </c>
      <c r="N287" s="1229" t="s">
        <v>7563</v>
      </c>
    </row>
    <row r="288" spans="1:14" s="664" customFormat="1" x14ac:dyDescent="0.25">
      <c r="A288" s="259" t="s">
        <v>305</v>
      </c>
      <c r="B288" s="260">
        <v>41892</v>
      </c>
      <c r="C288" s="261" t="s">
        <v>6966</v>
      </c>
      <c r="D288" s="259" t="s">
        <v>1611</v>
      </c>
      <c r="E288" s="363">
        <v>10254528</v>
      </c>
      <c r="F288" s="259">
        <v>28380486</v>
      </c>
      <c r="G288" s="259">
        <v>2704005</v>
      </c>
      <c r="H288" s="120" t="str">
        <f>IF(G288="","",VLOOKUP(G288,ARANCEL!$B$5:$D$121,2,FALSE))</f>
        <v>PROVISORIO</v>
      </c>
      <c r="I288" s="121" t="s">
        <v>324</v>
      </c>
      <c r="J288" s="119">
        <v>1</v>
      </c>
      <c r="K288" s="122">
        <f>IF(G288="","",VLOOKUP(G288,ARANCEL!$B$5:$D$121,3,FALSE)*J288)</f>
        <v>3250</v>
      </c>
      <c r="L288" s="1229" t="s">
        <v>7548</v>
      </c>
      <c r="M288" s="1229">
        <v>4500255073</v>
      </c>
      <c r="N288" s="1229" t="s">
        <v>7563</v>
      </c>
    </row>
    <row r="289" spans="1:14" s="664" customFormat="1" x14ac:dyDescent="0.25">
      <c r="A289" s="259" t="s">
        <v>305</v>
      </c>
      <c r="B289" s="260">
        <v>41908</v>
      </c>
      <c r="C289" s="261" t="s">
        <v>6966</v>
      </c>
      <c r="D289" s="259" t="s">
        <v>1611</v>
      </c>
      <c r="E289" s="363">
        <v>10254528</v>
      </c>
      <c r="F289" s="259">
        <v>28380486</v>
      </c>
      <c r="G289" s="259">
        <v>2704003</v>
      </c>
      <c r="H289" s="120" t="str">
        <f>IF(G289="","",VLOOKUP(G289,ARANCEL!$B$5:$D$121,2,FALSE))</f>
        <v xml:space="preserve">CORONA PERIFERICA CON PERNO MUÑON COLADO </v>
      </c>
      <c r="I289" s="121" t="s">
        <v>324</v>
      </c>
      <c r="J289" s="119">
        <v>1</v>
      </c>
      <c r="K289" s="122">
        <f>IF(G289="","",VLOOKUP(G289,ARANCEL!$B$5:$D$121,3,FALSE)*J289)</f>
        <v>32612</v>
      </c>
      <c r="L289" s="1229" t="s">
        <v>7548</v>
      </c>
      <c r="M289" s="1229">
        <v>4500255073</v>
      </c>
      <c r="N289" s="1229" t="s">
        <v>7563</v>
      </c>
    </row>
    <row r="290" spans="1:14" s="664" customFormat="1" x14ac:dyDescent="0.25">
      <c r="A290" s="259" t="s">
        <v>305</v>
      </c>
      <c r="B290" s="260">
        <v>41667</v>
      </c>
      <c r="C290" s="118" t="s">
        <v>1612</v>
      </c>
      <c r="D290" s="119" t="s">
        <v>1611</v>
      </c>
      <c r="E290" s="141">
        <v>10170350</v>
      </c>
      <c r="F290" s="119">
        <v>24497725</v>
      </c>
      <c r="G290" s="259">
        <v>2704005</v>
      </c>
      <c r="H290" s="120" t="str">
        <f>IF(G290="","",VLOOKUP(G290,ARANCEL!$B$5:$D$121,2,FALSE))</f>
        <v>PROVISORIO</v>
      </c>
      <c r="I290" s="121" t="s">
        <v>317</v>
      </c>
      <c r="J290" s="119">
        <v>1</v>
      </c>
      <c r="K290" s="122">
        <f>IF(G290="","",VLOOKUP(G290,ARANCEL!$B$5:$D$121,3,FALSE)*J290)</f>
        <v>3250</v>
      </c>
      <c r="L290" s="1229" t="s">
        <v>2842</v>
      </c>
      <c r="M290" s="1229">
        <v>4500216252</v>
      </c>
      <c r="N290" s="1229">
        <v>8416</v>
      </c>
    </row>
    <row r="291" spans="1:14" s="664" customFormat="1" x14ac:dyDescent="0.25">
      <c r="A291" s="259" t="s">
        <v>606</v>
      </c>
      <c r="B291" s="260">
        <v>41680</v>
      </c>
      <c r="C291" s="261" t="s">
        <v>1612</v>
      </c>
      <c r="D291" s="259" t="s">
        <v>1611</v>
      </c>
      <c r="E291" s="363">
        <v>10170350</v>
      </c>
      <c r="F291" s="259">
        <v>24497725</v>
      </c>
      <c r="G291" s="259">
        <v>2704004</v>
      </c>
      <c r="H291" s="120" t="str">
        <f>IF(G291="","",VLOOKUP(G291,ARANCEL!$B$5:$D$121,2,FALSE))</f>
        <v>CORONA PERIFERICA CON PERNO MUÑON PLATA-PALADIO</v>
      </c>
      <c r="I291" s="121" t="s">
        <v>317</v>
      </c>
      <c r="J291" s="119">
        <v>1</v>
      </c>
      <c r="K291" s="122">
        <f>IF(G291="","",VLOOKUP(G291,ARANCEL!$B$5:$D$121,3,FALSE)*J291)</f>
        <v>38235</v>
      </c>
      <c r="L291" s="1229" t="s">
        <v>3438</v>
      </c>
      <c r="M291" s="1229">
        <v>4500220783</v>
      </c>
      <c r="N291" s="1229">
        <v>8623</v>
      </c>
    </row>
    <row r="292" spans="1:14" s="664" customFormat="1" x14ac:dyDescent="0.25">
      <c r="A292" s="259" t="s">
        <v>305</v>
      </c>
      <c r="B292" s="260">
        <v>41667</v>
      </c>
      <c r="C292" s="261" t="s">
        <v>1608</v>
      </c>
      <c r="D292" s="259" t="s">
        <v>1607</v>
      </c>
      <c r="E292" s="363">
        <v>10170494</v>
      </c>
      <c r="F292" s="259">
        <v>24770838</v>
      </c>
      <c r="G292" s="259">
        <v>2704023</v>
      </c>
      <c r="H292" s="120" t="str">
        <f>IF(G292="","",VLOOKUP(G292,ARANCEL!$B$5:$D$121,2,FALSE))</f>
        <v xml:space="preserve">PROTESIS VALPLAST PARCIAL </v>
      </c>
      <c r="I292" s="121" t="s">
        <v>331</v>
      </c>
      <c r="J292" s="119">
        <v>1</v>
      </c>
      <c r="K292" s="122">
        <f>IF(G292="","",VLOOKUP(G292,ARANCEL!$B$5:$D$121,3,FALSE)*J292)</f>
        <v>61850</v>
      </c>
      <c r="L292" s="1229" t="s">
        <v>2842</v>
      </c>
      <c r="M292" s="1229">
        <v>4500216252</v>
      </c>
      <c r="N292" s="1229">
        <v>8416</v>
      </c>
    </row>
    <row r="293" spans="1:14" s="664" customFormat="1" x14ac:dyDescent="0.25">
      <c r="A293" s="259" t="s">
        <v>313</v>
      </c>
      <c r="B293" s="260">
        <v>42054</v>
      </c>
      <c r="C293" s="261" t="s">
        <v>9731</v>
      </c>
      <c r="D293" s="259" t="s">
        <v>620</v>
      </c>
      <c r="E293" s="363">
        <v>10312783</v>
      </c>
      <c r="F293" s="259">
        <v>30478112</v>
      </c>
      <c r="G293" s="259">
        <v>2704003</v>
      </c>
      <c r="H293" s="120" t="str">
        <f>IF(G293="","",VLOOKUP(G293,ARANCEL!$B$5:$D$121,2,FALSE))</f>
        <v xml:space="preserve">CORONA PERIFERICA CON PERNO MUÑON COLADO </v>
      </c>
      <c r="I293" s="121"/>
      <c r="J293" s="119">
        <v>1</v>
      </c>
      <c r="K293" s="122">
        <f>IF(G293="","",VLOOKUP(G293,ARANCEL!$B$5:$D$121,3,FALSE)*J293)</f>
        <v>32612</v>
      </c>
      <c r="L293" s="1235" t="str">
        <f t="shared" ref="L293:L302" si="0">IF(E293="","","IMPAGO")</f>
        <v>IMPAGO</v>
      </c>
      <c r="M293" s="1235" t="str">
        <f t="shared" ref="M293:M302" si="1">IF(L293="IMPAGO","SIN O.C.","")</f>
        <v>SIN O.C.</v>
      </c>
      <c r="N293" s="1235" t="str">
        <f t="shared" ref="N293:N302" si="2">IF(L293="IMPAGO","SIN FACT.","")</f>
        <v>SIN FACT.</v>
      </c>
    </row>
    <row r="294" spans="1:14" s="679" customFormat="1" x14ac:dyDescent="0.25">
      <c r="A294" s="259" t="s">
        <v>313</v>
      </c>
      <c r="B294" s="260">
        <v>42054</v>
      </c>
      <c r="C294" s="261" t="s">
        <v>9731</v>
      </c>
      <c r="D294" s="259" t="s">
        <v>620</v>
      </c>
      <c r="E294" s="363">
        <v>10312783</v>
      </c>
      <c r="F294" s="259">
        <v>30478112</v>
      </c>
      <c r="G294" s="259">
        <v>2704002</v>
      </c>
      <c r="H294" s="120" t="str">
        <f>IF(G294="","",VLOOKUP(G294,ARANCEL!$B$5:$D$121,2,FALSE))</f>
        <v xml:space="preserve">CORONA PERIFERICA </v>
      </c>
      <c r="I294" s="121"/>
      <c r="J294" s="119">
        <v>1</v>
      </c>
      <c r="K294" s="122">
        <f>IF(G294="","",VLOOKUP(G294,ARANCEL!$B$5:$D$121,3,FALSE)*J294)</f>
        <v>25865</v>
      </c>
      <c r="L294" s="1235" t="str">
        <f t="shared" si="0"/>
        <v>IMPAGO</v>
      </c>
      <c r="M294" s="1235" t="str">
        <f t="shared" si="1"/>
        <v>SIN O.C.</v>
      </c>
      <c r="N294" s="1235" t="str">
        <f t="shared" si="2"/>
        <v>SIN FACT.</v>
      </c>
    </row>
    <row r="295" spans="1:14" s="679" customFormat="1" x14ac:dyDescent="0.25">
      <c r="A295" s="259" t="s">
        <v>313</v>
      </c>
      <c r="B295" s="260">
        <v>42054</v>
      </c>
      <c r="C295" s="261" t="s">
        <v>9731</v>
      </c>
      <c r="D295" s="259" t="s">
        <v>620</v>
      </c>
      <c r="E295" s="363">
        <v>10312783</v>
      </c>
      <c r="F295" s="259">
        <v>30478112</v>
      </c>
      <c r="G295" s="259">
        <v>2704002</v>
      </c>
      <c r="H295" s="120" t="str">
        <f>IF(G295="","",VLOOKUP(G295,ARANCEL!$B$5:$D$121,2,FALSE))</f>
        <v xml:space="preserve">CORONA PERIFERICA </v>
      </c>
      <c r="I295" s="121"/>
      <c r="J295" s="119">
        <v>1</v>
      </c>
      <c r="K295" s="122">
        <f>IF(G295="","",VLOOKUP(G295,ARANCEL!$B$5:$D$121,3,FALSE)*J295)</f>
        <v>25865</v>
      </c>
      <c r="L295" s="1235" t="str">
        <f t="shared" si="0"/>
        <v>IMPAGO</v>
      </c>
      <c r="M295" s="1235" t="str">
        <f t="shared" si="1"/>
        <v>SIN O.C.</v>
      </c>
      <c r="N295" s="1235" t="str">
        <f t="shared" si="2"/>
        <v>SIN FACT.</v>
      </c>
    </row>
    <row r="296" spans="1:14" s="679" customFormat="1" x14ac:dyDescent="0.25">
      <c r="A296" s="259" t="s">
        <v>313</v>
      </c>
      <c r="B296" s="260">
        <v>42054</v>
      </c>
      <c r="C296" s="261" t="s">
        <v>9731</v>
      </c>
      <c r="D296" s="259" t="s">
        <v>620</v>
      </c>
      <c r="E296" s="363">
        <v>10312783</v>
      </c>
      <c r="F296" s="259">
        <v>30478112</v>
      </c>
      <c r="G296" s="259">
        <v>2704002</v>
      </c>
      <c r="H296" s="120" t="str">
        <f>IF(G296="","",VLOOKUP(G296,ARANCEL!$B$5:$D$121,2,FALSE))</f>
        <v xml:space="preserve">CORONA PERIFERICA </v>
      </c>
      <c r="I296" s="121"/>
      <c r="J296" s="119">
        <v>1</v>
      </c>
      <c r="K296" s="122">
        <f>IF(G296="","",VLOOKUP(G296,ARANCEL!$B$5:$D$121,3,FALSE)*J296)</f>
        <v>25865</v>
      </c>
      <c r="L296" s="1235" t="str">
        <f t="shared" si="0"/>
        <v>IMPAGO</v>
      </c>
      <c r="M296" s="1235" t="str">
        <f t="shared" si="1"/>
        <v>SIN O.C.</v>
      </c>
      <c r="N296" s="1235" t="str">
        <f t="shared" si="2"/>
        <v>SIN FACT.</v>
      </c>
    </row>
    <row r="297" spans="1:14" s="679" customFormat="1" x14ac:dyDescent="0.25">
      <c r="A297" s="259" t="s">
        <v>313</v>
      </c>
      <c r="B297" s="260">
        <v>42054</v>
      </c>
      <c r="C297" s="261" t="s">
        <v>9731</v>
      </c>
      <c r="D297" s="259" t="s">
        <v>620</v>
      </c>
      <c r="E297" s="363">
        <v>10312783</v>
      </c>
      <c r="F297" s="259">
        <v>30478112</v>
      </c>
      <c r="G297" s="259">
        <v>2704002</v>
      </c>
      <c r="H297" s="120" t="str">
        <f>IF(G297="","",VLOOKUP(G297,ARANCEL!$B$5:$D$121,2,FALSE))</f>
        <v xml:space="preserve">CORONA PERIFERICA </v>
      </c>
      <c r="I297" s="121"/>
      <c r="J297" s="119">
        <v>1</v>
      </c>
      <c r="K297" s="122">
        <f>IF(G297="","",VLOOKUP(G297,ARANCEL!$B$5:$D$121,3,FALSE)*J297)</f>
        <v>25865</v>
      </c>
      <c r="L297" s="1235" t="str">
        <f t="shared" si="0"/>
        <v>IMPAGO</v>
      </c>
      <c r="M297" s="1235" t="str">
        <f t="shared" si="1"/>
        <v>SIN O.C.</v>
      </c>
      <c r="N297" s="1235" t="str">
        <f t="shared" si="2"/>
        <v>SIN FACT.</v>
      </c>
    </row>
    <row r="298" spans="1:14" s="679" customFormat="1" x14ac:dyDescent="0.25">
      <c r="A298" s="259" t="s">
        <v>305</v>
      </c>
      <c r="B298" s="260">
        <v>42054</v>
      </c>
      <c r="C298" s="261" t="s">
        <v>9731</v>
      </c>
      <c r="D298" s="259" t="s">
        <v>620</v>
      </c>
      <c r="E298" s="363">
        <v>10312783</v>
      </c>
      <c r="F298" s="259">
        <v>30478112</v>
      </c>
      <c r="G298" s="259">
        <v>2704005</v>
      </c>
      <c r="H298" s="120" t="str">
        <f>IF(G298="","",VLOOKUP(G298,ARANCEL!$B$5:$D$121,2,FALSE))</f>
        <v>PROVISORIO</v>
      </c>
      <c r="I298" s="121" t="s">
        <v>323</v>
      </c>
      <c r="J298" s="119">
        <v>1</v>
      </c>
      <c r="K298" s="122">
        <f>IF(G298="","",VLOOKUP(G298,ARANCEL!$B$5:$D$121,3,FALSE)*J298)</f>
        <v>3250</v>
      </c>
      <c r="L298" s="1235" t="str">
        <f t="shared" si="0"/>
        <v>IMPAGO</v>
      </c>
      <c r="M298" s="1235" t="str">
        <f t="shared" si="1"/>
        <v>SIN O.C.</v>
      </c>
      <c r="N298" s="1235" t="str">
        <f t="shared" si="2"/>
        <v>SIN FACT.</v>
      </c>
    </row>
    <row r="299" spans="1:14" s="679" customFormat="1" x14ac:dyDescent="0.25">
      <c r="A299" s="259" t="s">
        <v>305</v>
      </c>
      <c r="B299" s="260">
        <v>42054</v>
      </c>
      <c r="C299" s="261" t="s">
        <v>9731</v>
      </c>
      <c r="D299" s="259" t="s">
        <v>620</v>
      </c>
      <c r="E299" s="363">
        <v>10312783</v>
      </c>
      <c r="F299" s="259">
        <v>30478112</v>
      </c>
      <c r="G299" s="259">
        <v>2704005</v>
      </c>
      <c r="H299" s="120" t="str">
        <f>IF(G299="","",VLOOKUP(G299,ARANCEL!$B$5:$D$121,2,FALSE))</f>
        <v>PROVISORIO</v>
      </c>
      <c r="I299" s="121" t="s">
        <v>325</v>
      </c>
      <c r="J299" s="119">
        <v>1</v>
      </c>
      <c r="K299" s="122">
        <f>IF(G299="","",VLOOKUP(G299,ARANCEL!$B$5:$D$121,3,FALSE)*J299)</f>
        <v>3250</v>
      </c>
      <c r="L299" s="1235" t="str">
        <f t="shared" si="0"/>
        <v>IMPAGO</v>
      </c>
      <c r="M299" s="1235" t="str">
        <f t="shared" si="1"/>
        <v>SIN O.C.</v>
      </c>
      <c r="N299" s="1235" t="str">
        <f t="shared" si="2"/>
        <v>SIN FACT.</v>
      </c>
    </row>
    <row r="300" spans="1:14" s="679" customFormat="1" x14ac:dyDescent="0.25">
      <c r="A300" s="259" t="s">
        <v>305</v>
      </c>
      <c r="B300" s="260">
        <v>42054</v>
      </c>
      <c r="C300" s="261" t="s">
        <v>9731</v>
      </c>
      <c r="D300" s="259" t="s">
        <v>620</v>
      </c>
      <c r="E300" s="363">
        <v>10312783</v>
      </c>
      <c r="F300" s="259">
        <v>30478112</v>
      </c>
      <c r="G300" s="259">
        <v>2704005</v>
      </c>
      <c r="H300" s="120" t="str">
        <f>IF(G300="","",VLOOKUP(G300,ARANCEL!$B$5:$D$121,2,FALSE))</f>
        <v>PROVISORIO</v>
      </c>
      <c r="I300" s="121" t="s">
        <v>329</v>
      </c>
      <c r="J300" s="119">
        <v>1</v>
      </c>
      <c r="K300" s="122">
        <f>IF(G300="","",VLOOKUP(G300,ARANCEL!$B$5:$D$121,3,FALSE)*J300)</f>
        <v>3250</v>
      </c>
      <c r="L300" s="1235" t="str">
        <f t="shared" si="0"/>
        <v>IMPAGO</v>
      </c>
      <c r="M300" s="1235" t="str">
        <f t="shared" si="1"/>
        <v>SIN O.C.</v>
      </c>
      <c r="N300" s="1235" t="str">
        <f t="shared" si="2"/>
        <v>SIN FACT.</v>
      </c>
    </row>
    <row r="301" spans="1:14" s="688" customFormat="1" x14ac:dyDescent="0.25">
      <c r="A301" s="259" t="s">
        <v>305</v>
      </c>
      <c r="B301" s="260">
        <v>42054</v>
      </c>
      <c r="C301" s="261" t="s">
        <v>9731</v>
      </c>
      <c r="D301" s="259" t="s">
        <v>620</v>
      </c>
      <c r="E301" s="363">
        <v>10312783</v>
      </c>
      <c r="F301" s="259">
        <v>30478112</v>
      </c>
      <c r="G301" s="259">
        <v>2704005</v>
      </c>
      <c r="H301" s="120" t="str">
        <f>IF(G301="","",VLOOKUP(G301,ARANCEL!$B$5:$D$121,2,FALSE))</f>
        <v>PROVISORIO</v>
      </c>
      <c r="I301" s="121" t="s">
        <v>311</v>
      </c>
      <c r="J301" s="119">
        <v>1</v>
      </c>
      <c r="K301" s="122">
        <f>IF(G301="","",VLOOKUP(G301,ARANCEL!$B$5:$D$121,3,FALSE)*J301)</f>
        <v>3250</v>
      </c>
      <c r="L301" s="1235" t="str">
        <f t="shared" si="0"/>
        <v>IMPAGO</v>
      </c>
      <c r="M301" s="1235" t="str">
        <f t="shared" si="1"/>
        <v>SIN O.C.</v>
      </c>
      <c r="N301" s="1235" t="str">
        <f t="shared" si="2"/>
        <v>SIN FACT.</v>
      </c>
    </row>
    <row r="302" spans="1:14" s="688" customFormat="1" x14ac:dyDescent="0.25">
      <c r="A302" s="259" t="s">
        <v>305</v>
      </c>
      <c r="B302" s="260">
        <v>42054</v>
      </c>
      <c r="C302" s="261" t="s">
        <v>9731</v>
      </c>
      <c r="D302" s="259" t="s">
        <v>620</v>
      </c>
      <c r="E302" s="363">
        <v>10312783</v>
      </c>
      <c r="F302" s="259">
        <v>30478112</v>
      </c>
      <c r="G302" s="259">
        <v>2704005</v>
      </c>
      <c r="H302" s="120" t="str">
        <f>IF(G302="","",VLOOKUP(G302,ARANCEL!$B$5:$D$121,2,FALSE))</f>
        <v>PROVISORIO</v>
      </c>
      <c r="I302" s="121" t="s">
        <v>335</v>
      </c>
      <c r="J302" s="119">
        <v>1</v>
      </c>
      <c r="K302" s="122">
        <f>IF(G302="","",VLOOKUP(G302,ARANCEL!$B$5:$D$121,3,FALSE)*J302)</f>
        <v>3250</v>
      </c>
      <c r="L302" s="1235" t="str">
        <f t="shared" si="0"/>
        <v>IMPAGO</v>
      </c>
      <c r="M302" s="1235" t="str">
        <f t="shared" si="1"/>
        <v>SIN O.C.</v>
      </c>
      <c r="N302" s="1235" t="str">
        <f t="shared" si="2"/>
        <v>SIN FACT.</v>
      </c>
    </row>
    <row r="303" spans="1:14" s="688" customFormat="1" x14ac:dyDescent="0.25">
      <c r="A303" s="259" t="s">
        <v>305</v>
      </c>
      <c r="B303" s="260">
        <v>41878</v>
      </c>
      <c r="C303" s="261" t="s">
        <v>6677</v>
      </c>
      <c r="D303" s="259" t="s">
        <v>1611</v>
      </c>
      <c r="E303" s="363">
        <v>10248145</v>
      </c>
      <c r="F303" s="259">
        <v>27973705</v>
      </c>
      <c r="G303" s="259">
        <v>2705003</v>
      </c>
      <c r="H303" s="120" t="str">
        <f>IF(G303="","",VLOOKUP(G303,ARANCEL!$B$5:$D$121,2,FALSE))</f>
        <v>INCRUSTACION ESTETICA (ART-GLASS O CERAMICA)</v>
      </c>
      <c r="I303" s="121" t="s">
        <v>322</v>
      </c>
      <c r="J303" s="119">
        <v>1</v>
      </c>
      <c r="K303" s="122">
        <f>IF(G303="","",VLOOKUP(G303,ARANCEL!$B$5:$D$121,3,FALSE)*J303)</f>
        <v>15676</v>
      </c>
      <c r="L303" s="1229" t="s">
        <v>6905</v>
      </c>
      <c r="M303" s="1229">
        <v>4500250387</v>
      </c>
      <c r="N303" s="1229" t="s">
        <v>6912</v>
      </c>
    </row>
    <row r="304" spans="1:14" s="688" customFormat="1" x14ac:dyDescent="0.25">
      <c r="A304" s="259" t="s">
        <v>305</v>
      </c>
      <c r="B304" s="260">
        <v>42027</v>
      </c>
      <c r="C304" s="261" t="s">
        <v>9730</v>
      </c>
      <c r="D304" s="259" t="s">
        <v>1611</v>
      </c>
      <c r="E304" s="363">
        <v>10313071</v>
      </c>
      <c r="F304" s="259">
        <v>29000043</v>
      </c>
      <c r="G304" s="259">
        <v>2704005</v>
      </c>
      <c r="H304" s="120" t="str">
        <f>IF(G304="","",VLOOKUP(G304,ARANCEL!$B$5:$D$121,2,FALSE))</f>
        <v>PROVISORIO</v>
      </c>
      <c r="I304" s="121" t="s">
        <v>326</v>
      </c>
      <c r="J304" s="119">
        <v>1</v>
      </c>
      <c r="K304" s="122">
        <f>IF(G304="","",VLOOKUP(G304,ARANCEL!$B$5:$D$121,3,FALSE)*J304)</f>
        <v>3250</v>
      </c>
      <c r="L304" s="1235" t="str">
        <f>IF(E304="","","IMPAGO")</f>
        <v>IMPAGO</v>
      </c>
      <c r="M304" s="1235" t="str">
        <f>IF(L304="IMPAGO","SIN O.C.","")</f>
        <v>SIN O.C.</v>
      </c>
      <c r="N304" s="1235" t="str">
        <f>IF(L304="IMPAGO","SIN FACT.","")</f>
        <v>SIN FACT.</v>
      </c>
    </row>
    <row r="305" spans="1:14" s="664" customFormat="1" x14ac:dyDescent="0.25">
      <c r="A305" s="259" t="s">
        <v>305</v>
      </c>
      <c r="B305" s="260">
        <v>41787</v>
      </c>
      <c r="C305" s="261" t="s">
        <v>4761</v>
      </c>
      <c r="D305" s="259" t="s">
        <v>1200</v>
      </c>
      <c r="E305" s="363">
        <v>10189001</v>
      </c>
      <c r="F305" s="259">
        <v>25639106</v>
      </c>
      <c r="G305" s="259">
        <v>2704003</v>
      </c>
      <c r="H305" s="120" t="str">
        <f>IF(G305="","",VLOOKUP(G305,ARANCEL!$B$5:$D$121,2,FALSE))</f>
        <v xml:space="preserve">CORONA PERIFERICA CON PERNO MUÑON COLADO </v>
      </c>
      <c r="I305" s="121" t="s">
        <v>340</v>
      </c>
      <c r="J305" s="119">
        <v>1</v>
      </c>
      <c r="K305" s="122">
        <f>IF(G305="","",VLOOKUP(G305,ARANCEL!$B$5:$D$121,3,FALSE)*J305)</f>
        <v>32612</v>
      </c>
      <c r="L305" s="1229" t="s">
        <v>5292</v>
      </c>
      <c r="M305" s="1229">
        <v>4500235564</v>
      </c>
      <c r="N305" s="1229">
        <v>9431</v>
      </c>
    </row>
    <row r="306" spans="1:14" s="695" customFormat="1" x14ac:dyDescent="0.25">
      <c r="A306" s="259" t="s">
        <v>305</v>
      </c>
      <c r="B306" s="260">
        <v>41745</v>
      </c>
      <c r="C306" s="118" t="s">
        <v>4004</v>
      </c>
      <c r="D306" s="119" t="s">
        <v>1200</v>
      </c>
      <c r="E306" s="141">
        <v>10189001</v>
      </c>
      <c r="F306" s="119">
        <v>25639106</v>
      </c>
      <c r="G306" s="259">
        <v>2704005</v>
      </c>
      <c r="H306" s="120" t="str">
        <f>IF(G306="","",VLOOKUP(G306,ARANCEL!$B$5:$D$121,2,FALSE))</f>
        <v>PROVISORIO</v>
      </c>
      <c r="I306" s="121" t="s">
        <v>340</v>
      </c>
      <c r="J306" s="119">
        <v>1</v>
      </c>
      <c r="K306" s="122">
        <f>IF(G306="","",VLOOKUP(G306,ARANCEL!$B$5:$D$121,3,FALSE)*J306)</f>
        <v>3250</v>
      </c>
      <c r="L306" s="1229" t="s">
        <v>4612</v>
      </c>
      <c r="M306" s="1229">
        <v>4500229983</v>
      </c>
      <c r="N306" s="1229">
        <v>9194</v>
      </c>
    </row>
    <row r="307" spans="1:14" x14ac:dyDescent="0.25">
      <c r="A307" s="119" t="s">
        <v>305</v>
      </c>
      <c r="B307" s="164">
        <v>41989</v>
      </c>
      <c r="C307" s="118" t="s">
        <v>8893</v>
      </c>
      <c r="D307" s="119" t="s">
        <v>1611</v>
      </c>
      <c r="E307" s="141">
        <v>10295082</v>
      </c>
      <c r="F307" s="119">
        <v>30004223</v>
      </c>
      <c r="G307" s="119">
        <v>2705004</v>
      </c>
      <c r="H307" s="120" t="str">
        <f>IF(G307="","",VLOOKUP(G307,ARANCEL!$B$5:$D$121,2,FALSE))</f>
        <v>CARILLA ESTETICA (ART-GLASS O CERAMICA)</v>
      </c>
      <c r="I307" s="121" t="s">
        <v>613</v>
      </c>
      <c r="J307" s="119">
        <v>2</v>
      </c>
      <c r="K307" s="122">
        <f>IF(G307="","",VLOOKUP(G307,ARANCEL!$B$5:$D$121,3,FALSE)*J307)</f>
        <v>53506</v>
      </c>
      <c r="L307" s="1349" t="s">
        <v>9431</v>
      </c>
      <c r="M307" s="1349">
        <v>4500269306</v>
      </c>
      <c r="N307" s="1349" t="s">
        <v>9458</v>
      </c>
    </row>
    <row r="308" spans="1:14" x14ac:dyDescent="0.25">
      <c r="A308" s="119" t="s">
        <v>305</v>
      </c>
      <c r="B308" s="164">
        <v>41803</v>
      </c>
      <c r="C308" s="118" t="s">
        <v>5085</v>
      </c>
      <c r="D308" s="119" t="s">
        <v>768</v>
      </c>
      <c r="E308" s="141">
        <v>10209991</v>
      </c>
      <c r="F308" s="119">
        <v>26921604</v>
      </c>
      <c r="G308" s="119">
        <v>2707001</v>
      </c>
      <c r="H308" s="120" t="str">
        <f>IF(G308="","",VLOOKUP(G308,ARANCEL!$B$5:$D$121,2,FALSE))</f>
        <v xml:space="preserve">PLANO DE RELAJACION </v>
      </c>
      <c r="I308" s="121" t="s">
        <v>306</v>
      </c>
      <c r="J308" s="119">
        <v>1</v>
      </c>
      <c r="K308" s="122">
        <f>IF(G308="","",VLOOKUP(G308,ARANCEL!$B$5:$D$121,3,FALSE)*J308)</f>
        <v>9221</v>
      </c>
      <c r="L308" s="1229" t="s">
        <v>5742</v>
      </c>
      <c r="M308" s="1229">
        <v>4500239648</v>
      </c>
      <c r="N308" s="1229" t="s">
        <v>5760</v>
      </c>
    </row>
    <row r="309" spans="1:14" s="695" customFormat="1" x14ac:dyDescent="0.25">
      <c r="A309" s="259" t="s">
        <v>305</v>
      </c>
      <c r="B309" s="260">
        <v>41913</v>
      </c>
      <c r="C309" s="261" t="s">
        <v>7349</v>
      </c>
      <c r="D309" s="259" t="s">
        <v>6277</v>
      </c>
      <c r="E309" s="363">
        <v>10258740</v>
      </c>
      <c r="F309" s="259">
        <v>28776677</v>
      </c>
      <c r="G309" s="259">
        <v>2707001</v>
      </c>
      <c r="H309" s="120" t="str">
        <f>IF(G309="","",VLOOKUP(G309,ARANCEL!$B$5:$D$121,2,FALSE))</f>
        <v xml:space="preserve">PLANO DE RELAJACION </v>
      </c>
      <c r="I309" s="121" t="s">
        <v>306</v>
      </c>
      <c r="J309" s="119">
        <v>1</v>
      </c>
      <c r="K309" s="122">
        <f>IF(G309="","",VLOOKUP(G309,ARANCEL!$B$5:$D$121,3,FALSE)*J309)</f>
        <v>9221</v>
      </c>
      <c r="L309" s="1229" t="s">
        <v>7548</v>
      </c>
      <c r="M309" s="1229">
        <v>4500255073</v>
      </c>
      <c r="N309" s="1229" t="s">
        <v>7563</v>
      </c>
    </row>
    <row r="310" spans="1:14" s="695" customFormat="1" x14ac:dyDescent="0.25">
      <c r="A310" s="259" t="s">
        <v>305</v>
      </c>
      <c r="B310" s="260">
        <v>41989</v>
      </c>
      <c r="C310" s="261" t="s">
        <v>9116</v>
      </c>
      <c r="D310" s="259" t="s">
        <v>6299</v>
      </c>
      <c r="E310" s="363">
        <v>10295407</v>
      </c>
      <c r="F310" s="259">
        <v>27414453</v>
      </c>
      <c r="G310" s="259">
        <v>2705003</v>
      </c>
      <c r="H310" s="120" t="str">
        <f>IF(G310="","",VLOOKUP(G310,ARANCEL!$B$5:$D$121,2,FALSE))</f>
        <v>INCRUSTACION ESTETICA (ART-GLASS O CERAMICA)</v>
      </c>
      <c r="I310" s="121" t="s">
        <v>618</v>
      </c>
      <c r="J310" s="119">
        <v>1</v>
      </c>
      <c r="K310" s="122">
        <f>IF(G310="","",VLOOKUP(G310,ARANCEL!$B$5:$D$121,3,FALSE)*J310)</f>
        <v>15676</v>
      </c>
      <c r="L310" s="1349" t="s">
        <v>9431</v>
      </c>
      <c r="M310" s="1349">
        <v>4500269306</v>
      </c>
      <c r="N310" s="1349" t="s">
        <v>9458</v>
      </c>
    </row>
    <row r="311" spans="1:14" s="695" customFormat="1" x14ac:dyDescent="0.25">
      <c r="A311" s="259" t="s">
        <v>305</v>
      </c>
      <c r="B311" s="260">
        <v>41782</v>
      </c>
      <c r="C311" s="261" t="s">
        <v>4739</v>
      </c>
      <c r="D311" s="259" t="s">
        <v>1619</v>
      </c>
      <c r="E311" s="363">
        <v>10201117</v>
      </c>
      <c r="F311" s="259">
        <v>26016244</v>
      </c>
      <c r="G311" s="259">
        <v>2707001</v>
      </c>
      <c r="H311" s="120" t="str">
        <f>IF(G311="","",VLOOKUP(G311,ARANCEL!$B$5:$D$121,2,FALSE))</f>
        <v xml:space="preserve">PLANO DE RELAJACION </v>
      </c>
      <c r="I311" s="121" t="s">
        <v>306</v>
      </c>
      <c r="J311" s="119">
        <v>1</v>
      </c>
      <c r="K311" s="122">
        <f>IF(G311="","",VLOOKUP(G311,ARANCEL!$B$5:$D$121,3,FALSE)*J311)</f>
        <v>9221</v>
      </c>
      <c r="L311" s="1229" t="s">
        <v>5292</v>
      </c>
      <c r="M311" s="1229">
        <v>4500235564</v>
      </c>
      <c r="N311" s="1229">
        <v>9431</v>
      </c>
    </row>
    <row r="312" spans="1:14" s="695" customFormat="1" x14ac:dyDescent="0.25">
      <c r="A312" s="259" t="s">
        <v>305</v>
      </c>
      <c r="B312" s="260">
        <v>41984</v>
      </c>
      <c r="C312" s="261" t="s">
        <v>8843</v>
      </c>
      <c r="D312" s="259" t="s">
        <v>1200</v>
      </c>
      <c r="E312" s="363">
        <v>10293524</v>
      </c>
      <c r="F312" s="259">
        <v>29688281</v>
      </c>
      <c r="G312" s="259">
        <v>2704005</v>
      </c>
      <c r="H312" s="120" t="str">
        <f>IF(G312="","",VLOOKUP(G312,ARANCEL!$B$5:$D$121,2,FALSE))</f>
        <v>PROVISORIO</v>
      </c>
      <c r="I312" s="121" t="s">
        <v>311</v>
      </c>
      <c r="J312" s="119">
        <v>1</v>
      </c>
      <c r="K312" s="122">
        <f>IF(G312="","",VLOOKUP(G312,ARANCEL!$B$5:$D$121,3,FALSE)*J312)</f>
        <v>3250</v>
      </c>
      <c r="L312" s="1349" t="s">
        <v>9431</v>
      </c>
      <c r="M312" s="1349">
        <v>4500269306</v>
      </c>
      <c r="N312" s="1349" t="s">
        <v>9458</v>
      </c>
    </row>
    <row r="313" spans="1:14" s="695" customFormat="1" x14ac:dyDescent="0.25">
      <c r="A313" s="259" t="s">
        <v>305</v>
      </c>
      <c r="B313" s="260">
        <v>41990</v>
      </c>
      <c r="C313" s="261" t="s">
        <v>8843</v>
      </c>
      <c r="D313" s="259" t="s">
        <v>1200</v>
      </c>
      <c r="E313" s="363">
        <v>10293524</v>
      </c>
      <c r="F313" s="259">
        <v>29688281</v>
      </c>
      <c r="G313" s="259">
        <v>2704003</v>
      </c>
      <c r="H313" s="120" t="str">
        <f>IF(G313="","",VLOOKUP(G313,ARANCEL!$B$5:$D$121,2,FALSE))</f>
        <v xml:space="preserve">CORONA PERIFERICA CON PERNO MUÑON COLADO </v>
      </c>
      <c r="I313" s="121" t="s">
        <v>311</v>
      </c>
      <c r="J313" s="119">
        <v>1</v>
      </c>
      <c r="K313" s="122">
        <f>IF(G313="","",VLOOKUP(G313,ARANCEL!$B$5:$D$121,3,FALSE)*J313)</f>
        <v>32612</v>
      </c>
      <c r="L313" s="1349" t="s">
        <v>9431</v>
      </c>
      <c r="M313" s="1349">
        <v>4500269306</v>
      </c>
      <c r="N313" s="1349" t="s">
        <v>9458</v>
      </c>
    </row>
    <row r="314" spans="1:14" s="695" customFormat="1" x14ac:dyDescent="0.25">
      <c r="A314" s="259" t="s">
        <v>305</v>
      </c>
      <c r="B314" s="260">
        <v>41656</v>
      </c>
      <c r="C314" s="261" t="s">
        <v>1620</v>
      </c>
      <c r="D314" s="259" t="s">
        <v>1619</v>
      </c>
      <c r="E314" s="363">
        <v>10169492</v>
      </c>
      <c r="F314" s="259">
        <v>24133229</v>
      </c>
      <c r="G314" s="259">
        <v>2704005</v>
      </c>
      <c r="H314" s="120" t="str">
        <f>IF(G314="","",VLOOKUP(G314,ARANCEL!$B$5:$D$121,2,FALSE))</f>
        <v>PROVISORIO</v>
      </c>
      <c r="I314" s="121" t="s">
        <v>316</v>
      </c>
      <c r="J314" s="119">
        <v>1</v>
      </c>
      <c r="K314" s="122">
        <f>IF(G314="","",VLOOKUP(G314,ARANCEL!$B$5:$D$121,3,FALSE)*J314)</f>
        <v>3250</v>
      </c>
      <c r="L314" s="1229" t="s">
        <v>2842</v>
      </c>
      <c r="M314" s="1229">
        <v>4500216252</v>
      </c>
      <c r="N314" s="1229">
        <v>8416</v>
      </c>
    </row>
    <row r="315" spans="1:14" s="750" customFormat="1" x14ac:dyDescent="0.25">
      <c r="A315" s="259" t="s">
        <v>606</v>
      </c>
      <c r="B315" s="260">
        <v>41656</v>
      </c>
      <c r="C315" s="261" t="s">
        <v>1620</v>
      </c>
      <c r="D315" s="259" t="s">
        <v>1619</v>
      </c>
      <c r="E315" s="363">
        <v>10169492</v>
      </c>
      <c r="F315" s="259">
        <v>24133229</v>
      </c>
      <c r="G315" s="259">
        <v>2704004</v>
      </c>
      <c r="H315" s="120" t="str">
        <f>IF(G315="","",VLOOKUP(G315,ARANCEL!$B$5:$D$121,2,FALSE))</f>
        <v>CORONA PERIFERICA CON PERNO MUÑON PLATA-PALADIO</v>
      </c>
      <c r="I315" s="121" t="s">
        <v>316</v>
      </c>
      <c r="J315" s="119">
        <v>1</v>
      </c>
      <c r="K315" s="122">
        <f>IF(G315="","",VLOOKUP(G315,ARANCEL!$B$5:$D$121,3,FALSE)*J315)</f>
        <v>38235</v>
      </c>
      <c r="L315" s="1229" t="s">
        <v>2842</v>
      </c>
      <c r="M315" s="1229">
        <v>4500216252</v>
      </c>
      <c r="N315" s="1229">
        <v>8416</v>
      </c>
    </row>
    <row r="316" spans="1:14" s="750" customFormat="1" x14ac:dyDescent="0.25">
      <c r="A316" s="259" t="s">
        <v>305</v>
      </c>
      <c r="B316" s="260">
        <v>41708</v>
      </c>
      <c r="C316" s="261" t="s">
        <v>3240</v>
      </c>
      <c r="D316" s="259" t="s">
        <v>620</v>
      </c>
      <c r="E316" s="363">
        <v>10180351</v>
      </c>
      <c r="F316" s="259">
        <v>25053263</v>
      </c>
      <c r="G316" s="259">
        <v>2704005</v>
      </c>
      <c r="H316" s="120" t="str">
        <f>IF(G316="","",VLOOKUP(G316,ARANCEL!$B$5:$D$121,2,FALSE))</f>
        <v>PROVISORIO</v>
      </c>
      <c r="I316" s="121" t="s">
        <v>322</v>
      </c>
      <c r="J316" s="119">
        <v>1</v>
      </c>
      <c r="K316" s="122">
        <f>IF(G316="","",VLOOKUP(G316,ARANCEL!$B$5:$D$121,3,FALSE)*J316)</f>
        <v>3250</v>
      </c>
      <c r="L316" s="1229" t="s">
        <v>8279</v>
      </c>
      <c r="M316" s="1229">
        <v>4500259387</v>
      </c>
      <c r="N316" s="1229" t="s">
        <v>8289</v>
      </c>
    </row>
    <row r="317" spans="1:14" s="750" customFormat="1" x14ac:dyDescent="0.25">
      <c r="A317" s="259" t="s">
        <v>305</v>
      </c>
      <c r="B317" s="260">
        <v>41708</v>
      </c>
      <c r="C317" s="261" t="s">
        <v>3240</v>
      </c>
      <c r="D317" s="259" t="s">
        <v>620</v>
      </c>
      <c r="E317" s="363">
        <v>10180351</v>
      </c>
      <c r="F317" s="259">
        <v>25053263</v>
      </c>
      <c r="G317" s="259">
        <v>2704003</v>
      </c>
      <c r="H317" s="120" t="str">
        <f>IF(G317="","",VLOOKUP(G317,ARANCEL!$B$5:$D$121,2,FALSE))</f>
        <v xml:space="preserve">CORONA PERIFERICA CON PERNO MUÑON COLADO </v>
      </c>
      <c r="I317" s="121" t="s">
        <v>322</v>
      </c>
      <c r="J317" s="119">
        <v>1</v>
      </c>
      <c r="K317" s="122">
        <f>IF(G317="","",VLOOKUP(G317,ARANCEL!$B$5:$D$121,3,FALSE)*J317)</f>
        <v>32612</v>
      </c>
      <c r="L317" s="1229" t="s">
        <v>3058</v>
      </c>
      <c r="M317" s="1229">
        <v>4500225657</v>
      </c>
      <c r="N317" s="1229">
        <v>8917</v>
      </c>
    </row>
    <row r="318" spans="1:14" s="750" customFormat="1" x14ac:dyDescent="0.25">
      <c r="A318" s="259" t="s">
        <v>305</v>
      </c>
      <c r="B318" s="260">
        <v>41694</v>
      </c>
      <c r="C318" s="118" t="s">
        <v>2935</v>
      </c>
      <c r="D318" s="119" t="s">
        <v>1611</v>
      </c>
      <c r="E318" s="141">
        <v>10176238</v>
      </c>
      <c r="F318" s="119">
        <v>24497725</v>
      </c>
      <c r="G318" s="259">
        <v>2704004</v>
      </c>
      <c r="H318" s="120" t="str">
        <f>IF(G318="","",VLOOKUP(G318,ARANCEL!$B$5:$D$121,2,FALSE))</f>
        <v>CORONA PERIFERICA CON PERNO MUÑON PLATA-PALADIO</v>
      </c>
      <c r="I318" s="121" t="s">
        <v>317</v>
      </c>
      <c r="J318" s="119">
        <v>1</v>
      </c>
      <c r="K318" s="122">
        <f>IF(G318="","",VLOOKUP(G318,ARANCEL!$B$5:$D$121,3,FALSE)*J318)</f>
        <v>38235</v>
      </c>
      <c r="L318" s="1229" t="s">
        <v>3438</v>
      </c>
      <c r="M318" s="1229">
        <v>4500220816</v>
      </c>
      <c r="N318" s="1229">
        <v>8639</v>
      </c>
    </row>
    <row r="319" spans="1:14" s="750" customFormat="1" x14ac:dyDescent="0.25">
      <c r="A319" s="259" t="s">
        <v>313</v>
      </c>
      <c r="B319" s="260">
        <v>41701</v>
      </c>
      <c r="C319" s="118" t="s">
        <v>2935</v>
      </c>
      <c r="D319" s="119" t="s">
        <v>1611</v>
      </c>
      <c r="E319" s="141">
        <v>10178011</v>
      </c>
      <c r="F319" s="119">
        <v>24497725</v>
      </c>
      <c r="G319" s="259">
        <v>2704004</v>
      </c>
      <c r="H319" s="120" t="str">
        <f>IF(G319="","",VLOOKUP(G319,ARANCEL!$B$5:$D$121,2,FALSE))</f>
        <v>CORONA PERIFERICA CON PERNO MUÑON PLATA-PALADIO</v>
      </c>
      <c r="I319" s="121" t="s">
        <v>317</v>
      </c>
      <c r="J319" s="119">
        <v>1</v>
      </c>
      <c r="K319" s="122">
        <f>IF(G319="","",VLOOKUP(G319,ARANCEL!$B$5:$D$121,3,FALSE)*J319)</f>
        <v>38235</v>
      </c>
      <c r="L319" s="1229" t="s">
        <v>3438</v>
      </c>
      <c r="M319" s="1229">
        <v>4500220818</v>
      </c>
      <c r="N319" s="1229">
        <v>8640</v>
      </c>
    </row>
    <row r="320" spans="1:14" s="750" customFormat="1" x14ac:dyDescent="0.25">
      <c r="A320" s="259" t="s">
        <v>305</v>
      </c>
      <c r="B320" s="260">
        <v>41758</v>
      </c>
      <c r="C320" s="261" t="s">
        <v>4204</v>
      </c>
      <c r="D320" s="259" t="s">
        <v>1607</v>
      </c>
      <c r="E320" s="363">
        <v>10191629</v>
      </c>
      <c r="F320" s="259">
        <v>24690164</v>
      </c>
      <c r="G320" s="259">
        <v>2704023</v>
      </c>
      <c r="H320" s="120" t="str">
        <f>IF(G320="","",VLOOKUP(G320,ARANCEL!$B$5:$D$121,2,FALSE))</f>
        <v xml:space="preserve">PROTESIS VALPLAST PARCIAL </v>
      </c>
      <c r="I320" s="121" t="s">
        <v>702</v>
      </c>
      <c r="J320" s="119">
        <v>2</v>
      </c>
      <c r="K320" s="122">
        <f>IF(G320="","",VLOOKUP(G320,ARANCEL!$B$5:$D$121,3,FALSE)*J320)</f>
        <v>123700</v>
      </c>
      <c r="L320" s="1229" t="s">
        <v>4612</v>
      </c>
      <c r="M320" s="1229">
        <v>4500229982</v>
      </c>
      <c r="N320" s="1229">
        <v>9193</v>
      </c>
    </row>
    <row r="321" spans="1:14" s="750" customFormat="1" x14ac:dyDescent="0.25">
      <c r="A321" s="259" t="s">
        <v>305</v>
      </c>
      <c r="B321" s="260">
        <v>41709</v>
      </c>
      <c r="C321" s="261" t="s">
        <v>3238</v>
      </c>
      <c r="D321" s="259" t="s">
        <v>1611</v>
      </c>
      <c r="E321" s="363">
        <v>10180309</v>
      </c>
      <c r="F321" s="259">
        <v>24705827</v>
      </c>
      <c r="G321" s="259">
        <v>2704005</v>
      </c>
      <c r="H321" s="120" t="str">
        <f>IF(G321="","",VLOOKUP(G321,ARANCEL!$B$5:$D$121,2,FALSE))</f>
        <v>PROVISORIO</v>
      </c>
      <c r="I321" s="121" t="s">
        <v>322</v>
      </c>
      <c r="J321" s="119">
        <v>1</v>
      </c>
      <c r="K321" s="122">
        <f>IF(G321="","",VLOOKUP(G321,ARANCEL!$B$5:$D$121,3,FALSE)*J321)</f>
        <v>3250</v>
      </c>
      <c r="L321" s="1229" t="s">
        <v>3058</v>
      </c>
      <c r="M321" s="1229">
        <v>4500225657</v>
      </c>
      <c r="N321" s="1229">
        <v>8917</v>
      </c>
    </row>
    <row r="322" spans="1:14" s="750" customFormat="1" x14ac:dyDescent="0.25">
      <c r="A322" s="259" t="s">
        <v>305</v>
      </c>
      <c r="B322" s="260">
        <v>41709</v>
      </c>
      <c r="C322" s="261" t="s">
        <v>3238</v>
      </c>
      <c r="D322" s="259" t="s">
        <v>1611</v>
      </c>
      <c r="E322" s="363">
        <v>10180309</v>
      </c>
      <c r="F322" s="259">
        <v>24705827</v>
      </c>
      <c r="G322" s="259">
        <v>2704003</v>
      </c>
      <c r="H322" s="120" t="str">
        <f>IF(G322="","",VLOOKUP(G322,ARANCEL!$B$5:$D$121,2,FALSE))</f>
        <v xml:space="preserve">CORONA PERIFERICA CON PERNO MUÑON COLADO </v>
      </c>
      <c r="I322" s="121" t="s">
        <v>322</v>
      </c>
      <c r="J322" s="119">
        <v>1</v>
      </c>
      <c r="K322" s="122">
        <f>IF(G322="","",VLOOKUP(G322,ARANCEL!$B$5:$D$121,3,FALSE)*J322)</f>
        <v>32612</v>
      </c>
      <c r="L322" s="1229" t="s">
        <v>8279</v>
      </c>
      <c r="M322" s="1229">
        <v>4500259387</v>
      </c>
      <c r="N322" s="1229" t="s">
        <v>8289</v>
      </c>
    </row>
    <row r="323" spans="1:14" s="750" customFormat="1" x14ac:dyDescent="0.25">
      <c r="A323" s="259" t="s">
        <v>305</v>
      </c>
      <c r="B323" s="260">
        <v>41978</v>
      </c>
      <c r="C323" s="261" t="s">
        <v>8715</v>
      </c>
      <c r="D323" s="259" t="s">
        <v>6299</v>
      </c>
      <c r="E323" s="363">
        <v>10290872</v>
      </c>
      <c r="F323" s="259">
        <v>28490403</v>
      </c>
      <c r="G323" s="259">
        <v>2704005</v>
      </c>
      <c r="H323" s="120" t="str">
        <f>IF(G323="","",VLOOKUP(G323,ARANCEL!$B$5:$D$121,2,FALSE))</f>
        <v>PROVISORIO</v>
      </c>
      <c r="I323" s="121" t="s">
        <v>317</v>
      </c>
      <c r="J323" s="119">
        <v>1</v>
      </c>
      <c r="K323" s="122">
        <f>IF(G323="","",VLOOKUP(G323,ARANCEL!$B$5:$D$121,3,FALSE)*J323)</f>
        <v>3250</v>
      </c>
      <c r="L323" s="1349" t="s">
        <v>9431</v>
      </c>
      <c r="M323" s="1349">
        <v>4500269306</v>
      </c>
      <c r="N323" s="1349" t="s">
        <v>9458</v>
      </c>
    </row>
    <row r="324" spans="1:14" s="750" customFormat="1" x14ac:dyDescent="0.25">
      <c r="A324" s="259" t="s">
        <v>305</v>
      </c>
      <c r="B324" s="260">
        <v>41978</v>
      </c>
      <c r="C324" s="261" t="s">
        <v>8715</v>
      </c>
      <c r="D324" s="259" t="s">
        <v>6299</v>
      </c>
      <c r="E324" s="363">
        <v>10290872</v>
      </c>
      <c r="F324" s="259">
        <v>28490403</v>
      </c>
      <c r="G324" s="259">
        <v>2704003</v>
      </c>
      <c r="H324" s="120" t="str">
        <f>IF(G324="","",VLOOKUP(G324,ARANCEL!$B$5:$D$121,2,FALSE))</f>
        <v xml:space="preserve">CORONA PERIFERICA CON PERNO MUÑON COLADO </v>
      </c>
      <c r="I324" s="121" t="s">
        <v>317</v>
      </c>
      <c r="J324" s="119">
        <v>1</v>
      </c>
      <c r="K324" s="122">
        <f>IF(G324="","",VLOOKUP(G324,ARANCEL!$B$5:$D$121,3,FALSE)*J324)</f>
        <v>32612</v>
      </c>
      <c r="L324" s="1349" t="s">
        <v>9431</v>
      </c>
      <c r="M324" s="1349">
        <v>4500269306</v>
      </c>
      <c r="N324" s="1349" t="s">
        <v>9458</v>
      </c>
    </row>
    <row r="325" spans="1:14" s="750" customFormat="1" x14ac:dyDescent="0.25">
      <c r="A325" s="259" t="s">
        <v>313</v>
      </c>
      <c r="B325" s="260">
        <v>41995</v>
      </c>
      <c r="C325" s="118" t="s">
        <v>8715</v>
      </c>
      <c r="D325" s="119" t="s">
        <v>6299</v>
      </c>
      <c r="E325" s="141">
        <v>10299723</v>
      </c>
      <c r="F325" s="119">
        <v>28490403</v>
      </c>
      <c r="G325" s="259">
        <v>2704003</v>
      </c>
      <c r="H325" s="120" t="str">
        <f>IF(G325="","",VLOOKUP(G325,ARANCEL!$B$5:$D$121,2,FALSE))</f>
        <v xml:space="preserve">CORONA PERIFERICA CON PERNO MUÑON COLADO </v>
      </c>
      <c r="I325" s="121" t="s">
        <v>317</v>
      </c>
      <c r="J325" s="119">
        <v>1</v>
      </c>
      <c r="K325" s="122">
        <f>IF(G325="","",VLOOKUP(G325,ARANCEL!$B$5:$D$121,3,FALSE)*J325)</f>
        <v>32612</v>
      </c>
      <c r="L325" s="1349" t="s">
        <v>9431</v>
      </c>
      <c r="M325" s="1349">
        <v>4500269306</v>
      </c>
      <c r="N325" s="1349" t="s">
        <v>9458</v>
      </c>
    </row>
    <row r="326" spans="1:14" s="750" customFormat="1" x14ac:dyDescent="0.25">
      <c r="A326" s="259" t="s">
        <v>305</v>
      </c>
      <c r="B326" s="260">
        <v>41591</v>
      </c>
      <c r="C326" s="261" t="s">
        <v>1632</v>
      </c>
      <c r="D326" s="259" t="s">
        <v>620</v>
      </c>
      <c r="E326" s="363">
        <v>10161920</v>
      </c>
      <c r="F326" s="259">
        <v>22505205</v>
      </c>
      <c r="G326" s="259">
        <v>2704003</v>
      </c>
      <c r="H326" s="120" t="str">
        <f>IF(G326="","",VLOOKUP(G326,ARANCEL!$B$5:$D$121,2,FALSE))</f>
        <v xml:space="preserve">CORONA PERIFERICA CON PERNO MUÑON COLADO </v>
      </c>
      <c r="I326" s="121" t="s">
        <v>323</v>
      </c>
      <c r="J326" s="119">
        <v>1</v>
      </c>
      <c r="K326" s="122">
        <f>IF(G326="","",VLOOKUP(G326,ARANCEL!$B$5:$D$121,3,FALSE)*J326)</f>
        <v>32612</v>
      </c>
      <c r="L326" s="1235" t="str">
        <f>IF(E326="","","IMPAGO")</f>
        <v>IMPAGO</v>
      </c>
      <c r="M326" s="1235" t="str">
        <f>IF(L326="IMPAGO","SIN O.C.","")</f>
        <v>SIN O.C.</v>
      </c>
      <c r="N326" s="1235" t="str">
        <f>IF(L326="IMPAGO","SIN FACT.","")</f>
        <v>SIN FACT.</v>
      </c>
    </row>
    <row r="327" spans="1:14" s="772" customFormat="1" x14ac:dyDescent="0.25">
      <c r="A327" s="259" t="s">
        <v>305</v>
      </c>
      <c r="B327" s="260">
        <v>41655</v>
      </c>
      <c r="C327" s="261" t="s">
        <v>1623</v>
      </c>
      <c r="D327" s="259" t="s">
        <v>1280</v>
      </c>
      <c r="E327" s="363">
        <v>10169338</v>
      </c>
      <c r="F327" s="259">
        <v>24389598</v>
      </c>
      <c r="G327" s="259">
        <v>2705003</v>
      </c>
      <c r="H327" s="120" t="str">
        <f>IF(G327="","",VLOOKUP(G327,ARANCEL!$B$5:$D$121,2,FALSE))</f>
        <v>INCRUSTACION ESTETICA (ART-GLASS O CERAMICA)</v>
      </c>
      <c r="I327" s="121" t="s">
        <v>308</v>
      </c>
      <c r="J327" s="119">
        <v>1</v>
      </c>
      <c r="K327" s="122">
        <f>IF(G327="","",VLOOKUP(G327,ARANCEL!$B$5:$D$121,3,FALSE)*J327)</f>
        <v>15676</v>
      </c>
      <c r="L327" s="1229" t="s">
        <v>2842</v>
      </c>
      <c r="M327" s="1229">
        <v>4500216252</v>
      </c>
      <c r="N327" s="1229">
        <v>8416</v>
      </c>
    </row>
    <row r="328" spans="1:14" s="772" customFormat="1" x14ac:dyDescent="0.25">
      <c r="A328" s="259" t="s">
        <v>305</v>
      </c>
      <c r="B328" s="260">
        <v>41754</v>
      </c>
      <c r="C328" s="261" t="s">
        <v>4148</v>
      </c>
      <c r="D328" s="259" t="s">
        <v>1619</v>
      </c>
      <c r="E328" s="262">
        <v>10190921</v>
      </c>
      <c r="F328" s="259">
        <v>26006192</v>
      </c>
      <c r="G328" s="259">
        <v>2704005</v>
      </c>
      <c r="H328" s="120" t="str">
        <f>IF(G328="","",VLOOKUP(G328,ARANCEL!$B$5:$D$121,2,FALSE))</f>
        <v>PROVISORIO</v>
      </c>
      <c r="I328" s="121" t="s">
        <v>323</v>
      </c>
      <c r="J328" s="119">
        <v>1</v>
      </c>
      <c r="K328" s="122">
        <f>IF(G328="","",VLOOKUP(G328,ARANCEL!$B$5:$D$121,3,FALSE)*J328)</f>
        <v>3250</v>
      </c>
      <c r="L328" s="1229" t="s">
        <v>4612</v>
      </c>
      <c r="M328" s="1229">
        <v>4500229984</v>
      </c>
      <c r="N328" s="1229">
        <v>9195</v>
      </c>
    </row>
    <row r="329" spans="1:14" s="772" customFormat="1" x14ac:dyDescent="0.25">
      <c r="A329" s="364" t="s">
        <v>305</v>
      </c>
      <c r="B329" s="260">
        <v>41754</v>
      </c>
      <c r="C329" s="261" t="s">
        <v>4148</v>
      </c>
      <c r="D329" s="259" t="s">
        <v>1619</v>
      </c>
      <c r="E329" s="262">
        <v>10190921</v>
      </c>
      <c r="F329" s="259">
        <v>26006192</v>
      </c>
      <c r="G329" s="259">
        <v>2704003</v>
      </c>
      <c r="H329" s="120" t="str">
        <f>IF(G329="","",VLOOKUP(G329,ARANCEL!$B$5:$D$121,2,FALSE))</f>
        <v xml:space="preserve">CORONA PERIFERICA CON PERNO MUÑON COLADO </v>
      </c>
      <c r="I329" s="121" t="s">
        <v>323</v>
      </c>
      <c r="J329" s="119">
        <v>1</v>
      </c>
      <c r="K329" s="122">
        <f>IF(G329="","",VLOOKUP(G329,ARANCEL!$B$5:$D$121,3,FALSE)*J329)</f>
        <v>32612</v>
      </c>
      <c r="L329" s="1229" t="s">
        <v>4612</v>
      </c>
      <c r="M329" s="1229">
        <v>4500229984</v>
      </c>
      <c r="N329" s="1229">
        <v>9195</v>
      </c>
    </row>
    <row r="330" spans="1:14" s="772" customFormat="1" x14ac:dyDescent="0.25">
      <c r="A330" s="259" t="s">
        <v>305</v>
      </c>
      <c r="B330" s="260">
        <v>41654</v>
      </c>
      <c r="C330" s="261" t="s">
        <v>1624</v>
      </c>
      <c r="D330" s="259" t="s">
        <v>620</v>
      </c>
      <c r="E330" s="363">
        <v>10169125</v>
      </c>
      <c r="F330" s="259">
        <v>24532398</v>
      </c>
      <c r="G330" s="259">
        <v>2705004</v>
      </c>
      <c r="H330" s="120" t="str">
        <f>IF(G330="","",VLOOKUP(G330,ARANCEL!$B$5:$D$121,2,FALSE))</f>
        <v>CARILLA ESTETICA (ART-GLASS O CERAMICA)</v>
      </c>
      <c r="I330" s="121" t="s">
        <v>329</v>
      </c>
      <c r="J330" s="119">
        <v>1</v>
      </c>
      <c r="K330" s="122">
        <f>IF(G330="","",VLOOKUP(G330,ARANCEL!$B$5:$D$121,3,FALSE)*J330)</f>
        <v>26753</v>
      </c>
      <c r="L330" s="1229" t="s">
        <v>2842</v>
      </c>
      <c r="M330" s="1229">
        <v>4500216252</v>
      </c>
      <c r="N330" s="1229">
        <v>8416</v>
      </c>
    </row>
    <row r="331" spans="1:14" s="772" customFormat="1" x14ac:dyDescent="0.25">
      <c r="A331" s="259" t="s">
        <v>305</v>
      </c>
      <c r="B331" s="260">
        <v>41934</v>
      </c>
      <c r="C331" s="261" t="s">
        <v>7781</v>
      </c>
      <c r="D331" s="259" t="s">
        <v>1619</v>
      </c>
      <c r="E331" s="363">
        <v>10268580</v>
      </c>
      <c r="F331" s="259">
        <v>28898411</v>
      </c>
      <c r="G331" s="259">
        <v>2707001</v>
      </c>
      <c r="H331" s="120" t="str">
        <f>IF(G331="","",VLOOKUP(G331,ARANCEL!$B$5:$D$121,2,FALSE))</f>
        <v xml:space="preserve">PLANO DE RELAJACION </v>
      </c>
      <c r="I331" s="121" t="s">
        <v>306</v>
      </c>
      <c r="J331" s="119">
        <v>1</v>
      </c>
      <c r="K331" s="122">
        <f>IF(G331="","",VLOOKUP(G331,ARANCEL!$B$5:$D$121,3,FALSE)*J331)</f>
        <v>9221</v>
      </c>
      <c r="L331" s="1229" t="s">
        <v>8279</v>
      </c>
      <c r="M331" s="1229">
        <v>4500260855</v>
      </c>
      <c r="N331" s="1229" t="s">
        <v>8299</v>
      </c>
    </row>
    <row r="332" spans="1:14" s="772" customFormat="1" x14ac:dyDescent="0.25">
      <c r="A332" s="259" t="s">
        <v>305</v>
      </c>
      <c r="B332" s="260">
        <v>41940</v>
      </c>
      <c r="C332" s="261" t="s">
        <v>7797</v>
      </c>
      <c r="D332" s="259" t="s">
        <v>620</v>
      </c>
      <c r="E332" s="363">
        <v>10269110</v>
      </c>
      <c r="F332" s="259">
        <v>29062850</v>
      </c>
      <c r="G332" s="259">
        <v>2704005</v>
      </c>
      <c r="H332" s="120" t="str">
        <f>IF(G332="","",VLOOKUP(G332,ARANCEL!$B$5:$D$121,2,FALSE))</f>
        <v>PROVISORIO</v>
      </c>
      <c r="I332" s="121" t="s">
        <v>329</v>
      </c>
      <c r="J332" s="119">
        <v>1</v>
      </c>
      <c r="K332" s="122">
        <f>IF(G332="","",VLOOKUP(G332,ARANCEL!$B$5:$D$121,3,FALSE)*J332)</f>
        <v>3250</v>
      </c>
      <c r="L332" s="1229" t="s">
        <v>8279</v>
      </c>
      <c r="M332" s="1229">
        <v>4500260855</v>
      </c>
      <c r="N332" s="1229" t="s">
        <v>8299</v>
      </c>
    </row>
    <row r="333" spans="1:14" s="772" customFormat="1" x14ac:dyDescent="0.25">
      <c r="A333" s="259" t="s">
        <v>305</v>
      </c>
      <c r="B333" s="260">
        <v>41941</v>
      </c>
      <c r="C333" s="261" t="s">
        <v>7797</v>
      </c>
      <c r="D333" s="259" t="s">
        <v>620</v>
      </c>
      <c r="E333" s="363">
        <v>10269110</v>
      </c>
      <c r="F333" s="259">
        <v>29062850</v>
      </c>
      <c r="G333" s="259">
        <v>2704003</v>
      </c>
      <c r="H333" s="120" t="str">
        <f>IF(G333="","",VLOOKUP(G333,ARANCEL!$B$5:$D$121,2,FALSE))</f>
        <v xml:space="preserve">CORONA PERIFERICA CON PERNO MUÑON COLADO </v>
      </c>
      <c r="I333" s="121" t="s">
        <v>329</v>
      </c>
      <c r="J333" s="119">
        <v>1</v>
      </c>
      <c r="K333" s="122">
        <f>IF(G333="","",VLOOKUP(G333,ARANCEL!$B$5:$D$121,3,FALSE)*J333)</f>
        <v>32612</v>
      </c>
      <c r="L333" s="1229" t="s">
        <v>8279</v>
      </c>
      <c r="M333" s="1229">
        <v>4500260855</v>
      </c>
      <c r="N333" s="1229" t="s">
        <v>8299</v>
      </c>
    </row>
    <row r="334" spans="1:14" s="772" customFormat="1" x14ac:dyDescent="0.25">
      <c r="A334" s="259" t="s">
        <v>305</v>
      </c>
      <c r="B334" s="260">
        <v>41752</v>
      </c>
      <c r="C334" s="261" t="s">
        <v>4133</v>
      </c>
      <c r="D334" s="259" t="s">
        <v>1611</v>
      </c>
      <c r="E334" s="363">
        <v>10190859</v>
      </c>
      <c r="F334" s="259">
        <v>25325826</v>
      </c>
      <c r="G334" s="259">
        <v>2704005</v>
      </c>
      <c r="H334" s="120" t="str">
        <f>IF(G334="","",VLOOKUP(G334,ARANCEL!$B$5:$D$121,2,FALSE))</f>
        <v>PROVISORIO</v>
      </c>
      <c r="I334" s="121" t="s">
        <v>309</v>
      </c>
      <c r="J334" s="119">
        <v>1</v>
      </c>
      <c r="K334" s="122">
        <f>IF(G334="","",VLOOKUP(G334,ARANCEL!$B$5:$D$121,3,FALSE)*J334)</f>
        <v>3250</v>
      </c>
      <c r="L334" s="1229" t="s">
        <v>4612</v>
      </c>
      <c r="M334" s="1229">
        <v>4500229984</v>
      </c>
      <c r="N334" s="1229">
        <v>9195</v>
      </c>
    </row>
    <row r="335" spans="1:14" s="790" customFormat="1" x14ac:dyDescent="0.25">
      <c r="A335" s="259" t="s">
        <v>305</v>
      </c>
      <c r="B335" s="260">
        <v>41773</v>
      </c>
      <c r="C335" s="261" t="s">
        <v>4133</v>
      </c>
      <c r="D335" s="259" t="s">
        <v>1611</v>
      </c>
      <c r="E335" s="363">
        <v>10190859</v>
      </c>
      <c r="F335" s="259">
        <v>25325826</v>
      </c>
      <c r="G335" s="119">
        <v>2704003</v>
      </c>
      <c r="H335" s="120" t="str">
        <f>IF(G335="","",VLOOKUP(G335,ARANCEL!$B$5:$D$121,2,FALSE))</f>
        <v xml:space="preserve">CORONA PERIFERICA CON PERNO MUÑON COLADO </v>
      </c>
      <c r="I335" s="121" t="s">
        <v>309</v>
      </c>
      <c r="J335" s="119">
        <v>1</v>
      </c>
      <c r="K335" s="122">
        <f>IF(G335="","",VLOOKUP(G335,ARANCEL!$B$5:$D$121,3,FALSE)*J335)</f>
        <v>32612</v>
      </c>
      <c r="L335" s="1229" t="s">
        <v>5292</v>
      </c>
      <c r="M335" s="1229">
        <v>4500235564</v>
      </c>
      <c r="N335" s="1229">
        <v>9431</v>
      </c>
    </row>
    <row r="336" spans="1:14" s="790" customFormat="1" x14ac:dyDescent="0.25">
      <c r="A336" s="259" t="s">
        <v>305</v>
      </c>
      <c r="B336" s="260">
        <v>41867</v>
      </c>
      <c r="C336" s="261" t="s">
        <v>4133</v>
      </c>
      <c r="D336" s="259" t="s">
        <v>1611</v>
      </c>
      <c r="E336" s="363">
        <v>10242641</v>
      </c>
      <c r="F336" s="259">
        <v>25325826</v>
      </c>
      <c r="G336" s="712">
        <v>2705003</v>
      </c>
      <c r="H336" s="120" t="str">
        <f>IF(G336="","",VLOOKUP(G336,ARANCEL!$B$5:$D$121,2,FALSE))</f>
        <v>INCRUSTACION ESTETICA (ART-GLASS O CERAMICA)</v>
      </c>
      <c r="I336" s="121" t="s">
        <v>308</v>
      </c>
      <c r="J336" s="119">
        <v>1</v>
      </c>
      <c r="K336" s="122">
        <f>IF(G336="","",VLOOKUP(G336,ARANCEL!$B$5:$D$121,3,FALSE)*J336)</f>
        <v>15676</v>
      </c>
      <c r="L336" s="1229" t="s">
        <v>6905</v>
      </c>
      <c r="M336" s="1229">
        <v>4500250387</v>
      </c>
      <c r="N336" s="1229" t="s">
        <v>6912</v>
      </c>
    </row>
    <row r="337" spans="1:14" s="795" customFormat="1" x14ac:dyDescent="0.25">
      <c r="A337" s="259" t="s">
        <v>305</v>
      </c>
      <c r="B337" s="260">
        <v>41757</v>
      </c>
      <c r="C337" s="261" t="s">
        <v>4205</v>
      </c>
      <c r="D337" s="259" t="s">
        <v>1609</v>
      </c>
      <c r="E337" s="363">
        <v>10191831</v>
      </c>
      <c r="F337" s="259">
        <v>26121517</v>
      </c>
      <c r="G337" s="712">
        <v>2705003</v>
      </c>
      <c r="H337" s="120" t="str">
        <f>IF(G337="","",VLOOKUP(G337,ARANCEL!$B$5:$D$121,2,FALSE))</f>
        <v>INCRUSTACION ESTETICA (ART-GLASS O CERAMICA)</v>
      </c>
      <c r="I337" s="121" t="s">
        <v>618</v>
      </c>
      <c r="J337" s="119">
        <v>1</v>
      </c>
      <c r="K337" s="122">
        <f>IF(G337="","",VLOOKUP(G337,ARANCEL!$B$5:$D$121,3,FALSE)*J337)</f>
        <v>15676</v>
      </c>
      <c r="L337" s="1229" t="s">
        <v>8279</v>
      </c>
      <c r="M337" s="1229">
        <v>4500259387</v>
      </c>
      <c r="N337" s="1229" t="s">
        <v>8289</v>
      </c>
    </row>
    <row r="338" spans="1:14" s="795" customFormat="1" x14ac:dyDescent="0.25">
      <c r="A338" s="259" t="s">
        <v>305</v>
      </c>
      <c r="B338" s="260">
        <v>41887</v>
      </c>
      <c r="C338" s="261" t="s">
        <v>6888</v>
      </c>
      <c r="D338" s="259" t="s">
        <v>1619</v>
      </c>
      <c r="E338" s="363">
        <v>10252584</v>
      </c>
      <c r="F338" s="259">
        <v>27543624</v>
      </c>
      <c r="G338" s="712">
        <v>2704003</v>
      </c>
      <c r="H338" s="120" t="str">
        <f>IF(G338="","",VLOOKUP(G338,ARANCEL!$B$5:$D$121,2,FALSE))</f>
        <v xml:space="preserve">CORONA PERIFERICA CON PERNO MUÑON COLADO </v>
      </c>
      <c r="I338" s="121" t="s">
        <v>337</v>
      </c>
      <c r="J338" s="119">
        <v>1</v>
      </c>
      <c r="K338" s="122">
        <f>IF(G338="","",VLOOKUP(G338,ARANCEL!$B$5:$D$121,3,FALSE)*J338)</f>
        <v>32612</v>
      </c>
      <c r="L338" s="1229" t="s">
        <v>7548</v>
      </c>
      <c r="M338" s="1229">
        <v>4500255073</v>
      </c>
      <c r="N338" s="1229" t="s">
        <v>7563</v>
      </c>
    </row>
    <row r="339" spans="1:14" s="795" customFormat="1" x14ac:dyDescent="0.25">
      <c r="A339" s="259" t="s">
        <v>305</v>
      </c>
      <c r="B339" s="260">
        <v>41957</v>
      </c>
      <c r="C339" s="261" t="s">
        <v>8226</v>
      </c>
      <c r="D339" s="259" t="s">
        <v>1619</v>
      </c>
      <c r="E339" s="363">
        <v>10279830</v>
      </c>
      <c r="F339" s="259">
        <v>29567818</v>
      </c>
      <c r="G339" s="712">
        <v>2707001</v>
      </c>
      <c r="H339" s="120" t="str">
        <f>IF(G339="","",VLOOKUP(G339,ARANCEL!$B$5:$D$121,2,FALSE))</f>
        <v xml:space="preserve">PLANO DE RELAJACION </v>
      </c>
      <c r="I339" s="121" t="s">
        <v>306</v>
      </c>
      <c r="J339" s="119">
        <v>1</v>
      </c>
      <c r="K339" s="122">
        <f>IF(G339="","",VLOOKUP(G339,ARANCEL!$B$5:$D$121,3,FALSE)*J339)</f>
        <v>9221</v>
      </c>
      <c r="L339" s="1229" t="s">
        <v>8256</v>
      </c>
      <c r="M339" s="1229">
        <v>4500265763</v>
      </c>
      <c r="N339" s="1229" t="s">
        <v>8944</v>
      </c>
    </row>
    <row r="340" spans="1:14" s="795" customFormat="1" x14ac:dyDescent="0.25">
      <c r="A340" s="259" t="s">
        <v>305</v>
      </c>
      <c r="B340" s="260">
        <v>41950</v>
      </c>
      <c r="C340" s="261" t="s">
        <v>8110</v>
      </c>
      <c r="D340" s="259" t="s">
        <v>1611</v>
      </c>
      <c r="E340" s="363">
        <v>10276495</v>
      </c>
      <c r="F340" s="259">
        <v>29165414</v>
      </c>
      <c r="G340" s="712">
        <v>2705004</v>
      </c>
      <c r="H340" s="120" t="str">
        <f>IF(G340="","",VLOOKUP(G340,ARANCEL!$B$5:$D$121,2,FALSE))</f>
        <v>CARILLA ESTETICA (ART-GLASS O CERAMICA)</v>
      </c>
      <c r="I340" s="121" t="s">
        <v>325</v>
      </c>
      <c r="J340" s="119">
        <v>1</v>
      </c>
      <c r="K340" s="122">
        <f>IF(G340="","",VLOOKUP(G340,ARANCEL!$B$5:$D$121,3,FALSE)*J340)</f>
        <v>26753</v>
      </c>
      <c r="L340" s="1229" t="s">
        <v>8256</v>
      </c>
      <c r="M340" s="1229">
        <v>4500265763</v>
      </c>
      <c r="N340" s="1229" t="s">
        <v>8944</v>
      </c>
    </row>
    <row r="341" spans="1:14" s="827" customFormat="1" x14ac:dyDescent="0.25">
      <c r="A341" s="712" t="s">
        <v>305</v>
      </c>
      <c r="B341" s="719">
        <v>41703</v>
      </c>
      <c r="C341" s="714" t="s">
        <v>3121</v>
      </c>
      <c r="D341" s="712" t="s">
        <v>1611</v>
      </c>
      <c r="E341" s="741">
        <v>10178590</v>
      </c>
      <c r="F341" s="712">
        <v>25178511</v>
      </c>
      <c r="G341" s="816">
        <v>2705003</v>
      </c>
      <c r="H341" s="120" t="str">
        <f>IF(G341="","",VLOOKUP(G341,ARANCEL!$B$5:$D$121,2,FALSE))</f>
        <v>INCRUSTACION ESTETICA (ART-GLASS O CERAMICA)</v>
      </c>
      <c r="I341" s="121" t="s">
        <v>326</v>
      </c>
      <c r="J341" s="119">
        <v>1</v>
      </c>
      <c r="K341" s="122">
        <f>IF(G341="","",VLOOKUP(G341,ARANCEL!$B$5:$D$121,3,FALSE)*J341)</f>
        <v>15676</v>
      </c>
      <c r="L341" s="1229" t="s">
        <v>3438</v>
      </c>
      <c r="M341" s="1229">
        <v>4500220818</v>
      </c>
      <c r="N341" s="1229">
        <v>8640</v>
      </c>
    </row>
    <row r="342" spans="1:14" s="827" customFormat="1" x14ac:dyDescent="0.25">
      <c r="A342" s="816" t="s">
        <v>305</v>
      </c>
      <c r="B342" s="817">
        <v>41736</v>
      </c>
      <c r="C342" s="818" t="s">
        <v>3822</v>
      </c>
      <c r="D342" s="816" t="s">
        <v>1609</v>
      </c>
      <c r="E342" s="828">
        <v>10186790</v>
      </c>
      <c r="F342" s="816">
        <v>25168501</v>
      </c>
      <c r="G342" s="816">
        <v>2707001</v>
      </c>
      <c r="H342" s="120" t="str">
        <f>IF(G342="","",VLOOKUP(G342,ARANCEL!$B$5:$D$121,2,FALSE))</f>
        <v xml:space="preserve">PLANO DE RELAJACION </v>
      </c>
      <c r="I342" s="121" t="s">
        <v>306</v>
      </c>
      <c r="J342" s="119">
        <v>1</v>
      </c>
      <c r="K342" s="122">
        <f>IF(G342="","",VLOOKUP(G342,ARANCEL!$B$5:$D$121,3,FALSE)*J342)</f>
        <v>9221</v>
      </c>
      <c r="L342" s="1229" t="s">
        <v>4612</v>
      </c>
      <c r="M342" s="1229">
        <v>4500229982</v>
      </c>
      <c r="N342" s="1229">
        <v>9193</v>
      </c>
    </row>
    <row r="343" spans="1:14" s="827" customFormat="1" x14ac:dyDescent="0.25">
      <c r="A343" s="816" t="s">
        <v>305</v>
      </c>
      <c r="B343" s="817">
        <v>41876</v>
      </c>
      <c r="C343" s="118" t="s">
        <v>6587</v>
      </c>
      <c r="D343" s="119" t="s">
        <v>811</v>
      </c>
      <c r="E343" s="141">
        <v>10246304</v>
      </c>
      <c r="F343" s="119">
        <v>27059669</v>
      </c>
      <c r="G343" s="816">
        <v>2704005</v>
      </c>
      <c r="H343" s="120" t="str">
        <f>IF(G343="","",VLOOKUP(G343,ARANCEL!$B$5:$D$121,2,FALSE))</f>
        <v>PROVISORIO</v>
      </c>
      <c r="I343" s="121" t="s">
        <v>337</v>
      </c>
      <c r="J343" s="119">
        <v>1</v>
      </c>
      <c r="K343" s="122">
        <f>IF(G343="","",VLOOKUP(G343,ARANCEL!$B$5:$D$121,3,FALSE)*J343)</f>
        <v>3250</v>
      </c>
      <c r="L343" s="1229" t="s">
        <v>6905</v>
      </c>
      <c r="M343" s="1229">
        <v>4500250387</v>
      </c>
      <c r="N343" s="1229" t="s">
        <v>6912</v>
      </c>
    </row>
    <row r="344" spans="1:14" s="827" customFormat="1" x14ac:dyDescent="0.25">
      <c r="A344" s="816" t="s">
        <v>305</v>
      </c>
      <c r="B344" s="817">
        <v>41886</v>
      </c>
      <c r="C344" s="818" t="s">
        <v>6587</v>
      </c>
      <c r="D344" s="816" t="s">
        <v>811</v>
      </c>
      <c r="E344" s="828">
        <v>10246304</v>
      </c>
      <c r="F344" s="816">
        <v>27059669</v>
      </c>
      <c r="G344" s="816">
        <v>2704003</v>
      </c>
      <c r="H344" s="120" t="str">
        <f>IF(G344="","",VLOOKUP(G344,ARANCEL!$B$5:$D$121,2,FALSE))</f>
        <v xml:space="preserve">CORONA PERIFERICA CON PERNO MUÑON COLADO </v>
      </c>
      <c r="I344" s="121" t="s">
        <v>337</v>
      </c>
      <c r="J344" s="119">
        <v>1</v>
      </c>
      <c r="K344" s="122">
        <f>IF(G344="","",VLOOKUP(G344,ARANCEL!$B$5:$D$121,3,FALSE)*J344)</f>
        <v>32612</v>
      </c>
      <c r="L344" s="1229" t="s">
        <v>6905</v>
      </c>
      <c r="M344" s="1229">
        <v>4500251478</v>
      </c>
      <c r="N344" s="1229" t="s">
        <v>7152</v>
      </c>
    </row>
    <row r="345" spans="1:14" s="834" customFormat="1" x14ac:dyDescent="0.25">
      <c r="A345" s="119" t="s">
        <v>305</v>
      </c>
      <c r="B345" s="164">
        <v>41743</v>
      </c>
      <c r="C345" s="118" t="s">
        <v>4003</v>
      </c>
      <c r="D345" s="119" t="s">
        <v>620</v>
      </c>
      <c r="E345" s="141">
        <v>10189008</v>
      </c>
      <c r="F345" s="119">
        <v>25925447</v>
      </c>
      <c r="G345" s="816">
        <v>2704005</v>
      </c>
      <c r="H345" s="120" t="str">
        <f>IF(G345="","",VLOOKUP(G345,ARANCEL!$B$5:$D$121,2,FALSE))</f>
        <v>PROVISORIO</v>
      </c>
      <c r="I345" s="121" t="s">
        <v>324</v>
      </c>
      <c r="J345" s="119">
        <v>1</v>
      </c>
      <c r="K345" s="122">
        <f>IF(G345="","",VLOOKUP(G345,ARANCEL!$B$5:$D$121,3,FALSE)*J345)</f>
        <v>3250</v>
      </c>
      <c r="L345" s="1229" t="s">
        <v>4612</v>
      </c>
      <c r="M345" s="1229">
        <v>4500229983</v>
      </c>
      <c r="N345" s="1229">
        <v>9194</v>
      </c>
    </row>
    <row r="346" spans="1:14" s="834" customFormat="1" x14ac:dyDescent="0.25">
      <c r="A346" s="259" t="s">
        <v>305</v>
      </c>
      <c r="B346" s="260">
        <v>41750</v>
      </c>
      <c r="C346" s="261" t="s">
        <v>4003</v>
      </c>
      <c r="D346" s="259" t="s">
        <v>620</v>
      </c>
      <c r="E346" s="363">
        <v>10189008</v>
      </c>
      <c r="F346" s="259">
        <v>25925447</v>
      </c>
      <c r="G346" s="816">
        <v>2704003</v>
      </c>
      <c r="H346" s="120" t="str">
        <f>IF(G346="","",VLOOKUP(G346,ARANCEL!$B$5:$D$121,2,FALSE))</f>
        <v xml:space="preserve">CORONA PERIFERICA CON PERNO MUÑON COLADO </v>
      </c>
      <c r="I346" s="121" t="s">
        <v>324</v>
      </c>
      <c r="J346" s="119">
        <v>1</v>
      </c>
      <c r="K346" s="122">
        <f>IF(G346="","",VLOOKUP(G346,ARANCEL!$B$5:$D$121,3,FALSE)*J346)</f>
        <v>32612</v>
      </c>
      <c r="L346" s="1229" t="s">
        <v>4612</v>
      </c>
      <c r="M346" s="1229">
        <v>4500229983</v>
      </c>
      <c r="N346" s="1229">
        <v>9194</v>
      </c>
    </row>
    <row r="347" spans="1:14" s="834" customFormat="1" x14ac:dyDescent="0.25">
      <c r="A347" s="816" t="s">
        <v>305</v>
      </c>
      <c r="B347" s="817">
        <v>41913</v>
      </c>
      <c r="C347" s="818" t="s">
        <v>7347</v>
      </c>
      <c r="D347" s="816" t="s">
        <v>4645</v>
      </c>
      <c r="E347" s="828">
        <v>10258685</v>
      </c>
      <c r="F347" s="816">
        <v>28575693</v>
      </c>
      <c r="G347" s="816">
        <v>2707001</v>
      </c>
      <c r="H347" s="120" t="str">
        <f>IF(G347="","",VLOOKUP(G347,ARANCEL!$B$5:$D$121,2,FALSE))</f>
        <v xml:space="preserve">PLANO DE RELAJACION </v>
      </c>
      <c r="I347" s="121" t="s">
        <v>306</v>
      </c>
      <c r="J347" s="119">
        <v>1</v>
      </c>
      <c r="K347" s="122">
        <f>IF(G347="","",VLOOKUP(G347,ARANCEL!$B$5:$D$121,3,FALSE)*J347)</f>
        <v>9221</v>
      </c>
      <c r="L347" s="1229" t="s">
        <v>7548</v>
      </c>
      <c r="M347" s="1229">
        <v>4500255073</v>
      </c>
      <c r="N347" s="1229" t="s">
        <v>7563</v>
      </c>
    </row>
    <row r="348" spans="1:14" s="834" customFormat="1" x14ac:dyDescent="0.25">
      <c r="A348" s="816" t="s">
        <v>305</v>
      </c>
      <c r="B348" s="817">
        <v>41775</v>
      </c>
      <c r="C348" s="818" t="s">
        <v>4874</v>
      </c>
      <c r="D348" s="816" t="s">
        <v>1609</v>
      </c>
      <c r="E348" s="828">
        <v>10211213</v>
      </c>
      <c r="F348" s="816">
        <v>26131145</v>
      </c>
      <c r="G348" s="816">
        <v>2704005</v>
      </c>
      <c r="H348" s="120" t="str">
        <f>IF(G348="","",VLOOKUP(G348,ARANCEL!$B$5:$D$121,2,FALSE))</f>
        <v>PROVISORIO</v>
      </c>
      <c r="I348" s="121" t="s">
        <v>312</v>
      </c>
      <c r="J348" s="119">
        <v>1</v>
      </c>
      <c r="K348" s="122">
        <f>IF(G348="","",VLOOKUP(G348,ARANCEL!$B$5:$D$121,3,FALSE)*J348)</f>
        <v>3250</v>
      </c>
      <c r="L348" s="1229" t="s">
        <v>5742</v>
      </c>
      <c r="M348" s="1229">
        <v>4500239648</v>
      </c>
      <c r="N348" s="1229" t="s">
        <v>5760</v>
      </c>
    </row>
    <row r="349" spans="1:14" s="834" customFormat="1" x14ac:dyDescent="0.25">
      <c r="A349" s="816" t="s">
        <v>305</v>
      </c>
      <c r="B349" s="817">
        <v>41792</v>
      </c>
      <c r="C349" s="261" t="s">
        <v>4874</v>
      </c>
      <c r="D349" s="259" t="s">
        <v>1609</v>
      </c>
      <c r="E349" s="363">
        <v>10203932</v>
      </c>
      <c r="F349" s="259">
        <v>26704057</v>
      </c>
      <c r="G349" s="816">
        <v>2705001</v>
      </c>
      <c r="H349" s="120" t="str">
        <f>IF(G349="","",VLOOKUP(G349,ARANCEL!$B$5:$D$121,2,FALSE))</f>
        <v xml:space="preserve">EN METAL NO NOBLE </v>
      </c>
      <c r="I349" s="121" t="s">
        <v>322</v>
      </c>
      <c r="J349" s="119">
        <v>1</v>
      </c>
      <c r="K349" s="122">
        <f>IF(G349="","",VLOOKUP(G349,ARANCEL!$B$5:$D$121,3,FALSE)*J349)</f>
        <v>15744</v>
      </c>
      <c r="L349" s="1229" t="s">
        <v>5742</v>
      </c>
      <c r="M349" s="1229">
        <v>4500239648</v>
      </c>
      <c r="N349" s="1229" t="s">
        <v>5760</v>
      </c>
    </row>
    <row r="350" spans="1:14" s="827" customFormat="1" x14ac:dyDescent="0.25">
      <c r="A350" s="816" t="s">
        <v>305</v>
      </c>
      <c r="B350" s="817">
        <v>41731</v>
      </c>
      <c r="C350" s="818" t="s">
        <v>3672</v>
      </c>
      <c r="D350" s="816" t="s">
        <v>1611</v>
      </c>
      <c r="E350" s="828">
        <v>10184986</v>
      </c>
      <c r="F350" s="816">
        <v>25615934</v>
      </c>
      <c r="G350" s="816">
        <v>2704005</v>
      </c>
      <c r="H350" s="120" t="str">
        <f>IF(G350="","",VLOOKUP(G350,ARANCEL!$B$5:$D$121,2,FALSE))</f>
        <v>PROVISORIO</v>
      </c>
      <c r="I350" s="121" t="s">
        <v>309</v>
      </c>
      <c r="J350" s="119">
        <v>1</v>
      </c>
      <c r="K350" s="122">
        <f>IF(G350="","",VLOOKUP(G350,ARANCEL!$B$5:$D$121,3,FALSE)*J350)</f>
        <v>3250</v>
      </c>
      <c r="L350" s="1229" t="s">
        <v>4612</v>
      </c>
      <c r="M350" s="1229">
        <v>4500229982</v>
      </c>
      <c r="N350" s="1229">
        <v>9193</v>
      </c>
    </row>
    <row r="351" spans="1:14" s="827" customFormat="1" x14ac:dyDescent="0.25">
      <c r="A351" s="816" t="s">
        <v>305</v>
      </c>
      <c r="B351" s="817">
        <v>41731</v>
      </c>
      <c r="C351" s="818" t="s">
        <v>3672</v>
      </c>
      <c r="D351" s="816" t="s">
        <v>1611</v>
      </c>
      <c r="E351" s="828">
        <v>10184986</v>
      </c>
      <c r="F351" s="816">
        <v>25615934</v>
      </c>
      <c r="G351" s="816">
        <v>2704004</v>
      </c>
      <c r="H351" s="120" t="str">
        <f>IF(G351="","",VLOOKUP(G351,ARANCEL!$B$5:$D$121,2,FALSE))</f>
        <v>CORONA PERIFERICA CON PERNO MUÑON PLATA-PALADIO</v>
      </c>
      <c r="I351" s="121" t="s">
        <v>309</v>
      </c>
      <c r="J351" s="119">
        <v>1</v>
      </c>
      <c r="K351" s="122">
        <f>IF(G351="","",VLOOKUP(G351,ARANCEL!$B$5:$D$121,3,FALSE)*J351)</f>
        <v>38235</v>
      </c>
      <c r="L351" s="1229" t="s">
        <v>4612</v>
      </c>
      <c r="M351" s="1229">
        <v>4500229982</v>
      </c>
      <c r="N351" s="1229">
        <v>9193</v>
      </c>
    </row>
    <row r="352" spans="1:14" s="827" customFormat="1" x14ac:dyDescent="0.25">
      <c r="A352" s="816" t="s">
        <v>305</v>
      </c>
      <c r="B352" s="817">
        <v>41746</v>
      </c>
      <c r="C352" s="818" t="s">
        <v>4021</v>
      </c>
      <c r="D352" s="816" t="s">
        <v>620</v>
      </c>
      <c r="E352" s="828">
        <v>10189125</v>
      </c>
      <c r="F352" s="816">
        <v>25994421</v>
      </c>
      <c r="G352" s="816">
        <v>2704003</v>
      </c>
      <c r="H352" s="120" t="str">
        <f>IF(G352="","",VLOOKUP(G352,ARANCEL!$B$5:$D$121,2,FALSE))</f>
        <v xml:space="preserve">CORONA PERIFERICA CON PERNO MUÑON COLADO </v>
      </c>
      <c r="I352" s="121" t="s">
        <v>2091</v>
      </c>
      <c r="J352" s="119">
        <v>2</v>
      </c>
      <c r="K352" s="122">
        <f>IF(G352="","",VLOOKUP(G352,ARANCEL!$B$5:$D$121,3,FALSE)*J352)</f>
        <v>65224</v>
      </c>
      <c r="L352" s="1229" t="s">
        <v>4612</v>
      </c>
      <c r="M352" s="1229">
        <v>4500229983</v>
      </c>
      <c r="N352" s="1229">
        <v>9194</v>
      </c>
    </row>
    <row r="353" spans="1:14" s="790" customFormat="1" x14ac:dyDescent="0.25">
      <c r="A353" s="119" t="s">
        <v>305</v>
      </c>
      <c r="B353" s="164">
        <v>41746</v>
      </c>
      <c r="C353" s="118" t="s">
        <v>4021</v>
      </c>
      <c r="D353" s="119" t="s">
        <v>620</v>
      </c>
      <c r="E353" s="141">
        <v>10189125</v>
      </c>
      <c r="F353" s="119">
        <v>25994421</v>
      </c>
      <c r="G353" s="712">
        <v>2704012</v>
      </c>
      <c r="H353" s="120" t="str">
        <f>IF(G353="","",VLOOKUP(G353,ARANCEL!$B$5:$D$121,2,FALSE))</f>
        <v xml:space="preserve">INTERMEDIARIO O PONTICO </v>
      </c>
      <c r="I353" s="121" t="s">
        <v>319</v>
      </c>
      <c r="J353" s="119">
        <v>1</v>
      </c>
      <c r="K353" s="122">
        <f>IF(G353="","",VLOOKUP(G353,ARANCEL!$B$5:$D$121,3,FALSE)*J353)</f>
        <v>25122</v>
      </c>
      <c r="L353" s="1229" t="s">
        <v>4612</v>
      </c>
      <c r="M353" s="1229">
        <v>4500229983</v>
      </c>
      <c r="N353" s="1229">
        <v>9194</v>
      </c>
    </row>
    <row r="354" spans="1:14" s="846" customFormat="1" x14ac:dyDescent="0.25">
      <c r="A354" s="816" t="s">
        <v>305</v>
      </c>
      <c r="B354" s="817">
        <v>42339</v>
      </c>
      <c r="C354" s="818" t="s">
        <v>9436</v>
      </c>
      <c r="D354" s="816" t="s">
        <v>9437</v>
      </c>
      <c r="E354" s="828">
        <v>10290951</v>
      </c>
      <c r="F354" s="816">
        <v>29447777</v>
      </c>
      <c r="G354" s="816">
        <v>2706001</v>
      </c>
      <c r="H354" s="120" t="str">
        <f>IF(G354="","",VLOOKUP(G354,ARANCEL!$B$5:$D$121,2,FALSE))</f>
        <v xml:space="preserve">PROTESIS TOTAL ACRILICA </v>
      </c>
      <c r="I354" s="121"/>
      <c r="J354" s="119">
        <v>1</v>
      </c>
      <c r="K354" s="122">
        <f>IF(G354="","",VLOOKUP(G354,ARANCEL!$B$5:$D$121,3,FALSE)*J354)</f>
        <v>18668</v>
      </c>
      <c r="L354" s="1349" t="s">
        <v>9431</v>
      </c>
      <c r="M354" s="1349">
        <v>4500269306</v>
      </c>
      <c r="N354" s="1349" t="s">
        <v>9458</v>
      </c>
    </row>
    <row r="355" spans="1:14" s="846" customFormat="1" x14ac:dyDescent="0.25">
      <c r="A355" s="816" t="s">
        <v>305</v>
      </c>
      <c r="B355" s="817">
        <v>41757</v>
      </c>
      <c r="C355" s="818" t="s">
        <v>4179</v>
      </c>
      <c r="D355" s="816" t="s">
        <v>1609</v>
      </c>
      <c r="E355" s="828">
        <v>10191581</v>
      </c>
      <c r="F355" s="816">
        <v>23329496</v>
      </c>
      <c r="G355" s="816">
        <v>2704005</v>
      </c>
      <c r="H355" s="120" t="str">
        <f>IF(G355="","",VLOOKUP(G355,ARANCEL!$B$5:$D$121,2,FALSE))</f>
        <v>PROVISORIO</v>
      </c>
      <c r="I355" s="121" t="s">
        <v>326</v>
      </c>
      <c r="J355" s="119">
        <v>1</v>
      </c>
      <c r="K355" s="122">
        <f>IF(G355="","",VLOOKUP(G355,ARANCEL!$B$5:$D$121,3,FALSE)*J355)</f>
        <v>3250</v>
      </c>
      <c r="L355" s="1229" t="s">
        <v>4612</v>
      </c>
      <c r="M355" s="1229">
        <v>4500229982</v>
      </c>
      <c r="N355" s="1229">
        <v>9193</v>
      </c>
    </row>
    <row r="356" spans="1:14" s="846" customFormat="1" x14ac:dyDescent="0.25">
      <c r="A356" s="816" t="s">
        <v>305</v>
      </c>
      <c r="B356" s="817">
        <v>41786</v>
      </c>
      <c r="C356" s="818" t="s">
        <v>4179</v>
      </c>
      <c r="D356" s="816" t="s">
        <v>1609</v>
      </c>
      <c r="E356" s="828">
        <v>10191581</v>
      </c>
      <c r="F356" s="816">
        <v>23329496</v>
      </c>
      <c r="G356" s="816">
        <v>2704004</v>
      </c>
      <c r="H356" s="120" t="str">
        <f>IF(G356="","",VLOOKUP(G356,ARANCEL!$B$5:$D$121,2,FALSE))</f>
        <v>CORONA PERIFERICA CON PERNO MUÑON PLATA-PALADIO</v>
      </c>
      <c r="I356" s="121" t="s">
        <v>326</v>
      </c>
      <c r="J356" s="119">
        <v>1</v>
      </c>
      <c r="K356" s="122">
        <f>IF(G356="","",VLOOKUP(G356,ARANCEL!$B$5:$D$121,3,FALSE)*J356)</f>
        <v>38235</v>
      </c>
      <c r="L356" s="1229" t="s">
        <v>5292</v>
      </c>
      <c r="M356" s="1229">
        <v>4500235564</v>
      </c>
      <c r="N356" s="1229">
        <v>9431</v>
      </c>
    </row>
    <row r="357" spans="1:14" s="863" customFormat="1" x14ac:dyDescent="0.25">
      <c r="A357" s="816" t="s">
        <v>305</v>
      </c>
      <c r="B357" s="817">
        <v>41995</v>
      </c>
      <c r="C357" s="818" t="s">
        <v>9092</v>
      </c>
      <c r="D357" s="816" t="s">
        <v>811</v>
      </c>
      <c r="E357" s="828">
        <v>10299724</v>
      </c>
      <c r="F357" s="816">
        <v>30051907</v>
      </c>
      <c r="G357" s="816">
        <v>2705003</v>
      </c>
      <c r="H357" s="120" t="str">
        <f>IF(G357="","",VLOOKUP(G357,ARANCEL!$B$5:$D$121,2,FALSE))</f>
        <v>INCRUSTACION ESTETICA (ART-GLASS O CERAMICA)</v>
      </c>
      <c r="I357" s="121" t="s">
        <v>326</v>
      </c>
      <c r="J357" s="119">
        <v>1</v>
      </c>
      <c r="K357" s="122">
        <f>IF(G357="","",VLOOKUP(G357,ARANCEL!$B$5:$D$121,3,FALSE)*J357)</f>
        <v>15676</v>
      </c>
      <c r="L357" s="1349" t="s">
        <v>9431</v>
      </c>
      <c r="M357" s="1349">
        <v>4500269306</v>
      </c>
      <c r="N357" s="1349" t="s">
        <v>9458</v>
      </c>
    </row>
    <row r="358" spans="1:14" s="863" customFormat="1" x14ac:dyDescent="0.25">
      <c r="A358" s="816" t="s">
        <v>305</v>
      </c>
      <c r="B358" s="817">
        <v>41940</v>
      </c>
      <c r="C358" s="818" t="s">
        <v>7925</v>
      </c>
      <c r="D358" s="816" t="s">
        <v>1609</v>
      </c>
      <c r="E358" s="828">
        <v>10271658</v>
      </c>
      <c r="F358" s="816">
        <v>29144590</v>
      </c>
      <c r="G358" s="816">
        <v>2704005</v>
      </c>
      <c r="H358" s="120" t="str">
        <f>IF(G358="","",VLOOKUP(G358,ARANCEL!$B$5:$D$121,2,FALSE))</f>
        <v>PROVISORIO</v>
      </c>
      <c r="I358" s="121" t="s">
        <v>947</v>
      </c>
      <c r="J358" s="119">
        <v>2</v>
      </c>
      <c r="K358" s="122">
        <f>IF(G358="","",VLOOKUP(G358,ARANCEL!$B$5:$D$121,3,FALSE)*J358)</f>
        <v>6500</v>
      </c>
      <c r="L358" s="1229" t="s">
        <v>8279</v>
      </c>
      <c r="M358" s="1229">
        <v>4500260855</v>
      </c>
      <c r="N358" s="1229" t="s">
        <v>8299</v>
      </c>
    </row>
    <row r="359" spans="1:14" s="863" customFormat="1" x14ac:dyDescent="0.25">
      <c r="A359" s="816" t="s">
        <v>305</v>
      </c>
      <c r="B359" s="817">
        <v>41929</v>
      </c>
      <c r="C359" s="818" t="s">
        <v>7689</v>
      </c>
      <c r="D359" s="816" t="s">
        <v>1611</v>
      </c>
      <c r="E359" s="828">
        <v>10266374</v>
      </c>
      <c r="F359" s="816">
        <v>29074825</v>
      </c>
      <c r="G359" s="816">
        <v>2705003</v>
      </c>
      <c r="H359" s="120" t="str">
        <f>IF(G359="","",VLOOKUP(G359,ARANCEL!$B$5:$D$121,2,FALSE))</f>
        <v>INCRUSTACION ESTETICA (ART-GLASS O CERAMICA)</v>
      </c>
      <c r="I359" s="121" t="s">
        <v>308</v>
      </c>
      <c r="J359" s="119">
        <v>1</v>
      </c>
      <c r="K359" s="122">
        <f>IF(G359="","",VLOOKUP(G359,ARANCEL!$B$5:$D$121,3,FALSE)*J359)</f>
        <v>15676</v>
      </c>
      <c r="L359" s="1229" t="s">
        <v>8279</v>
      </c>
      <c r="M359" s="1229">
        <v>4500260855</v>
      </c>
      <c r="N359" s="1229" t="s">
        <v>8299</v>
      </c>
    </row>
    <row r="360" spans="1:14" s="863" customFormat="1" x14ac:dyDescent="0.25">
      <c r="A360" s="816" t="s">
        <v>305</v>
      </c>
      <c r="B360" s="817">
        <v>41773</v>
      </c>
      <c r="C360" s="818" t="s">
        <v>4553</v>
      </c>
      <c r="D360" s="816" t="s">
        <v>620</v>
      </c>
      <c r="E360" s="828">
        <v>10198157</v>
      </c>
      <c r="F360" s="816">
        <v>25998300</v>
      </c>
      <c r="G360" s="816">
        <v>2704005</v>
      </c>
      <c r="H360" s="120" t="str">
        <f>IF(G360="","",VLOOKUP(G360,ARANCEL!$B$5:$D$121,2,FALSE))</f>
        <v>PROVISORIO</v>
      </c>
      <c r="I360" s="121" t="s">
        <v>312</v>
      </c>
      <c r="J360" s="119">
        <v>1</v>
      </c>
      <c r="K360" s="122">
        <f>IF(G360="","",VLOOKUP(G360,ARANCEL!$B$5:$D$121,3,FALSE)*J360)</f>
        <v>3250</v>
      </c>
      <c r="L360" s="1229" t="s">
        <v>5292</v>
      </c>
      <c r="M360" s="1229">
        <v>4500235564</v>
      </c>
      <c r="N360" s="1229">
        <v>9431</v>
      </c>
    </row>
    <row r="361" spans="1:14" s="863" customFormat="1" x14ac:dyDescent="0.25">
      <c r="A361" s="816" t="s">
        <v>305</v>
      </c>
      <c r="B361" s="817">
        <v>41779</v>
      </c>
      <c r="C361" s="818" t="s">
        <v>4553</v>
      </c>
      <c r="D361" s="816" t="s">
        <v>620</v>
      </c>
      <c r="E361" s="828">
        <v>10198157</v>
      </c>
      <c r="F361" s="816">
        <v>25998300</v>
      </c>
      <c r="G361" s="816">
        <v>2704003</v>
      </c>
      <c r="H361" s="120" t="str">
        <f>IF(G361="","",VLOOKUP(G361,ARANCEL!$B$5:$D$121,2,FALSE))</f>
        <v xml:space="preserve">CORONA PERIFERICA CON PERNO MUÑON COLADO </v>
      </c>
      <c r="I361" s="121" t="s">
        <v>312</v>
      </c>
      <c r="J361" s="119">
        <v>1</v>
      </c>
      <c r="K361" s="122">
        <f>IF(G361="","",VLOOKUP(G361,ARANCEL!$B$5:$D$121,3,FALSE)*J361)</f>
        <v>32612</v>
      </c>
      <c r="L361" s="1229" t="s">
        <v>5292</v>
      </c>
      <c r="M361" s="1229">
        <v>4500235564</v>
      </c>
      <c r="N361" s="1229">
        <v>9431</v>
      </c>
    </row>
    <row r="362" spans="1:14" s="846" customFormat="1" x14ac:dyDescent="0.25">
      <c r="A362" s="816" t="s">
        <v>305</v>
      </c>
      <c r="B362" s="817">
        <v>41743</v>
      </c>
      <c r="C362" s="818" t="s">
        <v>3909</v>
      </c>
      <c r="D362" s="816" t="s">
        <v>1611</v>
      </c>
      <c r="E362" s="828">
        <v>10187868</v>
      </c>
      <c r="F362" s="816">
        <v>25657563</v>
      </c>
      <c r="G362" s="816">
        <v>2705003</v>
      </c>
      <c r="H362" s="120" t="str">
        <f>IF(G362="","",VLOOKUP(G362,ARANCEL!$B$5:$D$121,2,FALSE))</f>
        <v>INCRUSTACION ESTETICA (ART-GLASS O CERAMICA)</v>
      </c>
      <c r="I362" s="121" t="s">
        <v>684</v>
      </c>
      <c r="J362" s="119">
        <v>2</v>
      </c>
      <c r="K362" s="122">
        <f>IF(G362="","",VLOOKUP(G362,ARANCEL!$B$5:$D$121,3,FALSE)*J362)</f>
        <v>31352</v>
      </c>
      <c r="L362" s="1229" t="s">
        <v>4612</v>
      </c>
      <c r="M362" s="1229">
        <v>4500229983</v>
      </c>
      <c r="N362" s="1229">
        <v>9194</v>
      </c>
    </row>
    <row r="363" spans="1:14" s="846" customFormat="1" x14ac:dyDescent="0.25">
      <c r="A363" s="816" t="s">
        <v>305</v>
      </c>
      <c r="B363" s="817">
        <v>41929</v>
      </c>
      <c r="C363" s="818" t="s">
        <v>7663</v>
      </c>
      <c r="D363" s="816" t="s">
        <v>6419</v>
      </c>
      <c r="E363" s="828">
        <v>10265390</v>
      </c>
      <c r="F363" s="816">
        <v>28347932</v>
      </c>
      <c r="G363" s="816">
        <v>2704005</v>
      </c>
      <c r="H363" s="120" t="str">
        <f>IF(G363="","",VLOOKUP(G363,ARANCEL!$B$5:$D$121,2,FALSE))</f>
        <v>PROVISORIO</v>
      </c>
      <c r="I363" s="121" t="s">
        <v>322</v>
      </c>
      <c r="J363" s="119">
        <v>1</v>
      </c>
      <c r="K363" s="122">
        <f>IF(G363="","",VLOOKUP(G363,ARANCEL!$B$5:$D$121,3,FALSE)*J363)</f>
        <v>3250</v>
      </c>
      <c r="L363" s="1229" t="s">
        <v>8279</v>
      </c>
      <c r="M363" s="1229">
        <v>4500260855</v>
      </c>
      <c r="N363" s="1229" t="s">
        <v>8299</v>
      </c>
    </row>
    <row r="364" spans="1:14" s="865" customFormat="1" x14ac:dyDescent="0.25">
      <c r="A364" s="816" t="s">
        <v>305</v>
      </c>
      <c r="B364" s="817">
        <v>41929</v>
      </c>
      <c r="C364" s="818" t="s">
        <v>7663</v>
      </c>
      <c r="D364" s="816" t="s">
        <v>6419</v>
      </c>
      <c r="E364" s="828">
        <v>10265390</v>
      </c>
      <c r="F364" s="816">
        <v>28347932</v>
      </c>
      <c r="G364" s="816">
        <v>2704003</v>
      </c>
      <c r="H364" s="120" t="str">
        <f>IF(G364="","",VLOOKUP(G364,ARANCEL!$B$5:$D$121,2,FALSE))</f>
        <v xml:space="preserve">CORONA PERIFERICA CON PERNO MUÑON COLADO </v>
      </c>
      <c r="I364" s="121" t="s">
        <v>322</v>
      </c>
      <c r="J364" s="119">
        <v>1</v>
      </c>
      <c r="K364" s="122">
        <f>IF(G364="","",VLOOKUP(G364,ARANCEL!$B$5:$D$121,3,FALSE)*J364)</f>
        <v>32612</v>
      </c>
      <c r="L364" s="1229" t="s">
        <v>8279</v>
      </c>
      <c r="M364" s="1229">
        <v>4500260855</v>
      </c>
      <c r="N364" s="1229" t="s">
        <v>8299</v>
      </c>
    </row>
    <row r="365" spans="1:14" s="865" customFormat="1" x14ac:dyDescent="0.25">
      <c r="A365" s="816" t="s">
        <v>305</v>
      </c>
      <c r="B365" s="817">
        <v>41934</v>
      </c>
      <c r="C365" s="818" t="s">
        <v>7762</v>
      </c>
      <c r="D365" s="816" t="s">
        <v>811</v>
      </c>
      <c r="E365" s="828">
        <v>10268201</v>
      </c>
      <c r="F365" s="816">
        <v>28775451</v>
      </c>
      <c r="G365" s="816">
        <v>2705003</v>
      </c>
      <c r="H365" s="120" t="str">
        <f>IF(G365="","",VLOOKUP(G365,ARANCEL!$B$5:$D$121,2,FALSE))</f>
        <v>INCRUSTACION ESTETICA (ART-GLASS O CERAMICA)</v>
      </c>
      <c r="I365" s="121" t="s">
        <v>1267</v>
      </c>
      <c r="J365" s="119">
        <v>2</v>
      </c>
      <c r="K365" s="122">
        <f>IF(G365="","",VLOOKUP(G365,ARANCEL!$B$5:$D$121,3,FALSE)*J365)</f>
        <v>31352</v>
      </c>
      <c r="L365" s="1229" t="s">
        <v>8279</v>
      </c>
      <c r="M365" s="1229">
        <v>4500260855</v>
      </c>
      <c r="N365" s="1229" t="s">
        <v>8299</v>
      </c>
    </row>
    <row r="366" spans="1:14" s="865" customFormat="1" x14ac:dyDescent="0.25">
      <c r="A366" s="816" t="s">
        <v>305</v>
      </c>
      <c r="B366" s="817">
        <v>41953</v>
      </c>
      <c r="C366" s="818" t="s">
        <v>7762</v>
      </c>
      <c r="D366" s="816" t="s">
        <v>811</v>
      </c>
      <c r="E366" s="828">
        <v>10277147</v>
      </c>
      <c r="F366" s="816">
        <v>28775451</v>
      </c>
      <c r="G366" s="816">
        <v>2705003</v>
      </c>
      <c r="H366" s="120" t="str">
        <f>IF(G366="","",VLOOKUP(G366,ARANCEL!$B$5:$D$121,2,FALSE))</f>
        <v>INCRUSTACION ESTETICA (ART-GLASS O CERAMICA)</v>
      </c>
      <c r="I366" s="121" t="s">
        <v>322</v>
      </c>
      <c r="J366" s="119">
        <v>1</v>
      </c>
      <c r="K366" s="122">
        <f>IF(G366="","",VLOOKUP(G366,ARANCEL!$B$5:$D$121,3,FALSE)*J366)</f>
        <v>15676</v>
      </c>
      <c r="L366" s="1229" t="s">
        <v>8256</v>
      </c>
      <c r="M366" s="1229">
        <v>4500265763</v>
      </c>
      <c r="N366" s="1229" t="s">
        <v>8944</v>
      </c>
    </row>
    <row r="367" spans="1:14" s="874" customFormat="1" x14ac:dyDescent="0.25">
      <c r="A367" s="816" t="s">
        <v>305</v>
      </c>
      <c r="B367" s="817">
        <v>41922</v>
      </c>
      <c r="C367" s="818" t="s">
        <v>7534</v>
      </c>
      <c r="D367" s="816" t="s">
        <v>620</v>
      </c>
      <c r="E367" s="828">
        <v>10262311</v>
      </c>
      <c r="F367" s="816">
        <v>28495324</v>
      </c>
      <c r="G367" s="816">
        <v>2707001</v>
      </c>
      <c r="H367" s="120" t="str">
        <f>IF(G367="","",VLOOKUP(G367,ARANCEL!$B$5:$D$121,2,FALSE))</f>
        <v xml:space="preserve">PLANO DE RELAJACION </v>
      </c>
      <c r="I367" s="121" t="s">
        <v>306</v>
      </c>
      <c r="J367" s="119">
        <v>1</v>
      </c>
      <c r="K367" s="122">
        <f>IF(G367="","",VLOOKUP(G367,ARANCEL!$B$5:$D$121,3,FALSE)*J367)</f>
        <v>9221</v>
      </c>
      <c r="L367" s="1229" t="s">
        <v>8279</v>
      </c>
      <c r="M367" s="1229">
        <v>4500260855</v>
      </c>
      <c r="N367" s="1229" t="s">
        <v>8299</v>
      </c>
    </row>
    <row r="368" spans="1:14" s="874" customFormat="1" x14ac:dyDescent="0.25">
      <c r="A368" s="816" t="s">
        <v>305</v>
      </c>
      <c r="B368" s="817">
        <v>41928</v>
      </c>
      <c r="C368" s="818" t="s">
        <v>7739</v>
      </c>
      <c r="D368" s="816" t="s">
        <v>620</v>
      </c>
      <c r="E368" s="828">
        <v>10267152</v>
      </c>
      <c r="F368" s="816">
        <v>28986464</v>
      </c>
      <c r="G368" s="816">
        <v>2704005</v>
      </c>
      <c r="H368" s="120" t="str">
        <f>IF(G368="","",VLOOKUP(G368,ARANCEL!$B$5:$D$121,2,FALSE))</f>
        <v>PROVISORIO</v>
      </c>
      <c r="I368" s="121" t="s">
        <v>324</v>
      </c>
      <c r="J368" s="119">
        <v>1</v>
      </c>
      <c r="K368" s="122">
        <f>IF(G368="","",VLOOKUP(G368,ARANCEL!$B$5:$D$121,3,FALSE)*J368)</f>
        <v>3250</v>
      </c>
      <c r="L368" s="1229" t="s">
        <v>8279</v>
      </c>
      <c r="M368" s="1229">
        <v>4500260855</v>
      </c>
      <c r="N368" s="1229" t="s">
        <v>8299</v>
      </c>
    </row>
    <row r="369" spans="1:14" s="875" customFormat="1" x14ac:dyDescent="0.25">
      <c r="A369" s="816" t="s">
        <v>305</v>
      </c>
      <c r="B369" s="817">
        <v>41934</v>
      </c>
      <c r="C369" s="261" t="s">
        <v>7739</v>
      </c>
      <c r="D369" s="259" t="s">
        <v>620</v>
      </c>
      <c r="E369" s="363">
        <v>10267152</v>
      </c>
      <c r="F369" s="259">
        <v>28986464</v>
      </c>
      <c r="G369" s="816">
        <v>2704003</v>
      </c>
      <c r="H369" s="120" t="str">
        <f>IF(G369="","",VLOOKUP(G369,ARANCEL!$B$5:$D$121,2,FALSE))</f>
        <v xml:space="preserve">CORONA PERIFERICA CON PERNO MUÑON COLADO </v>
      </c>
      <c r="I369" s="121" t="s">
        <v>324</v>
      </c>
      <c r="J369" s="119">
        <v>1</v>
      </c>
      <c r="K369" s="122">
        <f>IF(G369="","",VLOOKUP(G369,ARANCEL!$B$5:$D$121,3,FALSE)*J369)</f>
        <v>32612</v>
      </c>
      <c r="L369" s="1229" t="s">
        <v>8279</v>
      </c>
      <c r="M369" s="1229">
        <v>4500260855</v>
      </c>
      <c r="N369" s="1229" t="s">
        <v>8299</v>
      </c>
    </row>
    <row r="370" spans="1:14" s="875" customFormat="1" x14ac:dyDescent="0.25">
      <c r="A370" s="816" t="s">
        <v>305</v>
      </c>
      <c r="B370" s="817">
        <v>41790</v>
      </c>
      <c r="C370" s="118" t="s">
        <v>4807</v>
      </c>
      <c r="D370" s="119" t="s">
        <v>1611</v>
      </c>
      <c r="E370" s="141">
        <v>10203076</v>
      </c>
      <c r="F370" s="119">
        <v>26559088</v>
      </c>
      <c r="G370" s="816">
        <v>2704005</v>
      </c>
      <c r="H370" s="120" t="str">
        <f>IF(G370="","",VLOOKUP(G370,ARANCEL!$B$5:$D$121,2,FALSE))</f>
        <v>PROVISORIO</v>
      </c>
      <c r="I370" s="121" t="s">
        <v>317</v>
      </c>
      <c r="J370" s="119">
        <v>1</v>
      </c>
      <c r="K370" s="122">
        <f>IF(G370="","",VLOOKUP(G370,ARANCEL!$B$5:$D$121,3,FALSE)*J370)</f>
        <v>3250</v>
      </c>
      <c r="L370" s="1229" t="s">
        <v>5292</v>
      </c>
      <c r="M370" s="1229">
        <v>4500235564</v>
      </c>
      <c r="N370" s="1229">
        <v>9431</v>
      </c>
    </row>
    <row r="371" spans="1:14" s="875" customFormat="1" x14ac:dyDescent="0.25">
      <c r="A371" s="843" t="s">
        <v>305</v>
      </c>
      <c r="B371" s="817">
        <v>41801</v>
      </c>
      <c r="C371" s="118" t="s">
        <v>4807</v>
      </c>
      <c r="D371" s="119" t="s">
        <v>1611</v>
      </c>
      <c r="E371" s="141">
        <v>10203076</v>
      </c>
      <c r="F371" s="119">
        <v>26559088</v>
      </c>
      <c r="G371" s="816">
        <v>2704003</v>
      </c>
      <c r="H371" s="120" t="str">
        <f>IF(G371="","",VLOOKUP(G371,ARANCEL!$B$5:$D$121,2,FALSE))</f>
        <v xml:space="preserve">CORONA PERIFERICA CON PERNO MUÑON COLADO </v>
      </c>
      <c r="I371" s="121" t="s">
        <v>317</v>
      </c>
      <c r="J371" s="119">
        <v>1</v>
      </c>
      <c r="K371" s="122">
        <f>IF(G371="","",VLOOKUP(G371,ARANCEL!$B$5:$D$121,3,FALSE)*J371)</f>
        <v>32612</v>
      </c>
      <c r="L371" s="1229" t="s">
        <v>5292</v>
      </c>
      <c r="M371" s="1229">
        <v>4500235564</v>
      </c>
      <c r="N371" s="1229">
        <v>9431</v>
      </c>
    </row>
    <row r="372" spans="1:14" s="875" customFormat="1" x14ac:dyDescent="0.25">
      <c r="A372" s="816" t="s">
        <v>305</v>
      </c>
      <c r="B372" s="817">
        <v>41731</v>
      </c>
      <c r="C372" s="818" t="s">
        <v>3673</v>
      </c>
      <c r="D372" s="816" t="s">
        <v>1609</v>
      </c>
      <c r="E372" s="828">
        <v>10184985</v>
      </c>
      <c r="F372" s="816">
        <v>25079891</v>
      </c>
      <c r="G372" s="816">
        <v>2705003</v>
      </c>
      <c r="H372" s="120" t="str">
        <f>IF(G372="","",VLOOKUP(G372,ARANCEL!$B$5:$D$121,2,FALSE))</f>
        <v>INCRUSTACION ESTETICA (ART-GLASS O CERAMICA)</v>
      </c>
      <c r="I372" s="121" t="s">
        <v>312</v>
      </c>
      <c r="J372" s="119">
        <v>1</v>
      </c>
      <c r="K372" s="122">
        <f>IF(G372="","",VLOOKUP(G372,ARANCEL!$B$5:$D$121,3,FALSE)*J372)</f>
        <v>15676</v>
      </c>
      <c r="L372" s="1229" t="s">
        <v>4612</v>
      </c>
      <c r="M372" s="1229">
        <v>4500229982</v>
      </c>
      <c r="N372" s="1229">
        <v>9193</v>
      </c>
    </row>
    <row r="373" spans="1:14" s="875" customFormat="1" x14ac:dyDescent="0.25">
      <c r="A373" s="816" t="s">
        <v>305</v>
      </c>
      <c r="B373" s="817">
        <v>41978</v>
      </c>
      <c r="C373" s="818" t="s">
        <v>8717</v>
      </c>
      <c r="D373" s="816" t="s">
        <v>1609</v>
      </c>
      <c r="E373" s="828">
        <v>10290871</v>
      </c>
      <c r="F373" s="816">
        <v>28645847</v>
      </c>
      <c r="G373" s="816">
        <v>2705003</v>
      </c>
      <c r="H373" s="120" t="str">
        <f>IF(G373="","",VLOOKUP(G373,ARANCEL!$B$5:$D$121,2,FALSE))</f>
        <v>INCRUSTACION ESTETICA (ART-GLASS O CERAMICA)</v>
      </c>
      <c r="I373" s="121" t="s">
        <v>643</v>
      </c>
      <c r="J373" s="119">
        <v>1</v>
      </c>
      <c r="K373" s="122">
        <f>IF(G373="","",VLOOKUP(G373,ARANCEL!$B$5:$D$121,3,FALSE)*J373)</f>
        <v>15676</v>
      </c>
      <c r="L373" s="1349" t="s">
        <v>9431</v>
      </c>
      <c r="M373" s="1349">
        <v>4500269306</v>
      </c>
      <c r="N373" s="1349" t="s">
        <v>9458</v>
      </c>
    </row>
    <row r="374" spans="1:14" s="681" customFormat="1" x14ac:dyDescent="0.25">
      <c r="A374" s="119" t="s">
        <v>305</v>
      </c>
      <c r="B374" s="260">
        <v>41880</v>
      </c>
      <c r="C374" s="118" t="s">
        <v>6748</v>
      </c>
      <c r="D374" s="119" t="s">
        <v>1611</v>
      </c>
      <c r="E374" s="141">
        <v>10249399</v>
      </c>
      <c r="F374" s="119">
        <v>28257844</v>
      </c>
      <c r="G374" s="119">
        <v>2704005</v>
      </c>
      <c r="H374" s="120" t="str">
        <f>IF(G374="","",VLOOKUP(G374,ARANCEL!$B$5:$D$121,2,FALSE))</f>
        <v>PROVISORIO</v>
      </c>
      <c r="I374" s="121" t="s">
        <v>311</v>
      </c>
      <c r="J374" s="119">
        <v>1</v>
      </c>
      <c r="K374" s="122">
        <f>IF(G374="","",VLOOKUP(G374,ARANCEL!$B$5:$D$121,3,FALSE)*J374)</f>
        <v>3250</v>
      </c>
      <c r="L374" s="1229" t="s">
        <v>6905</v>
      </c>
      <c r="M374" s="1229">
        <v>4500251478</v>
      </c>
      <c r="N374" s="1229" t="s">
        <v>7152</v>
      </c>
    </row>
    <row r="375" spans="1:14" s="875" customFormat="1" x14ac:dyDescent="0.25">
      <c r="A375" s="816" t="s">
        <v>305</v>
      </c>
      <c r="B375" s="817">
        <v>41894</v>
      </c>
      <c r="C375" s="818" t="s">
        <v>6748</v>
      </c>
      <c r="D375" s="816" t="s">
        <v>1611</v>
      </c>
      <c r="E375" s="828">
        <v>10249399</v>
      </c>
      <c r="F375" s="816">
        <v>28257844</v>
      </c>
      <c r="G375" s="816">
        <v>2704016</v>
      </c>
      <c r="H375" s="120" t="str">
        <f>IF(G375="","",VLOOKUP(G375,ARANCEL!$B$5:$D$121,2,FALSE))</f>
        <v xml:space="preserve">CORONA PROCERA </v>
      </c>
      <c r="I375" s="121" t="s">
        <v>311</v>
      </c>
      <c r="J375" s="119">
        <v>1</v>
      </c>
      <c r="K375" s="122">
        <f>IF(G375="","",VLOOKUP(G375,ARANCEL!$B$5:$D$121,3,FALSE)*J375)</f>
        <v>58477</v>
      </c>
      <c r="L375" s="1229" t="s">
        <v>7548</v>
      </c>
      <c r="M375" s="1229">
        <v>4500255073</v>
      </c>
      <c r="N375" s="1229" t="s">
        <v>7563</v>
      </c>
    </row>
    <row r="376" spans="1:14" s="875" customFormat="1" x14ac:dyDescent="0.25">
      <c r="A376" s="816" t="s">
        <v>305</v>
      </c>
      <c r="B376" s="817">
        <v>41894</v>
      </c>
      <c r="C376" s="261" t="s">
        <v>6748</v>
      </c>
      <c r="D376" s="259" t="s">
        <v>1611</v>
      </c>
      <c r="E376" s="363">
        <v>10249399</v>
      </c>
      <c r="F376" s="259">
        <v>28257844</v>
      </c>
      <c r="G376" s="816">
        <v>2704031</v>
      </c>
      <c r="H376" s="120" t="str">
        <f>IF(G376="","",VLOOKUP(G376,ARANCEL!$B$5:$D$121,2,FALSE))</f>
        <v xml:space="preserve">PERNO MUÑON METALICO </v>
      </c>
      <c r="I376" s="121" t="s">
        <v>311</v>
      </c>
      <c r="J376" s="119">
        <v>1</v>
      </c>
      <c r="K376" s="122">
        <f>IF(G376="","",VLOOKUP(G376,ARANCEL!$B$5:$D$121,3,FALSE)*J376)</f>
        <v>12246</v>
      </c>
      <c r="L376" s="1229" t="s">
        <v>7548</v>
      </c>
      <c r="M376" s="1229">
        <v>4500255073</v>
      </c>
      <c r="N376" s="1229" t="s">
        <v>7563</v>
      </c>
    </row>
    <row r="377" spans="1:14" s="875" customFormat="1" x14ac:dyDescent="0.25">
      <c r="A377" s="816" t="s">
        <v>305</v>
      </c>
      <c r="B377" s="817">
        <v>41792</v>
      </c>
      <c r="C377" s="818" t="s">
        <v>4841</v>
      </c>
      <c r="D377" s="816" t="s">
        <v>811</v>
      </c>
      <c r="E377" s="828">
        <v>10203642</v>
      </c>
      <c r="F377" s="816">
        <v>26688508</v>
      </c>
      <c r="G377" s="816">
        <v>2705003</v>
      </c>
      <c r="H377" s="120" t="str">
        <f>IF(G377="","",VLOOKUP(G377,ARANCEL!$B$5:$D$121,2,FALSE))</f>
        <v>INCRUSTACION ESTETICA (ART-GLASS O CERAMICA)</v>
      </c>
      <c r="I377" s="121" t="s">
        <v>326</v>
      </c>
      <c r="J377" s="119">
        <v>1</v>
      </c>
      <c r="K377" s="122">
        <f>IF(G377="","",VLOOKUP(G377,ARANCEL!$B$5:$D$121,3,FALSE)*J377)</f>
        <v>15676</v>
      </c>
      <c r="L377" s="1229" t="s">
        <v>5742</v>
      </c>
      <c r="M377" s="1229">
        <v>4500239648</v>
      </c>
      <c r="N377" s="1229" t="s">
        <v>5760</v>
      </c>
    </row>
    <row r="378" spans="1:14" s="874" customFormat="1" x14ac:dyDescent="0.25">
      <c r="A378" s="816" t="s">
        <v>305</v>
      </c>
      <c r="B378" s="817">
        <v>41897</v>
      </c>
      <c r="C378" s="261" t="s">
        <v>7067</v>
      </c>
      <c r="D378" s="259" t="s">
        <v>811</v>
      </c>
      <c r="E378" s="363">
        <v>10256364</v>
      </c>
      <c r="F378" s="259">
        <v>27953729</v>
      </c>
      <c r="G378" s="816">
        <v>2705003</v>
      </c>
      <c r="H378" s="120" t="str">
        <f>IF(G378="","",VLOOKUP(G378,ARANCEL!$B$5:$D$121,2,FALSE))</f>
        <v>INCRUSTACION ESTETICA (ART-GLASS O CERAMICA)</v>
      </c>
      <c r="I378" s="121" t="s">
        <v>318</v>
      </c>
      <c r="J378" s="119">
        <v>1</v>
      </c>
      <c r="K378" s="122">
        <f>IF(G378="","",VLOOKUP(G378,ARANCEL!$B$5:$D$121,3,FALSE)*J378)</f>
        <v>15676</v>
      </c>
      <c r="L378" s="1229" t="s">
        <v>7548</v>
      </c>
      <c r="M378" s="1229">
        <v>4500255073</v>
      </c>
      <c r="N378" s="1229" t="s">
        <v>7563</v>
      </c>
    </row>
    <row r="379" spans="1:14" s="865" customFormat="1" x14ac:dyDescent="0.25">
      <c r="A379" s="816" t="s">
        <v>305</v>
      </c>
      <c r="B379" s="817">
        <v>41674</v>
      </c>
      <c r="C379" s="818" t="s">
        <v>2601</v>
      </c>
      <c r="D379" s="816" t="s">
        <v>620</v>
      </c>
      <c r="E379" s="828">
        <v>10171094</v>
      </c>
      <c r="F379" s="816">
        <v>24806191</v>
      </c>
      <c r="G379" s="816">
        <v>2704005</v>
      </c>
      <c r="H379" s="120" t="str">
        <f>IF(G379="","",VLOOKUP(G379,ARANCEL!$B$5:$D$121,2,FALSE))</f>
        <v>PROVISORIO</v>
      </c>
      <c r="I379" s="121" t="s">
        <v>308</v>
      </c>
      <c r="J379" s="119">
        <v>1</v>
      </c>
      <c r="K379" s="122">
        <f>IF(G379="","",VLOOKUP(G379,ARANCEL!$B$5:$D$121,3,FALSE)*J379)</f>
        <v>3250</v>
      </c>
      <c r="L379" s="1229" t="s">
        <v>2842</v>
      </c>
      <c r="M379" s="1229">
        <v>4500216228</v>
      </c>
      <c r="N379" s="1229">
        <v>8400</v>
      </c>
    </row>
    <row r="380" spans="1:14" s="924" customFormat="1" x14ac:dyDescent="0.25">
      <c r="A380" s="816" t="s">
        <v>305</v>
      </c>
      <c r="B380" s="817">
        <v>41682</v>
      </c>
      <c r="C380" s="818" t="s">
        <v>2601</v>
      </c>
      <c r="D380" s="816" t="s">
        <v>620</v>
      </c>
      <c r="E380" s="828">
        <v>10171094</v>
      </c>
      <c r="F380" s="816">
        <v>24806191</v>
      </c>
      <c r="G380" s="816">
        <v>2704003</v>
      </c>
      <c r="H380" s="820" t="str">
        <f>IF(G380="","",VLOOKUP(G380,ARANCEL!$B$5:$D$121,2,FALSE))</f>
        <v xml:space="preserve">CORONA PERIFERICA CON PERNO MUÑON COLADO </v>
      </c>
      <c r="I380" s="821" t="s">
        <v>308</v>
      </c>
      <c r="J380" s="816">
        <v>1</v>
      </c>
      <c r="K380" s="822">
        <f>IF(G380="","",VLOOKUP(G380,ARANCEL!$B$5:$D$121,3,FALSE)*J380)</f>
        <v>32612</v>
      </c>
      <c r="L380" s="1210" t="s">
        <v>3438</v>
      </c>
      <c r="M380" s="1210">
        <v>4500220783</v>
      </c>
      <c r="N380" s="1210">
        <v>8623</v>
      </c>
    </row>
    <row r="381" spans="1:14" s="884" customFormat="1" x14ac:dyDescent="0.25">
      <c r="A381" s="816" t="s">
        <v>305</v>
      </c>
      <c r="B381" s="817">
        <v>41703</v>
      </c>
      <c r="C381" s="818" t="s">
        <v>3144</v>
      </c>
      <c r="D381" s="816" t="s">
        <v>620</v>
      </c>
      <c r="E381" s="828">
        <v>10178616</v>
      </c>
      <c r="F381" s="816">
        <v>25142065</v>
      </c>
      <c r="G381" s="816">
        <v>2705003</v>
      </c>
      <c r="H381" s="820" t="str">
        <f>IF(G381="","",VLOOKUP(G381,ARANCEL!$B$5:$D$121,2,FALSE))</f>
        <v>INCRUSTACION ESTETICA (ART-GLASS O CERAMICA)</v>
      </c>
      <c r="I381" s="821" t="s">
        <v>618</v>
      </c>
      <c r="J381" s="816">
        <v>1</v>
      </c>
      <c r="K381" s="822">
        <f>IF(G381="","",VLOOKUP(G381,ARANCEL!$B$5:$D$121,3,FALSE)*J381)</f>
        <v>15676</v>
      </c>
      <c r="L381" s="1210" t="s">
        <v>3438</v>
      </c>
      <c r="M381" s="1210">
        <v>4500220818</v>
      </c>
      <c r="N381" s="1210">
        <v>8640</v>
      </c>
    </row>
    <row r="382" spans="1:14" s="884" customFormat="1" x14ac:dyDescent="0.25">
      <c r="A382" s="816" t="s">
        <v>305</v>
      </c>
      <c r="B382" s="817">
        <v>41918</v>
      </c>
      <c r="C382" s="818" t="s">
        <v>7404</v>
      </c>
      <c r="D382" s="816" t="s">
        <v>768</v>
      </c>
      <c r="E382" s="828">
        <v>10259227</v>
      </c>
      <c r="F382" s="816">
        <v>28814105</v>
      </c>
      <c r="G382" s="816">
        <v>2707001</v>
      </c>
      <c r="H382" s="820" t="str">
        <f>IF(G382="","",VLOOKUP(G382,ARANCEL!$B$5:$D$121,2,FALSE))</f>
        <v xml:space="preserve">PLANO DE RELAJACION </v>
      </c>
      <c r="I382" s="821" t="s">
        <v>306</v>
      </c>
      <c r="J382" s="816">
        <v>1</v>
      </c>
      <c r="K382" s="822">
        <f>IF(G382="","",VLOOKUP(G382,ARANCEL!$B$5:$D$121,3,FALSE)*J382)</f>
        <v>9221</v>
      </c>
      <c r="L382" s="1210" t="s">
        <v>7548</v>
      </c>
      <c r="M382" s="1210">
        <v>4500255347</v>
      </c>
      <c r="N382" s="1210" t="s">
        <v>7571</v>
      </c>
    </row>
    <row r="383" spans="1:14" s="887" customFormat="1" x14ac:dyDescent="0.25">
      <c r="A383" s="816" t="s">
        <v>305</v>
      </c>
      <c r="B383" s="817">
        <v>41918</v>
      </c>
      <c r="C383" s="818" t="s">
        <v>7450</v>
      </c>
      <c r="D383" s="816" t="s">
        <v>1609</v>
      </c>
      <c r="E383" s="828">
        <v>10259810</v>
      </c>
      <c r="F383" s="816">
        <v>28846507</v>
      </c>
      <c r="G383" s="816">
        <v>2704005</v>
      </c>
      <c r="H383" s="820" t="str">
        <f>IF(G383="","",VLOOKUP(G383,ARANCEL!$B$5:$D$121,2,FALSE))</f>
        <v>PROVISORIO</v>
      </c>
      <c r="I383" s="821" t="s">
        <v>324</v>
      </c>
      <c r="J383" s="816">
        <v>1</v>
      </c>
      <c r="K383" s="822">
        <f>IF(G383="","",VLOOKUP(G383,ARANCEL!$B$5:$D$121,3,FALSE)*J383)</f>
        <v>3250</v>
      </c>
      <c r="L383" s="1210" t="s">
        <v>7548</v>
      </c>
      <c r="M383" s="1210">
        <v>4500255347</v>
      </c>
      <c r="N383" s="1210" t="s">
        <v>7571</v>
      </c>
    </row>
    <row r="384" spans="1:14" s="887" customFormat="1" x14ac:dyDescent="0.25">
      <c r="A384" s="816" t="s">
        <v>305</v>
      </c>
      <c r="B384" s="817">
        <v>41928</v>
      </c>
      <c r="C384" s="261" t="s">
        <v>7450</v>
      </c>
      <c r="D384" s="259" t="s">
        <v>1609</v>
      </c>
      <c r="E384" s="363">
        <v>10259810</v>
      </c>
      <c r="F384" s="259">
        <v>28846507</v>
      </c>
      <c r="G384" s="816">
        <v>2704003</v>
      </c>
      <c r="H384" s="820" t="str">
        <f>IF(G384="","",VLOOKUP(G384,ARANCEL!$B$5:$D$121,2,FALSE))</f>
        <v xml:space="preserve">CORONA PERIFERICA CON PERNO MUÑON COLADO </v>
      </c>
      <c r="I384" s="821" t="s">
        <v>324</v>
      </c>
      <c r="J384" s="816">
        <v>1</v>
      </c>
      <c r="K384" s="822">
        <f>IF(G384="","",VLOOKUP(G384,ARANCEL!$B$5:$D$121,3,FALSE)*J384)</f>
        <v>32612</v>
      </c>
      <c r="L384" s="1210" t="s">
        <v>8279</v>
      </c>
      <c r="M384" s="1210">
        <v>4500260855</v>
      </c>
      <c r="N384" s="1210" t="s">
        <v>8299</v>
      </c>
    </row>
    <row r="385" spans="1:14" s="887" customFormat="1" x14ac:dyDescent="0.25">
      <c r="A385" s="816" t="s">
        <v>305</v>
      </c>
      <c r="B385" s="817">
        <v>41949</v>
      </c>
      <c r="C385" s="818" t="s">
        <v>7450</v>
      </c>
      <c r="D385" s="816" t="s">
        <v>1609</v>
      </c>
      <c r="E385" s="828">
        <v>10274708</v>
      </c>
      <c r="F385" s="816">
        <v>28846507</v>
      </c>
      <c r="G385" s="816">
        <v>2707001</v>
      </c>
      <c r="H385" s="820" t="str">
        <f>IF(G385="","",VLOOKUP(G385,ARANCEL!$B$5:$D$121,2,FALSE))</f>
        <v xml:space="preserve">PLANO DE RELAJACION </v>
      </c>
      <c r="I385" s="821" t="s">
        <v>306</v>
      </c>
      <c r="J385" s="816">
        <v>1</v>
      </c>
      <c r="K385" s="822">
        <f>IF(G385="","",VLOOKUP(G385,ARANCEL!$B$5:$D$121,3,FALSE)*J385)</f>
        <v>9221</v>
      </c>
      <c r="L385" s="1210" t="s">
        <v>8279</v>
      </c>
      <c r="M385" s="1210">
        <v>4500260855</v>
      </c>
      <c r="N385" s="1210" t="s">
        <v>8299</v>
      </c>
    </row>
    <row r="386" spans="1:14" s="681" customFormat="1" x14ac:dyDescent="0.25">
      <c r="A386" s="259" t="s">
        <v>305</v>
      </c>
      <c r="B386" s="260">
        <v>41940</v>
      </c>
      <c r="C386" s="261" t="s">
        <v>7987</v>
      </c>
      <c r="D386" s="259" t="s">
        <v>1607</v>
      </c>
      <c r="E386" s="363">
        <v>10270516</v>
      </c>
      <c r="F386" s="259">
        <v>28557298</v>
      </c>
      <c r="G386" s="259">
        <v>2704023</v>
      </c>
      <c r="H386" s="120" t="str">
        <f>IF(G386="","",VLOOKUP(G386,ARANCEL!$B$5:$D$121,2,FALSE))</f>
        <v xml:space="preserve">PROTESIS VALPLAST PARCIAL </v>
      </c>
      <c r="I386" s="121" t="s">
        <v>347</v>
      </c>
      <c r="J386" s="119">
        <v>2</v>
      </c>
      <c r="K386" s="122">
        <f>IF(G386="","",VLOOKUP(G386,ARANCEL!$B$5:$D$121,3,FALSE)*J386)</f>
        <v>123700</v>
      </c>
      <c r="L386" s="1229" t="s">
        <v>8279</v>
      </c>
      <c r="M386" s="1229">
        <v>4500260855</v>
      </c>
      <c r="N386" s="1229" t="s">
        <v>8299</v>
      </c>
    </row>
    <row r="387" spans="1:14" s="887" customFormat="1" x14ac:dyDescent="0.25">
      <c r="A387" s="816" t="s">
        <v>305</v>
      </c>
      <c r="B387" s="817">
        <v>41656</v>
      </c>
      <c r="C387" s="818" t="s">
        <v>1621</v>
      </c>
      <c r="D387" s="816" t="s">
        <v>1609</v>
      </c>
      <c r="E387" s="828">
        <v>10169364</v>
      </c>
      <c r="F387" s="816">
        <v>22157198</v>
      </c>
      <c r="G387" s="816">
        <v>2707001</v>
      </c>
      <c r="H387" s="820" t="str">
        <f>IF(G387="","",VLOOKUP(G387,ARANCEL!$B$5:$D$121,2,FALSE))</f>
        <v xml:space="preserve">PLANO DE RELAJACION </v>
      </c>
      <c r="I387" s="821" t="s">
        <v>306</v>
      </c>
      <c r="J387" s="816">
        <v>1</v>
      </c>
      <c r="K387" s="822">
        <f>IF(G387="","",VLOOKUP(G387,ARANCEL!$B$5:$D$121,3,FALSE)*J387)</f>
        <v>9221</v>
      </c>
      <c r="L387" s="1210" t="s">
        <v>2842</v>
      </c>
      <c r="M387" s="1210">
        <v>4500216252</v>
      </c>
      <c r="N387" s="1210">
        <v>8416</v>
      </c>
    </row>
    <row r="388" spans="1:14" s="899" customFormat="1" x14ac:dyDescent="0.25">
      <c r="A388" s="816" t="s">
        <v>305</v>
      </c>
      <c r="B388" s="817">
        <v>41684</v>
      </c>
      <c r="C388" s="818" t="s">
        <v>2788</v>
      </c>
      <c r="D388" s="816" t="s">
        <v>1611</v>
      </c>
      <c r="E388" s="828">
        <v>10174161</v>
      </c>
      <c r="F388" s="816">
        <v>23854384</v>
      </c>
      <c r="G388" s="816">
        <v>2704005</v>
      </c>
      <c r="H388" s="820" t="str">
        <f>IF(G388="","",VLOOKUP(G388,ARANCEL!$B$5:$D$121,2,FALSE))</f>
        <v>PROVISORIO</v>
      </c>
      <c r="I388" s="821" t="s">
        <v>337</v>
      </c>
      <c r="J388" s="816">
        <v>1</v>
      </c>
      <c r="K388" s="822">
        <f>IF(G388="","",VLOOKUP(G388,ARANCEL!$B$5:$D$121,3,FALSE)*J388)</f>
        <v>3250</v>
      </c>
      <c r="L388" s="1210" t="s">
        <v>3438</v>
      </c>
      <c r="M388" s="1210">
        <v>4500220816</v>
      </c>
      <c r="N388" s="1210">
        <v>8639</v>
      </c>
    </row>
    <row r="389" spans="1:14" s="899" customFormat="1" x14ac:dyDescent="0.25">
      <c r="A389" s="816" t="s">
        <v>305</v>
      </c>
      <c r="B389" s="817">
        <v>41691</v>
      </c>
      <c r="C389" s="118" t="s">
        <v>2788</v>
      </c>
      <c r="D389" s="119" t="s">
        <v>1611</v>
      </c>
      <c r="E389" s="141">
        <v>10174161</v>
      </c>
      <c r="F389" s="119">
        <v>23854384</v>
      </c>
      <c r="G389" s="816">
        <v>2704003</v>
      </c>
      <c r="H389" s="820" t="str">
        <f>IF(G389="","",VLOOKUP(G389,ARANCEL!$B$5:$D$121,2,FALSE))</f>
        <v xml:space="preserve">CORONA PERIFERICA CON PERNO MUÑON COLADO </v>
      </c>
      <c r="I389" s="821" t="s">
        <v>337</v>
      </c>
      <c r="J389" s="816">
        <v>1</v>
      </c>
      <c r="K389" s="822">
        <f>IF(G389="","",VLOOKUP(G389,ARANCEL!$B$5:$D$121,3,FALSE)*J389)</f>
        <v>32612</v>
      </c>
      <c r="L389" s="1210" t="s">
        <v>3438</v>
      </c>
      <c r="M389" s="1210">
        <v>4500220816</v>
      </c>
      <c r="N389" s="1210">
        <v>8639</v>
      </c>
    </row>
    <row r="390" spans="1:14" s="899" customFormat="1" x14ac:dyDescent="0.25">
      <c r="A390" s="816" t="s">
        <v>313</v>
      </c>
      <c r="B390" s="817">
        <v>41902</v>
      </c>
      <c r="C390" s="818" t="s">
        <v>1634</v>
      </c>
      <c r="D390" s="816" t="s">
        <v>1611</v>
      </c>
      <c r="E390" s="828">
        <v>10257005</v>
      </c>
      <c r="F390" s="816">
        <v>28618875</v>
      </c>
      <c r="G390" s="816">
        <v>2705003</v>
      </c>
      <c r="H390" s="820" t="str">
        <f>IF(G390="","",VLOOKUP(G390,ARANCEL!$B$5:$D$121,2,FALSE))</f>
        <v>INCRUSTACION ESTETICA (ART-GLASS O CERAMICA)</v>
      </c>
      <c r="I390" s="821" t="s">
        <v>308</v>
      </c>
      <c r="J390" s="816">
        <v>1</v>
      </c>
      <c r="K390" s="822">
        <f>IF(G390="","",VLOOKUP(G390,ARANCEL!$B$5:$D$121,3,FALSE)*J390)</f>
        <v>15676</v>
      </c>
      <c r="L390" s="1210" t="s">
        <v>7548</v>
      </c>
      <c r="M390" s="1210">
        <v>4500255073</v>
      </c>
      <c r="N390" s="1210" t="s">
        <v>7563</v>
      </c>
    </row>
    <row r="391" spans="1:14" s="899" customFormat="1" x14ac:dyDescent="0.25">
      <c r="A391" s="816" t="s">
        <v>305</v>
      </c>
      <c r="B391" s="817">
        <v>41913</v>
      </c>
      <c r="C391" s="818" t="s">
        <v>1634</v>
      </c>
      <c r="D391" s="816" t="s">
        <v>1611</v>
      </c>
      <c r="E391" s="828">
        <v>10258531</v>
      </c>
      <c r="F391" s="816">
        <v>28618875</v>
      </c>
      <c r="G391" s="816">
        <v>2704005</v>
      </c>
      <c r="H391" s="120" t="str">
        <f>IF(G391="","",VLOOKUP(G391,ARANCEL!$B$5:$D$121,2,FALSE))</f>
        <v>PROVISORIO</v>
      </c>
      <c r="I391" s="121" t="s">
        <v>308</v>
      </c>
      <c r="J391" s="119">
        <v>1</v>
      </c>
      <c r="K391" s="122">
        <f>IF(G391="","",VLOOKUP(G391,ARANCEL!$B$5:$D$121,3,FALSE)*J391)</f>
        <v>3250</v>
      </c>
      <c r="L391" s="1229" t="s">
        <v>7548</v>
      </c>
      <c r="M391" s="1229">
        <v>4500255073</v>
      </c>
      <c r="N391" s="1229" t="s">
        <v>7563</v>
      </c>
    </row>
    <row r="392" spans="1:14" s="903" customFormat="1" x14ac:dyDescent="0.25">
      <c r="A392" s="816" t="s">
        <v>305</v>
      </c>
      <c r="B392" s="817">
        <v>41920</v>
      </c>
      <c r="C392" s="818" t="s">
        <v>1634</v>
      </c>
      <c r="D392" s="816" t="s">
        <v>1611</v>
      </c>
      <c r="E392" s="828">
        <v>10258531</v>
      </c>
      <c r="F392" s="816">
        <v>28618875</v>
      </c>
      <c r="G392" s="816">
        <v>2704003</v>
      </c>
      <c r="H392" s="120" t="str">
        <f>IF(G392="","",VLOOKUP(G392,ARANCEL!$B$5:$D$121,2,FALSE))</f>
        <v xml:space="preserve">CORONA PERIFERICA CON PERNO MUÑON COLADO </v>
      </c>
      <c r="I392" s="121" t="s">
        <v>308</v>
      </c>
      <c r="J392" s="119">
        <v>1</v>
      </c>
      <c r="K392" s="122">
        <f>IF(G392="","",VLOOKUP(G392,ARANCEL!$B$5:$D$121,3,FALSE)*J392)</f>
        <v>32612</v>
      </c>
      <c r="L392" s="1229" t="s">
        <v>8279</v>
      </c>
      <c r="M392" s="1229">
        <v>4500260855</v>
      </c>
      <c r="N392" s="1229" t="s">
        <v>8299</v>
      </c>
    </row>
    <row r="393" spans="1:14" s="903" customFormat="1" x14ac:dyDescent="0.25">
      <c r="A393" s="816" t="s">
        <v>305</v>
      </c>
      <c r="B393" s="817">
        <v>41878</v>
      </c>
      <c r="C393" s="818" t="s">
        <v>7364</v>
      </c>
      <c r="D393" s="816" t="s">
        <v>620</v>
      </c>
      <c r="E393" s="828">
        <v>10248148</v>
      </c>
      <c r="F393" s="816">
        <v>26878649</v>
      </c>
      <c r="G393" s="816">
        <v>2704005</v>
      </c>
      <c r="H393" s="120" t="str">
        <f>IF(G393="","",VLOOKUP(G393,ARANCEL!$B$5:$D$121,2,FALSE))</f>
        <v>PROVISORIO</v>
      </c>
      <c r="I393" s="121" t="s">
        <v>316</v>
      </c>
      <c r="J393" s="119">
        <v>1</v>
      </c>
      <c r="K393" s="122">
        <f>IF(G393="","",VLOOKUP(G393,ARANCEL!$B$5:$D$121,3,FALSE)*J393)</f>
        <v>3250</v>
      </c>
      <c r="L393" s="1229" t="s">
        <v>6905</v>
      </c>
      <c r="M393" s="1229">
        <v>4500250387</v>
      </c>
      <c r="N393" s="1229" t="s">
        <v>6912</v>
      </c>
    </row>
    <row r="394" spans="1:14" s="899" customFormat="1" x14ac:dyDescent="0.25">
      <c r="A394" s="816" t="s">
        <v>305</v>
      </c>
      <c r="B394" s="817">
        <v>41894</v>
      </c>
      <c r="C394" s="818" t="s">
        <v>7364</v>
      </c>
      <c r="D394" s="816" t="s">
        <v>620</v>
      </c>
      <c r="E394" s="828">
        <v>10248148</v>
      </c>
      <c r="F394" s="816">
        <v>26878649</v>
      </c>
      <c r="G394" s="816">
        <v>2704003</v>
      </c>
      <c r="H394" s="820" t="str">
        <f>IF(G394="","",VLOOKUP(G394,ARANCEL!$B$5:$D$121,2,FALSE))</f>
        <v xml:space="preserve">CORONA PERIFERICA CON PERNO MUÑON COLADO </v>
      </c>
      <c r="I394" s="821" t="s">
        <v>316</v>
      </c>
      <c r="J394" s="816">
        <v>1</v>
      </c>
      <c r="K394" s="822">
        <f>IF(G394="","",VLOOKUP(G394,ARANCEL!$B$5:$D$121,3,FALSE)*J394)</f>
        <v>32612</v>
      </c>
      <c r="L394" s="1210" t="s">
        <v>7548</v>
      </c>
      <c r="M394" s="1210">
        <v>4500255073</v>
      </c>
      <c r="N394" s="1210" t="s">
        <v>7563</v>
      </c>
    </row>
    <row r="395" spans="1:14" s="899" customFormat="1" x14ac:dyDescent="0.25">
      <c r="A395" s="816" t="s">
        <v>305</v>
      </c>
      <c r="B395" s="817">
        <v>41796</v>
      </c>
      <c r="C395" s="818" t="s">
        <v>4937</v>
      </c>
      <c r="D395" s="816" t="s">
        <v>1200</v>
      </c>
      <c r="E395" s="828">
        <v>10205465</v>
      </c>
      <c r="F395" s="816">
        <v>26780227</v>
      </c>
      <c r="G395" s="816">
        <v>2707001</v>
      </c>
      <c r="H395" s="820" t="str">
        <f>IF(G395="","",VLOOKUP(G395,ARANCEL!$B$5:$D$121,2,FALSE))</f>
        <v xml:space="preserve">PLANO DE RELAJACION </v>
      </c>
      <c r="I395" s="821" t="s">
        <v>306</v>
      </c>
      <c r="J395" s="816">
        <v>1</v>
      </c>
      <c r="K395" s="822">
        <f>IF(G395="","",VLOOKUP(G395,ARANCEL!$B$5:$D$121,3,FALSE)*J395)</f>
        <v>9221</v>
      </c>
      <c r="L395" s="1210" t="s">
        <v>5742</v>
      </c>
      <c r="M395" s="1210">
        <v>4500239648</v>
      </c>
      <c r="N395" s="1210" t="s">
        <v>5760</v>
      </c>
    </row>
    <row r="396" spans="1:14" s="899" customFormat="1" x14ac:dyDescent="0.25">
      <c r="A396" s="816" t="s">
        <v>305</v>
      </c>
      <c r="B396" s="817">
        <v>42009</v>
      </c>
      <c r="C396" s="818" t="s">
        <v>9226</v>
      </c>
      <c r="D396" s="816" t="s">
        <v>1611</v>
      </c>
      <c r="E396" s="828">
        <v>10303705</v>
      </c>
      <c r="F396" s="816">
        <v>29763029</v>
      </c>
      <c r="G396" s="816">
        <v>2704005</v>
      </c>
      <c r="H396" s="820" t="str">
        <f>IF(G396="","",VLOOKUP(G396,ARANCEL!$B$5:$D$121,2,FALSE))</f>
        <v>PROVISORIO</v>
      </c>
      <c r="I396" s="821" t="s">
        <v>316</v>
      </c>
      <c r="J396" s="816">
        <v>1</v>
      </c>
      <c r="K396" s="822">
        <f>IF(G396="","",VLOOKUP(G396,ARANCEL!$B$5:$D$121,3,FALSE)*J396)</f>
        <v>3250</v>
      </c>
      <c r="L396" s="1249" t="str">
        <f>IF(E396="","","IMPAGO")</f>
        <v>IMPAGO</v>
      </c>
      <c r="M396" s="1249" t="str">
        <f>IF(L396="IMPAGO","SIN O.C.","")</f>
        <v>SIN O.C.</v>
      </c>
      <c r="N396" s="1249" t="str">
        <f>IF(L396="IMPAGO","SIN FACT.","")</f>
        <v>SIN FACT.</v>
      </c>
    </row>
    <row r="397" spans="1:14" s="899" customFormat="1" x14ac:dyDescent="0.25">
      <c r="A397" s="816" t="s">
        <v>606</v>
      </c>
      <c r="B397" s="817">
        <v>42013</v>
      </c>
      <c r="C397" s="818" t="s">
        <v>9226</v>
      </c>
      <c r="D397" s="816" t="s">
        <v>1611</v>
      </c>
      <c r="E397" s="828">
        <v>10303705</v>
      </c>
      <c r="F397" s="816">
        <v>29763029</v>
      </c>
      <c r="G397" s="816">
        <v>2704003</v>
      </c>
      <c r="H397" s="820" t="str">
        <f>IF(G397="","",VLOOKUP(G397,ARANCEL!$B$5:$D$121,2,FALSE))</f>
        <v xml:space="preserve">CORONA PERIFERICA CON PERNO MUÑON COLADO </v>
      </c>
      <c r="I397" s="821" t="s">
        <v>316</v>
      </c>
      <c r="J397" s="816">
        <v>1</v>
      </c>
      <c r="K397" s="822">
        <f>IF(G397="","",VLOOKUP(G397,ARANCEL!$B$5:$D$121,3,FALSE)*J397)</f>
        <v>32612</v>
      </c>
      <c r="L397" s="1249" t="str">
        <f>IF(E397="","","IMPAGO")</f>
        <v>IMPAGO</v>
      </c>
      <c r="M397" s="1249" t="str">
        <f>IF(L397="IMPAGO","SIN O.C.","")</f>
        <v>SIN O.C.</v>
      </c>
      <c r="N397" s="1249" t="str">
        <f>IF(L397="IMPAGO","SIN FACT.","")</f>
        <v>SIN FACT.</v>
      </c>
    </row>
    <row r="398" spans="1:14" s="887" customFormat="1" x14ac:dyDescent="0.25">
      <c r="A398" s="816" t="s">
        <v>305</v>
      </c>
      <c r="B398" s="817">
        <v>41675</v>
      </c>
      <c r="C398" s="818" t="s">
        <v>2659</v>
      </c>
      <c r="D398" s="816" t="s">
        <v>811</v>
      </c>
      <c r="E398" s="828">
        <v>10172077</v>
      </c>
      <c r="F398" s="816">
        <v>24826115</v>
      </c>
      <c r="G398" s="816">
        <v>2704005</v>
      </c>
      <c r="H398" s="820" t="str">
        <f>IF(G398="","",VLOOKUP(G398,ARANCEL!$B$5:$D$121,2,FALSE))</f>
        <v>PROVISORIO</v>
      </c>
      <c r="I398" s="821" t="s">
        <v>329</v>
      </c>
      <c r="J398" s="816">
        <v>1</v>
      </c>
      <c r="K398" s="822">
        <f>IF(G398="","",VLOOKUP(G398,ARANCEL!$B$5:$D$121,3,FALSE)*J398)</f>
        <v>3250</v>
      </c>
      <c r="L398" s="1210" t="s">
        <v>2842</v>
      </c>
      <c r="M398" s="1210">
        <v>4500216228</v>
      </c>
      <c r="N398" s="1210">
        <v>8400</v>
      </c>
    </row>
    <row r="399" spans="1:14" s="912" customFormat="1" x14ac:dyDescent="0.25">
      <c r="A399" s="816" t="s">
        <v>305</v>
      </c>
      <c r="B399" s="817">
        <v>41682</v>
      </c>
      <c r="C399" s="818" t="s">
        <v>2659</v>
      </c>
      <c r="D399" s="816" t="s">
        <v>811</v>
      </c>
      <c r="E399" s="828">
        <v>10173659</v>
      </c>
      <c r="F399" s="816">
        <v>24926115</v>
      </c>
      <c r="G399" s="816">
        <v>2704003</v>
      </c>
      <c r="H399" s="820" t="str">
        <f>IF(G399="","",VLOOKUP(G399,ARANCEL!$B$5:$D$121,2,FALSE))</f>
        <v xml:space="preserve">CORONA PERIFERICA CON PERNO MUÑON COLADO </v>
      </c>
      <c r="I399" s="821" t="s">
        <v>329</v>
      </c>
      <c r="J399" s="816">
        <v>1</v>
      </c>
      <c r="K399" s="822">
        <f>IF(G399="","",VLOOKUP(G399,ARANCEL!$B$5:$D$121,3,FALSE)*J399)</f>
        <v>32612</v>
      </c>
      <c r="L399" s="1210" t="s">
        <v>3438</v>
      </c>
      <c r="M399" s="1210">
        <v>4500220816</v>
      </c>
      <c r="N399" s="1210">
        <v>8639</v>
      </c>
    </row>
    <row r="400" spans="1:14" s="912" customFormat="1" x14ac:dyDescent="0.25">
      <c r="A400" s="816" t="s">
        <v>305</v>
      </c>
      <c r="B400" s="817">
        <v>41992</v>
      </c>
      <c r="C400" s="818" t="s">
        <v>9025</v>
      </c>
      <c r="D400" s="816" t="s">
        <v>4645</v>
      </c>
      <c r="E400" s="828">
        <v>10298375</v>
      </c>
      <c r="F400" s="816">
        <v>30158023</v>
      </c>
      <c r="G400" s="816">
        <v>2704005</v>
      </c>
      <c r="H400" s="820" t="str">
        <f>IF(G400="","",VLOOKUP(G400,ARANCEL!$B$5:$D$121,2,FALSE))</f>
        <v>PROVISORIO</v>
      </c>
      <c r="I400" s="821" t="s">
        <v>325</v>
      </c>
      <c r="J400" s="816">
        <v>1</v>
      </c>
      <c r="K400" s="822">
        <f>IF(G400="","",VLOOKUP(G400,ARANCEL!$B$5:$D$121,3,FALSE)*J400)</f>
        <v>3250</v>
      </c>
      <c r="L400" s="1350" t="s">
        <v>9431</v>
      </c>
      <c r="M400" s="1350">
        <v>4500269306</v>
      </c>
      <c r="N400" s="1350" t="s">
        <v>9458</v>
      </c>
    </row>
    <row r="401" spans="1:14" s="912" customFormat="1" x14ac:dyDescent="0.25">
      <c r="A401" s="816" t="s">
        <v>606</v>
      </c>
      <c r="B401" s="817">
        <v>42020</v>
      </c>
      <c r="C401" s="818" t="s">
        <v>9025</v>
      </c>
      <c r="D401" s="816" t="s">
        <v>4645</v>
      </c>
      <c r="E401" s="828">
        <v>10298375</v>
      </c>
      <c r="F401" s="816">
        <v>30158023</v>
      </c>
      <c r="G401" s="816">
        <v>2704003</v>
      </c>
      <c r="H401" s="820" t="str">
        <f>IF(G401="","",VLOOKUP(G401,ARANCEL!$B$5:$D$121,2,FALSE))</f>
        <v xml:space="preserve">CORONA PERIFERICA CON PERNO MUÑON COLADO </v>
      </c>
      <c r="I401" s="821" t="s">
        <v>325</v>
      </c>
      <c r="J401" s="816">
        <v>1</v>
      </c>
      <c r="K401" s="822">
        <f>IF(G401="","",VLOOKUP(G401,ARANCEL!$B$5:$D$121,3,FALSE)*J401)</f>
        <v>32612</v>
      </c>
      <c r="L401" s="1249" t="str">
        <f>IF(E401="","","IMPAGO")</f>
        <v>IMPAGO</v>
      </c>
      <c r="M401" s="1249" t="str">
        <f>IF(L401="IMPAGO","SIN O.C.","")</f>
        <v>SIN O.C.</v>
      </c>
      <c r="N401" s="1249" t="str">
        <f>IF(L401="IMPAGO","SIN FACT.","")</f>
        <v>SIN FACT.</v>
      </c>
    </row>
    <row r="402" spans="1:14" s="914" customFormat="1" x14ac:dyDescent="0.25">
      <c r="A402" s="816" t="s">
        <v>305</v>
      </c>
      <c r="B402" s="817">
        <v>41918</v>
      </c>
      <c r="C402" s="818" t="s">
        <v>7448</v>
      </c>
      <c r="D402" s="816" t="s">
        <v>1609</v>
      </c>
      <c r="E402" s="828">
        <v>10259811</v>
      </c>
      <c r="F402" s="816">
        <v>28699339</v>
      </c>
      <c r="G402" s="816">
        <v>2704005</v>
      </c>
      <c r="H402" s="820" t="str">
        <f>IF(G402="","",VLOOKUP(G402,ARANCEL!$B$5:$D$121,2,FALSE))</f>
        <v>PROVISORIO</v>
      </c>
      <c r="I402" s="821" t="s">
        <v>355</v>
      </c>
      <c r="J402" s="816">
        <v>2</v>
      </c>
      <c r="K402" s="822">
        <f>IF(G402="","",VLOOKUP(G402,ARANCEL!$B$5:$D$121,3,FALSE)*J402)</f>
        <v>6500</v>
      </c>
      <c r="L402" s="1210" t="s">
        <v>7548</v>
      </c>
      <c r="M402" s="1210">
        <v>4500255347</v>
      </c>
      <c r="N402" s="1210" t="s">
        <v>7571</v>
      </c>
    </row>
    <row r="403" spans="1:14" s="914" customFormat="1" x14ac:dyDescent="0.25">
      <c r="A403" s="816" t="s">
        <v>305</v>
      </c>
      <c r="B403" s="817">
        <v>41929</v>
      </c>
      <c r="C403" s="818" t="s">
        <v>7448</v>
      </c>
      <c r="D403" s="816" t="s">
        <v>1609</v>
      </c>
      <c r="E403" s="828">
        <v>10259811</v>
      </c>
      <c r="F403" s="816">
        <v>28699339</v>
      </c>
      <c r="G403" s="816">
        <v>2704003</v>
      </c>
      <c r="H403" s="820" t="str">
        <f>IF(G403="","",VLOOKUP(G403,ARANCEL!$B$5:$D$121,2,FALSE))</f>
        <v xml:space="preserve">CORONA PERIFERICA CON PERNO MUÑON COLADO </v>
      </c>
      <c r="I403" s="821" t="s">
        <v>355</v>
      </c>
      <c r="J403" s="816">
        <v>2</v>
      </c>
      <c r="K403" s="822">
        <f>IF(G403="","",VLOOKUP(G403,ARANCEL!$B$5:$D$121,3,FALSE)*J403)</f>
        <v>65224</v>
      </c>
      <c r="L403" s="1210" t="s">
        <v>8279</v>
      </c>
      <c r="M403" s="1210">
        <v>4500260855</v>
      </c>
      <c r="N403" s="1210" t="s">
        <v>8299</v>
      </c>
    </row>
    <row r="404" spans="1:14" s="916" customFormat="1" x14ac:dyDescent="0.25">
      <c r="A404" s="816" t="s">
        <v>305</v>
      </c>
      <c r="B404" s="817">
        <v>41737</v>
      </c>
      <c r="C404" s="818" t="s">
        <v>3908</v>
      </c>
      <c r="D404" s="816" t="s">
        <v>620</v>
      </c>
      <c r="E404" s="828">
        <v>10187840</v>
      </c>
      <c r="F404" s="816">
        <v>25762236</v>
      </c>
      <c r="G404" s="816">
        <v>2704005</v>
      </c>
      <c r="H404" s="820" t="str">
        <f>IF(G404="","",VLOOKUP(G404,ARANCEL!$B$5:$D$121,2,FALSE))</f>
        <v>PROVISORIO</v>
      </c>
      <c r="I404" s="821" t="s">
        <v>312</v>
      </c>
      <c r="J404" s="816">
        <v>1</v>
      </c>
      <c r="K404" s="822">
        <f>IF(G404="","",VLOOKUP(G404,ARANCEL!$B$5:$D$121,3,FALSE)*J404)</f>
        <v>3250</v>
      </c>
      <c r="L404" s="1210" t="s">
        <v>4612</v>
      </c>
      <c r="M404" s="1210">
        <v>4500229983</v>
      </c>
      <c r="N404" s="1210">
        <v>9194</v>
      </c>
    </row>
    <row r="405" spans="1:14" s="916" customFormat="1" x14ac:dyDescent="0.25">
      <c r="A405" s="816" t="s">
        <v>305</v>
      </c>
      <c r="B405" s="817">
        <v>41746</v>
      </c>
      <c r="C405" s="818" t="s">
        <v>3908</v>
      </c>
      <c r="D405" s="816" t="s">
        <v>620</v>
      </c>
      <c r="E405" s="828">
        <v>10187840</v>
      </c>
      <c r="F405" s="816">
        <v>25762236</v>
      </c>
      <c r="G405" s="816">
        <v>2704003</v>
      </c>
      <c r="H405" s="820" t="str">
        <f>IF(G405="","",VLOOKUP(G405,ARANCEL!$B$5:$D$121,2,FALSE))</f>
        <v xml:space="preserve">CORONA PERIFERICA CON PERNO MUÑON COLADO </v>
      </c>
      <c r="I405" s="821" t="s">
        <v>312</v>
      </c>
      <c r="J405" s="816">
        <v>1</v>
      </c>
      <c r="K405" s="822">
        <f>IF(G405="","",VLOOKUP(G405,ARANCEL!$B$5:$D$121,3,FALSE)*J405)</f>
        <v>32612</v>
      </c>
      <c r="L405" s="1210" t="s">
        <v>4612</v>
      </c>
      <c r="M405" s="1210">
        <v>4500229983</v>
      </c>
      <c r="N405" s="1210">
        <v>9194</v>
      </c>
    </row>
    <row r="406" spans="1:14" s="916" customFormat="1" x14ac:dyDescent="0.25">
      <c r="A406" s="816" t="s">
        <v>305</v>
      </c>
      <c r="B406" s="817">
        <v>41792</v>
      </c>
      <c r="C406" s="818" t="s">
        <v>4843</v>
      </c>
      <c r="D406" s="816" t="s">
        <v>1609</v>
      </c>
      <c r="E406" s="828">
        <v>10203648</v>
      </c>
      <c r="F406" s="816">
        <v>26697322</v>
      </c>
      <c r="G406" s="816">
        <v>2704005</v>
      </c>
      <c r="H406" s="820" t="str">
        <f>IF(G406="","",VLOOKUP(G406,ARANCEL!$B$5:$D$121,2,FALSE))</f>
        <v>PROVISORIO</v>
      </c>
      <c r="I406" s="821" t="s">
        <v>308</v>
      </c>
      <c r="J406" s="816">
        <v>1</v>
      </c>
      <c r="K406" s="822">
        <f>IF(G406="","",VLOOKUP(G406,ARANCEL!$B$5:$D$121,3,FALSE)*J406)</f>
        <v>3250</v>
      </c>
      <c r="L406" s="1210" t="s">
        <v>5742</v>
      </c>
      <c r="M406" s="1210">
        <v>4500239648</v>
      </c>
      <c r="N406" s="1210" t="s">
        <v>5760</v>
      </c>
    </row>
    <row r="407" spans="1:14" s="916" customFormat="1" x14ac:dyDescent="0.25">
      <c r="A407" s="816" t="s">
        <v>305</v>
      </c>
      <c r="B407" s="817">
        <v>41842</v>
      </c>
      <c r="C407" s="818" t="s">
        <v>5799</v>
      </c>
      <c r="D407" s="816" t="s">
        <v>1611</v>
      </c>
      <c r="E407" s="828">
        <v>10226416</v>
      </c>
      <c r="F407" s="816">
        <v>27424170</v>
      </c>
      <c r="G407" s="816">
        <v>2704005</v>
      </c>
      <c r="H407" s="820" t="str">
        <f>IF(G407="","",VLOOKUP(G407,ARANCEL!$B$5:$D$121,2,FALSE))</f>
        <v>PROVISORIO</v>
      </c>
      <c r="I407" s="821" t="s">
        <v>329</v>
      </c>
      <c r="J407" s="816">
        <v>1</v>
      </c>
      <c r="K407" s="822">
        <f>IF(G407="","",VLOOKUP(G407,ARANCEL!$B$5:$D$121,3,FALSE)*J407)</f>
        <v>3250</v>
      </c>
      <c r="L407" s="1210" t="s">
        <v>6017</v>
      </c>
      <c r="M407" s="1210">
        <v>4500243756</v>
      </c>
      <c r="N407" s="1210">
        <v>9800</v>
      </c>
    </row>
    <row r="408" spans="1:14" s="916" customFormat="1" x14ac:dyDescent="0.25">
      <c r="A408" s="843" t="s">
        <v>305</v>
      </c>
      <c r="B408" s="817">
        <v>41850</v>
      </c>
      <c r="C408" s="818" t="s">
        <v>5799</v>
      </c>
      <c r="D408" s="816" t="s">
        <v>1611</v>
      </c>
      <c r="E408" s="828">
        <v>10226416</v>
      </c>
      <c r="F408" s="816">
        <v>27424170</v>
      </c>
      <c r="G408" s="816">
        <v>2704003</v>
      </c>
      <c r="H408" s="820" t="str">
        <f>IF(G408="","",VLOOKUP(G408,ARANCEL!$B$5:$D$121,2,FALSE))</f>
        <v xml:space="preserve">CORONA PERIFERICA CON PERNO MUÑON COLADO </v>
      </c>
      <c r="I408" s="821" t="s">
        <v>329</v>
      </c>
      <c r="J408" s="816">
        <v>1</v>
      </c>
      <c r="K408" s="822">
        <f>IF(G408="","",VLOOKUP(G408,ARANCEL!$B$5:$D$121,3,FALSE)*J408)</f>
        <v>32612</v>
      </c>
      <c r="L408" s="1210" t="s">
        <v>6017</v>
      </c>
      <c r="M408" s="1210">
        <v>4500245623</v>
      </c>
      <c r="N408" s="1210">
        <v>9819</v>
      </c>
    </row>
    <row r="409" spans="1:14" s="916" customFormat="1" x14ac:dyDescent="0.25">
      <c r="A409" s="816" t="s">
        <v>305</v>
      </c>
      <c r="B409" s="817">
        <v>41813</v>
      </c>
      <c r="C409" s="818" t="s">
        <v>5251</v>
      </c>
      <c r="D409" s="816" t="s">
        <v>1611</v>
      </c>
      <c r="E409" s="828">
        <v>10213857</v>
      </c>
      <c r="F409" s="816">
        <v>26327688</v>
      </c>
      <c r="G409" s="816">
        <v>2705003</v>
      </c>
      <c r="H409" s="820" t="str">
        <f>IF(G409="","",VLOOKUP(G409,ARANCEL!$B$5:$D$121,2,FALSE))</f>
        <v>INCRUSTACION ESTETICA (ART-GLASS O CERAMICA)</v>
      </c>
      <c r="I409" s="821" t="s">
        <v>618</v>
      </c>
      <c r="J409" s="816">
        <v>1</v>
      </c>
      <c r="K409" s="822">
        <f>IF(G409="","",VLOOKUP(G409,ARANCEL!$B$5:$D$121,3,FALSE)*J409)</f>
        <v>15676</v>
      </c>
      <c r="L409" s="1210" t="s">
        <v>5742</v>
      </c>
      <c r="M409" s="1210">
        <v>4500239648</v>
      </c>
      <c r="N409" s="1210" t="s">
        <v>5760</v>
      </c>
    </row>
    <row r="410" spans="1:14" s="916" customFormat="1" x14ac:dyDescent="0.25">
      <c r="A410" s="816" t="s">
        <v>305</v>
      </c>
      <c r="B410" s="817">
        <v>42055</v>
      </c>
      <c r="C410" s="818" t="s">
        <v>9732</v>
      </c>
      <c r="D410" s="816" t="s">
        <v>1611</v>
      </c>
      <c r="E410" s="828">
        <v>10313171</v>
      </c>
      <c r="F410" s="816">
        <v>30672302</v>
      </c>
      <c r="G410" s="816">
        <v>2704005</v>
      </c>
      <c r="H410" s="820" t="str">
        <f>IF(G410="","",VLOOKUP(G410,ARANCEL!$B$5:$D$121,2,FALSE))</f>
        <v>PROVISORIO</v>
      </c>
      <c r="I410" s="821" t="s">
        <v>318</v>
      </c>
      <c r="J410" s="816">
        <v>1</v>
      </c>
      <c r="K410" s="822">
        <f>IF(G410="","",VLOOKUP(G410,ARANCEL!$B$5:$D$121,3,FALSE)*J410)</f>
        <v>3250</v>
      </c>
      <c r="L410" s="1249" t="str">
        <f>IF(E410="","","IMPAGO")</f>
        <v>IMPAGO</v>
      </c>
      <c r="M410" s="1249" t="str">
        <f>IF(L410="IMPAGO","SIN O.C.","")</f>
        <v>SIN O.C.</v>
      </c>
      <c r="N410" s="1249" t="str">
        <f>IF(L410="IMPAGO","SIN FACT.","")</f>
        <v>SIN FACT.</v>
      </c>
    </row>
    <row r="411" spans="1:14" s="916" customFormat="1" x14ac:dyDescent="0.25">
      <c r="A411" s="816" t="s">
        <v>305</v>
      </c>
      <c r="B411" s="817">
        <v>41680</v>
      </c>
      <c r="C411" s="818" t="s">
        <v>2737</v>
      </c>
      <c r="D411" s="816" t="s">
        <v>1280</v>
      </c>
      <c r="E411" s="828">
        <v>10172876</v>
      </c>
      <c r="F411" s="816">
        <v>23544837</v>
      </c>
      <c r="G411" s="816">
        <v>2705003</v>
      </c>
      <c r="H411" s="820" t="str">
        <f>IF(G411="","",VLOOKUP(G411,ARANCEL!$B$5:$D$121,2,FALSE))</f>
        <v>INCRUSTACION ESTETICA (ART-GLASS O CERAMICA)</v>
      </c>
      <c r="I411" s="821" t="s">
        <v>312</v>
      </c>
      <c r="J411" s="816">
        <v>1</v>
      </c>
      <c r="K411" s="822">
        <f>IF(G411="","",VLOOKUP(G411,ARANCEL!$B$5:$D$121,3,FALSE)*J411)</f>
        <v>15676</v>
      </c>
      <c r="L411" s="1210" t="s">
        <v>3438</v>
      </c>
      <c r="M411" s="1210">
        <v>4500220783</v>
      </c>
      <c r="N411" s="1210">
        <v>8623</v>
      </c>
    </row>
    <row r="412" spans="1:14" s="916" customFormat="1" x14ac:dyDescent="0.25">
      <c r="A412" s="816" t="s">
        <v>305</v>
      </c>
      <c r="B412" s="817">
        <v>41768</v>
      </c>
      <c r="C412" s="818" t="s">
        <v>2737</v>
      </c>
      <c r="D412" s="816" t="s">
        <v>1619</v>
      </c>
      <c r="E412" s="828">
        <v>10194843</v>
      </c>
      <c r="F412" s="816">
        <v>25538218</v>
      </c>
      <c r="G412" s="816">
        <v>2707001</v>
      </c>
      <c r="H412" s="820" t="str">
        <f>IF(G412="","",VLOOKUP(G412,ARANCEL!$B$5:$D$121,2,FALSE))</f>
        <v xml:space="preserve">PLANO DE RELAJACION </v>
      </c>
      <c r="I412" s="821" t="s">
        <v>306</v>
      </c>
      <c r="J412" s="816">
        <v>1</v>
      </c>
      <c r="K412" s="822">
        <f>IF(G412="","",VLOOKUP(G412,ARANCEL!$B$5:$D$121,3,FALSE)*J412)</f>
        <v>9221</v>
      </c>
      <c r="L412" s="1210" t="s">
        <v>5292</v>
      </c>
      <c r="M412" s="1210">
        <v>4500235564</v>
      </c>
      <c r="N412" s="1210">
        <v>9431</v>
      </c>
    </row>
    <row r="413" spans="1:14" s="916" customFormat="1" x14ac:dyDescent="0.25">
      <c r="A413" s="816" t="s">
        <v>305</v>
      </c>
      <c r="B413" s="817">
        <v>42010</v>
      </c>
      <c r="C413" s="118" t="s">
        <v>9257</v>
      </c>
      <c r="D413" s="119" t="s">
        <v>6299</v>
      </c>
      <c r="E413" s="141">
        <v>10304336</v>
      </c>
      <c r="F413" s="119">
        <v>30270373</v>
      </c>
      <c r="G413" s="816">
        <v>2704005</v>
      </c>
      <c r="H413" s="820" t="str">
        <f>IF(G413="","",VLOOKUP(G413,ARANCEL!$B$5:$D$121,2,FALSE))</f>
        <v>PROVISORIO</v>
      </c>
      <c r="I413" s="821" t="s">
        <v>323</v>
      </c>
      <c r="J413" s="816">
        <v>1</v>
      </c>
      <c r="K413" s="822">
        <f>IF(G413="","",VLOOKUP(G413,ARANCEL!$B$5:$D$121,3,FALSE)*J413)</f>
        <v>3250</v>
      </c>
      <c r="L413" s="1249" t="str">
        <f>IF(E413="","","IMPAGO")</f>
        <v>IMPAGO</v>
      </c>
      <c r="M413" s="1249" t="str">
        <f>IF(L413="IMPAGO","SIN O.C.","")</f>
        <v>SIN O.C.</v>
      </c>
      <c r="N413" s="1249" t="str">
        <f>IF(L413="IMPAGO","SIN FACT.","")</f>
        <v>SIN FACT.</v>
      </c>
    </row>
    <row r="414" spans="1:14" s="916" customFormat="1" x14ac:dyDescent="0.25">
      <c r="A414" s="816" t="s">
        <v>606</v>
      </c>
      <c r="B414" s="817">
        <v>42010</v>
      </c>
      <c r="C414" s="818" t="s">
        <v>9257</v>
      </c>
      <c r="D414" s="816" t="s">
        <v>6299</v>
      </c>
      <c r="E414" s="828">
        <v>10304336</v>
      </c>
      <c r="F414" s="816">
        <v>30270373</v>
      </c>
      <c r="G414" s="816">
        <v>2704015</v>
      </c>
      <c r="H414" s="820" t="str">
        <f>IF(G414="","",VLOOKUP(G414,ARANCEL!$B$5:$D$121,2,FALSE))</f>
        <v xml:space="preserve">CORONA IN CERAM </v>
      </c>
      <c r="I414" s="821" t="s">
        <v>323</v>
      </c>
      <c r="J414" s="816">
        <v>1</v>
      </c>
      <c r="K414" s="822">
        <f>IF(G414="","",VLOOKUP(G414,ARANCEL!$B$5:$D$121,3,FALSE)*J414)</f>
        <v>42733</v>
      </c>
      <c r="L414" s="1249" t="str">
        <f>IF(E414="","","IMPAGO")</f>
        <v>IMPAGO</v>
      </c>
      <c r="M414" s="1249" t="str">
        <f>IF(L414="IMPAGO","SIN O.C.","")</f>
        <v>SIN O.C.</v>
      </c>
      <c r="N414" s="1249" t="str">
        <f>IF(L414="IMPAGO","SIN FACT.","")</f>
        <v>SIN FACT.</v>
      </c>
    </row>
    <row r="415" spans="1:14" s="865" customFormat="1" x14ac:dyDescent="0.25">
      <c r="A415" s="816" t="s">
        <v>305</v>
      </c>
      <c r="B415" s="817">
        <v>41922</v>
      </c>
      <c r="C415" s="818" t="s">
        <v>7949</v>
      </c>
      <c r="D415" s="816" t="s">
        <v>6419</v>
      </c>
      <c r="E415" s="828">
        <v>10274750</v>
      </c>
      <c r="F415" s="816">
        <v>28010105</v>
      </c>
      <c r="G415" s="816">
        <v>2705003</v>
      </c>
      <c r="H415" s="820" t="str">
        <f>IF(G415="","",VLOOKUP(G415,ARANCEL!$B$5:$D$121,2,FALSE))</f>
        <v>INCRUSTACION ESTETICA (ART-GLASS O CERAMICA)</v>
      </c>
      <c r="I415" s="821" t="s">
        <v>318</v>
      </c>
      <c r="J415" s="816">
        <v>1</v>
      </c>
      <c r="K415" s="822">
        <f>IF(G415="","",VLOOKUP(G415,ARANCEL!$B$5:$D$121,3,FALSE)*J415)</f>
        <v>15676</v>
      </c>
      <c r="L415" s="1210" t="s">
        <v>8279</v>
      </c>
      <c r="M415" s="1210">
        <v>4500260855</v>
      </c>
      <c r="N415" s="1210" t="s">
        <v>8299</v>
      </c>
    </row>
    <row r="416" spans="1:14" s="946" customFormat="1" x14ac:dyDescent="0.25">
      <c r="A416" s="816" t="s">
        <v>305</v>
      </c>
      <c r="B416" s="817">
        <v>41873</v>
      </c>
      <c r="C416" s="818" t="s">
        <v>6694</v>
      </c>
      <c r="D416" s="816" t="s">
        <v>811</v>
      </c>
      <c r="E416" s="828">
        <v>10246613</v>
      </c>
      <c r="F416" s="816">
        <v>27686515</v>
      </c>
      <c r="G416" s="816">
        <v>2704005</v>
      </c>
      <c r="H416" s="820" t="str">
        <f>IF(G416="","",VLOOKUP(G416,ARANCEL!$B$5:$D$121,2,FALSE))</f>
        <v>PROVISORIO</v>
      </c>
      <c r="I416" s="821" t="s">
        <v>317</v>
      </c>
      <c r="J416" s="816">
        <v>1</v>
      </c>
      <c r="K416" s="822">
        <f>IF(G416="","",VLOOKUP(G416,ARANCEL!$B$5:$D$121,3,FALSE)*J416)</f>
        <v>3250</v>
      </c>
      <c r="L416" s="1210" t="s">
        <v>6905</v>
      </c>
      <c r="M416" s="1210">
        <v>4500250387</v>
      </c>
      <c r="N416" s="1210" t="s">
        <v>6912</v>
      </c>
    </row>
    <row r="417" spans="1:14" s="946" customFormat="1" x14ac:dyDescent="0.25">
      <c r="A417" s="816" t="s">
        <v>305</v>
      </c>
      <c r="B417" s="817">
        <v>41886</v>
      </c>
      <c r="C417" s="818" t="s">
        <v>6694</v>
      </c>
      <c r="D417" s="816" t="s">
        <v>811</v>
      </c>
      <c r="E417" s="828">
        <v>10246613</v>
      </c>
      <c r="F417" s="816">
        <v>27686515</v>
      </c>
      <c r="G417" s="816">
        <v>2704003</v>
      </c>
      <c r="H417" s="820" t="str">
        <f>IF(G417="","",VLOOKUP(G417,ARANCEL!$B$5:$D$121,2,FALSE))</f>
        <v xml:space="preserve">CORONA PERIFERICA CON PERNO MUÑON COLADO </v>
      </c>
      <c r="I417" s="821" t="s">
        <v>337</v>
      </c>
      <c r="J417" s="816">
        <v>1</v>
      </c>
      <c r="K417" s="822">
        <f>IF(G417="","",VLOOKUP(G417,ARANCEL!$B$5:$D$121,3,FALSE)*J417)</f>
        <v>32612</v>
      </c>
      <c r="L417" s="1210" t="s">
        <v>6905</v>
      </c>
      <c r="M417" s="1210">
        <v>4500251478</v>
      </c>
      <c r="N417" s="1210" t="s">
        <v>7152</v>
      </c>
    </row>
    <row r="418" spans="1:14" s="946" customFormat="1" x14ac:dyDescent="0.25">
      <c r="A418" s="816" t="s">
        <v>305</v>
      </c>
      <c r="B418" s="817">
        <v>41662</v>
      </c>
      <c r="C418" s="118" t="s">
        <v>1615</v>
      </c>
      <c r="D418" s="119" t="s">
        <v>314</v>
      </c>
      <c r="E418" s="141">
        <v>10170001</v>
      </c>
      <c r="F418" s="119">
        <v>22395225</v>
      </c>
      <c r="G418" s="816">
        <v>2705003</v>
      </c>
      <c r="H418" s="820" t="str">
        <f>IF(G418="","",VLOOKUP(G418,ARANCEL!$B$5:$D$121,2,FALSE))</f>
        <v>INCRUSTACION ESTETICA (ART-GLASS O CERAMICA)</v>
      </c>
      <c r="I418" s="821" t="s">
        <v>315</v>
      </c>
      <c r="J418" s="816">
        <v>1</v>
      </c>
      <c r="K418" s="822">
        <f>IF(G418="","",VLOOKUP(G418,ARANCEL!$B$5:$D$121,3,FALSE)*J418)</f>
        <v>15676</v>
      </c>
      <c r="L418" s="1210" t="s">
        <v>2842</v>
      </c>
      <c r="M418" s="1210">
        <v>4500216252</v>
      </c>
      <c r="N418" s="1210">
        <v>8416</v>
      </c>
    </row>
    <row r="419" spans="1:14" s="946" customFormat="1" x14ac:dyDescent="0.25">
      <c r="A419" s="816" t="s">
        <v>313</v>
      </c>
      <c r="B419" s="817">
        <v>41694</v>
      </c>
      <c r="C419" s="818" t="s">
        <v>1615</v>
      </c>
      <c r="D419" s="816" t="s">
        <v>1609</v>
      </c>
      <c r="E419" s="828">
        <v>10176313</v>
      </c>
      <c r="F419" s="816">
        <v>25111227</v>
      </c>
      <c r="G419" s="816">
        <v>2704004</v>
      </c>
      <c r="H419" s="820" t="str">
        <f>IF(G419="","",VLOOKUP(G419,ARANCEL!$B$5:$D$121,2,FALSE))</f>
        <v>CORONA PERIFERICA CON PERNO MUÑON PLATA-PALADIO</v>
      </c>
      <c r="I419" s="821"/>
      <c r="J419" s="816">
        <v>2</v>
      </c>
      <c r="K419" s="822">
        <f>IF(G419="","",VLOOKUP(G419,ARANCEL!$B$5:$D$121,3,FALSE)*J419)</f>
        <v>76470</v>
      </c>
      <c r="L419" s="1210" t="s">
        <v>3438</v>
      </c>
      <c r="M419" s="1210">
        <v>4500220816</v>
      </c>
      <c r="N419" s="1210">
        <v>8639</v>
      </c>
    </row>
    <row r="420" spans="1:14" s="946" customFormat="1" x14ac:dyDescent="0.25">
      <c r="A420" s="816" t="s">
        <v>305</v>
      </c>
      <c r="B420" s="817">
        <v>41694</v>
      </c>
      <c r="C420" s="118" t="s">
        <v>1615</v>
      </c>
      <c r="D420" s="119" t="s">
        <v>1609</v>
      </c>
      <c r="E420" s="141">
        <v>10176313</v>
      </c>
      <c r="F420" s="119">
        <v>25111227</v>
      </c>
      <c r="G420" s="816">
        <v>2704005</v>
      </c>
      <c r="H420" s="820" t="str">
        <f>IF(G420="","",VLOOKUP(G420,ARANCEL!$B$5:$D$121,2,FALSE))</f>
        <v>PROVISORIO</v>
      </c>
      <c r="I420" s="821" t="s">
        <v>2969</v>
      </c>
      <c r="J420" s="816">
        <v>2</v>
      </c>
      <c r="K420" s="822">
        <f>IF(G420="","",VLOOKUP(G420,ARANCEL!$B$5:$D$121,3,FALSE)*J420)</f>
        <v>6500</v>
      </c>
      <c r="L420" s="1210" t="s">
        <v>3438</v>
      </c>
      <c r="M420" s="1210">
        <v>4500220816</v>
      </c>
      <c r="N420" s="1210">
        <v>8639</v>
      </c>
    </row>
    <row r="421" spans="1:14" s="956" customFormat="1" x14ac:dyDescent="0.25">
      <c r="A421" s="259" t="s">
        <v>313</v>
      </c>
      <c r="B421" s="260">
        <v>41694</v>
      </c>
      <c r="C421" s="261" t="s">
        <v>1615</v>
      </c>
      <c r="D421" s="259" t="s">
        <v>1609</v>
      </c>
      <c r="E421" s="363">
        <v>10176313</v>
      </c>
      <c r="F421" s="259">
        <v>25111227</v>
      </c>
      <c r="G421" s="259">
        <v>2706020</v>
      </c>
      <c r="H421" s="120" t="str">
        <f>IF(G421="","",VLOOKUP(G421,ARANCEL!$B$5:$D$121,2,FALSE))</f>
        <v xml:space="preserve">PUENTE PARCIAL ACRILICO </v>
      </c>
      <c r="I421" s="121"/>
      <c r="J421" s="119">
        <v>1</v>
      </c>
      <c r="K421" s="122">
        <f>IF(G421="","",VLOOKUP(G421,ARANCEL!$B$5:$D$121,3,FALSE)*J421)</f>
        <v>10121</v>
      </c>
      <c r="L421" s="1229" t="s">
        <v>3438</v>
      </c>
      <c r="M421" s="1229">
        <v>4500220816</v>
      </c>
      <c r="N421" s="1229">
        <v>8639</v>
      </c>
    </row>
    <row r="422" spans="1:14" s="946" customFormat="1" x14ac:dyDescent="0.25">
      <c r="A422" s="816" t="s">
        <v>305</v>
      </c>
      <c r="B422" s="817">
        <v>41859</v>
      </c>
      <c r="C422" s="818" t="s">
        <v>6298</v>
      </c>
      <c r="D422" s="816" t="s">
        <v>6299</v>
      </c>
      <c r="E422" s="828">
        <v>10238823</v>
      </c>
      <c r="F422" s="816">
        <v>27523715</v>
      </c>
      <c r="G422" s="816">
        <v>2705003</v>
      </c>
      <c r="H422" s="820" t="str">
        <f>IF(G422="","",VLOOKUP(G422,ARANCEL!$B$5:$D$121,2,FALSE))</f>
        <v>INCRUSTACION ESTETICA (ART-GLASS O CERAMICA)</v>
      </c>
      <c r="I422" s="821" t="s">
        <v>312</v>
      </c>
      <c r="J422" s="816">
        <v>1</v>
      </c>
      <c r="K422" s="822">
        <f>IF(G422="","",VLOOKUP(G422,ARANCEL!$B$5:$D$121,3,FALSE)*J422)</f>
        <v>15676</v>
      </c>
      <c r="L422" s="1210" t="s">
        <v>6905</v>
      </c>
      <c r="M422" s="1210">
        <v>4500250387</v>
      </c>
      <c r="N422" s="1210" t="s">
        <v>6912</v>
      </c>
    </row>
    <row r="423" spans="1:14" s="973" customFormat="1" x14ac:dyDescent="0.25">
      <c r="A423" s="816" t="s">
        <v>305</v>
      </c>
      <c r="B423" s="817">
        <v>41724</v>
      </c>
      <c r="C423" s="818" t="s">
        <v>3554</v>
      </c>
      <c r="D423" s="816" t="s">
        <v>1200</v>
      </c>
      <c r="E423" s="828">
        <v>10183897</v>
      </c>
      <c r="F423" s="816">
        <v>25415378</v>
      </c>
      <c r="G423" s="816">
        <v>2707001</v>
      </c>
      <c r="H423" s="820" t="str">
        <f>IF(G423="","",VLOOKUP(G423,ARANCEL!$B$5:$D$121,2,FALSE))</f>
        <v xml:space="preserve">PLANO DE RELAJACION </v>
      </c>
      <c r="I423" s="821" t="s">
        <v>306</v>
      </c>
      <c r="J423" s="816">
        <v>1</v>
      </c>
      <c r="K423" s="822">
        <f>IF(G423="","",VLOOKUP(G423,ARANCEL!$B$5:$D$121,3,FALSE)*J423)</f>
        <v>9221</v>
      </c>
      <c r="L423" s="1210" t="s">
        <v>3058</v>
      </c>
      <c r="M423" s="1210">
        <v>4500225657</v>
      </c>
      <c r="N423" s="1210">
        <v>8917</v>
      </c>
    </row>
    <row r="424" spans="1:14" x14ac:dyDescent="0.25">
      <c r="A424" s="119" t="s">
        <v>305</v>
      </c>
      <c r="B424" s="164">
        <v>41991</v>
      </c>
      <c r="C424" s="118" t="s">
        <v>8994</v>
      </c>
      <c r="D424" s="119" t="s">
        <v>768</v>
      </c>
      <c r="E424" s="162">
        <v>10297586</v>
      </c>
      <c r="F424" s="119">
        <v>29572603</v>
      </c>
      <c r="G424" s="119">
        <v>2704005</v>
      </c>
      <c r="H424" s="120" t="str">
        <f>IF(G424="","",VLOOKUP(G424,ARANCEL!$B$5:$D$121,2,FALSE))</f>
        <v>PROVISORIO</v>
      </c>
      <c r="I424" s="121" t="s">
        <v>340</v>
      </c>
      <c r="J424" s="119">
        <v>1</v>
      </c>
      <c r="K424" s="122">
        <f>IF(G424="","",VLOOKUP(G424,ARANCEL!$B$5:$D$121,3,FALSE)*J424)</f>
        <v>3250</v>
      </c>
      <c r="L424" s="1349" t="s">
        <v>9431</v>
      </c>
      <c r="M424" s="1349">
        <v>4500269306</v>
      </c>
      <c r="N424" s="1349" t="s">
        <v>9458</v>
      </c>
    </row>
    <row r="425" spans="1:14" s="973" customFormat="1" x14ac:dyDescent="0.25">
      <c r="A425" s="816" t="s">
        <v>606</v>
      </c>
      <c r="B425" s="817">
        <v>41999</v>
      </c>
      <c r="C425" s="818" t="s">
        <v>8994</v>
      </c>
      <c r="D425" s="816" t="s">
        <v>768</v>
      </c>
      <c r="E425" s="819">
        <v>10297586</v>
      </c>
      <c r="F425" s="816">
        <v>29572603</v>
      </c>
      <c r="G425" s="816">
        <v>2704003</v>
      </c>
      <c r="H425" s="820" t="str">
        <f>IF(G425="","",VLOOKUP(G425,ARANCEL!$B$5:$D$121,2,FALSE))</f>
        <v xml:space="preserve">CORONA PERIFERICA CON PERNO MUÑON COLADO </v>
      </c>
      <c r="I425" s="821" t="s">
        <v>340</v>
      </c>
      <c r="J425" s="816">
        <v>1</v>
      </c>
      <c r="K425" s="822">
        <f>IF(G425="","",VLOOKUP(G425,ARANCEL!$B$5:$D$121,3,FALSE)*J425)</f>
        <v>32612</v>
      </c>
      <c r="L425" s="1350" t="s">
        <v>9431</v>
      </c>
      <c r="M425" s="1350">
        <v>4500269306</v>
      </c>
      <c r="N425" s="1350" t="s">
        <v>9458</v>
      </c>
    </row>
    <row r="426" spans="1:14" s="985" customFormat="1" x14ac:dyDescent="0.25">
      <c r="A426" s="816" t="s">
        <v>305</v>
      </c>
      <c r="B426" s="817">
        <v>41950</v>
      </c>
      <c r="C426" s="818" t="s">
        <v>8063</v>
      </c>
      <c r="D426" s="816" t="s">
        <v>620</v>
      </c>
      <c r="E426" s="828">
        <v>10275581</v>
      </c>
      <c r="F426" s="816">
        <v>29373517</v>
      </c>
      <c r="G426" s="816">
        <v>2704005</v>
      </c>
      <c r="H426" s="820" t="str">
        <f>IF(G426="","",VLOOKUP(G426,ARANCEL!$B$5:$D$121,2,FALSE))</f>
        <v>PROVISORIO</v>
      </c>
      <c r="I426" s="821" t="s">
        <v>319</v>
      </c>
      <c r="J426" s="816">
        <v>1</v>
      </c>
      <c r="K426" s="822">
        <f>IF(G426="","",VLOOKUP(G426,ARANCEL!$B$5:$D$121,3,FALSE)*J426)</f>
        <v>3250</v>
      </c>
      <c r="L426" s="1210" t="s">
        <v>8256</v>
      </c>
      <c r="M426" s="1210">
        <v>4500265763</v>
      </c>
      <c r="N426" s="1210" t="s">
        <v>8944</v>
      </c>
    </row>
    <row r="427" spans="1:14" s="982" customFormat="1" x14ac:dyDescent="0.25">
      <c r="A427" s="119" t="s">
        <v>305</v>
      </c>
      <c r="B427" s="164">
        <v>41955</v>
      </c>
      <c r="C427" s="118" t="s">
        <v>8063</v>
      </c>
      <c r="D427" s="119" t="s">
        <v>620</v>
      </c>
      <c r="E427" s="141">
        <v>10275581</v>
      </c>
      <c r="F427" s="119">
        <v>29373517</v>
      </c>
      <c r="G427" s="119">
        <v>2704003</v>
      </c>
      <c r="H427" s="120" t="str">
        <f>IF(G427="","",VLOOKUP(G427,ARANCEL!$B$5:$D$121,2,FALSE))</f>
        <v xml:space="preserve">CORONA PERIFERICA CON PERNO MUÑON COLADO </v>
      </c>
      <c r="I427" s="121" t="s">
        <v>319</v>
      </c>
      <c r="J427" s="119">
        <v>1</v>
      </c>
      <c r="K427" s="122">
        <f>IF(G427="","",VLOOKUP(G427,ARANCEL!$B$5:$D$121,3,FALSE)*J427)</f>
        <v>32612</v>
      </c>
      <c r="L427" s="1229" t="s">
        <v>8256</v>
      </c>
      <c r="M427" s="1229">
        <v>4500265763</v>
      </c>
      <c r="N427" s="1229" t="s">
        <v>8944</v>
      </c>
    </row>
    <row r="428" spans="1:14" s="991" customFormat="1" x14ac:dyDescent="0.25">
      <c r="A428" s="119" t="s">
        <v>305</v>
      </c>
      <c r="B428" s="164">
        <v>41905</v>
      </c>
      <c r="C428" s="118" t="s">
        <v>7191</v>
      </c>
      <c r="D428" s="119" t="s">
        <v>6419</v>
      </c>
      <c r="E428" s="141">
        <v>10256950</v>
      </c>
      <c r="F428" s="119">
        <v>28593724</v>
      </c>
      <c r="G428" s="119">
        <v>2704005</v>
      </c>
      <c r="H428" s="120" t="str">
        <f>IF(G428="","",VLOOKUP(G428,ARANCEL!$B$5:$D$121,2,FALSE))</f>
        <v>PROVISORIO</v>
      </c>
      <c r="I428" s="121" t="s">
        <v>326</v>
      </c>
      <c r="J428" s="119">
        <v>1</v>
      </c>
      <c r="K428" s="122">
        <f>IF(G428="","",VLOOKUP(G428,ARANCEL!$B$5:$D$121,3,FALSE)*J428)</f>
        <v>3250</v>
      </c>
      <c r="L428" s="1229" t="s">
        <v>7548</v>
      </c>
      <c r="M428" s="1229">
        <v>4500255073</v>
      </c>
      <c r="N428" s="1229" t="s">
        <v>7563</v>
      </c>
    </row>
    <row r="429" spans="1:14" s="985" customFormat="1" x14ac:dyDescent="0.25">
      <c r="A429" s="816" t="s">
        <v>305</v>
      </c>
      <c r="B429" s="817">
        <v>41905</v>
      </c>
      <c r="C429" s="818" t="s">
        <v>7191</v>
      </c>
      <c r="D429" s="816" t="s">
        <v>6419</v>
      </c>
      <c r="E429" s="828">
        <v>10256950</v>
      </c>
      <c r="F429" s="816">
        <v>28593724</v>
      </c>
      <c r="G429" s="816">
        <v>2704003</v>
      </c>
      <c r="H429" s="820" t="str">
        <f>IF(G429="","",VLOOKUP(G429,ARANCEL!$B$5:$D$121,2,FALSE))</f>
        <v xml:space="preserve">CORONA PERIFERICA CON PERNO MUÑON COLADO </v>
      </c>
      <c r="I429" s="821" t="s">
        <v>326</v>
      </c>
      <c r="J429" s="816">
        <v>1</v>
      </c>
      <c r="K429" s="822">
        <f>IF(G429="","",VLOOKUP(G429,ARANCEL!$B$5:$D$121,3,FALSE)*J429)</f>
        <v>32612</v>
      </c>
      <c r="L429" s="1210" t="s">
        <v>7548</v>
      </c>
      <c r="M429" s="1210">
        <v>4500255073</v>
      </c>
      <c r="N429" s="1210" t="s">
        <v>7563</v>
      </c>
    </row>
    <row r="430" spans="1:14" s="991" customFormat="1" x14ac:dyDescent="0.25">
      <c r="A430" s="816" t="s">
        <v>305</v>
      </c>
      <c r="B430" s="817">
        <v>41954</v>
      </c>
      <c r="C430" s="818" t="s">
        <v>8224</v>
      </c>
      <c r="D430" s="816" t="s">
        <v>620</v>
      </c>
      <c r="E430" s="828">
        <v>10279832</v>
      </c>
      <c r="F430" s="816">
        <v>29556150</v>
      </c>
      <c r="G430" s="816">
        <v>2704005</v>
      </c>
      <c r="H430" s="820" t="str">
        <f>IF(G430="","",VLOOKUP(G430,ARANCEL!$B$5:$D$121,2,FALSE))</f>
        <v>PROVISORIO</v>
      </c>
      <c r="I430" s="821" t="s">
        <v>326</v>
      </c>
      <c r="J430" s="816">
        <v>1</v>
      </c>
      <c r="K430" s="822">
        <f>IF(G430="","",VLOOKUP(G430,ARANCEL!$B$5:$D$121,3,FALSE)*J430)</f>
        <v>3250</v>
      </c>
      <c r="L430" s="1210" t="s">
        <v>8256</v>
      </c>
      <c r="M430" s="1210">
        <v>4500265763</v>
      </c>
      <c r="N430" s="1210" t="s">
        <v>8944</v>
      </c>
    </row>
    <row r="431" spans="1:14" s="991" customFormat="1" x14ac:dyDescent="0.25">
      <c r="A431" s="816" t="s">
        <v>305</v>
      </c>
      <c r="B431" s="817">
        <v>41969</v>
      </c>
      <c r="C431" s="118" t="s">
        <v>8224</v>
      </c>
      <c r="D431" s="119" t="s">
        <v>620</v>
      </c>
      <c r="E431" s="141">
        <v>10279832</v>
      </c>
      <c r="F431" s="119">
        <v>29556150</v>
      </c>
      <c r="G431" s="816">
        <v>2704003</v>
      </c>
      <c r="H431" s="820" t="str">
        <f>IF(G431="","",VLOOKUP(G431,ARANCEL!$B$5:$D$121,2,FALSE))</f>
        <v xml:space="preserve">CORONA PERIFERICA CON PERNO MUÑON COLADO </v>
      </c>
      <c r="I431" s="821" t="s">
        <v>326</v>
      </c>
      <c r="J431" s="816">
        <v>1</v>
      </c>
      <c r="K431" s="822">
        <f>IF(G431="","",VLOOKUP(G431,ARANCEL!$B$5:$D$121,3,FALSE)*J431)</f>
        <v>32612</v>
      </c>
      <c r="L431" s="1210" t="s">
        <v>8256</v>
      </c>
      <c r="M431" s="1210">
        <v>4500265763</v>
      </c>
      <c r="N431" s="1210" t="s">
        <v>8944</v>
      </c>
    </row>
    <row r="432" spans="1:14" s="991" customFormat="1" x14ac:dyDescent="0.25">
      <c r="A432" s="843" t="s">
        <v>313</v>
      </c>
      <c r="B432" s="823">
        <v>41760</v>
      </c>
      <c r="C432" s="818" t="s">
        <v>5303</v>
      </c>
      <c r="D432" s="816" t="s">
        <v>5304</v>
      </c>
      <c r="E432" s="828">
        <v>10194795</v>
      </c>
      <c r="F432" s="816">
        <v>25762737</v>
      </c>
      <c r="G432" s="816">
        <v>2708006</v>
      </c>
      <c r="H432" s="820" t="str">
        <f>IF(G432="","",VLOOKUP(G432,ARANCEL!$B$5:$D$121,2,FALSE))</f>
        <v xml:space="preserve">DISYUNTOR </v>
      </c>
      <c r="I432" s="821"/>
      <c r="J432" s="816">
        <v>1</v>
      </c>
      <c r="K432" s="822">
        <f>IF(G432="","",VLOOKUP(G432,ARANCEL!$B$5:$D$121,3,FALSE)*J432)</f>
        <v>41675</v>
      </c>
      <c r="L432" s="1210" t="s">
        <v>5292</v>
      </c>
      <c r="M432" s="1210">
        <v>4500235564</v>
      </c>
      <c r="N432" s="1210">
        <v>9431</v>
      </c>
    </row>
    <row r="433" spans="1:14" s="991" customFormat="1" x14ac:dyDescent="0.25">
      <c r="A433" s="816" t="s">
        <v>305</v>
      </c>
      <c r="B433" s="817">
        <v>41880</v>
      </c>
      <c r="C433" s="818" t="s">
        <v>6709</v>
      </c>
      <c r="D433" s="816" t="s">
        <v>1619</v>
      </c>
      <c r="E433" s="828">
        <v>10249029</v>
      </c>
      <c r="F433" s="816">
        <v>27584644</v>
      </c>
      <c r="G433" s="816">
        <v>2704005</v>
      </c>
      <c r="H433" s="820" t="str">
        <f>IF(G433="","",VLOOKUP(G433,ARANCEL!$B$5:$D$121,2,FALSE))</f>
        <v>PROVISORIO</v>
      </c>
      <c r="I433" s="821" t="s">
        <v>317</v>
      </c>
      <c r="J433" s="816">
        <v>1</v>
      </c>
      <c r="K433" s="822">
        <f>IF(G433="","",VLOOKUP(G433,ARANCEL!$B$5:$D$121,3,FALSE)*J433)</f>
        <v>3250</v>
      </c>
      <c r="L433" s="1210" t="s">
        <v>6905</v>
      </c>
      <c r="M433" s="1210">
        <v>4500251478</v>
      </c>
      <c r="N433" s="1210" t="s">
        <v>7152</v>
      </c>
    </row>
    <row r="434" spans="1:14" s="991" customFormat="1" x14ac:dyDescent="0.25">
      <c r="A434" s="816" t="s">
        <v>305</v>
      </c>
      <c r="B434" s="817">
        <v>41880</v>
      </c>
      <c r="C434" s="818" t="s">
        <v>6709</v>
      </c>
      <c r="D434" s="816" t="s">
        <v>1619</v>
      </c>
      <c r="E434" s="828">
        <v>10249029</v>
      </c>
      <c r="F434" s="816">
        <v>27584644</v>
      </c>
      <c r="G434" s="816">
        <v>2704003</v>
      </c>
      <c r="H434" s="820" t="str">
        <f>IF(G434="","",VLOOKUP(G434,ARANCEL!$B$5:$D$121,2,FALSE))</f>
        <v xml:space="preserve">CORONA PERIFERICA CON PERNO MUÑON COLADO </v>
      </c>
      <c r="I434" s="821" t="s">
        <v>317</v>
      </c>
      <c r="J434" s="816">
        <v>1</v>
      </c>
      <c r="K434" s="822">
        <f>IF(G434="","",VLOOKUP(G434,ARANCEL!$B$5:$D$121,3,FALSE)*J434)</f>
        <v>32612</v>
      </c>
      <c r="L434" s="1210" t="s">
        <v>6905</v>
      </c>
      <c r="M434" s="1210">
        <v>4500251478</v>
      </c>
      <c r="N434" s="1210" t="s">
        <v>7152</v>
      </c>
    </row>
    <row r="435" spans="1:14" s="991" customFormat="1" x14ac:dyDescent="0.25">
      <c r="A435" s="816" t="s">
        <v>305</v>
      </c>
      <c r="B435" s="817">
        <v>41642</v>
      </c>
      <c r="C435" s="818" t="s">
        <v>1628</v>
      </c>
      <c r="D435" s="816" t="s">
        <v>1609</v>
      </c>
      <c r="E435" s="828">
        <v>10168112</v>
      </c>
      <c r="F435" s="816">
        <v>24398458</v>
      </c>
      <c r="G435" s="816">
        <v>2704005</v>
      </c>
      <c r="H435" s="820" t="str">
        <f>IF(G435="","",VLOOKUP(G435,ARANCEL!$B$5:$D$121,2,FALSE))</f>
        <v>PROVISORIO</v>
      </c>
      <c r="I435" s="821" t="s">
        <v>326</v>
      </c>
      <c r="J435" s="816">
        <v>1</v>
      </c>
      <c r="K435" s="822">
        <f>IF(G435="","",VLOOKUP(G435,ARANCEL!$B$5:$D$121,3,FALSE)*J435)</f>
        <v>3250</v>
      </c>
      <c r="L435" s="1248" t="s">
        <v>597</v>
      </c>
      <c r="M435" s="1248">
        <v>4500211704</v>
      </c>
      <c r="N435" s="1248">
        <v>8214</v>
      </c>
    </row>
    <row r="436" spans="1:14" s="991" customFormat="1" x14ac:dyDescent="0.25">
      <c r="A436" s="843" t="s">
        <v>305</v>
      </c>
      <c r="B436" s="817">
        <v>41642</v>
      </c>
      <c r="C436" s="818" t="s">
        <v>1628</v>
      </c>
      <c r="D436" s="816" t="s">
        <v>1609</v>
      </c>
      <c r="E436" s="828">
        <v>10168112</v>
      </c>
      <c r="F436" s="816">
        <v>24398458</v>
      </c>
      <c r="G436" s="816">
        <v>2704004</v>
      </c>
      <c r="H436" s="820" t="str">
        <f>IF(G436="","",VLOOKUP(G436,ARANCEL!$B$5:$D$121,2,FALSE))</f>
        <v>CORONA PERIFERICA CON PERNO MUÑON PLATA-PALADIO</v>
      </c>
      <c r="I436" s="821" t="s">
        <v>326</v>
      </c>
      <c r="J436" s="816">
        <v>1</v>
      </c>
      <c r="K436" s="822">
        <f>IF(G436="","",VLOOKUP(G436,ARANCEL!$B$5:$D$121,3,FALSE)*J436)</f>
        <v>38235</v>
      </c>
      <c r="L436" s="1248" t="s">
        <v>597</v>
      </c>
      <c r="M436" s="1248">
        <v>4500211704</v>
      </c>
      <c r="N436" s="1248">
        <v>8214</v>
      </c>
    </row>
    <row r="437" spans="1:14" s="991" customFormat="1" x14ac:dyDescent="0.25">
      <c r="A437" s="816" t="s">
        <v>305</v>
      </c>
      <c r="B437" s="817">
        <v>41934</v>
      </c>
      <c r="C437" s="818" t="s">
        <v>7761</v>
      </c>
      <c r="D437" s="816" t="s">
        <v>811</v>
      </c>
      <c r="E437" s="828">
        <v>10268200</v>
      </c>
      <c r="F437" s="816">
        <v>29135054</v>
      </c>
      <c r="G437" s="816">
        <v>2705003</v>
      </c>
      <c r="H437" s="820" t="str">
        <f>IF(G437="","",VLOOKUP(G437,ARANCEL!$B$5:$D$121,2,FALSE))</f>
        <v>INCRUSTACION ESTETICA (ART-GLASS O CERAMICA)</v>
      </c>
      <c r="I437" s="821" t="s">
        <v>322</v>
      </c>
      <c r="J437" s="816">
        <v>1</v>
      </c>
      <c r="K437" s="822">
        <f>IF(G437="","",VLOOKUP(G437,ARANCEL!$B$5:$D$121,3,FALSE)*J437)</f>
        <v>15676</v>
      </c>
      <c r="L437" s="1210" t="s">
        <v>8279</v>
      </c>
      <c r="M437" s="1210">
        <v>4500260855</v>
      </c>
      <c r="N437" s="1210" t="s">
        <v>8299</v>
      </c>
    </row>
    <row r="438" spans="1:14" s="991" customFormat="1" x14ac:dyDescent="0.25">
      <c r="A438" s="816" t="s">
        <v>305</v>
      </c>
      <c r="B438" s="817">
        <v>41768</v>
      </c>
      <c r="C438" s="261" t="s">
        <v>4404</v>
      </c>
      <c r="D438" s="259" t="s">
        <v>1611</v>
      </c>
      <c r="E438" s="363">
        <v>10194395</v>
      </c>
      <c r="F438" s="259">
        <v>25964114</v>
      </c>
      <c r="G438" s="816">
        <v>2705003</v>
      </c>
      <c r="H438" s="820" t="str">
        <f>IF(G438="","",VLOOKUP(G438,ARANCEL!$B$5:$D$121,2,FALSE))</f>
        <v>INCRUSTACION ESTETICA (ART-GLASS O CERAMICA)</v>
      </c>
      <c r="I438" s="821" t="s">
        <v>322</v>
      </c>
      <c r="J438" s="816">
        <v>1</v>
      </c>
      <c r="K438" s="822">
        <f>IF(G438="","",VLOOKUP(G438,ARANCEL!$B$5:$D$121,3,FALSE)*J438)</f>
        <v>15676</v>
      </c>
      <c r="L438" s="1210" t="s">
        <v>5292</v>
      </c>
      <c r="M438" s="1210">
        <v>4500235564</v>
      </c>
      <c r="N438" s="1210">
        <v>9431</v>
      </c>
    </row>
    <row r="439" spans="1:14" s="1028" customFormat="1" x14ac:dyDescent="0.25">
      <c r="A439" s="816" t="s">
        <v>305</v>
      </c>
      <c r="B439" s="817">
        <v>41778</v>
      </c>
      <c r="C439" s="818" t="s">
        <v>4404</v>
      </c>
      <c r="D439" s="816" t="s">
        <v>1611</v>
      </c>
      <c r="E439" s="828">
        <v>10199515</v>
      </c>
      <c r="F439" s="816">
        <v>25964114</v>
      </c>
      <c r="G439" s="816">
        <v>2704005</v>
      </c>
      <c r="H439" s="820" t="str">
        <f>IF(G439="","",VLOOKUP(G439,ARANCEL!$B$5:$D$121,2,FALSE))</f>
        <v>PROVISORIO</v>
      </c>
      <c r="I439" s="821" t="s">
        <v>337</v>
      </c>
      <c r="J439" s="816">
        <v>1</v>
      </c>
      <c r="K439" s="822">
        <f>IF(G439="","",VLOOKUP(G439,ARANCEL!$B$5:$D$121,3,FALSE)*J439)</f>
        <v>3250</v>
      </c>
      <c r="L439" s="1210" t="s">
        <v>5292</v>
      </c>
      <c r="M439" s="1210">
        <v>4500235564</v>
      </c>
      <c r="N439" s="1210">
        <v>9431</v>
      </c>
    </row>
    <row r="440" spans="1:14" s="1028" customFormat="1" x14ac:dyDescent="0.25">
      <c r="A440" s="816" t="s">
        <v>305</v>
      </c>
      <c r="B440" s="817">
        <v>41787</v>
      </c>
      <c r="C440" s="818" t="s">
        <v>4404</v>
      </c>
      <c r="D440" s="816" t="s">
        <v>1611</v>
      </c>
      <c r="E440" s="828">
        <v>10199515</v>
      </c>
      <c r="F440" s="816">
        <v>25964114</v>
      </c>
      <c r="G440" s="816">
        <v>2704004</v>
      </c>
      <c r="H440" s="820" t="str">
        <f>IF(G440="","",VLOOKUP(G440,ARANCEL!$B$5:$D$121,2,FALSE))</f>
        <v>CORONA PERIFERICA CON PERNO MUÑON PLATA-PALADIO</v>
      </c>
      <c r="I440" s="821" t="s">
        <v>337</v>
      </c>
      <c r="J440" s="816">
        <v>1</v>
      </c>
      <c r="K440" s="822">
        <f>IF(G440="","",VLOOKUP(G440,ARANCEL!$B$5:$D$121,3,FALSE)*J440)</f>
        <v>38235</v>
      </c>
      <c r="L440" s="1210" t="s">
        <v>5292</v>
      </c>
      <c r="M440" s="1210">
        <v>4500235564</v>
      </c>
      <c r="N440" s="1210">
        <v>9431</v>
      </c>
    </row>
    <row r="441" spans="1:14" s="985" customFormat="1" x14ac:dyDescent="0.25">
      <c r="A441" s="816" t="s">
        <v>305</v>
      </c>
      <c r="B441" s="817">
        <v>41690</v>
      </c>
      <c r="C441" s="818" t="s">
        <v>2890</v>
      </c>
      <c r="D441" s="816" t="s">
        <v>1609</v>
      </c>
      <c r="E441" s="828">
        <v>10175595</v>
      </c>
      <c r="F441" s="816">
        <v>25109693</v>
      </c>
      <c r="G441" s="816">
        <v>2704005</v>
      </c>
      <c r="H441" s="820" t="str">
        <f>IF(G441="","",VLOOKUP(G441,ARANCEL!$B$5:$D$121,2,FALSE))</f>
        <v>PROVISORIO</v>
      </c>
      <c r="I441" s="821" t="s">
        <v>323</v>
      </c>
      <c r="J441" s="816">
        <v>1</v>
      </c>
      <c r="K441" s="822">
        <f>IF(G441="","",VLOOKUP(G441,ARANCEL!$B$5:$D$121,3,FALSE)*J441)</f>
        <v>3250</v>
      </c>
      <c r="L441" s="1210" t="s">
        <v>3438</v>
      </c>
      <c r="M441" s="1210">
        <v>4500220816</v>
      </c>
      <c r="N441" s="1210">
        <v>8639</v>
      </c>
    </row>
    <row r="442" spans="1:14" s="1035" customFormat="1" x14ac:dyDescent="0.25">
      <c r="A442" s="816" t="s">
        <v>305</v>
      </c>
      <c r="B442" s="817">
        <v>41708</v>
      </c>
      <c r="C442" s="818" t="s">
        <v>2890</v>
      </c>
      <c r="D442" s="816" t="s">
        <v>1609</v>
      </c>
      <c r="E442" s="828">
        <v>10175595</v>
      </c>
      <c r="F442" s="816">
        <v>25109693</v>
      </c>
      <c r="G442" s="816">
        <v>2704004</v>
      </c>
      <c r="H442" s="820" t="str">
        <f>IF(G442="","",VLOOKUP(G442,ARANCEL!$B$5:$D$121,2,FALSE))</f>
        <v>CORONA PERIFERICA CON PERNO MUÑON PLATA-PALADIO</v>
      </c>
      <c r="I442" s="821" t="s">
        <v>323</v>
      </c>
      <c r="J442" s="816">
        <v>1</v>
      </c>
      <c r="K442" s="822">
        <f>IF(G442="","",VLOOKUP(G442,ARANCEL!$B$5:$D$121,3,FALSE)*J442)</f>
        <v>38235</v>
      </c>
      <c r="L442" s="1210" t="s">
        <v>3058</v>
      </c>
      <c r="M442" s="1210">
        <v>4500225657</v>
      </c>
      <c r="N442" s="1210">
        <v>8917</v>
      </c>
    </row>
    <row r="443" spans="1:14" s="1028" customFormat="1" x14ac:dyDescent="0.25">
      <c r="A443" s="816" t="s">
        <v>305</v>
      </c>
      <c r="B443" s="817">
        <v>41759</v>
      </c>
      <c r="C443" s="818" t="s">
        <v>4242</v>
      </c>
      <c r="D443" s="816" t="s">
        <v>1200</v>
      </c>
      <c r="E443" s="828">
        <v>10192234</v>
      </c>
      <c r="F443" s="816">
        <v>25853534</v>
      </c>
      <c r="G443" s="816">
        <v>2705003</v>
      </c>
      <c r="H443" s="820" t="str">
        <f>IF(G443="","",VLOOKUP(G443,ARANCEL!$B$5:$D$121,2,FALSE))</f>
        <v>INCRUSTACION ESTETICA (ART-GLASS O CERAMICA)</v>
      </c>
      <c r="I443" s="821" t="s">
        <v>326</v>
      </c>
      <c r="J443" s="816">
        <v>1</v>
      </c>
      <c r="K443" s="822">
        <f>IF(G443="","",VLOOKUP(G443,ARANCEL!$B$5:$D$121,3,FALSE)*J443)</f>
        <v>15676</v>
      </c>
      <c r="L443" s="1210" t="s">
        <v>4612</v>
      </c>
      <c r="M443" s="1210">
        <v>4500229984</v>
      </c>
      <c r="N443" s="1210">
        <v>9195</v>
      </c>
    </row>
    <row r="444" spans="1:14" s="1038" customFormat="1" x14ac:dyDescent="0.25">
      <c r="A444" s="816" t="s">
        <v>305</v>
      </c>
      <c r="B444" s="817">
        <v>41761</v>
      </c>
      <c r="C444" s="818" t="s">
        <v>4334</v>
      </c>
      <c r="D444" s="816" t="s">
        <v>1619</v>
      </c>
      <c r="E444" s="828">
        <v>10192838</v>
      </c>
      <c r="F444" s="816">
        <v>24744332</v>
      </c>
      <c r="G444" s="816">
        <v>2704005</v>
      </c>
      <c r="H444" s="820" t="str">
        <f>IF(G444="","",VLOOKUP(G444,ARANCEL!$B$5:$D$121,2,FALSE))</f>
        <v>PROVISORIO</v>
      </c>
      <c r="I444" s="821" t="s">
        <v>1187</v>
      </c>
      <c r="J444" s="816">
        <v>3</v>
      </c>
      <c r="K444" s="822">
        <f>IF(G444="","",VLOOKUP(G444,ARANCEL!$B$5:$D$121,3,FALSE)*J444)</f>
        <v>9750</v>
      </c>
      <c r="L444" s="1210" t="s">
        <v>5292</v>
      </c>
      <c r="M444" s="1210">
        <v>4500235564</v>
      </c>
      <c r="N444" s="1210">
        <v>9431</v>
      </c>
    </row>
    <row r="445" spans="1:14" s="1078" customFormat="1" ht="17.25" customHeight="1" x14ac:dyDescent="0.25">
      <c r="A445" s="816" t="s">
        <v>305</v>
      </c>
      <c r="B445" s="817">
        <v>41769</v>
      </c>
      <c r="C445" s="818" t="s">
        <v>4334</v>
      </c>
      <c r="D445" s="816" t="s">
        <v>1619</v>
      </c>
      <c r="E445" s="828">
        <v>10194793</v>
      </c>
      <c r="F445" s="816">
        <v>24744332</v>
      </c>
      <c r="G445" s="816">
        <v>2704005</v>
      </c>
      <c r="H445" s="820" t="str">
        <f>IF(G445="","",VLOOKUP(G445,ARANCEL!$B$5:$D$121,2,FALSE))</f>
        <v>PROVISORIO</v>
      </c>
      <c r="I445" s="821" t="s">
        <v>318</v>
      </c>
      <c r="J445" s="816">
        <v>1</v>
      </c>
      <c r="K445" s="822">
        <f>IF(G445="","",VLOOKUP(G445,ARANCEL!$B$5:$D$121,3,FALSE)*J445)</f>
        <v>3250</v>
      </c>
      <c r="L445" s="1210" t="s">
        <v>5292</v>
      </c>
      <c r="M445" s="1210">
        <v>4500235564</v>
      </c>
      <c r="N445" s="1210">
        <v>9431</v>
      </c>
    </row>
    <row r="446" spans="1:14" s="1038" customFormat="1" x14ac:dyDescent="0.25">
      <c r="A446" s="816" t="s">
        <v>305</v>
      </c>
      <c r="B446" s="817">
        <v>41769</v>
      </c>
      <c r="C446" s="818" t="s">
        <v>4334</v>
      </c>
      <c r="D446" s="816" t="s">
        <v>1619</v>
      </c>
      <c r="E446" s="828">
        <v>10194793</v>
      </c>
      <c r="F446" s="816">
        <v>24744332</v>
      </c>
      <c r="G446" s="816">
        <v>2704003</v>
      </c>
      <c r="H446" s="820" t="str">
        <f>IF(G446="","",VLOOKUP(G446,ARANCEL!$B$5:$D$121,2,FALSE))</f>
        <v xml:space="preserve">CORONA PERIFERICA CON PERNO MUÑON COLADO </v>
      </c>
      <c r="I446" s="821" t="s">
        <v>318</v>
      </c>
      <c r="J446" s="816">
        <v>1</v>
      </c>
      <c r="K446" s="822">
        <f>IF(G446="","",VLOOKUP(G446,ARANCEL!$B$5:$D$121,3,FALSE)*J446)</f>
        <v>32612</v>
      </c>
      <c r="L446" s="1210" t="s">
        <v>5292</v>
      </c>
      <c r="M446" s="1210">
        <v>4500235564</v>
      </c>
      <c r="N446" s="1210">
        <v>9431</v>
      </c>
    </row>
    <row r="447" spans="1:14" s="1038" customFormat="1" x14ac:dyDescent="0.25">
      <c r="A447" s="816" t="s">
        <v>305</v>
      </c>
      <c r="B447" s="817">
        <v>41774</v>
      </c>
      <c r="C447" s="818" t="s">
        <v>4334</v>
      </c>
      <c r="D447" s="816" t="s">
        <v>1619</v>
      </c>
      <c r="E447" s="828">
        <v>10192838</v>
      </c>
      <c r="F447" s="816">
        <v>24744332</v>
      </c>
      <c r="G447" s="816">
        <v>2704008</v>
      </c>
      <c r="H447" s="820" t="str">
        <f>IF(G447="","",VLOOKUP(G447,ARANCEL!$B$5:$D$121,2,FALSE))</f>
        <v>PILAR, INSERCION O PUNTO DE APOYO CON PERNO MUÑON</v>
      </c>
      <c r="I447" s="821" t="s">
        <v>1488</v>
      </c>
      <c r="J447" s="816">
        <v>2</v>
      </c>
      <c r="K447" s="822">
        <f>IF(G447="","",VLOOKUP(G447,ARANCEL!$B$5:$D$121,3,FALSE)*J447)</f>
        <v>65224</v>
      </c>
      <c r="L447" s="1210" t="s">
        <v>5292</v>
      </c>
      <c r="M447" s="1210">
        <v>4500235564</v>
      </c>
      <c r="N447" s="1210">
        <v>9431</v>
      </c>
    </row>
    <row r="448" spans="1:14" s="1081" customFormat="1" x14ac:dyDescent="0.25">
      <c r="A448" s="816" t="s">
        <v>305</v>
      </c>
      <c r="B448" s="817">
        <v>41774</v>
      </c>
      <c r="C448" s="818" t="s">
        <v>4334</v>
      </c>
      <c r="D448" s="816" t="s">
        <v>1619</v>
      </c>
      <c r="E448" s="828">
        <v>10192838</v>
      </c>
      <c r="F448" s="816">
        <v>24744332</v>
      </c>
      <c r="G448" s="816">
        <v>2704012</v>
      </c>
      <c r="H448" s="820" t="str">
        <f>IF(G448="","",VLOOKUP(G448,ARANCEL!$B$5:$D$121,2,FALSE))</f>
        <v xml:space="preserve">INTERMEDIARIO O PONTICO </v>
      </c>
      <c r="I448" s="821" t="s">
        <v>326</v>
      </c>
      <c r="J448" s="816">
        <v>1</v>
      </c>
      <c r="K448" s="822">
        <f>IF(G448="","",VLOOKUP(G448,ARANCEL!$B$5:$D$121,3,FALSE)*J448)</f>
        <v>25122</v>
      </c>
      <c r="L448" s="1210" t="s">
        <v>5292</v>
      </c>
      <c r="M448" s="1210">
        <v>4500235564</v>
      </c>
      <c r="N448" s="1210">
        <v>9431</v>
      </c>
    </row>
    <row r="449" spans="1:14" s="1081" customFormat="1" x14ac:dyDescent="0.25">
      <c r="A449" s="816" t="s">
        <v>305</v>
      </c>
      <c r="B449" s="817">
        <v>41853</v>
      </c>
      <c r="C449" s="818" t="s">
        <v>4334</v>
      </c>
      <c r="D449" s="816" t="s">
        <v>1619</v>
      </c>
      <c r="E449" s="828">
        <v>10234643</v>
      </c>
      <c r="F449" s="816">
        <v>24742152</v>
      </c>
      <c r="G449" s="816">
        <v>2704003</v>
      </c>
      <c r="H449" s="820" t="str">
        <f>IF(G449="","",VLOOKUP(G449,ARANCEL!$B$5:$D$121,2,FALSE))</f>
        <v xml:space="preserve">CORONA PERIFERICA CON PERNO MUÑON COLADO </v>
      </c>
      <c r="I449" s="821" t="s">
        <v>337</v>
      </c>
      <c r="J449" s="816">
        <v>1</v>
      </c>
      <c r="K449" s="822">
        <f>IF(G449="","",VLOOKUP(G449,ARANCEL!$B$5:$D$121,3,FALSE)*J449)</f>
        <v>32612</v>
      </c>
      <c r="L449" s="1210" t="s">
        <v>6905</v>
      </c>
      <c r="M449" s="1210">
        <v>4500251478</v>
      </c>
      <c r="N449" s="1210" t="s">
        <v>7152</v>
      </c>
    </row>
    <row r="450" spans="1:14" s="1081" customFormat="1" x14ac:dyDescent="0.25">
      <c r="A450" s="816" t="s">
        <v>305</v>
      </c>
      <c r="B450" s="817">
        <v>41863</v>
      </c>
      <c r="C450" s="818" t="s">
        <v>6333</v>
      </c>
      <c r="D450" s="816" t="s">
        <v>811</v>
      </c>
      <c r="E450" s="828">
        <v>10239717</v>
      </c>
      <c r="F450" s="816">
        <v>27454306</v>
      </c>
      <c r="G450" s="816">
        <v>2705003</v>
      </c>
      <c r="H450" s="820" t="str">
        <f>IF(G450="","",VLOOKUP(G450,ARANCEL!$B$5:$D$121,2,FALSE))</f>
        <v>INCRUSTACION ESTETICA (ART-GLASS O CERAMICA)</v>
      </c>
      <c r="I450" s="821" t="s">
        <v>326</v>
      </c>
      <c r="J450" s="816">
        <v>1</v>
      </c>
      <c r="K450" s="822">
        <f>IF(G450="","",VLOOKUP(G450,ARANCEL!$B$5:$D$121,3,FALSE)*J450)</f>
        <v>15676</v>
      </c>
      <c r="L450" s="1210" t="s">
        <v>6905</v>
      </c>
      <c r="M450" s="1210">
        <v>4500250387</v>
      </c>
      <c r="N450" s="1210" t="s">
        <v>6912</v>
      </c>
    </row>
    <row r="451" spans="1:14" s="1088" customFormat="1" x14ac:dyDescent="0.25">
      <c r="A451" s="816" t="s">
        <v>305</v>
      </c>
      <c r="B451" s="817">
        <v>42016</v>
      </c>
      <c r="C451" s="818" t="s">
        <v>9340</v>
      </c>
      <c r="D451" s="816" t="s">
        <v>811</v>
      </c>
      <c r="E451" s="828">
        <v>10306417</v>
      </c>
      <c r="F451" s="816">
        <v>30071942</v>
      </c>
      <c r="G451" s="816">
        <v>2705003</v>
      </c>
      <c r="H451" s="820" t="str">
        <f>IF(G451="","",VLOOKUP(G451,ARANCEL!$B$5:$D$121,2,FALSE))</f>
        <v>INCRUSTACION ESTETICA (ART-GLASS O CERAMICA)</v>
      </c>
      <c r="I451" s="821" t="s">
        <v>308</v>
      </c>
      <c r="J451" s="816">
        <v>1</v>
      </c>
      <c r="K451" s="822">
        <f>IF(G451="","",VLOOKUP(G451,ARANCEL!$B$5:$D$121,3,FALSE)*J451)</f>
        <v>15676</v>
      </c>
      <c r="L451" s="1249" t="str">
        <f>IF(E451="","","IMPAGO")</f>
        <v>IMPAGO</v>
      </c>
      <c r="M451" s="1249" t="str">
        <f>IF(L451="IMPAGO","SIN O.C.","")</f>
        <v>SIN O.C.</v>
      </c>
      <c r="N451" s="1249" t="str">
        <f>IF(L451="IMPAGO","SIN FACT.","")</f>
        <v>SIN FACT.</v>
      </c>
    </row>
    <row r="452" spans="1:14" s="1088" customFormat="1" x14ac:dyDescent="0.25">
      <c r="A452" s="824" t="s">
        <v>305</v>
      </c>
      <c r="B452" s="817">
        <v>41894</v>
      </c>
      <c r="C452" s="818" t="s">
        <v>6981</v>
      </c>
      <c r="D452" s="816" t="s">
        <v>4645</v>
      </c>
      <c r="E452" s="828">
        <v>10256867</v>
      </c>
      <c r="F452" s="816" t="s">
        <v>592</v>
      </c>
      <c r="G452" s="816">
        <v>2704003</v>
      </c>
      <c r="H452" s="820" t="str">
        <f>IF(G452="","",VLOOKUP(G452,ARANCEL!$B$5:$D$121,2,FALSE))</f>
        <v xml:space="preserve">CORONA PERIFERICA CON PERNO MUÑON COLADO </v>
      </c>
      <c r="I452" s="905" t="s">
        <v>1091</v>
      </c>
      <c r="J452" s="816">
        <v>2</v>
      </c>
      <c r="K452" s="822">
        <f>IF(G452="","",VLOOKUP(G452,ARANCEL!$B$5:$D$121,3,FALSE)*J452)</f>
        <v>65224</v>
      </c>
      <c r="L452" s="1210" t="s">
        <v>7548</v>
      </c>
      <c r="M452" s="1210">
        <v>4500255073</v>
      </c>
      <c r="N452" s="1210" t="s">
        <v>7563</v>
      </c>
    </row>
    <row r="453" spans="1:14" s="1088" customFormat="1" x14ac:dyDescent="0.25">
      <c r="A453" s="816" t="s">
        <v>305</v>
      </c>
      <c r="B453" s="817">
        <v>41859</v>
      </c>
      <c r="C453" s="818" t="s">
        <v>6280</v>
      </c>
      <c r="D453" s="816" t="s">
        <v>1619</v>
      </c>
      <c r="E453" s="828">
        <v>10238238</v>
      </c>
      <c r="F453" s="816">
        <v>25318212</v>
      </c>
      <c r="G453" s="816">
        <v>2704005</v>
      </c>
      <c r="H453" s="820" t="str">
        <f>IF(G453="","",VLOOKUP(G453,ARANCEL!$B$5:$D$121,2,FALSE))</f>
        <v>PROVISORIO</v>
      </c>
      <c r="I453" s="821" t="s">
        <v>322</v>
      </c>
      <c r="J453" s="816">
        <v>1</v>
      </c>
      <c r="K453" s="822">
        <f>IF(G453="","",VLOOKUP(G453,ARANCEL!$B$5:$D$121,3,FALSE)*J453)</f>
        <v>3250</v>
      </c>
      <c r="L453" s="1210" t="s">
        <v>6905</v>
      </c>
      <c r="M453" s="1210">
        <v>4500250387</v>
      </c>
      <c r="N453" s="1210" t="s">
        <v>6912</v>
      </c>
    </row>
    <row r="454" spans="1:14" s="1088" customFormat="1" x14ac:dyDescent="0.25">
      <c r="A454" s="843" t="s">
        <v>305</v>
      </c>
      <c r="B454" s="817">
        <v>41859</v>
      </c>
      <c r="C454" s="818" t="s">
        <v>6280</v>
      </c>
      <c r="D454" s="816" t="s">
        <v>1619</v>
      </c>
      <c r="E454" s="828">
        <v>10238238</v>
      </c>
      <c r="F454" s="816">
        <v>25318212</v>
      </c>
      <c r="G454" s="816">
        <v>2704003</v>
      </c>
      <c r="H454" s="820" t="str">
        <f>IF(G454="","",VLOOKUP(G454,ARANCEL!$B$5:$D$121,2,FALSE))</f>
        <v xml:space="preserve">CORONA PERIFERICA CON PERNO MUÑON COLADO </v>
      </c>
      <c r="I454" s="821" t="s">
        <v>322</v>
      </c>
      <c r="J454" s="816">
        <v>1</v>
      </c>
      <c r="K454" s="822">
        <f>IF(G454="","",VLOOKUP(G454,ARANCEL!$B$5:$D$121,3,FALSE)*J454)</f>
        <v>32612</v>
      </c>
      <c r="L454" s="1210" t="s">
        <v>6905</v>
      </c>
      <c r="M454" s="1210">
        <v>4500250387</v>
      </c>
      <c r="N454" s="1210" t="s">
        <v>6912</v>
      </c>
    </row>
    <row r="455" spans="1:14" s="1035" customFormat="1" x14ac:dyDescent="0.25">
      <c r="A455" s="816" t="s">
        <v>305</v>
      </c>
      <c r="B455" s="817">
        <v>41778</v>
      </c>
      <c r="C455" s="818" t="s">
        <v>4539</v>
      </c>
      <c r="D455" s="816" t="s">
        <v>1200</v>
      </c>
      <c r="E455" s="828">
        <v>10200680</v>
      </c>
      <c r="F455" s="816">
        <v>26183995</v>
      </c>
      <c r="G455" s="816">
        <v>2704005</v>
      </c>
      <c r="H455" s="820" t="str">
        <f>IF(G455="","",VLOOKUP(G455,ARANCEL!$B$5:$D$121,2,FALSE))</f>
        <v>PROVISORIO</v>
      </c>
      <c r="I455" s="821" t="s">
        <v>1351</v>
      </c>
      <c r="J455" s="816">
        <v>22</v>
      </c>
      <c r="K455" s="822">
        <f>IF(G455="","",VLOOKUP(G455,ARANCEL!$B$5:$D$121,3,FALSE)*J455)</f>
        <v>71500</v>
      </c>
      <c r="L455" s="1210" t="s">
        <v>5292</v>
      </c>
      <c r="M455" s="1210">
        <v>4500235564</v>
      </c>
      <c r="N455" s="1210">
        <v>9431</v>
      </c>
    </row>
    <row r="456" spans="1:14" s="1103" customFormat="1" x14ac:dyDescent="0.25">
      <c r="A456" s="816" t="s">
        <v>305</v>
      </c>
      <c r="B456" s="817">
        <v>41815</v>
      </c>
      <c r="C456" s="818" t="s">
        <v>5314</v>
      </c>
      <c r="D456" s="816" t="s">
        <v>1200</v>
      </c>
      <c r="E456" s="828">
        <v>10215315</v>
      </c>
      <c r="F456" s="816">
        <v>27031611</v>
      </c>
      <c r="G456" s="816">
        <v>2707001</v>
      </c>
      <c r="H456" s="820" t="str">
        <f>IF(G456="","",VLOOKUP(G456,ARANCEL!$B$5:$D$121,2,FALSE))</f>
        <v xml:space="preserve">PLANO DE RELAJACION </v>
      </c>
      <c r="I456" s="821" t="s">
        <v>306</v>
      </c>
      <c r="J456" s="816">
        <v>1</v>
      </c>
      <c r="K456" s="822">
        <f>IF(G456="","",VLOOKUP(G456,ARANCEL!$B$5:$D$121,3,FALSE)*J456)</f>
        <v>9221</v>
      </c>
      <c r="L456" s="1210" t="s">
        <v>5742</v>
      </c>
      <c r="M456" s="1210">
        <v>4500239648</v>
      </c>
      <c r="N456" s="1210" t="s">
        <v>5760</v>
      </c>
    </row>
    <row r="457" spans="1:14" s="1103" customFormat="1" x14ac:dyDescent="0.25">
      <c r="A457" s="816" t="s">
        <v>305</v>
      </c>
      <c r="B457" s="817">
        <v>41892</v>
      </c>
      <c r="C457" s="818" t="s">
        <v>6965</v>
      </c>
      <c r="D457" s="816" t="s">
        <v>1611</v>
      </c>
      <c r="E457" s="828">
        <v>10254527</v>
      </c>
      <c r="F457" s="816">
        <v>28265932</v>
      </c>
      <c r="G457" s="816">
        <v>2704005</v>
      </c>
      <c r="H457" s="820" t="str">
        <f>IF(G457="","",VLOOKUP(G457,ARANCEL!$B$5:$D$121,2,FALSE))</f>
        <v>PROVISORIO</v>
      </c>
      <c r="I457" s="821" t="s">
        <v>618</v>
      </c>
      <c r="J457" s="816">
        <v>1</v>
      </c>
      <c r="K457" s="822">
        <f>IF(G457="","",VLOOKUP(G457,ARANCEL!$B$5:$D$121,3,FALSE)*J457)</f>
        <v>3250</v>
      </c>
      <c r="L457" s="1210" t="s">
        <v>7548</v>
      </c>
      <c r="M457" s="1210">
        <v>4500255073</v>
      </c>
      <c r="N457" s="1210" t="s">
        <v>7563</v>
      </c>
    </row>
    <row r="458" spans="1:14" s="1121" customFormat="1" x14ac:dyDescent="0.25">
      <c r="A458" s="816" t="s">
        <v>606</v>
      </c>
      <c r="B458" s="817">
        <v>41941</v>
      </c>
      <c r="C458" s="818" t="s">
        <v>6965</v>
      </c>
      <c r="D458" s="816" t="s">
        <v>1611</v>
      </c>
      <c r="E458" s="828">
        <v>10254527</v>
      </c>
      <c r="F458" s="816">
        <v>28265932</v>
      </c>
      <c r="G458" s="816">
        <v>2704003</v>
      </c>
      <c r="H458" s="820" t="str">
        <f>IF(G458="","",VLOOKUP(G458,ARANCEL!$B$5:$D$121,2,FALSE))</f>
        <v xml:space="preserve">CORONA PERIFERICA CON PERNO MUÑON COLADO </v>
      </c>
      <c r="I458" s="821" t="s">
        <v>618</v>
      </c>
      <c r="J458" s="816">
        <v>1</v>
      </c>
      <c r="K458" s="822">
        <f>IF(G458="","",VLOOKUP(G458,ARANCEL!$B$5:$D$121,3,FALSE)*J458)</f>
        <v>32612</v>
      </c>
      <c r="L458" s="1210" t="s">
        <v>8279</v>
      </c>
      <c r="M458" s="1210">
        <v>4500260855</v>
      </c>
      <c r="N458" s="1210" t="s">
        <v>8299</v>
      </c>
    </row>
    <row r="459" spans="1:14" s="1130" customFormat="1" x14ac:dyDescent="0.25">
      <c r="A459" s="816" t="s">
        <v>305</v>
      </c>
      <c r="B459" s="817">
        <v>41772</v>
      </c>
      <c r="C459" s="818" t="s">
        <v>4489</v>
      </c>
      <c r="D459" s="816" t="s">
        <v>1609</v>
      </c>
      <c r="E459" s="828">
        <v>10195845</v>
      </c>
      <c r="F459" s="816">
        <v>25525096</v>
      </c>
      <c r="G459" s="816">
        <v>2704005</v>
      </c>
      <c r="H459" s="820" t="str">
        <f>IF(G459="","",VLOOKUP(G459,ARANCEL!$B$5:$D$121,2,FALSE))</f>
        <v>PROVISORIO</v>
      </c>
      <c r="I459" s="821" t="s">
        <v>329</v>
      </c>
      <c r="J459" s="816">
        <v>1</v>
      </c>
      <c r="K459" s="822">
        <f>IF(G459="","",VLOOKUP(G459,ARANCEL!$B$5:$D$121,3,FALSE)*J459)</f>
        <v>3250</v>
      </c>
      <c r="L459" s="1210" t="s">
        <v>5292</v>
      </c>
      <c r="M459" s="1210">
        <v>4500235564</v>
      </c>
      <c r="N459" s="1210">
        <v>9431</v>
      </c>
    </row>
    <row r="460" spans="1:14" s="1121" customFormat="1" x14ac:dyDescent="0.25">
      <c r="A460" s="816" t="s">
        <v>305</v>
      </c>
      <c r="B460" s="817">
        <v>41800</v>
      </c>
      <c r="C460" s="818" t="s">
        <v>4489</v>
      </c>
      <c r="D460" s="816" t="s">
        <v>1609</v>
      </c>
      <c r="E460" s="828">
        <v>10195845</v>
      </c>
      <c r="F460" s="816">
        <v>25525096</v>
      </c>
      <c r="G460" s="816">
        <v>2704016</v>
      </c>
      <c r="H460" s="820" t="str">
        <f>IF(G460="","",VLOOKUP(G460,ARANCEL!$B$5:$D$121,2,FALSE))</f>
        <v xml:space="preserve">CORONA PROCERA </v>
      </c>
      <c r="I460" s="821" t="s">
        <v>329</v>
      </c>
      <c r="J460" s="816">
        <v>1</v>
      </c>
      <c r="K460" s="822">
        <f>IF(G460="","",VLOOKUP(G460,ARANCEL!$B$5:$D$121,3,FALSE)*J460)</f>
        <v>58477</v>
      </c>
      <c r="L460" s="1210" t="s">
        <v>5292</v>
      </c>
      <c r="M460" s="1210">
        <v>4500235564</v>
      </c>
      <c r="N460" s="1210">
        <v>9431</v>
      </c>
    </row>
    <row r="461" spans="1:14" s="1103" customFormat="1" x14ac:dyDescent="0.25">
      <c r="A461" s="843" t="s">
        <v>305</v>
      </c>
      <c r="B461" s="817">
        <v>41838</v>
      </c>
      <c r="C461" s="818" t="s">
        <v>5843</v>
      </c>
      <c r="D461" s="816" t="s">
        <v>768</v>
      </c>
      <c r="E461" s="828">
        <v>10227750</v>
      </c>
      <c r="F461" s="816">
        <v>26266330</v>
      </c>
      <c r="G461" s="816">
        <v>2704003</v>
      </c>
      <c r="H461" s="820" t="str">
        <f>IF(G461="","",VLOOKUP(G461,ARANCEL!$B$5:$D$121,2,FALSE))</f>
        <v xml:space="preserve">CORONA PERIFERICA CON PERNO MUÑON COLADO </v>
      </c>
      <c r="I461" s="821" t="s">
        <v>326</v>
      </c>
      <c r="J461" s="816">
        <v>1</v>
      </c>
      <c r="K461" s="822">
        <f>IF(G461="","",VLOOKUP(G461,ARANCEL!$B$5:$D$121,3,FALSE)*J461)</f>
        <v>32612</v>
      </c>
      <c r="L461" s="1210" t="s">
        <v>6017</v>
      </c>
      <c r="M461" s="1210">
        <v>4500243756</v>
      </c>
      <c r="N461" s="1210">
        <v>9800</v>
      </c>
    </row>
    <row r="462" spans="1:14" s="1103" customFormat="1" x14ac:dyDescent="0.25">
      <c r="A462" s="816" t="s">
        <v>305</v>
      </c>
      <c r="B462" s="817">
        <v>41838</v>
      </c>
      <c r="C462" s="818" t="s">
        <v>5844</v>
      </c>
      <c r="D462" s="816" t="s">
        <v>1200</v>
      </c>
      <c r="E462" s="828">
        <v>10227751</v>
      </c>
      <c r="F462" s="816">
        <v>25995510</v>
      </c>
      <c r="G462" s="816">
        <v>2707001</v>
      </c>
      <c r="H462" s="820" t="str">
        <f>IF(G462="","",VLOOKUP(G462,ARANCEL!$B$5:$D$121,2,FALSE))</f>
        <v xml:space="preserve">PLANO DE RELAJACION </v>
      </c>
      <c r="I462" s="821" t="s">
        <v>306</v>
      </c>
      <c r="J462" s="816">
        <v>1</v>
      </c>
      <c r="K462" s="822">
        <f>IF(G462="","",VLOOKUP(G462,ARANCEL!$B$5:$D$121,3,FALSE)*J462)</f>
        <v>9221</v>
      </c>
      <c r="L462" s="1210" t="s">
        <v>6017</v>
      </c>
      <c r="M462" s="1210">
        <v>4500243756</v>
      </c>
      <c r="N462" s="1210">
        <v>9800</v>
      </c>
    </row>
    <row r="463" spans="1:14" s="1132" customFormat="1" x14ac:dyDescent="0.25">
      <c r="A463" s="816" t="s">
        <v>305</v>
      </c>
      <c r="B463" s="817">
        <v>42013</v>
      </c>
      <c r="C463" s="818" t="s">
        <v>9309</v>
      </c>
      <c r="D463" s="816" t="s">
        <v>4645</v>
      </c>
      <c r="E463" s="819">
        <v>10306140</v>
      </c>
      <c r="F463" s="816">
        <v>28580515</v>
      </c>
      <c r="G463" s="816">
        <v>2705003</v>
      </c>
      <c r="H463" s="820" t="str">
        <f>IF(G463="","",VLOOKUP(G463,ARANCEL!$B$5:$D$121,2,FALSE))</f>
        <v>INCRUSTACION ESTETICA (ART-GLASS O CERAMICA)</v>
      </c>
      <c r="I463" s="821" t="s">
        <v>683</v>
      </c>
      <c r="J463" s="816">
        <v>2</v>
      </c>
      <c r="K463" s="822">
        <f>IF(G463="","",VLOOKUP(G463,ARANCEL!$B$5:$D$121,3,FALSE)*J463)</f>
        <v>31352</v>
      </c>
      <c r="L463" s="1249" t="str">
        <f>IF(E463="","","IMPAGO")</f>
        <v>IMPAGO</v>
      </c>
      <c r="M463" s="1249" t="str">
        <f>IF(L463="IMPAGO","SIN O.C.","")</f>
        <v>SIN O.C.</v>
      </c>
      <c r="N463" s="1249" t="str">
        <f>IF(L463="IMPAGO","SIN FACT.","")</f>
        <v>SIN FACT.</v>
      </c>
    </row>
    <row r="464" spans="1:14" s="1130" customFormat="1" x14ac:dyDescent="0.25">
      <c r="A464" s="816" t="s">
        <v>305</v>
      </c>
      <c r="B464" s="817">
        <v>41809</v>
      </c>
      <c r="C464" s="818" t="s">
        <v>5250</v>
      </c>
      <c r="D464" s="816" t="s">
        <v>811</v>
      </c>
      <c r="E464" s="828">
        <v>10214214</v>
      </c>
      <c r="F464" s="816">
        <v>27065779</v>
      </c>
      <c r="G464" s="816">
        <v>2704005</v>
      </c>
      <c r="H464" s="820" t="str">
        <f>IF(G464="","",VLOOKUP(G464,ARANCEL!$B$5:$D$121,2,FALSE))</f>
        <v>PROVISORIO</v>
      </c>
      <c r="I464" s="821" t="s">
        <v>340</v>
      </c>
      <c r="J464" s="816">
        <v>1</v>
      </c>
      <c r="K464" s="822">
        <f>IF(G464="","",VLOOKUP(G464,ARANCEL!$B$5:$D$121,3,FALSE)*J464)</f>
        <v>3250</v>
      </c>
      <c r="L464" s="1210" t="s">
        <v>5742</v>
      </c>
      <c r="M464" s="1210">
        <v>4500239648</v>
      </c>
      <c r="N464" s="1210" t="s">
        <v>5760</v>
      </c>
    </row>
    <row r="465" spans="1:14" s="1130" customFormat="1" x14ac:dyDescent="0.25">
      <c r="A465" s="816" t="s">
        <v>305</v>
      </c>
      <c r="B465" s="817">
        <v>41850</v>
      </c>
      <c r="C465" s="818" t="s">
        <v>6046</v>
      </c>
      <c r="D465" s="816" t="s">
        <v>1200</v>
      </c>
      <c r="E465" s="828">
        <v>10232852</v>
      </c>
      <c r="F465" s="816">
        <v>27353238</v>
      </c>
      <c r="G465" s="816">
        <v>2705003</v>
      </c>
      <c r="H465" s="820" t="str">
        <f>IF(G465="","",VLOOKUP(G465,ARANCEL!$B$5:$D$121,2,FALSE))</f>
        <v>INCRUSTACION ESTETICA (ART-GLASS O CERAMICA)</v>
      </c>
      <c r="I465" s="821" t="s">
        <v>318</v>
      </c>
      <c r="J465" s="816">
        <v>1</v>
      </c>
      <c r="K465" s="822">
        <f>IF(G465="","",VLOOKUP(G465,ARANCEL!$B$5:$D$121,3,FALSE)*J465)</f>
        <v>15676</v>
      </c>
      <c r="L465" s="1210" t="s">
        <v>6017</v>
      </c>
      <c r="M465" s="1210">
        <v>4500245623</v>
      </c>
      <c r="N465" s="1210">
        <v>9819</v>
      </c>
    </row>
    <row r="466" spans="1:14" s="1178" customFormat="1" x14ac:dyDescent="0.25">
      <c r="A466" s="816" t="s">
        <v>313</v>
      </c>
      <c r="B466" s="817">
        <v>42056</v>
      </c>
      <c r="C466" s="818" t="s">
        <v>9773</v>
      </c>
      <c r="D466" s="816" t="s">
        <v>4645</v>
      </c>
      <c r="E466" s="828">
        <v>10313598</v>
      </c>
      <c r="F466" s="816">
        <v>30220394</v>
      </c>
      <c r="G466" s="816">
        <v>2705003</v>
      </c>
      <c r="H466" s="820" t="str">
        <f>IF(G466="","",VLOOKUP(G466,ARANCEL!$B$5:$D$121,2,FALSE))</f>
        <v>INCRUSTACION ESTETICA (ART-GLASS O CERAMICA)</v>
      </c>
      <c r="I466" s="821"/>
      <c r="J466" s="816">
        <v>1</v>
      </c>
      <c r="K466" s="822">
        <f>IF(G466="","",VLOOKUP(G466,ARANCEL!$B$5:$D$121,3,FALSE)*J466)</f>
        <v>15676</v>
      </c>
      <c r="L466" s="1249" t="str">
        <f>IF(E466="","","IMPAGO")</f>
        <v>IMPAGO</v>
      </c>
      <c r="M466" s="1249" t="str">
        <f>IF(L466="IMPAGO","SIN O.C.","")</f>
        <v>SIN O.C.</v>
      </c>
      <c r="N466" s="1249" t="str">
        <f>IF(L466="IMPAGO","SIN FACT.","")</f>
        <v>SIN FACT.</v>
      </c>
    </row>
    <row r="467" spans="1:14" s="1178" customFormat="1" x14ac:dyDescent="0.25">
      <c r="A467" s="816" t="s">
        <v>305</v>
      </c>
      <c r="B467" s="817">
        <v>41787</v>
      </c>
      <c r="C467" s="818" t="s">
        <v>4808</v>
      </c>
      <c r="D467" s="816" t="s">
        <v>1619</v>
      </c>
      <c r="E467" s="828">
        <v>10201904</v>
      </c>
      <c r="F467" s="816">
        <v>25899586</v>
      </c>
      <c r="G467" s="816">
        <v>2707001</v>
      </c>
      <c r="H467" s="820" t="str">
        <f>IF(G467="","",VLOOKUP(G467,ARANCEL!$B$5:$D$121,2,FALSE))</f>
        <v xml:space="preserve">PLANO DE RELAJACION </v>
      </c>
      <c r="I467" s="821" t="s">
        <v>306</v>
      </c>
      <c r="J467" s="816">
        <v>1</v>
      </c>
      <c r="K467" s="822">
        <f>IF(G467="","",VLOOKUP(G467,ARANCEL!$B$5:$D$121,3,FALSE)*J467)</f>
        <v>9221</v>
      </c>
      <c r="L467" s="1210" t="s">
        <v>5292</v>
      </c>
      <c r="M467" s="1210">
        <v>4500235564</v>
      </c>
      <c r="N467" s="1210">
        <v>9431</v>
      </c>
    </row>
    <row r="468" spans="1:14" s="1185" customFormat="1" x14ac:dyDescent="0.25">
      <c r="A468" s="816" t="s">
        <v>305</v>
      </c>
      <c r="B468" s="817">
        <v>41878</v>
      </c>
      <c r="C468" s="818" t="s">
        <v>6676</v>
      </c>
      <c r="D468" s="816" t="s">
        <v>1200</v>
      </c>
      <c r="E468" s="828">
        <v>10248147</v>
      </c>
      <c r="F468" s="816">
        <v>27626834</v>
      </c>
      <c r="G468" s="816">
        <v>2704005</v>
      </c>
      <c r="H468" s="820" t="str">
        <f>IF(G468="","",VLOOKUP(G468,ARANCEL!$B$5:$D$121,2,FALSE))</f>
        <v>PROVISORIO</v>
      </c>
      <c r="I468" s="821" t="s">
        <v>324</v>
      </c>
      <c r="J468" s="816">
        <v>1</v>
      </c>
      <c r="K468" s="822">
        <f>IF(G468="","",VLOOKUP(G468,ARANCEL!$B$5:$D$121,3,FALSE)*J468)</f>
        <v>3250</v>
      </c>
      <c r="L468" s="1210" t="s">
        <v>6905</v>
      </c>
      <c r="M468" s="1210">
        <v>4500250387</v>
      </c>
      <c r="N468" s="1210" t="s">
        <v>6912</v>
      </c>
    </row>
    <row r="469" spans="1:14" s="1185" customFormat="1" x14ac:dyDescent="0.25">
      <c r="A469" s="843" t="s">
        <v>305</v>
      </c>
      <c r="B469" s="817">
        <v>41885</v>
      </c>
      <c r="C469" s="818" t="s">
        <v>6676</v>
      </c>
      <c r="D469" s="816" t="s">
        <v>1200</v>
      </c>
      <c r="E469" s="828">
        <v>10248147</v>
      </c>
      <c r="F469" s="816">
        <v>27626834</v>
      </c>
      <c r="G469" s="816">
        <v>2704003</v>
      </c>
      <c r="H469" s="820" t="str">
        <f>IF(G469="","",VLOOKUP(G469,ARANCEL!$B$5:$D$121,2,FALSE))</f>
        <v xml:space="preserve">CORONA PERIFERICA CON PERNO MUÑON COLADO </v>
      </c>
      <c r="I469" s="821" t="s">
        <v>324</v>
      </c>
      <c r="J469" s="816">
        <v>1</v>
      </c>
      <c r="K469" s="822">
        <f>IF(G469="","",VLOOKUP(G469,ARANCEL!$B$5:$D$121,3,FALSE)*J469)</f>
        <v>32612</v>
      </c>
      <c r="L469" s="1210" t="s">
        <v>6905</v>
      </c>
      <c r="M469" s="1210">
        <v>4500251478</v>
      </c>
      <c r="N469" s="1210" t="s">
        <v>7152</v>
      </c>
    </row>
    <row r="470" spans="1:14" s="1341" customFormat="1" x14ac:dyDescent="0.25">
      <c r="A470" s="816" t="s">
        <v>313</v>
      </c>
      <c r="B470" s="817">
        <v>41864</v>
      </c>
      <c r="C470" s="818" t="s">
        <v>6393</v>
      </c>
      <c r="D470" s="816" t="s">
        <v>1611</v>
      </c>
      <c r="E470" s="828">
        <v>10240804</v>
      </c>
      <c r="F470" s="816">
        <v>27486963</v>
      </c>
      <c r="G470" s="816">
        <v>2705003</v>
      </c>
      <c r="H470" s="820" t="str">
        <f>IF(G470="","",VLOOKUP(G470,ARANCEL!$B$5:$D$121,2,FALSE))</f>
        <v>INCRUSTACION ESTETICA (ART-GLASS O CERAMICA)</v>
      </c>
      <c r="I470" s="821" t="s">
        <v>312</v>
      </c>
      <c r="J470" s="816">
        <v>1</v>
      </c>
      <c r="K470" s="822">
        <f>IF(G470="","",VLOOKUP(G470,ARANCEL!$B$5:$D$121,3,FALSE)*J470)</f>
        <v>15676</v>
      </c>
      <c r="L470" s="1210" t="s">
        <v>6905</v>
      </c>
      <c r="M470" s="1210">
        <v>4500250387</v>
      </c>
      <c r="N470" s="1210" t="s">
        <v>6912</v>
      </c>
    </row>
    <row r="471" spans="1:14" s="1341" customFormat="1" x14ac:dyDescent="0.25">
      <c r="A471" s="816" t="s">
        <v>305</v>
      </c>
      <c r="B471" s="817">
        <v>41709</v>
      </c>
      <c r="C471" s="261" t="s">
        <v>3259</v>
      </c>
      <c r="D471" s="259" t="s">
        <v>1611</v>
      </c>
      <c r="E471" s="363">
        <v>10180348</v>
      </c>
      <c r="F471" s="259">
        <v>25283185</v>
      </c>
      <c r="G471" s="816">
        <v>2705003</v>
      </c>
      <c r="H471" s="820" t="str">
        <f>IF(G471="","",VLOOKUP(G471,ARANCEL!$B$5:$D$121,2,FALSE))</f>
        <v>INCRUSTACION ESTETICA (ART-GLASS O CERAMICA)</v>
      </c>
      <c r="I471" s="821" t="s">
        <v>312</v>
      </c>
      <c r="J471" s="816">
        <v>1</v>
      </c>
      <c r="K471" s="822">
        <f>IF(G471="","",VLOOKUP(G471,ARANCEL!$B$5:$D$121,3,FALSE)*J471)</f>
        <v>15676</v>
      </c>
      <c r="L471" s="1210" t="s">
        <v>3058</v>
      </c>
      <c r="M471" s="1210">
        <v>4500225657</v>
      </c>
      <c r="N471" s="1210">
        <v>8917</v>
      </c>
    </row>
    <row r="472" spans="1:14" s="1341" customFormat="1" x14ac:dyDescent="0.25">
      <c r="A472" s="816" t="s">
        <v>305</v>
      </c>
      <c r="B472" s="817">
        <v>41646</v>
      </c>
      <c r="C472" s="818" t="s">
        <v>1627</v>
      </c>
      <c r="D472" s="816" t="s">
        <v>1611</v>
      </c>
      <c r="E472" s="828">
        <v>10168403</v>
      </c>
      <c r="F472" s="816">
        <v>23740911</v>
      </c>
      <c r="G472" s="816">
        <v>2705003</v>
      </c>
      <c r="H472" s="820" t="str">
        <f>IF(G472="","",VLOOKUP(G472,ARANCEL!$B$5:$D$121,2,FALSE))</f>
        <v>INCRUSTACION ESTETICA (ART-GLASS O CERAMICA)</v>
      </c>
      <c r="I472" s="821" t="s">
        <v>321</v>
      </c>
      <c r="J472" s="816">
        <v>1</v>
      </c>
      <c r="K472" s="822">
        <f>IF(G472="","",VLOOKUP(G472,ARANCEL!$B$5:$D$121,3,FALSE)*J472)</f>
        <v>15676</v>
      </c>
      <c r="L472" s="1248" t="s">
        <v>597</v>
      </c>
      <c r="M472" s="1248">
        <v>4500211704</v>
      </c>
      <c r="N472" s="1248">
        <v>8214</v>
      </c>
    </row>
    <row r="473" spans="1:14" s="1341" customFormat="1" x14ac:dyDescent="0.25">
      <c r="A473" s="816" t="s">
        <v>305</v>
      </c>
      <c r="B473" s="817">
        <v>41701</v>
      </c>
      <c r="C473" s="818" t="s">
        <v>1627</v>
      </c>
      <c r="D473" s="816" t="s">
        <v>1611</v>
      </c>
      <c r="E473" s="828">
        <v>10178012</v>
      </c>
      <c r="F473" s="816">
        <v>23740911</v>
      </c>
      <c r="G473" s="816">
        <v>2705003</v>
      </c>
      <c r="H473" s="820" t="str">
        <f>IF(G473="","",VLOOKUP(G473,ARANCEL!$B$5:$D$121,2,FALSE))</f>
        <v>INCRUSTACION ESTETICA (ART-GLASS O CERAMICA)</v>
      </c>
      <c r="I473" s="821" t="s">
        <v>308</v>
      </c>
      <c r="J473" s="816">
        <v>1</v>
      </c>
      <c r="K473" s="822">
        <f>IF(G473="","",VLOOKUP(G473,ARANCEL!$B$5:$D$121,3,FALSE)*J473)</f>
        <v>15676</v>
      </c>
      <c r="L473" s="1210" t="s">
        <v>4612</v>
      </c>
      <c r="M473" s="1210">
        <v>4500229982</v>
      </c>
      <c r="N473" s="1210">
        <v>9193</v>
      </c>
    </row>
    <row r="474" spans="1:14" s="1341" customFormat="1" x14ac:dyDescent="0.25">
      <c r="A474" s="816" t="s">
        <v>305</v>
      </c>
      <c r="B474" s="817">
        <v>41725</v>
      </c>
      <c r="C474" s="818" t="s">
        <v>3555</v>
      </c>
      <c r="D474" s="816" t="s">
        <v>314</v>
      </c>
      <c r="E474" s="828">
        <v>10184081</v>
      </c>
      <c r="F474" s="816">
        <v>25456097</v>
      </c>
      <c r="G474" s="816">
        <v>2704005</v>
      </c>
      <c r="H474" s="820" t="str">
        <f>IF(G474="","",VLOOKUP(G474,ARANCEL!$B$5:$D$121,2,FALSE))</f>
        <v>PROVISORIO</v>
      </c>
      <c r="I474" s="821" t="s">
        <v>335</v>
      </c>
      <c r="J474" s="816">
        <v>1</v>
      </c>
      <c r="K474" s="822">
        <f>IF(G474="","",VLOOKUP(G474,ARANCEL!$B$5:$D$121,3,FALSE)*J474)</f>
        <v>3250</v>
      </c>
      <c r="L474" s="1210" t="s">
        <v>3058</v>
      </c>
      <c r="M474" s="1210">
        <v>4500225657</v>
      </c>
      <c r="N474" s="1210">
        <v>8917</v>
      </c>
    </row>
    <row r="475" spans="1:14" s="1444" customFormat="1" x14ac:dyDescent="0.25">
      <c r="A475" s="816" t="s">
        <v>305</v>
      </c>
      <c r="B475" s="817">
        <v>41725</v>
      </c>
      <c r="C475" s="818" t="s">
        <v>3555</v>
      </c>
      <c r="D475" s="816" t="s">
        <v>314</v>
      </c>
      <c r="E475" s="828">
        <v>10184081</v>
      </c>
      <c r="F475" s="816">
        <v>25456097</v>
      </c>
      <c r="G475" s="816">
        <v>2704004</v>
      </c>
      <c r="H475" s="820" t="str">
        <f>IF(G475="","",VLOOKUP(G475,ARANCEL!$B$5:$D$121,2,FALSE))</f>
        <v>CORONA PERIFERICA CON PERNO MUÑON PLATA-PALADIO</v>
      </c>
      <c r="I475" s="821" t="s">
        <v>335</v>
      </c>
      <c r="J475" s="816">
        <v>1</v>
      </c>
      <c r="K475" s="822">
        <f>IF(G475="","",VLOOKUP(G475,ARANCEL!$B$5:$D$121,3,FALSE)*J475)</f>
        <v>38235</v>
      </c>
      <c r="L475" s="1210" t="s">
        <v>3058</v>
      </c>
      <c r="M475" s="1210">
        <v>4500225657</v>
      </c>
      <c r="N475" s="1210">
        <v>8917</v>
      </c>
    </row>
    <row r="476" spans="1:14" s="1444" customFormat="1" x14ac:dyDescent="0.25">
      <c r="A476" s="816" t="s">
        <v>305</v>
      </c>
      <c r="B476" s="817">
        <v>41902</v>
      </c>
      <c r="C476" s="818" t="s">
        <v>7218</v>
      </c>
      <c r="D476" s="816" t="s">
        <v>6299</v>
      </c>
      <c r="E476" s="828">
        <v>10257004</v>
      </c>
      <c r="F476" s="816">
        <v>28233603</v>
      </c>
      <c r="G476" s="816">
        <v>2705003</v>
      </c>
      <c r="H476" s="820" t="str">
        <f>IF(G476="","",VLOOKUP(G476,ARANCEL!$B$5:$D$121,2,FALSE))</f>
        <v>INCRUSTACION ESTETICA (ART-GLASS O CERAMICA)</v>
      </c>
      <c r="I476" s="821" t="s">
        <v>312</v>
      </c>
      <c r="J476" s="816">
        <v>1</v>
      </c>
      <c r="K476" s="822">
        <f>IF(G476="","",VLOOKUP(G476,ARANCEL!$B$5:$D$121,3,FALSE)*J476)</f>
        <v>15676</v>
      </c>
      <c r="L476" s="1210" t="s">
        <v>7548</v>
      </c>
      <c r="M476" s="1210">
        <v>4500255073</v>
      </c>
      <c r="N476" s="1210" t="s">
        <v>7563</v>
      </c>
    </row>
    <row r="477" spans="1:14" s="1444" customFormat="1" x14ac:dyDescent="0.25">
      <c r="A477" s="816" t="s">
        <v>305</v>
      </c>
      <c r="B477" s="817">
        <v>41739</v>
      </c>
      <c r="C477" s="818" t="s">
        <v>3841</v>
      </c>
      <c r="D477" s="816" t="s">
        <v>1609</v>
      </c>
      <c r="E477" s="828">
        <v>10187394</v>
      </c>
      <c r="F477" s="816">
        <v>25451225</v>
      </c>
      <c r="G477" s="816">
        <v>2704005</v>
      </c>
      <c r="H477" s="820" t="str">
        <f>IF(G477="","",VLOOKUP(G477,ARANCEL!$B$5:$D$121,2,FALSE))</f>
        <v>PROVISORIO</v>
      </c>
      <c r="I477" s="821" t="s">
        <v>308</v>
      </c>
      <c r="J477" s="816">
        <v>1</v>
      </c>
      <c r="K477" s="822">
        <f>IF(G477="","",VLOOKUP(G477,ARANCEL!$B$5:$D$121,3,FALSE)*J477)</f>
        <v>3250</v>
      </c>
      <c r="L477" s="1210" t="s">
        <v>4612</v>
      </c>
      <c r="M477" s="1210">
        <v>4500229983</v>
      </c>
      <c r="N477" s="1210">
        <v>9194</v>
      </c>
    </row>
    <row r="478" spans="1:14" s="1444" customFormat="1" x14ac:dyDescent="0.25">
      <c r="A478" s="816" t="s">
        <v>305</v>
      </c>
      <c r="B478" s="817">
        <v>41753</v>
      </c>
      <c r="C478" s="818" t="s">
        <v>3841</v>
      </c>
      <c r="D478" s="816" t="s">
        <v>1609</v>
      </c>
      <c r="E478" s="828">
        <v>10190040</v>
      </c>
      <c r="F478" s="816">
        <v>25451225</v>
      </c>
      <c r="G478" s="816">
        <v>2704005</v>
      </c>
      <c r="H478" s="820" t="str">
        <f>IF(G478="","",VLOOKUP(G478,ARANCEL!$B$5:$D$121,2,FALSE))</f>
        <v>PROVISORIO</v>
      </c>
      <c r="I478" s="821" t="s">
        <v>316</v>
      </c>
      <c r="J478" s="816">
        <v>1</v>
      </c>
      <c r="K478" s="822">
        <f>IF(G478="","",VLOOKUP(G478,ARANCEL!$B$5:$D$121,3,FALSE)*J478)</f>
        <v>3250</v>
      </c>
      <c r="L478" s="1210" t="s">
        <v>4612</v>
      </c>
      <c r="M478" s="1210">
        <v>4500229984</v>
      </c>
      <c r="N478" s="1210">
        <v>9195</v>
      </c>
    </row>
    <row r="479" spans="1:14" s="1444" customFormat="1" x14ac:dyDescent="0.25">
      <c r="A479" s="816" t="s">
        <v>305</v>
      </c>
      <c r="B479" s="817">
        <v>41757</v>
      </c>
      <c r="C479" s="818" t="s">
        <v>3841</v>
      </c>
      <c r="D479" s="816" t="s">
        <v>1609</v>
      </c>
      <c r="E479" s="828">
        <v>10187394</v>
      </c>
      <c r="F479" s="816">
        <v>25451225</v>
      </c>
      <c r="G479" s="816">
        <v>2704003</v>
      </c>
      <c r="H479" s="820" t="str">
        <f>IF(G479="","",VLOOKUP(G479,ARANCEL!$B$5:$D$121,2,FALSE))</f>
        <v xml:space="preserve">CORONA PERIFERICA CON PERNO MUÑON COLADO </v>
      </c>
      <c r="I479" s="821" t="s">
        <v>308</v>
      </c>
      <c r="J479" s="816">
        <v>1</v>
      </c>
      <c r="K479" s="822">
        <f>IF(G479="","",VLOOKUP(G479,ARANCEL!$B$5:$D$121,3,FALSE)*J479)</f>
        <v>32612</v>
      </c>
      <c r="L479" s="1210" t="s">
        <v>4612</v>
      </c>
      <c r="M479" s="1210">
        <v>4500229983</v>
      </c>
      <c r="N479" s="1210">
        <v>9194</v>
      </c>
    </row>
    <row r="480" spans="1:14" s="1466" customFormat="1" x14ac:dyDescent="0.25">
      <c r="A480" s="816" t="s">
        <v>305</v>
      </c>
      <c r="B480" s="817">
        <v>41771</v>
      </c>
      <c r="C480" s="818" t="s">
        <v>3841</v>
      </c>
      <c r="D480" s="816" t="s">
        <v>1609</v>
      </c>
      <c r="E480" s="828">
        <v>10190040</v>
      </c>
      <c r="F480" s="816">
        <v>25451225</v>
      </c>
      <c r="G480" s="816">
        <v>2704003</v>
      </c>
      <c r="H480" s="820" t="str">
        <f>IF(G480="","",VLOOKUP(G480,ARANCEL!$B$5:$D$121,2,FALSE))</f>
        <v xml:space="preserve">CORONA PERIFERICA CON PERNO MUÑON COLADO </v>
      </c>
      <c r="I480" s="821" t="s">
        <v>316</v>
      </c>
      <c r="J480" s="816">
        <v>1</v>
      </c>
      <c r="K480" s="822">
        <f>IF(G480="","",VLOOKUP(G480,ARANCEL!$B$5:$D$121,3,FALSE)*J480)</f>
        <v>32612</v>
      </c>
      <c r="L480" s="1210" t="s">
        <v>5292</v>
      </c>
      <c r="M480" s="1210">
        <v>4500235564</v>
      </c>
      <c r="N480" s="1210">
        <v>9431</v>
      </c>
    </row>
    <row r="481" spans="1:14" s="1466" customFormat="1" x14ac:dyDescent="0.25">
      <c r="A481" s="816" t="s">
        <v>305</v>
      </c>
      <c r="B481" s="817">
        <v>41813</v>
      </c>
      <c r="C481" s="818" t="s">
        <v>3841</v>
      </c>
      <c r="D481" s="816" t="s">
        <v>1609</v>
      </c>
      <c r="E481" s="828">
        <v>10214270</v>
      </c>
      <c r="F481" s="816">
        <v>25451225</v>
      </c>
      <c r="G481" s="816">
        <v>2704005</v>
      </c>
      <c r="H481" s="820" t="str">
        <f>IF(G481="","",VLOOKUP(G481,ARANCEL!$B$5:$D$121,2,FALSE))</f>
        <v>PROVISORIO</v>
      </c>
      <c r="I481" s="821" t="s">
        <v>317</v>
      </c>
      <c r="J481" s="816">
        <v>1</v>
      </c>
      <c r="K481" s="822">
        <f>IF(G481="","",VLOOKUP(G481,ARANCEL!$B$5:$D$121,3,FALSE)*J481)</f>
        <v>3250</v>
      </c>
      <c r="L481" s="1210" t="s">
        <v>5742</v>
      </c>
      <c r="M481" s="1210">
        <v>4500239648</v>
      </c>
      <c r="N481" s="1210" t="s">
        <v>5760</v>
      </c>
    </row>
    <row r="482" spans="1:14" s="1466" customFormat="1" x14ac:dyDescent="0.25">
      <c r="A482" s="816" t="s">
        <v>305</v>
      </c>
      <c r="B482" s="817">
        <v>41862</v>
      </c>
      <c r="C482" s="818" t="s">
        <v>3841</v>
      </c>
      <c r="D482" s="816" t="s">
        <v>1609</v>
      </c>
      <c r="E482" s="828">
        <v>10214270</v>
      </c>
      <c r="F482" s="816">
        <v>25451225</v>
      </c>
      <c r="G482" s="816">
        <v>2704003</v>
      </c>
      <c r="H482" s="820" t="str">
        <f>IF(G482="","",VLOOKUP(G482,ARANCEL!$B$5:$D$121,2,FALSE))</f>
        <v xml:space="preserve">CORONA PERIFERICA CON PERNO MUÑON COLADO </v>
      </c>
      <c r="I482" s="821" t="s">
        <v>317</v>
      </c>
      <c r="J482" s="816">
        <v>1</v>
      </c>
      <c r="K482" s="822">
        <f>IF(G482="","",VLOOKUP(G482,ARANCEL!$B$5:$D$121,3,FALSE)*J482)</f>
        <v>32612</v>
      </c>
      <c r="L482" s="1210" t="s">
        <v>6905</v>
      </c>
      <c r="M482" s="1210">
        <v>4500250387</v>
      </c>
      <c r="N482" s="1210" t="s">
        <v>6912</v>
      </c>
    </row>
    <row r="483" spans="1:14" s="1466" customFormat="1" x14ac:dyDescent="0.25">
      <c r="A483" s="816" t="s">
        <v>305</v>
      </c>
      <c r="B483" s="817">
        <v>41936</v>
      </c>
      <c r="C483" s="818" t="s">
        <v>7800</v>
      </c>
      <c r="D483" s="816" t="s">
        <v>6299</v>
      </c>
      <c r="E483" s="828">
        <v>10268574</v>
      </c>
      <c r="F483" s="816">
        <v>28490075</v>
      </c>
      <c r="G483" s="816">
        <v>2704005</v>
      </c>
      <c r="H483" s="820" t="str">
        <f>IF(G483="","",VLOOKUP(G483,ARANCEL!$B$5:$D$121,2,FALSE))</f>
        <v>PROVISORIO</v>
      </c>
      <c r="I483" s="821" t="s">
        <v>324</v>
      </c>
      <c r="J483" s="816">
        <v>1</v>
      </c>
      <c r="K483" s="822">
        <f>IF(G483="","",VLOOKUP(G483,ARANCEL!$B$5:$D$121,3,FALSE)*J483)</f>
        <v>3250</v>
      </c>
      <c r="L483" s="1210" t="s">
        <v>8279</v>
      </c>
      <c r="M483" s="1210">
        <v>4500260855</v>
      </c>
      <c r="N483" s="1210" t="s">
        <v>8299</v>
      </c>
    </row>
    <row r="484" spans="1:14" s="1466" customFormat="1" x14ac:dyDescent="0.25">
      <c r="A484" s="816" t="s">
        <v>305</v>
      </c>
      <c r="B484" s="817">
        <v>41936</v>
      </c>
      <c r="C484" s="818" t="s">
        <v>7800</v>
      </c>
      <c r="D484" s="816" t="s">
        <v>6299</v>
      </c>
      <c r="E484" s="828">
        <v>10268574</v>
      </c>
      <c r="F484" s="816">
        <v>28490075</v>
      </c>
      <c r="G484" s="816">
        <v>2704003</v>
      </c>
      <c r="H484" s="820" t="str">
        <f>IF(G484="","",VLOOKUP(G484,ARANCEL!$B$5:$D$121,2,FALSE))</f>
        <v xml:space="preserve">CORONA PERIFERICA CON PERNO MUÑON COLADO </v>
      </c>
      <c r="I484" s="821" t="s">
        <v>324</v>
      </c>
      <c r="J484" s="816">
        <v>1</v>
      </c>
      <c r="K484" s="822">
        <f>IF(G484="","",VLOOKUP(G484,ARANCEL!$B$5:$D$121,3,FALSE)*J484)</f>
        <v>32612</v>
      </c>
      <c r="L484" s="1210" t="s">
        <v>8279</v>
      </c>
      <c r="M484" s="1210">
        <v>4500260855</v>
      </c>
      <c r="N484" s="1210" t="s">
        <v>8299</v>
      </c>
    </row>
    <row r="485" spans="1:14" s="1444" customFormat="1" x14ac:dyDescent="0.25">
      <c r="A485" s="816" t="s">
        <v>305</v>
      </c>
      <c r="B485" s="817">
        <v>41963</v>
      </c>
      <c r="C485" s="818" t="s">
        <v>8427</v>
      </c>
      <c r="D485" s="816" t="s">
        <v>1609</v>
      </c>
      <c r="E485" s="828">
        <v>10283563</v>
      </c>
      <c r="F485" s="816">
        <v>29544496</v>
      </c>
      <c r="G485" s="816">
        <v>2704005</v>
      </c>
      <c r="H485" s="820" t="str">
        <f>IF(G485="","",VLOOKUP(G485,ARANCEL!$B$5:$D$121,2,FALSE))</f>
        <v>PROVISORIO</v>
      </c>
      <c r="I485" s="821" t="s">
        <v>324</v>
      </c>
      <c r="J485" s="816">
        <v>1</v>
      </c>
      <c r="K485" s="822">
        <f>IF(G485="","",VLOOKUP(G485,ARANCEL!$B$5:$D$121,3,FALSE)*J485)</f>
        <v>3250</v>
      </c>
      <c r="L485" s="1210" t="s">
        <v>8256</v>
      </c>
      <c r="M485" s="1210">
        <v>4500265763</v>
      </c>
      <c r="N485" s="1210" t="s">
        <v>8944</v>
      </c>
    </row>
    <row r="486" spans="1:14" s="1444" customFormat="1" x14ac:dyDescent="0.25">
      <c r="A486" s="816" t="s">
        <v>606</v>
      </c>
      <c r="B486" s="817">
        <v>41977</v>
      </c>
      <c r="C486" s="818" t="s">
        <v>8427</v>
      </c>
      <c r="D486" s="816" t="s">
        <v>1609</v>
      </c>
      <c r="E486" s="828">
        <v>10283563</v>
      </c>
      <c r="F486" s="816">
        <v>29544496</v>
      </c>
      <c r="G486" s="816">
        <v>2704004</v>
      </c>
      <c r="H486" s="820" t="str">
        <f>IF(G486="","",VLOOKUP(G486,ARANCEL!$B$5:$D$121,2,FALSE))</f>
        <v>CORONA PERIFERICA CON PERNO MUÑON PLATA-PALADIO</v>
      </c>
      <c r="I486" s="821" t="s">
        <v>324</v>
      </c>
      <c r="J486" s="816">
        <v>1</v>
      </c>
      <c r="K486" s="822">
        <f>IF(G486="","",VLOOKUP(G486,ARANCEL!$B$5:$D$121,3,FALSE)*J486)</f>
        <v>38235</v>
      </c>
      <c r="L486" s="1210" t="s">
        <v>8256</v>
      </c>
      <c r="M486" s="1210">
        <v>4500265763</v>
      </c>
      <c r="N486" s="1210" t="s">
        <v>8944</v>
      </c>
    </row>
    <row r="487" spans="1:14" s="1130" customFormat="1" x14ac:dyDescent="0.25">
      <c r="A487" s="816" t="s">
        <v>305</v>
      </c>
      <c r="B487" s="817">
        <v>41905</v>
      </c>
      <c r="C487" s="818" t="s">
        <v>7190</v>
      </c>
      <c r="D487" s="816" t="s">
        <v>1365</v>
      </c>
      <c r="E487" s="828">
        <v>10256803</v>
      </c>
      <c r="F487" s="816">
        <v>27296801</v>
      </c>
      <c r="G487" s="816">
        <v>2705003</v>
      </c>
      <c r="H487" s="820" t="str">
        <f>IF(G487="","",VLOOKUP(G487,ARANCEL!$B$5:$D$121,2,FALSE))</f>
        <v>INCRUSTACION ESTETICA (ART-GLASS O CERAMICA)</v>
      </c>
      <c r="I487" s="821" t="s">
        <v>312</v>
      </c>
      <c r="J487" s="816">
        <v>1</v>
      </c>
      <c r="K487" s="822">
        <f>IF(G487="","",VLOOKUP(G487,ARANCEL!$B$5:$D$121,3,FALSE)*J487)</f>
        <v>15676</v>
      </c>
      <c r="L487" s="1210" t="s">
        <v>7548</v>
      </c>
      <c r="M487" s="1210">
        <v>4500255073</v>
      </c>
      <c r="N487" s="1210" t="s">
        <v>7563</v>
      </c>
    </row>
    <row r="488" spans="1:14" s="1450" customFormat="1" x14ac:dyDescent="0.25">
      <c r="A488" s="816" t="s">
        <v>305</v>
      </c>
      <c r="B488" s="817">
        <v>41846</v>
      </c>
      <c r="C488" s="818" t="s">
        <v>5990</v>
      </c>
      <c r="D488" s="816" t="s">
        <v>620</v>
      </c>
      <c r="E488" s="828">
        <v>10231059</v>
      </c>
      <c r="F488" s="816">
        <v>27393904</v>
      </c>
      <c r="G488" s="816">
        <v>2707001</v>
      </c>
      <c r="H488" s="820" t="str">
        <f>IF(G488="","",VLOOKUP(G488,ARANCEL!$B$5:$D$121,2,FALSE))</f>
        <v xml:space="preserve">PLANO DE RELAJACION </v>
      </c>
      <c r="I488" s="821" t="s">
        <v>306</v>
      </c>
      <c r="J488" s="816">
        <v>1</v>
      </c>
      <c r="K488" s="822">
        <f>IF(G488="","",VLOOKUP(G488,ARANCEL!$B$5:$D$121,3,FALSE)*J488)</f>
        <v>9221</v>
      </c>
      <c r="L488" s="1210" t="s">
        <v>6017</v>
      </c>
      <c r="M488" s="1210">
        <v>4500245623</v>
      </c>
      <c r="N488" s="1210">
        <v>9819</v>
      </c>
    </row>
    <row r="489" spans="1:14" s="1450" customFormat="1" x14ac:dyDescent="0.25">
      <c r="A489" s="816" t="s">
        <v>305</v>
      </c>
      <c r="B489" s="817">
        <v>41937</v>
      </c>
      <c r="C489" s="818" t="s">
        <v>7950</v>
      </c>
      <c r="D489" s="816" t="s">
        <v>620</v>
      </c>
      <c r="E489" s="828">
        <v>10272020</v>
      </c>
      <c r="F489" s="816">
        <v>29298551</v>
      </c>
      <c r="G489" s="816">
        <v>2704005</v>
      </c>
      <c r="H489" s="820" t="str">
        <f>IF(G489="","",VLOOKUP(G489,ARANCEL!$B$5:$D$121,2,FALSE))</f>
        <v>PROVISORIO</v>
      </c>
      <c r="I489" s="821" t="s">
        <v>337</v>
      </c>
      <c r="J489" s="816">
        <v>1</v>
      </c>
      <c r="K489" s="822">
        <f>IF(G489="","",VLOOKUP(G489,ARANCEL!$B$5:$D$121,3,FALSE)*J489)</f>
        <v>3250</v>
      </c>
      <c r="L489" s="1210" t="s">
        <v>8279</v>
      </c>
      <c r="M489" s="1210">
        <v>4500260855</v>
      </c>
      <c r="N489" s="1210" t="s">
        <v>8299</v>
      </c>
    </row>
    <row r="490" spans="1:14" s="1450" customFormat="1" x14ac:dyDescent="0.25">
      <c r="A490" s="816" t="s">
        <v>305</v>
      </c>
      <c r="B490" s="817">
        <v>41955</v>
      </c>
      <c r="C490" s="818" t="s">
        <v>7950</v>
      </c>
      <c r="D490" s="816" t="s">
        <v>1200</v>
      </c>
      <c r="E490" s="828">
        <v>10278055</v>
      </c>
      <c r="F490" s="816">
        <v>29525465</v>
      </c>
      <c r="G490" s="816">
        <v>2704003</v>
      </c>
      <c r="H490" s="820" t="str">
        <f>IF(G490="","",VLOOKUP(G490,ARANCEL!$B$5:$D$121,2,FALSE))</f>
        <v xml:space="preserve">CORONA PERIFERICA CON PERNO MUÑON COLADO </v>
      </c>
      <c r="I490" s="821" t="s">
        <v>337</v>
      </c>
      <c r="J490" s="816">
        <v>1</v>
      </c>
      <c r="K490" s="822">
        <f>IF(G490="","",VLOOKUP(G490,ARANCEL!$B$5:$D$121,3,FALSE)*J490)</f>
        <v>32612</v>
      </c>
      <c r="L490" s="1210" t="s">
        <v>8256</v>
      </c>
      <c r="M490" s="1210">
        <v>4500265763</v>
      </c>
      <c r="N490" s="1210" t="s">
        <v>8944</v>
      </c>
    </row>
    <row r="491" spans="1:14" s="1450" customFormat="1" x14ac:dyDescent="0.25">
      <c r="A491" s="816" t="s">
        <v>305</v>
      </c>
      <c r="B491" s="817">
        <v>41789</v>
      </c>
      <c r="C491" s="818" t="s">
        <v>4806</v>
      </c>
      <c r="D491" s="816" t="s">
        <v>1619</v>
      </c>
      <c r="E491" s="828">
        <v>10203075</v>
      </c>
      <c r="F491" s="816">
        <v>25887582</v>
      </c>
      <c r="G491" s="816">
        <v>2707001</v>
      </c>
      <c r="H491" s="820" t="str">
        <f>IF(G491="","",VLOOKUP(G491,ARANCEL!$B$5:$D$121,2,FALSE))</f>
        <v xml:space="preserve">PLANO DE RELAJACION </v>
      </c>
      <c r="I491" s="821" t="s">
        <v>306</v>
      </c>
      <c r="J491" s="816">
        <v>1</v>
      </c>
      <c r="K491" s="822">
        <f>IF(G491="","",VLOOKUP(G491,ARANCEL!$B$5:$D$121,3,FALSE)*J491)</f>
        <v>9221</v>
      </c>
      <c r="L491" s="1210" t="s">
        <v>5292</v>
      </c>
      <c r="M491" s="1210">
        <v>4500235564</v>
      </c>
      <c r="N491" s="1210">
        <v>9431</v>
      </c>
    </row>
    <row r="492" spans="1:14" s="1450" customFormat="1" x14ac:dyDescent="0.25">
      <c r="A492" s="816" t="s">
        <v>305</v>
      </c>
      <c r="B492" s="817">
        <v>41977</v>
      </c>
      <c r="C492" s="818" t="s">
        <v>8595</v>
      </c>
      <c r="D492" s="816" t="s">
        <v>777</v>
      </c>
      <c r="E492" s="819">
        <v>10288244</v>
      </c>
      <c r="F492" s="816">
        <v>29105781</v>
      </c>
      <c r="G492" s="816">
        <v>2705003</v>
      </c>
      <c r="H492" s="820" t="str">
        <f>IF(G492="","",VLOOKUP(G492,ARANCEL!$B$5:$D$121,2,FALSE))</f>
        <v>INCRUSTACION ESTETICA (ART-GLASS O CERAMICA)</v>
      </c>
      <c r="I492" s="821" t="s">
        <v>318</v>
      </c>
      <c r="J492" s="816">
        <v>1</v>
      </c>
      <c r="K492" s="822">
        <f>IF(G492="","",VLOOKUP(G492,ARANCEL!$B$5:$D$121,3,FALSE)*J492)</f>
        <v>15676</v>
      </c>
      <c r="L492" s="1210" t="s">
        <v>8256</v>
      </c>
      <c r="M492" s="1210">
        <v>4500265763</v>
      </c>
      <c r="N492" s="1210" t="s">
        <v>8944</v>
      </c>
    </row>
    <row r="493" spans="1:14" s="1450" customFormat="1" x14ac:dyDescent="0.25">
      <c r="A493" s="816" t="s">
        <v>313</v>
      </c>
      <c r="B493" s="817">
        <v>42053</v>
      </c>
      <c r="C493" s="818" t="s">
        <v>9868</v>
      </c>
      <c r="D493" s="816" t="s">
        <v>1611</v>
      </c>
      <c r="E493" s="828">
        <v>10312434</v>
      </c>
      <c r="F493" s="816">
        <v>3058004</v>
      </c>
      <c r="G493" s="816">
        <v>2705003</v>
      </c>
      <c r="H493" s="820" t="str">
        <f>IF(G493="","",VLOOKUP(G493,ARANCEL!$B$5:$D$121,2,FALSE))</f>
        <v>INCRUSTACION ESTETICA (ART-GLASS O CERAMICA)</v>
      </c>
      <c r="I493" s="821"/>
      <c r="J493" s="816">
        <v>1</v>
      </c>
      <c r="K493" s="822">
        <f>IF(G493="","",VLOOKUP(G493,ARANCEL!$B$5:$D$121,3,FALSE)*J493)</f>
        <v>15676</v>
      </c>
      <c r="L493" s="1249" t="str">
        <f t="shared" ref="L493:L498" si="3">IF(E493="","","IMPAGO")</f>
        <v>IMPAGO</v>
      </c>
      <c r="M493" s="1249" t="str">
        <f t="shared" ref="M493:M498" si="4">IF(L493="IMPAGO","SIN O.C.","")</f>
        <v>SIN O.C.</v>
      </c>
      <c r="N493" s="1249" t="str">
        <f t="shared" ref="N493:N498" si="5">IF(L493="IMPAGO","SIN FACT.","")</f>
        <v>SIN FACT.</v>
      </c>
    </row>
    <row r="494" spans="1:14" s="1467" customFormat="1" x14ac:dyDescent="0.25">
      <c r="A494" s="816" t="s">
        <v>313</v>
      </c>
      <c r="B494" s="817">
        <v>42060</v>
      </c>
      <c r="C494" s="818" t="s">
        <v>9869</v>
      </c>
      <c r="D494" s="816" t="s">
        <v>1611</v>
      </c>
      <c r="E494" s="828">
        <v>10315402</v>
      </c>
      <c r="F494" s="816">
        <v>29226561</v>
      </c>
      <c r="G494" s="816">
        <v>2704003</v>
      </c>
      <c r="H494" s="820" t="str">
        <f>IF(G494="","",VLOOKUP(G494,ARANCEL!$B$5:$D$121,2,FALSE))</f>
        <v xml:space="preserve">CORONA PERIFERICA CON PERNO MUÑON COLADO </v>
      </c>
      <c r="I494" s="821" t="s">
        <v>335</v>
      </c>
      <c r="J494" s="816">
        <v>1</v>
      </c>
      <c r="K494" s="822">
        <f>IF(G494="","",VLOOKUP(G494,ARANCEL!$B$5:$D$121,3,FALSE)*J494)</f>
        <v>32612</v>
      </c>
      <c r="L494" s="1249" t="str">
        <f t="shared" si="3"/>
        <v>IMPAGO</v>
      </c>
      <c r="M494" s="1249" t="str">
        <f t="shared" si="4"/>
        <v>SIN O.C.</v>
      </c>
      <c r="N494" s="1249" t="str">
        <f t="shared" si="5"/>
        <v>SIN FACT.</v>
      </c>
    </row>
    <row r="495" spans="1:14" s="1467" customFormat="1" x14ac:dyDescent="0.25">
      <c r="A495" s="816" t="s">
        <v>313</v>
      </c>
      <c r="B495" s="817">
        <v>42060</v>
      </c>
      <c r="C495" s="818" t="s">
        <v>9869</v>
      </c>
      <c r="D495" s="816" t="s">
        <v>1611</v>
      </c>
      <c r="E495" s="828">
        <v>10315402</v>
      </c>
      <c r="F495" s="816">
        <v>29226561</v>
      </c>
      <c r="G495" s="816">
        <v>2704003</v>
      </c>
      <c r="H495" s="820" t="str">
        <f>IF(G495="","",VLOOKUP(G495,ARANCEL!$B$5:$D$121,2,FALSE))</f>
        <v xml:space="preserve">CORONA PERIFERICA CON PERNO MUÑON COLADO </v>
      </c>
      <c r="I495" s="821"/>
      <c r="J495" s="816">
        <v>1</v>
      </c>
      <c r="K495" s="822">
        <f>IF(G495="","",VLOOKUP(G495,ARANCEL!$B$5:$D$121,3,FALSE)*J495)</f>
        <v>32612</v>
      </c>
      <c r="L495" s="1249" t="str">
        <f t="shared" si="3"/>
        <v>IMPAGO</v>
      </c>
      <c r="M495" s="1249" t="str">
        <f t="shared" si="4"/>
        <v>SIN O.C.</v>
      </c>
      <c r="N495" s="1249" t="str">
        <f t="shared" si="5"/>
        <v>SIN FACT.</v>
      </c>
    </row>
    <row r="496" spans="1:14" s="1467" customFormat="1" x14ac:dyDescent="0.25">
      <c r="A496" s="816"/>
      <c r="B496" s="817"/>
      <c r="C496" s="818"/>
      <c r="D496" s="816"/>
      <c r="E496" s="828"/>
      <c r="F496" s="816"/>
      <c r="G496" s="816"/>
      <c r="H496" s="820" t="str">
        <f>IF(G496="","",VLOOKUP(G496,ARANCEL!$B$5:$D$121,2,FALSE))</f>
        <v/>
      </c>
      <c r="I496" s="821"/>
      <c r="J496" s="816"/>
      <c r="K496" s="822" t="str">
        <f>IF(G496="","",VLOOKUP(G496,ARANCEL!$B$5:$D$121,3,FALSE)*J496)</f>
        <v/>
      </c>
      <c r="L496" s="1249" t="str">
        <f t="shared" si="3"/>
        <v/>
      </c>
      <c r="M496" s="1249" t="str">
        <f t="shared" si="4"/>
        <v/>
      </c>
      <c r="N496" s="1249" t="str">
        <f t="shared" si="5"/>
        <v/>
      </c>
    </row>
    <row r="497" spans="1:14" s="1467" customFormat="1" x14ac:dyDescent="0.25">
      <c r="A497" s="816"/>
      <c r="B497" s="817"/>
      <c r="C497" s="818"/>
      <c r="D497" s="816"/>
      <c r="E497" s="828"/>
      <c r="F497" s="816"/>
      <c r="G497" s="816"/>
      <c r="H497" s="820" t="str">
        <f>IF(G497="","",VLOOKUP(G497,ARANCEL!$B$5:$D$121,2,FALSE))</f>
        <v/>
      </c>
      <c r="I497" s="821"/>
      <c r="J497" s="816"/>
      <c r="K497" s="822" t="str">
        <f>IF(G497="","",VLOOKUP(G497,ARANCEL!$B$5:$D$121,3,FALSE)*J497)</f>
        <v/>
      </c>
      <c r="L497" s="1249" t="str">
        <f t="shared" si="3"/>
        <v/>
      </c>
      <c r="M497" s="1249" t="str">
        <f t="shared" si="4"/>
        <v/>
      </c>
      <c r="N497" s="1249" t="str">
        <f t="shared" si="5"/>
        <v/>
      </c>
    </row>
    <row r="498" spans="1:14" x14ac:dyDescent="0.25">
      <c r="A498" s="119"/>
      <c r="B498" s="164"/>
      <c r="C498" s="118"/>
      <c r="D498" s="119"/>
      <c r="E498" s="141"/>
      <c r="F498" s="119"/>
      <c r="G498" s="119"/>
      <c r="H498" s="820" t="str">
        <f>IF(G498="","",VLOOKUP(G498,ARANCEL!$B$5:$D$121,2,FALSE))</f>
        <v/>
      </c>
      <c r="I498" s="821"/>
      <c r="J498" s="816"/>
      <c r="K498" s="822" t="str">
        <f>IF(G498="","",VLOOKUP(G498,ARANCEL!$B$5:$D$121,3,FALSE)*J498)</f>
        <v/>
      </c>
      <c r="L498" s="1249" t="str">
        <f t="shared" si="3"/>
        <v/>
      </c>
      <c r="M498" s="1249" t="str">
        <f t="shared" si="4"/>
        <v/>
      </c>
      <c r="N498" s="1249" t="str">
        <f t="shared" si="5"/>
        <v/>
      </c>
    </row>
    <row r="499" spans="1:14" x14ac:dyDescent="0.25">
      <c r="A499" s="286"/>
      <c r="B499" s="286"/>
      <c r="C499" s="287"/>
      <c r="D499" s="286"/>
      <c r="E499" s="286"/>
      <c r="F499" s="286"/>
      <c r="G499" s="286"/>
      <c r="H499" s="286"/>
      <c r="I499" s="286"/>
      <c r="J499" s="286"/>
      <c r="K499" s="286"/>
      <c r="L499" s="1252"/>
      <c r="M499" s="1252"/>
      <c r="N499" s="1252"/>
    </row>
    <row r="500" spans="1:14" x14ac:dyDescent="0.25">
      <c r="A500" s="279"/>
      <c r="B500" s="279"/>
      <c r="C500" s="279"/>
      <c r="D500" s="280" t="s">
        <v>2719</v>
      </c>
      <c r="E500" s="281"/>
      <c r="F500" s="282"/>
      <c r="G500" s="208">
        <f ca="1">SUMIFS($K6:K499,$L6:L499,"IMPAGO",$B6:B499,"&lt;"&amp;DATE(YEAR(TODAY()),MONTH(TODAY()),1))</f>
        <v>120012</v>
      </c>
      <c r="H500" s="283" t="s">
        <v>4614</v>
      </c>
      <c r="I500" s="1476">
        <f ca="1">SUMIF(L6:L499,UPPER(TEXT(DATE(YEAR(TODAY()),MONTH(TODAY()),0),"MMMM"))&amp;" "&amp;YEAR(DATE(YEAR(TODAY()),MONTH(TODAY()),0)),K6:K499)</f>
        <v>518742</v>
      </c>
      <c r="J500" s="1477"/>
      <c r="K500" s="110"/>
      <c r="L500" s="1253"/>
      <c r="M500" s="1253"/>
      <c r="N500" s="1253"/>
    </row>
    <row r="501" spans="1:14" ht="26.25" x14ac:dyDescent="0.25">
      <c r="A501" s="107" t="s">
        <v>327</v>
      </c>
      <c r="B501" s="107"/>
      <c r="C501" s="108"/>
      <c r="D501" s="107"/>
      <c r="E501" s="107"/>
      <c r="F501" s="107"/>
      <c r="G501" s="107"/>
      <c r="H501" s="107"/>
      <c r="I501" s="107"/>
      <c r="J501" s="107"/>
      <c r="K501" s="107"/>
      <c r="L501" s="1254"/>
      <c r="M501" s="1254"/>
      <c r="N501" s="1254"/>
    </row>
    <row r="502" spans="1:14" ht="25.5" x14ac:dyDescent="0.25">
      <c r="A502" s="111" t="s">
        <v>4</v>
      </c>
      <c r="B502" s="112" t="s">
        <v>5</v>
      </c>
      <c r="C502" s="113" t="s">
        <v>6</v>
      </c>
      <c r="D502" s="112" t="s">
        <v>7</v>
      </c>
      <c r="E502" s="112" t="s">
        <v>8</v>
      </c>
      <c r="F502" s="112" t="s">
        <v>9</v>
      </c>
      <c r="G502" s="111" t="s">
        <v>10</v>
      </c>
      <c r="H502" s="112" t="s">
        <v>11</v>
      </c>
      <c r="I502" s="112" t="s">
        <v>12</v>
      </c>
      <c r="J502" s="112" t="s">
        <v>13</v>
      </c>
      <c r="K502" s="112" t="s">
        <v>14</v>
      </c>
      <c r="L502" s="1255" t="s">
        <v>15</v>
      </c>
      <c r="M502" s="1255" t="s">
        <v>16</v>
      </c>
      <c r="N502" s="1256" t="s">
        <v>17</v>
      </c>
    </row>
    <row r="503" spans="1:14" s="1133" customFormat="1" x14ac:dyDescent="0.25">
      <c r="A503" s="816" t="s">
        <v>305</v>
      </c>
      <c r="B503" s="817">
        <v>42364</v>
      </c>
      <c r="C503" s="818" t="s">
        <v>9278</v>
      </c>
      <c r="D503" s="816" t="s">
        <v>6419</v>
      </c>
      <c r="E503" s="828" t="s">
        <v>343</v>
      </c>
      <c r="F503" s="816" t="s">
        <v>9220</v>
      </c>
      <c r="G503" s="816">
        <v>2705003</v>
      </c>
      <c r="H503" s="820" t="str">
        <f>IF(G503="","",VLOOKUP(G503,ARANCEL!$B$5:$D$121,2,FALSE))</f>
        <v>INCRUSTACION ESTETICA (ART-GLASS O CERAMICA)</v>
      </c>
      <c r="I503" s="821" t="s">
        <v>326</v>
      </c>
      <c r="J503" s="816">
        <v>1</v>
      </c>
      <c r="K503" s="822">
        <f>IF(G503="","",VLOOKUP(G503,ARANCEL!$B$5:$D$121,3,FALSE)*J503)</f>
        <v>15676</v>
      </c>
      <c r="L503" s="1249" t="str">
        <f t="shared" ref="L503" si="6">IF(E503="","","IMPAGO")</f>
        <v>IMPAGO</v>
      </c>
      <c r="M503" s="1249" t="str">
        <f t="shared" ref="M503" si="7">IF(L503="IMPAGO","SIN O.C.","")</f>
        <v>SIN O.C.</v>
      </c>
      <c r="N503" s="1249" t="str">
        <f t="shared" ref="N503" si="8">IF(L503="IMPAGO","SIN FACT.","")</f>
        <v>SIN FACT.</v>
      </c>
    </row>
    <row r="504" spans="1:14" s="1029" customFormat="1" x14ac:dyDescent="0.25">
      <c r="A504" s="119"/>
      <c r="B504" s="164"/>
      <c r="C504" s="118"/>
      <c r="D504" s="119"/>
      <c r="E504" s="141"/>
      <c r="F504" s="119"/>
      <c r="G504" s="119"/>
      <c r="H504" s="120" t="str">
        <f>IF(G504="","",VLOOKUP(G504,ARANCEL!$B$5:$D$121,2,FALSE))</f>
        <v/>
      </c>
      <c r="I504" s="121"/>
      <c r="J504" s="119"/>
      <c r="K504" s="122" t="str">
        <f>IF(G504="","",VLOOKUP(G504,ARANCEL!$B$5:$D$121,3,FALSE)*J504)</f>
        <v/>
      </c>
      <c r="L504" s="1235" t="str">
        <f t="shared" ref="L504" si="9">IF(E504="","","IMPAGO")</f>
        <v/>
      </c>
      <c r="M504" s="1235" t="str">
        <f t="shared" ref="M504" si="10">IF(L504="IMPAGO","SIN O.C.","")</f>
        <v/>
      </c>
      <c r="N504" s="1235" t="str">
        <f t="shared" ref="N504" si="11">IF(L504="IMPAGO","SIN FACT.","")</f>
        <v/>
      </c>
    </row>
    <row r="505" spans="1:14" s="681" customFormat="1" x14ac:dyDescent="0.25">
      <c r="A505" s="119"/>
      <c r="B505" s="164"/>
      <c r="C505" s="118"/>
      <c r="D505" s="119"/>
      <c r="E505" s="141"/>
      <c r="F505" s="119"/>
      <c r="G505" s="119"/>
      <c r="H505" s="120" t="str">
        <f>IF(G505="","",VLOOKUP(G505,ARANCEL!$B$5:$D$121,2,FALSE))</f>
        <v/>
      </c>
      <c r="I505" s="121"/>
      <c r="J505" s="119"/>
      <c r="K505" s="122" t="str">
        <f>IF(G505="","",VLOOKUP(G505,ARANCEL!$B$5:$D$121,3,FALSE)*J505)</f>
        <v/>
      </c>
      <c r="L505" s="1235" t="str">
        <f>IF(E505="","","IMPAGO")</f>
        <v/>
      </c>
      <c r="M505" s="1235" t="str">
        <f>IF(L505="IMPAGO","SIN O.C.","")</f>
        <v/>
      </c>
      <c r="N505" s="1235" t="str">
        <f>IF(L505="IMPAGO","SIN FACT.","")</f>
        <v/>
      </c>
    </row>
    <row r="506" spans="1:14" x14ac:dyDescent="0.25">
      <c r="A506" s="119"/>
      <c r="B506" s="164"/>
      <c r="C506" s="118"/>
      <c r="D506" s="119"/>
      <c r="E506" s="141"/>
      <c r="F506" s="119"/>
      <c r="G506" s="119"/>
      <c r="H506" s="120" t="str">
        <f>IF(G506="","",VLOOKUP(G506,ARANCEL!$B$5:$D$121,2,FALSE))</f>
        <v/>
      </c>
      <c r="I506" s="121"/>
      <c r="J506" s="119"/>
      <c r="K506" s="122" t="str">
        <f>IF(G506="","",VLOOKUP(G506,ARANCEL!$B$5:$D$121,3,FALSE)*J506)</f>
        <v/>
      </c>
      <c r="L506" s="1235" t="str">
        <f t="shared" ref="L506" si="12">IF(E506="","","IMPAGO")</f>
        <v/>
      </c>
      <c r="M506" s="1235" t="str">
        <f t="shared" ref="M506" si="13">IF(L506="IMPAGO","SIN O.C.","")</f>
        <v/>
      </c>
      <c r="N506" s="1235" t="str">
        <f t="shared" ref="N506" si="14">IF(L506="IMPAGO","SIN FACT.","")</f>
        <v/>
      </c>
    </row>
    <row r="507" spans="1:14" x14ac:dyDescent="0.25">
      <c r="A507" s="286" t="s">
        <v>2717</v>
      </c>
      <c r="B507" s="286"/>
      <c r="C507" s="287"/>
      <c r="D507" s="286"/>
      <c r="E507" s="286"/>
      <c r="F507" s="286"/>
      <c r="G507" s="286"/>
      <c r="H507" s="286"/>
      <c r="I507" s="286"/>
      <c r="J507" s="286"/>
      <c r="K507" s="286"/>
      <c r="L507" s="1252"/>
      <c r="M507" s="1252"/>
      <c r="N507" s="1252"/>
    </row>
    <row r="508" spans="1:14" s="201" customFormat="1" ht="26.25" x14ac:dyDescent="0.25">
      <c r="A508" s="109" t="s">
        <v>328</v>
      </c>
      <c r="B508" s="109"/>
      <c r="C508" s="130"/>
      <c r="D508" s="109"/>
      <c r="E508" s="109"/>
      <c r="F508" s="109"/>
      <c r="G508" s="109"/>
      <c r="H508" s="109"/>
      <c r="I508" s="109"/>
      <c r="J508" s="109"/>
      <c r="K508" s="109"/>
      <c r="L508" s="1254"/>
      <c r="M508" s="1254"/>
      <c r="N508" s="1254"/>
    </row>
    <row r="509" spans="1:14" ht="25.5" x14ac:dyDescent="0.25">
      <c r="A509" s="114" t="s">
        <v>4</v>
      </c>
      <c r="B509" s="115" t="s">
        <v>5</v>
      </c>
      <c r="C509" s="116" t="s">
        <v>6</v>
      </c>
      <c r="D509" s="115" t="s">
        <v>7</v>
      </c>
      <c r="E509" s="115" t="s">
        <v>8</v>
      </c>
      <c r="F509" s="115" t="s">
        <v>9</v>
      </c>
      <c r="G509" s="114" t="s">
        <v>10</v>
      </c>
      <c r="H509" s="115" t="s">
        <v>11</v>
      </c>
      <c r="I509" s="115" t="s">
        <v>12</v>
      </c>
      <c r="J509" s="115" t="s">
        <v>13</v>
      </c>
      <c r="K509" s="115" t="s">
        <v>14</v>
      </c>
      <c r="L509" s="1257" t="s">
        <v>15</v>
      </c>
      <c r="M509" s="1257" t="s">
        <v>16</v>
      </c>
      <c r="N509" s="1258" t="s">
        <v>17</v>
      </c>
    </row>
    <row r="510" spans="1:14" x14ac:dyDescent="0.25">
      <c r="A510" s="202" t="s">
        <v>313</v>
      </c>
      <c r="B510" s="206">
        <v>41717</v>
      </c>
      <c r="C510" s="204" t="s">
        <v>3842</v>
      </c>
      <c r="D510" s="202" t="s">
        <v>620</v>
      </c>
      <c r="E510" s="337">
        <v>10183102</v>
      </c>
      <c r="F510" s="202">
        <v>25522337</v>
      </c>
      <c r="G510" s="202">
        <v>2704005</v>
      </c>
      <c r="H510" s="132" t="str">
        <f>IF(G510="","",VLOOKUP(G510,ARANCEL!$B$5:$D$121,2,FALSE))</f>
        <v>PROVISORIO</v>
      </c>
      <c r="I510" s="200" t="s">
        <v>322</v>
      </c>
      <c r="J510" s="202">
        <v>1</v>
      </c>
      <c r="K510" s="133">
        <f>IF(G510="","",VLOOKUP(G510,ARANCEL!$B$5:$D$121,3,FALSE)*J510)</f>
        <v>3250</v>
      </c>
      <c r="L510" s="1235" t="str">
        <f>IF(E510="","","IMPAGO")</f>
        <v>IMPAGO</v>
      </c>
      <c r="M510" s="1235" t="str">
        <f t="shared" ref="M510:M516" si="15">IF(L510="IMPAGO","SIN O.C.","")</f>
        <v>SIN O.C.</v>
      </c>
      <c r="N510" s="1235" t="str">
        <f t="shared" ref="N510:N516" si="16">IF(L510="IMPAGO","SIN FACT.","")</f>
        <v>SIN FACT.</v>
      </c>
    </row>
    <row r="511" spans="1:14" s="201" customFormat="1" x14ac:dyDescent="0.25">
      <c r="A511" s="202" t="s">
        <v>305</v>
      </c>
      <c r="B511" s="206">
        <v>41717</v>
      </c>
      <c r="C511" s="204" t="s">
        <v>3842</v>
      </c>
      <c r="D511" s="202" t="s">
        <v>620</v>
      </c>
      <c r="E511" s="337">
        <v>10183102</v>
      </c>
      <c r="F511" s="202">
        <v>25522337</v>
      </c>
      <c r="G511" s="202">
        <v>2704003</v>
      </c>
      <c r="H511" s="132" t="str">
        <f>IF(G511="","",VLOOKUP(G511,ARANCEL!$B$5:$D$121,2,FALSE))</f>
        <v xml:space="preserve">CORONA PERIFERICA CON PERNO MUÑON COLADO </v>
      </c>
      <c r="I511" s="200" t="s">
        <v>322</v>
      </c>
      <c r="J511" s="202">
        <v>1</v>
      </c>
      <c r="K511" s="133">
        <f>IF(G511="","",VLOOKUP(G511,ARANCEL!$B$5:$D$121,3,FALSE)*J511)</f>
        <v>32612</v>
      </c>
      <c r="L511" s="1235" t="str">
        <f>IF(E511="","","IMPAGO")</f>
        <v>IMPAGO</v>
      </c>
      <c r="M511" s="1235" t="str">
        <f t="shared" si="15"/>
        <v>SIN O.C.</v>
      </c>
      <c r="N511" s="1235" t="str">
        <f t="shared" si="16"/>
        <v>SIN FACT.</v>
      </c>
    </row>
    <row r="512" spans="1:14" s="201" customFormat="1" x14ac:dyDescent="0.25">
      <c r="A512" s="785" t="s">
        <v>305</v>
      </c>
      <c r="B512" s="786">
        <v>41543</v>
      </c>
      <c r="C512" s="787" t="s">
        <v>1635</v>
      </c>
      <c r="D512" s="785" t="s">
        <v>1280</v>
      </c>
      <c r="E512" s="788">
        <v>10155457</v>
      </c>
      <c r="F512" s="785">
        <v>22550874</v>
      </c>
      <c r="G512" s="785">
        <v>2705003</v>
      </c>
      <c r="H512" s="132" t="str">
        <f>IF(G512="","",VLOOKUP(G512,ARANCEL!$B$5:$D$121,2,FALSE))</f>
        <v>INCRUSTACION ESTETICA (ART-GLASS O CERAMICA)</v>
      </c>
      <c r="I512" s="200" t="s">
        <v>319</v>
      </c>
      <c r="J512" s="202">
        <v>1</v>
      </c>
      <c r="K512" s="133">
        <f>IF(G512="","",VLOOKUP(G512,ARANCEL!$B$5:$D$121,3,FALSE)*J512)</f>
        <v>15676</v>
      </c>
      <c r="L512" s="1235" t="str">
        <f>IF(E512="","","IMPAGO")</f>
        <v>IMPAGO</v>
      </c>
      <c r="M512" s="1235" t="str">
        <f t="shared" si="15"/>
        <v>SIN O.C.</v>
      </c>
      <c r="N512" s="1235" t="str">
        <f t="shared" si="16"/>
        <v>SIN FACT.</v>
      </c>
    </row>
    <row r="513" spans="1:14" s="201" customFormat="1" x14ac:dyDescent="0.25">
      <c r="A513" s="202" t="s">
        <v>313</v>
      </c>
      <c r="B513" s="206">
        <v>41593</v>
      </c>
      <c r="C513" s="204" t="s">
        <v>1631</v>
      </c>
      <c r="D513" s="202" t="s">
        <v>1609</v>
      </c>
      <c r="E513" s="337">
        <v>10162020</v>
      </c>
      <c r="F513" s="202">
        <v>23488108</v>
      </c>
      <c r="G513" s="202">
        <v>2704016</v>
      </c>
      <c r="H513" s="132" t="str">
        <f>IF(G513="","",VLOOKUP(G513,ARANCEL!$B$5:$D$121,2,FALSE))</f>
        <v xml:space="preserve">CORONA PROCERA </v>
      </c>
      <c r="I513" s="200" t="s">
        <v>329</v>
      </c>
      <c r="J513" s="202">
        <v>1</v>
      </c>
      <c r="K513" s="133">
        <f>IF(G513="","",VLOOKUP(G513,ARANCEL!$B$5:$D$121,3,FALSE)*J513)</f>
        <v>58477</v>
      </c>
      <c r="L513" s="1235" t="str">
        <f>IF(E513="","","IMPAGO")</f>
        <v>IMPAGO</v>
      </c>
      <c r="M513" s="1235" t="str">
        <f t="shared" si="15"/>
        <v>SIN O.C.</v>
      </c>
      <c r="N513" s="1235" t="str">
        <f t="shared" si="16"/>
        <v>SIN FACT.</v>
      </c>
    </row>
    <row r="514" spans="1:14" s="201" customFormat="1" x14ac:dyDescent="0.25">
      <c r="A514" s="202" t="s">
        <v>305</v>
      </c>
      <c r="B514" s="206">
        <v>41491</v>
      </c>
      <c r="C514" s="204" t="s">
        <v>1637</v>
      </c>
      <c r="D514" s="202" t="s">
        <v>1609</v>
      </c>
      <c r="E514" s="337">
        <v>10150502</v>
      </c>
      <c r="F514" s="202">
        <v>22120166</v>
      </c>
      <c r="G514" s="202">
        <v>2704005</v>
      </c>
      <c r="H514" s="132" t="str">
        <f>IF(G514="","",VLOOKUP(G514,ARANCEL!$B$5:$D$121,2,FALSE))</f>
        <v>PROVISORIO</v>
      </c>
      <c r="I514" s="200" t="s">
        <v>312</v>
      </c>
      <c r="J514" s="202">
        <v>1</v>
      </c>
      <c r="K514" s="133">
        <f>IF(G514="","",VLOOKUP(G514,ARANCEL!$B$5:$D$121,3,FALSE)*J514)</f>
        <v>3250</v>
      </c>
      <c r="L514" s="1235" t="s">
        <v>4371</v>
      </c>
      <c r="M514" s="1235" t="str">
        <f t="shared" si="15"/>
        <v/>
      </c>
      <c r="N514" s="1235" t="str">
        <f t="shared" si="16"/>
        <v/>
      </c>
    </row>
    <row r="515" spans="1:14" s="201" customFormat="1" x14ac:dyDescent="0.25">
      <c r="A515" s="202" t="s">
        <v>305</v>
      </c>
      <c r="B515" s="206">
        <v>41626</v>
      </c>
      <c r="C515" s="204" t="s">
        <v>1629</v>
      </c>
      <c r="D515" s="202" t="s">
        <v>1611</v>
      </c>
      <c r="E515" s="337">
        <v>10166094</v>
      </c>
      <c r="F515" s="202">
        <v>24235102</v>
      </c>
      <c r="G515" s="202">
        <v>2704005</v>
      </c>
      <c r="H515" s="132" t="str">
        <f>IF(G515="","",VLOOKUP(G515,ARANCEL!$B$5:$D$121,2,FALSE))</f>
        <v>PROVISORIO</v>
      </c>
      <c r="I515" s="200" t="s">
        <v>322</v>
      </c>
      <c r="J515" s="202">
        <v>1</v>
      </c>
      <c r="K515" s="133">
        <f>IF(G515="","",VLOOKUP(G515,ARANCEL!$B$5:$D$121,3,FALSE)*J515)</f>
        <v>3250</v>
      </c>
      <c r="L515" s="1235" t="s">
        <v>4371</v>
      </c>
      <c r="M515" s="1235" t="str">
        <f t="shared" si="15"/>
        <v/>
      </c>
      <c r="N515" s="1235" t="str">
        <f t="shared" si="16"/>
        <v/>
      </c>
    </row>
    <row r="516" spans="1:14" s="201" customFormat="1" x14ac:dyDescent="0.25">
      <c r="A516" s="785" t="s">
        <v>305</v>
      </c>
      <c r="B516" s="786">
        <v>41542</v>
      </c>
      <c r="C516" s="787" t="s">
        <v>1636</v>
      </c>
      <c r="D516" s="785" t="s">
        <v>620</v>
      </c>
      <c r="E516" s="788">
        <v>10155373</v>
      </c>
      <c r="F516" s="785">
        <v>22203702</v>
      </c>
      <c r="G516" s="785">
        <v>2707001</v>
      </c>
      <c r="H516" s="132" t="str">
        <f>IF(G516="","",VLOOKUP(G516,ARANCEL!$B$5:$D$121,2,FALSE))</f>
        <v xml:space="preserve">PLANO DE RELAJACION </v>
      </c>
      <c r="I516" s="200" t="s">
        <v>306</v>
      </c>
      <c r="J516" s="202">
        <v>1</v>
      </c>
      <c r="K516" s="133">
        <f>IF(G516="","",VLOOKUP(G516,ARANCEL!$B$5:$D$121,3,FALSE)*J516)</f>
        <v>9221</v>
      </c>
      <c r="L516" s="1235" t="s">
        <v>4371</v>
      </c>
      <c r="M516" s="1235" t="str">
        <f t="shared" si="15"/>
        <v/>
      </c>
      <c r="N516" s="1235" t="str">
        <f t="shared" si="16"/>
        <v/>
      </c>
    </row>
  </sheetData>
  <autoFilter ref="A5:N498">
    <sortState ref="A6:N498">
      <sortCondition ref="C5:C498"/>
    </sortState>
  </autoFilter>
  <customSheetViews>
    <customSheetView guid="{5A3E7664-B706-4E89-8FE4-5CD0E8149518}" scale="85" showAutoFilter="1">
      <pane ySplit="5" topLeftCell="A481" activePane="bottomLeft" state="frozen"/>
      <selection pane="bottomLeft" activeCell="E483" sqref="E483"/>
      <pageMargins left="0.7" right="0.7" top="0.75" bottom="0.75" header="0.3" footer="0.3"/>
      <pageSetup orientation="portrait" r:id="rId1"/>
      <autoFilter ref="A5:N498">
        <sortState ref="A6:N498">
          <sortCondition ref="C5:C498"/>
        </sortState>
      </autoFilter>
    </customSheetView>
    <customSheetView guid="{90887117-F10F-4BFC-8FBC-C977ABC07CFF}" scale="85" showAutoFilter="1">
      <pane ySplit="5" topLeftCell="A478" activePane="bottomLeft" state="frozen"/>
      <selection pane="bottomLeft" activeCell="A479" sqref="A479:XFD479"/>
      <pageMargins left="0.7" right="0.7" top="0.75" bottom="0.75" header="0.3" footer="0.3"/>
      <pageSetup orientation="portrait" r:id="rId2"/>
      <autoFilter ref="A5:N556">
        <sortState ref="A7:N556">
          <sortCondition ref="C5:C557"/>
        </sortState>
      </autoFilter>
    </customSheetView>
    <customSheetView guid="{384DA9C8-FFC1-4FC6-A1DF-01F043F9EA83}" showAutoFilter="1">
      <pane ySplit="5" topLeftCell="A57" activePane="bottomLeft" state="frozen"/>
      <selection pane="bottomLeft" activeCell="A59" sqref="A59"/>
      <pageMargins left="0.7" right="0.7" top="0.75" bottom="0.75" header="0.3" footer="0.3"/>
      <pageSetup orientation="portrait" r:id="rId3"/>
      <autoFilter ref="A5:R68">
        <sortState ref="A6:Q68">
          <sortCondition descending="1" ref="L5:L68"/>
        </sortState>
      </autoFilter>
    </customSheetView>
    <customSheetView guid="{88E733B4-D2A6-4E52-A803-6F54C59BA422}" showAutoFilter="1">
      <pane ySplit="5" topLeftCell="A60" activePane="bottomLeft" state="frozen"/>
      <selection pane="bottomLeft" activeCell="C69" sqref="C69"/>
      <pageMargins left="0.7" right="0.7" top="0.75" bottom="0.75" header="0.3" footer="0.3"/>
      <pageSetup orientation="portrait" r:id="rId4"/>
      <autoFilter ref="A5:R100">
        <sortState ref="A6:R101">
          <sortCondition descending="1" ref="L5:L101"/>
        </sortState>
      </autoFilter>
    </customSheetView>
    <customSheetView guid="{12FAB891-95C7-4FC6-A844-12DF1167D7D0}" showAutoFilter="1" topLeftCell="C1">
      <pane ySplit="5" topLeftCell="A126" activePane="bottomLeft" state="frozen"/>
      <selection pane="bottomLeft" activeCell="P128" sqref="P128"/>
      <pageMargins left="0.7" right="0.7" top="0.75" bottom="0.75" header="0.3" footer="0.3"/>
      <pageSetup orientation="portrait" r:id="rId5"/>
      <autoFilter ref="A5:R204">
        <sortState ref="A6:R186">
          <sortCondition ref="C5:C186"/>
        </sortState>
      </autoFilter>
    </customSheetView>
    <customSheetView guid="{5C5191FA-2E8D-43C8-B7A4-943B410B3C52}" scale="85" showAutoFilter="1">
      <pane ySplit="5" topLeftCell="A487" activePane="bottomLeft" state="frozen"/>
      <selection pane="bottomLeft" activeCell="I495" sqref="I495"/>
      <pageMargins left="0.7" right="0.7" top="0.75" bottom="0.75" header="0.3" footer="0.3"/>
      <pageSetup orientation="portrait" r:id="rId6"/>
      <autoFilter ref="A5:N498">
        <sortState ref="A6:N498">
          <sortCondition ref="C5:C498"/>
        </sortState>
      </autoFilter>
    </customSheetView>
  </customSheetViews>
  <mergeCells count="7">
    <mergeCell ref="I500:J500"/>
    <mergeCell ref="A1:D3"/>
    <mergeCell ref="E1:F1"/>
    <mergeCell ref="E2:F3"/>
    <mergeCell ref="G2:G3"/>
    <mergeCell ref="H2:H3"/>
    <mergeCell ref="I2:I3"/>
  </mergeCells>
  <hyperlinks>
    <hyperlink ref="H2" r:id="rId7"/>
  </hyperlinks>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1029" r:id="rId11" name="Button 5">
              <controlPr defaultSize="0" print="0" autoFill="0" autoPict="0" macro="[0]!IRFINAL">
                <anchor moveWithCells="1" sizeWithCells="1">
                  <from>
                    <xdr:col>0</xdr:col>
                    <xdr:colOff>9525</xdr:colOff>
                    <xdr:row>2</xdr:row>
                    <xdr:rowOff>104775</xdr:rowOff>
                  </from>
                  <to>
                    <xdr:col>0</xdr:col>
                    <xdr:colOff>1133475</xdr:colOff>
                    <xdr:row>3</xdr:row>
                    <xdr:rowOff>171450</xdr:rowOff>
                  </to>
                </anchor>
              </controlPr>
            </control>
          </mc:Choice>
        </mc:AlternateContent>
        <mc:AlternateContent xmlns:mc="http://schemas.openxmlformats.org/markup-compatibility/2006">
          <mc:Choice Requires="x14">
            <control shapeId="1038" r:id="rId12" name="Button 14">
              <controlPr defaultSize="0" print="0" autoFill="0" autoPict="0" macro="[0]!Botón7_Haga_clic_en">
                <anchor moveWithCells="1" sizeWithCells="1">
                  <from>
                    <xdr:col>0</xdr:col>
                    <xdr:colOff>0</xdr:colOff>
                    <xdr:row>498</xdr:row>
                    <xdr:rowOff>180975</xdr:rowOff>
                  </from>
                  <to>
                    <xdr:col>1</xdr:col>
                    <xdr:colOff>0</xdr:colOff>
                    <xdr:row>500</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7" tint="-0.249977111117893"/>
  </sheetPr>
  <dimension ref="A1:AK1387"/>
  <sheetViews>
    <sheetView zoomScale="80" zoomScaleNormal="80" workbookViewId="0">
      <pane ySplit="5" topLeftCell="A1341" activePane="bottomLeft" state="frozen"/>
      <selection pane="bottomLeft" activeCell="A1353" sqref="A1353"/>
    </sheetView>
  </sheetViews>
  <sheetFormatPr baseColWidth="10" defaultRowHeight="15" x14ac:dyDescent="0.25"/>
  <cols>
    <col min="1" max="1" width="34.140625" style="7" customWidth="1"/>
    <col min="2" max="2" width="11.85546875" style="7" customWidth="1"/>
    <col min="3" max="3" width="26.7109375" style="7" customWidth="1"/>
    <col min="4" max="4" width="11.42578125" style="5" customWidth="1"/>
    <col min="5" max="5" width="10.7109375" style="7" customWidth="1"/>
    <col min="6" max="6" width="10.140625" style="7" customWidth="1"/>
    <col min="7" max="7" width="11.5703125" style="7" customWidth="1"/>
    <col min="8" max="8" width="50.85546875" style="7" customWidth="1"/>
    <col min="9" max="9" width="10.140625" style="7" customWidth="1"/>
    <col min="10" max="10" width="5.42578125" style="7" customWidth="1"/>
    <col min="11" max="11" width="12" style="7" customWidth="1"/>
    <col min="12" max="12" width="14.42578125" style="1232" customWidth="1"/>
    <col min="13" max="13" width="11.7109375" style="1232" customWidth="1"/>
    <col min="14" max="14" width="8" style="1232" customWidth="1"/>
    <col min="15" max="16384" width="11.42578125" style="7"/>
  </cols>
  <sheetData>
    <row r="1" spans="1:37" s="266" customFormat="1" ht="15" customHeight="1" x14ac:dyDescent="0.25">
      <c r="A1" s="1504"/>
      <c r="B1" s="1505"/>
      <c r="C1" s="1505"/>
      <c r="D1" s="1505"/>
      <c r="E1" s="1480" t="s">
        <v>0</v>
      </c>
      <c r="F1" s="1480"/>
      <c r="G1" s="265" t="s">
        <v>1</v>
      </c>
      <c r="H1" s="265" t="s">
        <v>2</v>
      </c>
      <c r="I1" s="459" t="s">
        <v>5675</v>
      </c>
      <c r="L1" s="1231"/>
      <c r="M1" s="1231"/>
      <c r="N1" s="1231"/>
      <c r="O1" s="7"/>
      <c r="P1" s="7"/>
      <c r="Q1" s="7"/>
      <c r="R1" s="7"/>
      <c r="S1" s="7"/>
      <c r="T1" s="7"/>
      <c r="U1" s="7"/>
      <c r="V1" s="7"/>
      <c r="W1" s="7"/>
      <c r="X1" s="7"/>
      <c r="Y1" s="7"/>
      <c r="Z1" s="7"/>
      <c r="AA1" s="7"/>
      <c r="AB1" s="7"/>
      <c r="AC1" s="7"/>
      <c r="AD1" s="7"/>
      <c r="AE1" s="7"/>
      <c r="AF1" s="7"/>
      <c r="AG1" s="7"/>
      <c r="AH1" s="7"/>
      <c r="AI1" s="7"/>
      <c r="AJ1" s="7"/>
    </row>
    <row r="2" spans="1:37" s="266" customFormat="1" ht="19.5" customHeight="1" x14ac:dyDescent="0.25">
      <c r="A2" s="1505"/>
      <c r="B2" s="1505"/>
      <c r="C2" s="1505"/>
      <c r="D2" s="1505"/>
      <c r="E2" s="1506" t="s">
        <v>3225</v>
      </c>
      <c r="F2" s="1482"/>
      <c r="G2" s="1501" t="s">
        <v>32</v>
      </c>
      <c r="H2" s="1487" t="s">
        <v>33</v>
      </c>
      <c r="I2" s="1501" t="s">
        <v>5678</v>
      </c>
      <c r="L2" s="1231"/>
      <c r="M2" s="1231"/>
      <c r="N2" s="1231"/>
      <c r="O2" s="7"/>
      <c r="P2" s="7"/>
      <c r="Q2" s="7"/>
      <c r="R2" s="7"/>
      <c r="S2" s="7"/>
      <c r="T2" s="7"/>
      <c r="U2" s="7"/>
      <c r="V2" s="7"/>
      <c r="W2" s="7"/>
      <c r="X2" s="7"/>
      <c r="Y2" s="7"/>
      <c r="Z2" s="7"/>
      <c r="AA2" s="7"/>
      <c r="AB2" s="7"/>
      <c r="AC2" s="7"/>
      <c r="AD2" s="7"/>
      <c r="AE2" s="7"/>
      <c r="AF2" s="7"/>
      <c r="AG2" s="7"/>
      <c r="AH2" s="7"/>
      <c r="AI2" s="7"/>
      <c r="AJ2" s="7"/>
      <c r="AK2" s="266" t="s">
        <v>20</v>
      </c>
    </row>
    <row r="3" spans="1:37" s="266" customFormat="1" ht="12" customHeight="1" x14ac:dyDescent="0.25">
      <c r="A3" s="1505"/>
      <c r="B3" s="1505"/>
      <c r="C3" s="1505"/>
      <c r="D3" s="1505"/>
      <c r="E3" s="1483"/>
      <c r="F3" s="1484"/>
      <c r="G3" s="1502"/>
      <c r="H3" s="1488"/>
      <c r="I3" s="1502"/>
      <c r="L3" s="1231"/>
      <c r="M3" s="1231"/>
      <c r="N3" s="1231"/>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C4" s="268"/>
      <c r="D4" s="3"/>
      <c r="L4" s="1231"/>
      <c r="M4" s="1231"/>
      <c r="N4" s="1231"/>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1" t="s">
        <v>4</v>
      </c>
      <c r="B5" s="2" t="s">
        <v>5</v>
      </c>
      <c r="C5" s="2" t="s">
        <v>6</v>
      </c>
      <c r="D5" s="2" t="s">
        <v>7</v>
      </c>
      <c r="E5" s="2" t="s">
        <v>8</v>
      </c>
      <c r="F5" s="2" t="s">
        <v>9</v>
      </c>
      <c r="G5" s="1" t="s">
        <v>10</v>
      </c>
      <c r="H5" s="2" t="s">
        <v>11</v>
      </c>
      <c r="I5" s="2" t="s">
        <v>30</v>
      </c>
      <c r="J5" s="2" t="s">
        <v>13</v>
      </c>
      <c r="K5" s="2" t="s">
        <v>14</v>
      </c>
      <c r="L5" s="1233" t="s">
        <v>549</v>
      </c>
      <c r="M5" s="1233" t="s">
        <v>550</v>
      </c>
      <c r="N5" s="1234" t="s">
        <v>548</v>
      </c>
      <c r="O5" s="7"/>
      <c r="P5" s="7"/>
      <c r="Q5" s="7"/>
      <c r="R5" s="7"/>
      <c r="S5" s="7"/>
      <c r="T5" s="7"/>
      <c r="U5" s="7"/>
      <c r="V5" s="7"/>
      <c r="W5" s="7"/>
      <c r="X5" s="7"/>
      <c r="Y5" s="7"/>
      <c r="Z5" s="7"/>
      <c r="AA5" s="7"/>
      <c r="AB5" s="7"/>
      <c r="AC5" s="7"/>
      <c r="AD5" s="7"/>
      <c r="AE5" s="7"/>
      <c r="AF5" s="7"/>
      <c r="AG5" s="7"/>
      <c r="AH5" s="7"/>
      <c r="AI5" s="7"/>
      <c r="AJ5" s="7"/>
    </row>
    <row r="6" spans="1:37" x14ac:dyDescent="0.25">
      <c r="A6" s="119" t="s">
        <v>305</v>
      </c>
      <c r="B6" s="164">
        <v>41702</v>
      </c>
      <c r="C6" s="118" t="s">
        <v>3122</v>
      </c>
      <c r="D6" s="119" t="s">
        <v>81</v>
      </c>
      <c r="E6" s="162">
        <v>10178608</v>
      </c>
      <c r="F6" s="119">
        <v>25028817</v>
      </c>
      <c r="G6" s="119">
        <v>2704005</v>
      </c>
      <c r="H6" s="120" t="str">
        <f>IF(G6="","",VLOOKUP(G6,ARANCEL!$B$5:$D$121,2,FALSE))</f>
        <v>PROVISORIO</v>
      </c>
      <c r="I6" s="121" t="s">
        <v>308</v>
      </c>
      <c r="J6" s="119">
        <v>1</v>
      </c>
      <c r="K6" s="122">
        <f>IF(G6="","",VLOOKUP(G6,ARANCEL!$B$5:$D$121,3,FALSE)*J6)</f>
        <v>3250</v>
      </c>
      <c r="L6" s="1229" t="s">
        <v>8279</v>
      </c>
      <c r="M6" s="1229">
        <v>4500259287</v>
      </c>
      <c r="N6" s="1229" t="s">
        <v>8287</v>
      </c>
    </row>
    <row r="7" spans="1:37" x14ac:dyDescent="0.25">
      <c r="A7" s="119" t="s">
        <v>305</v>
      </c>
      <c r="B7" s="164">
        <v>41716</v>
      </c>
      <c r="C7" s="118" t="s">
        <v>3122</v>
      </c>
      <c r="D7" s="119" t="s">
        <v>81</v>
      </c>
      <c r="E7" s="162">
        <v>10178608</v>
      </c>
      <c r="F7" s="119">
        <v>25028817</v>
      </c>
      <c r="G7" s="119">
        <v>2704002</v>
      </c>
      <c r="H7" s="120" t="str">
        <f>IF(G7="","",VLOOKUP(G7,ARANCEL!$B$5:$D$121,2,FALSE))</f>
        <v xml:space="preserve">CORONA PERIFERICA </v>
      </c>
      <c r="I7" s="121" t="s">
        <v>308</v>
      </c>
      <c r="J7" s="119">
        <v>1</v>
      </c>
      <c r="K7" s="122">
        <f>IF(G7="","",VLOOKUP(G7,ARANCEL!$B$5:$D$121,3,FALSE)*J7)</f>
        <v>25865</v>
      </c>
      <c r="L7" s="1229" t="s">
        <v>8279</v>
      </c>
      <c r="M7" s="1229">
        <v>4500259287</v>
      </c>
      <c r="N7" s="1229" t="s">
        <v>8287</v>
      </c>
    </row>
    <row r="8" spans="1:37" x14ac:dyDescent="0.25">
      <c r="A8" s="119" t="s">
        <v>305</v>
      </c>
      <c r="B8" s="164">
        <v>41864</v>
      </c>
      <c r="C8" s="118" t="s">
        <v>6397</v>
      </c>
      <c r="D8" s="119" t="s">
        <v>84</v>
      </c>
      <c r="E8" s="162">
        <v>10240475</v>
      </c>
      <c r="F8" s="119">
        <v>27597034</v>
      </c>
      <c r="G8" s="119">
        <v>2704005</v>
      </c>
      <c r="H8" s="120" t="str">
        <f>IF(G8="","",VLOOKUP(G8,ARANCEL!$B$5:$D$121,2,FALSE))</f>
        <v>PROVISORIO</v>
      </c>
      <c r="I8" s="121" t="s">
        <v>322</v>
      </c>
      <c r="J8" s="119">
        <v>1</v>
      </c>
      <c r="K8" s="122">
        <f>IF(G8="","",VLOOKUP(G8,ARANCEL!$B$5:$D$121,3,FALSE)*J8)</f>
        <v>3250</v>
      </c>
      <c r="L8" s="1229" t="s">
        <v>6905</v>
      </c>
      <c r="M8" s="1229">
        <v>4500250349</v>
      </c>
      <c r="N8" s="1229" t="s">
        <v>6910</v>
      </c>
    </row>
    <row r="9" spans="1:37" x14ac:dyDescent="0.25">
      <c r="A9" s="119" t="s">
        <v>305</v>
      </c>
      <c r="B9" s="164">
        <v>41871</v>
      </c>
      <c r="C9" s="118" t="s">
        <v>6397</v>
      </c>
      <c r="D9" s="119" t="s">
        <v>84</v>
      </c>
      <c r="E9" s="162">
        <v>10240475</v>
      </c>
      <c r="F9" s="119">
        <v>27597034</v>
      </c>
      <c r="G9" s="119">
        <v>2704003</v>
      </c>
      <c r="H9" s="120" t="str">
        <f>IF(G9="","",VLOOKUP(G9,ARANCEL!$B$5:$D$121,2,FALSE))</f>
        <v xml:space="preserve">CORONA PERIFERICA CON PERNO MUÑON COLADO </v>
      </c>
      <c r="I9" s="121" t="s">
        <v>322</v>
      </c>
      <c r="J9" s="119">
        <v>1</v>
      </c>
      <c r="K9" s="122">
        <f>IF(G9="","",VLOOKUP(G9,ARANCEL!$B$5:$D$121,3,FALSE)*J9)</f>
        <v>32612</v>
      </c>
      <c r="L9" s="1229" t="s">
        <v>6905</v>
      </c>
      <c r="M9" s="1229">
        <v>4500250349</v>
      </c>
      <c r="N9" s="1229" t="s">
        <v>6910</v>
      </c>
    </row>
    <row r="10" spans="1:37" x14ac:dyDescent="0.25">
      <c r="A10" s="119" t="s">
        <v>305</v>
      </c>
      <c r="B10" s="164">
        <v>41863</v>
      </c>
      <c r="C10" s="118" t="s">
        <v>6396</v>
      </c>
      <c r="D10" s="119" t="s">
        <v>81</v>
      </c>
      <c r="E10" s="162">
        <v>10241091</v>
      </c>
      <c r="F10" s="119">
        <v>27843396</v>
      </c>
      <c r="G10" s="119">
        <v>2704023</v>
      </c>
      <c r="H10" s="120" t="str">
        <f>IF(G10="","",VLOOKUP(G10,ARANCEL!$B$5:$D$121,2,FALSE))</f>
        <v xml:space="preserve">PROTESIS VALPLAST PARCIAL </v>
      </c>
      <c r="I10" s="121" t="s">
        <v>306</v>
      </c>
      <c r="J10" s="119">
        <v>1</v>
      </c>
      <c r="K10" s="122">
        <f>IF(G10="","",VLOOKUP(G10,ARANCEL!$B$5:$D$121,3,FALSE)*J10)</f>
        <v>61850</v>
      </c>
      <c r="L10" s="1229" t="s">
        <v>6905</v>
      </c>
      <c r="M10" s="1229">
        <v>4500250349</v>
      </c>
      <c r="N10" s="1229" t="s">
        <v>6910</v>
      </c>
    </row>
    <row r="11" spans="1:37" x14ac:dyDescent="0.25">
      <c r="A11" s="119" t="s">
        <v>305</v>
      </c>
      <c r="B11" s="164">
        <v>41768</v>
      </c>
      <c r="C11" s="118" t="s">
        <v>4406</v>
      </c>
      <c r="D11" s="119" t="s">
        <v>78</v>
      </c>
      <c r="E11" s="162">
        <v>10194799</v>
      </c>
      <c r="F11" s="119">
        <v>26102305</v>
      </c>
      <c r="G11" s="119">
        <v>2704005</v>
      </c>
      <c r="H11" s="120" t="str">
        <f>IF(G11="","",VLOOKUP(G11,ARANCEL!$B$5:$D$121,2,FALSE))</f>
        <v>PROVISORIO</v>
      </c>
      <c r="I11" s="121" t="s">
        <v>319</v>
      </c>
      <c r="J11" s="119">
        <v>1</v>
      </c>
      <c r="K11" s="122">
        <f>IF(G11="","",VLOOKUP(G11,ARANCEL!$B$5:$D$121,3,FALSE)*J11)</f>
        <v>3250</v>
      </c>
      <c r="L11" s="1229" t="s">
        <v>5292</v>
      </c>
      <c r="M11" s="1229">
        <v>4500235530</v>
      </c>
      <c r="N11" s="1229">
        <v>9401</v>
      </c>
    </row>
    <row r="12" spans="1:37" x14ac:dyDescent="0.25">
      <c r="A12" s="119" t="s">
        <v>305</v>
      </c>
      <c r="B12" s="164">
        <v>41768</v>
      </c>
      <c r="C12" s="118" t="s">
        <v>4406</v>
      </c>
      <c r="D12" s="119" t="s">
        <v>78</v>
      </c>
      <c r="E12" s="162">
        <v>10194799</v>
      </c>
      <c r="F12" s="119">
        <v>26102305</v>
      </c>
      <c r="G12" s="119">
        <v>2704003</v>
      </c>
      <c r="H12" s="120" t="str">
        <f>IF(G12="","",VLOOKUP(G12,ARANCEL!$B$5:$D$121,2,FALSE))</f>
        <v xml:space="preserve">CORONA PERIFERICA CON PERNO MUÑON COLADO </v>
      </c>
      <c r="I12" s="121" t="s">
        <v>319</v>
      </c>
      <c r="J12" s="119">
        <v>1</v>
      </c>
      <c r="K12" s="122">
        <f>IF(G12="","",VLOOKUP(G12,ARANCEL!$B$5:$D$121,3,FALSE)*J12)</f>
        <v>32612</v>
      </c>
      <c r="L12" s="1229" t="s">
        <v>5292</v>
      </c>
      <c r="M12" s="1229">
        <v>4500235530</v>
      </c>
      <c r="N12" s="1229">
        <v>9401</v>
      </c>
    </row>
    <row r="13" spans="1:37" x14ac:dyDescent="0.25">
      <c r="A13" s="119" t="s">
        <v>305</v>
      </c>
      <c r="B13" s="164">
        <v>41976</v>
      </c>
      <c r="C13" s="118" t="s">
        <v>8626</v>
      </c>
      <c r="D13" s="119" t="s">
        <v>467</v>
      </c>
      <c r="E13" s="162">
        <v>10289003</v>
      </c>
      <c r="F13" s="119">
        <v>29667865</v>
      </c>
      <c r="G13" s="119">
        <v>2704005</v>
      </c>
      <c r="H13" s="120" t="str">
        <f>IF(G13="","",VLOOKUP(G13,ARANCEL!$B$5:$D$121,2,FALSE))</f>
        <v>PROVISORIO</v>
      </c>
      <c r="I13" s="121" t="s">
        <v>1369</v>
      </c>
      <c r="J13" s="119">
        <v>2</v>
      </c>
      <c r="K13" s="122">
        <f>IF(G13="","",VLOOKUP(G13,ARANCEL!$B$5:$D$121,3,FALSE)*J13)</f>
        <v>6500</v>
      </c>
      <c r="L13" s="1229" t="s">
        <v>8256</v>
      </c>
      <c r="M13" s="1229">
        <v>4500265720</v>
      </c>
      <c r="N13" s="1229" t="s">
        <v>8952</v>
      </c>
    </row>
    <row r="14" spans="1:37" x14ac:dyDescent="0.25">
      <c r="A14" s="119" t="s">
        <v>305</v>
      </c>
      <c r="B14" s="164">
        <v>41991</v>
      </c>
      <c r="C14" s="118" t="s">
        <v>8626</v>
      </c>
      <c r="D14" s="119" t="s">
        <v>467</v>
      </c>
      <c r="E14" s="162">
        <v>10289003</v>
      </c>
      <c r="F14" s="119">
        <v>29667865</v>
      </c>
      <c r="G14" s="119">
        <v>2704003</v>
      </c>
      <c r="H14" s="120" t="str">
        <f>IF(G14="","",VLOOKUP(G14,ARANCEL!$B$5:$D$121,2,FALSE))</f>
        <v xml:space="preserve">CORONA PERIFERICA CON PERNO MUÑON COLADO </v>
      </c>
      <c r="I14" s="121" t="s">
        <v>1369</v>
      </c>
      <c r="J14" s="119">
        <v>2</v>
      </c>
      <c r="K14" s="122">
        <f>IF(G14="","",VLOOKUP(G14,ARANCEL!$B$5:$D$121,3,FALSE)*J14)</f>
        <v>65224</v>
      </c>
      <c r="L14" s="1349" t="s">
        <v>9431</v>
      </c>
      <c r="M14" s="1349">
        <v>4500269300</v>
      </c>
      <c r="N14" s="1349" t="s">
        <v>9449</v>
      </c>
    </row>
    <row r="15" spans="1:37" x14ac:dyDescent="0.25">
      <c r="A15" s="119" t="s">
        <v>305</v>
      </c>
      <c r="B15" s="164">
        <v>41869</v>
      </c>
      <c r="C15" s="118" t="s">
        <v>6457</v>
      </c>
      <c r="D15" s="119" t="s">
        <v>3347</v>
      </c>
      <c r="E15" s="162">
        <v>10243087</v>
      </c>
      <c r="F15" s="119">
        <v>28019167</v>
      </c>
      <c r="G15" s="119">
        <v>2704005</v>
      </c>
      <c r="H15" s="120" t="str">
        <f>IF(G15="","",VLOOKUP(G15,ARANCEL!$B$5:$D$121,2,FALSE))</f>
        <v>PROVISORIO</v>
      </c>
      <c r="I15" s="121" t="s">
        <v>312</v>
      </c>
      <c r="J15" s="119">
        <v>1</v>
      </c>
      <c r="K15" s="122">
        <f>IF(G15="","",VLOOKUP(G15,ARANCEL!$B$5:$D$121,3,FALSE)*J15)</f>
        <v>3250</v>
      </c>
      <c r="L15" s="1229" t="s">
        <v>6905</v>
      </c>
      <c r="M15" s="1229">
        <v>4500250349</v>
      </c>
      <c r="N15" s="1229" t="s">
        <v>6910</v>
      </c>
    </row>
    <row r="16" spans="1:37" x14ac:dyDescent="0.25">
      <c r="A16" s="119" t="s">
        <v>313</v>
      </c>
      <c r="B16" s="164">
        <v>41750</v>
      </c>
      <c r="C16" s="118" t="s">
        <v>4111</v>
      </c>
      <c r="D16" s="119" t="s">
        <v>84</v>
      </c>
      <c r="E16" s="162">
        <v>10190041</v>
      </c>
      <c r="F16" s="119">
        <v>25561260</v>
      </c>
      <c r="G16" s="119">
        <v>2704005</v>
      </c>
      <c r="H16" s="120" t="str">
        <f>IF(G16="","",VLOOKUP(G16,ARANCEL!$B$5:$D$121,2,FALSE))</f>
        <v>PROVISORIO</v>
      </c>
      <c r="I16" s="121" t="s">
        <v>668</v>
      </c>
      <c r="J16" s="119">
        <v>1</v>
      </c>
      <c r="K16" s="122">
        <f>IF(G16="","",VLOOKUP(G16,ARANCEL!$B$5:$D$121,3,FALSE)*J16)</f>
        <v>3250</v>
      </c>
      <c r="L16" s="1229" t="s">
        <v>4612</v>
      </c>
      <c r="M16" s="1229">
        <v>4500229994</v>
      </c>
      <c r="N16" s="1229">
        <v>9199</v>
      </c>
    </row>
    <row r="17" spans="1:14" x14ac:dyDescent="0.25">
      <c r="A17" s="119" t="s">
        <v>305</v>
      </c>
      <c r="B17" s="164">
        <v>41750</v>
      </c>
      <c r="C17" s="118" t="s">
        <v>4111</v>
      </c>
      <c r="D17" s="119" t="s">
        <v>84</v>
      </c>
      <c r="E17" s="162">
        <v>10190041</v>
      </c>
      <c r="F17" s="119">
        <v>25561260</v>
      </c>
      <c r="G17" s="119">
        <v>2704002</v>
      </c>
      <c r="H17" s="120" t="str">
        <f>IF(G17="","",VLOOKUP(G17,ARANCEL!$B$5:$D$121,2,FALSE))</f>
        <v xml:space="preserve">CORONA PERIFERICA </v>
      </c>
      <c r="I17" s="121" t="s">
        <v>668</v>
      </c>
      <c r="J17" s="119">
        <v>1</v>
      </c>
      <c r="K17" s="122">
        <f>IF(G17="","",VLOOKUP(G17,ARANCEL!$B$5:$D$121,3,FALSE)*J17)</f>
        <v>25865</v>
      </c>
      <c r="L17" s="1229" t="s">
        <v>4612</v>
      </c>
      <c r="M17" s="1229">
        <v>4500229994</v>
      </c>
      <c r="N17" s="1229">
        <v>9199</v>
      </c>
    </row>
    <row r="18" spans="1:14" x14ac:dyDescent="0.25">
      <c r="A18" s="119" t="s">
        <v>305</v>
      </c>
      <c r="B18" s="164">
        <v>41938</v>
      </c>
      <c r="C18" s="118" t="s">
        <v>7865</v>
      </c>
      <c r="D18" s="119" t="s">
        <v>3347</v>
      </c>
      <c r="E18" s="162">
        <v>10270623</v>
      </c>
      <c r="F18" s="119">
        <v>29235367</v>
      </c>
      <c r="G18" s="119">
        <v>2704005</v>
      </c>
      <c r="H18" s="120" t="str">
        <f>IF(G18="","",VLOOKUP(G18,ARANCEL!$B$5:$D$121,2,FALSE))</f>
        <v>PROVISORIO</v>
      </c>
      <c r="I18" s="121" t="s">
        <v>322</v>
      </c>
      <c r="J18" s="119">
        <v>1</v>
      </c>
      <c r="K18" s="122">
        <f>IF(G18="","",VLOOKUP(G18,ARANCEL!$B$5:$D$121,3,FALSE)*J18)</f>
        <v>3250</v>
      </c>
      <c r="L18" s="1229" t="s">
        <v>8279</v>
      </c>
      <c r="M18" s="1229">
        <v>4500260751</v>
      </c>
      <c r="N18" s="1229" t="s">
        <v>8271</v>
      </c>
    </row>
    <row r="19" spans="1:14" x14ac:dyDescent="0.25">
      <c r="A19" s="119" t="s">
        <v>305</v>
      </c>
      <c r="B19" s="164">
        <v>41946</v>
      </c>
      <c r="C19" s="118" t="s">
        <v>7865</v>
      </c>
      <c r="D19" s="119" t="s">
        <v>3347</v>
      </c>
      <c r="E19" s="162">
        <v>10270623</v>
      </c>
      <c r="F19" s="119">
        <v>29235367</v>
      </c>
      <c r="G19" s="119">
        <v>2704001</v>
      </c>
      <c r="H19" s="120" t="str">
        <f>IF(G19="","",VLOOKUP(G19,ARANCEL!$B$5:$D$121,2,FALSE))</f>
        <v xml:space="preserve">CORONA DE SUSTITUCION </v>
      </c>
      <c r="I19" s="121" t="s">
        <v>322</v>
      </c>
      <c r="J19" s="119">
        <v>1</v>
      </c>
      <c r="K19" s="122">
        <f>IF(G19="","",VLOOKUP(G19,ARANCEL!$B$5:$D$121,3,FALSE)*J19)</f>
        <v>25865</v>
      </c>
      <c r="L19" s="1229" t="s">
        <v>8279</v>
      </c>
      <c r="M19" s="1229">
        <v>4500260751</v>
      </c>
      <c r="N19" s="1229" t="s">
        <v>8271</v>
      </c>
    </row>
    <row r="20" spans="1:14" x14ac:dyDescent="0.25">
      <c r="A20" s="119" t="s">
        <v>305</v>
      </c>
      <c r="B20" s="164">
        <v>41948</v>
      </c>
      <c r="C20" s="118" t="s">
        <v>7865</v>
      </c>
      <c r="D20" s="119" t="s">
        <v>465</v>
      </c>
      <c r="E20" s="162">
        <v>10275413</v>
      </c>
      <c r="F20" s="119">
        <v>29231402</v>
      </c>
      <c r="G20" s="119">
        <v>2705003</v>
      </c>
      <c r="H20" s="120" t="str">
        <f>IF(G20="","",VLOOKUP(G20,ARANCEL!$B$5:$D$121,2,FALSE))</f>
        <v>INCRUSTACION ESTETICA (ART-GLASS O CERAMICA)</v>
      </c>
      <c r="I20" s="121" t="s">
        <v>326</v>
      </c>
      <c r="J20" s="119">
        <v>1</v>
      </c>
      <c r="K20" s="122">
        <f>IF(G20="","",VLOOKUP(G20,ARANCEL!$B$5:$D$121,3,FALSE)*J20)</f>
        <v>15676</v>
      </c>
      <c r="L20" s="1229" t="s">
        <v>8279</v>
      </c>
      <c r="M20" s="1229">
        <v>4500260751</v>
      </c>
      <c r="N20" s="1229" t="s">
        <v>8271</v>
      </c>
    </row>
    <row r="21" spans="1:14" x14ac:dyDescent="0.25">
      <c r="A21" s="119" t="s">
        <v>305</v>
      </c>
      <c r="B21" s="164">
        <v>41647</v>
      </c>
      <c r="C21" s="118" t="s">
        <v>1848</v>
      </c>
      <c r="D21" s="119" t="s">
        <v>78</v>
      </c>
      <c r="E21" s="162">
        <v>10168768</v>
      </c>
      <c r="F21" s="119">
        <v>23821845</v>
      </c>
      <c r="G21" s="119">
        <v>2705003</v>
      </c>
      <c r="H21" s="120" t="str">
        <f>IF(G21="","",VLOOKUP(G21,ARANCEL!$B$5:$D$121,2,FALSE))</f>
        <v>INCRUSTACION ESTETICA (ART-GLASS O CERAMICA)</v>
      </c>
      <c r="I21" s="121" t="s">
        <v>309</v>
      </c>
      <c r="J21" s="119">
        <v>1</v>
      </c>
      <c r="K21" s="122">
        <f>IF(G21="","",VLOOKUP(G21,ARANCEL!$B$5:$D$121,3,FALSE)*J21)</f>
        <v>15676</v>
      </c>
      <c r="L21" s="1229" t="s">
        <v>2842</v>
      </c>
      <c r="M21" s="1229">
        <v>4500216248</v>
      </c>
      <c r="N21" s="1229">
        <v>8412</v>
      </c>
    </row>
    <row r="22" spans="1:14" x14ac:dyDescent="0.25">
      <c r="A22" s="119" t="s">
        <v>305</v>
      </c>
      <c r="B22" s="164">
        <v>41800</v>
      </c>
      <c r="C22" s="118" t="s">
        <v>3229</v>
      </c>
      <c r="D22" s="119" t="s">
        <v>4572</v>
      </c>
      <c r="E22" s="162">
        <v>10209889</v>
      </c>
      <c r="F22" s="119">
        <v>26363666</v>
      </c>
      <c r="G22" s="119">
        <v>2707001</v>
      </c>
      <c r="H22" s="120" t="str">
        <f>IF(G22="","",VLOOKUP(G22,ARANCEL!$B$5:$D$121,2,FALSE))</f>
        <v xml:space="preserve">PLANO DE RELAJACION </v>
      </c>
      <c r="I22" s="121" t="s">
        <v>306</v>
      </c>
      <c r="J22" s="119">
        <v>1</v>
      </c>
      <c r="K22" s="122">
        <f>IF(G22="","",VLOOKUP(G22,ARANCEL!$B$5:$D$121,3,FALSE)*J22)</f>
        <v>9221</v>
      </c>
      <c r="L22" s="1229" t="s">
        <v>5742</v>
      </c>
      <c r="M22" s="1229">
        <v>4500239575</v>
      </c>
      <c r="N22" s="1229" t="s">
        <v>5758</v>
      </c>
    </row>
    <row r="23" spans="1:14" x14ac:dyDescent="0.25">
      <c r="A23" s="119" t="s">
        <v>305</v>
      </c>
      <c r="B23" s="164">
        <v>41808</v>
      </c>
      <c r="C23" s="118" t="s">
        <v>5188</v>
      </c>
      <c r="D23" s="119" t="s">
        <v>82</v>
      </c>
      <c r="E23" s="141">
        <v>10212562</v>
      </c>
      <c r="F23" s="119">
        <v>26900799</v>
      </c>
      <c r="G23" s="119">
        <v>2704005</v>
      </c>
      <c r="H23" s="120" t="str">
        <f>IF(G23="","",VLOOKUP(G23,ARANCEL!$B$5:$D$121,2,FALSE))</f>
        <v>PROVISORIO</v>
      </c>
      <c r="I23" s="121" t="s">
        <v>633</v>
      </c>
      <c r="J23" s="119">
        <v>1</v>
      </c>
      <c r="K23" s="122">
        <f>IF(G23="","",VLOOKUP(G23,ARANCEL!$B$5:$D$121,3,FALSE)*J23)</f>
        <v>3250</v>
      </c>
      <c r="L23" s="1229" t="s">
        <v>5742</v>
      </c>
      <c r="M23" s="1229">
        <v>4500239575</v>
      </c>
      <c r="N23" s="1229" t="s">
        <v>5758</v>
      </c>
    </row>
    <row r="24" spans="1:14" x14ac:dyDescent="0.25">
      <c r="A24" s="119" t="s">
        <v>305</v>
      </c>
      <c r="B24" s="164">
        <v>41988</v>
      </c>
      <c r="C24" s="118" t="s">
        <v>4049</v>
      </c>
      <c r="D24" s="119" t="s">
        <v>81</v>
      </c>
      <c r="E24" s="162">
        <v>10295408</v>
      </c>
      <c r="F24" s="119">
        <v>30083815</v>
      </c>
      <c r="G24" s="119">
        <v>2704005</v>
      </c>
      <c r="H24" s="120" t="str">
        <f>IF(G24="","",VLOOKUP(G24,ARANCEL!$B$5:$D$121,2,FALSE))</f>
        <v>PROVISORIO</v>
      </c>
      <c r="I24" s="121" t="s">
        <v>308</v>
      </c>
      <c r="J24" s="119">
        <v>1</v>
      </c>
      <c r="K24" s="122">
        <f>IF(G24="","",VLOOKUP(G24,ARANCEL!$B$5:$D$121,3,FALSE)*J24)</f>
        <v>3250</v>
      </c>
      <c r="L24" s="1349" t="s">
        <v>9431</v>
      </c>
      <c r="M24" s="1349">
        <v>4500269300</v>
      </c>
      <c r="N24" s="1349" t="s">
        <v>9449</v>
      </c>
    </row>
    <row r="25" spans="1:14" x14ac:dyDescent="0.25">
      <c r="A25" s="119" t="s">
        <v>305</v>
      </c>
      <c r="B25" s="164">
        <v>42002</v>
      </c>
      <c r="C25" s="118" t="s">
        <v>4049</v>
      </c>
      <c r="D25" s="119" t="s">
        <v>81</v>
      </c>
      <c r="E25" s="162">
        <v>10295408</v>
      </c>
      <c r="F25" s="119">
        <v>30083815</v>
      </c>
      <c r="G25" s="119">
        <v>2704003</v>
      </c>
      <c r="H25" s="120" t="str">
        <f>IF(G25="","",VLOOKUP(G25,ARANCEL!$B$5:$D$121,2,FALSE))</f>
        <v xml:space="preserve">CORONA PERIFERICA CON PERNO MUÑON COLADO </v>
      </c>
      <c r="I25" s="121" t="s">
        <v>308</v>
      </c>
      <c r="J25" s="119">
        <v>1</v>
      </c>
      <c r="K25" s="122">
        <f>IF(G25="","",VLOOKUP(G25,ARANCEL!$B$5:$D$121,3,FALSE)*J25)</f>
        <v>32612</v>
      </c>
      <c r="L25" s="1349" t="s">
        <v>9431</v>
      </c>
      <c r="M25" s="1349">
        <v>4500269300</v>
      </c>
      <c r="N25" s="1349" t="s">
        <v>9449</v>
      </c>
    </row>
    <row r="26" spans="1:14" x14ac:dyDescent="0.25">
      <c r="A26" s="119" t="s">
        <v>313</v>
      </c>
      <c r="B26" s="164">
        <v>42026</v>
      </c>
      <c r="C26" s="118" t="s">
        <v>9734</v>
      </c>
      <c r="D26" s="119" t="s">
        <v>1431</v>
      </c>
      <c r="E26" s="162">
        <v>10312807</v>
      </c>
      <c r="F26" s="119">
        <v>30627378</v>
      </c>
      <c r="G26" s="119">
        <v>2704005</v>
      </c>
      <c r="H26" s="120" t="str">
        <f>IF(G26="","",VLOOKUP(G26,ARANCEL!$B$5:$D$121,2,FALSE))</f>
        <v>PROVISORIO</v>
      </c>
      <c r="I26" s="121" t="s">
        <v>2739</v>
      </c>
      <c r="J26" s="119">
        <v>1</v>
      </c>
      <c r="K26" s="122">
        <f>IF(G26="","",VLOOKUP(G26,ARANCEL!$B$5:$D$121,3,FALSE)*J26)</f>
        <v>3250</v>
      </c>
      <c r="L26" s="1235" t="str">
        <f>IF(E26="","","IMPAGO")</f>
        <v>IMPAGO</v>
      </c>
      <c r="M26" s="1235" t="str">
        <f>IF(L26="IMPAGO","SIN O.C.","")</f>
        <v>SIN O.C.</v>
      </c>
      <c r="N26" s="1235" t="str">
        <f>IF(L26="IMPAGO","SIN FACT.","")</f>
        <v>SIN FACT.</v>
      </c>
    </row>
    <row r="27" spans="1:14" x14ac:dyDescent="0.25">
      <c r="A27" s="119" t="s">
        <v>606</v>
      </c>
      <c r="B27" s="164">
        <v>42026</v>
      </c>
      <c r="C27" s="118" t="s">
        <v>9734</v>
      </c>
      <c r="D27" s="119" t="s">
        <v>1431</v>
      </c>
      <c r="E27" s="162">
        <v>10312807</v>
      </c>
      <c r="F27" s="119">
        <v>30627378</v>
      </c>
      <c r="G27" s="119">
        <v>2704003</v>
      </c>
      <c r="H27" s="120" t="str">
        <f>IF(G27="","",VLOOKUP(G27,ARANCEL!$B$5:$D$121,2,FALSE))</f>
        <v xml:space="preserve">CORONA PERIFERICA CON PERNO MUÑON COLADO </v>
      </c>
      <c r="I27" s="121" t="s">
        <v>308</v>
      </c>
      <c r="J27" s="119">
        <v>1</v>
      </c>
      <c r="K27" s="122">
        <f>IF(G27="","",VLOOKUP(G27,ARANCEL!$B$5:$D$121,3,FALSE)*J27)</f>
        <v>32612</v>
      </c>
      <c r="L27" s="1235" t="str">
        <f>IF(E27="","","IMPAGO")</f>
        <v>IMPAGO</v>
      </c>
      <c r="M27" s="1235" t="str">
        <f>IF(L27="IMPAGO","SIN O.C.","")</f>
        <v>SIN O.C.</v>
      </c>
      <c r="N27" s="1235" t="str">
        <f>IF(L27="IMPAGO","SIN FACT.","")</f>
        <v>SIN FACT.</v>
      </c>
    </row>
    <row r="28" spans="1:14" x14ac:dyDescent="0.25">
      <c r="A28" s="119" t="s">
        <v>305</v>
      </c>
      <c r="B28" s="164">
        <v>41981</v>
      </c>
      <c r="C28" s="118" t="s">
        <v>8845</v>
      </c>
      <c r="D28" s="119" t="s">
        <v>1341</v>
      </c>
      <c r="E28" s="162">
        <v>10293462</v>
      </c>
      <c r="F28" s="119">
        <v>30008995</v>
      </c>
      <c r="G28" s="119">
        <v>2705003</v>
      </c>
      <c r="H28" s="120" t="str">
        <f>IF(G28="","",VLOOKUP(G28,ARANCEL!$B$5:$D$121,2,FALSE))</f>
        <v>INCRUSTACION ESTETICA (ART-GLASS O CERAMICA)</v>
      </c>
      <c r="I28" s="121" t="s">
        <v>315</v>
      </c>
      <c r="J28" s="119">
        <v>1</v>
      </c>
      <c r="K28" s="122">
        <f>IF(G28="","",VLOOKUP(G28,ARANCEL!$B$5:$D$121,3,FALSE)*J28)</f>
        <v>15676</v>
      </c>
      <c r="L28" s="1349" t="s">
        <v>9431</v>
      </c>
      <c r="M28" s="1349">
        <v>4500269300</v>
      </c>
      <c r="N28" s="1349" t="s">
        <v>9449</v>
      </c>
    </row>
    <row r="29" spans="1:14" ht="15" customHeight="1" x14ac:dyDescent="0.25">
      <c r="A29" s="119" t="s">
        <v>305</v>
      </c>
      <c r="B29" s="164">
        <v>42024</v>
      </c>
      <c r="C29" s="118" t="s">
        <v>9645</v>
      </c>
      <c r="D29" s="119" t="s">
        <v>84</v>
      </c>
      <c r="E29" s="162">
        <v>10311208</v>
      </c>
      <c r="F29" s="119">
        <v>30540214</v>
      </c>
      <c r="G29" s="119">
        <v>2704005</v>
      </c>
      <c r="H29" s="120" t="str">
        <f>IF(G29="","",VLOOKUP(G29,ARANCEL!$B$5:$D$121,2,FALSE))</f>
        <v>PROVISORIO</v>
      </c>
      <c r="I29" s="121" t="s">
        <v>618</v>
      </c>
      <c r="J29" s="119">
        <v>1</v>
      </c>
      <c r="K29" s="122">
        <f>IF(G29="","",VLOOKUP(G29,ARANCEL!$B$5:$D$121,3,FALSE)*J29)</f>
        <v>3250</v>
      </c>
      <c r="L29" s="1235" t="str">
        <f>IF(E29="","","IMPAGO")</f>
        <v>IMPAGO</v>
      </c>
      <c r="M29" s="1235" t="str">
        <f>IF(L29="IMPAGO","SIN O.C.","")</f>
        <v>SIN O.C.</v>
      </c>
      <c r="N29" s="1235" t="str">
        <f>IF(L29="IMPAGO","SIN FACT.","")</f>
        <v>SIN FACT.</v>
      </c>
    </row>
    <row r="30" spans="1:14" x14ac:dyDescent="0.25">
      <c r="A30" s="119" t="s">
        <v>313</v>
      </c>
      <c r="B30" s="164">
        <v>42031</v>
      </c>
      <c r="C30" s="118" t="s">
        <v>9645</v>
      </c>
      <c r="D30" s="119" t="s">
        <v>84</v>
      </c>
      <c r="E30" s="162">
        <v>10311208</v>
      </c>
      <c r="F30" s="119">
        <v>30540214</v>
      </c>
      <c r="G30" s="119">
        <v>2704002</v>
      </c>
      <c r="H30" s="120" t="str">
        <f>IF(G30="","",VLOOKUP(G30,ARANCEL!$B$5:$D$121,2,FALSE))</f>
        <v xml:space="preserve">CORONA PERIFERICA </v>
      </c>
      <c r="I30" s="121" t="s">
        <v>618</v>
      </c>
      <c r="J30" s="119">
        <v>1</v>
      </c>
      <c r="K30" s="122">
        <f>IF(G30="","",VLOOKUP(G30,ARANCEL!$B$5:$D$121,3,FALSE)*J30)</f>
        <v>25865</v>
      </c>
      <c r="L30" s="1235" t="str">
        <f>IF(E30="","","IMPAGO")</f>
        <v>IMPAGO</v>
      </c>
      <c r="M30" s="1235" t="str">
        <f>IF(L30="IMPAGO","SIN O.C.","")</f>
        <v>SIN O.C.</v>
      </c>
      <c r="N30" s="1235" t="str">
        <f>IF(L30="IMPAGO","SIN FACT.","")</f>
        <v>SIN FACT.</v>
      </c>
    </row>
    <row r="31" spans="1:14" x14ac:dyDescent="0.25">
      <c r="A31" s="119" t="s">
        <v>305</v>
      </c>
      <c r="B31" s="164">
        <v>41948</v>
      </c>
      <c r="C31" s="118" t="s">
        <v>8064</v>
      </c>
      <c r="D31" s="119" t="s">
        <v>467</v>
      </c>
      <c r="E31" s="162">
        <v>10275000</v>
      </c>
      <c r="F31" s="119">
        <v>28513838</v>
      </c>
      <c r="G31" s="119">
        <v>2704016</v>
      </c>
      <c r="H31" s="120" t="str">
        <f>IF(G31="","",VLOOKUP(G31,ARANCEL!$B$5:$D$121,2,FALSE))</f>
        <v xml:space="preserve">CORONA PROCERA </v>
      </c>
      <c r="I31" s="121" t="s">
        <v>324</v>
      </c>
      <c r="J31" s="119">
        <v>1</v>
      </c>
      <c r="K31" s="122">
        <f>IF(G31="","",VLOOKUP(G31,ARANCEL!$B$5:$D$121,3,FALSE)*J31)</f>
        <v>58477</v>
      </c>
      <c r="L31" s="1229" t="s">
        <v>8279</v>
      </c>
      <c r="M31" s="1229">
        <v>4500260751</v>
      </c>
      <c r="N31" s="1229" t="s">
        <v>8271</v>
      </c>
    </row>
    <row r="32" spans="1:14" x14ac:dyDescent="0.25">
      <c r="A32" s="119" t="s">
        <v>305</v>
      </c>
      <c r="B32" s="164">
        <v>42016</v>
      </c>
      <c r="C32" s="118" t="s">
        <v>9385</v>
      </c>
      <c r="D32" s="119" t="s">
        <v>3347</v>
      </c>
      <c r="E32" s="162">
        <v>10306509</v>
      </c>
      <c r="F32" s="119">
        <v>29927205</v>
      </c>
      <c r="G32" s="119">
        <v>2705003</v>
      </c>
      <c r="H32" s="120" t="str">
        <f>IF(G32="","",VLOOKUP(G32,ARANCEL!$B$5:$D$121,2,FALSE))</f>
        <v>INCRUSTACION ESTETICA (ART-GLASS O CERAMICA)</v>
      </c>
      <c r="I32" s="121" t="s">
        <v>318</v>
      </c>
      <c r="J32" s="119">
        <v>1</v>
      </c>
      <c r="K32" s="122">
        <f>IF(G32="","",VLOOKUP(G32,ARANCEL!$B$5:$D$121,3,FALSE)*J32)</f>
        <v>15676</v>
      </c>
      <c r="L32" s="1235" t="str">
        <f>IF(E32="","","IMPAGO")</f>
        <v>IMPAGO</v>
      </c>
      <c r="M32" s="1235" t="str">
        <f>IF(L32="IMPAGO","SIN O.C.","")</f>
        <v>SIN O.C.</v>
      </c>
      <c r="N32" s="1235" t="str">
        <f>IF(L32="IMPAGO","SIN FACT.","")</f>
        <v>SIN FACT.</v>
      </c>
    </row>
    <row r="33" spans="1:14" ht="15" customHeight="1" x14ac:dyDescent="0.2">
      <c r="A33" s="169" t="s">
        <v>313</v>
      </c>
      <c r="B33" s="164">
        <v>42339</v>
      </c>
      <c r="C33" s="1395" t="s">
        <v>9444</v>
      </c>
      <c r="D33" s="1395" t="s">
        <v>87</v>
      </c>
      <c r="E33" s="1395">
        <v>10292204</v>
      </c>
      <c r="F33" s="1395">
        <v>29657600</v>
      </c>
      <c r="G33" s="1395">
        <v>2706008</v>
      </c>
      <c r="H33" s="120" t="str">
        <f>IF(G33="","",VLOOKUP(G33,ARANCEL!$B$5:$D$121,2,FALSE))</f>
        <v xml:space="preserve">PROTESIS METALICA TERMINADA </v>
      </c>
      <c r="I33" s="121" t="s">
        <v>2739</v>
      </c>
      <c r="J33" s="119">
        <v>1</v>
      </c>
      <c r="K33" s="122">
        <f>IF(G33="","",VLOOKUP(G33,ARANCEL!$B$5:$D$121,3,FALSE)*J33)</f>
        <v>39483</v>
      </c>
      <c r="L33" s="1349" t="s">
        <v>9431</v>
      </c>
      <c r="M33" s="1349">
        <v>4500269300</v>
      </c>
      <c r="N33" s="1349" t="s">
        <v>9449</v>
      </c>
    </row>
    <row r="34" spans="1:14" x14ac:dyDescent="0.25">
      <c r="A34" s="119" t="s">
        <v>305</v>
      </c>
      <c r="B34" s="164">
        <v>41936</v>
      </c>
      <c r="C34" s="118" t="s">
        <v>7867</v>
      </c>
      <c r="D34" s="119" t="s">
        <v>78</v>
      </c>
      <c r="E34" s="162">
        <v>10269854</v>
      </c>
      <c r="F34" s="119">
        <v>29142471</v>
      </c>
      <c r="G34" s="119">
        <v>2704005</v>
      </c>
      <c r="H34" s="120" t="str">
        <f>IF(G34="","",VLOOKUP(G34,ARANCEL!$B$5:$D$121,2,FALSE))</f>
        <v>PROVISORIO</v>
      </c>
      <c r="I34" s="121" t="s">
        <v>308</v>
      </c>
      <c r="J34" s="119">
        <v>1</v>
      </c>
      <c r="K34" s="122">
        <f>IF(G34="","",VLOOKUP(G34,ARANCEL!$B$5:$D$121,3,FALSE)*J34)</f>
        <v>3250</v>
      </c>
      <c r="L34" s="1229" t="s">
        <v>8279</v>
      </c>
      <c r="M34" s="1229">
        <v>4500260751</v>
      </c>
      <c r="N34" s="1229" t="s">
        <v>8271</v>
      </c>
    </row>
    <row r="35" spans="1:14" x14ac:dyDescent="0.25">
      <c r="A35" s="119" t="s">
        <v>305</v>
      </c>
      <c r="B35" s="164">
        <v>41954</v>
      </c>
      <c r="C35" s="118" t="s">
        <v>7867</v>
      </c>
      <c r="D35" s="119" t="s">
        <v>78</v>
      </c>
      <c r="E35" s="162">
        <v>10269854</v>
      </c>
      <c r="F35" s="119">
        <v>29142471</v>
      </c>
      <c r="G35" s="119">
        <v>2704003</v>
      </c>
      <c r="H35" s="120" t="str">
        <f>IF(G35="","",VLOOKUP(G35,ARANCEL!$B$5:$D$121,2,FALSE))</f>
        <v xml:space="preserve">CORONA PERIFERICA CON PERNO MUÑON COLADO </v>
      </c>
      <c r="I35" s="121" t="s">
        <v>308</v>
      </c>
      <c r="J35" s="119">
        <v>1</v>
      </c>
      <c r="K35" s="122">
        <f>IF(G35="","",VLOOKUP(G35,ARANCEL!$B$5:$D$121,3,FALSE)*J35)</f>
        <v>32612</v>
      </c>
      <c r="L35" s="1229" t="s">
        <v>8256</v>
      </c>
      <c r="M35" s="1229">
        <v>4500265720</v>
      </c>
      <c r="N35" s="1229" t="s">
        <v>8952</v>
      </c>
    </row>
    <row r="36" spans="1:14" s="466" customFormat="1" x14ac:dyDescent="0.25">
      <c r="A36" s="255" t="s">
        <v>305</v>
      </c>
      <c r="B36" s="164">
        <v>41653</v>
      </c>
      <c r="C36" s="118" t="s">
        <v>1846</v>
      </c>
      <c r="D36" s="119" t="s">
        <v>81</v>
      </c>
      <c r="E36" s="162">
        <v>10169022</v>
      </c>
      <c r="F36" s="119">
        <v>24268602</v>
      </c>
      <c r="G36" s="119">
        <v>2704005</v>
      </c>
      <c r="H36" s="120" t="str">
        <f>IF(G36="","",VLOOKUP(G36,ARANCEL!$B$5:$D$121,2,FALSE))</f>
        <v>PROVISORIO</v>
      </c>
      <c r="I36" s="121" t="s">
        <v>633</v>
      </c>
      <c r="J36" s="119">
        <v>1</v>
      </c>
      <c r="K36" s="122">
        <f>IF(G36="","",VLOOKUP(G36,ARANCEL!$B$5:$D$121,3,FALSE)*J36)</f>
        <v>3250</v>
      </c>
      <c r="L36" s="1229" t="s">
        <v>2842</v>
      </c>
      <c r="M36" s="1229">
        <v>4500216248</v>
      </c>
      <c r="N36" s="1229">
        <v>8412</v>
      </c>
    </row>
    <row r="37" spans="1:14" x14ac:dyDescent="0.25">
      <c r="A37" s="119" t="s">
        <v>305</v>
      </c>
      <c r="B37" s="164">
        <v>41674</v>
      </c>
      <c r="C37" s="118" t="s">
        <v>1846</v>
      </c>
      <c r="D37" s="119" t="s">
        <v>81</v>
      </c>
      <c r="E37" s="162">
        <v>10169022</v>
      </c>
      <c r="F37" s="119">
        <v>24268602</v>
      </c>
      <c r="G37" s="119">
        <v>2704002</v>
      </c>
      <c r="H37" s="120" t="str">
        <f>IF(G37="","",VLOOKUP(G37,ARANCEL!$B$5:$D$121,2,FALSE))</f>
        <v xml:space="preserve">CORONA PERIFERICA </v>
      </c>
      <c r="I37" s="121" t="s">
        <v>633</v>
      </c>
      <c r="J37" s="119">
        <v>1</v>
      </c>
      <c r="K37" s="122">
        <f>IF(G37="","",VLOOKUP(G37,ARANCEL!$B$5:$D$121,3,FALSE)*J37)</f>
        <v>25865</v>
      </c>
      <c r="L37" s="1229" t="s">
        <v>2842</v>
      </c>
      <c r="M37" s="1229">
        <v>4500216248</v>
      </c>
      <c r="N37" s="1229">
        <v>8412</v>
      </c>
    </row>
    <row r="38" spans="1:14" x14ac:dyDescent="0.25">
      <c r="A38" s="169" t="s">
        <v>313</v>
      </c>
      <c r="B38" s="164">
        <v>41760</v>
      </c>
      <c r="C38" s="118" t="s">
        <v>5297</v>
      </c>
      <c r="D38" s="119" t="s">
        <v>83</v>
      </c>
      <c r="E38" s="162">
        <v>10200635</v>
      </c>
      <c r="F38" s="119">
        <v>26303223</v>
      </c>
      <c r="G38" s="119">
        <v>2706002</v>
      </c>
      <c r="H38" s="120" t="str">
        <f>IF(G38="","",VLOOKUP(G38,ARANCEL!$B$5:$D$121,2,FALSE))</f>
        <v xml:space="preserve">PROTESIS PARCIAL ACRILICA </v>
      </c>
      <c r="I38" s="121" t="s">
        <v>2739</v>
      </c>
      <c r="J38" s="119">
        <v>1</v>
      </c>
      <c r="K38" s="122">
        <f>IF(G38="","",VLOOKUP(G38,ARANCEL!$B$5:$D$121,3,FALSE)*J38)</f>
        <v>24026</v>
      </c>
      <c r="L38" s="1229" t="s">
        <v>5292</v>
      </c>
      <c r="M38" s="1229">
        <v>4500235530</v>
      </c>
      <c r="N38" s="1229">
        <v>9401</v>
      </c>
    </row>
    <row r="39" spans="1:14" x14ac:dyDescent="0.25">
      <c r="A39" s="119" t="s">
        <v>305</v>
      </c>
      <c r="B39" s="164">
        <v>41710</v>
      </c>
      <c r="C39" s="118" t="s">
        <v>3294</v>
      </c>
      <c r="D39" s="119" t="s">
        <v>84</v>
      </c>
      <c r="E39" s="162">
        <v>10180955</v>
      </c>
      <c r="F39" s="119">
        <v>25333042</v>
      </c>
      <c r="G39" s="119">
        <v>2704005</v>
      </c>
      <c r="H39" s="120" t="str">
        <f>IF(G39="","",VLOOKUP(G39,ARANCEL!$B$5:$D$121,2,FALSE))</f>
        <v>PROVISORIO</v>
      </c>
      <c r="I39" s="121" t="s">
        <v>809</v>
      </c>
      <c r="J39" s="119">
        <v>1</v>
      </c>
      <c r="K39" s="122">
        <f>IF(G39="","",VLOOKUP(G39,ARANCEL!$B$5:$D$121,3,FALSE)*J39)</f>
        <v>3250</v>
      </c>
      <c r="L39" s="1229" t="s">
        <v>3058</v>
      </c>
      <c r="M39" s="1229">
        <v>4500225674</v>
      </c>
      <c r="N39" s="1229">
        <v>8920</v>
      </c>
    </row>
    <row r="40" spans="1:14" x14ac:dyDescent="0.25">
      <c r="A40" s="119" t="s">
        <v>305</v>
      </c>
      <c r="B40" s="164">
        <v>41939</v>
      </c>
      <c r="C40" s="118" t="s">
        <v>3294</v>
      </c>
      <c r="D40" s="119" t="s">
        <v>84</v>
      </c>
      <c r="E40" s="162">
        <v>10270624</v>
      </c>
      <c r="F40" s="119">
        <v>27926599</v>
      </c>
      <c r="G40" s="119">
        <v>2702002</v>
      </c>
      <c r="H40" s="120" t="str">
        <f>IF(G40="","",VLOOKUP(G40,ARANCEL!$B$5:$D$121,2,FALSE))</f>
        <v xml:space="preserve">LABORATORIO CORONA CEMENTADA SOBRE IMPLANTE </v>
      </c>
      <c r="I40" s="121" t="s">
        <v>844</v>
      </c>
      <c r="J40" s="119">
        <v>1</v>
      </c>
      <c r="K40" s="122">
        <f>IF(G40="","",VLOOKUP(G40,ARANCEL!$B$5:$D$121,3,FALSE)*J40)</f>
        <v>31878</v>
      </c>
      <c r="L40" s="1229" t="s">
        <v>8279</v>
      </c>
      <c r="M40" s="1229">
        <v>4500260751</v>
      </c>
      <c r="N40" s="1229" t="s">
        <v>8271</v>
      </c>
    </row>
    <row r="41" spans="1:14" x14ac:dyDescent="0.25">
      <c r="A41" s="169" t="s">
        <v>313</v>
      </c>
      <c r="B41" s="164">
        <v>41787</v>
      </c>
      <c r="C41" s="118" t="s">
        <v>4742</v>
      </c>
      <c r="D41" s="119" t="s">
        <v>84</v>
      </c>
      <c r="E41" s="162">
        <v>10201781</v>
      </c>
      <c r="F41" s="119">
        <v>24603490</v>
      </c>
      <c r="G41" s="119">
        <v>2704005</v>
      </c>
      <c r="H41" s="120" t="str">
        <f>IF(G41="","",VLOOKUP(G41,ARANCEL!$B$5:$D$121,2,FALSE))</f>
        <v>PROVISORIO</v>
      </c>
      <c r="I41" s="121" t="s">
        <v>317</v>
      </c>
      <c r="J41" s="119">
        <v>1</v>
      </c>
      <c r="K41" s="122">
        <f>IF(G41="","",VLOOKUP(G41,ARANCEL!$B$5:$D$121,3,FALSE)*J41)</f>
        <v>3250</v>
      </c>
      <c r="L41" s="1229" t="s">
        <v>5292</v>
      </c>
      <c r="M41" s="1229">
        <v>4500235530</v>
      </c>
      <c r="N41" s="1229">
        <v>9401</v>
      </c>
    </row>
    <row r="42" spans="1:14" x14ac:dyDescent="0.25">
      <c r="A42" s="119" t="s">
        <v>305</v>
      </c>
      <c r="B42" s="164">
        <v>41787</v>
      </c>
      <c r="C42" s="118" t="s">
        <v>4742</v>
      </c>
      <c r="D42" s="119" t="s">
        <v>84</v>
      </c>
      <c r="E42" s="162">
        <v>10201781</v>
      </c>
      <c r="F42" s="119">
        <v>24603490</v>
      </c>
      <c r="G42" s="119">
        <v>2704003</v>
      </c>
      <c r="H42" s="120" t="str">
        <f>IF(G42="","",VLOOKUP(G42,ARANCEL!$B$5:$D$121,2,FALSE))</f>
        <v xml:space="preserve">CORONA PERIFERICA CON PERNO MUÑON COLADO </v>
      </c>
      <c r="I42" s="121" t="s">
        <v>317</v>
      </c>
      <c r="J42" s="119">
        <v>1</v>
      </c>
      <c r="K42" s="122">
        <f>IF(G42="","",VLOOKUP(G42,ARANCEL!$B$5:$D$121,3,FALSE)*J42)</f>
        <v>32612</v>
      </c>
      <c r="L42" s="1229" t="s">
        <v>5292</v>
      </c>
      <c r="M42" s="1229">
        <v>4500235530</v>
      </c>
      <c r="N42" s="1229">
        <v>9401</v>
      </c>
    </row>
    <row r="43" spans="1:14" x14ac:dyDescent="0.25">
      <c r="A43" s="119" t="s">
        <v>305</v>
      </c>
      <c r="B43" s="164">
        <v>41948</v>
      </c>
      <c r="C43" s="118" t="s">
        <v>1845</v>
      </c>
      <c r="D43" s="119" t="s">
        <v>465</v>
      </c>
      <c r="E43" s="162">
        <v>10274752</v>
      </c>
      <c r="F43" s="119">
        <v>28198272</v>
      </c>
      <c r="G43" s="119">
        <v>2705003</v>
      </c>
      <c r="H43" s="120" t="str">
        <f>IF(G43="","",VLOOKUP(G43,ARANCEL!$B$5:$D$121,2,FALSE))</f>
        <v>INCRUSTACION ESTETICA (ART-GLASS O CERAMICA)</v>
      </c>
      <c r="I43" s="121" t="s">
        <v>322</v>
      </c>
      <c r="J43" s="119">
        <v>1</v>
      </c>
      <c r="K43" s="122">
        <f>IF(G43="","",VLOOKUP(G43,ARANCEL!$B$5:$D$121,3,FALSE)*J43)</f>
        <v>15676</v>
      </c>
      <c r="L43" s="1229" t="s">
        <v>8279</v>
      </c>
      <c r="M43" s="1229">
        <v>4500260751</v>
      </c>
      <c r="N43" s="1229" t="s">
        <v>8271</v>
      </c>
    </row>
    <row r="44" spans="1:14" x14ac:dyDescent="0.25">
      <c r="A44" s="119" t="s">
        <v>305</v>
      </c>
      <c r="B44" s="164">
        <v>41645</v>
      </c>
      <c r="C44" s="118" t="s">
        <v>1844</v>
      </c>
      <c r="D44" s="119" t="s">
        <v>82</v>
      </c>
      <c r="E44" s="162">
        <v>10168035</v>
      </c>
      <c r="F44" s="119">
        <v>24331709</v>
      </c>
      <c r="G44" s="119">
        <v>2702002</v>
      </c>
      <c r="H44" s="120" t="str">
        <f>IF(G44="","",VLOOKUP(G44,ARANCEL!$B$5:$D$121,2,FALSE))</f>
        <v xml:space="preserve">LABORATORIO CORONA CEMENTADA SOBRE IMPLANTE </v>
      </c>
      <c r="I44" s="121" t="s">
        <v>317</v>
      </c>
      <c r="J44" s="119">
        <v>1</v>
      </c>
      <c r="K44" s="122">
        <f>IF(G44="","",VLOOKUP(G44,ARANCEL!$B$5:$D$121,3,FALSE)*J44)</f>
        <v>31878</v>
      </c>
      <c r="L44" s="1236" t="s">
        <v>597</v>
      </c>
      <c r="M44" s="1236">
        <v>4500211701</v>
      </c>
      <c r="N44" s="1236">
        <v>8212</v>
      </c>
    </row>
    <row r="45" spans="1:14" x14ac:dyDescent="0.25">
      <c r="A45" s="119" t="s">
        <v>305</v>
      </c>
      <c r="B45" s="164">
        <v>41737</v>
      </c>
      <c r="C45" s="118" t="s">
        <v>3794</v>
      </c>
      <c r="D45" s="119" t="s">
        <v>61</v>
      </c>
      <c r="E45" s="162">
        <v>10186746</v>
      </c>
      <c r="F45" s="119">
        <v>25716787</v>
      </c>
      <c r="G45" s="119">
        <v>2707001</v>
      </c>
      <c r="H45" s="120" t="str">
        <f>IF(G45="","",VLOOKUP(G45,ARANCEL!$B$5:$D$121,2,FALSE))</f>
        <v xml:space="preserve">PLANO DE RELAJACION </v>
      </c>
      <c r="I45" s="121" t="s">
        <v>306</v>
      </c>
      <c r="J45" s="119">
        <v>1</v>
      </c>
      <c r="K45" s="122">
        <f>IF(G45="","",VLOOKUP(G45,ARANCEL!$B$5:$D$121,3,FALSE)*J45)</f>
        <v>9221</v>
      </c>
      <c r="L45" s="1229" t="s">
        <v>4612</v>
      </c>
      <c r="M45" s="1229">
        <v>4500229991</v>
      </c>
      <c r="N45" s="1229">
        <v>9221</v>
      </c>
    </row>
    <row r="46" spans="1:14" x14ac:dyDescent="0.25">
      <c r="A46" s="119" t="s">
        <v>305</v>
      </c>
      <c r="B46" s="164">
        <v>42002</v>
      </c>
      <c r="C46" s="118" t="s">
        <v>9171</v>
      </c>
      <c r="D46" s="119" t="s">
        <v>465</v>
      </c>
      <c r="E46" s="162">
        <v>10302355</v>
      </c>
      <c r="F46" s="119">
        <v>30051804</v>
      </c>
      <c r="G46" s="119">
        <v>2705003</v>
      </c>
      <c r="H46" s="120" t="str">
        <f>IF(G46="","",VLOOKUP(G46,ARANCEL!$B$5:$D$121,2,FALSE))</f>
        <v>INCRUSTACION ESTETICA (ART-GLASS O CERAMICA)</v>
      </c>
      <c r="I46" s="121" t="s">
        <v>337</v>
      </c>
      <c r="J46" s="119">
        <v>1</v>
      </c>
      <c r="K46" s="122">
        <f>IF(G46="","",VLOOKUP(G46,ARANCEL!$B$5:$D$121,3,FALSE)*J46)</f>
        <v>15676</v>
      </c>
      <c r="L46" s="1349" t="s">
        <v>9431</v>
      </c>
      <c r="M46" s="1349">
        <v>4500269300</v>
      </c>
      <c r="N46" s="1349" t="s">
        <v>9449</v>
      </c>
    </row>
    <row r="47" spans="1:14" x14ac:dyDescent="0.25">
      <c r="A47" s="119" t="s">
        <v>305</v>
      </c>
      <c r="B47" s="164">
        <v>42018</v>
      </c>
      <c r="C47" s="118" t="s">
        <v>9171</v>
      </c>
      <c r="D47" s="119" t="s">
        <v>465</v>
      </c>
      <c r="E47" s="162">
        <v>10307452</v>
      </c>
      <c r="F47" s="119">
        <v>30051804</v>
      </c>
      <c r="G47" s="119">
        <v>2705003</v>
      </c>
      <c r="H47" s="120" t="str">
        <f>IF(G47="","",VLOOKUP(G47,ARANCEL!$B$5:$D$121,2,FALSE))</f>
        <v>INCRUSTACION ESTETICA (ART-GLASS O CERAMICA)</v>
      </c>
      <c r="I47" s="121" t="s">
        <v>321</v>
      </c>
      <c r="J47" s="119">
        <v>1</v>
      </c>
      <c r="K47" s="122">
        <f>IF(G47="","",VLOOKUP(G47,ARANCEL!$B$5:$D$121,3,FALSE)*J47)</f>
        <v>15676</v>
      </c>
      <c r="L47" s="1235" t="str">
        <f>IF(E47="","","IMPAGO")</f>
        <v>IMPAGO</v>
      </c>
      <c r="M47" s="1235" t="str">
        <f>IF(L47="IMPAGO","SIN O.C.","")</f>
        <v>SIN O.C.</v>
      </c>
      <c r="N47" s="1235" t="str">
        <f>IF(L47="IMPAGO","SIN FACT.","")</f>
        <v>SIN FACT.</v>
      </c>
    </row>
    <row r="48" spans="1:14" x14ac:dyDescent="0.25">
      <c r="A48" s="119" t="s">
        <v>305</v>
      </c>
      <c r="B48" s="164">
        <v>41733</v>
      </c>
      <c r="C48" s="118" t="s">
        <v>3747</v>
      </c>
      <c r="D48" s="119" t="s">
        <v>645</v>
      </c>
      <c r="E48" s="162">
        <v>10186034</v>
      </c>
      <c r="F48" s="119">
        <v>25431441</v>
      </c>
      <c r="G48" s="119">
        <v>2707001</v>
      </c>
      <c r="H48" s="120" t="str">
        <f>IF(G48="","",VLOOKUP(G48,ARANCEL!$B$5:$D$121,2,FALSE))</f>
        <v xml:space="preserve">PLANO DE RELAJACION </v>
      </c>
      <c r="I48" s="121" t="s">
        <v>306</v>
      </c>
      <c r="J48" s="119">
        <v>1</v>
      </c>
      <c r="K48" s="122">
        <f>IF(G48="","",VLOOKUP(G48,ARANCEL!$B$5:$D$121,3,FALSE)*J48)</f>
        <v>9221</v>
      </c>
      <c r="L48" s="1229" t="s">
        <v>4612</v>
      </c>
      <c r="M48" s="1229">
        <v>4500229991</v>
      </c>
      <c r="N48" s="1229">
        <v>9221</v>
      </c>
    </row>
    <row r="49" spans="1:14" x14ac:dyDescent="0.25">
      <c r="A49" s="119" t="s">
        <v>305</v>
      </c>
      <c r="B49" s="164">
        <v>41677</v>
      </c>
      <c r="C49" s="118" t="s">
        <v>2517</v>
      </c>
      <c r="D49" s="119" t="s">
        <v>84</v>
      </c>
      <c r="E49" s="162">
        <v>10172792</v>
      </c>
      <c r="F49" s="119">
        <v>24598270</v>
      </c>
      <c r="G49" s="119">
        <v>2704005</v>
      </c>
      <c r="H49" s="120" t="str">
        <f>IF(G49="","",VLOOKUP(G49,ARANCEL!$B$5:$D$121,2,FALSE))</f>
        <v>PROVISORIO</v>
      </c>
      <c r="I49" s="121" t="s">
        <v>326</v>
      </c>
      <c r="J49" s="119">
        <v>1</v>
      </c>
      <c r="K49" s="122">
        <f>IF(G49="","",VLOOKUP(G49,ARANCEL!$B$5:$D$121,3,FALSE)*J49)</f>
        <v>3250</v>
      </c>
      <c r="L49" s="1229" t="s">
        <v>3438</v>
      </c>
      <c r="M49" s="1229">
        <v>4500220807</v>
      </c>
      <c r="N49" s="1229">
        <v>8635</v>
      </c>
    </row>
    <row r="50" spans="1:14" x14ac:dyDescent="0.25">
      <c r="A50" s="119" t="s">
        <v>305</v>
      </c>
      <c r="B50" s="164">
        <v>41689</v>
      </c>
      <c r="C50" s="118" t="s">
        <v>2517</v>
      </c>
      <c r="D50" s="119" t="s">
        <v>84</v>
      </c>
      <c r="E50" s="162">
        <v>10172792</v>
      </c>
      <c r="F50" s="119">
        <v>24598270</v>
      </c>
      <c r="G50" s="119">
        <v>2704002</v>
      </c>
      <c r="H50" s="120" t="str">
        <f>IF(G50="","",VLOOKUP(G50,ARANCEL!$B$5:$D$121,2,FALSE))</f>
        <v xml:space="preserve">CORONA PERIFERICA </v>
      </c>
      <c r="I50" s="121" t="s">
        <v>326</v>
      </c>
      <c r="J50" s="119">
        <v>1</v>
      </c>
      <c r="K50" s="122">
        <f>IF(G50="","",VLOOKUP(G50,ARANCEL!$B$5:$D$121,3,FALSE)*J50)</f>
        <v>25865</v>
      </c>
      <c r="L50" s="1229" t="s">
        <v>3438</v>
      </c>
      <c r="M50" s="1229">
        <v>4500220807</v>
      </c>
      <c r="N50" s="1229">
        <v>8635</v>
      </c>
    </row>
    <row r="51" spans="1:14" x14ac:dyDescent="0.25">
      <c r="A51" s="119" t="s">
        <v>305</v>
      </c>
      <c r="B51" s="164">
        <v>42004</v>
      </c>
      <c r="C51" s="118" t="s">
        <v>9149</v>
      </c>
      <c r="D51" s="119" t="s">
        <v>3347</v>
      </c>
      <c r="E51" s="162">
        <v>10301610</v>
      </c>
      <c r="F51" s="119">
        <v>27373225</v>
      </c>
      <c r="G51" s="119">
        <v>2704005</v>
      </c>
      <c r="H51" s="120" t="str">
        <f>IF(G51="","",VLOOKUP(G51,ARANCEL!$B$5:$D$121,2,FALSE))</f>
        <v>PROVISORIO</v>
      </c>
      <c r="I51" s="121" t="s">
        <v>684</v>
      </c>
      <c r="J51" s="169">
        <v>2</v>
      </c>
      <c r="K51" s="122">
        <f>IF(G51="","",VLOOKUP(G51,ARANCEL!$B$5:$D$121,3,FALSE)*J51)</f>
        <v>6500</v>
      </c>
      <c r="L51" s="1349" t="s">
        <v>9431</v>
      </c>
      <c r="M51" s="1349">
        <v>4500269300</v>
      </c>
      <c r="N51" s="1349" t="s">
        <v>9449</v>
      </c>
    </row>
    <row r="52" spans="1:14" x14ac:dyDescent="0.25">
      <c r="A52" s="119" t="s">
        <v>305</v>
      </c>
      <c r="B52" s="164">
        <v>42012</v>
      </c>
      <c r="C52" s="118" t="s">
        <v>9386</v>
      </c>
      <c r="D52" s="119" t="s">
        <v>3347</v>
      </c>
      <c r="E52" s="162">
        <v>10301610</v>
      </c>
      <c r="F52" s="119">
        <v>27373225</v>
      </c>
      <c r="G52" s="119">
        <v>2704002</v>
      </c>
      <c r="H52" s="120" t="str">
        <f>IF(G52="","",VLOOKUP(G52,ARANCEL!$B$5:$D$121,2,FALSE))</f>
        <v xml:space="preserve">CORONA PERIFERICA </v>
      </c>
      <c r="I52" s="121" t="s">
        <v>684</v>
      </c>
      <c r="J52" s="119">
        <v>2</v>
      </c>
      <c r="K52" s="122">
        <f>IF(G52="","",VLOOKUP(G52,ARANCEL!$B$5:$D$121,3,FALSE)*J52)</f>
        <v>51730</v>
      </c>
      <c r="L52" s="1235" t="str">
        <f>IF(E52="","","IMPAGO")</f>
        <v>IMPAGO</v>
      </c>
      <c r="M52" s="1235" t="str">
        <f>IF(L52="IMPAGO","SIN O.C.","")</f>
        <v>SIN O.C.</v>
      </c>
      <c r="N52" s="1235" t="str">
        <f>IF(L52="IMPAGO","SIN FACT.","")</f>
        <v>SIN FACT.</v>
      </c>
    </row>
    <row r="53" spans="1:14" x14ac:dyDescent="0.25">
      <c r="A53" s="119" t="s">
        <v>305</v>
      </c>
      <c r="B53" s="164">
        <v>41919</v>
      </c>
      <c r="C53" s="118" t="s">
        <v>7498</v>
      </c>
      <c r="D53" s="119" t="s">
        <v>467</v>
      </c>
      <c r="E53" s="162">
        <v>10261593</v>
      </c>
      <c r="F53" s="119">
        <v>28691876</v>
      </c>
      <c r="G53" s="119">
        <v>2702001</v>
      </c>
      <c r="H53" s="120" t="str">
        <f>IF(G53="","",VLOOKUP(G53,ARANCEL!$B$5:$D$121,2,FALSE))</f>
        <v>LABORATORIO PROVISORIO SOBRE IMPLANTE</v>
      </c>
      <c r="I53" s="121" t="s">
        <v>7499</v>
      </c>
      <c r="J53" s="119">
        <v>4</v>
      </c>
      <c r="K53" s="122">
        <f>IF(G53="","",VLOOKUP(G53,ARANCEL!$B$5:$D$121,3,FALSE)*J53)</f>
        <v>31488</v>
      </c>
      <c r="L53" s="1229" t="s">
        <v>8279</v>
      </c>
      <c r="M53" s="1229">
        <v>4500259287</v>
      </c>
      <c r="N53" s="1229" t="s">
        <v>8287</v>
      </c>
    </row>
    <row r="54" spans="1:14" s="168" customFormat="1" x14ac:dyDescent="0.25">
      <c r="A54" s="119" t="s">
        <v>305</v>
      </c>
      <c r="B54" s="164">
        <v>41704</v>
      </c>
      <c r="C54" s="118" t="s">
        <v>3178</v>
      </c>
      <c r="D54" s="119" t="s">
        <v>645</v>
      </c>
      <c r="E54" s="162">
        <v>10179326</v>
      </c>
      <c r="F54" s="119">
        <v>25324973</v>
      </c>
      <c r="G54" s="119">
        <v>2707001</v>
      </c>
      <c r="H54" s="120" t="str">
        <f>IF(G54="","",VLOOKUP(G54,ARANCEL!$B$5:$D$121,2,FALSE))</f>
        <v xml:space="preserve">PLANO DE RELAJACION </v>
      </c>
      <c r="I54" s="121" t="s">
        <v>306</v>
      </c>
      <c r="J54" s="119">
        <v>1</v>
      </c>
      <c r="K54" s="122">
        <f>IF(G54="","",VLOOKUP(G54,ARANCEL!$B$5:$D$121,3,FALSE)*J54)</f>
        <v>9221</v>
      </c>
      <c r="L54" s="1229" t="s">
        <v>3058</v>
      </c>
      <c r="M54" s="1229">
        <v>4500225675</v>
      </c>
      <c r="N54" s="1229">
        <v>8921</v>
      </c>
    </row>
    <row r="55" spans="1:14" s="168" customFormat="1" x14ac:dyDescent="0.25">
      <c r="A55" s="119" t="s">
        <v>305</v>
      </c>
      <c r="B55" s="164">
        <v>41655</v>
      </c>
      <c r="C55" s="118" t="s">
        <v>1841</v>
      </c>
      <c r="D55" s="119" t="s">
        <v>82</v>
      </c>
      <c r="E55" s="162">
        <v>10169054</v>
      </c>
      <c r="F55" s="119">
        <v>21079660</v>
      </c>
      <c r="G55" s="119">
        <v>2704015</v>
      </c>
      <c r="H55" s="120" t="str">
        <f>IF(G55="","",VLOOKUP(G55,ARANCEL!$B$5:$D$121,2,FALSE))</f>
        <v xml:space="preserve">CORONA IN CERAM </v>
      </c>
      <c r="I55" s="121" t="s">
        <v>323</v>
      </c>
      <c r="J55" s="119">
        <v>1</v>
      </c>
      <c r="K55" s="122">
        <f>IF(G55="","",VLOOKUP(G55,ARANCEL!$B$5:$D$121,3,FALSE)*J55)</f>
        <v>42733</v>
      </c>
      <c r="L55" s="1229" t="s">
        <v>2842</v>
      </c>
      <c r="M55" s="1229">
        <v>4500216248</v>
      </c>
      <c r="N55" s="1229">
        <v>8412</v>
      </c>
    </row>
    <row r="56" spans="1:14" x14ac:dyDescent="0.25">
      <c r="A56" s="119" t="s">
        <v>305</v>
      </c>
      <c r="B56" s="164">
        <v>41772</v>
      </c>
      <c r="C56" s="118" t="s">
        <v>4435</v>
      </c>
      <c r="D56" s="119" t="s">
        <v>81</v>
      </c>
      <c r="E56" s="162">
        <v>10195824</v>
      </c>
      <c r="F56" s="119">
        <v>24787798</v>
      </c>
      <c r="G56" s="119">
        <v>2704005</v>
      </c>
      <c r="H56" s="120" t="str">
        <f>IF(G56="","",VLOOKUP(G56,ARANCEL!$B$5:$D$121,2,FALSE))</f>
        <v>PROVISORIO</v>
      </c>
      <c r="I56" s="121" t="s">
        <v>4436</v>
      </c>
      <c r="J56" s="119">
        <v>2</v>
      </c>
      <c r="K56" s="122">
        <f>IF(G56="","",VLOOKUP(G56,ARANCEL!$B$5:$D$121,3,FALSE)*J56)</f>
        <v>6500</v>
      </c>
      <c r="L56" s="1229" t="s">
        <v>5292</v>
      </c>
      <c r="M56" s="1229">
        <v>4500235530</v>
      </c>
      <c r="N56" s="1229">
        <v>9401</v>
      </c>
    </row>
    <row r="57" spans="1:14" x14ac:dyDescent="0.25">
      <c r="A57" s="119" t="s">
        <v>313</v>
      </c>
      <c r="B57" s="164">
        <v>41772</v>
      </c>
      <c r="C57" s="118" t="s">
        <v>4435</v>
      </c>
      <c r="D57" s="119" t="s">
        <v>81</v>
      </c>
      <c r="E57" s="162">
        <v>10195824</v>
      </c>
      <c r="F57" s="119">
        <v>24787798</v>
      </c>
      <c r="G57" s="119">
        <v>2704002</v>
      </c>
      <c r="H57" s="120" t="str">
        <f>IF(G57="","",VLOOKUP(G57,ARANCEL!$B$5:$D$121,2,FALSE))</f>
        <v xml:space="preserve">CORONA PERIFERICA </v>
      </c>
      <c r="I57" s="121" t="s">
        <v>2739</v>
      </c>
      <c r="J57" s="119">
        <v>1</v>
      </c>
      <c r="K57" s="122">
        <f>IF(G57="","",VLOOKUP(G57,ARANCEL!$B$5:$D$121,3,FALSE)*J57)</f>
        <v>25865</v>
      </c>
      <c r="L57" s="1229" t="s">
        <v>5292</v>
      </c>
      <c r="M57" s="1229">
        <v>4500235530</v>
      </c>
      <c r="N57" s="1229">
        <v>9401</v>
      </c>
    </row>
    <row r="58" spans="1:14" x14ac:dyDescent="0.25">
      <c r="A58" s="119" t="s">
        <v>305</v>
      </c>
      <c r="B58" s="164">
        <v>41654</v>
      </c>
      <c r="C58" s="118" t="s">
        <v>1840</v>
      </c>
      <c r="D58" s="119" t="s">
        <v>81</v>
      </c>
      <c r="E58" s="162">
        <v>10169422</v>
      </c>
      <c r="F58" s="119">
        <v>24610920</v>
      </c>
      <c r="G58" s="119">
        <v>2705003</v>
      </c>
      <c r="H58" s="120" t="str">
        <f>IF(G58="","",VLOOKUP(G58,ARANCEL!$B$5:$D$121,2,FALSE))</f>
        <v>INCRUSTACION ESTETICA (ART-GLASS O CERAMICA)</v>
      </c>
      <c r="I58" s="121" t="s">
        <v>618</v>
      </c>
      <c r="J58" s="119">
        <v>1</v>
      </c>
      <c r="K58" s="122">
        <f>IF(G58="","",VLOOKUP(G58,ARANCEL!$B$5:$D$121,3,FALSE)*J58)</f>
        <v>15676</v>
      </c>
      <c r="L58" s="1229" t="s">
        <v>2842</v>
      </c>
      <c r="M58" s="1229">
        <v>4500216249</v>
      </c>
      <c r="N58" s="1229">
        <v>8413</v>
      </c>
    </row>
    <row r="59" spans="1:14" x14ac:dyDescent="0.25">
      <c r="A59" s="119" t="s">
        <v>305</v>
      </c>
      <c r="B59" s="164">
        <v>41862</v>
      </c>
      <c r="C59" s="118" t="s">
        <v>6300</v>
      </c>
      <c r="D59" s="119" t="s">
        <v>465</v>
      </c>
      <c r="E59" s="162">
        <v>10238855</v>
      </c>
      <c r="F59" s="119">
        <v>27056966</v>
      </c>
      <c r="G59" s="119">
        <v>2704005</v>
      </c>
      <c r="H59" s="120" t="str">
        <f>IF(G59="","",VLOOKUP(G59,ARANCEL!$B$5:$D$121,2,FALSE))</f>
        <v>PROVISORIO</v>
      </c>
      <c r="I59" s="121" t="s">
        <v>325</v>
      </c>
      <c r="J59" s="119">
        <v>1</v>
      </c>
      <c r="K59" s="122">
        <f>IF(G59="","",VLOOKUP(G59,ARANCEL!$B$5:$D$121,3,FALSE)*J59)</f>
        <v>3250</v>
      </c>
      <c r="L59" s="1229" t="s">
        <v>6905</v>
      </c>
      <c r="M59" s="1229">
        <v>4500250349</v>
      </c>
      <c r="N59" s="1229" t="s">
        <v>6910</v>
      </c>
    </row>
    <row r="60" spans="1:14" x14ac:dyDescent="0.25">
      <c r="A60" s="119" t="s">
        <v>305</v>
      </c>
      <c r="B60" s="164">
        <v>41869</v>
      </c>
      <c r="C60" s="118" t="s">
        <v>6300</v>
      </c>
      <c r="D60" s="119" t="s">
        <v>465</v>
      </c>
      <c r="E60" s="162">
        <v>10238855</v>
      </c>
      <c r="F60" s="119">
        <v>27056966</v>
      </c>
      <c r="G60" s="119">
        <v>2704003</v>
      </c>
      <c r="H60" s="120" t="str">
        <f>IF(G60="","",VLOOKUP(G60,ARANCEL!$B$5:$D$121,2,FALSE))</f>
        <v xml:space="preserve">CORONA PERIFERICA CON PERNO MUÑON COLADO </v>
      </c>
      <c r="I60" s="121" t="s">
        <v>325</v>
      </c>
      <c r="J60" s="119">
        <v>1</v>
      </c>
      <c r="K60" s="122">
        <f>IF(G60="","",VLOOKUP(G60,ARANCEL!$B$5:$D$121,3,FALSE)*J60)</f>
        <v>32612</v>
      </c>
      <c r="L60" s="1229" t="s">
        <v>6905</v>
      </c>
      <c r="M60" s="1229">
        <v>4500250349</v>
      </c>
      <c r="N60" s="1229" t="s">
        <v>6910</v>
      </c>
    </row>
    <row r="61" spans="1:14" x14ac:dyDescent="0.25">
      <c r="A61" s="119" t="s">
        <v>313</v>
      </c>
      <c r="B61" s="164">
        <v>42056</v>
      </c>
      <c r="C61" s="118" t="s">
        <v>9778</v>
      </c>
      <c r="D61" s="119" t="s">
        <v>84</v>
      </c>
      <c r="E61" s="162">
        <v>10313339</v>
      </c>
      <c r="F61" s="119">
        <v>29367484</v>
      </c>
      <c r="G61" s="119">
        <v>2704005</v>
      </c>
      <c r="H61" s="120" t="str">
        <f>IF(G61="","",VLOOKUP(G61,ARANCEL!$B$5:$D$121,2,FALSE))</f>
        <v>PROVISORIO</v>
      </c>
      <c r="I61" s="121" t="s">
        <v>2739</v>
      </c>
      <c r="J61" s="119">
        <v>1</v>
      </c>
      <c r="K61" s="122">
        <f>IF(G61="","",VLOOKUP(G61,ARANCEL!$B$5:$D$121,3,FALSE)*J61)</f>
        <v>3250</v>
      </c>
      <c r="L61" s="1235" t="str">
        <f>IF(E61="","","IMPAGO")</f>
        <v>IMPAGO</v>
      </c>
      <c r="M61" s="1235" t="str">
        <f>IF(L61="IMPAGO","SIN O.C.","")</f>
        <v>SIN O.C.</v>
      </c>
      <c r="N61" s="1235" t="str">
        <f>IF(L61="IMPAGO","SIN FACT.","")</f>
        <v>SIN FACT.</v>
      </c>
    </row>
    <row r="62" spans="1:14" x14ac:dyDescent="0.25">
      <c r="A62" s="119" t="s">
        <v>313</v>
      </c>
      <c r="B62" s="164">
        <v>42056</v>
      </c>
      <c r="C62" s="118" t="s">
        <v>9778</v>
      </c>
      <c r="D62" s="119" t="s">
        <v>84</v>
      </c>
      <c r="E62" s="162">
        <v>10313339</v>
      </c>
      <c r="F62" s="119">
        <v>29367484</v>
      </c>
      <c r="G62" s="119">
        <v>2704003</v>
      </c>
      <c r="H62" s="120" t="str">
        <f>IF(G62="","",VLOOKUP(G62,ARANCEL!$B$5:$D$121,2,FALSE))</f>
        <v xml:space="preserve">CORONA PERIFERICA CON PERNO MUÑON COLADO </v>
      </c>
      <c r="I62" s="121" t="s">
        <v>2739</v>
      </c>
      <c r="J62" s="119">
        <v>1</v>
      </c>
      <c r="K62" s="122">
        <f>IF(G62="","",VLOOKUP(G62,ARANCEL!$B$5:$D$121,3,FALSE)*J62)</f>
        <v>32612</v>
      </c>
      <c r="L62" s="1235" t="str">
        <f>IF(E62="","","IMPAGO")</f>
        <v>IMPAGO</v>
      </c>
      <c r="M62" s="1235" t="str">
        <f>IF(L62="IMPAGO","SIN O.C.","")</f>
        <v>SIN O.C.</v>
      </c>
      <c r="N62" s="1235" t="str">
        <f>IF(L62="IMPAGO","SIN FACT.","")</f>
        <v>SIN FACT.</v>
      </c>
    </row>
    <row r="63" spans="1:14" x14ac:dyDescent="0.25">
      <c r="A63" s="119" t="s">
        <v>305</v>
      </c>
      <c r="B63" s="164">
        <v>41681</v>
      </c>
      <c r="C63" s="118" t="s">
        <v>1839</v>
      </c>
      <c r="D63" s="119" t="s">
        <v>81</v>
      </c>
      <c r="E63" s="162">
        <v>10167486</v>
      </c>
      <c r="F63" s="119">
        <v>24406938</v>
      </c>
      <c r="G63" s="119">
        <v>2704002</v>
      </c>
      <c r="H63" s="120" t="str">
        <f>IF(G63="","",VLOOKUP(G63,ARANCEL!$B$5:$D$121,2,FALSE))</f>
        <v xml:space="preserve">CORONA PERIFERICA </v>
      </c>
      <c r="I63" s="121" t="s">
        <v>317</v>
      </c>
      <c r="J63" s="119">
        <v>1</v>
      </c>
      <c r="K63" s="122">
        <f>IF(G63="","",VLOOKUP(G63,ARANCEL!$B$5:$D$121,3,FALSE)*J63)</f>
        <v>25865</v>
      </c>
      <c r="L63" s="1229" t="s">
        <v>3438</v>
      </c>
      <c r="M63" s="1229">
        <v>4500220807</v>
      </c>
      <c r="N63" s="1229">
        <v>8635</v>
      </c>
    </row>
    <row r="64" spans="1:14" x14ac:dyDescent="0.25">
      <c r="A64" s="119" t="s">
        <v>305</v>
      </c>
      <c r="B64" s="164">
        <v>41841</v>
      </c>
      <c r="C64" s="118" t="s">
        <v>5902</v>
      </c>
      <c r="D64" s="119" t="s">
        <v>84</v>
      </c>
      <c r="E64" s="162">
        <v>10228716</v>
      </c>
      <c r="F64" s="119">
        <v>27062668</v>
      </c>
      <c r="G64" s="119">
        <v>2704005</v>
      </c>
      <c r="H64" s="120" t="str">
        <f>IF(G64="","",VLOOKUP(G64,ARANCEL!$B$5:$D$121,2,FALSE))</f>
        <v>PROVISORIO</v>
      </c>
      <c r="I64" s="121" t="s">
        <v>337</v>
      </c>
      <c r="J64" s="119">
        <v>1</v>
      </c>
      <c r="K64" s="122">
        <f>IF(G64="","",VLOOKUP(G64,ARANCEL!$B$5:$D$121,3,FALSE)*J64)</f>
        <v>3250</v>
      </c>
      <c r="L64" s="1229" t="s">
        <v>6017</v>
      </c>
      <c r="M64" s="1229">
        <v>4500243728</v>
      </c>
      <c r="N64" s="1229">
        <v>9798</v>
      </c>
    </row>
    <row r="65" spans="1:14" x14ac:dyDescent="0.25">
      <c r="A65" s="169" t="s">
        <v>313</v>
      </c>
      <c r="B65" s="164">
        <v>41864</v>
      </c>
      <c r="C65" s="118" t="s">
        <v>5902</v>
      </c>
      <c r="D65" s="119" t="s">
        <v>84</v>
      </c>
      <c r="E65" s="162">
        <v>10240422</v>
      </c>
      <c r="F65" s="119">
        <v>24696535</v>
      </c>
      <c r="G65" s="119">
        <v>2702001</v>
      </c>
      <c r="H65" s="120" t="str">
        <f>IF(G65="","",VLOOKUP(G65,ARANCEL!$B$5:$D$121,2,FALSE))</f>
        <v>LABORATORIO PROVISORIO SOBRE IMPLANTE</v>
      </c>
      <c r="I65" s="121" t="s">
        <v>335</v>
      </c>
      <c r="J65" s="119">
        <v>1</v>
      </c>
      <c r="K65" s="122">
        <f>IF(G65="","",VLOOKUP(G65,ARANCEL!$B$5:$D$121,3,FALSE)*J65)</f>
        <v>7872</v>
      </c>
      <c r="L65" s="1229" t="s">
        <v>6905</v>
      </c>
      <c r="M65" s="1229">
        <v>4500250349</v>
      </c>
      <c r="N65" s="1229" t="s">
        <v>6910</v>
      </c>
    </row>
    <row r="66" spans="1:14" x14ac:dyDescent="0.25">
      <c r="A66" s="119" t="s">
        <v>305</v>
      </c>
      <c r="B66" s="164">
        <v>41864</v>
      </c>
      <c r="C66" s="118" t="s">
        <v>5902</v>
      </c>
      <c r="D66" s="119" t="s">
        <v>84</v>
      </c>
      <c r="E66" s="162">
        <v>10240422</v>
      </c>
      <c r="F66" s="119">
        <v>24696535</v>
      </c>
      <c r="G66" s="119">
        <v>2702002</v>
      </c>
      <c r="H66" s="120" t="str">
        <f>IF(G66="","",VLOOKUP(G66,ARANCEL!$B$5:$D$121,2,FALSE))</f>
        <v xml:space="preserve">LABORATORIO CORONA CEMENTADA SOBRE IMPLANTE </v>
      </c>
      <c r="I66" s="121" t="s">
        <v>335</v>
      </c>
      <c r="J66" s="119">
        <v>1</v>
      </c>
      <c r="K66" s="122">
        <f>IF(G66="","",VLOOKUP(G66,ARANCEL!$B$5:$D$121,3,FALSE)*J66)</f>
        <v>31878</v>
      </c>
      <c r="L66" s="1229" t="s">
        <v>6905</v>
      </c>
      <c r="M66" s="1229">
        <v>4500250349</v>
      </c>
      <c r="N66" s="1229" t="s">
        <v>6910</v>
      </c>
    </row>
    <row r="67" spans="1:14" x14ac:dyDescent="0.25">
      <c r="A67" s="119" t="s">
        <v>305</v>
      </c>
      <c r="B67" s="164">
        <v>41864</v>
      </c>
      <c r="C67" s="118" t="s">
        <v>5902</v>
      </c>
      <c r="D67" s="119" t="s">
        <v>84</v>
      </c>
      <c r="E67" s="162">
        <v>10228716</v>
      </c>
      <c r="F67" s="119">
        <v>27062668</v>
      </c>
      <c r="G67" s="119">
        <v>2704003</v>
      </c>
      <c r="H67" s="120" t="str">
        <f>IF(G67="","",VLOOKUP(G67,ARANCEL!$B$5:$D$121,2,FALSE))</f>
        <v xml:space="preserve">CORONA PERIFERICA CON PERNO MUÑON COLADO </v>
      </c>
      <c r="I67" s="121" t="s">
        <v>337</v>
      </c>
      <c r="J67" s="119">
        <v>1</v>
      </c>
      <c r="K67" s="122">
        <f>IF(G67="","",VLOOKUP(G67,ARANCEL!$B$5:$D$121,3,FALSE)*J67)</f>
        <v>32612</v>
      </c>
      <c r="L67" s="1229" t="s">
        <v>6905</v>
      </c>
      <c r="M67" s="1229">
        <v>4500250349</v>
      </c>
      <c r="N67" s="1229" t="s">
        <v>6910</v>
      </c>
    </row>
    <row r="68" spans="1:14" x14ac:dyDescent="0.25">
      <c r="A68" s="119" t="s">
        <v>305</v>
      </c>
      <c r="B68" s="164">
        <v>41740</v>
      </c>
      <c r="C68" s="118" t="s">
        <v>1838</v>
      </c>
      <c r="D68" s="119" t="s">
        <v>82</v>
      </c>
      <c r="E68" s="162">
        <v>10187883</v>
      </c>
      <c r="F68" s="119">
        <v>22356900</v>
      </c>
      <c r="G68" s="119">
        <v>2702002</v>
      </c>
      <c r="H68" s="120" t="str">
        <f>IF(G68="","",VLOOKUP(G68,ARANCEL!$B$5:$D$121,2,FALSE))</f>
        <v xml:space="preserve">LABORATORIO CORONA CEMENTADA SOBRE IMPLANTE </v>
      </c>
      <c r="I68" s="121" t="s">
        <v>340</v>
      </c>
      <c r="J68" s="119">
        <v>1</v>
      </c>
      <c r="K68" s="122">
        <f>IF(G68="","",VLOOKUP(G68,ARANCEL!$B$5:$D$121,3,FALSE)*J68)</f>
        <v>31878</v>
      </c>
      <c r="L68" s="1229" t="s">
        <v>8279</v>
      </c>
      <c r="M68" s="1229">
        <v>4500259287</v>
      </c>
      <c r="N68" s="1229" t="s">
        <v>8287</v>
      </c>
    </row>
    <row r="69" spans="1:14" x14ac:dyDescent="0.25">
      <c r="A69" s="119" t="s">
        <v>305</v>
      </c>
      <c r="B69" s="164">
        <v>41775</v>
      </c>
      <c r="C69" s="118" t="s">
        <v>1838</v>
      </c>
      <c r="D69" s="119" t="s">
        <v>82</v>
      </c>
      <c r="E69" s="162">
        <v>10197984</v>
      </c>
      <c r="F69" s="119">
        <v>25515054</v>
      </c>
      <c r="G69" s="119">
        <v>2704005</v>
      </c>
      <c r="H69" s="120" t="str">
        <f>IF(G69="","",VLOOKUP(G69,ARANCEL!$B$5:$D$121,2,FALSE))</f>
        <v>PROVISORIO</v>
      </c>
      <c r="I69" s="121" t="s">
        <v>342</v>
      </c>
      <c r="J69" s="119">
        <v>1</v>
      </c>
      <c r="K69" s="122">
        <f>IF(G69="","",VLOOKUP(G69,ARANCEL!$B$5:$D$121,3,FALSE)*J69)</f>
        <v>3250</v>
      </c>
      <c r="L69" s="1229" t="s">
        <v>5292</v>
      </c>
      <c r="M69" s="1229">
        <v>4500235530</v>
      </c>
      <c r="N69" s="1229">
        <v>9401</v>
      </c>
    </row>
    <row r="70" spans="1:14" x14ac:dyDescent="0.25">
      <c r="A70" s="119" t="s">
        <v>305</v>
      </c>
      <c r="B70" s="164">
        <v>41838</v>
      </c>
      <c r="C70" s="118" t="s">
        <v>1838</v>
      </c>
      <c r="D70" s="119" t="s">
        <v>82</v>
      </c>
      <c r="E70" s="162">
        <v>10197984</v>
      </c>
      <c r="F70" s="119">
        <v>25515054</v>
      </c>
      <c r="G70" s="119">
        <v>2704015</v>
      </c>
      <c r="H70" s="120" t="str">
        <f>IF(G70="","",VLOOKUP(G70,ARANCEL!$B$5:$D$121,2,FALSE))</f>
        <v xml:space="preserve">CORONA IN CERAM </v>
      </c>
      <c r="I70" s="121" t="s">
        <v>342</v>
      </c>
      <c r="J70" s="119">
        <v>1</v>
      </c>
      <c r="K70" s="122">
        <f>IF(G70="","",VLOOKUP(G70,ARANCEL!$B$5:$D$121,3,FALSE)*J70)</f>
        <v>42733</v>
      </c>
      <c r="L70" s="1229" t="s">
        <v>6017</v>
      </c>
      <c r="M70" s="1229">
        <v>4500243725</v>
      </c>
      <c r="N70" s="1229">
        <v>9797</v>
      </c>
    </row>
    <row r="71" spans="1:14" x14ac:dyDescent="0.25">
      <c r="A71" s="119" t="s">
        <v>305</v>
      </c>
      <c r="B71" s="164">
        <v>41913</v>
      </c>
      <c r="C71" s="118" t="s">
        <v>6177</v>
      </c>
      <c r="D71" s="119" t="s">
        <v>83</v>
      </c>
      <c r="E71" s="162">
        <v>10258589</v>
      </c>
      <c r="F71" s="119">
        <v>28370825</v>
      </c>
      <c r="G71" s="119">
        <v>2705003</v>
      </c>
      <c r="H71" s="120" t="str">
        <f>IF(G71="","",VLOOKUP(G71,ARANCEL!$B$5:$D$121,2,FALSE))</f>
        <v>INCRUSTACION ESTETICA (ART-GLASS O CERAMICA)</v>
      </c>
      <c r="I71" s="121" t="s">
        <v>684</v>
      </c>
      <c r="J71" s="119">
        <v>2</v>
      </c>
      <c r="K71" s="122">
        <f>IF(G71="","",VLOOKUP(G71,ARANCEL!$B$5:$D$121,3,FALSE)*J71)</f>
        <v>31352</v>
      </c>
      <c r="L71" s="1229" t="s">
        <v>8279</v>
      </c>
      <c r="M71" s="1229">
        <v>4500259287</v>
      </c>
      <c r="N71" s="1229" t="s">
        <v>8287</v>
      </c>
    </row>
    <row r="72" spans="1:14" x14ac:dyDescent="0.25">
      <c r="A72" s="169" t="s">
        <v>313</v>
      </c>
      <c r="B72" s="164">
        <v>41792</v>
      </c>
      <c r="C72" s="118" t="s">
        <v>1043</v>
      </c>
      <c r="D72" s="119" t="s">
        <v>465</v>
      </c>
      <c r="E72" s="162">
        <v>10204868</v>
      </c>
      <c r="F72" s="119">
        <v>26739348</v>
      </c>
      <c r="G72" s="119">
        <v>2704005</v>
      </c>
      <c r="H72" s="120" t="str">
        <f>IF(G72="","",VLOOKUP(G72,ARANCEL!$B$5:$D$121,2,FALSE))</f>
        <v>PROVISORIO</v>
      </c>
      <c r="I72" s="121" t="s">
        <v>317</v>
      </c>
      <c r="J72" s="119">
        <v>1</v>
      </c>
      <c r="K72" s="122">
        <f>IF(G72="","",VLOOKUP(G72,ARANCEL!$B$5:$D$121,3,FALSE)*J72)</f>
        <v>3250</v>
      </c>
      <c r="L72" s="1229" t="s">
        <v>5742</v>
      </c>
      <c r="M72" s="1229">
        <v>4500239575</v>
      </c>
      <c r="N72" s="1229" t="s">
        <v>5758</v>
      </c>
    </row>
    <row r="73" spans="1:14" x14ac:dyDescent="0.25">
      <c r="A73" s="119" t="s">
        <v>305</v>
      </c>
      <c r="B73" s="164">
        <v>41806</v>
      </c>
      <c r="C73" s="118" t="s">
        <v>1043</v>
      </c>
      <c r="D73" s="119" t="s">
        <v>465</v>
      </c>
      <c r="E73" s="162">
        <v>10204868</v>
      </c>
      <c r="F73" s="119">
        <v>26739348</v>
      </c>
      <c r="G73" s="119">
        <v>2704003</v>
      </c>
      <c r="H73" s="120" t="str">
        <f>IF(G73="","",VLOOKUP(G73,ARANCEL!$B$5:$D$121,2,FALSE))</f>
        <v xml:space="preserve">CORONA PERIFERICA CON PERNO MUÑON COLADO </v>
      </c>
      <c r="I73" s="121" t="s">
        <v>317</v>
      </c>
      <c r="J73" s="119">
        <v>1</v>
      </c>
      <c r="K73" s="122">
        <f>IF(G73="","",VLOOKUP(G73,ARANCEL!$B$5:$D$121,3,FALSE)*J73)</f>
        <v>32612</v>
      </c>
      <c r="L73" s="1229" t="s">
        <v>5742</v>
      </c>
      <c r="M73" s="1229">
        <v>4500239575</v>
      </c>
      <c r="N73" s="1229" t="s">
        <v>5758</v>
      </c>
    </row>
    <row r="74" spans="1:14" x14ac:dyDescent="0.25">
      <c r="A74" s="119" t="s">
        <v>305</v>
      </c>
      <c r="B74" s="164">
        <v>42017</v>
      </c>
      <c r="C74" s="118" t="s">
        <v>9417</v>
      </c>
      <c r="D74" s="119" t="s">
        <v>81</v>
      </c>
      <c r="E74" s="162">
        <v>10307163</v>
      </c>
      <c r="F74" s="119">
        <v>29768448</v>
      </c>
      <c r="G74" s="119">
        <v>2704005</v>
      </c>
      <c r="H74" s="120" t="str">
        <f>IF(G74="","",VLOOKUP(G74,ARANCEL!$B$5:$D$121,2,FALSE))</f>
        <v>PROVISORIO</v>
      </c>
      <c r="I74" s="121" t="s">
        <v>326</v>
      </c>
      <c r="J74" s="119">
        <v>1</v>
      </c>
      <c r="K74" s="122">
        <f>IF(G74="","",VLOOKUP(G74,ARANCEL!$B$5:$D$121,3,FALSE)*J74)</f>
        <v>3250</v>
      </c>
      <c r="L74" s="1235" t="str">
        <f>IF(E74="","","IMPAGO")</f>
        <v>IMPAGO</v>
      </c>
      <c r="M74" s="1235" t="str">
        <f>IF(L74="IMPAGO","SIN O.C.","")</f>
        <v>SIN O.C.</v>
      </c>
      <c r="N74" s="1235" t="str">
        <f>IF(L74="IMPAGO","SIN FACT.","")</f>
        <v>SIN FACT.</v>
      </c>
    </row>
    <row r="75" spans="1:14" x14ac:dyDescent="0.25">
      <c r="A75" s="119" t="s">
        <v>305</v>
      </c>
      <c r="B75" s="164">
        <v>41862</v>
      </c>
      <c r="C75" s="118" t="s">
        <v>6302</v>
      </c>
      <c r="D75" s="119" t="s">
        <v>3347</v>
      </c>
      <c r="E75" s="162">
        <v>10238875</v>
      </c>
      <c r="F75" s="119">
        <v>27505999</v>
      </c>
      <c r="G75" s="119">
        <v>2704005</v>
      </c>
      <c r="H75" s="120" t="str">
        <f>IF(G75="","",VLOOKUP(G75,ARANCEL!$B$5:$D$121,2,FALSE))</f>
        <v>PROVISORIO</v>
      </c>
      <c r="I75" s="121" t="s">
        <v>324</v>
      </c>
      <c r="J75" s="119">
        <v>1</v>
      </c>
      <c r="K75" s="122">
        <f>IF(G75="","",VLOOKUP(G75,ARANCEL!$B$5:$D$121,3,FALSE)*J75)</f>
        <v>3250</v>
      </c>
      <c r="L75" s="1229" t="s">
        <v>6905</v>
      </c>
      <c r="M75" s="1229">
        <v>4500250349</v>
      </c>
      <c r="N75" s="1229" t="s">
        <v>6910</v>
      </c>
    </row>
    <row r="76" spans="1:14" x14ac:dyDescent="0.25">
      <c r="A76" s="119" t="s">
        <v>305</v>
      </c>
      <c r="B76" s="164">
        <v>41862</v>
      </c>
      <c r="C76" s="118" t="s">
        <v>6302</v>
      </c>
      <c r="D76" s="119" t="s">
        <v>3347</v>
      </c>
      <c r="E76" s="162">
        <v>10238875</v>
      </c>
      <c r="F76" s="119">
        <v>27505999</v>
      </c>
      <c r="G76" s="119">
        <v>2704003</v>
      </c>
      <c r="H76" s="120" t="str">
        <f>IF(G76="","",VLOOKUP(G76,ARANCEL!$B$5:$D$121,2,FALSE))</f>
        <v xml:space="preserve">CORONA PERIFERICA CON PERNO MUÑON COLADO </v>
      </c>
      <c r="I76" s="121" t="s">
        <v>324</v>
      </c>
      <c r="J76" s="119">
        <v>1</v>
      </c>
      <c r="K76" s="122">
        <f>IF(G76="","",VLOOKUP(G76,ARANCEL!$B$5:$D$121,3,FALSE)*J76)</f>
        <v>32612</v>
      </c>
      <c r="L76" s="1229" t="s">
        <v>6905</v>
      </c>
      <c r="M76" s="1229">
        <v>4500250349</v>
      </c>
      <c r="N76" s="1229" t="s">
        <v>6910</v>
      </c>
    </row>
    <row r="77" spans="1:14" x14ac:dyDescent="0.25">
      <c r="A77" s="119" t="s">
        <v>305</v>
      </c>
      <c r="B77" s="164">
        <v>41648</v>
      </c>
      <c r="C77" s="118" t="s">
        <v>1837</v>
      </c>
      <c r="D77" s="119" t="s">
        <v>1641</v>
      </c>
      <c r="E77" s="162">
        <v>10168951</v>
      </c>
      <c r="F77" s="119">
        <v>24246837</v>
      </c>
      <c r="G77" s="119">
        <v>2705003</v>
      </c>
      <c r="H77" s="120" t="str">
        <f>IF(G77="","",VLOOKUP(G77,ARANCEL!$B$5:$D$121,2,FALSE))</f>
        <v>INCRUSTACION ESTETICA (ART-GLASS O CERAMICA)</v>
      </c>
      <c r="I77" s="121" t="s">
        <v>335</v>
      </c>
      <c r="J77" s="119">
        <v>1</v>
      </c>
      <c r="K77" s="122">
        <f>IF(G77="","",VLOOKUP(G77,ARANCEL!$B$5:$D$121,3,FALSE)*J77)</f>
        <v>15676</v>
      </c>
      <c r="L77" s="1229" t="s">
        <v>2842</v>
      </c>
      <c r="M77" s="1229">
        <v>4500216248</v>
      </c>
      <c r="N77" s="1229">
        <v>8412</v>
      </c>
    </row>
    <row r="78" spans="1:14" x14ac:dyDescent="0.25">
      <c r="A78" s="119" t="s">
        <v>305</v>
      </c>
      <c r="B78" s="164">
        <v>41800</v>
      </c>
      <c r="C78" s="118" t="s">
        <v>5023</v>
      </c>
      <c r="D78" s="119" t="s">
        <v>61</v>
      </c>
      <c r="E78" s="162">
        <v>10208255</v>
      </c>
      <c r="F78" s="119">
        <v>22857541</v>
      </c>
      <c r="G78" s="119">
        <v>2707001</v>
      </c>
      <c r="H78" s="120" t="str">
        <f>IF(G78="","",VLOOKUP(G78,ARANCEL!$B$5:$D$121,2,FALSE))</f>
        <v xml:space="preserve">PLANO DE RELAJACION </v>
      </c>
      <c r="I78" s="121" t="s">
        <v>331</v>
      </c>
      <c r="J78" s="119">
        <v>1</v>
      </c>
      <c r="K78" s="122">
        <f>IF(G78="","",VLOOKUP(G78,ARANCEL!$B$5:$D$121,3,FALSE)*J78)</f>
        <v>9221</v>
      </c>
      <c r="L78" s="1229" t="s">
        <v>5742</v>
      </c>
      <c r="M78" s="1229">
        <v>4500239575</v>
      </c>
      <c r="N78" s="1229" t="s">
        <v>5758</v>
      </c>
    </row>
    <row r="79" spans="1:14" x14ac:dyDescent="0.25">
      <c r="A79" s="119" t="s">
        <v>305</v>
      </c>
      <c r="B79" s="164">
        <v>42011</v>
      </c>
      <c r="C79" s="118" t="s">
        <v>9294</v>
      </c>
      <c r="D79" s="119" t="s">
        <v>1646</v>
      </c>
      <c r="E79" s="162">
        <v>10304882</v>
      </c>
      <c r="F79" s="119">
        <v>30376146</v>
      </c>
      <c r="G79" s="119">
        <v>2704005</v>
      </c>
      <c r="H79" s="120" t="str">
        <f>IF(G79="","",VLOOKUP(G79,ARANCEL!$B$5:$D$121,2,FALSE))</f>
        <v>PROVISORIO</v>
      </c>
      <c r="I79" s="121" t="s">
        <v>326</v>
      </c>
      <c r="J79" s="119">
        <v>1</v>
      </c>
      <c r="K79" s="122">
        <f>IF(G79="","",VLOOKUP(G79,ARANCEL!$B$5:$D$121,3,FALSE)*J79)</f>
        <v>3250</v>
      </c>
      <c r="L79" s="1235" t="str">
        <f>IF(E79="","","IMPAGO")</f>
        <v>IMPAGO</v>
      </c>
      <c r="M79" s="1235" t="str">
        <f>IF(L79="IMPAGO","SIN O.C.","")</f>
        <v>SIN O.C.</v>
      </c>
      <c r="N79" s="1235" t="str">
        <f>IF(L79="IMPAGO","SIN FACT.","")</f>
        <v>SIN FACT.</v>
      </c>
    </row>
    <row r="80" spans="1:14" x14ac:dyDescent="0.25">
      <c r="A80" s="119" t="s">
        <v>606</v>
      </c>
      <c r="B80" s="164">
        <v>42026</v>
      </c>
      <c r="C80" s="118" t="s">
        <v>9294</v>
      </c>
      <c r="D80" s="119" t="s">
        <v>1646</v>
      </c>
      <c r="E80" s="162">
        <v>10304882</v>
      </c>
      <c r="F80" s="119">
        <v>30376146</v>
      </c>
      <c r="G80" s="119">
        <v>2704003</v>
      </c>
      <c r="H80" s="120" t="str">
        <f>IF(G80="","",VLOOKUP(G80,ARANCEL!$B$5:$D$121,2,FALSE))</f>
        <v xml:space="preserve">CORONA PERIFERICA CON PERNO MUÑON COLADO </v>
      </c>
      <c r="I80" s="121" t="s">
        <v>326</v>
      </c>
      <c r="J80" s="119">
        <v>1</v>
      </c>
      <c r="K80" s="122">
        <f>IF(G80="","",VLOOKUP(G80,ARANCEL!$B$5:$D$121,3,FALSE)*J80)</f>
        <v>32612</v>
      </c>
      <c r="L80" s="1235" t="str">
        <f>IF(E80="","","IMPAGO")</f>
        <v>IMPAGO</v>
      </c>
      <c r="M80" s="1235" t="str">
        <f>IF(L80="IMPAGO","SIN O.C.","")</f>
        <v>SIN O.C.</v>
      </c>
      <c r="N80" s="1235" t="str">
        <f>IF(L80="IMPAGO","SIN FACT.","")</f>
        <v>SIN FACT.</v>
      </c>
    </row>
    <row r="81" spans="1:14" x14ac:dyDescent="0.25">
      <c r="A81" s="119" t="s">
        <v>305</v>
      </c>
      <c r="B81" s="164">
        <v>41926</v>
      </c>
      <c r="C81" s="118" t="s">
        <v>7636</v>
      </c>
      <c r="D81" s="119" t="s">
        <v>81</v>
      </c>
      <c r="E81" s="162">
        <v>10264392</v>
      </c>
      <c r="F81" s="119">
        <v>28751550</v>
      </c>
      <c r="G81" s="119">
        <v>2704005</v>
      </c>
      <c r="H81" s="120" t="str">
        <f>IF(G81="","",VLOOKUP(G81,ARANCEL!$B$5:$D$121,2,FALSE))</f>
        <v>PROVISORIO</v>
      </c>
      <c r="I81" s="121" t="s">
        <v>324</v>
      </c>
      <c r="J81" s="119">
        <v>1</v>
      </c>
      <c r="K81" s="122">
        <f>IF(G81="","",VLOOKUP(G81,ARANCEL!$B$5:$D$121,3,FALSE)*J81)</f>
        <v>3250</v>
      </c>
      <c r="L81" s="1229" t="s">
        <v>8279</v>
      </c>
      <c r="M81" s="1229">
        <v>4500259287</v>
      </c>
      <c r="N81" s="1229" t="s">
        <v>8287</v>
      </c>
    </row>
    <row r="82" spans="1:14" x14ac:dyDescent="0.25">
      <c r="A82" s="119" t="s">
        <v>305</v>
      </c>
      <c r="B82" s="164">
        <v>41982</v>
      </c>
      <c r="C82" s="118" t="s">
        <v>8844</v>
      </c>
      <c r="D82" s="119" t="s">
        <v>81</v>
      </c>
      <c r="E82" s="162">
        <v>10293465</v>
      </c>
      <c r="F82" s="119">
        <v>29768448</v>
      </c>
      <c r="G82" s="119">
        <v>2705003</v>
      </c>
      <c r="H82" s="120" t="str">
        <f>IF(G82="","",VLOOKUP(G82,ARANCEL!$B$5:$D$121,2,FALSE))</f>
        <v>INCRUSTACION ESTETICA (ART-GLASS O CERAMICA)</v>
      </c>
      <c r="I82" s="121" t="s">
        <v>322</v>
      </c>
      <c r="J82" s="119">
        <v>1</v>
      </c>
      <c r="K82" s="122">
        <f>IF(G82="","",VLOOKUP(G82,ARANCEL!$B$5:$D$121,3,FALSE)*J82)</f>
        <v>15676</v>
      </c>
      <c r="L82" s="1349" t="s">
        <v>9431</v>
      </c>
      <c r="M82" s="1349">
        <v>4500269300</v>
      </c>
      <c r="N82" s="1349" t="s">
        <v>9449</v>
      </c>
    </row>
    <row r="83" spans="1:14" x14ac:dyDescent="0.25">
      <c r="A83" s="119" t="s">
        <v>305</v>
      </c>
      <c r="B83" s="164">
        <v>41740</v>
      </c>
      <c r="C83" s="118" t="s">
        <v>4168</v>
      </c>
      <c r="D83" s="119" t="s">
        <v>78</v>
      </c>
      <c r="E83" s="162">
        <v>10187398</v>
      </c>
      <c r="F83" s="119">
        <v>25358322</v>
      </c>
      <c r="G83" s="119">
        <v>2705003</v>
      </c>
      <c r="H83" s="120" t="str">
        <f>IF(G83="","",VLOOKUP(G83,ARANCEL!$B$5:$D$121,2,FALSE))</f>
        <v>INCRUSTACION ESTETICA (ART-GLASS O CERAMICA)</v>
      </c>
      <c r="I83" s="121" t="s">
        <v>308</v>
      </c>
      <c r="J83" s="119">
        <v>1</v>
      </c>
      <c r="K83" s="122">
        <f>IF(G83="","",VLOOKUP(G83,ARANCEL!$B$5:$D$121,3,FALSE)*J83)</f>
        <v>15676</v>
      </c>
      <c r="L83" s="1229" t="s">
        <v>4612</v>
      </c>
      <c r="M83" s="1229">
        <v>4500229991</v>
      </c>
      <c r="N83" s="1229">
        <v>9221</v>
      </c>
    </row>
    <row r="84" spans="1:14" x14ac:dyDescent="0.25">
      <c r="A84" s="119" t="s">
        <v>305</v>
      </c>
      <c r="B84" s="164">
        <v>42024</v>
      </c>
      <c r="C84" s="118" t="s">
        <v>9607</v>
      </c>
      <c r="D84" s="119" t="s">
        <v>81</v>
      </c>
      <c r="E84" s="162">
        <v>10310416</v>
      </c>
      <c r="F84" s="119">
        <v>30472967</v>
      </c>
      <c r="G84" s="119">
        <v>2704005</v>
      </c>
      <c r="H84" s="120" t="str">
        <f>IF(G84="","",VLOOKUP(G84,ARANCEL!$B$5:$D$121,2,FALSE))</f>
        <v>PROVISORIO</v>
      </c>
      <c r="I84" s="121" t="s">
        <v>317</v>
      </c>
      <c r="J84" s="119">
        <v>1</v>
      </c>
      <c r="K84" s="122">
        <f>IF(G84="","",VLOOKUP(G84,ARANCEL!$B$5:$D$121,3,FALSE)*J84)</f>
        <v>3250</v>
      </c>
      <c r="L84" s="1235" t="str">
        <f>IF(E84="","","IMPAGO")</f>
        <v>IMPAGO</v>
      </c>
      <c r="M84" s="1235" t="str">
        <f>IF(L84="IMPAGO","SIN O.C.","")</f>
        <v>SIN O.C.</v>
      </c>
      <c r="N84" s="1235" t="str">
        <f>IF(L84="IMPAGO","SIN FACT.","")</f>
        <v>SIN FACT.</v>
      </c>
    </row>
    <row r="85" spans="1:14" x14ac:dyDescent="0.25">
      <c r="A85" s="119" t="s">
        <v>305</v>
      </c>
      <c r="B85" s="164">
        <v>41834</v>
      </c>
      <c r="C85" s="118" t="s">
        <v>5735</v>
      </c>
      <c r="D85" s="119" t="s">
        <v>3347</v>
      </c>
      <c r="E85" s="162">
        <v>10225138</v>
      </c>
      <c r="F85" s="119">
        <v>27450837</v>
      </c>
      <c r="G85" s="119">
        <v>2704005</v>
      </c>
      <c r="H85" s="120" t="str">
        <f>IF(G85="","",VLOOKUP(G85,ARANCEL!$B$5:$D$121,2,FALSE))</f>
        <v>PROVISORIO</v>
      </c>
      <c r="I85" s="121" t="s">
        <v>317</v>
      </c>
      <c r="J85" s="119">
        <v>1</v>
      </c>
      <c r="K85" s="122">
        <f>IF(G85="","",VLOOKUP(G85,ARANCEL!$B$5:$D$121,3,FALSE)*J85)</f>
        <v>3250</v>
      </c>
      <c r="L85" s="1229" t="s">
        <v>6017</v>
      </c>
      <c r="M85" s="1229">
        <v>4500243725</v>
      </c>
      <c r="N85" s="1229">
        <v>9797</v>
      </c>
    </row>
    <row r="86" spans="1:14" x14ac:dyDescent="0.25">
      <c r="A86" s="119" t="s">
        <v>305</v>
      </c>
      <c r="B86" s="164">
        <v>41838</v>
      </c>
      <c r="C86" s="118" t="s">
        <v>5735</v>
      </c>
      <c r="D86" s="119" t="s">
        <v>3347</v>
      </c>
      <c r="E86" s="162">
        <v>10225138</v>
      </c>
      <c r="F86" s="119">
        <v>27450837</v>
      </c>
      <c r="G86" s="119">
        <v>2704003</v>
      </c>
      <c r="H86" s="120" t="str">
        <f>IF(G86="","",VLOOKUP(G86,ARANCEL!$B$5:$D$121,2,FALSE))</f>
        <v xml:space="preserve">CORONA PERIFERICA CON PERNO MUÑON COLADO </v>
      </c>
      <c r="I86" s="121" t="s">
        <v>317</v>
      </c>
      <c r="J86" s="119">
        <v>1</v>
      </c>
      <c r="K86" s="122">
        <f>IF(G86="","",VLOOKUP(G86,ARANCEL!$B$5:$D$121,3,FALSE)*J86)</f>
        <v>32612</v>
      </c>
      <c r="L86" s="1229" t="s">
        <v>6017</v>
      </c>
      <c r="M86" s="1229">
        <v>4500243725</v>
      </c>
      <c r="N86" s="1229">
        <v>9797</v>
      </c>
    </row>
    <row r="87" spans="1:14" x14ac:dyDescent="0.25">
      <c r="A87" s="119" t="s">
        <v>305</v>
      </c>
      <c r="B87" s="164">
        <v>41772</v>
      </c>
      <c r="C87" s="118" t="s">
        <v>4500</v>
      </c>
      <c r="D87" s="119" t="s">
        <v>81</v>
      </c>
      <c r="E87" s="162">
        <v>10196664</v>
      </c>
      <c r="F87" s="119">
        <v>25358524</v>
      </c>
      <c r="G87" s="119">
        <v>2704005</v>
      </c>
      <c r="H87" s="120" t="str">
        <f>IF(G87="","",VLOOKUP(G87,ARANCEL!$B$5:$D$121,2,FALSE))</f>
        <v>PROVISORIO</v>
      </c>
      <c r="I87" s="121" t="s">
        <v>613</v>
      </c>
      <c r="J87" s="119">
        <v>2</v>
      </c>
      <c r="K87" s="122">
        <f>IF(G87="","",VLOOKUP(G87,ARANCEL!$B$5:$D$121,3,FALSE)*J87)</f>
        <v>6500</v>
      </c>
      <c r="L87" s="1229" t="s">
        <v>5292</v>
      </c>
      <c r="M87" s="1229">
        <v>4500235530</v>
      </c>
      <c r="N87" s="1229">
        <v>9401</v>
      </c>
    </row>
    <row r="88" spans="1:14" x14ac:dyDescent="0.25">
      <c r="A88" s="119" t="s">
        <v>305</v>
      </c>
      <c r="B88" s="164">
        <v>41835</v>
      </c>
      <c r="C88" s="118" t="s">
        <v>4500</v>
      </c>
      <c r="D88" s="119" t="s">
        <v>81</v>
      </c>
      <c r="E88" s="162">
        <v>10196664</v>
      </c>
      <c r="F88" s="119">
        <v>25358524</v>
      </c>
      <c r="G88" s="119">
        <v>2704015</v>
      </c>
      <c r="H88" s="120" t="str">
        <f>IF(G88="","",VLOOKUP(G88,ARANCEL!$B$5:$D$121,2,FALSE))</f>
        <v xml:space="preserve">CORONA IN CERAM </v>
      </c>
      <c r="I88" s="121" t="s">
        <v>613</v>
      </c>
      <c r="J88" s="119">
        <v>2</v>
      </c>
      <c r="K88" s="122">
        <f>IF(G88="","",VLOOKUP(G88,ARANCEL!$B$5:$D$121,3,FALSE)*J88)</f>
        <v>85466</v>
      </c>
      <c r="L88" s="1229" t="s">
        <v>6017</v>
      </c>
      <c r="M88" s="1229">
        <v>4500243725</v>
      </c>
      <c r="N88" s="1229">
        <v>9797</v>
      </c>
    </row>
    <row r="89" spans="1:14" x14ac:dyDescent="0.25">
      <c r="A89" s="119" t="s">
        <v>305</v>
      </c>
      <c r="B89" s="164">
        <v>41741</v>
      </c>
      <c r="C89" s="118" t="s">
        <v>3959</v>
      </c>
      <c r="D89" s="119" t="s">
        <v>467</v>
      </c>
      <c r="E89" s="162">
        <v>10188680</v>
      </c>
      <c r="F89" s="119">
        <v>25903284</v>
      </c>
      <c r="G89" s="119">
        <v>2704005</v>
      </c>
      <c r="H89" s="120" t="str">
        <f>IF(G89="","",VLOOKUP(G89,ARANCEL!$B$5:$D$121,2,FALSE))</f>
        <v>PROVISORIO</v>
      </c>
      <c r="I89" s="121" t="s">
        <v>317</v>
      </c>
      <c r="J89" s="119">
        <v>1</v>
      </c>
      <c r="K89" s="122">
        <f>IF(G89="","",VLOOKUP(G89,ARANCEL!$B$5:$D$121,3,FALSE)*J89)</f>
        <v>3250</v>
      </c>
      <c r="L89" s="1229" t="s">
        <v>4612</v>
      </c>
      <c r="M89" s="1229">
        <v>4500229994</v>
      </c>
      <c r="N89" s="1229">
        <v>9199</v>
      </c>
    </row>
    <row r="90" spans="1:14" x14ac:dyDescent="0.25">
      <c r="A90" s="119" t="s">
        <v>305</v>
      </c>
      <c r="B90" s="164">
        <v>41757</v>
      </c>
      <c r="C90" s="118" t="s">
        <v>3959</v>
      </c>
      <c r="D90" s="119" t="s">
        <v>467</v>
      </c>
      <c r="E90" s="162">
        <v>10188680</v>
      </c>
      <c r="F90" s="119">
        <v>25903284</v>
      </c>
      <c r="G90" s="119">
        <v>2704003</v>
      </c>
      <c r="H90" s="120" t="str">
        <f>IF(G90="","",VLOOKUP(G90,ARANCEL!$B$5:$D$121,2,FALSE))</f>
        <v xml:space="preserve">CORONA PERIFERICA CON PERNO MUÑON COLADO </v>
      </c>
      <c r="I90" s="121" t="s">
        <v>317</v>
      </c>
      <c r="J90" s="119">
        <v>1</v>
      </c>
      <c r="K90" s="122">
        <f>IF(G90="","",VLOOKUP(G90,ARANCEL!$B$5:$D$121,3,FALSE)*J90)</f>
        <v>32612</v>
      </c>
      <c r="L90" s="1229" t="s">
        <v>4612</v>
      </c>
      <c r="M90" s="1229">
        <v>4500229994</v>
      </c>
      <c r="N90" s="1229">
        <v>9199</v>
      </c>
    </row>
    <row r="91" spans="1:14" x14ac:dyDescent="0.25">
      <c r="A91" s="119" t="s">
        <v>305</v>
      </c>
      <c r="B91" s="164">
        <v>41992</v>
      </c>
      <c r="C91" s="118" t="s">
        <v>8991</v>
      </c>
      <c r="D91" s="119" t="s">
        <v>1646</v>
      </c>
      <c r="E91" s="162">
        <v>10297615</v>
      </c>
      <c r="F91" s="119">
        <v>30143056</v>
      </c>
      <c r="G91" s="119">
        <v>2704005</v>
      </c>
      <c r="H91" s="120" t="str">
        <f>IF(G91="","",VLOOKUP(G91,ARANCEL!$B$5:$D$121,2,FALSE))</f>
        <v>PROVISORIO</v>
      </c>
      <c r="I91" s="121" t="s">
        <v>312</v>
      </c>
      <c r="J91" s="119">
        <v>1</v>
      </c>
      <c r="K91" s="122">
        <f>IF(G91="","",VLOOKUP(G91,ARANCEL!$B$5:$D$121,3,FALSE)*J91)</f>
        <v>3250</v>
      </c>
      <c r="L91" s="1349" t="s">
        <v>9431</v>
      </c>
      <c r="M91" s="1349">
        <v>4500269300</v>
      </c>
      <c r="N91" s="1349" t="s">
        <v>9449</v>
      </c>
    </row>
    <row r="92" spans="1:14" x14ac:dyDescent="0.25">
      <c r="A92" s="119" t="s">
        <v>305</v>
      </c>
      <c r="B92" s="164">
        <v>41879</v>
      </c>
      <c r="C92" s="118" t="s">
        <v>6712</v>
      </c>
      <c r="D92" s="119" t="s">
        <v>3347</v>
      </c>
      <c r="E92" s="162">
        <v>10248807</v>
      </c>
      <c r="F92" s="119">
        <v>26949914</v>
      </c>
      <c r="G92" s="119">
        <v>2705003</v>
      </c>
      <c r="H92" s="120" t="str">
        <f>IF(G92="","",VLOOKUP(G92,ARANCEL!$B$5:$D$121,2,FALSE))</f>
        <v>INCRUSTACION ESTETICA (ART-GLASS O CERAMICA)</v>
      </c>
      <c r="I92" s="121" t="s">
        <v>308</v>
      </c>
      <c r="J92" s="119">
        <v>1</v>
      </c>
      <c r="K92" s="122">
        <f>IF(G92="","",VLOOKUP(G92,ARANCEL!$B$5:$D$121,3,FALSE)*J92)</f>
        <v>15676</v>
      </c>
      <c r="L92" s="1229" t="s">
        <v>6905</v>
      </c>
      <c r="M92" s="1229">
        <v>4500251421</v>
      </c>
      <c r="N92" s="1229" t="s">
        <v>7150</v>
      </c>
    </row>
    <row r="93" spans="1:14" x14ac:dyDescent="0.25">
      <c r="A93" s="119" t="s">
        <v>305</v>
      </c>
      <c r="B93" s="164">
        <v>41946</v>
      </c>
      <c r="C93" s="118" t="s">
        <v>8042</v>
      </c>
      <c r="D93" s="119" t="s">
        <v>467</v>
      </c>
      <c r="E93" s="162">
        <v>10274969</v>
      </c>
      <c r="F93" s="119">
        <v>29274402</v>
      </c>
      <c r="G93" s="119">
        <v>2705003</v>
      </c>
      <c r="H93" s="120" t="str">
        <f>IF(G93="","",VLOOKUP(G93,ARANCEL!$B$5:$D$121,2,FALSE))</f>
        <v>INCRUSTACION ESTETICA (ART-GLASS O CERAMICA)</v>
      </c>
      <c r="I93" s="121" t="s">
        <v>315</v>
      </c>
      <c r="J93" s="119">
        <v>1</v>
      </c>
      <c r="K93" s="122">
        <f>IF(G93="","",VLOOKUP(G93,ARANCEL!$B$5:$D$121,3,FALSE)*J93)</f>
        <v>15676</v>
      </c>
      <c r="L93" s="1229" t="s">
        <v>8279</v>
      </c>
      <c r="M93" s="1229">
        <v>4500260751</v>
      </c>
      <c r="N93" s="1229" t="s">
        <v>8271</v>
      </c>
    </row>
    <row r="94" spans="1:14" x14ac:dyDescent="0.25">
      <c r="A94" s="119" t="s">
        <v>305</v>
      </c>
      <c r="B94" s="164">
        <v>41730</v>
      </c>
      <c r="C94" s="118" t="s">
        <v>3674</v>
      </c>
      <c r="D94" s="119" t="s">
        <v>81</v>
      </c>
      <c r="E94" s="162">
        <v>10185240</v>
      </c>
      <c r="F94" s="119">
        <v>25591606</v>
      </c>
      <c r="G94" s="119">
        <v>2704005</v>
      </c>
      <c r="H94" s="120" t="str">
        <f>IF(G94="","",VLOOKUP(G94,ARANCEL!$B$5:$D$121,2,FALSE))</f>
        <v>PROVISORIO</v>
      </c>
      <c r="I94" s="121" t="s">
        <v>311</v>
      </c>
      <c r="J94" s="119">
        <v>1</v>
      </c>
      <c r="K94" s="122">
        <f>IF(G94="","",VLOOKUP(G94,ARANCEL!$B$5:$D$121,3,FALSE)*J94)</f>
        <v>3250</v>
      </c>
      <c r="L94" s="1229" t="s">
        <v>4612</v>
      </c>
      <c r="M94" s="1229">
        <v>4500229990</v>
      </c>
      <c r="N94" s="1229">
        <v>9222</v>
      </c>
    </row>
    <row r="95" spans="1:14" x14ac:dyDescent="0.25">
      <c r="A95" s="119" t="s">
        <v>305</v>
      </c>
      <c r="B95" s="164">
        <v>41744</v>
      </c>
      <c r="C95" s="118" t="s">
        <v>3674</v>
      </c>
      <c r="D95" s="119" t="s">
        <v>81</v>
      </c>
      <c r="E95" s="162">
        <v>10185240</v>
      </c>
      <c r="F95" s="119">
        <v>25591606</v>
      </c>
      <c r="G95" s="119">
        <v>2704015</v>
      </c>
      <c r="H95" s="120" t="str">
        <f>IF(G95="","",VLOOKUP(G95,ARANCEL!$B$5:$D$121,2,FALSE))</f>
        <v xml:space="preserve">CORONA IN CERAM </v>
      </c>
      <c r="I95" s="121" t="s">
        <v>311</v>
      </c>
      <c r="J95" s="119">
        <v>1</v>
      </c>
      <c r="K95" s="122">
        <f>IF(G95="","",VLOOKUP(G95,ARANCEL!$B$5:$D$121,3,FALSE)*J95)</f>
        <v>42733</v>
      </c>
      <c r="L95" s="1229" t="s">
        <v>4612</v>
      </c>
      <c r="M95" s="1229">
        <v>4500229991</v>
      </c>
      <c r="N95" s="1229">
        <v>9221</v>
      </c>
    </row>
    <row r="96" spans="1:14" x14ac:dyDescent="0.25">
      <c r="A96" s="119" t="s">
        <v>305</v>
      </c>
      <c r="B96" s="164">
        <v>41975</v>
      </c>
      <c r="C96" s="118" t="s">
        <v>3674</v>
      </c>
      <c r="D96" s="119" t="s">
        <v>81</v>
      </c>
      <c r="E96" s="162">
        <v>10289001</v>
      </c>
      <c r="F96" s="119">
        <v>29391113</v>
      </c>
      <c r="G96" s="119">
        <v>2704005</v>
      </c>
      <c r="H96" s="120" t="str">
        <f>IF(G96="","",VLOOKUP(G96,ARANCEL!$B$5:$D$121,2,FALSE))</f>
        <v>PROVISORIO</v>
      </c>
      <c r="I96" s="121" t="s">
        <v>8625</v>
      </c>
      <c r="J96" s="119">
        <v>6</v>
      </c>
      <c r="K96" s="122">
        <f>IF(G96="","",VLOOKUP(G96,ARANCEL!$B$5:$D$121,3,FALSE)*J96)</f>
        <v>19500</v>
      </c>
      <c r="L96" s="1229" t="s">
        <v>8256</v>
      </c>
      <c r="M96" s="1229">
        <v>4500265720</v>
      </c>
      <c r="N96" s="1229" t="s">
        <v>8952</v>
      </c>
    </row>
    <row r="97" spans="1:14" ht="15" customHeight="1" x14ac:dyDescent="0.25">
      <c r="A97" s="119" t="s">
        <v>305</v>
      </c>
      <c r="B97" s="164">
        <v>41730</v>
      </c>
      <c r="C97" s="118" t="s">
        <v>3676</v>
      </c>
      <c r="D97" s="119" t="s">
        <v>61</v>
      </c>
      <c r="E97" s="162">
        <v>10184896</v>
      </c>
      <c r="F97" s="119">
        <v>25001952</v>
      </c>
      <c r="G97" s="119">
        <v>2707001</v>
      </c>
      <c r="H97" s="120" t="str">
        <f>IF(G97="","",VLOOKUP(G97,ARANCEL!$B$5:$D$121,2,FALSE))</f>
        <v xml:space="preserve">PLANO DE RELAJACION </v>
      </c>
      <c r="I97" s="121" t="s">
        <v>306</v>
      </c>
      <c r="J97" s="119">
        <v>1</v>
      </c>
      <c r="K97" s="122">
        <f>IF(G97="","",VLOOKUP(G97,ARANCEL!$B$5:$D$121,3,FALSE)*J97)</f>
        <v>9221</v>
      </c>
      <c r="L97" s="1229" t="s">
        <v>4612</v>
      </c>
      <c r="M97" s="1229">
        <v>4500229990</v>
      </c>
      <c r="N97" s="1229">
        <v>9222</v>
      </c>
    </row>
    <row r="98" spans="1:14" ht="15" customHeight="1" x14ac:dyDescent="0.25">
      <c r="A98" s="119" t="s">
        <v>305</v>
      </c>
      <c r="B98" s="164">
        <v>41912</v>
      </c>
      <c r="C98" s="118" t="s">
        <v>7352</v>
      </c>
      <c r="D98" s="119" t="s">
        <v>1646</v>
      </c>
      <c r="E98" s="162">
        <v>10258684</v>
      </c>
      <c r="F98" s="119">
        <v>28772966</v>
      </c>
      <c r="G98" s="119">
        <v>2704005</v>
      </c>
      <c r="H98" s="120" t="str">
        <f>IF(G98="","",VLOOKUP(G98,ARANCEL!$B$5:$D$121,2,FALSE))</f>
        <v>PROVISORIO</v>
      </c>
      <c r="I98" s="121" t="s">
        <v>322</v>
      </c>
      <c r="J98" s="119">
        <v>1</v>
      </c>
      <c r="K98" s="122">
        <f>IF(G98="","",VLOOKUP(G98,ARANCEL!$B$5:$D$121,3,FALSE)*J98)</f>
        <v>3250</v>
      </c>
      <c r="L98" s="1229" t="s">
        <v>7548</v>
      </c>
      <c r="M98" s="1229">
        <v>4500255012</v>
      </c>
      <c r="N98" s="1229" t="s">
        <v>7550</v>
      </c>
    </row>
    <row r="99" spans="1:14" x14ac:dyDescent="0.25">
      <c r="A99" s="119" t="s">
        <v>305</v>
      </c>
      <c r="B99" s="164">
        <v>41921</v>
      </c>
      <c r="C99" s="118" t="s">
        <v>7352</v>
      </c>
      <c r="D99" s="119" t="s">
        <v>1646</v>
      </c>
      <c r="E99" s="162">
        <v>10258684</v>
      </c>
      <c r="F99" s="119">
        <v>28772966</v>
      </c>
      <c r="G99" s="119">
        <v>2704003</v>
      </c>
      <c r="H99" s="120" t="str">
        <f>IF(G99="","",VLOOKUP(G99,ARANCEL!$B$5:$D$121,2,FALSE))</f>
        <v xml:space="preserve">CORONA PERIFERICA CON PERNO MUÑON COLADO </v>
      </c>
      <c r="I99" s="121" t="s">
        <v>322</v>
      </c>
      <c r="J99" s="119">
        <v>1</v>
      </c>
      <c r="K99" s="122">
        <f>IF(G99="","",VLOOKUP(G99,ARANCEL!$B$5:$D$121,3,FALSE)*J99)</f>
        <v>32612</v>
      </c>
      <c r="L99" s="1229" t="s">
        <v>8279</v>
      </c>
      <c r="M99" s="1229">
        <v>4500259287</v>
      </c>
      <c r="N99" s="1229" t="s">
        <v>8287</v>
      </c>
    </row>
    <row r="100" spans="1:14" x14ac:dyDescent="0.25">
      <c r="A100" s="119" t="s">
        <v>305</v>
      </c>
      <c r="B100" s="164">
        <v>41762</v>
      </c>
      <c r="C100" s="118" t="s">
        <v>4904</v>
      </c>
      <c r="D100" s="119" t="s">
        <v>78</v>
      </c>
      <c r="E100" s="162">
        <v>10204601</v>
      </c>
      <c r="F100" s="119">
        <v>26730897</v>
      </c>
      <c r="G100" s="119">
        <v>2705003</v>
      </c>
      <c r="H100" s="120" t="str">
        <f>IF(G100="","",VLOOKUP(G100,ARANCEL!$B$5:$D$121,2,FALSE))</f>
        <v>INCRUSTACION ESTETICA (ART-GLASS O CERAMICA)</v>
      </c>
      <c r="I100" s="121" t="s">
        <v>316</v>
      </c>
      <c r="J100" s="119">
        <v>1</v>
      </c>
      <c r="K100" s="122">
        <f>IF(G100="","",VLOOKUP(G100,ARANCEL!$B$5:$D$121,3,FALSE)*J100)</f>
        <v>15676</v>
      </c>
      <c r="L100" s="1229" t="s">
        <v>5292</v>
      </c>
      <c r="M100" s="1229">
        <v>4500235530</v>
      </c>
      <c r="N100" s="1229">
        <v>9401</v>
      </c>
    </row>
    <row r="101" spans="1:14" x14ac:dyDescent="0.25">
      <c r="A101" s="119" t="s">
        <v>305</v>
      </c>
      <c r="B101" s="164">
        <v>41923</v>
      </c>
      <c r="C101" s="118" t="s">
        <v>4904</v>
      </c>
      <c r="D101" s="119" t="s">
        <v>78</v>
      </c>
      <c r="E101" s="141">
        <v>10264391</v>
      </c>
      <c r="F101" s="119">
        <v>28441605</v>
      </c>
      <c r="G101" s="119">
        <v>2705003</v>
      </c>
      <c r="H101" s="120" t="str">
        <f>IF(G101="","",VLOOKUP(G101,ARANCEL!$B$5:$D$121,2,FALSE))</f>
        <v>INCRUSTACION ESTETICA (ART-GLASS O CERAMICA)</v>
      </c>
      <c r="I101" s="121" t="s">
        <v>317</v>
      </c>
      <c r="J101" s="119">
        <v>1</v>
      </c>
      <c r="K101" s="122">
        <f>IF(G101="","",VLOOKUP(G101,ARANCEL!$B$5:$D$121,3,FALSE)*J101)</f>
        <v>15676</v>
      </c>
      <c r="L101" s="1229" t="s">
        <v>8279</v>
      </c>
      <c r="M101" s="1229">
        <v>4500259287</v>
      </c>
      <c r="N101" s="1229" t="s">
        <v>8287</v>
      </c>
    </row>
    <row r="102" spans="1:14" x14ac:dyDescent="0.25">
      <c r="A102" s="119" t="s">
        <v>305</v>
      </c>
      <c r="B102" s="164">
        <v>41976</v>
      </c>
      <c r="C102" s="118" t="s">
        <v>8657</v>
      </c>
      <c r="D102" s="119" t="s">
        <v>84</v>
      </c>
      <c r="E102" s="162">
        <v>10289289</v>
      </c>
      <c r="F102" s="119">
        <v>29712543</v>
      </c>
      <c r="G102" s="119">
        <v>2704005</v>
      </c>
      <c r="H102" s="120" t="str">
        <f>IF(G102="","",VLOOKUP(G102,ARANCEL!$B$5:$D$121,2,FALSE))</f>
        <v>PROVISORIO</v>
      </c>
      <c r="I102" s="121" t="s">
        <v>312</v>
      </c>
      <c r="J102" s="119">
        <v>1</v>
      </c>
      <c r="K102" s="122">
        <f>IF(G102="","",VLOOKUP(G102,ARANCEL!$B$5:$D$121,3,FALSE)*J102)</f>
        <v>3250</v>
      </c>
      <c r="L102" s="1229" t="s">
        <v>8256</v>
      </c>
      <c r="M102" s="1229">
        <v>4500265720</v>
      </c>
      <c r="N102" s="1229" t="s">
        <v>8952</v>
      </c>
    </row>
    <row r="103" spans="1:14" x14ac:dyDescent="0.25">
      <c r="A103" s="119" t="s">
        <v>305</v>
      </c>
      <c r="B103" s="164">
        <v>41740</v>
      </c>
      <c r="C103" s="118" t="s">
        <v>1835</v>
      </c>
      <c r="D103" s="119" t="s">
        <v>82</v>
      </c>
      <c r="E103" s="162">
        <v>10187400</v>
      </c>
      <c r="F103" s="119">
        <v>25751524</v>
      </c>
      <c r="G103" s="119">
        <v>2702002</v>
      </c>
      <c r="H103" s="120" t="str">
        <f>IF(G103="","",VLOOKUP(G103,ARANCEL!$B$5:$D$121,2,FALSE))</f>
        <v xml:space="preserve">LABORATORIO CORONA CEMENTADA SOBRE IMPLANTE </v>
      </c>
      <c r="I103" s="121" t="s">
        <v>325</v>
      </c>
      <c r="J103" s="119">
        <v>1</v>
      </c>
      <c r="K103" s="122">
        <f>IF(G103="","",VLOOKUP(G103,ARANCEL!$B$5:$D$121,3,FALSE)*J103)</f>
        <v>31878</v>
      </c>
      <c r="L103" s="1229" t="s">
        <v>4612</v>
      </c>
      <c r="M103" s="1229">
        <v>4500229986</v>
      </c>
      <c r="N103" s="1229">
        <v>9197</v>
      </c>
    </row>
    <row r="104" spans="1:14" x14ac:dyDescent="0.25">
      <c r="A104" s="169" t="s">
        <v>313</v>
      </c>
      <c r="B104" s="163">
        <v>41671</v>
      </c>
      <c r="C104" s="118" t="s">
        <v>3402</v>
      </c>
      <c r="D104" s="119" t="s">
        <v>84</v>
      </c>
      <c r="E104" s="162">
        <v>10173387</v>
      </c>
      <c r="F104" s="119">
        <v>24497954</v>
      </c>
      <c r="G104" s="119">
        <v>2706006</v>
      </c>
      <c r="H104" s="120" t="str">
        <f>IF(G104="","",VLOOKUP(G104,ARANCEL!$B$5:$D$121,2,FALSE))</f>
        <v>REPARACION COMPUESTA (AGREGAR HASTA 2 PIEZAS O RETENEDOR)</v>
      </c>
      <c r="I104" s="121" t="s">
        <v>2739</v>
      </c>
      <c r="J104" s="119">
        <v>1</v>
      </c>
      <c r="K104" s="122">
        <f>IF(G104="","",VLOOKUP(G104,ARANCEL!$B$5:$D$121,3,FALSE)*J104)</f>
        <v>4464</v>
      </c>
      <c r="L104" s="1229" t="s">
        <v>3438</v>
      </c>
      <c r="M104" s="1229">
        <v>4500220807</v>
      </c>
      <c r="N104" s="1229">
        <v>8635</v>
      </c>
    </row>
    <row r="105" spans="1:14" ht="15" customHeight="1" x14ac:dyDescent="0.2">
      <c r="A105" s="169" t="s">
        <v>313</v>
      </c>
      <c r="B105" s="164">
        <v>42339</v>
      </c>
      <c r="C105" s="1395" t="s">
        <v>9448</v>
      </c>
      <c r="D105" s="1395" t="s">
        <v>1081</v>
      </c>
      <c r="E105" s="1395">
        <v>10300447</v>
      </c>
      <c r="F105" s="1395">
        <v>27800995</v>
      </c>
      <c r="G105" s="1395">
        <v>2708002</v>
      </c>
      <c r="H105" s="120" t="str">
        <f>IF(G105="","",VLOOKUP(G105,ARANCEL!$B$5:$D$121,2,FALSE))</f>
        <v xml:space="preserve">PLACA DE ORTODONCIA CON UN TORNILLO </v>
      </c>
      <c r="I105" s="121" t="s">
        <v>2739</v>
      </c>
      <c r="J105" s="119">
        <v>1</v>
      </c>
      <c r="K105" s="122">
        <f>IF(G105="","",VLOOKUP(G105,ARANCEL!$B$5:$D$121,3,FALSE)*J105)</f>
        <v>21402</v>
      </c>
      <c r="L105" s="1349" t="s">
        <v>9431</v>
      </c>
      <c r="M105" s="1349">
        <v>4500269300</v>
      </c>
      <c r="N105" s="1349" t="s">
        <v>9449</v>
      </c>
    </row>
    <row r="106" spans="1:14" x14ac:dyDescent="0.25">
      <c r="A106" s="119" t="s">
        <v>305</v>
      </c>
      <c r="B106" s="164">
        <v>41996</v>
      </c>
      <c r="C106" s="118" t="s">
        <v>9118</v>
      </c>
      <c r="D106" s="119" t="s">
        <v>465</v>
      </c>
      <c r="E106" s="162">
        <v>10299975</v>
      </c>
      <c r="F106" s="119">
        <v>30210282</v>
      </c>
      <c r="G106" s="119">
        <v>2705003</v>
      </c>
      <c r="H106" s="120" t="str">
        <f>IF(G106="","",VLOOKUP(G106,ARANCEL!$B$5:$D$121,2,FALSE))</f>
        <v>INCRUSTACION ESTETICA (ART-GLASS O CERAMICA)</v>
      </c>
      <c r="I106" s="121" t="s">
        <v>618</v>
      </c>
      <c r="J106" s="119">
        <v>1</v>
      </c>
      <c r="K106" s="122">
        <f>IF(G106="","",VLOOKUP(G106,ARANCEL!$B$5:$D$121,3,FALSE)*J106)</f>
        <v>15676</v>
      </c>
      <c r="L106" s="1349" t="s">
        <v>9431</v>
      </c>
      <c r="M106" s="1349">
        <v>4500269300</v>
      </c>
      <c r="N106" s="1349" t="s">
        <v>9449</v>
      </c>
    </row>
    <row r="107" spans="1:14" x14ac:dyDescent="0.25">
      <c r="A107" s="119" t="s">
        <v>305</v>
      </c>
      <c r="B107" s="164">
        <v>41914</v>
      </c>
      <c r="C107" s="118" t="s">
        <v>1834</v>
      </c>
      <c r="D107" s="119" t="s">
        <v>465</v>
      </c>
      <c r="E107" s="162">
        <v>10259554</v>
      </c>
      <c r="F107" s="119">
        <v>28838349</v>
      </c>
      <c r="G107" s="119">
        <v>2704005</v>
      </c>
      <c r="H107" s="120" t="str">
        <f>IF(G107="","",VLOOKUP(G107,ARANCEL!$B$5:$D$121,2,FALSE))</f>
        <v>PROVISORIO</v>
      </c>
      <c r="I107" s="121" t="s">
        <v>324</v>
      </c>
      <c r="J107" s="119">
        <v>1</v>
      </c>
      <c r="K107" s="122">
        <f>IF(G107="","",VLOOKUP(G107,ARANCEL!$B$5:$D$121,3,FALSE)*J107)</f>
        <v>3250</v>
      </c>
      <c r="L107" s="1229" t="s">
        <v>8279</v>
      </c>
      <c r="M107" s="1229">
        <v>4500259287</v>
      </c>
      <c r="N107" s="1229" t="s">
        <v>8287</v>
      </c>
    </row>
    <row r="108" spans="1:14" x14ac:dyDescent="0.25">
      <c r="A108" s="119" t="s">
        <v>305</v>
      </c>
      <c r="B108" s="164">
        <v>41939</v>
      </c>
      <c r="C108" s="118" t="s">
        <v>1834</v>
      </c>
      <c r="D108" s="119" t="s">
        <v>465</v>
      </c>
      <c r="E108" s="162">
        <v>10259554</v>
      </c>
      <c r="F108" s="119">
        <v>28838349</v>
      </c>
      <c r="G108" s="119">
        <v>2704003</v>
      </c>
      <c r="H108" s="120" t="str">
        <f>IF(G108="","",VLOOKUP(G108,ARANCEL!$B$5:$D$121,2,FALSE))</f>
        <v xml:space="preserve">CORONA PERIFERICA CON PERNO MUÑON COLADO </v>
      </c>
      <c r="I108" s="121" t="s">
        <v>324</v>
      </c>
      <c r="J108" s="119">
        <v>1</v>
      </c>
      <c r="K108" s="122">
        <f>IF(G108="","",VLOOKUP(G108,ARANCEL!$B$5:$D$121,3,FALSE)*J108)</f>
        <v>32612</v>
      </c>
      <c r="L108" s="1229" t="s">
        <v>8279</v>
      </c>
      <c r="M108" s="1229">
        <v>4500259287</v>
      </c>
      <c r="N108" s="1229" t="s">
        <v>8287</v>
      </c>
    </row>
    <row r="109" spans="1:14" x14ac:dyDescent="0.25">
      <c r="A109" s="119" t="s">
        <v>305</v>
      </c>
      <c r="B109" s="164">
        <v>42019</v>
      </c>
      <c r="C109" s="118" t="s">
        <v>9547</v>
      </c>
      <c r="D109" s="119" t="s">
        <v>465</v>
      </c>
      <c r="E109" s="162">
        <v>10309587</v>
      </c>
      <c r="F109" s="119">
        <v>30541553</v>
      </c>
      <c r="G109" s="119">
        <v>2704005</v>
      </c>
      <c r="H109" s="120" t="str">
        <f>IF(G109="","",VLOOKUP(G109,ARANCEL!$B$5:$D$121,2,FALSE))</f>
        <v>PROVISORIO</v>
      </c>
      <c r="I109" s="121" t="s">
        <v>319</v>
      </c>
      <c r="J109" s="119">
        <v>1</v>
      </c>
      <c r="K109" s="122">
        <f>IF(G109="","",VLOOKUP(G109,ARANCEL!$B$5:$D$121,3,FALSE)*J109)</f>
        <v>3250</v>
      </c>
      <c r="L109" s="1235" t="str">
        <f>IF(E109="","","IMPAGO")</f>
        <v>IMPAGO</v>
      </c>
      <c r="M109" s="1235" t="str">
        <f>IF(L109="IMPAGO","SIN O.C.","")</f>
        <v>SIN O.C.</v>
      </c>
      <c r="N109" s="1235" t="str">
        <f>IF(L109="IMPAGO","SIN FACT.","")</f>
        <v>SIN FACT.</v>
      </c>
    </row>
    <row r="110" spans="1:14" x14ac:dyDescent="0.25">
      <c r="A110" s="119" t="s">
        <v>305</v>
      </c>
      <c r="B110" s="164">
        <v>41843</v>
      </c>
      <c r="C110" s="118" t="s">
        <v>5923</v>
      </c>
      <c r="D110" s="119" t="s">
        <v>83</v>
      </c>
      <c r="E110" s="162">
        <v>10229774</v>
      </c>
      <c r="F110" s="119">
        <v>27615225</v>
      </c>
      <c r="G110" s="119">
        <v>2704005</v>
      </c>
      <c r="H110" s="120" t="str">
        <f>IF(G110="","",VLOOKUP(G110,ARANCEL!$B$5:$D$121,2,FALSE))</f>
        <v>PROVISORIO</v>
      </c>
      <c r="I110" s="121" t="s">
        <v>324</v>
      </c>
      <c r="J110" s="119">
        <v>1</v>
      </c>
      <c r="K110" s="122">
        <f>IF(G110="","",VLOOKUP(G110,ARANCEL!$B$5:$D$121,3,FALSE)*J110)</f>
        <v>3250</v>
      </c>
      <c r="L110" s="1229" t="s">
        <v>6017</v>
      </c>
      <c r="M110" s="1229">
        <v>4500243728</v>
      </c>
      <c r="N110" s="1229">
        <v>9798</v>
      </c>
    </row>
    <row r="111" spans="1:14" x14ac:dyDescent="0.25">
      <c r="A111" s="119" t="s">
        <v>305</v>
      </c>
      <c r="B111" s="164">
        <v>41852</v>
      </c>
      <c r="C111" s="118" t="s">
        <v>5923</v>
      </c>
      <c r="D111" s="119" t="s">
        <v>83</v>
      </c>
      <c r="E111" s="162">
        <v>10229774</v>
      </c>
      <c r="F111" s="119">
        <v>27615225</v>
      </c>
      <c r="G111" s="119">
        <v>2704003</v>
      </c>
      <c r="H111" s="120" t="str">
        <f>IF(G111="","",VLOOKUP(G111,ARANCEL!$B$5:$D$121,2,FALSE))</f>
        <v xml:space="preserve">CORONA PERIFERICA CON PERNO MUÑON COLADO </v>
      </c>
      <c r="I111" s="121" t="s">
        <v>324</v>
      </c>
      <c r="J111" s="119">
        <v>1</v>
      </c>
      <c r="K111" s="122">
        <f>IF(G111="","",VLOOKUP(G111,ARANCEL!$B$5:$D$121,3,FALSE)*J111)</f>
        <v>32612</v>
      </c>
      <c r="L111" s="1229" t="s">
        <v>6017</v>
      </c>
      <c r="M111" s="1229">
        <v>4500245549</v>
      </c>
      <c r="N111" s="1229">
        <v>9817</v>
      </c>
    </row>
    <row r="112" spans="1:14" x14ac:dyDescent="0.25">
      <c r="A112" s="119" t="s">
        <v>305</v>
      </c>
      <c r="B112" s="164">
        <v>41740</v>
      </c>
      <c r="C112" s="118" t="s">
        <v>3884</v>
      </c>
      <c r="D112" s="119" t="s">
        <v>78</v>
      </c>
      <c r="E112" s="162">
        <v>10187885</v>
      </c>
      <c r="F112" s="119">
        <v>19388905</v>
      </c>
      <c r="G112" s="119">
        <v>2705003</v>
      </c>
      <c r="H112" s="120" t="str">
        <f>IF(G112="","",VLOOKUP(G112,ARANCEL!$B$5:$D$121,2,FALSE))</f>
        <v>INCRUSTACION ESTETICA (ART-GLASS O CERAMICA)</v>
      </c>
      <c r="I112" s="121" t="s">
        <v>618</v>
      </c>
      <c r="J112" s="119">
        <v>1</v>
      </c>
      <c r="K112" s="122">
        <f>IF(G112="","",VLOOKUP(G112,ARANCEL!$B$5:$D$121,3,FALSE)*J112)</f>
        <v>15676</v>
      </c>
      <c r="L112" s="1229" t="s">
        <v>4612</v>
      </c>
      <c r="M112" s="1229">
        <v>4500229992</v>
      </c>
      <c r="N112" s="1229">
        <v>9198</v>
      </c>
    </row>
    <row r="113" spans="1:14" x14ac:dyDescent="0.25">
      <c r="A113" s="119" t="s">
        <v>305</v>
      </c>
      <c r="B113" s="164">
        <v>42006</v>
      </c>
      <c r="C113" s="118" t="s">
        <v>9238</v>
      </c>
      <c r="D113" s="119" t="s">
        <v>1646</v>
      </c>
      <c r="E113" s="162">
        <v>10303629</v>
      </c>
      <c r="F113" s="119">
        <v>30251679</v>
      </c>
      <c r="G113" s="119">
        <v>2704005</v>
      </c>
      <c r="H113" s="120" t="str">
        <f>IF(G113="","",VLOOKUP(G113,ARANCEL!$B$5:$D$121,2,FALSE))</f>
        <v>PROVISORIO</v>
      </c>
      <c r="I113" s="121" t="s">
        <v>324</v>
      </c>
      <c r="J113" s="119">
        <v>1</v>
      </c>
      <c r="K113" s="122">
        <f>IF(G113="","",VLOOKUP(G113,ARANCEL!$B$5:$D$121,3,FALSE)*J113)</f>
        <v>3250</v>
      </c>
      <c r="L113" s="1235" t="str">
        <f>IF(E113="","","IMPAGO")</f>
        <v>IMPAGO</v>
      </c>
      <c r="M113" s="1235" t="str">
        <f>IF(L113="IMPAGO","SIN O.C.","")</f>
        <v>SIN O.C.</v>
      </c>
      <c r="N113" s="1235" t="str">
        <f>IF(L113="IMPAGO","SIN FACT.","")</f>
        <v>SIN FACT.</v>
      </c>
    </row>
    <row r="114" spans="1:14" x14ac:dyDescent="0.25">
      <c r="A114" s="119" t="s">
        <v>606</v>
      </c>
      <c r="B114" s="164">
        <v>42024</v>
      </c>
      <c r="C114" s="118" t="s">
        <v>9238</v>
      </c>
      <c r="D114" s="119" t="s">
        <v>1646</v>
      </c>
      <c r="E114" s="162">
        <v>10303629</v>
      </c>
      <c r="F114" s="119">
        <v>30251679</v>
      </c>
      <c r="G114" s="119">
        <v>2704003</v>
      </c>
      <c r="H114" s="120" t="str">
        <f>IF(G114="","",VLOOKUP(G114,ARANCEL!$B$5:$D$121,2,FALSE))</f>
        <v xml:space="preserve">CORONA PERIFERICA CON PERNO MUÑON COLADO </v>
      </c>
      <c r="I114" s="121" t="s">
        <v>324</v>
      </c>
      <c r="J114" s="119">
        <v>1</v>
      </c>
      <c r="K114" s="122">
        <f>IF(G114="","",VLOOKUP(G114,ARANCEL!$B$5:$D$121,3,FALSE)*J114)</f>
        <v>32612</v>
      </c>
      <c r="L114" s="1235" t="str">
        <f>IF(E114="","","IMPAGO")</f>
        <v>IMPAGO</v>
      </c>
      <c r="M114" s="1235" t="str">
        <f>IF(L114="IMPAGO","SIN O.C.","")</f>
        <v>SIN O.C.</v>
      </c>
      <c r="N114" s="1235" t="str">
        <f>IF(L114="IMPAGO","SIN FACT.","")</f>
        <v>SIN FACT.</v>
      </c>
    </row>
    <row r="115" spans="1:14" x14ac:dyDescent="0.25">
      <c r="A115" s="119" t="s">
        <v>305</v>
      </c>
      <c r="B115" s="164">
        <v>41655</v>
      </c>
      <c r="C115" s="118" t="s">
        <v>1832</v>
      </c>
      <c r="D115" s="119" t="s">
        <v>82</v>
      </c>
      <c r="E115" s="162">
        <v>10169502</v>
      </c>
      <c r="F115" s="119">
        <v>24651806</v>
      </c>
      <c r="G115" s="119">
        <v>2704005</v>
      </c>
      <c r="H115" s="120" t="str">
        <f>IF(G115="","",VLOOKUP(G115,ARANCEL!$B$5:$D$121,2,FALSE))</f>
        <v>PROVISORIO</v>
      </c>
      <c r="I115" s="121" t="s">
        <v>324</v>
      </c>
      <c r="J115" s="119">
        <v>1</v>
      </c>
      <c r="K115" s="122">
        <f>IF(G115="","",VLOOKUP(G115,ARANCEL!$B$5:$D$121,3,FALSE)*J115)</f>
        <v>3250</v>
      </c>
      <c r="L115" s="1229" t="s">
        <v>2842</v>
      </c>
      <c r="M115" s="1229">
        <v>4500216249</v>
      </c>
      <c r="N115" s="1229">
        <v>8413</v>
      </c>
    </row>
    <row r="116" spans="1:14" x14ac:dyDescent="0.25">
      <c r="A116" s="119" t="s">
        <v>313</v>
      </c>
      <c r="B116" s="164">
        <v>41655</v>
      </c>
      <c r="C116" s="118" t="s">
        <v>1832</v>
      </c>
      <c r="D116" s="119" t="s">
        <v>82</v>
      </c>
      <c r="E116" s="162">
        <v>10169502</v>
      </c>
      <c r="F116" s="119">
        <v>24651806</v>
      </c>
      <c r="G116" s="119">
        <v>2701001</v>
      </c>
      <c r="H116" s="120" t="str">
        <f>IF(G116="","",VLOOKUP(G116,ARANCEL!$B$5:$D$121,2,FALSE))</f>
        <v>COSTO LABORATORIO GUIA QUIRURG</v>
      </c>
      <c r="I116" s="121" t="s">
        <v>324</v>
      </c>
      <c r="J116" s="119">
        <v>1</v>
      </c>
      <c r="K116" s="122">
        <f>IF(G116="","",VLOOKUP(G116,ARANCEL!$B$5:$D$121,3,FALSE)*J116)</f>
        <v>11246</v>
      </c>
      <c r="L116" s="1229" t="s">
        <v>2842</v>
      </c>
      <c r="M116" s="1229">
        <v>4500216249</v>
      </c>
      <c r="N116" s="1229">
        <v>8413</v>
      </c>
    </row>
    <row r="117" spans="1:14" x14ac:dyDescent="0.25">
      <c r="A117" s="119" t="s">
        <v>305</v>
      </c>
      <c r="B117" s="164">
        <v>41844</v>
      </c>
      <c r="C117" s="118" t="s">
        <v>1832</v>
      </c>
      <c r="D117" s="119" t="s">
        <v>82</v>
      </c>
      <c r="E117" s="162">
        <v>10229778</v>
      </c>
      <c r="F117" s="119">
        <v>24651806</v>
      </c>
      <c r="G117" s="119">
        <v>2702002</v>
      </c>
      <c r="H117" s="120" t="str">
        <f>IF(G117="","",VLOOKUP(G117,ARANCEL!$B$5:$D$121,2,FALSE))</f>
        <v xml:space="preserve">LABORATORIO CORONA CEMENTADA SOBRE IMPLANTE </v>
      </c>
      <c r="I117" s="121" t="s">
        <v>324</v>
      </c>
      <c r="J117" s="119">
        <v>1</v>
      </c>
      <c r="K117" s="122">
        <f>IF(G117="","",VLOOKUP(G117,ARANCEL!$B$5:$D$121,3,FALSE)*J117)</f>
        <v>31878</v>
      </c>
      <c r="L117" s="1229" t="s">
        <v>6017</v>
      </c>
      <c r="M117" s="1229">
        <v>4500243728</v>
      </c>
      <c r="N117" s="1229">
        <v>9798</v>
      </c>
    </row>
    <row r="118" spans="1:14" x14ac:dyDescent="0.25">
      <c r="A118" s="119" t="s">
        <v>305</v>
      </c>
      <c r="B118" s="164">
        <v>42016</v>
      </c>
      <c r="C118" s="118" t="s">
        <v>9341</v>
      </c>
      <c r="D118" s="119" t="s">
        <v>84</v>
      </c>
      <c r="E118" s="162">
        <v>10306432</v>
      </c>
      <c r="F118" s="119">
        <v>30133888</v>
      </c>
      <c r="G118" s="119">
        <v>2704031</v>
      </c>
      <c r="H118" s="120" t="str">
        <f>IF(G118="","",VLOOKUP(G118,ARANCEL!$B$5:$D$121,2,FALSE))</f>
        <v xml:space="preserve">PERNO MUÑON METALICO </v>
      </c>
      <c r="I118" s="121" t="s">
        <v>668</v>
      </c>
      <c r="J118" s="119">
        <v>1</v>
      </c>
      <c r="K118" s="122">
        <f>IF(G118="","",VLOOKUP(G118,ARANCEL!$B$5:$D$121,3,FALSE)*J118)</f>
        <v>12246</v>
      </c>
      <c r="L118" s="1235" t="str">
        <f>IF(E118="","","IMPAGO")</f>
        <v>IMPAGO</v>
      </c>
      <c r="M118" s="1235" t="str">
        <f>IF(L118="IMPAGO","SIN O.C.","")</f>
        <v>SIN O.C.</v>
      </c>
      <c r="N118" s="1235" t="str">
        <f>IF(L118="IMPAGO","SIN FACT.","")</f>
        <v>SIN FACT.</v>
      </c>
    </row>
    <row r="119" spans="1:14" x14ac:dyDescent="0.25">
      <c r="A119" s="119" t="s">
        <v>305</v>
      </c>
      <c r="B119" s="164">
        <v>41744</v>
      </c>
      <c r="C119" s="118" t="s">
        <v>3964</v>
      </c>
      <c r="D119" s="119" t="s">
        <v>61</v>
      </c>
      <c r="E119" s="162">
        <v>10188684</v>
      </c>
      <c r="F119" s="119">
        <v>20709096</v>
      </c>
      <c r="G119" s="119">
        <v>2707001</v>
      </c>
      <c r="H119" s="120" t="str">
        <f>IF(G119="","",VLOOKUP(G119,ARANCEL!$B$5:$D$121,2,FALSE))</f>
        <v xml:space="preserve">PLANO DE RELAJACION </v>
      </c>
      <c r="I119" s="121" t="s">
        <v>306</v>
      </c>
      <c r="J119" s="119">
        <v>1</v>
      </c>
      <c r="K119" s="122">
        <f>IF(G119="","",VLOOKUP(G119,ARANCEL!$B$5:$D$121,3,FALSE)*J119)</f>
        <v>9221</v>
      </c>
      <c r="L119" s="1229" t="s">
        <v>4612</v>
      </c>
      <c r="M119" s="1229">
        <v>4500231296</v>
      </c>
      <c r="N119" s="1229">
        <v>9270</v>
      </c>
    </row>
    <row r="120" spans="1:14" x14ac:dyDescent="0.25">
      <c r="A120" s="119" t="s">
        <v>305</v>
      </c>
      <c r="B120" s="164">
        <v>41744</v>
      </c>
      <c r="C120" s="118" t="s">
        <v>3964</v>
      </c>
      <c r="D120" s="119" t="s">
        <v>61</v>
      </c>
      <c r="E120" s="162">
        <v>10188684</v>
      </c>
      <c r="F120" s="119">
        <v>20709096</v>
      </c>
      <c r="G120" s="119">
        <v>2707003</v>
      </c>
      <c r="H120" s="120" t="str">
        <f>IF(G120="","",VLOOKUP(G120,ARANCEL!$B$5:$D$121,2,FALSE))</f>
        <v xml:space="preserve">ESTAMPADO </v>
      </c>
      <c r="I120" s="121" t="s">
        <v>306</v>
      </c>
      <c r="J120" s="119">
        <v>1</v>
      </c>
      <c r="K120" s="122">
        <f>IF(G120="","",VLOOKUP(G120,ARANCEL!$B$5:$D$121,3,FALSE)*J120)</f>
        <v>6028</v>
      </c>
      <c r="L120" s="1229" t="s">
        <v>4612</v>
      </c>
      <c r="M120" s="1229">
        <v>4500231296</v>
      </c>
      <c r="N120" s="1229">
        <v>9270</v>
      </c>
    </row>
    <row r="121" spans="1:14" x14ac:dyDescent="0.25">
      <c r="A121" s="119" t="s">
        <v>305</v>
      </c>
      <c r="B121" s="164">
        <v>41843</v>
      </c>
      <c r="C121" s="118" t="s">
        <v>5960</v>
      </c>
      <c r="D121" s="119" t="s">
        <v>84</v>
      </c>
      <c r="E121" s="162">
        <v>10229773</v>
      </c>
      <c r="F121" s="119">
        <v>27603252</v>
      </c>
      <c r="G121" s="119">
        <v>2704005</v>
      </c>
      <c r="H121" s="120" t="str">
        <f>IF(G121="","",VLOOKUP(G121,ARANCEL!$B$5:$D$121,2,FALSE))</f>
        <v>PROVISORIO</v>
      </c>
      <c r="I121" s="121" t="s">
        <v>308</v>
      </c>
      <c r="J121" s="119">
        <v>1</v>
      </c>
      <c r="K121" s="122">
        <f>IF(G121="","",VLOOKUP(G121,ARANCEL!$B$5:$D$121,3,FALSE)*J121)</f>
        <v>3250</v>
      </c>
      <c r="L121" s="1229" t="s">
        <v>6017</v>
      </c>
      <c r="M121" s="1229">
        <v>4500243728</v>
      </c>
      <c r="N121" s="1229">
        <v>9798</v>
      </c>
    </row>
    <row r="122" spans="1:14" x14ac:dyDescent="0.25">
      <c r="A122" s="169" t="s">
        <v>305</v>
      </c>
      <c r="B122" s="164">
        <v>41852</v>
      </c>
      <c r="C122" s="118" t="s">
        <v>5960</v>
      </c>
      <c r="D122" s="119" t="s">
        <v>84</v>
      </c>
      <c r="E122" s="162">
        <v>10229773</v>
      </c>
      <c r="F122" s="119">
        <v>27603252</v>
      </c>
      <c r="G122" s="119">
        <v>2704002</v>
      </c>
      <c r="H122" s="120" t="str">
        <f>IF(G122="","",VLOOKUP(G122,ARANCEL!$B$5:$D$121,2,FALSE))</f>
        <v xml:space="preserve">CORONA PERIFERICA </v>
      </c>
      <c r="I122" s="121" t="s">
        <v>308</v>
      </c>
      <c r="J122" s="119">
        <v>1</v>
      </c>
      <c r="K122" s="122">
        <f>IF(G122="","",VLOOKUP(G122,ARANCEL!$B$5:$D$121,3,FALSE)*J122)</f>
        <v>25865</v>
      </c>
      <c r="L122" s="1229" t="s">
        <v>6017</v>
      </c>
      <c r="M122" s="1229">
        <v>4500245549</v>
      </c>
      <c r="N122" s="1229">
        <v>9817</v>
      </c>
    </row>
    <row r="123" spans="1:14" x14ac:dyDescent="0.25">
      <c r="A123" s="119" t="s">
        <v>305</v>
      </c>
      <c r="B123" s="164">
        <v>41754</v>
      </c>
      <c r="C123" s="118" t="s">
        <v>4181</v>
      </c>
      <c r="D123" s="119" t="s">
        <v>78</v>
      </c>
      <c r="E123" s="162">
        <v>10191232</v>
      </c>
      <c r="F123" s="119">
        <v>25874845</v>
      </c>
      <c r="G123" s="119">
        <v>2705003</v>
      </c>
      <c r="H123" s="120" t="str">
        <f>IF(G123="","",VLOOKUP(G123,ARANCEL!$B$5:$D$121,2,FALSE))</f>
        <v>INCRUSTACION ESTETICA (ART-GLASS O CERAMICA)</v>
      </c>
      <c r="I123" s="121" t="s">
        <v>309</v>
      </c>
      <c r="J123" s="119">
        <v>1</v>
      </c>
      <c r="K123" s="122">
        <f>IF(G123="","",VLOOKUP(G123,ARANCEL!$B$5:$D$121,3,FALSE)*J123)</f>
        <v>15676</v>
      </c>
      <c r="L123" s="1229" t="s">
        <v>4612</v>
      </c>
      <c r="M123" s="1229">
        <v>4500229997</v>
      </c>
      <c r="N123" s="1229">
        <v>9220</v>
      </c>
    </row>
    <row r="124" spans="1:14" x14ac:dyDescent="0.25">
      <c r="A124" s="119" t="s">
        <v>305</v>
      </c>
      <c r="B124" s="164">
        <v>41873</v>
      </c>
      <c r="C124" s="118" t="s">
        <v>6559</v>
      </c>
      <c r="D124" s="119" t="s">
        <v>83</v>
      </c>
      <c r="E124" s="162">
        <v>10245405</v>
      </c>
      <c r="F124" s="119">
        <v>27592431</v>
      </c>
      <c r="G124" s="119">
        <v>2704025</v>
      </c>
      <c r="H124" s="120" t="str">
        <f>IF(G124="","",VLOOKUP(G124,ARANCEL!$B$5:$D$121,2,FALSE))</f>
        <v>PROTESIS METALICA CON VALPLAST (RETENEDORES ESTETICOS)</v>
      </c>
      <c r="I124" s="121" t="s">
        <v>347</v>
      </c>
      <c r="J124" s="119">
        <v>2</v>
      </c>
      <c r="K124" s="122">
        <f>IF(G124="","",VLOOKUP(G124,ARANCEL!$B$5:$D$121,3,FALSE)*J124)</f>
        <v>179928</v>
      </c>
      <c r="L124" s="1229" t="s">
        <v>6905</v>
      </c>
      <c r="M124" s="1229">
        <v>4500250349</v>
      </c>
      <c r="N124" s="1229" t="s">
        <v>6910</v>
      </c>
    </row>
    <row r="125" spans="1:14" x14ac:dyDescent="0.25">
      <c r="A125" s="119" t="s">
        <v>305</v>
      </c>
      <c r="B125" s="164">
        <v>41969</v>
      </c>
      <c r="C125" s="118" t="s">
        <v>8515</v>
      </c>
      <c r="D125" s="119" t="s">
        <v>84</v>
      </c>
      <c r="E125" s="162">
        <v>10285620</v>
      </c>
      <c r="F125" s="119">
        <v>28494333</v>
      </c>
      <c r="G125" s="119">
        <v>2704005</v>
      </c>
      <c r="H125" s="120" t="str">
        <f>IF(G125="","",VLOOKUP(G125,ARANCEL!$B$5:$D$121,2,FALSE))</f>
        <v>PROVISORIO</v>
      </c>
      <c r="I125" s="121" t="s">
        <v>654</v>
      </c>
      <c r="J125" s="119">
        <v>3</v>
      </c>
      <c r="K125" s="122">
        <f>IF(G125="","",VLOOKUP(G125,ARANCEL!$B$5:$D$121,3,FALSE)*J125)</f>
        <v>9750</v>
      </c>
      <c r="L125" s="1229" t="s">
        <v>8256</v>
      </c>
      <c r="M125" s="1229">
        <v>4500265720</v>
      </c>
      <c r="N125" s="1229" t="s">
        <v>8952</v>
      </c>
    </row>
    <row r="126" spans="1:14" x14ac:dyDescent="0.25">
      <c r="A126" s="119" t="s">
        <v>305</v>
      </c>
      <c r="B126" s="164">
        <v>41976</v>
      </c>
      <c r="C126" s="118" t="s">
        <v>8515</v>
      </c>
      <c r="D126" s="119" t="s">
        <v>84</v>
      </c>
      <c r="E126" s="162">
        <v>10285620</v>
      </c>
      <c r="F126" s="119">
        <v>28494333</v>
      </c>
      <c r="G126" s="119">
        <v>2704008</v>
      </c>
      <c r="H126" s="120" t="str">
        <f>IF(G126="","",VLOOKUP(G126,ARANCEL!$B$5:$D$121,2,FALSE))</f>
        <v>PILAR, INSERCION O PUNTO DE APOYO CON PERNO MUÑON</v>
      </c>
      <c r="I126" s="121" t="s">
        <v>767</v>
      </c>
      <c r="J126" s="119">
        <v>2</v>
      </c>
      <c r="K126" s="122">
        <f>IF(G126="","",VLOOKUP(G126,ARANCEL!$B$5:$D$121,3,FALSE)*J126)</f>
        <v>65224</v>
      </c>
      <c r="L126" s="1229" t="s">
        <v>8256</v>
      </c>
      <c r="M126" s="1229">
        <v>4500265720</v>
      </c>
      <c r="N126" s="1229" t="s">
        <v>8952</v>
      </c>
    </row>
    <row r="127" spans="1:14" x14ac:dyDescent="0.25">
      <c r="A127" s="119" t="s">
        <v>305</v>
      </c>
      <c r="B127" s="164">
        <v>41976</v>
      </c>
      <c r="C127" s="118" t="s">
        <v>8515</v>
      </c>
      <c r="D127" s="119" t="s">
        <v>84</v>
      </c>
      <c r="E127" s="162">
        <v>10285620</v>
      </c>
      <c r="F127" s="119">
        <v>28494333</v>
      </c>
      <c r="G127" s="119">
        <v>2704012</v>
      </c>
      <c r="H127" s="120" t="str">
        <f>IF(G127="","",VLOOKUP(G127,ARANCEL!$B$5:$D$121,2,FALSE))</f>
        <v xml:space="preserve">INTERMEDIARIO O PONTICO </v>
      </c>
      <c r="I127" s="121" t="s">
        <v>309</v>
      </c>
      <c r="J127" s="119">
        <v>1</v>
      </c>
      <c r="K127" s="122">
        <f>IF(G127="","",VLOOKUP(G127,ARANCEL!$B$5:$D$121,3,FALSE)*J127)</f>
        <v>25122</v>
      </c>
      <c r="L127" s="1229" t="s">
        <v>8256</v>
      </c>
      <c r="M127" s="1229">
        <v>4500265720</v>
      </c>
      <c r="N127" s="1229" t="s">
        <v>8952</v>
      </c>
    </row>
    <row r="128" spans="1:14" x14ac:dyDescent="0.25">
      <c r="A128" s="119" t="s">
        <v>305</v>
      </c>
      <c r="B128" s="164">
        <v>41996</v>
      </c>
      <c r="C128" s="118" t="s">
        <v>8515</v>
      </c>
      <c r="D128" s="119" t="s">
        <v>84</v>
      </c>
      <c r="E128" s="162">
        <v>10299697</v>
      </c>
      <c r="F128" s="119">
        <v>30212118</v>
      </c>
      <c r="G128" s="119">
        <v>2707003</v>
      </c>
      <c r="H128" s="120" t="str">
        <f>IF(G128="","",VLOOKUP(G128,ARANCEL!$B$5:$D$121,2,FALSE))</f>
        <v xml:space="preserve">ESTAMPADO </v>
      </c>
      <c r="I128" s="121" t="s">
        <v>306</v>
      </c>
      <c r="J128" s="119">
        <v>1</v>
      </c>
      <c r="K128" s="122">
        <f>IF(G128="","",VLOOKUP(G128,ARANCEL!$B$5:$D$121,3,FALSE)*J128)</f>
        <v>6028</v>
      </c>
      <c r="L128" s="1349" t="s">
        <v>9431</v>
      </c>
      <c r="M128" s="1349">
        <v>4500269300</v>
      </c>
      <c r="N128" s="1349" t="s">
        <v>9449</v>
      </c>
    </row>
    <row r="129" spans="1:14" x14ac:dyDescent="0.25">
      <c r="A129" s="119" t="s">
        <v>305</v>
      </c>
      <c r="B129" s="164">
        <v>42002</v>
      </c>
      <c r="C129" s="118" t="s">
        <v>8515</v>
      </c>
      <c r="D129" s="119" t="s">
        <v>84</v>
      </c>
      <c r="E129" s="162">
        <v>10299697</v>
      </c>
      <c r="F129" s="119">
        <v>30212118</v>
      </c>
      <c r="G129" s="119">
        <v>2707001</v>
      </c>
      <c r="H129" s="120" t="str">
        <f>IF(G129="","",VLOOKUP(G129,ARANCEL!$B$5:$D$121,2,FALSE))</f>
        <v xml:space="preserve">PLANO DE RELAJACION </v>
      </c>
      <c r="I129" s="121" t="s">
        <v>306</v>
      </c>
      <c r="J129" s="119">
        <v>1</v>
      </c>
      <c r="K129" s="122">
        <f>IF(G129="","",VLOOKUP(G129,ARANCEL!$B$5:$D$121,3,FALSE)*J129)</f>
        <v>9221</v>
      </c>
      <c r="L129" s="1349" t="s">
        <v>9431</v>
      </c>
      <c r="M129" s="1349">
        <v>4500269300</v>
      </c>
      <c r="N129" s="1349" t="s">
        <v>9449</v>
      </c>
    </row>
    <row r="130" spans="1:14" x14ac:dyDescent="0.25">
      <c r="A130" s="119" t="s">
        <v>305</v>
      </c>
      <c r="B130" s="164">
        <v>41935</v>
      </c>
      <c r="C130" s="118" t="s">
        <v>7801</v>
      </c>
      <c r="D130" s="119" t="s">
        <v>467</v>
      </c>
      <c r="E130" s="162">
        <v>10268537</v>
      </c>
      <c r="F130" s="119">
        <v>29188561</v>
      </c>
      <c r="G130" s="119">
        <v>2704015</v>
      </c>
      <c r="H130" s="120" t="str">
        <f>IF(G130="","",VLOOKUP(G130,ARANCEL!$B$5:$D$121,2,FALSE))</f>
        <v xml:space="preserve">CORONA IN CERAM </v>
      </c>
      <c r="I130" s="121" t="s">
        <v>309</v>
      </c>
      <c r="J130" s="119">
        <v>1</v>
      </c>
      <c r="K130" s="122">
        <f>IF(G130="","",VLOOKUP(G130,ARANCEL!$B$5:$D$121,3,FALSE)*J130)</f>
        <v>42733</v>
      </c>
      <c r="L130" s="1229" t="s">
        <v>8279</v>
      </c>
      <c r="M130" s="1229">
        <v>4500260751</v>
      </c>
      <c r="N130" s="1229" t="s">
        <v>8271</v>
      </c>
    </row>
    <row r="131" spans="1:14" x14ac:dyDescent="0.25">
      <c r="A131" s="119" t="s">
        <v>305</v>
      </c>
      <c r="B131" s="164">
        <v>41666</v>
      </c>
      <c r="C131" s="118" t="s">
        <v>1831</v>
      </c>
      <c r="D131" s="119" t="s">
        <v>82</v>
      </c>
      <c r="E131" s="162">
        <v>10170116</v>
      </c>
      <c r="F131" s="119">
        <v>23760085</v>
      </c>
      <c r="G131" s="119">
        <v>2702002</v>
      </c>
      <c r="H131" s="120" t="str">
        <f>IF(G131="","",VLOOKUP(G131,ARANCEL!$B$5:$D$121,2,FALSE))</f>
        <v xml:space="preserve">LABORATORIO CORONA CEMENTADA SOBRE IMPLANTE </v>
      </c>
      <c r="I131" s="121" t="s">
        <v>1830</v>
      </c>
      <c r="J131" s="119">
        <v>5</v>
      </c>
      <c r="K131" s="122">
        <f>IF(G131="","",VLOOKUP(G131,ARANCEL!$B$5:$D$121,3,FALSE)*J131)</f>
        <v>159390</v>
      </c>
      <c r="L131" s="1229" t="s">
        <v>2842</v>
      </c>
      <c r="M131" s="1229">
        <v>4500216249</v>
      </c>
      <c r="N131" s="1229">
        <v>8413</v>
      </c>
    </row>
    <row r="132" spans="1:14" x14ac:dyDescent="0.25">
      <c r="A132" s="119" t="s">
        <v>305</v>
      </c>
      <c r="B132" s="164">
        <v>41986</v>
      </c>
      <c r="C132" s="118" t="s">
        <v>8873</v>
      </c>
      <c r="D132" s="119" t="s">
        <v>1431</v>
      </c>
      <c r="E132" s="162">
        <v>10294689</v>
      </c>
      <c r="F132" s="119">
        <v>29327575</v>
      </c>
      <c r="G132" s="119">
        <v>2704005</v>
      </c>
      <c r="H132" s="120" t="str">
        <f>IF(G132="","",VLOOKUP(G132,ARANCEL!$B$5:$D$121,2,FALSE))</f>
        <v>PROVISORIO</v>
      </c>
      <c r="I132" s="121" t="s">
        <v>326</v>
      </c>
      <c r="J132" s="119">
        <v>1</v>
      </c>
      <c r="K132" s="122">
        <f>IF(G132="","",VLOOKUP(G132,ARANCEL!$B$5:$D$121,3,FALSE)*J132)</f>
        <v>3250</v>
      </c>
      <c r="L132" s="1349" t="s">
        <v>9431</v>
      </c>
      <c r="M132" s="1349">
        <v>4500269300</v>
      </c>
      <c r="N132" s="1349" t="s">
        <v>9449</v>
      </c>
    </row>
    <row r="133" spans="1:14" x14ac:dyDescent="0.25">
      <c r="A133" s="119" t="s">
        <v>305</v>
      </c>
      <c r="B133" s="164">
        <v>41997</v>
      </c>
      <c r="C133" s="118" t="s">
        <v>8873</v>
      </c>
      <c r="D133" s="119" t="s">
        <v>1431</v>
      </c>
      <c r="E133" s="162">
        <v>10294689</v>
      </c>
      <c r="F133" s="119">
        <v>29327575</v>
      </c>
      <c r="G133" s="119">
        <v>2704003</v>
      </c>
      <c r="H133" s="120" t="str">
        <f>IF(G133="","",VLOOKUP(G133,ARANCEL!$B$5:$D$121,2,FALSE))</f>
        <v xml:space="preserve">CORONA PERIFERICA CON PERNO MUÑON COLADO </v>
      </c>
      <c r="I133" s="121" t="s">
        <v>326</v>
      </c>
      <c r="J133" s="119">
        <v>1</v>
      </c>
      <c r="K133" s="122">
        <f>IF(G133="","",VLOOKUP(G133,ARANCEL!$B$5:$D$121,3,FALSE)*J133)</f>
        <v>32612</v>
      </c>
      <c r="L133" s="1349" t="s">
        <v>9431</v>
      </c>
      <c r="M133" s="1349">
        <v>4500269300</v>
      </c>
      <c r="N133" s="1349" t="s">
        <v>9449</v>
      </c>
    </row>
    <row r="134" spans="1:14" x14ac:dyDescent="0.25">
      <c r="A134" s="119" t="s">
        <v>305</v>
      </c>
      <c r="B134" s="164">
        <v>41932</v>
      </c>
      <c r="C134" s="118" t="s">
        <v>7771</v>
      </c>
      <c r="D134" s="119" t="s">
        <v>1481</v>
      </c>
      <c r="E134" s="162">
        <v>10267769</v>
      </c>
      <c r="F134" s="119">
        <v>28745649</v>
      </c>
      <c r="G134" s="119">
        <v>2705003</v>
      </c>
      <c r="H134" s="120" t="str">
        <f>IF(G134="","",VLOOKUP(G134,ARANCEL!$B$5:$D$121,2,FALSE))</f>
        <v>INCRUSTACION ESTETICA (ART-GLASS O CERAMICA)</v>
      </c>
      <c r="I134" s="121" t="s">
        <v>316</v>
      </c>
      <c r="J134" s="119">
        <v>1</v>
      </c>
      <c r="K134" s="122">
        <f>IF(G134="","",VLOOKUP(G134,ARANCEL!$B$5:$D$121,3,FALSE)*J134)</f>
        <v>15676</v>
      </c>
      <c r="L134" s="1229" t="s">
        <v>8279</v>
      </c>
      <c r="M134" s="1229">
        <v>4500260751</v>
      </c>
      <c r="N134" s="1229" t="s">
        <v>8271</v>
      </c>
    </row>
    <row r="135" spans="1:14" x14ac:dyDescent="0.25">
      <c r="A135" s="119" t="s">
        <v>305</v>
      </c>
      <c r="B135" s="164">
        <v>41948</v>
      </c>
      <c r="C135" s="118" t="s">
        <v>7771</v>
      </c>
      <c r="D135" s="119" t="s">
        <v>1481</v>
      </c>
      <c r="E135" s="162">
        <v>10267769</v>
      </c>
      <c r="F135" s="119">
        <v>28745649</v>
      </c>
      <c r="G135" s="119">
        <v>2705003</v>
      </c>
      <c r="H135" s="120" t="str">
        <f>IF(G135="","",VLOOKUP(G135,ARANCEL!$B$5:$D$121,2,FALSE))</f>
        <v>INCRUSTACION ESTETICA (ART-GLASS O CERAMICA)</v>
      </c>
      <c r="I135" s="121" t="s">
        <v>324</v>
      </c>
      <c r="J135" s="119">
        <v>1</v>
      </c>
      <c r="K135" s="122">
        <f>IF(G135="","",VLOOKUP(G135,ARANCEL!$B$5:$D$121,3,FALSE)*J135)</f>
        <v>15676</v>
      </c>
      <c r="L135" s="1237" t="s">
        <v>8256</v>
      </c>
      <c r="M135" s="1237">
        <v>4500260751</v>
      </c>
      <c r="N135" s="1237" t="s">
        <v>8271</v>
      </c>
    </row>
    <row r="136" spans="1:14" x14ac:dyDescent="0.25">
      <c r="A136" s="119" t="s">
        <v>305</v>
      </c>
      <c r="B136" s="164">
        <v>41649</v>
      </c>
      <c r="C136" s="118" t="s">
        <v>1829</v>
      </c>
      <c r="D136" s="119" t="s">
        <v>82</v>
      </c>
      <c r="E136" s="162">
        <v>10168748</v>
      </c>
      <c r="F136" s="119">
        <v>24522372</v>
      </c>
      <c r="G136" s="119">
        <v>2705003</v>
      </c>
      <c r="H136" s="120" t="str">
        <f>IF(G136="","",VLOOKUP(G136,ARANCEL!$B$5:$D$121,2,FALSE))</f>
        <v>INCRUSTACION ESTETICA (ART-GLASS O CERAMICA)</v>
      </c>
      <c r="I136" s="121" t="s">
        <v>326</v>
      </c>
      <c r="J136" s="119">
        <v>1</v>
      </c>
      <c r="K136" s="122">
        <f>IF(G136="","",VLOOKUP(G136,ARANCEL!$B$5:$D$121,3,FALSE)*J136)</f>
        <v>15676</v>
      </c>
      <c r="L136" s="1229" t="s">
        <v>2842</v>
      </c>
      <c r="M136" s="1229">
        <v>4500216248</v>
      </c>
      <c r="N136" s="1229">
        <v>8412</v>
      </c>
    </row>
    <row r="137" spans="1:14" x14ac:dyDescent="0.25">
      <c r="A137" s="119" t="s">
        <v>305</v>
      </c>
      <c r="B137" s="164">
        <v>41835</v>
      </c>
      <c r="C137" s="118" t="s">
        <v>5803</v>
      </c>
      <c r="D137" s="119" t="s">
        <v>81</v>
      </c>
      <c r="E137" s="162">
        <v>10226106</v>
      </c>
      <c r="F137" s="119">
        <v>27482819</v>
      </c>
      <c r="G137" s="119">
        <v>2704005</v>
      </c>
      <c r="H137" s="120" t="str">
        <f>IF(G137="","",VLOOKUP(G137,ARANCEL!$B$5:$D$121,2,FALSE))</f>
        <v>PROVISORIO</v>
      </c>
      <c r="I137" s="121" t="s">
        <v>309</v>
      </c>
      <c r="J137" s="119">
        <v>1</v>
      </c>
      <c r="K137" s="122">
        <f>IF(G137="","",VLOOKUP(G137,ARANCEL!$B$5:$D$121,3,FALSE)*J137)</f>
        <v>3250</v>
      </c>
      <c r="L137" s="1229" t="s">
        <v>6017</v>
      </c>
      <c r="M137" s="1229">
        <v>4500243725</v>
      </c>
      <c r="N137" s="1229">
        <v>9797</v>
      </c>
    </row>
    <row r="138" spans="1:14" x14ac:dyDescent="0.25">
      <c r="A138" s="119" t="s">
        <v>305</v>
      </c>
      <c r="B138" s="164">
        <v>41856</v>
      </c>
      <c r="C138" s="118" t="s">
        <v>5803</v>
      </c>
      <c r="D138" s="119" t="s">
        <v>81</v>
      </c>
      <c r="E138" s="162">
        <v>10226106</v>
      </c>
      <c r="F138" s="119">
        <v>27482819</v>
      </c>
      <c r="G138" s="119">
        <v>2704002</v>
      </c>
      <c r="H138" s="120" t="str">
        <f>IF(G138="","",VLOOKUP(G138,ARANCEL!$B$5:$D$121,2,FALSE))</f>
        <v xml:space="preserve">CORONA PERIFERICA </v>
      </c>
      <c r="I138" s="121" t="s">
        <v>309</v>
      </c>
      <c r="J138" s="119">
        <v>1</v>
      </c>
      <c r="K138" s="122">
        <f>IF(G138="","",VLOOKUP(G138,ARANCEL!$B$5:$D$121,3,FALSE)*J138)</f>
        <v>25865</v>
      </c>
      <c r="L138" s="1229" t="s">
        <v>6905</v>
      </c>
      <c r="M138" s="1229">
        <v>4500250349</v>
      </c>
      <c r="N138" s="1229" t="s">
        <v>6910</v>
      </c>
    </row>
    <row r="139" spans="1:14" x14ac:dyDescent="0.25">
      <c r="A139" s="119" t="s">
        <v>305</v>
      </c>
      <c r="B139" s="164">
        <v>41582</v>
      </c>
      <c r="C139" s="118" t="s">
        <v>1828</v>
      </c>
      <c r="D139" s="119" t="s">
        <v>84</v>
      </c>
      <c r="E139" s="162">
        <v>10164231</v>
      </c>
      <c r="F139" s="119">
        <v>23917245</v>
      </c>
      <c r="G139" s="119">
        <v>2704003</v>
      </c>
      <c r="H139" s="120" t="str">
        <f>IF(G139="","",VLOOKUP(G139,ARANCEL!$B$5:$D$121,2,FALSE))</f>
        <v xml:space="preserve">CORONA PERIFERICA CON PERNO MUÑON COLADO </v>
      </c>
      <c r="I139" s="121" t="s">
        <v>340</v>
      </c>
      <c r="J139" s="119">
        <v>1</v>
      </c>
      <c r="K139" s="122">
        <f>IF(G139="","",VLOOKUP(G139,ARANCEL!$B$5:$D$121,3,FALSE)*J139)</f>
        <v>32612</v>
      </c>
      <c r="L139" s="1235" t="str">
        <f>IF(E139="","","IMPAGO")</f>
        <v>IMPAGO</v>
      </c>
      <c r="M139" s="1235" t="str">
        <f>IF(L139="IMPAGO","SIN O.C.","")</f>
        <v>SIN O.C.</v>
      </c>
      <c r="N139" s="1235" t="str">
        <f>IF(L139="IMPAGO","SIN FACT.","")</f>
        <v>SIN FACT.</v>
      </c>
    </row>
    <row r="140" spans="1:14" x14ac:dyDescent="0.25">
      <c r="A140" s="119" t="s">
        <v>305</v>
      </c>
      <c r="B140" s="164">
        <v>41641</v>
      </c>
      <c r="C140" s="118" t="s">
        <v>1827</v>
      </c>
      <c r="D140" s="119" t="s">
        <v>83</v>
      </c>
      <c r="E140" s="162">
        <v>10163666</v>
      </c>
      <c r="F140" s="119">
        <v>23718399</v>
      </c>
      <c r="G140" s="119">
        <v>2704003</v>
      </c>
      <c r="H140" s="120" t="str">
        <f>IF(G140="","",VLOOKUP(G140,ARANCEL!$B$5:$D$121,2,FALSE))</f>
        <v xml:space="preserve">CORONA PERIFERICA CON PERNO MUÑON COLADO </v>
      </c>
      <c r="I140" s="121" t="s">
        <v>309</v>
      </c>
      <c r="J140" s="119">
        <v>1</v>
      </c>
      <c r="K140" s="122">
        <f>IF(G140="","",VLOOKUP(G140,ARANCEL!$B$5:$D$121,3,FALSE)*J140)</f>
        <v>32612</v>
      </c>
      <c r="L140" s="1236" t="s">
        <v>597</v>
      </c>
      <c r="M140" s="1236">
        <v>4500211696</v>
      </c>
      <c r="N140" s="1236">
        <v>8208</v>
      </c>
    </row>
    <row r="141" spans="1:14" x14ac:dyDescent="0.25">
      <c r="A141" s="119" t="s">
        <v>305</v>
      </c>
      <c r="B141" s="164">
        <v>41915</v>
      </c>
      <c r="C141" s="118" t="s">
        <v>1827</v>
      </c>
      <c r="D141" s="119" t="s">
        <v>1481</v>
      </c>
      <c r="E141" s="162">
        <v>10259033</v>
      </c>
      <c r="F141" s="119">
        <v>28801775</v>
      </c>
      <c r="G141" s="119">
        <v>2705003</v>
      </c>
      <c r="H141" s="120" t="str">
        <f>IF(G141="","",VLOOKUP(G141,ARANCEL!$B$5:$D$121,2,FALSE))</f>
        <v>INCRUSTACION ESTETICA (ART-GLASS O CERAMICA)</v>
      </c>
      <c r="I141" s="121" t="s">
        <v>312</v>
      </c>
      <c r="J141" s="119">
        <v>1</v>
      </c>
      <c r="K141" s="122">
        <f>IF(G141="","",VLOOKUP(G141,ARANCEL!$B$5:$D$121,3,FALSE)*J141)</f>
        <v>15676</v>
      </c>
      <c r="L141" s="1229" t="s">
        <v>8279</v>
      </c>
      <c r="M141" s="1229">
        <v>4500259287</v>
      </c>
      <c r="N141" s="1229" t="s">
        <v>8287</v>
      </c>
    </row>
    <row r="142" spans="1:14" x14ac:dyDescent="0.25">
      <c r="A142" s="169" t="s">
        <v>313</v>
      </c>
      <c r="B142" s="284">
        <v>41654.909166666665</v>
      </c>
      <c r="C142" s="172" t="s">
        <v>1825</v>
      </c>
      <c r="D142" s="169" t="s">
        <v>84</v>
      </c>
      <c r="E142" s="171">
        <v>10168141</v>
      </c>
      <c r="F142" s="169">
        <v>24149882</v>
      </c>
      <c r="G142" s="169">
        <v>2705003</v>
      </c>
      <c r="H142" s="191" t="str">
        <f>IF(G142="","",VLOOKUP(G142,ARANCEL!$B$5:$D$121,2,FALSE))</f>
        <v>INCRUSTACION ESTETICA (ART-GLASS O CERAMICA)</v>
      </c>
      <c r="I142" s="170"/>
      <c r="J142" s="169">
        <v>1</v>
      </c>
      <c r="K142" s="190">
        <f>IF(G142="","",VLOOKUP(G142,ARANCEL!$B$5:$D$121,3,FALSE)*J142)</f>
        <v>15676</v>
      </c>
      <c r="L142" s="1238" t="s">
        <v>597</v>
      </c>
      <c r="M142" s="1238">
        <v>4500211701</v>
      </c>
      <c r="N142" s="1238">
        <v>8212</v>
      </c>
    </row>
    <row r="143" spans="1:14" x14ac:dyDescent="0.25">
      <c r="A143" s="119" t="s">
        <v>305</v>
      </c>
      <c r="B143" s="164">
        <v>41625</v>
      </c>
      <c r="C143" s="118" t="s">
        <v>1824</v>
      </c>
      <c r="D143" s="119" t="s">
        <v>82</v>
      </c>
      <c r="E143" s="162">
        <v>10165859</v>
      </c>
      <c r="F143" s="119">
        <v>17776486</v>
      </c>
      <c r="G143" s="119">
        <v>2704001</v>
      </c>
      <c r="H143" s="120" t="str">
        <f>IF(G143="","",VLOOKUP(G143,ARANCEL!$B$5:$D$121,2,FALSE))</f>
        <v xml:space="preserve">CORONA DE SUSTITUCION </v>
      </c>
      <c r="I143" s="121" t="s">
        <v>318</v>
      </c>
      <c r="J143" s="119">
        <v>1</v>
      </c>
      <c r="K143" s="122">
        <f>IF(G143="","",VLOOKUP(G143,ARANCEL!$B$5:$D$121,3,FALSE)*J143)</f>
        <v>25865</v>
      </c>
      <c r="L143" s="1235" t="str">
        <f>IF(E143="","","IMPAGO")</f>
        <v>IMPAGO</v>
      </c>
      <c r="M143" s="1235" t="str">
        <f>IF(L143="IMPAGO","SIN O.C.","")</f>
        <v>SIN O.C.</v>
      </c>
      <c r="N143" s="1235" t="str">
        <f>IF(L143="IMPAGO","SIN FACT.","")</f>
        <v>SIN FACT.</v>
      </c>
    </row>
    <row r="144" spans="1:14" x14ac:dyDescent="0.25">
      <c r="A144" s="119" t="s">
        <v>305</v>
      </c>
      <c r="B144" s="164">
        <v>41653</v>
      </c>
      <c r="C144" s="118" t="s">
        <v>1823</v>
      </c>
      <c r="D144" s="119" t="s">
        <v>83</v>
      </c>
      <c r="E144" s="162">
        <v>10164972</v>
      </c>
      <c r="F144" s="119">
        <v>24189899</v>
      </c>
      <c r="G144" s="119">
        <v>2704003</v>
      </c>
      <c r="H144" s="120" t="str">
        <f>IF(G144="","",VLOOKUP(G144,ARANCEL!$B$5:$D$121,2,FALSE))</f>
        <v xml:space="preserve">CORONA PERIFERICA CON PERNO MUÑON COLADO </v>
      </c>
      <c r="I144" s="121" t="s">
        <v>322</v>
      </c>
      <c r="J144" s="119">
        <v>1</v>
      </c>
      <c r="K144" s="122">
        <f>IF(G144="","",VLOOKUP(G144,ARANCEL!$B$5:$D$121,3,FALSE)*J144)</f>
        <v>32612</v>
      </c>
      <c r="L144" s="1229" t="s">
        <v>2842</v>
      </c>
      <c r="M144" s="1229">
        <v>4500216241</v>
      </c>
      <c r="N144" s="1229">
        <v>8411</v>
      </c>
    </row>
    <row r="145" spans="1:14" x14ac:dyDescent="0.25">
      <c r="A145" s="119" t="s">
        <v>305</v>
      </c>
      <c r="B145" s="164">
        <v>41738</v>
      </c>
      <c r="C145" s="118" t="s">
        <v>3846</v>
      </c>
      <c r="D145" s="119" t="s">
        <v>82</v>
      </c>
      <c r="E145" s="162">
        <v>10187402</v>
      </c>
      <c r="F145" s="119">
        <v>25431450</v>
      </c>
      <c r="G145" s="119">
        <v>2704005</v>
      </c>
      <c r="H145" s="120" t="str">
        <f>IF(G145="","",VLOOKUP(G145,ARANCEL!$B$5:$D$121,2,FALSE))</f>
        <v>PROVISORIO</v>
      </c>
      <c r="I145" s="121" t="s">
        <v>326</v>
      </c>
      <c r="J145" s="119">
        <v>1</v>
      </c>
      <c r="K145" s="122">
        <f>IF(G145="","",VLOOKUP(G145,ARANCEL!$B$5:$D$121,3,FALSE)*J145)</f>
        <v>3250</v>
      </c>
      <c r="L145" s="1229" t="s">
        <v>4612</v>
      </c>
      <c r="M145" s="1229">
        <v>4500229992</v>
      </c>
      <c r="N145" s="1229">
        <v>9198</v>
      </c>
    </row>
    <row r="146" spans="1:14" x14ac:dyDescent="0.25">
      <c r="A146" s="119" t="s">
        <v>305</v>
      </c>
      <c r="B146" s="164">
        <v>41774</v>
      </c>
      <c r="C146" s="118" t="s">
        <v>3846</v>
      </c>
      <c r="D146" s="119" t="s">
        <v>82</v>
      </c>
      <c r="E146" s="162">
        <v>10187402</v>
      </c>
      <c r="F146" s="119">
        <v>25431450</v>
      </c>
      <c r="G146" s="119">
        <v>2704015</v>
      </c>
      <c r="H146" s="120" t="str">
        <f>IF(G146="","",VLOOKUP(G146,ARANCEL!$B$5:$D$121,2,FALSE))</f>
        <v xml:space="preserve">CORONA IN CERAM </v>
      </c>
      <c r="I146" s="121" t="s">
        <v>326</v>
      </c>
      <c r="J146" s="119">
        <v>1</v>
      </c>
      <c r="K146" s="122">
        <f>IF(G146="","",VLOOKUP(G146,ARANCEL!$B$5:$D$121,3,FALSE)*J146)</f>
        <v>42733</v>
      </c>
      <c r="L146" s="1229" t="s">
        <v>5292</v>
      </c>
      <c r="M146" s="1229">
        <v>4500235530</v>
      </c>
      <c r="N146" s="1229">
        <v>9401</v>
      </c>
    </row>
    <row r="147" spans="1:14" x14ac:dyDescent="0.25">
      <c r="A147" s="119" t="s">
        <v>305</v>
      </c>
      <c r="B147" s="164">
        <v>41947</v>
      </c>
      <c r="C147" s="118" t="s">
        <v>3846</v>
      </c>
      <c r="D147" s="119" t="s">
        <v>82</v>
      </c>
      <c r="E147" s="162">
        <v>10272387</v>
      </c>
      <c r="F147" s="119">
        <v>25431450</v>
      </c>
      <c r="G147" s="119">
        <v>2702002</v>
      </c>
      <c r="H147" s="120" t="str">
        <f>IF(G147="","",VLOOKUP(G147,ARANCEL!$B$5:$D$121,2,FALSE))</f>
        <v xml:space="preserve">LABORATORIO CORONA CEMENTADA SOBRE IMPLANTE </v>
      </c>
      <c r="I147" s="121" t="s">
        <v>317</v>
      </c>
      <c r="J147" s="119">
        <v>1</v>
      </c>
      <c r="K147" s="122">
        <f>IF(G147="","",VLOOKUP(G147,ARANCEL!$B$5:$D$121,3,FALSE)*J147)</f>
        <v>31878</v>
      </c>
      <c r="L147" s="1229" t="s">
        <v>8279</v>
      </c>
      <c r="M147" s="1229">
        <v>4500260751</v>
      </c>
      <c r="N147" s="1229" t="s">
        <v>8271</v>
      </c>
    </row>
    <row r="148" spans="1:14" x14ac:dyDescent="0.25">
      <c r="A148" s="119" t="s">
        <v>305</v>
      </c>
      <c r="B148" s="164">
        <v>41919</v>
      </c>
      <c r="C148" s="118" t="s">
        <v>7484</v>
      </c>
      <c r="D148" s="119" t="s">
        <v>81</v>
      </c>
      <c r="E148" s="162">
        <v>10260843</v>
      </c>
      <c r="F148" s="119">
        <v>28760395</v>
      </c>
      <c r="G148" s="119">
        <v>2705003</v>
      </c>
      <c r="H148" s="120" t="str">
        <f>IF(G148="","",VLOOKUP(G148,ARANCEL!$B$5:$D$121,2,FALSE))</f>
        <v>INCRUSTACION ESTETICA (ART-GLASS O CERAMICA)</v>
      </c>
      <c r="I148" s="121" t="s">
        <v>312</v>
      </c>
      <c r="J148" s="119">
        <v>1</v>
      </c>
      <c r="K148" s="122">
        <f>IF(G148="","",VLOOKUP(G148,ARANCEL!$B$5:$D$121,3,FALSE)*J148)</f>
        <v>15676</v>
      </c>
      <c r="L148" s="1229" t="s">
        <v>8279</v>
      </c>
      <c r="M148" s="1229">
        <v>4500259287</v>
      </c>
      <c r="N148" s="1229" t="s">
        <v>8287</v>
      </c>
    </row>
    <row r="149" spans="1:14" x14ac:dyDescent="0.25">
      <c r="A149" s="119" t="s">
        <v>305</v>
      </c>
      <c r="B149" s="164">
        <v>41807</v>
      </c>
      <c r="C149" s="118" t="s">
        <v>5150</v>
      </c>
      <c r="D149" s="119" t="s">
        <v>5151</v>
      </c>
      <c r="E149" s="162">
        <v>10210649</v>
      </c>
      <c r="F149" s="119">
        <v>26837051</v>
      </c>
      <c r="G149" s="119">
        <v>2707001</v>
      </c>
      <c r="H149" s="120" t="str">
        <f>IF(G149="","",VLOOKUP(G149,ARANCEL!$B$5:$D$121,2,FALSE))</f>
        <v xml:space="preserve">PLANO DE RELAJACION </v>
      </c>
      <c r="I149" s="121" t="s">
        <v>331</v>
      </c>
      <c r="J149" s="119">
        <v>1</v>
      </c>
      <c r="K149" s="122">
        <f>IF(G149="","",VLOOKUP(G149,ARANCEL!$B$5:$D$121,3,FALSE)*J149)</f>
        <v>9221</v>
      </c>
      <c r="L149" s="1229" t="s">
        <v>5742</v>
      </c>
      <c r="M149" s="1229">
        <v>4500239575</v>
      </c>
      <c r="N149" s="1229" t="s">
        <v>5758</v>
      </c>
    </row>
    <row r="150" spans="1:14" x14ac:dyDescent="0.25">
      <c r="A150" s="119" t="s">
        <v>606</v>
      </c>
      <c r="B150" s="164">
        <v>41705</v>
      </c>
      <c r="C150" s="118" t="s">
        <v>1822</v>
      </c>
      <c r="D150" s="119" t="s">
        <v>467</v>
      </c>
      <c r="E150" s="162">
        <v>10180248</v>
      </c>
      <c r="F150" s="119">
        <v>17124289</v>
      </c>
      <c r="G150" s="119">
        <v>2704002</v>
      </c>
      <c r="H150" s="120" t="str">
        <f>IF(G150="","",VLOOKUP(G150,ARANCEL!$B$5:$D$121,2,FALSE))</f>
        <v xml:space="preserve">CORONA PERIFERICA </v>
      </c>
      <c r="I150" s="121" t="s">
        <v>308</v>
      </c>
      <c r="J150" s="119">
        <v>1</v>
      </c>
      <c r="K150" s="122">
        <f>IF(G150="","",VLOOKUP(G150,ARANCEL!$B$5:$D$121,3,FALSE)*J150)</f>
        <v>25865</v>
      </c>
      <c r="L150" s="1229" t="s">
        <v>3058</v>
      </c>
      <c r="M150" s="1229">
        <v>4500225673</v>
      </c>
      <c r="N150" s="1229">
        <v>8919</v>
      </c>
    </row>
    <row r="151" spans="1:14" x14ac:dyDescent="0.25">
      <c r="A151" s="119" t="s">
        <v>305</v>
      </c>
      <c r="B151" s="164">
        <v>41705</v>
      </c>
      <c r="C151" s="118" t="s">
        <v>1822</v>
      </c>
      <c r="D151" s="119" t="s">
        <v>467</v>
      </c>
      <c r="E151" s="162">
        <v>10180248</v>
      </c>
      <c r="F151" s="119">
        <v>17124289</v>
      </c>
      <c r="G151" s="119">
        <v>2704005</v>
      </c>
      <c r="H151" s="120" t="str">
        <f>IF(G151="","",VLOOKUP(G151,ARANCEL!$B$5:$D$121,2,FALSE))</f>
        <v>PROVISORIO</v>
      </c>
      <c r="I151" s="121" t="s">
        <v>322</v>
      </c>
      <c r="J151" s="119">
        <v>1</v>
      </c>
      <c r="K151" s="122">
        <f>IF(G151="","",VLOOKUP(G151,ARANCEL!$B$5:$D$121,3,FALSE)*J151)</f>
        <v>3250</v>
      </c>
      <c r="L151" s="1235" t="str">
        <f>IF(E151="","","IMPAGO")</f>
        <v>IMPAGO</v>
      </c>
      <c r="M151" s="1235" t="str">
        <f>IF(L151="IMPAGO","SIN O.C.","")</f>
        <v>SIN O.C.</v>
      </c>
      <c r="N151" s="1235" t="str">
        <f>IF(L151="IMPAGO","SIN FACT.","")</f>
        <v>SIN FACT.</v>
      </c>
    </row>
    <row r="152" spans="1:14" x14ac:dyDescent="0.25">
      <c r="A152" s="165" t="s">
        <v>305</v>
      </c>
      <c r="B152" s="164">
        <v>41922</v>
      </c>
      <c r="C152" s="118" t="s">
        <v>1822</v>
      </c>
      <c r="D152" s="119" t="s">
        <v>467</v>
      </c>
      <c r="E152" s="162">
        <v>10262954</v>
      </c>
      <c r="F152" s="119">
        <v>28519374</v>
      </c>
      <c r="G152" s="119">
        <v>2704002</v>
      </c>
      <c r="H152" s="120" t="str">
        <f>IF(G152="","",VLOOKUP(G152,ARANCEL!$B$5:$D$121,2,FALSE))</f>
        <v xml:space="preserve">CORONA PERIFERICA </v>
      </c>
      <c r="I152" s="121" t="s">
        <v>322</v>
      </c>
      <c r="J152" s="119">
        <v>1</v>
      </c>
      <c r="K152" s="122">
        <f>IF(G152="","",VLOOKUP(G152,ARANCEL!$B$5:$D$121,3,FALSE)*J152)</f>
        <v>25865</v>
      </c>
      <c r="L152" s="1229" t="s">
        <v>8279</v>
      </c>
      <c r="M152" s="1229">
        <v>4500259287</v>
      </c>
      <c r="N152" s="1229" t="s">
        <v>8287</v>
      </c>
    </row>
    <row r="153" spans="1:14" x14ac:dyDescent="0.25">
      <c r="A153" s="169" t="s">
        <v>313</v>
      </c>
      <c r="B153" s="164">
        <v>41922</v>
      </c>
      <c r="C153" s="118" t="s">
        <v>1822</v>
      </c>
      <c r="D153" s="119" t="s">
        <v>467</v>
      </c>
      <c r="E153" s="162">
        <v>10262954</v>
      </c>
      <c r="F153" s="119">
        <v>28519374</v>
      </c>
      <c r="G153" s="119">
        <v>2704005</v>
      </c>
      <c r="H153" s="120" t="str">
        <f>IF(G153="","",VLOOKUP(G153,ARANCEL!$B$5:$D$121,2,FALSE))</f>
        <v>PROVISORIO</v>
      </c>
      <c r="I153" s="121" t="s">
        <v>322</v>
      </c>
      <c r="J153" s="119">
        <v>1</v>
      </c>
      <c r="K153" s="122">
        <f>IF(G153="","",VLOOKUP(G153,ARANCEL!$B$5:$D$121,3,FALSE)*J153)</f>
        <v>3250</v>
      </c>
      <c r="L153" s="1229" t="s">
        <v>8279</v>
      </c>
      <c r="M153" s="1229">
        <v>4500259287</v>
      </c>
      <c r="N153" s="1229" t="s">
        <v>8287</v>
      </c>
    </row>
    <row r="154" spans="1:14" x14ac:dyDescent="0.25">
      <c r="A154" s="119" t="s">
        <v>305</v>
      </c>
      <c r="B154" s="164">
        <v>41873</v>
      </c>
      <c r="C154" s="118" t="s">
        <v>6589</v>
      </c>
      <c r="D154" s="119" t="s">
        <v>78</v>
      </c>
      <c r="E154" s="162">
        <v>10246287</v>
      </c>
      <c r="F154" s="119">
        <v>27530774</v>
      </c>
      <c r="G154" s="119">
        <v>2704002</v>
      </c>
      <c r="H154" s="120" t="str">
        <f>IF(G154="","",VLOOKUP(G154,ARANCEL!$B$5:$D$121,2,FALSE))</f>
        <v xml:space="preserve">CORONA PERIFERICA </v>
      </c>
      <c r="I154" s="121" t="s">
        <v>326</v>
      </c>
      <c r="J154" s="119">
        <v>1</v>
      </c>
      <c r="K154" s="122">
        <f>IF(G154="","",VLOOKUP(G154,ARANCEL!$B$5:$D$121,3,FALSE)*J154)</f>
        <v>25865</v>
      </c>
      <c r="L154" s="1229" t="s">
        <v>6905</v>
      </c>
      <c r="M154" s="1229">
        <v>4500251421</v>
      </c>
      <c r="N154" s="1229" t="s">
        <v>7150</v>
      </c>
    </row>
    <row r="155" spans="1:14" x14ac:dyDescent="0.25">
      <c r="A155" s="119" t="s">
        <v>305</v>
      </c>
      <c r="B155" s="164">
        <v>41842</v>
      </c>
      <c r="C155" s="118" t="s">
        <v>5901</v>
      </c>
      <c r="D155" s="119" t="s">
        <v>61</v>
      </c>
      <c r="E155" s="162">
        <v>10228717</v>
      </c>
      <c r="F155" s="119">
        <v>27586610</v>
      </c>
      <c r="G155" s="119">
        <v>2707001</v>
      </c>
      <c r="H155" s="120" t="str">
        <f>IF(G155="","",VLOOKUP(G155,ARANCEL!$B$5:$D$121,2,FALSE))</f>
        <v xml:space="preserve">PLANO DE RELAJACION </v>
      </c>
      <c r="I155" s="121" t="s">
        <v>306</v>
      </c>
      <c r="J155" s="119">
        <v>1</v>
      </c>
      <c r="K155" s="122">
        <f>IF(G155="","",VLOOKUP(G155,ARANCEL!$B$5:$D$121,3,FALSE)*J155)</f>
        <v>9221</v>
      </c>
      <c r="L155" s="1229" t="s">
        <v>6017</v>
      </c>
      <c r="M155" s="1229">
        <v>4500243728</v>
      </c>
      <c r="N155" s="1229">
        <v>9798</v>
      </c>
    </row>
    <row r="156" spans="1:14" x14ac:dyDescent="0.25">
      <c r="A156" s="119" t="s">
        <v>305</v>
      </c>
      <c r="B156" s="164">
        <v>41856</v>
      </c>
      <c r="C156" s="118" t="s">
        <v>6198</v>
      </c>
      <c r="D156" s="119" t="s">
        <v>61</v>
      </c>
      <c r="E156" s="162">
        <v>10235679</v>
      </c>
      <c r="F156" s="119">
        <v>27694432</v>
      </c>
      <c r="G156" s="119">
        <v>2707001</v>
      </c>
      <c r="H156" s="120" t="str">
        <f>IF(G156="","",VLOOKUP(G156,ARANCEL!$B$5:$D$121,2,FALSE))</f>
        <v xml:space="preserve">PLANO DE RELAJACION </v>
      </c>
      <c r="I156" s="121" t="s">
        <v>306</v>
      </c>
      <c r="J156" s="119">
        <v>1</v>
      </c>
      <c r="K156" s="122">
        <f>IF(G156="","",VLOOKUP(G156,ARANCEL!$B$5:$D$121,3,FALSE)*J156)</f>
        <v>9221</v>
      </c>
      <c r="L156" s="1229" t="s">
        <v>6905</v>
      </c>
      <c r="M156" s="1229">
        <v>4500250349</v>
      </c>
      <c r="N156" s="1229" t="s">
        <v>6910</v>
      </c>
    </row>
    <row r="157" spans="1:14" x14ac:dyDescent="0.25">
      <c r="A157" s="119" t="s">
        <v>305</v>
      </c>
      <c r="B157" s="164">
        <v>41929</v>
      </c>
      <c r="C157" s="118" t="s">
        <v>2553</v>
      </c>
      <c r="D157" s="119" t="s">
        <v>1431</v>
      </c>
      <c r="E157" s="162">
        <v>10267150</v>
      </c>
      <c r="F157" s="119">
        <v>28645311</v>
      </c>
      <c r="G157" s="119">
        <v>2704005</v>
      </c>
      <c r="H157" s="120" t="str">
        <f>IF(G157="","",VLOOKUP(G157,ARANCEL!$B$5:$D$121,2,FALSE))</f>
        <v>PROVISORIO</v>
      </c>
      <c r="I157" s="121" t="s">
        <v>633</v>
      </c>
      <c r="J157" s="119">
        <v>1</v>
      </c>
      <c r="K157" s="122">
        <f>IF(G157="","",VLOOKUP(G157,ARANCEL!$B$5:$D$121,3,FALSE)*J157)</f>
        <v>3250</v>
      </c>
      <c r="L157" s="1229" t="s">
        <v>8279</v>
      </c>
      <c r="M157" s="1229">
        <v>4500260751</v>
      </c>
      <c r="N157" s="1229" t="s">
        <v>8271</v>
      </c>
    </row>
    <row r="158" spans="1:14" x14ac:dyDescent="0.25">
      <c r="A158" s="119" t="s">
        <v>305</v>
      </c>
      <c r="B158" s="164">
        <v>41946</v>
      </c>
      <c r="C158" s="118" t="s">
        <v>2553</v>
      </c>
      <c r="D158" s="119" t="s">
        <v>1431</v>
      </c>
      <c r="E158" s="162">
        <v>10267150</v>
      </c>
      <c r="F158" s="119">
        <v>28645311</v>
      </c>
      <c r="G158" s="119">
        <v>2704003</v>
      </c>
      <c r="H158" s="120" t="str">
        <f>IF(G158="","",VLOOKUP(G158,ARANCEL!$B$5:$D$121,2,FALSE))</f>
        <v xml:space="preserve">CORONA PERIFERICA CON PERNO MUÑON COLADO </v>
      </c>
      <c r="I158" s="121" t="s">
        <v>633</v>
      </c>
      <c r="J158" s="119">
        <v>1</v>
      </c>
      <c r="K158" s="122">
        <f>IF(G158="","",VLOOKUP(G158,ARANCEL!$B$5:$D$121,3,FALSE)*J158)</f>
        <v>32612</v>
      </c>
      <c r="L158" s="1229" t="s">
        <v>8279</v>
      </c>
      <c r="M158" s="1229">
        <v>4500260751</v>
      </c>
      <c r="N158" s="1229" t="s">
        <v>8271</v>
      </c>
    </row>
    <row r="159" spans="1:14" x14ac:dyDescent="0.25">
      <c r="A159" s="165" t="s">
        <v>305</v>
      </c>
      <c r="B159" s="164">
        <v>41996</v>
      </c>
      <c r="C159" s="118" t="s">
        <v>2553</v>
      </c>
      <c r="D159" s="119" t="s">
        <v>1431</v>
      </c>
      <c r="E159" s="162">
        <v>10301853</v>
      </c>
      <c r="F159" s="119">
        <v>28645311</v>
      </c>
      <c r="G159" s="119">
        <v>2704003</v>
      </c>
      <c r="H159" s="120" t="str">
        <f>IF(G159="","",VLOOKUP(G159,ARANCEL!$B$5:$D$121,2,FALSE))</f>
        <v xml:space="preserve">CORONA PERIFERICA CON PERNO MUÑON COLADO </v>
      </c>
      <c r="I159" s="121" t="s">
        <v>335</v>
      </c>
      <c r="J159" s="119">
        <v>1</v>
      </c>
      <c r="K159" s="122">
        <f>IF(G159="","",VLOOKUP(G159,ARANCEL!$B$5:$D$121,3,FALSE)*J159)</f>
        <v>32612</v>
      </c>
      <c r="L159" s="1349" t="s">
        <v>9431</v>
      </c>
      <c r="M159" s="1349">
        <v>4500269300</v>
      </c>
      <c r="N159" s="1349" t="s">
        <v>9449</v>
      </c>
    </row>
    <row r="160" spans="1:14" x14ac:dyDescent="0.25">
      <c r="A160" s="165" t="s">
        <v>313</v>
      </c>
      <c r="B160" s="164">
        <v>41996</v>
      </c>
      <c r="C160" s="118" t="s">
        <v>2553</v>
      </c>
      <c r="D160" s="119" t="s">
        <v>1431</v>
      </c>
      <c r="E160" s="162">
        <v>10301853</v>
      </c>
      <c r="F160" s="119">
        <v>28645311</v>
      </c>
      <c r="G160" s="119">
        <v>2704005</v>
      </c>
      <c r="H160" s="120" t="str">
        <f>IF(G160="","",VLOOKUP(G160,ARANCEL!$B$5:$D$121,2,FALSE))</f>
        <v>PROVISORIO</v>
      </c>
      <c r="I160" s="121" t="s">
        <v>335</v>
      </c>
      <c r="J160" s="119">
        <v>1</v>
      </c>
      <c r="K160" s="122">
        <f>IF(G160="","",VLOOKUP(G160,ARANCEL!$B$5:$D$121,3,FALSE)*J160)</f>
        <v>3250</v>
      </c>
      <c r="L160" s="1349" t="s">
        <v>9431</v>
      </c>
      <c r="M160" s="1349">
        <v>4500269300</v>
      </c>
      <c r="N160" s="1349" t="s">
        <v>9449</v>
      </c>
    </row>
    <row r="161" spans="1:14" x14ac:dyDescent="0.25">
      <c r="A161" s="119" t="s">
        <v>313</v>
      </c>
      <c r="B161" s="164">
        <v>42056</v>
      </c>
      <c r="C161" s="118" t="s">
        <v>9808</v>
      </c>
      <c r="D161" s="119" t="s">
        <v>81</v>
      </c>
      <c r="E161" s="162">
        <v>10313634</v>
      </c>
      <c r="F161" s="119">
        <v>30569273</v>
      </c>
      <c r="G161" s="119">
        <v>2704005</v>
      </c>
      <c r="H161" s="120" t="str">
        <f>IF(G161="","",VLOOKUP(G161,ARANCEL!$B$5:$D$121,2,FALSE))</f>
        <v>PROVISORIO</v>
      </c>
      <c r="I161" s="121" t="s">
        <v>2739</v>
      </c>
      <c r="J161" s="119">
        <v>1</v>
      </c>
      <c r="K161" s="122">
        <f>IF(G161="","",VLOOKUP(G161,ARANCEL!$B$5:$D$121,3,FALSE)*J161)</f>
        <v>3250</v>
      </c>
      <c r="L161" s="1235" t="str">
        <f>IF(E161="","","IMPAGO")</f>
        <v>IMPAGO</v>
      </c>
      <c r="M161" s="1235" t="str">
        <f>IF(L161="IMPAGO","SIN O.C.","")</f>
        <v>SIN O.C.</v>
      </c>
      <c r="N161" s="1235" t="str">
        <f>IF(L161="IMPAGO","SIN FACT.","")</f>
        <v>SIN FACT.</v>
      </c>
    </row>
    <row r="162" spans="1:14" x14ac:dyDescent="0.25">
      <c r="A162" s="119" t="s">
        <v>305</v>
      </c>
      <c r="B162" s="164">
        <v>41898</v>
      </c>
      <c r="C162" s="118" t="s">
        <v>7170</v>
      </c>
      <c r="D162" s="119" t="s">
        <v>81</v>
      </c>
      <c r="E162" s="162">
        <v>10256605</v>
      </c>
      <c r="F162" s="119">
        <v>28316633</v>
      </c>
      <c r="G162" s="119">
        <v>2705003</v>
      </c>
      <c r="H162" s="120" t="str">
        <f>IF(G162="","",VLOOKUP(G162,ARANCEL!$B$5:$D$121,2,FALSE))</f>
        <v>INCRUSTACION ESTETICA (ART-GLASS O CERAMICA)</v>
      </c>
      <c r="I162" s="121" t="s">
        <v>954</v>
      </c>
      <c r="J162" s="119">
        <v>2</v>
      </c>
      <c r="K162" s="122">
        <f>IF(G162="","",VLOOKUP(G162,ARANCEL!$B$5:$D$121,3,FALSE)*J162)</f>
        <v>31352</v>
      </c>
      <c r="L162" s="1229" t="s">
        <v>7548</v>
      </c>
      <c r="M162" s="1229">
        <v>4500255012</v>
      </c>
      <c r="N162" s="1229" t="s">
        <v>7550</v>
      </c>
    </row>
    <row r="163" spans="1:14" x14ac:dyDescent="0.25">
      <c r="A163" s="119" t="s">
        <v>305</v>
      </c>
      <c r="B163" s="164">
        <v>41652</v>
      </c>
      <c r="C163" s="118" t="s">
        <v>1821</v>
      </c>
      <c r="D163" s="119" t="s">
        <v>81</v>
      </c>
      <c r="E163" s="162">
        <v>10167265</v>
      </c>
      <c r="F163" s="119">
        <v>24185778</v>
      </c>
      <c r="G163" s="119">
        <v>2704002</v>
      </c>
      <c r="H163" s="120" t="str">
        <f>IF(G163="","",VLOOKUP(G163,ARANCEL!$B$5:$D$121,2,FALSE))</f>
        <v xml:space="preserve">CORONA PERIFERICA </v>
      </c>
      <c r="I163" s="121" t="s">
        <v>309</v>
      </c>
      <c r="J163" s="119">
        <v>1</v>
      </c>
      <c r="K163" s="122">
        <f>IF(G163="","",VLOOKUP(G163,ARANCEL!$B$5:$D$121,3,FALSE)*J163)</f>
        <v>25865</v>
      </c>
      <c r="L163" s="1229" t="s">
        <v>2842</v>
      </c>
      <c r="M163" s="1229">
        <v>4500216241</v>
      </c>
      <c r="N163" s="1229">
        <v>8411</v>
      </c>
    </row>
    <row r="164" spans="1:14" x14ac:dyDescent="0.25">
      <c r="A164" s="119" t="s">
        <v>305</v>
      </c>
      <c r="B164" s="164">
        <v>41647</v>
      </c>
      <c r="C164" s="118" t="s">
        <v>1367</v>
      </c>
      <c r="D164" s="119" t="s">
        <v>78</v>
      </c>
      <c r="E164" s="162">
        <v>10168801</v>
      </c>
      <c r="F164" s="119">
        <v>24173676</v>
      </c>
      <c r="G164" s="119">
        <v>2704005</v>
      </c>
      <c r="H164" s="120" t="str">
        <f>IF(G164="","",VLOOKUP(G164,ARANCEL!$B$5:$D$121,2,FALSE))</f>
        <v>PROVISORIO</v>
      </c>
      <c r="I164" s="121" t="s">
        <v>311</v>
      </c>
      <c r="J164" s="119">
        <v>1</v>
      </c>
      <c r="K164" s="122">
        <f>IF(G164="","",VLOOKUP(G164,ARANCEL!$B$5:$D$121,3,FALSE)*J164)</f>
        <v>3250</v>
      </c>
      <c r="L164" s="1229" t="s">
        <v>2842</v>
      </c>
      <c r="M164" s="1229">
        <v>4500216248</v>
      </c>
      <c r="N164" s="1229">
        <v>8412</v>
      </c>
    </row>
    <row r="165" spans="1:14" x14ac:dyDescent="0.25">
      <c r="A165" s="119" t="s">
        <v>313</v>
      </c>
      <c r="B165" s="164">
        <v>41920</v>
      </c>
      <c r="C165" s="118" t="s">
        <v>7465</v>
      </c>
      <c r="D165" s="119" t="s">
        <v>84</v>
      </c>
      <c r="E165" s="162">
        <v>10260435</v>
      </c>
      <c r="F165" s="119">
        <v>28754248</v>
      </c>
      <c r="G165" s="119">
        <v>2704005</v>
      </c>
      <c r="H165" s="120" t="str">
        <f>IF(G165="","",VLOOKUP(G165,ARANCEL!$B$5:$D$121,2,FALSE))</f>
        <v>PROVISORIO</v>
      </c>
      <c r="I165" s="121" t="s">
        <v>340</v>
      </c>
      <c r="J165" s="119">
        <v>1</v>
      </c>
      <c r="K165" s="122">
        <f>IF(G165="","",VLOOKUP(G165,ARANCEL!$B$5:$D$121,3,FALSE)*J165)</f>
        <v>3250</v>
      </c>
      <c r="L165" s="1229" t="s">
        <v>8279</v>
      </c>
      <c r="M165" s="1229">
        <v>4500259287</v>
      </c>
      <c r="N165" s="1229" t="s">
        <v>8287</v>
      </c>
    </row>
    <row r="166" spans="1:14" x14ac:dyDescent="0.25">
      <c r="A166" s="165" t="s">
        <v>305</v>
      </c>
      <c r="B166" s="164">
        <v>41929</v>
      </c>
      <c r="C166" s="118" t="s">
        <v>7465</v>
      </c>
      <c r="D166" s="119" t="s">
        <v>84</v>
      </c>
      <c r="E166" s="162">
        <v>10260435</v>
      </c>
      <c r="F166" s="119">
        <v>28754248</v>
      </c>
      <c r="G166" s="119">
        <v>2704003</v>
      </c>
      <c r="H166" s="120" t="str">
        <f>IF(G166="","",VLOOKUP(G166,ARANCEL!$B$5:$D$121,2,FALSE))</f>
        <v xml:space="preserve">CORONA PERIFERICA CON PERNO MUÑON COLADO </v>
      </c>
      <c r="I166" s="121" t="s">
        <v>340</v>
      </c>
      <c r="J166" s="119">
        <v>1</v>
      </c>
      <c r="K166" s="122">
        <f>IF(G166="","",VLOOKUP(G166,ARANCEL!$B$5:$D$121,3,FALSE)*J166)</f>
        <v>32612</v>
      </c>
      <c r="L166" s="1229" t="s">
        <v>8279</v>
      </c>
      <c r="M166" s="1229">
        <v>4500259287</v>
      </c>
      <c r="N166" s="1229" t="s">
        <v>8287</v>
      </c>
    </row>
    <row r="167" spans="1:14" x14ac:dyDescent="0.25">
      <c r="A167" s="119" t="s">
        <v>305</v>
      </c>
      <c r="B167" s="164">
        <v>41739</v>
      </c>
      <c r="C167" s="118" t="s">
        <v>1820</v>
      </c>
      <c r="D167" s="119" t="s">
        <v>465</v>
      </c>
      <c r="E167" s="162">
        <v>10187921</v>
      </c>
      <c r="F167" s="119">
        <v>25871232</v>
      </c>
      <c r="G167" s="119">
        <v>2704005</v>
      </c>
      <c r="H167" s="120" t="str">
        <f>IF(G167="","",VLOOKUP(G167,ARANCEL!$B$5:$D$121,2,FALSE))</f>
        <v>PROVISORIO</v>
      </c>
      <c r="I167" s="121" t="s">
        <v>325</v>
      </c>
      <c r="J167" s="119">
        <v>1</v>
      </c>
      <c r="K167" s="122">
        <f>IF(G167="","",VLOOKUP(G167,ARANCEL!$B$5:$D$121,3,FALSE)*J167)</f>
        <v>3250</v>
      </c>
      <c r="L167" s="1229" t="s">
        <v>4612</v>
      </c>
      <c r="M167" s="1229">
        <v>4500229992</v>
      </c>
      <c r="N167" s="1229">
        <v>9198</v>
      </c>
    </row>
    <row r="168" spans="1:14" x14ac:dyDescent="0.25">
      <c r="A168" s="119" t="s">
        <v>305</v>
      </c>
      <c r="B168" s="164">
        <v>41782</v>
      </c>
      <c r="C168" s="118" t="s">
        <v>1820</v>
      </c>
      <c r="D168" s="119" t="s">
        <v>465</v>
      </c>
      <c r="E168" s="162">
        <v>10187921</v>
      </c>
      <c r="F168" s="119">
        <v>25871232</v>
      </c>
      <c r="G168" s="119">
        <v>2704027</v>
      </c>
      <c r="H168" s="120" t="str">
        <f>IF(G168="","",VLOOKUP(G168,ARANCEL!$B$5:$D$121,2,FALSE))</f>
        <v>PROTESIS VALPLAST UNILATERAL (HASTA 2 PIEZAS)</v>
      </c>
      <c r="I168" s="121" t="s">
        <v>325</v>
      </c>
      <c r="J168" s="119">
        <v>1</v>
      </c>
      <c r="K168" s="122">
        <f>IF(G168="","",VLOOKUP(G168,ARANCEL!$B$5:$D$121,3,FALSE)*J168)</f>
        <v>22491</v>
      </c>
      <c r="L168" s="1229" t="s">
        <v>5292</v>
      </c>
      <c r="M168" s="1229">
        <v>4500235530</v>
      </c>
      <c r="N168" s="1229">
        <v>9401</v>
      </c>
    </row>
    <row r="169" spans="1:14" x14ac:dyDescent="0.25">
      <c r="A169" s="119" t="s">
        <v>305</v>
      </c>
      <c r="B169" s="164">
        <v>42004</v>
      </c>
      <c r="C169" s="118" t="s">
        <v>1820</v>
      </c>
      <c r="D169" s="119" t="s">
        <v>465</v>
      </c>
      <c r="E169" s="162">
        <v>10187921</v>
      </c>
      <c r="F169" s="119">
        <v>25871232</v>
      </c>
      <c r="G169" s="119">
        <v>2702002</v>
      </c>
      <c r="H169" s="120" t="str">
        <f>IF(G169="","",VLOOKUP(G169,ARANCEL!$B$5:$D$121,2,FALSE))</f>
        <v xml:space="preserve">LABORATORIO CORONA CEMENTADA SOBRE IMPLANTE </v>
      </c>
      <c r="I169" s="121" t="s">
        <v>325</v>
      </c>
      <c r="J169" s="119">
        <v>1</v>
      </c>
      <c r="K169" s="122">
        <f>IF(G169="","",VLOOKUP(G169,ARANCEL!$B$5:$D$121,3,FALSE)*J169)</f>
        <v>31878</v>
      </c>
      <c r="L169" s="1349" t="s">
        <v>9431</v>
      </c>
      <c r="M169" s="1349">
        <v>4500269300</v>
      </c>
      <c r="N169" s="1349" t="s">
        <v>9449</v>
      </c>
    </row>
    <row r="170" spans="1:14" x14ac:dyDescent="0.25">
      <c r="A170" s="119" t="s">
        <v>305</v>
      </c>
      <c r="B170" s="164">
        <v>41817</v>
      </c>
      <c r="C170" s="118" t="s">
        <v>5417</v>
      </c>
      <c r="D170" s="119" t="s">
        <v>3347</v>
      </c>
      <c r="E170" s="162">
        <v>10217559</v>
      </c>
      <c r="F170" s="119">
        <v>27192243</v>
      </c>
      <c r="G170" s="119">
        <v>2704005</v>
      </c>
      <c r="H170" s="120" t="str">
        <f>IF(G170="","",VLOOKUP(G170,ARANCEL!$B$5:$D$121,2,FALSE))</f>
        <v>PROVISORIO</v>
      </c>
      <c r="I170" s="121" t="s">
        <v>319</v>
      </c>
      <c r="J170" s="119">
        <v>1</v>
      </c>
      <c r="K170" s="122">
        <f>IF(G170="","",VLOOKUP(G170,ARANCEL!$B$5:$D$121,3,FALSE)*J170)</f>
        <v>3250</v>
      </c>
      <c r="L170" s="1229" t="s">
        <v>5742</v>
      </c>
      <c r="M170" s="1229">
        <v>4500239575</v>
      </c>
      <c r="N170" s="1229" t="s">
        <v>5758</v>
      </c>
    </row>
    <row r="171" spans="1:14" x14ac:dyDescent="0.25">
      <c r="A171" s="119" t="s">
        <v>305</v>
      </c>
      <c r="B171" s="164">
        <v>41824</v>
      </c>
      <c r="C171" s="118" t="s">
        <v>5417</v>
      </c>
      <c r="D171" s="119" t="s">
        <v>3347</v>
      </c>
      <c r="E171" s="162">
        <v>10217559</v>
      </c>
      <c r="F171" s="119">
        <v>27192243</v>
      </c>
      <c r="G171" s="119">
        <v>2704003</v>
      </c>
      <c r="H171" s="120" t="str">
        <f>IF(G171="","",VLOOKUP(G171,ARANCEL!$B$5:$D$121,2,FALSE))</f>
        <v xml:space="preserve">CORONA PERIFERICA CON PERNO MUÑON COLADO </v>
      </c>
      <c r="I171" s="121" t="s">
        <v>319</v>
      </c>
      <c r="J171" s="119">
        <v>1</v>
      </c>
      <c r="K171" s="122">
        <f>IF(G171="","",VLOOKUP(G171,ARANCEL!$B$5:$D$121,3,FALSE)*J171)</f>
        <v>32612</v>
      </c>
      <c r="L171" s="1229" t="s">
        <v>6017</v>
      </c>
      <c r="M171" s="1229">
        <v>4500243725</v>
      </c>
      <c r="N171" s="1229">
        <v>9797</v>
      </c>
    </row>
    <row r="172" spans="1:14" x14ac:dyDescent="0.25">
      <c r="A172" s="119" t="s">
        <v>305</v>
      </c>
      <c r="B172" s="164">
        <v>41710</v>
      </c>
      <c r="C172" s="118" t="s">
        <v>3290</v>
      </c>
      <c r="D172" s="119" t="s">
        <v>78</v>
      </c>
      <c r="E172" s="162">
        <v>10181002</v>
      </c>
      <c r="F172" s="119">
        <v>25304811</v>
      </c>
      <c r="G172" s="119">
        <v>2705003</v>
      </c>
      <c r="H172" s="120" t="str">
        <f>IF(G172="","",VLOOKUP(G172,ARANCEL!$B$5:$D$121,2,FALSE))</f>
        <v>INCRUSTACION ESTETICA (ART-GLASS O CERAMICA)</v>
      </c>
      <c r="I172" s="121" t="s">
        <v>326</v>
      </c>
      <c r="J172" s="119">
        <v>1</v>
      </c>
      <c r="K172" s="122">
        <f>IF(G172="","",VLOOKUP(G172,ARANCEL!$B$5:$D$121,3,FALSE)*J172)</f>
        <v>15676</v>
      </c>
      <c r="L172" s="1229" t="s">
        <v>3438</v>
      </c>
      <c r="M172" s="1229">
        <v>4500220826</v>
      </c>
      <c r="N172" s="1229">
        <v>8612</v>
      </c>
    </row>
    <row r="173" spans="1:14" x14ac:dyDescent="0.25">
      <c r="A173" s="119" t="s">
        <v>305</v>
      </c>
      <c r="B173" s="164">
        <v>41712</v>
      </c>
      <c r="C173" s="118" t="s">
        <v>3290</v>
      </c>
      <c r="D173" s="119" t="s">
        <v>78</v>
      </c>
      <c r="E173" s="162">
        <v>10181622</v>
      </c>
      <c r="F173" s="119" t="s">
        <v>592</v>
      </c>
      <c r="G173" s="119">
        <v>2705003</v>
      </c>
      <c r="H173" s="120" t="str">
        <f>IF(G173="","",VLOOKUP(G173,ARANCEL!$B$5:$D$121,2,FALSE))</f>
        <v>INCRUSTACION ESTETICA (ART-GLASS O CERAMICA)</v>
      </c>
      <c r="I173" s="121" t="s">
        <v>322</v>
      </c>
      <c r="J173" s="119">
        <v>1</v>
      </c>
      <c r="K173" s="122">
        <f>IF(G173="","",VLOOKUP(G173,ARANCEL!$B$5:$D$121,3,FALSE)*J173)</f>
        <v>15676</v>
      </c>
      <c r="L173" s="1229" t="s">
        <v>3058</v>
      </c>
      <c r="M173" s="1229">
        <v>4500225622</v>
      </c>
      <c r="N173" s="1229">
        <v>8907</v>
      </c>
    </row>
    <row r="174" spans="1:14" x14ac:dyDescent="0.25">
      <c r="A174" s="119" t="s">
        <v>305</v>
      </c>
      <c r="B174" s="164">
        <v>41682</v>
      </c>
      <c r="C174" s="118" t="s">
        <v>2789</v>
      </c>
      <c r="D174" s="119" t="s">
        <v>83</v>
      </c>
      <c r="E174" s="162">
        <v>10174121</v>
      </c>
      <c r="F174" s="119">
        <v>24840222</v>
      </c>
      <c r="G174" s="119">
        <v>2705003</v>
      </c>
      <c r="H174" s="120" t="str">
        <f>IF(G174="","",VLOOKUP(G174,ARANCEL!$B$5:$D$121,2,FALSE))</f>
        <v>INCRUSTACION ESTETICA (ART-GLASS O CERAMICA)</v>
      </c>
      <c r="I174" s="121" t="s">
        <v>319</v>
      </c>
      <c r="J174" s="119">
        <v>1</v>
      </c>
      <c r="K174" s="122">
        <f>IF(G174="","",VLOOKUP(G174,ARANCEL!$B$5:$D$121,3,FALSE)*J174)</f>
        <v>15676</v>
      </c>
      <c r="L174" s="1229" t="s">
        <v>3438</v>
      </c>
      <c r="M174" s="1229">
        <v>4500220808</v>
      </c>
      <c r="N174" s="1229">
        <v>8636</v>
      </c>
    </row>
    <row r="175" spans="1:14" x14ac:dyDescent="0.25">
      <c r="A175" s="119" t="s">
        <v>305</v>
      </c>
      <c r="B175" s="164">
        <v>41745</v>
      </c>
      <c r="C175" s="118" t="s">
        <v>4007</v>
      </c>
      <c r="D175" s="119" t="s">
        <v>84</v>
      </c>
      <c r="E175" s="141">
        <v>10188738</v>
      </c>
      <c r="F175" s="119">
        <v>25844291</v>
      </c>
      <c r="G175" s="119">
        <v>2702002</v>
      </c>
      <c r="H175" s="120" t="str">
        <f>IF(G175="","",VLOOKUP(G175,ARANCEL!$B$5:$D$121,2,FALSE))</f>
        <v xml:space="preserve">LABORATORIO CORONA CEMENTADA SOBRE IMPLANTE </v>
      </c>
      <c r="I175" s="121" t="s">
        <v>319</v>
      </c>
      <c r="J175" s="119">
        <v>1</v>
      </c>
      <c r="K175" s="122">
        <f>IF(G175="","",VLOOKUP(G175,ARANCEL!$B$5:$D$121,3,FALSE)*J175)</f>
        <v>31878</v>
      </c>
      <c r="L175" s="1229" t="s">
        <v>4612</v>
      </c>
      <c r="M175" s="1229">
        <v>4500229994</v>
      </c>
      <c r="N175" s="1229">
        <v>9199</v>
      </c>
    </row>
    <row r="176" spans="1:14" x14ac:dyDescent="0.25">
      <c r="A176" s="119" t="s">
        <v>305</v>
      </c>
      <c r="B176" s="164">
        <v>41813</v>
      </c>
      <c r="C176" s="118" t="s">
        <v>4007</v>
      </c>
      <c r="D176" s="119" t="s">
        <v>84</v>
      </c>
      <c r="E176" s="162">
        <v>10214305</v>
      </c>
      <c r="F176" s="119">
        <v>26957290</v>
      </c>
      <c r="G176" s="119">
        <v>2702002</v>
      </c>
      <c r="H176" s="120" t="str">
        <f>IF(G176="","",VLOOKUP(G176,ARANCEL!$B$5:$D$121,2,FALSE))</f>
        <v xml:space="preserve">LABORATORIO CORONA CEMENTADA SOBRE IMPLANTE </v>
      </c>
      <c r="I176" s="121" t="s">
        <v>309</v>
      </c>
      <c r="J176" s="119">
        <v>1</v>
      </c>
      <c r="K176" s="122">
        <f>IF(G176="","",VLOOKUP(G176,ARANCEL!$B$5:$D$121,3,FALSE)*J176)</f>
        <v>31878</v>
      </c>
      <c r="L176" s="1229" t="s">
        <v>5742</v>
      </c>
      <c r="M176" s="1229">
        <v>4500239575</v>
      </c>
      <c r="N176" s="1229" t="s">
        <v>5758</v>
      </c>
    </row>
    <row r="177" spans="1:14" x14ac:dyDescent="0.25">
      <c r="A177" s="119" t="s">
        <v>305</v>
      </c>
      <c r="B177" s="164">
        <v>41800</v>
      </c>
      <c r="C177" s="118" t="s">
        <v>5058</v>
      </c>
      <c r="D177" s="119" t="s">
        <v>81</v>
      </c>
      <c r="E177" s="162">
        <v>10208306</v>
      </c>
      <c r="F177" s="119">
        <v>26748691</v>
      </c>
      <c r="G177" s="119">
        <v>2704005</v>
      </c>
      <c r="H177" s="120" t="str">
        <f>IF(G177="","",VLOOKUP(G177,ARANCEL!$B$5:$D$121,2,FALSE))</f>
        <v>PROVISORIO</v>
      </c>
      <c r="I177" s="121" t="s">
        <v>309</v>
      </c>
      <c r="J177" s="119">
        <v>1</v>
      </c>
      <c r="K177" s="122">
        <f>IF(G177="","",VLOOKUP(G177,ARANCEL!$B$5:$D$121,3,FALSE)*J177)</f>
        <v>3250</v>
      </c>
      <c r="L177" s="1229" t="s">
        <v>5742</v>
      </c>
      <c r="M177" s="1229">
        <v>4500239575</v>
      </c>
      <c r="N177" s="1229" t="s">
        <v>5758</v>
      </c>
    </row>
    <row r="178" spans="1:14" x14ac:dyDescent="0.25">
      <c r="A178" s="119" t="s">
        <v>305</v>
      </c>
      <c r="B178" s="164">
        <v>41828</v>
      </c>
      <c r="C178" s="118" t="s">
        <v>5058</v>
      </c>
      <c r="D178" s="119" t="s">
        <v>81</v>
      </c>
      <c r="E178" s="162">
        <v>10208306</v>
      </c>
      <c r="F178" s="119">
        <v>26748691</v>
      </c>
      <c r="G178" s="119">
        <v>2704002</v>
      </c>
      <c r="H178" s="120" t="str">
        <f>IF(G178="","",VLOOKUP(G178,ARANCEL!$B$5:$D$121,2,FALSE))</f>
        <v xml:space="preserve">CORONA PERIFERICA </v>
      </c>
      <c r="I178" s="121" t="s">
        <v>309</v>
      </c>
      <c r="J178" s="119">
        <v>1</v>
      </c>
      <c r="K178" s="122">
        <f>IF(G178="","",VLOOKUP(G178,ARANCEL!$B$5:$D$121,3,FALSE)*J178)</f>
        <v>25865</v>
      </c>
      <c r="L178" s="1229" t="s">
        <v>6017</v>
      </c>
      <c r="M178" s="1229">
        <v>4500243725</v>
      </c>
      <c r="N178" s="1229">
        <v>9797</v>
      </c>
    </row>
    <row r="179" spans="1:14" x14ac:dyDescent="0.25">
      <c r="A179" s="119" t="s">
        <v>305</v>
      </c>
      <c r="B179" s="164">
        <v>41957</v>
      </c>
      <c r="C179" s="118" t="s">
        <v>8238</v>
      </c>
      <c r="D179" s="119" t="s">
        <v>1341</v>
      </c>
      <c r="E179" s="162">
        <v>10279866</v>
      </c>
      <c r="F179" s="119">
        <v>28515576</v>
      </c>
      <c r="G179" s="119">
        <v>2705003</v>
      </c>
      <c r="H179" s="120" t="str">
        <f>IF(G179="","",VLOOKUP(G179,ARANCEL!$B$5:$D$121,2,FALSE))</f>
        <v>INCRUSTACION ESTETICA (ART-GLASS O CERAMICA)</v>
      </c>
      <c r="I179" s="121" t="s">
        <v>317</v>
      </c>
      <c r="J179" s="119">
        <v>1</v>
      </c>
      <c r="K179" s="122">
        <f>IF(G179="","",VLOOKUP(G179,ARANCEL!$B$5:$D$121,3,FALSE)*J179)</f>
        <v>15676</v>
      </c>
      <c r="L179" s="1229" t="s">
        <v>8256</v>
      </c>
      <c r="M179" s="1229">
        <v>4500265720</v>
      </c>
      <c r="N179" s="1229" t="s">
        <v>8952</v>
      </c>
    </row>
    <row r="180" spans="1:14" x14ac:dyDescent="0.25">
      <c r="A180" s="119" t="s">
        <v>305</v>
      </c>
      <c r="B180" s="164">
        <v>41906</v>
      </c>
      <c r="C180" s="118" t="s">
        <v>7030</v>
      </c>
      <c r="D180" s="119" t="s">
        <v>1481</v>
      </c>
      <c r="E180" s="162">
        <v>10255839</v>
      </c>
      <c r="F180" s="119">
        <v>28006775</v>
      </c>
      <c r="G180" s="119">
        <v>2704005</v>
      </c>
      <c r="H180" s="120" t="str">
        <f>IF(G180="","",VLOOKUP(G180,ARANCEL!$B$5:$D$121,2,FALSE))</f>
        <v>PROVISORIO</v>
      </c>
      <c r="I180" s="121" t="s">
        <v>324</v>
      </c>
      <c r="J180" s="119">
        <v>1</v>
      </c>
      <c r="K180" s="122">
        <f>IF(G180="","",VLOOKUP(G180,ARANCEL!$B$5:$D$121,3,FALSE)*J180)</f>
        <v>3250</v>
      </c>
      <c r="L180" s="1229" t="s">
        <v>7548</v>
      </c>
      <c r="M180" s="1229">
        <v>4500255012</v>
      </c>
      <c r="N180" s="1229" t="s">
        <v>7550</v>
      </c>
    </row>
    <row r="181" spans="1:14" x14ac:dyDescent="0.25">
      <c r="A181" s="169" t="s">
        <v>305</v>
      </c>
      <c r="B181" s="164">
        <v>41906</v>
      </c>
      <c r="C181" s="118" t="s">
        <v>7030</v>
      </c>
      <c r="D181" s="119" t="s">
        <v>1481</v>
      </c>
      <c r="E181" s="162">
        <v>10255839</v>
      </c>
      <c r="F181" s="119">
        <v>28006775</v>
      </c>
      <c r="G181" s="119">
        <v>2704003</v>
      </c>
      <c r="H181" s="120" t="str">
        <f>IF(G181="","",VLOOKUP(G181,ARANCEL!$B$5:$D$121,2,FALSE))</f>
        <v xml:space="preserve">CORONA PERIFERICA CON PERNO MUÑON COLADO </v>
      </c>
      <c r="I181" s="121" t="s">
        <v>324</v>
      </c>
      <c r="J181" s="119">
        <v>1</v>
      </c>
      <c r="K181" s="122">
        <f>IF(G181="","",VLOOKUP(G181,ARANCEL!$B$5:$D$121,3,FALSE)*J181)</f>
        <v>32612</v>
      </c>
      <c r="L181" s="1229" t="s">
        <v>7548</v>
      </c>
      <c r="M181" s="1229">
        <v>4500255012</v>
      </c>
      <c r="N181" s="1229" t="s">
        <v>7550</v>
      </c>
    </row>
    <row r="182" spans="1:14" x14ac:dyDescent="0.25">
      <c r="A182" s="119" t="s">
        <v>305</v>
      </c>
      <c r="B182" s="164">
        <v>41758</v>
      </c>
      <c r="C182" s="118" t="s">
        <v>4250</v>
      </c>
      <c r="D182" s="119" t="s">
        <v>84</v>
      </c>
      <c r="E182" s="162">
        <v>10192151</v>
      </c>
      <c r="F182" s="119">
        <v>25918672</v>
      </c>
      <c r="G182" s="119">
        <v>2704005</v>
      </c>
      <c r="H182" s="120" t="str">
        <f>IF(G182="","",VLOOKUP(G182,ARANCEL!$B$5:$D$121,2,FALSE))</f>
        <v>PROVISORIO</v>
      </c>
      <c r="I182" s="121" t="s">
        <v>324</v>
      </c>
      <c r="J182" s="119">
        <v>1</v>
      </c>
      <c r="K182" s="122">
        <f>IF(G182="","",VLOOKUP(G182,ARANCEL!$B$5:$D$121,3,FALSE)*J182)</f>
        <v>3250</v>
      </c>
      <c r="L182" s="1229" t="s">
        <v>4612</v>
      </c>
      <c r="M182" s="1229">
        <v>4500229997</v>
      </c>
      <c r="N182" s="1229">
        <v>9220</v>
      </c>
    </row>
    <row r="183" spans="1:14" x14ac:dyDescent="0.25">
      <c r="A183" s="119" t="s">
        <v>305</v>
      </c>
      <c r="B183" s="164">
        <v>41771</v>
      </c>
      <c r="C183" s="118" t="s">
        <v>4250</v>
      </c>
      <c r="D183" s="119" t="s">
        <v>84</v>
      </c>
      <c r="E183" s="162">
        <v>10192151</v>
      </c>
      <c r="F183" s="119">
        <v>25918672</v>
      </c>
      <c r="G183" s="119">
        <v>2704003</v>
      </c>
      <c r="H183" s="120" t="str">
        <f>IF(G183="","",VLOOKUP(G183,ARANCEL!$B$5:$D$121,2,FALSE))</f>
        <v xml:space="preserve">CORONA PERIFERICA CON PERNO MUÑON COLADO </v>
      </c>
      <c r="I183" s="121" t="s">
        <v>324</v>
      </c>
      <c r="J183" s="119">
        <v>1</v>
      </c>
      <c r="K183" s="122">
        <f>IF(G183="","",VLOOKUP(G183,ARANCEL!$B$5:$D$121,3,FALSE)*J183)</f>
        <v>32612</v>
      </c>
      <c r="L183" s="1229" t="s">
        <v>5292</v>
      </c>
      <c r="M183" s="1229">
        <v>4500235530</v>
      </c>
      <c r="N183" s="1229">
        <v>9401</v>
      </c>
    </row>
    <row r="184" spans="1:14" x14ac:dyDescent="0.25">
      <c r="A184" s="119" t="s">
        <v>305</v>
      </c>
      <c r="B184" s="164">
        <v>41845</v>
      </c>
      <c r="C184" s="118" t="s">
        <v>5991</v>
      </c>
      <c r="D184" s="119" t="s">
        <v>465</v>
      </c>
      <c r="E184" s="162">
        <v>10231406</v>
      </c>
      <c r="F184" s="119">
        <v>27659440</v>
      </c>
      <c r="G184" s="119">
        <v>2704005</v>
      </c>
      <c r="H184" s="120" t="str">
        <f>IF(G184="","",VLOOKUP(G184,ARANCEL!$B$5:$D$121,2,FALSE))</f>
        <v>PROVISORIO</v>
      </c>
      <c r="I184" s="121" t="s">
        <v>322</v>
      </c>
      <c r="J184" s="119">
        <v>1</v>
      </c>
      <c r="K184" s="122">
        <f>IF(G184="","",VLOOKUP(G184,ARANCEL!$B$5:$D$121,3,FALSE)*J184)</f>
        <v>3250</v>
      </c>
      <c r="L184" s="1229" t="s">
        <v>6905</v>
      </c>
      <c r="M184" s="1229">
        <v>4500250349</v>
      </c>
      <c r="N184" s="1229" t="s">
        <v>6910</v>
      </c>
    </row>
    <row r="185" spans="1:14" x14ac:dyDescent="0.25">
      <c r="A185" s="119" t="s">
        <v>305</v>
      </c>
      <c r="B185" s="164">
        <v>41859</v>
      </c>
      <c r="C185" s="118" t="s">
        <v>5991</v>
      </c>
      <c r="D185" s="119" t="s">
        <v>465</v>
      </c>
      <c r="E185" s="162">
        <v>10231406</v>
      </c>
      <c r="F185" s="119">
        <v>27659440</v>
      </c>
      <c r="G185" s="119">
        <v>2704015</v>
      </c>
      <c r="H185" s="120" t="str">
        <f>IF(G185="","",VLOOKUP(G185,ARANCEL!$B$5:$D$121,2,FALSE))</f>
        <v xml:space="preserve">CORONA IN CERAM </v>
      </c>
      <c r="I185" s="121" t="s">
        <v>322</v>
      </c>
      <c r="J185" s="119">
        <v>1</v>
      </c>
      <c r="K185" s="122">
        <f>IF(G185="","",VLOOKUP(G185,ARANCEL!$B$5:$D$121,3,FALSE)*J185)</f>
        <v>42733</v>
      </c>
      <c r="L185" s="1229" t="s">
        <v>6905</v>
      </c>
      <c r="M185" s="1229">
        <v>4500250349</v>
      </c>
      <c r="N185" s="1229" t="s">
        <v>6910</v>
      </c>
    </row>
    <row r="186" spans="1:14" x14ac:dyDescent="0.25">
      <c r="A186" s="119" t="s">
        <v>305</v>
      </c>
      <c r="B186" s="164">
        <v>41729</v>
      </c>
      <c r="C186" s="118" t="s">
        <v>3675</v>
      </c>
      <c r="D186" s="119" t="s">
        <v>78</v>
      </c>
      <c r="E186" s="162">
        <v>10184895</v>
      </c>
      <c r="F186" s="119">
        <v>25580688</v>
      </c>
      <c r="G186" s="119">
        <v>2705003</v>
      </c>
      <c r="H186" s="120" t="str">
        <f>IF(G186="","",VLOOKUP(G186,ARANCEL!$B$5:$D$121,2,FALSE))</f>
        <v>INCRUSTACION ESTETICA (ART-GLASS O CERAMICA)</v>
      </c>
      <c r="I186" s="121" t="s">
        <v>312</v>
      </c>
      <c r="J186" s="119">
        <v>1</v>
      </c>
      <c r="K186" s="122">
        <f>IF(G186="","",VLOOKUP(G186,ARANCEL!$B$5:$D$121,3,FALSE)*J186)</f>
        <v>15676</v>
      </c>
      <c r="L186" s="1229" t="s">
        <v>4612</v>
      </c>
      <c r="M186" s="1229">
        <v>4500229990</v>
      </c>
      <c r="N186" s="1229">
        <v>9222</v>
      </c>
    </row>
    <row r="187" spans="1:14" x14ac:dyDescent="0.25">
      <c r="A187" s="119" t="s">
        <v>305</v>
      </c>
      <c r="B187" s="164">
        <v>41954</v>
      </c>
      <c r="C187" s="118" t="s">
        <v>8145</v>
      </c>
      <c r="D187" s="119" t="s">
        <v>61</v>
      </c>
      <c r="E187" s="162">
        <v>10277536</v>
      </c>
      <c r="F187" s="119">
        <v>29236238</v>
      </c>
      <c r="G187" s="119">
        <v>2707001</v>
      </c>
      <c r="H187" s="120" t="str">
        <f>IF(G187="","",VLOOKUP(G187,ARANCEL!$B$5:$D$121,2,FALSE))</f>
        <v xml:space="preserve">PLANO DE RELAJACION </v>
      </c>
      <c r="I187" s="121" t="s">
        <v>306</v>
      </c>
      <c r="J187" s="119">
        <v>1</v>
      </c>
      <c r="K187" s="122">
        <f>IF(G187="","",VLOOKUP(G187,ARANCEL!$B$5:$D$121,3,FALSE)*J187)</f>
        <v>9221</v>
      </c>
      <c r="L187" s="1229" t="s">
        <v>8256</v>
      </c>
      <c r="M187" s="1229">
        <v>4500265720</v>
      </c>
      <c r="N187" s="1229" t="s">
        <v>8952</v>
      </c>
    </row>
    <row r="188" spans="1:14" x14ac:dyDescent="0.25">
      <c r="A188" s="119" t="s">
        <v>305</v>
      </c>
      <c r="B188" s="164">
        <v>41712</v>
      </c>
      <c r="C188" s="118" t="s">
        <v>3292</v>
      </c>
      <c r="D188" s="119" t="s">
        <v>1481</v>
      </c>
      <c r="E188" s="162">
        <v>10180954</v>
      </c>
      <c r="F188" s="119">
        <v>24365423</v>
      </c>
      <c r="G188" s="119">
        <v>2705003</v>
      </c>
      <c r="H188" s="120" t="str">
        <f>IF(G188="","",VLOOKUP(G188,ARANCEL!$B$5:$D$121,2,FALSE))</f>
        <v>INCRUSTACION ESTETICA (ART-GLASS O CERAMICA)</v>
      </c>
      <c r="I188" s="121" t="s">
        <v>318</v>
      </c>
      <c r="J188" s="119">
        <v>1</v>
      </c>
      <c r="K188" s="122">
        <f>IF(G188="","",VLOOKUP(G188,ARANCEL!$B$5:$D$121,3,FALSE)*J188)</f>
        <v>15676</v>
      </c>
      <c r="L188" s="1229" t="s">
        <v>3058</v>
      </c>
      <c r="M188" s="1229">
        <v>4500225674</v>
      </c>
      <c r="N188" s="1229">
        <v>8920</v>
      </c>
    </row>
    <row r="189" spans="1:14" x14ac:dyDescent="0.25">
      <c r="A189" s="119" t="s">
        <v>305</v>
      </c>
      <c r="B189" s="164">
        <v>41712</v>
      </c>
      <c r="C189" s="118" t="s">
        <v>3292</v>
      </c>
      <c r="D189" s="119" t="s">
        <v>645</v>
      </c>
      <c r="E189" s="162">
        <v>10181250</v>
      </c>
      <c r="F189" s="119">
        <v>24961176</v>
      </c>
      <c r="G189" s="119">
        <v>2707001</v>
      </c>
      <c r="H189" s="120" t="str">
        <f>IF(G189="","",VLOOKUP(G189,ARANCEL!$B$5:$D$121,2,FALSE))</f>
        <v xml:space="preserve">PLANO DE RELAJACION </v>
      </c>
      <c r="I189" s="121" t="s">
        <v>306</v>
      </c>
      <c r="J189" s="119">
        <v>1</v>
      </c>
      <c r="K189" s="122">
        <f>IF(G189="","",VLOOKUP(G189,ARANCEL!$B$5:$D$121,3,FALSE)*J189)</f>
        <v>9221</v>
      </c>
      <c r="L189" s="1229" t="s">
        <v>3058</v>
      </c>
      <c r="M189" s="1229">
        <v>4500225675</v>
      </c>
      <c r="N189" s="1229">
        <v>8921</v>
      </c>
    </row>
    <row r="190" spans="1:14" x14ac:dyDescent="0.25">
      <c r="A190" s="119" t="s">
        <v>305</v>
      </c>
      <c r="B190" s="164">
        <v>42002</v>
      </c>
      <c r="C190" s="118" t="s">
        <v>9186</v>
      </c>
      <c r="D190" s="119" t="s">
        <v>84</v>
      </c>
      <c r="E190" s="162">
        <v>10302422</v>
      </c>
      <c r="F190" s="119">
        <v>28291243</v>
      </c>
      <c r="G190" s="119">
        <v>2704005</v>
      </c>
      <c r="H190" s="120" t="str">
        <f>IF(G190="","",VLOOKUP(G190,ARANCEL!$B$5:$D$121,2,FALSE))</f>
        <v>PROVISORIO</v>
      </c>
      <c r="I190" s="121" t="s">
        <v>323</v>
      </c>
      <c r="J190" s="119">
        <v>1</v>
      </c>
      <c r="K190" s="122">
        <f>IF(G190="","",VLOOKUP(G190,ARANCEL!$B$5:$D$121,3,FALSE)*J190)</f>
        <v>3250</v>
      </c>
      <c r="L190" s="1349" t="s">
        <v>9431</v>
      </c>
      <c r="M190" s="1349">
        <v>4500269300</v>
      </c>
      <c r="N190" s="1349" t="s">
        <v>9449</v>
      </c>
    </row>
    <row r="191" spans="1:14" x14ac:dyDescent="0.25">
      <c r="A191" s="119" t="s">
        <v>606</v>
      </c>
      <c r="B191" s="164">
        <v>42011</v>
      </c>
      <c r="C191" s="118" t="s">
        <v>9186</v>
      </c>
      <c r="D191" s="119" t="s">
        <v>84</v>
      </c>
      <c r="E191" s="162">
        <v>10302422</v>
      </c>
      <c r="F191" s="119">
        <v>28291243</v>
      </c>
      <c r="G191" s="119">
        <v>2704003</v>
      </c>
      <c r="H191" s="120" t="str">
        <f>IF(G191="","",VLOOKUP(G191,ARANCEL!$B$5:$D$121,2,FALSE))</f>
        <v xml:space="preserve">CORONA PERIFERICA CON PERNO MUÑON COLADO </v>
      </c>
      <c r="I191" s="121" t="s">
        <v>323</v>
      </c>
      <c r="J191" s="119">
        <v>1</v>
      </c>
      <c r="K191" s="122">
        <f>IF(G191="","",VLOOKUP(G191,ARANCEL!$B$5:$D$121,3,FALSE)*J191)</f>
        <v>32612</v>
      </c>
      <c r="L191" s="1235" t="str">
        <f>IF(E191="","","IMPAGO")</f>
        <v>IMPAGO</v>
      </c>
      <c r="M191" s="1235" t="str">
        <f>IF(L191="IMPAGO","SIN O.C.","")</f>
        <v>SIN O.C.</v>
      </c>
      <c r="N191" s="1235" t="str">
        <f>IF(L191="IMPAGO","SIN FACT.","")</f>
        <v>SIN FACT.</v>
      </c>
    </row>
    <row r="192" spans="1:14" x14ac:dyDescent="0.25">
      <c r="A192" s="119" t="s">
        <v>305</v>
      </c>
      <c r="B192" s="164">
        <v>41652</v>
      </c>
      <c r="C192" s="118" t="s">
        <v>1816</v>
      </c>
      <c r="D192" s="119" t="s">
        <v>465</v>
      </c>
      <c r="E192" s="162">
        <v>10168880</v>
      </c>
      <c r="F192" s="119">
        <v>24557564</v>
      </c>
      <c r="G192" s="119">
        <v>2704005</v>
      </c>
      <c r="H192" s="120" t="str">
        <f>IF(G192="","",VLOOKUP(G192,ARANCEL!$B$5:$D$121,2,FALSE))</f>
        <v>PROVISORIO</v>
      </c>
      <c r="I192" s="121" t="s">
        <v>324</v>
      </c>
      <c r="J192" s="119">
        <v>1</v>
      </c>
      <c r="K192" s="122">
        <f>IF(G192="","",VLOOKUP(G192,ARANCEL!$B$5:$D$121,3,FALSE)*J192)</f>
        <v>3250</v>
      </c>
      <c r="L192" s="1229" t="s">
        <v>2842</v>
      </c>
      <c r="M192" s="1229">
        <v>4500216248</v>
      </c>
      <c r="N192" s="1229">
        <v>8412</v>
      </c>
    </row>
    <row r="193" spans="1:14" x14ac:dyDescent="0.25">
      <c r="A193" s="119" t="s">
        <v>305</v>
      </c>
      <c r="B193" s="164">
        <v>41862</v>
      </c>
      <c r="C193" s="118" t="s">
        <v>1816</v>
      </c>
      <c r="D193" s="119" t="s">
        <v>465</v>
      </c>
      <c r="E193" s="162">
        <v>10168880</v>
      </c>
      <c r="F193" s="119">
        <v>24557564</v>
      </c>
      <c r="G193" s="119">
        <v>2704031</v>
      </c>
      <c r="H193" s="120" t="str">
        <f>IF(G193="","",VLOOKUP(G193,ARANCEL!$B$5:$D$121,2,FALSE))</f>
        <v xml:space="preserve">PERNO MUÑON METALICO </v>
      </c>
      <c r="I193" s="121" t="s">
        <v>324</v>
      </c>
      <c r="J193" s="119">
        <v>1</v>
      </c>
      <c r="K193" s="122">
        <f>IF(G193="","",VLOOKUP(G193,ARANCEL!$B$5:$D$121,3,FALSE)*J193)</f>
        <v>12246</v>
      </c>
      <c r="L193" s="1229" t="s">
        <v>6905</v>
      </c>
      <c r="M193" s="1229">
        <v>4500250349</v>
      </c>
      <c r="N193" s="1229" t="s">
        <v>6910</v>
      </c>
    </row>
    <row r="194" spans="1:14" x14ac:dyDescent="0.25">
      <c r="A194" s="119" t="s">
        <v>305</v>
      </c>
      <c r="B194" s="164">
        <v>41695</v>
      </c>
      <c r="C194" s="118" t="s">
        <v>3038</v>
      </c>
      <c r="D194" s="119" t="s">
        <v>804</v>
      </c>
      <c r="E194" s="162">
        <v>10177327</v>
      </c>
      <c r="F194" s="119">
        <v>25160425</v>
      </c>
      <c r="G194" s="119">
        <v>2705003</v>
      </c>
      <c r="H194" s="120" t="str">
        <f>IF(G194="","",VLOOKUP(G194,ARANCEL!$B$5:$D$121,2,FALSE))</f>
        <v>INCRUSTACION ESTETICA (ART-GLASS O CERAMICA)</v>
      </c>
      <c r="I194" s="121" t="s">
        <v>326</v>
      </c>
      <c r="J194" s="119">
        <v>1</v>
      </c>
      <c r="K194" s="122">
        <f>IF(G194="","",VLOOKUP(G194,ARANCEL!$B$5:$D$121,3,FALSE)*J194)</f>
        <v>15676</v>
      </c>
      <c r="L194" s="1229" t="s">
        <v>3438</v>
      </c>
      <c r="M194" s="1229">
        <v>4500220809</v>
      </c>
      <c r="N194" s="1229">
        <v>8637</v>
      </c>
    </row>
    <row r="195" spans="1:14" x14ac:dyDescent="0.25">
      <c r="A195" s="119" t="s">
        <v>305</v>
      </c>
      <c r="B195" s="164">
        <v>41702</v>
      </c>
      <c r="C195" s="118" t="s">
        <v>1161</v>
      </c>
      <c r="D195" s="119" t="s">
        <v>81</v>
      </c>
      <c r="E195" s="162">
        <v>10178557</v>
      </c>
      <c r="F195" s="119">
        <v>25184251</v>
      </c>
      <c r="G195" s="119">
        <v>2704005</v>
      </c>
      <c r="H195" s="120" t="str">
        <f>IF(G195="","",VLOOKUP(G195,ARANCEL!$B$5:$D$121,2,FALSE))</f>
        <v>PROVISORIO</v>
      </c>
      <c r="I195" s="121" t="s">
        <v>317</v>
      </c>
      <c r="J195" s="119">
        <v>1</v>
      </c>
      <c r="K195" s="122">
        <f>IF(G195="","",VLOOKUP(G195,ARANCEL!$B$5:$D$121,3,FALSE)*J195)</f>
        <v>3250</v>
      </c>
      <c r="L195" s="1229" t="s">
        <v>4612</v>
      </c>
      <c r="M195" s="1229">
        <v>4500229991</v>
      </c>
      <c r="N195" s="1229">
        <v>9221</v>
      </c>
    </row>
    <row r="196" spans="1:14" x14ac:dyDescent="0.25">
      <c r="A196" s="119" t="s">
        <v>305</v>
      </c>
      <c r="B196" s="164">
        <v>41723</v>
      </c>
      <c r="C196" s="118" t="s">
        <v>1161</v>
      </c>
      <c r="D196" s="119" t="s">
        <v>81</v>
      </c>
      <c r="E196" s="162">
        <v>10178557</v>
      </c>
      <c r="F196" s="119">
        <v>25184251</v>
      </c>
      <c r="G196" s="119">
        <v>2704002</v>
      </c>
      <c r="H196" s="120" t="str">
        <f>IF(G196="","",VLOOKUP(G196,ARANCEL!$B$5:$D$121,2,FALSE))</f>
        <v xml:space="preserve">CORONA PERIFERICA </v>
      </c>
      <c r="I196" s="121" t="s">
        <v>317</v>
      </c>
      <c r="J196" s="119">
        <v>1</v>
      </c>
      <c r="K196" s="122">
        <f>IF(G196="","",VLOOKUP(G196,ARANCEL!$B$5:$D$121,3,FALSE)*J196)</f>
        <v>25865</v>
      </c>
      <c r="L196" s="1229" t="s">
        <v>4612</v>
      </c>
      <c r="M196" s="1229">
        <v>4500229991</v>
      </c>
      <c r="N196" s="1229">
        <v>9221</v>
      </c>
    </row>
    <row r="197" spans="1:14" x14ac:dyDescent="0.25">
      <c r="A197" s="119" t="s">
        <v>305</v>
      </c>
      <c r="B197" s="164">
        <v>41884</v>
      </c>
      <c r="C197" s="118" t="s">
        <v>6799</v>
      </c>
      <c r="D197" s="119" t="s">
        <v>61</v>
      </c>
      <c r="E197" s="162">
        <v>10250369</v>
      </c>
      <c r="F197" s="119">
        <v>28200047</v>
      </c>
      <c r="G197" s="119">
        <v>2707001</v>
      </c>
      <c r="H197" s="120" t="str">
        <f>IF(G197="","",VLOOKUP(G197,ARANCEL!$B$5:$D$121,2,FALSE))</f>
        <v xml:space="preserve">PLANO DE RELAJACION </v>
      </c>
      <c r="I197" s="121" t="s">
        <v>306</v>
      </c>
      <c r="J197" s="119">
        <v>1</v>
      </c>
      <c r="K197" s="122">
        <f>IF(G197="","",VLOOKUP(G197,ARANCEL!$B$5:$D$121,3,FALSE)*J197)</f>
        <v>9221</v>
      </c>
      <c r="L197" s="1229" t="s">
        <v>6905</v>
      </c>
      <c r="M197" s="1229">
        <v>4500251421</v>
      </c>
      <c r="N197" s="1229" t="s">
        <v>7150</v>
      </c>
    </row>
    <row r="198" spans="1:14" x14ac:dyDescent="0.25">
      <c r="A198" s="119" t="s">
        <v>305</v>
      </c>
      <c r="B198" s="164">
        <v>41737</v>
      </c>
      <c r="C198" s="118" t="s">
        <v>1814</v>
      </c>
      <c r="D198" s="119" t="s">
        <v>81</v>
      </c>
      <c r="E198" s="162">
        <v>10167267</v>
      </c>
      <c r="F198" s="119">
        <v>24184291</v>
      </c>
      <c r="G198" s="119">
        <v>2704002</v>
      </c>
      <c r="H198" s="120" t="str">
        <f>IF(G198="","",VLOOKUP(G198,ARANCEL!$B$5:$D$121,2,FALSE))</f>
        <v xml:space="preserve">CORONA PERIFERICA </v>
      </c>
      <c r="I198" s="121" t="s">
        <v>326</v>
      </c>
      <c r="J198" s="119">
        <v>1</v>
      </c>
      <c r="K198" s="122">
        <f>IF(G198="","",VLOOKUP(G198,ARANCEL!$B$5:$D$121,3,FALSE)*J198)</f>
        <v>25865</v>
      </c>
      <c r="L198" s="1229" t="s">
        <v>4612</v>
      </c>
      <c r="M198" s="1229">
        <v>4500229986</v>
      </c>
      <c r="N198" s="1229">
        <v>9197</v>
      </c>
    </row>
    <row r="199" spans="1:14" x14ac:dyDescent="0.25">
      <c r="A199" s="119" t="s">
        <v>305</v>
      </c>
      <c r="B199" s="1394">
        <v>41774</v>
      </c>
      <c r="C199" s="118" t="s">
        <v>4759</v>
      </c>
      <c r="D199" s="119" t="s">
        <v>4760</v>
      </c>
      <c r="E199" s="162">
        <v>10196920</v>
      </c>
      <c r="F199" s="119">
        <v>25751687</v>
      </c>
      <c r="G199" s="119">
        <v>2707002</v>
      </c>
      <c r="H199" s="120" t="str">
        <f>IF(G199="","",VLOOKUP(G199,ARANCEL!$B$5:$D$121,2,FALSE))</f>
        <v>CUBETA DE BLANQUEAMIENTO</v>
      </c>
      <c r="I199" s="121" t="s">
        <v>347</v>
      </c>
      <c r="J199" s="119">
        <v>2</v>
      </c>
      <c r="K199" s="122">
        <f>IF(G199="","",VLOOKUP(G199,ARANCEL!$B$5:$D$121,3,FALSE)*J199)</f>
        <v>11808</v>
      </c>
      <c r="L199" s="1229" t="s">
        <v>5292</v>
      </c>
      <c r="M199" s="1229">
        <v>4500235530</v>
      </c>
      <c r="N199" s="1229">
        <v>9401</v>
      </c>
    </row>
    <row r="200" spans="1:14" x14ac:dyDescent="0.25">
      <c r="A200" s="119" t="s">
        <v>305</v>
      </c>
      <c r="B200" s="164">
        <v>41849</v>
      </c>
      <c r="C200" s="118" t="s">
        <v>4759</v>
      </c>
      <c r="D200" s="119" t="s">
        <v>61</v>
      </c>
      <c r="E200" s="162">
        <v>10232813</v>
      </c>
      <c r="F200" s="119">
        <v>25946488</v>
      </c>
      <c r="G200" s="119">
        <v>2707001</v>
      </c>
      <c r="H200" s="120" t="str">
        <f>IF(G200="","",VLOOKUP(G200,ARANCEL!$B$5:$D$121,2,FALSE))</f>
        <v xml:space="preserve">PLANO DE RELAJACION </v>
      </c>
      <c r="I200" s="121" t="s">
        <v>306</v>
      </c>
      <c r="J200" s="119">
        <v>1</v>
      </c>
      <c r="K200" s="122">
        <f>IF(G200="","",VLOOKUP(G200,ARANCEL!$B$5:$D$121,3,FALSE)*J200)</f>
        <v>9221</v>
      </c>
      <c r="L200" s="1229" t="s">
        <v>6017</v>
      </c>
      <c r="M200" s="1229">
        <v>4500245549</v>
      </c>
      <c r="N200" s="1229">
        <v>9817</v>
      </c>
    </row>
    <row r="201" spans="1:14" x14ac:dyDescent="0.25">
      <c r="A201" s="119" t="s">
        <v>305</v>
      </c>
      <c r="B201" s="164">
        <v>41922</v>
      </c>
      <c r="C201" s="118" t="s">
        <v>1813</v>
      </c>
      <c r="D201" s="119" t="s">
        <v>84</v>
      </c>
      <c r="E201" s="162">
        <v>10263046</v>
      </c>
      <c r="F201" s="119">
        <v>28879540</v>
      </c>
      <c r="G201" s="119">
        <v>2707003</v>
      </c>
      <c r="H201" s="120" t="str">
        <f>IF(G201="","",VLOOKUP(G201,ARANCEL!$B$5:$D$121,2,FALSE))</f>
        <v xml:space="preserve">ESTAMPADO </v>
      </c>
      <c r="I201" s="121" t="s">
        <v>306</v>
      </c>
      <c r="J201" s="119">
        <v>1</v>
      </c>
      <c r="K201" s="122">
        <f>IF(G201="","",VLOOKUP(G201,ARANCEL!$B$5:$D$121,3,FALSE)*J201)</f>
        <v>6028</v>
      </c>
      <c r="L201" s="1229" t="s">
        <v>8279</v>
      </c>
      <c r="M201" s="1229">
        <v>4500259287</v>
      </c>
      <c r="N201" s="1229" t="s">
        <v>8287</v>
      </c>
    </row>
    <row r="202" spans="1:14" x14ac:dyDescent="0.25">
      <c r="A202" s="119" t="s">
        <v>305</v>
      </c>
      <c r="B202" s="164">
        <v>41934</v>
      </c>
      <c r="C202" s="118" t="s">
        <v>1813</v>
      </c>
      <c r="D202" s="119" t="s">
        <v>84</v>
      </c>
      <c r="E202" s="162">
        <v>10263046</v>
      </c>
      <c r="F202" s="119">
        <v>28879540</v>
      </c>
      <c r="G202" s="119">
        <v>2707001</v>
      </c>
      <c r="H202" s="120" t="str">
        <f>IF(G202="","",VLOOKUP(G202,ARANCEL!$B$5:$D$121,2,FALSE))</f>
        <v xml:space="preserve">PLANO DE RELAJACION </v>
      </c>
      <c r="I202" s="121" t="s">
        <v>2739</v>
      </c>
      <c r="J202" s="119">
        <v>1</v>
      </c>
      <c r="K202" s="122">
        <f>IF(G202="","",VLOOKUP(G202,ARANCEL!$B$5:$D$121,3,FALSE)*J202)</f>
        <v>9221</v>
      </c>
      <c r="L202" s="1229" t="s">
        <v>8279</v>
      </c>
      <c r="M202" s="1229">
        <v>4500259287</v>
      </c>
      <c r="N202" s="1229" t="s">
        <v>8287</v>
      </c>
    </row>
    <row r="203" spans="1:14" x14ac:dyDescent="0.25">
      <c r="A203" s="119" t="s">
        <v>305</v>
      </c>
      <c r="B203" s="164">
        <v>41864</v>
      </c>
      <c r="C203" s="118" t="s">
        <v>6360</v>
      </c>
      <c r="D203" s="119" t="s">
        <v>61</v>
      </c>
      <c r="E203" s="162">
        <v>10240423</v>
      </c>
      <c r="F203" s="119">
        <v>27833644</v>
      </c>
      <c r="G203" s="119">
        <v>2707001</v>
      </c>
      <c r="H203" s="120" t="str">
        <f>IF(G203="","",VLOOKUP(G203,ARANCEL!$B$5:$D$121,2,FALSE))</f>
        <v xml:space="preserve">PLANO DE RELAJACION </v>
      </c>
      <c r="I203" s="121" t="s">
        <v>306</v>
      </c>
      <c r="J203" s="119">
        <v>1</v>
      </c>
      <c r="K203" s="122">
        <f>IF(G203="","",VLOOKUP(G203,ARANCEL!$B$5:$D$121,3,FALSE)*J203)</f>
        <v>9221</v>
      </c>
      <c r="L203" s="1229" t="s">
        <v>6905</v>
      </c>
      <c r="M203" s="1229">
        <v>4500250349</v>
      </c>
      <c r="N203" s="1229" t="s">
        <v>6910</v>
      </c>
    </row>
    <row r="204" spans="1:14" x14ac:dyDescent="0.25">
      <c r="A204" s="119" t="s">
        <v>305</v>
      </c>
      <c r="B204" s="164">
        <v>41789</v>
      </c>
      <c r="C204" s="118" t="s">
        <v>4809</v>
      </c>
      <c r="D204" s="119" t="s">
        <v>82</v>
      </c>
      <c r="E204" s="162">
        <v>10203252</v>
      </c>
      <c r="F204" s="119">
        <v>26531705</v>
      </c>
      <c r="G204" s="119">
        <v>2705003</v>
      </c>
      <c r="H204" s="120" t="str">
        <f>IF(G204="","",VLOOKUP(G204,ARANCEL!$B$5:$D$121,2,FALSE))</f>
        <v>INCRUSTACION ESTETICA (ART-GLASS O CERAMICA)</v>
      </c>
      <c r="I204" s="121" t="s">
        <v>618</v>
      </c>
      <c r="J204" s="119">
        <v>1</v>
      </c>
      <c r="K204" s="122">
        <f>IF(G204="","",VLOOKUP(G204,ARANCEL!$B$5:$D$121,3,FALSE)*J204)</f>
        <v>15676</v>
      </c>
      <c r="L204" s="1229" t="s">
        <v>5292</v>
      </c>
      <c r="M204" s="1229">
        <v>4500235530</v>
      </c>
      <c r="N204" s="1229">
        <v>9401</v>
      </c>
    </row>
    <row r="205" spans="1:14" x14ac:dyDescent="0.25">
      <c r="A205" s="119" t="s">
        <v>305</v>
      </c>
      <c r="B205" s="164">
        <v>41877</v>
      </c>
      <c r="C205" s="118" t="s">
        <v>6644</v>
      </c>
      <c r="D205" s="119" t="s">
        <v>84</v>
      </c>
      <c r="E205" s="162">
        <v>10247754</v>
      </c>
      <c r="F205" s="119">
        <v>28038434</v>
      </c>
      <c r="G205" s="119">
        <v>2704005</v>
      </c>
      <c r="H205" s="120" t="str">
        <f>IF(G205="","",VLOOKUP(G205,ARANCEL!$B$5:$D$121,2,FALSE))</f>
        <v>PROVISORIO</v>
      </c>
      <c r="I205" s="121" t="s">
        <v>1479</v>
      </c>
      <c r="J205" s="119">
        <v>2</v>
      </c>
      <c r="K205" s="122">
        <f>IF(G205="","",VLOOKUP(G205,ARANCEL!$B$5:$D$121,3,FALSE)*J205)</f>
        <v>6500</v>
      </c>
      <c r="L205" s="1229" t="s">
        <v>6905</v>
      </c>
      <c r="M205" s="1229">
        <v>4500251421</v>
      </c>
      <c r="N205" s="1229" t="s">
        <v>7150</v>
      </c>
    </row>
    <row r="206" spans="1:14" x14ac:dyDescent="0.25">
      <c r="A206" s="119" t="s">
        <v>305</v>
      </c>
      <c r="B206" s="164">
        <v>41892</v>
      </c>
      <c r="C206" s="118" t="s">
        <v>6644</v>
      </c>
      <c r="D206" s="119" t="s">
        <v>84</v>
      </c>
      <c r="E206" s="162">
        <v>10247754</v>
      </c>
      <c r="F206" s="119">
        <v>28038434</v>
      </c>
      <c r="G206" s="119">
        <v>2704003</v>
      </c>
      <c r="H206" s="120" t="str">
        <f>IF(G206="","",VLOOKUP(G206,ARANCEL!$B$5:$D$121,2,FALSE))</f>
        <v xml:space="preserve">CORONA PERIFERICA CON PERNO MUÑON COLADO </v>
      </c>
      <c r="I206" s="121" t="s">
        <v>321</v>
      </c>
      <c r="J206" s="119">
        <v>1</v>
      </c>
      <c r="K206" s="122">
        <f>IF(G206="","",VLOOKUP(G206,ARANCEL!$B$5:$D$121,3,FALSE)*J206)</f>
        <v>32612</v>
      </c>
      <c r="L206" s="1229" t="s">
        <v>7548</v>
      </c>
      <c r="M206" s="1229">
        <v>4500255012</v>
      </c>
      <c r="N206" s="1229" t="s">
        <v>7550</v>
      </c>
    </row>
    <row r="207" spans="1:14" x14ac:dyDescent="0.25">
      <c r="A207" s="119" t="s">
        <v>305</v>
      </c>
      <c r="B207" s="164">
        <v>41903</v>
      </c>
      <c r="C207" s="118" t="s">
        <v>6644</v>
      </c>
      <c r="D207" s="119" t="s">
        <v>84</v>
      </c>
      <c r="E207" s="162">
        <v>10247754</v>
      </c>
      <c r="F207" s="119">
        <v>28038434</v>
      </c>
      <c r="G207" s="119">
        <v>2704002</v>
      </c>
      <c r="H207" s="120" t="str">
        <f>IF(G207="","",VLOOKUP(G207,ARANCEL!$B$5:$D$121,2,FALSE))</f>
        <v xml:space="preserve">CORONA PERIFERICA </v>
      </c>
      <c r="I207" s="121" t="s">
        <v>844</v>
      </c>
      <c r="J207" s="119">
        <v>1</v>
      </c>
      <c r="K207" s="122">
        <f>IF(G207="","",VLOOKUP(G207,ARANCEL!$B$5:$D$121,3,FALSE)*J207)</f>
        <v>25865</v>
      </c>
      <c r="L207" s="1229" t="s">
        <v>7548</v>
      </c>
      <c r="M207" s="1229">
        <v>4500255012</v>
      </c>
      <c r="N207" s="1229" t="s">
        <v>7550</v>
      </c>
    </row>
    <row r="208" spans="1:14" x14ac:dyDescent="0.25">
      <c r="A208" s="119" t="s">
        <v>305</v>
      </c>
      <c r="B208" s="164">
        <v>41971</v>
      </c>
      <c r="C208" s="118" t="s">
        <v>6644</v>
      </c>
      <c r="D208" s="119" t="s">
        <v>3347</v>
      </c>
      <c r="E208" s="162">
        <v>10287324</v>
      </c>
      <c r="F208" s="119">
        <v>2984947</v>
      </c>
      <c r="G208" s="119">
        <v>2704005</v>
      </c>
      <c r="H208" s="120" t="str">
        <f>IF(G208="","",VLOOKUP(G208,ARANCEL!$B$5:$D$121,2,FALSE))</f>
        <v>PROVISORIO</v>
      </c>
      <c r="I208" s="121" t="s">
        <v>323</v>
      </c>
      <c r="J208" s="119">
        <v>1</v>
      </c>
      <c r="K208" s="122">
        <f>IF(G208="","",VLOOKUP(G208,ARANCEL!$B$5:$D$121,3,FALSE)*J208)</f>
        <v>3250</v>
      </c>
      <c r="L208" s="1229" t="s">
        <v>8256</v>
      </c>
      <c r="M208" s="1229">
        <v>4500265720</v>
      </c>
      <c r="N208" s="1229" t="s">
        <v>8952</v>
      </c>
    </row>
    <row r="209" spans="1:14" x14ac:dyDescent="0.25">
      <c r="A209" s="119" t="s">
        <v>305</v>
      </c>
      <c r="B209" s="164">
        <v>41971</v>
      </c>
      <c r="C209" s="118" t="s">
        <v>6644</v>
      </c>
      <c r="D209" s="119" t="s">
        <v>3347</v>
      </c>
      <c r="E209" s="162">
        <v>10287324</v>
      </c>
      <c r="F209" s="119">
        <v>2984947</v>
      </c>
      <c r="G209" s="119">
        <v>2704003</v>
      </c>
      <c r="H209" s="120" t="str">
        <f>IF(G209="","",VLOOKUP(G209,ARANCEL!$B$5:$D$121,2,FALSE))</f>
        <v xml:space="preserve">CORONA PERIFERICA CON PERNO MUÑON COLADO </v>
      </c>
      <c r="I209" s="121" t="s">
        <v>323</v>
      </c>
      <c r="J209" s="119">
        <v>1</v>
      </c>
      <c r="K209" s="122">
        <f>IF(G209="","",VLOOKUP(G209,ARANCEL!$B$5:$D$121,3,FALSE)*J209)</f>
        <v>32612</v>
      </c>
      <c r="L209" s="1229" t="s">
        <v>8256</v>
      </c>
      <c r="M209" s="1229">
        <v>4500265720</v>
      </c>
      <c r="N209" s="1229" t="s">
        <v>8952</v>
      </c>
    </row>
    <row r="210" spans="1:14" x14ac:dyDescent="0.25">
      <c r="A210" s="119" t="s">
        <v>305</v>
      </c>
      <c r="B210" s="164">
        <v>41801</v>
      </c>
      <c r="C210" s="118" t="s">
        <v>5087</v>
      </c>
      <c r="D210" s="119" t="s">
        <v>465</v>
      </c>
      <c r="E210" s="162">
        <v>10209940</v>
      </c>
      <c r="F210" s="119">
        <v>26860208</v>
      </c>
      <c r="G210" s="119">
        <v>2705003</v>
      </c>
      <c r="H210" s="120" t="str">
        <f>IF(G210="","",VLOOKUP(G210,ARANCEL!$B$5:$D$121,2,FALSE))</f>
        <v>INCRUSTACION ESTETICA (ART-GLASS O CERAMICA)</v>
      </c>
      <c r="I210" s="121" t="s">
        <v>312</v>
      </c>
      <c r="J210" s="119">
        <v>1</v>
      </c>
      <c r="K210" s="122">
        <f>IF(G210="","",VLOOKUP(G210,ARANCEL!$B$5:$D$121,3,FALSE)*J210)</f>
        <v>15676</v>
      </c>
      <c r="L210" s="1229" t="s">
        <v>5742</v>
      </c>
      <c r="M210" s="1229">
        <v>4500239575</v>
      </c>
      <c r="N210" s="1229" t="s">
        <v>5758</v>
      </c>
    </row>
    <row r="211" spans="1:14" x14ac:dyDescent="0.25">
      <c r="A211" s="119" t="s">
        <v>305</v>
      </c>
      <c r="B211" s="164">
        <v>41955</v>
      </c>
      <c r="C211" s="118" t="s">
        <v>8180</v>
      </c>
      <c r="D211" s="119" t="s">
        <v>1646</v>
      </c>
      <c r="E211" s="162">
        <v>10278664</v>
      </c>
      <c r="F211" s="119">
        <v>29531939</v>
      </c>
      <c r="G211" s="119">
        <v>2704005</v>
      </c>
      <c r="H211" s="120" t="str">
        <f>IF(G211="","",VLOOKUP(G211,ARANCEL!$B$5:$D$121,2,FALSE))</f>
        <v>PROVISORIO</v>
      </c>
      <c r="I211" s="121" t="s">
        <v>308</v>
      </c>
      <c r="J211" s="119">
        <v>1</v>
      </c>
      <c r="K211" s="122">
        <f>IF(G211="","",VLOOKUP(G211,ARANCEL!$B$5:$D$121,3,FALSE)*J211)</f>
        <v>3250</v>
      </c>
      <c r="L211" s="1229" t="s">
        <v>8256</v>
      </c>
      <c r="M211" s="1229">
        <v>4500265720</v>
      </c>
      <c r="N211" s="1229" t="s">
        <v>8952</v>
      </c>
    </row>
    <row r="212" spans="1:14" x14ac:dyDescent="0.25">
      <c r="A212" s="169" t="s">
        <v>305</v>
      </c>
      <c r="B212" s="164">
        <v>41970</v>
      </c>
      <c r="C212" s="118" t="s">
        <v>8180</v>
      </c>
      <c r="D212" s="119" t="s">
        <v>1646</v>
      </c>
      <c r="E212" s="162">
        <v>10278664</v>
      </c>
      <c r="F212" s="119">
        <v>29531939</v>
      </c>
      <c r="G212" s="119">
        <v>2704003</v>
      </c>
      <c r="H212" s="120" t="str">
        <f>IF(G212="","",VLOOKUP(G212,ARANCEL!$B$5:$D$121,2,FALSE))</f>
        <v xml:space="preserve">CORONA PERIFERICA CON PERNO MUÑON COLADO </v>
      </c>
      <c r="I212" s="121" t="s">
        <v>308</v>
      </c>
      <c r="J212" s="119">
        <v>1</v>
      </c>
      <c r="K212" s="122">
        <f>IF(G212="","",VLOOKUP(G212,ARANCEL!$B$5:$D$121,3,FALSE)*J212)</f>
        <v>32612</v>
      </c>
      <c r="L212" s="1229" t="s">
        <v>8256</v>
      </c>
      <c r="M212" s="1229">
        <v>4500265720</v>
      </c>
      <c r="N212" s="1229" t="s">
        <v>8952</v>
      </c>
    </row>
    <row r="213" spans="1:14" x14ac:dyDescent="0.25">
      <c r="A213" s="119" t="s">
        <v>305</v>
      </c>
      <c r="B213" s="164">
        <v>41970</v>
      </c>
      <c r="C213" s="118" t="s">
        <v>8180</v>
      </c>
      <c r="D213" s="119" t="s">
        <v>1646</v>
      </c>
      <c r="E213" s="162">
        <v>10286729</v>
      </c>
      <c r="F213" s="119">
        <v>29564255</v>
      </c>
      <c r="G213" s="119">
        <v>2704003</v>
      </c>
      <c r="H213" s="120" t="str">
        <f>IF(G213="","",VLOOKUP(G213,ARANCEL!$B$5:$D$121,2,FALSE))</f>
        <v xml:space="preserve">CORONA PERIFERICA CON PERNO MUÑON COLADO </v>
      </c>
      <c r="I213" s="121" t="s">
        <v>309</v>
      </c>
      <c r="J213" s="119">
        <v>1</v>
      </c>
      <c r="K213" s="122">
        <f>IF(G213="","",VLOOKUP(G213,ARANCEL!$B$5:$D$121,3,FALSE)*J213)</f>
        <v>32612</v>
      </c>
      <c r="L213" s="1229" t="s">
        <v>8256</v>
      </c>
      <c r="M213" s="1229">
        <v>4500265720</v>
      </c>
      <c r="N213" s="1229" t="s">
        <v>8952</v>
      </c>
    </row>
    <row r="214" spans="1:14" x14ac:dyDescent="0.25">
      <c r="A214" s="119" t="s">
        <v>305</v>
      </c>
      <c r="B214" s="164">
        <v>41913</v>
      </c>
      <c r="C214" s="118" t="s">
        <v>7351</v>
      </c>
      <c r="D214" s="119" t="s">
        <v>61</v>
      </c>
      <c r="E214" s="162">
        <v>10258498</v>
      </c>
      <c r="F214" s="119">
        <v>28729524</v>
      </c>
      <c r="G214" s="119">
        <v>2707001</v>
      </c>
      <c r="H214" s="120" t="str">
        <f>IF(G214="","",VLOOKUP(G214,ARANCEL!$B$5:$D$121,2,FALSE))</f>
        <v xml:space="preserve">PLANO DE RELAJACION </v>
      </c>
      <c r="I214" s="121" t="s">
        <v>306</v>
      </c>
      <c r="J214" s="119">
        <v>1</v>
      </c>
      <c r="K214" s="122">
        <f>IF(G214="","",VLOOKUP(G214,ARANCEL!$B$5:$D$121,3,FALSE)*J214)</f>
        <v>9221</v>
      </c>
      <c r="L214" s="1229" t="s">
        <v>8279</v>
      </c>
      <c r="M214" s="1229">
        <v>4500259287</v>
      </c>
      <c r="N214" s="1229" t="s">
        <v>8287</v>
      </c>
    </row>
    <row r="215" spans="1:14" x14ac:dyDescent="0.25">
      <c r="A215" s="119" t="s">
        <v>606</v>
      </c>
      <c r="B215" s="164">
        <v>42031</v>
      </c>
      <c r="C215" s="118" t="s">
        <v>9733</v>
      </c>
      <c r="D215" s="119" t="s">
        <v>1481</v>
      </c>
      <c r="E215" s="162">
        <v>10313364</v>
      </c>
      <c r="F215" s="119">
        <v>30505733</v>
      </c>
      <c r="G215" s="119">
        <v>2704002</v>
      </c>
      <c r="H215" s="120" t="str">
        <f>IF(G215="","",VLOOKUP(G215,ARANCEL!$B$5:$D$121,2,FALSE))</f>
        <v xml:space="preserve">CORONA PERIFERICA </v>
      </c>
      <c r="I215" s="121"/>
      <c r="J215" s="119">
        <v>1</v>
      </c>
      <c r="K215" s="122">
        <f>IF(G215="","",VLOOKUP(G215,ARANCEL!$B$5:$D$121,3,FALSE)*J215)</f>
        <v>25865</v>
      </c>
      <c r="L215" s="1235" t="str">
        <f>IF(E215="","","IMPAGO")</f>
        <v>IMPAGO</v>
      </c>
      <c r="M215" s="1235" t="str">
        <f>IF(L215="IMPAGO","SIN O.C.","")</f>
        <v>SIN O.C.</v>
      </c>
      <c r="N215" s="1235" t="str">
        <f>IF(L215="IMPAGO","SIN FACT.","")</f>
        <v>SIN FACT.</v>
      </c>
    </row>
    <row r="216" spans="1:14" x14ac:dyDescent="0.25">
      <c r="A216" s="119" t="s">
        <v>606</v>
      </c>
      <c r="B216" s="164">
        <v>42031</v>
      </c>
      <c r="C216" s="118" t="s">
        <v>9733</v>
      </c>
      <c r="D216" s="119" t="s">
        <v>1481</v>
      </c>
      <c r="E216" s="162">
        <v>10313364</v>
      </c>
      <c r="F216" s="119">
        <v>30505733</v>
      </c>
      <c r="G216" s="119">
        <v>2704010</v>
      </c>
      <c r="H216" s="120" t="str">
        <f>IF(G216="","",VLOOKUP(G216,ARANCEL!$B$5:$D$121,2,FALSE))</f>
        <v xml:space="preserve">PILAR, INSERCION O PUNTO DE APOYO CON INCRUSTACION </v>
      </c>
      <c r="I216" s="121"/>
      <c r="J216" s="119">
        <v>1</v>
      </c>
      <c r="K216" s="122">
        <f>IF(G216="","",VLOOKUP(G216,ARANCEL!$B$5:$D$121,3,FALSE)*J216)</f>
        <v>15181</v>
      </c>
      <c r="L216" s="1235" t="str">
        <f>IF(E216="","","IMPAGO")</f>
        <v>IMPAGO</v>
      </c>
      <c r="M216" s="1235" t="str">
        <f>IF(L216="IMPAGO","SIN O.C.","")</f>
        <v>SIN O.C.</v>
      </c>
      <c r="N216" s="1235" t="str">
        <f>IF(L216="IMPAGO","SIN FACT.","")</f>
        <v>SIN FACT.</v>
      </c>
    </row>
    <row r="217" spans="1:14" x14ac:dyDescent="0.25">
      <c r="A217" s="119" t="s">
        <v>606</v>
      </c>
      <c r="B217" s="164">
        <v>42031</v>
      </c>
      <c r="C217" s="118" t="s">
        <v>9733</v>
      </c>
      <c r="D217" s="119" t="s">
        <v>1481</v>
      </c>
      <c r="E217" s="162">
        <v>10313364</v>
      </c>
      <c r="F217" s="119">
        <v>30505733</v>
      </c>
      <c r="G217" s="119">
        <v>2704012</v>
      </c>
      <c r="H217" s="120" t="str">
        <f>IF(G217="","",VLOOKUP(G217,ARANCEL!$B$5:$D$121,2,FALSE))</f>
        <v xml:space="preserve">INTERMEDIARIO O PONTICO </v>
      </c>
      <c r="I217" s="121"/>
      <c r="J217" s="119">
        <v>1</v>
      </c>
      <c r="K217" s="122">
        <f>IF(G217="","",VLOOKUP(G217,ARANCEL!$B$5:$D$121,3,FALSE)*J217)</f>
        <v>25122</v>
      </c>
      <c r="L217" s="1235" t="str">
        <f>IF(E217="","","IMPAGO")</f>
        <v>IMPAGO</v>
      </c>
      <c r="M217" s="1235" t="str">
        <f>IF(L217="IMPAGO","SIN O.C.","")</f>
        <v>SIN O.C.</v>
      </c>
      <c r="N217" s="1235" t="str">
        <f>IF(L217="IMPAGO","SIN FACT.","")</f>
        <v>SIN FACT.</v>
      </c>
    </row>
    <row r="218" spans="1:14" x14ac:dyDescent="0.25">
      <c r="A218" s="119" t="s">
        <v>305</v>
      </c>
      <c r="B218" s="164">
        <v>41710</v>
      </c>
      <c r="C218" s="118" t="s">
        <v>1812</v>
      </c>
      <c r="D218" s="119" t="s">
        <v>1481</v>
      </c>
      <c r="E218" s="162">
        <v>10181055</v>
      </c>
      <c r="F218" s="119">
        <v>19721254</v>
      </c>
      <c r="G218" s="119">
        <v>2704013</v>
      </c>
      <c r="H218" s="120" t="str">
        <f>IF(G218="","",VLOOKUP(G218,ARANCEL!$B$5:$D$121,2,FALSE))</f>
        <v>PROVISORIO (POR PIEZA)</v>
      </c>
      <c r="I218" s="121" t="s">
        <v>1050</v>
      </c>
      <c r="J218" s="119">
        <v>4</v>
      </c>
      <c r="K218" s="122">
        <f>IF(G218="","",VLOOKUP(G218,ARANCEL!$B$5:$D$121,3,FALSE)*J218)</f>
        <v>13000</v>
      </c>
      <c r="L218" s="1229" t="s">
        <v>4612</v>
      </c>
      <c r="M218" s="1229">
        <v>4500229986</v>
      </c>
      <c r="N218" s="1229">
        <v>9197</v>
      </c>
    </row>
    <row r="219" spans="1:14" x14ac:dyDescent="0.25">
      <c r="A219" s="119" t="s">
        <v>305</v>
      </c>
      <c r="B219" s="164">
        <v>41710</v>
      </c>
      <c r="C219" s="118" t="s">
        <v>1812</v>
      </c>
      <c r="D219" s="119" t="s">
        <v>1481</v>
      </c>
      <c r="E219" s="162">
        <v>10181055</v>
      </c>
      <c r="F219" s="119">
        <v>19721254</v>
      </c>
      <c r="G219" s="119">
        <v>2704012</v>
      </c>
      <c r="H219" s="120" t="str">
        <f>IF(G219="","",VLOOKUP(G219,ARANCEL!$B$5:$D$121,2,FALSE))</f>
        <v xml:space="preserve">INTERMEDIARIO O PONTICO </v>
      </c>
      <c r="I219" s="121" t="s">
        <v>326</v>
      </c>
      <c r="J219" s="119">
        <v>1</v>
      </c>
      <c r="K219" s="122">
        <f>IF(G219="","",VLOOKUP(G219,ARANCEL!$B$5:$D$121,3,FALSE)*J219)</f>
        <v>25122</v>
      </c>
      <c r="L219" s="1229" t="s">
        <v>4612</v>
      </c>
      <c r="M219" s="1229">
        <v>4500229986</v>
      </c>
      <c r="N219" s="1229">
        <v>9197</v>
      </c>
    </row>
    <row r="220" spans="1:14" x14ac:dyDescent="0.25">
      <c r="A220" s="119" t="s">
        <v>305</v>
      </c>
      <c r="B220" s="164">
        <v>41710</v>
      </c>
      <c r="C220" s="118" t="s">
        <v>1812</v>
      </c>
      <c r="D220" s="119" t="s">
        <v>1481</v>
      </c>
      <c r="E220" s="162">
        <v>10181055</v>
      </c>
      <c r="F220" s="119">
        <v>19721254</v>
      </c>
      <c r="G220" s="119">
        <v>2704007</v>
      </c>
      <c r="H220" s="120" t="str">
        <f>IF(G220="","",VLOOKUP(G220,ARANCEL!$B$5:$D$121,2,FALSE))</f>
        <v>PILAR, INSERCION O PUNTO DE APOYO PERIFERICO</v>
      </c>
      <c r="I220" s="121" t="s">
        <v>756</v>
      </c>
      <c r="J220" s="119">
        <v>2</v>
      </c>
      <c r="K220" s="122">
        <f>IF(G220="","",VLOOKUP(G220,ARANCEL!$B$5:$D$121,3,FALSE)*J220)</f>
        <v>51730</v>
      </c>
      <c r="L220" s="1229" t="s">
        <v>8279</v>
      </c>
      <c r="M220" s="1229">
        <v>4500259287</v>
      </c>
      <c r="N220" s="1229" t="s">
        <v>8287</v>
      </c>
    </row>
    <row r="221" spans="1:14" x14ac:dyDescent="0.25">
      <c r="A221" s="119" t="s">
        <v>305</v>
      </c>
      <c r="B221" s="164">
        <v>41710</v>
      </c>
      <c r="C221" s="118" t="s">
        <v>1812</v>
      </c>
      <c r="D221" s="119" t="s">
        <v>1481</v>
      </c>
      <c r="E221" s="162">
        <v>10181055</v>
      </c>
      <c r="F221" s="119">
        <v>19721254</v>
      </c>
      <c r="G221" s="119">
        <v>2704010</v>
      </c>
      <c r="H221" s="120" t="str">
        <f>IF(G221="","",VLOOKUP(G221,ARANCEL!$B$5:$D$121,2,FALSE))</f>
        <v xml:space="preserve">PILAR, INSERCION O PUNTO DE APOYO CON INCRUSTACION </v>
      </c>
      <c r="I221" s="121" t="s">
        <v>316</v>
      </c>
      <c r="J221" s="119">
        <v>1</v>
      </c>
      <c r="K221" s="122">
        <f>IF(G221="","",VLOOKUP(G221,ARANCEL!$B$5:$D$121,3,FALSE)*J221)</f>
        <v>15181</v>
      </c>
      <c r="L221" s="1229" t="s">
        <v>4612</v>
      </c>
      <c r="M221" s="1229">
        <v>4500229986</v>
      </c>
      <c r="N221" s="1229">
        <v>9197</v>
      </c>
    </row>
    <row r="222" spans="1:14" x14ac:dyDescent="0.25">
      <c r="A222" s="119" t="s">
        <v>305</v>
      </c>
      <c r="B222" s="164">
        <v>41745</v>
      </c>
      <c r="C222" s="118" t="s">
        <v>1812</v>
      </c>
      <c r="D222" s="119" t="s">
        <v>1481</v>
      </c>
      <c r="E222" s="162">
        <v>10181055</v>
      </c>
      <c r="F222" s="119">
        <v>19721254</v>
      </c>
      <c r="G222" s="119">
        <v>2704005</v>
      </c>
      <c r="H222" s="120" t="str">
        <f>IF(G222="","",VLOOKUP(G222,ARANCEL!$B$5:$D$121,2,FALSE))</f>
        <v>PROVISORIO</v>
      </c>
      <c r="I222" s="121" t="s">
        <v>647</v>
      </c>
      <c r="J222" s="119">
        <v>3</v>
      </c>
      <c r="K222" s="122">
        <f>IF(G222="","",VLOOKUP(G222,ARANCEL!$B$5:$D$121,3,FALSE)*J222)</f>
        <v>9750</v>
      </c>
      <c r="L222" s="1229" t="s">
        <v>8279</v>
      </c>
      <c r="M222" s="1229">
        <v>4500259287</v>
      </c>
      <c r="N222" s="1229" t="s">
        <v>8287</v>
      </c>
    </row>
    <row r="223" spans="1:14" x14ac:dyDescent="0.25">
      <c r="A223" s="927" t="s">
        <v>305</v>
      </c>
      <c r="B223" s="164">
        <v>41659</v>
      </c>
      <c r="C223" s="118" t="s">
        <v>1811</v>
      </c>
      <c r="D223" s="119" t="s">
        <v>81</v>
      </c>
      <c r="E223" s="162">
        <v>10157324</v>
      </c>
      <c r="F223" s="119">
        <v>23177271</v>
      </c>
      <c r="G223" s="119">
        <v>2704015</v>
      </c>
      <c r="H223" s="120" t="str">
        <f>IF(G223="","",VLOOKUP(G223,ARANCEL!$B$5:$D$121,2,FALSE))</f>
        <v xml:space="preserve">CORONA IN CERAM </v>
      </c>
      <c r="I223" s="121" t="s">
        <v>732</v>
      </c>
      <c r="J223" s="119">
        <v>2</v>
      </c>
      <c r="K223" s="122">
        <f>IF(G223="","",VLOOKUP(G223,ARANCEL!$B$5:$D$121,3,FALSE)*J223)</f>
        <v>85466</v>
      </c>
      <c r="L223" s="1241" t="s">
        <v>8279</v>
      </c>
      <c r="M223" s="1241">
        <v>4500259287</v>
      </c>
      <c r="N223" s="1241" t="s">
        <v>8287</v>
      </c>
    </row>
    <row r="224" spans="1:14" x14ac:dyDescent="0.25">
      <c r="A224" s="119" t="s">
        <v>305</v>
      </c>
      <c r="B224" s="164">
        <v>41879</v>
      </c>
      <c r="C224" s="118" t="s">
        <v>1810</v>
      </c>
      <c r="D224" s="119" t="s">
        <v>82</v>
      </c>
      <c r="E224" s="162">
        <v>10249375</v>
      </c>
      <c r="F224" s="119">
        <v>28265963</v>
      </c>
      <c r="G224" s="119">
        <v>2704005</v>
      </c>
      <c r="H224" s="120" t="str">
        <f>IF(G224="","",VLOOKUP(G224,ARANCEL!$B$5:$D$121,2,FALSE))</f>
        <v>PROVISORIO</v>
      </c>
      <c r="I224" s="121" t="s">
        <v>340</v>
      </c>
      <c r="J224" s="119">
        <v>1</v>
      </c>
      <c r="K224" s="122">
        <f>IF(G224="","",VLOOKUP(G224,ARANCEL!$B$5:$D$121,3,FALSE)*J224)</f>
        <v>3250</v>
      </c>
      <c r="L224" s="1229" t="s">
        <v>6905</v>
      </c>
      <c r="M224" s="1229">
        <v>4500251421</v>
      </c>
      <c r="N224" s="1229" t="s">
        <v>7150</v>
      </c>
    </row>
    <row r="225" spans="1:14" x14ac:dyDescent="0.25">
      <c r="A225" s="119" t="s">
        <v>305</v>
      </c>
      <c r="B225" s="164">
        <v>41891</v>
      </c>
      <c r="C225" s="118" t="s">
        <v>1810</v>
      </c>
      <c r="D225" s="119" t="s">
        <v>82</v>
      </c>
      <c r="E225" s="162">
        <v>10249375</v>
      </c>
      <c r="F225" s="119">
        <v>28265963</v>
      </c>
      <c r="G225" s="119">
        <v>2704015</v>
      </c>
      <c r="H225" s="120" t="str">
        <f>IF(G225="","",VLOOKUP(G225,ARANCEL!$B$5:$D$121,2,FALSE))</f>
        <v xml:space="preserve">CORONA IN CERAM </v>
      </c>
      <c r="I225" s="121" t="s">
        <v>340</v>
      </c>
      <c r="J225" s="119">
        <v>1</v>
      </c>
      <c r="K225" s="122">
        <f>IF(G225="","",VLOOKUP(G225,ARANCEL!$B$5:$D$121,3,FALSE)*J225)</f>
        <v>42733</v>
      </c>
      <c r="L225" s="1229" t="s">
        <v>7548</v>
      </c>
      <c r="M225" s="1229">
        <v>4500255012</v>
      </c>
      <c r="N225" s="1229" t="s">
        <v>7550</v>
      </c>
    </row>
    <row r="226" spans="1:14" x14ac:dyDescent="0.25">
      <c r="A226" s="119" t="s">
        <v>305</v>
      </c>
      <c r="B226" s="164">
        <v>41893</v>
      </c>
      <c r="C226" s="118" t="s">
        <v>1810</v>
      </c>
      <c r="D226" s="119" t="s">
        <v>82</v>
      </c>
      <c r="E226" s="162">
        <v>10254799</v>
      </c>
      <c r="F226" s="119">
        <v>21828130</v>
      </c>
      <c r="G226" s="119">
        <v>2702002</v>
      </c>
      <c r="H226" s="120" t="str">
        <f>IF(G226="","",VLOOKUP(G226,ARANCEL!$B$5:$D$121,2,FALSE))</f>
        <v xml:space="preserve">LABORATORIO CORONA CEMENTADA SOBRE IMPLANTE </v>
      </c>
      <c r="I226" s="121" t="s">
        <v>7313</v>
      </c>
      <c r="J226" s="119">
        <v>5</v>
      </c>
      <c r="K226" s="122">
        <f>IF(G226="","",VLOOKUP(G226,ARANCEL!$B$5:$D$121,3,FALSE)*J226)</f>
        <v>159390</v>
      </c>
      <c r="L226" s="1229" t="s">
        <v>7548</v>
      </c>
      <c r="M226" s="1229">
        <v>4500255012</v>
      </c>
      <c r="N226" s="1229" t="s">
        <v>7550</v>
      </c>
    </row>
    <row r="227" spans="1:14" x14ac:dyDescent="0.25">
      <c r="A227" s="119" t="s">
        <v>305</v>
      </c>
      <c r="B227" s="164">
        <v>41893</v>
      </c>
      <c r="C227" s="118" t="s">
        <v>1810</v>
      </c>
      <c r="D227" s="119" t="s">
        <v>82</v>
      </c>
      <c r="E227" s="162">
        <v>10254799</v>
      </c>
      <c r="F227" s="119">
        <v>21828130</v>
      </c>
      <c r="G227" s="119">
        <v>2702006</v>
      </c>
      <c r="H227" s="120" t="str">
        <f>IF(G227="","",VLOOKUP(G227,ARANCEL!$B$5:$D$121,2,FALSE))</f>
        <v xml:space="preserve">LABORATORIO CANTILEVER </v>
      </c>
      <c r="I227" s="121" t="s">
        <v>308</v>
      </c>
      <c r="J227" s="119">
        <v>1</v>
      </c>
      <c r="K227" s="122">
        <f>IF(G227="","",VLOOKUP(G227,ARANCEL!$B$5:$D$121,3,FALSE)*J227)</f>
        <v>31889</v>
      </c>
      <c r="L227" s="1229" t="s">
        <v>7548</v>
      </c>
      <c r="M227" s="1229">
        <v>4500255012</v>
      </c>
      <c r="N227" s="1229" t="s">
        <v>7550</v>
      </c>
    </row>
    <row r="228" spans="1:14" x14ac:dyDescent="0.25">
      <c r="A228" s="119" t="s">
        <v>305</v>
      </c>
      <c r="B228" s="164">
        <v>41835</v>
      </c>
      <c r="C228" s="118" t="s">
        <v>5804</v>
      </c>
      <c r="D228" s="119" t="s">
        <v>61</v>
      </c>
      <c r="E228" s="162">
        <v>10226413</v>
      </c>
      <c r="F228" s="119">
        <v>26988594</v>
      </c>
      <c r="G228" s="119">
        <v>2707001</v>
      </c>
      <c r="H228" s="120" t="str">
        <f>IF(G228="","",VLOOKUP(G228,ARANCEL!$B$5:$D$121,2,FALSE))</f>
        <v xml:space="preserve">PLANO DE RELAJACION </v>
      </c>
      <c r="I228" s="121" t="s">
        <v>331</v>
      </c>
      <c r="J228" s="119">
        <v>1</v>
      </c>
      <c r="K228" s="122">
        <f>IF(G228="","",VLOOKUP(G228,ARANCEL!$B$5:$D$121,3,FALSE)*J228)</f>
        <v>9221</v>
      </c>
      <c r="L228" s="1229" t="s">
        <v>6017</v>
      </c>
      <c r="M228" s="1229">
        <v>4500243725</v>
      </c>
      <c r="N228" s="1229">
        <v>9797</v>
      </c>
    </row>
    <row r="229" spans="1:14" x14ac:dyDescent="0.25">
      <c r="A229" s="169" t="s">
        <v>305</v>
      </c>
      <c r="B229" s="164">
        <v>41803</v>
      </c>
      <c r="C229" s="118" t="s">
        <v>5149</v>
      </c>
      <c r="D229" s="119" t="s">
        <v>4572</v>
      </c>
      <c r="E229" s="162">
        <v>10211245</v>
      </c>
      <c r="F229" s="119">
        <v>26207250</v>
      </c>
      <c r="G229" s="119">
        <v>2704003</v>
      </c>
      <c r="H229" s="120" t="str">
        <f>IF(G229="","",VLOOKUP(G229,ARANCEL!$B$5:$D$121,2,FALSE))</f>
        <v xml:space="preserve">CORONA PERIFERICA CON PERNO MUÑON COLADO </v>
      </c>
      <c r="I229" s="121" t="s">
        <v>312</v>
      </c>
      <c r="J229" s="119">
        <v>1</v>
      </c>
      <c r="K229" s="122">
        <f>IF(G229="","",VLOOKUP(G229,ARANCEL!$B$5:$D$121,3,FALSE)*J229)</f>
        <v>32612</v>
      </c>
      <c r="L229" s="1229" t="s">
        <v>5742</v>
      </c>
      <c r="M229" s="1229">
        <v>4500239575</v>
      </c>
      <c r="N229" s="1229" t="s">
        <v>5758</v>
      </c>
    </row>
    <row r="230" spans="1:14" x14ac:dyDescent="0.25">
      <c r="A230" s="119" t="s">
        <v>305</v>
      </c>
      <c r="B230" s="164">
        <v>41878</v>
      </c>
      <c r="C230" s="118" t="s">
        <v>6645</v>
      </c>
      <c r="D230" s="119" t="s">
        <v>84</v>
      </c>
      <c r="E230" s="162">
        <v>10247755</v>
      </c>
      <c r="F230" s="119">
        <v>27563518</v>
      </c>
      <c r="G230" s="119">
        <v>2704005</v>
      </c>
      <c r="H230" s="120" t="str">
        <f>IF(G230="","",VLOOKUP(G230,ARANCEL!$B$5:$D$121,2,FALSE))</f>
        <v>PROVISORIO</v>
      </c>
      <c r="I230" s="121" t="s">
        <v>317</v>
      </c>
      <c r="J230" s="119">
        <v>1</v>
      </c>
      <c r="K230" s="122">
        <f>IF(G230="","",VLOOKUP(G230,ARANCEL!$B$5:$D$121,3,FALSE)*J230)</f>
        <v>3250</v>
      </c>
      <c r="L230" s="1229" t="s">
        <v>6905</v>
      </c>
      <c r="M230" s="1229">
        <v>4500251421</v>
      </c>
      <c r="N230" s="1229" t="s">
        <v>7150</v>
      </c>
    </row>
    <row r="231" spans="1:14" x14ac:dyDescent="0.25">
      <c r="A231" s="119" t="s">
        <v>305</v>
      </c>
      <c r="B231" s="164">
        <v>41892</v>
      </c>
      <c r="C231" s="118" t="s">
        <v>6645</v>
      </c>
      <c r="D231" s="119" t="s">
        <v>84</v>
      </c>
      <c r="E231" s="162">
        <v>10247755</v>
      </c>
      <c r="F231" s="119">
        <v>27563518</v>
      </c>
      <c r="G231" s="119">
        <v>2704003</v>
      </c>
      <c r="H231" s="120" t="str">
        <f>IF(G231="","",VLOOKUP(G231,ARANCEL!$B$5:$D$121,2,FALSE))</f>
        <v xml:space="preserve">CORONA PERIFERICA CON PERNO MUÑON COLADO </v>
      </c>
      <c r="I231" s="121" t="s">
        <v>317</v>
      </c>
      <c r="J231" s="119">
        <v>1</v>
      </c>
      <c r="K231" s="122">
        <f>IF(G231="","",VLOOKUP(G231,ARANCEL!$B$5:$D$121,3,FALSE)*J231)</f>
        <v>32612</v>
      </c>
      <c r="L231" s="1229" t="s">
        <v>7548</v>
      </c>
      <c r="M231" s="1229">
        <v>4500255012</v>
      </c>
      <c r="N231" s="1229" t="s">
        <v>7550</v>
      </c>
    </row>
    <row r="232" spans="1:14" x14ac:dyDescent="0.25">
      <c r="A232" s="119" t="s">
        <v>305</v>
      </c>
      <c r="B232" s="164">
        <v>41877</v>
      </c>
      <c r="C232" s="118" t="s">
        <v>6646</v>
      </c>
      <c r="D232" s="119" t="s">
        <v>1481</v>
      </c>
      <c r="E232" s="162">
        <v>10247750</v>
      </c>
      <c r="F232" s="119">
        <v>23403902</v>
      </c>
      <c r="G232" s="119">
        <v>2705003</v>
      </c>
      <c r="H232" s="120" t="str">
        <f>IF(G232="","",VLOOKUP(G232,ARANCEL!$B$5:$D$121,2,FALSE))</f>
        <v>INCRUSTACION ESTETICA (ART-GLASS O CERAMICA)</v>
      </c>
      <c r="I232" s="121" t="s">
        <v>318</v>
      </c>
      <c r="J232" s="119">
        <v>1</v>
      </c>
      <c r="K232" s="122">
        <f>IF(G232="","",VLOOKUP(G232,ARANCEL!$B$5:$D$121,3,FALSE)*J232)</f>
        <v>15676</v>
      </c>
      <c r="L232" s="1229" t="s">
        <v>6905</v>
      </c>
      <c r="M232" s="1229">
        <v>4500251421</v>
      </c>
      <c r="N232" s="1229" t="s">
        <v>7150</v>
      </c>
    </row>
    <row r="233" spans="1:14" x14ac:dyDescent="0.25">
      <c r="A233" s="119" t="s">
        <v>305</v>
      </c>
      <c r="B233" s="164">
        <v>41737</v>
      </c>
      <c r="C233" s="118" t="s">
        <v>3823</v>
      </c>
      <c r="D233" s="119" t="s">
        <v>1481</v>
      </c>
      <c r="E233" s="162">
        <v>10187061</v>
      </c>
      <c r="F233" s="119">
        <v>25192824</v>
      </c>
      <c r="G233" s="119">
        <v>2705003</v>
      </c>
      <c r="H233" s="120" t="str">
        <f>IF(G233="","",VLOOKUP(G233,ARANCEL!$B$5:$D$121,2,FALSE))</f>
        <v>INCRUSTACION ESTETICA (ART-GLASS O CERAMICA)</v>
      </c>
      <c r="I233" s="121" t="s">
        <v>316</v>
      </c>
      <c r="J233" s="119">
        <v>1</v>
      </c>
      <c r="K233" s="122">
        <f>IF(G233="","",VLOOKUP(G233,ARANCEL!$B$5:$D$121,3,FALSE)*J233)</f>
        <v>15676</v>
      </c>
      <c r="L233" s="1229" t="s">
        <v>4612</v>
      </c>
      <c r="M233" s="1229">
        <v>4500229990</v>
      </c>
      <c r="N233" s="1229">
        <v>9222</v>
      </c>
    </row>
    <row r="234" spans="1:14" x14ac:dyDescent="0.25">
      <c r="A234" s="119" t="s">
        <v>305</v>
      </c>
      <c r="B234" s="164">
        <v>41681</v>
      </c>
      <c r="C234" s="118" t="s">
        <v>1808</v>
      </c>
      <c r="D234" s="119" t="s">
        <v>81</v>
      </c>
      <c r="E234" s="162">
        <v>10156295</v>
      </c>
      <c r="F234" s="119">
        <v>22867798</v>
      </c>
      <c r="G234" s="119">
        <v>2704002</v>
      </c>
      <c r="H234" s="120" t="str">
        <f>IF(G234="","",VLOOKUP(G234,ARANCEL!$B$5:$D$121,2,FALSE))</f>
        <v xml:space="preserve">CORONA PERIFERICA </v>
      </c>
      <c r="I234" s="121" t="s">
        <v>309</v>
      </c>
      <c r="J234" s="119">
        <v>1</v>
      </c>
      <c r="K234" s="122">
        <f>IF(G234="","",VLOOKUP(G234,ARANCEL!$B$5:$D$121,3,FALSE)*J234)</f>
        <v>25865</v>
      </c>
      <c r="L234" s="1229" t="s">
        <v>8279</v>
      </c>
      <c r="M234" s="1229">
        <v>4500259287</v>
      </c>
      <c r="N234" s="1229" t="s">
        <v>8287</v>
      </c>
    </row>
    <row r="235" spans="1:14" x14ac:dyDescent="0.25">
      <c r="A235" s="119" t="s">
        <v>305</v>
      </c>
      <c r="B235" s="164">
        <v>41667</v>
      </c>
      <c r="C235" s="118" t="s">
        <v>1640</v>
      </c>
      <c r="D235" s="119" t="s">
        <v>81</v>
      </c>
      <c r="E235" s="162">
        <v>10162326</v>
      </c>
      <c r="F235" s="119">
        <v>23756708</v>
      </c>
      <c r="G235" s="119">
        <v>2704002</v>
      </c>
      <c r="H235" s="120" t="str">
        <f>IF(G235="","",VLOOKUP(G235,ARANCEL!$B$5:$D$121,2,FALSE))</f>
        <v xml:space="preserve">CORONA PERIFERICA </v>
      </c>
      <c r="I235" s="121" t="s">
        <v>317</v>
      </c>
      <c r="J235" s="119">
        <v>1</v>
      </c>
      <c r="K235" s="122">
        <f>IF(G235="","",VLOOKUP(G235,ARANCEL!$B$5:$D$121,3,FALSE)*J235)</f>
        <v>25865</v>
      </c>
      <c r="L235" s="1229" t="s">
        <v>2842</v>
      </c>
      <c r="M235" s="1229">
        <v>4500216241</v>
      </c>
      <c r="N235" s="1229">
        <v>8411</v>
      </c>
    </row>
    <row r="236" spans="1:14" x14ac:dyDescent="0.25">
      <c r="A236" s="119" t="s">
        <v>305</v>
      </c>
      <c r="B236" s="164">
        <v>41897</v>
      </c>
      <c r="C236" s="118" t="s">
        <v>7194</v>
      </c>
      <c r="D236" s="119" t="s">
        <v>81</v>
      </c>
      <c r="E236" s="162">
        <v>10256808</v>
      </c>
      <c r="F236" s="119">
        <v>28581164</v>
      </c>
      <c r="G236" s="119">
        <v>2704005</v>
      </c>
      <c r="H236" s="120" t="str">
        <f>IF(G236="","",VLOOKUP(G236,ARANCEL!$B$5:$D$121,2,FALSE))</f>
        <v>PROVISORIO</v>
      </c>
      <c r="I236" s="121" t="s">
        <v>308</v>
      </c>
      <c r="J236" s="119">
        <v>1</v>
      </c>
      <c r="K236" s="122">
        <f>IF(G236="","",VLOOKUP(G236,ARANCEL!$B$5:$D$121,3,FALSE)*J236)</f>
        <v>3250</v>
      </c>
      <c r="L236" s="1229" t="s">
        <v>7548</v>
      </c>
      <c r="M236" s="1229">
        <v>4500255012</v>
      </c>
      <c r="N236" s="1229" t="s">
        <v>7550</v>
      </c>
    </row>
    <row r="237" spans="1:14" x14ac:dyDescent="0.25">
      <c r="A237" s="119" t="s">
        <v>305</v>
      </c>
      <c r="B237" s="164">
        <v>41919</v>
      </c>
      <c r="C237" s="118" t="s">
        <v>7194</v>
      </c>
      <c r="D237" s="119" t="s">
        <v>81</v>
      </c>
      <c r="E237" s="162">
        <v>10256808</v>
      </c>
      <c r="F237" s="119">
        <v>28581164</v>
      </c>
      <c r="G237" s="119">
        <v>2704002</v>
      </c>
      <c r="H237" s="120" t="str">
        <f>IF(G237="","",VLOOKUP(G237,ARANCEL!$B$5:$D$121,2,FALSE))</f>
        <v xml:space="preserve">CORONA PERIFERICA </v>
      </c>
      <c r="I237" s="121" t="s">
        <v>308</v>
      </c>
      <c r="J237" s="119">
        <v>1</v>
      </c>
      <c r="K237" s="122">
        <f>IF(G237="","",VLOOKUP(G237,ARANCEL!$B$5:$D$121,3,FALSE)*J237)</f>
        <v>25865</v>
      </c>
      <c r="L237" s="1229" t="s">
        <v>8279</v>
      </c>
      <c r="M237" s="1229">
        <v>4500259287</v>
      </c>
      <c r="N237" s="1229" t="s">
        <v>8287</v>
      </c>
    </row>
    <row r="238" spans="1:14" x14ac:dyDescent="0.25">
      <c r="A238" s="119" t="s">
        <v>305</v>
      </c>
      <c r="B238" s="164">
        <v>41990</v>
      </c>
      <c r="C238" s="118" t="s">
        <v>8918</v>
      </c>
      <c r="D238" s="119" t="s">
        <v>83</v>
      </c>
      <c r="E238" s="162">
        <v>10295801</v>
      </c>
      <c r="F238" s="119">
        <v>29781012</v>
      </c>
      <c r="G238" s="119">
        <v>2704005</v>
      </c>
      <c r="H238" s="120" t="str">
        <f>IF(G238="","",VLOOKUP(G238,ARANCEL!$B$5:$D$121,2,FALSE))</f>
        <v>PROVISORIO</v>
      </c>
      <c r="I238" s="121" t="s">
        <v>308</v>
      </c>
      <c r="J238" s="119">
        <v>1</v>
      </c>
      <c r="K238" s="122">
        <f>IF(G238="","",VLOOKUP(G238,ARANCEL!$B$5:$D$121,3,FALSE)*J238)</f>
        <v>3250</v>
      </c>
      <c r="L238" s="1349" t="s">
        <v>9431</v>
      </c>
      <c r="M238" s="1349">
        <v>4500269300</v>
      </c>
      <c r="N238" s="1349" t="s">
        <v>9449</v>
      </c>
    </row>
    <row r="239" spans="1:14" x14ac:dyDescent="0.25">
      <c r="A239" s="119" t="s">
        <v>305</v>
      </c>
      <c r="B239" s="164">
        <v>42009</v>
      </c>
      <c r="C239" s="118" t="s">
        <v>8918</v>
      </c>
      <c r="D239" s="119" t="s">
        <v>83</v>
      </c>
      <c r="E239" s="162">
        <v>10295801</v>
      </c>
      <c r="F239" s="119">
        <v>29781012</v>
      </c>
      <c r="G239" s="119">
        <v>2704003</v>
      </c>
      <c r="H239" s="120" t="str">
        <f>IF(G239="","",VLOOKUP(G239,ARANCEL!$B$5:$D$121,2,FALSE))</f>
        <v xml:space="preserve">CORONA PERIFERICA CON PERNO MUÑON COLADO </v>
      </c>
      <c r="I239" s="121" t="s">
        <v>308</v>
      </c>
      <c r="J239" s="119">
        <v>1</v>
      </c>
      <c r="K239" s="122">
        <f>IF(G239="","",VLOOKUP(G239,ARANCEL!$B$5:$D$121,3,FALSE)*J239)</f>
        <v>32612</v>
      </c>
      <c r="L239" s="1349" t="s">
        <v>9431</v>
      </c>
      <c r="M239" s="1349">
        <v>4500269300</v>
      </c>
      <c r="N239" s="1349" t="s">
        <v>9449</v>
      </c>
    </row>
    <row r="240" spans="1:14" x14ac:dyDescent="0.25">
      <c r="A240" s="119" t="s">
        <v>606</v>
      </c>
      <c r="B240" s="164">
        <v>41675</v>
      </c>
      <c r="C240" s="118" t="s">
        <v>2629</v>
      </c>
      <c r="D240" s="119" t="s">
        <v>81</v>
      </c>
      <c r="E240" s="162">
        <v>10167187</v>
      </c>
      <c r="F240" s="119">
        <v>24363874</v>
      </c>
      <c r="G240" s="119">
        <v>2704002</v>
      </c>
      <c r="H240" s="120" t="str">
        <f>IF(G240="","",VLOOKUP(G240,ARANCEL!$B$5:$D$121,2,FALSE))</f>
        <v xml:space="preserve">CORONA PERIFERICA </v>
      </c>
      <c r="I240" s="121" t="s">
        <v>954</v>
      </c>
      <c r="J240" s="119">
        <v>2</v>
      </c>
      <c r="K240" s="122">
        <f>IF(G240="","",VLOOKUP(G240,ARANCEL!$B$5:$D$121,3,FALSE)*J240)</f>
        <v>51730</v>
      </c>
      <c r="L240" s="1229" t="s">
        <v>2842</v>
      </c>
      <c r="M240" s="1229">
        <v>4500216241</v>
      </c>
      <c r="N240" s="1229">
        <v>8411</v>
      </c>
    </row>
    <row r="241" spans="1:14" x14ac:dyDescent="0.25">
      <c r="A241" s="119" t="s">
        <v>305</v>
      </c>
      <c r="B241" s="164">
        <v>41736</v>
      </c>
      <c r="C241" s="118" t="s">
        <v>3844</v>
      </c>
      <c r="D241" s="119" t="s">
        <v>83</v>
      </c>
      <c r="E241" s="162">
        <v>10186798</v>
      </c>
      <c r="F241" s="119">
        <v>25034685</v>
      </c>
      <c r="G241" s="119">
        <v>2704005</v>
      </c>
      <c r="H241" s="120" t="str">
        <f>IF(G241="","",VLOOKUP(G241,ARANCEL!$B$5:$D$121,2,FALSE))</f>
        <v>PROVISORIO</v>
      </c>
      <c r="I241" s="121" t="s">
        <v>315</v>
      </c>
      <c r="J241" s="119">
        <v>1</v>
      </c>
      <c r="K241" s="122">
        <f>IF(G241="","",VLOOKUP(G241,ARANCEL!$B$5:$D$121,3,FALSE)*J241)</f>
        <v>3250</v>
      </c>
      <c r="L241" s="1229" t="s">
        <v>4612</v>
      </c>
      <c r="M241" s="1229">
        <v>4500229992</v>
      </c>
      <c r="N241" s="1229">
        <v>9198</v>
      </c>
    </row>
    <row r="242" spans="1:14" x14ac:dyDescent="0.25">
      <c r="A242" s="169" t="s">
        <v>305</v>
      </c>
      <c r="B242" s="164">
        <v>41753</v>
      </c>
      <c r="C242" s="118" t="s">
        <v>3844</v>
      </c>
      <c r="D242" s="119" t="s">
        <v>83</v>
      </c>
      <c r="E242" s="162">
        <v>10186798</v>
      </c>
      <c r="F242" s="119">
        <v>25034685</v>
      </c>
      <c r="G242" s="119">
        <v>2704003</v>
      </c>
      <c r="H242" s="120" t="str">
        <f>IF(G242="","",VLOOKUP(G242,ARANCEL!$B$5:$D$121,2,FALSE))</f>
        <v xml:space="preserve">CORONA PERIFERICA CON PERNO MUÑON COLADO </v>
      </c>
      <c r="I242" s="121" t="s">
        <v>315</v>
      </c>
      <c r="J242" s="119">
        <v>1</v>
      </c>
      <c r="K242" s="122">
        <f>IF(G242="","",VLOOKUP(G242,ARANCEL!$B$5:$D$121,3,FALSE)*J242)</f>
        <v>32612</v>
      </c>
      <c r="L242" s="1229" t="s">
        <v>4612</v>
      </c>
      <c r="M242" s="1229">
        <v>4500229992</v>
      </c>
      <c r="N242" s="1229">
        <v>9198</v>
      </c>
    </row>
    <row r="243" spans="1:14" x14ac:dyDescent="0.25">
      <c r="A243" s="119" t="s">
        <v>305</v>
      </c>
      <c r="B243" s="164">
        <v>41695</v>
      </c>
      <c r="C243" s="118" t="s">
        <v>2989</v>
      </c>
      <c r="D243" s="119" t="s">
        <v>81</v>
      </c>
      <c r="E243" s="162">
        <v>10176658</v>
      </c>
      <c r="F243" s="119">
        <v>24979814</v>
      </c>
      <c r="G243" s="119">
        <v>2704005</v>
      </c>
      <c r="H243" s="120" t="str">
        <f>IF(G243="","",VLOOKUP(G243,ARANCEL!$B$5:$D$121,2,FALSE))</f>
        <v>PROVISORIO</v>
      </c>
      <c r="I243" s="121" t="s">
        <v>1460</v>
      </c>
      <c r="J243" s="119">
        <v>3</v>
      </c>
      <c r="K243" s="122">
        <f>IF(G243="","",VLOOKUP(G243,ARANCEL!$B$5:$D$121,3,FALSE)*J243)</f>
        <v>9750</v>
      </c>
      <c r="L243" s="1229" t="s">
        <v>3438</v>
      </c>
      <c r="M243" s="1229">
        <v>4500220809</v>
      </c>
      <c r="N243" s="1229">
        <v>8637</v>
      </c>
    </row>
    <row r="244" spans="1:14" x14ac:dyDescent="0.25">
      <c r="A244" s="119" t="s">
        <v>305</v>
      </c>
      <c r="B244" s="164">
        <v>41744</v>
      </c>
      <c r="C244" s="118" t="s">
        <v>2989</v>
      </c>
      <c r="D244" s="119" t="s">
        <v>81</v>
      </c>
      <c r="E244" s="162">
        <v>10176658</v>
      </c>
      <c r="F244" s="119">
        <v>24979814</v>
      </c>
      <c r="G244" s="119">
        <v>2704002</v>
      </c>
      <c r="H244" s="120" t="str">
        <f>IF(G244="","",VLOOKUP(G244,ARANCEL!$B$5:$D$121,2,FALSE))</f>
        <v xml:space="preserve">CORONA PERIFERICA </v>
      </c>
      <c r="I244" s="121" t="s">
        <v>1085</v>
      </c>
      <c r="J244" s="119">
        <v>2</v>
      </c>
      <c r="K244" s="122">
        <f>IF(G244="","",VLOOKUP(G244,ARANCEL!$B$5:$D$121,3,FALSE)*J244)</f>
        <v>51730</v>
      </c>
      <c r="L244" s="1229" t="s">
        <v>4612</v>
      </c>
      <c r="M244" s="1229">
        <v>4500229990</v>
      </c>
      <c r="N244" s="1229">
        <v>9222</v>
      </c>
    </row>
    <row r="245" spans="1:14" x14ac:dyDescent="0.25">
      <c r="A245" s="119" t="s">
        <v>305</v>
      </c>
      <c r="B245" s="164">
        <v>41744</v>
      </c>
      <c r="C245" s="118" t="s">
        <v>2989</v>
      </c>
      <c r="D245" s="119" t="s">
        <v>81</v>
      </c>
      <c r="E245" s="162">
        <v>10176658</v>
      </c>
      <c r="F245" s="119">
        <v>24979814</v>
      </c>
      <c r="G245" s="119">
        <v>2704012</v>
      </c>
      <c r="H245" s="120" t="str">
        <f>IF(G245="","",VLOOKUP(G245,ARANCEL!$B$5:$D$121,2,FALSE))</f>
        <v xml:space="preserve">INTERMEDIARIO O PONTICO </v>
      </c>
      <c r="I245" s="121" t="s">
        <v>322</v>
      </c>
      <c r="J245" s="119">
        <v>1</v>
      </c>
      <c r="K245" s="122">
        <f>IF(G245="","",VLOOKUP(G245,ARANCEL!$B$5:$D$121,3,FALSE)*J245)</f>
        <v>25122</v>
      </c>
      <c r="L245" s="1229" t="s">
        <v>4612</v>
      </c>
      <c r="M245" s="1229">
        <v>4500229990</v>
      </c>
      <c r="N245" s="1229">
        <v>9222</v>
      </c>
    </row>
    <row r="246" spans="1:14" x14ac:dyDescent="0.25">
      <c r="A246" s="119" t="s">
        <v>305</v>
      </c>
      <c r="B246" s="164">
        <v>42017</v>
      </c>
      <c r="C246" s="118" t="s">
        <v>9416</v>
      </c>
      <c r="D246" s="119" t="s">
        <v>1481</v>
      </c>
      <c r="E246" s="162">
        <v>10307161</v>
      </c>
      <c r="F246" s="119">
        <v>30230638</v>
      </c>
      <c r="G246" s="119">
        <v>2705003</v>
      </c>
      <c r="H246" s="120" t="str">
        <f>IF(G246="","",VLOOKUP(G246,ARANCEL!$B$5:$D$121,2,FALSE))</f>
        <v>INCRUSTACION ESTETICA (ART-GLASS O CERAMICA)</v>
      </c>
      <c r="I246" s="121" t="s">
        <v>618</v>
      </c>
      <c r="J246" s="119">
        <v>1</v>
      </c>
      <c r="K246" s="122">
        <f>IF(G246="","",VLOOKUP(G246,ARANCEL!$B$5:$D$121,3,FALSE)*J246)</f>
        <v>15676</v>
      </c>
      <c r="L246" s="1235" t="str">
        <f>IF(E246="","","IMPAGO")</f>
        <v>IMPAGO</v>
      </c>
      <c r="M246" s="1235" t="str">
        <f>IF(L246="IMPAGO","SIN O.C.","")</f>
        <v>SIN O.C.</v>
      </c>
      <c r="N246" s="1235" t="str">
        <f>IF(L246="IMPAGO","SIN FACT.","")</f>
        <v>SIN FACT.</v>
      </c>
    </row>
    <row r="247" spans="1:14" x14ac:dyDescent="0.25">
      <c r="A247" s="119" t="s">
        <v>305</v>
      </c>
      <c r="B247" s="164">
        <v>41698</v>
      </c>
      <c r="C247" s="118" t="s">
        <v>3007</v>
      </c>
      <c r="D247" s="119" t="s">
        <v>82</v>
      </c>
      <c r="E247" s="162">
        <v>10177260</v>
      </c>
      <c r="F247" s="119">
        <v>24656255</v>
      </c>
      <c r="G247" s="119">
        <v>2701001</v>
      </c>
      <c r="H247" s="120" t="str">
        <f>IF(G247="","",VLOOKUP(G247,ARANCEL!$B$5:$D$121,2,FALSE))</f>
        <v>COSTO LABORATORIO GUIA QUIRURG</v>
      </c>
      <c r="I247" s="121" t="s">
        <v>331</v>
      </c>
      <c r="J247" s="119">
        <v>1</v>
      </c>
      <c r="K247" s="122">
        <f>IF(G247="","",VLOOKUP(G247,ARANCEL!$B$5:$D$121,3,FALSE)*J247)</f>
        <v>11246</v>
      </c>
      <c r="L247" s="1229" t="s">
        <v>3438</v>
      </c>
      <c r="M247" s="1229">
        <v>4500220809</v>
      </c>
      <c r="N247" s="1229">
        <v>8637</v>
      </c>
    </row>
    <row r="248" spans="1:14" x14ac:dyDescent="0.25">
      <c r="A248" s="119" t="s">
        <v>305</v>
      </c>
      <c r="B248" s="164">
        <v>41928</v>
      </c>
      <c r="C248" s="118" t="s">
        <v>3007</v>
      </c>
      <c r="D248" s="119" t="s">
        <v>82</v>
      </c>
      <c r="E248" s="162">
        <v>10265161</v>
      </c>
      <c r="F248" s="119">
        <v>24656255</v>
      </c>
      <c r="G248" s="119">
        <v>2702002</v>
      </c>
      <c r="H248" s="120" t="str">
        <f>IF(G248="","",VLOOKUP(G248,ARANCEL!$B$5:$D$121,2,FALSE))</f>
        <v xml:space="preserve">LABORATORIO CORONA CEMENTADA SOBRE IMPLANTE </v>
      </c>
      <c r="I248" s="121" t="s">
        <v>312</v>
      </c>
      <c r="J248" s="119">
        <v>1</v>
      </c>
      <c r="K248" s="122">
        <f>IF(G248="","",VLOOKUP(G248,ARANCEL!$B$5:$D$121,3,FALSE)*J248)</f>
        <v>31878</v>
      </c>
      <c r="L248" s="1229" t="s">
        <v>8279</v>
      </c>
      <c r="M248" s="1229">
        <v>4500259287</v>
      </c>
      <c r="N248" s="1229" t="s">
        <v>8287</v>
      </c>
    </row>
    <row r="249" spans="1:14" x14ac:dyDescent="0.25">
      <c r="A249" s="119" t="s">
        <v>305</v>
      </c>
      <c r="B249" s="164">
        <v>41701</v>
      </c>
      <c r="C249" s="118" t="s">
        <v>3123</v>
      </c>
      <c r="D249" s="119" t="s">
        <v>467</v>
      </c>
      <c r="E249" s="162">
        <v>10178359</v>
      </c>
      <c r="F249" s="119">
        <v>25171823</v>
      </c>
      <c r="G249" s="119">
        <v>2705003</v>
      </c>
      <c r="H249" s="120" t="str">
        <f>IF(G249="","",VLOOKUP(G249,ARANCEL!$B$5:$D$121,2,FALSE))</f>
        <v>INCRUSTACION ESTETICA (ART-GLASS O CERAMICA)</v>
      </c>
      <c r="I249" s="121" t="s">
        <v>326</v>
      </c>
      <c r="J249" s="119">
        <v>1</v>
      </c>
      <c r="K249" s="122">
        <f>IF(G249="","",VLOOKUP(G249,ARANCEL!$B$5:$D$121,3,FALSE)*J249)</f>
        <v>15676</v>
      </c>
      <c r="L249" s="1229" t="s">
        <v>3438</v>
      </c>
      <c r="M249" s="1229">
        <v>4500220809</v>
      </c>
      <c r="N249" s="1229">
        <v>8637</v>
      </c>
    </row>
    <row r="250" spans="1:14" x14ac:dyDescent="0.25">
      <c r="A250" s="119" t="s">
        <v>305</v>
      </c>
      <c r="B250" s="164">
        <v>41737</v>
      </c>
      <c r="C250" s="118" t="s">
        <v>917</v>
      </c>
      <c r="D250" s="119" t="s">
        <v>81</v>
      </c>
      <c r="E250" s="162">
        <v>10187066</v>
      </c>
      <c r="F250" s="119">
        <v>25833576</v>
      </c>
      <c r="G250" s="119">
        <v>2704005</v>
      </c>
      <c r="H250" s="120" t="str">
        <f>IF(G250="","",VLOOKUP(G250,ARANCEL!$B$5:$D$121,2,FALSE))</f>
        <v>PROVISORIO</v>
      </c>
      <c r="I250" s="121" t="s">
        <v>311</v>
      </c>
      <c r="J250" s="119">
        <v>1</v>
      </c>
      <c r="K250" s="122">
        <f>IF(G250="","",VLOOKUP(G250,ARANCEL!$B$5:$D$121,3,FALSE)*J250)</f>
        <v>3250</v>
      </c>
      <c r="L250" s="1229" t="s">
        <v>4612</v>
      </c>
      <c r="M250" s="1229">
        <v>4500229992</v>
      </c>
      <c r="N250" s="1229">
        <v>9198</v>
      </c>
    </row>
    <row r="251" spans="1:14" x14ac:dyDescent="0.25">
      <c r="A251" s="119" t="s">
        <v>305</v>
      </c>
      <c r="B251" s="164">
        <v>41751</v>
      </c>
      <c r="C251" s="118" t="s">
        <v>917</v>
      </c>
      <c r="D251" s="119" t="s">
        <v>81</v>
      </c>
      <c r="E251" s="162">
        <v>10187066</v>
      </c>
      <c r="F251" s="119">
        <v>25833576</v>
      </c>
      <c r="G251" s="119">
        <v>2704002</v>
      </c>
      <c r="H251" s="120" t="str">
        <f>IF(G251="","",VLOOKUP(G251,ARANCEL!$B$5:$D$121,2,FALSE))</f>
        <v xml:space="preserve">CORONA PERIFERICA </v>
      </c>
      <c r="I251" s="121" t="s">
        <v>311</v>
      </c>
      <c r="J251" s="119">
        <v>1</v>
      </c>
      <c r="K251" s="122">
        <f>IF(G251="","",VLOOKUP(G251,ARANCEL!$B$5:$D$121,3,FALSE)*J251)</f>
        <v>25865</v>
      </c>
      <c r="L251" s="1229" t="s">
        <v>4612</v>
      </c>
      <c r="M251" s="1229">
        <v>4500229992</v>
      </c>
      <c r="N251" s="1229">
        <v>9198</v>
      </c>
    </row>
    <row r="252" spans="1:14" x14ac:dyDescent="0.25">
      <c r="A252" s="169" t="s">
        <v>305</v>
      </c>
      <c r="B252" s="164">
        <v>41911</v>
      </c>
      <c r="C252" s="118" t="s">
        <v>7330</v>
      </c>
      <c r="D252" s="119" t="s">
        <v>84</v>
      </c>
      <c r="E252" s="162">
        <v>10258499</v>
      </c>
      <c r="F252" s="119">
        <v>28701287</v>
      </c>
      <c r="G252" s="119">
        <v>2707003</v>
      </c>
      <c r="H252" s="120" t="str">
        <f>IF(G252="","",VLOOKUP(G252,ARANCEL!$B$5:$D$121,2,FALSE))</f>
        <v xml:space="preserve">ESTAMPADO </v>
      </c>
      <c r="I252" s="121" t="s">
        <v>306</v>
      </c>
      <c r="J252" s="119">
        <v>1</v>
      </c>
      <c r="K252" s="122">
        <f>IF(G252="","",VLOOKUP(G252,ARANCEL!$B$5:$D$121,3,FALSE)*J252)</f>
        <v>6028</v>
      </c>
      <c r="L252" s="1229" t="s">
        <v>7548</v>
      </c>
      <c r="M252" s="1229">
        <v>4500255012</v>
      </c>
      <c r="N252" s="1229" t="s">
        <v>7550</v>
      </c>
    </row>
    <row r="253" spans="1:14" x14ac:dyDescent="0.25">
      <c r="A253" s="119" t="s">
        <v>305</v>
      </c>
      <c r="B253" s="164">
        <v>41911</v>
      </c>
      <c r="C253" s="118" t="s">
        <v>7330</v>
      </c>
      <c r="D253" s="119" t="s">
        <v>84</v>
      </c>
      <c r="E253" s="162">
        <v>10258499</v>
      </c>
      <c r="F253" s="119">
        <v>28701287</v>
      </c>
      <c r="G253" s="119">
        <v>2707001</v>
      </c>
      <c r="H253" s="120" t="str">
        <f>IF(G253="","",VLOOKUP(G253,ARANCEL!$B$5:$D$121,2,FALSE))</f>
        <v xml:space="preserve">PLANO DE RELAJACION </v>
      </c>
      <c r="I253" s="121" t="s">
        <v>306</v>
      </c>
      <c r="J253" s="119">
        <v>1</v>
      </c>
      <c r="K253" s="122">
        <f>IF(G253="","",VLOOKUP(G253,ARANCEL!$B$5:$D$121,3,FALSE)*J253)</f>
        <v>9221</v>
      </c>
      <c r="L253" s="1229" t="s">
        <v>7548</v>
      </c>
      <c r="M253" s="1229">
        <v>4500255012</v>
      </c>
      <c r="N253" s="1229" t="s">
        <v>7550</v>
      </c>
    </row>
    <row r="254" spans="1:14" x14ac:dyDescent="0.25">
      <c r="A254" s="119" t="s">
        <v>305</v>
      </c>
      <c r="B254" s="164">
        <v>41898</v>
      </c>
      <c r="C254" s="118" t="s">
        <v>7097</v>
      </c>
      <c r="D254" s="119" t="s">
        <v>81</v>
      </c>
      <c r="E254" s="162">
        <v>10256430</v>
      </c>
      <c r="F254" s="119">
        <v>28173551</v>
      </c>
      <c r="G254" s="119">
        <v>2704005</v>
      </c>
      <c r="H254" s="120" t="str">
        <f>IF(G254="","",VLOOKUP(G254,ARANCEL!$B$5:$D$121,2,FALSE))</f>
        <v>PROVISORIO</v>
      </c>
      <c r="I254" s="121" t="s">
        <v>324</v>
      </c>
      <c r="J254" s="119">
        <v>1</v>
      </c>
      <c r="K254" s="122">
        <f>IF(G254="","",VLOOKUP(G254,ARANCEL!$B$5:$D$121,3,FALSE)*J254)</f>
        <v>3250</v>
      </c>
      <c r="L254" s="1229" t="s">
        <v>7548</v>
      </c>
      <c r="M254" s="1229">
        <v>4500255012</v>
      </c>
      <c r="N254" s="1229" t="s">
        <v>7550</v>
      </c>
    </row>
    <row r="255" spans="1:14" x14ac:dyDescent="0.25">
      <c r="A255" s="119" t="s">
        <v>305</v>
      </c>
      <c r="B255" s="164">
        <v>41912</v>
      </c>
      <c r="C255" s="118" t="s">
        <v>7097</v>
      </c>
      <c r="D255" s="119" t="s">
        <v>81</v>
      </c>
      <c r="E255" s="162">
        <v>10256430</v>
      </c>
      <c r="F255" s="119">
        <v>28173551</v>
      </c>
      <c r="G255" s="119">
        <v>2704002</v>
      </c>
      <c r="H255" s="120" t="str">
        <f>IF(G255="","",VLOOKUP(G255,ARANCEL!$B$5:$D$121,2,FALSE))</f>
        <v xml:space="preserve">CORONA PERIFERICA </v>
      </c>
      <c r="I255" s="121" t="s">
        <v>324</v>
      </c>
      <c r="J255" s="119">
        <v>1</v>
      </c>
      <c r="K255" s="122">
        <f>IF(G255="","",VLOOKUP(G255,ARANCEL!$B$5:$D$121,3,FALSE)*J255)</f>
        <v>25865</v>
      </c>
      <c r="L255" s="1229" t="s">
        <v>7548</v>
      </c>
      <c r="M255" s="1229">
        <v>4500255012</v>
      </c>
      <c r="N255" s="1229" t="s">
        <v>7550</v>
      </c>
    </row>
    <row r="256" spans="1:14" x14ac:dyDescent="0.25">
      <c r="A256" s="119" t="s">
        <v>305</v>
      </c>
      <c r="B256" s="164">
        <v>41933</v>
      </c>
      <c r="C256" s="118" t="s">
        <v>7769</v>
      </c>
      <c r="D256" s="119" t="s">
        <v>81</v>
      </c>
      <c r="E256" s="162">
        <v>10267779</v>
      </c>
      <c r="F256" s="119">
        <v>28093608</v>
      </c>
      <c r="G256" s="119">
        <v>2704005</v>
      </c>
      <c r="H256" s="120" t="str">
        <f>IF(G256="","",VLOOKUP(G256,ARANCEL!$B$5:$D$121,2,FALSE))</f>
        <v>PROVISORIO</v>
      </c>
      <c r="I256" s="121" t="s">
        <v>1336</v>
      </c>
      <c r="J256" s="119">
        <v>2</v>
      </c>
      <c r="K256" s="122">
        <f>IF(G256="","",VLOOKUP(G256,ARANCEL!$B$5:$D$121,3,FALSE)*J256)</f>
        <v>6500</v>
      </c>
      <c r="L256" s="1229" t="s">
        <v>8279</v>
      </c>
      <c r="M256" s="1229">
        <v>4500260751</v>
      </c>
      <c r="N256" s="1229" t="s">
        <v>8271</v>
      </c>
    </row>
    <row r="257" spans="1:14" x14ac:dyDescent="0.25">
      <c r="A257" s="169" t="s">
        <v>313</v>
      </c>
      <c r="B257" s="164">
        <v>42339</v>
      </c>
      <c r="C257" s="118" t="s">
        <v>5498</v>
      </c>
      <c r="D257" s="119"/>
      <c r="E257" s="178">
        <v>10293466</v>
      </c>
      <c r="F257" s="119"/>
      <c r="G257" s="119">
        <v>2706015</v>
      </c>
      <c r="H257" s="120" t="str">
        <f>IF(G257="","",VLOOKUP(G257,ARANCEL!$B$5:$D$121,2,FALSE))</f>
        <v>NCLAJE TIPO SANDRI</v>
      </c>
      <c r="I257" s="121" t="s">
        <v>2739</v>
      </c>
      <c r="J257" s="169">
        <v>2</v>
      </c>
      <c r="K257" s="122">
        <f>IF(G257="","",VLOOKUP(G257,ARANCEL!$B$5:$D$121,3,FALSE)*J257)</f>
        <v>26990</v>
      </c>
      <c r="L257" s="1349" t="s">
        <v>9431</v>
      </c>
      <c r="M257" s="1349">
        <v>4500269300</v>
      </c>
      <c r="N257" s="1349" t="s">
        <v>9449</v>
      </c>
    </row>
    <row r="258" spans="1:14" x14ac:dyDescent="0.25">
      <c r="A258" s="119" t="s">
        <v>305</v>
      </c>
      <c r="B258" s="164">
        <v>41718</v>
      </c>
      <c r="C258" s="118" t="s">
        <v>3414</v>
      </c>
      <c r="D258" s="119" t="s">
        <v>82</v>
      </c>
      <c r="E258" s="162">
        <v>10182207</v>
      </c>
      <c r="F258" s="119">
        <v>25515571</v>
      </c>
      <c r="G258" s="119">
        <v>2704005</v>
      </c>
      <c r="H258" s="120" t="str">
        <f>IF(G258="","",VLOOKUP(G258,ARANCEL!$B$5:$D$121,2,FALSE))</f>
        <v>PROVISORIO</v>
      </c>
      <c r="I258" s="121" t="s">
        <v>312</v>
      </c>
      <c r="J258" s="119">
        <v>1</v>
      </c>
      <c r="K258" s="122">
        <f>IF(G258="","",VLOOKUP(G258,ARANCEL!$B$5:$D$121,3,FALSE)*J258)</f>
        <v>3250</v>
      </c>
      <c r="L258" s="1229" t="s">
        <v>3058</v>
      </c>
      <c r="M258" s="1229">
        <v>4500225674</v>
      </c>
      <c r="N258" s="1229">
        <v>8920</v>
      </c>
    </row>
    <row r="259" spans="1:14" x14ac:dyDescent="0.25">
      <c r="A259" s="119" t="s">
        <v>305</v>
      </c>
      <c r="B259" s="164">
        <v>41732</v>
      </c>
      <c r="C259" s="118" t="s">
        <v>3414</v>
      </c>
      <c r="D259" s="119" t="s">
        <v>82</v>
      </c>
      <c r="E259" s="162">
        <v>10182207</v>
      </c>
      <c r="F259" s="119">
        <v>25515571</v>
      </c>
      <c r="G259" s="119">
        <v>2704015</v>
      </c>
      <c r="H259" s="120" t="str">
        <f>IF(G259="","",VLOOKUP(G259,ARANCEL!$B$5:$D$121,2,FALSE))</f>
        <v xml:space="preserve">CORONA IN CERAM </v>
      </c>
      <c r="I259" s="121" t="s">
        <v>312</v>
      </c>
      <c r="J259" s="119">
        <v>1</v>
      </c>
      <c r="K259" s="122">
        <f>IF(G259="","",VLOOKUP(G259,ARANCEL!$B$5:$D$121,3,FALSE)*J259)</f>
        <v>42733</v>
      </c>
      <c r="L259" s="1235" t="str">
        <f>IF(E259="","","IMPAGO")</f>
        <v>IMPAGO</v>
      </c>
      <c r="M259" s="1235" t="str">
        <f>IF(L259="IMPAGO","SIN O.C.","")</f>
        <v>SIN O.C.</v>
      </c>
      <c r="N259" s="1235" t="str">
        <f>IF(L259="IMPAGO","SIN FACT.","")</f>
        <v>SIN FACT.</v>
      </c>
    </row>
    <row r="260" spans="1:14" x14ac:dyDescent="0.25">
      <c r="A260" s="119" t="s">
        <v>305</v>
      </c>
      <c r="B260" s="164">
        <v>41669</v>
      </c>
      <c r="C260" s="118" t="s">
        <v>2557</v>
      </c>
      <c r="D260" s="119" t="s">
        <v>83</v>
      </c>
      <c r="E260" s="162">
        <v>10170803</v>
      </c>
      <c r="F260" s="119">
        <v>23983970</v>
      </c>
      <c r="G260" s="119">
        <v>2704005</v>
      </c>
      <c r="H260" s="120" t="str">
        <f>IF(G260="","",VLOOKUP(G260,ARANCEL!$B$5:$D$121,2,FALSE))</f>
        <v>PROVISORIO</v>
      </c>
      <c r="I260" s="121" t="s">
        <v>316</v>
      </c>
      <c r="J260" s="119">
        <v>1</v>
      </c>
      <c r="K260" s="122">
        <f>IF(G260="","",VLOOKUP(G260,ARANCEL!$B$5:$D$121,3,FALSE)*J260)</f>
        <v>3250</v>
      </c>
      <c r="L260" s="1229" t="s">
        <v>2842</v>
      </c>
      <c r="M260" s="1229">
        <v>4500216250</v>
      </c>
      <c r="N260" s="1229">
        <v>8414</v>
      </c>
    </row>
    <row r="261" spans="1:14" x14ac:dyDescent="0.25">
      <c r="A261" s="119" t="s">
        <v>305</v>
      </c>
      <c r="B261" s="164">
        <v>41724</v>
      </c>
      <c r="C261" s="118" t="s">
        <v>2557</v>
      </c>
      <c r="D261" s="119" t="s">
        <v>83</v>
      </c>
      <c r="E261" s="162">
        <v>10170803</v>
      </c>
      <c r="F261" s="119">
        <v>23983970</v>
      </c>
      <c r="G261" s="119">
        <v>2704003</v>
      </c>
      <c r="H261" s="120" t="str">
        <f>IF(G261="","",VLOOKUP(G261,ARANCEL!$B$5:$D$121,2,FALSE))</f>
        <v xml:space="preserve">CORONA PERIFERICA CON PERNO MUÑON COLADO </v>
      </c>
      <c r="I261" s="121" t="s">
        <v>316</v>
      </c>
      <c r="J261" s="119">
        <v>1</v>
      </c>
      <c r="K261" s="122">
        <f>IF(G261="","",VLOOKUP(G261,ARANCEL!$B$5:$D$121,3,FALSE)*J261)</f>
        <v>32612</v>
      </c>
      <c r="L261" s="1229" t="s">
        <v>3058</v>
      </c>
      <c r="M261" s="1229">
        <v>4500225673</v>
      </c>
      <c r="N261" s="1229">
        <v>8919</v>
      </c>
    </row>
    <row r="262" spans="1:14" x14ac:dyDescent="0.25">
      <c r="A262" s="169" t="s">
        <v>313</v>
      </c>
      <c r="B262" s="164">
        <v>41944</v>
      </c>
      <c r="C262" s="1047" t="s">
        <v>8942</v>
      </c>
      <c r="D262" s="1047" t="s">
        <v>1081</v>
      </c>
      <c r="E262" s="1048">
        <v>10280507</v>
      </c>
      <c r="F262" s="1047">
        <v>28545473</v>
      </c>
      <c r="G262" s="1047">
        <v>2708001</v>
      </c>
      <c r="H262" s="120" t="str">
        <f>IF(G262="","",VLOOKUP(G262,ARANCEL!$B$5:$D$121,2,FALSE))</f>
        <v xml:space="preserve">PLACA DE ORTODONCIA SIN TORNILLO </v>
      </c>
      <c r="I262" s="121" t="s">
        <v>2739</v>
      </c>
      <c r="J262" s="119">
        <v>2</v>
      </c>
      <c r="K262" s="122">
        <f>IF(G262="","",VLOOKUP(G262,ARANCEL!$B$5:$D$121,3,FALSE)*J262)</f>
        <v>35994</v>
      </c>
      <c r="L262" s="1229" t="s">
        <v>8256</v>
      </c>
      <c r="M262" s="1229">
        <v>4500265720</v>
      </c>
      <c r="N262" s="1229" t="s">
        <v>8952</v>
      </c>
    </row>
    <row r="263" spans="1:14" x14ac:dyDescent="0.25">
      <c r="A263" s="119" t="s">
        <v>305</v>
      </c>
      <c r="B263" s="164">
        <v>41893</v>
      </c>
      <c r="C263" s="118" t="s">
        <v>7051</v>
      </c>
      <c r="D263" s="119" t="s">
        <v>82</v>
      </c>
      <c r="E263" s="162">
        <v>10255123</v>
      </c>
      <c r="F263" s="119">
        <v>28261109</v>
      </c>
      <c r="G263" s="119">
        <v>2704005</v>
      </c>
      <c r="H263" s="120" t="str">
        <f>IF(G263="","",VLOOKUP(G263,ARANCEL!$B$5:$D$121,2,FALSE))</f>
        <v>PROVISORIO</v>
      </c>
      <c r="I263" s="121" t="s">
        <v>317</v>
      </c>
      <c r="J263" s="119">
        <v>1</v>
      </c>
      <c r="K263" s="122">
        <f>IF(G263="","",VLOOKUP(G263,ARANCEL!$B$5:$D$121,3,FALSE)*J263)</f>
        <v>3250</v>
      </c>
      <c r="L263" s="1229" t="s">
        <v>7548</v>
      </c>
      <c r="M263" s="1229">
        <v>4500255012</v>
      </c>
      <c r="N263" s="1229" t="s">
        <v>7550</v>
      </c>
    </row>
    <row r="264" spans="1:14" x14ac:dyDescent="0.25">
      <c r="A264" s="119" t="s">
        <v>305</v>
      </c>
      <c r="B264" s="164">
        <v>41940</v>
      </c>
      <c r="C264" s="118" t="s">
        <v>7051</v>
      </c>
      <c r="D264" s="119" t="s">
        <v>82</v>
      </c>
      <c r="E264" s="162">
        <v>10255123</v>
      </c>
      <c r="F264" s="119">
        <v>28261109</v>
      </c>
      <c r="G264" s="119">
        <v>2704015</v>
      </c>
      <c r="H264" s="120" t="str">
        <f>IF(G264="","",VLOOKUP(G264,ARANCEL!$B$5:$D$121,2,FALSE))</f>
        <v xml:space="preserve">CORONA IN CERAM </v>
      </c>
      <c r="I264" s="121" t="s">
        <v>317</v>
      </c>
      <c r="J264" s="119">
        <v>1</v>
      </c>
      <c r="K264" s="122">
        <f>IF(G264="","",VLOOKUP(G264,ARANCEL!$B$5:$D$121,3,FALSE)*J264)</f>
        <v>42733</v>
      </c>
      <c r="L264" s="1229" t="s">
        <v>8279</v>
      </c>
      <c r="M264" s="1229">
        <v>4500260751</v>
      </c>
      <c r="N264" s="1229" t="s">
        <v>8271</v>
      </c>
    </row>
    <row r="265" spans="1:14" x14ac:dyDescent="0.25">
      <c r="A265" s="119" t="s">
        <v>305</v>
      </c>
      <c r="B265" s="164">
        <v>41807</v>
      </c>
      <c r="C265" s="118" t="s">
        <v>5167</v>
      </c>
      <c r="D265" s="119" t="s">
        <v>81</v>
      </c>
      <c r="E265" s="162">
        <v>10211537</v>
      </c>
      <c r="F265" s="119">
        <v>26483215</v>
      </c>
      <c r="G265" s="119">
        <v>2704005</v>
      </c>
      <c r="H265" s="120" t="str">
        <f>IF(G265="","",VLOOKUP(G265,ARANCEL!$B$5:$D$121,2,FALSE))</f>
        <v>PROVISORIO</v>
      </c>
      <c r="I265" s="121" t="s">
        <v>312</v>
      </c>
      <c r="J265" s="119">
        <v>1</v>
      </c>
      <c r="K265" s="122">
        <f>IF(G265="","",VLOOKUP(G265,ARANCEL!$B$5:$D$121,3,FALSE)*J265)</f>
        <v>3250</v>
      </c>
      <c r="L265" s="1229" t="s">
        <v>5742</v>
      </c>
      <c r="M265" s="1229">
        <v>4500239575</v>
      </c>
      <c r="N265" s="1229" t="s">
        <v>5758</v>
      </c>
    </row>
    <row r="266" spans="1:14" x14ac:dyDescent="0.25">
      <c r="A266" s="119" t="s">
        <v>305</v>
      </c>
      <c r="B266" s="223">
        <v>41837</v>
      </c>
      <c r="C266" s="118" t="s">
        <v>5167</v>
      </c>
      <c r="D266" s="119" t="s">
        <v>81</v>
      </c>
      <c r="E266" s="162">
        <v>10211537</v>
      </c>
      <c r="F266" s="119">
        <v>26483215</v>
      </c>
      <c r="G266" s="119">
        <v>2704002</v>
      </c>
      <c r="H266" s="120" t="str">
        <f>IF(G266="","",VLOOKUP(G266,ARANCEL!$B$5:$D$121,2,FALSE))</f>
        <v xml:space="preserve">CORONA PERIFERICA </v>
      </c>
      <c r="I266" s="121" t="s">
        <v>312</v>
      </c>
      <c r="J266" s="119">
        <v>1</v>
      </c>
      <c r="K266" s="122">
        <f>IF(G266="","",VLOOKUP(G266,ARANCEL!$B$5:$D$121,3,FALSE)*J266)</f>
        <v>25865</v>
      </c>
      <c r="L266" s="1229" t="s">
        <v>6017</v>
      </c>
      <c r="M266" s="1229">
        <v>4500243725</v>
      </c>
      <c r="N266" s="1229">
        <v>9797</v>
      </c>
    </row>
    <row r="267" spans="1:14" x14ac:dyDescent="0.25">
      <c r="A267" s="119" t="s">
        <v>305</v>
      </c>
      <c r="B267" s="164">
        <v>41955</v>
      </c>
      <c r="C267" s="118" t="s">
        <v>8144</v>
      </c>
      <c r="D267" s="119" t="s">
        <v>82</v>
      </c>
      <c r="E267" s="162">
        <v>10277140</v>
      </c>
      <c r="F267" s="119">
        <v>28960101</v>
      </c>
      <c r="G267" s="119">
        <v>2705003</v>
      </c>
      <c r="H267" s="120" t="str">
        <f>IF(G267="","",VLOOKUP(G267,ARANCEL!$B$5:$D$121,2,FALSE))</f>
        <v>INCRUSTACION ESTETICA (ART-GLASS O CERAMICA)</v>
      </c>
      <c r="I267" s="121" t="s">
        <v>318</v>
      </c>
      <c r="J267" s="119">
        <v>1</v>
      </c>
      <c r="K267" s="122">
        <f>IF(G267="","",VLOOKUP(G267,ARANCEL!$B$5:$D$121,3,FALSE)*J267)</f>
        <v>15676</v>
      </c>
      <c r="L267" s="1229" t="s">
        <v>8256</v>
      </c>
      <c r="M267" s="1229">
        <v>4500265720</v>
      </c>
      <c r="N267" s="1229" t="s">
        <v>8952</v>
      </c>
    </row>
    <row r="268" spans="1:14" x14ac:dyDescent="0.25">
      <c r="A268" s="169" t="s">
        <v>305</v>
      </c>
      <c r="B268" s="164">
        <v>41640</v>
      </c>
      <c r="C268" s="118" t="s">
        <v>2841</v>
      </c>
      <c r="D268" s="119" t="s">
        <v>83</v>
      </c>
      <c r="E268" s="162">
        <v>10172073</v>
      </c>
      <c r="F268" s="119">
        <v>24844318</v>
      </c>
      <c r="G268" s="119">
        <v>2704005</v>
      </c>
      <c r="H268" s="120" t="str">
        <f>IF(G268="","",VLOOKUP(G268,ARANCEL!$B$5:$D$121,2,FALSE))</f>
        <v>PROVISORIO</v>
      </c>
      <c r="I268" s="121" t="s">
        <v>308</v>
      </c>
      <c r="J268" s="119">
        <v>1</v>
      </c>
      <c r="K268" s="122">
        <f>IF(G268="","",VLOOKUP(G268,ARANCEL!$B$5:$D$121,3,FALSE)*J268)</f>
        <v>3250</v>
      </c>
      <c r="L268" s="1229" t="s">
        <v>2842</v>
      </c>
      <c r="M268" s="1229">
        <v>4500216250</v>
      </c>
      <c r="N268" s="1229">
        <v>8414</v>
      </c>
    </row>
    <row r="269" spans="1:14" x14ac:dyDescent="0.25">
      <c r="A269" s="119" t="s">
        <v>305</v>
      </c>
      <c r="B269" s="164">
        <v>41710</v>
      </c>
      <c r="C269" s="118" t="s">
        <v>2841</v>
      </c>
      <c r="D269" s="119" t="s">
        <v>83</v>
      </c>
      <c r="E269" s="162">
        <v>10172073</v>
      </c>
      <c r="F269" s="119">
        <v>24844318</v>
      </c>
      <c r="G269" s="119">
        <v>2704003</v>
      </c>
      <c r="H269" s="120" t="str">
        <f>IF(G269="","",VLOOKUP(G269,ARANCEL!$B$5:$D$121,2,FALSE))</f>
        <v xml:space="preserve">CORONA PERIFERICA CON PERNO MUÑON COLADO </v>
      </c>
      <c r="I269" s="121" t="s">
        <v>308</v>
      </c>
      <c r="J269" s="119">
        <v>1</v>
      </c>
      <c r="K269" s="122">
        <f>IF(G269="","",VLOOKUP(G269,ARANCEL!$B$5:$D$121,3,FALSE)*J269)</f>
        <v>32612</v>
      </c>
      <c r="L269" s="1229" t="s">
        <v>3058</v>
      </c>
      <c r="M269" s="1229">
        <v>4500225673</v>
      </c>
      <c r="N269" s="1229">
        <v>8919</v>
      </c>
    </row>
    <row r="270" spans="1:14" x14ac:dyDescent="0.25">
      <c r="A270" s="119" t="s">
        <v>305</v>
      </c>
      <c r="B270" s="164">
        <v>41841</v>
      </c>
      <c r="C270" s="118" t="s">
        <v>5877</v>
      </c>
      <c r="D270" s="119" t="s">
        <v>3347</v>
      </c>
      <c r="E270" s="162">
        <v>10228430</v>
      </c>
      <c r="F270" s="119">
        <v>27563871</v>
      </c>
      <c r="G270" s="119">
        <v>2704005</v>
      </c>
      <c r="H270" s="120" t="str">
        <f>IF(G270="","",VLOOKUP(G270,ARANCEL!$B$5:$D$121,2,FALSE))</f>
        <v>PROVISORIO</v>
      </c>
      <c r="I270" s="121" t="s">
        <v>322</v>
      </c>
      <c r="J270" s="119">
        <v>1</v>
      </c>
      <c r="K270" s="122">
        <f>IF(G270="","",VLOOKUP(G270,ARANCEL!$B$5:$D$121,3,FALSE)*J270)</f>
        <v>3250</v>
      </c>
      <c r="L270" s="1229" t="s">
        <v>6017</v>
      </c>
      <c r="M270" s="1229">
        <v>4500243728</v>
      </c>
      <c r="N270" s="1229">
        <v>9798</v>
      </c>
    </row>
    <row r="271" spans="1:14" x14ac:dyDescent="0.25">
      <c r="A271" s="169" t="s">
        <v>313</v>
      </c>
      <c r="B271" s="164">
        <v>41918</v>
      </c>
      <c r="C271" s="118" t="s">
        <v>5877</v>
      </c>
      <c r="D271" s="119" t="s">
        <v>3347</v>
      </c>
      <c r="E271" s="162">
        <v>10228430</v>
      </c>
      <c r="F271" s="119">
        <v>27563871</v>
      </c>
      <c r="G271" s="119">
        <v>2704003</v>
      </c>
      <c r="H271" s="120" t="str">
        <f>IF(G271="","",VLOOKUP(G271,ARANCEL!$B$5:$D$121,2,FALSE))</f>
        <v xml:space="preserve">CORONA PERIFERICA CON PERNO MUÑON COLADO </v>
      </c>
      <c r="I271" s="121" t="s">
        <v>2739</v>
      </c>
      <c r="J271" s="119">
        <v>1</v>
      </c>
      <c r="K271" s="122">
        <f>IF(G271="","",VLOOKUP(G271,ARANCEL!$B$5:$D$121,3,FALSE)*J271)</f>
        <v>32612</v>
      </c>
      <c r="L271" s="1229" t="s">
        <v>8279</v>
      </c>
      <c r="M271" s="1229">
        <v>4500260751</v>
      </c>
      <c r="N271" s="1229" t="s">
        <v>8271</v>
      </c>
    </row>
    <row r="272" spans="1:14" x14ac:dyDescent="0.25">
      <c r="A272" s="119" t="s">
        <v>305</v>
      </c>
      <c r="B272" s="164">
        <v>41807</v>
      </c>
      <c r="C272" s="118" t="s">
        <v>5166</v>
      </c>
      <c r="D272" s="119" t="s">
        <v>81</v>
      </c>
      <c r="E272" s="162">
        <v>10211539</v>
      </c>
      <c r="F272" s="119">
        <v>26065271</v>
      </c>
      <c r="G272" s="119">
        <v>2705003</v>
      </c>
      <c r="H272" s="120" t="str">
        <f>IF(G272="","",VLOOKUP(G272,ARANCEL!$B$5:$D$121,2,FALSE))</f>
        <v>INCRUSTACION ESTETICA (ART-GLASS O CERAMICA)</v>
      </c>
      <c r="I272" s="121" t="s">
        <v>312</v>
      </c>
      <c r="J272" s="119">
        <v>1</v>
      </c>
      <c r="K272" s="122">
        <f>IF(G272="","",VLOOKUP(G272,ARANCEL!$B$5:$D$121,3,FALSE)*J272)</f>
        <v>15676</v>
      </c>
      <c r="L272" s="1229" t="s">
        <v>5742</v>
      </c>
      <c r="M272" s="1229">
        <v>4500239575</v>
      </c>
      <c r="N272" s="1229" t="s">
        <v>5758</v>
      </c>
    </row>
    <row r="273" spans="1:14" x14ac:dyDescent="0.25">
      <c r="A273" s="119" t="s">
        <v>305</v>
      </c>
      <c r="B273" s="164">
        <v>41653</v>
      </c>
      <c r="C273" s="118" t="s">
        <v>1802</v>
      </c>
      <c r="D273" s="119" t="s">
        <v>78</v>
      </c>
      <c r="E273" s="162">
        <v>10169421</v>
      </c>
      <c r="F273" s="119">
        <v>24631908</v>
      </c>
      <c r="G273" s="119">
        <v>2704005</v>
      </c>
      <c r="H273" s="120" t="str">
        <f>IF(G273="","",VLOOKUP(G273,ARANCEL!$B$5:$D$121,2,FALSE))</f>
        <v>PROVISORIO</v>
      </c>
      <c r="I273" s="121" t="s">
        <v>318</v>
      </c>
      <c r="J273" s="119">
        <v>1</v>
      </c>
      <c r="K273" s="122">
        <f>IF(G273="","",VLOOKUP(G273,ARANCEL!$B$5:$D$121,3,FALSE)*J273)</f>
        <v>3250</v>
      </c>
      <c r="L273" s="1229" t="s">
        <v>2842</v>
      </c>
      <c r="M273" s="1229">
        <v>4500216248</v>
      </c>
      <c r="N273" s="1229">
        <v>8412</v>
      </c>
    </row>
    <row r="274" spans="1:14" x14ac:dyDescent="0.25">
      <c r="A274" s="119" t="s">
        <v>305</v>
      </c>
      <c r="B274" s="164">
        <v>41691</v>
      </c>
      <c r="C274" s="118" t="s">
        <v>2892</v>
      </c>
      <c r="D274" s="119" t="s">
        <v>83</v>
      </c>
      <c r="E274" s="162">
        <v>10175592</v>
      </c>
      <c r="F274" s="119">
        <v>24998604</v>
      </c>
      <c r="G274" s="119">
        <v>2704005</v>
      </c>
      <c r="H274" s="120" t="str">
        <f>IF(G274="","",VLOOKUP(G274,ARANCEL!$B$5:$D$121,2,FALSE))</f>
        <v>PROVISORIO</v>
      </c>
      <c r="I274" s="121" t="s">
        <v>322</v>
      </c>
      <c r="J274" s="119">
        <v>1</v>
      </c>
      <c r="K274" s="122">
        <f>IF(G274="","",VLOOKUP(G274,ARANCEL!$B$5:$D$121,3,FALSE)*J274)</f>
        <v>3250</v>
      </c>
      <c r="L274" s="1229" t="s">
        <v>3438</v>
      </c>
      <c r="M274" s="1229">
        <v>4500220808</v>
      </c>
      <c r="N274" s="1229">
        <v>8636</v>
      </c>
    </row>
    <row r="275" spans="1:14" x14ac:dyDescent="0.25">
      <c r="A275" s="119" t="s">
        <v>305</v>
      </c>
      <c r="B275" s="164">
        <v>41717</v>
      </c>
      <c r="C275" s="118" t="s">
        <v>2892</v>
      </c>
      <c r="D275" s="119" t="s">
        <v>83</v>
      </c>
      <c r="E275" s="162">
        <v>10175592</v>
      </c>
      <c r="F275" s="119">
        <v>24998604</v>
      </c>
      <c r="G275" s="119">
        <v>2704003</v>
      </c>
      <c r="H275" s="120" t="str">
        <f>IF(G275="","",VLOOKUP(G275,ARANCEL!$B$5:$D$121,2,FALSE))</f>
        <v xml:space="preserve">CORONA PERIFERICA CON PERNO MUÑON COLADO </v>
      </c>
      <c r="I275" s="121" t="s">
        <v>322</v>
      </c>
      <c r="J275" s="119">
        <v>1</v>
      </c>
      <c r="K275" s="122">
        <f>IF(G275="","",VLOOKUP(G275,ARANCEL!$B$5:$D$121,3,FALSE)*J275)</f>
        <v>32612</v>
      </c>
      <c r="L275" s="1229" t="s">
        <v>3058</v>
      </c>
      <c r="M275" s="1229">
        <v>4500225673</v>
      </c>
      <c r="N275" s="1229">
        <v>8919</v>
      </c>
    </row>
    <row r="276" spans="1:14" x14ac:dyDescent="0.25">
      <c r="A276" s="119" t="s">
        <v>305</v>
      </c>
      <c r="B276" s="164">
        <v>41960</v>
      </c>
      <c r="C276" s="118" t="s">
        <v>8375</v>
      </c>
      <c r="D276" s="119" t="s">
        <v>465</v>
      </c>
      <c r="E276" s="162">
        <v>10281834</v>
      </c>
      <c r="F276" s="119">
        <v>29637191</v>
      </c>
      <c r="G276" s="119">
        <v>2704005</v>
      </c>
      <c r="H276" s="120" t="str">
        <f>IF(G276="","",VLOOKUP(G276,ARANCEL!$B$5:$D$121,2,FALSE))</f>
        <v>PROVISORIO</v>
      </c>
      <c r="I276" s="121" t="s">
        <v>1560</v>
      </c>
      <c r="J276" s="119">
        <v>2</v>
      </c>
      <c r="K276" s="122">
        <f>IF(G276="","",VLOOKUP(G276,ARANCEL!$B$5:$D$121,3,FALSE)*J276)</f>
        <v>6500</v>
      </c>
      <c r="L276" s="1229" t="s">
        <v>8256</v>
      </c>
      <c r="M276" s="1229">
        <v>4500265720</v>
      </c>
      <c r="N276" s="1229" t="s">
        <v>8952</v>
      </c>
    </row>
    <row r="277" spans="1:14" x14ac:dyDescent="0.25">
      <c r="A277" s="119" t="s">
        <v>305</v>
      </c>
      <c r="B277" s="164">
        <v>41648</v>
      </c>
      <c r="C277" s="118" t="s">
        <v>1801</v>
      </c>
      <c r="D277" s="119" t="s">
        <v>82</v>
      </c>
      <c r="E277" s="162">
        <v>10168595</v>
      </c>
      <c r="F277" s="119">
        <v>23101522</v>
      </c>
      <c r="G277" s="119">
        <v>2702002</v>
      </c>
      <c r="H277" s="120" t="str">
        <f>IF(G277="","",VLOOKUP(G277,ARANCEL!$B$5:$D$121,2,FALSE))</f>
        <v xml:space="preserve">LABORATORIO CORONA CEMENTADA SOBRE IMPLANTE </v>
      </c>
      <c r="I277" s="121" t="s">
        <v>324</v>
      </c>
      <c r="J277" s="119">
        <v>1</v>
      </c>
      <c r="K277" s="122">
        <f>IF(G277="","",VLOOKUP(G277,ARANCEL!$B$5:$D$121,3,FALSE)*J277)</f>
        <v>31878</v>
      </c>
      <c r="L277" s="1229" t="s">
        <v>2842</v>
      </c>
      <c r="M277" s="1229">
        <v>4500216248</v>
      </c>
      <c r="N277" s="1229">
        <v>8412</v>
      </c>
    </row>
    <row r="278" spans="1:14" x14ac:dyDescent="0.25">
      <c r="A278" s="119" t="s">
        <v>305</v>
      </c>
      <c r="B278" s="164">
        <v>41988</v>
      </c>
      <c r="C278" s="118" t="s">
        <v>1801</v>
      </c>
      <c r="D278" s="119" t="s">
        <v>3347</v>
      </c>
      <c r="E278" s="162">
        <v>10295087</v>
      </c>
      <c r="F278" s="119">
        <v>29902510</v>
      </c>
      <c r="G278" s="119">
        <v>2705001</v>
      </c>
      <c r="H278" s="120" t="str">
        <f>IF(G278="","",VLOOKUP(G278,ARANCEL!$B$5:$D$121,2,FALSE))</f>
        <v xml:space="preserve">EN METAL NO NOBLE </v>
      </c>
      <c r="I278" s="121" t="s">
        <v>318</v>
      </c>
      <c r="J278" s="119">
        <v>1</v>
      </c>
      <c r="K278" s="122">
        <f>IF(G278="","",VLOOKUP(G278,ARANCEL!$B$5:$D$121,3,FALSE)*J278)</f>
        <v>15744</v>
      </c>
      <c r="L278" s="1349" t="s">
        <v>9431</v>
      </c>
      <c r="M278" s="1349">
        <v>4500269300</v>
      </c>
      <c r="N278" s="1349" t="s">
        <v>9449</v>
      </c>
    </row>
    <row r="279" spans="1:14" x14ac:dyDescent="0.25">
      <c r="A279" s="119" t="s">
        <v>305</v>
      </c>
      <c r="B279" s="164">
        <v>41771</v>
      </c>
      <c r="C279" s="118" t="s">
        <v>4437</v>
      </c>
      <c r="D279" s="119" t="s">
        <v>467</v>
      </c>
      <c r="E279" s="162">
        <v>10195820</v>
      </c>
      <c r="F279" s="119">
        <v>25932645</v>
      </c>
      <c r="G279" s="119">
        <v>2705003</v>
      </c>
      <c r="H279" s="120" t="str">
        <f>IF(G279="","",VLOOKUP(G279,ARANCEL!$B$5:$D$121,2,FALSE))</f>
        <v>INCRUSTACION ESTETICA (ART-GLASS O CERAMICA)</v>
      </c>
      <c r="I279" s="121" t="s">
        <v>312</v>
      </c>
      <c r="J279" s="119">
        <v>1</v>
      </c>
      <c r="K279" s="122">
        <f>IF(G279="","",VLOOKUP(G279,ARANCEL!$B$5:$D$121,3,FALSE)*J279)</f>
        <v>15676</v>
      </c>
      <c r="L279" s="1229" t="s">
        <v>5292</v>
      </c>
      <c r="M279" s="1229">
        <v>4500235530</v>
      </c>
      <c r="N279" s="1229">
        <v>9401</v>
      </c>
    </row>
    <row r="280" spans="1:14" x14ac:dyDescent="0.25">
      <c r="A280" s="119" t="s">
        <v>305</v>
      </c>
      <c r="B280" s="164">
        <v>42024</v>
      </c>
      <c r="C280" s="118" t="s">
        <v>9566</v>
      </c>
      <c r="D280" s="119" t="s">
        <v>81</v>
      </c>
      <c r="E280" s="162">
        <v>10310227</v>
      </c>
      <c r="F280" s="119">
        <v>30468985</v>
      </c>
      <c r="G280" s="119">
        <v>2705003</v>
      </c>
      <c r="H280" s="120" t="str">
        <f>IF(G280="","",VLOOKUP(G280,ARANCEL!$B$5:$D$121,2,FALSE))</f>
        <v>INCRUSTACION ESTETICA (ART-GLASS O CERAMICA)</v>
      </c>
      <c r="I280" s="121" t="s">
        <v>322</v>
      </c>
      <c r="J280" s="119">
        <v>1</v>
      </c>
      <c r="K280" s="122">
        <f>IF(G280="","",VLOOKUP(G280,ARANCEL!$B$5:$D$121,3,FALSE)*J280)</f>
        <v>15676</v>
      </c>
      <c r="L280" s="1235" t="str">
        <f>IF(E280="","","IMPAGO")</f>
        <v>IMPAGO</v>
      </c>
      <c r="M280" s="1235" t="str">
        <f>IF(L280="IMPAGO","SIN O.C.","")</f>
        <v>SIN O.C.</v>
      </c>
      <c r="N280" s="1235" t="str">
        <f>IF(L280="IMPAGO","SIN FACT.","")</f>
        <v>SIN FACT.</v>
      </c>
    </row>
    <row r="281" spans="1:14" x14ac:dyDescent="0.25">
      <c r="A281" s="119" t="s">
        <v>305</v>
      </c>
      <c r="B281" s="164">
        <v>41736</v>
      </c>
      <c r="C281" s="118" t="s">
        <v>3845</v>
      </c>
      <c r="D281" s="119" t="s">
        <v>83</v>
      </c>
      <c r="E281" s="162">
        <v>10187063</v>
      </c>
      <c r="F281" s="119">
        <v>25650700</v>
      </c>
      <c r="G281" s="119">
        <v>2704005</v>
      </c>
      <c r="H281" s="120" t="str">
        <f>IF(G281="","",VLOOKUP(G281,ARANCEL!$B$5:$D$121,2,FALSE))</f>
        <v>PROVISORIO</v>
      </c>
      <c r="I281" s="121" t="s">
        <v>317</v>
      </c>
      <c r="J281" s="119">
        <v>1</v>
      </c>
      <c r="K281" s="122">
        <f>IF(G281="","",VLOOKUP(G281,ARANCEL!$B$5:$D$121,3,FALSE)*J281)</f>
        <v>3250</v>
      </c>
      <c r="L281" s="1229" t="s">
        <v>4612</v>
      </c>
      <c r="M281" s="1229">
        <v>4500229992</v>
      </c>
      <c r="N281" s="1229">
        <v>9198</v>
      </c>
    </row>
    <row r="282" spans="1:14" x14ac:dyDescent="0.25">
      <c r="A282" s="119" t="s">
        <v>305</v>
      </c>
      <c r="B282" s="164">
        <v>41752</v>
      </c>
      <c r="C282" s="118" t="s">
        <v>3845</v>
      </c>
      <c r="D282" s="119" t="s">
        <v>83</v>
      </c>
      <c r="E282" s="162">
        <v>10187063</v>
      </c>
      <c r="F282" s="119">
        <v>25650700</v>
      </c>
      <c r="G282" s="119">
        <v>2704003</v>
      </c>
      <c r="H282" s="120" t="str">
        <f>IF(G282="","",VLOOKUP(G282,ARANCEL!$B$5:$D$121,2,FALSE))</f>
        <v xml:space="preserve">CORONA PERIFERICA CON PERNO MUÑON COLADO </v>
      </c>
      <c r="I282" s="121" t="s">
        <v>317</v>
      </c>
      <c r="J282" s="119">
        <v>1</v>
      </c>
      <c r="K282" s="122">
        <f>IF(G282="","",VLOOKUP(G282,ARANCEL!$B$5:$D$121,3,FALSE)*J282)</f>
        <v>32612</v>
      </c>
      <c r="L282" s="1229" t="s">
        <v>4612</v>
      </c>
      <c r="M282" s="1229">
        <v>4500229992</v>
      </c>
      <c r="N282" s="1229">
        <v>9198</v>
      </c>
    </row>
    <row r="283" spans="1:14" x14ac:dyDescent="0.25">
      <c r="A283" s="119" t="s">
        <v>305</v>
      </c>
      <c r="B283" s="164">
        <v>41781</v>
      </c>
      <c r="C283" s="118" t="s">
        <v>1255</v>
      </c>
      <c r="D283" s="119" t="s">
        <v>467</v>
      </c>
      <c r="E283" s="162">
        <v>10198847</v>
      </c>
      <c r="F283" s="119">
        <v>26492038</v>
      </c>
      <c r="G283" s="119">
        <v>2704005</v>
      </c>
      <c r="H283" s="120" t="str">
        <f>IF(G283="","",VLOOKUP(G283,ARANCEL!$B$5:$D$121,2,FALSE))</f>
        <v>PROVISORIO</v>
      </c>
      <c r="I283" s="121" t="s">
        <v>618</v>
      </c>
      <c r="J283" s="119">
        <v>1</v>
      </c>
      <c r="K283" s="122">
        <f>IF(G283="","",VLOOKUP(G283,ARANCEL!$B$5:$D$121,3,FALSE)*J283)</f>
        <v>3250</v>
      </c>
      <c r="L283" s="1229" t="s">
        <v>5292</v>
      </c>
      <c r="M283" s="1229">
        <v>4500235530</v>
      </c>
      <c r="N283" s="1229">
        <v>9401</v>
      </c>
    </row>
    <row r="284" spans="1:14" x14ac:dyDescent="0.25">
      <c r="A284" s="119" t="s">
        <v>305</v>
      </c>
      <c r="B284" s="164">
        <v>41704</v>
      </c>
      <c r="C284" s="118" t="s">
        <v>3175</v>
      </c>
      <c r="D284" s="119" t="s">
        <v>81</v>
      </c>
      <c r="E284" s="162">
        <v>10179015</v>
      </c>
      <c r="F284" s="119">
        <v>24892419</v>
      </c>
      <c r="G284" s="119">
        <v>2704005</v>
      </c>
      <c r="H284" s="120" t="str">
        <f>IF(G284="","",VLOOKUP(G284,ARANCEL!$B$5:$D$121,2,FALSE))</f>
        <v>PROVISORIO</v>
      </c>
      <c r="I284" s="121" t="s">
        <v>308</v>
      </c>
      <c r="J284" s="119">
        <v>1</v>
      </c>
      <c r="K284" s="122">
        <f>IF(G284="","",VLOOKUP(G284,ARANCEL!$B$5:$D$121,3,FALSE)*J284)</f>
        <v>3250</v>
      </c>
      <c r="L284" s="1229" t="s">
        <v>3058</v>
      </c>
      <c r="M284" s="1229">
        <v>4500225673</v>
      </c>
      <c r="N284" s="1229">
        <v>8919</v>
      </c>
    </row>
    <row r="285" spans="1:14" x14ac:dyDescent="0.25">
      <c r="A285" s="119" t="s">
        <v>305</v>
      </c>
      <c r="B285" s="164">
        <v>41737</v>
      </c>
      <c r="C285" s="118" t="s">
        <v>3175</v>
      </c>
      <c r="D285" s="119" t="s">
        <v>81</v>
      </c>
      <c r="E285" s="162">
        <v>10179015</v>
      </c>
      <c r="F285" s="119">
        <v>24892419</v>
      </c>
      <c r="G285" s="119">
        <v>2704002</v>
      </c>
      <c r="H285" s="120" t="str">
        <f>IF(G285="","",VLOOKUP(G285,ARANCEL!$B$5:$D$121,2,FALSE))</f>
        <v xml:space="preserve">CORONA PERIFERICA </v>
      </c>
      <c r="I285" s="121" t="s">
        <v>308</v>
      </c>
      <c r="J285" s="119">
        <v>1</v>
      </c>
      <c r="K285" s="122">
        <f>IF(G285="","",VLOOKUP(G285,ARANCEL!$B$5:$D$121,3,FALSE)*J285)</f>
        <v>25865</v>
      </c>
      <c r="L285" s="1229" t="s">
        <v>4612</v>
      </c>
      <c r="M285" s="1229">
        <v>4500229990</v>
      </c>
      <c r="N285" s="1229">
        <v>9222</v>
      </c>
    </row>
    <row r="286" spans="1:14" x14ac:dyDescent="0.25">
      <c r="A286" s="119" t="s">
        <v>305</v>
      </c>
      <c r="B286" s="164">
        <v>41995</v>
      </c>
      <c r="C286" s="118" t="s">
        <v>9026</v>
      </c>
      <c r="D286" s="119" t="s">
        <v>1676</v>
      </c>
      <c r="E286" s="162">
        <v>10297978</v>
      </c>
      <c r="F286" s="119">
        <v>30059909</v>
      </c>
      <c r="G286" s="119">
        <v>2705003</v>
      </c>
      <c r="H286" s="120" t="str">
        <f>IF(G286="","",VLOOKUP(G286,ARANCEL!$B$5:$D$121,2,FALSE))</f>
        <v>INCRUSTACION ESTETICA (ART-GLASS O CERAMICA)</v>
      </c>
      <c r="I286" s="121" t="s">
        <v>618</v>
      </c>
      <c r="J286" s="119">
        <v>1</v>
      </c>
      <c r="K286" s="122">
        <f>IF(G286="","",VLOOKUP(G286,ARANCEL!$B$5:$D$121,3,FALSE)*J286)</f>
        <v>15676</v>
      </c>
      <c r="L286" s="1349" t="s">
        <v>9431</v>
      </c>
      <c r="M286" s="1349">
        <v>4500269300</v>
      </c>
      <c r="N286" s="1349" t="s">
        <v>9449</v>
      </c>
    </row>
    <row r="287" spans="1:14" x14ac:dyDescent="0.25">
      <c r="A287" s="119" t="s">
        <v>305</v>
      </c>
      <c r="B287" s="164">
        <v>41932</v>
      </c>
      <c r="C287" s="118" t="s">
        <v>7882</v>
      </c>
      <c r="D287" s="119" t="s">
        <v>3347</v>
      </c>
      <c r="E287" s="162">
        <v>10270620</v>
      </c>
      <c r="F287" s="119">
        <v>29098732</v>
      </c>
      <c r="G287" s="119">
        <v>2704003</v>
      </c>
      <c r="H287" s="120" t="str">
        <f>IF(G287="","",VLOOKUP(G287,ARANCEL!$B$5:$D$121,2,FALSE))</f>
        <v xml:space="preserve">CORONA PERIFERICA CON PERNO MUÑON COLADO </v>
      </c>
      <c r="I287" s="121" t="s">
        <v>321</v>
      </c>
      <c r="J287" s="119">
        <v>1</v>
      </c>
      <c r="K287" s="122">
        <f>IF(G287="","",VLOOKUP(G287,ARANCEL!$B$5:$D$121,3,FALSE)*J287)</f>
        <v>32612</v>
      </c>
      <c r="L287" s="1229" t="s">
        <v>8256</v>
      </c>
      <c r="M287" s="1229">
        <v>4500265720</v>
      </c>
      <c r="N287" s="1229" t="s">
        <v>8952</v>
      </c>
    </row>
    <row r="288" spans="1:14" x14ac:dyDescent="0.25">
      <c r="A288" s="119" t="s">
        <v>305</v>
      </c>
      <c r="B288" s="164">
        <v>41936</v>
      </c>
      <c r="C288" s="118" t="s">
        <v>7882</v>
      </c>
      <c r="D288" s="119" t="s">
        <v>3347</v>
      </c>
      <c r="E288" s="162">
        <v>10270620</v>
      </c>
      <c r="F288" s="119">
        <v>29098732</v>
      </c>
      <c r="G288" s="119">
        <v>2704005</v>
      </c>
      <c r="H288" s="120" t="str">
        <f>IF(G288="","",VLOOKUP(G288,ARANCEL!$B$5:$D$121,2,FALSE))</f>
        <v>PROVISORIO</v>
      </c>
      <c r="I288" s="121" t="s">
        <v>321</v>
      </c>
      <c r="J288" s="119">
        <v>1</v>
      </c>
      <c r="K288" s="122">
        <f>IF(G288="","",VLOOKUP(G288,ARANCEL!$B$5:$D$121,3,FALSE)*J288)</f>
        <v>3250</v>
      </c>
      <c r="L288" s="1229" t="s">
        <v>8279</v>
      </c>
      <c r="M288" s="1229">
        <v>4500260751</v>
      </c>
      <c r="N288" s="1229" t="s">
        <v>8271</v>
      </c>
    </row>
    <row r="289" spans="1:14" x14ac:dyDescent="0.25">
      <c r="A289" s="119" t="s">
        <v>313</v>
      </c>
      <c r="B289" s="164">
        <v>41963</v>
      </c>
      <c r="C289" s="118" t="s">
        <v>7882</v>
      </c>
      <c r="D289" s="119" t="s">
        <v>3347</v>
      </c>
      <c r="E289" s="162">
        <v>10282168</v>
      </c>
      <c r="F289" s="119">
        <v>29457871</v>
      </c>
      <c r="G289" s="119">
        <v>2704005</v>
      </c>
      <c r="H289" s="120" t="str">
        <f>IF(G289="","",VLOOKUP(G289,ARANCEL!$B$5:$D$121,2,FALSE))</f>
        <v>PROVISORIO</v>
      </c>
      <c r="I289" s="121" t="s">
        <v>319</v>
      </c>
      <c r="J289" s="119">
        <v>1</v>
      </c>
      <c r="K289" s="122">
        <f>IF(G289="","",VLOOKUP(G289,ARANCEL!$B$5:$D$121,3,FALSE)*J289)</f>
        <v>3250</v>
      </c>
      <c r="L289" s="1229" t="s">
        <v>8256</v>
      </c>
      <c r="M289" s="1229">
        <v>4500265720</v>
      </c>
      <c r="N289" s="1229" t="s">
        <v>8952</v>
      </c>
    </row>
    <row r="290" spans="1:14" x14ac:dyDescent="0.25">
      <c r="A290" s="119" t="s">
        <v>305</v>
      </c>
      <c r="B290" s="164">
        <v>41963</v>
      </c>
      <c r="C290" s="118" t="s">
        <v>7882</v>
      </c>
      <c r="D290" s="119" t="s">
        <v>3347</v>
      </c>
      <c r="E290" s="162">
        <v>10282168</v>
      </c>
      <c r="F290" s="119">
        <v>29457871</v>
      </c>
      <c r="G290" s="119">
        <v>2704003</v>
      </c>
      <c r="H290" s="120" t="str">
        <f>IF(G290="","",VLOOKUP(G290,ARANCEL!$B$5:$D$121,2,FALSE))</f>
        <v xml:space="preserve">CORONA PERIFERICA CON PERNO MUÑON COLADO </v>
      </c>
      <c r="I290" s="121" t="s">
        <v>319</v>
      </c>
      <c r="J290" s="119">
        <v>1</v>
      </c>
      <c r="K290" s="122">
        <f>IF(G290="","",VLOOKUP(G290,ARANCEL!$B$5:$D$121,3,FALSE)*J290)</f>
        <v>32612</v>
      </c>
      <c r="L290" s="1229" t="s">
        <v>8256</v>
      </c>
      <c r="M290" s="1229">
        <v>4500265720</v>
      </c>
      <c r="N290" s="1229" t="s">
        <v>8952</v>
      </c>
    </row>
    <row r="291" spans="1:14" x14ac:dyDescent="0.25">
      <c r="A291" s="119" t="s">
        <v>305</v>
      </c>
      <c r="B291" s="164">
        <v>41907</v>
      </c>
      <c r="C291" s="118" t="s">
        <v>7256</v>
      </c>
      <c r="D291" s="119" t="s">
        <v>467</v>
      </c>
      <c r="E291" s="162">
        <v>10258090</v>
      </c>
      <c r="F291" s="119">
        <v>27545364</v>
      </c>
      <c r="G291" s="119">
        <v>2704005</v>
      </c>
      <c r="H291" s="120" t="str">
        <f>IF(G291="","",VLOOKUP(G291,ARANCEL!$B$5:$D$121,2,FALSE))</f>
        <v>PROVISORIO</v>
      </c>
      <c r="I291" s="121" t="s">
        <v>791</v>
      </c>
      <c r="J291" s="119">
        <v>2</v>
      </c>
      <c r="K291" s="122">
        <f>IF(G291="","",VLOOKUP(G291,ARANCEL!$B$5:$D$121,3,FALSE)*J291)</f>
        <v>6500</v>
      </c>
      <c r="L291" s="1229" t="s">
        <v>7548</v>
      </c>
      <c r="M291" s="1229">
        <v>4500255012</v>
      </c>
      <c r="N291" s="1229" t="s">
        <v>7550</v>
      </c>
    </row>
    <row r="292" spans="1:14" x14ac:dyDescent="0.25">
      <c r="A292" s="119" t="s">
        <v>606</v>
      </c>
      <c r="B292" s="164">
        <v>41932</v>
      </c>
      <c r="C292" s="118" t="s">
        <v>7256</v>
      </c>
      <c r="D292" s="119" t="s">
        <v>467</v>
      </c>
      <c r="E292" s="162">
        <v>10258090</v>
      </c>
      <c r="F292" s="119">
        <v>27545364</v>
      </c>
      <c r="G292" s="119">
        <v>2704003</v>
      </c>
      <c r="H292" s="120" t="str">
        <f>IF(G292="","",VLOOKUP(G292,ARANCEL!$B$5:$D$121,2,FALSE))</f>
        <v xml:space="preserve">CORONA PERIFERICA CON PERNO MUÑON COLADO </v>
      </c>
      <c r="I292" s="121" t="s">
        <v>7751</v>
      </c>
      <c r="J292" s="119">
        <v>2</v>
      </c>
      <c r="K292" s="122">
        <f>IF(G292="","",VLOOKUP(G292,ARANCEL!$B$5:$D$121,3,FALSE)*J292)</f>
        <v>65224</v>
      </c>
      <c r="L292" s="1229" t="s">
        <v>8279</v>
      </c>
      <c r="M292" s="1229">
        <v>4500259287</v>
      </c>
      <c r="N292" s="1229" t="s">
        <v>8287</v>
      </c>
    </row>
    <row r="293" spans="1:14" x14ac:dyDescent="0.25">
      <c r="A293" s="119" t="s">
        <v>305</v>
      </c>
      <c r="B293" s="164">
        <v>41758</v>
      </c>
      <c r="C293" s="118" t="s">
        <v>4252</v>
      </c>
      <c r="D293" s="119" t="s">
        <v>81</v>
      </c>
      <c r="E293" s="162">
        <v>10192211</v>
      </c>
      <c r="F293" s="119">
        <v>26152919</v>
      </c>
      <c r="G293" s="119">
        <v>2705003</v>
      </c>
      <c r="H293" s="120" t="str">
        <f>IF(G293="","",VLOOKUP(G293,ARANCEL!$B$5:$D$121,2,FALSE))</f>
        <v>INCRUSTACION ESTETICA (ART-GLASS O CERAMICA)</v>
      </c>
      <c r="I293" s="121" t="s">
        <v>335</v>
      </c>
      <c r="J293" s="119">
        <v>1</v>
      </c>
      <c r="K293" s="122">
        <f>IF(G293="","",VLOOKUP(G293,ARANCEL!$B$5:$D$121,3,FALSE)*J293)</f>
        <v>15676</v>
      </c>
      <c r="L293" s="1229" t="s">
        <v>8279</v>
      </c>
      <c r="M293" s="1229">
        <v>4500259287</v>
      </c>
      <c r="N293" s="1229" t="s">
        <v>8287</v>
      </c>
    </row>
    <row r="294" spans="1:14" x14ac:dyDescent="0.25">
      <c r="A294" s="119" t="s">
        <v>305</v>
      </c>
      <c r="B294" s="164">
        <v>41849</v>
      </c>
      <c r="C294" s="118" t="s">
        <v>4252</v>
      </c>
      <c r="D294" s="119" t="s">
        <v>4572</v>
      </c>
      <c r="E294" s="162">
        <v>10232060</v>
      </c>
      <c r="F294" s="119">
        <v>27628506</v>
      </c>
      <c r="G294" s="119">
        <v>2705003</v>
      </c>
      <c r="H294" s="120" t="str">
        <f>IF(G294="","",VLOOKUP(G294,ARANCEL!$B$5:$D$121,2,FALSE))</f>
        <v>INCRUSTACION ESTETICA (ART-GLASS O CERAMICA)</v>
      </c>
      <c r="I294" s="121" t="s">
        <v>326</v>
      </c>
      <c r="J294" s="119">
        <v>1</v>
      </c>
      <c r="K294" s="122">
        <f>IF(G294="","",VLOOKUP(G294,ARANCEL!$B$5:$D$121,3,FALSE)*J294)</f>
        <v>15676</v>
      </c>
      <c r="L294" s="1229" t="s">
        <v>6017</v>
      </c>
      <c r="M294" s="1229">
        <v>4500245549</v>
      </c>
      <c r="N294" s="1229">
        <v>9817</v>
      </c>
    </row>
    <row r="295" spans="1:14" x14ac:dyDescent="0.25">
      <c r="A295" s="119" t="s">
        <v>305</v>
      </c>
      <c r="B295" s="164">
        <v>41743</v>
      </c>
      <c r="C295" s="118" t="s">
        <v>3963</v>
      </c>
      <c r="D295" s="119" t="s">
        <v>78</v>
      </c>
      <c r="E295" s="162">
        <v>10188629</v>
      </c>
      <c r="F295" s="119">
        <v>25932615</v>
      </c>
      <c r="G295" s="119">
        <v>2705003</v>
      </c>
      <c r="H295" s="120" t="str">
        <f>IF(G295="","",VLOOKUP(G295,ARANCEL!$B$5:$D$121,2,FALSE))</f>
        <v>INCRUSTACION ESTETICA (ART-GLASS O CERAMICA)</v>
      </c>
      <c r="I295" s="121" t="s">
        <v>326</v>
      </c>
      <c r="J295" s="119">
        <v>1</v>
      </c>
      <c r="K295" s="122">
        <f>IF(G295="","",VLOOKUP(G295,ARANCEL!$B$5:$D$121,3,FALSE)*J295)</f>
        <v>15676</v>
      </c>
      <c r="L295" s="1229" t="s">
        <v>4612</v>
      </c>
      <c r="M295" s="1229">
        <v>4500229992</v>
      </c>
      <c r="N295" s="1229">
        <v>9198</v>
      </c>
    </row>
    <row r="296" spans="1:14" x14ac:dyDescent="0.25">
      <c r="A296" s="119" t="s">
        <v>305</v>
      </c>
      <c r="B296" s="164">
        <v>41994</v>
      </c>
      <c r="C296" s="118" t="s">
        <v>2080</v>
      </c>
      <c r="D296" s="119" t="s">
        <v>3347</v>
      </c>
      <c r="E296" s="162">
        <v>10298679</v>
      </c>
      <c r="F296" s="119">
        <v>29842885</v>
      </c>
      <c r="G296" s="119">
        <v>2705003</v>
      </c>
      <c r="H296" s="120" t="str">
        <f>IF(G296="","",VLOOKUP(G296,ARANCEL!$B$5:$D$121,2,FALSE))</f>
        <v>INCRUSTACION ESTETICA (ART-GLASS O CERAMICA)</v>
      </c>
      <c r="I296" s="121" t="s">
        <v>319</v>
      </c>
      <c r="J296" s="119">
        <v>1</v>
      </c>
      <c r="K296" s="122">
        <f>IF(G296="","",VLOOKUP(G296,ARANCEL!$B$5:$D$121,3,FALSE)*J296)</f>
        <v>15676</v>
      </c>
      <c r="L296" s="1349" t="s">
        <v>9431</v>
      </c>
      <c r="M296" s="1349">
        <v>4500269300</v>
      </c>
      <c r="N296" s="1349" t="s">
        <v>9449</v>
      </c>
    </row>
    <row r="297" spans="1:14" x14ac:dyDescent="0.25">
      <c r="A297" s="119" t="s">
        <v>305</v>
      </c>
      <c r="B297" s="164">
        <v>41753</v>
      </c>
      <c r="C297" s="118" t="s">
        <v>4150</v>
      </c>
      <c r="D297" s="119" t="s">
        <v>82</v>
      </c>
      <c r="E297" s="162">
        <v>10191169</v>
      </c>
      <c r="F297" s="119">
        <v>261081162</v>
      </c>
      <c r="G297" s="119">
        <v>2701001</v>
      </c>
      <c r="H297" s="120" t="str">
        <f>IF(G297="","",VLOOKUP(G297,ARANCEL!$B$5:$D$121,2,FALSE))</f>
        <v>COSTO LABORATORIO GUIA QUIRURG</v>
      </c>
      <c r="I297" s="121" t="s">
        <v>306</v>
      </c>
      <c r="J297" s="119">
        <v>1</v>
      </c>
      <c r="K297" s="122">
        <f>IF(G297="","",VLOOKUP(G297,ARANCEL!$B$5:$D$121,3,FALSE)*J297)</f>
        <v>11246</v>
      </c>
      <c r="L297" s="1229" t="s">
        <v>8279</v>
      </c>
      <c r="M297" s="1229">
        <v>4500259287</v>
      </c>
      <c r="N297" s="1229" t="s">
        <v>8287</v>
      </c>
    </row>
    <row r="298" spans="1:14" x14ac:dyDescent="0.25">
      <c r="A298" s="119" t="s">
        <v>305</v>
      </c>
      <c r="B298" s="164">
        <v>41926</v>
      </c>
      <c r="C298" s="118" t="s">
        <v>4150</v>
      </c>
      <c r="D298" s="119" t="s">
        <v>467</v>
      </c>
      <c r="E298" s="162">
        <v>10265226</v>
      </c>
      <c r="F298" s="119">
        <v>28956184</v>
      </c>
      <c r="G298" s="119">
        <v>2705003</v>
      </c>
      <c r="H298" s="120" t="str">
        <f>IF(G298="","",VLOOKUP(G298,ARANCEL!$B$5:$D$121,2,FALSE))</f>
        <v>INCRUSTACION ESTETICA (ART-GLASS O CERAMICA)</v>
      </c>
      <c r="I298" s="121" t="s">
        <v>318</v>
      </c>
      <c r="J298" s="119">
        <v>1</v>
      </c>
      <c r="K298" s="122">
        <f>IF(G298="","",VLOOKUP(G298,ARANCEL!$B$5:$D$121,3,FALSE)*J298)</f>
        <v>15676</v>
      </c>
      <c r="L298" s="1229" t="s">
        <v>8279</v>
      </c>
      <c r="M298" s="1229">
        <v>4500259287</v>
      </c>
      <c r="N298" s="1229" t="s">
        <v>8287</v>
      </c>
    </row>
    <row r="299" spans="1:14" x14ac:dyDescent="0.25">
      <c r="A299" s="119" t="s">
        <v>305</v>
      </c>
      <c r="B299" s="164">
        <v>41963</v>
      </c>
      <c r="C299" s="118" t="s">
        <v>4150</v>
      </c>
      <c r="D299" s="119" t="s">
        <v>82</v>
      </c>
      <c r="E299" s="162">
        <v>10282745</v>
      </c>
      <c r="F299" s="119">
        <v>26108162</v>
      </c>
      <c r="G299" s="119">
        <v>2702002</v>
      </c>
      <c r="H299" s="120" t="str">
        <f>IF(G299="","",VLOOKUP(G299,ARANCEL!$B$5:$D$121,2,FALSE))</f>
        <v xml:space="preserve">LABORATORIO CORONA CEMENTADA SOBRE IMPLANTE </v>
      </c>
      <c r="I299" s="121" t="s">
        <v>322</v>
      </c>
      <c r="J299" s="119">
        <v>1</v>
      </c>
      <c r="K299" s="122">
        <f>IF(G299="","",VLOOKUP(G299,ARANCEL!$B$5:$D$121,3,FALSE)*J299)</f>
        <v>31878</v>
      </c>
      <c r="L299" s="1229" t="s">
        <v>8256</v>
      </c>
      <c r="M299" s="1229">
        <v>4500265720</v>
      </c>
      <c r="N299" s="1229" t="s">
        <v>8952</v>
      </c>
    </row>
    <row r="300" spans="1:14" x14ac:dyDescent="0.25">
      <c r="A300" s="119" t="s">
        <v>305</v>
      </c>
      <c r="B300" s="164">
        <v>42027</v>
      </c>
      <c r="C300" s="118" t="s">
        <v>9675</v>
      </c>
      <c r="D300" s="119" t="s">
        <v>1341</v>
      </c>
      <c r="E300" s="162">
        <v>10312518</v>
      </c>
      <c r="F300" s="119">
        <v>30491027</v>
      </c>
      <c r="G300" s="119">
        <v>2705003</v>
      </c>
      <c r="H300" s="120" t="str">
        <f>IF(G300="","",VLOOKUP(G300,ARANCEL!$B$5:$D$121,2,FALSE))</f>
        <v>INCRUSTACION ESTETICA (ART-GLASS O CERAMICA)</v>
      </c>
      <c r="I300" s="121" t="s">
        <v>312</v>
      </c>
      <c r="J300" s="119">
        <v>1</v>
      </c>
      <c r="K300" s="122">
        <f>IF(G300="","",VLOOKUP(G300,ARANCEL!$B$5:$D$121,3,FALSE)*J300)</f>
        <v>15676</v>
      </c>
      <c r="L300" s="1235" t="str">
        <f>IF(E300="","","IMPAGO")</f>
        <v>IMPAGO</v>
      </c>
      <c r="M300" s="1235" t="str">
        <f>IF(L300="IMPAGO","SIN O.C.","")</f>
        <v>SIN O.C.</v>
      </c>
      <c r="N300" s="1235" t="str">
        <f>IF(L300="IMPAGO","SIN FACT.","")</f>
        <v>SIN FACT.</v>
      </c>
    </row>
    <row r="301" spans="1:14" x14ac:dyDescent="0.25">
      <c r="A301" s="119" t="s">
        <v>305</v>
      </c>
      <c r="B301" s="164">
        <v>41904</v>
      </c>
      <c r="C301" s="118" t="s">
        <v>7221</v>
      </c>
      <c r="D301" s="119" t="s">
        <v>7222</v>
      </c>
      <c r="E301" s="162">
        <v>10257150</v>
      </c>
      <c r="F301" s="119">
        <v>27624047</v>
      </c>
      <c r="G301" s="119">
        <v>2701001</v>
      </c>
      <c r="H301" s="120" t="str">
        <f>IF(G301="","",VLOOKUP(G301,ARANCEL!$B$5:$D$121,2,FALSE))</f>
        <v>COSTO LABORATORIO GUIA QUIRURG</v>
      </c>
      <c r="I301" s="121" t="s">
        <v>684</v>
      </c>
      <c r="J301" s="119">
        <v>1</v>
      </c>
      <c r="K301" s="122">
        <f>IF(G301="","",VLOOKUP(G301,ARANCEL!$B$5:$D$121,3,FALSE)*J301)</f>
        <v>11246</v>
      </c>
      <c r="L301" s="1229" t="s">
        <v>7548</v>
      </c>
      <c r="M301" s="1229">
        <v>4500255012</v>
      </c>
      <c r="N301" s="1229" t="s">
        <v>7550</v>
      </c>
    </row>
    <row r="302" spans="1:14" x14ac:dyDescent="0.25">
      <c r="A302" s="119" t="s">
        <v>305</v>
      </c>
      <c r="B302" s="164">
        <v>41940</v>
      </c>
      <c r="C302" s="118" t="s">
        <v>7221</v>
      </c>
      <c r="D302" s="119" t="s">
        <v>82</v>
      </c>
      <c r="E302" s="162">
        <v>10272389</v>
      </c>
      <c r="F302" s="119">
        <v>27624047</v>
      </c>
      <c r="G302" s="119">
        <v>2704005</v>
      </c>
      <c r="H302" s="120" t="str">
        <f>IF(G302="","",VLOOKUP(G302,ARANCEL!$B$5:$D$121,2,FALSE))</f>
        <v>PROVISORIO</v>
      </c>
      <c r="I302" s="121" t="s">
        <v>308</v>
      </c>
      <c r="J302" s="119">
        <v>1</v>
      </c>
      <c r="K302" s="122">
        <f>IF(G302="","",VLOOKUP(G302,ARANCEL!$B$5:$D$121,3,FALSE)*J302)</f>
        <v>3250</v>
      </c>
      <c r="L302" s="1229" t="s">
        <v>8279</v>
      </c>
      <c r="M302" s="1229">
        <v>4500260751</v>
      </c>
      <c r="N302" s="1229" t="s">
        <v>8271</v>
      </c>
    </row>
    <row r="303" spans="1:14" x14ac:dyDescent="0.25">
      <c r="A303" s="119" t="s">
        <v>305</v>
      </c>
      <c r="B303" s="164">
        <v>41953</v>
      </c>
      <c r="C303" s="118" t="s">
        <v>7221</v>
      </c>
      <c r="D303" s="119" t="s">
        <v>82</v>
      </c>
      <c r="E303" s="162">
        <v>10272389</v>
      </c>
      <c r="F303" s="119">
        <v>27624047</v>
      </c>
      <c r="G303" s="119">
        <v>2704015</v>
      </c>
      <c r="H303" s="120" t="str">
        <f>IF(G303="","",VLOOKUP(G303,ARANCEL!$B$5:$D$121,2,FALSE))</f>
        <v xml:space="preserve">CORONA IN CERAM </v>
      </c>
      <c r="I303" s="121" t="s">
        <v>308</v>
      </c>
      <c r="J303" s="119">
        <v>1</v>
      </c>
      <c r="K303" s="122">
        <f>IF(G303="","",VLOOKUP(G303,ARANCEL!$B$5:$D$121,3,FALSE)*J303)</f>
        <v>42733</v>
      </c>
      <c r="L303" s="1229" t="s">
        <v>8256</v>
      </c>
      <c r="M303" s="1229">
        <v>4500265720</v>
      </c>
      <c r="N303" s="1229" t="s">
        <v>8952</v>
      </c>
    </row>
    <row r="304" spans="1:14" x14ac:dyDescent="0.25">
      <c r="A304" s="119" t="s">
        <v>305</v>
      </c>
      <c r="B304" s="164">
        <v>42011</v>
      </c>
      <c r="C304" s="118" t="s">
        <v>7221</v>
      </c>
      <c r="D304" s="119" t="s">
        <v>82</v>
      </c>
      <c r="E304" s="162">
        <v>10303957</v>
      </c>
      <c r="F304" s="119">
        <v>29318322</v>
      </c>
      <c r="G304" s="119">
        <v>2701001</v>
      </c>
      <c r="H304" s="120" t="str">
        <f>IF(G304="","",VLOOKUP(G304,ARANCEL!$B$5:$D$121,2,FALSE))</f>
        <v>COSTO LABORATORIO GUIA QUIRURG</v>
      </c>
      <c r="I304" s="121" t="s">
        <v>326</v>
      </c>
      <c r="J304" s="119">
        <v>1</v>
      </c>
      <c r="K304" s="122">
        <f>IF(G304="","",VLOOKUP(G304,ARANCEL!$B$5:$D$121,3,FALSE)*J304)</f>
        <v>11246</v>
      </c>
      <c r="L304" s="1235" t="str">
        <f>IF(E304="","","IMPAGO")</f>
        <v>IMPAGO</v>
      </c>
      <c r="M304" s="1235" t="str">
        <f>IF(L304="IMPAGO","SIN O.C.","")</f>
        <v>SIN O.C.</v>
      </c>
      <c r="N304" s="1235" t="str">
        <f>IF(L304="IMPAGO","SIN FACT.","")</f>
        <v>SIN FACT.</v>
      </c>
    </row>
    <row r="305" spans="1:15" x14ac:dyDescent="0.25">
      <c r="A305" s="119" t="s">
        <v>305</v>
      </c>
      <c r="B305" s="164">
        <v>41940</v>
      </c>
      <c r="C305" s="118" t="s">
        <v>1027</v>
      </c>
      <c r="D305" s="119" t="s">
        <v>61</v>
      </c>
      <c r="E305" s="162">
        <v>10271047</v>
      </c>
      <c r="F305" s="119">
        <v>28884735</v>
      </c>
      <c r="G305" s="119">
        <v>2707001</v>
      </c>
      <c r="H305" s="120" t="str">
        <f>IF(G305="","",VLOOKUP(G305,ARANCEL!$B$5:$D$121,2,FALSE))</f>
        <v xml:space="preserve">PLANO DE RELAJACION </v>
      </c>
      <c r="I305" s="121" t="s">
        <v>306</v>
      </c>
      <c r="J305" s="119">
        <v>1</v>
      </c>
      <c r="K305" s="122">
        <f>IF(G305="","",VLOOKUP(G305,ARANCEL!$B$5:$D$121,3,FALSE)*J305)</f>
        <v>9221</v>
      </c>
      <c r="L305" s="1229" t="s">
        <v>8279</v>
      </c>
      <c r="M305" s="1229">
        <v>4500260751</v>
      </c>
      <c r="N305" s="1229" t="s">
        <v>8271</v>
      </c>
    </row>
    <row r="306" spans="1:15" x14ac:dyDescent="0.25">
      <c r="A306" s="119" t="s">
        <v>305</v>
      </c>
      <c r="B306" s="164">
        <v>41999</v>
      </c>
      <c r="C306" s="118" t="s">
        <v>1026</v>
      </c>
      <c r="D306" s="119" t="s">
        <v>78</v>
      </c>
      <c r="E306" s="162">
        <v>10301254</v>
      </c>
      <c r="F306" s="119">
        <v>29450831</v>
      </c>
      <c r="G306" s="119">
        <v>2704005</v>
      </c>
      <c r="H306" s="120" t="str">
        <f>IF(G306="","",VLOOKUP(G306,ARANCEL!$B$5:$D$121,2,FALSE))</f>
        <v>PROVISORIO</v>
      </c>
      <c r="I306" s="121" t="s">
        <v>326</v>
      </c>
      <c r="J306" s="119">
        <v>1</v>
      </c>
      <c r="K306" s="122">
        <f>IF(G306="","",VLOOKUP(G306,ARANCEL!$B$5:$D$121,3,FALSE)*J306)</f>
        <v>3250</v>
      </c>
      <c r="L306" s="1349" t="s">
        <v>9431</v>
      </c>
      <c r="M306" s="1349">
        <v>4500269300</v>
      </c>
      <c r="N306" s="1349" t="s">
        <v>9449</v>
      </c>
    </row>
    <row r="307" spans="1:15" x14ac:dyDescent="0.25">
      <c r="A307" s="119" t="s">
        <v>305</v>
      </c>
      <c r="B307" s="164">
        <v>41999</v>
      </c>
      <c r="C307" s="118" t="s">
        <v>1026</v>
      </c>
      <c r="D307" s="119" t="s">
        <v>78</v>
      </c>
      <c r="E307" s="162">
        <v>10301254</v>
      </c>
      <c r="F307" s="119">
        <v>29450831</v>
      </c>
      <c r="G307" s="119">
        <v>2704002</v>
      </c>
      <c r="H307" s="120" t="str">
        <f>IF(G307="","",VLOOKUP(G307,ARANCEL!$B$5:$D$121,2,FALSE))</f>
        <v xml:space="preserve">CORONA PERIFERICA </v>
      </c>
      <c r="I307" s="121" t="s">
        <v>326</v>
      </c>
      <c r="J307" s="119">
        <v>1</v>
      </c>
      <c r="K307" s="122">
        <f>IF(G307="","",VLOOKUP(G307,ARANCEL!$B$5:$D$121,3,FALSE)*J307)</f>
        <v>25865</v>
      </c>
      <c r="L307" s="1349" t="s">
        <v>9431</v>
      </c>
      <c r="M307" s="1349">
        <v>4500269300</v>
      </c>
      <c r="N307" s="1349" t="s">
        <v>9449</v>
      </c>
    </row>
    <row r="308" spans="1:15" s="849" customFormat="1" x14ac:dyDescent="0.25">
      <c r="A308" s="119" t="s">
        <v>305</v>
      </c>
      <c r="B308" s="164">
        <v>41887</v>
      </c>
      <c r="C308" s="118" t="s">
        <v>6891</v>
      </c>
      <c r="D308" s="119" t="s">
        <v>1431</v>
      </c>
      <c r="E308" s="162">
        <v>10253112</v>
      </c>
      <c r="F308" s="119">
        <v>28039429</v>
      </c>
      <c r="G308" s="119">
        <v>2705003</v>
      </c>
      <c r="H308" s="120" t="str">
        <f>IF(G308="","",VLOOKUP(G308,ARANCEL!$B$5:$D$121,2,FALSE))</f>
        <v>INCRUSTACION ESTETICA (ART-GLASS O CERAMICA)</v>
      </c>
      <c r="I308" s="121" t="s">
        <v>312</v>
      </c>
      <c r="J308" s="119">
        <v>1</v>
      </c>
      <c r="K308" s="122">
        <f>IF(G308="","",VLOOKUP(G308,ARANCEL!$B$5:$D$121,3,FALSE)*J308)</f>
        <v>15676</v>
      </c>
      <c r="L308" s="1229" t="s">
        <v>7548</v>
      </c>
      <c r="M308" s="1229">
        <v>4500255012</v>
      </c>
      <c r="N308" s="1229" t="s">
        <v>7550</v>
      </c>
    </row>
    <row r="309" spans="1:15" x14ac:dyDescent="0.25">
      <c r="A309" s="119" t="s">
        <v>305</v>
      </c>
      <c r="B309" s="164">
        <v>41821</v>
      </c>
      <c r="C309" s="118" t="s">
        <v>5418</v>
      </c>
      <c r="D309" s="119" t="s">
        <v>61</v>
      </c>
      <c r="E309" s="162">
        <v>10217658</v>
      </c>
      <c r="F309" s="119">
        <v>26961614</v>
      </c>
      <c r="G309" s="119">
        <v>2707001</v>
      </c>
      <c r="H309" s="120" t="str">
        <f>IF(G309="","",VLOOKUP(G309,ARANCEL!$B$5:$D$121,2,FALSE))</f>
        <v xml:space="preserve">PLANO DE RELAJACION </v>
      </c>
      <c r="I309" s="121" t="s">
        <v>306</v>
      </c>
      <c r="J309" s="119">
        <v>1</v>
      </c>
      <c r="K309" s="122">
        <f>IF(G309="","",VLOOKUP(G309,ARANCEL!$B$5:$D$121,3,FALSE)*J309)</f>
        <v>9221</v>
      </c>
      <c r="L309" s="1229" t="s">
        <v>5742</v>
      </c>
      <c r="M309" s="1229">
        <v>4500241333</v>
      </c>
      <c r="N309" s="1229" t="s">
        <v>5774</v>
      </c>
    </row>
    <row r="310" spans="1:15" x14ac:dyDescent="0.25">
      <c r="A310" s="119" t="s">
        <v>305</v>
      </c>
      <c r="B310" s="164">
        <v>41991</v>
      </c>
      <c r="C310" s="118" t="s">
        <v>8970</v>
      </c>
      <c r="D310" s="119" t="s">
        <v>1341</v>
      </c>
      <c r="E310" s="162">
        <v>10296388</v>
      </c>
      <c r="F310" s="119">
        <v>30105913</v>
      </c>
      <c r="G310" s="119">
        <v>2705003</v>
      </c>
      <c r="H310" s="120" t="str">
        <f>IF(G310="","",VLOOKUP(G310,ARANCEL!$B$5:$D$121,2,FALSE))</f>
        <v>INCRUSTACION ESTETICA (ART-GLASS O CERAMICA)</v>
      </c>
      <c r="I310" s="121" t="s">
        <v>312</v>
      </c>
      <c r="J310" s="119">
        <v>1</v>
      </c>
      <c r="K310" s="122">
        <f>IF(G310="","",VLOOKUP(G310,ARANCEL!$B$5:$D$121,3,FALSE)*J310)</f>
        <v>15676</v>
      </c>
      <c r="L310" s="1349" t="s">
        <v>9431</v>
      </c>
      <c r="M310" s="1349">
        <v>4500269300</v>
      </c>
      <c r="N310" s="1349" t="s">
        <v>9449</v>
      </c>
    </row>
    <row r="311" spans="1:15" x14ac:dyDescent="0.25">
      <c r="A311" s="119" t="s">
        <v>305</v>
      </c>
      <c r="B311" s="164">
        <v>41794</v>
      </c>
      <c r="C311" s="118" t="s">
        <v>1797</v>
      </c>
      <c r="D311" s="119" t="s">
        <v>81</v>
      </c>
      <c r="E311" s="162">
        <v>10204203</v>
      </c>
      <c r="F311" s="119">
        <v>25727235</v>
      </c>
      <c r="G311" s="119">
        <v>2704005</v>
      </c>
      <c r="H311" s="120" t="str">
        <f>IF(G311="","",VLOOKUP(G311,ARANCEL!$B$5:$D$121,2,FALSE))</f>
        <v>PROVISORIO</v>
      </c>
      <c r="I311" s="121" t="s">
        <v>325</v>
      </c>
      <c r="J311" s="119">
        <v>1</v>
      </c>
      <c r="K311" s="122">
        <f>IF(G311="","",VLOOKUP(G311,ARANCEL!$B$5:$D$121,3,FALSE)*J311)</f>
        <v>3250</v>
      </c>
      <c r="L311" s="1229" t="s">
        <v>5742</v>
      </c>
      <c r="M311" s="1229">
        <v>4500239575</v>
      </c>
      <c r="N311" s="1229" t="s">
        <v>5758</v>
      </c>
    </row>
    <row r="312" spans="1:15" x14ac:dyDescent="0.25">
      <c r="A312" s="259" t="s">
        <v>305</v>
      </c>
      <c r="B312" s="260">
        <v>41822</v>
      </c>
      <c r="C312" s="261" t="s">
        <v>1797</v>
      </c>
      <c r="D312" s="259" t="s">
        <v>81</v>
      </c>
      <c r="E312" s="262">
        <v>10204203</v>
      </c>
      <c r="F312" s="259">
        <v>25727235</v>
      </c>
      <c r="G312" s="259">
        <v>2704015</v>
      </c>
      <c r="H312" s="120" t="str">
        <f>IF(G312="","",VLOOKUP(G312,ARANCEL!$B$5:$D$121,2,FALSE))</f>
        <v xml:space="preserve">CORONA IN CERAM </v>
      </c>
      <c r="I312" s="121" t="s">
        <v>325</v>
      </c>
      <c r="J312" s="119">
        <v>1</v>
      </c>
      <c r="K312" s="122">
        <f>IF(G312="","",VLOOKUP(G312,ARANCEL!$B$5:$D$121,3,FALSE)*J312)</f>
        <v>42733</v>
      </c>
      <c r="L312" s="1229" t="s">
        <v>5742</v>
      </c>
      <c r="M312" s="1229">
        <v>4500239575</v>
      </c>
      <c r="N312" s="1229" t="s">
        <v>5758</v>
      </c>
    </row>
    <row r="313" spans="1:15" x14ac:dyDescent="0.25">
      <c r="A313" s="119" t="s">
        <v>305</v>
      </c>
      <c r="B313" s="164">
        <v>41862</v>
      </c>
      <c r="C313" s="118" t="s">
        <v>1794</v>
      </c>
      <c r="D313" s="119" t="s">
        <v>78</v>
      </c>
      <c r="E313" s="162">
        <v>10238854</v>
      </c>
      <c r="F313" s="119">
        <v>27754936</v>
      </c>
      <c r="G313" s="119">
        <v>2705003</v>
      </c>
      <c r="H313" s="120" t="str">
        <f>IF(G313="","",VLOOKUP(G313,ARANCEL!$B$5:$D$121,2,FALSE))</f>
        <v>INCRUSTACION ESTETICA (ART-GLASS O CERAMICA)</v>
      </c>
      <c r="I313" s="121" t="s">
        <v>324</v>
      </c>
      <c r="J313" s="119">
        <v>1</v>
      </c>
      <c r="K313" s="122">
        <f>IF(G313="","",VLOOKUP(G313,ARANCEL!$B$5:$D$121,3,FALSE)*J313)</f>
        <v>15676</v>
      </c>
      <c r="L313" s="1229" t="s">
        <v>6905</v>
      </c>
      <c r="M313" s="1229">
        <v>4500250349</v>
      </c>
      <c r="N313" s="1229" t="s">
        <v>6910</v>
      </c>
    </row>
    <row r="314" spans="1:15" x14ac:dyDescent="0.25">
      <c r="A314" s="119" t="s">
        <v>305</v>
      </c>
      <c r="B314" s="164">
        <v>41879</v>
      </c>
      <c r="C314" s="118" t="s">
        <v>1794</v>
      </c>
      <c r="D314" s="119" t="s">
        <v>78</v>
      </c>
      <c r="E314" s="162">
        <v>10238854</v>
      </c>
      <c r="F314" s="119">
        <v>27754936</v>
      </c>
      <c r="G314" s="119">
        <v>2705003</v>
      </c>
      <c r="H314" s="120" t="str">
        <f>IF(G314="","",VLOOKUP(G314,ARANCEL!$B$5:$D$121,2,FALSE))</f>
        <v>INCRUSTACION ESTETICA (ART-GLASS O CERAMICA)</v>
      </c>
      <c r="I314" s="121" t="s">
        <v>326</v>
      </c>
      <c r="J314" s="119">
        <v>1</v>
      </c>
      <c r="K314" s="122">
        <f>IF(G314="","",VLOOKUP(G314,ARANCEL!$B$5:$D$121,3,FALSE)*J314)</f>
        <v>15676</v>
      </c>
      <c r="L314" s="1229" t="s">
        <v>6905</v>
      </c>
      <c r="M314" s="1229">
        <v>4500251421</v>
      </c>
      <c r="N314" s="1229" t="s">
        <v>7150</v>
      </c>
      <c r="O314" s="1474"/>
    </row>
    <row r="315" spans="1:15" x14ac:dyDescent="0.25">
      <c r="A315" s="119" t="s">
        <v>305</v>
      </c>
      <c r="B315" s="164">
        <v>41821</v>
      </c>
      <c r="C315" s="118" t="s">
        <v>5449</v>
      </c>
      <c r="D315" s="119" t="s">
        <v>81</v>
      </c>
      <c r="E315" s="162">
        <v>10218756</v>
      </c>
      <c r="F315" s="119">
        <v>26855988</v>
      </c>
      <c r="G315" s="119">
        <v>2704005</v>
      </c>
      <c r="H315" s="120" t="str">
        <f>IF(G315="","",VLOOKUP(G315,ARANCEL!$B$5:$D$121,2,FALSE))</f>
        <v>PROVISORIO</v>
      </c>
      <c r="I315" s="121" t="s">
        <v>312</v>
      </c>
      <c r="J315" s="119">
        <v>1</v>
      </c>
      <c r="K315" s="122">
        <f>IF(G315="","",VLOOKUP(G315,ARANCEL!$B$5:$D$121,3,FALSE)*J315)</f>
        <v>3250</v>
      </c>
      <c r="L315" s="1229" t="s">
        <v>6017</v>
      </c>
      <c r="M315" s="1229">
        <v>4500243725</v>
      </c>
      <c r="N315" s="1229">
        <v>9797</v>
      </c>
    </row>
    <row r="316" spans="1:15" x14ac:dyDescent="0.25">
      <c r="A316" s="119" t="s">
        <v>305</v>
      </c>
      <c r="B316" s="164">
        <v>41947</v>
      </c>
      <c r="C316" s="118" t="s">
        <v>5449</v>
      </c>
      <c r="D316" s="119" t="s">
        <v>81</v>
      </c>
      <c r="E316" s="162">
        <v>10218756</v>
      </c>
      <c r="F316" s="119">
        <v>26855988</v>
      </c>
      <c r="G316" s="119">
        <v>2704002</v>
      </c>
      <c r="H316" s="120" t="str">
        <f>IF(G316="","",VLOOKUP(G316,ARANCEL!$B$5:$D$121,2,FALSE))</f>
        <v xml:space="preserve">CORONA PERIFERICA </v>
      </c>
      <c r="I316" s="121" t="s">
        <v>312</v>
      </c>
      <c r="J316" s="119">
        <v>1</v>
      </c>
      <c r="K316" s="122">
        <f>IF(G316="","",VLOOKUP(G316,ARANCEL!$B$5:$D$121,3,FALSE)*J316)</f>
        <v>25865</v>
      </c>
      <c r="L316" s="1229" t="s">
        <v>8279</v>
      </c>
      <c r="M316" s="1229">
        <v>4500260751</v>
      </c>
      <c r="N316" s="1229" t="s">
        <v>8271</v>
      </c>
    </row>
    <row r="317" spans="1:15" x14ac:dyDescent="0.25">
      <c r="A317" s="119" t="s">
        <v>305</v>
      </c>
      <c r="B317" s="164">
        <v>41837</v>
      </c>
      <c r="C317" s="118" t="s">
        <v>5800</v>
      </c>
      <c r="D317" s="119" t="s">
        <v>82</v>
      </c>
      <c r="E317" s="162">
        <v>10226782</v>
      </c>
      <c r="F317" s="119">
        <v>27205790</v>
      </c>
      <c r="G317" s="119">
        <v>2705003</v>
      </c>
      <c r="H317" s="120" t="str">
        <f>IF(G317="","",VLOOKUP(G317,ARANCEL!$B$5:$D$121,2,FALSE))</f>
        <v>INCRUSTACION ESTETICA (ART-GLASS O CERAMICA)</v>
      </c>
      <c r="I317" s="121" t="s">
        <v>326</v>
      </c>
      <c r="J317" s="119">
        <v>1</v>
      </c>
      <c r="K317" s="122">
        <f>IF(G317="","",VLOOKUP(G317,ARANCEL!$B$5:$D$121,3,FALSE)*J317)</f>
        <v>15676</v>
      </c>
      <c r="L317" s="1229" t="s">
        <v>6017</v>
      </c>
      <c r="M317" s="1229">
        <v>4500243725</v>
      </c>
      <c r="N317" s="1229">
        <v>9797</v>
      </c>
    </row>
    <row r="318" spans="1:15" x14ac:dyDescent="0.25">
      <c r="A318" s="119" t="s">
        <v>305</v>
      </c>
      <c r="B318" s="164">
        <v>41711</v>
      </c>
      <c r="C318" s="118" t="s">
        <v>3297</v>
      </c>
      <c r="D318" s="119" t="s">
        <v>1646</v>
      </c>
      <c r="E318" s="162">
        <v>10181072</v>
      </c>
      <c r="F318" s="119">
        <v>25289794</v>
      </c>
      <c r="G318" s="119">
        <v>2704005</v>
      </c>
      <c r="H318" s="120" t="str">
        <f>IF(G318="","",VLOOKUP(G318,ARANCEL!$B$5:$D$121,2,FALSE))</f>
        <v>PROVISORIO</v>
      </c>
      <c r="I318" s="121" t="s">
        <v>756</v>
      </c>
      <c r="J318" s="119">
        <v>2</v>
      </c>
      <c r="K318" s="122">
        <f>IF(G318="","",VLOOKUP(G318,ARANCEL!$B$5:$D$121,3,FALSE)*J318)</f>
        <v>6500</v>
      </c>
      <c r="L318" s="1229" t="s">
        <v>3058</v>
      </c>
      <c r="M318" s="1229">
        <v>4500225673</v>
      </c>
      <c r="N318" s="1229">
        <v>8919</v>
      </c>
    </row>
    <row r="319" spans="1:15" x14ac:dyDescent="0.25">
      <c r="A319" s="119" t="s">
        <v>305</v>
      </c>
      <c r="B319" s="164">
        <v>41809</v>
      </c>
      <c r="C319" s="118" t="s">
        <v>3297</v>
      </c>
      <c r="D319" s="119" t="s">
        <v>1646</v>
      </c>
      <c r="E319" s="162">
        <v>10181072</v>
      </c>
      <c r="F319" s="119">
        <v>25289794</v>
      </c>
      <c r="G319" s="119">
        <v>2704003</v>
      </c>
      <c r="H319" s="120" t="str">
        <f>IF(G319="","",VLOOKUP(G319,ARANCEL!$B$5:$D$121,2,FALSE))</f>
        <v xml:space="preserve">CORONA PERIFERICA CON PERNO MUÑON COLADO </v>
      </c>
      <c r="I319" s="121" t="s">
        <v>756</v>
      </c>
      <c r="J319" s="119">
        <v>2</v>
      </c>
      <c r="K319" s="122">
        <f>IF(G319="","",VLOOKUP(G319,ARANCEL!$B$5:$D$121,3,FALSE)*J319)</f>
        <v>65224</v>
      </c>
      <c r="L319" s="1229" t="s">
        <v>5742</v>
      </c>
      <c r="M319" s="1229">
        <v>4500239575</v>
      </c>
      <c r="N319" s="1229" t="s">
        <v>5758</v>
      </c>
    </row>
    <row r="320" spans="1:15" x14ac:dyDescent="0.25">
      <c r="A320" s="119" t="s">
        <v>305</v>
      </c>
      <c r="B320" s="164">
        <v>41716</v>
      </c>
      <c r="C320" s="118" t="s">
        <v>3385</v>
      </c>
      <c r="D320" s="119" t="s">
        <v>1481</v>
      </c>
      <c r="E320" s="162">
        <v>10181463</v>
      </c>
      <c r="F320" s="119">
        <v>16459699</v>
      </c>
      <c r="G320" s="119">
        <v>2705003</v>
      </c>
      <c r="H320" s="120" t="str">
        <f>IF(G320="","",VLOOKUP(G320,ARANCEL!$B$5:$D$121,2,FALSE))</f>
        <v>INCRUSTACION ESTETICA (ART-GLASS O CERAMICA)</v>
      </c>
      <c r="I320" s="121" t="s">
        <v>322</v>
      </c>
      <c r="J320" s="119">
        <v>1</v>
      </c>
      <c r="K320" s="122">
        <f>IF(G320="","",VLOOKUP(G320,ARANCEL!$B$5:$D$121,3,FALSE)*J320)</f>
        <v>15676</v>
      </c>
      <c r="L320" s="1229" t="s">
        <v>3058</v>
      </c>
      <c r="M320" s="1229">
        <v>4500225674</v>
      </c>
      <c r="N320" s="1229">
        <v>8920</v>
      </c>
    </row>
    <row r="321" spans="1:14" x14ac:dyDescent="0.25">
      <c r="A321" s="119" t="s">
        <v>305</v>
      </c>
      <c r="B321" s="164">
        <v>41788</v>
      </c>
      <c r="C321" s="118" t="s">
        <v>1793</v>
      </c>
      <c r="D321" s="119" t="s">
        <v>82</v>
      </c>
      <c r="E321" s="162">
        <v>10203945</v>
      </c>
      <c r="F321" s="119">
        <v>26579378</v>
      </c>
      <c r="G321" s="119">
        <v>2704005</v>
      </c>
      <c r="H321" s="120" t="str">
        <f>IF(G321="","",VLOOKUP(G321,ARANCEL!$B$5:$D$121,2,FALSE))</f>
        <v>PROVISORIO</v>
      </c>
      <c r="I321" s="121" t="s">
        <v>311</v>
      </c>
      <c r="J321" s="119">
        <v>1</v>
      </c>
      <c r="K321" s="122">
        <f>IF(G321="","",VLOOKUP(G321,ARANCEL!$B$5:$D$121,3,FALSE)*J321)</f>
        <v>3250</v>
      </c>
      <c r="L321" s="1229" t="s">
        <v>5292</v>
      </c>
      <c r="M321" s="1229">
        <v>4500235530</v>
      </c>
      <c r="N321" s="1229">
        <v>9401</v>
      </c>
    </row>
    <row r="322" spans="1:14" x14ac:dyDescent="0.25">
      <c r="A322" s="119" t="s">
        <v>305</v>
      </c>
      <c r="B322" s="164">
        <v>41746</v>
      </c>
      <c r="C322" s="118" t="s">
        <v>4022</v>
      </c>
      <c r="D322" s="119" t="s">
        <v>83</v>
      </c>
      <c r="E322" s="162">
        <v>10189062</v>
      </c>
      <c r="F322" s="119">
        <v>25883894</v>
      </c>
      <c r="G322" s="119">
        <v>2704005</v>
      </c>
      <c r="H322" s="120" t="str">
        <f>IF(G322="","",VLOOKUP(G322,ARANCEL!$B$5:$D$121,2,FALSE))</f>
        <v>PROVISORIO</v>
      </c>
      <c r="I322" s="121" t="s">
        <v>326</v>
      </c>
      <c r="J322" s="119">
        <v>1</v>
      </c>
      <c r="K322" s="122">
        <f>IF(G322="","",VLOOKUP(G322,ARANCEL!$B$5:$D$121,3,FALSE)*J322)</f>
        <v>3250</v>
      </c>
      <c r="L322" s="1229" t="s">
        <v>4612</v>
      </c>
      <c r="M322" s="1229">
        <v>4500229994</v>
      </c>
      <c r="N322" s="1229">
        <v>9199</v>
      </c>
    </row>
    <row r="323" spans="1:14" x14ac:dyDescent="0.25">
      <c r="A323" s="169" t="s">
        <v>305</v>
      </c>
      <c r="B323" s="164">
        <v>41764</v>
      </c>
      <c r="C323" s="118" t="s">
        <v>4022</v>
      </c>
      <c r="D323" s="119" t="s">
        <v>83</v>
      </c>
      <c r="E323" s="162">
        <v>10189062</v>
      </c>
      <c r="F323" s="119">
        <v>25883894</v>
      </c>
      <c r="G323" s="119">
        <v>2704003</v>
      </c>
      <c r="H323" s="120" t="str">
        <f>IF(G323="","",VLOOKUP(G323,ARANCEL!$B$5:$D$121,2,FALSE))</f>
        <v xml:space="preserve">CORONA PERIFERICA CON PERNO MUÑON COLADO </v>
      </c>
      <c r="I323" s="121" t="s">
        <v>326</v>
      </c>
      <c r="J323" s="119">
        <v>1</v>
      </c>
      <c r="K323" s="122">
        <f>IF(G323="","",VLOOKUP(G323,ARANCEL!$B$5:$D$121,3,FALSE)*J323)</f>
        <v>32612</v>
      </c>
      <c r="L323" s="1229" t="s">
        <v>4612</v>
      </c>
      <c r="M323" s="1229">
        <v>4500229994</v>
      </c>
      <c r="N323" s="1229">
        <v>9199</v>
      </c>
    </row>
    <row r="324" spans="1:14" x14ac:dyDescent="0.25">
      <c r="A324" s="119" t="s">
        <v>305</v>
      </c>
      <c r="B324" s="164">
        <v>41807</v>
      </c>
      <c r="C324" s="118" t="s">
        <v>5192</v>
      </c>
      <c r="D324" s="119" t="s">
        <v>81</v>
      </c>
      <c r="E324" s="162">
        <v>10212591</v>
      </c>
      <c r="F324" s="119">
        <v>26994203</v>
      </c>
      <c r="G324" s="119">
        <v>2704005</v>
      </c>
      <c r="H324" s="120" t="str">
        <f>IF(G324="","",VLOOKUP(G324,ARANCEL!$B$5:$D$121,2,FALSE))</f>
        <v>PROVISORIO</v>
      </c>
      <c r="I324" s="121" t="s">
        <v>319</v>
      </c>
      <c r="J324" s="119">
        <v>1</v>
      </c>
      <c r="K324" s="122">
        <f>IF(G324="","",VLOOKUP(G324,ARANCEL!$B$5:$D$121,3,FALSE)*J324)</f>
        <v>3250</v>
      </c>
      <c r="L324" s="1229" t="s">
        <v>5742</v>
      </c>
      <c r="M324" s="1229">
        <v>4500239575</v>
      </c>
      <c r="N324" s="1229" t="s">
        <v>5758</v>
      </c>
    </row>
    <row r="325" spans="1:14" x14ac:dyDescent="0.25">
      <c r="A325" s="119" t="s">
        <v>305</v>
      </c>
      <c r="B325" s="164">
        <v>41828</v>
      </c>
      <c r="C325" s="118" t="s">
        <v>5192</v>
      </c>
      <c r="D325" s="119" t="s">
        <v>81</v>
      </c>
      <c r="E325" s="162">
        <v>10212591</v>
      </c>
      <c r="F325" s="119">
        <v>26994203</v>
      </c>
      <c r="G325" s="119">
        <v>2704002</v>
      </c>
      <c r="H325" s="120" t="str">
        <f>IF(G325="","",VLOOKUP(G325,ARANCEL!$B$5:$D$121,2,FALSE))</f>
        <v xml:space="preserve">CORONA PERIFERICA </v>
      </c>
      <c r="I325" s="121" t="s">
        <v>319</v>
      </c>
      <c r="J325" s="119">
        <v>1</v>
      </c>
      <c r="K325" s="122">
        <f>IF(G325="","",VLOOKUP(G325,ARANCEL!$B$5:$D$121,3,FALSE)*J325)</f>
        <v>25865</v>
      </c>
      <c r="L325" s="1229" t="s">
        <v>6017</v>
      </c>
      <c r="M325" s="1229">
        <v>4500243725</v>
      </c>
      <c r="N325" s="1229">
        <v>9797</v>
      </c>
    </row>
    <row r="326" spans="1:14" x14ac:dyDescent="0.25">
      <c r="A326" s="119" t="s">
        <v>305</v>
      </c>
      <c r="B326" s="164">
        <v>41842</v>
      </c>
      <c r="C326" s="118" t="s">
        <v>5192</v>
      </c>
      <c r="D326" s="119" t="s">
        <v>81</v>
      </c>
      <c r="E326" s="162">
        <v>10229412</v>
      </c>
      <c r="F326" s="119">
        <v>26841161</v>
      </c>
      <c r="G326" s="119">
        <v>2704005</v>
      </c>
      <c r="H326" s="120" t="str">
        <f>IF(G326="","",VLOOKUP(G326,ARANCEL!$B$5:$D$121,2,FALSE))</f>
        <v>PROVISORIO</v>
      </c>
      <c r="I326" s="121" t="s">
        <v>317</v>
      </c>
      <c r="J326" s="119">
        <v>1</v>
      </c>
      <c r="K326" s="122">
        <f>IF(G326="","",VLOOKUP(G326,ARANCEL!$B$5:$D$121,3,FALSE)*J326)</f>
        <v>3250</v>
      </c>
      <c r="L326" s="1229" t="s">
        <v>6017</v>
      </c>
      <c r="M326" s="1229">
        <v>4500243728</v>
      </c>
      <c r="N326" s="1229">
        <v>9798</v>
      </c>
    </row>
    <row r="327" spans="1:14" x14ac:dyDescent="0.25">
      <c r="A327" s="119" t="s">
        <v>305</v>
      </c>
      <c r="B327" s="164">
        <v>41849</v>
      </c>
      <c r="C327" s="118" t="s">
        <v>5192</v>
      </c>
      <c r="D327" s="119" t="s">
        <v>81</v>
      </c>
      <c r="E327" s="162">
        <v>10229412</v>
      </c>
      <c r="F327" s="119">
        <v>26841161</v>
      </c>
      <c r="G327" s="119">
        <v>2704002</v>
      </c>
      <c r="H327" s="120" t="str">
        <f>IF(G327="","",VLOOKUP(G327,ARANCEL!$B$5:$D$121,2,FALSE))</f>
        <v xml:space="preserve">CORONA PERIFERICA </v>
      </c>
      <c r="I327" s="121" t="s">
        <v>317</v>
      </c>
      <c r="J327" s="119">
        <v>1</v>
      </c>
      <c r="K327" s="122">
        <f>IF(G327="","",VLOOKUP(G327,ARANCEL!$B$5:$D$121,3,FALSE)*J327)</f>
        <v>25865</v>
      </c>
      <c r="L327" s="1229" t="s">
        <v>6017</v>
      </c>
      <c r="M327" s="1229">
        <v>4500245549</v>
      </c>
      <c r="N327" s="1229">
        <v>9817</v>
      </c>
    </row>
    <row r="328" spans="1:14" x14ac:dyDescent="0.25">
      <c r="A328" s="119" t="s">
        <v>305</v>
      </c>
      <c r="B328" s="164">
        <v>41898</v>
      </c>
      <c r="C328" s="118" t="s">
        <v>5192</v>
      </c>
      <c r="D328" s="119" t="s">
        <v>81</v>
      </c>
      <c r="E328" s="162">
        <v>10256653</v>
      </c>
      <c r="F328" s="119">
        <v>27966901</v>
      </c>
      <c r="G328" s="119">
        <v>2705003</v>
      </c>
      <c r="H328" s="120" t="str">
        <f>IF(G328="","",VLOOKUP(G328,ARANCEL!$B$5:$D$121,2,FALSE))</f>
        <v>INCRUSTACION ESTETICA (ART-GLASS O CERAMICA)</v>
      </c>
      <c r="I328" s="121" t="s">
        <v>316</v>
      </c>
      <c r="J328" s="119">
        <v>1</v>
      </c>
      <c r="K328" s="122">
        <f>IF(G328="","",VLOOKUP(G328,ARANCEL!$B$5:$D$121,3,FALSE)*J328)</f>
        <v>15676</v>
      </c>
      <c r="L328" s="1229" t="s">
        <v>7548</v>
      </c>
      <c r="M328" s="1229">
        <v>4500255012</v>
      </c>
      <c r="N328" s="1229" t="s">
        <v>7550</v>
      </c>
    </row>
    <row r="329" spans="1:14" x14ac:dyDescent="0.25">
      <c r="A329" s="119" t="s">
        <v>305</v>
      </c>
      <c r="B329" s="164">
        <v>41992</v>
      </c>
      <c r="C329" s="118" t="s">
        <v>8992</v>
      </c>
      <c r="D329" s="119" t="s">
        <v>82</v>
      </c>
      <c r="E329" s="162">
        <v>10297951</v>
      </c>
      <c r="F329" s="119">
        <v>29575606</v>
      </c>
      <c r="G329" s="119">
        <v>2701001</v>
      </c>
      <c r="H329" s="120" t="str">
        <f>IF(G329="","",VLOOKUP(G329,ARANCEL!$B$5:$D$121,2,FALSE))</f>
        <v>COSTO LABORATORIO GUIA QUIRURG</v>
      </c>
      <c r="I329" s="121" t="s">
        <v>746</v>
      </c>
      <c r="J329" s="119">
        <v>2</v>
      </c>
      <c r="K329" s="122">
        <f>IF(G329="","",VLOOKUP(G329,ARANCEL!$B$5:$D$121,3,FALSE)*J329)</f>
        <v>22492</v>
      </c>
      <c r="L329" s="1349" t="s">
        <v>9431</v>
      </c>
      <c r="M329" s="1349">
        <v>4500269300</v>
      </c>
      <c r="N329" s="1349" t="s">
        <v>9449</v>
      </c>
    </row>
    <row r="330" spans="1:14" x14ac:dyDescent="0.25">
      <c r="A330" s="119" t="s">
        <v>305</v>
      </c>
      <c r="B330" s="164">
        <v>41933</v>
      </c>
      <c r="C330" s="118" t="s">
        <v>7767</v>
      </c>
      <c r="D330" s="119" t="s">
        <v>61</v>
      </c>
      <c r="E330" s="162">
        <v>10267777</v>
      </c>
      <c r="F330" s="119">
        <v>29152761</v>
      </c>
      <c r="G330" s="119">
        <v>2707001</v>
      </c>
      <c r="H330" s="120" t="str">
        <f>IF(G330="","",VLOOKUP(G330,ARANCEL!$B$5:$D$121,2,FALSE))</f>
        <v xml:space="preserve">PLANO DE RELAJACION </v>
      </c>
      <c r="I330" s="121" t="s">
        <v>306</v>
      </c>
      <c r="J330" s="119">
        <v>1</v>
      </c>
      <c r="K330" s="122">
        <f>IF(G330="","",VLOOKUP(G330,ARANCEL!$B$5:$D$121,3,FALSE)*J330)</f>
        <v>9221</v>
      </c>
      <c r="L330" s="1229" t="s">
        <v>8279</v>
      </c>
      <c r="M330" s="1229">
        <v>4500260751</v>
      </c>
      <c r="N330" s="1229" t="s">
        <v>8271</v>
      </c>
    </row>
    <row r="331" spans="1:14" x14ac:dyDescent="0.25">
      <c r="A331" s="119" t="s">
        <v>305</v>
      </c>
      <c r="B331" s="164">
        <v>41681</v>
      </c>
      <c r="C331" s="118" t="s">
        <v>2745</v>
      </c>
      <c r="D331" s="119" t="s">
        <v>61</v>
      </c>
      <c r="E331" s="162">
        <v>10173092</v>
      </c>
      <c r="F331" s="119">
        <v>24185798</v>
      </c>
      <c r="G331" s="119">
        <v>2707001</v>
      </c>
      <c r="H331" s="120" t="str">
        <f>IF(G331="","",VLOOKUP(G331,ARANCEL!$B$5:$D$121,2,FALSE))</f>
        <v xml:space="preserve">PLANO DE RELAJACION </v>
      </c>
      <c r="I331" s="121" t="s">
        <v>306</v>
      </c>
      <c r="J331" s="119">
        <v>1</v>
      </c>
      <c r="K331" s="122">
        <f>IF(G331="","",VLOOKUP(G331,ARANCEL!$B$5:$D$121,3,FALSE)*J331)</f>
        <v>9221</v>
      </c>
      <c r="L331" s="1229" t="s">
        <v>3438</v>
      </c>
      <c r="M331" s="1229">
        <v>4500220807</v>
      </c>
      <c r="N331" s="1229">
        <v>8635</v>
      </c>
    </row>
    <row r="332" spans="1:14" x14ac:dyDescent="0.25">
      <c r="A332" s="119" t="s">
        <v>305</v>
      </c>
      <c r="B332" s="164">
        <v>41682</v>
      </c>
      <c r="C332" s="118" t="s">
        <v>2790</v>
      </c>
      <c r="D332" s="119" t="s">
        <v>84</v>
      </c>
      <c r="E332" s="162">
        <v>10174120</v>
      </c>
      <c r="F332" s="119">
        <v>24088192</v>
      </c>
      <c r="G332" s="119">
        <v>2704005</v>
      </c>
      <c r="H332" s="120" t="str">
        <f>IF(G332="","",VLOOKUP(G332,ARANCEL!$B$5:$D$121,2,FALSE))</f>
        <v>PROVISORIO</v>
      </c>
      <c r="I332" s="121" t="s">
        <v>308</v>
      </c>
      <c r="J332" s="119">
        <v>1</v>
      </c>
      <c r="K332" s="122">
        <f>IF(G332="","",VLOOKUP(G332,ARANCEL!$B$5:$D$121,3,FALSE)*J332)</f>
        <v>3250</v>
      </c>
      <c r="L332" s="1229" t="s">
        <v>3438</v>
      </c>
      <c r="M332" s="1229">
        <v>4500220808</v>
      </c>
      <c r="N332" s="1229">
        <v>8636</v>
      </c>
    </row>
    <row r="333" spans="1:14" x14ac:dyDescent="0.25">
      <c r="A333" s="119" t="s">
        <v>305</v>
      </c>
      <c r="B333" s="164">
        <v>41691</v>
      </c>
      <c r="C333" s="118" t="s">
        <v>2790</v>
      </c>
      <c r="D333" s="119" t="s">
        <v>84</v>
      </c>
      <c r="E333" s="162">
        <v>10174120</v>
      </c>
      <c r="F333" s="119">
        <v>24088192</v>
      </c>
      <c r="G333" s="119">
        <v>2704003</v>
      </c>
      <c r="H333" s="120" t="str">
        <f>IF(G333="","",VLOOKUP(G333,ARANCEL!$B$5:$D$121,2,FALSE))</f>
        <v xml:space="preserve">CORONA PERIFERICA CON PERNO MUÑON COLADO </v>
      </c>
      <c r="I333" s="121" t="s">
        <v>308</v>
      </c>
      <c r="J333" s="119">
        <v>1</v>
      </c>
      <c r="K333" s="122">
        <f>IF(G333="","",VLOOKUP(G333,ARANCEL!$B$5:$D$121,3,FALSE)*J333)</f>
        <v>32612</v>
      </c>
      <c r="L333" s="1229" t="s">
        <v>3438</v>
      </c>
      <c r="M333" s="1229">
        <v>4500220808</v>
      </c>
      <c r="N333" s="1229">
        <v>8636</v>
      </c>
    </row>
    <row r="334" spans="1:14" x14ac:dyDescent="0.25">
      <c r="A334" s="119" t="s">
        <v>305</v>
      </c>
      <c r="B334" s="164">
        <v>41877</v>
      </c>
      <c r="C334" s="118" t="s">
        <v>6620</v>
      </c>
      <c r="D334" s="119" t="s">
        <v>61</v>
      </c>
      <c r="E334" s="162">
        <v>10247048</v>
      </c>
      <c r="F334" s="119">
        <v>27818543</v>
      </c>
      <c r="G334" s="119">
        <v>2707001</v>
      </c>
      <c r="H334" s="120" t="str">
        <f>IF(G334="","",VLOOKUP(G334,ARANCEL!$B$5:$D$121,2,FALSE))</f>
        <v xml:space="preserve">PLANO DE RELAJACION </v>
      </c>
      <c r="I334" s="121" t="s">
        <v>306</v>
      </c>
      <c r="J334" s="119">
        <v>1</v>
      </c>
      <c r="K334" s="122">
        <f>IF(G334="","",VLOOKUP(G334,ARANCEL!$B$5:$D$121,3,FALSE)*J334)</f>
        <v>9221</v>
      </c>
      <c r="L334" s="1229" t="s">
        <v>6905</v>
      </c>
      <c r="M334" s="1229">
        <v>4500251421</v>
      </c>
      <c r="N334" s="1229" t="s">
        <v>7150</v>
      </c>
    </row>
    <row r="335" spans="1:14" x14ac:dyDescent="0.25">
      <c r="A335" s="119" t="s">
        <v>305</v>
      </c>
      <c r="B335" s="164">
        <v>42020</v>
      </c>
      <c r="C335" s="118" t="s">
        <v>9512</v>
      </c>
      <c r="D335" s="119" t="s">
        <v>78</v>
      </c>
      <c r="E335" s="162">
        <v>10308880</v>
      </c>
      <c r="F335" s="119">
        <v>30390281</v>
      </c>
      <c r="G335" s="119">
        <v>2705003</v>
      </c>
      <c r="H335" s="120" t="str">
        <f>IF(G335="","",VLOOKUP(G335,ARANCEL!$B$5:$D$121,2,FALSE))</f>
        <v>INCRUSTACION ESTETICA (ART-GLASS O CERAMICA)</v>
      </c>
      <c r="I335" s="121" t="s">
        <v>316</v>
      </c>
      <c r="J335" s="119">
        <v>1</v>
      </c>
      <c r="K335" s="122">
        <f>IF(G335="","",VLOOKUP(G335,ARANCEL!$B$5:$D$121,3,FALSE)*J335)</f>
        <v>15676</v>
      </c>
      <c r="L335" s="1235" t="str">
        <f>IF(E335="","","IMPAGO")</f>
        <v>IMPAGO</v>
      </c>
      <c r="M335" s="1235" t="str">
        <f>IF(L335="IMPAGO","SIN O.C.","")</f>
        <v>SIN O.C.</v>
      </c>
      <c r="N335" s="1235" t="str">
        <f>IF(L335="IMPAGO","SIN FACT.","")</f>
        <v>SIN FACT.</v>
      </c>
    </row>
    <row r="336" spans="1:14" x14ac:dyDescent="0.25">
      <c r="A336" s="119" t="s">
        <v>305</v>
      </c>
      <c r="B336" s="164">
        <v>41716</v>
      </c>
      <c r="C336" s="118" t="s">
        <v>3359</v>
      </c>
      <c r="D336" s="119" t="s">
        <v>81</v>
      </c>
      <c r="E336" s="162">
        <v>10181436</v>
      </c>
      <c r="F336" s="119">
        <v>25376797</v>
      </c>
      <c r="G336" s="119">
        <v>2705003</v>
      </c>
      <c r="H336" s="120" t="str">
        <f>IF(G336="","",VLOOKUP(G336,ARANCEL!$B$5:$D$121,2,FALSE))</f>
        <v>INCRUSTACION ESTETICA (ART-GLASS O CERAMICA)</v>
      </c>
      <c r="I336" s="121" t="s">
        <v>318</v>
      </c>
      <c r="J336" s="119">
        <v>1</v>
      </c>
      <c r="K336" s="122">
        <f>IF(G336="","",VLOOKUP(G336,ARANCEL!$B$5:$D$121,3,FALSE)*J336)</f>
        <v>15676</v>
      </c>
      <c r="L336" s="1229" t="s">
        <v>3058</v>
      </c>
      <c r="M336" s="1229">
        <v>4500225675</v>
      </c>
      <c r="N336" s="1229">
        <v>8921</v>
      </c>
    </row>
    <row r="337" spans="1:14" x14ac:dyDescent="0.25">
      <c r="A337" s="119" t="s">
        <v>305</v>
      </c>
      <c r="B337" s="164">
        <v>41918</v>
      </c>
      <c r="C337" s="118" t="s">
        <v>3446</v>
      </c>
      <c r="D337" s="119" t="s">
        <v>1481</v>
      </c>
      <c r="E337" s="162">
        <v>10260416</v>
      </c>
      <c r="F337" s="119">
        <v>28492052</v>
      </c>
      <c r="G337" s="119">
        <v>2705003</v>
      </c>
      <c r="H337" s="120" t="str">
        <f>IF(G337="","",VLOOKUP(G337,ARANCEL!$B$5:$D$121,2,FALSE))</f>
        <v>INCRUSTACION ESTETICA (ART-GLASS O CERAMICA)</v>
      </c>
      <c r="I337" s="121" t="s">
        <v>312</v>
      </c>
      <c r="J337" s="119">
        <v>1</v>
      </c>
      <c r="K337" s="122">
        <f>IF(G337="","",VLOOKUP(G337,ARANCEL!$B$5:$D$121,3,FALSE)*J337)</f>
        <v>15676</v>
      </c>
      <c r="L337" s="1229" t="s">
        <v>8279</v>
      </c>
      <c r="M337" s="1229">
        <v>4500259287</v>
      </c>
      <c r="N337" s="1229" t="s">
        <v>8287</v>
      </c>
    </row>
    <row r="338" spans="1:14" x14ac:dyDescent="0.25">
      <c r="A338" s="119" t="s">
        <v>305</v>
      </c>
      <c r="B338" s="164">
        <v>41757</v>
      </c>
      <c r="C338" s="118" t="s">
        <v>4247</v>
      </c>
      <c r="D338" s="119" t="s">
        <v>78</v>
      </c>
      <c r="E338" s="162">
        <v>10192161</v>
      </c>
      <c r="F338" s="119">
        <v>25826473</v>
      </c>
      <c r="G338" s="119">
        <v>2705003</v>
      </c>
      <c r="H338" s="120" t="str">
        <f>IF(G338="","",VLOOKUP(G338,ARANCEL!$B$5:$D$121,2,FALSE))</f>
        <v>INCRUSTACION ESTETICA (ART-GLASS O CERAMICA)</v>
      </c>
      <c r="I338" s="121" t="s">
        <v>312</v>
      </c>
      <c r="J338" s="119">
        <v>1</v>
      </c>
      <c r="K338" s="122">
        <f>IF(G338="","",VLOOKUP(G338,ARANCEL!$B$5:$D$121,3,FALSE)*J338)</f>
        <v>15676</v>
      </c>
      <c r="L338" s="1229" t="s">
        <v>4612</v>
      </c>
      <c r="M338" s="1229">
        <v>4500229997</v>
      </c>
      <c r="N338" s="1229">
        <v>9220</v>
      </c>
    </row>
    <row r="339" spans="1:14" x14ac:dyDescent="0.25">
      <c r="A339" s="119" t="s">
        <v>305</v>
      </c>
      <c r="B339" s="164">
        <v>41696</v>
      </c>
      <c r="C339" s="118" t="s">
        <v>3021</v>
      </c>
      <c r="D339" s="119" t="s">
        <v>61</v>
      </c>
      <c r="E339" s="162">
        <v>10176657</v>
      </c>
      <c r="F339" s="119">
        <v>23738549</v>
      </c>
      <c r="G339" s="119">
        <v>2707001</v>
      </c>
      <c r="H339" s="120" t="str">
        <f>IF(G339="","",VLOOKUP(G339,ARANCEL!$B$5:$D$121,2,FALSE))</f>
        <v xml:space="preserve">PLANO DE RELAJACION </v>
      </c>
      <c r="I339" s="121" t="s">
        <v>306</v>
      </c>
      <c r="J339" s="119">
        <v>1</v>
      </c>
      <c r="K339" s="122">
        <f>IF(G339="","",VLOOKUP(G339,ARANCEL!$B$5:$D$121,3,FALSE)*J339)</f>
        <v>9221</v>
      </c>
      <c r="L339" s="1229" t="s">
        <v>3438</v>
      </c>
      <c r="M339" s="1229">
        <v>4500220808</v>
      </c>
      <c r="N339" s="1229">
        <v>8636</v>
      </c>
    </row>
    <row r="340" spans="1:14" x14ac:dyDescent="0.25">
      <c r="A340" s="119" t="s">
        <v>305</v>
      </c>
      <c r="B340" s="164">
        <v>41703</v>
      </c>
      <c r="C340" s="118" t="s">
        <v>3021</v>
      </c>
      <c r="D340" s="119" t="s">
        <v>61</v>
      </c>
      <c r="E340" s="162">
        <v>10176657</v>
      </c>
      <c r="F340" s="119">
        <v>23738549</v>
      </c>
      <c r="G340" s="119">
        <v>2707003</v>
      </c>
      <c r="H340" s="120" t="str">
        <f>IF(G340="","",VLOOKUP(G340,ARANCEL!$B$5:$D$121,2,FALSE))</f>
        <v xml:space="preserve">ESTAMPADO </v>
      </c>
      <c r="I340" s="121" t="s">
        <v>2739</v>
      </c>
      <c r="J340" s="119">
        <v>1</v>
      </c>
      <c r="K340" s="122">
        <f>IF(G340="","",VLOOKUP(G340,ARANCEL!$B$5:$D$121,3,FALSE)*J340)</f>
        <v>6028</v>
      </c>
      <c r="L340" s="1229" t="s">
        <v>3438</v>
      </c>
      <c r="M340" s="1229">
        <v>4500220808</v>
      </c>
      <c r="N340" s="1229">
        <v>8636</v>
      </c>
    </row>
    <row r="341" spans="1:14" x14ac:dyDescent="0.25">
      <c r="A341" s="119" t="s">
        <v>305</v>
      </c>
      <c r="B341" s="164">
        <v>41961</v>
      </c>
      <c r="C341" s="118" t="s">
        <v>8398</v>
      </c>
      <c r="D341" s="119" t="s">
        <v>81</v>
      </c>
      <c r="E341" s="162">
        <v>10282732</v>
      </c>
      <c r="F341" s="119">
        <v>29640925</v>
      </c>
      <c r="G341" s="119">
        <v>2704005</v>
      </c>
      <c r="H341" s="120" t="str">
        <f>IF(G341="","",VLOOKUP(G341,ARANCEL!$B$5:$D$121,2,FALSE))</f>
        <v>PROVISORIO</v>
      </c>
      <c r="I341" s="121" t="s">
        <v>326</v>
      </c>
      <c r="J341" s="119">
        <v>1</v>
      </c>
      <c r="K341" s="122">
        <f>IF(G341="","",VLOOKUP(G341,ARANCEL!$B$5:$D$121,3,FALSE)*J341)</f>
        <v>3250</v>
      </c>
      <c r="L341" s="1229" t="s">
        <v>8256</v>
      </c>
      <c r="M341" s="1229">
        <v>4500265720</v>
      </c>
      <c r="N341" s="1229" t="s">
        <v>8952</v>
      </c>
    </row>
    <row r="342" spans="1:14" x14ac:dyDescent="0.25">
      <c r="A342" s="119" t="s">
        <v>305</v>
      </c>
      <c r="B342" s="164">
        <v>41926</v>
      </c>
      <c r="C342" s="118" t="s">
        <v>7637</v>
      </c>
      <c r="D342" s="119" t="s">
        <v>81</v>
      </c>
      <c r="E342" s="162">
        <v>10264439</v>
      </c>
      <c r="F342" s="119">
        <v>29026230</v>
      </c>
      <c r="G342" s="119">
        <v>2704005</v>
      </c>
      <c r="H342" s="120" t="str">
        <f>IF(G342="","",VLOOKUP(G342,ARANCEL!$B$5:$D$121,2,FALSE))</f>
        <v>PROVISORIO</v>
      </c>
      <c r="I342" s="121" t="s">
        <v>613</v>
      </c>
      <c r="J342" s="119">
        <v>2</v>
      </c>
      <c r="K342" s="122">
        <f>IF(G342="","",VLOOKUP(G342,ARANCEL!$B$5:$D$121,3,FALSE)*J342)</f>
        <v>6500</v>
      </c>
      <c r="L342" s="1229" t="s">
        <v>8279</v>
      </c>
      <c r="M342" s="1229">
        <v>4500259287</v>
      </c>
      <c r="N342" s="1229" t="s">
        <v>8287</v>
      </c>
    </row>
    <row r="343" spans="1:14" x14ac:dyDescent="0.25">
      <c r="A343" s="119" t="s">
        <v>305</v>
      </c>
      <c r="B343" s="164">
        <v>41940</v>
      </c>
      <c r="C343" s="118" t="s">
        <v>7637</v>
      </c>
      <c r="D343" s="119" t="s">
        <v>81</v>
      </c>
      <c r="E343" s="162">
        <v>10264439</v>
      </c>
      <c r="F343" s="119">
        <v>29026230</v>
      </c>
      <c r="G343" s="119">
        <v>2704015</v>
      </c>
      <c r="H343" s="120" t="str">
        <f>IF(G343="","",VLOOKUP(G343,ARANCEL!$B$5:$D$121,2,FALSE))</f>
        <v xml:space="preserve">CORONA IN CERAM </v>
      </c>
      <c r="I343" s="121" t="s">
        <v>613</v>
      </c>
      <c r="J343" s="119">
        <v>2</v>
      </c>
      <c r="K343" s="122">
        <f>IF(G343="","",VLOOKUP(G343,ARANCEL!$B$5:$D$121,3,FALSE)*J343)</f>
        <v>85466</v>
      </c>
      <c r="L343" s="1229" t="s">
        <v>8279</v>
      </c>
      <c r="M343" s="1229">
        <v>4500259287</v>
      </c>
      <c r="N343" s="1229" t="s">
        <v>8287</v>
      </c>
    </row>
    <row r="344" spans="1:14" x14ac:dyDescent="0.25">
      <c r="A344" s="119" t="s">
        <v>305</v>
      </c>
      <c r="B344" s="164">
        <v>41962</v>
      </c>
      <c r="C344" s="118" t="s">
        <v>8373</v>
      </c>
      <c r="D344" s="119" t="s">
        <v>465</v>
      </c>
      <c r="E344" s="162">
        <v>10281099</v>
      </c>
      <c r="F344" s="119">
        <v>29359589</v>
      </c>
      <c r="G344" s="119">
        <v>2705003</v>
      </c>
      <c r="H344" s="120" t="str">
        <f>IF(G344="","",VLOOKUP(G344,ARANCEL!$B$5:$D$121,2,FALSE))</f>
        <v>INCRUSTACION ESTETICA (ART-GLASS O CERAMICA)</v>
      </c>
      <c r="I344" s="121" t="s">
        <v>312</v>
      </c>
      <c r="J344" s="119">
        <v>1</v>
      </c>
      <c r="K344" s="122">
        <f>IF(G344="","",VLOOKUP(G344,ARANCEL!$B$5:$D$121,3,FALSE)*J344)</f>
        <v>15676</v>
      </c>
      <c r="L344" s="1229" t="s">
        <v>8256</v>
      </c>
      <c r="M344" s="1229">
        <v>4500265720</v>
      </c>
      <c r="N344" s="1229" t="s">
        <v>8952</v>
      </c>
    </row>
    <row r="345" spans="1:14" x14ac:dyDescent="0.25">
      <c r="A345" s="119" t="s">
        <v>305</v>
      </c>
      <c r="B345" s="164">
        <v>41934</v>
      </c>
      <c r="C345" s="118" t="s">
        <v>7770</v>
      </c>
      <c r="D345" s="119" t="s">
        <v>465</v>
      </c>
      <c r="E345" s="162">
        <v>10267776</v>
      </c>
      <c r="F345" s="119">
        <v>29023360</v>
      </c>
      <c r="G345" s="119">
        <v>2705003</v>
      </c>
      <c r="H345" s="120" t="str">
        <f>IF(G345="","",VLOOKUP(G345,ARANCEL!$B$5:$D$121,2,FALSE))</f>
        <v>INCRUSTACION ESTETICA (ART-GLASS O CERAMICA)</v>
      </c>
      <c r="I345" s="121" t="s">
        <v>335</v>
      </c>
      <c r="J345" s="119">
        <v>1</v>
      </c>
      <c r="K345" s="122">
        <f>IF(G345="","",VLOOKUP(G345,ARANCEL!$B$5:$D$121,3,FALSE)*J345)</f>
        <v>15676</v>
      </c>
      <c r="L345" s="1229" t="s">
        <v>8279</v>
      </c>
      <c r="M345" s="1229">
        <v>4500260751</v>
      </c>
      <c r="N345" s="1229" t="s">
        <v>8271</v>
      </c>
    </row>
    <row r="346" spans="1:14" x14ac:dyDescent="0.25">
      <c r="A346" s="119" t="s">
        <v>305</v>
      </c>
      <c r="B346" s="164">
        <v>41869</v>
      </c>
      <c r="C346" s="118" t="s">
        <v>6463</v>
      </c>
      <c r="D346" s="119" t="s">
        <v>84</v>
      </c>
      <c r="E346" s="162">
        <v>10243086</v>
      </c>
      <c r="F346" s="119">
        <v>27927248</v>
      </c>
      <c r="G346" s="119">
        <v>2704005</v>
      </c>
      <c r="H346" s="120" t="str">
        <f>IF(G346="","",VLOOKUP(G346,ARANCEL!$B$5:$D$121,2,FALSE))</f>
        <v>PROVISORIO</v>
      </c>
      <c r="I346" s="121" t="s">
        <v>1543</v>
      </c>
      <c r="J346" s="119">
        <v>3</v>
      </c>
      <c r="K346" s="122">
        <f>IF(G346="","",VLOOKUP(G346,ARANCEL!$B$5:$D$121,3,FALSE)*J346)</f>
        <v>9750</v>
      </c>
      <c r="L346" s="1229" t="s">
        <v>6905</v>
      </c>
      <c r="M346" s="1229">
        <v>4500250349</v>
      </c>
      <c r="N346" s="1229" t="s">
        <v>6910</v>
      </c>
    </row>
    <row r="347" spans="1:14" x14ac:dyDescent="0.25">
      <c r="A347" s="119" t="s">
        <v>305</v>
      </c>
      <c r="B347" s="164">
        <v>41904</v>
      </c>
      <c r="C347" s="118" t="s">
        <v>6463</v>
      </c>
      <c r="D347" s="119" t="s">
        <v>84</v>
      </c>
      <c r="E347" s="162">
        <v>10243086</v>
      </c>
      <c r="F347" s="119">
        <v>27927248</v>
      </c>
      <c r="G347" s="119">
        <v>2704008</v>
      </c>
      <c r="H347" s="120" t="str">
        <f>IF(G347="","",VLOOKUP(G347,ARANCEL!$B$5:$D$121,2,FALSE))</f>
        <v>PILAR, INSERCION O PUNTO DE APOYO CON PERNO MUÑON</v>
      </c>
      <c r="I347" s="121" t="s">
        <v>747</v>
      </c>
      <c r="J347" s="119">
        <v>2</v>
      </c>
      <c r="K347" s="122">
        <f>IF(G347="","",VLOOKUP(G347,ARANCEL!$B$5:$D$121,3,FALSE)*J347)</f>
        <v>65224</v>
      </c>
      <c r="L347" s="1229" t="s">
        <v>7548</v>
      </c>
      <c r="M347" s="1229">
        <v>4500255012</v>
      </c>
      <c r="N347" s="1229" t="s">
        <v>7550</v>
      </c>
    </row>
    <row r="348" spans="1:14" x14ac:dyDescent="0.25">
      <c r="A348" s="119" t="s">
        <v>305</v>
      </c>
      <c r="B348" s="164">
        <v>41920</v>
      </c>
      <c r="C348" s="118" t="s">
        <v>6463</v>
      </c>
      <c r="D348" s="119" t="s">
        <v>84</v>
      </c>
      <c r="E348" s="162">
        <v>10243086</v>
      </c>
      <c r="F348" s="119">
        <v>27927248</v>
      </c>
      <c r="G348" s="119">
        <v>2704012</v>
      </c>
      <c r="H348" s="120" t="str">
        <f>IF(G348="","",VLOOKUP(G348,ARANCEL!$B$5:$D$121,2,FALSE))</f>
        <v xml:space="preserve">INTERMEDIARIO O PONTICO </v>
      </c>
      <c r="I348" s="121" t="s">
        <v>323</v>
      </c>
      <c r="J348" s="119">
        <v>1</v>
      </c>
      <c r="K348" s="122">
        <f>IF(G348="","",VLOOKUP(G348,ARANCEL!$B$5:$D$121,3,FALSE)*J348)</f>
        <v>25122</v>
      </c>
      <c r="L348" s="1229" t="s">
        <v>8279</v>
      </c>
      <c r="M348" s="1229">
        <v>4500259287</v>
      </c>
      <c r="N348" s="1229" t="s">
        <v>8287</v>
      </c>
    </row>
    <row r="349" spans="1:14" x14ac:dyDescent="0.25">
      <c r="A349" s="119" t="s">
        <v>305</v>
      </c>
      <c r="B349" s="164">
        <v>41824</v>
      </c>
      <c r="C349" s="118" t="s">
        <v>5512</v>
      </c>
      <c r="D349" s="119" t="s">
        <v>3347</v>
      </c>
      <c r="E349" s="162">
        <v>10221076</v>
      </c>
      <c r="F349" s="119">
        <v>27282166</v>
      </c>
      <c r="G349" s="119">
        <v>2704005</v>
      </c>
      <c r="H349" s="120" t="str">
        <f>IF(G349="","",VLOOKUP(G349,ARANCEL!$B$5:$D$121,2,FALSE))</f>
        <v>PROVISORIO</v>
      </c>
      <c r="I349" s="121" t="s">
        <v>317</v>
      </c>
      <c r="J349" s="119">
        <v>1</v>
      </c>
      <c r="K349" s="122">
        <f>IF(G349="","",VLOOKUP(G349,ARANCEL!$B$5:$D$121,3,FALSE)*J349)</f>
        <v>3250</v>
      </c>
      <c r="L349" s="1229" t="s">
        <v>6017</v>
      </c>
      <c r="M349" s="1229">
        <v>4500243725</v>
      </c>
      <c r="N349" s="1229">
        <v>9797</v>
      </c>
    </row>
    <row r="350" spans="1:14" x14ac:dyDescent="0.25">
      <c r="A350" s="119" t="s">
        <v>305</v>
      </c>
      <c r="B350" s="164">
        <v>41834</v>
      </c>
      <c r="C350" s="118" t="s">
        <v>5512</v>
      </c>
      <c r="D350" s="119" t="s">
        <v>3347</v>
      </c>
      <c r="E350" s="162">
        <v>10221076</v>
      </c>
      <c r="F350" s="119">
        <v>27282166</v>
      </c>
      <c r="G350" s="119">
        <v>2704002</v>
      </c>
      <c r="H350" s="120" t="str">
        <f>IF(G350="","",VLOOKUP(G350,ARANCEL!$B$5:$D$121,2,FALSE))</f>
        <v xml:space="preserve">CORONA PERIFERICA </v>
      </c>
      <c r="I350" s="121" t="s">
        <v>317</v>
      </c>
      <c r="J350" s="119">
        <v>1</v>
      </c>
      <c r="K350" s="122">
        <f>IF(G350="","",VLOOKUP(G350,ARANCEL!$B$5:$D$121,3,FALSE)*J350)</f>
        <v>25865</v>
      </c>
      <c r="L350" s="1229" t="s">
        <v>6017</v>
      </c>
      <c r="M350" s="1229">
        <v>4500243725</v>
      </c>
      <c r="N350" s="1229">
        <v>9797</v>
      </c>
    </row>
    <row r="351" spans="1:14" x14ac:dyDescent="0.25">
      <c r="A351" s="119" t="s">
        <v>305</v>
      </c>
      <c r="B351" s="164">
        <v>41843</v>
      </c>
      <c r="C351" s="118" t="s">
        <v>5924</v>
      </c>
      <c r="D351" s="119" t="s">
        <v>3347</v>
      </c>
      <c r="E351" s="162">
        <v>10229445</v>
      </c>
      <c r="F351" s="119">
        <v>27281740</v>
      </c>
      <c r="G351" s="119">
        <v>2704005</v>
      </c>
      <c r="H351" s="120" t="str">
        <f>IF(G351="","",VLOOKUP(G351,ARANCEL!$B$5:$D$121,2,FALSE))</f>
        <v>PROVISORIO</v>
      </c>
      <c r="I351" s="121" t="s">
        <v>760</v>
      </c>
      <c r="J351" s="119">
        <v>2</v>
      </c>
      <c r="K351" s="122">
        <f>IF(G351="","",VLOOKUP(G351,ARANCEL!$B$5:$D$121,3,FALSE)*J351)</f>
        <v>6500</v>
      </c>
      <c r="L351" s="1229" t="s">
        <v>6017</v>
      </c>
      <c r="M351" s="1229">
        <v>4500243728</v>
      </c>
      <c r="N351" s="1229">
        <v>9798</v>
      </c>
    </row>
    <row r="352" spans="1:14" x14ac:dyDescent="0.25">
      <c r="A352" s="119" t="s">
        <v>305</v>
      </c>
      <c r="B352" s="164">
        <v>41893</v>
      </c>
      <c r="C352" s="118" t="s">
        <v>5924</v>
      </c>
      <c r="D352" s="119" t="s">
        <v>3347</v>
      </c>
      <c r="E352" s="162">
        <v>10229445</v>
      </c>
      <c r="F352" s="119">
        <v>27281740</v>
      </c>
      <c r="G352" s="119">
        <v>2704003</v>
      </c>
      <c r="H352" s="120" t="str">
        <f>IF(G352="","",VLOOKUP(G352,ARANCEL!$B$5:$D$121,2,FALSE))</f>
        <v xml:space="preserve">CORONA PERIFERICA CON PERNO MUÑON COLADO </v>
      </c>
      <c r="I352" s="121" t="s">
        <v>760</v>
      </c>
      <c r="J352" s="119">
        <v>2</v>
      </c>
      <c r="K352" s="122">
        <f>IF(G352="","",VLOOKUP(G352,ARANCEL!$B$5:$D$121,3,FALSE)*J352)</f>
        <v>65224</v>
      </c>
      <c r="L352" s="1229" t="s">
        <v>7548</v>
      </c>
      <c r="M352" s="1229">
        <v>4500255012</v>
      </c>
      <c r="N352" s="1229" t="s">
        <v>7550</v>
      </c>
    </row>
    <row r="353" spans="1:14" x14ac:dyDescent="0.25">
      <c r="A353" s="119" t="s">
        <v>305</v>
      </c>
      <c r="B353" s="164">
        <v>41921</v>
      </c>
      <c r="C353" s="118" t="s">
        <v>5924</v>
      </c>
      <c r="D353" s="119" t="s">
        <v>3347</v>
      </c>
      <c r="E353" s="162">
        <v>10262302</v>
      </c>
      <c r="F353" s="119">
        <v>28939371</v>
      </c>
      <c r="G353" s="119">
        <v>2705003</v>
      </c>
      <c r="H353" s="120" t="str">
        <f>IF(G353="","",VLOOKUP(G353,ARANCEL!$B$5:$D$121,2,FALSE))</f>
        <v>INCRUSTACION ESTETICA (ART-GLASS O CERAMICA)</v>
      </c>
      <c r="I353" s="121" t="s">
        <v>316</v>
      </c>
      <c r="J353" s="119">
        <v>1</v>
      </c>
      <c r="K353" s="122">
        <f>IF(G353="","",VLOOKUP(G353,ARANCEL!$B$5:$D$121,3,FALSE)*J353)</f>
        <v>15676</v>
      </c>
      <c r="L353" s="1229" t="s">
        <v>8279</v>
      </c>
      <c r="M353" s="1229">
        <v>4500259287</v>
      </c>
      <c r="N353" s="1229" t="s">
        <v>8287</v>
      </c>
    </row>
    <row r="354" spans="1:14" x14ac:dyDescent="0.25">
      <c r="A354" s="119" t="s">
        <v>305</v>
      </c>
      <c r="B354" s="164">
        <v>41817</v>
      </c>
      <c r="C354" s="118" t="s">
        <v>5416</v>
      </c>
      <c r="D354" s="119" t="s">
        <v>3347</v>
      </c>
      <c r="E354" s="162">
        <v>10217557</v>
      </c>
      <c r="F354" s="119">
        <v>27129185</v>
      </c>
      <c r="G354" s="119">
        <v>2705003</v>
      </c>
      <c r="H354" s="120" t="str">
        <f>IF(G354="","",VLOOKUP(G354,ARANCEL!$B$5:$D$121,2,FALSE))</f>
        <v>INCRUSTACION ESTETICA (ART-GLASS O CERAMICA)</v>
      </c>
      <c r="I354" s="121" t="s">
        <v>355</v>
      </c>
      <c r="J354" s="119">
        <v>2</v>
      </c>
      <c r="K354" s="122">
        <f>IF(G354="","",VLOOKUP(G354,ARANCEL!$B$5:$D$121,3,FALSE)*J354)</f>
        <v>31352</v>
      </c>
      <c r="L354" s="1229" t="s">
        <v>5742</v>
      </c>
      <c r="M354" s="1229">
        <v>4500239575</v>
      </c>
      <c r="N354" s="1229" t="s">
        <v>5758</v>
      </c>
    </row>
    <row r="355" spans="1:14" x14ac:dyDescent="0.25">
      <c r="A355" s="119" t="s">
        <v>305</v>
      </c>
      <c r="B355" s="164">
        <v>41677</v>
      </c>
      <c r="C355" s="118" t="s">
        <v>2743</v>
      </c>
      <c r="D355" s="119" t="s">
        <v>84</v>
      </c>
      <c r="E355" s="162">
        <v>10173087</v>
      </c>
      <c r="F355" s="119">
        <v>24972343</v>
      </c>
      <c r="G355" s="119">
        <v>2707003</v>
      </c>
      <c r="H355" s="120" t="str">
        <f>IF(G355="","",VLOOKUP(G355,ARANCEL!$B$5:$D$121,2,FALSE))</f>
        <v xml:space="preserve">ESTAMPADO </v>
      </c>
      <c r="I355" s="121" t="s">
        <v>306</v>
      </c>
      <c r="J355" s="119">
        <v>1</v>
      </c>
      <c r="K355" s="122">
        <f>IF(G355="","",VLOOKUP(G355,ARANCEL!$B$5:$D$121,3,FALSE)*J355)</f>
        <v>6028</v>
      </c>
      <c r="L355" s="1229" t="s">
        <v>3438</v>
      </c>
      <c r="M355" s="1229">
        <v>4500220807</v>
      </c>
      <c r="N355" s="1229">
        <v>8635</v>
      </c>
    </row>
    <row r="356" spans="1:14" x14ac:dyDescent="0.25">
      <c r="A356" s="119" t="s">
        <v>305</v>
      </c>
      <c r="B356" s="164">
        <v>41682</v>
      </c>
      <c r="C356" s="118" t="s">
        <v>2743</v>
      </c>
      <c r="D356" s="119" t="s">
        <v>84</v>
      </c>
      <c r="E356" s="162">
        <v>10173087</v>
      </c>
      <c r="F356" s="119">
        <v>24972343</v>
      </c>
      <c r="G356" s="119">
        <v>2707001</v>
      </c>
      <c r="H356" s="120" t="str">
        <f>IF(G356="","",VLOOKUP(G356,ARANCEL!$B$5:$D$121,2,FALSE))</f>
        <v xml:space="preserve">PLANO DE RELAJACION </v>
      </c>
      <c r="I356" s="121" t="s">
        <v>306</v>
      </c>
      <c r="J356" s="119">
        <v>1</v>
      </c>
      <c r="K356" s="122">
        <f>IF(G356="","",VLOOKUP(G356,ARANCEL!$B$5:$D$121,3,FALSE)*J356)</f>
        <v>9221</v>
      </c>
      <c r="L356" s="1229" t="s">
        <v>3438</v>
      </c>
      <c r="M356" s="1229">
        <v>4500220807</v>
      </c>
      <c r="N356" s="1229">
        <v>8635</v>
      </c>
    </row>
    <row r="357" spans="1:14" x14ac:dyDescent="0.25">
      <c r="A357" s="119" t="s">
        <v>305</v>
      </c>
      <c r="B357" s="164">
        <v>41884</v>
      </c>
      <c r="C357" s="118" t="s">
        <v>6778</v>
      </c>
      <c r="D357" s="119" t="s">
        <v>81</v>
      </c>
      <c r="E357" s="162">
        <v>10250383</v>
      </c>
      <c r="F357" s="119">
        <v>28061882</v>
      </c>
      <c r="G357" s="119">
        <v>2704005</v>
      </c>
      <c r="H357" s="120" t="str">
        <f>IF(G357="","",VLOOKUP(G357,ARANCEL!$B$5:$D$121,2,FALSE))</f>
        <v>PROVISORIO</v>
      </c>
      <c r="I357" s="121" t="s">
        <v>317</v>
      </c>
      <c r="J357" s="119">
        <v>1</v>
      </c>
      <c r="K357" s="122">
        <f>IF(G357="","",VLOOKUP(G357,ARANCEL!$B$5:$D$121,3,FALSE)*J357)</f>
        <v>3250</v>
      </c>
      <c r="L357" s="1229" t="s">
        <v>6905</v>
      </c>
      <c r="M357" s="1229">
        <v>4500251421</v>
      </c>
      <c r="N357" s="1229" t="s">
        <v>7150</v>
      </c>
    </row>
    <row r="358" spans="1:14" x14ac:dyDescent="0.25">
      <c r="A358" s="119" t="s">
        <v>305</v>
      </c>
      <c r="B358" s="164">
        <v>41898</v>
      </c>
      <c r="C358" s="118" t="s">
        <v>6778</v>
      </c>
      <c r="D358" s="119" t="s">
        <v>81</v>
      </c>
      <c r="E358" s="162">
        <v>10250383</v>
      </c>
      <c r="F358" s="119">
        <v>28061882</v>
      </c>
      <c r="G358" s="119">
        <v>2704002</v>
      </c>
      <c r="H358" s="120" t="str">
        <f>IF(G358="","",VLOOKUP(G358,ARANCEL!$B$5:$D$121,2,FALSE))</f>
        <v xml:space="preserve">CORONA PERIFERICA </v>
      </c>
      <c r="I358" s="121" t="s">
        <v>317</v>
      </c>
      <c r="J358" s="119">
        <v>1</v>
      </c>
      <c r="K358" s="122">
        <f>IF(G358="","",VLOOKUP(G358,ARANCEL!$B$5:$D$121,3,FALSE)*J358)</f>
        <v>25865</v>
      </c>
      <c r="L358" s="1229" t="s">
        <v>7548</v>
      </c>
      <c r="M358" s="1229">
        <v>4500255012</v>
      </c>
      <c r="N358" s="1229" t="s">
        <v>7550</v>
      </c>
    </row>
    <row r="359" spans="1:14" x14ac:dyDescent="0.25">
      <c r="A359" s="119" t="s">
        <v>305</v>
      </c>
      <c r="B359" s="164">
        <v>41898</v>
      </c>
      <c r="C359" s="118" t="s">
        <v>7096</v>
      </c>
      <c r="D359" s="119" t="s">
        <v>81</v>
      </c>
      <c r="E359" s="162">
        <v>10256459</v>
      </c>
      <c r="F359" s="119">
        <v>28061882</v>
      </c>
      <c r="G359" s="119">
        <v>2705003</v>
      </c>
      <c r="H359" s="120" t="str">
        <f>IF(G359="","",VLOOKUP(G359,ARANCEL!$B$5:$D$121,2,FALSE))</f>
        <v>INCRUSTACION ESTETICA (ART-GLASS O CERAMICA)</v>
      </c>
      <c r="I359" s="121" t="s">
        <v>326</v>
      </c>
      <c r="J359" s="119">
        <v>1</v>
      </c>
      <c r="K359" s="122">
        <f>IF(G359="","",VLOOKUP(G359,ARANCEL!$B$5:$D$121,3,FALSE)*J359)</f>
        <v>15676</v>
      </c>
      <c r="L359" s="1229" t="s">
        <v>7548</v>
      </c>
      <c r="M359" s="1229">
        <v>4500255012</v>
      </c>
      <c r="N359" s="1229" t="s">
        <v>7550</v>
      </c>
    </row>
    <row r="360" spans="1:14" x14ac:dyDescent="0.25">
      <c r="A360" s="119" t="s">
        <v>305</v>
      </c>
      <c r="B360" s="164">
        <v>41891</v>
      </c>
      <c r="C360" s="118" t="s">
        <v>6929</v>
      </c>
      <c r="D360" s="119" t="s">
        <v>82</v>
      </c>
      <c r="E360" s="162">
        <v>10253349</v>
      </c>
      <c r="F360" s="119">
        <v>28061977</v>
      </c>
      <c r="G360" s="119">
        <v>2705003</v>
      </c>
      <c r="H360" s="120" t="str">
        <f>IF(G360="","",VLOOKUP(G360,ARANCEL!$B$5:$D$121,2,FALSE))</f>
        <v>INCRUSTACION ESTETICA (ART-GLASS O CERAMICA)</v>
      </c>
      <c r="I360" s="121" t="s">
        <v>318</v>
      </c>
      <c r="J360" s="119">
        <v>1</v>
      </c>
      <c r="K360" s="122">
        <f>IF(G360="","",VLOOKUP(G360,ARANCEL!$B$5:$D$121,3,FALSE)*J360)</f>
        <v>15676</v>
      </c>
      <c r="L360" s="1229" t="s">
        <v>7548</v>
      </c>
      <c r="M360" s="1229">
        <v>4500255012</v>
      </c>
      <c r="N360" s="1229" t="s">
        <v>7550</v>
      </c>
    </row>
    <row r="361" spans="1:14" x14ac:dyDescent="0.25">
      <c r="A361" s="119" t="s">
        <v>305</v>
      </c>
      <c r="B361" s="164">
        <v>41718</v>
      </c>
      <c r="C361" s="118" t="s">
        <v>3413</v>
      </c>
      <c r="D361" s="119" t="s">
        <v>84</v>
      </c>
      <c r="E361" s="162">
        <v>10181922</v>
      </c>
      <c r="F361" s="119">
        <v>25247569</v>
      </c>
      <c r="G361" s="119">
        <v>2704005</v>
      </c>
      <c r="H361" s="120" t="str">
        <f>IF(G361="","",VLOOKUP(G361,ARANCEL!$B$5:$D$121,2,FALSE))</f>
        <v>PROVISORIO</v>
      </c>
      <c r="I361" s="121" t="s">
        <v>309</v>
      </c>
      <c r="J361" s="119">
        <v>1</v>
      </c>
      <c r="K361" s="122">
        <f>IF(G361="","",VLOOKUP(G361,ARANCEL!$B$5:$D$121,3,FALSE)*J361)</f>
        <v>3250</v>
      </c>
      <c r="L361" s="1229" t="s">
        <v>3058</v>
      </c>
      <c r="M361" s="1229">
        <v>4500225673</v>
      </c>
      <c r="N361" s="1229">
        <v>8919</v>
      </c>
    </row>
    <row r="362" spans="1:14" x14ac:dyDescent="0.25">
      <c r="A362" s="119" t="s">
        <v>305</v>
      </c>
      <c r="B362" s="164">
        <v>41731</v>
      </c>
      <c r="C362" s="118" t="s">
        <v>3413</v>
      </c>
      <c r="D362" s="119" t="s">
        <v>84</v>
      </c>
      <c r="E362" s="162">
        <v>10181922</v>
      </c>
      <c r="F362" s="119">
        <v>25247569</v>
      </c>
      <c r="G362" s="119">
        <v>2704003</v>
      </c>
      <c r="H362" s="120" t="str">
        <f>IF(G362="","",VLOOKUP(G362,ARANCEL!$B$5:$D$121,2,FALSE))</f>
        <v xml:space="preserve">CORONA PERIFERICA CON PERNO MUÑON COLADO </v>
      </c>
      <c r="I362" s="121" t="s">
        <v>309</v>
      </c>
      <c r="J362" s="119">
        <v>1</v>
      </c>
      <c r="K362" s="122">
        <f>IF(G362="","",VLOOKUP(G362,ARANCEL!$B$5:$D$121,3,FALSE)*J362)</f>
        <v>32612</v>
      </c>
      <c r="L362" s="1235" t="str">
        <f>IF(E362="","","IMPAGO")</f>
        <v>IMPAGO</v>
      </c>
      <c r="M362" s="1235" t="str">
        <f>IF(L362="IMPAGO","SIN O.C.","")</f>
        <v>SIN O.C.</v>
      </c>
      <c r="N362" s="1235" t="str">
        <f>IF(L362="IMPAGO","SIN FACT.","")</f>
        <v>SIN FACT.</v>
      </c>
    </row>
    <row r="363" spans="1:14" x14ac:dyDescent="0.25">
      <c r="A363" s="119" t="s">
        <v>305</v>
      </c>
      <c r="B363" s="164">
        <v>41999</v>
      </c>
      <c r="C363" s="118" t="s">
        <v>9094</v>
      </c>
      <c r="D363" s="119" t="s">
        <v>84</v>
      </c>
      <c r="E363" s="162">
        <v>10299698</v>
      </c>
      <c r="F363" s="119">
        <v>30039502</v>
      </c>
      <c r="G363" s="119">
        <v>2704005</v>
      </c>
      <c r="H363" s="120" t="str">
        <f>IF(G363="","",VLOOKUP(G363,ARANCEL!$B$5:$D$121,2,FALSE))</f>
        <v>PROVISORIO</v>
      </c>
      <c r="I363" s="121" t="s">
        <v>337</v>
      </c>
      <c r="J363" s="119">
        <v>1</v>
      </c>
      <c r="K363" s="122">
        <f>IF(G363="","",VLOOKUP(G363,ARANCEL!$B$5:$D$121,3,FALSE)*J363)</f>
        <v>3250</v>
      </c>
      <c r="L363" s="1349" t="s">
        <v>9431</v>
      </c>
      <c r="M363" s="1349">
        <v>4500269300</v>
      </c>
      <c r="N363" s="1349" t="s">
        <v>9449</v>
      </c>
    </row>
    <row r="364" spans="1:14" x14ac:dyDescent="0.25">
      <c r="A364" s="119" t="s">
        <v>305</v>
      </c>
      <c r="B364" s="164">
        <v>41999</v>
      </c>
      <c r="C364" s="118" t="s">
        <v>9094</v>
      </c>
      <c r="D364" s="119" t="s">
        <v>84</v>
      </c>
      <c r="E364" s="162">
        <v>10299698</v>
      </c>
      <c r="F364" s="119">
        <v>30039502</v>
      </c>
      <c r="G364" s="119">
        <v>2704003</v>
      </c>
      <c r="H364" s="120" t="str">
        <f>IF(G364="","",VLOOKUP(G364,ARANCEL!$B$5:$D$121,2,FALSE))</f>
        <v xml:space="preserve">CORONA PERIFERICA CON PERNO MUÑON COLADO </v>
      </c>
      <c r="I364" s="121" t="s">
        <v>337</v>
      </c>
      <c r="J364" s="119">
        <v>1</v>
      </c>
      <c r="K364" s="122">
        <f>IF(G364="","",VLOOKUP(G364,ARANCEL!$B$5:$D$121,3,FALSE)*J364)</f>
        <v>32612</v>
      </c>
      <c r="L364" s="1349" t="s">
        <v>9431</v>
      </c>
      <c r="M364" s="1349">
        <v>4500269300</v>
      </c>
      <c r="N364" s="1349" t="s">
        <v>9449</v>
      </c>
    </row>
    <row r="365" spans="1:14" x14ac:dyDescent="0.25">
      <c r="A365" s="119" t="s">
        <v>305</v>
      </c>
      <c r="B365" s="164">
        <v>41953</v>
      </c>
      <c r="C365" s="118" t="s">
        <v>8201</v>
      </c>
      <c r="D365" s="119" t="s">
        <v>81</v>
      </c>
      <c r="E365" s="162">
        <v>10277141</v>
      </c>
      <c r="F365" s="119">
        <v>29409186</v>
      </c>
      <c r="G365" s="119">
        <v>2704002</v>
      </c>
      <c r="H365" s="120" t="str">
        <f>IF(G365="","",VLOOKUP(G365,ARANCEL!$B$5:$D$121,2,FALSE))</f>
        <v xml:space="preserve">CORONA PERIFERICA </v>
      </c>
      <c r="I365" s="121" t="s">
        <v>321</v>
      </c>
      <c r="J365" s="119">
        <v>1</v>
      </c>
      <c r="K365" s="122">
        <f>IF(G365="","",VLOOKUP(G365,ARANCEL!$B$5:$D$121,3,FALSE)*J365)</f>
        <v>25865</v>
      </c>
      <c r="L365" s="1229" t="s">
        <v>8256</v>
      </c>
      <c r="M365" s="1229">
        <v>4500265720</v>
      </c>
      <c r="N365" s="1229" t="s">
        <v>8952</v>
      </c>
    </row>
    <row r="366" spans="1:14" x14ac:dyDescent="0.25">
      <c r="A366" s="119" t="s">
        <v>305</v>
      </c>
      <c r="B366" s="164">
        <v>41954</v>
      </c>
      <c r="C366" s="118" t="s">
        <v>8201</v>
      </c>
      <c r="D366" s="119" t="s">
        <v>81</v>
      </c>
      <c r="E366" s="162">
        <v>10277141</v>
      </c>
      <c r="F366" s="119">
        <v>29409186</v>
      </c>
      <c r="G366" s="119">
        <v>2704005</v>
      </c>
      <c r="H366" s="120" t="str">
        <f>IF(G366="","",VLOOKUP(G366,ARANCEL!$B$5:$D$121,2,FALSE))</f>
        <v>PROVISORIO</v>
      </c>
      <c r="I366" s="121" t="s">
        <v>321</v>
      </c>
      <c r="J366" s="119">
        <v>1</v>
      </c>
      <c r="K366" s="122">
        <f>IF(G366="","",VLOOKUP(G366,ARANCEL!$B$5:$D$121,3,FALSE)*J366)</f>
        <v>3250</v>
      </c>
      <c r="L366" s="1229" t="s">
        <v>8256</v>
      </c>
      <c r="M366" s="1229">
        <v>4500265720</v>
      </c>
      <c r="N366" s="1229" t="s">
        <v>8952</v>
      </c>
    </row>
    <row r="367" spans="1:14" x14ac:dyDescent="0.25">
      <c r="A367" s="119" t="s">
        <v>305</v>
      </c>
      <c r="B367" s="164">
        <v>41863</v>
      </c>
      <c r="C367" s="118" t="s">
        <v>6361</v>
      </c>
      <c r="D367" s="119" t="s">
        <v>465</v>
      </c>
      <c r="E367" s="162">
        <v>10240473</v>
      </c>
      <c r="F367" s="119">
        <v>27427654</v>
      </c>
      <c r="G367" s="119">
        <v>2704005</v>
      </c>
      <c r="H367" s="120" t="str">
        <f>IF(G367="","",VLOOKUP(G367,ARANCEL!$B$5:$D$121,2,FALSE))</f>
        <v>PROVISORIO</v>
      </c>
      <c r="I367" s="121" t="s">
        <v>319</v>
      </c>
      <c r="J367" s="119">
        <v>1</v>
      </c>
      <c r="K367" s="122">
        <f>IF(G367="","",VLOOKUP(G367,ARANCEL!$B$5:$D$121,3,FALSE)*J367)</f>
        <v>3250</v>
      </c>
      <c r="L367" s="1229" t="s">
        <v>6905</v>
      </c>
      <c r="M367" s="1229">
        <v>4500250349</v>
      </c>
      <c r="N367" s="1229" t="s">
        <v>6910</v>
      </c>
    </row>
    <row r="368" spans="1:14" x14ac:dyDescent="0.25">
      <c r="A368" s="119" t="s">
        <v>305</v>
      </c>
      <c r="B368" s="164">
        <v>41883</v>
      </c>
      <c r="C368" s="118" t="s">
        <v>6361</v>
      </c>
      <c r="D368" s="119" t="s">
        <v>465</v>
      </c>
      <c r="E368" s="162">
        <v>10240473</v>
      </c>
      <c r="F368" s="119">
        <v>27427654</v>
      </c>
      <c r="G368" s="119">
        <v>2704003</v>
      </c>
      <c r="H368" s="120" t="str">
        <f>IF(G368="","",VLOOKUP(G368,ARANCEL!$B$5:$D$121,2,FALSE))</f>
        <v xml:space="preserve">CORONA PERIFERICA CON PERNO MUÑON COLADO </v>
      </c>
      <c r="I368" s="121" t="s">
        <v>319</v>
      </c>
      <c r="J368" s="119">
        <v>1</v>
      </c>
      <c r="K368" s="122">
        <f>IF(G368="","",VLOOKUP(G368,ARANCEL!$B$5:$D$121,3,FALSE)*J368)</f>
        <v>32612</v>
      </c>
      <c r="L368" s="1229" t="s">
        <v>6905</v>
      </c>
      <c r="M368" s="1229">
        <v>4500251421</v>
      </c>
      <c r="N368" s="1229" t="s">
        <v>7150</v>
      </c>
    </row>
    <row r="369" spans="1:14" x14ac:dyDescent="0.25">
      <c r="A369" s="119" t="s">
        <v>305</v>
      </c>
      <c r="B369" s="164">
        <v>41710</v>
      </c>
      <c r="C369" s="118" t="s">
        <v>3260</v>
      </c>
      <c r="D369" s="119" t="s">
        <v>1646</v>
      </c>
      <c r="E369" s="162">
        <v>10180347</v>
      </c>
      <c r="F369" s="119">
        <v>25316016</v>
      </c>
      <c r="G369" s="119">
        <v>2704005</v>
      </c>
      <c r="H369" s="120" t="str">
        <f>IF(G369="","",VLOOKUP(G369,ARANCEL!$B$5:$D$121,2,FALSE))</f>
        <v>PROVISORIO</v>
      </c>
      <c r="I369" s="121" t="s">
        <v>315</v>
      </c>
      <c r="J369" s="119">
        <v>1</v>
      </c>
      <c r="K369" s="122">
        <f>IF(G369="","",VLOOKUP(G369,ARANCEL!$B$5:$D$121,3,FALSE)*J369)</f>
        <v>3250</v>
      </c>
      <c r="L369" s="1229" t="s">
        <v>3058</v>
      </c>
      <c r="M369" s="1229">
        <v>4500225674</v>
      </c>
      <c r="N369" s="1229">
        <v>8920</v>
      </c>
    </row>
    <row r="370" spans="1:14" x14ac:dyDescent="0.25">
      <c r="A370" s="119" t="s">
        <v>305</v>
      </c>
      <c r="B370" s="164">
        <v>41732</v>
      </c>
      <c r="C370" s="118" t="s">
        <v>3260</v>
      </c>
      <c r="D370" s="119" t="s">
        <v>1646</v>
      </c>
      <c r="E370" s="162">
        <v>10180347</v>
      </c>
      <c r="F370" s="119">
        <v>25316016</v>
      </c>
      <c r="G370" s="119">
        <v>2704003</v>
      </c>
      <c r="H370" s="120" t="str">
        <f>IF(G370="","",VLOOKUP(G370,ARANCEL!$B$5:$D$121,2,FALSE))</f>
        <v xml:space="preserve">CORONA PERIFERICA CON PERNO MUÑON COLADO </v>
      </c>
      <c r="I370" s="121" t="s">
        <v>315</v>
      </c>
      <c r="J370" s="119">
        <v>1</v>
      </c>
      <c r="K370" s="122">
        <f>IF(G370="","",VLOOKUP(G370,ARANCEL!$B$5:$D$121,3,FALSE)*J370)</f>
        <v>32612</v>
      </c>
      <c r="L370" s="1229" t="s">
        <v>4612</v>
      </c>
      <c r="M370" s="1229">
        <v>4500229990</v>
      </c>
      <c r="N370" s="1229">
        <v>9222</v>
      </c>
    </row>
    <row r="371" spans="1:14" x14ac:dyDescent="0.25">
      <c r="A371" s="119" t="s">
        <v>305</v>
      </c>
      <c r="B371" s="164">
        <v>41740</v>
      </c>
      <c r="C371" s="118" t="s">
        <v>3961</v>
      </c>
      <c r="D371" s="119" t="s">
        <v>467</v>
      </c>
      <c r="E371" s="162">
        <v>10188683</v>
      </c>
      <c r="F371" s="119">
        <v>25838415</v>
      </c>
      <c r="G371" s="119">
        <v>2704005</v>
      </c>
      <c r="H371" s="120" t="str">
        <f>IF(G371="","",VLOOKUP(G371,ARANCEL!$B$5:$D$121,2,FALSE))</f>
        <v>PROVISORIO</v>
      </c>
      <c r="I371" s="121" t="s">
        <v>323</v>
      </c>
      <c r="J371" s="119">
        <v>1</v>
      </c>
      <c r="K371" s="122">
        <f>IF(G371="","",VLOOKUP(G371,ARANCEL!$B$5:$D$121,3,FALSE)*J371)</f>
        <v>3250</v>
      </c>
      <c r="L371" s="1229" t="s">
        <v>4612</v>
      </c>
      <c r="M371" s="1229">
        <v>4500229994</v>
      </c>
      <c r="N371" s="1229">
        <v>9199</v>
      </c>
    </row>
    <row r="372" spans="1:14" x14ac:dyDescent="0.25">
      <c r="A372" s="119" t="s">
        <v>305</v>
      </c>
      <c r="B372" s="164">
        <v>41765</v>
      </c>
      <c r="C372" s="118" t="s">
        <v>3961</v>
      </c>
      <c r="D372" s="119" t="s">
        <v>467</v>
      </c>
      <c r="E372" s="162">
        <v>10188683</v>
      </c>
      <c r="F372" s="119">
        <v>25838415</v>
      </c>
      <c r="G372" s="119">
        <v>2704003</v>
      </c>
      <c r="H372" s="120" t="str">
        <f>IF(G372="","",VLOOKUP(G372,ARANCEL!$B$5:$D$121,2,FALSE))</f>
        <v xml:space="preserve">CORONA PERIFERICA CON PERNO MUÑON COLADO </v>
      </c>
      <c r="I372" s="121" t="s">
        <v>323</v>
      </c>
      <c r="J372" s="119">
        <v>1</v>
      </c>
      <c r="K372" s="122">
        <f>IF(G372="","",VLOOKUP(G372,ARANCEL!$B$5:$D$121,3,FALSE)*J372)</f>
        <v>32612</v>
      </c>
      <c r="L372" s="1229" t="s">
        <v>5292</v>
      </c>
      <c r="M372" s="1229">
        <v>4500235530</v>
      </c>
      <c r="N372" s="1229">
        <v>9401</v>
      </c>
    </row>
    <row r="373" spans="1:14" x14ac:dyDescent="0.25">
      <c r="A373" s="119" t="s">
        <v>305</v>
      </c>
      <c r="B373" s="164">
        <v>41862</v>
      </c>
      <c r="C373" s="118" t="s">
        <v>911</v>
      </c>
      <c r="D373" s="119" t="s">
        <v>3347</v>
      </c>
      <c r="E373" s="162">
        <v>10238874</v>
      </c>
      <c r="F373" s="119">
        <v>27895703</v>
      </c>
      <c r="G373" s="119">
        <v>2704005</v>
      </c>
      <c r="H373" s="120" t="str">
        <f>IF(G373="","",VLOOKUP(G373,ARANCEL!$B$5:$D$121,2,FALSE))</f>
        <v>PROVISORIO</v>
      </c>
      <c r="I373" s="121" t="s">
        <v>312</v>
      </c>
      <c r="J373" s="119">
        <v>1</v>
      </c>
      <c r="K373" s="122">
        <f>IF(G373="","",VLOOKUP(G373,ARANCEL!$B$5:$D$121,3,FALSE)*J373)</f>
        <v>3250</v>
      </c>
      <c r="L373" s="1229" t="s">
        <v>6905</v>
      </c>
      <c r="M373" s="1229">
        <v>4500250349</v>
      </c>
      <c r="N373" s="1229" t="s">
        <v>6910</v>
      </c>
    </row>
    <row r="374" spans="1:14" x14ac:dyDescent="0.25">
      <c r="A374" s="119" t="s">
        <v>305</v>
      </c>
      <c r="B374" s="164">
        <v>41880</v>
      </c>
      <c r="C374" s="118" t="s">
        <v>911</v>
      </c>
      <c r="D374" s="119" t="s">
        <v>3347</v>
      </c>
      <c r="E374" s="162">
        <v>10238874</v>
      </c>
      <c r="F374" s="119">
        <v>27895703</v>
      </c>
      <c r="G374" s="119">
        <v>2704003</v>
      </c>
      <c r="H374" s="120" t="str">
        <f>IF(G374="","",VLOOKUP(G374,ARANCEL!$B$5:$D$121,2,FALSE))</f>
        <v xml:space="preserve">CORONA PERIFERICA CON PERNO MUÑON COLADO </v>
      </c>
      <c r="I374" s="121" t="s">
        <v>312</v>
      </c>
      <c r="J374" s="119">
        <v>1</v>
      </c>
      <c r="K374" s="122">
        <f>IF(G374="","",VLOOKUP(G374,ARANCEL!$B$5:$D$121,3,FALSE)*J374)</f>
        <v>32612</v>
      </c>
      <c r="L374" s="1229" t="s">
        <v>6905</v>
      </c>
      <c r="M374" s="1229">
        <v>4500251421</v>
      </c>
      <c r="N374" s="1229" t="s">
        <v>7150</v>
      </c>
    </row>
    <row r="375" spans="1:14" x14ac:dyDescent="0.25">
      <c r="A375" s="119" t="s">
        <v>305</v>
      </c>
      <c r="B375" s="164">
        <v>41887</v>
      </c>
      <c r="C375" s="118" t="s">
        <v>6890</v>
      </c>
      <c r="D375" s="119" t="s">
        <v>467</v>
      </c>
      <c r="E375" s="162">
        <v>10252740</v>
      </c>
      <c r="F375" s="119">
        <v>28387116</v>
      </c>
      <c r="G375" s="119">
        <v>2704005</v>
      </c>
      <c r="H375" s="120" t="str">
        <f>IF(G375="","",VLOOKUP(G375,ARANCEL!$B$5:$D$121,2,FALSE))</f>
        <v>PROVISORIO</v>
      </c>
      <c r="I375" s="121" t="s">
        <v>309</v>
      </c>
      <c r="J375" s="119">
        <v>1</v>
      </c>
      <c r="K375" s="122">
        <f>IF(G375="","",VLOOKUP(G375,ARANCEL!$B$5:$D$121,3,FALSE)*J375)</f>
        <v>3250</v>
      </c>
      <c r="L375" s="1229" t="s">
        <v>7548</v>
      </c>
      <c r="M375" s="1229">
        <v>4500255012</v>
      </c>
      <c r="N375" s="1229" t="s">
        <v>7550</v>
      </c>
    </row>
    <row r="376" spans="1:14" x14ac:dyDescent="0.25">
      <c r="A376" s="119" t="s">
        <v>305</v>
      </c>
      <c r="B376" s="164">
        <v>41915</v>
      </c>
      <c r="C376" s="118" t="s">
        <v>6890</v>
      </c>
      <c r="D376" s="119" t="s">
        <v>467</v>
      </c>
      <c r="E376" s="162">
        <v>10252740</v>
      </c>
      <c r="F376" s="119">
        <v>28387116</v>
      </c>
      <c r="G376" s="119">
        <v>2702048</v>
      </c>
      <c r="H376" s="120" t="str">
        <f>IF(G376="","",VLOOKUP(G376,ARANCEL!$B$5:$D$121,2,FALSE))</f>
        <v xml:space="preserve">SERVICIO LAB. IMPLANTE CORONA CEMENTADA/ATORNILLADA </v>
      </c>
      <c r="I376" s="121" t="s">
        <v>324</v>
      </c>
      <c r="J376" s="119">
        <v>1</v>
      </c>
      <c r="K376" s="122">
        <f>IF(G376="","",VLOOKUP(G376,ARANCEL!$B$5:$D$121,3,FALSE)*J376)</f>
        <v>43857</v>
      </c>
      <c r="L376" s="1229" t="s">
        <v>8279</v>
      </c>
      <c r="M376" s="1229">
        <v>4500259287</v>
      </c>
      <c r="N376" s="1229" t="s">
        <v>8287</v>
      </c>
    </row>
    <row r="377" spans="1:14" x14ac:dyDescent="0.25">
      <c r="A377" s="119" t="s">
        <v>305</v>
      </c>
      <c r="B377" s="164">
        <v>41949</v>
      </c>
      <c r="C377" s="118" t="s">
        <v>6890</v>
      </c>
      <c r="D377" s="119" t="s">
        <v>467</v>
      </c>
      <c r="E377" s="162">
        <v>10275411</v>
      </c>
      <c r="F377" s="119">
        <v>29093067</v>
      </c>
      <c r="G377" s="119">
        <v>2704002</v>
      </c>
      <c r="H377" s="120" t="str">
        <f>IF(G377="","",VLOOKUP(G377,ARANCEL!$B$5:$D$121,2,FALSE))</f>
        <v xml:space="preserve">CORONA PERIFERICA </v>
      </c>
      <c r="I377" s="121" t="s">
        <v>326</v>
      </c>
      <c r="J377" s="119">
        <v>1</v>
      </c>
      <c r="K377" s="122">
        <f>IF(G377="","",VLOOKUP(G377,ARANCEL!$B$5:$D$121,3,FALSE)*J377)</f>
        <v>25865</v>
      </c>
      <c r="L377" s="1229" t="s">
        <v>8279</v>
      </c>
      <c r="M377" s="1229">
        <v>4500260751</v>
      </c>
      <c r="N377" s="1229" t="s">
        <v>8271</v>
      </c>
    </row>
    <row r="378" spans="1:14" x14ac:dyDescent="0.25">
      <c r="A378" s="119" t="s">
        <v>305</v>
      </c>
      <c r="B378" s="164">
        <v>41949</v>
      </c>
      <c r="C378" s="118" t="s">
        <v>8083</v>
      </c>
      <c r="D378" s="119" t="s">
        <v>1341</v>
      </c>
      <c r="E378" s="162">
        <v>10276074</v>
      </c>
      <c r="F378" s="119">
        <v>28460770</v>
      </c>
      <c r="G378" s="119">
        <v>2705003</v>
      </c>
      <c r="H378" s="120" t="str">
        <f>IF(G378="","",VLOOKUP(G378,ARANCEL!$B$5:$D$121,2,FALSE))</f>
        <v>INCRUSTACION ESTETICA (ART-GLASS O CERAMICA)</v>
      </c>
      <c r="I378" s="121" t="s">
        <v>618</v>
      </c>
      <c r="J378" s="119">
        <v>1</v>
      </c>
      <c r="K378" s="122">
        <f>IF(G378="","",VLOOKUP(G378,ARANCEL!$B$5:$D$121,3,FALSE)*J378)</f>
        <v>15676</v>
      </c>
      <c r="L378" s="1229" t="s">
        <v>8256</v>
      </c>
      <c r="M378" s="1229">
        <v>4500265720</v>
      </c>
      <c r="N378" s="1229" t="s">
        <v>8952</v>
      </c>
    </row>
    <row r="379" spans="1:14" x14ac:dyDescent="0.25">
      <c r="A379" s="119" t="s">
        <v>305</v>
      </c>
      <c r="B379" s="164">
        <v>41732</v>
      </c>
      <c r="C379" s="118" t="s">
        <v>3705</v>
      </c>
      <c r="D379" s="119" t="s">
        <v>3347</v>
      </c>
      <c r="E379" s="162">
        <v>10185534</v>
      </c>
      <c r="F379" s="119">
        <v>25567317</v>
      </c>
      <c r="G379" s="119">
        <v>2705003</v>
      </c>
      <c r="H379" s="120" t="str">
        <f>IF(G379="","",VLOOKUP(G379,ARANCEL!$B$5:$D$121,2,FALSE))</f>
        <v>INCRUSTACION ESTETICA (ART-GLASS O CERAMICA)</v>
      </c>
      <c r="I379" s="121" t="s">
        <v>312</v>
      </c>
      <c r="J379" s="119">
        <v>1</v>
      </c>
      <c r="K379" s="122">
        <f>IF(G379="","",VLOOKUP(G379,ARANCEL!$B$5:$D$121,3,FALSE)*J379)</f>
        <v>15676</v>
      </c>
      <c r="L379" s="1229" t="s">
        <v>4612</v>
      </c>
      <c r="M379" s="1229">
        <v>4500229991</v>
      </c>
      <c r="N379" s="1229">
        <v>9221</v>
      </c>
    </row>
    <row r="380" spans="1:14" x14ac:dyDescent="0.25">
      <c r="A380" s="119" t="s">
        <v>305</v>
      </c>
      <c r="B380" s="164">
        <v>41653</v>
      </c>
      <c r="C380" s="118" t="s">
        <v>1788</v>
      </c>
      <c r="D380" s="119" t="s">
        <v>81</v>
      </c>
      <c r="E380" s="162">
        <v>10168038</v>
      </c>
      <c r="F380" s="119">
        <v>23979024</v>
      </c>
      <c r="G380" s="119">
        <v>2704002</v>
      </c>
      <c r="H380" s="120" t="str">
        <f>IF(G380="","",VLOOKUP(G380,ARANCEL!$B$5:$D$121,2,FALSE))</f>
        <v xml:space="preserve">CORONA PERIFERICA </v>
      </c>
      <c r="I380" s="121" t="s">
        <v>337</v>
      </c>
      <c r="J380" s="119">
        <v>1</v>
      </c>
      <c r="K380" s="122">
        <f>IF(G380="","",VLOOKUP(G380,ARANCEL!$B$5:$D$121,3,FALSE)*J380)</f>
        <v>25865</v>
      </c>
      <c r="L380" s="1229" t="s">
        <v>2842</v>
      </c>
      <c r="M380" s="1229">
        <v>4500216241</v>
      </c>
      <c r="N380" s="1229">
        <v>8411</v>
      </c>
    </row>
    <row r="381" spans="1:14" x14ac:dyDescent="0.25">
      <c r="A381" s="119" t="s">
        <v>305</v>
      </c>
      <c r="B381" s="164">
        <v>41802</v>
      </c>
      <c r="C381" s="118" t="s">
        <v>5059</v>
      </c>
      <c r="D381" s="119" t="s">
        <v>82</v>
      </c>
      <c r="E381" s="162">
        <v>10208916</v>
      </c>
      <c r="F381" s="119">
        <v>26757530</v>
      </c>
      <c r="G381" s="119">
        <v>2704005</v>
      </c>
      <c r="H381" s="120" t="str">
        <f>IF(G381="","",VLOOKUP(G381,ARANCEL!$B$5:$D$121,2,FALSE))</f>
        <v>PROVISORIO</v>
      </c>
      <c r="I381" s="121" t="s">
        <v>322</v>
      </c>
      <c r="J381" s="119">
        <v>1</v>
      </c>
      <c r="K381" s="122">
        <f>IF(G381="","",VLOOKUP(G381,ARANCEL!$B$5:$D$121,3,FALSE)*J381)</f>
        <v>3250</v>
      </c>
      <c r="L381" s="1229" t="s">
        <v>5742</v>
      </c>
      <c r="M381" s="1229">
        <v>4500239575</v>
      </c>
      <c r="N381" s="1229" t="s">
        <v>5758</v>
      </c>
    </row>
    <row r="382" spans="1:14" x14ac:dyDescent="0.25">
      <c r="A382" s="119" t="s">
        <v>305</v>
      </c>
      <c r="B382" s="164">
        <v>41823</v>
      </c>
      <c r="C382" s="118" t="s">
        <v>5059</v>
      </c>
      <c r="D382" s="119" t="s">
        <v>82</v>
      </c>
      <c r="E382" s="162">
        <v>10208916</v>
      </c>
      <c r="F382" s="119">
        <v>26757530</v>
      </c>
      <c r="G382" s="119">
        <v>2704015</v>
      </c>
      <c r="H382" s="120" t="str">
        <f>IF(G382="","",VLOOKUP(G382,ARANCEL!$B$5:$D$121,2,FALSE))</f>
        <v xml:space="preserve">CORONA IN CERAM </v>
      </c>
      <c r="I382" s="121" t="s">
        <v>322</v>
      </c>
      <c r="J382" s="119">
        <v>1</v>
      </c>
      <c r="K382" s="122">
        <f>IF(G382="","",VLOOKUP(G382,ARANCEL!$B$5:$D$121,3,FALSE)*J382)</f>
        <v>42733</v>
      </c>
      <c r="L382" s="1229" t="s">
        <v>5742</v>
      </c>
      <c r="M382" s="1229">
        <v>4500239575</v>
      </c>
      <c r="N382" s="1229" t="s">
        <v>5758</v>
      </c>
    </row>
    <row r="383" spans="1:14" x14ac:dyDescent="0.25">
      <c r="A383" s="119" t="s">
        <v>606</v>
      </c>
      <c r="B383" s="164">
        <v>41647</v>
      </c>
      <c r="C383" s="118" t="s">
        <v>1787</v>
      </c>
      <c r="D383" s="119" t="s">
        <v>84</v>
      </c>
      <c r="E383" s="162">
        <v>10168704</v>
      </c>
      <c r="F383" s="119">
        <v>24251763</v>
      </c>
      <c r="G383" s="119">
        <v>2704003</v>
      </c>
      <c r="H383" s="120" t="str">
        <f>IF(G383="","",VLOOKUP(G383,ARANCEL!$B$5:$D$121,2,FALSE))</f>
        <v xml:space="preserve">CORONA PERIFERICA CON PERNO MUÑON COLADO </v>
      </c>
      <c r="I383" s="121" t="s">
        <v>319</v>
      </c>
      <c r="J383" s="119">
        <v>1</v>
      </c>
      <c r="K383" s="122">
        <f>IF(G383="","",VLOOKUP(G383,ARANCEL!$B$5:$D$121,3,FALSE)*J383)</f>
        <v>32612</v>
      </c>
      <c r="L383" s="1229" t="s">
        <v>2842</v>
      </c>
      <c r="M383" s="1229">
        <v>4500216248</v>
      </c>
      <c r="N383" s="1229">
        <v>8412</v>
      </c>
    </row>
    <row r="384" spans="1:14" x14ac:dyDescent="0.25">
      <c r="A384" s="119" t="s">
        <v>305</v>
      </c>
      <c r="B384" s="164">
        <v>41653</v>
      </c>
      <c r="C384" s="118" t="s">
        <v>1787</v>
      </c>
      <c r="D384" s="119" t="s">
        <v>84</v>
      </c>
      <c r="E384" s="162">
        <v>10168704</v>
      </c>
      <c r="F384" s="119">
        <v>24251763</v>
      </c>
      <c r="G384" s="119">
        <v>2704005</v>
      </c>
      <c r="H384" s="120" t="str">
        <f>IF(G384="","",VLOOKUP(G384,ARANCEL!$B$5:$D$121,2,FALSE))</f>
        <v>PROVISORIO</v>
      </c>
      <c r="I384" s="121"/>
      <c r="J384" s="119">
        <v>1</v>
      </c>
      <c r="K384" s="122">
        <f>IF(G384="","",VLOOKUP(G384,ARANCEL!$B$5:$D$121,3,FALSE)*J384)</f>
        <v>3250</v>
      </c>
      <c r="L384" s="1229" t="s">
        <v>2842</v>
      </c>
      <c r="M384" s="1229">
        <v>4500216248</v>
      </c>
      <c r="N384" s="1229">
        <v>8412</v>
      </c>
    </row>
    <row r="385" spans="1:14" x14ac:dyDescent="0.25">
      <c r="A385" s="119" t="s">
        <v>305</v>
      </c>
      <c r="B385" s="164">
        <v>41843</v>
      </c>
      <c r="C385" s="118" t="s">
        <v>1787</v>
      </c>
      <c r="D385" s="119" t="s">
        <v>84</v>
      </c>
      <c r="E385" s="162">
        <v>10228718</v>
      </c>
      <c r="F385" s="119">
        <v>27492424</v>
      </c>
      <c r="G385" s="169">
        <v>2704005</v>
      </c>
      <c r="H385" s="120" t="str">
        <f>IF(G385="","",VLOOKUP(G385,ARANCEL!$B$5:$D$121,2,FALSE))</f>
        <v>PROVISORIO</v>
      </c>
      <c r="I385" s="121" t="s">
        <v>809</v>
      </c>
      <c r="J385" s="119">
        <v>1</v>
      </c>
      <c r="K385" s="122">
        <f>IF(G385="","",VLOOKUP(G385,ARANCEL!$B$5:$D$121,3,FALSE)*J385)</f>
        <v>3250</v>
      </c>
      <c r="L385" s="1229" t="s">
        <v>6017</v>
      </c>
      <c r="M385" s="1229">
        <v>4500243728</v>
      </c>
      <c r="N385" s="1229">
        <v>9798</v>
      </c>
    </row>
    <row r="386" spans="1:14" x14ac:dyDescent="0.25">
      <c r="A386" s="119" t="s">
        <v>305</v>
      </c>
      <c r="B386" s="164">
        <v>41843</v>
      </c>
      <c r="C386" s="118" t="s">
        <v>1787</v>
      </c>
      <c r="D386" s="119" t="s">
        <v>84</v>
      </c>
      <c r="E386" s="162">
        <v>10228718</v>
      </c>
      <c r="F386" s="119">
        <v>27492424</v>
      </c>
      <c r="G386" s="119">
        <v>2704003</v>
      </c>
      <c r="H386" s="120" t="str">
        <f>IF(G386="","",VLOOKUP(G386,ARANCEL!$B$5:$D$121,2,FALSE))</f>
        <v xml:space="preserve">CORONA PERIFERICA CON PERNO MUÑON COLADO </v>
      </c>
      <c r="I386" s="121" t="s">
        <v>809</v>
      </c>
      <c r="J386" s="119">
        <v>1</v>
      </c>
      <c r="K386" s="122">
        <f>IF(G386="","",VLOOKUP(G386,ARANCEL!$B$5:$D$121,3,FALSE)*J386)</f>
        <v>32612</v>
      </c>
      <c r="L386" s="1229" t="s">
        <v>6017</v>
      </c>
      <c r="M386" s="1229">
        <v>4500243728</v>
      </c>
      <c r="N386" s="1229">
        <v>9798</v>
      </c>
    </row>
    <row r="387" spans="1:14" x14ac:dyDescent="0.25">
      <c r="A387" s="119" t="s">
        <v>305</v>
      </c>
      <c r="B387" s="164">
        <v>41988</v>
      </c>
      <c r="C387" s="118" t="s">
        <v>8872</v>
      </c>
      <c r="D387" s="119" t="s">
        <v>3347</v>
      </c>
      <c r="E387" s="162">
        <v>10294688</v>
      </c>
      <c r="F387" s="119">
        <v>29688394</v>
      </c>
      <c r="G387" s="119">
        <v>2704005</v>
      </c>
      <c r="H387" s="120" t="str">
        <f>IF(G387="","",VLOOKUP(G387,ARANCEL!$B$5:$D$121,2,FALSE))</f>
        <v>PROVISORIO</v>
      </c>
      <c r="I387" s="121" t="s">
        <v>322</v>
      </c>
      <c r="J387" s="119">
        <v>1</v>
      </c>
      <c r="K387" s="122">
        <f>IF(G387="","",VLOOKUP(G387,ARANCEL!$B$5:$D$121,3,FALSE)*J387)</f>
        <v>3250</v>
      </c>
      <c r="L387" s="1349" t="s">
        <v>9431</v>
      </c>
      <c r="M387" s="1349">
        <v>4500269300</v>
      </c>
      <c r="N387" s="1349" t="s">
        <v>9449</v>
      </c>
    </row>
    <row r="388" spans="1:14" x14ac:dyDescent="0.25">
      <c r="A388" s="119" t="s">
        <v>305</v>
      </c>
      <c r="B388" s="164">
        <v>41995</v>
      </c>
      <c r="C388" s="118" t="s">
        <v>8872</v>
      </c>
      <c r="D388" s="119" t="s">
        <v>3347</v>
      </c>
      <c r="E388" s="162">
        <v>10294688</v>
      </c>
      <c r="F388" s="119">
        <v>29688394</v>
      </c>
      <c r="G388" s="119">
        <v>2704003</v>
      </c>
      <c r="H388" s="120" t="str">
        <f>IF(G388="","",VLOOKUP(G388,ARANCEL!$B$5:$D$121,2,FALSE))</f>
        <v xml:space="preserve">CORONA PERIFERICA CON PERNO MUÑON COLADO </v>
      </c>
      <c r="I388" s="121" t="s">
        <v>322</v>
      </c>
      <c r="J388" s="119">
        <v>1</v>
      </c>
      <c r="K388" s="122">
        <f>IF(G388="","",VLOOKUP(G388,ARANCEL!$B$5:$D$121,3,FALSE)*J388)</f>
        <v>32612</v>
      </c>
      <c r="L388" s="1349" t="s">
        <v>9431</v>
      </c>
      <c r="M388" s="1349">
        <v>4500269300</v>
      </c>
      <c r="N388" s="1349" t="s">
        <v>9449</v>
      </c>
    </row>
    <row r="389" spans="1:14" x14ac:dyDescent="0.25">
      <c r="A389" s="119" t="s">
        <v>305</v>
      </c>
      <c r="B389" s="164">
        <v>41961</v>
      </c>
      <c r="C389" s="118" t="s">
        <v>8342</v>
      </c>
      <c r="D389" s="119" t="s">
        <v>81</v>
      </c>
      <c r="E389" s="162">
        <v>10281439</v>
      </c>
      <c r="F389" s="119">
        <v>29496147</v>
      </c>
      <c r="G389" s="119">
        <v>2704005</v>
      </c>
      <c r="H389" s="120" t="str">
        <f>IF(G389="","",VLOOKUP(G389,ARANCEL!$B$5:$D$121,2,FALSE))</f>
        <v>PROVISORIO</v>
      </c>
      <c r="I389" s="121" t="s">
        <v>326</v>
      </c>
      <c r="J389" s="119">
        <v>1</v>
      </c>
      <c r="K389" s="122">
        <f>IF(G389="","",VLOOKUP(G389,ARANCEL!$B$5:$D$121,3,FALSE)*J389)</f>
        <v>3250</v>
      </c>
      <c r="L389" s="1229" t="s">
        <v>8256</v>
      </c>
      <c r="M389" s="1229">
        <v>4500265720</v>
      </c>
      <c r="N389" s="1229" t="s">
        <v>8952</v>
      </c>
    </row>
    <row r="390" spans="1:14" x14ac:dyDescent="0.25">
      <c r="A390" s="119" t="s">
        <v>305</v>
      </c>
      <c r="B390" s="164">
        <v>41975</v>
      </c>
      <c r="C390" s="118" t="s">
        <v>8342</v>
      </c>
      <c r="D390" s="119" t="s">
        <v>81</v>
      </c>
      <c r="E390" s="162">
        <v>10281439</v>
      </c>
      <c r="F390" s="119">
        <v>29496147</v>
      </c>
      <c r="G390" s="119">
        <v>2704002</v>
      </c>
      <c r="H390" s="120" t="str">
        <f>IF(G390="","",VLOOKUP(G390,ARANCEL!$B$5:$D$121,2,FALSE))</f>
        <v xml:space="preserve">CORONA PERIFERICA </v>
      </c>
      <c r="I390" s="121" t="s">
        <v>326</v>
      </c>
      <c r="J390" s="119">
        <v>1</v>
      </c>
      <c r="K390" s="122">
        <f>IF(G390="","",VLOOKUP(G390,ARANCEL!$B$5:$D$121,3,FALSE)*J390)</f>
        <v>25865</v>
      </c>
      <c r="L390" s="1229" t="s">
        <v>8256</v>
      </c>
      <c r="M390" s="1229">
        <v>4500265720</v>
      </c>
      <c r="N390" s="1229" t="s">
        <v>8952</v>
      </c>
    </row>
    <row r="391" spans="1:14" x14ac:dyDescent="0.25">
      <c r="A391" s="119" t="s">
        <v>305</v>
      </c>
      <c r="B391" s="164">
        <v>41807</v>
      </c>
      <c r="C391" s="118" t="s">
        <v>5191</v>
      </c>
      <c r="D391" s="119" t="s">
        <v>81</v>
      </c>
      <c r="E391" s="162">
        <v>10212592</v>
      </c>
      <c r="F391" s="119">
        <v>25186723</v>
      </c>
      <c r="G391" s="119">
        <v>2705003</v>
      </c>
      <c r="H391" s="120" t="str">
        <f>IF(G391="","",VLOOKUP(G391,ARANCEL!$B$5:$D$121,2,FALSE))</f>
        <v>INCRUSTACION ESTETICA (ART-GLASS O CERAMICA)</v>
      </c>
      <c r="I391" s="121" t="s">
        <v>308</v>
      </c>
      <c r="J391" s="119">
        <v>1</v>
      </c>
      <c r="K391" s="122">
        <f>IF(G391="","",VLOOKUP(G391,ARANCEL!$B$5:$D$121,3,FALSE)*J391)</f>
        <v>15676</v>
      </c>
      <c r="L391" s="1229" t="s">
        <v>5742</v>
      </c>
      <c r="M391" s="1229">
        <v>4500239575</v>
      </c>
      <c r="N391" s="1229" t="s">
        <v>5758</v>
      </c>
    </row>
    <row r="392" spans="1:14" x14ac:dyDescent="0.25">
      <c r="A392" s="119" t="s">
        <v>305</v>
      </c>
      <c r="B392" s="164">
        <v>41627</v>
      </c>
      <c r="C392" s="118" t="s">
        <v>1785</v>
      </c>
      <c r="D392" s="119" t="s">
        <v>82</v>
      </c>
      <c r="E392" s="162">
        <v>10166116</v>
      </c>
      <c r="F392" s="119">
        <v>22121225</v>
      </c>
      <c r="G392" s="119">
        <v>2704015</v>
      </c>
      <c r="H392" s="120" t="str">
        <f>IF(G392="","",VLOOKUP(G392,ARANCEL!$B$5:$D$121,2,FALSE))</f>
        <v xml:space="preserve">CORONA IN CERAM </v>
      </c>
      <c r="I392" s="121" t="s">
        <v>325</v>
      </c>
      <c r="J392" s="119">
        <v>1</v>
      </c>
      <c r="K392" s="122">
        <f>IF(G392="","",VLOOKUP(G392,ARANCEL!$B$5:$D$121,3,FALSE)*J392)</f>
        <v>42733</v>
      </c>
      <c r="L392" s="1235" t="str">
        <f>IF(E392="","","IMPAGO")</f>
        <v>IMPAGO</v>
      </c>
      <c r="M392" s="1235" t="str">
        <f>IF(L392="IMPAGO","SIN O.C.","")</f>
        <v>SIN O.C.</v>
      </c>
      <c r="N392" s="1235" t="str">
        <f>IF(L392="IMPAGO","SIN FACT.","")</f>
        <v>SIN FACT.</v>
      </c>
    </row>
    <row r="393" spans="1:14" x14ac:dyDescent="0.25">
      <c r="A393" s="119" t="s">
        <v>305</v>
      </c>
      <c r="B393" s="164">
        <v>41661</v>
      </c>
      <c r="C393" s="118" t="s">
        <v>1785</v>
      </c>
      <c r="D393" s="119" t="s">
        <v>82</v>
      </c>
      <c r="E393" s="171">
        <v>10166116</v>
      </c>
      <c r="F393" s="119">
        <v>22121225</v>
      </c>
      <c r="G393" s="119">
        <v>2702002</v>
      </c>
      <c r="H393" s="120" t="str">
        <f>IF(G393="","",VLOOKUP(G393,ARANCEL!$B$5:$D$121,2,FALSE))</f>
        <v xml:space="preserve">LABORATORIO CORONA CEMENTADA SOBRE IMPLANTE </v>
      </c>
      <c r="I393" s="121" t="s">
        <v>763</v>
      </c>
      <c r="J393" s="119">
        <v>2</v>
      </c>
      <c r="K393" s="122">
        <f>IF(G393="","",VLOOKUP(G393,ARANCEL!$B$5:$D$121,3,FALSE)*J393)</f>
        <v>63756</v>
      </c>
      <c r="L393" s="1229" t="s">
        <v>2842</v>
      </c>
      <c r="M393" s="1229">
        <v>4500216241</v>
      </c>
      <c r="N393" s="1229">
        <v>8411</v>
      </c>
    </row>
    <row r="394" spans="1:14" x14ac:dyDescent="0.25">
      <c r="A394" s="169" t="s">
        <v>313</v>
      </c>
      <c r="B394" s="164">
        <v>41775</v>
      </c>
      <c r="C394" s="118" t="s">
        <v>4554</v>
      </c>
      <c r="D394" s="119" t="s">
        <v>84</v>
      </c>
      <c r="E394" s="162">
        <v>10198340</v>
      </c>
      <c r="F394" s="119">
        <v>26163050</v>
      </c>
      <c r="G394" s="119">
        <v>2704005</v>
      </c>
      <c r="H394" s="120" t="str">
        <f>IF(G394="","",VLOOKUP(G394,ARANCEL!$B$5:$D$121,2,FALSE))</f>
        <v>PROVISORIO</v>
      </c>
      <c r="I394" s="121" t="s">
        <v>324</v>
      </c>
      <c r="J394" s="119">
        <v>1</v>
      </c>
      <c r="K394" s="122">
        <f>IF(G394="","",VLOOKUP(G394,ARANCEL!$B$5:$D$121,3,FALSE)*J394)</f>
        <v>3250</v>
      </c>
      <c r="L394" s="1229" t="s">
        <v>5292</v>
      </c>
      <c r="M394" s="1229">
        <v>4500235530</v>
      </c>
      <c r="N394" s="1229">
        <v>9401</v>
      </c>
    </row>
    <row r="395" spans="1:14" x14ac:dyDescent="0.25">
      <c r="A395" s="119" t="s">
        <v>305</v>
      </c>
      <c r="B395" s="164">
        <v>41775</v>
      </c>
      <c r="C395" s="118" t="s">
        <v>4554</v>
      </c>
      <c r="D395" s="119" t="s">
        <v>84</v>
      </c>
      <c r="E395" s="162">
        <v>10198340</v>
      </c>
      <c r="F395" s="119">
        <v>26163050</v>
      </c>
      <c r="G395" s="119">
        <v>2704003</v>
      </c>
      <c r="H395" s="120" t="str">
        <f>IF(G395="","",VLOOKUP(G395,ARANCEL!$B$5:$D$121,2,FALSE))</f>
        <v xml:space="preserve">CORONA PERIFERICA CON PERNO MUÑON COLADO </v>
      </c>
      <c r="I395" s="121" t="s">
        <v>324</v>
      </c>
      <c r="J395" s="119">
        <v>1</v>
      </c>
      <c r="K395" s="122">
        <f>IF(G395="","",VLOOKUP(G395,ARANCEL!$B$5:$D$121,3,FALSE)*J395)</f>
        <v>32612</v>
      </c>
      <c r="L395" s="1229" t="s">
        <v>5292</v>
      </c>
      <c r="M395" s="1229">
        <v>4500235530</v>
      </c>
      <c r="N395" s="1229">
        <v>9401</v>
      </c>
    </row>
    <row r="396" spans="1:14" x14ac:dyDescent="0.25">
      <c r="A396" s="119" t="s">
        <v>305</v>
      </c>
      <c r="B396" s="164">
        <v>41997</v>
      </c>
      <c r="C396" s="118" t="s">
        <v>470</v>
      </c>
      <c r="D396" s="119" t="s">
        <v>84</v>
      </c>
      <c r="E396" s="162">
        <v>10299976</v>
      </c>
      <c r="F396" s="119">
        <v>30006073</v>
      </c>
      <c r="G396" s="119">
        <v>2704005</v>
      </c>
      <c r="H396" s="120" t="str">
        <f>IF(G396="","",VLOOKUP(G396,ARANCEL!$B$5:$D$121,2,FALSE))</f>
        <v>PROVISORIO</v>
      </c>
      <c r="I396" s="121" t="s">
        <v>317</v>
      </c>
      <c r="J396" s="119">
        <v>1</v>
      </c>
      <c r="K396" s="122">
        <f>IF(G396="","",VLOOKUP(G396,ARANCEL!$B$5:$D$121,3,FALSE)*J396)</f>
        <v>3250</v>
      </c>
      <c r="L396" s="1349" t="s">
        <v>9431</v>
      </c>
      <c r="M396" s="1349">
        <v>4500269300</v>
      </c>
      <c r="N396" s="1349" t="s">
        <v>9449</v>
      </c>
    </row>
    <row r="397" spans="1:14" x14ac:dyDescent="0.25">
      <c r="A397" s="119" t="s">
        <v>305</v>
      </c>
      <c r="B397" s="164">
        <v>41997</v>
      </c>
      <c r="C397" s="118" t="s">
        <v>470</v>
      </c>
      <c r="D397" s="119" t="s">
        <v>84</v>
      </c>
      <c r="E397" s="162">
        <v>10299976</v>
      </c>
      <c r="F397" s="119">
        <v>30006073</v>
      </c>
      <c r="G397" s="119">
        <v>2704003</v>
      </c>
      <c r="H397" s="120" t="str">
        <f>IF(G397="","",VLOOKUP(G397,ARANCEL!$B$5:$D$121,2,FALSE))</f>
        <v xml:space="preserve">CORONA PERIFERICA CON PERNO MUÑON COLADO </v>
      </c>
      <c r="I397" s="121" t="s">
        <v>317</v>
      </c>
      <c r="J397" s="119">
        <v>1</v>
      </c>
      <c r="K397" s="122">
        <f>IF(G397="","",VLOOKUP(G397,ARANCEL!$B$5:$D$121,3,FALSE)*J397)</f>
        <v>32612</v>
      </c>
      <c r="L397" s="1349" t="s">
        <v>9431</v>
      </c>
      <c r="M397" s="1349">
        <v>4500269300</v>
      </c>
      <c r="N397" s="1349" t="s">
        <v>9449</v>
      </c>
    </row>
    <row r="398" spans="1:14" x14ac:dyDescent="0.25">
      <c r="A398" s="119" t="s">
        <v>305</v>
      </c>
      <c r="B398" s="164">
        <v>41946</v>
      </c>
      <c r="C398" s="118" t="s">
        <v>8008</v>
      </c>
      <c r="D398" s="119" t="s">
        <v>3347</v>
      </c>
      <c r="E398" s="162">
        <v>10274181</v>
      </c>
      <c r="F398" s="119">
        <v>29098732</v>
      </c>
      <c r="G398" s="119">
        <v>2704005</v>
      </c>
      <c r="H398" s="120" t="str">
        <f>IF(G398="","",VLOOKUP(G398,ARANCEL!$B$5:$D$121,2,FALSE))</f>
        <v>PROVISORIO</v>
      </c>
      <c r="I398" s="121" t="s">
        <v>321</v>
      </c>
      <c r="J398" s="119">
        <v>1</v>
      </c>
      <c r="K398" s="122">
        <f>IF(G398="","",VLOOKUP(G398,ARANCEL!$B$5:$D$121,3,FALSE)*J398)</f>
        <v>3250</v>
      </c>
      <c r="L398" s="1229" t="s">
        <v>8279</v>
      </c>
      <c r="M398" s="1229">
        <v>4500260751</v>
      </c>
      <c r="N398" s="1229" t="s">
        <v>8271</v>
      </c>
    </row>
    <row r="399" spans="1:14" x14ac:dyDescent="0.25">
      <c r="A399" s="119" t="s">
        <v>606</v>
      </c>
      <c r="B399" s="164">
        <v>41946</v>
      </c>
      <c r="C399" s="118" t="s">
        <v>8008</v>
      </c>
      <c r="D399" s="119" t="s">
        <v>3347</v>
      </c>
      <c r="E399" s="162">
        <v>10274181</v>
      </c>
      <c r="F399" s="119">
        <v>29098732</v>
      </c>
      <c r="G399" s="119">
        <v>2704003</v>
      </c>
      <c r="H399" s="120" t="str">
        <f>IF(G399="","",VLOOKUP(G399,ARANCEL!$B$5:$D$121,2,FALSE))</f>
        <v xml:space="preserve">CORONA PERIFERICA CON PERNO MUÑON COLADO </v>
      </c>
      <c r="I399" s="121" t="s">
        <v>321</v>
      </c>
      <c r="J399" s="119">
        <v>1</v>
      </c>
      <c r="K399" s="122">
        <f>IF(G399="","",VLOOKUP(G399,ARANCEL!$B$5:$D$121,3,FALSE)*J399)</f>
        <v>32612</v>
      </c>
      <c r="L399" s="1229" t="s">
        <v>8279</v>
      </c>
      <c r="M399" s="1229">
        <v>4500260751</v>
      </c>
      <c r="N399" s="1229" t="s">
        <v>8271</v>
      </c>
    </row>
    <row r="400" spans="1:14" x14ac:dyDescent="0.25">
      <c r="A400" s="119" t="s">
        <v>305</v>
      </c>
      <c r="B400" s="164">
        <v>41768</v>
      </c>
      <c r="C400" s="118" t="s">
        <v>4432</v>
      </c>
      <c r="D400" s="119" t="s">
        <v>465</v>
      </c>
      <c r="E400" s="162">
        <v>10195119</v>
      </c>
      <c r="F400" s="119">
        <v>26220681</v>
      </c>
      <c r="G400" s="119">
        <v>2705003</v>
      </c>
      <c r="H400" s="120" t="str">
        <f>IF(G400="","",VLOOKUP(G400,ARANCEL!$B$5:$D$121,2,FALSE))</f>
        <v>INCRUSTACION ESTETICA (ART-GLASS O CERAMICA)</v>
      </c>
      <c r="I400" s="121" t="s">
        <v>318</v>
      </c>
      <c r="J400" s="119">
        <v>1</v>
      </c>
      <c r="K400" s="122">
        <f>IF(G400="","",VLOOKUP(G400,ARANCEL!$B$5:$D$121,3,FALSE)*J400)</f>
        <v>15676</v>
      </c>
      <c r="L400" s="1229" t="s">
        <v>5292</v>
      </c>
      <c r="M400" s="1229">
        <v>4500235530</v>
      </c>
      <c r="N400" s="1229">
        <v>9401</v>
      </c>
    </row>
    <row r="401" spans="1:14" x14ac:dyDescent="0.25">
      <c r="A401" s="119" t="s">
        <v>305</v>
      </c>
      <c r="B401" s="164">
        <v>41698</v>
      </c>
      <c r="C401" s="118" t="s">
        <v>1783</v>
      </c>
      <c r="D401" s="119" t="s">
        <v>84</v>
      </c>
      <c r="E401" s="162">
        <v>10177738</v>
      </c>
      <c r="F401" s="119">
        <v>25061877</v>
      </c>
      <c r="G401" s="119">
        <v>2704005</v>
      </c>
      <c r="H401" s="120" t="str">
        <f>IF(G401="","",VLOOKUP(G401,ARANCEL!$B$5:$D$121,2,FALSE))</f>
        <v>PROVISORIO</v>
      </c>
      <c r="I401" s="121" t="s">
        <v>668</v>
      </c>
      <c r="J401" s="119">
        <v>1</v>
      </c>
      <c r="K401" s="122">
        <f>IF(G401="","",VLOOKUP(G401,ARANCEL!$B$5:$D$121,3,FALSE)*J401)</f>
        <v>3250</v>
      </c>
      <c r="L401" s="1229" t="s">
        <v>3438</v>
      </c>
      <c r="M401" s="1229">
        <v>4500220809</v>
      </c>
      <c r="N401" s="1229">
        <v>8637</v>
      </c>
    </row>
    <row r="402" spans="1:14" x14ac:dyDescent="0.25">
      <c r="A402" s="119" t="s">
        <v>305</v>
      </c>
      <c r="B402" s="164">
        <v>41698</v>
      </c>
      <c r="C402" s="118" t="s">
        <v>1783</v>
      </c>
      <c r="D402" s="119" t="s">
        <v>84</v>
      </c>
      <c r="E402" s="162">
        <v>10177738</v>
      </c>
      <c r="F402" s="119">
        <v>25061877</v>
      </c>
      <c r="G402" s="119">
        <v>2704003</v>
      </c>
      <c r="H402" s="120" t="str">
        <f>IF(G402="","",VLOOKUP(G402,ARANCEL!$B$5:$D$121,2,FALSE))</f>
        <v xml:space="preserve">CORONA PERIFERICA CON PERNO MUÑON COLADO </v>
      </c>
      <c r="I402" s="121" t="s">
        <v>668</v>
      </c>
      <c r="J402" s="119">
        <v>1</v>
      </c>
      <c r="K402" s="122">
        <f>IF(G402="","",VLOOKUP(G402,ARANCEL!$B$5:$D$121,3,FALSE)*J402)</f>
        <v>32612</v>
      </c>
      <c r="L402" s="1229" t="s">
        <v>3438</v>
      </c>
      <c r="M402" s="1229">
        <v>4500220809</v>
      </c>
      <c r="N402" s="1229">
        <v>8637</v>
      </c>
    </row>
    <row r="403" spans="1:14" x14ac:dyDescent="0.25">
      <c r="A403" s="169" t="s">
        <v>313</v>
      </c>
      <c r="B403" s="164">
        <v>41778</v>
      </c>
      <c r="C403" s="118" t="s">
        <v>1783</v>
      </c>
      <c r="D403" s="119" t="s">
        <v>84</v>
      </c>
      <c r="E403" s="141">
        <v>10198406</v>
      </c>
      <c r="F403" s="119">
        <v>26464018</v>
      </c>
      <c r="G403" s="119">
        <v>2704005</v>
      </c>
      <c r="H403" s="120" t="str">
        <f>IF(G403="","",VLOOKUP(G403,ARANCEL!$B$5:$D$121,2,FALSE))</f>
        <v>PROVISORIO</v>
      </c>
      <c r="I403" s="121" t="s">
        <v>366</v>
      </c>
      <c r="J403" s="119">
        <v>1</v>
      </c>
      <c r="K403" s="122">
        <f>IF(G403="","",VLOOKUP(G403,ARANCEL!$B$5:$D$121,3,FALSE)*J403)</f>
        <v>3250</v>
      </c>
      <c r="L403" s="1229" t="s">
        <v>5292</v>
      </c>
      <c r="M403" s="1229">
        <v>4500235530</v>
      </c>
      <c r="N403" s="1229">
        <v>9401</v>
      </c>
    </row>
    <row r="404" spans="1:14" x14ac:dyDescent="0.25">
      <c r="A404" s="119" t="s">
        <v>305</v>
      </c>
      <c r="B404" s="164">
        <v>41778</v>
      </c>
      <c r="C404" s="118" t="s">
        <v>1783</v>
      </c>
      <c r="D404" s="119" t="s">
        <v>84</v>
      </c>
      <c r="E404" s="141">
        <v>10198406</v>
      </c>
      <c r="F404" s="119">
        <v>26464018</v>
      </c>
      <c r="G404" s="119">
        <v>2704003</v>
      </c>
      <c r="H404" s="120" t="str">
        <f>IF(G404="","",VLOOKUP(G404,ARANCEL!$B$5:$D$121,2,FALSE))</f>
        <v xml:space="preserve">CORONA PERIFERICA CON PERNO MUÑON COLADO </v>
      </c>
      <c r="I404" s="121" t="s">
        <v>366</v>
      </c>
      <c r="J404" s="119">
        <v>1</v>
      </c>
      <c r="K404" s="122">
        <f>IF(G404="","",VLOOKUP(G404,ARANCEL!$B$5:$D$121,3,FALSE)*J404)</f>
        <v>32612</v>
      </c>
      <c r="L404" s="1229" t="s">
        <v>5292</v>
      </c>
      <c r="M404" s="1229">
        <v>4500235530</v>
      </c>
      <c r="N404" s="1229">
        <v>9401</v>
      </c>
    </row>
    <row r="405" spans="1:14" x14ac:dyDescent="0.25">
      <c r="A405" s="119" t="s">
        <v>305</v>
      </c>
      <c r="B405" s="164">
        <v>41868</v>
      </c>
      <c r="C405" s="118" t="s">
        <v>6423</v>
      </c>
      <c r="D405" s="119" t="s">
        <v>3347</v>
      </c>
      <c r="E405" s="162">
        <v>10242264</v>
      </c>
      <c r="F405" s="119">
        <v>27538038</v>
      </c>
      <c r="G405" s="119">
        <v>2705003</v>
      </c>
      <c r="H405" s="120" t="str">
        <f>IF(G405="","",VLOOKUP(G405,ARANCEL!$B$5:$D$121,2,FALSE))</f>
        <v>INCRUSTACION ESTETICA (ART-GLASS O CERAMICA)</v>
      </c>
      <c r="I405" s="121" t="s">
        <v>316</v>
      </c>
      <c r="J405" s="119">
        <v>1</v>
      </c>
      <c r="K405" s="122">
        <f>IF(G405="","",VLOOKUP(G405,ARANCEL!$B$5:$D$121,3,FALSE)*J405)</f>
        <v>15676</v>
      </c>
      <c r="L405" s="1229" t="s">
        <v>6905</v>
      </c>
      <c r="M405" s="1229">
        <v>4500250349</v>
      </c>
      <c r="N405" s="1229" t="s">
        <v>6910</v>
      </c>
    </row>
    <row r="406" spans="1:14" x14ac:dyDescent="0.25">
      <c r="A406" s="119" t="s">
        <v>305</v>
      </c>
      <c r="B406" s="164">
        <v>41814</v>
      </c>
      <c r="C406" s="118" t="s">
        <v>2260</v>
      </c>
      <c r="D406" s="119" t="s">
        <v>61</v>
      </c>
      <c r="E406" s="162">
        <v>10214638</v>
      </c>
      <c r="F406" s="119">
        <v>27085802</v>
      </c>
      <c r="G406" s="119">
        <v>2707001</v>
      </c>
      <c r="H406" s="120" t="str">
        <f>IF(G406="","",VLOOKUP(G406,ARANCEL!$B$5:$D$121,2,FALSE))</f>
        <v xml:space="preserve">PLANO DE RELAJACION </v>
      </c>
      <c r="I406" s="121" t="s">
        <v>306</v>
      </c>
      <c r="J406" s="119">
        <v>1</v>
      </c>
      <c r="K406" s="122">
        <f>IF(G406="","",VLOOKUP(G406,ARANCEL!$B$5:$D$121,3,FALSE)*J406)</f>
        <v>9221</v>
      </c>
      <c r="L406" s="1229" t="s">
        <v>5742</v>
      </c>
      <c r="M406" s="1229">
        <v>4500239575</v>
      </c>
      <c r="N406" s="1229" t="s">
        <v>5758</v>
      </c>
    </row>
    <row r="407" spans="1:14" x14ac:dyDescent="0.25">
      <c r="A407" s="119" t="s">
        <v>305</v>
      </c>
      <c r="B407" s="164">
        <v>41822</v>
      </c>
      <c r="C407" s="118" t="s">
        <v>2260</v>
      </c>
      <c r="D407" s="119" t="s">
        <v>61</v>
      </c>
      <c r="E407" s="162">
        <v>10218755</v>
      </c>
      <c r="F407" s="119">
        <v>27085802</v>
      </c>
      <c r="G407" s="119">
        <v>2707001</v>
      </c>
      <c r="H407" s="120" t="str">
        <f>IF(G407="","",VLOOKUP(G407,ARANCEL!$B$5:$D$121,2,FALSE))</f>
        <v xml:space="preserve">PLANO DE RELAJACION </v>
      </c>
      <c r="I407" s="121" t="s">
        <v>306</v>
      </c>
      <c r="J407" s="119">
        <v>1</v>
      </c>
      <c r="K407" s="122">
        <f>IF(G407="","",VLOOKUP(G407,ARANCEL!$B$5:$D$121,3,FALSE)*J407)</f>
        <v>9221</v>
      </c>
      <c r="L407" s="1229" t="s">
        <v>5742</v>
      </c>
      <c r="M407" s="1229">
        <v>4500241333</v>
      </c>
      <c r="N407" s="1229" t="s">
        <v>5774</v>
      </c>
    </row>
    <row r="408" spans="1:14" x14ac:dyDescent="0.25">
      <c r="A408" s="119" t="s">
        <v>305</v>
      </c>
      <c r="B408" s="164">
        <v>41817</v>
      </c>
      <c r="C408" s="118" t="s">
        <v>5368</v>
      </c>
      <c r="D408" s="119" t="s">
        <v>467</v>
      </c>
      <c r="E408" s="162">
        <v>10216915</v>
      </c>
      <c r="F408" s="119">
        <v>27162282</v>
      </c>
      <c r="G408" s="119">
        <v>2704005</v>
      </c>
      <c r="H408" s="120" t="str">
        <f>IF(G408="","",VLOOKUP(G408,ARANCEL!$B$5:$D$121,2,FALSE))</f>
        <v>PROVISORIO</v>
      </c>
      <c r="I408" s="121" t="s">
        <v>756</v>
      </c>
      <c r="J408" s="119">
        <v>2</v>
      </c>
      <c r="K408" s="122">
        <f>IF(G408="","",VLOOKUP(G408,ARANCEL!$B$5:$D$121,3,FALSE)*J408)</f>
        <v>6500</v>
      </c>
      <c r="L408" s="1235" t="str">
        <f>IF(E408="","","IMPAGO")</f>
        <v>IMPAGO</v>
      </c>
      <c r="M408" s="1235" t="str">
        <f>IF(L408="IMPAGO","SIN O.C.","")</f>
        <v>SIN O.C.</v>
      </c>
      <c r="N408" s="1235" t="str">
        <f>IF(L408="IMPAGO","SIN FACT.","")</f>
        <v>SIN FACT.</v>
      </c>
    </row>
    <row r="409" spans="1:14" x14ac:dyDescent="0.25">
      <c r="A409" s="119" t="s">
        <v>313</v>
      </c>
      <c r="B409" s="164">
        <v>42033</v>
      </c>
      <c r="C409" s="118" t="s">
        <v>9807</v>
      </c>
      <c r="D409" s="119" t="s">
        <v>1341</v>
      </c>
      <c r="E409" s="162">
        <v>10314037</v>
      </c>
      <c r="F409" s="119">
        <v>30311575</v>
      </c>
      <c r="G409" s="119">
        <v>2705003</v>
      </c>
      <c r="H409" s="120" t="str">
        <f>IF(G409="","",VLOOKUP(G409,ARANCEL!$B$5:$D$121,2,FALSE))</f>
        <v>INCRUSTACION ESTETICA (ART-GLASS O CERAMICA)</v>
      </c>
      <c r="I409" s="121" t="s">
        <v>308</v>
      </c>
      <c r="J409" s="119">
        <v>1</v>
      </c>
      <c r="K409" s="122">
        <f>IF(G409="","",VLOOKUP(G409,ARANCEL!$B$5:$D$121,3,FALSE)*J409)</f>
        <v>15676</v>
      </c>
      <c r="L409" s="1235" t="str">
        <f>IF(E409="","","IMPAGO")</f>
        <v>IMPAGO</v>
      </c>
      <c r="M409" s="1235" t="str">
        <f>IF(L409="IMPAGO","SIN O.C.","")</f>
        <v>SIN O.C.</v>
      </c>
      <c r="N409" s="1235" t="str">
        <f>IF(L409="IMPAGO","SIN FACT.","")</f>
        <v>SIN FACT.</v>
      </c>
    </row>
    <row r="410" spans="1:14" x14ac:dyDescent="0.25">
      <c r="A410" s="119" t="s">
        <v>305</v>
      </c>
      <c r="B410" s="164">
        <v>42013</v>
      </c>
      <c r="C410" s="118" t="s">
        <v>9311</v>
      </c>
      <c r="D410" s="119" t="s">
        <v>78</v>
      </c>
      <c r="E410" s="162">
        <v>10305806</v>
      </c>
      <c r="F410" s="119">
        <v>24649319</v>
      </c>
      <c r="G410" s="119">
        <v>2705003</v>
      </c>
      <c r="H410" s="120" t="str">
        <f>IF(G410="","",VLOOKUP(G410,ARANCEL!$B$5:$D$121,2,FALSE))</f>
        <v>INCRUSTACION ESTETICA (ART-GLASS O CERAMICA)</v>
      </c>
      <c r="I410" s="121" t="s">
        <v>322</v>
      </c>
      <c r="J410" s="119">
        <v>1</v>
      </c>
      <c r="K410" s="122">
        <f>IF(G410="","",VLOOKUP(G410,ARANCEL!$B$5:$D$121,3,FALSE)*J410)</f>
        <v>15676</v>
      </c>
      <c r="L410" s="1235" t="str">
        <f>IF(E410="","","IMPAGO")</f>
        <v>IMPAGO</v>
      </c>
      <c r="M410" s="1235" t="str">
        <f>IF(L410="IMPAGO","SIN O.C.","")</f>
        <v>SIN O.C.</v>
      </c>
      <c r="N410" s="1235" t="str">
        <f>IF(L410="IMPAGO","SIN FACT.","")</f>
        <v>SIN FACT.</v>
      </c>
    </row>
    <row r="411" spans="1:14" x14ac:dyDescent="0.25">
      <c r="A411" s="119" t="s">
        <v>305</v>
      </c>
      <c r="B411" s="164">
        <v>41751</v>
      </c>
      <c r="C411" s="118" t="s">
        <v>1781</v>
      </c>
      <c r="D411" s="119" t="s">
        <v>82</v>
      </c>
      <c r="E411" s="162">
        <v>10189697</v>
      </c>
      <c r="F411" s="119">
        <v>25871215</v>
      </c>
      <c r="G411" s="119">
        <v>2702002</v>
      </c>
      <c r="H411" s="120" t="str">
        <f>IF(G411="","",VLOOKUP(G411,ARANCEL!$B$5:$D$121,2,FALSE))</f>
        <v xml:space="preserve">LABORATORIO CORONA CEMENTADA SOBRE IMPLANTE </v>
      </c>
      <c r="I411" s="121" t="s">
        <v>317</v>
      </c>
      <c r="J411" s="119">
        <v>1</v>
      </c>
      <c r="K411" s="122">
        <f>IF(G411="","",VLOOKUP(G411,ARANCEL!$B$5:$D$121,3,FALSE)*J411)</f>
        <v>31878</v>
      </c>
      <c r="L411" s="1229" t="s">
        <v>4612</v>
      </c>
      <c r="M411" s="1229">
        <v>4500229994</v>
      </c>
      <c r="N411" s="1229">
        <v>9199</v>
      </c>
    </row>
    <row r="412" spans="1:14" x14ac:dyDescent="0.25">
      <c r="A412" s="119" t="s">
        <v>305</v>
      </c>
      <c r="B412" s="164">
        <v>41647</v>
      </c>
      <c r="C412" s="118" t="s">
        <v>1780</v>
      </c>
      <c r="D412" s="119" t="s">
        <v>82</v>
      </c>
      <c r="E412" s="162">
        <v>10165195</v>
      </c>
      <c r="F412" s="119">
        <v>23967384</v>
      </c>
      <c r="G412" s="119">
        <v>2704015</v>
      </c>
      <c r="H412" s="120" t="str">
        <f>IF(G412="","",VLOOKUP(G412,ARANCEL!$B$5:$D$121,2,FALSE))</f>
        <v xml:space="preserve">CORONA IN CERAM </v>
      </c>
      <c r="I412" s="121" t="s">
        <v>737</v>
      </c>
      <c r="J412" s="119">
        <v>2</v>
      </c>
      <c r="K412" s="122">
        <f>IF(G412="","",VLOOKUP(G412,ARANCEL!$B$5:$D$121,3,FALSE)*J412)</f>
        <v>85466</v>
      </c>
      <c r="L412" s="1236" t="s">
        <v>597</v>
      </c>
      <c r="M412" s="1236">
        <v>4500211698</v>
      </c>
      <c r="N412" s="1236">
        <v>8210</v>
      </c>
    </row>
    <row r="413" spans="1:14" x14ac:dyDescent="0.25">
      <c r="A413" s="119" t="s">
        <v>305</v>
      </c>
      <c r="B413" s="164">
        <v>41856</v>
      </c>
      <c r="C413" s="118" t="s">
        <v>6221</v>
      </c>
      <c r="D413" s="119" t="s">
        <v>61</v>
      </c>
      <c r="E413" s="162">
        <v>10236204</v>
      </c>
      <c r="F413" s="119">
        <v>27453863</v>
      </c>
      <c r="G413" s="119">
        <v>2707001</v>
      </c>
      <c r="H413" s="120" t="str">
        <f>IF(G413="","",VLOOKUP(G413,ARANCEL!$B$5:$D$121,2,FALSE))</f>
        <v xml:space="preserve">PLANO DE RELAJACION </v>
      </c>
      <c r="I413" s="121" t="s">
        <v>306</v>
      </c>
      <c r="J413" s="119">
        <v>1</v>
      </c>
      <c r="K413" s="122">
        <f>IF(G413="","",VLOOKUP(G413,ARANCEL!$B$5:$D$121,3,FALSE)*J413)</f>
        <v>9221</v>
      </c>
      <c r="L413" s="1229" t="s">
        <v>6905</v>
      </c>
      <c r="M413" s="1229">
        <v>4500250349</v>
      </c>
      <c r="N413" s="1229" t="s">
        <v>6910</v>
      </c>
    </row>
    <row r="414" spans="1:14" x14ac:dyDescent="0.25">
      <c r="A414" s="119" t="s">
        <v>305</v>
      </c>
      <c r="B414" s="164">
        <v>41885</v>
      </c>
      <c r="C414" s="118" t="s">
        <v>6796</v>
      </c>
      <c r="D414" s="119" t="s">
        <v>83</v>
      </c>
      <c r="E414" s="162">
        <v>10251103</v>
      </c>
      <c r="F414" s="119">
        <v>28201368</v>
      </c>
      <c r="G414" s="119">
        <v>2704005</v>
      </c>
      <c r="H414" s="120" t="str">
        <f>IF(G414="","",VLOOKUP(G414,ARANCEL!$B$5:$D$121,2,FALSE))</f>
        <v>PROVISORIO</v>
      </c>
      <c r="I414" s="121" t="s">
        <v>325</v>
      </c>
      <c r="J414" s="119">
        <v>1</v>
      </c>
      <c r="K414" s="122">
        <f>IF(G414="","",VLOOKUP(G414,ARANCEL!$B$5:$D$121,3,FALSE)*J414)</f>
        <v>3250</v>
      </c>
      <c r="L414" s="1229" t="s">
        <v>6905</v>
      </c>
      <c r="M414" s="1229">
        <v>4500251421</v>
      </c>
      <c r="N414" s="1229" t="s">
        <v>7150</v>
      </c>
    </row>
    <row r="415" spans="1:14" x14ac:dyDescent="0.25">
      <c r="A415" s="119" t="s">
        <v>305</v>
      </c>
      <c r="B415" s="164">
        <v>41894</v>
      </c>
      <c r="C415" s="118" t="s">
        <v>6796</v>
      </c>
      <c r="D415" s="119" t="s">
        <v>83</v>
      </c>
      <c r="E415" s="162">
        <v>10251103</v>
      </c>
      <c r="F415" s="119">
        <v>28201368</v>
      </c>
      <c r="G415" s="119">
        <v>2704003</v>
      </c>
      <c r="H415" s="120" t="str">
        <f>IF(G415="","",VLOOKUP(G415,ARANCEL!$B$5:$D$121,2,FALSE))</f>
        <v xml:space="preserve">CORONA PERIFERICA CON PERNO MUÑON COLADO </v>
      </c>
      <c r="I415" s="121" t="s">
        <v>325</v>
      </c>
      <c r="J415" s="119">
        <v>1</v>
      </c>
      <c r="K415" s="122">
        <f>IF(G415="","",VLOOKUP(G415,ARANCEL!$B$5:$D$121,3,FALSE)*J415)</f>
        <v>32612</v>
      </c>
      <c r="L415" s="1229" t="s">
        <v>7548</v>
      </c>
      <c r="M415" s="1229">
        <v>4500255012</v>
      </c>
      <c r="N415" s="1229" t="s">
        <v>7550</v>
      </c>
    </row>
    <row r="416" spans="1:14" x14ac:dyDescent="0.25">
      <c r="A416" s="119" t="s">
        <v>305</v>
      </c>
      <c r="B416" s="164">
        <v>41918</v>
      </c>
      <c r="C416" s="118" t="s">
        <v>7439</v>
      </c>
      <c r="D416" s="119" t="s">
        <v>3347</v>
      </c>
      <c r="E416" s="162">
        <v>10260053</v>
      </c>
      <c r="F416" s="119">
        <v>28292238</v>
      </c>
      <c r="G416" s="119">
        <v>2704005</v>
      </c>
      <c r="H416" s="120" t="str">
        <f>IF(G416="","",VLOOKUP(G416,ARANCEL!$B$5:$D$121,2,FALSE))</f>
        <v>PROVISORIO</v>
      </c>
      <c r="I416" s="121" t="s">
        <v>319</v>
      </c>
      <c r="J416" s="119">
        <v>1</v>
      </c>
      <c r="K416" s="122">
        <f>IF(G416="","",VLOOKUP(G416,ARANCEL!$B$5:$D$121,3,FALSE)*J416)</f>
        <v>3250</v>
      </c>
      <c r="L416" s="1229" t="s">
        <v>8279</v>
      </c>
      <c r="M416" s="1229">
        <v>4500259287</v>
      </c>
      <c r="N416" s="1229" t="s">
        <v>8287</v>
      </c>
    </row>
    <row r="417" spans="1:14" x14ac:dyDescent="0.25">
      <c r="A417" s="119" t="s">
        <v>305</v>
      </c>
      <c r="B417" s="164">
        <v>41933</v>
      </c>
      <c r="C417" s="118" t="s">
        <v>7439</v>
      </c>
      <c r="D417" s="119" t="s">
        <v>3347</v>
      </c>
      <c r="E417" s="162">
        <v>10260053</v>
      </c>
      <c r="F417" s="119">
        <v>28292238</v>
      </c>
      <c r="G417" s="119">
        <v>2704003</v>
      </c>
      <c r="H417" s="120" t="str">
        <f>IF(G417="","",VLOOKUP(G417,ARANCEL!$B$5:$D$121,2,FALSE))</f>
        <v xml:space="preserve">CORONA PERIFERICA CON PERNO MUÑON COLADO </v>
      </c>
      <c r="I417" s="121" t="s">
        <v>319</v>
      </c>
      <c r="J417" s="119">
        <v>1</v>
      </c>
      <c r="K417" s="122">
        <f>IF(G417="","",VLOOKUP(G417,ARANCEL!$B$5:$D$121,3,FALSE)*J417)</f>
        <v>32612</v>
      </c>
      <c r="L417" s="1229" t="s">
        <v>8279</v>
      </c>
      <c r="M417" s="1229">
        <v>4500259287</v>
      </c>
      <c r="N417" s="1229" t="s">
        <v>8287</v>
      </c>
    </row>
    <row r="418" spans="1:14" x14ac:dyDescent="0.25">
      <c r="A418" s="119" t="s">
        <v>305</v>
      </c>
      <c r="B418" s="164">
        <v>41906</v>
      </c>
      <c r="C418" s="118" t="s">
        <v>7234</v>
      </c>
      <c r="D418" s="119" t="s">
        <v>82</v>
      </c>
      <c r="E418" s="162">
        <v>10257263</v>
      </c>
      <c r="F418" s="119">
        <v>28601011</v>
      </c>
      <c r="G418" s="119">
        <v>2705003</v>
      </c>
      <c r="H418" s="120" t="str">
        <f>IF(G418="","",VLOOKUP(G418,ARANCEL!$B$5:$D$121,2,FALSE))</f>
        <v>INCRUSTACION ESTETICA (ART-GLASS O CERAMICA)</v>
      </c>
      <c r="I418" s="121" t="s">
        <v>326</v>
      </c>
      <c r="J418" s="119">
        <v>1</v>
      </c>
      <c r="K418" s="122">
        <f>IF(G418="","",VLOOKUP(G418,ARANCEL!$B$5:$D$121,3,FALSE)*J418)</f>
        <v>15676</v>
      </c>
      <c r="L418" s="1229" t="s">
        <v>7548</v>
      </c>
      <c r="M418" s="1229">
        <v>4500255012</v>
      </c>
      <c r="N418" s="1229" t="s">
        <v>7550</v>
      </c>
    </row>
    <row r="419" spans="1:14" x14ac:dyDescent="0.25">
      <c r="A419" s="119" t="s">
        <v>305</v>
      </c>
      <c r="B419" s="164">
        <v>41873</v>
      </c>
      <c r="C419" s="118" t="s">
        <v>6558</v>
      </c>
      <c r="D419" s="119" t="s">
        <v>1431</v>
      </c>
      <c r="E419" s="162">
        <v>10245402</v>
      </c>
      <c r="F419" s="119">
        <v>28017410</v>
      </c>
      <c r="G419" s="119">
        <v>2704005</v>
      </c>
      <c r="H419" s="120" t="str">
        <f>IF(G419="","",VLOOKUP(G419,ARANCEL!$B$5:$D$121,2,FALSE))</f>
        <v>PROVISORIO</v>
      </c>
      <c r="I419" s="121" t="s">
        <v>312</v>
      </c>
      <c r="J419" s="119">
        <v>1</v>
      </c>
      <c r="K419" s="122">
        <f>IF(G419="","",VLOOKUP(G419,ARANCEL!$B$5:$D$121,3,FALSE)*J419)</f>
        <v>3250</v>
      </c>
      <c r="L419" s="1229" t="s">
        <v>6905</v>
      </c>
      <c r="M419" s="1229">
        <v>4500250349</v>
      </c>
      <c r="N419" s="1229" t="s">
        <v>6910</v>
      </c>
    </row>
    <row r="420" spans="1:14" x14ac:dyDescent="0.25">
      <c r="A420" s="169" t="s">
        <v>305</v>
      </c>
      <c r="B420" s="164">
        <v>41880</v>
      </c>
      <c r="C420" s="118" t="s">
        <v>6558</v>
      </c>
      <c r="D420" s="119" t="s">
        <v>1431</v>
      </c>
      <c r="E420" s="162">
        <v>10245402</v>
      </c>
      <c r="F420" s="119">
        <v>28017410</v>
      </c>
      <c r="G420" s="119">
        <v>2704003</v>
      </c>
      <c r="H420" s="120" t="str">
        <f>IF(G420="","",VLOOKUP(G420,ARANCEL!$B$5:$D$121,2,FALSE))</f>
        <v xml:space="preserve">CORONA PERIFERICA CON PERNO MUÑON COLADO </v>
      </c>
      <c r="I420" s="121" t="s">
        <v>312</v>
      </c>
      <c r="J420" s="119">
        <v>1</v>
      </c>
      <c r="K420" s="122">
        <f>IF(G420="","",VLOOKUP(G420,ARANCEL!$B$5:$D$121,3,FALSE)*J420)</f>
        <v>32612</v>
      </c>
      <c r="L420" s="1229" t="s">
        <v>6905</v>
      </c>
      <c r="M420" s="1229">
        <v>4500251421</v>
      </c>
      <c r="N420" s="1229" t="s">
        <v>7150</v>
      </c>
    </row>
    <row r="421" spans="1:14" x14ac:dyDescent="0.25">
      <c r="A421" s="169" t="s">
        <v>313</v>
      </c>
      <c r="B421" s="164">
        <v>42339</v>
      </c>
      <c r="C421" s="118" t="s">
        <v>9441</v>
      </c>
      <c r="D421" s="119" t="s">
        <v>9442</v>
      </c>
      <c r="E421" s="162">
        <v>10301949</v>
      </c>
      <c r="F421" s="119">
        <v>29770798</v>
      </c>
      <c r="G421" s="119">
        <v>2707003</v>
      </c>
      <c r="H421" s="120" t="str">
        <f>IF(G421="","",VLOOKUP(G421,ARANCEL!$B$5:$D$121,2,FALSE))</f>
        <v xml:space="preserve">ESTAMPADO </v>
      </c>
      <c r="I421" s="121" t="s">
        <v>2739</v>
      </c>
      <c r="J421" s="119">
        <v>1</v>
      </c>
      <c r="K421" s="122">
        <f>IF(G421="","",VLOOKUP(G421,ARANCEL!$B$5:$D$121,3,FALSE)*J421)</f>
        <v>6028</v>
      </c>
      <c r="L421" s="1349" t="s">
        <v>9431</v>
      </c>
      <c r="M421" s="1349">
        <v>4500269300</v>
      </c>
      <c r="N421" s="1349" t="s">
        <v>9449</v>
      </c>
    </row>
    <row r="422" spans="1:14" x14ac:dyDescent="0.25">
      <c r="A422" s="119" t="s">
        <v>305</v>
      </c>
      <c r="B422" s="164">
        <v>41837</v>
      </c>
      <c r="C422" s="118" t="s">
        <v>5802</v>
      </c>
      <c r="D422" s="119" t="s">
        <v>82</v>
      </c>
      <c r="E422" s="162">
        <v>10226788</v>
      </c>
      <c r="F422" s="119">
        <v>27513473</v>
      </c>
      <c r="G422" s="119">
        <v>2704005</v>
      </c>
      <c r="H422" s="120" t="str">
        <f>IF(G422="","",VLOOKUP(G422,ARANCEL!$B$5:$D$121,2,FALSE))</f>
        <v>PROVISORIO</v>
      </c>
      <c r="I422" s="121" t="s">
        <v>326</v>
      </c>
      <c r="J422" s="119">
        <v>1</v>
      </c>
      <c r="K422" s="122">
        <f>IF(G422="","",VLOOKUP(G422,ARANCEL!$B$5:$D$121,3,FALSE)*J422)</f>
        <v>3250</v>
      </c>
      <c r="L422" s="1229" t="s">
        <v>6017</v>
      </c>
      <c r="M422" s="1229">
        <v>4500243728</v>
      </c>
      <c r="N422" s="1229">
        <v>9798</v>
      </c>
    </row>
    <row r="423" spans="1:14" x14ac:dyDescent="0.25">
      <c r="A423" s="119" t="s">
        <v>305</v>
      </c>
      <c r="B423" s="164">
        <v>41849</v>
      </c>
      <c r="C423" s="118" t="s">
        <v>5802</v>
      </c>
      <c r="D423" s="119" t="s">
        <v>82</v>
      </c>
      <c r="E423" s="162">
        <v>10226788</v>
      </c>
      <c r="F423" s="119">
        <v>27513473</v>
      </c>
      <c r="G423" s="119">
        <v>2704015</v>
      </c>
      <c r="H423" s="120" t="str">
        <f>IF(G423="","",VLOOKUP(G423,ARANCEL!$B$5:$D$121,2,FALSE))</f>
        <v xml:space="preserve">CORONA IN CERAM </v>
      </c>
      <c r="I423" s="121" t="s">
        <v>326</v>
      </c>
      <c r="J423" s="119">
        <v>1</v>
      </c>
      <c r="K423" s="122">
        <f>IF(G423="","",VLOOKUP(G423,ARANCEL!$B$5:$D$121,3,FALSE)*J423)</f>
        <v>42733</v>
      </c>
      <c r="L423" s="1229" t="s">
        <v>6905</v>
      </c>
      <c r="M423" s="1229">
        <v>4500250349</v>
      </c>
      <c r="N423" s="1229" t="s">
        <v>6910</v>
      </c>
    </row>
    <row r="424" spans="1:14" x14ac:dyDescent="0.25">
      <c r="A424" s="169" t="s">
        <v>313</v>
      </c>
      <c r="B424" s="164">
        <v>41845</v>
      </c>
      <c r="C424" s="118" t="s">
        <v>6081</v>
      </c>
      <c r="D424" s="119" t="s">
        <v>1081</v>
      </c>
      <c r="E424" s="162">
        <v>10228448</v>
      </c>
      <c r="F424" s="119">
        <v>26831351</v>
      </c>
      <c r="G424" s="119">
        <v>2708002</v>
      </c>
      <c r="H424" s="120" t="str">
        <f>IF(G424="","",VLOOKUP(G424,ARANCEL!$B$5:$D$121,2,FALSE))</f>
        <v xml:space="preserve">PLACA DE ORTODONCIA CON UN TORNILLO </v>
      </c>
      <c r="I424" s="121" t="s">
        <v>2739</v>
      </c>
      <c r="J424" s="119">
        <v>1</v>
      </c>
      <c r="K424" s="122">
        <f>IF(G424="","",VLOOKUP(G424,ARANCEL!$B$5:$D$121,3,FALSE)*J424)</f>
        <v>21402</v>
      </c>
      <c r="L424" s="1229" t="s">
        <v>6017</v>
      </c>
      <c r="M424" s="1229">
        <v>4500243728</v>
      </c>
      <c r="N424" s="1229">
        <v>9798</v>
      </c>
    </row>
    <row r="425" spans="1:14" x14ac:dyDescent="0.25">
      <c r="A425" s="119" t="s">
        <v>305</v>
      </c>
      <c r="B425" s="164">
        <v>41947</v>
      </c>
      <c r="C425" s="118" t="s">
        <v>7979</v>
      </c>
      <c r="D425" s="119" t="s">
        <v>1481</v>
      </c>
      <c r="E425" s="162">
        <v>10273532</v>
      </c>
      <c r="F425" s="119">
        <v>28794555</v>
      </c>
      <c r="G425" s="119">
        <v>2705003</v>
      </c>
      <c r="H425" s="120" t="str">
        <f>IF(G425="","",VLOOKUP(G425,ARANCEL!$B$5:$D$121,2,FALSE))</f>
        <v>INCRUSTACION ESTETICA (ART-GLASS O CERAMICA)</v>
      </c>
      <c r="I425" s="121" t="s">
        <v>317</v>
      </c>
      <c r="J425" s="119">
        <v>1</v>
      </c>
      <c r="K425" s="122">
        <f>IF(G425="","",VLOOKUP(G425,ARANCEL!$B$5:$D$121,3,FALSE)*J425)</f>
        <v>15676</v>
      </c>
      <c r="L425" s="1229" t="s">
        <v>8279</v>
      </c>
      <c r="M425" s="1229">
        <v>4500260751</v>
      </c>
      <c r="N425" s="1229" t="s">
        <v>8271</v>
      </c>
    </row>
    <row r="426" spans="1:14" x14ac:dyDescent="0.25">
      <c r="A426" s="119" t="s">
        <v>305</v>
      </c>
      <c r="B426" s="164">
        <v>41677</v>
      </c>
      <c r="C426" s="118" t="s">
        <v>2744</v>
      </c>
      <c r="D426" s="119" t="s">
        <v>467</v>
      </c>
      <c r="E426" s="162">
        <v>10173093</v>
      </c>
      <c r="F426" s="119">
        <v>24948951</v>
      </c>
      <c r="G426" s="119">
        <v>2704005</v>
      </c>
      <c r="H426" s="120" t="str">
        <f>IF(G426="","",VLOOKUP(G426,ARANCEL!$B$5:$D$121,2,FALSE))</f>
        <v>PROVISORIO</v>
      </c>
      <c r="I426" s="121" t="s">
        <v>309</v>
      </c>
      <c r="J426" s="119">
        <v>1</v>
      </c>
      <c r="K426" s="122">
        <f>IF(G426="","",VLOOKUP(G426,ARANCEL!$B$5:$D$121,3,FALSE)*J426)</f>
        <v>3250</v>
      </c>
      <c r="L426" s="1229" t="s">
        <v>3438</v>
      </c>
      <c r="M426" s="1229">
        <v>4500220807</v>
      </c>
      <c r="N426" s="1229">
        <v>8635</v>
      </c>
    </row>
    <row r="427" spans="1:14" ht="15" customHeight="1" x14ac:dyDescent="0.25">
      <c r="A427" s="119" t="s">
        <v>305</v>
      </c>
      <c r="B427" s="164">
        <v>41684</v>
      </c>
      <c r="C427" s="118" t="s">
        <v>2744</v>
      </c>
      <c r="D427" s="119" t="s">
        <v>467</v>
      </c>
      <c r="E427" s="162">
        <v>10173093</v>
      </c>
      <c r="F427" s="119">
        <v>24948951</v>
      </c>
      <c r="G427" s="119">
        <v>2704003</v>
      </c>
      <c r="H427" s="120" t="str">
        <f>IF(G427="","",VLOOKUP(G427,ARANCEL!$B$5:$D$121,2,FALSE))</f>
        <v xml:space="preserve">CORONA PERIFERICA CON PERNO MUÑON COLADO </v>
      </c>
      <c r="I427" s="121" t="s">
        <v>309</v>
      </c>
      <c r="J427" s="119">
        <v>1</v>
      </c>
      <c r="K427" s="122">
        <f>IF(G427="","",VLOOKUP(G427,ARANCEL!$B$5:$D$121,3,FALSE)*J427)</f>
        <v>32612</v>
      </c>
      <c r="L427" s="1229" t="s">
        <v>3438</v>
      </c>
      <c r="M427" s="1229">
        <v>4500220807</v>
      </c>
      <c r="N427" s="1229">
        <v>8635</v>
      </c>
    </row>
    <row r="428" spans="1:14" x14ac:dyDescent="0.25">
      <c r="A428" s="119" t="s">
        <v>305</v>
      </c>
      <c r="B428" s="164">
        <v>41887</v>
      </c>
      <c r="C428" s="118" t="s">
        <v>6852</v>
      </c>
      <c r="D428" s="119" t="s">
        <v>3347</v>
      </c>
      <c r="E428" s="162">
        <v>10252490</v>
      </c>
      <c r="F428" s="119">
        <v>28375504</v>
      </c>
      <c r="G428" s="119">
        <v>2705003</v>
      </c>
      <c r="H428" s="120" t="str">
        <f>IF(G428="","",VLOOKUP(G428,ARANCEL!$B$5:$D$121,2,FALSE))</f>
        <v>INCRUSTACION ESTETICA (ART-GLASS O CERAMICA)</v>
      </c>
      <c r="I428" s="121" t="s">
        <v>318</v>
      </c>
      <c r="J428" s="119">
        <v>1</v>
      </c>
      <c r="K428" s="122">
        <f>IF(G428="","",VLOOKUP(G428,ARANCEL!$B$5:$D$121,3,FALSE)*J428)</f>
        <v>15676</v>
      </c>
      <c r="L428" s="1229" t="s">
        <v>7548</v>
      </c>
      <c r="M428" s="1229">
        <v>4500255012</v>
      </c>
      <c r="N428" s="1229" t="s">
        <v>7550</v>
      </c>
    </row>
    <row r="429" spans="1:14" ht="15" customHeight="1" x14ac:dyDescent="0.25">
      <c r="A429" s="119" t="s">
        <v>305</v>
      </c>
      <c r="B429" s="164">
        <v>41648</v>
      </c>
      <c r="C429" s="118" t="s">
        <v>1246</v>
      </c>
      <c r="D429" s="119" t="s">
        <v>1641</v>
      </c>
      <c r="E429" s="162">
        <v>10163677</v>
      </c>
      <c r="F429" s="119">
        <v>24028129</v>
      </c>
      <c r="G429" s="119">
        <v>2704003</v>
      </c>
      <c r="H429" s="120" t="str">
        <f>IF(G429="","",VLOOKUP(G429,ARANCEL!$B$5:$D$121,2,FALSE))</f>
        <v xml:space="preserve">CORONA PERIFERICA CON PERNO MUÑON COLADO </v>
      </c>
      <c r="I429" s="121" t="s">
        <v>322</v>
      </c>
      <c r="J429" s="119">
        <v>1</v>
      </c>
      <c r="K429" s="122">
        <f>IF(G429="","",VLOOKUP(G429,ARANCEL!$B$5:$D$121,3,FALSE)*J429)</f>
        <v>32612</v>
      </c>
      <c r="L429" s="1235" t="str">
        <f>IF(E429="","","IMPAGO")</f>
        <v>IMPAGO</v>
      </c>
      <c r="M429" s="1235" t="str">
        <f>IF(L429="IMPAGO","SIN O.C.","")</f>
        <v>SIN O.C.</v>
      </c>
      <c r="N429" s="1235" t="str">
        <f>IF(L429="IMPAGO","SIN FACT.","")</f>
        <v>SIN FACT.</v>
      </c>
    </row>
    <row r="430" spans="1:14" x14ac:dyDescent="0.25">
      <c r="A430" s="119" t="s">
        <v>305</v>
      </c>
      <c r="B430" s="164">
        <v>41989</v>
      </c>
      <c r="C430" s="118" t="s">
        <v>8894</v>
      </c>
      <c r="D430" s="119" t="s">
        <v>81</v>
      </c>
      <c r="E430" s="162">
        <v>10295088</v>
      </c>
      <c r="F430" s="119">
        <v>29639013</v>
      </c>
      <c r="G430" s="119">
        <v>2705003</v>
      </c>
      <c r="H430" s="120" t="str">
        <f>IF(G430="","",VLOOKUP(G430,ARANCEL!$B$5:$D$121,2,FALSE))</f>
        <v>INCRUSTACION ESTETICA (ART-GLASS O CERAMICA)</v>
      </c>
      <c r="I430" s="121" t="s">
        <v>312</v>
      </c>
      <c r="J430" s="119">
        <v>1</v>
      </c>
      <c r="K430" s="122">
        <f>IF(G430="","",VLOOKUP(G430,ARANCEL!$B$5:$D$121,3,FALSE)*J430)</f>
        <v>15676</v>
      </c>
      <c r="L430" s="1349" t="s">
        <v>9431</v>
      </c>
      <c r="M430" s="1349">
        <v>4500269300</v>
      </c>
      <c r="N430" s="1349" t="s">
        <v>9449</v>
      </c>
    </row>
    <row r="431" spans="1:14" ht="15" customHeight="1" x14ac:dyDescent="0.25">
      <c r="A431" s="119" t="s">
        <v>305</v>
      </c>
      <c r="B431" s="164">
        <v>41754</v>
      </c>
      <c r="C431" s="118" t="s">
        <v>1777</v>
      </c>
      <c r="D431" s="119" t="s">
        <v>82</v>
      </c>
      <c r="E431" s="162">
        <v>10159558</v>
      </c>
      <c r="F431" s="119">
        <v>23440798</v>
      </c>
      <c r="G431" s="119">
        <v>2704015</v>
      </c>
      <c r="H431" s="120" t="str">
        <f>IF(G431="","",VLOOKUP(G431,ARANCEL!$B$5:$D$121,2,FALSE))</f>
        <v xml:space="preserve">CORONA IN CERAM </v>
      </c>
      <c r="I431" s="121" t="s">
        <v>311</v>
      </c>
      <c r="J431" s="119">
        <v>1</v>
      </c>
      <c r="K431" s="122">
        <f>IF(G431="","",VLOOKUP(G431,ARANCEL!$B$5:$D$121,3,FALSE)*J431)</f>
        <v>42733</v>
      </c>
      <c r="L431" s="1229" t="s">
        <v>4612</v>
      </c>
      <c r="M431" s="1229">
        <v>4500229986</v>
      </c>
      <c r="N431" s="1229">
        <v>9197</v>
      </c>
    </row>
    <row r="432" spans="1:14" x14ac:dyDescent="0.25">
      <c r="A432" s="119" t="s">
        <v>305</v>
      </c>
      <c r="B432" s="164">
        <v>41764</v>
      </c>
      <c r="C432" s="118" t="s">
        <v>1777</v>
      </c>
      <c r="D432" s="119" t="s">
        <v>82</v>
      </c>
      <c r="E432" s="162">
        <v>10192494</v>
      </c>
      <c r="F432" s="119">
        <v>23440798</v>
      </c>
      <c r="G432" s="119">
        <v>2702002</v>
      </c>
      <c r="H432" s="120" t="str">
        <f>IF(G432="","",VLOOKUP(G432,ARANCEL!$B$5:$D$121,2,FALSE))</f>
        <v xml:space="preserve">LABORATORIO CORONA CEMENTADA SOBRE IMPLANTE </v>
      </c>
      <c r="I432" s="121" t="s">
        <v>769</v>
      </c>
      <c r="J432" s="119">
        <v>2</v>
      </c>
      <c r="K432" s="122">
        <f>IF(G432="","",VLOOKUP(G432,ARANCEL!$B$5:$D$121,3,FALSE)*J432)</f>
        <v>63756</v>
      </c>
      <c r="L432" s="1229" t="s">
        <v>4612</v>
      </c>
      <c r="M432" s="1229">
        <v>4500229986</v>
      </c>
      <c r="N432" s="1229">
        <v>9197</v>
      </c>
    </row>
    <row r="433" spans="1:14" x14ac:dyDescent="0.25">
      <c r="A433" s="119" t="s">
        <v>305</v>
      </c>
      <c r="B433" s="164">
        <v>41764</v>
      </c>
      <c r="C433" s="118" t="s">
        <v>1777</v>
      </c>
      <c r="D433" s="119" t="s">
        <v>82</v>
      </c>
      <c r="E433" s="162">
        <v>10192494</v>
      </c>
      <c r="F433" s="119">
        <v>23440798</v>
      </c>
      <c r="G433" s="119">
        <v>2702005</v>
      </c>
      <c r="H433" s="120" t="str">
        <f>IF(G433="","",VLOOKUP(G433,ARANCEL!$B$5:$D$121,2,FALSE))</f>
        <v xml:space="preserve">LABORATORIO INTERMEDIARIO SOBRE IMPLANTE </v>
      </c>
      <c r="I433" s="121" t="s">
        <v>312</v>
      </c>
      <c r="J433" s="119">
        <v>1</v>
      </c>
      <c r="K433" s="122">
        <f>IF(G433="","",VLOOKUP(G433,ARANCEL!$B$5:$D$121,3,FALSE)*J433)</f>
        <v>31889</v>
      </c>
      <c r="L433" s="1229" t="s">
        <v>5292</v>
      </c>
      <c r="M433" s="1229">
        <v>4500235530</v>
      </c>
      <c r="N433" s="1229">
        <v>9401</v>
      </c>
    </row>
    <row r="434" spans="1:14" x14ac:dyDescent="0.25">
      <c r="A434" s="119" t="s">
        <v>305</v>
      </c>
      <c r="B434" s="164">
        <v>41886</v>
      </c>
      <c r="C434" s="118" t="s">
        <v>6851</v>
      </c>
      <c r="D434" s="119" t="s">
        <v>467</v>
      </c>
      <c r="E434" s="162">
        <v>10252492</v>
      </c>
      <c r="F434" s="119">
        <v>28081808</v>
      </c>
      <c r="G434" s="119">
        <v>2705003</v>
      </c>
      <c r="H434" s="120" t="str">
        <f>IF(G434="","",VLOOKUP(G434,ARANCEL!$B$5:$D$121,2,FALSE))</f>
        <v>INCRUSTACION ESTETICA (ART-GLASS O CERAMICA)</v>
      </c>
      <c r="I434" s="121" t="s">
        <v>317</v>
      </c>
      <c r="J434" s="119">
        <v>1</v>
      </c>
      <c r="K434" s="122">
        <f>IF(G434="","",VLOOKUP(G434,ARANCEL!$B$5:$D$121,3,FALSE)*J434)</f>
        <v>15676</v>
      </c>
      <c r="L434" s="1229" t="s">
        <v>7548</v>
      </c>
      <c r="M434" s="1229">
        <v>4500255012</v>
      </c>
      <c r="N434" s="1229" t="s">
        <v>7550</v>
      </c>
    </row>
    <row r="435" spans="1:14" x14ac:dyDescent="0.25">
      <c r="A435" s="119" t="s">
        <v>305</v>
      </c>
      <c r="B435" s="164">
        <v>41716</v>
      </c>
      <c r="C435" s="118" t="s">
        <v>3382</v>
      </c>
      <c r="D435" s="119" t="s">
        <v>61</v>
      </c>
      <c r="E435" s="162">
        <v>10181671</v>
      </c>
      <c r="F435" s="119">
        <v>23606695</v>
      </c>
      <c r="G435" s="119">
        <v>2707003</v>
      </c>
      <c r="H435" s="120" t="str">
        <f>IF(G435="","",VLOOKUP(G435,ARANCEL!$B$5:$D$121,2,FALSE))</f>
        <v xml:space="preserve">ESTAMPADO </v>
      </c>
      <c r="I435" s="121" t="s">
        <v>331</v>
      </c>
      <c r="J435" s="119">
        <v>1</v>
      </c>
      <c r="K435" s="122">
        <f>IF(G435="","",VLOOKUP(G435,ARANCEL!$B$5:$D$121,3,FALSE)*J435)</f>
        <v>6028</v>
      </c>
      <c r="L435" s="1229" t="s">
        <v>3058</v>
      </c>
      <c r="M435" s="1229">
        <v>4500225675</v>
      </c>
      <c r="N435" s="1229">
        <v>8921</v>
      </c>
    </row>
    <row r="436" spans="1:14" x14ac:dyDescent="0.25">
      <c r="A436" s="255" t="s">
        <v>313</v>
      </c>
      <c r="B436" s="256">
        <v>42025</v>
      </c>
      <c r="C436" s="257" t="s">
        <v>9809</v>
      </c>
      <c r="D436" s="255"/>
      <c r="E436" s="258">
        <v>10313631</v>
      </c>
      <c r="F436" s="255">
        <v>30638136</v>
      </c>
      <c r="G436" s="255">
        <v>2705003</v>
      </c>
      <c r="H436" s="120" t="str">
        <f>IF(G436="","",VLOOKUP(G436,ARANCEL!$B$5:$D$121,2,FALSE))</f>
        <v>INCRUSTACION ESTETICA (ART-GLASS O CERAMICA)</v>
      </c>
      <c r="I436" s="121" t="s">
        <v>2739</v>
      </c>
      <c r="J436" s="119">
        <v>1</v>
      </c>
      <c r="K436" s="122">
        <f>IF(G436="","",VLOOKUP(G436,ARANCEL!$B$5:$D$121,3,FALSE)*J436)</f>
        <v>15676</v>
      </c>
      <c r="L436" s="1235" t="str">
        <f>IF(E436="","","IMPAGO")</f>
        <v>IMPAGO</v>
      </c>
      <c r="M436" s="1235" t="str">
        <f>IF(L436="IMPAGO","SIN O.C.","")</f>
        <v>SIN O.C.</v>
      </c>
      <c r="N436" s="1235" t="str">
        <f>IF(L436="IMPAGO","SIN FACT.","")</f>
        <v>SIN FACT.</v>
      </c>
    </row>
    <row r="437" spans="1:14" x14ac:dyDescent="0.25">
      <c r="A437" s="255" t="s">
        <v>305</v>
      </c>
      <c r="B437" s="256">
        <v>41690</v>
      </c>
      <c r="C437" s="257" t="s">
        <v>2871</v>
      </c>
      <c r="D437" s="255" t="s">
        <v>83</v>
      </c>
      <c r="E437" s="258">
        <v>10175170</v>
      </c>
      <c r="F437" s="255">
        <v>24844153</v>
      </c>
      <c r="G437" s="255">
        <v>2704005</v>
      </c>
      <c r="H437" s="120" t="str">
        <f>IF(G437="","",VLOOKUP(G437,ARANCEL!$B$5:$D$121,2,FALSE))</f>
        <v>PROVISORIO</v>
      </c>
      <c r="I437" s="121" t="s">
        <v>315</v>
      </c>
      <c r="J437" s="119">
        <v>1</v>
      </c>
      <c r="K437" s="122">
        <f>IF(G437="","",VLOOKUP(G437,ARANCEL!$B$5:$D$121,3,FALSE)*J437)</f>
        <v>3250</v>
      </c>
      <c r="L437" s="1229" t="s">
        <v>3438</v>
      </c>
      <c r="M437" s="1229">
        <v>4500220808</v>
      </c>
      <c r="N437" s="1229">
        <v>8636</v>
      </c>
    </row>
    <row r="438" spans="1:14" x14ac:dyDescent="0.25">
      <c r="A438" s="339" t="s">
        <v>305</v>
      </c>
      <c r="B438" s="256">
        <v>41779</v>
      </c>
      <c r="C438" s="118" t="s">
        <v>2871</v>
      </c>
      <c r="D438" s="119" t="s">
        <v>83</v>
      </c>
      <c r="E438" s="162">
        <v>10175170</v>
      </c>
      <c r="F438" s="119">
        <v>24844153</v>
      </c>
      <c r="G438" s="255">
        <v>2704003</v>
      </c>
      <c r="H438" s="120" t="str">
        <f>IF(G438="","",VLOOKUP(G438,ARANCEL!$B$5:$D$121,2,FALSE))</f>
        <v xml:space="preserve">CORONA PERIFERICA CON PERNO MUÑON COLADO </v>
      </c>
      <c r="I438" s="121" t="s">
        <v>315</v>
      </c>
      <c r="J438" s="119">
        <v>1</v>
      </c>
      <c r="K438" s="122">
        <f>IF(G438="","",VLOOKUP(G438,ARANCEL!$B$5:$D$121,3,FALSE)*J438)</f>
        <v>32612</v>
      </c>
      <c r="L438" s="1229" t="s">
        <v>5292</v>
      </c>
      <c r="M438" s="1229">
        <v>4500235530</v>
      </c>
      <c r="N438" s="1229">
        <v>9401</v>
      </c>
    </row>
    <row r="439" spans="1:14" x14ac:dyDescent="0.25">
      <c r="A439" s="255" t="s">
        <v>305</v>
      </c>
      <c r="B439" s="256">
        <v>41864</v>
      </c>
      <c r="C439" s="257" t="s">
        <v>5264</v>
      </c>
      <c r="D439" s="255" t="s">
        <v>61</v>
      </c>
      <c r="E439" s="258">
        <v>10240474</v>
      </c>
      <c r="F439" s="255">
        <v>27694365</v>
      </c>
      <c r="G439" s="255">
        <v>2707001</v>
      </c>
      <c r="H439" s="120" t="str">
        <f>IF(G439="","",VLOOKUP(G439,ARANCEL!$B$5:$D$121,2,FALSE))</f>
        <v xml:space="preserve">PLANO DE RELAJACION </v>
      </c>
      <c r="I439" s="121" t="s">
        <v>306</v>
      </c>
      <c r="J439" s="119">
        <v>1</v>
      </c>
      <c r="K439" s="122">
        <f>IF(G439="","",VLOOKUP(G439,ARANCEL!$B$5:$D$121,3,FALSE)*J439)</f>
        <v>9221</v>
      </c>
      <c r="L439" s="1229" t="s">
        <v>6905</v>
      </c>
      <c r="M439" s="1229">
        <v>4500250349</v>
      </c>
      <c r="N439" s="1229" t="s">
        <v>6910</v>
      </c>
    </row>
    <row r="440" spans="1:14" x14ac:dyDescent="0.25">
      <c r="A440" s="255" t="s">
        <v>305</v>
      </c>
      <c r="B440" s="256">
        <v>41864</v>
      </c>
      <c r="C440" s="257" t="s">
        <v>5264</v>
      </c>
      <c r="D440" s="255" t="s">
        <v>61</v>
      </c>
      <c r="E440" s="258">
        <v>10240474</v>
      </c>
      <c r="F440" s="255">
        <v>27694365</v>
      </c>
      <c r="G440" s="255">
        <v>2707003</v>
      </c>
      <c r="H440" s="120" t="str">
        <f>IF(G440="","",VLOOKUP(G440,ARANCEL!$B$5:$D$121,2,FALSE))</f>
        <v xml:space="preserve">ESTAMPADO </v>
      </c>
      <c r="I440" s="121" t="s">
        <v>331</v>
      </c>
      <c r="J440" s="119">
        <v>1</v>
      </c>
      <c r="K440" s="122">
        <f>IF(G440="","",VLOOKUP(G440,ARANCEL!$B$5:$D$121,3,FALSE)*J440)</f>
        <v>6028</v>
      </c>
      <c r="L440" s="1229" t="s">
        <v>6905</v>
      </c>
      <c r="M440" s="1229">
        <v>4500250349</v>
      </c>
      <c r="N440" s="1229" t="s">
        <v>6910</v>
      </c>
    </row>
    <row r="441" spans="1:14" x14ac:dyDescent="0.25">
      <c r="A441" s="255" t="s">
        <v>305</v>
      </c>
      <c r="B441" s="256">
        <v>42027</v>
      </c>
      <c r="C441" s="257" t="s">
        <v>9677</v>
      </c>
      <c r="D441" s="255" t="s">
        <v>82</v>
      </c>
      <c r="E441" s="258">
        <v>10312583</v>
      </c>
      <c r="F441" s="255">
        <v>30313005</v>
      </c>
      <c r="G441" s="255">
        <v>2704005</v>
      </c>
      <c r="H441" s="120" t="str">
        <f>IF(G441="","",VLOOKUP(G441,ARANCEL!$B$5:$D$121,2,FALSE))</f>
        <v>PROVISORIO</v>
      </c>
      <c r="I441" s="121" t="s">
        <v>337</v>
      </c>
      <c r="J441" s="119">
        <v>1</v>
      </c>
      <c r="K441" s="122">
        <f>IF(G441="","",VLOOKUP(G441,ARANCEL!$B$5:$D$121,3,FALSE)*J441)</f>
        <v>3250</v>
      </c>
      <c r="L441" s="1235" t="str">
        <f>IF(E441="","","IMPAGO")</f>
        <v>IMPAGO</v>
      </c>
      <c r="M441" s="1235" t="str">
        <f>IF(L441="IMPAGO","SIN O.C.","")</f>
        <v>SIN O.C.</v>
      </c>
      <c r="N441" s="1235" t="str">
        <f>IF(L441="IMPAGO","SIN FACT.","")</f>
        <v>SIN FACT.</v>
      </c>
    </row>
    <row r="442" spans="1:14" x14ac:dyDescent="0.25">
      <c r="A442" s="255" t="s">
        <v>305</v>
      </c>
      <c r="B442" s="256">
        <v>41675</v>
      </c>
      <c r="C442" s="118" t="s">
        <v>1154</v>
      </c>
      <c r="D442" s="119" t="s">
        <v>1646</v>
      </c>
      <c r="E442" s="162">
        <v>10171775</v>
      </c>
      <c r="F442" s="119">
        <v>24915086</v>
      </c>
      <c r="G442" s="255">
        <v>2704005</v>
      </c>
      <c r="H442" s="120" t="str">
        <f>IF(G442="","",VLOOKUP(G442,ARANCEL!$B$5:$D$121,2,FALSE))</f>
        <v>PROVISORIO</v>
      </c>
      <c r="I442" s="121" t="s">
        <v>756</v>
      </c>
      <c r="J442" s="119">
        <v>2</v>
      </c>
      <c r="K442" s="122">
        <f>IF(G442="","",VLOOKUP(G442,ARANCEL!$B$5:$D$121,3,FALSE)*J442)</f>
        <v>6500</v>
      </c>
      <c r="L442" s="1229" t="s">
        <v>2842</v>
      </c>
      <c r="M442" s="1229">
        <v>4500216250</v>
      </c>
      <c r="N442" s="1229">
        <v>8414</v>
      </c>
    </row>
    <row r="443" spans="1:14" x14ac:dyDescent="0.25">
      <c r="A443" s="255" t="s">
        <v>305</v>
      </c>
      <c r="B443" s="256">
        <v>41705</v>
      </c>
      <c r="C443" s="257" t="s">
        <v>3215</v>
      </c>
      <c r="D443" s="255" t="s">
        <v>82</v>
      </c>
      <c r="E443" s="258">
        <v>10179925</v>
      </c>
      <c r="F443" s="255">
        <v>25353599</v>
      </c>
      <c r="G443" s="255">
        <v>2704005</v>
      </c>
      <c r="H443" s="120" t="str">
        <f>IF(G443="","",VLOOKUP(G443,ARANCEL!$B$5:$D$121,2,FALSE))</f>
        <v>PROVISORIO</v>
      </c>
      <c r="I443" s="121" t="s">
        <v>337</v>
      </c>
      <c r="J443" s="119">
        <v>1</v>
      </c>
      <c r="K443" s="122">
        <f>IF(G443="","",VLOOKUP(G443,ARANCEL!$B$5:$D$121,3,FALSE)*J443)</f>
        <v>3250</v>
      </c>
      <c r="L443" s="1229" t="s">
        <v>3058</v>
      </c>
      <c r="M443" s="1229">
        <v>4500225674</v>
      </c>
      <c r="N443" s="1229">
        <v>8920</v>
      </c>
    </row>
    <row r="444" spans="1:14" x14ac:dyDescent="0.25">
      <c r="A444" s="255" t="s">
        <v>305</v>
      </c>
      <c r="B444" s="256">
        <v>41718</v>
      </c>
      <c r="C444" s="257" t="s">
        <v>3215</v>
      </c>
      <c r="D444" s="255" t="s">
        <v>82</v>
      </c>
      <c r="E444" s="258">
        <v>10179925</v>
      </c>
      <c r="F444" s="255">
        <v>25353599</v>
      </c>
      <c r="G444" s="255">
        <v>2704015</v>
      </c>
      <c r="H444" s="120" t="str">
        <f>IF(G444="","",VLOOKUP(G444,ARANCEL!$B$5:$D$121,2,FALSE))</f>
        <v xml:space="preserve">CORONA IN CERAM </v>
      </c>
      <c r="I444" s="121" t="s">
        <v>337</v>
      </c>
      <c r="J444" s="119">
        <v>1</v>
      </c>
      <c r="K444" s="122">
        <f>IF(G444="","",VLOOKUP(G444,ARANCEL!$B$5:$D$121,3,FALSE)*J444)</f>
        <v>42733</v>
      </c>
      <c r="L444" s="1229" t="s">
        <v>3058</v>
      </c>
      <c r="M444" s="1229">
        <v>4500225674</v>
      </c>
      <c r="N444" s="1229">
        <v>8920</v>
      </c>
    </row>
    <row r="445" spans="1:14" x14ac:dyDescent="0.25">
      <c r="A445" s="255" t="s">
        <v>305</v>
      </c>
      <c r="B445" s="256">
        <v>41800</v>
      </c>
      <c r="C445" s="257" t="s">
        <v>5022</v>
      </c>
      <c r="D445" s="255" t="s">
        <v>61</v>
      </c>
      <c r="E445" s="258">
        <v>10208256</v>
      </c>
      <c r="F445" s="255">
        <v>26866227</v>
      </c>
      <c r="G445" s="255">
        <v>2707001</v>
      </c>
      <c r="H445" s="120" t="str">
        <f>IF(G445="","",VLOOKUP(G445,ARANCEL!$B$5:$D$121,2,FALSE))</f>
        <v xml:space="preserve">PLANO DE RELAJACION </v>
      </c>
      <c r="I445" s="121" t="s">
        <v>306</v>
      </c>
      <c r="J445" s="119">
        <v>1</v>
      </c>
      <c r="K445" s="122">
        <f>IF(G445="","",VLOOKUP(G445,ARANCEL!$B$5:$D$121,3,FALSE)*J445)</f>
        <v>9221</v>
      </c>
      <c r="L445" s="1229" t="s">
        <v>5742</v>
      </c>
      <c r="M445" s="1229">
        <v>4500239575</v>
      </c>
      <c r="N445" s="1229" t="s">
        <v>5758</v>
      </c>
    </row>
    <row r="446" spans="1:14" x14ac:dyDescent="0.25">
      <c r="A446" s="339" t="s">
        <v>313</v>
      </c>
      <c r="B446" s="254">
        <v>41730</v>
      </c>
      <c r="C446" s="257" t="s">
        <v>4597</v>
      </c>
      <c r="D446" s="255" t="s">
        <v>86</v>
      </c>
      <c r="E446" s="258">
        <v>10188135</v>
      </c>
      <c r="F446" s="255">
        <v>25913419</v>
      </c>
      <c r="G446" s="255">
        <v>2706009</v>
      </c>
      <c r="H446" s="120" t="str">
        <f>IF(G446="","",VLOOKUP(G446,ARANCEL!$B$5:$D$121,2,FALSE))</f>
        <v xml:space="preserve">PUENTE REMOVIBLE METALICO </v>
      </c>
      <c r="I446" s="121" t="s">
        <v>2739</v>
      </c>
      <c r="J446" s="119">
        <v>1</v>
      </c>
      <c r="K446" s="122">
        <f>IF(G446="","",VLOOKUP(G446,ARANCEL!$B$5:$D$121,3,FALSE)*J446)</f>
        <v>17993</v>
      </c>
      <c r="L446" s="1229" t="s">
        <v>4612</v>
      </c>
      <c r="M446" s="1229">
        <v>4500229992</v>
      </c>
      <c r="N446" s="1229">
        <v>9198</v>
      </c>
    </row>
    <row r="447" spans="1:14" ht="15" customHeight="1" x14ac:dyDescent="0.2">
      <c r="A447" s="364" t="s">
        <v>313</v>
      </c>
      <c r="B447" s="260">
        <v>42339</v>
      </c>
      <c r="C447" s="1567" t="s">
        <v>9443</v>
      </c>
      <c r="D447" s="1567" t="s">
        <v>82</v>
      </c>
      <c r="E447" s="1567">
        <v>10292190</v>
      </c>
      <c r="F447" s="1567">
        <v>29736245</v>
      </c>
      <c r="G447" s="1567">
        <v>2706008</v>
      </c>
      <c r="H447" s="120" t="str">
        <f>IF(G447="","",VLOOKUP(G447,ARANCEL!$B$5:$D$121,2,FALSE))</f>
        <v xml:space="preserve">PROTESIS METALICA TERMINADA </v>
      </c>
      <c r="I447" s="121" t="s">
        <v>2739</v>
      </c>
      <c r="J447" s="119">
        <v>1</v>
      </c>
      <c r="K447" s="122">
        <f>IF(G447="","",VLOOKUP(G447,ARANCEL!$B$5:$D$121,3,FALSE)*J447)</f>
        <v>39483</v>
      </c>
      <c r="L447" s="1349" t="s">
        <v>9431</v>
      </c>
      <c r="M447" s="1349">
        <v>4500269300</v>
      </c>
      <c r="N447" s="1349" t="s">
        <v>9449</v>
      </c>
    </row>
    <row r="448" spans="1:14" x14ac:dyDescent="0.25">
      <c r="A448" s="364" t="s">
        <v>313</v>
      </c>
      <c r="B448" s="260">
        <v>41911</v>
      </c>
      <c r="C448" s="1568" t="s">
        <v>7552</v>
      </c>
      <c r="D448" s="1048" t="s">
        <v>1843</v>
      </c>
      <c r="E448" s="1047">
        <v>10258530</v>
      </c>
      <c r="F448" s="1047">
        <v>28745659</v>
      </c>
      <c r="G448" s="1568">
        <v>2708001</v>
      </c>
      <c r="H448" s="120" t="str">
        <f>IF(G448="","",VLOOKUP(G448,ARANCEL!$B$5:$D$121,2,FALSE))</f>
        <v xml:space="preserve">PLACA DE ORTODONCIA SIN TORNILLO </v>
      </c>
      <c r="I448" s="121" t="s">
        <v>2739</v>
      </c>
      <c r="J448" s="119">
        <v>1</v>
      </c>
      <c r="K448" s="122">
        <f>IF(G448="","",VLOOKUP(G448,ARANCEL!$B$5:$D$121,3,FALSE)*J448)</f>
        <v>17997</v>
      </c>
      <c r="L448" s="1229" t="s">
        <v>7548</v>
      </c>
      <c r="M448" s="1229">
        <v>4500255012</v>
      </c>
      <c r="N448" s="1229" t="s">
        <v>7550</v>
      </c>
    </row>
    <row r="449" spans="1:14" x14ac:dyDescent="0.25">
      <c r="A449" s="259" t="s">
        <v>305</v>
      </c>
      <c r="B449" s="260">
        <v>41647</v>
      </c>
      <c r="C449" s="261" t="s">
        <v>1776</v>
      </c>
      <c r="D449" s="259" t="s">
        <v>78</v>
      </c>
      <c r="E449" s="262">
        <v>10168746</v>
      </c>
      <c r="F449" s="259">
        <v>24359092</v>
      </c>
      <c r="G449" s="259">
        <v>2704005</v>
      </c>
      <c r="H449" s="120" t="str">
        <f>IF(G449="","",VLOOKUP(G449,ARANCEL!$B$5:$D$121,2,FALSE))</f>
        <v>PROVISORIO</v>
      </c>
      <c r="I449" s="121" t="s">
        <v>322</v>
      </c>
      <c r="J449" s="119">
        <v>1</v>
      </c>
      <c r="K449" s="122">
        <f>IF(G449="","",VLOOKUP(G449,ARANCEL!$B$5:$D$121,3,FALSE)*J449)</f>
        <v>3250</v>
      </c>
      <c r="L449" s="1229" t="s">
        <v>2842</v>
      </c>
      <c r="M449" s="1229">
        <v>4500216248</v>
      </c>
      <c r="N449" s="1229">
        <v>8412</v>
      </c>
    </row>
    <row r="450" spans="1:14" x14ac:dyDescent="0.25">
      <c r="A450" s="255" t="s">
        <v>305</v>
      </c>
      <c r="B450" s="256">
        <v>41647</v>
      </c>
      <c r="C450" s="257" t="s">
        <v>1776</v>
      </c>
      <c r="D450" s="255" t="s">
        <v>78</v>
      </c>
      <c r="E450" s="258">
        <v>10168746</v>
      </c>
      <c r="F450" s="255">
        <v>24359092</v>
      </c>
      <c r="G450" s="255">
        <v>2704002</v>
      </c>
      <c r="H450" s="120" t="str">
        <f>IF(G450="","",VLOOKUP(G450,ARANCEL!$B$5:$D$121,2,FALSE))</f>
        <v xml:space="preserve">CORONA PERIFERICA </v>
      </c>
      <c r="I450" s="121" t="s">
        <v>322</v>
      </c>
      <c r="J450" s="119">
        <v>1</v>
      </c>
      <c r="K450" s="122">
        <f>IF(G450="","",VLOOKUP(G450,ARANCEL!$B$5:$D$121,3,FALSE)*J450)</f>
        <v>25865</v>
      </c>
      <c r="L450" s="1229" t="s">
        <v>2842</v>
      </c>
      <c r="M450" s="1229">
        <v>4500216248</v>
      </c>
      <c r="N450" s="1229">
        <v>8412</v>
      </c>
    </row>
    <row r="451" spans="1:14" x14ac:dyDescent="0.25">
      <c r="A451" s="255" t="s">
        <v>305</v>
      </c>
      <c r="B451" s="256">
        <v>41978</v>
      </c>
      <c r="C451" s="257" t="s">
        <v>8748</v>
      </c>
      <c r="D451" s="255" t="s">
        <v>78</v>
      </c>
      <c r="E451" s="258">
        <v>10290967</v>
      </c>
      <c r="F451" s="255">
        <v>28614650</v>
      </c>
      <c r="G451" s="255">
        <v>2705003</v>
      </c>
      <c r="H451" s="120" t="str">
        <f>IF(G451="","",VLOOKUP(G451,ARANCEL!$B$5:$D$121,2,FALSE))</f>
        <v>INCRUSTACION ESTETICA (ART-GLASS O CERAMICA)</v>
      </c>
      <c r="I451" s="121" t="s">
        <v>315</v>
      </c>
      <c r="J451" s="119">
        <v>1</v>
      </c>
      <c r="K451" s="122">
        <f>IF(G451="","",VLOOKUP(G451,ARANCEL!$B$5:$D$121,3,FALSE)*J451)</f>
        <v>15676</v>
      </c>
      <c r="L451" s="1349" t="s">
        <v>9431</v>
      </c>
      <c r="M451" s="1349">
        <v>4500269300</v>
      </c>
      <c r="N451" s="1349" t="s">
        <v>9449</v>
      </c>
    </row>
    <row r="452" spans="1:14" x14ac:dyDescent="0.25">
      <c r="A452" s="255" t="s">
        <v>305</v>
      </c>
      <c r="B452" s="256">
        <v>41989</v>
      </c>
      <c r="C452" s="257" t="s">
        <v>8748</v>
      </c>
      <c r="D452" s="255" t="s">
        <v>78</v>
      </c>
      <c r="E452" s="258">
        <v>10297614</v>
      </c>
      <c r="F452" s="255">
        <v>30141385</v>
      </c>
      <c r="G452" s="255">
        <v>2704005</v>
      </c>
      <c r="H452" s="120" t="str">
        <f>IF(G452="","",VLOOKUP(G452,ARANCEL!$B$5:$D$121,2,FALSE))</f>
        <v>PROVISORIO</v>
      </c>
      <c r="I452" s="121" t="s">
        <v>337</v>
      </c>
      <c r="J452" s="119">
        <v>1</v>
      </c>
      <c r="K452" s="122">
        <f>IF(G452="","",VLOOKUP(G452,ARANCEL!$B$5:$D$121,3,FALSE)*J452)</f>
        <v>3250</v>
      </c>
      <c r="L452" s="1349" t="s">
        <v>9431</v>
      </c>
      <c r="M452" s="1349">
        <v>4500269300</v>
      </c>
      <c r="N452" s="1349" t="s">
        <v>9449</v>
      </c>
    </row>
    <row r="453" spans="1:14" x14ac:dyDescent="0.25">
      <c r="A453" s="255" t="s">
        <v>305</v>
      </c>
      <c r="B453" s="256">
        <v>41999</v>
      </c>
      <c r="C453" s="118" t="s">
        <v>8748</v>
      </c>
      <c r="D453" s="119" t="s">
        <v>78</v>
      </c>
      <c r="E453" s="162">
        <v>10297614</v>
      </c>
      <c r="F453" s="119">
        <v>30141385</v>
      </c>
      <c r="G453" s="255">
        <v>2704015</v>
      </c>
      <c r="H453" s="120" t="str">
        <f>IF(G453="","",VLOOKUP(G453,ARANCEL!$B$5:$D$121,2,FALSE))</f>
        <v xml:space="preserve">CORONA IN CERAM </v>
      </c>
      <c r="I453" s="121" t="s">
        <v>337</v>
      </c>
      <c r="J453" s="119">
        <v>1</v>
      </c>
      <c r="K453" s="122">
        <f>IF(G453="","",VLOOKUP(G453,ARANCEL!$B$5:$D$121,3,FALSE)*J453)</f>
        <v>42733</v>
      </c>
      <c r="L453" s="1349" t="s">
        <v>9431</v>
      </c>
      <c r="M453" s="1349">
        <v>4500269300</v>
      </c>
      <c r="N453" s="1349" t="s">
        <v>9449</v>
      </c>
    </row>
    <row r="454" spans="1:14" x14ac:dyDescent="0.25">
      <c r="A454" s="255" t="s">
        <v>305</v>
      </c>
      <c r="B454" s="256">
        <v>41772</v>
      </c>
      <c r="C454" s="118" t="s">
        <v>4492</v>
      </c>
      <c r="D454" s="119" t="s">
        <v>81</v>
      </c>
      <c r="E454" s="162">
        <v>10195826</v>
      </c>
      <c r="F454" s="119">
        <v>26363685</v>
      </c>
      <c r="G454" s="255">
        <v>2705003</v>
      </c>
      <c r="H454" s="120" t="str">
        <f>IF(G454="","",VLOOKUP(G454,ARANCEL!$B$5:$D$121,2,FALSE))</f>
        <v>INCRUSTACION ESTETICA (ART-GLASS O CERAMICA)</v>
      </c>
      <c r="I454" s="121" t="s">
        <v>322</v>
      </c>
      <c r="J454" s="119">
        <v>1</v>
      </c>
      <c r="K454" s="122">
        <f>IF(G454="","",VLOOKUP(G454,ARANCEL!$B$5:$D$121,3,FALSE)*J454)</f>
        <v>15676</v>
      </c>
      <c r="L454" s="1229" t="s">
        <v>5292</v>
      </c>
      <c r="M454" s="1229">
        <v>4500235530</v>
      </c>
      <c r="N454" s="1229">
        <v>9401</v>
      </c>
    </row>
    <row r="455" spans="1:14" x14ac:dyDescent="0.25">
      <c r="A455" s="255" t="s">
        <v>305</v>
      </c>
      <c r="B455" s="256">
        <v>41716</v>
      </c>
      <c r="C455" s="257" t="s">
        <v>1775</v>
      </c>
      <c r="D455" s="255" t="s">
        <v>81</v>
      </c>
      <c r="E455" s="258">
        <v>10167110</v>
      </c>
      <c r="F455" s="255">
        <v>24169995</v>
      </c>
      <c r="G455" s="255">
        <v>2704002</v>
      </c>
      <c r="H455" s="120" t="str">
        <f>IF(G455="","",VLOOKUP(G455,ARANCEL!$B$5:$D$121,2,FALSE))</f>
        <v xml:space="preserve">CORONA PERIFERICA </v>
      </c>
      <c r="I455" s="121" t="s">
        <v>340</v>
      </c>
      <c r="J455" s="119">
        <v>1</v>
      </c>
      <c r="K455" s="122">
        <f>IF(G455="","",VLOOKUP(G455,ARANCEL!$B$5:$D$121,3,FALSE)*J455)</f>
        <v>25865</v>
      </c>
      <c r="L455" s="1229" t="s">
        <v>3058</v>
      </c>
      <c r="M455" s="1229">
        <v>4500225673</v>
      </c>
      <c r="N455" s="1229">
        <v>8919</v>
      </c>
    </row>
    <row r="456" spans="1:14" x14ac:dyDescent="0.25">
      <c r="A456" s="255" t="s">
        <v>305</v>
      </c>
      <c r="B456" s="256">
        <v>41878</v>
      </c>
      <c r="C456" s="257" t="s">
        <v>1775</v>
      </c>
      <c r="D456" s="255" t="s">
        <v>81</v>
      </c>
      <c r="E456" s="258">
        <v>10247767</v>
      </c>
      <c r="F456" s="255">
        <v>27967477</v>
      </c>
      <c r="G456" s="255">
        <v>2704005</v>
      </c>
      <c r="H456" s="120" t="str">
        <f>IF(G456="","",VLOOKUP(G456,ARANCEL!$B$5:$D$121,2,FALSE))</f>
        <v>PROVISORIO</v>
      </c>
      <c r="I456" s="121" t="s">
        <v>311</v>
      </c>
      <c r="J456" s="119">
        <v>1</v>
      </c>
      <c r="K456" s="122">
        <f>IF(G456="","",VLOOKUP(G456,ARANCEL!$B$5:$D$121,3,FALSE)*J456)</f>
        <v>3250</v>
      </c>
      <c r="L456" s="1229" t="s">
        <v>6905</v>
      </c>
      <c r="M456" s="1229">
        <v>4500251421</v>
      </c>
      <c r="N456" s="1229" t="s">
        <v>7150</v>
      </c>
    </row>
    <row r="457" spans="1:14" x14ac:dyDescent="0.25">
      <c r="A457" s="255" t="s">
        <v>305</v>
      </c>
      <c r="B457" s="256">
        <v>41922</v>
      </c>
      <c r="C457" s="118" t="s">
        <v>7536</v>
      </c>
      <c r="D457" s="119" t="s">
        <v>1431</v>
      </c>
      <c r="E457" s="162">
        <v>10262615</v>
      </c>
      <c r="F457" s="119">
        <v>28934257</v>
      </c>
      <c r="G457" s="255">
        <v>2704005</v>
      </c>
      <c r="H457" s="120" t="str">
        <f>IF(G457="","",VLOOKUP(G457,ARANCEL!$B$5:$D$121,2,FALSE))</f>
        <v>PROVISORIO</v>
      </c>
      <c r="I457" s="121" t="s">
        <v>319</v>
      </c>
      <c r="J457" s="119">
        <v>1</v>
      </c>
      <c r="K457" s="122">
        <f>IF(G457="","",VLOOKUP(G457,ARANCEL!$B$5:$D$121,3,FALSE)*J457)</f>
        <v>3250</v>
      </c>
      <c r="L457" s="1229" t="s">
        <v>8279</v>
      </c>
      <c r="M457" s="1229">
        <v>4500259287</v>
      </c>
      <c r="N457" s="1229" t="s">
        <v>8287</v>
      </c>
    </row>
    <row r="458" spans="1:14" x14ac:dyDescent="0.25">
      <c r="A458" s="255" t="s">
        <v>305</v>
      </c>
      <c r="B458" s="256">
        <v>41932</v>
      </c>
      <c r="C458" s="257" t="s">
        <v>7536</v>
      </c>
      <c r="D458" s="255" t="s">
        <v>1431</v>
      </c>
      <c r="E458" s="258">
        <v>10262615</v>
      </c>
      <c r="F458" s="255">
        <v>28934257</v>
      </c>
      <c r="G458" s="255">
        <v>2704003</v>
      </c>
      <c r="H458" s="120" t="str">
        <f>IF(G458="","",VLOOKUP(G458,ARANCEL!$B$5:$D$121,2,FALSE))</f>
        <v xml:space="preserve">CORONA PERIFERICA CON PERNO MUÑON COLADO </v>
      </c>
      <c r="I458" s="121" t="s">
        <v>319</v>
      </c>
      <c r="J458" s="119">
        <v>1</v>
      </c>
      <c r="K458" s="122">
        <f>IF(G458="","",VLOOKUP(G458,ARANCEL!$B$5:$D$121,3,FALSE)*J458)</f>
        <v>32612</v>
      </c>
      <c r="L458" s="1229" t="s">
        <v>8279</v>
      </c>
      <c r="M458" s="1229">
        <v>4500259287</v>
      </c>
      <c r="N458" s="1229" t="s">
        <v>8287</v>
      </c>
    </row>
    <row r="459" spans="1:14" s="374" customFormat="1" x14ac:dyDescent="0.25">
      <c r="A459" s="255" t="s">
        <v>305</v>
      </c>
      <c r="B459" s="256">
        <v>41761</v>
      </c>
      <c r="C459" s="118" t="s">
        <v>4297</v>
      </c>
      <c r="D459" s="119" t="s">
        <v>78</v>
      </c>
      <c r="E459" s="162">
        <v>10192835</v>
      </c>
      <c r="F459" s="119">
        <v>26201446</v>
      </c>
      <c r="G459" s="255">
        <v>2705003</v>
      </c>
      <c r="H459" s="120" t="str">
        <f>IF(G459="","",VLOOKUP(G459,ARANCEL!$B$5:$D$121,2,FALSE))</f>
        <v>INCRUSTACION ESTETICA (ART-GLASS O CERAMICA)</v>
      </c>
      <c r="I459" s="121" t="s">
        <v>315</v>
      </c>
      <c r="J459" s="119">
        <v>1</v>
      </c>
      <c r="K459" s="122">
        <f>IF(G459="","",VLOOKUP(G459,ARANCEL!$B$5:$D$121,3,FALSE)*J459)</f>
        <v>15676</v>
      </c>
      <c r="L459" s="1229" t="s">
        <v>4612</v>
      </c>
      <c r="M459" s="1229">
        <v>4500229997</v>
      </c>
      <c r="N459" s="1229">
        <v>9220</v>
      </c>
    </row>
    <row r="460" spans="1:14" s="374" customFormat="1" x14ac:dyDescent="0.25">
      <c r="A460" s="255" t="s">
        <v>305</v>
      </c>
      <c r="B460" s="256">
        <v>41941</v>
      </c>
      <c r="C460" s="118" t="s">
        <v>4297</v>
      </c>
      <c r="D460" s="119" t="s">
        <v>78</v>
      </c>
      <c r="E460" s="162">
        <v>10273530</v>
      </c>
      <c r="F460" s="119">
        <v>29327543</v>
      </c>
      <c r="G460" s="255">
        <v>2705003</v>
      </c>
      <c r="H460" s="120" t="str">
        <f>IF(G460="","",VLOOKUP(G460,ARANCEL!$B$5:$D$121,2,FALSE))</f>
        <v>INCRUSTACION ESTETICA (ART-GLASS O CERAMICA)</v>
      </c>
      <c r="I460" s="121" t="s">
        <v>316</v>
      </c>
      <c r="J460" s="119">
        <v>1</v>
      </c>
      <c r="K460" s="122">
        <f>IF(G460="","",VLOOKUP(G460,ARANCEL!$B$5:$D$121,3,FALSE)*J460)</f>
        <v>15676</v>
      </c>
      <c r="L460" s="1229" t="s">
        <v>8279</v>
      </c>
      <c r="M460" s="1229">
        <v>4500260751</v>
      </c>
      <c r="N460" s="1229" t="s">
        <v>8271</v>
      </c>
    </row>
    <row r="461" spans="1:14" s="374" customFormat="1" x14ac:dyDescent="0.25">
      <c r="A461" s="255" t="s">
        <v>305</v>
      </c>
      <c r="B461" s="256">
        <v>41982</v>
      </c>
      <c r="C461" s="257" t="s">
        <v>8846</v>
      </c>
      <c r="D461" s="255" t="s">
        <v>81</v>
      </c>
      <c r="E461" s="258">
        <v>10293464</v>
      </c>
      <c r="F461" s="255">
        <v>29887193</v>
      </c>
      <c r="G461" s="255">
        <v>2705003</v>
      </c>
      <c r="H461" s="120" t="str">
        <f>IF(G461="","",VLOOKUP(G461,ARANCEL!$B$5:$D$121,2,FALSE))</f>
        <v>INCRUSTACION ESTETICA (ART-GLASS O CERAMICA)</v>
      </c>
      <c r="I461" s="121" t="s">
        <v>308</v>
      </c>
      <c r="J461" s="119">
        <v>1</v>
      </c>
      <c r="K461" s="122">
        <f>IF(G461="","",VLOOKUP(G461,ARANCEL!$B$5:$D$121,3,FALSE)*J461)</f>
        <v>15676</v>
      </c>
      <c r="L461" s="1349" t="s">
        <v>9431</v>
      </c>
      <c r="M461" s="1349">
        <v>4500269300</v>
      </c>
      <c r="N461" s="1349" t="s">
        <v>9449</v>
      </c>
    </row>
    <row r="462" spans="1:14" s="374" customFormat="1" x14ac:dyDescent="0.25">
      <c r="A462" s="255" t="s">
        <v>305</v>
      </c>
      <c r="B462" s="256">
        <v>42031</v>
      </c>
      <c r="C462" s="118" t="s">
        <v>8846</v>
      </c>
      <c r="D462" s="119" t="s">
        <v>81</v>
      </c>
      <c r="E462" s="162">
        <v>10314033</v>
      </c>
      <c r="F462" s="119">
        <v>29887193</v>
      </c>
      <c r="G462" s="255">
        <v>2705003</v>
      </c>
      <c r="H462" s="120" t="str">
        <f>IF(G462="","",VLOOKUP(G462,ARANCEL!$B$5:$D$121,2,FALSE))</f>
        <v>INCRUSTACION ESTETICA (ART-GLASS O CERAMICA)</v>
      </c>
      <c r="I462" s="121" t="s">
        <v>312</v>
      </c>
      <c r="J462" s="119">
        <v>1</v>
      </c>
      <c r="K462" s="122">
        <f>IF(G462="","",VLOOKUP(G462,ARANCEL!$B$5:$D$121,3,FALSE)*J462)</f>
        <v>15676</v>
      </c>
      <c r="L462" s="1235" t="str">
        <f>IF(E462="","","IMPAGO")</f>
        <v>IMPAGO</v>
      </c>
      <c r="M462" s="1235" t="str">
        <f>IF(L462="IMPAGO","SIN O.C.","")</f>
        <v>SIN O.C.</v>
      </c>
      <c r="N462" s="1235" t="str">
        <f>IF(L462="IMPAGO","SIN FACT.","")</f>
        <v>SIN FACT.</v>
      </c>
    </row>
    <row r="463" spans="1:14" x14ac:dyDescent="0.25">
      <c r="A463" s="255" t="s">
        <v>305</v>
      </c>
      <c r="B463" s="256">
        <v>41828</v>
      </c>
      <c r="C463" s="257" t="s">
        <v>5567</v>
      </c>
      <c r="D463" s="255" t="s">
        <v>81</v>
      </c>
      <c r="E463" s="258">
        <v>10222355</v>
      </c>
      <c r="F463" s="255">
        <v>27230108</v>
      </c>
      <c r="G463" s="255">
        <v>2705003</v>
      </c>
      <c r="H463" s="120" t="str">
        <f>IF(G463="","",VLOOKUP(G463,ARANCEL!$B$5:$D$121,2,FALSE))</f>
        <v>INCRUSTACION ESTETICA (ART-GLASS O CERAMICA)</v>
      </c>
      <c r="I463" s="121" t="s">
        <v>1369</v>
      </c>
      <c r="J463" s="119">
        <v>2</v>
      </c>
      <c r="K463" s="122">
        <f>IF(G463="","",VLOOKUP(G463,ARANCEL!$B$5:$D$121,3,FALSE)*J463)</f>
        <v>31352</v>
      </c>
      <c r="L463" s="1229" t="s">
        <v>6017</v>
      </c>
      <c r="M463" s="1229">
        <v>4500243725</v>
      </c>
      <c r="N463" s="1229">
        <v>9797</v>
      </c>
    </row>
    <row r="464" spans="1:14" x14ac:dyDescent="0.25">
      <c r="A464" s="255" t="s">
        <v>305</v>
      </c>
      <c r="B464" s="256">
        <v>41806</v>
      </c>
      <c r="C464" s="257" t="s">
        <v>5118</v>
      </c>
      <c r="D464" s="255" t="s">
        <v>3347</v>
      </c>
      <c r="E464" s="258">
        <v>10210421</v>
      </c>
      <c r="F464" s="255">
        <v>26819910</v>
      </c>
      <c r="G464" s="255">
        <v>2702048</v>
      </c>
      <c r="H464" s="120" t="str">
        <f>IF(G464="","",VLOOKUP(G464,ARANCEL!$B$5:$D$121,2,FALSE))</f>
        <v xml:space="preserve">SERVICIO LAB. IMPLANTE CORONA CEMENTADA/ATORNILLADA </v>
      </c>
      <c r="I464" s="121" t="s">
        <v>766</v>
      </c>
      <c r="J464" s="119">
        <v>2</v>
      </c>
      <c r="K464" s="122">
        <f>IF(G464="","",VLOOKUP(G464,ARANCEL!$B$5:$D$121,3,FALSE)*J464)</f>
        <v>87714</v>
      </c>
      <c r="L464" s="1229" t="s">
        <v>5742</v>
      </c>
      <c r="M464" s="1229">
        <v>4500239575</v>
      </c>
      <c r="N464" s="1229" t="s">
        <v>5758</v>
      </c>
    </row>
    <row r="465" spans="1:14" x14ac:dyDescent="0.25">
      <c r="A465" s="412" t="s">
        <v>305</v>
      </c>
      <c r="B465" s="256">
        <v>41844</v>
      </c>
      <c r="C465" s="257" t="s">
        <v>5118</v>
      </c>
      <c r="D465" s="255" t="s">
        <v>3347</v>
      </c>
      <c r="E465" s="258">
        <v>10210421</v>
      </c>
      <c r="F465" s="255">
        <v>26819910</v>
      </c>
      <c r="G465" s="255">
        <v>2702048</v>
      </c>
      <c r="H465" s="120" t="str">
        <f>IF(G465="","",VLOOKUP(G465,ARANCEL!$B$5:$D$121,2,FALSE))</f>
        <v xml:space="preserve">SERVICIO LAB. IMPLANTE CORONA CEMENTADA/ATORNILLADA </v>
      </c>
      <c r="I465" s="121" t="s">
        <v>309</v>
      </c>
      <c r="J465" s="119">
        <v>1</v>
      </c>
      <c r="K465" s="122">
        <f>IF(G465="","",VLOOKUP(G465,ARANCEL!$B$5:$D$121,3,FALSE)*J465)</f>
        <v>43857</v>
      </c>
      <c r="L465" s="1229" t="s">
        <v>6017</v>
      </c>
      <c r="M465" s="1229">
        <v>4500245549</v>
      </c>
      <c r="N465" s="1229">
        <v>9817</v>
      </c>
    </row>
    <row r="466" spans="1:14" x14ac:dyDescent="0.25">
      <c r="A466" s="255" t="s">
        <v>305</v>
      </c>
      <c r="B466" s="256">
        <v>41845</v>
      </c>
      <c r="C466" s="257" t="s">
        <v>5961</v>
      </c>
      <c r="D466" s="255" t="s">
        <v>4572</v>
      </c>
      <c r="E466" s="258">
        <v>10230697</v>
      </c>
      <c r="F466" s="255">
        <v>27145886</v>
      </c>
      <c r="G466" s="255">
        <v>2705003</v>
      </c>
      <c r="H466" s="120" t="str">
        <f>IF(G466="","",VLOOKUP(G466,ARANCEL!$B$5:$D$121,2,FALSE))</f>
        <v>INCRUSTACION ESTETICA (ART-GLASS O CERAMICA)</v>
      </c>
      <c r="I466" s="121" t="s">
        <v>836</v>
      </c>
      <c r="J466" s="119">
        <v>1</v>
      </c>
      <c r="K466" s="122">
        <f>IF(G466="","",VLOOKUP(G466,ARANCEL!$B$5:$D$121,3,FALSE)*J466)</f>
        <v>15676</v>
      </c>
      <c r="L466" s="1229" t="s">
        <v>6017</v>
      </c>
      <c r="M466" s="1229">
        <v>4500245549</v>
      </c>
      <c r="N466" s="1229">
        <v>9817</v>
      </c>
    </row>
    <row r="467" spans="1:14" x14ac:dyDescent="0.25">
      <c r="A467" s="255" t="s">
        <v>305</v>
      </c>
      <c r="B467" s="256">
        <v>41806</v>
      </c>
      <c r="C467" s="257" t="s">
        <v>1344</v>
      </c>
      <c r="D467" s="255" t="s">
        <v>84</v>
      </c>
      <c r="E467" s="258">
        <v>10210894</v>
      </c>
      <c r="F467" s="255">
        <v>26747648</v>
      </c>
      <c r="G467" s="255">
        <v>2704005</v>
      </c>
      <c r="H467" s="120" t="str">
        <f>IF(G467="","",VLOOKUP(G467,ARANCEL!$B$5:$D$121,2,FALSE))</f>
        <v>PROVISORIO</v>
      </c>
      <c r="I467" s="121" t="s">
        <v>340</v>
      </c>
      <c r="J467" s="119">
        <v>1</v>
      </c>
      <c r="K467" s="122">
        <f>IF(G467="","",VLOOKUP(G467,ARANCEL!$B$5:$D$121,3,FALSE)*J467)</f>
        <v>3250</v>
      </c>
      <c r="L467" s="1229" t="s">
        <v>5742</v>
      </c>
      <c r="M467" s="1229">
        <v>4500239575</v>
      </c>
      <c r="N467" s="1229" t="s">
        <v>5758</v>
      </c>
    </row>
    <row r="468" spans="1:14" x14ac:dyDescent="0.25">
      <c r="A468" s="339" t="s">
        <v>305</v>
      </c>
      <c r="B468" s="256">
        <v>41806</v>
      </c>
      <c r="C468" s="257" t="s">
        <v>1344</v>
      </c>
      <c r="D468" s="255" t="s">
        <v>84</v>
      </c>
      <c r="E468" s="258">
        <v>10210894</v>
      </c>
      <c r="F468" s="255">
        <v>26747648</v>
      </c>
      <c r="G468" s="255">
        <v>2704003</v>
      </c>
      <c r="H468" s="120" t="str">
        <f>IF(G468="","",VLOOKUP(G468,ARANCEL!$B$5:$D$121,2,FALSE))</f>
        <v xml:space="preserve">CORONA PERIFERICA CON PERNO MUÑON COLADO </v>
      </c>
      <c r="I468" s="121" t="s">
        <v>340</v>
      </c>
      <c r="J468" s="119">
        <v>1</v>
      </c>
      <c r="K468" s="122">
        <f>IF(G468="","",VLOOKUP(G468,ARANCEL!$B$5:$D$121,3,FALSE)*J468)</f>
        <v>32612</v>
      </c>
      <c r="L468" s="1229" t="s">
        <v>5742</v>
      </c>
      <c r="M468" s="1229">
        <v>4500239575</v>
      </c>
      <c r="N468" s="1229" t="s">
        <v>5758</v>
      </c>
    </row>
    <row r="469" spans="1:14" s="380" customFormat="1" x14ac:dyDescent="0.25">
      <c r="A469" s="255" t="s">
        <v>305</v>
      </c>
      <c r="B469" s="256">
        <v>41697</v>
      </c>
      <c r="C469" s="118" t="s">
        <v>817</v>
      </c>
      <c r="D469" s="119" t="s">
        <v>645</v>
      </c>
      <c r="E469" s="162">
        <v>10177716</v>
      </c>
      <c r="F469" s="119">
        <v>25228487</v>
      </c>
      <c r="G469" s="255">
        <v>2707001</v>
      </c>
      <c r="H469" s="120" t="str">
        <f>IF(G469="","",VLOOKUP(G469,ARANCEL!$B$5:$D$121,2,FALSE))</f>
        <v xml:space="preserve">PLANO DE RELAJACION </v>
      </c>
      <c r="I469" s="121" t="s">
        <v>306</v>
      </c>
      <c r="J469" s="119">
        <v>1</v>
      </c>
      <c r="K469" s="122">
        <f>IF(G469="","",VLOOKUP(G469,ARANCEL!$B$5:$D$121,3,FALSE)*J469)</f>
        <v>9221</v>
      </c>
      <c r="L469" s="1229" t="s">
        <v>3438</v>
      </c>
      <c r="M469" s="1229">
        <v>4500220809</v>
      </c>
      <c r="N469" s="1229">
        <v>8637</v>
      </c>
    </row>
    <row r="470" spans="1:14" s="380" customFormat="1" x14ac:dyDescent="0.25">
      <c r="A470" s="255" t="s">
        <v>305</v>
      </c>
      <c r="B470" s="256">
        <v>41810</v>
      </c>
      <c r="C470" s="257" t="s">
        <v>5255</v>
      </c>
      <c r="D470" s="255" t="s">
        <v>84</v>
      </c>
      <c r="E470" s="258">
        <v>10214309</v>
      </c>
      <c r="F470" s="255">
        <v>26507604</v>
      </c>
      <c r="G470" s="255">
        <v>2704005</v>
      </c>
      <c r="H470" s="120" t="str">
        <f>IF(G470="","",VLOOKUP(G470,ARANCEL!$B$5:$D$121,2,FALSE))</f>
        <v>PROVISORIO</v>
      </c>
      <c r="I470" s="121" t="s">
        <v>325</v>
      </c>
      <c r="J470" s="119">
        <v>1</v>
      </c>
      <c r="K470" s="122">
        <f>IF(G470="","",VLOOKUP(G470,ARANCEL!$B$5:$D$121,3,FALSE)*J470)</f>
        <v>3250</v>
      </c>
      <c r="L470" s="1229" t="s">
        <v>5742</v>
      </c>
      <c r="M470" s="1229">
        <v>4500239575</v>
      </c>
      <c r="N470" s="1229" t="s">
        <v>5758</v>
      </c>
    </row>
    <row r="471" spans="1:14" s="380" customFormat="1" x14ac:dyDescent="0.25">
      <c r="A471" s="339" t="s">
        <v>305</v>
      </c>
      <c r="B471" s="256">
        <v>41810</v>
      </c>
      <c r="C471" s="257" t="s">
        <v>5255</v>
      </c>
      <c r="D471" s="255" t="s">
        <v>84</v>
      </c>
      <c r="E471" s="258">
        <v>10214309</v>
      </c>
      <c r="F471" s="255">
        <v>26507604</v>
      </c>
      <c r="G471" s="255">
        <v>2704003</v>
      </c>
      <c r="H471" s="120" t="str">
        <f>IF(G471="","",VLOOKUP(G471,ARANCEL!$B$5:$D$121,2,FALSE))</f>
        <v xml:space="preserve">CORONA PERIFERICA CON PERNO MUÑON COLADO </v>
      </c>
      <c r="I471" s="121" t="s">
        <v>325</v>
      </c>
      <c r="J471" s="119">
        <v>1</v>
      </c>
      <c r="K471" s="122">
        <f>IF(G471="","",VLOOKUP(G471,ARANCEL!$B$5:$D$121,3,FALSE)*J471)</f>
        <v>32612</v>
      </c>
      <c r="L471" s="1229" t="s">
        <v>5742</v>
      </c>
      <c r="M471" s="1229">
        <v>4500239575</v>
      </c>
      <c r="N471" s="1229" t="s">
        <v>5758</v>
      </c>
    </row>
    <row r="472" spans="1:14" ht="16.5" customHeight="1" x14ac:dyDescent="0.25">
      <c r="A472" s="169" t="s">
        <v>313</v>
      </c>
      <c r="B472" s="164">
        <v>41962</v>
      </c>
      <c r="C472" s="118" t="s">
        <v>5255</v>
      </c>
      <c r="D472" s="119" t="s">
        <v>84</v>
      </c>
      <c r="E472" s="162">
        <v>10280499</v>
      </c>
      <c r="F472" s="119">
        <v>29377952</v>
      </c>
      <c r="G472" s="119">
        <v>2704005</v>
      </c>
      <c r="H472" s="120" t="str">
        <f>IF(G472="","",VLOOKUP(G472,ARANCEL!$B$5:$D$121,2,FALSE))</f>
        <v>PROVISORIO</v>
      </c>
      <c r="I472" s="121" t="s">
        <v>311</v>
      </c>
      <c r="J472" s="119">
        <v>1</v>
      </c>
      <c r="K472" s="122">
        <f>IF(G472="","",VLOOKUP(G472,ARANCEL!$B$5:$D$121,3,FALSE)*J472)</f>
        <v>3250</v>
      </c>
      <c r="L472" s="1229" t="s">
        <v>8256</v>
      </c>
      <c r="M472" s="1229">
        <v>4500265720</v>
      </c>
      <c r="N472" s="1229" t="s">
        <v>8952</v>
      </c>
    </row>
    <row r="473" spans="1:14" x14ac:dyDescent="0.25">
      <c r="A473" s="119" t="s">
        <v>305</v>
      </c>
      <c r="B473" s="164">
        <v>41962</v>
      </c>
      <c r="C473" s="118" t="s">
        <v>5255</v>
      </c>
      <c r="D473" s="119" t="s">
        <v>84</v>
      </c>
      <c r="E473" s="162">
        <v>10280499</v>
      </c>
      <c r="F473" s="119">
        <v>29377952</v>
      </c>
      <c r="G473" s="119">
        <v>2704002</v>
      </c>
      <c r="H473" s="120" t="str">
        <f>IF(G473="","",VLOOKUP(G473,ARANCEL!$B$5:$D$121,2,FALSE))</f>
        <v xml:space="preserve">CORONA PERIFERICA </v>
      </c>
      <c r="I473" s="121" t="s">
        <v>311</v>
      </c>
      <c r="J473" s="119">
        <v>1</v>
      </c>
      <c r="K473" s="122">
        <f>IF(G473="","",VLOOKUP(G473,ARANCEL!$B$5:$D$121,3,FALSE)*J473)</f>
        <v>25865</v>
      </c>
      <c r="L473" s="1229" t="s">
        <v>8256</v>
      </c>
      <c r="M473" s="1229">
        <v>4500265720</v>
      </c>
      <c r="N473" s="1229" t="s">
        <v>8952</v>
      </c>
    </row>
    <row r="474" spans="1:14" s="380" customFormat="1" x14ac:dyDescent="0.25">
      <c r="A474" s="255" t="s">
        <v>305</v>
      </c>
      <c r="B474" s="256">
        <v>41751</v>
      </c>
      <c r="C474" s="257" t="s">
        <v>4093</v>
      </c>
      <c r="D474" s="255" t="s">
        <v>81</v>
      </c>
      <c r="E474" s="258">
        <v>10190471</v>
      </c>
      <c r="F474" s="255">
        <v>25440531</v>
      </c>
      <c r="G474" s="255">
        <v>2705003</v>
      </c>
      <c r="H474" s="120" t="str">
        <f>IF(G474="","",VLOOKUP(G474,ARANCEL!$B$5:$D$121,2,FALSE))</f>
        <v>INCRUSTACION ESTETICA (ART-GLASS O CERAMICA)</v>
      </c>
      <c r="I474" s="121" t="s">
        <v>322</v>
      </c>
      <c r="J474" s="119">
        <v>1</v>
      </c>
      <c r="K474" s="122">
        <f>IF(G474="","",VLOOKUP(G474,ARANCEL!$B$5:$D$121,3,FALSE)*J474)</f>
        <v>15676</v>
      </c>
      <c r="L474" s="1229" t="s">
        <v>4612</v>
      </c>
      <c r="M474" s="1229">
        <v>4500229994</v>
      </c>
      <c r="N474" s="1229">
        <v>9199</v>
      </c>
    </row>
    <row r="475" spans="1:14" s="380" customFormat="1" x14ac:dyDescent="0.25">
      <c r="A475" s="339" t="s">
        <v>313</v>
      </c>
      <c r="B475" s="256">
        <v>41722</v>
      </c>
      <c r="C475" s="257" t="s">
        <v>1419</v>
      </c>
      <c r="D475" s="255" t="s">
        <v>84</v>
      </c>
      <c r="E475" s="258">
        <v>10183399</v>
      </c>
      <c r="F475" s="255">
        <v>25248071</v>
      </c>
      <c r="G475" s="255">
        <v>2704005</v>
      </c>
      <c r="H475" s="120" t="str">
        <f>IF(G475="","",VLOOKUP(G475,ARANCEL!$B$5:$D$121,2,FALSE))</f>
        <v>PROVISORIO</v>
      </c>
      <c r="I475" s="121" t="s">
        <v>342</v>
      </c>
      <c r="J475" s="119">
        <v>1</v>
      </c>
      <c r="K475" s="122">
        <f>IF(G475="","",VLOOKUP(G475,ARANCEL!$B$5:$D$121,3,FALSE)*J475)</f>
        <v>3250</v>
      </c>
      <c r="L475" s="1229" t="s">
        <v>3058</v>
      </c>
      <c r="M475" s="1229">
        <v>4500225673</v>
      </c>
      <c r="N475" s="1229">
        <v>8919</v>
      </c>
    </row>
    <row r="476" spans="1:14" s="380" customFormat="1" x14ac:dyDescent="0.25">
      <c r="A476" s="255" t="s">
        <v>305</v>
      </c>
      <c r="B476" s="256">
        <v>41722</v>
      </c>
      <c r="C476" s="257" t="s">
        <v>1419</v>
      </c>
      <c r="D476" s="255" t="s">
        <v>84</v>
      </c>
      <c r="E476" s="258">
        <v>10183399</v>
      </c>
      <c r="F476" s="255">
        <v>25248071</v>
      </c>
      <c r="G476" s="255">
        <v>2704003</v>
      </c>
      <c r="H476" s="120" t="str">
        <f>IF(G476="","",VLOOKUP(G476,ARANCEL!$B$5:$D$121,2,FALSE))</f>
        <v xml:space="preserve">CORONA PERIFERICA CON PERNO MUÑON COLADO </v>
      </c>
      <c r="I476" s="121" t="s">
        <v>342</v>
      </c>
      <c r="J476" s="119">
        <v>1</v>
      </c>
      <c r="K476" s="122">
        <f>IF(G476="","",VLOOKUP(G476,ARANCEL!$B$5:$D$121,3,FALSE)*J476)</f>
        <v>32612</v>
      </c>
      <c r="L476" s="1229" t="s">
        <v>3058</v>
      </c>
      <c r="M476" s="1229">
        <v>4500225673</v>
      </c>
      <c r="N476" s="1229">
        <v>8919</v>
      </c>
    </row>
    <row r="477" spans="1:14" s="387" customFormat="1" x14ac:dyDescent="0.25">
      <c r="A477" s="255" t="s">
        <v>305</v>
      </c>
      <c r="B477" s="256">
        <v>41758</v>
      </c>
      <c r="C477" s="257" t="s">
        <v>4206</v>
      </c>
      <c r="D477" s="255" t="s">
        <v>81</v>
      </c>
      <c r="E477" s="258">
        <v>10191847</v>
      </c>
      <c r="F477" s="255">
        <v>26057972</v>
      </c>
      <c r="G477" s="255">
        <v>2704005</v>
      </c>
      <c r="H477" s="120" t="str">
        <f>IF(G477="","",VLOOKUP(G477,ARANCEL!$B$5:$D$121,2,FALSE))</f>
        <v>PROVISORIO</v>
      </c>
      <c r="I477" s="121" t="s">
        <v>322</v>
      </c>
      <c r="J477" s="119">
        <v>1</v>
      </c>
      <c r="K477" s="122">
        <f>IF(G477="","",VLOOKUP(G477,ARANCEL!$B$5:$D$121,3,FALSE)*J477)</f>
        <v>3250</v>
      </c>
      <c r="L477" s="1229" t="s">
        <v>4612</v>
      </c>
      <c r="M477" s="1229">
        <v>4500229997</v>
      </c>
      <c r="N477" s="1229">
        <v>9220</v>
      </c>
    </row>
    <row r="478" spans="1:14" s="387" customFormat="1" x14ac:dyDescent="0.25">
      <c r="A478" s="255" t="s">
        <v>305</v>
      </c>
      <c r="B478" s="256">
        <v>41873</v>
      </c>
      <c r="C478" s="257" t="s">
        <v>6551</v>
      </c>
      <c r="D478" s="255" t="s">
        <v>1431</v>
      </c>
      <c r="E478" s="258">
        <v>10245494</v>
      </c>
      <c r="F478" s="255">
        <v>28022588</v>
      </c>
      <c r="G478" s="255">
        <v>2704005</v>
      </c>
      <c r="H478" s="120" t="str">
        <f>IF(G478="","",VLOOKUP(G478,ARANCEL!$B$5:$D$121,2,FALSE))</f>
        <v>PROVISORIO</v>
      </c>
      <c r="I478" s="121" t="s">
        <v>335</v>
      </c>
      <c r="J478" s="119">
        <v>1</v>
      </c>
      <c r="K478" s="122">
        <f>IF(G478="","",VLOOKUP(G478,ARANCEL!$B$5:$D$121,3,FALSE)*J478)</f>
        <v>3250</v>
      </c>
      <c r="L478" s="1229" t="s">
        <v>6905</v>
      </c>
      <c r="M478" s="1229">
        <v>4500250349</v>
      </c>
      <c r="N478" s="1229" t="s">
        <v>6910</v>
      </c>
    </row>
    <row r="479" spans="1:14" s="387" customFormat="1" x14ac:dyDescent="0.25">
      <c r="A479" s="255" t="s">
        <v>305</v>
      </c>
      <c r="B479" s="256">
        <v>41887</v>
      </c>
      <c r="C479" s="118" t="s">
        <v>6551</v>
      </c>
      <c r="D479" s="119" t="s">
        <v>1431</v>
      </c>
      <c r="E479" s="162">
        <v>10245494</v>
      </c>
      <c r="F479" s="119">
        <v>28022588</v>
      </c>
      <c r="G479" s="255">
        <v>2704003</v>
      </c>
      <c r="H479" s="120" t="str">
        <f>IF(G479="","",VLOOKUP(G479,ARANCEL!$B$5:$D$121,2,FALSE))</f>
        <v xml:space="preserve">CORONA PERIFERICA CON PERNO MUÑON COLADO </v>
      </c>
      <c r="I479" s="121" t="s">
        <v>335</v>
      </c>
      <c r="J479" s="119">
        <v>1</v>
      </c>
      <c r="K479" s="122">
        <f>IF(G479="","",VLOOKUP(G479,ARANCEL!$B$5:$D$121,3,FALSE)*J479)</f>
        <v>32612</v>
      </c>
      <c r="L479" s="1229" t="s">
        <v>7548</v>
      </c>
      <c r="M479" s="1229">
        <v>4500255012</v>
      </c>
      <c r="N479" s="1229" t="s">
        <v>7550</v>
      </c>
    </row>
    <row r="480" spans="1:14" s="387" customFormat="1" x14ac:dyDescent="0.25">
      <c r="A480" s="255" t="s">
        <v>305</v>
      </c>
      <c r="B480" s="256">
        <v>41736</v>
      </c>
      <c r="C480" s="257" t="s">
        <v>3793</v>
      </c>
      <c r="D480" s="255" t="s">
        <v>82</v>
      </c>
      <c r="E480" s="258">
        <v>10186660</v>
      </c>
      <c r="F480" s="255">
        <v>24781902</v>
      </c>
      <c r="G480" s="255">
        <v>2704005</v>
      </c>
      <c r="H480" s="120" t="str">
        <f>IF(G480="","",VLOOKUP(G480,ARANCEL!$B$5:$D$121,2,FALSE))</f>
        <v>PROVISORIO</v>
      </c>
      <c r="I480" s="121" t="s">
        <v>319</v>
      </c>
      <c r="J480" s="119">
        <v>1</v>
      </c>
      <c r="K480" s="122">
        <f>IF(G480="","",VLOOKUP(G480,ARANCEL!$B$5:$D$121,3,FALSE)*J480)</f>
        <v>3250</v>
      </c>
      <c r="L480" s="1229" t="s">
        <v>4612</v>
      </c>
      <c r="M480" s="1229">
        <v>4500229986</v>
      </c>
      <c r="N480" s="1229">
        <v>9197</v>
      </c>
    </row>
    <row r="481" spans="1:14" s="387" customFormat="1" x14ac:dyDescent="0.25">
      <c r="A481" s="255" t="s">
        <v>305</v>
      </c>
      <c r="B481" s="256">
        <v>41744</v>
      </c>
      <c r="C481" s="257" t="s">
        <v>3793</v>
      </c>
      <c r="D481" s="255" t="s">
        <v>82</v>
      </c>
      <c r="E481" s="258">
        <v>10186660</v>
      </c>
      <c r="F481" s="255">
        <v>24781902</v>
      </c>
      <c r="G481" s="255">
        <v>2704015</v>
      </c>
      <c r="H481" s="120" t="str">
        <f>IF(G481="","",VLOOKUP(G481,ARANCEL!$B$5:$D$121,2,FALSE))</f>
        <v xml:space="preserve">CORONA IN CERAM </v>
      </c>
      <c r="I481" s="121" t="s">
        <v>319</v>
      </c>
      <c r="J481" s="119">
        <v>1</v>
      </c>
      <c r="K481" s="122">
        <f>IF(G481="","",VLOOKUP(G481,ARANCEL!$B$5:$D$121,3,FALSE)*J481)</f>
        <v>42733</v>
      </c>
      <c r="L481" s="1229" t="s">
        <v>4612</v>
      </c>
      <c r="M481" s="1229">
        <v>4500229990</v>
      </c>
      <c r="N481" s="1229">
        <v>9222</v>
      </c>
    </row>
    <row r="482" spans="1:14" s="391" customFormat="1" x14ac:dyDescent="0.25">
      <c r="A482" s="255" t="s">
        <v>305</v>
      </c>
      <c r="B482" s="256">
        <v>41778</v>
      </c>
      <c r="C482" s="257" t="s">
        <v>3793</v>
      </c>
      <c r="D482" s="255" t="s">
        <v>78</v>
      </c>
      <c r="E482" s="258">
        <v>10198843</v>
      </c>
      <c r="F482" s="255">
        <v>26363747</v>
      </c>
      <c r="G482" s="255">
        <v>2705003</v>
      </c>
      <c r="H482" s="120" t="str">
        <f>IF(G482="","",VLOOKUP(G482,ARANCEL!$B$5:$D$121,2,FALSE))</f>
        <v>INCRUSTACION ESTETICA (ART-GLASS O CERAMICA)</v>
      </c>
      <c r="I482" s="121" t="s">
        <v>326</v>
      </c>
      <c r="J482" s="119">
        <v>1</v>
      </c>
      <c r="K482" s="122">
        <f>IF(G482="","",VLOOKUP(G482,ARANCEL!$B$5:$D$121,3,FALSE)*J482)</f>
        <v>15676</v>
      </c>
      <c r="L482" s="1229" t="s">
        <v>5292</v>
      </c>
      <c r="M482" s="1229">
        <v>4500235530</v>
      </c>
      <c r="N482" s="1229">
        <v>9401</v>
      </c>
    </row>
    <row r="483" spans="1:14" s="391" customFormat="1" x14ac:dyDescent="0.25">
      <c r="A483" s="255" t="s">
        <v>305</v>
      </c>
      <c r="B483" s="256">
        <v>41947</v>
      </c>
      <c r="C483" s="257" t="s">
        <v>8044</v>
      </c>
      <c r="D483" s="255" t="s">
        <v>81</v>
      </c>
      <c r="E483" s="258">
        <v>10274985</v>
      </c>
      <c r="F483" s="255">
        <v>29394587</v>
      </c>
      <c r="G483" s="255">
        <v>2704005</v>
      </c>
      <c r="H483" s="120" t="str">
        <f>IF(G483="","",VLOOKUP(G483,ARANCEL!$B$5:$D$121,2,FALSE))</f>
        <v>PROVISORIO</v>
      </c>
      <c r="I483" s="121" t="s">
        <v>309</v>
      </c>
      <c r="J483" s="119">
        <v>1</v>
      </c>
      <c r="K483" s="122">
        <f>IF(G483="","",VLOOKUP(G483,ARANCEL!$B$5:$D$121,3,FALSE)*J483)</f>
        <v>3250</v>
      </c>
      <c r="L483" s="1229" t="s">
        <v>8279</v>
      </c>
      <c r="M483" s="1229">
        <v>4500260751</v>
      </c>
      <c r="N483" s="1229" t="s">
        <v>8271</v>
      </c>
    </row>
    <row r="484" spans="1:14" s="391" customFormat="1" x14ac:dyDescent="0.25">
      <c r="A484" s="255" t="s">
        <v>305</v>
      </c>
      <c r="B484" s="256">
        <v>41975</v>
      </c>
      <c r="C484" s="118" t="s">
        <v>8624</v>
      </c>
      <c r="D484" s="119" t="s">
        <v>81</v>
      </c>
      <c r="E484" s="162">
        <v>10274985</v>
      </c>
      <c r="F484" s="119">
        <v>29394587</v>
      </c>
      <c r="G484" s="255">
        <v>2704002</v>
      </c>
      <c r="H484" s="120" t="str">
        <f>IF(G484="","",VLOOKUP(G484,ARANCEL!$B$5:$D$121,2,FALSE))</f>
        <v xml:space="preserve">CORONA PERIFERICA </v>
      </c>
      <c r="I484" s="121" t="s">
        <v>309</v>
      </c>
      <c r="J484" s="119">
        <v>1</v>
      </c>
      <c r="K484" s="122">
        <f>IF(G484="","",VLOOKUP(G484,ARANCEL!$B$5:$D$121,3,FALSE)*J484)</f>
        <v>25865</v>
      </c>
      <c r="L484" s="1229" t="s">
        <v>8256</v>
      </c>
      <c r="M484" s="1229">
        <v>4500265720</v>
      </c>
      <c r="N484" s="1229" t="s">
        <v>8952</v>
      </c>
    </row>
    <row r="485" spans="1:14" s="387" customFormat="1" x14ac:dyDescent="0.25">
      <c r="A485" s="255" t="s">
        <v>305</v>
      </c>
      <c r="B485" s="256">
        <v>41878</v>
      </c>
      <c r="C485" s="118" t="s">
        <v>6711</v>
      </c>
      <c r="D485" s="119" t="s">
        <v>84</v>
      </c>
      <c r="E485" s="162">
        <v>10248804</v>
      </c>
      <c r="F485" s="119">
        <v>28097904</v>
      </c>
      <c r="G485" s="255">
        <v>2704005</v>
      </c>
      <c r="H485" s="120" t="str">
        <f>IF(G485="","",VLOOKUP(G485,ARANCEL!$B$5:$D$121,2,FALSE))</f>
        <v>PROVISORIO</v>
      </c>
      <c r="I485" s="121" t="s">
        <v>326</v>
      </c>
      <c r="J485" s="119">
        <v>1</v>
      </c>
      <c r="K485" s="122">
        <f>IF(G485="","",VLOOKUP(G485,ARANCEL!$B$5:$D$121,3,FALSE)*J485)</f>
        <v>3250</v>
      </c>
      <c r="L485" s="1229" t="s">
        <v>6905</v>
      </c>
      <c r="M485" s="1229">
        <v>4500251421</v>
      </c>
      <c r="N485" s="1229" t="s">
        <v>7150</v>
      </c>
    </row>
    <row r="486" spans="1:14" s="385" customFormat="1" x14ac:dyDescent="0.25">
      <c r="A486" s="255" t="s">
        <v>305</v>
      </c>
      <c r="B486" s="256">
        <v>41884</v>
      </c>
      <c r="C486" s="257" t="s">
        <v>6711</v>
      </c>
      <c r="D486" s="255" t="s">
        <v>84</v>
      </c>
      <c r="E486" s="258">
        <v>10248804</v>
      </c>
      <c r="F486" s="255">
        <v>28097904</v>
      </c>
      <c r="G486" s="255">
        <v>2704002</v>
      </c>
      <c r="H486" s="120" t="str">
        <f>IF(G486="","",VLOOKUP(G486,ARANCEL!$B$5:$D$121,2,FALSE))</f>
        <v xml:space="preserve">CORONA PERIFERICA </v>
      </c>
      <c r="I486" s="121" t="s">
        <v>326</v>
      </c>
      <c r="J486" s="119">
        <v>1</v>
      </c>
      <c r="K486" s="122">
        <f>IF(G486="","",VLOOKUP(G486,ARANCEL!$B$5:$D$121,3,FALSE)*J486)</f>
        <v>25865</v>
      </c>
      <c r="L486" s="1229" t="s">
        <v>6905</v>
      </c>
      <c r="M486" s="1229">
        <v>4500251421</v>
      </c>
      <c r="N486" s="1229" t="s">
        <v>7150</v>
      </c>
    </row>
    <row r="487" spans="1:14" s="385" customFormat="1" x14ac:dyDescent="0.25">
      <c r="A487" s="255" t="s">
        <v>305</v>
      </c>
      <c r="B487" s="256">
        <v>42018</v>
      </c>
      <c r="C487" s="257" t="s">
        <v>9481</v>
      </c>
      <c r="D487" s="255" t="s">
        <v>1341</v>
      </c>
      <c r="E487" s="258">
        <v>10307556</v>
      </c>
      <c r="F487" s="255">
        <v>30268277</v>
      </c>
      <c r="G487" s="255">
        <v>2705003</v>
      </c>
      <c r="H487" s="120" t="str">
        <f>IF(G487="","",VLOOKUP(G487,ARANCEL!$B$5:$D$121,2,FALSE))</f>
        <v>INCRUSTACION ESTETICA (ART-GLASS O CERAMICA)</v>
      </c>
      <c r="I487" s="121" t="s">
        <v>317</v>
      </c>
      <c r="J487" s="119">
        <v>1</v>
      </c>
      <c r="K487" s="122">
        <f>IF(G487="","",VLOOKUP(G487,ARANCEL!$B$5:$D$121,3,FALSE)*J487)</f>
        <v>15676</v>
      </c>
      <c r="L487" s="1235" t="str">
        <f>IF(E487="","","IMPAGO")</f>
        <v>IMPAGO</v>
      </c>
      <c r="M487" s="1235" t="str">
        <f>IF(L487="IMPAGO","SIN O.C.","")</f>
        <v>SIN O.C.</v>
      </c>
      <c r="N487" s="1235" t="str">
        <f>IF(L487="IMPAGO","SIN FACT.","")</f>
        <v>SIN FACT.</v>
      </c>
    </row>
    <row r="488" spans="1:14" s="393" customFormat="1" x14ac:dyDescent="0.25">
      <c r="A488" s="255" t="s">
        <v>305</v>
      </c>
      <c r="B488" s="256">
        <v>41894</v>
      </c>
      <c r="C488" s="257" t="s">
        <v>7044</v>
      </c>
      <c r="D488" s="255" t="s">
        <v>467</v>
      </c>
      <c r="E488" s="258">
        <v>10256088</v>
      </c>
      <c r="F488" s="255">
        <v>26643660</v>
      </c>
      <c r="G488" s="255">
        <v>2704005</v>
      </c>
      <c r="H488" s="120" t="str">
        <f>IF(G488="","",VLOOKUP(G488,ARANCEL!$B$5:$D$121,2,FALSE))</f>
        <v>PROVISORIO</v>
      </c>
      <c r="I488" s="121" t="s">
        <v>316</v>
      </c>
      <c r="J488" s="119">
        <v>1</v>
      </c>
      <c r="K488" s="122">
        <f>IF(G488="","",VLOOKUP(G488,ARANCEL!$B$5:$D$121,3,FALSE)*J488)</f>
        <v>3250</v>
      </c>
      <c r="L488" s="1229" t="s">
        <v>7548</v>
      </c>
      <c r="M488" s="1229">
        <v>4500255012</v>
      </c>
      <c r="N488" s="1229" t="s">
        <v>7550</v>
      </c>
    </row>
    <row r="489" spans="1:14" s="393" customFormat="1" x14ac:dyDescent="0.25">
      <c r="A489" s="255" t="s">
        <v>305</v>
      </c>
      <c r="B489" s="256">
        <v>41919</v>
      </c>
      <c r="C489" s="257" t="s">
        <v>7044</v>
      </c>
      <c r="D489" s="255" t="s">
        <v>467</v>
      </c>
      <c r="E489" s="258">
        <v>10256088</v>
      </c>
      <c r="F489" s="255">
        <v>26643660</v>
      </c>
      <c r="G489" s="255">
        <v>2704003</v>
      </c>
      <c r="H489" s="120" t="str">
        <f>IF(G489="","",VLOOKUP(G489,ARANCEL!$B$5:$D$121,2,FALSE))</f>
        <v xml:space="preserve">CORONA PERIFERICA CON PERNO MUÑON COLADO </v>
      </c>
      <c r="I489" s="121" t="s">
        <v>316</v>
      </c>
      <c r="J489" s="119">
        <v>1</v>
      </c>
      <c r="K489" s="122">
        <f>IF(G489="","",VLOOKUP(G489,ARANCEL!$B$5:$D$121,3,FALSE)*J489)</f>
        <v>32612</v>
      </c>
      <c r="L489" s="1229" t="s">
        <v>8279</v>
      </c>
      <c r="M489" s="1229">
        <v>4500259287</v>
      </c>
      <c r="N489" s="1229" t="s">
        <v>8287</v>
      </c>
    </row>
    <row r="490" spans="1:14" s="393" customFormat="1" x14ac:dyDescent="0.25">
      <c r="A490" s="255" t="s">
        <v>305</v>
      </c>
      <c r="B490" s="256">
        <v>41775</v>
      </c>
      <c r="C490" s="257" t="s">
        <v>1773</v>
      </c>
      <c r="D490" s="255" t="s">
        <v>4572</v>
      </c>
      <c r="E490" s="258">
        <v>10196916</v>
      </c>
      <c r="F490" s="255">
        <v>26258746</v>
      </c>
      <c r="G490" s="255">
        <v>2704031</v>
      </c>
      <c r="H490" s="120" t="str">
        <f>IF(G490="","",VLOOKUP(G490,ARANCEL!$B$5:$D$121,2,FALSE))</f>
        <v xml:space="preserve">PERNO MUÑON METALICO </v>
      </c>
      <c r="I490" s="121" t="s">
        <v>633</v>
      </c>
      <c r="J490" s="119">
        <v>1</v>
      </c>
      <c r="K490" s="122">
        <f>IF(G490="","",VLOOKUP(G490,ARANCEL!$B$5:$D$121,3,FALSE)*J490)</f>
        <v>12246</v>
      </c>
      <c r="L490" s="1229" t="s">
        <v>5292</v>
      </c>
      <c r="M490" s="1229">
        <v>4500235530</v>
      </c>
      <c r="N490" s="1229">
        <v>9401</v>
      </c>
    </row>
    <row r="491" spans="1:14" s="385" customFormat="1" x14ac:dyDescent="0.25">
      <c r="A491" s="255" t="s">
        <v>305</v>
      </c>
      <c r="B491" s="256">
        <v>41793</v>
      </c>
      <c r="C491" s="257" t="s">
        <v>1773</v>
      </c>
      <c r="D491" s="255" t="s">
        <v>4572</v>
      </c>
      <c r="E491" s="258">
        <v>10196916</v>
      </c>
      <c r="F491" s="255">
        <v>26258746</v>
      </c>
      <c r="G491" s="255">
        <v>2704002</v>
      </c>
      <c r="H491" s="120" t="str">
        <f>IF(G491="","",VLOOKUP(G491,ARANCEL!$B$5:$D$121,2,FALSE))</f>
        <v xml:space="preserve">CORONA PERIFERICA </v>
      </c>
      <c r="I491" s="121" t="s">
        <v>329</v>
      </c>
      <c r="J491" s="119">
        <v>1</v>
      </c>
      <c r="K491" s="122">
        <f>IF(G491="","",VLOOKUP(G491,ARANCEL!$B$5:$D$121,3,FALSE)*J491)</f>
        <v>25865</v>
      </c>
      <c r="L491" s="1229" t="s">
        <v>5292</v>
      </c>
      <c r="M491" s="1229">
        <v>4500235530</v>
      </c>
      <c r="N491" s="1229">
        <v>9401</v>
      </c>
    </row>
    <row r="492" spans="1:14" s="395" customFormat="1" x14ac:dyDescent="0.25">
      <c r="A492" s="255" t="s">
        <v>305</v>
      </c>
      <c r="B492" s="256">
        <v>41762</v>
      </c>
      <c r="C492" s="257" t="s">
        <v>4364</v>
      </c>
      <c r="D492" s="255" t="s">
        <v>1481</v>
      </c>
      <c r="E492" s="258">
        <v>10194115</v>
      </c>
      <c r="F492" s="255">
        <v>26061731</v>
      </c>
      <c r="G492" s="255">
        <v>2704005</v>
      </c>
      <c r="H492" s="120" t="str">
        <f>IF(G492="","",VLOOKUP(G492,ARANCEL!$B$5:$D$121,2,FALSE))</f>
        <v>PROVISORIO</v>
      </c>
      <c r="I492" s="121" t="s">
        <v>312</v>
      </c>
      <c r="J492" s="119">
        <v>1</v>
      </c>
      <c r="K492" s="122">
        <f>IF(G492="","",VLOOKUP(G492,ARANCEL!$B$5:$D$121,3,FALSE)*J492)</f>
        <v>3250</v>
      </c>
      <c r="L492" s="1229" t="s">
        <v>4612</v>
      </c>
      <c r="M492" s="1229">
        <v>4500229997</v>
      </c>
      <c r="N492" s="1229">
        <v>9220</v>
      </c>
    </row>
    <row r="493" spans="1:14" s="395" customFormat="1" x14ac:dyDescent="0.25">
      <c r="A493" s="255" t="s">
        <v>606</v>
      </c>
      <c r="B493" s="256">
        <v>41793</v>
      </c>
      <c r="C493" s="257" t="s">
        <v>4364</v>
      </c>
      <c r="D493" s="255" t="s">
        <v>1481</v>
      </c>
      <c r="E493" s="258">
        <v>10194115</v>
      </c>
      <c r="F493" s="255">
        <v>26061731</v>
      </c>
      <c r="G493" s="255">
        <v>2704003</v>
      </c>
      <c r="H493" s="120" t="str">
        <f>IF(G493="","",VLOOKUP(G493,ARANCEL!$B$5:$D$121,2,FALSE))</f>
        <v xml:space="preserve">CORONA PERIFERICA CON PERNO MUÑON COLADO </v>
      </c>
      <c r="I493" s="121" t="s">
        <v>312</v>
      </c>
      <c r="J493" s="119">
        <v>1</v>
      </c>
      <c r="K493" s="122">
        <f>IF(G493="","",VLOOKUP(G493,ARANCEL!$B$5:$D$121,3,FALSE)*J493)</f>
        <v>32612</v>
      </c>
      <c r="L493" s="1229" t="s">
        <v>5742</v>
      </c>
      <c r="M493" s="1229">
        <v>4500239575</v>
      </c>
      <c r="N493" s="1229" t="s">
        <v>5758</v>
      </c>
    </row>
    <row r="494" spans="1:14" s="395" customFormat="1" x14ac:dyDescent="0.25">
      <c r="A494" s="255" t="s">
        <v>305</v>
      </c>
      <c r="B494" s="256">
        <v>41737</v>
      </c>
      <c r="C494" s="257" t="s">
        <v>3847</v>
      </c>
      <c r="D494" s="255" t="s">
        <v>81</v>
      </c>
      <c r="E494" s="258">
        <v>10187401</v>
      </c>
      <c r="F494" s="255">
        <v>25830281</v>
      </c>
      <c r="G494" s="255">
        <v>2704005</v>
      </c>
      <c r="H494" s="120" t="str">
        <f>IF(G494="","",VLOOKUP(G494,ARANCEL!$B$5:$D$121,2,FALSE))</f>
        <v>PROVISORIO</v>
      </c>
      <c r="I494" s="121" t="s">
        <v>308</v>
      </c>
      <c r="J494" s="119">
        <v>1</v>
      </c>
      <c r="K494" s="122">
        <f>IF(G494="","",VLOOKUP(G494,ARANCEL!$B$5:$D$121,3,FALSE)*J494)</f>
        <v>3250</v>
      </c>
      <c r="L494" s="1229" t="s">
        <v>4612</v>
      </c>
      <c r="M494" s="1229">
        <v>4500229992</v>
      </c>
      <c r="N494" s="1229">
        <v>9198</v>
      </c>
    </row>
    <row r="495" spans="1:14" s="395" customFormat="1" x14ac:dyDescent="0.25">
      <c r="A495" s="255" t="s">
        <v>305</v>
      </c>
      <c r="B495" s="256">
        <v>41921</v>
      </c>
      <c r="C495" s="257" t="s">
        <v>7485</v>
      </c>
      <c r="D495" s="255" t="s">
        <v>3347</v>
      </c>
      <c r="E495" s="258">
        <v>10261065</v>
      </c>
      <c r="F495" s="255">
        <v>28831367</v>
      </c>
      <c r="G495" s="255">
        <v>2704005</v>
      </c>
      <c r="H495" s="120" t="str">
        <f>IF(G495="","",VLOOKUP(G495,ARANCEL!$B$5:$D$121,2,FALSE))</f>
        <v>PROVISORIO</v>
      </c>
      <c r="I495" s="121" t="s">
        <v>324</v>
      </c>
      <c r="J495" s="119">
        <v>1</v>
      </c>
      <c r="K495" s="122">
        <f>IF(G495="","",VLOOKUP(G495,ARANCEL!$B$5:$D$121,3,FALSE)*J495)</f>
        <v>3250</v>
      </c>
      <c r="L495" s="1229" t="s">
        <v>8279</v>
      </c>
      <c r="M495" s="1229">
        <v>4500259287</v>
      </c>
      <c r="N495" s="1229" t="s">
        <v>8287</v>
      </c>
    </row>
    <row r="496" spans="1:14" s="397" customFormat="1" x14ac:dyDescent="0.25">
      <c r="A496" s="255" t="s">
        <v>305</v>
      </c>
      <c r="B496" s="256">
        <v>41928</v>
      </c>
      <c r="C496" s="257" t="s">
        <v>7485</v>
      </c>
      <c r="D496" s="255" t="s">
        <v>3347</v>
      </c>
      <c r="E496" s="258">
        <v>10261065</v>
      </c>
      <c r="F496" s="255">
        <v>28831367</v>
      </c>
      <c r="G496" s="255">
        <v>2704003</v>
      </c>
      <c r="H496" s="120" t="str">
        <f>IF(G496="","",VLOOKUP(G496,ARANCEL!$B$5:$D$121,2,FALSE))</f>
        <v xml:space="preserve">CORONA PERIFERICA CON PERNO MUÑON COLADO </v>
      </c>
      <c r="I496" s="121" t="s">
        <v>324</v>
      </c>
      <c r="J496" s="119">
        <v>1</v>
      </c>
      <c r="K496" s="122">
        <f>IF(G496="","",VLOOKUP(G496,ARANCEL!$B$5:$D$121,3,FALSE)*J496)</f>
        <v>32612</v>
      </c>
      <c r="L496" s="1229" t="s">
        <v>8279</v>
      </c>
      <c r="M496" s="1229">
        <v>4500259287</v>
      </c>
      <c r="N496" s="1229" t="s">
        <v>8287</v>
      </c>
    </row>
    <row r="497" spans="1:14" s="397" customFormat="1" x14ac:dyDescent="0.25">
      <c r="A497" s="255" t="s">
        <v>305</v>
      </c>
      <c r="B497" s="256">
        <v>41772</v>
      </c>
      <c r="C497" s="257" t="s">
        <v>4494</v>
      </c>
      <c r="D497" s="255" t="s">
        <v>81</v>
      </c>
      <c r="E497" s="258">
        <v>10195827</v>
      </c>
      <c r="F497" s="255">
        <v>26076251</v>
      </c>
      <c r="G497" s="255">
        <v>2705003</v>
      </c>
      <c r="H497" s="120" t="str">
        <f>IF(G497="","",VLOOKUP(G497,ARANCEL!$B$5:$D$121,2,FALSE))</f>
        <v>INCRUSTACION ESTETICA (ART-GLASS O CERAMICA)</v>
      </c>
      <c r="I497" s="121" t="s">
        <v>308</v>
      </c>
      <c r="J497" s="119">
        <v>1</v>
      </c>
      <c r="K497" s="122">
        <f>IF(G497="","",VLOOKUP(G497,ARANCEL!$B$5:$D$121,3,FALSE)*J497)</f>
        <v>15676</v>
      </c>
      <c r="L497" s="1229" t="s">
        <v>5292</v>
      </c>
      <c r="M497" s="1229">
        <v>4500235530</v>
      </c>
      <c r="N497" s="1229">
        <v>9401</v>
      </c>
    </row>
    <row r="498" spans="1:14" x14ac:dyDescent="0.25">
      <c r="A498" s="169" t="s">
        <v>313</v>
      </c>
      <c r="B498" s="164">
        <v>42011</v>
      </c>
      <c r="C498" s="118" t="s">
        <v>9258</v>
      </c>
      <c r="D498" s="119" t="s">
        <v>1676</v>
      </c>
      <c r="E498" s="162">
        <v>10303951</v>
      </c>
      <c r="F498" s="119">
        <v>29927982</v>
      </c>
      <c r="G498" s="119">
        <v>2704005</v>
      </c>
      <c r="H498" s="120" t="str">
        <f>IF(G498="","",VLOOKUP(G498,ARANCEL!$B$5:$D$121,2,FALSE))</f>
        <v>PROVISORIO</v>
      </c>
      <c r="I498" s="121" t="s">
        <v>324</v>
      </c>
      <c r="J498" s="119">
        <v>1</v>
      </c>
      <c r="K498" s="122">
        <f>IF(G498="","",VLOOKUP(G498,ARANCEL!$B$5:$D$121,3,FALSE)*J498)</f>
        <v>3250</v>
      </c>
      <c r="L498" s="1235" t="str">
        <f>IF(E498="","","IMPAGO")</f>
        <v>IMPAGO</v>
      </c>
      <c r="M498" s="1235" t="str">
        <f>IF(L498="IMPAGO","SIN O.C.","")</f>
        <v>SIN O.C.</v>
      </c>
      <c r="N498" s="1235" t="str">
        <f>IF(L498="IMPAGO","SIN FACT.","")</f>
        <v>SIN FACT.</v>
      </c>
    </row>
    <row r="499" spans="1:14" s="395" customFormat="1" x14ac:dyDescent="0.25">
      <c r="A499" s="255" t="s">
        <v>305</v>
      </c>
      <c r="B499" s="256">
        <v>42011</v>
      </c>
      <c r="C499" s="257" t="s">
        <v>9258</v>
      </c>
      <c r="D499" s="255" t="s">
        <v>1676</v>
      </c>
      <c r="E499" s="258">
        <v>10303951</v>
      </c>
      <c r="F499" s="255">
        <v>29927982</v>
      </c>
      <c r="G499" s="255">
        <v>2704003</v>
      </c>
      <c r="H499" s="120" t="str">
        <f>IF(G499="","",VLOOKUP(G499,ARANCEL!$B$5:$D$121,2,FALSE))</f>
        <v xml:space="preserve">CORONA PERIFERICA CON PERNO MUÑON COLADO </v>
      </c>
      <c r="I499" s="121" t="s">
        <v>324</v>
      </c>
      <c r="J499" s="119">
        <v>1</v>
      </c>
      <c r="K499" s="122">
        <f>IF(G499="","",VLOOKUP(G499,ARANCEL!$B$5:$D$121,3,FALSE)*J499)</f>
        <v>32612</v>
      </c>
      <c r="L499" s="1235" t="str">
        <f>IF(E499="","","IMPAGO")</f>
        <v>IMPAGO</v>
      </c>
      <c r="M499" s="1235" t="str">
        <f>IF(L499="IMPAGO","SIN O.C.","")</f>
        <v>SIN O.C.</v>
      </c>
      <c r="N499" s="1235" t="str">
        <f>IF(L499="IMPAGO","SIN FACT.","")</f>
        <v>SIN FACT.</v>
      </c>
    </row>
    <row r="500" spans="1:14" s="395" customFormat="1" x14ac:dyDescent="0.25">
      <c r="A500" s="255" t="s">
        <v>313</v>
      </c>
      <c r="B500" s="256">
        <v>41934</v>
      </c>
      <c r="C500" s="118" t="s">
        <v>7766</v>
      </c>
      <c r="D500" s="119" t="s">
        <v>84</v>
      </c>
      <c r="E500" s="162">
        <v>10268144</v>
      </c>
      <c r="F500" s="119">
        <v>28892998</v>
      </c>
      <c r="G500" s="255">
        <v>2704005</v>
      </c>
      <c r="H500" s="120" t="str">
        <f>IF(G500="","",VLOOKUP(G500,ARANCEL!$B$5:$D$121,2,FALSE))</f>
        <v>PROVISORIO</v>
      </c>
      <c r="I500" s="121" t="s">
        <v>319</v>
      </c>
      <c r="J500" s="119">
        <v>1</v>
      </c>
      <c r="K500" s="122">
        <f>IF(G500="","",VLOOKUP(G500,ARANCEL!$B$5:$D$121,3,FALSE)*J500)</f>
        <v>3250</v>
      </c>
      <c r="L500" s="1229" t="s">
        <v>8279</v>
      </c>
      <c r="M500" s="1229">
        <v>4500260751</v>
      </c>
      <c r="N500" s="1229" t="s">
        <v>8271</v>
      </c>
    </row>
    <row r="501" spans="1:14" s="395" customFormat="1" x14ac:dyDescent="0.25">
      <c r="A501" s="255" t="s">
        <v>305</v>
      </c>
      <c r="B501" s="256">
        <v>41934</v>
      </c>
      <c r="C501" s="257" t="s">
        <v>7766</v>
      </c>
      <c r="D501" s="255" t="s">
        <v>84</v>
      </c>
      <c r="E501" s="258">
        <v>10268144</v>
      </c>
      <c r="F501" s="255">
        <v>28892998</v>
      </c>
      <c r="G501" s="255">
        <v>2704003</v>
      </c>
      <c r="H501" s="120" t="str">
        <f>IF(G501="","",VLOOKUP(G501,ARANCEL!$B$5:$D$121,2,FALSE))</f>
        <v xml:space="preserve">CORONA PERIFERICA CON PERNO MUÑON COLADO </v>
      </c>
      <c r="I501" s="121" t="s">
        <v>319</v>
      </c>
      <c r="J501" s="119">
        <v>1</v>
      </c>
      <c r="K501" s="122">
        <f>IF(G501="","",VLOOKUP(G501,ARANCEL!$B$5:$D$121,3,FALSE)*J501)</f>
        <v>32612</v>
      </c>
      <c r="L501" s="1229" t="s">
        <v>8279</v>
      </c>
      <c r="M501" s="1229">
        <v>4500260751</v>
      </c>
      <c r="N501" s="1229" t="s">
        <v>8271</v>
      </c>
    </row>
    <row r="502" spans="1:14" s="395" customFormat="1" x14ac:dyDescent="0.25">
      <c r="A502" s="255" t="s">
        <v>305</v>
      </c>
      <c r="B502" s="256">
        <v>41647</v>
      </c>
      <c r="C502" s="257" t="s">
        <v>1772</v>
      </c>
      <c r="D502" s="255" t="s">
        <v>84</v>
      </c>
      <c r="E502" s="258">
        <v>10162765</v>
      </c>
      <c r="F502" s="255">
        <v>23754525</v>
      </c>
      <c r="G502" s="255">
        <v>2704003</v>
      </c>
      <c r="H502" s="120" t="str">
        <f>IF(G502="","",VLOOKUP(G502,ARANCEL!$B$5:$D$121,2,FALSE))</f>
        <v xml:space="preserve">CORONA PERIFERICA CON PERNO MUÑON COLADO </v>
      </c>
      <c r="I502" s="121" t="s">
        <v>335</v>
      </c>
      <c r="J502" s="119">
        <v>1</v>
      </c>
      <c r="K502" s="122">
        <f>IF(G502="","",VLOOKUP(G502,ARANCEL!$B$5:$D$121,3,FALSE)*J502)</f>
        <v>32612</v>
      </c>
      <c r="L502" s="1229" t="s">
        <v>4612</v>
      </c>
      <c r="M502" s="1229">
        <v>4500229986</v>
      </c>
      <c r="N502" s="1229">
        <v>9197</v>
      </c>
    </row>
    <row r="503" spans="1:14" s="395" customFormat="1" x14ac:dyDescent="0.25">
      <c r="A503" s="255" t="s">
        <v>305</v>
      </c>
      <c r="B503" s="256">
        <v>41647</v>
      </c>
      <c r="C503" s="257" t="s">
        <v>1772</v>
      </c>
      <c r="D503" s="255" t="s">
        <v>84</v>
      </c>
      <c r="E503" s="258">
        <v>10162765</v>
      </c>
      <c r="F503" s="255">
        <v>23754525</v>
      </c>
      <c r="G503" s="255">
        <v>2704005</v>
      </c>
      <c r="H503" s="120" t="str">
        <f>IF(G503="","",VLOOKUP(G503,ARANCEL!$B$5:$D$121,2,FALSE))</f>
        <v>PROVISORIO</v>
      </c>
      <c r="I503" s="121" t="s">
        <v>335</v>
      </c>
      <c r="J503" s="119">
        <v>1</v>
      </c>
      <c r="K503" s="122">
        <f>IF(G503="","",VLOOKUP(G503,ARANCEL!$B$5:$D$121,3,FALSE)*J503)</f>
        <v>3250</v>
      </c>
      <c r="L503" s="1229" t="s">
        <v>4612</v>
      </c>
      <c r="M503" s="1229">
        <v>4500229986</v>
      </c>
      <c r="N503" s="1229">
        <v>9197</v>
      </c>
    </row>
    <row r="504" spans="1:14" s="400" customFormat="1" x14ac:dyDescent="0.25">
      <c r="A504" s="255" t="s">
        <v>305</v>
      </c>
      <c r="B504" s="256">
        <v>41844</v>
      </c>
      <c r="C504" s="257" t="s">
        <v>1772</v>
      </c>
      <c r="D504" s="255" t="s">
        <v>84</v>
      </c>
      <c r="E504" s="258">
        <v>10232816</v>
      </c>
      <c r="F504" s="255">
        <v>26707947</v>
      </c>
      <c r="G504" s="255">
        <v>2704005</v>
      </c>
      <c r="H504" s="120" t="str">
        <f>IF(G504="","",VLOOKUP(G504,ARANCEL!$B$5:$D$121,2,FALSE))</f>
        <v>PROVISORIO</v>
      </c>
      <c r="I504" s="121" t="s">
        <v>337</v>
      </c>
      <c r="J504" s="119">
        <v>1</v>
      </c>
      <c r="K504" s="122">
        <f>IF(G504="","",VLOOKUP(G504,ARANCEL!$B$5:$D$121,3,FALSE)*J504)</f>
        <v>3250</v>
      </c>
      <c r="L504" s="1229" t="s">
        <v>6017</v>
      </c>
      <c r="M504" s="1229">
        <v>4500245549</v>
      </c>
      <c r="N504" s="1229">
        <v>9817</v>
      </c>
    </row>
    <row r="505" spans="1:14" s="400" customFormat="1" x14ac:dyDescent="0.25">
      <c r="A505" s="255" t="s">
        <v>305</v>
      </c>
      <c r="B505" s="256">
        <v>41844</v>
      </c>
      <c r="C505" s="257" t="s">
        <v>1772</v>
      </c>
      <c r="D505" s="255" t="s">
        <v>84</v>
      </c>
      <c r="E505" s="258">
        <v>10232816</v>
      </c>
      <c r="F505" s="255">
        <v>26707947</v>
      </c>
      <c r="G505" s="255">
        <v>2704031</v>
      </c>
      <c r="H505" s="120" t="str">
        <f>IF(G505="","",VLOOKUP(G505,ARANCEL!$B$5:$D$121,2,FALSE))</f>
        <v xml:space="preserve">PERNO MUÑON METALICO </v>
      </c>
      <c r="I505" s="121" t="s">
        <v>337</v>
      </c>
      <c r="J505" s="119">
        <v>1</v>
      </c>
      <c r="K505" s="122">
        <f>IF(G505="","",VLOOKUP(G505,ARANCEL!$B$5:$D$121,3,FALSE)*J505)</f>
        <v>12246</v>
      </c>
      <c r="L505" s="1229" t="s">
        <v>6017</v>
      </c>
      <c r="M505" s="1229">
        <v>4500245549</v>
      </c>
      <c r="N505" s="1229">
        <v>9817</v>
      </c>
    </row>
    <row r="506" spans="1:14" s="400" customFormat="1" x14ac:dyDescent="0.25">
      <c r="A506" s="255" t="s">
        <v>305</v>
      </c>
      <c r="B506" s="256">
        <v>42027</v>
      </c>
      <c r="C506" s="257" t="s">
        <v>471</v>
      </c>
      <c r="D506" s="255" t="s">
        <v>78</v>
      </c>
      <c r="E506" s="258">
        <v>10312581</v>
      </c>
      <c r="F506" s="255">
        <v>30633046</v>
      </c>
      <c r="G506" s="255">
        <v>2704013</v>
      </c>
      <c r="H506" s="120" t="str">
        <f>IF(G506="","",VLOOKUP(G506,ARANCEL!$B$5:$D$121,2,FALSE))</f>
        <v>PROVISORIO (POR PIEZA)</v>
      </c>
      <c r="I506" s="121" t="s">
        <v>1433</v>
      </c>
      <c r="J506" s="169">
        <v>3</v>
      </c>
      <c r="K506" s="122">
        <f>IF(G506="","",VLOOKUP(G506,ARANCEL!$B$5:$D$121,3,FALSE)*J506)</f>
        <v>9750</v>
      </c>
      <c r="L506" s="1235" t="str">
        <f>IF(E506="","","IMPAGO")</f>
        <v>IMPAGO</v>
      </c>
      <c r="M506" s="1235" t="str">
        <f>IF(L506="IMPAGO","SIN O.C.","")</f>
        <v>SIN O.C.</v>
      </c>
      <c r="N506" s="1235" t="str">
        <f>IF(L506="IMPAGO","SIN FACT.","")</f>
        <v>SIN FACT.</v>
      </c>
    </row>
    <row r="507" spans="1:14" s="400" customFormat="1" x14ac:dyDescent="0.25">
      <c r="A507" s="255" t="s">
        <v>305</v>
      </c>
      <c r="B507" s="256">
        <v>41726</v>
      </c>
      <c r="C507" s="257" t="s">
        <v>3600</v>
      </c>
      <c r="D507" s="255" t="s">
        <v>78</v>
      </c>
      <c r="E507" s="258">
        <v>10184382</v>
      </c>
      <c r="F507" s="255">
        <v>24227623</v>
      </c>
      <c r="G507" s="255">
        <v>2704029</v>
      </c>
      <c r="H507" s="120" t="str">
        <f>IF(G507="","",VLOOKUP(G507,ARANCEL!$B$5:$D$121,2,FALSE))</f>
        <v xml:space="preserve">REPARACION VALPLAST </v>
      </c>
      <c r="I507" s="121" t="s">
        <v>306</v>
      </c>
      <c r="J507" s="119">
        <v>1</v>
      </c>
      <c r="K507" s="122">
        <f>IF(G507="","",VLOOKUP(G507,ARANCEL!$B$5:$D$121,3,FALSE)*J507)</f>
        <v>16700</v>
      </c>
      <c r="L507" s="1229" t="s">
        <v>3058</v>
      </c>
      <c r="M507" s="1229">
        <v>4500225674</v>
      </c>
      <c r="N507" s="1229">
        <v>8920</v>
      </c>
    </row>
    <row r="508" spans="1:14" x14ac:dyDescent="0.25">
      <c r="A508" s="119" t="s">
        <v>305</v>
      </c>
      <c r="B508" s="256">
        <v>41695</v>
      </c>
      <c r="C508" s="118" t="s">
        <v>1771</v>
      </c>
      <c r="D508" s="119" t="s">
        <v>81</v>
      </c>
      <c r="E508" s="162">
        <v>10164827</v>
      </c>
      <c r="F508" s="119">
        <v>24096443</v>
      </c>
      <c r="G508" s="119">
        <v>2704015</v>
      </c>
      <c r="H508" s="120" t="str">
        <f>IF(G508="","",VLOOKUP(G508,ARANCEL!$B$5:$D$121,2,FALSE))</f>
        <v xml:space="preserve">CORONA IN CERAM </v>
      </c>
      <c r="I508" s="121" t="s">
        <v>613</v>
      </c>
      <c r="J508" s="119">
        <v>2</v>
      </c>
      <c r="K508" s="122">
        <f>IF(G508="","",VLOOKUP(G508,ARANCEL!$B$5:$D$121,3,FALSE)*J508)</f>
        <v>85466</v>
      </c>
      <c r="L508" s="1229" t="s">
        <v>3438</v>
      </c>
      <c r="M508" s="1229">
        <v>4500220807</v>
      </c>
      <c r="N508" s="1229">
        <v>8635</v>
      </c>
    </row>
    <row r="509" spans="1:14" x14ac:dyDescent="0.25">
      <c r="A509" s="119" t="s">
        <v>313</v>
      </c>
      <c r="B509" s="256">
        <v>41969</v>
      </c>
      <c r="C509" s="118" t="s">
        <v>8577</v>
      </c>
      <c r="D509" s="119" t="s">
        <v>84</v>
      </c>
      <c r="E509" s="162">
        <v>10287320</v>
      </c>
      <c r="F509" s="119">
        <v>29476687</v>
      </c>
      <c r="G509" s="119">
        <v>2704005</v>
      </c>
      <c r="H509" s="120" t="str">
        <f>IF(G509="","",VLOOKUP(G509,ARANCEL!$B$5:$D$121,2,FALSE))</f>
        <v>PROVISORIO</v>
      </c>
      <c r="I509" s="121" t="s">
        <v>342</v>
      </c>
      <c r="J509" s="119">
        <v>1</v>
      </c>
      <c r="K509" s="122">
        <f>IF(G509="","",VLOOKUP(G509,ARANCEL!$B$5:$D$121,3,FALSE)*J509)</f>
        <v>3250</v>
      </c>
      <c r="L509" s="1229" t="s">
        <v>8256</v>
      </c>
      <c r="M509" s="1229">
        <v>4500265720</v>
      </c>
      <c r="N509" s="1229" t="s">
        <v>8952</v>
      </c>
    </row>
    <row r="510" spans="1:14" s="400" customFormat="1" x14ac:dyDescent="0.25">
      <c r="A510" s="255" t="s">
        <v>305</v>
      </c>
      <c r="B510" s="256">
        <v>41969</v>
      </c>
      <c r="C510" s="257" t="s">
        <v>8577</v>
      </c>
      <c r="D510" s="255" t="s">
        <v>84</v>
      </c>
      <c r="E510" s="258">
        <v>10287320</v>
      </c>
      <c r="F510" s="255">
        <v>29476687</v>
      </c>
      <c r="G510" s="255">
        <v>2704002</v>
      </c>
      <c r="H510" s="120" t="str">
        <f>IF(G510="","",VLOOKUP(G510,ARANCEL!$B$5:$D$121,2,FALSE))</f>
        <v xml:space="preserve">CORONA PERIFERICA </v>
      </c>
      <c r="I510" s="121" t="s">
        <v>342</v>
      </c>
      <c r="J510" s="119">
        <v>1</v>
      </c>
      <c r="K510" s="122">
        <f>IF(G510="","",VLOOKUP(G510,ARANCEL!$B$5:$D$121,3,FALSE)*J510)</f>
        <v>25865</v>
      </c>
      <c r="L510" s="1229" t="s">
        <v>8256</v>
      </c>
      <c r="M510" s="1229">
        <v>4500265720</v>
      </c>
      <c r="N510" s="1229" t="s">
        <v>8952</v>
      </c>
    </row>
    <row r="511" spans="1:14" s="402" customFormat="1" x14ac:dyDescent="0.25">
      <c r="A511" s="255" t="s">
        <v>305</v>
      </c>
      <c r="B511" s="256">
        <v>41983</v>
      </c>
      <c r="C511" s="257" t="s">
        <v>8577</v>
      </c>
      <c r="D511" s="255" t="s">
        <v>84</v>
      </c>
      <c r="E511" s="258">
        <v>10293463</v>
      </c>
      <c r="F511" s="255">
        <v>29476687</v>
      </c>
      <c r="G511" s="255">
        <v>2704005</v>
      </c>
      <c r="H511" s="120" t="str">
        <f>IF(G511="","",VLOOKUP(G511,ARANCEL!$B$5:$D$121,2,FALSE))</f>
        <v>PROVISORIO</v>
      </c>
      <c r="I511" s="121" t="s">
        <v>312</v>
      </c>
      <c r="J511" s="119">
        <v>1</v>
      </c>
      <c r="K511" s="122">
        <f>IF(G511="","",VLOOKUP(G511,ARANCEL!$B$5:$D$121,3,FALSE)*J511)</f>
        <v>3250</v>
      </c>
      <c r="L511" s="1349" t="s">
        <v>9431</v>
      </c>
      <c r="M511" s="1349">
        <v>4500269300</v>
      </c>
      <c r="N511" s="1349" t="s">
        <v>9449</v>
      </c>
    </row>
    <row r="512" spans="1:14" s="402" customFormat="1" x14ac:dyDescent="0.25">
      <c r="A512" s="255" t="s">
        <v>305</v>
      </c>
      <c r="B512" s="256">
        <v>41996</v>
      </c>
      <c r="C512" s="257" t="s">
        <v>8577</v>
      </c>
      <c r="D512" s="255" t="s">
        <v>84</v>
      </c>
      <c r="E512" s="258">
        <v>10293463</v>
      </c>
      <c r="F512" s="255">
        <v>29476687</v>
      </c>
      <c r="G512" s="255">
        <v>2704002</v>
      </c>
      <c r="H512" s="120" t="str">
        <f>IF(G512="","",VLOOKUP(G512,ARANCEL!$B$5:$D$121,2,FALSE))</f>
        <v xml:space="preserve">CORONA PERIFERICA </v>
      </c>
      <c r="I512" s="121" t="s">
        <v>312</v>
      </c>
      <c r="J512" s="119">
        <v>1</v>
      </c>
      <c r="K512" s="122">
        <f>IF(G512="","",VLOOKUP(G512,ARANCEL!$B$5:$D$121,3,FALSE)*J512)</f>
        <v>25865</v>
      </c>
      <c r="L512" s="1349" t="s">
        <v>9431</v>
      </c>
      <c r="M512" s="1349">
        <v>4500269300</v>
      </c>
      <c r="N512" s="1349" t="s">
        <v>9449</v>
      </c>
    </row>
    <row r="513" spans="1:14" s="402" customFormat="1" x14ac:dyDescent="0.25">
      <c r="A513" s="255" t="s">
        <v>305</v>
      </c>
      <c r="B513" s="256">
        <v>41823</v>
      </c>
      <c r="C513" s="257" t="s">
        <v>5492</v>
      </c>
      <c r="D513" s="255" t="s">
        <v>3347</v>
      </c>
      <c r="E513" s="258">
        <v>10219685</v>
      </c>
      <c r="F513" s="255">
        <v>27177560</v>
      </c>
      <c r="G513" s="255">
        <v>2707002</v>
      </c>
      <c r="H513" s="120" t="str">
        <f>IF(G513="","",VLOOKUP(G513,ARANCEL!$B$5:$D$121,2,FALSE))</f>
        <v>CUBETA DE BLANQUEAMIENTO</v>
      </c>
      <c r="I513" s="121" t="s">
        <v>347</v>
      </c>
      <c r="J513" s="119">
        <v>2</v>
      </c>
      <c r="K513" s="122">
        <f>IF(G513="","",VLOOKUP(G513,ARANCEL!$B$5:$D$121,3,FALSE)*J513)</f>
        <v>11808</v>
      </c>
      <c r="L513" s="1229" t="s">
        <v>6017</v>
      </c>
      <c r="M513" s="1229">
        <v>4500243725</v>
      </c>
      <c r="N513" s="1229">
        <v>9797</v>
      </c>
    </row>
    <row r="514" spans="1:14" s="402" customFormat="1" x14ac:dyDescent="0.25">
      <c r="A514" s="255" t="s">
        <v>305</v>
      </c>
      <c r="B514" s="256">
        <v>41712</v>
      </c>
      <c r="C514" s="118" t="s">
        <v>1770</v>
      </c>
      <c r="D514" s="119" t="s">
        <v>467</v>
      </c>
      <c r="E514" s="162">
        <v>10181057</v>
      </c>
      <c r="F514" s="119">
        <v>20384907</v>
      </c>
      <c r="G514" s="255">
        <v>2704005</v>
      </c>
      <c r="H514" s="120" t="str">
        <f>IF(G514="","",VLOOKUP(G514,ARANCEL!$B$5:$D$121,2,FALSE))</f>
        <v>PROVISORIO</v>
      </c>
      <c r="I514" s="121" t="s">
        <v>681</v>
      </c>
      <c r="J514" s="119">
        <v>4</v>
      </c>
      <c r="K514" s="122">
        <f>IF(G514="","",VLOOKUP(G514,ARANCEL!$B$5:$D$121,3,FALSE)*J514)</f>
        <v>13000</v>
      </c>
      <c r="L514" s="1229" t="s">
        <v>5292</v>
      </c>
      <c r="M514" s="1229">
        <v>4500235530</v>
      </c>
      <c r="N514" s="1229">
        <v>9401</v>
      </c>
    </row>
    <row r="515" spans="1:14" x14ac:dyDescent="0.25">
      <c r="A515" s="259" t="s">
        <v>305</v>
      </c>
      <c r="B515" s="260">
        <v>41758</v>
      </c>
      <c r="C515" s="261" t="s">
        <v>1770</v>
      </c>
      <c r="D515" s="259" t="s">
        <v>467</v>
      </c>
      <c r="E515" s="262">
        <v>10181057</v>
      </c>
      <c r="F515" s="259">
        <v>20384907</v>
      </c>
      <c r="G515" s="259">
        <v>2702009</v>
      </c>
      <c r="H515" s="120" t="str">
        <f>IF(G515="","",VLOOKUP(G515,ARANCEL!$B$5:$D$121,2,FALSE))</f>
        <v xml:space="preserve">TALLAR MUÑON TITANIO </v>
      </c>
      <c r="I515" s="121" t="s">
        <v>664</v>
      </c>
      <c r="J515" s="119">
        <v>2</v>
      </c>
      <c r="K515" s="122">
        <f>IF(G515="","",VLOOKUP(G515,ARANCEL!$B$5:$D$121,3,FALSE)*J515)</f>
        <v>22492</v>
      </c>
      <c r="L515" s="1229" t="s">
        <v>4612</v>
      </c>
      <c r="M515" s="1229">
        <v>4500229990</v>
      </c>
      <c r="N515" s="1229">
        <v>9222</v>
      </c>
    </row>
    <row r="516" spans="1:14" s="402" customFormat="1" x14ac:dyDescent="0.25">
      <c r="A516" s="255" t="s">
        <v>305</v>
      </c>
      <c r="B516" s="256">
        <v>41771</v>
      </c>
      <c r="C516" s="257" t="s">
        <v>1770</v>
      </c>
      <c r="D516" s="255" t="s">
        <v>467</v>
      </c>
      <c r="E516" s="258">
        <v>10181057</v>
      </c>
      <c r="F516" s="255">
        <v>20384907</v>
      </c>
      <c r="G516" s="255">
        <v>2704016</v>
      </c>
      <c r="H516" s="120" t="str">
        <f>IF(G516="","",VLOOKUP(G516,ARANCEL!$B$5:$D$121,2,FALSE))</f>
        <v xml:space="preserve">CORONA PROCERA </v>
      </c>
      <c r="I516" s="121" t="s">
        <v>664</v>
      </c>
      <c r="J516" s="119">
        <v>2</v>
      </c>
      <c r="K516" s="122">
        <f>IF(G516="","",VLOOKUP(G516,ARANCEL!$B$5:$D$121,3,FALSE)*J516)</f>
        <v>116954</v>
      </c>
      <c r="L516" s="1229" t="s">
        <v>5292</v>
      </c>
      <c r="M516" s="1229">
        <v>4500235530</v>
      </c>
      <c r="N516" s="1229">
        <v>9401</v>
      </c>
    </row>
    <row r="517" spans="1:14" s="402" customFormat="1" x14ac:dyDescent="0.25">
      <c r="A517" s="255" t="s">
        <v>305</v>
      </c>
      <c r="B517" s="256">
        <v>41789</v>
      </c>
      <c r="C517" s="257" t="s">
        <v>1770</v>
      </c>
      <c r="D517" s="255" t="s">
        <v>467</v>
      </c>
      <c r="E517" s="258">
        <v>10181057</v>
      </c>
      <c r="F517" s="255">
        <v>20384907</v>
      </c>
      <c r="G517" s="255">
        <v>2702003</v>
      </c>
      <c r="H517" s="120" t="str">
        <f>IF(G517="","",VLOOKUP(G517,ARANCEL!$B$5:$D$121,2,FALSE))</f>
        <v>LABORATORIO PROTESIS FIJA ATORNILLADA DIRECTA</v>
      </c>
      <c r="I517" s="121" t="s">
        <v>792</v>
      </c>
      <c r="J517" s="119">
        <v>2</v>
      </c>
      <c r="K517" s="122">
        <f>IF(G517="","",VLOOKUP(G517,ARANCEL!$B$5:$D$121,3,FALSE)*J517)</f>
        <v>87714</v>
      </c>
      <c r="L517" s="1229" t="s">
        <v>5292</v>
      </c>
      <c r="M517" s="1229">
        <v>4500235530</v>
      </c>
      <c r="N517" s="1229">
        <v>9401</v>
      </c>
    </row>
    <row r="518" spans="1:14" s="402" customFormat="1" x14ac:dyDescent="0.25">
      <c r="A518" s="255" t="s">
        <v>305</v>
      </c>
      <c r="B518" s="256">
        <v>41669</v>
      </c>
      <c r="C518" s="257" t="s">
        <v>1769</v>
      </c>
      <c r="D518" s="255" t="s">
        <v>83</v>
      </c>
      <c r="E518" s="258">
        <v>10167227</v>
      </c>
      <c r="F518" s="255">
        <v>24104890</v>
      </c>
      <c r="G518" s="255">
        <v>2704016</v>
      </c>
      <c r="H518" s="120" t="str">
        <f>IF(G518="","",VLOOKUP(G518,ARANCEL!$B$5:$D$121,2,FALSE))</f>
        <v xml:space="preserve">CORONA PROCERA </v>
      </c>
      <c r="I518" s="121" t="s">
        <v>2556</v>
      </c>
      <c r="J518" s="119">
        <v>9</v>
      </c>
      <c r="K518" s="122">
        <f>IF(G518="","",VLOOKUP(G518,ARANCEL!$B$5:$D$121,3,FALSE)*J518)</f>
        <v>526293</v>
      </c>
      <c r="L518" s="1229" t="s">
        <v>2842</v>
      </c>
      <c r="M518" s="1229">
        <v>4500216241</v>
      </c>
      <c r="N518" s="1229">
        <v>8411</v>
      </c>
    </row>
    <row r="519" spans="1:14" s="402" customFormat="1" x14ac:dyDescent="0.25">
      <c r="A519" s="255" t="s">
        <v>606</v>
      </c>
      <c r="B519" s="256">
        <v>41652</v>
      </c>
      <c r="C519" s="118" t="s">
        <v>1768</v>
      </c>
      <c r="D519" s="119" t="s">
        <v>81</v>
      </c>
      <c r="E519" s="162">
        <v>10161661</v>
      </c>
      <c r="F519" s="119">
        <v>23760082</v>
      </c>
      <c r="G519" s="255">
        <v>2704002</v>
      </c>
      <c r="H519" s="120" t="str">
        <f>IF(G519="","",VLOOKUP(G519,ARANCEL!$B$5:$D$121,2,FALSE))</f>
        <v xml:space="preserve">CORONA PERIFERICA </v>
      </c>
      <c r="I519" s="121" t="s">
        <v>316</v>
      </c>
      <c r="J519" s="119">
        <v>1</v>
      </c>
      <c r="K519" s="122">
        <f>IF(G519="","",VLOOKUP(G519,ARANCEL!$B$5:$D$121,3,FALSE)*J519)</f>
        <v>25865</v>
      </c>
      <c r="L519" s="1229" t="s">
        <v>2842</v>
      </c>
      <c r="M519" s="1229">
        <v>4500216241</v>
      </c>
      <c r="N519" s="1229">
        <v>8411</v>
      </c>
    </row>
    <row r="520" spans="1:14" s="402" customFormat="1" x14ac:dyDescent="0.25">
      <c r="A520" s="255" t="s">
        <v>305</v>
      </c>
      <c r="B520" s="256">
        <v>41806</v>
      </c>
      <c r="C520" s="257" t="s">
        <v>5168</v>
      </c>
      <c r="D520" s="255" t="s">
        <v>467</v>
      </c>
      <c r="E520" s="258">
        <v>10211861</v>
      </c>
      <c r="F520" s="255">
        <v>26855977</v>
      </c>
      <c r="G520" s="255">
        <v>2704005</v>
      </c>
      <c r="H520" s="120" t="str">
        <f>IF(G520="","",VLOOKUP(G520,ARANCEL!$B$5:$D$121,2,FALSE))</f>
        <v>PROVISORIO</v>
      </c>
      <c r="I520" s="121" t="s">
        <v>618</v>
      </c>
      <c r="J520" s="119">
        <v>1</v>
      </c>
      <c r="K520" s="122">
        <f>IF(G520="","",VLOOKUP(G520,ARANCEL!$B$5:$D$121,3,FALSE)*J520)</f>
        <v>3250</v>
      </c>
      <c r="L520" s="1229" t="s">
        <v>5742</v>
      </c>
      <c r="M520" s="1229">
        <v>4500239575</v>
      </c>
      <c r="N520" s="1229" t="s">
        <v>5758</v>
      </c>
    </row>
    <row r="521" spans="1:14" s="395" customFormat="1" x14ac:dyDescent="0.25">
      <c r="A521" s="255" t="s">
        <v>305</v>
      </c>
      <c r="B521" s="256">
        <v>41953</v>
      </c>
      <c r="C521" s="257" t="s">
        <v>1767</v>
      </c>
      <c r="D521" s="255" t="s">
        <v>84</v>
      </c>
      <c r="E521" s="258">
        <v>10278364</v>
      </c>
      <c r="F521" s="255">
        <v>29456436</v>
      </c>
      <c r="G521" s="255">
        <v>2704005</v>
      </c>
      <c r="H521" s="120" t="str">
        <f>IF(G521="","",VLOOKUP(G521,ARANCEL!$B$5:$D$121,2,FALSE))</f>
        <v>PROVISORIO</v>
      </c>
      <c r="I521" s="121" t="s">
        <v>654</v>
      </c>
      <c r="J521" s="119">
        <v>3</v>
      </c>
      <c r="K521" s="122">
        <f>IF(G521="","",VLOOKUP(G521,ARANCEL!$B$5:$D$121,3,FALSE)*J521)</f>
        <v>9750</v>
      </c>
      <c r="L521" s="1229" t="s">
        <v>8256</v>
      </c>
      <c r="M521" s="1229">
        <v>4500265720</v>
      </c>
      <c r="N521" s="1229" t="s">
        <v>8952</v>
      </c>
    </row>
    <row r="522" spans="1:14" s="385" customFormat="1" x14ac:dyDescent="0.25">
      <c r="A522" s="255" t="s">
        <v>305</v>
      </c>
      <c r="B522" s="256">
        <v>41962</v>
      </c>
      <c r="C522" s="118" t="s">
        <v>8400</v>
      </c>
      <c r="D522" s="119" t="s">
        <v>84</v>
      </c>
      <c r="E522" s="162">
        <v>10278364</v>
      </c>
      <c r="F522" s="119">
        <v>29456436</v>
      </c>
      <c r="G522" s="255">
        <v>2704008</v>
      </c>
      <c r="H522" s="120" t="str">
        <f>IF(G522="","",VLOOKUP(G522,ARANCEL!$B$5:$D$121,2,FALSE))</f>
        <v>PILAR, INSERCION O PUNTO DE APOYO CON PERNO MUÑON</v>
      </c>
      <c r="I522" s="121" t="s">
        <v>767</v>
      </c>
      <c r="J522" s="119">
        <v>2</v>
      </c>
      <c r="K522" s="122">
        <f>IF(G522="","",VLOOKUP(G522,ARANCEL!$B$5:$D$121,3,FALSE)*J522)</f>
        <v>65224</v>
      </c>
      <c r="L522" s="1229" t="s">
        <v>8256</v>
      </c>
      <c r="M522" s="1229">
        <v>4500265720</v>
      </c>
      <c r="N522" s="1229" t="s">
        <v>8952</v>
      </c>
    </row>
    <row r="523" spans="1:14" s="404" customFormat="1" x14ac:dyDescent="0.25">
      <c r="A523" s="255" t="s">
        <v>305</v>
      </c>
      <c r="B523" s="256">
        <v>41962</v>
      </c>
      <c r="C523" s="257" t="s">
        <v>8400</v>
      </c>
      <c r="D523" s="255" t="s">
        <v>84</v>
      </c>
      <c r="E523" s="258">
        <v>10278364</v>
      </c>
      <c r="F523" s="255">
        <v>29456436</v>
      </c>
      <c r="G523" s="255">
        <v>2704012</v>
      </c>
      <c r="H523" s="120" t="str">
        <f>IF(G523="","",VLOOKUP(G523,ARANCEL!$B$5:$D$121,2,FALSE))</f>
        <v xml:space="preserve">INTERMEDIARIO O PONTICO </v>
      </c>
      <c r="I523" s="121" t="s">
        <v>309</v>
      </c>
      <c r="J523" s="119">
        <v>1</v>
      </c>
      <c r="K523" s="122">
        <f>IF(G523="","",VLOOKUP(G523,ARANCEL!$B$5:$D$121,3,FALSE)*J523)</f>
        <v>25122</v>
      </c>
      <c r="L523" s="1229" t="s">
        <v>8256</v>
      </c>
      <c r="M523" s="1229">
        <v>4500265720</v>
      </c>
      <c r="N523" s="1229" t="s">
        <v>8952</v>
      </c>
    </row>
    <row r="524" spans="1:14" s="404" customFormat="1" x14ac:dyDescent="0.25">
      <c r="A524" s="255" t="s">
        <v>305</v>
      </c>
      <c r="B524" s="256">
        <v>41890</v>
      </c>
      <c r="C524" s="118" t="s">
        <v>6893</v>
      </c>
      <c r="D524" s="119" t="s">
        <v>3347</v>
      </c>
      <c r="E524" s="162">
        <v>10253485</v>
      </c>
      <c r="F524" s="119">
        <v>28404211</v>
      </c>
      <c r="G524" s="255">
        <v>2704005</v>
      </c>
      <c r="H524" s="120" t="str">
        <f>IF(G524="","",VLOOKUP(G524,ARANCEL!$B$5:$D$121,2,FALSE))</f>
        <v>PROVISORIO</v>
      </c>
      <c r="I524" s="121" t="s">
        <v>613</v>
      </c>
      <c r="J524" s="119">
        <v>2</v>
      </c>
      <c r="K524" s="122">
        <f>IF(G524="","",VLOOKUP(G524,ARANCEL!$B$5:$D$121,3,FALSE)*J524)</f>
        <v>6500</v>
      </c>
      <c r="L524" s="1229" t="s">
        <v>7548</v>
      </c>
      <c r="M524" s="1229">
        <v>4500255012</v>
      </c>
      <c r="N524" s="1229" t="s">
        <v>7550</v>
      </c>
    </row>
    <row r="525" spans="1:14" s="404" customFormat="1" x14ac:dyDescent="0.25">
      <c r="A525" s="255" t="s">
        <v>305</v>
      </c>
      <c r="B525" s="256">
        <v>41963</v>
      </c>
      <c r="C525" s="257" t="s">
        <v>6893</v>
      </c>
      <c r="D525" s="255" t="s">
        <v>3347</v>
      </c>
      <c r="E525" s="258">
        <v>10253485</v>
      </c>
      <c r="F525" s="255">
        <v>28404211</v>
      </c>
      <c r="G525" s="255">
        <v>2704015</v>
      </c>
      <c r="H525" s="120" t="str">
        <f>IF(G525="","",VLOOKUP(G525,ARANCEL!$B$5:$D$121,2,FALSE))</f>
        <v xml:space="preserve">CORONA IN CERAM </v>
      </c>
      <c r="I525" s="121" t="s">
        <v>613</v>
      </c>
      <c r="J525" s="119">
        <v>2</v>
      </c>
      <c r="K525" s="122">
        <f>IF(G525="","",VLOOKUP(G525,ARANCEL!$B$5:$D$121,3,FALSE)*J525)</f>
        <v>85466</v>
      </c>
      <c r="L525" s="1229" t="s">
        <v>8256</v>
      </c>
      <c r="M525" s="1229">
        <v>4500265720</v>
      </c>
      <c r="N525" s="1229" t="s">
        <v>8952</v>
      </c>
    </row>
    <row r="526" spans="1:14" s="406" customFormat="1" x14ac:dyDescent="0.25">
      <c r="A526" s="255" t="s">
        <v>305</v>
      </c>
      <c r="B526" s="256">
        <v>41847</v>
      </c>
      <c r="C526" s="257" t="s">
        <v>6141</v>
      </c>
      <c r="D526" s="255" t="s">
        <v>3347</v>
      </c>
      <c r="E526" s="258">
        <v>10234653</v>
      </c>
      <c r="F526" s="255">
        <v>27682836</v>
      </c>
      <c r="G526" s="255">
        <v>2704005</v>
      </c>
      <c r="H526" s="120" t="str">
        <f>IF(G526="","",VLOOKUP(G526,ARANCEL!$B$5:$D$121,2,FALSE))</f>
        <v>PROVISORIO</v>
      </c>
      <c r="I526" s="121" t="s">
        <v>324</v>
      </c>
      <c r="J526" s="119">
        <v>1</v>
      </c>
      <c r="K526" s="122">
        <f>IF(G526="","",VLOOKUP(G526,ARANCEL!$B$5:$D$121,3,FALSE)*J526)</f>
        <v>3250</v>
      </c>
      <c r="L526" s="1229" t="s">
        <v>6905</v>
      </c>
      <c r="M526" s="1229">
        <v>4500251421</v>
      </c>
      <c r="N526" s="1229" t="s">
        <v>7150</v>
      </c>
    </row>
    <row r="527" spans="1:14" s="407" customFormat="1" x14ac:dyDescent="0.25">
      <c r="A527" s="255" t="s">
        <v>305</v>
      </c>
      <c r="B527" s="256">
        <v>41862</v>
      </c>
      <c r="C527" s="118" t="s">
        <v>6141</v>
      </c>
      <c r="D527" s="119" t="s">
        <v>3347</v>
      </c>
      <c r="E527" s="162">
        <v>10234653</v>
      </c>
      <c r="F527" s="119">
        <v>27682836</v>
      </c>
      <c r="G527" s="255">
        <v>2704003</v>
      </c>
      <c r="H527" s="120" t="str">
        <f>IF(G527="","",VLOOKUP(G527,ARANCEL!$B$5:$D$121,2,FALSE))</f>
        <v xml:space="preserve">CORONA PERIFERICA CON PERNO MUÑON COLADO </v>
      </c>
      <c r="I527" s="121" t="s">
        <v>324</v>
      </c>
      <c r="J527" s="119">
        <v>1</v>
      </c>
      <c r="K527" s="122">
        <f>IF(G527="","",VLOOKUP(G527,ARANCEL!$B$5:$D$121,3,FALSE)*J527)</f>
        <v>32612</v>
      </c>
      <c r="L527" s="1229" t="s">
        <v>6905</v>
      </c>
      <c r="M527" s="1229">
        <v>4500251421</v>
      </c>
      <c r="N527" s="1229" t="s">
        <v>7150</v>
      </c>
    </row>
    <row r="528" spans="1:14" s="407" customFormat="1" x14ac:dyDescent="0.25">
      <c r="A528" s="339" t="s">
        <v>313</v>
      </c>
      <c r="B528" s="256">
        <v>41817</v>
      </c>
      <c r="C528" s="118" t="s">
        <v>5415</v>
      </c>
      <c r="D528" s="119" t="s">
        <v>467</v>
      </c>
      <c r="E528" s="162">
        <v>10217561</v>
      </c>
      <c r="F528" s="119">
        <v>27085140</v>
      </c>
      <c r="G528" s="255">
        <v>2704005</v>
      </c>
      <c r="H528" s="120" t="str">
        <f>IF(G528="","",VLOOKUP(G528,ARANCEL!$B$5:$D$121,2,FALSE))</f>
        <v>PROVISORIO</v>
      </c>
      <c r="I528" s="121" t="s">
        <v>325</v>
      </c>
      <c r="J528" s="119">
        <v>1</v>
      </c>
      <c r="K528" s="122">
        <f>IF(G528="","",VLOOKUP(G528,ARANCEL!$B$5:$D$121,3,FALSE)*J528)</f>
        <v>3250</v>
      </c>
      <c r="L528" s="1229" t="s">
        <v>5742</v>
      </c>
      <c r="M528" s="1229">
        <v>4500239575</v>
      </c>
      <c r="N528" s="1229" t="s">
        <v>5758</v>
      </c>
    </row>
    <row r="529" spans="1:14" s="411" customFormat="1" x14ac:dyDescent="0.25">
      <c r="A529" s="255" t="s">
        <v>305</v>
      </c>
      <c r="B529" s="256">
        <v>41817</v>
      </c>
      <c r="C529" s="257" t="s">
        <v>5415</v>
      </c>
      <c r="D529" s="255" t="s">
        <v>467</v>
      </c>
      <c r="E529" s="258">
        <v>10217561</v>
      </c>
      <c r="F529" s="255">
        <v>27085140</v>
      </c>
      <c r="G529" s="255">
        <v>2704003</v>
      </c>
      <c r="H529" s="120" t="str">
        <f>IF(G529="","",VLOOKUP(G529,ARANCEL!$B$5:$D$121,2,FALSE))</f>
        <v xml:space="preserve">CORONA PERIFERICA CON PERNO MUÑON COLADO </v>
      </c>
      <c r="I529" s="121" t="s">
        <v>325</v>
      </c>
      <c r="J529" s="119">
        <v>1</v>
      </c>
      <c r="K529" s="122">
        <f>IF(G529="","",VLOOKUP(G529,ARANCEL!$B$5:$D$121,3,FALSE)*J529)</f>
        <v>32612</v>
      </c>
      <c r="L529" s="1229" t="s">
        <v>5742</v>
      </c>
      <c r="M529" s="1229">
        <v>4500239575</v>
      </c>
      <c r="N529" s="1229" t="s">
        <v>5758</v>
      </c>
    </row>
    <row r="530" spans="1:14" s="411" customFormat="1" x14ac:dyDescent="0.25">
      <c r="A530" s="255" t="s">
        <v>305</v>
      </c>
      <c r="B530" s="256">
        <v>41709</v>
      </c>
      <c r="C530" s="257" t="s">
        <v>1766</v>
      </c>
      <c r="D530" s="255" t="s">
        <v>82</v>
      </c>
      <c r="E530" s="258">
        <v>10180342</v>
      </c>
      <c r="F530" s="255">
        <v>22797863</v>
      </c>
      <c r="G530" s="255">
        <v>2704005</v>
      </c>
      <c r="H530" s="120" t="str">
        <f>IF(G530="","",VLOOKUP(G530,ARANCEL!$B$5:$D$121,2,FALSE))</f>
        <v>PROVISORIO</v>
      </c>
      <c r="I530" s="121" t="s">
        <v>324</v>
      </c>
      <c r="J530" s="119">
        <v>1</v>
      </c>
      <c r="K530" s="122">
        <f>IF(G530="","",VLOOKUP(G530,ARANCEL!$B$5:$D$121,3,FALSE)*J530)</f>
        <v>3250</v>
      </c>
      <c r="L530" s="1229" t="s">
        <v>4612</v>
      </c>
      <c r="M530" s="1229">
        <v>4500229986</v>
      </c>
      <c r="N530" s="1229">
        <v>9197</v>
      </c>
    </row>
    <row r="531" spans="1:14" s="411" customFormat="1" x14ac:dyDescent="0.25">
      <c r="A531" s="255" t="s">
        <v>305</v>
      </c>
      <c r="B531" s="256">
        <v>41711</v>
      </c>
      <c r="C531" s="257" t="s">
        <v>1766</v>
      </c>
      <c r="D531" s="255" t="s">
        <v>82</v>
      </c>
      <c r="E531" s="258">
        <v>10153328</v>
      </c>
      <c r="F531" s="255">
        <v>22797863</v>
      </c>
      <c r="G531" s="255">
        <v>2702002</v>
      </c>
      <c r="H531" s="120" t="str">
        <f>IF(G531="","",VLOOKUP(G531,ARANCEL!$B$5:$D$121,2,FALSE))</f>
        <v xml:space="preserve">LABORATORIO CORONA CEMENTADA SOBRE IMPLANTE </v>
      </c>
      <c r="I531" s="121" t="s">
        <v>324</v>
      </c>
      <c r="J531" s="119">
        <v>1</v>
      </c>
      <c r="K531" s="122">
        <f>IF(G531="","",VLOOKUP(G531,ARANCEL!$B$5:$D$121,3,FALSE)*J531)</f>
        <v>31878</v>
      </c>
      <c r="L531" s="1229" t="s">
        <v>3058</v>
      </c>
      <c r="M531" s="1229">
        <v>4500225673</v>
      </c>
      <c r="N531" s="1229">
        <v>8919</v>
      </c>
    </row>
    <row r="532" spans="1:14" s="407" customFormat="1" x14ac:dyDescent="0.25">
      <c r="A532" s="255" t="s">
        <v>305</v>
      </c>
      <c r="B532" s="256">
        <v>41674</v>
      </c>
      <c r="C532" s="257" t="s">
        <v>2631</v>
      </c>
      <c r="D532" s="255" t="s">
        <v>81</v>
      </c>
      <c r="E532" s="258">
        <v>10171754</v>
      </c>
      <c r="F532" s="255">
        <v>23768691</v>
      </c>
      <c r="G532" s="255">
        <v>2704005</v>
      </c>
      <c r="H532" s="120" t="str">
        <f>IF(G532="","",VLOOKUP(G532,ARANCEL!$B$5:$D$121,2,FALSE))</f>
        <v>PROVISORIO</v>
      </c>
      <c r="I532" s="121" t="s">
        <v>1437</v>
      </c>
      <c r="J532" s="119">
        <v>3</v>
      </c>
      <c r="K532" s="122">
        <f>IF(G532="","",VLOOKUP(G532,ARANCEL!$B$5:$D$121,3,FALSE)*J532)</f>
        <v>9750</v>
      </c>
      <c r="L532" s="1229" t="s">
        <v>2842</v>
      </c>
      <c r="M532" s="1229">
        <v>4500216250</v>
      </c>
      <c r="N532" s="1229">
        <v>8414</v>
      </c>
    </row>
    <row r="533" spans="1:14" s="406" customFormat="1" x14ac:dyDescent="0.25">
      <c r="A533" s="255" t="s">
        <v>305</v>
      </c>
      <c r="B533" s="256">
        <v>41793</v>
      </c>
      <c r="C533" s="257" t="s">
        <v>2631</v>
      </c>
      <c r="D533" s="255" t="s">
        <v>81</v>
      </c>
      <c r="E533" s="258">
        <v>10171754</v>
      </c>
      <c r="F533" s="255">
        <v>23768691</v>
      </c>
      <c r="G533" s="255">
        <v>2704015</v>
      </c>
      <c r="H533" s="120" t="str">
        <f>IF(G533="","",VLOOKUP(G533,ARANCEL!$B$5:$D$121,2,FALSE))</f>
        <v xml:space="preserve">CORONA IN CERAM </v>
      </c>
      <c r="I533" s="121" t="s">
        <v>613</v>
      </c>
      <c r="J533" s="119">
        <v>2</v>
      </c>
      <c r="K533" s="122">
        <f>IF(G533="","",VLOOKUP(G533,ARANCEL!$B$5:$D$121,3,FALSE)*J533)</f>
        <v>85466</v>
      </c>
      <c r="L533" s="1229" t="s">
        <v>5742</v>
      </c>
      <c r="M533" s="1229">
        <v>4500239575</v>
      </c>
      <c r="N533" s="1229" t="s">
        <v>5758</v>
      </c>
    </row>
    <row r="534" spans="1:14" s="406" customFormat="1" x14ac:dyDescent="0.25">
      <c r="A534" s="255" t="s">
        <v>305</v>
      </c>
      <c r="B534" s="256">
        <v>41618</v>
      </c>
      <c r="C534" s="257" t="s">
        <v>1765</v>
      </c>
      <c r="D534" s="255" t="s">
        <v>61</v>
      </c>
      <c r="E534" s="258">
        <v>10164798</v>
      </c>
      <c r="F534" s="255">
        <v>23992065</v>
      </c>
      <c r="G534" s="255">
        <v>2707001</v>
      </c>
      <c r="H534" s="120" t="str">
        <f>IF(G534="","",VLOOKUP(G534,ARANCEL!$B$5:$D$121,2,FALSE))</f>
        <v xml:space="preserve">PLANO DE RELAJACION </v>
      </c>
      <c r="I534" s="121" t="s">
        <v>306</v>
      </c>
      <c r="J534" s="119">
        <v>1</v>
      </c>
      <c r="K534" s="122">
        <f>IF(G534="","",VLOOKUP(G534,ARANCEL!$B$5:$D$121,3,FALSE)*J534)</f>
        <v>9221</v>
      </c>
      <c r="L534" s="1235" t="str">
        <f>IF(E534="","","IMPAGO")</f>
        <v>IMPAGO</v>
      </c>
      <c r="M534" s="1235" t="str">
        <f>IF(L534="IMPAGO","SIN O.C.","")</f>
        <v>SIN O.C.</v>
      </c>
      <c r="N534" s="1235" t="str">
        <f>IF(L534="IMPAGO","SIN FACT.","")</f>
        <v>SIN FACT.</v>
      </c>
    </row>
    <row r="535" spans="1:14" s="406" customFormat="1" x14ac:dyDescent="0.25">
      <c r="A535" s="255" t="s">
        <v>305</v>
      </c>
      <c r="B535" s="256">
        <v>41697</v>
      </c>
      <c r="C535" s="257" t="s">
        <v>3078</v>
      </c>
      <c r="D535" s="255" t="s">
        <v>645</v>
      </c>
      <c r="E535" s="258">
        <v>10177718</v>
      </c>
      <c r="F535" s="255">
        <v>25135165</v>
      </c>
      <c r="G535" s="255">
        <v>2707001</v>
      </c>
      <c r="H535" s="120" t="str">
        <f>IF(G535="","",VLOOKUP(G535,ARANCEL!$B$5:$D$121,2,FALSE))</f>
        <v xml:space="preserve">PLANO DE RELAJACION </v>
      </c>
      <c r="I535" s="121" t="s">
        <v>306</v>
      </c>
      <c r="J535" s="119">
        <v>1</v>
      </c>
      <c r="K535" s="122">
        <f>IF(G535="","",VLOOKUP(G535,ARANCEL!$B$5:$D$121,3,FALSE)*J535)</f>
        <v>9221</v>
      </c>
      <c r="L535" s="1229" t="s">
        <v>3438</v>
      </c>
      <c r="M535" s="1229">
        <v>4500220809</v>
      </c>
      <c r="N535" s="1229">
        <v>8637</v>
      </c>
    </row>
    <row r="536" spans="1:14" s="406" customFormat="1" x14ac:dyDescent="0.25">
      <c r="A536" s="255" t="s">
        <v>305</v>
      </c>
      <c r="B536" s="256">
        <v>41725</v>
      </c>
      <c r="C536" s="257" t="s">
        <v>1761</v>
      </c>
      <c r="D536" s="255" t="s">
        <v>82</v>
      </c>
      <c r="E536" s="258">
        <v>10148176</v>
      </c>
      <c r="F536" s="255">
        <v>21886432</v>
      </c>
      <c r="G536" s="255">
        <v>2704015</v>
      </c>
      <c r="H536" s="120" t="str">
        <f>IF(G536="","",VLOOKUP(G536,ARANCEL!$B$5:$D$121,2,FALSE))</f>
        <v xml:space="preserve">CORONA IN CERAM </v>
      </c>
      <c r="I536" s="121" t="s">
        <v>309</v>
      </c>
      <c r="J536" s="119">
        <v>1</v>
      </c>
      <c r="K536" s="122">
        <f>IF(G536="","",VLOOKUP(G536,ARANCEL!$B$5:$D$121,3,FALSE)*J536)</f>
        <v>42733</v>
      </c>
      <c r="L536" s="1229" t="s">
        <v>3058</v>
      </c>
      <c r="M536" s="1229">
        <v>4500225674</v>
      </c>
      <c r="N536" s="1229">
        <v>8920</v>
      </c>
    </row>
    <row r="537" spans="1:14" s="404" customFormat="1" x14ac:dyDescent="0.25">
      <c r="A537" s="255" t="s">
        <v>305</v>
      </c>
      <c r="B537" s="256">
        <v>41726</v>
      </c>
      <c r="C537" s="257" t="s">
        <v>3582</v>
      </c>
      <c r="D537" s="255" t="s">
        <v>78</v>
      </c>
      <c r="E537" s="258">
        <v>10184356</v>
      </c>
      <c r="F537" s="255">
        <v>24129733</v>
      </c>
      <c r="G537" s="255">
        <v>2704005</v>
      </c>
      <c r="H537" s="120" t="str">
        <f>IF(G537="","",VLOOKUP(G537,ARANCEL!$B$5:$D$121,2,FALSE))</f>
        <v>PROVISORIO</v>
      </c>
      <c r="I537" s="121" t="s">
        <v>322</v>
      </c>
      <c r="J537" s="119">
        <v>1</v>
      </c>
      <c r="K537" s="122">
        <f>IF(G537="","",VLOOKUP(G537,ARANCEL!$B$5:$D$121,3,FALSE)*J537)</f>
        <v>3250</v>
      </c>
      <c r="L537" s="1229" t="s">
        <v>3058</v>
      </c>
      <c r="M537" s="1229">
        <v>4500225673</v>
      </c>
      <c r="N537" s="1229">
        <v>8919</v>
      </c>
    </row>
    <row r="538" spans="1:14" s="415" customFormat="1" x14ac:dyDescent="0.25">
      <c r="A538" s="255" t="s">
        <v>305</v>
      </c>
      <c r="B538" s="256">
        <v>41726</v>
      </c>
      <c r="C538" s="257" t="s">
        <v>3582</v>
      </c>
      <c r="D538" s="255" t="s">
        <v>78</v>
      </c>
      <c r="E538" s="258">
        <v>10184356</v>
      </c>
      <c r="F538" s="255">
        <v>24129733</v>
      </c>
      <c r="G538" s="255">
        <v>2704003</v>
      </c>
      <c r="H538" s="120" t="str">
        <f>IF(G538="","",VLOOKUP(G538,ARANCEL!$B$5:$D$121,2,FALSE))</f>
        <v xml:space="preserve">CORONA PERIFERICA CON PERNO MUÑON COLADO </v>
      </c>
      <c r="I538" s="121" t="s">
        <v>322</v>
      </c>
      <c r="J538" s="119">
        <v>1</v>
      </c>
      <c r="K538" s="122">
        <f>IF(G538="","",VLOOKUP(G538,ARANCEL!$B$5:$D$121,3,FALSE)*J538)</f>
        <v>32612</v>
      </c>
      <c r="L538" s="1229" t="s">
        <v>3058</v>
      </c>
      <c r="M538" s="1229">
        <v>4500225673</v>
      </c>
      <c r="N538" s="1229">
        <v>8919</v>
      </c>
    </row>
    <row r="539" spans="1:14" s="415" customFormat="1" x14ac:dyDescent="0.25">
      <c r="A539" s="255" t="s">
        <v>305</v>
      </c>
      <c r="B539" s="256">
        <v>41773</v>
      </c>
      <c r="C539" s="257" t="s">
        <v>3582</v>
      </c>
      <c r="D539" s="255" t="s">
        <v>61</v>
      </c>
      <c r="E539" s="258">
        <v>10195876</v>
      </c>
      <c r="F539" s="255">
        <v>26383009</v>
      </c>
      <c r="G539" s="255">
        <v>2707001</v>
      </c>
      <c r="H539" s="120" t="str">
        <f>IF(G539="","",VLOOKUP(G539,ARANCEL!$B$5:$D$121,2,FALSE))</f>
        <v xml:space="preserve">PLANO DE RELAJACION </v>
      </c>
      <c r="I539" s="121" t="s">
        <v>306</v>
      </c>
      <c r="J539" s="119">
        <v>1</v>
      </c>
      <c r="K539" s="122">
        <f>IF(G539="","",VLOOKUP(G539,ARANCEL!$B$5:$D$121,3,FALSE)*J539)</f>
        <v>9221</v>
      </c>
      <c r="L539" s="1229" t="s">
        <v>5292</v>
      </c>
      <c r="M539" s="1229">
        <v>4500235530</v>
      </c>
      <c r="N539" s="1229">
        <v>9401</v>
      </c>
    </row>
    <row r="540" spans="1:14" s="415" customFormat="1" x14ac:dyDescent="0.25">
      <c r="A540" s="255" t="s">
        <v>305</v>
      </c>
      <c r="B540" s="256">
        <v>41730</v>
      </c>
      <c r="C540" s="257" t="s">
        <v>3645</v>
      </c>
      <c r="D540" s="255" t="s">
        <v>81</v>
      </c>
      <c r="E540" s="258">
        <v>10184855</v>
      </c>
      <c r="F540" s="255">
        <v>25444421</v>
      </c>
      <c r="G540" s="255">
        <v>2705003</v>
      </c>
      <c r="H540" s="120" t="str">
        <f>IF(G540="","",VLOOKUP(G540,ARANCEL!$B$5:$D$121,2,FALSE))</f>
        <v>INCRUSTACION ESTETICA (ART-GLASS O CERAMICA)</v>
      </c>
      <c r="I540" s="121" t="s">
        <v>622</v>
      </c>
      <c r="J540" s="119">
        <v>2</v>
      </c>
      <c r="K540" s="122">
        <f>IF(G540="","",VLOOKUP(G540,ARANCEL!$B$5:$D$121,3,FALSE)*J540)</f>
        <v>31352</v>
      </c>
      <c r="L540" s="1229" t="s">
        <v>4612</v>
      </c>
      <c r="M540" s="1229">
        <v>4500229990</v>
      </c>
      <c r="N540" s="1229">
        <v>9222</v>
      </c>
    </row>
    <row r="541" spans="1:14" s="415" customFormat="1" x14ac:dyDescent="0.25">
      <c r="A541" s="339" t="s">
        <v>313</v>
      </c>
      <c r="B541" s="256">
        <v>41640</v>
      </c>
      <c r="C541" s="257" t="s">
        <v>1760</v>
      </c>
      <c r="D541" s="255"/>
      <c r="E541" s="258">
        <v>10163251</v>
      </c>
      <c r="F541" s="255" t="s">
        <v>2817</v>
      </c>
      <c r="G541" s="255">
        <v>2705003</v>
      </c>
      <c r="H541" s="120" t="str">
        <f>IF(G541="","",VLOOKUP(G541,ARANCEL!$B$5:$D$121,2,FALSE))</f>
        <v>INCRUSTACION ESTETICA (ART-GLASS O CERAMICA)</v>
      </c>
      <c r="I541" s="121" t="s">
        <v>2739</v>
      </c>
      <c r="J541" s="119">
        <v>1</v>
      </c>
      <c r="K541" s="122">
        <f>IF(G541="","",VLOOKUP(G541,ARANCEL!$B$5:$D$121,3,FALSE)*J541)</f>
        <v>15676</v>
      </c>
      <c r="L541" s="1229" t="s">
        <v>2842</v>
      </c>
      <c r="M541" s="1229">
        <v>4500216259</v>
      </c>
      <c r="N541" s="1229">
        <v>8377</v>
      </c>
    </row>
    <row r="542" spans="1:14" s="418" customFormat="1" x14ac:dyDescent="0.25">
      <c r="A542" s="255" t="s">
        <v>305</v>
      </c>
      <c r="B542" s="256">
        <v>41732</v>
      </c>
      <c r="C542" s="257" t="s">
        <v>3719</v>
      </c>
      <c r="D542" s="255" t="s">
        <v>81</v>
      </c>
      <c r="E542" s="258">
        <v>10185945</v>
      </c>
      <c r="F542" s="255">
        <v>25766103</v>
      </c>
      <c r="G542" s="255">
        <v>2704005</v>
      </c>
      <c r="H542" s="120" t="str">
        <f>IF(G542="","",VLOOKUP(G542,ARANCEL!$B$5:$D$121,2,FALSE))</f>
        <v>PROVISORIO</v>
      </c>
      <c r="I542" s="121" t="s">
        <v>618</v>
      </c>
      <c r="J542" s="119">
        <v>1</v>
      </c>
      <c r="K542" s="122">
        <f>IF(G542="","",VLOOKUP(G542,ARANCEL!$B$5:$D$121,3,FALSE)*J542)</f>
        <v>3250</v>
      </c>
      <c r="L542" s="1229" t="s">
        <v>4612</v>
      </c>
      <c r="M542" s="1229">
        <v>4500229991</v>
      </c>
      <c r="N542" s="1229">
        <v>9221</v>
      </c>
    </row>
    <row r="543" spans="1:14" s="418" customFormat="1" x14ac:dyDescent="0.25">
      <c r="A543" s="255" t="s">
        <v>305</v>
      </c>
      <c r="B543" s="256">
        <v>41745</v>
      </c>
      <c r="C543" s="257" t="s">
        <v>3719</v>
      </c>
      <c r="D543" s="255" t="s">
        <v>81</v>
      </c>
      <c r="E543" s="258">
        <v>10185945</v>
      </c>
      <c r="F543" s="255">
        <v>25766103</v>
      </c>
      <c r="G543" s="255">
        <v>2704002</v>
      </c>
      <c r="H543" s="120" t="str">
        <f>IF(G543="","",VLOOKUP(G543,ARANCEL!$B$5:$D$121,2,FALSE))</f>
        <v xml:space="preserve">CORONA PERIFERICA </v>
      </c>
      <c r="I543" s="121" t="s">
        <v>618</v>
      </c>
      <c r="J543" s="119">
        <v>1</v>
      </c>
      <c r="K543" s="122">
        <f>IF(G543="","",VLOOKUP(G543,ARANCEL!$B$5:$D$121,3,FALSE)*J543)</f>
        <v>25865</v>
      </c>
      <c r="L543" s="1229" t="s">
        <v>4612</v>
      </c>
      <c r="M543" s="1229">
        <v>4500229991</v>
      </c>
      <c r="N543" s="1229">
        <v>9221</v>
      </c>
    </row>
    <row r="544" spans="1:14" s="418" customFormat="1" x14ac:dyDescent="0.25">
      <c r="A544" s="255" t="s">
        <v>305</v>
      </c>
      <c r="B544" s="256">
        <v>41978</v>
      </c>
      <c r="C544" s="257" t="s">
        <v>8719</v>
      </c>
      <c r="D544" s="255" t="s">
        <v>467</v>
      </c>
      <c r="E544" s="258">
        <v>10290966</v>
      </c>
      <c r="F544" s="255">
        <v>29824480</v>
      </c>
      <c r="G544" s="255">
        <v>2704005</v>
      </c>
      <c r="H544" s="120" t="str">
        <f>IF(G544="","",VLOOKUP(G544,ARANCEL!$B$5:$D$121,2,FALSE))</f>
        <v>PROVISORIO</v>
      </c>
      <c r="I544" s="121" t="s">
        <v>319</v>
      </c>
      <c r="J544" s="119">
        <v>1</v>
      </c>
      <c r="K544" s="122">
        <f>IF(G544="","",VLOOKUP(G544,ARANCEL!$B$5:$D$121,3,FALSE)*J544)</f>
        <v>3250</v>
      </c>
      <c r="L544" s="1349" t="s">
        <v>9431</v>
      </c>
      <c r="M544" s="1349">
        <v>4500269300</v>
      </c>
      <c r="N544" s="1349" t="s">
        <v>9449</v>
      </c>
    </row>
    <row r="545" spans="1:14" s="418" customFormat="1" x14ac:dyDescent="0.25">
      <c r="A545" s="255" t="s">
        <v>305</v>
      </c>
      <c r="B545" s="256">
        <v>41978</v>
      </c>
      <c r="C545" s="257" t="s">
        <v>8719</v>
      </c>
      <c r="D545" s="255" t="s">
        <v>467</v>
      </c>
      <c r="E545" s="258">
        <v>10290966</v>
      </c>
      <c r="F545" s="255">
        <v>29824480</v>
      </c>
      <c r="G545" s="255">
        <v>2704003</v>
      </c>
      <c r="H545" s="120" t="str">
        <f>IF(G545="","",VLOOKUP(G545,ARANCEL!$B$5:$D$121,2,FALSE))</f>
        <v xml:space="preserve">CORONA PERIFERICA CON PERNO MUÑON COLADO </v>
      </c>
      <c r="I545" s="121" t="s">
        <v>319</v>
      </c>
      <c r="J545" s="119">
        <v>1</v>
      </c>
      <c r="K545" s="122">
        <f>IF(G545="","",VLOOKUP(G545,ARANCEL!$B$5:$D$121,3,FALSE)*J545)</f>
        <v>32612</v>
      </c>
      <c r="L545" s="1349" t="s">
        <v>9431</v>
      </c>
      <c r="M545" s="1349">
        <v>4500269300</v>
      </c>
      <c r="N545" s="1349" t="s">
        <v>9449</v>
      </c>
    </row>
    <row r="546" spans="1:14" s="415" customFormat="1" x14ac:dyDescent="0.25">
      <c r="A546" s="255" t="s">
        <v>305</v>
      </c>
      <c r="B546" s="256">
        <v>42020</v>
      </c>
      <c r="C546" s="257" t="s">
        <v>9546</v>
      </c>
      <c r="D546" s="255" t="s">
        <v>465</v>
      </c>
      <c r="E546" s="258">
        <v>10309586</v>
      </c>
      <c r="F546" s="255">
        <v>30339392</v>
      </c>
      <c r="G546" s="255">
        <v>2704005</v>
      </c>
      <c r="H546" s="120" t="str">
        <f>IF(G546="","",VLOOKUP(G546,ARANCEL!$B$5:$D$121,2,FALSE))</f>
        <v>PROVISORIO</v>
      </c>
      <c r="I546" s="121" t="s">
        <v>324</v>
      </c>
      <c r="J546" s="119">
        <v>1</v>
      </c>
      <c r="K546" s="122">
        <f>IF(G546="","",VLOOKUP(G546,ARANCEL!$B$5:$D$121,3,FALSE)*J546)</f>
        <v>3250</v>
      </c>
      <c r="L546" s="1235" t="str">
        <f>IF(E546="","","IMPAGO")</f>
        <v>IMPAGO</v>
      </c>
      <c r="M546" s="1235" t="str">
        <f>IF(L546="IMPAGO","SIN O.C.","")</f>
        <v>SIN O.C.</v>
      </c>
      <c r="N546" s="1235" t="str">
        <f>IF(L546="IMPAGO","SIN FACT.","")</f>
        <v>SIN FACT.</v>
      </c>
    </row>
    <row r="547" spans="1:14" s="415" customFormat="1" x14ac:dyDescent="0.25">
      <c r="A547" s="566" t="s">
        <v>313</v>
      </c>
      <c r="B547" s="256">
        <v>41754</v>
      </c>
      <c r="C547" s="257" t="s">
        <v>1759</v>
      </c>
      <c r="D547" s="255" t="s">
        <v>82</v>
      </c>
      <c r="E547" s="258">
        <v>10191231</v>
      </c>
      <c r="F547" s="255">
        <v>22359666</v>
      </c>
      <c r="G547" s="255">
        <v>2705003</v>
      </c>
      <c r="H547" s="120" t="str">
        <f>IF(G547="","",VLOOKUP(G547,ARANCEL!$B$5:$D$121,2,FALSE))</f>
        <v>INCRUSTACION ESTETICA (ART-GLASS O CERAMICA)</v>
      </c>
      <c r="I547" s="121" t="s">
        <v>312</v>
      </c>
      <c r="J547" s="119">
        <v>1</v>
      </c>
      <c r="K547" s="122">
        <f>IF(G547="","",VLOOKUP(G547,ARANCEL!$B$5:$D$121,3,FALSE)*J547)</f>
        <v>15676</v>
      </c>
      <c r="L547" s="1229" t="s">
        <v>8279</v>
      </c>
      <c r="M547" s="1229">
        <v>4500259287</v>
      </c>
      <c r="N547" s="1229" t="s">
        <v>8287</v>
      </c>
    </row>
    <row r="548" spans="1:14" s="415" customFormat="1" x14ac:dyDescent="0.25">
      <c r="A548" s="255" t="s">
        <v>305</v>
      </c>
      <c r="B548" s="256">
        <v>41765</v>
      </c>
      <c r="C548" s="257" t="s">
        <v>1759</v>
      </c>
      <c r="D548" s="255" t="s">
        <v>467</v>
      </c>
      <c r="E548" s="258">
        <v>10195312</v>
      </c>
      <c r="F548" s="255">
        <v>22359666</v>
      </c>
      <c r="G548" s="255">
        <v>2702002</v>
      </c>
      <c r="H548" s="120" t="str">
        <f>IF(G548="","",VLOOKUP(G548,ARANCEL!$B$5:$D$121,2,FALSE))</f>
        <v xml:space="preserve">LABORATORIO CORONA CEMENTADA SOBRE IMPLANTE </v>
      </c>
      <c r="I548" s="121" t="s">
        <v>312</v>
      </c>
      <c r="J548" s="119">
        <v>1</v>
      </c>
      <c r="K548" s="122">
        <f>IF(G548="","",VLOOKUP(G548,ARANCEL!$B$5:$D$121,3,FALSE)*J548)</f>
        <v>31878</v>
      </c>
      <c r="L548" s="1229" t="s">
        <v>5292</v>
      </c>
      <c r="M548" s="1229">
        <v>4500235530</v>
      </c>
      <c r="N548" s="1229">
        <v>9401</v>
      </c>
    </row>
    <row r="549" spans="1:14" s="415" customFormat="1" x14ac:dyDescent="0.25">
      <c r="A549" s="255" t="s">
        <v>305</v>
      </c>
      <c r="B549" s="256">
        <v>41793</v>
      </c>
      <c r="C549" s="257" t="s">
        <v>4928</v>
      </c>
      <c r="D549" s="255" t="s">
        <v>81</v>
      </c>
      <c r="E549" s="258">
        <v>10204892</v>
      </c>
      <c r="F549" s="255">
        <v>26516551</v>
      </c>
      <c r="G549" s="255">
        <v>2705003</v>
      </c>
      <c r="H549" s="120" t="str">
        <f>IF(G549="","",VLOOKUP(G549,ARANCEL!$B$5:$D$121,2,FALSE))</f>
        <v>INCRUSTACION ESTETICA (ART-GLASS O CERAMICA)</v>
      </c>
      <c r="I549" s="121" t="s">
        <v>312</v>
      </c>
      <c r="J549" s="119">
        <v>1</v>
      </c>
      <c r="K549" s="122">
        <f>IF(G549="","",VLOOKUP(G549,ARANCEL!$B$5:$D$121,3,FALSE)*J549)</f>
        <v>15676</v>
      </c>
      <c r="L549" s="1229" t="s">
        <v>5742</v>
      </c>
      <c r="M549" s="1229">
        <v>4500239575</v>
      </c>
      <c r="N549" s="1229" t="s">
        <v>5758</v>
      </c>
    </row>
    <row r="550" spans="1:14" s="421" customFormat="1" x14ac:dyDescent="0.25">
      <c r="A550" s="255" t="s">
        <v>305</v>
      </c>
      <c r="B550" s="256">
        <v>41775</v>
      </c>
      <c r="C550" s="257" t="s">
        <v>4555</v>
      </c>
      <c r="D550" s="255" t="s">
        <v>467</v>
      </c>
      <c r="E550" s="258">
        <v>10197987</v>
      </c>
      <c r="F550" s="255">
        <v>26328672</v>
      </c>
      <c r="G550" s="255">
        <v>2704005</v>
      </c>
      <c r="H550" s="120" t="str">
        <f>IF(G550="","",VLOOKUP(G550,ARANCEL!$B$5:$D$121,2,FALSE))</f>
        <v>PROVISORIO</v>
      </c>
      <c r="I550" s="121" t="s">
        <v>324</v>
      </c>
      <c r="J550" s="119">
        <v>1</v>
      </c>
      <c r="K550" s="122">
        <f>IF(G550="","",VLOOKUP(G550,ARANCEL!$B$5:$D$121,3,FALSE)*J550)</f>
        <v>3250</v>
      </c>
      <c r="L550" s="1229" t="s">
        <v>5292</v>
      </c>
      <c r="M550" s="1229">
        <v>4500235530</v>
      </c>
      <c r="N550" s="1229">
        <v>9401</v>
      </c>
    </row>
    <row r="551" spans="1:14" s="421" customFormat="1" x14ac:dyDescent="0.25">
      <c r="A551" s="255" t="s">
        <v>305</v>
      </c>
      <c r="B551" s="256">
        <v>41786</v>
      </c>
      <c r="C551" s="118" t="s">
        <v>4555</v>
      </c>
      <c r="D551" s="119" t="s">
        <v>467</v>
      </c>
      <c r="E551" s="162">
        <v>10197987</v>
      </c>
      <c r="F551" s="119">
        <v>26328672</v>
      </c>
      <c r="G551" s="255">
        <v>2704003</v>
      </c>
      <c r="H551" s="120" t="str">
        <f>IF(G551="","",VLOOKUP(G551,ARANCEL!$B$5:$D$121,2,FALSE))</f>
        <v xml:space="preserve">CORONA PERIFERICA CON PERNO MUÑON COLADO </v>
      </c>
      <c r="I551" s="121" t="s">
        <v>324</v>
      </c>
      <c r="J551" s="119">
        <v>1</v>
      </c>
      <c r="K551" s="122">
        <f>IF(G551="","",VLOOKUP(G551,ARANCEL!$B$5:$D$121,3,FALSE)*J551)</f>
        <v>32612</v>
      </c>
      <c r="L551" s="1229" t="s">
        <v>5292</v>
      </c>
      <c r="M551" s="1229">
        <v>4500235530</v>
      </c>
      <c r="N551" s="1229">
        <v>9401</v>
      </c>
    </row>
    <row r="552" spans="1:14" s="421" customFormat="1" x14ac:dyDescent="0.25">
      <c r="A552" s="255" t="s">
        <v>305</v>
      </c>
      <c r="B552" s="256">
        <v>41669</v>
      </c>
      <c r="C552" s="257" t="s">
        <v>1758</v>
      </c>
      <c r="D552" s="255" t="s">
        <v>81</v>
      </c>
      <c r="E552" s="258">
        <v>10160413</v>
      </c>
      <c r="F552" s="255">
        <v>23548240</v>
      </c>
      <c r="G552" s="255">
        <v>2704002</v>
      </c>
      <c r="H552" s="120" t="str">
        <f>IF(G552="","",VLOOKUP(G552,ARANCEL!$B$5:$D$121,2,FALSE))</f>
        <v xml:space="preserve">CORONA PERIFERICA </v>
      </c>
      <c r="I552" s="121" t="s">
        <v>746</v>
      </c>
      <c r="J552" s="119">
        <v>2</v>
      </c>
      <c r="K552" s="122">
        <f>IF(G552="","",VLOOKUP(G552,ARANCEL!$B$5:$D$121,3,FALSE)*J552)</f>
        <v>51730</v>
      </c>
      <c r="L552" s="1229" t="s">
        <v>2842</v>
      </c>
      <c r="M552" s="1229">
        <v>4500216241</v>
      </c>
      <c r="N552" s="1229">
        <v>8411</v>
      </c>
    </row>
    <row r="553" spans="1:14" s="421" customFormat="1" x14ac:dyDescent="0.25">
      <c r="A553" s="255" t="s">
        <v>305</v>
      </c>
      <c r="B553" s="256">
        <v>41922</v>
      </c>
      <c r="C553" s="257" t="s">
        <v>7593</v>
      </c>
      <c r="D553" s="255" t="s">
        <v>467</v>
      </c>
      <c r="E553" s="258">
        <v>10262955</v>
      </c>
      <c r="F553" s="255">
        <v>28605030</v>
      </c>
      <c r="G553" s="255">
        <v>2704005</v>
      </c>
      <c r="H553" s="120" t="str">
        <f>IF(G553="","",VLOOKUP(G553,ARANCEL!$B$5:$D$121,2,FALSE))</f>
        <v>PROVISORIO</v>
      </c>
      <c r="I553" s="121" t="s">
        <v>312</v>
      </c>
      <c r="J553" s="119">
        <v>1</v>
      </c>
      <c r="K553" s="122">
        <f>IF(G553="","",VLOOKUP(G553,ARANCEL!$B$5:$D$121,3,FALSE)*J553)</f>
        <v>3250</v>
      </c>
      <c r="L553" s="1229" t="s">
        <v>8279</v>
      </c>
      <c r="M553" s="1229">
        <v>4500259287</v>
      </c>
      <c r="N553" s="1229" t="s">
        <v>8287</v>
      </c>
    </row>
    <row r="554" spans="1:14" s="421" customFormat="1" x14ac:dyDescent="0.25">
      <c r="A554" s="255" t="s">
        <v>305</v>
      </c>
      <c r="B554" s="256">
        <v>41936</v>
      </c>
      <c r="C554" s="257" t="s">
        <v>7593</v>
      </c>
      <c r="D554" s="255" t="s">
        <v>467</v>
      </c>
      <c r="E554" s="258">
        <v>10262955</v>
      </c>
      <c r="F554" s="255">
        <v>28605030</v>
      </c>
      <c r="G554" s="255">
        <v>2704002</v>
      </c>
      <c r="H554" s="120" t="str">
        <f>IF(G554="","",VLOOKUP(G554,ARANCEL!$B$5:$D$121,2,FALSE))</f>
        <v xml:space="preserve">CORONA PERIFERICA </v>
      </c>
      <c r="I554" s="121" t="s">
        <v>312</v>
      </c>
      <c r="J554" s="119">
        <v>1</v>
      </c>
      <c r="K554" s="122">
        <f>IF(G554="","",VLOOKUP(G554,ARANCEL!$B$5:$D$121,3,FALSE)*J554)</f>
        <v>25865</v>
      </c>
      <c r="L554" s="1229" t="s">
        <v>8279</v>
      </c>
      <c r="M554" s="1229">
        <v>4500259287</v>
      </c>
      <c r="N554" s="1229" t="s">
        <v>8287</v>
      </c>
    </row>
    <row r="555" spans="1:14" s="423" customFormat="1" x14ac:dyDescent="0.25">
      <c r="A555" s="255" t="s">
        <v>313</v>
      </c>
      <c r="B555" s="256">
        <v>42032</v>
      </c>
      <c r="C555" s="257" t="s">
        <v>7593</v>
      </c>
      <c r="D555" s="255" t="s">
        <v>467</v>
      </c>
      <c r="E555" s="258">
        <v>10313607</v>
      </c>
      <c r="F555" s="255">
        <v>30718908</v>
      </c>
      <c r="G555" s="255">
        <v>2704027</v>
      </c>
      <c r="H555" s="120" t="str">
        <f>IF(G555="","",VLOOKUP(G555,ARANCEL!$B$5:$D$121,2,FALSE))</f>
        <v>PROTESIS VALPLAST UNILATERAL (HASTA 2 PIEZAS)</v>
      </c>
      <c r="I555" s="121"/>
      <c r="J555" s="119">
        <v>1</v>
      </c>
      <c r="K555" s="122">
        <f>IF(G555="","",VLOOKUP(G555,ARANCEL!$B$5:$D$121,3,FALSE)*J555)</f>
        <v>22491</v>
      </c>
      <c r="L555" s="1235" t="str">
        <f>IF(E555="","","IMPAGO")</f>
        <v>IMPAGO</v>
      </c>
      <c r="M555" s="1235" t="str">
        <f>IF(L555="IMPAGO","SIN O.C.","")</f>
        <v>SIN O.C.</v>
      </c>
      <c r="N555" s="1235" t="str">
        <f>IF(L555="IMPAGO","SIN FACT.","")</f>
        <v>SIN FACT.</v>
      </c>
    </row>
    <row r="556" spans="1:14" s="423" customFormat="1" x14ac:dyDescent="0.25">
      <c r="A556" s="255" t="s">
        <v>305</v>
      </c>
      <c r="B556" s="256">
        <v>41698</v>
      </c>
      <c r="C556" s="118" t="s">
        <v>3124</v>
      </c>
      <c r="D556" s="119" t="s">
        <v>81</v>
      </c>
      <c r="E556" s="162">
        <v>10178358</v>
      </c>
      <c r="F556" s="119">
        <v>25002004</v>
      </c>
      <c r="G556" s="255">
        <v>2704005</v>
      </c>
      <c r="H556" s="120" t="str">
        <f>IF(G556="","",VLOOKUP(G556,ARANCEL!$B$5:$D$121,2,FALSE))</f>
        <v>PROVISORIO</v>
      </c>
      <c r="I556" s="121" t="s">
        <v>743</v>
      </c>
      <c r="J556" s="119">
        <v>3</v>
      </c>
      <c r="K556" s="122">
        <f>IF(G556="","",VLOOKUP(G556,ARANCEL!$B$5:$D$121,3,FALSE)*J556)</f>
        <v>9750</v>
      </c>
      <c r="L556" s="1229" t="s">
        <v>3438</v>
      </c>
      <c r="M556" s="1229">
        <v>4500220809</v>
      </c>
      <c r="N556" s="1229">
        <v>8637</v>
      </c>
    </row>
    <row r="557" spans="1:14" s="427" customFormat="1" x14ac:dyDescent="0.25">
      <c r="A557" s="255" t="s">
        <v>305</v>
      </c>
      <c r="B557" s="256">
        <v>41717</v>
      </c>
      <c r="C557" s="257" t="s">
        <v>3124</v>
      </c>
      <c r="D557" s="255" t="s">
        <v>81</v>
      </c>
      <c r="E557" s="258">
        <v>10178358</v>
      </c>
      <c r="F557" s="255">
        <v>25002004</v>
      </c>
      <c r="G557" s="255">
        <v>2704015</v>
      </c>
      <c r="H557" s="120" t="str">
        <f>IF(G557="","",VLOOKUP(G557,ARANCEL!$B$5:$D$121,2,FALSE))</f>
        <v xml:space="preserve">CORONA IN CERAM </v>
      </c>
      <c r="I557" s="121" t="s">
        <v>792</v>
      </c>
      <c r="J557" s="119">
        <v>2</v>
      </c>
      <c r="K557" s="122">
        <f>IF(G557="","",VLOOKUP(G557,ARANCEL!$B$5:$D$121,3,FALSE)*J557)</f>
        <v>85466</v>
      </c>
      <c r="L557" s="1229" t="s">
        <v>3058</v>
      </c>
      <c r="M557" s="1229">
        <v>4500225674</v>
      </c>
      <c r="N557" s="1229">
        <v>8920</v>
      </c>
    </row>
    <row r="558" spans="1:14" s="427" customFormat="1" x14ac:dyDescent="0.25">
      <c r="A558" s="412" t="s">
        <v>305</v>
      </c>
      <c r="B558" s="256">
        <v>41844</v>
      </c>
      <c r="C558" s="257" t="s">
        <v>3124</v>
      </c>
      <c r="D558" s="255" t="s">
        <v>81</v>
      </c>
      <c r="E558" s="258">
        <v>10178358</v>
      </c>
      <c r="F558" s="255">
        <v>25002004</v>
      </c>
      <c r="G558" s="255">
        <v>2704002</v>
      </c>
      <c r="H558" s="120" t="str">
        <f>IF(G558="","",VLOOKUP(G558,ARANCEL!$B$5:$D$121,2,FALSE))</f>
        <v xml:space="preserve">CORONA PERIFERICA </v>
      </c>
      <c r="I558" s="121" t="s">
        <v>337</v>
      </c>
      <c r="J558" s="119">
        <v>1</v>
      </c>
      <c r="K558" s="122">
        <f>IF(G558="","",VLOOKUP(G558,ARANCEL!$B$5:$D$121,3,FALSE)*J558)</f>
        <v>25865</v>
      </c>
      <c r="L558" s="1229" t="s">
        <v>6017</v>
      </c>
      <c r="M558" s="1229">
        <v>4500245549</v>
      </c>
      <c r="N558" s="1229">
        <v>9817</v>
      </c>
    </row>
    <row r="559" spans="1:14" s="427" customFormat="1" x14ac:dyDescent="0.25">
      <c r="A559" s="255" t="s">
        <v>305</v>
      </c>
      <c r="B559" s="256">
        <v>41850</v>
      </c>
      <c r="C559" s="257" t="s">
        <v>6142</v>
      </c>
      <c r="D559" s="255" t="s">
        <v>78</v>
      </c>
      <c r="E559" s="258">
        <v>10233618</v>
      </c>
      <c r="F559" s="255">
        <v>27763097</v>
      </c>
      <c r="G559" s="255">
        <v>2704029</v>
      </c>
      <c r="H559" s="120" t="str">
        <f>IF(G559="","",VLOOKUP(G559,ARANCEL!$B$5:$D$121,2,FALSE))</f>
        <v xml:space="preserve">REPARACION VALPLAST </v>
      </c>
      <c r="I559" s="121" t="s">
        <v>342</v>
      </c>
      <c r="J559" s="119">
        <v>1</v>
      </c>
      <c r="K559" s="122">
        <f>IF(G559="","",VLOOKUP(G559,ARANCEL!$B$5:$D$121,3,FALSE)*J559)</f>
        <v>16700</v>
      </c>
      <c r="L559" s="1229" t="s">
        <v>6905</v>
      </c>
      <c r="M559" s="1229">
        <v>4500250349</v>
      </c>
      <c r="N559" s="1229" t="s">
        <v>6910</v>
      </c>
    </row>
    <row r="560" spans="1:14" s="427" customFormat="1" x14ac:dyDescent="0.25">
      <c r="A560" s="255" t="s">
        <v>305</v>
      </c>
      <c r="B560" s="256">
        <v>41645</v>
      </c>
      <c r="C560" s="257" t="s">
        <v>1756</v>
      </c>
      <c r="D560" s="255" t="s">
        <v>84</v>
      </c>
      <c r="E560" s="258">
        <v>10168418</v>
      </c>
      <c r="F560" s="255">
        <v>24243547</v>
      </c>
      <c r="G560" s="255">
        <v>2704005</v>
      </c>
      <c r="H560" s="120" t="str">
        <f>IF(G560="","",VLOOKUP(G560,ARANCEL!$B$5:$D$121,2,FALSE))</f>
        <v>PROVISORIO</v>
      </c>
      <c r="I560" s="121" t="s">
        <v>318</v>
      </c>
      <c r="J560" s="119">
        <v>1</v>
      </c>
      <c r="K560" s="122">
        <f>IF(G560="","",VLOOKUP(G560,ARANCEL!$B$5:$D$121,3,FALSE)*J560)</f>
        <v>3250</v>
      </c>
      <c r="L560" s="1236" t="s">
        <v>597</v>
      </c>
      <c r="M560" s="1236">
        <v>4500211701</v>
      </c>
      <c r="N560" s="1236">
        <v>8212</v>
      </c>
    </row>
    <row r="561" spans="1:14" s="427" customFormat="1" x14ac:dyDescent="0.25">
      <c r="A561" s="255" t="s">
        <v>305</v>
      </c>
      <c r="B561" s="256">
        <v>41649</v>
      </c>
      <c r="C561" s="257" t="s">
        <v>1756</v>
      </c>
      <c r="D561" s="255" t="s">
        <v>84</v>
      </c>
      <c r="E561" s="258">
        <v>10168418</v>
      </c>
      <c r="F561" s="255">
        <v>24243547</v>
      </c>
      <c r="G561" s="255">
        <v>2704003</v>
      </c>
      <c r="H561" s="120" t="str">
        <f>IF(G561="","",VLOOKUP(G561,ARANCEL!$B$5:$D$121,2,FALSE))</f>
        <v xml:space="preserve">CORONA PERIFERICA CON PERNO MUÑON COLADO </v>
      </c>
      <c r="I561" s="121" t="s">
        <v>318</v>
      </c>
      <c r="J561" s="119">
        <v>1</v>
      </c>
      <c r="K561" s="122">
        <f>IF(G561="","",VLOOKUP(G561,ARANCEL!$B$5:$D$121,3,FALSE)*J561)</f>
        <v>32612</v>
      </c>
      <c r="L561" s="1235" t="str">
        <f>IF(E561="","","IMPAGO")</f>
        <v>IMPAGO</v>
      </c>
      <c r="M561" s="1235" t="str">
        <f>IF(L561="IMPAGO","SIN O.C.","")</f>
        <v>SIN O.C.</v>
      </c>
      <c r="N561" s="1235" t="str">
        <f>IF(L561="IMPAGO","SIN FACT.","")</f>
        <v>SIN FACT.</v>
      </c>
    </row>
    <row r="562" spans="1:14" s="423" customFormat="1" x14ac:dyDescent="0.25">
      <c r="A562" s="255" t="s">
        <v>305</v>
      </c>
      <c r="B562" s="256">
        <v>41873</v>
      </c>
      <c r="C562" s="118" t="s">
        <v>1756</v>
      </c>
      <c r="D562" s="119" t="s">
        <v>82</v>
      </c>
      <c r="E562" s="162">
        <v>10245834</v>
      </c>
      <c r="F562" s="119">
        <v>27169304</v>
      </c>
      <c r="G562" s="255">
        <v>2704005</v>
      </c>
      <c r="H562" s="120" t="str">
        <f>IF(G562="","",VLOOKUP(G562,ARANCEL!$B$5:$D$121,2,FALSE))</f>
        <v>PROVISORIO</v>
      </c>
      <c r="I562" s="121" t="s">
        <v>324</v>
      </c>
      <c r="J562" s="119">
        <v>1</v>
      </c>
      <c r="K562" s="122">
        <f>IF(G562="","",VLOOKUP(G562,ARANCEL!$B$5:$D$121,3,FALSE)*J562)</f>
        <v>3250</v>
      </c>
      <c r="L562" s="1229" t="s">
        <v>6905</v>
      </c>
      <c r="M562" s="1229">
        <v>4500250349</v>
      </c>
      <c r="N562" s="1229" t="s">
        <v>6910</v>
      </c>
    </row>
    <row r="563" spans="1:14" s="423" customFormat="1" x14ac:dyDescent="0.25">
      <c r="A563" s="255" t="s">
        <v>305</v>
      </c>
      <c r="B563" s="256">
        <v>41883</v>
      </c>
      <c r="C563" s="257" t="s">
        <v>1756</v>
      </c>
      <c r="D563" s="255" t="s">
        <v>82</v>
      </c>
      <c r="E563" s="258">
        <v>10245834</v>
      </c>
      <c r="F563" s="255">
        <v>27169304</v>
      </c>
      <c r="G563" s="255">
        <v>2704015</v>
      </c>
      <c r="H563" s="120" t="str">
        <f>IF(G563="","",VLOOKUP(G563,ARANCEL!$B$5:$D$121,2,FALSE))</f>
        <v xml:space="preserve">CORONA IN CERAM </v>
      </c>
      <c r="I563" s="121" t="s">
        <v>324</v>
      </c>
      <c r="J563" s="119">
        <v>1</v>
      </c>
      <c r="K563" s="122">
        <f>IF(G563="","",VLOOKUP(G563,ARANCEL!$B$5:$D$121,3,FALSE)*J563)</f>
        <v>42733</v>
      </c>
      <c r="L563" s="1229" t="s">
        <v>6905</v>
      </c>
      <c r="M563" s="1229">
        <v>4500251421</v>
      </c>
      <c r="N563" s="1229" t="s">
        <v>7150</v>
      </c>
    </row>
    <row r="564" spans="1:14" s="423" customFormat="1" x14ac:dyDescent="0.25">
      <c r="A564" s="255" t="s">
        <v>305</v>
      </c>
      <c r="B564" s="256">
        <v>41719</v>
      </c>
      <c r="C564" s="118" t="s">
        <v>3459</v>
      </c>
      <c r="D564" s="119" t="s">
        <v>1481</v>
      </c>
      <c r="E564" s="162">
        <v>10182156</v>
      </c>
      <c r="F564" s="119">
        <v>25523548</v>
      </c>
      <c r="G564" s="255">
        <v>2705003</v>
      </c>
      <c r="H564" s="120" t="str">
        <f>IF(G564="","",VLOOKUP(G564,ARANCEL!$B$5:$D$121,2,FALSE))</f>
        <v>INCRUSTACION ESTETICA (ART-GLASS O CERAMICA)</v>
      </c>
      <c r="I564" s="121" t="s">
        <v>316</v>
      </c>
      <c r="J564" s="119">
        <v>1</v>
      </c>
      <c r="K564" s="122">
        <f>IF(G564="","",VLOOKUP(G564,ARANCEL!$B$5:$D$121,3,FALSE)*J564)</f>
        <v>15676</v>
      </c>
      <c r="L564" s="1229" t="s">
        <v>3058</v>
      </c>
      <c r="M564" s="1229">
        <v>4500225675</v>
      </c>
      <c r="N564" s="1229">
        <v>8921</v>
      </c>
    </row>
    <row r="565" spans="1:14" s="423" customFormat="1" x14ac:dyDescent="0.25">
      <c r="A565" s="255" t="s">
        <v>305</v>
      </c>
      <c r="B565" s="256">
        <v>42027</v>
      </c>
      <c r="C565" s="257" t="s">
        <v>9051</v>
      </c>
      <c r="D565" s="255" t="s">
        <v>3347</v>
      </c>
      <c r="E565" s="258">
        <v>10312580</v>
      </c>
      <c r="F565" s="255">
        <v>30631538</v>
      </c>
      <c r="G565" s="255">
        <v>2704005</v>
      </c>
      <c r="H565" s="120" t="str">
        <f>IF(G565="","",VLOOKUP(G565,ARANCEL!$B$5:$D$121,2,FALSE))</f>
        <v>PROVISORIO</v>
      </c>
      <c r="I565" s="121" t="s">
        <v>326</v>
      </c>
      <c r="J565" s="119">
        <v>1</v>
      </c>
      <c r="K565" s="122">
        <f>IF(G565="","",VLOOKUP(G565,ARANCEL!$B$5:$D$121,3,FALSE)*J565)</f>
        <v>3250</v>
      </c>
      <c r="L565" s="1235" t="str">
        <f>IF(E565="","","IMPAGO")</f>
        <v>IMPAGO</v>
      </c>
      <c r="M565" s="1235" t="str">
        <f>IF(L565="IMPAGO","SIN O.C.","")</f>
        <v>SIN O.C.</v>
      </c>
      <c r="N565" s="1235" t="str">
        <f>IF(L565="IMPAGO","SIN FACT.","")</f>
        <v>SIN FACT.</v>
      </c>
    </row>
    <row r="566" spans="1:14" s="427" customFormat="1" x14ac:dyDescent="0.25">
      <c r="A566" s="339" t="s">
        <v>313</v>
      </c>
      <c r="B566" s="256">
        <v>41640</v>
      </c>
      <c r="C566" s="257" t="s">
        <v>1755</v>
      </c>
      <c r="D566" s="255" t="s">
        <v>1341</v>
      </c>
      <c r="E566" s="258">
        <v>10158471</v>
      </c>
      <c r="F566" s="255">
        <v>23237640</v>
      </c>
      <c r="G566" s="255">
        <v>2705003</v>
      </c>
      <c r="H566" s="120" t="str">
        <f>IF(G566="","",VLOOKUP(G566,ARANCEL!$B$5:$D$121,2,FALSE))</f>
        <v>INCRUSTACION ESTETICA (ART-GLASS O CERAMICA)</v>
      </c>
      <c r="I566" s="121" t="s">
        <v>2739</v>
      </c>
      <c r="J566" s="119">
        <v>1</v>
      </c>
      <c r="K566" s="122">
        <f>IF(G566="","",VLOOKUP(G566,ARANCEL!$B$5:$D$121,3,FALSE)*J566)</f>
        <v>15676</v>
      </c>
      <c r="L566" s="1229" t="s">
        <v>2842</v>
      </c>
      <c r="M566" s="1229">
        <v>4500216241</v>
      </c>
      <c r="N566" s="1229">
        <v>8411</v>
      </c>
    </row>
    <row r="567" spans="1:14" s="427" customFormat="1" x14ac:dyDescent="0.25">
      <c r="A567" s="255" t="s">
        <v>305</v>
      </c>
      <c r="B567" s="256">
        <v>41766</v>
      </c>
      <c r="C567" s="257" t="s">
        <v>4409</v>
      </c>
      <c r="D567" s="255" t="s">
        <v>84</v>
      </c>
      <c r="E567" s="258">
        <v>10194404</v>
      </c>
      <c r="F567" s="255">
        <v>26046959</v>
      </c>
      <c r="G567" s="255">
        <v>2705003</v>
      </c>
      <c r="H567" s="120" t="str">
        <f>IF(G567="","",VLOOKUP(G567,ARANCEL!$B$5:$D$121,2,FALSE))</f>
        <v>INCRUSTACION ESTETICA (ART-GLASS O CERAMICA)</v>
      </c>
      <c r="I567" s="121" t="s">
        <v>322</v>
      </c>
      <c r="J567" s="119">
        <v>1</v>
      </c>
      <c r="K567" s="122">
        <f>IF(G567="","",VLOOKUP(G567,ARANCEL!$B$5:$D$121,3,FALSE)*J567)</f>
        <v>15676</v>
      </c>
      <c r="L567" s="1229" t="s">
        <v>5292</v>
      </c>
      <c r="M567" s="1229">
        <v>4500235530</v>
      </c>
      <c r="N567" s="1229">
        <v>9401</v>
      </c>
    </row>
    <row r="568" spans="1:14" s="427" customFormat="1" x14ac:dyDescent="0.25">
      <c r="A568" s="255" t="s">
        <v>305</v>
      </c>
      <c r="B568" s="256">
        <v>41766</v>
      </c>
      <c r="C568" s="118" t="s">
        <v>4410</v>
      </c>
      <c r="D568" s="119" t="s">
        <v>84</v>
      </c>
      <c r="E568" s="162">
        <v>10194405</v>
      </c>
      <c r="F568" s="119">
        <v>26249279</v>
      </c>
      <c r="G568" s="255">
        <v>2704005</v>
      </c>
      <c r="H568" s="120" t="str">
        <f>IF(G568="","",VLOOKUP(G568,ARANCEL!$B$5:$D$121,2,FALSE))</f>
        <v>PROVISORIO</v>
      </c>
      <c r="I568" s="121" t="s">
        <v>323</v>
      </c>
      <c r="J568" s="119">
        <v>1</v>
      </c>
      <c r="K568" s="122">
        <f>IF(G568="","",VLOOKUP(G568,ARANCEL!$B$5:$D$121,3,FALSE)*J568)</f>
        <v>3250</v>
      </c>
      <c r="L568" s="1229" t="s">
        <v>5292</v>
      </c>
      <c r="M568" s="1229">
        <v>4500235530</v>
      </c>
      <c r="N568" s="1229">
        <v>9401</v>
      </c>
    </row>
    <row r="569" spans="1:14" s="427" customFormat="1" x14ac:dyDescent="0.25">
      <c r="A569" s="255" t="s">
        <v>305</v>
      </c>
      <c r="B569" s="256">
        <v>41766</v>
      </c>
      <c r="C569" s="257" t="s">
        <v>4410</v>
      </c>
      <c r="D569" s="255" t="s">
        <v>84</v>
      </c>
      <c r="E569" s="258">
        <v>10194405</v>
      </c>
      <c r="F569" s="255">
        <v>26249279</v>
      </c>
      <c r="G569" s="255">
        <v>2704003</v>
      </c>
      <c r="H569" s="120" t="str">
        <f>IF(G569="","",VLOOKUP(G569,ARANCEL!$B$5:$D$121,2,FALSE))</f>
        <v xml:space="preserve">CORONA PERIFERICA CON PERNO MUÑON COLADO </v>
      </c>
      <c r="I569" s="121" t="s">
        <v>323</v>
      </c>
      <c r="J569" s="119">
        <v>1</v>
      </c>
      <c r="K569" s="122">
        <f>IF(G569="","",VLOOKUP(G569,ARANCEL!$B$5:$D$121,3,FALSE)*J569)</f>
        <v>32612</v>
      </c>
      <c r="L569" s="1229" t="s">
        <v>5292</v>
      </c>
      <c r="M569" s="1229">
        <v>4500235530</v>
      </c>
      <c r="N569" s="1229">
        <v>9401</v>
      </c>
    </row>
    <row r="570" spans="1:14" s="427" customFormat="1" x14ac:dyDescent="0.25">
      <c r="A570" s="255" t="s">
        <v>305</v>
      </c>
      <c r="B570" s="256">
        <v>41743</v>
      </c>
      <c r="C570" s="118" t="s">
        <v>4008</v>
      </c>
      <c r="D570" s="119" t="s">
        <v>84</v>
      </c>
      <c r="E570" s="162">
        <v>10188742</v>
      </c>
      <c r="F570" s="119">
        <v>25920581</v>
      </c>
      <c r="G570" s="255">
        <v>2704005</v>
      </c>
      <c r="H570" s="120" t="str">
        <f>IF(G570="","",VLOOKUP(G570,ARANCEL!$B$5:$D$121,2,FALSE))</f>
        <v>PROVISORIO</v>
      </c>
      <c r="I570" s="121" t="s">
        <v>312</v>
      </c>
      <c r="J570" s="119">
        <v>1</v>
      </c>
      <c r="K570" s="122">
        <f>IF(G570="","",VLOOKUP(G570,ARANCEL!$B$5:$D$121,3,FALSE)*J570)</f>
        <v>3250</v>
      </c>
      <c r="L570" s="1229" t="s">
        <v>4612</v>
      </c>
      <c r="M570" s="1229">
        <v>4500229994</v>
      </c>
      <c r="N570" s="1229">
        <v>9199</v>
      </c>
    </row>
    <row r="571" spans="1:14" s="427" customFormat="1" x14ac:dyDescent="0.25">
      <c r="A571" s="255" t="s">
        <v>305</v>
      </c>
      <c r="B571" s="256">
        <v>41752</v>
      </c>
      <c r="C571" s="257" t="s">
        <v>4008</v>
      </c>
      <c r="D571" s="255" t="s">
        <v>84</v>
      </c>
      <c r="E571" s="258">
        <v>10188742</v>
      </c>
      <c r="F571" s="255">
        <v>25920581</v>
      </c>
      <c r="G571" s="255">
        <v>2704003</v>
      </c>
      <c r="H571" s="120" t="str">
        <f>IF(G571="","",VLOOKUP(G571,ARANCEL!$B$5:$D$121,2,FALSE))</f>
        <v xml:space="preserve">CORONA PERIFERICA CON PERNO MUÑON COLADO </v>
      </c>
      <c r="I571" s="121" t="s">
        <v>312</v>
      </c>
      <c r="J571" s="119">
        <v>1</v>
      </c>
      <c r="K571" s="122">
        <f>IF(G571="","",VLOOKUP(G571,ARANCEL!$B$5:$D$121,3,FALSE)*J571)</f>
        <v>32612</v>
      </c>
      <c r="L571" s="1229" t="s">
        <v>8279</v>
      </c>
      <c r="M571" s="1229">
        <v>4500259287</v>
      </c>
      <c r="N571" s="1229" t="s">
        <v>8287</v>
      </c>
    </row>
    <row r="572" spans="1:14" s="427" customFormat="1" x14ac:dyDescent="0.25">
      <c r="A572" s="255" t="s">
        <v>305</v>
      </c>
      <c r="B572" s="256">
        <v>41796</v>
      </c>
      <c r="C572" s="257" t="s">
        <v>4972</v>
      </c>
      <c r="D572" s="255" t="s">
        <v>78</v>
      </c>
      <c r="E572" s="258">
        <v>10206409</v>
      </c>
      <c r="F572" s="255">
        <v>26808372</v>
      </c>
      <c r="G572" s="255">
        <v>2705003</v>
      </c>
      <c r="H572" s="120" t="str">
        <f>IF(G572="","",VLOOKUP(G572,ARANCEL!$B$5:$D$121,2,FALSE))</f>
        <v>INCRUSTACION ESTETICA (ART-GLASS O CERAMICA)</v>
      </c>
      <c r="I572" s="121" t="s">
        <v>312</v>
      </c>
      <c r="J572" s="119">
        <v>1</v>
      </c>
      <c r="K572" s="122">
        <f>IF(G572="","",VLOOKUP(G572,ARANCEL!$B$5:$D$121,3,FALSE)*J572)</f>
        <v>15676</v>
      </c>
      <c r="L572" s="1229" t="s">
        <v>5742</v>
      </c>
      <c r="M572" s="1229">
        <v>4500239575</v>
      </c>
      <c r="N572" s="1229" t="s">
        <v>5758</v>
      </c>
    </row>
    <row r="573" spans="1:14" s="427" customFormat="1" x14ac:dyDescent="0.25">
      <c r="A573" s="255" t="s">
        <v>305</v>
      </c>
      <c r="B573" s="256">
        <v>41915</v>
      </c>
      <c r="C573" s="118" t="s">
        <v>1754</v>
      </c>
      <c r="D573" s="119" t="s">
        <v>84</v>
      </c>
      <c r="E573" s="162">
        <v>10259408</v>
      </c>
      <c r="F573" s="119">
        <v>27588390</v>
      </c>
      <c r="G573" s="255">
        <v>2705003</v>
      </c>
      <c r="H573" s="120" t="str">
        <f>IF(G573="","",VLOOKUP(G573,ARANCEL!$B$5:$D$121,2,FALSE))</f>
        <v>INCRUSTACION ESTETICA (ART-GLASS O CERAMICA)</v>
      </c>
      <c r="I573" s="121" t="s">
        <v>322</v>
      </c>
      <c r="J573" s="119">
        <v>1</v>
      </c>
      <c r="K573" s="122">
        <f>IF(G573="","",VLOOKUP(G573,ARANCEL!$B$5:$D$121,3,FALSE)*J573)</f>
        <v>15676</v>
      </c>
      <c r="L573" s="1229" t="s">
        <v>8279</v>
      </c>
      <c r="M573" s="1229">
        <v>4500259287</v>
      </c>
      <c r="N573" s="1229" t="s">
        <v>8287</v>
      </c>
    </row>
    <row r="574" spans="1:14" s="427" customFormat="1" x14ac:dyDescent="0.25">
      <c r="A574" s="255" t="s">
        <v>305</v>
      </c>
      <c r="B574" s="256">
        <v>41939</v>
      </c>
      <c r="C574" s="257" t="s">
        <v>7912</v>
      </c>
      <c r="D574" s="255" t="s">
        <v>467</v>
      </c>
      <c r="E574" s="258">
        <v>10271408</v>
      </c>
      <c r="F574" s="255">
        <v>27747753</v>
      </c>
      <c r="G574" s="255">
        <v>2704005</v>
      </c>
      <c r="H574" s="120" t="str">
        <f>IF(G574="","",VLOOKUP(G574,ARANCEL!$B$5:$D$121,2,FALSE))</f>
        <v>PROVISORIO</v>
      </c>
      <c r="I574" s="121" t="s">
        <v>324</v>
      </c>
      <c r="J574" s="119">
        <v>1</v>
      </c>
      <c r="K574" s="122">
        <f>IF(G574="","",VLOOKUP(G574,ARANCEL!$B$5:$D$121,3,FALSE)*J574)</f>
        <v>3250</v>
      </c>
      <c r="L574" s="1229" t="s">
        <v>8279</v>
      </c>
      <c r="M574" s="1229">
        <v>4500260751</v>
      </c>
      <c r="N574" s="1229" t="s">
        <v>8271</v>
      </c>
    </row>
    <row r="575" spans="1:14" s="431" customFormat="1" x14ac:dyDescent="0.25">
      <c r="A575" s="255" t="s">
        <v>305</v>
      </c>
      <c r="B575" s="256">
        <v>41953</v>
      </c>
      <c r="C575" s="257" t="s">
        <v>7912</v>
      </c>
      <c r="D575" s="255" t="s">
        <v>467</v>
      </c>
      <c r="E575" s="258">
        <v>10271408</v>
      </c>
      <c r="F575" s="255">
        <v>27747753</v>
      </c>
      <c r="G575" s="255">
        <v>2704003</v>
      </c>
      <c r="H575" s="120" t="str">
        <f>IF(G575="","",VLOOKUP(G575,ARANCEL!$B$5:$D$121,2,FALSE))</f>
        <v xml:space="preserve">CORONA PERIFERICA CON PERNO MUÑON COLADO </v>
      </c>
      <c r="I575" s="121" t="s">
        <v>324</v>
      </c>
      <c r="J575" s="119">
        <v>1</v>
      </c>
      <c r="K575" s="122">
        <f>IF(G575="","",VLOOKUP(G575,ARANCEL!$B$5:$D$121,3,FALSE)*J575)</f>
        <v>32612</v>
      </c>
      <c r="L575" s="1229" t="s">
        <v>8256</v>
      </c>
      <c r="M575" s="1229">
        <v>4500265720</v>
      </c>
      <c r="N575" s="1229" t="s">
        <v>8952</v>
      </c>
    </row>
    <row r="576" spans="1:14" s="431" customFormat="1" x14ac:dyDescent="0.25">
      <c r="A576" s="255" t="s">
        <v>305</v>
      </c>
      <c r="B576" s="256">
        <v>41996</v>
      </c>
      <c r="C576" s="118" t="s">
        <v>9067</v>
      </c>
      <c r="D576" s="119" t="s">
        <v>82</v>
      </c>
      <c r="E576" s="162">
        <v>10299233</v>
      </c>
      <c r="F576" s="119">
        <v>30030392</v>
      </c>
      <c r="G576" s="255">
        <v>2705003</v>
      </c>
      <c r="H576" s="120" t="str">
        <f>IF(G576="","",VLOOKUP(G576,ARANCEL!$B$5:$D$121,2,FALSE))</f>
        <v>INCRUSTACION ESTETICA (ART-GLASS O CERAMICA)</v>
      </c>
      <c r="I576" s="121" t="s">
        <v>618</v>
      </c>
      <c r="J576" s="119">
        <v>1</v>
      </c>
      <c r="K576" s="122">
        <f>IF(G576="","",VLOOKUP(G576,ARANCEL!$B$5:$D$121,3,FALSE)*J576)</f>
        <v>15676</v>
      </c>
      <c r="L576" s="1349" t="s">
        <v>9431</v>
      </c>
      <c r="M576" s="1349">
        <v>4500269300</v>
      </c>
      <c r="N576" s="1349" t="s">
        <v>9449</v>
      </c>
    </row>
    <row r="577" spans="1:14" s="427" customFormat="1" x14ac:dyDescent="0.25">
      <c r="A577" s="259" t="s">
        <v>305</v>
      </c>
      <c r="B577" s="260">
        <v>42016</v>
      </c>
      <c r="C577" s="261" t="s">
        <v>9067</v>
      </c>
      <c r="D577" s="259" t="s">
        <v>82</v>
      </c>
      <c r="E577" s="162">
        <v>10306962</v>
      </c>
      <c r="F577" s="259">
        <v>30030392</v>
      </c>
      <c r="G577" s="259">
        <v>2704005</v>
      </c>
      <c r="H577" s="120" t="str">
        <f>IF(G577="","",VLOOKUP(G577,ARANCEL!$B$5:$D$121,2,FALSE))</f>
        <v>PROVISORIO</v>
      </c>
      <c r="I577" s="121" t="s">
        <v>326</v>
      </c>
      <c r="J577" s="119">
        <v>1</v>
      </c>
      <c r="K577" s="122">
        <f>IF(G577="","",VLOOKUP(G577,ARANCEL!$B$5:$D$121,3,FALSE)*J577)</f>
        <v>3250</v>
      </c>
      <c r="L577" s="1235" t="str">
        <f>IF(E577="","","IMPAGO")</f>
        <v>IMPAGO</v>
      </c>
      <c r="M577" s="1235" t="str">
        <f>IF(L577="IMPAGO","SIN O.C.","")</f>
        <v>SIN O.C.</v>
      </c>
      <c r="N577" s="1235" t="str">
        <f>IF(L577="IMPAGO","SIN FACT.","")</f>
        <v>SIN FACT.</v>
      </c>
    </row>
    <row r="578" spans="1:14" s="431" customFormat="1" x14ac:dyDescent="0.25">
      <c r="A578" s="255" t="s">
        <v>305</v>
      </c>
      <c r="B578" s="256">
        <v>42030</v>
      </c>
      <c r="C578" s="118" t="s">
        <v>9067</v>
      </c>
      <c r="D578" s="119" t="s">
        <v>82</v>
      </c>
      <c r="E578" s="162">
        <v>10297953</v>
      </c>
      <c r="F578" s="119">
        <v>30030392</v>
      </c>
      <c r="G578" s="255">
        <v>2704015</v>
      </c>
      <c r="H578" s="120" t="str">
        <f>IF(G578="","",VLOOKUP(G578,ARANCEL!$B$5:$D$121,2,FALSE))</f>
        <v xml:space="preserve">CORONA IN CERAM </v>
      </c>
      <c r="I578" s="121" t="s">
        <v>318</v>
      </c>
      <c r="J578" s="119">
        <v>1</v>
      </c>
      <c r="K578" s="122">
        <f>IF(G578="","",VLOOKUP(G578,ARANCEL!$B$5:$D$121,3,FALSE)*J578)</f>
        <v>42733</v>
      </c>
      <c r="L578" s="1235" t="str">
        <f>IF(E578="","","IMPAGO")</f>
        <v>IMPAGO</v>
      </c>
      <c r="M578" s="1235" t="str">
        <f>IF(L578="IMPAGO","SIN O.C.","")</f>
        <v>SIN O.C.</v>
      </c>
      <c r="N578" s="1235" t="str">
        <f>IF(L578="IMPAGO","SIN FACT.","")</f>
        <v>SIN FACT.</v>
      </c>
    </row>
    <row r="579" spans="1:14" s="431" customFormat="1" x14ac:dyDescent="0.25">
      <c r="A579" s="255" t="s">
        <v>305</v>
      </c>
      <c r="B579" s="256">
        <v>41834</v>
      </c>
      <c r="C579" s="257" t="s">
        <v>5719</v>
      </c>
      <c r="D579" s="255" t="s">
        <v>467</v>
      </c>
      <c r="E579" s="258">
        <v>10224334</v>
      </c>
      <c r="F579" s="255">
        <v>27295091</v>
      </c>
      <c r="G579" s="255">
        <v>2704005</v>
      </c>
      <c r="H579" s="120" t="str">
        <f>IF(G579="","",VLOOKUP(G579,ARANCEL!$B$5:$D$121,2,FALSE))</f>
        <v>PROVISORIO</v>
      </c>
      <c r="I579" s="121" t="s">
        <v>1738</v>
      </c>
      <c r="J579" s="119">
        <v>3</v>
      </c>
      <c r="K579" s="122">
        <f>IF(G579="","",VLOOKUP(G579,ARANCEL!$B$5:$D$121,3,FALSE)*J579)</f>
        <v>9750</v>
      </c>
      <c r="L579" s="1229" t="s">
        <v>6017</v>
      </c>
      <c r="M579" s="1229">
        <v>4500243725</v>
      </c>
      <c r="N579" s="1229">
        <v>9797</v>
      </c>
    </row>
    <row r="580" spans="1:14" s="427" customFormat="1" x14ac:dyDescent="0.25">
      <c r="A580" s="255" t="s">
        <v>305</v>
      </c>
      <c r="B580" s="256">
        <v>41884</v>
      </c>
      <c r="C580" s="118" t="s">
        <v>5719</v>
      </c>
      <c r="D580" s="119" t="s">
        <v>467</v>
      </c>
      <c r="E580" s="162">
        <v>10224334</v>
      </c>
      <c r="F580" s="119">
        <v>27295091</v>
      </c>
      <c r="G580" s="255">
        <v>2704015</v>
      </c>
      <c r="H580" s="120" t="str">
        <f>IF(G580="","",VLOOKUP(G580,ARANCEL!$B$5:$D$121,2,FALSE))</f>
        <v xml:space="preserve">CORONA IN CERAM </v>
      </c>
      <c r="I580" s="121" t="s">
        <v>1738</v>
      </c>
      <c r="J580" s="119">
        <v>3</v>
      </c>
      <c r="K580" s="122">
        <f>IF(G580="","",VLOOKUP(G580,ARANCEL!$B$5:$D$121,3,FALSE)*J580)</f>
        <v>128199</v>
      </c>
      <c r="L580" s="1229" t="s">
        <v>6905</v>
      </c>
      <c r="M580" s="1229">
        <v>4500251421</v>
      </c>
      <c r="N580" s="1229" t="s">
        <v>7150</v>
      </c>
    </row>
    <row r="581" spans="1:14" s="427" customFormat="1" x14ac:dyDescent="0.25">
      <c r="A581" s="255" t="s">
        <v>305</v>
      </c>
      <c r="B581" s="256">
        <v>41912</v>
      </c>
      <c r="C581" s="118" t="s">
        <v>7326</v>
      </c>
      <c r="D581" s="119" t="s">
        <v>61</v>
      </c>
      <c r="E581" s="162">
        <v>10258561</v>
      </c>
      <c r="F581" s="119">
        <v>28573566</v>
      </c>
      <c r="G581" s="255">
        <v>2707001</v>
      </c>
      <c r="H581" s="120" t="str">
        <f>IF(G581="","",VLOOKUP(G581,ARANCEL!$B$5:$D$121,2,FALSE))</f>
        <v xml:space="preserve">PLANO DE RELAJACION </v>
      </c>
      <c r="I581" s="121" t="s">
        <v>306</v>
      </c>
      <c r="J581" s="119">
        <v>1</v>
      </c>
      <c r="K581" s="122">
        <f>IF(G581="","",VLOOKUP(G581,ARANCEL!$B$5:$D$121,3,FALSE)*J581)</f>
        <v>9221</v>
      </c>
      <c r="L581" s="1229" t="s">
        <v>7548</v>
      </c>
      <c r="M581" s="1229">
        <v>4500255012</v>
      </c>
      <c r="N581" s="1229" t="s">
        <v>7550</v>
      </c>
    </row>
    <row r="582" spans="1:14" s="439" customFormat="1" x14ac:dyDescent="0.25">
      <c r="A582" s="255" t="s">
        <v>305</v>
      </c>
      <c r="B582" s="256">
        <v>41975</v>
      </c>
      <c r="C582" s="118" t="s">
        <v>8720</v>
      </c>
      <c r="D582" s="119" t="s">
        <v>81</v>
      </c>
      <c r="E582" s="162">
        <v>10295636</v>
      </c>
      <c r="F582" s="119">
        <v>29165127</v>
      </c>
      <c r="G582" s="255">
        <v>2705003</v>
      </c>
      <c r="H582" s="120" t="str">
        <f>IF(G582="","",VLOOKUP(G582,ARANCEL!$B$5:$D$121,2,FALSE))</f>
        <v>INCRUSTACION ESTETICA (ART-GLASS O CERAMICA)</v>
      </c>
      <c r="I582" s="121" t="s">
        <v>315</v>
      </c>
      <c r="J582" s="119">
        <v>1</v>
      </c>
      <c r="K582" s="122">
        <f>IF(G582="","",VLOOKUP(G582,ARANCEL!$B$5:$D$121,3,FALSE)*J582)</f>
        <v>15676</v>
      </c>
      <c r="L582" s="1235" t="str">
        <f>IF(E582="","","IMPAGO")</f>
        <v>IMPAGO</v>
      </c>
      <c r="M582" s="1235" t="str">
        <f>IF(L582="IMPAGO","SIN O.C.","")</f>
        <v>SIN O.C.</v>
      </c>
      <c r="N582" s="1235" t="str">
        <f>IF(L582="IMPAGO","SIN FACT.","")</f>
        <v>SIN FACT.</v>
      </c>
    </row>
    <row r="583" spans="1:14" s="439" customFormat="1" x14ac:dyDescent="0.25">
      <c r="A583" s="255" t="s">
        <v>305</v>
      </c>
      <c r="B583" s="256">
        <v>41975</v>
      </c>
      <c r="C583" s="257" t="s">
        <v>8720</v>
      </c>
      <c r="D583" s="255" t="s">
        <v>81</v>
      </c>
      <c r="E583" s="258">
        <v>10295636</v>
      </c>
      <c r="F583" s="255">
        <v>29165127</v>
      </c>
      <c r="G583" s="255">
        <v>2704005</v>
      </c>
      <c r="H583" s="120" t="str">
        <f>IF(G583="","",VLOOKUP(G583,ARANCEL!$B$5:$D$121,2,FALSE))</f>
        <v>PROVISORIO</v>
      </c>
      <c r="I583" s="121" t="s">
        <v>322</v>
      </c>
      <c r="J583" s="119">
        <v>1</v>
      </c>
      <c r="K583" s="122">
        <f>IF(G583="","",VLOOKUP(G583,ARANCEL!$B$5:$D$121,3,FALSE)*J583)</f>
        <v>3250</v>
      </c>
      <c r="L583" s="1235" t="str">
        <f>IF(E583="","","IMPAGO")</f>
        <v>IMPAGO</v>
      </c>
      <c r="M583" s="1235" t="str">
        <f>IF(L583="IMPAGO","SIN O.C.","")</f>
        <v>SIN O.C.</v>
      </c>
      <c r="N583" s="1235" t="str">
        <f>IF(L583="IMPAGO","SIN FACT.","")</f>
        <v>SIN FACT.</v>
      </c>
    </row>
    <row r="584" spans="1:14" s="439" customFormat="1" x14ac:dyDescent="0.25">
      <c r="A584" s="255" t="s">
        <v>305</v>
      </c>
      <c r="B584" s="256">
        <v>42031</v>
      </c>
      <c r="C584" s="257" t="s">
        <v>9790</v>
      </c>
      <c r="D584" s="255" t="s">
        <v>81</v>
      </c>
      <c r="E584" s="258">
        <v>10314034</v>
      </c>
      <c r="F584" s="255">
        <v>29628253</v>
      </c>
      <c r="G584" s="255">
        <v>2705003</v>
      </c>
      <c r="H584" s="120" t="str">
        <f>IF(G584="","",VLOOKUP(G584,ARANCEL!$B$5:$D$121,2,FALSE))</f>
        <v>INCRUSTACION ESTETICA (ART-GLASS O CERAMICA)</v>
      </c>
      <c r="I584" s="121" t="s">
        <v>956</v>
      </c>
      <c r="J584" s="119">
        <v>2</v>
      </c>
      <c r="K584" s="122">
        <f>IF(G584="","",VLOOKUP(G584,ARANCEL!$B$5:$D$121,3,FALSE)*J584)</f>
        <v>31352</v>
      </c>
      <c r="L584" s="1235" t="str">
        <f>IF(E584="","","IMPAGO")</f>
        <v>IMPAGO</v>
      </c>
      <c r="M584" s="1235" t="str">
        <f>IF(L584="IMPAGO","SIN O.C.","")</f>
        <v>SIN O.C.</v>
      </c>
      <c r="N584" s="1235" t="str">
        <f>IF(L584="IMPAGO","SIN FACT.","")</f>
        <v>SIN FACT.</v>
      </c>
    </row>
    <row r="585" spans="1:14" s="439" customFormat="1" x14ac:dyDescent="0.25">
      <c r="A585" s="255" t="s">
        <v>305</v>
      </c>
      <c r="B585" s="256">
        <v>41772</v>
      </c>
      <c r="C585" s="257" t="s">
        <v>4434</v>
      </c>
      <c r="D585" s="255" t="s">
        <v>61</v>
      </c>
      <c r="E585" s="258">
        <v>10195825</v>
      </c>
      <c r="F585" s="255">
        <v>25610990</v>
      </c>
      <c r="G585" s="255">
        <v>2707001</v>
      </c>
      <c r="H585" s="120" t="str">
        <f>IF(G585="","",VLOOKUP(G585,ARANCEL!$B$5:$D$121,2,FALSE))</f>
        <v xml:space="preserve">PLANO DE RELAJACION </v>
      </c>
      <c r="I585" s="121" t="s">
        <v>306</v>
      </c>
      <c r="J585" s="119">
        <v>1</v>
      </c>
      <c r="K585" s="122">
        <f>IF(G585="","",VLOOKUP(G585,ARANCEL!$B$5:$D$121,3,FALSE)*J585)</f>
        <v>9221</v>
      </c>
      <c r="L585" s="1229" t="s">
        <v>5292</v>
      </c>
      <c r="M585" s="1229">
        <v>4500235530</v>
      </c>
      <c r="N585" s="1229">
        <v>9401</v>
      </c>
    </row>
    <row r="586" spans="1:14" s="439" customFormat="1" x14ac:dyDescent="0.25">
      <c r="A586" s="255" t="s">
        <v>305</v>
      </c>
      <c r="B586" s="256">
        <v>41772</v>
      </c>
      <c r="C586" s="257" t="s">
        <v>4434</v>
      </c>
      <c r="D586" s="255" t="s">
        <v>61</v>
      </c>
      <c r="E586" s="258">
        <v>10195825</v>
      </c>
      <c r="F586" s="255">
        <v>25610990</v>
      </c>
      <c r="G586" s="255">
        <v>2707003</v>
      </c>
      <c r="H586" s="120" t="str">
        <f>IF(G586="","",VLOOKUP(G586,ARANCEL!$B$5:$D$121,2,FALSE))</f>
        <v xml:space="preserve">ESTAMPADO </v>
      </c>
      <c r="I586" s="121" t="s">
        <v>331</v>
      </c>
      <c r="J586" s="119">
        <v>1</v>
      </c>
      <c r="K586" s="122">
        <f>IF(G586="","",VLOOKUP(G586,ARANCEL!$B$5:$D$121,3,FALSE)*J586)</f>
        <v>6028</v>
      </c>
      <c r="L586" s="1229" t="s">
        <v>5292</v>
      </c>
      <c r="M586" s="1229">
        <v>4500235530</v>
      </c>
      <c r="N586" s="1229">
        <v>9401</v>
      </c>
    </row>
    <row r="587" spans="1:14" s="441" customFormat="1" x14ac:dyDescent="0.25">
      <c r="A587" s="255" t="s">
        <v>305</v>
      </c>
      <c r="B587" s="256">
        <v>41990</v>
      </c>
      <c r="C587" s="257" t="s">
        <v>8993</v>
      </c>
      <c r="D587" s="255" t="s">
        <v>82</v>
      </c>
      <c r="E587" s="258">
        <v>10297953</v>
      </c>
      <c r="F587" s="255">
        <v>30030392</v>
      </c>
      <c r="G587" s="255">
        <v>2704005</v>
      </c>
      <c r="H587" s="120" t="str">
        <f>IF(G587="","",VLOOKUP(G587,ARANCEL!$B$5:$D$121,2,FALSE))</f>
        <v>PROVISORIO</v>
      </c>
      <c r="I587" s="121" t="s">
        <v>318</v>
      </c>
      <c r="J587" s="119">
        <v>1</v>
      </c>
      <c r="K587" s="122">
        <f>IF(G587="","",VLOOKUP(G587,ARANCEL!$B$5:$D$121,3,FALSE)*J587)</f>
        <v>3250</v>
      </c>
      <c r="L587" s="1349" t="s">
        <v>9431</v>
      </c>
      <c r="M587" s="1349">
        <v>4500269300</v>
      </c>
      <c r="N587" s="1349" t="s">
        <v>9449</v>
      </c>
    </row>
    <row r="588" spans="1:14" s="441" customFormat="1" x14ac:dyDescent="0.25">
      <c r="A588" s="255" t="s">
        <v>305</v>
      </c>
      <c r="B588" s="256">
        <v>41743</v>
      </c>
      <c r="C588" s="257" t="s">
        <v>3965</v>
      </c>
      <c r="D588" s="255" t="s">
        <v>61</v>
      </c>
      <c r="E588" s="258">
        <v>10188665</v>
      </c>
      <c r="F588" s="255">
        <v>25827059</v>
      </c>
      <c r="G588" s="255">
        <v>2707001</v>
      </c>
      <c r="H588" s="120" t="str">
        <f>IF(G588="","",VLOOKUP(G588,ARANCEL!$B$5:$D$121,2,FALSE))</f>
        <v xml:space="preserve">PLANO DE RELAJACION </v>
      </c>
      <c r="I588" s="121" t="s">
        <v>306</v>
      </c>
      <c r="J588" s="119">
        <v>1</v>
      </c>
      <c r="K588" s="122">
        <f>IF(G588="","",VLOOKUP(G588,ARANCEL!$B$5:$D$121,3,FALSE)*J588)</f>
        <v>9221</v>
      </c>
      <c r="L588" s="1229" t="s">
        <v>4612</v>
      </c>
      <c r="M588" s="1229">
        <v>4500229994</v>
      </c>
      <c r="N588" s="1229">
        <v>9199</v>
      </c>
    </row>
    <row r="589" spans="1:14" s="441" customFormat="1" x14ac:dyDescent="0.25">
      <c r="A589" s="255" t="s">
        <v>305</v>
      </c>
      <c r="B589" s="256">
        <v>41729</v>
      </c>
      <c r="C589" s="118" t="s">
        <v>3581</v>
      </c>
      <c r="D589" s="119" t="s">
        <v>83</v>
      </c>
      <c r="E589" s="162">
        <v>10184351</v>
      </c>
      <c r="F589" s="119">
        <v>25369901</v>
      </c>
      <c r="G589" s="255">
        <v>2705003</v>
      </c>
      <c r="H589" s="120" t="str">
        <f>IF(G589="","",VLOOKUP(G589,ARANCEL!$B$5:$D$121,2,FALSE))</f>
        <v>INCRUSTACION ESTETICA (ART-GLASS O CERAMICA)</v>
      </c>
      <c r="I589" s="121" t="s">
        <v>324</v>
      </c>
      <c r="J589" s="119">
        <v>1</v>
      </c>
      <c r="K589" s="122">
        <f>IF(G589="","",VLOOKUP(G589,ARANCEL!$B$5:$D$121,3,FALSE)*J589)</f>
        <v>15676</v>
      </c>
      <c r="L589" s="1229" t="s">
        <v>3058</v>
      </c>
      <c r="M589" s="1229">
        <v>4500225675</v>
      </c>
      <c r="N589" s="1229">
        <v>8921</v>
      </c>
    </row>
    <row r="590" spans="1:14" s="441" customFormat="1" x14ac:dyDescent="0.25">
      <c r="A590" s="255" t="s">
        <v>305</v>
      </c>
      <c r="B590" s="256">
        <v>41703</v>
      </c>
      <c r="C590" s="257" t="s">
        <v>3245</v>
      </c>
      <c r="D590" s="255" t="s">
        <v>61</v>
      </c>
      <c r="E590" s="258">
        <v>10178551</v>
      </c>
      <c r="F590" s="255">
        <v>25268036</v>
      </c>
      <c r="G590" s="255">
        <v>2707003</v>
      </c>
      <c r="H590" s="120" t="str">
        <f>IF(G590="","",VLOOKUP(G590,ARANCEL!$B$5:$D$121,2,FALSE))</f>
        <v xml:space="preserve">ESTAMPADO </v>
      </c>
      <c r="I590" s="121" t="s">
        <v>306</v>
      </c>
      <c r="J590" s="119">
        <v>1</v>
      </c>
      <c r="K590" s="122">
        <f>IF(G590="","",VLOOKUP(G590,ARANCEL!$B$5:$D$121,3,FALSE)*J590)</f>
        <v>6028</v>
      </c>
      <c r="L590" s="1229" t="s">
        <v>8279</v>
      </c>
      <c r="M590" s="1229">
        <v>4500259287</v>
      </c>
      <c r="N590" s="1229" t="s">
        <v>8287</v>
      </c>
    </row>
    <row r="591" spans="1:14" s="444" customFormat="1" x14ac:dyDescent="0.25">
      <c r="A591" s="255" t="s">
        <v>305</v>
      </c>
      <c r="B591" s="256">
        <v>41953</v>
      </c>
      <c r="C591" s="118" t="s">
        <v>8112</v>
      </c>
      <c r="D591" s="119" t="s">
        <v>82</v>
      </c>
      <c r="E591" s="162">
        <v>10276502</v>
      </c>
      <c r="F591" s="255">
        <v>29057297</v>
      </c>
      <c r="G591" s="255">
        <v>2704005</v>
      </c>
      <c r="H591" s="120" t="str">
        <f>IF(G591="","",VLOOKUP(G591,ARANCEL!$B$5:$D$121,2,FALSE))</f>
        <v>PROVISORIO</v>
      </c>
      <c r="I591" s="121" t="s">
        <v>312</v>
      </c>
      <c r="J591" s="119">
        <v>1</v>
      </c>
      <c r="K591" s="122">
        <f>IF(G591="","",VLOOKUP(G591,ARANCEL!$B$5:$D$121,3,FALSE)*J591)</f>
        <v>3250</v>
      </c>
      <c r="L591" s="1229" t="s">
        <v>8256</v>
      </c>
      <c r="M591" s="1229">
        <v>4500265720</v>
      </c>
      <c r="N591" s="1229" t="s">
        <v>8952</v>
      </c>
    </row>
    <row r="592" spans="1:14" s="444" customFormat="1" x14ac:dyDescent="0.25">
      <c r="A592" s="255" t="s">
        <v>305</v>
      </c>
      <c r="B592" s="256">
        <v>41996</v>
      </c>
      <c r="C592" s="257" t="s">
        <v>8112</v>
      </c>
      <c r="D592" s="255" t="s">
        <v>82</v>
      </c>
      <c r="E592" s="258">
        <v>10276502</v>
      </c>
      <c r="F592" s="255">
        <v>29057297</v>
      </c>
      <c r="G592" s="255">
        <v>2704015</v>
      </c>
      <c r="H592" s="120" t="str">
        <f>IF(G592="","",VLOOKUP(G592,ARANCEL!$B$5:$D$121,2,FALSE))</f>
        <v xml:space="preserve">CORONA IN CERAM </v>
      </c>
      <c r="I592" s="121" t="s">
        <v>312</v>
      </c>
      <c r="J592" s="119">
        <v>1</v>
      </c>
      <c r="K592" s="122">
        <f>IF(G592="","",VLOOKUP(G592,ARANCEL!$B$5:$D$121,3,FALSE)*J592)</f>
        <v>42733</v>
      </c>
      <c r="L592" s="1349" t="s">
        <v>9431</v>
      </c>
      <c r="M592" s="1349">
        <v>4500269300</v>
      </c>
      <c r="N592" s="1349" t="s">
        <v>9449</v>
      </c>
    </row>
    <row r="593" spans="1:14" s="444" customFormat="1" x14ac:dyDescent="0.25">
      <c r="A593" s="255" t="s">
        <v>305</v>
      </c>
      <c r="B593" s="256">
        <v>41884</v>
      </c>
      <c r="C593" s="257" t="s">
        <v>6828</v>
      </c>
      <c r="D593" s="255" t="s">
        <v>467</v>
      </c>
      <c r="E593" s="258">
        <v>10251622</v>
      </c>
      <c r="F593" s="255">
        <v>28299815</v>
      </c>
      <c r="G593" s="255">
        <v>2704005</v>
      </c>
      <c r="H593" s="120" t="str">
        <f>IF(G593="","",VLOOKUP(G593,ARANCEL!$B$5:$D$121,2,FALSE))</f>
        <v>PROVISORIO</v>
      </c>
      <c r="I593" s="121" t="s">
        <v>325</v>
      </c>
      <c r="J593" s="119">
        <v>1</v>
      </c>
      <c r="K593" s="122">
        <f>IF(G593="","",VLOOKUP(G593,ARANCEL!$B$5:$D$121,3,FALSE)*J593)</f>
        <v>3250</v>
      </c>
      <c r="L593" s="1229" t="s">
        <v>6905</v>
      </c>
      <c r="M593" s="1229">
        <v>4500251421</v>
      </c>
      <c r="N593" s="1229" t="s">
        <v>7150</v>
      </c>
    </row>
    <row r="594" spans="1:14" s="454" customFormat="1" x14ac:dyDescent="0.25">
      <c r="A594" s="255" t="s">
        <v>305</v>
      </c>
      <c r="B594" s="256">
        <v>41894</v>
      </c>
      <c r="C594" s="257" t="s">
        <v>6828</v>
      </c>
      <c r="D594" s="255" t="s">
        <v>467</v>
      </c>
      <c r="E594" s="258">
        <v>10251622</v>
      </c>
      <c r="F594" s="255">
        <v>28299815</v>
      </c>
      <c r="G594" s="255">
        <v>2704016</v>
      </c>
      <c r="H594" s="120" t="str">
        <f>IF(G594="","",VLOOKUP(G594,ARANCEL!$B$5:$D$121,2,FALSE))</f>
        <v xml:space="preserve">CORONA PROCERA </v>
      </c>
      <c r="I594" s="121" t="s">
        <v>325</v>
      </c>
      <c r="J594" s="119">
        <v>1</v>
      </c>
      <c r="K594" s="122">
        <f>IF(G594="","",VLOOKUP(G594,ARANCEL!$B$5:$D$121,3,FALSE)*J594)</f>
        <v>58477</v>
      </c>
      <c r="L594" s="1229" t="s">
        <v>7548</v>
      </c>
      <c r="M594" s="1229">
        <v>4500255012</v>
      </c>
      <c r="N594" s="1229" t="s">
        <v>7550</v>
      </c>
    </row>
    <row r="595" spans="1:14" s="454" customFormat="1" x14ac:dyDescent="0.25">
      <c r="A595" s="255" t="s">
        <v>305</v>
      </c>
      <c r="B595" s="256">
        <v>41982</v>
      </c>
      <c r="C595" s="257" t="s">
        <v>8809</v>
      </c>
      <c r="D595" s="255" t="s">
        <v>81</v>
      </c>
      <c r="E595" s="258">
        <v>10292929</v>
      </c>
      <c r="F595" s="255">
        <v>29632052</v>
      </c>
      <c r="G595" s="255">
        <v>2704005</v>
      </c>
      <c r="H595" s="120" t="str">
        <f>IF(G595="","",VLOOKUP(G595,ARANCEL!$B$5:$D$121,2,FALSE))</f>
        <v>PROVISORIO</v>
      </c>
      <c r="I595" s="121" t="s">
        <v>664</v>
      </c>
      <c r="J595" s="119">
        <v>2</v>
      </c>
      <c r="K595" s="122">
        <f>IF(G595="","",VLOOKUP(G595,ARANCEL!$B$5:$D$121,3,FALSE)*J595)</f>
        <v>6500</v>
      </c>
      <c r="L595" s="1349" t="s">
        <v>9431</v>
      </c>
      <c r="M595" s="1349">
        <v>4500269300</v>
      </c>
      <c r="N595" s="1349" t="s">
        <v>9449</v>
      </c>
    </row>
    <row r="596" spans="1:14" s="454" customFormat="1" x14ac:dyDescent="0.25">
      <c r="A596" s="255" t="s">
        <v>313</v>
      </c>
      <c r="B596" s="256">
        <v>42031</v>
      </c>
      <c r="C596" s="257" t="s">
        <v>8809</v>
      </c>
      <c r="D596" s="255" t="s">
        <v>81</v>
      </c>
      <c r="E596" s="258">
        <v>10292929</v>
      </c>
      <c r="F596" s="255">
        <v>29632052</v>
      </c>
      <c r="G596" s="255">
        <v>2704005</v>
      </c>
      <c r="H596" s="120" t="str">
        <f>IF(G596="","",VLOOKUP(G596,ARANCEL!$B$5:$D$121,2,FALSE))</f>
        <v>PROVISORIO</v>
      </c>
      <c r="I596" s="121" t="s">
        <v>792</v>
      </c>
      <c r="J596" s="119">
        <v>2</v>
      </c>
      <c r="K596" s="122">
        <f>IF(G596="","",VLOOKUP(G596,ARANCEL!$B$5:$D$121,3,FALSE)*J596)</f>
        <v>6500</v>
      </c>
      <c r="L596" s="1235" t="str">
        <f>IF(E596="","","IMPAGO")</f>
        <v>IMPAGO</v>
      </c>
      <c r="M596" s="1235" t="str">
        <f>IF(L596="IMPAGO","SIN O.C.","")</f>
        <v>SIN O.C.</v>
      </c>
      <c r="N596" s="1235" t="str">
        <f>IF(L596="IMPAGO","SIN FACT.","")</f>
        <v>SIN FACT.</v>
      </c>
    </row>
    <row r="597" spans="1:14" s="444" customFormat="1" x14ac:dyDescent="0.25">
      <c r="A597" s="255" t="s">
        <v>305</v>
      </c>
      <c r="B597" s="256">
        <v>41807</v>
      </c>
      <c r="C597" s="118" t="s">
        <v>1752</v>
      </c>
      <c r="D597" s="119" t="s">
        <v>1481</v>
      </c>
      <c r="E597" s="162">
        <v>10151828</v>
      </c>
      <c r="F597" s="119">
        <v>22370940</v>
      </c>
      <c r="G597" s="255">
        <v>2702048</v>
      </c>
      <c r="H597" s="120" t="str">
        <f>IF(G597="","",VLOOKUP(G597,ARANCEL!$B$5:$D$121,2,FALSE))</f>
        <v xml:space="preserve">SERVICIO LAB. IMPLANTE CORONA CEMENTADA/ATORNILLADA </v>
      </c>
      <c r="I597" s="121" t="s">
        <v>326</v>
      </c>
      <c r="J597" s="119">
        <v>1</v>
      </c>
      <c r="K597" s="122">
        <f>IF(G597="","",VLOOKUP(G597,ARANCEL!$B$5:$D$121,3,FALSE)*J597)</f>
        <v>43857</v>
      </c>
      <c r="L597" s="1229" t="s">
        <v>5742</v>
      </c>
      <c r="M597" s="1229">
        <v>4500239575</v>
      </c>
      <c r="N597" s="1229" t="s">
        <v>5758</v>
      </c>
    </row>
    <row r="598" spans="1:14" s="444" customFormat="1" x14ac:dyDescent="0.25">
      <c r="A598" s="255" t="s">
        <v>305</v>
      </c>
      <c r="B598" s="256">
        <v>41948</v>
      </c>
      <c r="C598" s="257" t="s">
        <v>8043</v>
      </c>
      <c r="D598" s="255" t="s">
        <v>1481</v>
      </c>
      <c r="E598" s="258">
        <v>10274983</v>
      </c>
      <c r="F598" s="255">
        <v>29274381</v>
      </c>
      <c r="G598" s="255">
        <v>2705003</v>
      </c>
      <c r="H598" s="120" t="str">
        <f>IF(G598="","",VLOOKUP(G598,ARANCEL!$B$5:$D$121,2,FALSE))</f>
        <v>INCRUSTACION ESTETICA (ART-GLASS O CERAMICA)</v>
      </c>
      <c r="I598" s="121" t="s">
        <v>318</v>
      </c>
      <c r="J598" s="119">
        <v>1</v>
      </c>
      <c r="K598" s="122">
        <f>IF(G598="","",VLOOKUP(G598,ARANCEL!$B$5:$D$121,3,FALSE)*J598)</f>
        <v>15676</v>
      </c>
      <c r="L598" s="1229" t="s">
        <v>8279</v>
      </c>
      <c r="M598" s="1229">
        <v>4500260751</v>
      </c>
      <c r="N598" s="1229" t="s">
        <v>8271</v>
      </c>
    </row>
    <row r="599" spans="1:14" s="444" customFormat="1" x14ac:dyDescent="0.25">
      <c r="A599" s="255" t="s">
        <v>305</v>
      </c>
      <c r="B599" s="256">
        <v>41730</v>
      </c>
      <c r="C599" s="257" t="s">
        <v>3677</v>
      </c>
      <c r="D599" s="255" t="s">
        <v>81</v>
      </c>
      <c r="E599" s="258">
        <v>10185241</v>
      </c>
      <c r="F599" s="255">
        <v>25602395</v>
      </c>
      <c r="G599" s="255">
        <v>2704005</v>
      </c>
      <c r="H599" s="120" t="str">
        <f>IF(G599="","",VLOOKUP(G599,ARANCEL!$B$5:$D$121,2,FALSE))</f>
        <v>PROVISORIO</v>
      </c>
      <c r="I599" s="121" t="s">
        <v>309</v>
      </c>
      <c r="J599" s="119">
        <v>1</v>
      </c>
      <c r="K599" s="122">
        <f>IF(G599="","",VLOOKUP(G599,ARANCEL!$B$5:$D$121,3,FALSE)*J599)</f>
        <v>3250</v>
      </c>
      <c r="L599" s="1229" t="s">
        <v>4612</v>
      </c>
      <c r="M599" s="1229">
        <v>4500229991</v>
      </c>
      <c r="N599" s="1229">
        <v>9221</v>
      </c>
    </row>
    <row r="600" spans="1:14" s="444" customFormat="1" x14ac:dyDescent="0.25">
      <c r="A600" s="255" t="s">
        <v>606</v>
      </c>
      <c r="B600" s="256">
        <v>41999</v>
      </c>
      <c r="C600" s="118" t="s">
        <v>3677</v>
      </c>
      <c r="D600" s="119" t="s">
        <v>81</v>
      </c>
      <c r="E600" s="162">
        <v>10185241</v>
      </c>
      <c r="F600" s="119">
        <v>25602395</v>
      </c>
      <c r="G600" s="255">
        <v>2704003</v>
      </c>
      <c r="H600" s="120" t="str">
        <f>IF(G600="","",VLOOKUP(G600,ARANCEL!$B$5:$D$121,2,FALSE))</f>
        <v xml:space="preserve">CORONA PERIFERICA CON PERNO MUÑON COLADO </v>
      </c>
      <c r="I600" s="121" t="s">
        <v>309</v>
      </c>
      <c r="J600" s="119">
        <v>1</v>
      </c>
      <c r="K600" s="122">
        <f>IF(G600="","",VLOOKUP(G600,ARANCEL!$B$5:$D$121,3,FALSE)*J600)</f>
        <v>32612</v>
      </c>
      <c r="L600" s="1349" t="s">
        <v>9431</v>
      </c>
      <c r="M600" s="1349">
        <v>4500269300</v>
      </c>
      <c r="N600" s="1349" t="s">
        <v>9449</v>
      </c>
    </row>
    <row r="601" spans="1:14" s="461" customFormat="1" x14ac:dyDescent="0.25">
      <c r="A601" s="255" t="s">
        <v>305</v>
      </c>
      <c r="B601" s="256">
        <v>41948</v>
      </c>
      <c r="C601" s="257" t="s">
        <v>2058</v>
      </c>
      <c r="D601" s="255" t="s">
        <v>83</v>
      </c>
      <c r="E601" s="258">
        <v>10275600</v>
      </c>
      <c r="F601" s="255">
        <v>29341058</v>
      </c>
      <c r="G601" s="255">
        <v>2704005</v>
      </c>
      <c r="H601" s="120" t="str">
        <f>IF(G601="","",VLOOKUP(G601,ARANCEL!$B$5:$D$121,2,FALSE))</f>
        <v>PROVISORIO</v>
      </c>
      <c r="I601" s="121" t="s">
        <v>309</v>
      </c>
      <c r="J601" s="119">
        <v>1</v>
      </c>
      <c r="K601" s="122">
        <f>IF(G601="","",VLOOKUP(G601,ARANCEL!$B$5:$D$121,3,FALSE)*J601)</f>
        <v>3250</v>
      </c>
      <c r="L601" s="1229" t="s">
        <v>8279</v>
      </c>
      <c r="M601" s="1229">
        <v>4500260751</v>
      </c>
      <c r="N601" s="1229" t="s">
        <v>8271</v>
      </c>
    </row>
    <row r="602" spans="1:14" s="464" customFormat="1" ht="15" customHeight="1" x14ac:dyDescent="0.25">
      <c r="A602" s="255" t="s">
        <v>305</v>
      </c>
      <c r="B602" s="256">
        <v>41962</v>
      </c>
      <c r="C602" s="257" t="s">
        <v>2058</v>
      </c>
      <c r="D602" s="255" t="s">
        <v>83</v>
      </c>
      <c r="E602" s="258">
        <v>10275600</v>
      </c>
      <c r="F602" s="255">
        <v>29341058</v>
      </c>
      <c r="G602" s="255">
        <v>2704003</v>
      </c>
      <c r="H602" s="120" t="str">
        <f>IF(G602="","",VLOOKUP(G602,ARANCEL!$B$5:$D$121,2,FALSE))</f>
        <v xml:space="preserve">CORONA PERIFERICA CON PERNO MUÑON COLADO </v>
      </c>
      <c r="I602" s="121" t="s">
        <v>309</v>
      </c>
      <c r="J602" s="119">
        <v>1</v>
      </c>
      <c r="K602" s="122">
        <f>IF(G602="","",VLOOKUP(G602,ARANCEL!$B$5:$D$121,3,FALSE)*J602)</f>
        <v>32612</v>
      </c>
      <c r="L602" s="1229" t="s">
        <v>8256</v>
      </c>
      <c r="M602" s="1229">
        <v>4500265720</v>
      </c>
      <c r="N602" s="1229" t="s">
        <v>8952</v>
      </c>
    </row>
    <row r="603" spans="1:14" s="464" customFormat="1" x14ac:dyDescent="0.25">
      <c r="A603" s="339" t="s">
        <v>313</v>
      </c>
      <c r="B603" s="256">
        <v>41862</v>
      </c>
      <c r="C603" s="257" t="s">
        <v>6359</v>
      </c>
      <c r="D603" s="255" t="s">
        <v>467</v>
      </c>
      <c r="E603" s="258">
        <v>10240424</v>
      </c>
      <c r="F603" s="255">
        <v>27866134</v>
      </c>
      <c r="G603" s="255">
        <v>2704005</v>
      </c>
      <c r="H603" s="120" t="str">
        <f>IF(G603="","",VLOOKUP(G603,ARANCEL!$B$5:$D$121,2,FALSE))</f>
        <v>PROVISORIO</v>
      </c>
      <c r="I603" s="121" t="s">
        <v>325</v>
      </c>
      <c r="J603" s="119">
        <v>1</v>
      </c>
      <c r="K603" s="122">
        <f>IF(G603="","",VLOOKUP(G603,ARANCEL!$B$5:$D$121,3,FALSE)*J603)</f>
        <v>3250</v>
      </c>
      <c r="L603" s="1229" t="s">
        <v>6905</v>
      </c>
      <c r="M603" s="1229">
        <v>4500250349</v>
      </c>
      <c r="N603" s="1229" t="s">
        <v>6910</v>
      </c>
    </row>
    <row r="604" spans="1:14" s="464" customFormat="1" x14ac:dyDescent="0.25">
      <c r="A604" s="255" t="s">
        <v>305</v>
      </c>
      <c r="B604" s="256">
        <v>41862</v>
      </c>
      <c r="C604" s="257" t="s">
        <v>6359</v>
      </c>
      <c r="D604" s="255" t="s">
        <v>467</v>
      </c>
      <c r="E604" s="258">
        <v>10240424</v>
      </c>
      <c r="F604" s="255">
        <v>27866134</v>
      </c>
      <c r="G604" s="255">
        <v>2704003</v>
      </c>
      <c r="H604" s="120" t="str">
        <f>IF(G604="","",VLOOKUP(G604,ARANCEL!$B$5:$D$121,2,FALSE))</f>
        <v xml:space="preserve">CORONA PERIFERICA CON PERNO MUÑON COLADO </v>
      </c>
      <c r="I604" s="121" t="s">
        <v>325</v>
      </c>
      <c r="J604" s="119">
        <v>1</v>
      </c>
      <c r="K604" s="122">
        <f>IF(G604="","",VLOOKUP(G604,ARANCEL!$B$5:$D$121,3,FALSE)*J604)</f>
        <v>32612</v>
      </c>
      <c r="L604" s="1229" t="s">
        <v>6905</v>
      </c>
      <c r="M604" s="1229">
        <v>4500250349</v>
      </c>
      <c r="N604" s="1229" t="s">
        <v>6910</v>
      </c>
    </row>
    <row r="605" spans="1:14" s="464" customFormat="1" ht="15" customHeight="1" x14ac:dyDescent="0.25">
      <c r="A605" s="339" t="s">
        <v>305</v>
      </c>
      <c r="B605" s="256">
        <v>41933</v>
      </c>
      <c r="C605" s="118" t="s">
        <v>7783</v>
      </c>
      <c r="D605" s="119" t="s">
        <v>1676</v>
      </c>
      <c r="E605" s="162">
        <v>10268216</v>
      </c>
      <c r="F605" s="119">
        <v>28546090</v>
      </c>
      <c r="G605" s="255">
        <v>2704005</v>
      </c>
      <c r="H605" s="120" t="str">
        <f>IF(G605="","",VLOOKUP(G605,ARANCEL!$B$5:$D$121,2,FALSE))</f>
        <v>PROVISORIO</v>
      </c>
      <c r="I605" s="121" t="s">
        <v>317</v>
      </c>
      <c r="J605" s="119">
        <v>1</v>
      </c>
      <c r="K605" s="122">
        <f>IF(G605="","",VLOOKUP(G605,ARANCEL!$B$5:$D$121,3,FALSE)*J605)</f>
        <v>3250</v>
      </c>
      <c r="L605" s="1229" t="s">
        <v>8279</v>
      </c>
      <c r="M605" s="1229">
        <v>4500260751</v>
      </c>
      <c r="N605" s="1229" t="s">
        <v>8271</v>
      </c>
    </row>
    <row r="606" spans="1:14" s="461" customFormat="1" x14ac:dyDescent="0.25">
      <c r="A606" s="255" t="s">
        <v>305</v>
      </c>
      <c r="B606" s="256">
        <v>41933</v>
      </c>
      <c r="C606" s="118" t="s">
        <v>7783</v>
      </c>
      <c r="D606" s="119" t="s">
        <v>1676</v>
      </c>
      <c r="E606" s="162">
        <v>10268216</v>
      </c>
      <c r="F606" s="119">
        <v>28546090</v>
      </c>
      <c r="G606" s="255">
        <v>2704003</v>
      </c>
      <c r="H606" s="120" t="str">
        <f>IF(G606="","",VLOOKUP(G606,ARANCEL!$B$5:$D$121,2,FALSE))</f>
        <v xml:space="preserve">CORONA PERIFERICA CON PERNO MUÑON COLADO </v>
      </c>
      <c r="I606" s="121" t="s">
        <v>317</v>
      </c>
      <c r="J606" s="119">
        <v>1</v>
      </c>
      <c r="K606" s="122">
        <f>IF(G606="","",VLOOKUP(G606,ARANCEL!$B$5:$D$121,3,FALSE)*J606)</f>
        <v>32612</v>
      </c>
      <c r="L606" s="1229" t="s">
        <v>8279</v>
      </c>
      <c r="M606" s="1229">
        <v>4500260751</v>
      </c>
      <c r="N606" s="1229" t="s">
        <v>8271</v>
      </c>
    </row>
    <row r="607" spans="1:14" s="461" customFormat="1" ht="15" customHeight="1" x14ac:dyDescent="0.25">
      <c r="A607" s="255" t="s">
        <v>305</v>
      </c>
      <c r="B607" s="256">
        <v>41764</v>
      </c>
      <c r="C607" s="257" t="s">
        <v>4296</v>
      </c>
      <c r="D607" s="255" t="s">
        <v>83</v>
      </c>
      <c r="E607" s="258">
        <v>10192830</v>
      </c>
      <c r="F607" s="255">
        <v>26083053</v>
      </c>
      <c r="G607" s="255">
        <v>2704005</v>
      </c>
      <c r="H607" s="120" t="str">
        <f>IF(G607="","",VLOOKUP(G607,ARANCEL!$B$5:$D$121,2,FALSE))</f>
        <v>PROVISORIO</v>
      </c>
      <c r="I607" s="121" t="s">
        <v>322</v>
      </c>
      <c r="J607" s="119">
        <v>1</v>
      </c>
      <c r="K607" s="122">
        <f>IF(G607="","",VLOOKUP(G607,ARANCEL!$B$5:$D$121,3,FALSE)*J607)</f>
        <v>3250</v>
      </c>
      <c r="L607" s="1229" t="s">
        <v>4612</v>
      </c>
      <c r="M607" s="1229">
        <v>4500229997</v>
      </c>
      <c r="N607" s="1229">
        <v>9220</v>
      </c>
    </row>
    <row r="608" spans="1:14" s="461" customFormat="1" x14ac:dyDescent="0.25">
      <c r="A608" s="255" t="s">
        <v>305</v>
      </c>
      <c r="B608" s="256">
        <v>41787</v>
      </c>
      <c r="C608" s="257" t="s">
        <v>4296</v>
      </c>
      <c r="D608" s="255" t="s">
        <v>83</v>
      </c>
      <c r="E608" s="258">
        <v>10192830</v>
      </c>
      <c r="F608" s="255">
        <v>26083053</v>
      </c>
      <c r="G608" s="255">
        <v>2704003</v>
      </c>
      <c r="H608" s="120" t="str">
        <f>IF(G608="","",VLOOKUP(G608,ARANCEL!$B$5:$D$121,2,FALSE))</f>
        <v xml:space="preserve">CORONA PERIFERICA CON PERNO MUÑON COLADO </v>
      </c>
      <c r="I608" s="121" t="s">
        <v>322</v>
      </c>
      <c r="J608" s="119">
        <v>1</v>
      </c>
      <c r="K608" s="122">
        <f>IF(G608="","",VLOOKUP(G608,ARANCEL!$B$5:$D$121,3,FALSE)*J608)</f>
        <v>32612</v>
      </c>
      <c r="L608" s="1229" t="s">
        <v>5292</v>
      </c>
      <c r="M608" s="1229">
        <v>4500235530</v>
      </c>
      <c r="N608" s="1229">
        <v>9401</v>
      </c>
    </row>
    <row r="609" spans="1:14" s="472" customFormat="1" x14ac:dyDescent="0.25">
      <c r="A609" s="255" t="s">
        <v>305</v>
      </c>
      <c r="B609" s="256">
        <v>41814</v>
      </c>
      <c r="C609" s="118" t="s">
        <v>5315</v>
      </c>
      <c r="D609" s="119" t="s">
        <v>81</v>
      </c>
      <c r="E609" s="162">
        <v>10215353</v>
      </c>
      <c r="F609" s="119">
        <v>26992923</v>
      </c>
      <c r="G609" s="255">
        <v>2704005</v>
      </c>
      <c r="H609" s="120" t="str">
        <f>IF(G609="","",VLOOKUP(G609,ARANCEL!$B$5:$D$121,2,FALSE))</f>
        <v>PROVISORIO</v>
      </c>
      <c r="I609" s="121" t="s">
        <v>340</v>
      </c>
      <c r="J609" s="119">
        <v>1</v>
      </c>
      <c r="K609" s="122">
        <f>IF(G609="","",VLOOKUP(G609,ARANCEL!$B$5:$D$121,3,FALSE)*J609)</f>
        <v>3250</v>
      </c>
      <c r="L609" s="1229" t="s">
        <v>5742</v>
      </c>
      <c r="M609" s="1229">
        <v>4500239575</v>
      </c>
      <c r="N609" s="1229" t="s">
        <v>5758</v>
      </c>
    </row>
    <row r="610" spans="1:14" s="472" customFormat="1" x14ac:dyDescent="0.25">
      <c r="A610" s="255" t="s">
        <v>305</v>
      </c>
      <c r="B610" s="256">
        <v>41835</v>
      </c>
      <c r="C610" s="257" t="s">
        <v>5315</v>
      </c>
      <c r="D610" s="255" t="s">
        <v>81</v>
      </c>
      <c r="E610" s="258">
        <v>10215353</v>
      </c>
      <c r="F610" s="255">
        <v>26992923</v>
      </c>
      <c r="G610" s="255">
        <v>2704015</v>
      </c>
      <c r="H610" s="120" t="str">
        <f>IF(G610="","",VLOOKUP(G610,ARANCEL!$B$5:$D$121,2,FALSE))</f>
        <v xml:space="preserve">CORONA IN CERAM </v>
      </c>
      <c r="I610" s="121" t="s">
        <v>340</v>
      </c>
      <c r="J610" s="119">
        <v>1</v>
      </c>
      <c r="K610" s="122">
        <f>IF(G610="","",VLOOKUP(G610,ARANCEL!$B$5:$D$121,3,FALSE)*J610)</f>
        <v>42733</v>
      </c>
      <c r="L610" s="1229" t="s">
        <v>6017</v>
      </c>
      <c r="M610" s="1229">
        <v>4500243725</v>
      </c>
      <c r="N610" s="1229">
        <v>9797</v>
      </c>
    </row>
    <row r="611" spans="1:14" s="472" customFormat="1" x14ac:dyDescent="0.25">
      <c r="A611" s="255" t="s">
        <v>305</v>
      </c>
      <c r="B611" s="256">
        <v>41912</v>
      </c>
      <c r="C611" s="257" t="s">
        <v>7327</v>
      </c>
      <c r="D611" s="255" t="s">
        <v>81</v>
      </c>
      <c r="E611" s="258">
        <v>10258562</v>
      </c>
      <c r="F611" s="255">
        <v>28743183</v>
      </c>
      <c r="G611" s="255">
        <v>2704005</v>
      </c>
      <c r="H611" s="120" t="str">
        <f>IF(G611="","",VLOOKUP(G611,ARANCEL!$B$5:$D$121,2,FALSE))</f>
        <v>PROVISORIO</v>
      </c>
      <c r="I611" s="121" t="s">
        <v>308</v>
      </c>
      <c r="J611" s="119">
        <v>1</v>
      </c>
      <c r="K611" s="122">
        <f>IF(G611="","",VLOOKUP(G611,ARANCEL!$B$5:$D$121,3,FALSE)*J611)</f>
        <v>3250</v>
      </c>
      <c r="L611" s="1229" t="s">
        <v>7548</v>
      </c>
      <c r="M611" s="1229">
        <v>4500255012</v>
      </c>
      <c r="N611" s="1229" t="s">
        <v>7550</v>
      </c>
    </row>
    <row r="612" spans="1:14" s="472" customFormat="1" x14ac:dyDescent="0.25">
      <c r="A612" s="255" t="s">
        <v>305</v>
      </c>
      <c r="B612" s="256">
        <v>41926</v>
      </c>
      <c r="C612" s="257" t="s">
        <v>7327</v>
      </c>
      <c r="D612" s="255" t="s">
        <v>81</v>
      </c>
      <c r="E612" s="258">
        <v>10258562</v>
      </c>
      <c r="F612" s="255">
        <v>28743183</v>
      </c>
      <c r="G612" s="255">
        <v>2704002</v>
      </c>
      <c r="H612" s="120" t="str">
        <f>IF(G612="","",VLOOKUP(G612,ARANCEL!$B$5:$D$121,2,FALSE))</f>
        <v xml:space="preserve">CORONA PERIFERICA </v>
      </c>
      <c r="I612" s="121" t="s">
        <v>308</v>
      </c>
      <c r="J612" s="119">
        <v>1</v>
      </c>
      <c r="K612" s="122">
        <f>IF(G612="","",VLOOKUP(G612,ARANCEL!$B$5:$D$121,3,FALSE)*J612)</f>
        <v>25865</v>
      </c>
      <c r="L612" s="1229" t="s">
        <v>8279</v>
      </c>
      <c r="M612" s="1229">
        <v>4500259287</v>
      </c>
      <c r="N612" s="1229" t="s">
        <v>8287</v>
      </c>
    </row>
    <row r="613" spans="1:14" s="472" customFormat="1" x14ac:dyDescent="0.25">
      <c r="A613" s="255" t="s">
        <v>313</v>
      </c>
      <c r="B613" s="256">
        <v>41933</v>
      </c>
      <c r="C613" s="118" t="s">
        <v>7327</v>
      </c>
      <c r="D613" s="119" t="s">
        <v>81</v>
      </c>
      <c r="E613" s="162">
        <v>10268214</v>
      </c>
      <c r="F613" s="119">
        <v>28743183</v>
      </c>
      <c r="G613" s="255">
        <v>2705003</v>
      </c>
      <c r="H613" s="120" t="str">
        <f>IF(G613="","",VLOOKUP(G613,ARANCEL!$B$5:$D$121,2,FALSE))</f>
        <v>INCRUSTACION ESTETICA (ART-GLASS O CERAMICA)</v>
      </c>
      <c r="I613" s="121" t="s">
        <v>618</v>
      </c>
      <c r="J613" s="119">
        <v>1</v>
      </c>
      <c r="K613" s="122">
        <f>IF(G613="","",VLOOKUP(G613,ARANCEL!$B$5:$D$121,3,FALSE)*J613)</f>
        <v>15676</v>
      </c>
      <c r="L613" s="1229" t="s">
        <v>8279</v>
      </c>
      <c r="M613" s="1229">
        <v>4500260751</v>
      </c>
      <c r="N613" s="1229" t="s">
        <v>8271</v>
      </c>
    </row>
    <row r="614" spans="1:14" s="472" customFormat="1" x14ac:dyDescent="0.25">
      <c r="A614" s="255" t="s">
        <v>305</v>
      </c>
      <c r="B614" s="256">
        <v>41992</v>
      </c>
      <c r="C614" s="118" t="s">
        <v>8995</v>
      </c>
      <c r="D614" s="119" t="s">
        <v>82</v>
      </c>
      <c r="E614" s="162">
        <v>10297952</v>
      </c>
      <c r="F614" s="119">
        <v>29784238</v>
      </c>
      <c r="G614" s="255">
        <v>2704005</v>
      </c>
      <c r="H614" s="120" t="str">
        <f>IF(G614="","",VLOOKUP(G614,ARANCEL!$B$5:$D$121,2,FALSE))</f>
        <v>PROVISORIO</v>
      </c>
      <c r="I614" s="121" t="s">
        <v>322</v>
      </c>
      <c r="J614" s="119">
        <v>1</v>
      </c>
      <c r="K614" s="122">
        <f>IF(G614="","",VLOOKUP(G614,ARANCEL!$B$5:$D$121,3,FALSE)*J614)</f>
        <v>3250</v>
      </c>
      <c r="L614" s="1349" t="s">
        <v>9431</v>
      </c>
      <c r="M614" s="1349">
        <v>4500269300</v>
      </c>
      <c r="N614" s="1349" t="s">
        <v>9449</v>
      </c>
    </row>
    <row r="615" spans="1:14" s="472" customFormat="1" x14ac:dyDescent="0.25">
      <c r="A615" s="255" t="s">
        <v>313</v>
      </c>
      <c r="B615" s="256">
        <v>42026</v>
      </c>
      <c r="C615" s="257" t="s">
        <v>8995</v>
      </c>
      <c r="D615" s="255" t="s">
        <v>82</v>
      </c>
      <c r="E615" s="258">
        <v>10297952</v>
      </c>
      <c r="F615" s="255">
        <v>29784238</v>
      </c>
      <c r="G615" s="255">
        <v>2704015</v>
      </c>
      <c r="H615" s="120" t="str">
        <f>IF(G615="","",VLOOKUP(G615,ARANCEL!$B$5:$D$121,2,FALSE))</f>
        <v xml:space="preserve">CORONA IN CERAM </v>
      </c>
      <c r="I615" s="121" t="s">
        <v>322</v>
      </c>
      <c r="J615" s="119">
        <v>1</v>
      </c>
      <c r="K615" s="122">
        <f>IF(G615="","",VLOOKUP(G615,ARANCEL!$B$5:$D$121,3,FALSE)*J615)</f>
        <v>42733</v>
      </c>
      <c r="L615" s="1235" t="str">
        <f>IF(E615="","","IMPAGO")</f>
        <v>IMPAGO</v>
      </c>
      <c r="M615" s="1235" t="str">
        <f>IF(L615="IMPAGO","SIN O.C.","")</f>
        <v>SIN O.C.</v>
      </c>
      <c r="N615" s="1235" t="str">
        <f>IF(L615="IMPAGO","SIN FACT.","")</f>
        <v>SIN FACT.</v>
      </c>
    </row>
    <row r="616" spans="1:14" s="472" customFormat="1" x14ac:dyDescent="0.25">
      <c r="A616" s="255" t="s">
        <v>305</v>
      </c>
      <c r="B616" s="256">
        <v>41675</v>
      </c>
      <c r="C616" s="257" t="s">
        <v>2630</v>
      </c>
      <c r="D616" s="255" t="s">
        <v>83</v>
      </c>
      <c r="E616" s="258">
        <v>10171755</v>
      </c>
      <c r="F616" s="255">
        <v>24901301</v>
      </c>
      <c r="G616" s="255">
        <v>2704002</v>
      </c>
      <c r="H616" s="120" t="str">
        <f>IF(G616="","",VLOOKUP(G616,ARANCEL!$B$5:$D$121,2,FALSE))</f>
        <v xml:space="preserve">CORONA PERIFERICA </v>
      </c>
      <c r="I616" s="121" t="s">
        <v>317</v>
      </c>
      <c r="J616" s="119">
        <v>1</v>
      </c>
      <c r="K616" s="122">
        <f>IF(G616="","",VLOOKUP(G616,ARANCEL!$B$5:$D$121,3,FALSE)*J616)</f>
        <v>25865</v>
      </c>
      <c r="L616" s="1229" t="s">
        <v>2842</v>
      </c>
      <c r="M616" s="1229">
        <v>4500216250</v>
      </c>
      <c r="N616" s="1229">
        <v>8414</v>
      </c>
    </row>
    <row r="617" spans="1:14" s="472" customFormat="1" x14ac:dyDescent="0.25">
      <c r="A617" s="255" t="s">
        <v>305</v>
      </c>
      <c r="B617" s="256">
        <v>41718</v>
      </c>
      <c r="C617" s="118" t="s">
        <v>3457</v>
      </c>
      <c r="D617" s="119" t="s">
        <v>82</v>
      </c>
      <c r="E617" s="162">
        <v>10182520</v>
      </c>
      <c r="F617" s="119">
        <v>25466114</v>
      </c>
      <c r="G617" s="255">
        <v>2705003</v>
      </c>
      <c r="H617" s="120" t="str">
        <f>IF(G617="","",VLOOKUP(G617,ARANCEL!$B$5:$D$121,2,FALSE))</f>
        <v>INCRUSTACION ESTETICA (ART-GLASS O CERAMICA)</v>
      </c>
      <c r="I617" s="121" t="s">
        <v>326</v>
      </c>
      <c r="J617" s="119">
        <v>1</v>
      </c>
      <c r="K617" s="122">
        <f>IF(G617="","",VLOOKUP(G617,ARANCEL!$B$5:$D$121,3,FALSE)*J617)</f>
        <v>15676</v>
      </c>
      <c r="L617" s="1229" t="s">
        <v>3058</v>
      </c>
      <c r="M617" s="1229">
        <v>4500225675</v>
      </c>
      <c r="N617" s="1229">
        <v>8921</v>
      </c>
    </row>
    <row r="618" spans="1:14" s="472" customFormat="1" x14ac:dyDescent="0.25">
      <c r="A618" s="255" t="s">
        <v>305</v>
      </c>
      <c r="B618" s="256">
        <v>41740</v>
      </c>
      <c r="C618" s="118" t="s">
        <v>3457</v>
      </c>
      <c r="D618" s="119" t="s">
        <v>645</v>
      </c>
      <c r="E618" s="162">
        <v>10187884</v>
      </c>
      <c r="F618" s="119">
        <v>25899457</v>
      </c>
      <c r="G618" s="255">
        <v>2707001</v>
      </c>
      <c r="H618" s="120" t="str">
        <f>IF(G618="","",VLOOKUP(G618,ARANCEL!$B$5:$D$121,2,FALSE))</f>
        <v xml:space="preserve">PLANO DE RELAJACION </v>
      </c>
      <c r="I618" s="121" t="s">
        <v>306</v>
      </c>
      <c r="J618" s="119">
        <v>1</v>
      </c>
      <c r="K618" s="122">
        <f>IF(G618="","",VLOOKUP(G618,ARANCEL!$B$5:$D$121,3,FALSE)*J618)</f>
        <v>9221</v>
      </c>
      <c r="L618" s="1229" t="s">
        <v>4612</v>
      </c>
      <c r="M618" s="1229">
        <v>4500229992</v>
      </c>
      <c r="N618" s="1229">
        <v>9198</v>
      </c>
    </row>
    <row r="619" spans="1:14" s="461" customFormat="1" x14ac:dyDescent="0.25">
      <c r="A619" s="255" t="s">
        <v>305</v>
      </c>
      <c r="B619" s="256">
        <v>41746</v>
      </c>
      <c r="C619" s="257" t="s">
        <v>4112</v>
      </c>
      <c r="D619" s="255" t="s">
        <v>82</v>
      </c>
      <c r="E619" s="258">
        <v>10189698</v>
      </c>
      <c r="F619" s="255">
        <v>25190979</v>
      </c>
      <c r="G619" s="255">
        <v>2704005</v>
      </c>
      <c r="H619" s="120" t="str">
        <f>IF(G619="","",VLOOKUP(G619,ARANCEL!$B$5:$D$121,2,FALSE))</f>
        <v>PROVISORIO</v>
      </c>
      <c r="I619" s="121" t="s">
        <v>325</v>
      </c>
      <c r="J619" s="119">
        <v>1</v>
      </c>
      <c r="K619" s="122">
        <f>IF(G619="","",VLOOKUP(G619,ARANCEL!$B$5:$D$121,3,FALSE)*J619)</f>
        <v>3250</v>
      </c>
      <c r="L619" s="1229" t="s">
        <v>8279</v>
      </c>
      <c r="M619" s="1229">
        <v>4500259287</v>
      </c>
      <c r="N619" s="1229" t="s">
        <v>8287</v>
      </c>
    </row>
    <row r="620" spans="1:14" s="472" customFormat="1" x14ac:dyDescent="0.25">
      <c r="A620" s="255" t="s">
        <v>305</v>
      </c>
      <c r="B620" s="256">
        <v>42013</v>
      </c>
      <c r="C620" s="257" t="s">
        <v>834</v>
      </c>
      <c r="D620" s="255" t="s">
        <v>1431</v>
      </c>
      <c r="E620" s="258">
        <v>10306878</v>
      </c>
      <c r="F620" s="255">
        <v>29724380</v>
      </c>
      <c r="G620" s="255">
        <v>2704005</v>
      </c>
      <c r="H620" s="120" t="str">
        <f>IF(G620="","",VLOOKUP(G620,ARANCEL!$B$5:$D$121,2,FALSE))</f>
        <v>PROVISORIO</v>
      </c>
      <c r="I620" s="121" t="s">
        <v>317</v>
      </c>
      <c r="J620" s="119">
        <v>1</v>
      </c>
      <c r="K620" s="122">
        <f>IF(G620="","",VLOOKUP(G620,ARANCEL!$B$5:$D$121,3,FALSE)*J620)</f>
        <v>3250</v>
      </c>
      <c r="L620" s="1235" t="str">
        <f>IF(E620="","","IMPAGO")</f>
        <v>IMPAGO</v>
      </c>
      <c r="M620" s="1235" t="str">
        <f>IF(L620="IMPAGO","SIN O.C.","")</f>
        <v>SIN O.C.</v>
      </c>
      <c r="N620" s="1235" t="str">
        <f>IF(L620="IMPAGO","SIN FACT.","")</f>
        <v>SIN FACT.</v>
      </c>
    </row>
    <row r="621" spans="1:14" s="475" customFormat="1" x14ac:dyDescent="0.25">
      <c r="A621" s="255" t="s">
        <v>305</v>
      </c>
      <c r="B621" s="256">
        <v>41691</v>
      </c>
      <c r="C621" s="257" t="s">
        <v>2954</v>
      </c>
      <c r="D621" s="255" t="s">
        <v>465</v>
      </c>
      <c r="E621" s="258">
        <v>10176367</v>
      </c>
      <c r="F621" s="255">
        <v>25124008</v>
      </c>
      <c r="G621" s="255">
        <v>2705003</v>
      </c>
      <c r="H621" s="120" t="str">
        <f>IF(G621="","",VLOOKUP(G621,ARANCEL!$B$5:$D$121,2,FALSE))</f>
        <v>INCRUSTACION ESTETICA (ART-GLASS O CERAMICA)</v>
      </c>
      <c r="I621" s="121" t="s">
        <v>308</v>
      </c>
      <c r="J621" s="119">
        <v>1</v>
      </c>
      <c r="K621" s="122">
        <f>IF(G621="","",VLOOKUP(G621,ARANCEL!$B$5:$D$121,3,FALSE)*J621)</f>
        <v>15676</v>
      </c>
      <c r="L621" s="1229" t="s">
        <v>3438</v>
      </c>
      <c r="M621" s="1229">
        <v>4500220808</v>
      </c>
      <c r="N621" s="1229">
        <v>8636</v>
      </c>
    </row>
    <row r="622" spans="1:14" s="475" customFormat="1" x14ac:dyDescent="0.25">
      <c r="A622" s="255" t="s">
        <v>305</v>
      </c>
      <c r="B622" s="256">
        <v>41724</v>
      </c>
      <c r="C622" s="257" t="s">
        <v>3526</v>
      </c>
      <c r="D622" s="255" t="s">
        <v>83</v>
      </c>
      <c r="E622" s="258">
        <v>10183469</v>
      </c>
      <c r="F622" s="255">
        <v>25500816</v>
      </c>
      <c r="G622" s="255">
        <v>2704005</v>
      </c>
      <c r="H622" s="120" t="str">
        <f>IF(G622="","",VLOOKUP(G622,ARANCEL!$B$5:$D$121,2,FALSE))</f>
        <v>PROVISORIO</v>
      </c>
      <c r="I622" s="121" t="s">
        <v>325</v>
      </c>
      <c r="J622" s="119">
        <v>1</v>
      </c>
      <c r="K622" s="122">
        <f>IF(G622="","",VLOOKUP(G622,ARANCEL!$B$5:$D$121,3,FALSE)*J622)</f>
        <v>3250</v>
      </c>
      <c r="L622" s="1229" t="s">
        <v>3058</v>
      </c>
      <c r="M622" s="1229">
        <v>4500225674</v>
      </c>
      <c r="N622" s="1229">
        <v>8920</v>
      </c>
    </row>
    <row r="623" spans="1:14" s="475" customFormat="1" x14ac:dyDescent="0.25">
      <c r="A623" s="255" t="s">
        <v>305</v>
      </c>
      <c r="B623" s="256">
        <v>41724</v>
      </c>
      <c r="C623" s="257" t="s">
        <v>3526</v>
      </c>
      <c r="D623" s="255" t="s">
        <v>83</v>
      </c>
      <c r="E623" s="258">
        <v>10183469</v>
      </c>
      <c r="F623" s="255">
        <v>25500816</v>
      </c>
      <c r="G623" s="255">
        <v>2704003</v>
      </c>
      <c r="H623" s="120" t="str">
        <f>IF(G623="","",VLOOKUP(G623,ARANCEL!$B$5:$D$121,2,FALSE))</f>
        <v xml:space="preserve">CORONA PERIFERICA CON PERNO MUÑON COLADO </v>
      </c>
      <c r="I623" s="121" t="s">
        <v>325</v>
      </c>
      <c r="J623" s="119">
        <v>1</v>
      </c>
      <c r="K623" s="122">
        <f>IF(G623="","",VLOOKUP(G623,ARANCEL!$B$5:$D$121,3,FALSE)*J623)</f>
        <v>32612</v>
      </c>
      <c r="L623" s="1229" t="s">
        <v>3058</v>
      </c>
      <c r="M623" s="1229">
        <v>4500225673</v>
      </c>
      <c r="N623" s="1229">
        <v>8919</v>
      </c>
    </row>
    <row r="624" spans="1:14" s="475" customFormat="1" x14ac:dyDescent="0.25">
      <c r="A624" s="255" t="s">
        <v>305</v>
      </c>
      <c r="B624" s="256">
        <v>41888</v>
      </c>
      <c r="C624" s="257" t="s">
        <v>6928</v>
      </c>
      <c r="D624" s="255" t="s">
        <v>465</v>
      </c>
      <c r="E624" s="258">
        <v>10253880</v>
      </c>
      <c r="F624" s="255">
        <v>28172300</v>
      </c>
      <c r="G624" s="255">
        <v>2705003</v>
      </c>
      <c r="H624" s="120" t="str">
        <f>IF(G624="","",VLOOKUP(G624,ARANCEL!$B$5:$D$121,2,FALSE))</f>
        <v>INCRUSTACION ESTETICA (ART-GLASS O CERAMICA)</v>
      </c>
      <c r="I624" s="121" t="s">
        <v>318</v>
      </c>
      <c r="J624" s="119">
        <v>1</v>
      </c>
      <c r="K624" s="122">
        <f>IF(G624="","",VLOOKUP(G624,ARANCEL!$B$5:$D$121,3,FALSE)*J624)</f>
        <v>15676</v>
      </c>
      <c r="L624" s="1229" t="s">
        <v>7548</v>
      </c>
      <c r="M624" s="1229">
        <v>4500255012</v>
      </c>
      <c r="N624" s="1229" t="s">
        <v>7550</v>
      </c>
    </row>
    <row r="625" spans="1:14" s="475" customFormat="1" x14ac:dyDescent="0.25">
      <c r="A625" s="255" t="s">
        <v>305</v>
      </c>
      <c r="B625" s="256">
        <v>41926</v>
      </c>
      <c r="C625" s="118" t="s">
        <v>7691</v>
      </c>
      <c r="D625" s="119" t="s">
        <v>78</v>
      </c>
      <c r="E625" s="162">
        <v>10266003</v>
      </c>
      <c r="F625" s="119">
        <v>28550577</v>
      </c>
      <c r="G625" s="255">
        <v>2704005</v>
      </c>
      <c r="H625" s="120" t="str">
        <f>IF(G625="","",VLOOKUP(G625,ARANCEL!$B$5:$D$121,2,FALSE))</f>
        <v>PROVISORIO</v>
      </c>
      <c r="I625" s="121" t="s">
        <v>324</v>
      </c>
      <c r="J625" s="119">
        <v>1</v>
      </c>
      <c r="K625" s="122">
        <f>IF(G625="","",VLOOKUP(G625,ARANCEL!$B$5:$D$121,3,FALSE)*J625)</f>
        <v>3250</v>
      </c>
      <c r="L625" s="1229" t="s">
        <v>8279</v>
      </c>
      <c r="M625" s="1229">
        <v>4500259287</v>
      </c>
      <c r="N625" s="1229" t="s">
        <v>8287</v>
      </c>
    </row>
    <row r="626" spans="1:14" s="472" customFormat="1" x14ac:dyDescent="0.25">
      <c r="A626" s="255" t="s">
        <v>305</v>
      </c>
      <c r="B626" s="256">
        <v>41936</v>
      </c>
      <c r="C626" s="257" t="s">
        <v>7691</v>
      </c>
      <c r="D626" s="255" t="s">
        <v>78</v>
      </c>
      <c r="E626" s="258">
        <v>10266003</v>
      </c>
      <c r="F626" s="255">
        <v>28550577</v>
      </c>
      <c r="G626" s="255">
        <v>2704003</v>
      </c>
      <c r="H626" s="120" t="str">
        <f>IF(G626="","",VLOOKUP(G626,ARANCEL!$B$5:$D$121,2,FALSE))</f>
        <v xml:space="preserve">CORONA PERIFERICA CON PERNO MUÑON COLADO </v>
      </c>
      <c r="I626" s="121" t="s">
        <v>324</v>
      </c>
      <c r="J626" s="119">
        <v>1</v>
      </c>
      <c r="K626" s="122">
        <f>IF(G626="","",VLOOKUP(G626,ARANCEL!$B$5:$D$121,3,FALSE)*J626)</f>
        <v>32612</v>
      </c>
      <c r="L626" s="1229" t="s">
        <v>8279</v>
      </c>
      <c r="M626" s="1229">
        <v>4500259287</v>
      </c>
      <c r="N626" s="1229" t="s">
        <v>8287</v>
      </c>
    </row>
    <row r="627" spans="1:14" s="494" customFormat="1" x14ac:dyDescent="0.25">
      <c r="A627" s="255" t="s">
        <v>305</v>
      </c>
      <c r="B627" s="256">
        <v>42006</v>
      </c>
      <c r="C627" s="257" t="s">
        <v>9240</v>
      </c>
      <c r="D627" s="255" t="s">
        <v>83</v>
      </c>
      <c r="E627" s="258">
        <v>10303628</v>
      </c>
      <c r="F627" s="255">
        <v>30227090</v>
      </c>
      <c r="G627" s="255">
        <v>2704005</v>
      </c>
      <c r="H627" s="120" t="str">
        <f>IF(G627="","",VLOOKUP(G627,ARANCEL!$B$5:$D$121,2,FALSE))</f>
        <v>PROVISORIO</v>
      </c>
      <c r="I627" s="121" t="s">
        <v>326</v>
      </c>
      <c r="J627" s="119">
        <v>1</v>
      </c>
      <c r="K627" s="122">
        <f>IF(G627="","",VLOOKUP(G627,ARANCEL!$B$5:$D$121,3,FALSE)*J627)</f>
        <v>3250</v>
      </c>
      <c r="L627" s="1235" t="str">
        <f>IF(E627="","","IMPAGO")</f>
        <v>IMPAGO</v>
      </c>
      <c r="M627" s="1235" t="str">
        <f>IF(L627="IMPAGO","SIN O.C.","")</f>
        <v>SIN O.C.</v>
      </c>
      <c r="N627" s="1235" t="str">
        <f>IF(L627="IMPAGO","SIN FACT.","")</f>
        <v>SIN FACT.</v>
      </c>
    </row>
    <row r="628" spans="1:14" s="494" customFormat="1" ht="15" customHeight="1" x14ac:dyDescent="0.25">
      <c r="A628" s="255" t="s">
        <v>606</v>
      </c>
      <c r="B628" s="256">
        <v>42019</v>
      </c>
      <c r="C628" s="257" t="s">
        <v>9240</v>
      </c>
      <c r="D628" s="255" t="s">
        <v>83</v>
      </c>
      <c r="E628" s="258">
        <v>10303628</v>
      </c>
      <c r="F628" s="255">
        <v>30227090</v>
      </c>
      <c r="G628" s="255">
        <v>2704003</v>
      </c>
      <c r="H628" s="120" t="str">
        <f>IF(G628="","",VLOOKUP(G628,ARANCEL!$B$5:$D$121,2,FALSE))</f>
        <v xml:space="preserve">CORONA PERIFERICA CON PERNO MUÑON COLADO </v>
      </c>
      <c r="I628" s="121" t="s">
        <v>326</v>
      </c>
      <c r="J628" s="119">
        <v>1</v>
      </c>
      <c r="K628" s="122">
        <f>IF(G628="","",VLOOKUP(G628,ARANCEL!$B$5:$D$121,3,FALSE)*J628)</f>
        <v>32612</v>
      </c>
      <c r="L628" s="1235" t="str">
        <f>IF(E628="","","IMPAGO")</f>
        <v>IMPAGO</v>
      </c>
      <c r="M628" s="1235" t="str">
        <f>IF(L628="IMPAGO","SIN O.C.","")</f>
        <v>SIN O.C.</v>
      </c>
      <c r="N628" s="1235" t="str">
        <f>IF(L628="IMPAGO","SIN FACT.","")</f>
        <v>SIN FACT.</v>
      </c>
    </row>
    <row r="629" spans="1:14" s="494" customFormat="1" x14ac:dyDescent="0.25">
      <c r="A629" s="255" t="s">
        <v>305</v>
      </c>
      <c r="B629" s="256">
        <v>41820</v>
      </c>
      <c r="C629" s="257" t="s">
        <v>5419</v>
      </c>
      <c r="D629" s="255" t="s">
        <v>82</v>
      </c>
      <c r="E629" s="258">
        <v>10217659</v>
      </c>
      <c r="F629" s="255">
        <v>26896742</v>
      </c>
      <c r="G629" s="255">
        <v>2704005</v>
      </c>
      <c r="H629" s="120" t="str">
        <f>IF(G629="","",VLOOKUP(G629,ARANCEL!$B$5:$D$121,2,FALSE))</f>
        <v>PROVISORIO</v>
      </c>
      <c r="I629" s="121" t="s">
        <v>317</v>
      </c>
      <c r="J629" s="119">
        <v>1</v>
      </c>
      <c r="K629" s="122">
        <f>IF(G629="","",VLOOKUP(G629,ARANCEL!$B$5:$D$121,3,FALSE)*J629)</f>
        <v>3250</v>
      </c>
      <c r="L629" s="1229" t="s">
        <v>5742</v>
      </c>
      <c r="M629" s="1229">
        <v>4500241333</v>
      </c>
      <c r="N629" s="1229" t="s">
        <v>5774</v>
      </c>
    </row>
    <row r="630" spans="1:14" s="494" customFormat="1" x14ac:dyDescent="0.25">
      <c r="A630" s="255" t="s">
        <v>305</v>
      </c>
      <c r="B630" s="256">
        <v>41837</v>
      </c>
      <c r="C630" s="257" t="s">
        <v>5419</v>
      </c>
      <c r="D630" s="255" t="s">
        <v>82</v>
      </c>
      <c r="E630" s="258">
        <v>10217659</v>
      </c>
      <c r="F630" s="255">
        <v>26896742</v>
      </c>
      <c r="G630" s="255">
        <v>2704015</v>
      </c>
      <c r="H630" s="120" t="str">
        <f>IF(G630="","",VLOOKUP(G630,ARANCEL!$B$5:$D$121,2,FALSE))</f>
        <v xml:space="preserve">CORONA IN CERAM </v>
      </c>
      <c r="I630" s="121" t="s">
        <v>317</v>
      </c>
      <c r="J630" s="119">
        <v>1</v>
      </c>
      <c r="K630" s="122">
        <f>IF(G630="","",VLOOKUP(G630,ARANCEL!$B$5:$D$121,3,FALSE)*J630)</f>
        <v>42733</v>
      </c>
      <c r="L630" s="1229" t="s">
        <v>6017</v>
      </c>
      <c r="M630" s="1229">
        <v>4500243725</v>
      </c>
      <c r="N630" s="1229">
        <v>9797</v>
      </c>
    </row>
    <row r="631" spans="1:14" s="494" customFormat="1" ht="15" customHeight="1" x14ac:dyDescent="0.2">
      <c r="A631" s="339" t="s">
        <v>313</v>
      </c>
      <c r="B631" s="256">
        <v>42339</v>
      </c>
      <c r="C631" s="1396" t="s">
        <v>9446</v>
      </c>
      <c r="D631" s="1396" t="s">
        <v>1081</v>
      </c>
      <c r="E631" s="1396">
        <v>10294431</v>
      </c>
      <c r="F631" s="1396">
        <v>30063743</v>
      </c>
      <c r="G631" s="1396">
        <v>2708002</v>
      </c>
      <c r="H631" s="120" t="str">
        <f>IF(G631="","",VLOOKUP(G631,ARANCEL!$B$5:$D$121,2,FALSE))</f>
        <v xml:space="preserve">PLACA DE ORTODONCIA CON UN TORNILLO </v>
      </c>
      <c r="I631" s="121" t="s">
        <v>2739</v>
      </c>
      <c r="J631" s="119">
        <v>1</v>
      </c>
      <c r="K631" s="122">
        <f>IF(G631="","",VLOOKUP(G631,ARANCEL!$B$5:$D$121,3,FALSE)*J631)</f>
        <v>21402</v>
      </c>
      <c r="L631" s="1349" t="s">
        <v>9431</v>
      </c>
      <c r="M631" s="1349">
        <v>4500269300</v>
      </c>
      <c r="N631" s="1349" t="s">
        <v>9449</v>
      </c>
    </row>
    <row r="632" spans="1:14" s="499" customFormat="1" x14ac:dyDescent="0.25">
      <c r="A632" s="255" t="s">
        <v>305</v>
      </c>
      <c r="B632" s="256">
        <v>41828</v>
      </c>
      <c r="C632" s="257" t="s">
        <v>5566</v>
      </c>
      <c r="D632" s="255" t="s">
        <v>81</v>
      </c>
      <c r="E632" s="258">
        <v>10222270</v>
      </c>
      <c r="F632" s="255">
        <v>27237758</v>
      </c>
      <c r="G632" s="255">
        <v>2705003</v>
      </c>
      <c r="H632" s="120" t="str">
        <f>IF(G632="","",VLOOKUP(G632,ARANCEL!$B$5:$D$121,2,FALSE))</f>
        <v>INCRUSTACION ESTETICA (ART-GLASS O CERAMICA)</v>
      </c>
      <c r="I632" s="121" t="s">
        <v>315</v>
      </c>
      <c r="J632" s="119">
        <v>1</v>
      </c>
      <c r="K632" s="122">
        <f>IF(G632="","",VLOOKUP(G632,ARANCEL!$B$5:$D$121,3,FALSE)*J632)</f>
        <v>15676</v>
      </c>
      <c r="L632" s="1229" t="s">
        <v>6017</v>
      </c>
      <c r="M632" s="1229">
        <v>4500243725</v>
      </c>
      <c r="N632" s="1229">
        <v>9797</v>
      </c>
    </row>
    <row r="633" spans="1:14" s="499" customFormat="1" ht="15" customHeight="1" x14ac:dyDescent="0.25">
      <c r="A633" s="255" t="s">
        <v>305</v>
      </c>
      <c r="B633" s="256">
        <v>41641</v>
      </c>
      <c r="C633" s="257" t="s">
        <v>1748</v>
      </c>
      <c r="D633" s="255" t="s">
        <v>1641</v>
      </c>
      <c r="E633" s="258">
        <v>10168219</v>
      </c>
      <c r="F633" s="255">
        <v>24322279</v>
      </c>
      <c r="G633" s="255">
        <v>2705003</v>
      </c>
      <c r="H633" s="120" t="str">
        <f>IF(G633="","",VLOOKUP(G633,ARANCEL!$B$5:$D$121,2,FALSE))</f>
        <v>INCRUSTACION ESTETICA (ART-GLASS O CERAMICA)</v>
      </c>
      <c r="I633" s="121" t="s">
        <v>308</v>
      </c>
      <c r="J633" s="119">
        <v>1</v>
      </c>
      <c r="K633" s="122">
        <f>IF(G633="","",VLOOKUP(G633,ARANCEL!$B$5:$D$121,3,FALSE)*J633)</f>
        <v>15676</v>
      </c>
      <c r="L633" s="1236" t="s">
        <v>597</v>
      </c>
      <c r="M633" s="1236">
        <v>4500211701</v>
      </c>
      <c r="N633" s="1236">
        <v>8212</v>
      </c>
    </row>
    <row r="634" spans="1:14" s="499" customFormat="1" x14ac:dyDescent="0.25">
      <c r="A634" s="339" t="s">
        <v>313</v>
      </c>
      <c r="B634" s="256">
        <v>41933</v>
      </c>
      <c r="C634" s="257" t="s">
        <v>8270</v>
      </c>
      <c r="D634" s="255" t="s">
        <v>78</v>
      </c>
      <c r="E634" s="258">
        <v>10267768</v>
      </c>
      <c r="F634" s="255">
        <v>29141182</v>
      </c>
      <c r="G634" s="255">
        <v>2706006</v>
      </c>
      <c r="H634" s="120" t="str">
        <f>IF(G634="","",VLOOKUP(G634,ARANCEL!$B$5:$D$121,2,FALSE))</f>
        <v>REPARACION COMPUESTA (AGREGAR HASTA 2 PIEZAS O RETENEDOR)</v>
      </c>
      <c r="I634" s="121" t="s">
        <v>2739</v>
      </c>
      <c r="J634" s="119">
        <v>1</v>
      </c>
      <c r="K634" s="122">
        <f>IF(G634="","",VLOOKUP(G634,ARANCEL!$B$5:$D$121,3,FALSE)*J634)</f>
        <v>4464</v>
      </c>
      <c r="L634" s="1229" t="s">
        <v>8279</v>
      </c>
      <c r="M634" s="1229">
        <v>4500260751</v>
      </c>
      <c r="N634" s="1229" t="s">
        <v>8271</v>
      </c>
    </row>
    <row r="635" spans="1:14" s="499" customFormat="1" x14ac:dyDescent="0.25">
      <c r="A635" s="255" t="s">
        <v>305</v>
      </c>
      <c r="B635" s="256">
        <v>41831</v>
      </c>
      <c r="C635" s="257" t="s">
        <v>5647</v>
      </c>
      <c r="D635" s="255" t="s">
        <v>78</v>
      </c>
      <c r="E635" s="258">
        <v>10224315</v>
      </c>
      <c r="F635" s="255">
        <v>27035212</v>
      </c>
      <c r="G635" s="255">
        <v>2704005</v>
      </c>
      <c r="H635" s="120" t="str">
        <f>IF(G635="","",VLOOKUP(G635,ARANCEL!$B$5:$D$121,2,FALSE))</f>
        <v>PROVISORIO</v>
      </c>
      <c r="I635" s="121" t="s">
        <v>316</v>
      </c>
      <c r="J635" s="119">
        <v>1</v>
      </c>
      <c r="K635" s="122">
        <f>IF(G635="","",VLOOKUP(G635,ARANCEL!$B$5:$D$121,3,FALSE)*J635)</f>
        <v>3250</v>
      </c>
      <c r="L635" s="1229" t="s">
        <v>6017</v>
      </c>
      <c r="M635" s="1229">
        <v>4500243725</v>
      </c>
      <c r="N635" s="1229">
        <v>9797</v>
      </c>
    </row>
    <row r="636" spans="1:14" s="499" customFormat="1" x14ac:dyDescent="0.25">
      <c r="A636" s="255" t="s">
        <v>305</v>
      </c>
      <c r="B636" s="256">
        <v>41844</v>
      </c>
      <c r="C636" s="257" t="s">
        <v>5647</v>
      </c>
      <c r="D636" s="255" t="s">
        <v>78</v>
      </c>
      <c r="E636" s="258">
        <v>10224315</v>
      </c>
      <c r="F636" s="255">
        <v>27035212</v>
      </c>
      <c r="G636" s="255">
        <v>2704003</v>
      </c>
      <c r="H636" s="120" t="str">
        <f>IF(G636="","",VLOOKUP(G636,ARANCEL!$B$5:$D$121,2,FALSE))</f>
        <v xml:space="preserve">CORONA PERIFERICA CON PERNO MUÑON COLADO </v>
      </c>
      <c r="I636" s="121" t="s">
        <v>316</v>
      </c>
      <c r="J636" s="119">
        <v>1</v>
      </c>
      <c r="K636" s="122">
        <f>IF(G636="","",VLOOKUP(G636,ARANCEL!$B$5:$D$121,3,FALSE)*J636)</f>
        <v>32612</v>
      </c>
      <c r="L636" s="1229" t="s">
        <v>6017</v>
      </c>
      <c r="M636" s="1229">
        <v>4500245549</v>
      </c>
      <c r="N636" s="1229">
        <v>9817</v>
      </c>
    </row>
    <row r="637" spans="1:14" s="499" customFormat="1" x14ac:dyDescent="0.25">
      <c r="A637" s="255" t="s">
        <v>305</v>
      </c>
      <c r="B637" s="256">
        <v>41682</v>
      </c>
      <c r="C637" s="257" t="s">
        <v>2791</v>
      </c>
      <c r="D637" s="255" t="s">
        <v>84</v>
      </c>
      <c r="E637" s="258">
        <v>10173648</v>
      </c>
      <c r="F637" s="255">
        <v>24962643</v>
      </c>
      <c r="G637" s="255">
        <v>2704005</v>
      </c>
      <c r="H637" s="120" t="str">
        <f>IF(G637="","",VLOOKUP(G637,ARANCEL!$B$5:$D$121,2,FALSE))</f>
        <v>PROVISORIO</v>
      </c>
      <c r="I637" s="121" t="s">
        <v>312</v>
      </c>
      <c r="J637" s="119">
        <v>1</v>
      </c>
      <c r="K637" s="122">
        <f>IF(G637="","",VLOOKUP(G637,ARANCEL!$B$5:$D$121,3,FALSE)*J637)</f>
        <v>3250</v>
      </c>
      <c r="L637" s="1229" t="s">
        <v>3438</v>
      </c>
      <c r="M637" s="1229">
        <v>4500220808</v>
      </c>
      <c r="N637" s="1229">
        <v>8636</v>
      </c>
    </row>
    <row r="638" spans="1:14" s="472" customFormat="1" x14ac:dyDescent="0.25">
      <c r="A638" s="255" t="s">
        <v>305</v>
      </c>
      <c r="B638" s="256">
        <v>41691</v>
      </c>
      <c r="C638" s="257" t="s">
        <v>2791</v>
      </c>
      <c r="D638" s="255" t="s">
        <v>84</v>
      </c>
      <c r="E638" s="258">
        <v>10173648</v>
      </c>
      <c r="F638" s="255">
        <v>24962643</v>
      </c>
      <c r="G638" s="255">
        <v>2704003</v>
      </c>
      <c r="H638" s="120" t="str">
        <f>IF(G638="","",VLOOKUP(G638,ARANCEL!$B$5:$D$121,2,FALSE))</f>
        <v xml:space="preserve">CORONA PERIFERICA CON PERNO MUÑON COLADO </v>
      </c>
      <c r="I638" s="121" t="s">
        <v>312</v>
      </c>
      <c r="J638" s="119">
        <v>1</v>
      </c>
      <c r="K638" s="122">
        <f>IF(G638="","",VLOOKUP(G638,ARANCEL!$B$5:$D$121,3,FALSE)*J638)</f>
        <v>32612</v>
      </c>
      <c r="L638" s="1229" t="s">
        <v>3438</v>
      </c>
      <c r="M638" s="1229">
        <v>4500220808</v>
      </c>
      <c r="N638" s="1229">
        <v>8636</v>
      </c>
    </row>
    <row r="639" spans="1:14" s="472" customFormat="1" x14ac:dyDescent="0.25">
      <c r="A639" s="255" t="s">
        <v>305</v>
      </c>
      <c r="B639" s="256">
        <v>41936</v>
      </c>
      <c r="C639" s="118" t="s">
        <v>7836</v>
      </c>
      <c r="D639" s="119" t="s">
        <v>82</v>
      </c>
      <c r="E639" s="162">
        <v>10269648</v>
      </c>
      <c r="F639" s="119">
        <v>29085874</v>
      </c>
      <c r="G639" s="255">
        <v>2704005</v>
      </c>
      <c r="H639" s="120" t="str">
        <f>IF(G639="","",VLOOKUP(G639,ARANCEL!$B$5:$D$121,2,FALSE))</f>
        <v>PROVISORIO</v>
      </c>
      <c r="I639" s="121" t="s">
        <v>325</v>
      </c>
      <c r="J639" s="119">
        <v>1</v>
      </c>
      <c r="K639" s="122">
        <f>IF(G639="","",VLOOKUP(G639,ARANCEL!$B$5:$D$121,3,FALSE)*J639)</f>
        <v>3250</v>
      </c>
      <c r="L639" s="1229" t="s">
        <v>8279</v>
      </c>
      <c r="M639" s="1229">
        <v>4500259287</v>
      </c>
      <c r="N639" s="1229" t="s">
        <v>8287</v>
      </c>
    </row>
    <row r="640" spans="1:14" s="472" customFormat="1" x14ac:dyDescent="0.25">
      <c r="A640" s="255" t="s">
        <v>305</v>
      </c>
      <c r="B640" s="256">
        <v>41947</v>
      </c>
      <c r="C640" s="257" t="s">
        <v>7836</v>
      </c>
      <c r="D640" s="255" t="s">
        <v>82</v>
      </c>
      <c r="E640" s="258">
        <v>10269648</v>
      </c>
      <c r="F640" s="255">
        <v>29085874</v>
      </c>
      <c r="G640" s="255">
        <v>2704015</v>
      </c>
      <c r="H640" s="120" t="str">
        <f>IF(G640="","",VLOOKUP(G640,ARANCEL!$B$5:$D$121,2,FALSE))</f>
        <v xml:space="preserve">CORONA IN CERAM </v>
      </c>
      <c r="I640" s="121" t="s">
        <v>325</v>
      </c>
      <c r="J640" s="119">
        <v>1</v>
      </c>
      <c r="K640" s="122">
        <f>IF(G640="","",VLOOKUP(G640,ARANCEL!$B$5:$D$121,3,FALSE)*J640)</f>
        <v>42733</v>
      </c>
      <c r="L640" s="1229" t="s">
        <v>8279</v>
      </c>
      <c r="M640" s="1229">
        <v>4500260751</v>
      </c>
      <c r="N640" s="1229" t="s">
        <v>8271</v>
      </c>
    </row>
    <row r="641" spans="1:14" s="544" customFormat="1" x14ac:dyDescent="0.25">
      <c r="A641" s="255" t="s">
        <v>305</v>
      </c>
      <c r="B641" s="256">
        <v>41946</v>
      </c>
      <c r="C641" s="257" t="s">
        <v>2455</v>
      </c>
      <c r="D641" s="255" t="s">
        <v>78</v>
      </c>
      <c r="E641" s="258">
        <v>10274455</v>
      </c>
      <c r="F641" s="255">
        <v>28867214</v>
      </c>
      <c r="G641" s="255">
        <v>2705003</v>
      </c>
      <c r="H641" s="120" t="str">
        <f>IF(G641="","",VLOOKUP(G641,ARANCEL!$B$5:$D$121,2,FALSE))</f>
        <v>INCRUSTACION ESTETICA (ART-GLASS O CERAMICA)</v>
      </c>
      <c r="I641" s="121" t="s">
        <v>316</v>
      </c>
      <c r="J641" s="119">
        <v>1</v>
      </c>
      <c r="K641" s="122">
        <f>IF(G641="","",VLOOKUP(G641,ARANCEL!$B$5:$D$121,3,FALSE)*J641)</f>
        <v>15676</v>
      </c>
      <c r="L641" s="1229" t="s">
        <v>8279</v>
      </c>
      <c r="M641" s="1229">
        <v>4500260751</v>
      </c>
      <c r="N641" s="1229" t="s">
        <v>8271</v>
      </c>
    </row>
    <row r="642" spans="1:14" s="544" customFormat="1" x14ac:dyDescent="0.25">
      <c r="A642" s="339" t="s">
        <v>313</v>
      </c>
      <c r="B642" s="256">
        <v>41864</v>
      </c>
      <c r="C642" s="118" t="s">
        <v>6902</v>
      </c>
      <c r="D642" s="119" t="s">
        <v>1081</v>
      </c>
      <c r="E642" s="162">
        <v>10241092</v>
      </c>
      <c r="F642" s="119">
        <v>27847707</v>
      </c>
      <c r="G642" s="255">
        <v>2707003</v>
      </c>
      <c r="H642" s="120" t="str">
        <f>IF(G642="","",VLOOKUP(G642,ARANCEL!$B$5:$D$121,2,FALSE))</f>
        <v xml:space="preserve">ESTAMPADO </v>
      </c>
      <c r="I642" s="121" t="s">
        <v>2739</v>
      </c>
      <c r="J642" s="119">
        <v>1</v>
      </c>
      <c r="K642" s="122">
        <f>IF(G642="","",VLOOKUP(G642,ARANCEL!$B$5:$D$121,3,FALSE)*J642)</f>
        <v>6028</v>
      </c>
      <c r="L642" s="1229" t="s">
        <v>6905</v>
      </c>
      <c r="M642" s="1229">
        <v>4500250349</v>
      </c>
      <c r="N642" s="1229" t="s">
        <v>6910</v>
      </c>
    </row>
    <row r="643" spans="1:14" s="544" customFormat="1" x14ac:dyDescent="0.25">
      <c r="A643" s="255" t="s">
        <v>305</v>
      </c>
      <c r="B643" s="256">
        <v>41898</v>
      </c>
      <c r="C643" s="257" t="s">
        <v>1146</v>
      </c>
      <c r="D643" s="255" t="s">
        <v>81</v>
      </c>
      <c r="E643" s="258">
        <v>10256481</v>
      </c>
      <c r="F643" s="255">
        <v>28295369</v>
      </c>
      <c r="G643" s="255">
        <v>2704005</v>
      </c>
      <c r="H643" s="120" t="str">
        <f>IF(G643="","",VLOOKUP(G643,ARANCEL!$B$5:$D$121,2,FALSE))</f>
        <v>PROVISORIO</v>
      </c>
      <c r="I643" s="121" t="s">
        <v>324</v>
      </c>
      <c r="J643" s="119">
        <v>1</v>
      </c>
      <c r="K643" s="122">
        <f>IF(G643="","",VLOOKUP(G643,ARANCEL!$B$5:$D$121,3,FALSE)*J643)</f>
        <v>3250</v>
      </c>
      <c r="L643" s="1229" t="s">
        <v>7548</v>
      </c>
      <c r="M643" s="1229">
        <v>4500255012</v>
      </c>
      <c r="N643" s="1229" t="s">
        <v>7550</v>
      </c>
    </row>
    <row r="644" spans="1:14" s="544" customFormat="1" x14ac:dyDescent="0.25">
      <c r="A644" s="255" t="s">
        <v>305</v>
      </c>
      <c r="B644" s="256">
        <v>41961</v>
      </c>
      <c r="C644" s="257" t="s">
        <v>1146</v>
      </c>
      <c r="D644" s="255" t="s">
        <v>81</v>
      </c>
      <c r="E644" s="258">
        <v>10256481</v>
      </c>
      <c r="F644" s="255">
        <v>28295369</v>
      </c>
      <c r="G644" s="255">
        <v>2704015</v>
      </c>
      <c r="H644" s="120" t="str">
        <f>IF(G644="","",VLOOKUP(G644,ARANCEL!$B$5:$D$121,2,FALSE))</f>
        <v xml:space="preserve">CORONA IN CERAM </v>
      </c>
      <c r="I644" s="121" t="s">
        <v>326</v>
      </c>
      <c r="J644" s="119">
        <v>1</v>
      </c>
      <c r="K644" s="122">
        <f>IF(G644="","",VLOOKUP(G644,ARANCEL!$B$5:$D$121,3,FALSE)*J644)</f>
        <v>42733</v>
      </c>
      <c r="L644" s="1229" t="s">
        <v>8256</v>
      </c>
      <c r="M644" s="1229">
        <v>4500265720</v>
      </c>
      <c r="N644" s="1229" t="s">
        <v>8952</v>
      </c>
    </row>
    <row r="645" spans="1:14" s="544" customFormat="1" x14ac:dyDescent="0.25">
      <c r="A645" s="255" t="s">
        <v>305</v>
      </c>
      <c r="B645" s="256">
        <v>41919</v>
      </c>
      <c r="C645" s="118" t="s">
        <v>7451</v>
      </c>
      <c r="D645" s="119" t="s">
        <v>61</v>
      </c>
      <c r="E645" s="162">
        <v>10260434</v>
      </c>
      <c r="F645" s="119">
        <v>28859186</v>
      </c>
      <c r="G645" s="255">
        <v>2707001</v>
      </c>
      <c r="H645" s="120" t="str">
        <f>IF(G645="","",VLOOKUP(G645,ARANCEL!$B$5:$D$121,2,FALSE))</f>
        <v xml:space="preserve">PLANO DE RELAJACION </v>
      </c>
      <c r="I645" s="121" t="s">
        <v>306</v>
      </c>
      <c r="J645" s="119">
        <v>1</v>
      </c>
      <c r="K645" s="122">
        <f>IF(G645="","",VLOOKUP(G645,ARANCEL!$B$5:$D$121,3,FALSE)*J645)</f>
        <v>9221</v>
      </c>
      <c r="L645" s="1229" t="s">
        <v>8279</v>
      </c>
      <c r="M645" s="1229">
        <v>4500259287</v>
      </c>
      <c r="N645" s="1229" t="s">
        <v>8287</v>
      </c>
    </row>
    <row r="646" spans="1:14" s="544" customFormat="1" x14ac:dyDescent="0.25">
      <c r="A646" s="255" t="s">
        <v>305</v>
      </c>
      <c r="B646" s="256">
        <v>41878</v>
      </c>
      <c r="C646" s="257" t="s">
        <v>6643</v>
      </c>
      <c r="D646" s="255" t="s">
        <v>84</v>
      </c>
      <c r="E646" s="258">
        <v>10247752</v>
      </c>
      <c r="F646" s="255">
        <v>27960964</v>
      </c>
      <c r="G646" s="255">
        <v>2704005</v>
      </c>
      <c r="H646" s="120" t="str">
        <f>IF(G646="","",VLOOKUP(G646,ARANCEL!$B$5:$D$121,2,FALSE))</f>
        <v>PROVISORIO</v>
      </c>
      <c r="I646" s="121" t="s">
        <v>322</v>
      </c>
      <c r="J646" s="119">
        <v>1</v>
      </c>
      <c r="K646" s="122">
        <f>IF(G646="","",VLOOKUP(G646,ARANCEL!$B$5:$D$121,3,FALSE)*J646)</f>
        <v>3250</v>
      </c>
      <c r="L646" s="1229" t="s">
        <v>6905</v>
      </c>
      <c r="M646" s="1229">
        <v>4500251421</v>
      </c>
      <c r="N646" s="1229" t="s">
        <v>7150</v>
      </c>
    </row>
    <row r="647" spans="1:14" s="544" customFormat="1" x14ac:dyDescent="0.25">
      <c r="A647" s="255" t="s">
        <v>305</v>
      </c>
      <c r="B647" s="256">
        <v>41884</v>
      </c>
      <c r="C647" s="257" t="s">
        <v>6643</v>
      </c>
      <c r="D647" s="255" t="s">
        <v>84</v>
      </c>
      <c r="E647" s="258">
        <v>10247752</v>
      </c>
      <c r="F647" s="255">
        <v>27960964</v>
      </c>
      <c r="G647" s="255">
        <v>2704003</v>
      </c>
      <c r="H647" s="120" t="str">
        <f>IF(G647="","",VLOOKUP(G647,ARANCEL!$B$5:$D$121,2,FALSE))</f>
        <v xml:space="preserve">CORONA PERIFERICA CON PERNO MUÑON COLADO </v>
      </c>
      <c r="I647" s="121" t="s">
        <v>322</v>
      </c>
      <c r="J647" s="119">
        <v>1</v>
      </c>
      <c r="K647" s="122">
        <f>IF(G647="","",VLOOKUP(G647,ARANCEL!$B$5:$D$121,3,FALSE)*J647)</f>
        <v>32612</v>
      </c>
      <c r="L647" s="1229" t="s">
        <v>6905</v>
      </c>
      <c r="M647" s="1229">
        <v>4500251421</v>
      </c>
      <c r="N647" s="1229" t="s">
        <v>7150</v>
      </c>
    </row>
    <row r="648" spans="1:14" s="544" customFormat="1" x14ac:dyDescent="0.25">
      <c r="A648" s="255" t="s">
        <v>305</v>
      </c>
      <c r="B648" s="256">
        <v>41927</v>
      </c>
      <c r="C648" s="257" t="s">
        <v>7643</v>
      </c>
      <c r="D648" s="255" t="s">
        <v>83</v>
      </c>
      <c r="E648" s="258">
        <v>10264446</v>
      </c>
      <c r="F648" s="255">
        <v>28907284</v>
      </c>
      <c r="G648" s="255">
        <v>2704005</v>
      </c>
      <c r="H648" s="120" t="str">
        <f>IF(G648="","",VLOOKUP(G648,ARANCEL!$B$5:$D$121,2,FALSE))</f>
        <v>PROVISORIO</v>
      </c>
      <c r="I648" s="121" t="s">
        <v>618</v>
      </c>
      <c r="J648" s="119">
        <v>1</v>
      </c>
      <c r="K648" s="122">
        <f>IF(G648="","",VLOOKUP(G648,ARANCEL!$B$5:$D$121,3,FALSE)*J648)</f>
        <v>3250</v>
      </c>
      <c r="L648" s="1229" t="s">
        <v>8279</v>
      </c>
      <c r="M648" s="1229">
        <v>4500259287</v>
      </c>
      <c r="N648" s="1229" t="s">
        <v>8287</v>
      </c>
    </row>
    <row r="649" spans="1:14" s="544" customFormat="1" x14ac:dyDescent="0.25">
      <c r="A649" s="339" t="s">
        <v>305</v>
      </c>
      <c r="B649" s="256">
        <v>41935</v>
      </c>
      <c r="C649" s="118" t="s">
        <v>7643</v>
      </c>
      <c r="D649" s="119" t="s">
        <v>83</v>
      </c>
      <c r="E649" s="162">
        <v>10264446</v>
      </c>
      <c r="F649" s="119">
        <v>28907284</v>
      </c>
      <c r="G649" s="255">
        <v>2704003</v>
      </c>
      <c r="H649" s="120" t="str">
        <f>IF(G649="","",VLOOKUP(G649,ARANCEL!$B$5:$D$121,2,FALSE))</f>
        <v xml:space="preserve">CORONA PERIFERICA CON PERNO MUÑON COLADO </v>
      </c>
      <c r="I649" s="121" t="s">
        <v>618</v>
      </c>
      <c r="J649" s="119">
        <v>1</v>
      </c>
      <c r="K649" s="122">
        <f>IF(G649="","",VLOOKUP(G649,ARANCEL!$B$5:$D$121,3,FALSE)*J649)</f>
        <v>32612</v>
      </c>
      <c r="L649" s="1229" t="s">
        <v>8279</v>
      </c>
      <c r="M649" s="1229">
        <v>4500259287</v>
      </c>
      <c r="N649" s="1229" t="s">
        <v>8287</v>
      </c>
    </row>
    <row r="650" spans="1:14" s="544" customFormat="1" x14ac:dyDescent="0.25">
      <c r="A650" s="255" t="s">
        <v>305</v>
      </c>
      <c r="B650" s="256">
        <v>41690</v>
      </c>
      <c r="C650" s="118" t="s">
        <v>2922</v>
      </c>
      <c r="D650" s="119" t="s">
        <v>804</v>
      </c>
      <c r="E650" s="162">
        <v>10175808</v>
      </c>
      <c r="F650" s="119">
        <v>25129180</v>
      </c>
      <c r="G650" s="255">
        <v>2704005</v>
      </c>
      <c r="H650" s="120" t="str">
        <f>IF(G650="","",VLOOKUP(G650,ARANCEL!$B$5:$D$121,2,FALSE))</f>
        <v>PROVISORIO</v>
      </c>
      <c r="I650" s="121" t="s">
        <v>309</v>
      </c>
      <c r="J650" s="119">
        <v>1</v>
      </c>
      <c r="K650" s="122">
        <f>IF(G650="","",VLOOKUP(G650,ARANCEL!$B$5:$D$121,3,FALSE)*J650)</f>
        <v>3250</v>
      </c>
      <c r="L650" s="1229" t="s">
        <v>3438</v>
      </c>
      <c r="M650" s="1229">
        <v>4500220808</v>
      </c>
      <c r="N650" s="1229">
        <v>8636</v>
      </c>
    </row>
    <row r="651" spans="1:14" ht="19.5" customHeight="1" x14ac:dyDescent="0.25">
      <c r="A651" s="119" t="s">
        <v>606</v>
      </c>
      <c r="B651" s="164">
        <v>41755</v>
      </c>
      <c r="C651" s="118" t="s">
        <v>2922</v>
      </c>
      <c r="D651" s="119" t="s">
        <v>78</v>
      </c>
      <c r="E651" s="162">
        <v>10175808</v>
      </c>
      <c r="F651" s="119">
        <v>25129180</v>
      </c>
      <c r="G651" s="119">
        <v>2704003</v>
      </c>
      <c r="H651" s="120" t="str">
        <f>IF(G651="","",VLOOKUP(G651,ARANCEL!$B$5:$D$121,2,FALSE))</f>
        <v xml:space="preserve">CORONA PERIFERICA CON PERNO MUÑON COLADO </v>
      </c>
      <c r="I651" s="121" t="s">
        <v>309</v>
      </c>
      <c r="J651" s="119">
        <v>1</v>
      </c>
      <c r="K651" s="122">
        <f>IF(G651="","",VLOOKUP(G651,ARANCEL!$B$5:$D$121,3,FALSE)*J651)</f>
        <v>32612</v>
      </c>
      <c r="L651" s="1229" t="s">
        <v>8279</v>
      </c>
      <c r="M651" s="1229">
        <v>4500259287</v>
      </c>
      <c r="N651" s="1229" t="s">
        <v>8287</v>
      </c>
    </row>
    <row r="652" spans="1:14" s="425" customFormat="1" x14ac:dyDescent="0.25">
      <c r="A652" s="119" t="s">
        <v>305</v>
      </c>
      <c r="B652" s="164">
        <v>41942</v>
      </c>
      <c r="C652" s="118" t="s">
        <v>7993</v>
      </c>
      <c r="D652" s="119" t="s">
        <v>78</v>
      </c>
      <c r="E652" s="162">
        <v>10274105</v>
      </c>
      <c r="F652" s="119">
        <v>28382955</v>
      </c>
      <c r="G652" s="255">
        <v>2705003</v>
      </c>
      <c r="H652" s="120" t="str">
        <f>IF(G652="","",VLOOKUP(G652,ARANCEL!$B$5:$D$121,2,FALSE))</f>
        <v>INCRUSTACION ESTETICA (ART-GLASS O CERAMICA)</v>
      </c>
      <c r="I652" s="121" t="s">
        <v>322</v>
      </c>
      <c r="J652" s="119">
        <v>1</v>
      </c>
      <c r="K652" s="122">
        <f>IF(G652="","",VLOOKUP(G652,ARANCEL!$B$5:$D$121,3,FALSE)*J652)</f>
        <v>15676</v>
      </c>
      <c r="L652" s="1229" t="s">
        <v>8279</v>
      </c>
      <c r="M652" s="1229">
        <v>4500260751</v>
      </c>
      <c r="N652" s="1229" t="s">
        <v>8271</v>
      </c>
    </row>
    <row r="653" spans="1:14" s="425" customFormat="1" ht="19.5" customHeight="1" x14ac:dyDescent="0.25">
      <c r="A653" s="255" t="s">
        <v>305</v>
      </c>
      <c r="B653" s="256">
        <v>41725</v>
      </c>
      <c r="C653" s="118" t="s">
        <v>3557</v>
      </c>
      <c r="D653" s="119" t="s">
        <v>82</v>
      </c>
      <c r="E653" s="162">
        <v>10183948</v>
      </c>
      <c r="F653" s="119">
        <v>25547680</v>
      </c>
      <c r="G653" s="255">
        <v>2701001</v>
      </c>
      <c r="H653" s="120" t="str">
        <f>IF(G653="","",VLOOKUP(G653,ARANCEL!$B$5:$D$121,2,FALSE))</f>
        <v>COSTO LABORATORIO GUIA QUIRURG</v>
      </c>
      <c r="I653" s="121" t="s">
        <v>331</v>
      </c>
      <c r="J653" s="119">
        <v>1</v>
      </c>
      <c r="K653" s="122">
        <f>IF(G653="","",VLOOKUP(G653,ARANCEL!$B$5:$D$121,3,FALSE)*J653)</f>
        <v>11246</v>
      </c>
      <c r="L653" s="1229" t="s">
        <v>3058</v>
      </c>
      <c r="M653" s="1229">
        <v>4500225673</v>
      </c>
      <c r="N653" s="1229">
        <v>8919</v>
      </c>
    </row>
    <row r="654" spans="1:14" s="422" customFormat="1" x14ac:dyDescent="0.25">
      <c r="A654" s="119" t="s">
        <v>606</v>
      </c>
      <c r="B654" s="164">
        <v>41887</v>
      </c>
      <c r="C654" s="118" t="s">
        <v>3557</v>
      </c>
      <c r="D654" s="119" t="s">
        <v>82</v>
      </c>
      <c r="E654" s="162">
        <v>10252741</v>
      </c>
      <c r="F654" s="119">
        <v>25547680</v>
      </c>
      <c r="G654" s="119">
        <v>2702002</v>
      </c>
      <c r="H654" s="120" t="str">
        <f>IF(G654="","",VLOOKUP(G654,ARANCEL!$B$5:$D$121,2,FALSE))</f>
        <v xml:space="preserve">LABORATORIO CORONA CEMENTADA SOBRE IMPLANTE </v>
      </c>
      <c r="I654" s="121" t="s">
        <v>954</v>
      </c>
      <c r="J654" s="119">
        <v>2</v>
      </c>
      <c r="K654" s="122">
        <f>IF(G654="","",VLOOKUP(G654,ARANCEL!$B$5:$D$121,3,FALSE)*J654)</f>
        <v>63756</v>
      </c>
      <c r="L654" s="1229" t="s">
        <v>7548</v>
      </c>
      <c r="M654" s="1229">
        <v>4500255012</v>
      </c>
      <c r="N654" s="1229" t="s">
        <v>7550</v>
      </c>
    </row>
    <row r="655" spans="1:14" s="549" customFormat="1" x14ac:dyDescent="0.25">
      <c r="A655" s="255" t="s">
        <v>305</v>
      </c>
      <c r="B655" s="164">
        <v>41679</v>
      </c>
      <c r="C655" s="118" t="s">
        <v>2712</v>
      </c>
      <c r="D655" s="119" t="s">
        <v>1641</v>
      </c>
      <c r="E655" s="162">
        <v>10172183</v>
      </c>
      <c r="F655" s="119">
        <v>24945818</v>
      </c>
      <c r="G655" s="255">
        <v>2704003</v>
      </c>
      <c r="H655" s="120" t="str">
        <f>IF(G655="","",VLOOKUP(G655,ARANCEL!$B$5:$D$121,2,FALSE))</f>
        <v xml:space="preserve">CORONA PERIFERICA CON PERNO MUÑON COLADO </v>
      </c>
      <c r="I655" s="121" t="s">
        <v>326</v>
      </c>
      <c r="J655" s="119">
        <v>1</v>
      </c>
      <c r="K655" s="122">
        <f>IF(G655="","",VLOOKUP(G655,ARANCEL!$B$5:$D$121,3,FALSE)*J655)</f>
        <v>32612</v>
      </c>
      <c r="L655" s="1229" t="s">
        <v>8279</v>
      </c>
      <c r="M655" s="1229">
        <v>4500259287</v>
      </c>
      <c r="N655" s="1229" t="s">
        <v>8287</v>
      </c>
    </row>
    <row r="656" spans="1:14" s="425" customFormat="1" x14ac:dyDescent="0.25">
      <c r="A656" s="255" t="s">
        <v>305</v>
      </c>
      <c r="B656" s="256">
        <v>41934</v>
      </c>
      <c r="C656" s="118" t="s">
        <v>7782</v>
      </c>
      <c r="D656" s="119" t="s">
        <v>83</v>
      </c>
      <c r="E656" s="162">
        <v>10268212</v>
      </c>
      <c r="F656" s="119">
        <v>28015587</v>
      </c>
      <c r="G656" s="119">
        <v>2705003</v>
      </c>
      <c r="H656" s="120" t="str">
        <f>IF(G656="","",VLOOKUP(G656,ARANCEL!$B$5:$D$121,2,FALSE))</f>
        <v>INCRUSTACION ESTETICA (ART-GLASS O CERAMICA)</v>
      </c>
      <c r="I656" s="121" t="s">
        <v>308</v>
      </c>
      <c r="J656" s="119">
        <v>1</v>
      </c>
      <c r="K656" s="122">
        <f>IF(G656="","",VLOOKUP(G656,ARANCEL!$B$5:$D$121,3,FALSE)*J656)</f>
        <v>15676</v>
      </c>
      <c r="L656" s="1229" t="s">
        <v>8279</v>
      </c>
      <c r="M656" s="1229">
        <v>4500260751</v>
      </c>
      <c r="N656" s="1229" t="s">
        <v>8271</v>
      </c>
    </row>
    <row r="657" spans="1:14" s="549" customFormat="1" ht="15" customHeight="1" x14ac:dyDescent="0.2">
      <c r="A657" s="339" t="s">
        <v>313</v>
      </c>
      <c r="B657" s="256">
        <v>42339</v>
      </c>
      <c r="C657" s="1395" t="s">
        <v>9447</v>
      </c>
      <c r="D657" s="1395" t="s">
        <v>84</v>
      </c>
      <c r="E657" s="1395">
        <v>10297977</v>
      </c>
      <c r="F657" s="1395">
        <v>30133888</v>
      </c>
      <c r="G657" s="1396">
        <v>2706007</v>
      </c>
      <c r="H657" s="120" t="str">
        <f>IF(G657="","",VLOOKUP(G657,ARANCEL!$B$5:$D$121,2,FALSE))</f>
        <v>REPARACION COMPLEJA MAS DE 2 PIEZAS</v>
      </c>
      <c r="I657" s="121" t="s">
        <v>2739</v>
      </c>
      <c r="J657" s="119">
        <v>1</v>
      </c>
      <c r="K657" s="122">
        <f>IF(G657="","",VLOOKUP(G657,ARANCEL!$B$5:$D$121,3,FALSE)*J657)</f>
        <v>8906</v>
      </c>
      <c r="L657" s="1349" t="s">
        <v>9431</v>
      </c>
      <c r="M657" s="1349">
        <v>4500269300</v>
      </c>
      <c r="N657" s="1349" t="s">
        <v>9449</v>
      </c>
    </row>
    <row r="658" spans="1:14" s="549" customFormat="1" x14ac:dyDescent="0.25">
      <c r="A658" s="255" t="s">
        <v>305</v>
      </c>
      <c r="B658" s="256">
        <v>41912</v>
      </c>
      <c r="C658" s="257" t="s">
        <v>1414</v>
      </c>
      <c r="D658" s="255" t="s">
        <v>82</v>
      </c>
      <c r="E658" s="258">
        <v>10258798</v>
      </c>
      <c r="F658" s="255">
        <v>27131902</v>
      </c>
      <c r="G658" s="255">
        <v>2704005</v>
      </c>
      <c r="H658" s="120" t="str">
        <f>IF(G658="","",VLOOKUP(G658,ARANCEL!$B$5:$D$121,2,FALSE))</f>
        <v>PROVISORIO</v>
      </c>
      <c r="I658" s="121" t="s">
        <v>316</v>
      </c>
      <c r="J658" s="119">
        <v>1</v>
      </c>
      <c r="K658" s="122">
        <f>IF(G658="","",VLOOKUP(G658,ARANCEL!$B$5:$D$121,3,FALSE)*J658)</f>
        <v>3250</v>
      </c>
      <c r="L658" s="1229" t="s">
        <v>7548</v>
      </c>
      <c r="M658" s="1229">
        <v>4500255012</v>
      </c>
      <c r="N658" s="1229" t="s">
        <v>7550</v>
      </c>
    </row>
    <row r="659" spans="1:14" s="551" customFormat="1" x14ac:dyDescent="0.25">
      <c r="A659" s="255" t="s">
        <v>305</v>
      </c>
      <c r="B659" s="556">
        <v>41977</v>
      </c>
      <c r="C659" s="557" t="s">
        <v>8627</v>
      </c>
      <c r="D659" s="555" t="s">
        <v>82</v>
      </c>
      <c r="E659" s="558">
        <v>10258798</v>
      </c>
      <c r="F659" s="555">
        <v>27131902</v>
      </c>
      <c r="G659" s="555">
        <v>2704015</v>
      </c>
      <c r="H659" s="120" t="str">
        <f>IF(G659="","",VLOOKUP(G659,ARANCEL!$B$5:$D$121,2,FALSE))</f>
        <v xml:space="preserve">CORONA IN CERAM </v>
      </c>
      <c r="I659" s="121" t="s">
        <v>316</v>
      </c>
      <c r="J659" s="119">
        <v>1</v>
      </c>
      <c r="K659" s="122">
        <f>IF(G659="","",VLOOKUP(G659,ARANCEL!$B$5:$D$121,3,FALSE)*J659)</f>
        <v>42733</v>
      </c>
      <c r="L659" s="1229" t="s">
        <v>8256</v>
      </c>
      <c r="M659" s="1229">
        <v>4500265720</v>
      </c>
      <c r="N659" s="1229" t="s">
        <v>8952</v>
      </c>
    </row>
    <row r="660" spans="1:14" s="551" customFormat="1" x14ac:dyDescent="0.25">
      <c r="A660" s="555" t="s">
        <v>305</v>
      </c>
      <c r="B660" s="556">
        <v>41869</v>
      </c>
      <c r="C660" s="557" t="s">
        <v>6510</v>
      </c>
      <c r="D660" s="555" t="s">
        <v>3347</v>
      </c>
      <c r="E660" s="558">
        <v>10243089</v>
      </c>
      <c r="F660" s="555">
        <v>28056071</v>
      </c>
      <c r="G660" s="555">
        <v>2704005</v>
      </c>
      <c r="H660" s="120" t="str">
        <f>IF(G660="","",VLOOKUP(G660,ARANCEL!$B$5:$D$121,2,FALSE))</f>
        <v>PROVISORIO</v>
      </c>
      <c r="I660" s="121" t="s">
        <v>312</v>
      </c>
      <c r="J660" s="119">
        <v>1</v>
      </c>
      <c r="K660" s="122">
        <f>IF(G660="","",VLOOKUP(G660,ARANCEL!$B$5:$D$121,3,FALSE)*J660)</f>
        <v>3250</v>
      </c>
      <c r="L660" s="1229" t="s">
        <v>6905</v>
      </c>
      <c r="M660" s="1229">
        <v>4500250349</v>
      </c>
      <c r="N660" s="1229" t="s">
        <v>6910</v>
      </c>
    </row>
    <row r="661" spans="1:14" s="565" customFormat="1" x14ac:dyDescent="0.25">
      <c r="A661" s="555" t="s">
        <v>305</v>
      </c>
      <c r="B661" s="556">
        <v>41880</v>
      </c>
      <c r="C661" s="557" t="s">
        <v>6510</v>
      </c>
      <c r="D661" s="555" t="s">
        <v>3347</v>
      </c>
      <c r="E661" s="558">
        <v>10243089</v>
      </c>
      <c r="F661" s="555">
        <v>28056071</v>
      </c>
      <c r="G661" s="555">
        <v>2704003</v>
      </c>
      <c r="H661" s="120" t="str">
        <f>IF(G661="","",VLOOKUP(G661,ARANCEL!$B$5:$D$121,2,FALSE))</f>
        <v xml:space="preserve">CORONA PERIFERICA CON PERNO MUÑON COLADO </v>
      </c>
      <c r="I661" s="121" t="s">
        <v>312</v>
      </c>
      <c r="J661" s="119">
        <v>1</v>
      </c>
      <c r="K661" s="122">
        <f>IF(G661="","",VLOOKUP(G661,ARANCEL!$B$5:$D$121,3,FALSE)*J661)</f>
        <v>32612</v>
      </c>
      <c r="L661" s="1229" t="s">
        <v>6905</v>
      </c>
      <c r="M661" s="1229">
        <v>4500251421</v>
      </c>
      <c r="N661" s="1229" t="s">
        <v>7150</v>
      </c>
    </row>
    <row r="662" spans="1:14" s="565" customFormat="1" x14ac:dyDescent="0.25">
      <c r="A662" s="555" t="s">
        <v>305</v>
      </c>
      <c r="B662" s="556">
        <v>41880</v>
      </c>
      <c r="C662" s="557" t="s">
        <v>6713</v>
      </c>
      <c r="D662" s="555" t="s">
        <v>83</v>
      </c>
      <c r="E662" s="558">
        <v>10248805</v>
      </c>
      <c r="F662" s="555">
        <v>27602800</v>
      </c>
      <c r="G662" s="555">
        <v>2704005</v>
      </c>
      <c r="H662" s="120" t="str">
        <f>IF(G662="","",VLOOKUP(G662,ARANCEL!$B$5:$D$121,2,FALSE))</f>
        <v>PROVISORIO</v>
      </c>
      <c r="I662" s="121" t="s">
        <v>1351</v>
      </c>
      <c r="J662" s="119">
        <v>2</v>
      </c>
      <c r="K662" s="122">
        <f>IF(G662="","",VLOOKUP(G662,ARANCEL!$B$5:$D$121,3,FALSE)*J662)</f>
        <v>6500</v>
      </c>
      <c r="L662" s="1229" t="s">
        <v>6905</v>
      </c>
      <c r="M662" s="1229">
        <v>4500251421</v>
      </c>
      <c r="N662" s="1229" t="s">
        <v>7150</v>
      </c>
    </row>
    <row r="663" spans="1:14" s="565" customFormat="1" x14ac:dyDescent="0.25">
      <c r="A663" s="555" t="s">
        <v>305</v>
      </c>
      <c r="B663" s="556">
        <v>41892</v>
      </c>
      <c r="C663" s="557" t="s">
        <v>6713</v>
      </c>
      <c r="D663" s="555" t="s">
        <v>83</v>
      </c>
      <c r="E663" s="558">
        <v>10248805</v>
      </c>
      <c r="F663" s="555">
        <v>27602800</v>
      </c>
      <c r="G663" s="555">
        <v>2704003</v>
      </c>
      <c r="H663" s="120" t="str">
        <f>IF(G663="","",VLOOKUP(G663,ARANCEL!$B$5:$D$121,2,FALSE))</f>
        <v xml:space="preserve">CORONA PERIFERICA CON PERNO MUÑON COLADO </v>
      </c>
      <c r="I663" s="121" t="s">
        <v>1351</v>
      </c>
      <c r="J663" s="119">
        <v>2</v>
      </c>
      <c r="K663" s="122">
        <f>IF(G663="","",VLOOKUP(G663,ARANCEL!$B$5:$D$121,3,FALSE)*J663)</f>
        <v>65224</v>
      </c>
      <c r="L663" s="1229" t="s">
        <v>7548</v>
      </c>
      <c r="M663" s="1229">
        <v>4500255012</v>
      </c>
      <c r="N663" s="1229" t="s">
        <v>7550</v>
      </c>
    </row>
    <row r="664" spans="1:14" s="565" customFormat="1" x14ac:dyDescent="0.25">
      <c r="A664" s="555" t="s">
        <v>305</v>
      </c>
      <c r="B664" s="556">
        <v>41663</v>
      </c>
      <c r="C664" s="118" t="s">
        <v>1745</v>
      </c>
      <c r="D664" s="119" t="s">
        <v>82</v>
      </c>
      <c r="E664" s="162">
        <v>10170097</v>
      </c>
      <c r="F664" s="119">
        <v>22867836</v>
      </c>
      <c r="G664" s="555">
        <v>2705003</v>
      </c>
      <c r="H664" s="120" t="str">
        <f>IF(G664="","",VLOOKUP(G664,ARANCEL!$B$5:$D$121,2,FALSE))</f>
        <v>INCRUSTACION ESTETICA (ART-GLASS O CERAMICA)</v>
      </c>
      <c r="I664" s="121" t="s">
        <v>316</v>
      </c>
      <c r="J664" s="119">
        <v>1</v>
      </c>
      <c r="K664" s="122">
        <f>IF(G664="","",VLOOKUP(G664,ARANCEL!$B$5:$D$121,3,FALSE)*J664)</f>
        <v>15676</v>
      </c>
      <c r="L664" s="1229" t="s">
        <v>2842</v>
      </c>
      <c r="M664" s="1229">
        <v>4500216249</v>
      </c>
      <c r="N664" s="1229">
        <v>8413</v>
      </c>
    </row>
    <row r="665" spans="1:14" s="551" customFormat="1" x14ac:dyDescent="0.25">
      <c r="A665" s="555" t="s">
        <v>305</v>
      </c>
      <c r="B665" s="556">
        <v>41644</v>
      </c>
      <c r="C665" s="557" t="s">
        <v>800</v>
      </c>
      <c r="D665" s="555" t="s">
        <v>83</v>
      </c>
      <c r="E665" s="558">
        <v>10170759</v>
      </c>
      <c r="F665" s="555">
        <v>24814292</v>
      </c>
      <c r="G665" s="555">
        <v>2704003</v>
      </c>
      <c r="H665" s="120" t="str">
        <f>IF(G665="","",VLOOKUP(G665,ARANCEL!$B$5:$D$121,2,FALSE))</f>
        <v xml:space="preserve">CORONA PERIFERICA CON PERNO MUÑON COLADO </v>
      </c>
      <c r="I665" s="121" t="s">
        <v>317</v>
      </c>
      <c r="J665" s="119">
        <v>1</v>
      </c>
      <c r="K665" s="122">
        <f>IF(G665="","",VLOOKUP(G665,ARANCEL!$B$5:$D$121,3,FALSE)*J665)</f>
        <v>32612</v>
      </c>
      <c r="L665" s="1229" t="s">
        <v>2842</v>
      </c>
      <c r="M665" s="1229">
        <v>4500216250</v>
      </c>
      <c r="N665" s="1229">
        <v>8414</v>
      </c>
    </row>
    <row r="666" spans="1:14" s="551" customFormat="1" x14ac:dyDescent="0.25">
      <c r="A666" s="555" t="s">
        <v>305</v>
      </c>
      <c r="B666" s="556">
        <v>41668</v>
      </c>
      <c r="C666" s="557" t="s">
        <v>800</v>
      </c>
      <c r="D666" s="555" t="s">
        <v>83</v>
      </c>
      <c r="E666" s="558">
        <v>10170759</v>
      </c>
      <c r="F666" s="555">
        <v>24814292</v>
      </c>
      <c r="G666" s="555">
        <v>2704005</v>
      </c>
      <c r="H666" s="120" t="str">
        <f>IF(G666="","",VLOOKUP(G666,ARANCEL!$B$5:$D$121,2,FALSE))</f>
        <v>PROVISORIO</v>
      </c>
      <c r="I666" s="121" t="s">
        <v>317</v>
      </c>
      <c r="J666" s="119">
        <v>1</v>
      </c>
      <c r="K666" s="122">
        <f>IF(G666="","",VLOOKUP(G666,ARANCEL!$B$5:$D$121,3,FALSE)*J666)</f>
        <v>3250</v>
      </c>
      <c r="L666" s="1229" t="s">
        <v>2842</v>
      </c>
      <c r="M666" s="1229">
        <v>4500216250</v>
      </c>
      <c r="N666" s="1229">
        <v>8414</v>
      </c>
    </row>
    <row r="667" spans="1:14" s="549" customFormat="1" x14ac:dyDescent="0.25">
      <c r="A667" s="255" t="s">
        <v>305</v>
      </c>
      <c r="B667" s="256">
        <v>41936</v>
      </c>
      <c r="C667" s="118" t="s">
        <v>1744</v>
      </c>
      <c r="D667" s="119" t="s">
        <v>82</v>
      </c>
      <c r="E667" s="162">
        <v>10269850</v>
      </c>
      <c r="F667" s="119">
        <v>24719616</v>
      </c>
      <c r="G667" s="255">
        <v>2704005</v>
      </c>
      <c r="H667" s="120" t="str">
        <f>IF(G667="","",VLOOKUP(G667,ARANCEL!$B$5:$D$121,2,FALSE))</f>
        <v>PROVISORIO</v>
      </c>
      <c r="I667" s="121" t="s">
        <v>309</v>
      </c>
      <c r="J667" s="119">
        <v>1</v>
      </c>
      <c r="K667" s="122">
        <f>IF(G667="","",VLOOKUP(G667,ARANCEL!$B$5:$D$121,3,FALSE)*J667)</f>
        <v>3250</v>
      </c>
      <c r="L667" s="1229" t="s">
        <v>8279</v>
      </c>
      <c r="M667" s="1229">
        <v>4500260751</v>
      </c>
      <c r="N667" s="1229" t="s">
        <v>8271</v>
      </c>
    </row>
    <row r="668" spans="1:14" s="591" customFormat="1" x14ac:dyDescent="0.25">
      <c r="A668" s="555" t="s">
        <v>305</v>
      </c>
      <c r="B668" s="556">
        <v>41947</v>
      </c>
      <c r="C668" s="557" t="s">
        <v>1744</v>
      </c>
      <c r="D668" s="555" t="s">
        <v>82</v>
      </c>
      <c r="E668" s="558">
        <v>10269850</v>
      </c>
      <c r="F668" s="555">
        <v>24719616</v>
      </c>
      <c r="G668" s="555">
        <v>2704015</v>
      </c>
      <c r="H668" s="120" t="str">
        <f>IF(G668="","",VLOOKUP(G668,ARANCEL!$B$5:$D$121,2,FALSE))</f>
        <v xml:space="preserve">CORONA IN CERAM </v>
      </c>
      <c r="I668" s="121" t="s">
        <v>309</v>
      </c>
      <c r="J668" s="119">
        <v>1</v>
      </c>
      <c r="K668" s="122">
        <f>IF(G668="","",VLOOKUP(G668,ARANCEL!$B$5:$D$121,3,FALSE)*J668)</f>
        <v>42733</v>
      </c>
      <c r="L668" s="1229" t="s">
        <v>8279</v>
      </c>
      <c r="M668" s="1229">
        <v>4500260751</v>
      </c>
      <c r="N668" s="1229" t="s">
        <v>8271</v>
      </c>
    </row>
    <row r="669" spans="1:14" s="591" customFormat="1" x14ac:dyDescent="0.25">
      <c r="A669" s="555" t="s">
        <v>305</v>
      </c>
      <c r="B669" s="556">
        <v>41683</v>
      </c>
      <c r="C669" s="557" t="s">
        <v>1743</v>
      </c>
      <c r="D669" s="555" t="s">
        <v>1641</v>
      </c>
      <c r="E669" s="558">
        <v>10174647</v>
      </c>
      <c r="F669" s="555">
        <v>24719399</v>
      </c>
      <c r="G669" s="555">
        <v>2705003</v>
      </c>
      <c r="H669" s="120" t="str">
        <f>IF(G669="","",VLOOKUP(G669,ARANCEL!$B$5:$D$121,2,FALSE))</f>
        <v>INCRUSTACION ESTETICA (ART-GLASS O CERAMICA)</v>
      </c>
      <c r="I669" s="121" t="s">
        <v>318</v>
      </c>
      <c r="J669" s="119">
        <v>1</v>
      </c>
      <c r="K669" s="122">
        <f>IF(G669="","",VLOOKUP(G669,ARANCEL!$B$5:$D$121,3,FALSE)*J669)</f>
        <v>15676</v>
      </c>
      <c r="L669" s="1229" t="s">
        <v>3438</v>
      </c>
      <c r="M669" s="1229">
        <v>4500220808</v>
      </c>
      <c r="N669" s="1229">
        <v>8636</v>
      </c>
    </row>
    <row r="670" spans="1:14" s="591" customFormat="1" x14ac:dyDescent="0.25">
      <c r="A670" s="555" t="s">
        <v>305</v>
      </c>
      <c r="B670" s="556">
        <v>41843</v>
      </c>
      <c r="C670" s="557" t="s">
        <v>5922</v>
      </c>
      <c r="D670" s="555" t="s">
        <v>1341</v>
      </c>
      <c r="E670" s="558">
        <v>10229444</v>
      </c>
      <c r="F670" s="555">
        <v>27019640</v>
      </c>
      <c r="G670" s="555">
        <v>2705003</v>
      </c>
      <c r="H670" s="120" t="str">
        <f>IF(G670="","",VLOOKUP(G670,ARANCEL!$B$5:$D$121,2,FALSE))</f>
        <v>INCRUSTACION ESTETICA (ART-GLASS O CERAMICA)</v>
      </c>
      <c r="I670" s="121" t="s">
        <v>312</v>
      </c>
      <c r="J670" s="119">
        <v>1</v>
      </c>
      <c r="K670" s="122">
        <f>IF(G670="","",VLOOKUP(G670,ARANCEL!$B$5:$D$121,3,FALSE)*J670)</f>
        <v>15676</v>
      </c>
      <c r="L670" s="1229" t="s">
        <v>6017</v>
      </c>
      <c r="M670" s="1229">
        <v>4500243728</v>
      </c>
      <c r="N670" s="1229">
        <v>9798</v>
      </c>
    </row>
    <row r="671" spans="1:14" s="591" customFormat="1" x14ac:dyDescent="0.25">
      <c r="A671" s="555" t="s">
        <v>305</v>
      </c>
      <c r="B671" s="556">
        <v>41845</v>
      </c>
      <c r="C671" s="557" t="s">
        <v>5922</v>
      </c>
      <c r="D671" s="555" t="s">
        <v>1341</v>
      </c>
      <c r="E671" s="558">
        <v>10230693</v>
      </c>
      <c r="F671" s="555">
        <v>27626617</v>
      </c>
      <c r="G671" s="555">
        <v>2705003</v>
      </c>
      <c r="H671" s="120" t="str">
        <f>IF(G671="","",VLOOKUP(G671,ARANCEL!$B$5:$D$121,2,FALSE))</f>
        <v>INCRUSTACION ESTETICA (ART-GLASS O CERAMICA)</v>
      </c>
      <c r="I671" s="121" t="s">
        <v>308</v>
      </c>
      <c r="J671" s="119">
        <v>1</v>
      </c>
      <c r="K671" s="122">
        <f>IF(G671="","",VLOOKUP(G671,ARANCEL!$B$5:$D$121,3,FALSE)*J671)</f>
        <v>15676</v>
      </c>
      <c r="L671" s="1229" t="s">
        <v>6017</v>
      </c>
      <c r="M671" s="1229">
        <v>4500245549</v>
      </c>
      <c r="N671" s="1229">
        <v>9817</v>
      </c>
    </row>
    <row r="672" spans="1:14" s="591" customFormat="1" x14ac:dyDescent="0.25">
      <c r="A672" s="555" t="s">
        <v>305</v>
      </c>
      <c r="B672" s="556">
        <v>41929</v>
      </c>
      <c r="C672" s="118" t="s">
        <v>7690</v>
      </c>
      <c r="D672" s="119" t="s">
        <v>3347</v>
      </c>
      <c r="E672" s="162">
        <v>10266061</v>
      </c>
      <c r="F672" s="119">
        <v>29076928</v>
      </c>
      <c r="G672" s="555">
        <v>2705003</v>
      </c>
      <c r="H672" s="120" t="str">
        <f>IF(G672="","",VLOOKUP(G672,ARANCEL!$B$5:$D$121,2,FALSE))</f>
        <v>INCRUSTACION ESTETICA (ART-GLASS O CERAMICA)</v>
      </c>
      <c r="I672" s="121" t="s">
        <v>326</v>
      </c>
      <c r="J672" s="119">
        <v>1</v>
      </c>
      <c r="K672" s="122">
        <f>IF(G672="","",VLOOKUP(G672,ARANCEL!$B$5:$D$121,3,FALSE)*J672)</f>
        <v>15676</v>
      </c>
      <c r="L672" s="1229" t="s">
        <v>8279</v>
      </c>
      <c r="M672" s="1229">
        <v>4500259287</v>
      </c>
      <c r="N672" s="1229" t="s">
        <v>8287</v>
      </c>
    </row>
    <row r="673" spans="1:14" s="591" customFormat="1" x14ac:dyDescent="0.25">
      <c r="A673" s="555" t="s">
        <v>305</v>
      </c>
      <c r="B673" s="556">
        <v>41964</v>
      </c>
      <c r="C673" s="118" t="s">
        <v>3362</v>
      </c>
      <c r="D673" s="119" t="s">
        <v>84</v>
      </c>
      <c r="E673" s="162">
        <v>10284495</v>
      </c>
      <c r="F673" s="119">
        <v>29363121</v>
      </c>
      <c r="G673" s="555">
        <v>2704005</v>
      </c>
      <c r="H673" s="120" t="str">
        <f>IF(G673="","",VLOOKUP(G673,ARANCEL!$B$5:$D$121,2,FALSE))</f>
        <v>PROVISORIO</v>
      </c>
      <c r="I673" s="121" t="s">
        <v>329</v>
      </c>
      <c r="J673" s="119">
        <v>1</v>
      </c>
      <c r="K673" s="122">
        <f>IF(G673="","",VLOOKUP(G673,ARANCEL!$B$5:$D$121,3,FALSE)*J673)</f>
        <v>3250</v>
      </c>
      <c r="L673" s="1229" t="s">
        <v>8256</v>
      </c>
      <c r="M673" s="1229">
        <v>4500265720</v>
      </c>
      <c r="N673" s="1229" t="s">
        <v>8952</v>
      </c>
    </row>
    <row r="674" spans="1:14" s="597" customFormat="1" x14ac:dyDescent="0.25">
      <c r="A674" s="555" t="s">
        <v>305</v>
      </c>
      <c r="B674" s="556">
        <v>41964</v>
      </c>
      <c r="C674" s="118" t="s">
        <v>3362</v>
      </c>
      <c r="D674" s="119" t="s">
        <v>84</v>
      </c>
      <c r="E674" s="162">
        <v>10284495</v>
      </c>
      <c r="F674" s="119">
        <v>29363121</v>
      </c>
      <c r="G674" s="555">
        <v>2704003</v>
      </c>
      <c r="H674" s="120" t="str">
        <f>IF(G674="","",VLOOKUP(G674,ARANCEL!$B$5:$D$121,2,FALSE))</f>
        <v xml:space="preserve">CORONA PERIFERICA CON PERNO MUÑON COLADO </v>
      </c>
      <c r="I674" s="121" t="s">
        <v>329</v>
      </c>
      <c r="J674" s="119">
        <v>1</v>
      </c>
      <c r="K674" s="122">
        <f>IF(G674="","",VLOOKUP(G674,ARANCEL!$B$5:$D$121,3,FALSE)*J674)</f>
        <v>32612</v>
      </c>
      <c r="L674" s="1229" t="s">
        <v>8256</v>
      </c>
      <c r="M674" s="1229">
        <v>4500265720</v>
      </c>
      <c r="N674" s="1229" t="s">
        <v>8952</v>
      </c>
    </row>
    <row r="675" spans="1:14" s="597" customFormat="1" x14ac:dyDescent="0.25">
      <c r="A675" s="555" t="s">
        <v>305</v>
      </c>
      <c r="B675" s="556">
        <v>42013</v>
      </c>
      <c r="C675" s="557" t="s">
        <v>9384</v>
      </c>
      <c r="D675" s="555" t="s">
        <v>84</v>
      </c>
      <c r="E675" s="558">
        <v>10306879</v>
      </c>
      <c r="F675" s="555">
        <v>29886499</v>
      </c>
      <c r="G675" s="555">
        <v>2704005</v>
      </c>
      <c r="H675" s="120" t="str">
        <f>IF(G675="","",VLOOKUP(G675,ARANCEL!$B$5:$D$121,2,FALSE))</f>
        <v>PROVISORIO</v>
      </c>
      <c r="I675" s="121" t="s">
        <v>668</v>
      </c>
      <c r="J675" s="119">
        <v>1</v>
      </c>
      <c r="K675" s="122">
        <f>IF(G675="","",VLOOKUP(G675,ARANCEL!$B$5:$D$121,3,FALSE)*J675)</f>
        <v>3250</v>
      </c>
      <c r="L675" s="1235" t="str">
        <f>IF(E675="","","IMPAGO")</f>
        <v>IMPAGO</v>
      </c>
      <c r="M675" s="1235" t="str">
        <f>IF(L675="IMPAGO","SIN O.C.","")</f>
        <v>SIN O.C.</v>
      </c>
      <c r="N675" s="1235" t="str">
        <f>IF(L675="IMPAGO","SIN FACT.","")</f>
        <v>SIN FACT.</v>
      </c>
    </row>
    <row r="676" spans="1:14" s="597" customFormat="1" x14ac:dyDescent="0.25">
      <c r="A676" s="555" t="s">
        <v>305</v>
      </c>
      <c r="B676" s="556">
        <v>42013</v>
      </c>
      <c r="C676" s="557" t="s">
        <v>9384</v>
      </c>
      <c r="D676" s="555" t="s">
        <v>84</v>
      </c>
      <c r="E676" s="558">
        <v>10306879</v>
      </c>
      <c r="F676" s="555">
        <v>29886499</v>
      </c>
      <c r="G676" s="555">
        <v>2704031</v>
      </c>
      <c r="H676" s="120" t="str">
        <f>IF(G676="","",VLOOKUP(G676,ARANCEL!$B$5:$D$121,2,FALSE))</f>
        <v xml:space="preserve">PERNO MUÑON METALICO </v>
      </c>
      <c r="I676" s="121" t="s">
        <v>668</v>
      </c>
      <c r="J676" s="119">
        <v>1</v>
      </c>
      <c r="K676" s="122">
        <f>IF(G676="","",VLOOKUP(G676,ARANCEL!$B$5:$D$121,3,FALSE)*J676)</f>
        <v>12246</v>
      </c>
      <c r="L676" s="1235" t="str">
        <f>IF(E676="","","IMPAGO")</f>
        <v>IMPAGO</v>
      </c>
      <c r="M676" s="1235" t="str">
        <f>IF(L676="IMPAGO","SIN O.C.","")</f>
        <v>SIN O.C.</v>
      </c>
      <c r="N676" s="1235" t="str">
        <f>IF(L676="IMPAGO","SIN FACT.","")</f>
        <v>SIN FACT.</v>
      </c>
    </row>
    <row r="677" spans="1:14" s="597" customFormat="1" x14ac:dyDescent="0.25">
      <c r="A677" s="555" t="s">
        <v>606</v>
      </c>
      <c r="B677" s="556">
        <v>41725</v>
      </c>
      <c r="C677" s="118" t="s">
        <v>1742</v>
      </c>
      <c r="D677" s="119" t="s">
        <v>82</v>
      </c>
      <c r="E677" s="162">
        <v>10183398</v>
      </c>
      <c r="F677" s="119">
        <v>21380556</v>
      </c>
      <c r="G677" s="555">
        <v>2702048</v>
      </c>
      <c r="H677" s="120" t="str">
        <f>IF(G677="","",VLOOKUP(G677,ARANCEL!$B$5:$D$121,2,FALSE))</f>
        <v xml:space="preserve">SERVICIO LAB. IMPLANTE CORONA CEMENTADA/ATORNILLADA </v>
      </c>
      <c r="I677" s="121" t="s">
        <v>3506</v>
      </c>
      <c r="J677" s="119">
        <v>2</v>
      </c>
      <c r="K677" s="122">
        <f>IF(G677="","",VLOOKUP(G677,ARANCEL!$B$5:$D$121,3,FALSE)*J677)</f>
        <v>87714</v>
      </c>
      <c r="L677" s="1229" t="s">
        <v>8279</v>
      </c>
      <c r="M677" s="1229">
        <v>4500259287</v>
      </c>
      <c r="N677" s="1229" t="s">
        <v>8287</v>
      </c>
    </row>
    <row r="678" spans="1:14" s="597" customFormat="1" x14ac:dyDescent="0.25">
      <c r="A678" s="555" t="s">
        <v>305</v>
      </c>
      <c r="B678" s="556">
        <v>41683</v>
      </c>
      <c r="C678" s="118" t="s">
        <v>2741</v>
      </c>
      <c r="D678" s="119" t="s">
        <v>465</v>
      </c>
      <c r="E678" s="162">
        <v>10173343</v>
      </c>
      <c r="F678" s="119">
        <v>24994963</v>
      </c>
      <c r="G678" s="555">
        <v>2705004</v>
      </c>
      <c r="H678" s="120" t="str">
        <f>IF(G678="","",VLOOKUP(G678,ARANCEL!$B$5:$D$121,2,FALSE))</f>
        <v>CARILLA ESTETICA (ART-GLASS O CERAMICA)</v>
      </c>
      <c r="I678" s="121" t="s">
        <v>323</v>
      </c>
      <c r="J678" s="119">
        <v>1</v>
      </c>
      <c r="K678" s="122">
        <f>IF(G678="","",VLOOKUP(G678,ARANCEL!$B$5:$D$121,3,FALSE)*J678)</f>
        <v>26753</v>
      </c>
      <c r="L678" s="1229" t="s">
        <v>3438</v>
      </c>
      <c r="M678" s="1229">
        <v>4500220807</v>
      </c>
      <c r="N678" s="1229">
        <v>8635</v>
      </c>
    </row>
    <row r="679" spans="1:14" s="597" customFormat="1" x14ac:dyDescent="0.25">
      <c r="A679" s="555" t="s">
        <v>305</v>
      </c>
      <c r="B679" s="556">
        <v>41669</v>
      </c>
      <c r="C679" s="557" t="s">
        <v>1740</v>
      </c>
      <c r="D679" s="555" t="s">
        <v>82</v>
      </c>
      <c r="E679" s="558">
        <v>10171006</v>
      </c>
      <c r="F679" s="555">
        <v>24112943</v>
      </c>
      <c r="G679" s="555">
        <v>2704005</v>
      </c>
      <c r="H679" s="120" t="str">
        <f>IF(G679="","",VLOOKUP(G679,ARANCEL!$B$5:$D$121,2,FALSE))</f>
        <v>PROVISORIO</v>
      </c>
      <c r="I679" s="121" t="s">
        <v>668</v>
      </c>
      <c r="J679" s="119">
        <v>1</v>
      </c>
      <c r="K679" s="122">
        <f>IF(G679="","",VLOOKUP(G679,ARANCEL!$B$5:$D$121,3,FALSE)*J679)</f>
        <v>3250</v>
      </c>
      <c r="L679" s="1229" t="s">
        <v>2842</v>
      </c>
      <c r="M679" s="1229">
        <v>4500216250</v>
      </c>
      <c r="N679" s="1229">
        <v>8414</v>
      </c>
    </row>
    <row r="680" spans="1:14" s="601" customFormat="1" x14ac:dyDescent="0.25">
      <c r="A680" s="555" t="s">
        <v>305</v>
      </c>
      <c r="B680" s="556">
        <v>41718</v>
      </c>
      <c r="C680" s="557" t="s">
        <v>1740</v>
      </c>
      <c r="D680" s="555" t="s">
        <v>82</v>
      </c>
      <c r="E680" s="558">
        <v>10182206</v>
      </c>
      <c r="F680" s="555">
        <v>25402562</v>
      </c>
      <c r="G680" s="555">
        <v>2704005</v>
      </c>
      <c r="H680" s="120" t="str">
        <f>IF(G680="","",VLOOKUP(G680,ARANCEL!$B$5:$D$121,2,FALSE))</f>
        <v>PROVISORIO</v>
      </c>
      <c r="I680" s="121" t="s">
        <v>319</v>
      </c>
      <c r="J680" s="119">
        <v>1</v>
      </c>
      <c r="K680" s="122">
        <f>IF(G680="","",VLOOKUP(G680,ARANCEL!$B$5:$D$121,3,FALSE)*J680)</f>
        <v>3250</v>
      </c>
      <c r="L680" s="1229" t="s">
        <v>3058</v>
      </c>
      <c r="M680" s="1229">
        <v>4500225674</v>
      </c>
      <c r="N680" s="1229">
        <v>8920</v>
      </c>
    </row>
    <row r="681" spans="1:14" s="601" customFormat="1" x14ac:dyDescent="0.25">
      <c r="A681" s="555" t="s">
        <v>305</v>
      </c>
      <c r="B681" s="556">
        <v>41718</v>
      </c>
      <c r="C681" s="557" t="s">
        <v>1740</v>
      </c>
      <c r="D681" s="555" t="s">
        <v>82</v>
      </c>
      <c r="E681" s="558">
        <v>10182206</v>
      </c>
      <c r="F681" s="555">
        <v>25402562</v>
      </c>
      <c r="G681" s="555">
        <v>2701001</v>
      </c>
      <c r="H681" s="120" t="str">
        <f>IF(G681="","",VLOOKUP(G681,ARANCEL!$B$5:$D$121,2,FALSE))</f>
        <v>COSTO LABORATORIO GUIA QUIRURG</v>
      </c>
      <c r="I681" s="121" t="s">
        <v>331</v>
      </c>
      <c r="J681" s="119">
        <v>1</v>
      </c>
      <c r="K681" s="122">
        <f>IF(G681="","",VLOOKUP(G681,ARANCEL!$B$5:$D$121,3,FALSE)*J681)</f>
        <v>11246</v>
      </c>
      <c r="L681" s="1229" t="s">
        <v>3058</v>
      </c>
      <c r="M681" s="1229">
        <v>4500225673</v>
      </c>
      <c r="N681" s="1229">
        <v>8919</v>
      </c>
    </row>
    <row r="682" spans="1:14" s="601" customFormat="1" x14ac:dyDescent="0.25">
      <c r="A682" s="555" t="s">
        <v>305</v>
      </c>
      <c r="B682" s="556">
        <v>41891</v>
      </c>
      <c r="C682" s="557" t="s">
        <v>1740</v>
      </c>
      <c r="D682" s="555" t="s">
        <v>82</v>
      </c>
      <c r="E682" s="558">
        <v>10253922</v>
      </c>
      <c r="F682" s="555">
        <v>25402562</v>
      </c>
      <c r="G682" s="555">
        <v>2702002</v>
      </c>
      <c r="H682" s="120" t="str">
        <f>IF(G682="","",VLOOKUP(G682,ARANCEL!$B$5:$D$121,2,FALSE))</f>
        <v xml:space="preserve">LABORATORIO CORONA CEMENTADA SOBRE IMPLANTE </v>
      </c>
      <c r="I682" s="121" t="s">
        <v>2453</v>
      </c>
      <c r="J682" s="119">
        <v>2</v>
      </c>
      <c r="K682" s="122">
        <f>IF(G682="","",VLOOKUP(G682,ARANCEL!$B$5:$D$121,3,FALSE)*J682)</f>
        <v>63756</v>
      </c>
      <c r="L682" s="1229" t="s">
        <v>7548</v>
      </c>
      <c r="M682" s="1229">
        <v>4500255012</v>
      </c>
      <c r="N682" s="1229" t="s">
        <v>7550</v>
      </c>
    </row>
    <row r="683" spans="1:14" s="601" customFormat="1" x14ac:dyDescent="0.25">
      <c r="A683" s="555" t="s">
        <v>305</v>
      </c>
      <c r="B683" s="556">
        <v>41891</v>
      </c>
      <c r="C683" s="557" t="s">
        <v>1740</v>
      </c>
      <c r="D683" s="555" t="s">
        <v>82</v>
      </c>
      <c r="E683" s="558">
        <v>10253922</v>
      </c>
      <c r="F683" s="555">
        <v>24112943</v>
      </c>
      <c r="G683" s="555">
        <v>2702002</v>
      </c>
      <c r="H683" s="120" t="str">
        <f>IF(G683="","",VLOOKUP(G683,ARANCEL!$B$5:$D$121,2,FALSE))</f>
        <v xml:space="preserve">LABORATORIO CORONA CEMENTADA SOBRE IMPLANTE </v>
      </c>
      <c r="I683" s="121" t="s">
        <v>319</v>
      </c>
      <c r="J683" s="119">
        <v>1</v>
      </c>
      <c r="K683" s="122">
        <f>IF(G683="","",VLOOKUP(G683,ARANCEL!$B$5:$D$121,3,FALSE)*J683)</f>
        <v>31878</v>
      </c>
      <c r="L683" s="1237" t="s">
        <v>7551</v>
      </c>
      <c r="M683" s="1237">
        <v>4500255012</v>
      </c>
      <c r="N683" s="1237" t="s">
        <v>7550</v>
      </c>
    </row>
    <row r="684" spans="1:14" s="601" customFormat="1" x14ac:dyDescent="0.25">
      <c r="A684" s="555" t="s">
        <v>305</v>
      </c>
      <c r="B684" s="556">
        <v>41891</v>
      </c>
      <c r="C684" s="557" t="s">
        <v>1740</v>
      </c>
      <c r="D684" s="555" t="s">
        <v>82</v>
      </c>
      <c r="E684" s="558">
        <v>10253922</v>
      </c>
      <c r="F684" s="555">
        <v>22462014</v>
      </c>
      <c r="G684" s="555">
        <v>2702002</v>
      </c>
      <c r="H684" s="120" t="str">
        <f>IF(G684="","",VLOOKUP(G684,ARANCEL!$B$5:$D$121,2,FALSE))</f>
        <v xml:space="preserve">LABORATORIO CORONA CEMENTADA SOBRE IMPLANTE </v>
      </c>
      <c r="I684" s="121" t="s">
        <v>318</v>
      </c>
      <c r="J684" s="119">
        <v>1</v>
      </c>
      <c r="K684" s="122">
        <f>IF(G684="","",VLOOKUP(G684,ARANCEL!$B$5:$D$121,3,FALSE)*J684)</f>
        <v>31878</v>
      </c>
      <c r="L684" s="1229" t="s">
        <v>7548</v>
      </c>
      <c r="M684" s="1229">
        <v>4500255012</v>
      </c>
      <c r="N684" s="1229" t="s">
        <v>7550</v>
      </c>
    </row>
    <row r="685" spans="1:14" s="601" customFormat="1" x14ac:dyDescent="0.25">
      <c r="A685" s="555" t="s">
        <v>305</v>
      </c>
      <c r="B685" s="556">
        <v>41897</v>
      </c>
      <c r="C685" s="557" t="s">
        <v>1740</v>
      </c>
      <c r="D685" s="555" t="s">
        <v>82</v>
      </c>
      <c r="E685" s="558">
        <v>10256458</v>
      </c>
      <c r="F685" s="555">
        <v>28257914</v>
      </c>
      <c r="G685" s="555">
        <v>2701001</v>
      </c>
      <c r="H685" s="120" t="str">
        <f>IF(G685="","",VLOOKUP(G685,ARANCEL!$B$5:$D$121,2,FALSE))</f>
        <v>COSTO LABORATORIO GUIA QUIRURG</v>
      </c>
      <c r="I685" s="121" t="s">
        <v>306</v>
      </c>
      <c r="J685" s="119">
        <v>1</v>
      </c>
      <c r="K685" s="122">
        <f>IF(G685="","",VLOOKUP(G685,ARANCEL!$B$5:$D$121,3,FALSE)*J685)</f>
        <v>11246</v>
      </c>
      <c r="L685" s="1229" t="s">
        <v>7548</v>
      </c>
      <c r="M685" s="1229">
        <v>4500255012</v>
      </c>
      <c r="N685" s="1229" t="s">
        <v>7550</v>
      </c>
    </row>
    <row r="686" spans="1:14" s="597" customFormat="1" x14ac:dyDescent="0.25">
      <c r="A686" s="555" t="s">
        <v>305</v>
      </c>
      <c r="B686" s="556">
        <v>41928</v>
      </c>
      <c r="C686" s="557" t="s">
        <v>1739</v>
      </c>
      <c r="D686" s="555" t="s">
        <v>82</v>
      </c>
      <c r="E686" s="558">
        <v>10264449</v>
      </c>
      <c r="F686" s="555">
        <v>21581115</v>
      </c>
      <c r="G686" s="555">
        <v>2702002</v>
      </c>
      <c r="H686" s="120" t="str">
        <f>IF(G686="","",VLOOKUP(G686,ARANCEL!$B$5:$D$121,2,FALSE))</f>
        <v xml:space="preserve">LABORATORIO CORONA CEMENTADA SOBRE IMPLANTE </v>
      </c>
      <c r="I686" s="121" t="s">
        <v>647</v>
      </c>
      <c r="J686" s="119">
        <v>3</v>
      </c>
      <c r="K686" s="122">
        <f>IF(G686="","",VLOOKUP(G686,ARANCEL!$B$5:$D$121,3,FALSE)*J686)</f>
        <v>95634</v>
      </c>
      <c r="L686" s="1229" t="s">
        <v>8279</v>
      </c>
      <c r="M686" s="1229">
        <v>4500259287</v>
      </c>
      <c r="N686" s="1229" t="s">
        <v>8287</v>
      </c>
    </row>
    <row r="687" spans="1:14" s="611" customFormat="1" x14ac:dyDescent="0.25">
      <c r="A687" s="606" t="s">
        <v>305</v>
      </c>
      <c r="B687" s="615">
        <v>41733</v>
      </c>
      <c r="C687" s="118" t="s">
        <v>3771</v>
      </c>
      <c r="D687" s="119" t="s">
        <v>82</v>
      </c>
      <c r="E687" s="162">
        <v>10186091</v>
      </c>
      <c r="F687" s="119">
        <v>25229132</v>
      </c>
      <c r="G687" s="606">
        <v>2705003</v>
      </c>
      <c r="H687" s="120" t="str">
        <f>IF(G687="","",VLOOKUP(G687,ARANCEL!$B$5:$D$121,2,FALSE))</f>
        <v>INCRUSTACION ESTETICA (ART-GLASS O CERAMICA)</v>
      </c>
      <c r="I687" s="121" t="s">
        <v>317</v>
      </c>
      <c r="J687" s="119">
        <v>1</v>
      </c>
      <c r="K687" s="122">
        <f>IF(G687="","",VLOOKUP(G687,ARANCEL!$B$5:$D$121,3,FALSE)*J687)</f>
        <v>15676</v>
      </c>
      <c r="L687" s="1229" t="s">
        <v>4612</v>
      </c>
      <c r="M687" s="1229">
        <v>4500229991</v>
      </c>
      <c r="N687" s="1229">
        <v>9221</v>
      </c>
    </row>
    <row r="688" spans="1:14" s="611" customFormat="1" x14ac:dyDescent="0.25">
      <c r="A688" s="606" t="s">
        <v>305</v>
      </c>
      <c r="B688" s="615">
        <v>41939</v>
      </c>
      <c r="C688" s="118" t="s">
        <v>7866</v>
      </c>
      <c r="D688" s="119" t="s">
        <v>1431</v>
      </c>
      <c r="E688" s="162">
        <v>10270308</v>
      </c>
      <c r="F688" s="119">
        <v>29077392</v>
      </c>
      <c r="G688" s="606">
        <v>2704005</v>
      </c>
      <c r="H688" s="120" t="str">
        <f>IF(G688="","",VLOOKUP(G688,ARANCEL!$B$5:$D$121,2,FALSE))</f>
        <v>PROVISORIO</v>
      </c>
      <c r="I688" s="121" t="s">
        <v>324</v>
      </c>
      <c r="J688" s="119">
        <v>1</v>
      </c>
      <c r="K688" s="122">
        <f>IF(G688="","",VLOOKUP(G688,ARANCEL!$B$5:$D$121,3,FALSE)*J688)</f>
        <v>3250</v>
      </c>
      <c r="L688" s="1229" t="s">
        <v>8279</v>
      </c>
      <c r="M688" s="1229">
        <v>4500260751</v>
      </c>
      <c r="N688" s="1229" t="s">
        <v>8271</v>
      </c>
    </row>
    <row r="689" spans="1:14" s="611" customFormat="1" x14ac:dyDescent="0.25">
      <c r="A689" s="606" t="s">
        <v>305</v>
      </c>
      <c r="B689" s="615">
        <v>41950</v>
      </c>
      <c r="C689" s="607" t="s">
        <v>7866</v>
      </c>
      <c r="D689" s="606" t="s">
        <v>1431</v>
      </c>
      <c r="E689" s="608">
        <v>10270308</v>
      </c>
      <c r="F689" s="606">
        <v>29077392</v>
      </c>
      <c r="G689" s="606">
        <v>2704003</v>
      </c>
      <c r="H689" s="120" t="str">
        <f>IF(G689="","",VLOOKUP(G689,ARANCEL!$B$5:$D$121,2,FALSE))</f>
        <v xml:space="preserve">CORONA PERIFERICA CON PERNO MUÑON COLADO </v>
      </c>
      <c r="I689" s="121" t="s">
        <v>324</v>
      </c>
      <c r="J689" s="119">
        <v>1</v>
      </c>
      <c r="K689" s="122">
        <f>IF(G689="","",VLOOKUP(G689,ARANCEL!$B$5:$D$121,3,FALSE)*J689)</f>
        <v>32612</v>
      </c>
      <c r="L689" s="1229" t="s">
        <v>8256</v>
      </c>
      <c r="M689" s="1229">
        <v>4500265720</v>
      </c>
      <c r="N689" s="1229" t="s">
        <v>8952</v>
      </c>
    </row>
    <row r="690" spans="1:14" s="618" customFormat="1" x14ac:dyDescent="0.25">
      <c r="A690" s="606" t="s">
        <v>305</v>
      </c>
      <c r="B690" s="615">
        <v>41936</v>
      </c>
      <c r="C690" s="607" t="s">
        <v>7837</v>
      </c>
      <c r="D690" s="606" t="s">
        <v>78</v>
      </c>
      <c r="E690" s="608">
        <v>10269646</v>
      </c>
      <c r="F690" s="606">
        <v>28991351</v>
      </c>
      <c r="G690" s="606">
        <v>2704005</v>
      </c>
      <c r="H690" s="120" t="str">
        <f>IF(G690="","",VLOOKUP(G690,ARANCEL!$B$5:$D$121,2,FALSE))</f>
        <v>PROVISORIO</v>
      </c>
      <c r="I690" s="121" t="s">
        <v>340</v>
      </c>
      <c r="J690" s="119">
        <v>1</v>
      </c>
      <c r="K690" s="122">
        <f>IF(G690="","",VLOOKUP(G690,ARANCEL!$B$5:$D$121,3,FALSE)*J690)</f>
        <v>3250</v>
      </c>
      <c r="L690" s="1229" t="s">
        <v>8279</v>
      </c>
      <c r="M690" s="1229">
        <v>4500260751</v>
      </c>
      <c r="N690" s="1229" t="s">
        <v>8271</v>
      </c>
    </row>
    <row r="691" spans="1:14" s="618" customFormat="1" x14ac:dyDescent="0.25">
      <c r="A691" s="606" t="s">
        <v>305</v>
      </c>
      <c r="B691" s="615">
        <v>41950</v>
      </c>
      <c r="C691" s="607" t="s">
        <v>7837</v>
      </c>
      <c r="D691" s="606" t="s">
        <v>78</v>
      </c>
      <c r="E691" s="608">
        <v>10269646</v>
      </c>
      <c r="F691" s="606">
        <v>28991351</v>
      </c>
      <c r="G691" s="606">
        <v>2704003</v>
      </c>
      <c r="H691" s="120" t="str">
        <f>IF(G691="","",VLOOKUP(G691,ARANCEL!$B$5:$D$121,2,FALSE))</f>
        <v xml:space="preserve">CORONA PERIFERICA CON PERNO MUÑON COLADO </v>
      </c>
      <c r="I691" s="121" t="s">
        <v>340</v>
      </c>
      <c r="J691" s="119">
        <v>1</v>
      </c>
      <c r="K691" s="122">
        <f>IF(G691="","",VLOOKUP(G691,ARANCEL!$B$5:$D$121,3,FALSE)*J691)</f>
        <v>32612</v>
      </c>
      <c r="L691" s="1229" t="s">
        <v>8256</v>
      </c>
      <c r="M691" s="1229">
        <v>4500265720</v>
      </c>
      <c r="N691" s="1229" t="s">
        <v>8952</v>
      </c>
    </row>
    <row r="692" spans="1:14" s="618" customFormat="1" x14ac:dyDescent="0.25">
      <c r="A692" s="606" t="s">
        <v>305</v>
      </c>
      <c r="B692" s="615">
        <v>41908</v>
      </c>
      <c r="C692" s="607" t="s">
        <v>7302</v>
      </c>
      <c r="D692" s="606" t="s">
        <v>1431</v>
      </c>
      <c r="E692" s="608">
        <v>10258213</v>
      </c>
      <c r="F692" s="606">
        <v>28675602</v>
      </c>
      <c r="G692" s="606">
        <v>2705003</v>
      </c>
      <c r="H692" s="120" t="str">
        <f>IF(G692="","",VLOOKUP(G692,ARANCEL!$B$5:$D$121,2,FALSE))</f>
        <v>INCRUSTACION ESTETICA (ART-GLASS O CERAMICA)</v>
      </c>
      <c r="I692" s="121" t="s">
        <v>318</v>
      </c>
      <c r="J692" s="119">
        <v>1</v>
      </c>
      <c r="K692" s="122">
        <f>IF(G692="","",VLOOKUP(G692,ARANCEL!$B$5:$D$121,3,FALSE)*J692)</f>
        <v>15676</v>
      </c>
      <c r="L692" s="1229" t="s">
        <v>7548</v>
      </c>
      <c r="M692" s="1229">
        <v>4500255012</v>
      </c>
      <c r="N692" s="1229" t="s">
        <v>7550</v>
      </c>
    </row>
    <row r="693" spans="1:14" s="618" customFormat="1" x14ac:dyDescent="0.25">
      <c r="A693" s="606" t="s">
        <v>305</v>
      </c>
      <c r="B693" s="615">
        <v>41729</v>
      </c>
      <c r="C693" s="607" t="s">
        <v>3644</v>
      </c>
      <c r="D693" s="606" t="s">
        <v>465</v>
      </c>
      <c r="E693" s="608">
        <v>10184853</v>
      </c>
      <c r="F693" s="606">
        <v>25572414</v>
      </c>
      <c r="G693" s="606">
        <v>2705003</v>
      </c>
      <c r="H693" s="120" t="str">
        <f>IF(G693="","",VLOOKUP(G693,ARANCEL!$B$5:$D$121,2,FALSE))</f>
        <v>INCRUSTACION ESTETICA (ART-GLASS O CERAMICA)</v>
      </c>
      <c r="I693" s="121" t="s">
        <v>308</v>
      </c>
      <c r="J693" s="119">
        <v>1</v>
      </c>
      <c r="K693" s="122">
        <f>IF(G693="","",VLOOKUP(G693,ARANCEL!$B$5:$D$121,3,FALSE)*J693)</f>
        <v>15676</v>
      </c>
      <c r="L693" s="1229" t="s">
        <v>4612</v>
      </c>
      <c r="M693" s="1229">
        <v>4500229990</v>
      </c>
      <c r="N693" s="1229">
        <v>9222</v>
      </c>
    </row>
    <row r="694" spans="1:14" s="618" customFormat="1" x14ac:dyDescent="0.25">
      <c r="A694" s="606" t="s">
        <v>305</v>
      </c>
      <c r="B694" s="615">
        <v>41800</v>
      </c>
      <c r="C694" s="607" t="s">
        <v>5020</v>
      </c>
      <c r="D694" s="606" t="s">
        <v>61</v>
      </c>
      <c r="E694" s="608">
        <v>10208254</v>
      </c>
      <c r="F694" s="606">
        <v>26738954</v>
      </c>
      <c r="G694" s="606">
        <v>2707001</v>
      </c>
      <c r="H694" s="120" t="str">
        <f>IF(G694="","",VLOOKUP(G694,ARANCEL!$B$5:$D$121,2,FALSE))</f>
        <v xml:space="preserve">PLANO DE RELAJACION </v>
      </c>
      <c r="I694" s="121" t="s">
        <v>5135</v>
      </c>
      <c r="J694" s="119">
        <v>1</v>
      </c>
      <c r="K694" s="122">
        <f>IF(G694="","",VLOOKUP(G694,ARANCEL!$B$5:$D$121,3,FALSE)*J694)</f>
        <v>9221</v>
      </c>
      <c r="L694" s="1229" t="s">
        <v>5742</v>
      </c>
      <c r="M694" s="1229">
        <v>4500239575</v>
      </c>
      <c r="N694" s="1229" t="s">
        <v>5758</v>
      </c>
    </row>
    <row r="695" spans="1:14" s="618" customFormat="1" x14ac:dyDescent="0.25">
      <c r="A695" s="606" t="s">
        <v>305</v>
      </c>
      <c r="B695" s="615">
        <v>42011</v>
      </c>
      <c r="C695" s="118" t="s">
        <v>9239</v>
      </c>
      <c r="D695" s="119" t="s">
        <v>1676</v>
      </c>
      <c r="E695" s="162">
        <v>10303703</v>
      </c>
      <c r="F695" s="119">
        <v>28409489</v>
      </c>
      <c r="G695" s="606">
        <v>2705003</v>
      </c>
      <c r="H695" s="120" t="str">
        <f>IF(G695="","",VLOOKUP(G695,ARANCEL!$B$5:$D$121,2,FALSE))</f>
        <v>INCRUSTACION ESTETICA (ART-GLASS O CERAMICA)</v>
      </c>
      <c r="I695" s="121" t="s">
        <v>324</v>
      </c>
      <c r="J695" s="119">
        <v>1</v>
      </c>
      <c r="K695" s="122">
        <f>IF(G695="","",VLOOKUP(G695,ARANCEL!$B$5:$D$121,3,FALSE)*J695)</f>
        <v>15676</v>
      </c>
      <c r="L695" s="1235" t="str">
        <f>IF(E695="","","IMPAGO")</f>
        <v>IMPAGO</v>
      </c>
      <c r="M695" s="1235" t="str">
        <f>IF(L695="IMPAGO","SIN O.C.","")</f>
        <v>SIN O.C.</v>
      </c>
      <c r="N695" s="1235" t="str">
        <f>IF(L695="IMPAGO","SIN FACT.","")</f>
        <v>SIN FACT.</v>
      </c>
    </row>
    <row r="696" spans="1:14" s="611" customFormat="1" x14ac:dyDescent="0.25">
      <c r="A696" s="606" t="s">
        <v>305</v>
      </c>
      <c r="B696" s="615">
        <v>41726</v>
      </c>
      <c r="C696" s="607" t="s">
        <v>3599</v>
      </c>
      <c r="D696" s="606" t="s">
        <v>78</v>
      </c>
      <c r="E696" s="608">
        <v>10184406</v>
      </c>
      <c r="F696" s="606">
        <v>25354948</v>
      </c>
      <c r="G696" s="606">
        <v>2705003</v>
      </c>
      <c r="H696" s="120" t="str">
        <f>IF(G696="","",VLOOKUP(G696,ARANCEL!$B$5:$D$121,2,FALSE))</f>
        <v>INCRUSTACION ESTETICA (ART-GLASS O CERAMICA)</v>
      </c>
      <c r="I696" s="121" t="s">
        <v>326</v>
      </c>
      <c r="J696" s="119">
        <v>1</v>
      </c>
      <c r="K696" s="122">
        <f>IF(G696="","",VLOOKUP(G696,ARANCEL!$B$5:$D$121,3,FALSE)*J696)</f>
        <v>15676</v>
      </c>
      <c r="L696" s="1229" t="s">
        <v>3058</v>
      </c>
      <c r="M696" s="1229">
        <v>4500225675</v>
      </c>
      <c r="N696" s="1229">
        <v>8921</v>
      </c>
    </row>
    <row r="697" spans="1:14" s="611" customFormat="1" x14ac:dyDescent="0.25">
      <c r="A697" s="606" t="s">
        <v>305</v>
      </c>
      <c r="B697" s="615">
        <v>41729</v>
      </c>
      <c r="C697" s="607" t="s">
        <v>3599</v>
      </c>
      <c r="D697" s="606" t="s">
        <v>78</v>
      </c>
      <c r="E697" s="608">
        <v>10184406</v>
      </c>
      <c r="F697" s="606">
        <v>25354948</v>
      </c>
      <c r="G697" s="606">
        <v>2705003</v>
      </c>
      <c r="H697" s="120" t="str">
        <f>IF(G697="","",VLOOKUP(G697,ARANCEL!$B$5:$D$121,2,FALSE))</f>
        <v>INCRUSTACION ESTETICA (ART-GLASS O CERAMICA)</v>
      </c>
      <c r="I697" s="121" t="s">
        <v>308</v>
      </c>
      <c r="J697" s="119">
        <v>1</v>
      </c>
      <c r="K697" s="122">
        <f>IF(G697="","",VLOOKUP(G697,ARANCEL!$B$5:$D$121,3,FALSE)*J697)</f>
        <v>15676</v>
      </c>
      <c r="L697" s="1229" t="s">
        <v>3058</v>
      </c>
      <c r="M697" s="1229">
        <v>4500225675</v>
      </c>
      <c r="N697" s="1229">
        <v>8921</v>
      </c>
    </row>
    <row r="698" spans="1:14" s="618" customFormat="1" x14ac:dyDescent="0.25">
      <c r="A698" s="606" t="s">
        <v>305</v>
      </c>
      <c r="B698" s="615">
        <v>41794</v>
      </c>
      <c r="C698" s="607" t="s">
        <v>4905</v>
      </c>
      <c r="D698" s="606" t="s">
        <v>61</v>
      </c>
      <c r="E698" s="608">
        <v>10204674</v>
      </c>
      <c r="F698" s="606">
        <v>26508214</v>
      </c>
      <c r="G698" s="606">
        <v>2707001</v>
      </c>
      <c r="H698" s="120" t="str">
        <f>IF(G698="","",VLOOKUP(G698,ARANCEL!$B$5:$D$121,2,FALSE))</f>
        <v xml:space="preserve">PLANO DE RELAJACION </v>
      </c>
      <c r="I698" s="121" t="s">
        <v>2739</v>
      </c>
      <c r="J698" s="119">
        <v>1</v>
      </c>
      <c r="K698" s="122">
        <f>IF(G698="","",VLOOKUP(G698,ARANCEL!$B$5:$D$121,3,FALSE)*J698)</f>
        <v>9221</v>
      </c>
      <c r="L698" s="1229" t="s">
        <v>5742</v>
      </c>
      <c r="M698" s="1229">
        <v>4500239575</v>
      </c>
      <c r="N698" s="1229" t="s">
        <v>5758</v>
      </c>
    </row>
    <row r="699" spans="1:14" s="618" customFormat="1" x14ac:dyDescent="0.25">
      <c r="A699" s="606" t="s">
        <v>305</v>
      </c>
      <c r="B699" s="615">
        <v>41712</v>
      </c>
      <c r="C699" s="607" t="s">
        <v>3296</v>
      </c>
      <c r="D699" s="606" t="s">
        <v>465</v>
      </c>
      <c r="E699" s="608">
        <v>10181070</v>
      </c>
      <c r="F699" s="606">
        <v>25346951</v>
      </c>
      <c r="G699" s="606">
        <v>2705003</v>
      </c>
      <c r="H699" s="120" t="str">
        <f>IF(G699="","",VLOOKUP(G699,ARANCEL!$B$5:$D$121,2,FALSE))</f>
        <v>INCRUSTACION ESTETICA (ART-GLASS O CERAMICA)</v>
      </c>
      <c r="I699" s="121" t="s">
        <v>337</v>
      </c>
      <c r="J699" s="119">
        <v>1</v>
      </c>
      <c r="K699" s="122">
        <f>IF(G699="","",VLOOKUP(G699,ARANCEL!$B$5:$D$121,3,FALSE)*J699)</f>
        <v>15676</v>
      </c>
      <c r="L699" s="1229" t="s">
        <v>3058</v>
      </c>
      <c r="M699" s="1229">
        <v>4500225675</v>
      </c>
      <c r="N699" s="1229">
        <v>8921</v>
      </c>
    </row>
    <row r="700" spans="1:14" s="618" customFormat="1" x14ac:dyDescent="0.25">
      <c r="A700" s="606" t="s">
        <v>305</v>
      </c>
      <c r="B700" s="615">
        <v>41890</v>
      </c>
      <c r="C700" s="607" t="s">
        <v>6968</v>
      </c>
      <c r="D700" s="606" t="s">
        <v>1481</v>
      </c>
      <c r="E700" s="608">
        <v>10253929</v>
      </c>
      <c r="F700" s="606">
        <v>27526565</v>
      </c>
      <c r="G700" s="606">
        <v>2705003</v>
      </c>
      <c r="H700" s="120" t="str">
        <f>IF(G700="","",VLOOKUP(G700,ARANCEL!$B$5:$D$121,2,FALSE))</f>
        <v>INCRUSTACION ESTETICA (ART-GLASS O CERAMICA)</v>
      </c>
      <c r="I700" s="121" t="s">
        <v>322</v>
      </c>
      <c r="J700" s="119">
        <v>1</v>
      </c>
      <c r="K700" s="122">
        <f>IF(G700="","",VLOOKUP(G700,ARANCEL!$B$5:$D$121,3,FALSE)*J700)</f>
        <v>15676</v>
      </c>
      <c r="L700" s="1229" t="s">
        <v>7548</v>
      </c>
      <c r="M700" s="1229">
        <v>4500255012</v>
      </c>
      <c r="N700" s="1229" t="s">
        <v>7550</v>
      </c>
    </row>
    <row r="701" spans="1:14" s="621" customFormat="1" x14ac:dyDescent="0.25">
      <c r="A701" s="606" t="s">
        <v>305</v>
      </c>
      <c r="B701" s="615">
        <v>42017</v>
      </c>
      <c r="C701" s="607" t="s">
        <v>9418</v>
      </c>
      <c r="D701" s="606" t="s">
        <v>81</v>
      </c>
      <c r="E701" s="608">
        <v>10307453</v>
      </c>
      <c r="F701" s="606">
        <v>30369114</v>
      </c>
      <c r="G701" s="606">
        <v>2704005</v>
      </c>
      <c r="H701" s="120" t="str">
        <f>IF(G701="","",VLOOKUP(G701,ARANCEL!$B$5:$D$121,2,FALSE))</f>
        <v>PROVISORIO</v>
      </c>
      <c r="I701" s="121" t="s">
        <v>324</v>
      </c>
      <c r="J701" s="119">
        <v>1</v>
      </c>
      <c r="K701" s="122">
        <f>IF(G701="","",VLOOKUP(G701,ARANCEL!$B$5:$D$121,3,FALSE)*J701)</f>
        <v>3250</v>
      </c>
      <c r="L701" s="1235" t="str">
        <f>IF(E701="","","IMPAGO")</f>
        <v>IMPAGO</v>
      </c>
      <c r="M701" s="1235" t="str">
        <f>IF(L701="IMPAGO","SIN O.C.","")</f>
        <v>SIN O.C.</v>
      </c>
      <c r="N701" s="1235" t="str">
        <f>IF(L701="IMPAGO","SIN FACT.","")</f>
        <v>SIN FACT.</v>
      </c>
    </row>
    <row r="702" spans="1:14" s="621" customFormat="1" x14ac:dyDescent="0.25">
      <c r="A702" s="606" t="s">
        <v>305</v>
      </c>
      <c r="B702" s="615">
        <v>42024</v>
      </c>
      <c r="C702" s="607" t="s">
        <v>9418</v>
      </c>
      <c r="D702" s="606" t="s">
        <v>81</v>
      </c>
      <c r="E702" s="608">
        <v>10307453</v>
      </c>
      <c r="F702" s="606">
        <v>30369114</v>
      </c>
      <c r="G702" s="606">
        <v>2704002</v>
      </c>
      <c r="H702" s="120" t="str">
        <f>IF(G702="","",VLOOKUP(G702,ARANCEL!$B$5:$D$121,2,FALSE))</f>
        <v xml:space="preserve">CORONA PERIFERICA </v>
      </c>
      <c r="I702" s="121" t="s">
        <v>324</v>
      </c>
      <c r="J702" s="119">
        <v>1</v>
      </c>
      <c r="K702" s="122">
        <f>IF(G702="","",VLOOKUP(G702,ARANCEL!$B$5:$D$121,3,FALSE)*J702)</f>
        <v>25865</v>
      </c>
      <c r="L702" s="1235" t="str">
        <f>IF(E702="","","IMPAGO")</f>
        <v>IMPAGO</v>
      </c>
      <c r="M702" s="1235" t="str">
        <f>IF(L702="IMPAGO","SIN O.C.","")</f>
        <v>SIN O.C.</v>
      </c>
      <c r="N702" s="1235" t="str">
        <f>IF(L702="IMPAGO","SIN FACT.","")</f>
        <v>SIN FACT.</v>
      </c>
    </row>
    <row r="703" spans="1:14" s="621" customFormat="1" x14ac:dyDescent="0.25">
      <c r="A703" s="606" t="s">
        <v>305</v>
      </c>
      <c r="B703" s="615">
        <v>41758</v>
      </c>
      <c r="C703" s="607" t="s">
        <v>4251</v>
      </c>
      <c r="D703" s="606" t="s">
        <v>465</v>
      </c>
      <c r="E703" s="608">
        <v>10192154</v>
      </c>
      <c r="F703" s="606">
        <v>26164992</v>
      </c>
      <c r="G703" s="606">
        <v>2704005</v>
      </c>
      <c r="H703" s="120" t="str">
        <f>IF(G703="","",VLOOKUP(G703,ARANCEL!$B$5:$D$121,2,FALSE))</f>
        <v>PROVISORIO</v>
      </c>
      <c r="I703" s="121" t="s">
        <v>312</v>
      </c>
      <c r="J703" s="119">
        <v>1</v>
      </c>
      <c r="K703" s="122">
        <f>IF(G703="","",VLOOKUP(G703,ARANCEL!$B$5:$D$121,3,FALSE)*J703)</f>
        <v>3250</v>
      </c>
      <c r="L703" s="1229" t="s">
        <v>4612</v>
      </c>
      <c r="M703" s="1229">
        <v>4500229997</v>
      </c>
      <c r="N703" s="1229">
        <v>9220</v>
      </c>
    </row>
    <row r="704" spans="1:14" s="618" customFormat="1" x14ac:dyDescent="0.25">
      <c r="A704" s="606" t="s">
        <v>305</v>
      </c>
      <c r="B704" s="615">
        <v>41652</v>
      </c>
      <c r="C704" s="607" t="s">
        <v>1737</v>
      </c>
      <c r="D704" s="606" t="s">
        <v>465</v>
      </c>
      <c r="E704" s="608">
        <v>10168889</v>
      </c>
      <c r="F704" s="606">
        <v>24246268</v>
      </c>
      <c r="G704" s="606">
        <v>2704005</v>
      </c>
      <c r="H704" s="120" t="str">
        <f>IF(G704="","",VLOOKUP(G704,ARANCEL!$B$5:$D$121,2,FALSE))</f>
        <v>PROVISORIO</v>
      </c>
      <c r="I704" s="121" t="s">
        <v>317</v>
      </c>
      <c r="J704" s="119">
        <v>1</v>
      </c>
      <c r="K704" s="122">
        <f>IF(G704="","",VLOOKUP(G704,ARANCEL!$B$5:$D$121,3,FALSE)*J704)</f>
        <v>3250</v>
      </c>
      <c r="L704" s="1229" t="s">
        <v>2842</v>
      </c>
      <c r="M704" s="1229">
        <v>4500216248</v>
      </c>
      <c r="N704" s="1229">
        <v>8412</v>
      </c>
    </row>
    <row r="705" spans="1:14" s="618" customFormat="1" x14ac:dyDescent="0.25">
      <c r="A705" s="606" t="s">
        <v>305</v>
      </c>
      <c r="B705" s="615">
        <v>41652</v>
      </c>
      <c r="C705" s="607" t="s">
        <v>1737</v>
      </c>
      <c r="D705" s="606" t="s">
        <v>465</v>
      </c>
      <c r="E705" s="608">
        <v>10168889</v>
      </c>
      <c r="F705" s="606">
        <v>24246268</v>
      </c>
      <c r="G705" s="606">
        <v>2704003</v>
      </c>
      <c r="H705" s="120" t="str">
        <f>IF(G705="","",VLOOKUP(G705,ARANCEL!$B$5:$D$121,2,FALSE))</f>
        <v xml:space="preserve">CORONA PERIFERICA CON PERNO MUÑON COLADO </v>
      </c>
      <c r="I705" s="121" t="s">
        <v>317</v>
      </c>
      <c r="J705" s="119">
        <v>1</v>
      </c>
      <c r="K705" s="122">
        <f>IF(G705="","",VLOOKUP(G705,ARANCEL!$B$5:$D$121,3,FALSE)*J705)</f>
        <v>32612</v>
      </c>
      <c r="L705" s="1229" t="s">
        <v>2842</v>
      </c>
      <c r="M705" s="1229">
        <v>4500216248</v>
      </c>
      <c r="N705" s="1229">
        <v>8412</v>
      </c>
    </row>
    <row r="706" spans="1:14" s="618" customFormat="1" x14ac:dyDescent="0.25">
      <c r="A706" s="606" t="s">
        <v>305</v>
      </c>
      <c r="B706" s="615">
        <v>41851</v>
      </c>
      <c r="C706" s="607" t="s">
        <v>6099</v>
      </c>
      <c r="D706" s="606" t="s">
        <v>3347</v>
      </c>
      <c r="E706" s="608">
        <v>10233597</v>
      </c>
      <c r="F706" s="606">
        <v>27564520</v>
      </c>
      <c r="G706" s="606">
        <v>2704005</v>
      </c>
      <c r="H706" s="120" t="str">
        <f>IF(G706="","",VLOOKUP(G706,ARANCEL!$B$5:$D$121,2,FALSE))</f>
        <v>PROVISORIO</v>
      </c>
      <c r="I706" s="121" t="s">
        <v>317</v>
      </c>
      <c r="J706" s="119">
        <v>1</v>
      </c>
      <c r="K706" s="122">
        <f>IF(G706="","",VLOOKUP(G706,ARANCEL!$B$5:$D$121,3,FALSE)*J706)</f>
        <v>3250</v>
      </c>
      <c r="L706" s="1229" t="s">
        <v>6017</v>
      </c>
      <c r="M706" s="1229">
        <v>4500245549</v>
      </c>
      <c r="N706" s="1229">
        <v>9817</v>
      </c>
    </row>
    <row r="707" spans="1:14" s="621" customFormat="1" x14ac:dyDescent="0.25">
      <c r="A707" s="606" t="s">
        <v>305</v>
      </c>
      <c r="B707" s="615">
        <v>41873</v>
      </c>
      <c r="C707" s="118" t="s">
        <v>6099</v>
      </c>
      <c r="D707" s="119" t="s">
        <v>3347</v>
      </c>
      <c r="E707" s="162">
        <v>10233597</v>
      </c>
      <c r="F707" s="119">
        <v>27544520</v>
      </c>
      <c r="G707" s="606">
        <v>2704003</v>
      </c>
      <c r="H707" s="120" t="str">
        <f>IF(G707="","",VLOOKUP(G707,ARANCEL!$B$5:$D$121,2,FALSE))</f>
        <v xml:space="preserve">CORONA PERIFERICA CON PERNO MUÑON COLADO </v>
      </c>
      <c r="I707" s="121" t="s">
        <v>317</v>
      </c>
      <c r="J707" s="119">
        <v>1</v>
      </c>
      <c r="K707" s="122">
        <f>IF(G707="","",VLOOKUP(G707,ARANCEL!$B$5:$D$121,3,FALSE)*J707)</f>
        <v>32612</v>
      </c>
      <c r="L707" s="1229" t="s">
        <v>6905</v>
      </c>
      <c r="M707" s="1229">
        <v>4500250349</v>
      </c>
      <c r="N707" s="1229" t="s">
        <v>6910</v>
      </c>
    </row>
    <row r="708" spans="1:14" s="621" customFormat="1" x14ac:dyDescent="0.25">
      <c r="A708" s="606" t="s">
        <v>305</v>
      </c>
      <c r="B708" s="615">
        <v>41712</v>
      </c>
      <c r="C708" s="118" t="s">
        <v>1736</v>
      </c>
      <c r="D708" s="119" t="s">
        <v>78</v>
      </c>
      <c r="E708" s="162">
        <v>10180951</v>
      </c>
      <c r="F708" s="119">
        <v>24468032</v>
      </c>
      <c r="G708" s="606">
        <v>2705003</v>
      </c>
      <c r="H708" s="120" t="str">
        <f>IF(G708="","",VLOOKUP(G708,ARANCEL!$B$5:$D$121,2,FALSE))</f>
        <v>INCRUSTACION ESTETICA (ART-GLASS O CERAMICA)</v>
      </c>
      <c r="I708" s="121" t="s">
        <v>315</v>
      </c>
      <c r="J708" s="119">
        <v>1</v>
      </c>
      <c r="K708" s="122">
        <f>IF(G708="","",VLOOKUP(G708,ARANCEL!$B$5:$D$121,3,FALSE)*J708)</f>
        <v>15676</v>
      </c>
      <c r="L708" s="1229" t="s">
        <v>3058</v>
      </c>
      <c r="M708" s="1229">
        <v>4500225674</v>
      </c>
      <c r="N708" s="1229">
        <v>8920</v>
      </c>
    </row>
    <row r="709" spans="1:14" s="621" customFormat="1" x14ac:dyDescent="0.25">
      <c r="A709" s="606" t="s">
        <v>305</v>
      </c>
      <c r="B709" s="615">
        <v>41978</v>
      </c>
      <c r="C709" s="607" t="s">
        <v>8718</v>
      </c>
      <c r="D709" s="606" t="s">
        <v>78</v>
      </c>
      <c r="E709" s="608">
        <v>10290934</v>
      </c>
      <c r="F709" s="606">
        <v>279455267</v>
      </c>
      <c r="G709" s="606">
        <v>2704005</v>
      </c>
      <c r="H709" s="120" t="str">
        <f>IF(G709="","",VLOOKUP(G709,ARANCEL!$B$5:$D$121,2,FALSE))</f>
        <v>PROVISORIO</v>
      </c>
      <c r="I709" s="121" t="s">
        <v>309</v>
      </c>
      <c r="J709" s="119">
        <v>1</v>
      </c>
      <c r="K709" s="122">
        <f>IF(G709="","",VLOOKUP(G709,ARANCEL!$B$5:$D$121,3,FALSE)*J709)</f>
        <v>3250</v>
      </c>
      <c r="L709" s="1349" t="s">
        <v>9431</v>
      </c>
      <c r="M709" s="1349">
        <v>4500269300</v>
      </c>
      <c r="N709" s="1349" t="s">
        <v>9449</v>
      </c>
    </row>
    <row r="710" spans="1:14" s="621" customFormat="1" x14ac:dyDescent="0.25">
      <c r="A710" s="606" t="s">
        <v>305</v>
      </c>
      <c r="B710" s="615">
        <v>42006</v>
      </c>
      <c r="C710" s="607" t="s">
        <v>8718</v>
      </c>
      <c r="D710" s="606" t="s">
        <v>78</v>
      </c>
      <c r="E710" s="608">
        <v>10290934</v>
      </c>
      <c r="F710" s="606">
        <v>29455267</v>
      </c>
      <c r="G710" s="606">
        <v>2704003</v>
      </c>
      <c r="H710" s="120" t="str">
        <f>IF(G710="","",VLOOKUP(G710,ARANCEL!$B$5:$D$121,2,FALSE))</f>
        <v xml:space="preserve">CORONA PERIFERICA CON PERNO MUÑON COLADO </v>
      </c>
      <c r="I710" s="121" t="s">
        <v>309</v>
      </c>
      <c r="J710" s="119">
        <v>1</v>
      </c>
      <c r="K710" s="122">
        <f>IF(G710="","",VLOOKUP(G710,ARANCEL!$B$5:$D$121,3,FALSE)*J710)</f>
        <v>32612</v>
      </c>
      <c r="L710" s="1235" t="str">
        <f>IF(E710="","","IMPAGO")</f>
        <v>IMPAGO</v>
      </c>
      <c r="M710" s="1235" t="str">
        <f>IF(L710="IMPAGO","SIN O.C.","")</f>
        <v>SIN O.C.</v>
      </c>
      <c r="N710" s="1235" t="str">
        <f>IF(L710="IMPAGO","SIN FACT.","")</f>
        <v>SIN FACT.</v>
      </c>
    </row>
    <row r="711" spans="1:14" s="626" customFormat="1" x14ac:dyDescent="0.25">
      <c r="A711" s="606" t="s">
        <v>305</v>
      </c>
      <c r="B711" s="615">
        <v>41758</v>
      </c>
      <c r="C711" s="629" t="s">
        <v>4249</v>
      </c>
      <c r="D711" s="606" t="s">
        <v>61</v>
      </c>
      <c r="E711" s="608">
        <v>10191889</v>
      </c>
      <c r="F711" s="606">
        <v>25830302</v>
      </c>
      <c r="G711" s="606">
        <v>2707001</v>
      </c>
      <c r="H711" s="120" t="str">
        <f>IF(G711="","",VLOOKUP(G711,ARANCEL!$B$5:$D$121,2,FALSE))</f>
        <v xml:space="preserve">PLANO DE RELAJACION </v>
      </c>
      <c r="I711" s="121" t="s">
        <v>306</v>
      </c>
      <c r="J711" s="119">
        <v>1</v>
      </c>
      <c r="K711" s="122">
        <f>IF(G711="","",VLOOKUP(G711,ARANCEL!$B$5:$D$121,3,FALSE)*J711)</f>
        <v>9221</v>
      </c>
      <c r="L711" s="1229" t="s">
        <v>4612</v>
      </c>
      <c r="M711" s="1229">
        <v>4500229997</v>
      </c>
      <c r="N711" s="1229">
        <v>9220</v>
      </c>
    </row>
    <row r="712" spans="1:14" s="626" customFormat="1" x14ac:dyDescent="0.25">
      <c r="A712" s="606" t="s">
        <v>313</v>
      </c>
      <c r="B712" s="615">
        <v>42033</v>
      </c>
      <c r="C712" s="607" t="s">
        <v>9840</v>
      </c>
      <c r="D712" s="606" t="s">
        <v>78</v>
      </c>
      <c r="E712" s="608">
        <v>10315403</v>
      </c>
      <c r="F712" s="606">
        <v>30457045</v>
      </c>
      <c r="G712" s="606">
        <v>2705003</v>
      </c>
      <c r="H712" s="120" t="str">
        <f>IF(G712="","",VLOOKUP(G712,ARANCEL!$B$5:$D$121,2,FALSE))</f>
        <v>INCRUSTACION ESTETICA (ART-GLASS O CERAMICA)</v>
      </c>
      <c r="I712" s="121" t="s">
        <v>316</v>
      </c>
      <c r="J712" s="119">
        <v>1</v>
      </c>
      <c r="K712" s="122">
        <f>IF(G712="","",VLOOKUP(G712,ARANCEL!$B$5:$D$121,3,FALSE)*J712)</f>
        <v>15676</v>
      </c>
      <c r="L712" s="1235" t="str">
        <f>IF(E712="","","IMPAGO")</f>
        <v>IMPAGO</v>
      </c>
      <c r="M712" s="1235" t="str">
        <f>IF(L712="IMPAGO","SIN O.C.","")</f>
        <v>SIN O.C.</v>
      </c>
      <c r="N712" s="1235" t="str">
        <f>IF(L712="IMPAGO","SIN FACT.","")</f>
        <v>SIN FACT.</v>
      </c>
    </row>
    <row r="713" spans="1:14" s="626" customFormat="1" x14ac:dyDescent="0.25">
      <c r="A713" s="606" t="s">
        <v>305</v>
      </c>
      <c r="B713" s="615">
        <v>41912</v>
      </c>
      <c r="C713" s="607" t="s">
        <v>7328</v>
      </c>
      <c r="D713" s="606" t="s">
        <v>1481</v>
      </c>
      <c r="E713" s="608">
        <v>10258475</v>
      </c>
      <c r="F713" s="606">
        <v>26495904</v>
      </c>
      <c r="G713" s="606">
        <v>2702048</v>
      </c>
      <c r="H713" s="120" t="str">
        <f>IF(G713="","",VLOOKUP(G713,ARANCEL!$B$5:$D$121,2,FALSE))</f>
        <v xml:space="preserve">SERVICIO LAB. IMPLANTE CORONA CEMENTADA/ATORNILLADA </v>
      </c>
      <c r="I713" s="121" t="s">
        <v>2091</v>
      </c>
      <c r="J713" s="119">
        <v>2</v>
      </c>
      <c r="K713" s="122">
        <f>IF(G713="","",VLOOKUP(G713,ARANCEL!$B$5:$D$121,3,FALSE)*J713)</f>
        <v>87714</v>
      </c>
      <c r="L713" s="1229" t="s">
        <v>7548</v>
      </c>
      <c r="M713" s="1229">
        <v>4500255012</v>
      </c>
      <c r="N713" s="1229" t="s">
        <v>7550</v>
      </c>
    </row>
    <row r="714" spans="1:14" s="626" customFormat="1" x14ac:dyDescent="0.25">
      <c r="A714" s="606" t="s">
        <v>305</v>
      </c>
      <c r="B714" s="615">
        <v>41912</v>
      </c>
      <c r="C714" s="607" t="s">
        <v>7328</v>
      </c>
      <c r="D714" s="606" t="s">
        <v>1481</v>
      </c>
      <c r="E714" s="608">
        <v>10258475</v>
      </c>
      <c r="F714" s="606">
        <v>26495904</v>
      </c>
      <c r="G714" s="606">
        <v>2702013</v>
      </c>
      <c r="H714" s="120" t="str">
        <f>IF(G714="","",VLOOKUP(G714,ARANCEL!$B$5:$D$121,2,FALSE))</f>
        <v xml:space="preserve">INTERMEDIARIO </v>
      </c>
      <c r="I714" s="121" t="s">
        <v>319</v>
      </c>
      <c r="J714" s="119">
        <v>1</v>
      </c>
      <c r="K714" s="122">
        <f>IF(G714="","",VLOOKUP(G714,ARANCEL!$B$5:$D$121,3,FALSE)*J714)</f>
        <v>23661</v>
      </c>
      <c r="L714" s="1229" t="s">
        <v>7548</v>
      </c>
      <c r="M714" s="1229">
        <v>4500255012</v>
      </c>
      <c r="N714" s="1229" t="s">
        <v>7550</v>
      </c>
    </row>
    <row r="715" spans="1:14" s="635" customFormat="1" x14ac:dyDescent="0.25">
      <c r="A715" s="606" t="s">
        <v>305</v>
      </c>
      <c r="B715" s="615">
        <v>41929</v>
      </c>
      <c r="C715" s="607" t="s">
        <v>7740</v>
      </c>
      <c r="D715" s="606" t="s">
        <v>1431</v>
      </c>
      <c r="E715" s="608">
        <v>10266809</v>
      </c>
      <c r="F715" s="606">
        <v>28649273</v>
      </c>
      <c r="G715" s="606">
        <v>2704005</v>
      </c>
      <c r="H715" s="120" t="str">
        <f>IF(G715="","",VLOOKUP(G715,ARANCEL!$B$5:$D$121,2,FALSE))</f>
        <v>PROVISORIO</v>
      </c>
      <c r="I715" s="121" t="s">
        <v>954</v>
      </c>
      <c r="J715" s="119">
        <v>2</v>
      </c>
      <c r="K715" s="122">
        <f>IF(G715="","",VLOOKUP(G715,ARANCEL!$B$5:$D$121,3,FALSE)*J715)</f>
        <v>6500</v>
      </c>
      <c r="L715" s="1229" t="s">
        <v>8279</v>
      </c>
      <c r="M715" s="1229">
        <v>4500260751</v>
      </c>
      <c r="N715" s="1229" t="s">
        <v>8271</v>
      </c>
    </row>
    <row r="716" spans="1:14" s="635" customFormat="1" x14ac:dyDescent="0.25">
      <c r="A716" s="606" t="s">
        <v>305</v>
      </c>
      <c r="B716" s="615">
        <v>41939</v>
      </c>
      <c r="C716" s="607" t="s">
        <v>7740</v>
      </c>
      <c r="D716" s="606" t="s">
        <v>1431</v>
      </c>
      <c r="E716" s="608">
        <v>10266809</v>
      </c>
      <c r="F716" s="606">
        <v>28649273</v>
      </c>
      <c r="G716" s="606">
        <v>2704003</v>
      </c>
      <c r="H716" s="120" t="str">
        <f>IF(G716="","",VLOOKUP(G716,ARANCEL!$B$5:$D$121,2,FALSE))</f>
        <v xml:space="preserve">CORONA PERIFERICA CON PERNO MUÑON COLADO </v>
      </c>
      <c r="I716" s="121" t="s">
        <v>954</v>
      </c>
      <c r="J716" s="119">
        <v>2</v>
      </c>
      <c r="K716" s="122">
        <f>IF(G716="","",VLOOKUP(G716,ARANCEL!$B$5:$D$121,3,FALSE)*J716)</f>
        <v>65224</v>
      </c>
      <c r="L716" s="1229" t="s">
        <v>8279</v>
      </c>
      <c r="M716" s="1229">
        <v>4500260751</v>
      </c>
      <c r="N716" s="1229" t="s">
        <v>8271</v>
      </c>
    </row>
    <row r="717" spans="1:14" s="635" customFormat="1" x14ac:dyDescent="0.25">
      <c r="A717" s="606" t="s">
        <v>305</v>
      </c>
      <c r="B717" s="615">
        <v>41813</v>
      </c>
      <c r="C717" s="118" t="s">
        <v>5281</v>
      </c>
      <c r="D717" s="119" t="s">
        <v>84</v>
      </c>
      <c r="E717" s="162">
        <v>10214306</v>
      </c>
      <c r="F717" s="119">
        <v>25063651</v>
      </c>
      <c r="G717" s="606">
        <v>2704005</v>
      </c>
      <c r="H717" s="120" t="str">
        <f>IF(G717="","",VLOOKUP(G717,ARANCEL!$B$5:$D$121,2,FALSE))</f>
        <v>PROVISORIO</v>
      </c>
      <c r="I717" s="121" t="s">
        <v>340</v>
      </c>
      <c r="J717" s="119">
        <v>1</v>
      </c>
      <c r="K717" s="122">
        <f>IF(G717="","",VLOOKUP(G717,ARANCEL!$B$5:$D$121,3,FALSE)*J717)</f>
        <v>3250</v>
      </c>
      <c r="L717" s="1229" t="s">
        <v>5742</v>
      </c>
      <c r="M717" s="1229">
        <v>4500239575</v>
      </c>
      <c r="N717" s="1229" t="s">
        <v>5758</v>
      </c>
    </row>
    <row r="718" spans="1:14" s="635" customFormat="1" x14ac:dyDescent="0.25">
      <c r="A718" s="628" t="s">
        <v>305</v>
      </c>
      <c r="B718" s="615">
        <v>41813</v>
      </c>
      <c r="C718" s="118" t="s">
        <v>5281</v>
      </c>
      <c r="D718" s="119" t="s">
        <v>84</v>
      </c>
      <c r="E718" s="162">
        <v>10214306</v>
      </c>
      <c r="F718" s="119">
        <v>25063651</v>
      </c>
      <c r="G718" s="606">
        <v>2704003</v>
      </c>
      <c r="H718" s="120" t="str">
        <f>IF(G718="","",VLOOKUP(G718,ARANCEL!$B$5:$D$121,2,FALSE))</f>
        <v xml:space="preserve">CORONA PERIFERICA CON PERNO MUÑON COLADO </v>
      </c>
      <c r="I718" s="121" t="s">
        <v>340</v>
      </c>
      <c r="J718" s="119">
        <v>1</v>
      </c>
      <c r="K718" s="122">
        <f>IF(G718="","",VLOOKUP(G718,ARANCEL!$B$5:$D$121,3,FALSE)*J718)</f>
        <v>32612</v>
      </c>
      <c r="L718" s="1229" t="s">
        <v>5742</v>
      </c>
      <c r="M718" s="1229">
        <v>4500239575</v>
      </c>
      <c r="N718" s="1229" t="s">
        <v>5758</v>
      </c>
    </row>
    <row r="719" spans="1:14" s="635" customFormat="1" x14ac:dyDescent="0.25">
      <c r="A719" s="606" t="s">
        <v>305</v>
      </c>
      <c r="B719" s="615">
        <v>41899</v>
      </c>
      <c r="C719" s="607" t="s">
        <v>7195</v>
      </c>
      <c r="D719" s="606" t="s">
        <v>82</v>
      </c>
      <c r="E719" s="608">
        <v>10256864</v>
      </c>
      <c r="F719" s="606">
        <v>28511852</v>
      </c>
      <c r="G719" s="606">
        <v>2704005</v>
      </c>
      <c r="H719" s="120" t="str">
        <f>IF(G719="","",VLOOKUP(G719,ARANCEL!$B$5:$D$121,2,FALSE))</f>
        <v>PROVISORIO</v>
      </c>
      <c r="I719" s="121" t="s">
        <v>321</v>
      </c>
      <c r="J719" s="119">
        <v>1</v>
      </c>
      <c r="K719" s="122">
        <f>IF(G719="","",VLOOKUP(G719,ARANCEL!$B$5:$D$121,3,FALSE)*J719)</f>
        <v>3250</v>
      </c>
      <c r="L719" s="1229" t="s">
        <v>7548</v>
      </c>
      <c r="M719" s="1229">
        <v>4500255012</v>
      </c>
      <c r="N719" s="1229" t="s">
        <v>7550</v>
      </c>
    </row>
    <row r="720" spans="1:14" s="635" customFormat="1" x14ac:dyDescent="0.25">
      <c r="A720" s="606" t="s">
        <v>305</v>
      </c>
      <c r="B720" s="615">
        <v>41908</v>
      </c>
      <c r="C720" s="607" t="s">
        <v>7195</v>
      </c>
      <c r="D720" s="606" t="s">
        <v>82</v>
      </c>
      <c r="E720" s="608">
        <v>10256864</v>
      </c>
      <c r="F720" s="606">
        <v>28511852</v>
      </c>
      <c r="G720" s="606">
        <v>2704015</v>
      </c>
      <c r="H720" s="120" t="str">
        <f>IF(G720="","",VLOOKUP(G720,ARANCEL!$B$5:$D$121,2,FALSE))</f>
        <v xml:space="preserve">CORONA IN CERAM </v>
      </c>
      <c r="I720" s="121" t="s">
        <v>321</v>
      </c>
      <c r="J720" s="119">
        <v>1</v>
      </c>
      <c r="K720" s="122">
        <f>IF(G720="","",VLOOKUP(G720,ARANCEL!$B$5:$D$121,3,FALSE)*J720)</f>
        <v>42733</v>
      </c>
      <c r="L720" s="1229" t="s">
        <v>7548</v>
      </c>
      <c r="M720" s="1229">
        <v>4500255012</v>
      </c>
      <c r="N720" s="1229" t="s">
        <v>7550</v>
      </c>
    </row>
    <row r="721" spans="1:14" s="635" customFormat="1" x14ac:dyDescent="0.25">
      <c r="A721" s="606" t="s">
        <v>305</v>
      </c>
      <c r="B721" s="615">
        <v>41666</v>
      </c>
      <c r="C721" s="118" t="s">
        <v>1642</v>
      </c>
      <c r="D721" s="119" t="s">
        <v>1641</v>
      </c>
      <c r="E721" s="162">
        <v>10170409</v>
      </c>
      <c r="F721" s="119">
        <v>24775697</v>
      </c>
      <c r="G721" s="606">
        <v>2705003</v>
      </c>
      <c r="H721" s="120" t="str">
        <f>IF(G721="","",VLOOKUP(G721,ARANCEL!$B$5:$D$121,2,FALSE))</f>
        <v>INCRUSTACION ESTETICA (ART-GLASS O CERAMICA)</v>
      </c>
      <c r="I721" s="121" t="s">
        <v>312</v>
      </c>
      <c r="J721" s="119">
        <v>1</v>
      </c>
      <c r="K721" s="122">
        <f>IF(G721="","",VLOOKUP(G721,ARANCEL!$B$5:$D$121,3,FALSE)*J721)</f>
        <v>15676</v>
      </c>
      <c r="L721" s="1229" t="s">
        <v>2842</v>
      </c>
      <c r="M721" s="1229">
        <v>4500216250</v>
      </c>
      <c r="N721" s="1229">
        <v>8414</v>
      </c>
    </row>
    <row r="722" spans="1:14" x14ac:dyDescent="0.25">
      <c r="A722" s="169" t="s">
        <v>313</v>
      </c>
      <c r="B722" s="164">
        <v>41717</v>
      </c>
      <c r="C722" s="118" t="s">
        <v>1642</v>
      </c>
      <c r="D722" s="119" t="s">
        <v>61</v>
      </c>
      <c r="E722" s="162">
        <v>10181642</v>
      </c>
      <c r="F722" s="119">
        <v>25484714</v>
      </c>
      <c r="G722" s="119">
        <v>2707001</v>
      </c>
      <c r="H722" s="120" t="str">
        <f>IF(G722="","",VLOOKUP(G722,ARANCEL!$B$5:$D$121,2,FALSE))</f>
        <v xml:space="preserve">PLANO DE RELAJACION </v>
      </c>
      <c r="I722" s="121" t="s">
        <v>2739</v>
      </c>
      <c r="J722" s="119">
        <v>1</v>
      </c>
      <c r="K722" s="122">
        <f>IF(G722="","",VLOOKUP(G722,ARANCEL!$B$5:$D$121,3,FALSE)*J722)</f>
        <v>9221</v>
      </c>
      <c r="L722" s="1229" t="s">
        <v>8279</v>
      </c>
      <c r="M722" s="1229">
        <v>4500259287</v>
      </c>
      <c r="N722" s="1229" t="s">
        <v>8287</v>
      </c>
    </row>
    <row r="723" spans="1:14" s="635" customFormat="1" x14ac:dyDescent="0.25">
      <c r="A723" s="606" t="s">
        <v>305</v>
      </c>
      <c r="B723" s="615">
        <v>41723</v>
      </c>
      <c r="C723" s="118" t="s">
        <v>1642</v>
      </c>
      <c r="D723" s="119" t="s">
        <v>61</v>
      </c>
      <c r="E723" s="162">
        <v>10183744</v>
      </c>
      <c r="F723" s="606">
        <v>25489427</v>
      </c>
      <c r="G723" s="606">
        <v>2707001</v>
      </c>
      <c r="H723" s="120" t="str">
        <f>IF(G723="","",VLOOKUP(G723,ARANCEL!$B$5:$D$121,2,FALSE))</f>
        <v xml:space="preserve">PLANO DE RELAJACION </v>
      </c>
      <c r="I723" s="121" t="s">
        <v>306</v>
      </c>
      <c r="J723" s="119">
        <v>1</v>
      </c>
      <c r="K723" s="122">
        <f>IF(G723="","",VLOOKUP(G723,ARANCEL!$B$5:$D$121,3,FALSE)*J723)</f>
        <v>9221</v>
      </c>
      <c r="L723" s="1229" t="s">
        <v>3058</v>
      </c>
      <c r="M723" s="1229">
        <v>4500225675</v>
      </c>
      <c r="N723" s="1229">
        <v>8921</v>
      </c>
    </row>
    <row r="724" spans="1:14" s="635" customFormat="1" x14ac:dyDescent="0.25">
      <c r="A724" s="606" t="s">
        <v>305</v>
      </c>
      <c r="B724" s="615">
        <v>41655</v>
      </c>
      <c r="C724" s="607" t="s">
        <v>1734</v>
      </c>
      <c r="D724" s="606" t="s">
        <v>84</v>
      </c>
      <c r="E724" s="608">
        <v>10169893</v>
      </c>
      <c r="F724" s="606">
        <v>24252821</v>
      </c>
      <c r="G724" s="606">
        <v>2704003</v>
      </c>
      <c r="H724" s="120" t="str">
        <f>IF(G724="","",VLOOKUP(G724,ARANCEL!$B$5:$D$121,2,FALSE))</f>
        <v xml:space="preserve">CORONA PERIFERICA CON PERNO MUÑON COLADO </v>
      </c>
      <c r="I724" s="121" t="s">
        <v>342</v>
      </c>
      <c r="J724" s="119">
        <v>1</v>
      </c>
      <c r="K724" s="122">
        <f>IF(G724="","",VLOOKUP(G724,ARANCEL!$B$5:$D$121,3,FALSE)*J724)</f>
        <v>32612</v>
      </c>
      <c r="L724" s="1229" t="s">
        <v>2842</v>
      </c>
      <c r="M724" s="1229">
        <v>4500216249</v>
      </c>
      <c r="N724" s="1229">
        <v>8413</v>
      </c>
    </row>
    <row r="725" spans="1:14" x14ac:dyDescent="0.25">
      <c r="A725" s="119" t="s">
        <v>305</v>
      </c>
      <c r="B725" s="164">
        <v>41667</v>
      </c>
      <c r="C725" s="118" t="s">
        <v>1734</v>
      </c>
      <c r="D725" s="119" t="s">
        <v>84</v>
      </c>
      <c r="E725" s="162">
        <v>10169893</v>
      </c>
      <c r="F725" s="119">
        <v>24252821</v>
      </c>
      <c r="G725" s="119">
        <v>2704005</v>
      </c>
      <c r="H725" s="120" t="str">
        <f>IF(G725="","",VLOOKUP(G725,ARANCEL!$B$5:$D$121,2,FALSE))</f>
        <v>PROVISORIO</v>
      </c>
      <c r="I725" s="121" t="s">
        <v>342</v>
      </c>
      <c r="J725" s="119">
        <v>1</v>
      </c>
      <c r="K725" s="122">
        <f>IF(G725="","",VLOOKUP(G725,ARANCEL!$B$5:$D$121,3,FALSE)*J725)</f>
        <v>3250</v>
      </c>
      <c r="L725" s="1229" t="s">
        <v>2842</v>
      </c>
      <c r="M725" s="1229">
        <v>4500216249</v>
      </c>
      <c r="N725" s="1229">
        <v>8413</v>
      </c>
    </row>
    <row r="726" spans="1:14" s="635" customFormat="1" x14ac:dyDescent="0.25">
      <c r="A726" s="606" t="s">
        <v>305</v>
      </c>
      <c r="B726" s="615">
        <v>41652</v>
      </c>
      <c r="C726" s="607" t="s">
        <v>1733</v>
      </c>
      <c r="D726" s="606" t="s">
        <v>465</v>
      </c>
      <c r="E726" s="608">
        <v>10168769</v>
      </c>
      <c r="F726" s="606">
        <v>22996177</v>
      </c>
      <c r="G726" s="606">
        <v>2705003</v>
      </c>
      <c r="H726" s="120" t="str">
        <f>IF(G726="","",VLOOKUP(G726,ARANCEL!$B$5:$D$121,2,FALSE))</f>
        <v>INCRUSTACION ESTETICA (ART-GLASS O CERAMICA)</v>
      </c>
      <c r="I726" s="121" t="s">
        <v>618</v>
      </c>
      <c r="J726" s="119">
        <v>1</v>
      </c>
      <c r="K726" s="122">
        <f>IF(G726="","",VLOOKUP(G726,ARANCEL!$B$5:$D$121,3,FALSE)*J726)</f>
        <v>15676</v>
      </c>
      <c r="L726" s="1229" t="s">
        <v>2842</v>
      </c>
      <c r="M726" s="1229">
        <v>4500216248</v>
      </c>
      <c r="N726" s="1229">
        <v>8412</v>
      </c>
    </row>
    <row r="727" spans="1:14" s="635" customFormat="1" x14ac:dyDescent="0.25">
      <c r="A727" s="606" t="s">
        <v>305</v>
      </c>
      <c r="B727" s="615">
        <v>41806</v>
      </c>
      <c r="C727" s="607" t="s">
        <v>5117</v>
      </c>
      <c r="D727" s="606" t="s">
        <v>465</v>
      </c>
      <c r="E727" s="608">
        <v>10210426</v>
      </c>
      <c r="F727" s="606">
        <v>26585452</v>
      </c>
      <c r="G727" s="606">
        <v>2705003</v>
      </c>
      <c r="H727" s="120" t="str">
        <f>IF(G727="","",VLOOKUP(G727,ARANCEL!$B$5:$D$121,2,FALSE))</f>
        <v>INCRUSTACION ESTETICA (ART-GLASS O CERAMICA)</v>
      </c>
      <c r="I727" s="121" t="s">
        <v>312</v>
      </c>
      <c r="J727" s="119">
        <v>1</v>
      </c>
      <c r="K727" s="122">
        <f>IF(G727="","",VLOOKUP(G727,ARANCEL!$B$5:$D$121,3,FALSE)*J727)</f>
        <v>15676</v>
      </c>
      <c r="L727" s="1229" t="s">
        <v>5742</v>
      </c>
      <c r="M727" s="1229">
        <v>4500239575</v>
      </c>
      <c r="N727" s="1229" t="s">
        <v>5758</v>
      </c>
    </row>
    <row r="728" spans="1:14" x14ac:dyDescent="0.25">
      <c r="A728" s="255" t="s">
        <v>305</v>
      </c>
      <c r="B728" s="256">
        <v>41886</v>
      </c>
      <c r="C728" s="257" t="s">
        <v>6967</v>
      </c>
      <c r="D728" s="255" t="s">
        <v>467</v>
      </c>
      <c r="E728" s="258">
        <v>10254498</v>
      </c>
      <c r="F728" s="255">
        <v>28083351</v>
      </c>
      <c r="G728" s="255">
        <v>2705003</v>
      </c>
      <c r="H728" s="120" t="str">
        <f>IF(G728="","",VLOOKUP(G728,ARANCEL!$B$5:$D$121,2,FALSE))</f>
        <v>INCRUSTACION ESTETICA (ART-GLASS O CERAMICA)</v>
      </c>
      <c r="I728" s="121" t="s">
        <v>309</v>
      </c>
      <c r="J728" s="119">
        <v>1</v>
      </c>
      <c r="K728" s="122">
        <f>IF(G728="","",VLOOKUP(G728,ARANCEL!$B$5:$D$121,3,FALSE)*J728)</f>
        <v>15676</v>
      </c>
      <c r="L728" s="1229" t="s">
        <v>7548</v>
      </c>
      <c r="M728" s="1229">
        <v>4500255012</v>
      </c>
      <c r="N728" s="1229" t="s">
        <v>7550</v>
      </c>
    </row>
    <row r="729" spans="1:14" s="626" customFormat="1" x14ac:dyDescent="0.25">
      <c r="A729" s="606" t="s">
        <v>305</v>
      </c>
      <c r="B729" s="615">
        <v>41914</v>
      </c>
      <c r="C729" s="257" t="s">
        <v>6967</v>
      </c>
      <c r="D729" s="255" t="s">
        <v>467</v>
      </c>
      <c r="E729" s="258">
        <v>10260051</v>
      </c>
      <c r="F729" s="255">
        <v>28083351</v>
      </c>
      <c r="G729" s="606">
        <v>2704015</v>
      </c>
      <c r="H729" s="120" t="str">
        <f>IF(G729="","",VLOOKUP(G729,ARANCEL!$B$5:$D$121,2,FALSE))</f>
        <v xml:space="preserve">CORONA IN CERAM </v>
      </c>
      <c r="I729" s="121" t="s">
        <v>760</v>
      </c>
      <c r="J729" s="119">
        <v>2</v>
      </c>
      <c r="K729" s="122">
        <f>IF(G729="","",VLOOKUP(G729,ARANCEL!$B$5:$D$121,3,FALSE)*J729)</f>
        <v>85466</v>
      </c>
      <c r="L729" s="1229" t="s">
        <v>8279</v>
      </c>
      <c r="M729" s="1229">
        <v>4500259287</v>
      </c>
      <c r="N729" s="1229" t="s">
        <v>8287</v>
      </c>
    </row>
    <row r="730" spans="1:14" s="639" customFormat="1" x14ac:dyDescent="0.25">
      <c r="A730" s="606" t="s">
        <v>305</v>
      </c>
      <c r="B730" s="615">
        <v>41870</v>
      </c>
      <c r="C730" s="607" t="s">
        <v>6511</v>
      </c>
      <c r="D730" s="606" t="s">
        <v>467</v>
      </c>
      <c r="E730" s="608">
        <v>10244027</v>
      </c>
      <c r="F730" s="606">
        <v>28080110</v>
      </c>
      <c r="G730" s="606">
        <v>2701001</v>
      </c>
      <c r="H730" s="120" t="str">
        <f>IF(G730="","",VLOOKUP(G730,ARANCEL!$B$5:$D$121,2,FALSE))</f>
        <v>COSTO LABORATORIO GUIA QUIRURG</v>
      </c>
      <c r="I730" s="121" t="s">
        <v>322</v>
      </c>
      <c r="J730" s="119">
        <v>1</v>
      </c>
      <c r="K730" s="122">
        <f>IF(G730="","",VLOOKUP(G730,ARANCEL!$B$5:$D$121,3,FALSE)*J730)</f>
        <v>11246</v>
      </c>
      <c r="L730" s="1229" t="s">
        <v>6905</v>
      </c>
      <c r="M730" s="1229">
        <v>4500250349</v>
      </c>
      <c r="N730" s="1229" t="s">
        <v>6910</v>
      </c>
    </row>
    <row r="731" spans="1:14" s="639" customFormat="1" x14ac:dyDescent="0.25">
      <c r="A731" s="606" t="s">
        <v>305</v>
      </c>
      <c r="B731" s="615">
        <v>41809</v>
      </c>
      <c r="C731" s="607" t="s">
        <v>1731</v>
      </c>
      <c r="D731" s="606" t="s">
        <v>3347</v>
      </c>
      <c r="E731" s="608">
        <v>10214307</v>
      </c>
      <c r="F731" s="606">
        <v>27061689</v>
      </c>
      <c r="G731" s="606">
        <v>2704005</v>
      </c>
      <c r="H731" s="120" t="str">
        <f>IF(G731="","",VLOOKUP(G731,ARANCEL!$B$5:$D$121,2,FALSE))</f>
        <v>PROVISORIO</v>
      </c>
      <c r="I731" s="121" t="s">
        <v>324</v>
      </c>
      <c r="J731" s="119">
        <v>1</v>
      </c>
      <c r="K731" s="122">
        <f>IF(G731="","",VLOOKUP(G731,ARANCEL!$B$5:$D$121,3,FALSE)*J731)</f>
        <v>3250</v>
      </c>
      <c r="L731" s="1229" t="s">
        <v>5742</v>
      </c>
      <c r="M731" s="1229">
        <v>4500239575</v>
      </c>
      <c r="N731" s="1229" t="s">
        <v>5758</v>
      </c>
    </row>
    <row r="732" spans="1:14" s="642" customFormat="1" x14ac:dyDescent="0.25">
      <c r="A732" s="606" t="s">
        <v>305</v>
      </c>
      <c r="B732" s="615">
        <v>41816</v>
      </c>
      <c r="C732" s="607" t="s">
        <v>1731</v>
      </c>
      <c r="D732" s="606" t="s">
        <v>3347</v>
      </c>
      <c r="E732" s="608">
        <v>10214307</v>
      </c>
      <c r="F732" s="606">
        <v>27061689</v>
      </c>
      <c r="G732" s="606">
        <v>2704003</v>
      </c>
      <c r="H732" s="120" t="str">
        <f>IF(G732="","",VLOOKUP(G732,ARANCEL!$B$5:$D$121,2,FALSE))</f>
        <v xml:space="preserve">CORONA PERIFERICA CON PERNO MUÑON COLADO </v>
      </c>
      <c r="I732" s="121" t="s">
        <v>324</v>
      </c>
      <c r="J732" s="119">
        <v>1</v>
      </c>
      <c r="K732" s="122">
        <f>IF(G732="","",VLOOKUP(G732,ARANCEL!$B$5:$D$121,3,FALSE)*J732)</f>
        <v>32612</v>
      </c>
      <c r="L732" s="1229" t="s">
        <v>5742</v>
      </c>
      <c r="M732" s="1229">
        <v>4500239575</v>
      </c>
      <c r="N732" s="1229" t="s">
        <v>5758</v>
      </c>
    </row>
    <row r="733" spans="1:14" s="642" customFormat="1" x14ac:dyDescent="0.25">
      <c r="A733" s="606" t="s">
        <v>305</v>
      </c>
      <c r="B733" s="615">
        <v>41758</v>
      </c>
      <c r="C733" s="118" t="s">
        <v>4207</v>
      </c>
      <c r="D733" s="119" t="s">
        <v>61</v>
      </c>
      <c r="E733" s="162">
        <v>10191843</v>
      </c>
      <c r="F733" s="119">
        <v>26060831</v>
      </c>
      <c r="G733" s="606">
        <v>2707001</v>
      </c>
      <c r="H733" s="120" t="str">
        <f>IF(G733="","",VLOOKUP(G733,ARANCEL!$B$5:$D$121,2,FALSE))</f>
        <v xml:space="preserve">PLANO DE RELAJACION </v>
      </c>
      <c r="I733" s="121" t="s">
        <v>306</v>
      </c>
      <c r="J733" s="119">
        <v>1</v>
      </c>
      <c r="K733" s="122">
        <f>IF(G733="","",VLOOKUP(G733,ARANCEL!$B$5:$D$121,3,FALSE)*J733)</f>
        <v>9221</v>
      </c>
      <c r="L733" s="1229" t="s">
        <v>4612</v>
      </c>
      <c r="M733" s="1229">
        <v>4500229997</v>
      </c>
      <c r="N733" s="1229">
        <v>9220</v>
      </c>
    </row>
    <row r="734" spans="1:14" s="642" customFormat="1" x14ac:dyDescent="0.25">
      <c r="A734" s="606" t="s">
        <v>305</v>
      </c>
      <c r="B734" s="615">
        <v>41698</v>
      </c>
      <c r="C734" s="257" t="s">
        <v>3077</v>
      </c>
      <c r="D734" s="255" t="s">
        <v>84</v>
      </c>
      <c r="E734" s="258">
        <v>10177732</v>
      </c>
      <c r="F734" s="255">
        <v>23951609</v>
      </c>
      <c r="G734" s="606">
        <v>2704031</v>
      </c>
      <c r="H734" s="120" t="str">
        <f>IF(G734="","",VLOOKUP(G734,ARANCEL!$B$5:$D$121,2,FALSE))</f>
        <v xml:space="preserve">PERNO MUÑON METALICO </v>
      </c>
      <c r="I734" s="121" t="s">
        <v>844</v>
      </c>
      <c r="J734" s="119">
        <v>1</v>
      </c>
      <c r="K734" s="122">
        <f>IF(G734="","",VLOOKUP(G734,ARANCEL!$B$5:$D$121,3,FALSE)*J734)</f>
        <v>12246</v>
      </c>
      <c r="L734" s="1229" t="s">
        <v>8279</v>
      </c>
      <c r="M734" s="1229">
        <v>4500259287</v>
      </c>
      <c r="N734" s="1229" t="s">
        <v>8287</v>
      </c>
    </row>
    <row r="735" spans="1:14" s="642" customFormat="1" x14ac:dyDescent="0.25">
      <c r="A735" s="606" t="s">
        <v>305</v>
      </c>
      <c r="B735" s="615">
        <v>41731</v>
      </c>
      <c r="C735" s="607" t="s">
        <v>3077</v>
      </c>
      <c r="D735" s="606" t="s">
        <v>84</v>
      </c>
      <c r="E735" s="608">
        <v>10177732</v>
      </c>
      <c r="F735" s="606">
        <v>23951609</v>
      </c>
      <c r="G735" s="606">
        <v>2704005</v>
      </c>
      <c r="H735" s="120" t="str">
        <f>IF(G735="","",VLOOKUP(G735,ARANCEL!$B$5:$D$121,2,FALSE))</f>
        <v>PROVISORIO</v>
      </c>
      <c r="I735" s="121" t="s">
        <v>844</v>
      </c>
      <c r="J735" s="119">
        <v>1</v>
      </c>
      <c r="K735" s="122">
        <f>IF(G735="","",VLOOKUP(G735,ARANCEL!$B$5:$D$121,3,FALSE)*J735)</f>
        <v>3250</v>
      </c>
      <c r="L735" s="1229" t="s">
        <v>4612</v>
      </c>
      <c r="M735" s="1229">
        <v>4500229990</v>
      </c>
      <c r="N735" s="1229">
        <v>9222</v>
      </c>
    </row>
    <row r="736" spans="1:14" s="642" customFormat="1" x14ac:dyDescent="0.25">
      <c r="A736" s="606" t="s">
        <v>305</v>
      </c>
      <c r="B736" s="615">
        <v>41701</v>
      </c>
      <c r="C736" s="607" t="s">
        <v>1730</v>
      </c>
      <c r="D736" s="606" t="s">
        <v>84</v>
      </c>
      <c r="E736" s="608">
        <v>10178015</v>
      </c>
      <c r="F736" s="606">
        <v>22834228</v>
      </c>
      <c r="G736" s="606">
        <v>2707003</v>
      </c>
      <c r="H736" s="120" t="str">
        <f>IF(G736="","",VLOOKUP(G736,ARANCEL!$B$5:$D$121,2,FALSE))</f>
        <v xml:space="preserve">ESTAMPADO </v>
      </c>
      <c r="I736" s="121" t="s">
        <v>306</v>
      </c>
      <c r="J736" s="119">
        <v>1</v>
      </c>
      <c r="K736" s="122">
        <f>IF(G736="","",VLOOKUP(G736,ARANCEL!$B$5:$D$121,3,FALSE)*J736)</f>
        <v>6028</v>
      </c>
      <c r="L736" s="1235" t="s">
        <v>4261</v>
      </c>
      <c r="M736" s="1235" t="str">
        <f>IF(L736="IMPAGO","SIN O.C.","")</f>
        <v/>
      </c>
      <c r="N736" s="1235" t="str">
        <f>IF(L736="IMPAGO","SIN FACT.","")</f>
        <v/>
      </c>
    </row>
    <row r="737" spans="1:14" s="642" customFormat="1" x14ac:dyDescent="0.25">
      <c r="A737" s="606" t="s">
        <v>305</v>
      </c>
      <c r="B737" s="615">
        <v>41710</v>
      </c>
      <c r="C737" s="607" t="s">
        <v>1730</v>
      </c>
      <c r="D737" s="606" t="s">
        <v>84</v>
      </c>
      <c r="E737" s="608">
        <v>10178015</v>
      </c>
      <c r="F737" s="606">
        <v>22834228</v>
      </c>
      <c r="G737" s="606">
        <v>2707001</v>
      </c>
      <c r="H737" s="120" t="str">
        <f>IF(G737="","",VLOOKUP(G737,ARANCEL!$B$5:$D$121,2,FALSE))</f>
        <v xml:space="preserve">PLANO DE RELAJACION </v>
      </c>
      <c r="I737" s="121" t="s">
        <v>306</v>
      </c>
      <c r="J737" s="119">
        <v>1</v>
      </c>
      <c r="K737" s="122">
        <f>IF(G737="","",VLOOKUP(G737,ARANCEL!$B$5:$D$121,3,FALSE)*J737)</f>
        <v>9221</v>
      </c>
      <c r="L737" s="1229" t="s">
        <v>3058</v>
      </c>
      <c r="M737" s="1229">
        <v>4500225675</v>
      </c>
      <c r="N737" s="1229">
        <v>8921</v>
      </c>
    </row>
    <row r="738" spans="1:14" s="642" customFormat="1" x14ac:dyDescent="0.25">
      <c r="A738" s="606" t="s">
        <v>305</v>
      </c>
      <c r="B738" s="615">
        <v>41937</v>
      </c>
      <c r="C738" s="607" t="s">
        <v>7951</v>
      </c>
      <c r="D738" s="606" t="s">
        <v>1341</v>
      </c>
      <c r="E738" s="608">
        <v>10272026</v>
      </c>
      <c r="F738" s="606">
        <v>29053087</v>
      </c>
      <c r="G738" s="606">
        <v>2705003</v>
      </c>
      <c r="H738" s="120" t="str">
        <f>IF(G738="","",VLOOKUP(G738,ARANCEL!$B$5:$D$121,2,FALSE))</f>
        <v>INCRUSTACION ESTETICA (ART-GLASS O CERAMICA)</v>
      </c>
      <c r="I738" s="121" t="s">
        <v>322</v>
      </c>
      <c r="J738" s="119">
        <v>1</v>
      </c>
      <c r="K738" s="122">
        <f>IF(G738="","",VLOOKUP(G738,ARANCEL!$B$5:$D$121,3,FALSE)*J738)</f>
        <v>15676</v>
      </c>
      <c r="L738" s="1229" t="s">
        <v>8279</v>
      </c>
      <c r="M738" s="1229">
        <v>4500260751</v>
      </c>
      <c r="N738" s="1229" t="s">
        <v>8271</v>
      </c>
    </row>
    <row r="739" spans="1:14" s="642" customFormat="1" x14ac:dyDescent="0.25">
      <c r="A739" s="606" t="s">
        <v>305</v>
      </c>
      <c r="B739" s="615">
        <v>41942</v>
      </c>
      <c r="C739" s="607" t="s">
        <v>8031</v>
      </c>
      <c r="D739" s="606" t="s">
        <v>83</v>
      </c>
      <c r="E739" s="608">
        <v>10273563</v>
      </c>
      <c r="F739" s="606">
        <v>29033631</v>
      </c>
      <c r="G739" s="606">
        <v>2704005</v>
      </c>
      <c r="H739" s="120" t="str">
        <f>IF(G739="","",VLOOKUP(G739,ARANCEL!$B$5:$D$121,2,FALSE))</f>
        <v>PROVISORIO</v>
      </c>
      <c r="I739" s="121" t="s">
        <v>309</v>
      </c>
      <c r="J739" s="119">
        <v>1</v>
      </c>
      <c r="K739" s="122">
        <f>IF(G739="","",VLOOKUP(G739,ARANCEL!$B$5:$D$121,3,FALSE)*J739)</f>
        <v>3250</v>
      </c>
      <c r="L739" s="1229" t="s">
        <v>8279</v>
      </c>
      <c r="M739" s="1229">
        <v>4500260751</v>
      </c>
      <c r="N739" s="1229" t="s">
        <v>8271</v>
      </c>
    </row>
    <row r="740" spans="1:14" s="639" customFormat="1" x14ac:dyDescent="0.25">
      <c r="A740" s="606" t="s">
        <v>305</v>
      </c>
      <c r="B740" s="615">
        <v>41964</v>
      </c>
      <c r="C740" s="607" t="s">
        <v>8031</v>
      </c>
      <c r="D740" s="606" t="s">
        <v>83</v>
      </c>
      <c r="E740" s="608">
        <v>10273563</v>
      </c>
      <c r="F740" s="606">
        <v>29033631</v>
      </c>
      <c r="G740" s="606">
        <v>2704003</v>
      </c>
      <c r="H740" s="120" t="str">
        <f>IF(G740="","",VLOOKUP(G740,ARANCEL!$B$5:$D$121,2,FALSE))</f>
        <v xml:space="preserve">CORONA PERIFERICA CON PERNO MUÑON COLADO </v>
      </c>
      <c r="I740" s="121" t="s">
        <v>309</v>
      </c>
      <c r="J740" s="119">
        <v>1</v>
      </c>
      <c r="K740" s="122">
        <f>IF(G740="","",VLOOKUP(G740,ARANCEL!$B$5:$D$121,3,FALSE)*J740)</f>
        <v>32612</v>
      </c>
      <c r="L740" s="1229" t="s">
        <v>8256</v>
      </c>
      <c r="M740" s="1229">
        <v>4500265720</v>
      </c>
      <c r="N740" s="1229" t="s">
        <v>8952</v>
      </c>
    </row>
    <row r="741" spans="1:14" s="639" customFormat="1" x14ac:dyDescent="0.25">
      <c r="A741" s="606" t="s">
        <v>305</v>
      </c>
      <c r="B741" s="615">
        <v>41914</v>
      </c>
      <c r="C741" s="607" t="s">
        <v>7350</v>
      </c>
      <c r="D741" s="606" t="s">
        <v>1481</v>
      </c>
      <c r="E741" s="608">
        <v>10258723</v>
      </c>
      <c r="F741" s="606">
        <v>28592695</v>
      </c>
      <c r="G741" s="606">
        <v>2704005</v>
      </c>
      <c r="H741" s="120" t="str">
        <f>IF(G741="","",VLOOKUP(G741,ARANCEL!$B$5:$D$121,2,FALSE))</f>
        <v>PROVISORIO</v>
      </c>
      <c r="I741" s="121" t="s">
        <v>308</v>
      </c>
      <c r="J741" s="119">
        <v>1</v>
      </c>
      <c r="K741" s="122">
        <f>IF(G741="","",VLOOKUP(G741,ARANCEL!$B$5:$D$121,3,FALSE)*J741)</f>
        <v>3250</v>
      </c>
      <c r="L741" s="1229" t="s">
        <v>7548</v>
      </c>
      <c r="M741" s="1229">
        <v>4500255012</v>
      </c>
      <c r="N741" s="1229" t="s">
        <v>7550</v>
      </c>
    </row>
    <row r="742" spans="1:14" s="644" customFormat="1" x14ac:dyDescent="0.25">
      <c r="A742" s="606" t="s">
        <v>305</v>
      </c>
      <c r="B742" s="615">
        <v>41914</v>
      </c>
      <c r="C742" s="257" t="s">
        <v>7350</v>
      </c>
      <c r="D742" s="255" t="s">
        <v>1481</v>
      </c>
      <c r="E742" s="258">
        <v>10258723</v>
      </c>
      <c r="F742" s="255">
        <v>28592695</v>
      </c>
      <c r="G742" s="606">
        <v>2704003</v>
      </c>
      <c r="H742" s="120" t="str">
        <f>IF(G742="","",VLOOKUP(G742,ARANCEL!$B$5:$D$121,2,FALSE))</f>
        <v xml:space="preserve">CORONA PERIFERICA CON PERNO MUÑON COLADO </v>
      </c>
      <c r="I742" s="121" t="s">
        <v>308</v>
      </c>
      <c r="J742" s="119">
        <v>1</v>
      </c>
      <c r="K742" s="122">
        <f>IF(G742="","",VLOOKUP(G742,ARANCEL!$B$5:$D$121,3,FALSE)*J742)</f>
        <v>32612</v>
      </c>
      <c r="L742" s="1229" t="s">
        <v>7548</v>
      </c>
      <c r="M742" s="1229">
        <v>4500255012</v>
      </c>
      <c r="N742" s="1229" t="s">
        <v>7550</v>
      </c>
    </row>
    <row r="743" spans="1:14" s="644" customFormat="1" x14ac:dyDescent="0.25">
      <c r="A743" s="606" t="s">
        <v>305</v>
      </c>
      <c r="B743" s="615">
        <v>41646</v>
      </c>
      <c r="C743" s="607" t="s">
        <v>1729</v>
      </c>
      <c r="D743" s="606" t="s">
        <v>82</v>
      </c>
      <c r="E743" s="608">
        <v>10168401</v>
      </c>
      <c r="F743" s="606">
        <v>24461910</v>
      </c>
      <c r="G743" s="606">
        <v>2701001</v>
      </c>
      <c r="H743" s="120" t="str">
        <f>IF(G743="","",VLOOKUP(G743,ARANCEL!$B$5:$D$121,2,FALSE))</f>
        <v>COSTO LABORATORIO GUIA QUIRURG</v>
      </c>
      <c r="I743" s="121"/>
      <c r="J743" s="119">
        <v>1</v>
      </c>
      <c r="K743" s="122">
        <f>IF(G743="","",VLOOKUP(G743,ARANCEL!$B$5:$D$121,3,FALSE)*J743)</f>
        <v>11246</v>
      </c>
      <c r="L743" s="1236" t="s">
        <v>597</v>
      </c>
      <c r="M743" s="1236">
        <v>4500211701</v>
      </c>
      <c r="N743" s="1236">
        <v>8212</v>
      </c>
    </row>
    <row r="744" spans="1:14" s="644" customFormat="1" x14ac:dyDescent="0.25">
      <c r="A744" s="606" t="s">
        <v>305</v>
      </c>
      <c r="B744" s="615">
        <v>41667</v>
      </c>
      <c r="C744" s="607" t="s">
        <v>1729</v>
      </c>
      <c r="D744" s="606" t="s">
        <v>81</v>
      </c>
      <c r="E744" s="608">
        <v>10168036</v>
      </c>
      <c r="F744" s="606">
        <v>24175385</v>
      </c>
      <c r="G744" s="606">
        <v>2704005</v>
      </c>
      <c r="H744" s="120" t="str">
        <f>IF(G744="","",VLOOKUP(G744,ARANCEL!$B$5:$D$121,2,FALSE))</f>
        <v>PROVISORIO</v>
      </c>
      <c r="I744" s="121" t="s">
        <v>1368</v>
      </c>
      <c r="J744" s="119">
        <v>3</v>
      </c>
      <c r="K744" s="122">
        <f>IF(G744="","",VLOOKUP(G744,ARANCEL!$B$5:$D$121,3,FALSE)*J744)</f>
        <v>9750</v>
      </c>
      <c r="L744" s="1229" t="s">
        <v>4612</v>
      </c>
      <c r="M744" s="1229">
        <v>4500229986</v>
      </c>
      <c r="N744" s="1229">
        <v>9197</v>
      </c>
    </row>
    <row r="745" spans="1:14" s="644" customFormat="1" x14ac:dyDescent="0.25">
      <c r="A745" s="606" t="s">
        <v>305</v>
      </c>
      <c r="B745" s="615">
        <v>41674</v>
      </c>
      <c r="C745" s="607" t="s">
        <v>1729</v>
      </c>
      <c r="D745" s="606" t="s">
        <v>81</v>
      </c>
      <c r="E745" s="608">
        <v>10168036</v>
      </c>
      <c r="F745" s="606">
        <v>24175385</v>
      </c>
      <c r="G745" s="606">
        <v>2704002</v>
      </c>
      <c r="H745" s="120" t="str">
        <f>IF(G745="","",VLOOKUP(G745,ARANCEL!$B$5:$D$121,2,FALSE))</f>
        <v xml:space="preserve">CORONA PERIFERICA </v>
      </c>
      <c r="I745" s="121" t="s">
        <v>1368</v>
      </c>
      <c r="J745" s="119">
        <v>3</v>
      </c>
      <c r="K745" s="122">
        <f>IF(G745="","",VLOOKUP(G745,ARANCEL!$B$5:$D$121,3,FALSE)*J745)</f>
        <v>77595</v>
      </c>
      <c r="L745" s="1229" t="s">
        <v>2842</v>
      </c>
      <c r="M745" s="1229">
        <v>4500216241</v>
      </c>
      <c r="N745" s="1229">
        <v>8411</v>
      </c>
    </row>
    <row r="746" spans="1:14" s="646" customFormat="1" x14ac:dyDescent="0.25">
      <c r="A746" s="606" t="s">
        <v>305</v>
      </c>
      <c r="B746" s="615">
        <v>41802</v>
      </c>
      <c r="C746" s="607" t="s">
        <v>1729</v>
      </c>
      <c r="D746" s="606" t="s">
        <v>82</v>
      </c>
      <c r="E746" s="608">
        <v>10208915</v>
      </c>
      <c r="F746" s="606">
        <v>24461910</v>
      </c>
      <c r="G746" s="606">
        <v>2702002</v>
      </c>
      <c r="H746" s="120" t="str">
        <f>IF(G746="","",VLOOKUP(G746,ARANCEL!$B$5:$D$121,2,FALSE))</f>
        <v xml:space="preserve">LABORATORIO CORONA CEMENTADA SOBRE IMPLANTE </v>
      </c>
      <c r="I746" s="121" t="s">
        <v>778</v>
      </c>
      <c r="J746" s="119">
        <v>2</v>
      </c>
      <c r="K746" s="122">
        <f>IF(G746="","",VLOOKUP(G746,ARANCEL!$B$5:$D$121,3,FALSE)*J746)</f>
        <v>63756</v>
      </c>
      <c r="L746" s="1229" t="s">
        <v>5742</v>
      </c>
      <c r="M746" s="1229">
        <v>4500239575</v>
      </c>
      <c r="N746" s="1229" t="s">
        <v>5758</v>
      </c>
    </row>
    <row r="747" spans="1:14" s="646" customFormat="1" x14ac:dyDescent="0.25">
      <c r="A747" s="606" t="s">
        <v>305</v>
      </c>
      <c r="B747" s="615">
        <v>41793</v>
      </c>
      <c r="C747" s="607" t="s">
        <v>4876</v>
      </c>
      <c r="D747" s="606" t="s">
        <v>81</v>
      </c>
      <c r="E747" s="608">
        <v>10168036</v>
      </c>
      <c r="F747" s="606">
        <v>24175385</v>
      </c>
      <c r="G747" s="606">
        <v>2704003</v>
      </c>
      <c r="H747" s="120" t="str">
        <f>IF(G747="","",VLOOKUP(G747,ARANCEL!$B$5:$D$121,2,FALSE))</f>
        <v xml:space="preserve">CORONA PERIFERICA CON PERNO MUÑON COLADO </v>
      </c>
      <c r="I747" s="121" t="s">
        <v>4877</v>
      </c>
      <c r="J747" s="119">
        <v>3</v>
      </c>
      <c r="K747" s="122">
        <f>IF(G747="","",VLOOKUP(G747,ARANCEL!$B$5:$D$121,3,FALSE)*J747)</f>
        <v>97836</v>
      </c>
      <c r="L747" s="1229" t="s">
        <v>5742</v>
      </c>
      <c r="M747" s="1229">
        <v>4500239575</v>
      </c>
      <c r="N747" s="1229" t="s">
        <v>5758</v>
      </c>
    </row>
    <row r="748" spans="1:14" s="646" customFormat="1" x14ac:dyDescent="0.25">
      <c r="A748" s="606" t="s">
        <v>305</v>
      </c>
      <c r="B748" s="615">
        <v>41793</v>
      </c>
      <c r="C748" s="607" t="s">
        <v>4876</v>
      </c>
      <c r="D748" s="606" t="s">
        <v>81</v>
      </c>
      <c r="E748" s="608">
        <v>10168036</v>
      </c>
      <c r="F748" s="606">
        <v>24175385</v>
      </c>
      <c r="G748" s="606">
        <v>2704012</v>
      </c>
      <c r="H748" s="120" t="str">
        <f>IF(G748="","",VLOOKUP(G748,ARANCEL!$B$5:$D$121,2,FALSE))</f>
        <v xml:space="preserve">INTERMEDIARIO O PONTICO </v>
      </c>
      <c r="I748" s="121" t="s">
        <v>322</v>
      </c>
      <c r="J748" s="119">
        <v>1</v>
      </c>
      <c r="K748" s="122">
        <f>IF(G748="","",VLOOKUP(G748,ARANCEL!$B$5:$D$121,3,FALSE)*J748)</f>
        <v>25122</v>
      </c>
      <c r="L748" s="1229" t="s">
        <v>5742</v>
      </c>
      <c r="M748" s="1229">
        <v>4500239575</v>
      </c>
      <c r="N748" s="1229" t="s">
        <v>5758</v>
      </c>
    </row>
    <row r="749" spans="1:14" s="646" customFormat="1" x14ac:dyDescent="0.25">
      <c r="A749" s="606" t="s">
        <v>305</v>
      </c>
      <c r="B749" s="615">
        <v>41988</v>
      </c>
      <c r="C749" s="607" t="s">
        <v>8896</v>
      </c>
      <c r="D749" s="606" t="s">
        <v>84</v>
      </c>
      <c r="E749" s="608">
        <v>10294721</v>
      </c>
      <c r="F749" s="606">
        <v>29844502</v>
      </c>
      <c r="G749" s="606">
        <v>2704005</v>
      </c>
      <c r="H749" s="120" t="str">
        <f>IF(G749="","",VLOOKUP(G749,ARANCEL!$B$5:$D$121,2,FALSE))</f>
        <v>PROVISORIO</v>
      </c>
      <c r="I749" s="121" t="s">
        <v>318</v>
      </c>
      <c r="J749" s="119">
        <v>1</v>
      </c>
      <c r="K749" s="122">
        <f>IF(G749="","",VLOOKUP(G749,ARANCEL!$B$5:$D$121,3,FALSE)*J749)</f>
        <v>3250</v>
      </c>
      <c r="L749" s="1349" t="s">
        <v>9431</v>
      </c>
      <c r="M749" s="1349">
        <v>4500269300</v>
      </c>
      <c r="N749" s="1349" t="s">
        <v>9449</v>
      </c>
    </row>
    <row r="750" spans="1:14" s="646" customFormat="1" x14ac:dyDescent="0.25">
      <c r="A750" s="606" t="s">
        <v>305</v>
      </c>
      <c r="B750" s="615">
        <v>41992</v>
      </c>
      <c r="C750" s="607" t="s">
        <v>8896</v>
      </c>
      <c r="D750" s="606" t="s">
        <v>84</v>
      </c>
      <c r="E750" s="608">
        <v>10294721</v>
      </c>
      <c r="F750" s="606">
        <v>29844502</v>
      </c>
      <c r="G750" s="606">
        <v>2704002</v>
      </c>
      <c r="H750" s="120" t="str">
        <f>IF(G750="","",VLOOKUP(G750,ARANCEL!$B$5:$D$121,2,FALSE))</f>
        <v xml:space="preserve">CORONA PERIFERICA </v>
      </c>
      <c r="I750" s="121" t="s">
        <v>318</v>
      </c>
      <c r="J750" s="119">
        <v>1</v>
      </c>
      <c r="K750" s="122">
        <f>IF(G750="","",VLOOKUP(G750,ARANCEL!$B$5:$D$121,3,FALSE)*J750)</f>
        <v>25865</v>
      </c>
      <c r="L750" s="1349" t="s">
        <v>9431</v>
      </c>
      <c r="M750" s="1349">
        <v>4500269300</v>
      </c>
      <c r="N750" s="1349" t="s">
        <v>9449</v>
      </c>
    </row>
    <row r="751" spans="1:14" s="646" customFormat="1" x14ac:dyDescent="0.25">
      <c r="A751" s="606" t="s">
        <v>305</v>
      </c>
      <c r="B751" s="615">
        <v>41969</v>
      </c>
      <c r="C751" s="607" t="s">
        <v>8514</v>
      </c>
      <c r="D751" s="606" t="s">
        <v>83</v>
      </c>
      <c r="E751" s="608">
        <v>10285798</v>
      </c>
      <c r="F751" s="606">
        <v>29514615</v>
      </c>
      <c r="G751" s="606">
        <v>2704005</v>
      </c>
      <c r="H751" s="120" t="str">
        <f>IF(G751="","",VLOOKUP(G751,ARANCEL!$B$5:$D$121,2,FALSE))</f>
        <v>PROVISORIO</v>
      </c>
      <c r="I751" s="121" t="s">
        <v>683</v>
      </c>
      <c r="J751" s="119">
        <v>2</v>
      </c>
      <c r="K751" s="122">
        <f>IF(G751="","",VLOOKUP(G751,ARANCEL!$B$5:$D$121,3,FALSE)*J751)</f>
        <v>6500</v>
      </c>
      <c r="L751" s="1229" t="s">
        <v>8256</v>
      </c>
      <c r="M751" s="1229">
        <v>4500265720</v>
      </c>
      <c r="N751" s="1229" t="s">
        <v>8952</v>
      </c>
    </row>
    <row r="752" spans="1:14" s="646" customFormat="1" x14ac:dyDescent="0.25">
      <c r="A752" s="606" t="s">
        <v>305</v>
      </c>
      <c r="B752" s="615">
        <v>41753</v>
      </c>
      <c r="C752" s="607" t="s">
        <v>4115</v>
      </c>
      <c r="D752" s="606" t="s">
        <v>467</v>
      </c>
      <c r="E752" s="608">
        <v>10190587</v>
      </c>
      <c r="F752" s="606">
        <v>26050577</v>
      </c>
      <c r="G752" s="606">
        <v>2704005</v>
      </c>
      <c r="H752" s="120" t="str">
        <f>IF(G752="","",VLOOKUP(G752,ARANCEL!$B$5:$D$121,2,FALSE))</f>
        <v>PROVISORIO</v>
      </c>
      <c r="I752" s="121" t="s">
        <v>312</v>
      </c>
      <c r="J752" s="119">
        <v>1</v>
      </c>
      <c r="K752" s="122">
        <f>IF(G752="","",VLOOKUP(G752,ARANCEL!$B$5:$D$121,3,FALSE)*J752)</f>
        <v>3250</v>
      </c>
      <c r="L752" s="1229" t="s">
        <v>4612</v>
      </c>
      <c r="M752" s="1229">
        <v>4500229997</v>
      </c>
      <c r="N752" s="1229">
        <v>9220</v>
      </c>
    </row>
    <row r="753" spans="1:14" s="651" customFormat="1" x14ac:dyDescent="0.25">
      <c r="A753" s="606" t="s">
        <v>305</v>
      </c>
      <c r="B753" s="615">
        <v>41764</v>
      </c>
      <c r="C753" s="607" t="s">
        <v>4115</v>
      </c>
      <c r="D753" s="606" t="s">
        <v>467</v>
      </c>
      <c r="E753" s="608">
        <v>10190587</v>
      </c>
      <c r="F753" s="606">
        <v>26050577</v>
      </c>
      <c r="G753" s="606">
        <v>2704015</v>
      </c>
      <c r="H753" s="120" t="str">
        <f>IF(G753="","",VLOOKUP(G753,ARANCEL!$B$5:$D$121,2,FALSE))</f>
        <v xml:space="preserve">CORONA IN CERAM </v>
      </c>
      <c r="I753" s="121" t="s">
        <v>312</v>
      </c>
      <c r="J753" s="119">
        <v>1</v>
      </c>
      <c r="K753" s="122">
        <f>IF(G753="","",VLOOKUP(G753,ARANCEL!$B$5:$D$121,3,FALSE)*J753)</f>
        <v>42733</v>
      </c>
      <c r="L753" s="1229" t="s">
        <v>4612</v>
      </c>
      <c r="M753" s="1229">
        <v>4500229997</v>
      </c>
      <c r="N753" s="1229">
        <v>9220</v>
      </c>
    </row>
    <row r="754" spans="1:14" s="651" customFormat="1" x14ac:dyDescent="0.25">
      <c r="A754" s="606" t="s">
        <v>305</v>
      </c>
      <c r="B754" s="615">
        <v>41641</v>
      </c>
      <c r="C754" s="607" t="s">
        <v>1728</v>
      </c>
      <c r="D754" s="606" t="s">
        <v>82</v>
      </c>
      <c r="E754" s="608">
        <v>10168179</v>
      </c>
      <c r="F754" s="606">
        <v>24451425</v>
      </c>
      <c r="G754" s="606">
        <v>2704005</v>
      </c>
      <c r="H754" s="120" t="str">
        <f>IF(G754="","",VLOOKUP(G754,ARANCEL!$B$5:$D$121,2,FALSE))</f>
        <v>PROVISORIO</v>
      </c>
      <c r="I754" s="121" t="s">
        <v>340</v>
      </c>
      <c r="J754" s="119">
        <v>1</v>
      </c>
      <c r="K754" s="122">
        <f>IF(G754="","",VLOOKUP(G754,ARANCEL!$B$5:$D$121,3,FALSE)*J754)</f>
        <v>3250</v>
      </c>
      <c r="L754" s="1236" t="s">
        <v>597</v>
      </c>
      <c r="M754" s="1236">
        <v>4500211701</v>
      </c>
      <c r="N754" s="1236">
        <v>8212</v>
      </c>
    </row>
    <row r="755" spans="1:14" s="651" customFormat="1" x14ac:dyDescent="0.25">
      <c r="A755" s="606" t="s">
        <v>305</v>
      </c>
      <c r="B755" s="615">
        <v>41933</v>
      </c>
      <c r="C755" s="607" t="s">
        <v>7835</v>
      </c>
      <c r="D755" s="606" t="s">
        <v>78</v>
      </c>
      <c r="E755" s="608">
        <v>10269647</v>
      </c>
      <c r="F755" s="606">
        <v>29081621</v>
      </c>
      <c r="G755" s="606">
        <v>2704005</v>
      </c>
      <c r="H755" s="120" t="str">
        <f>IF(G755="","",VLOOKUP(G755,ARANCEL!$B$5:$D$121,2,FALSE))</f>
        <v>PROVISORIO</v>
      </c>
      <c r="I755" s="121" t="s">
        <v>308</v>
      </c>
      <c r="J755" s="119">
        <v>1</v>
      </c>
      <c r="K755" s="122">
        <f>IF(G755="","",VLOOKUP(G755,ARANCEL!$B$5:$D$121,3,FALSE)*J755)</f>
        <v>3250</v>
      </c>
      <c r="L755" s="1229" t="s">
        <v>8279</v>
      </c>
      <c r="M755" s="1229">
        <v>4500260751</v>
      </c>
      <c r="N755" s="1229" t="s">
        <v>8271</v>
      </c>
    </row>
    <row r="756" spans="1:14" s="651" customFormat="1" x14ac:dyDescent="0.25">
      <c r="A756" s="606" t="s">
        <v>305</v>
      </c>
      <c r="B756" s="615">
        <v>41947</v>
      </c>
      <c r="C756" s="118" t="s">
        <v>7835</v>
      </c>
      <c r="D756" s="119" t="s">
        <v>78</v>
      </c>
      <c r="E756" s="162">
        <v>10269647</v>
      </c>
      <c r="F756" s="119">
        <v>29081621</v>
      </c>
      <c r="G756" s="606">
        <v>2704003</v>
      </c>
      <c r="H756" s="120" t="str">
        <f>IF(G756="","",VLOOKUP(G756,ARANCEL!$B$5:$D$121,2,FALSE))</f>
        <v xml:space="preserve">CORONA PERIFERICA CON PERNO MUÑON COLADO </v>
      </c>
      <c r="I756" s="121" t="s">
        <v>308</v>
      </c>
      <c r="J756" s="119">
        <v>1</v>
      </c>
      <c r="K756" s="122">
        <f>IF(G756="","",VLOOKUP(G756,ARANCEL!$B$5:$D$121,3,FALSE)*J756)</f>
        <v>32612</v>
      </c>
      <c r="L756" s="1229" t="s">
        <v>8279</v>
      </c>
      <c r="M756" s="1229">
        <v>4500260751</v>
      </c>
      <c r="N756" s="1229" t="s">
        <v>8271</v>
      </c>
    </row>
    <row r="757" spans="1:14" s="651" customFormat="1" x14ac:dyDescent="0.25">
      <c r="A757" s="606" t="s">
        <v>305</v>
      </c>
      <c r="B757" s="615">
        <v>41898</v>
      </c>
      <c r="C757" s="118" t="s">
        <v>2638</v>
      </c>
      <c r="D757" s="119" t="s">
        <v>61</v>
      </c>
      <c r="E757" s="162">
        <v>10256480</v>
      </c>
      <c r="F757" s="119">
        <v>28427472</v>
      </c>
      <c r="G757" s="119">
        <v>2707001</v>
      </c>
      <c r="H757" s="120" t="str">
        <f>IF(G757="","",VLOOKUP(G757,ARANCEL!$B$5:$D$121,2,FALSE))</f>
        <v xml:space="preserve">PLANO DE RELAJACION </v>
      </c>
      <c r="I757" s="121" t="s">
        <v>306</v>
      </c>
      <c r="J757" s="119">
        <v>1</v>
      </c>
      <c r="K757" s="122">
        <f>IF(G757="","",VLOOKUP(G757,ARANCEL!$B$5:$D$121,3,FALSE)*J757)</f>
        <v>9221</v>
      </c>
      <c r="L757" s="1229" t="s">
        <v>7548</v>
      </c>
      <c r="M757" s="1229">
        <v>4500255012</v>
      </c>
      <c r="N757" s="1229" t="s">
        <v>7550</v>
      </c>
    </row>
    <row r="758" spans="1:14" s="646" customFormat="1" x14ac:dyDescent="0.25">
      <c r="A758" s="606" t="s">
        <v>305</v>
      </c>
      <c r="B758" s="615">
        <v>41961</v>
      </c>
      <c r="C758" s="607" t="s">
        <v>8341</v>
      </c>
      <c r="D758" s="606" t="s">
        <v>81</v>
      </c>
      <c r="E758" s="608">
        <v>10281438</v>
      </c>
      <c r="F758" s="606">
        <v>28895649</v>
      </c>
      <c r="G758" s="606">
        <v>2704005</v>
      </c>
      <c r="H758" s="120" t="str">
        <f>IF(G758="","",VLOOKUP(G758,ARANCEL!$B$5:$D$121,2,FALSE))</f>
        <v>PROVISORIO</v>
      </c>
      <c r="I758" s="121" t="s">
        <v>335</v>
      </c>
      <c r="J758" s="119">
        <v>1</v>
      </c>
      <c r="K758" s="122">
        <f>IF(G758="","",VLOOKUP(G758,ARANCEL!$B$5:$D$121,3,FALSE)*J758)</f>
        <v>3250</v>
      </c>
      <c r="L758" s="1229" t="s">
        <v>8256</v>
      </c>
      <c r="M758" s="1229">
        <v>4500265720</v>
      </c>
      <c r="N758" s="1229" t="s">
        <v>8952</v>
      </c>
    </row>
    <row r="759" spans="1:14" s="646" customFormat="1" x14ac:dyDescent="0.25">
      <c r="A759" s="606" t="s">
        <v>305</v>
      </c>
      <c r="B759" s="615">
        <v>41961</v>
      </c>
      <c r="C759" s="118" t="s">
        <v>8341</v>
      </c>
      <c r="D759" s="119" t="s">
        <v>81</v>
      </c>
      <c r="E759" s="162">
        <v>10281438</v>
      </c>
      <c r="F759" s="119">
        <v>28895649</v>
      </c>
      <c r="G759" s="606">
        <v>2704005</v>
      </c>
      <c r="H759" s="120" t="str">
        <f>IF(G759="","",VLOOKUP(G759,ARANCEL!$B$5:$D$121,2,FALSE))</f>
        <v>PROVISORIO</v>
      </c>
      <c r="I759" s="121" t="s">
        <v>318</v>
      </c>
      <c r="J759" s="119">
        <v>1</v>
      </c>
      <c r="K759" s="122">
        <f>IF(G759="","",VLOOKUP(G759,ARANCEL!$B$5:$D$121,3,FALSE)*J759)</f>
        <v>3250</v>
      </c>
      <c r="L759" s="1235" t="str">
        <f>IF(E759="","","IMPAGO")</f>
        <v>IMPAGO</v>
      </c>
      <c r="M759" s="1235" t="str">
        <f>IF(L759="IMPAGO","SIN O.C.","")</f>
        <v>SIN O.C.</v>
      </c>
      <c r="N759" s="1235" t="str">
        <f>IF(L759="IMPAGO","SIN FACT.","")</f>
        <v>SIN FACT.</v>
      </c>
    </row>
    <row r="760" spans="1:14" s="626" customFormat="1" x14ac:dyDescent="0.25">
      <c r="A760" s="606" t="s">
        <v>305</v>
      </c>
      <c r="B760" s="615">
        <v>42017</v>
      </c>
      <c r="C760" s="607" t="s">
        <v>8341</v>
      </c>
      <c r="D760" s="606" t="s">
        <v>81</v>
      </c>
      <c r="E760" s="608">
        <v>10281438</v>
      </c>
      <c r="F760" s="606">
        <v>28895649</v>
      </c>
      <c r="G760" s="606">
        <v>2704002</v>
      </c>
      <c r="H760" s="120" t="str">
        <f>IF(G760="","",VLOOKUP(G760,ARANCEL!$B$5:$D$121,2,FALSE))</f>
        <v xml:space="preserve">CORONA PERIFERICA </v>
      </c>
      <c r="I760" s="121" t="s">
        <v>335</v>
      </c>
      <c r="J760" s="119">
        <v>1</v>
      </c>
      <c r="K760" s="122">
        <f>IF(G760="","",VLOOKUP(G760,ARANCEL!$B$5:$D$121,3,FALSE)*J760)</f>
        <v>25865</v>
      </c>
      <c r="L760" s="1235" t="str">
        <f>IF(E760="","","IMPAGO")</f>
        <v>IMPAGO</v>
      </c>
      <c r="M760" s="1235" t="str">
        <f>IF(L760="IMPAGO","SIN O.C.","")</f>
        <v>SIN O.C.</v>
      </c>
      <c r="N760" s="1235" t="str">
        <f>IF(L760="IMPAGO","SIN FACT.","")</f>
        <v>SIN FACT.</v>
      </c>
    </row>
    <row r="761" spans="1:14" s="653" customFormat="1" x14ac:dyDescent="0.25">
      <c r="A761" s="606" t="s">
        <v>305</v>
      </c>
      <c r="B761" s="615">
        <v>41898</v>
      </c>
      <c r="C761" s="607" t="s">
        <v>7193</v>
      </c>
      <c r="D761" s="606" t="s">
        <v>81</v>
      </c>
      <c r="E761" s="608">
        <v>10256880</v>
      </c>
      <c r="F761" s="606">
        <v>28456947</v>
      </c>
      <c r="G761" s="606">
        <v>2705003</v>
      </c>
      <c r="H761" s="120" t="str">
        <f>IF(G761="","",VLOOKUP(G761,ARANCEL!$B$5:$D$121,2,FALSE))</f>
        <v>INCRUSTACION ESTETICA (ART-GLASS O CERAMICA)</v>
      </c>
      <c r="I761" s="121" t="s">
        <v>318</v>
      </c>
      <c r="J761" s="119">
        <v>1</v>
      </c>
      <c r="K761" s="122">
        <f>IF(G761="","",VLOOKUP(G761,ARANCEL!$B$5:$D$121,3,FALSE)*J761)</f>
        <v>15676</v>
      </c>
      <c r="L761" s="1229" t="s">
        <v>7548</v>
      </c>
      <c r="M761" s="1229">
        <v>4500255012</v>
      </c>
      <c r="N761" s="1229" t="s">
        <v>7550</v>
      </c>
    </row>
    <row r="762" spans="1:14" s="653" customFormat="1" x14ac:dyDescent="0.25">
      <c r="A762" s="606" t="s">
        <v>313</v>
      </c>
      <c r="B762" s="615">
        <v>41968</v>
      </c>
      <c r="C762" s="118" t="s">
        <v>8513</v>
      </c>
      <c r="D762" s="119" t="s">
        <v>81</v>
      </c>
      <c r="E762" s="162">
        <v>10285797</v>
      </c>
      <c r="F762" s="119">
        <v>25492915</v>
      </c>
      <c r="G762" s="606">
        <v>2704005</v>
      </c>
      <c r="H762" s="120" t="str">
        <f>IF(G762="","",VLOOKUP(G762,ARANCEL!$B$5:$D$121,2,FALSE))</f>
        <v>PROVISORIO</v>
      </c>
      <c r="I762" s="121" t="s">
        <v>1050</v>
      </c>
      <c r="J762" s="119">
        <v>4</v>
      </c>
      <c r="K762" s="122">
        <f>IF(G762="","",VLOOKUP(G762,ARANCEL!$B$5:$D$121,3,FALSE)*J762)</f>
        <v>13000</v>
      </c>
      <c r="L762" s="1235" t="str">
        <f>IF(E762="","","IMPAGO")</f>
        <v>IMPAGO</v>
      </c>
      <c r="M762" s="1235" t="str">
        <f>IF(L762="IMPAGO","SIN O.C.","")</f>
        <v>SIN O.C.</v>
      </c>
      <c r="N762" s="1235" t="str">
        <f>IF(L762="IMPAGO","SIN FACT.","")</f>
        <v>SIN FACT.</v>
      </c>
    </row>
    <row r="763" spans="1:14" s="653" customFormat="1" x14ac:dyDescent="0.25">
      <c r="A763" s="606" t="s">
        <v>305</v>
      </c>
      <c r="B763" s="615">
        <v>41968</v>
      </c>
      <c r="C763" s="118" t="s">
        <v>8513</v>
      </c>
      <c r="D763" s="119" t="s">
        <v>81</v>
      </c>
      <c r="E763" s="162">
        <v>10285797</v>
      </c>
      <c r="F763" s="119">
        <v>25492915</v>
      </c>
      <c r="G763" s="606">
        <v>2704002</v>
      </c>
      <c r="H763" s="120" t="str">
        <f>IF(G763="","",VLOOKUP(G763,ARANCEL!$B$5:$D$121,2,FALSE))</f>
        <v xml:space="preserve">CORONA PERIFERICA </v>
      </c>
      <c r="I763" s="121" t="s">
        <v>1428</v>
      </c>
      <c r="J763" s="119">
        <v>2</v>
      </c>
      <c r="K763" s="122">
        <f>IF(G763="","",VLOOKUP(G763,ARANCEL!$B$5:$D$121,3,FALSE)*J763)</f>
        <v>51730</v>
      </c>
      <c r="L763" s="1235" t="str">
        <f>IF(E763="","","IMPAGO")</f>
        <v>IMPAGO</v>
      </c>
      <c r="M763" s="1235" t="str">
        <f>IF(L763="IMPAGO","SIN O.C.","")</f>
        <v>SIN O.C.</v>
      </c>
      <c r="N763" s="1235" t="str">
        <f>IF(L763="IMPAGO","SIN FACT.","")</f>
        <v>SIN FACT.</v>
      </c>
    </row>
    <row r="764" spans="1:14" s="653" customFormat="1" x14ac:dyDescent="0.25">
      <c r="A764" s="606" t="s">
        <v>305</v>
      </c>
      <c r="B764" s="615">
        <v>41968</v>
      </c>
      <c r="C764" s="607" t="s">
        <v>8513</v>
      </c>
      <c r="D764" s="606" t="s">
        <v>81</v>
      </c>
      <c r="E764" s="608">
        <v>10285797</v>
      </c>
      <c r="F764" s="606">
        <v>25492915</v>
      </c>
      <c r="G764" s="606">
        <v>2704012</v>
      </c>
      <c r="H764" s="120" t="str">
        <f>IF(G764="","",VLOOKUP(G764,ARANCEL!$B$5:$D$121,2,FALSE))</f>
        <v xml:space="preserve">INTERMEDIARIO O PONTICO </v>
      </c>
      <c r="I764" s="121" t="s">
        <v>760</v>
      </c>
      <c r="J764" s="119">
        <v>2</v>
      </c>
      <c r="K764" s="122">
        <f>IF(G764="","",VLOOKUP(G764,ARANCEL!$B$5:$D$121,3,FALSE)*J764)</f>
        <v>50244</v>
      </c>
      <c r="L764" s="1235" t="str">
        <f>IF(E764="","","IMPAGO")</f>
        <v>IMPAGO</v>
      </c>
      <c r="M764" s="1235" t="str">
        <f>IF(L764="IMPAGO","SIN O.C.","")</f>
        <v>SIN O.C.</v>
      </c>
      <c r="N764" s="1235" t="str">
        <f>IF(L764="IMPAGO","SIN FACT.","")</f>
        <v>SIN FACT.</v>
      </c>
    </row>
    <row r="765" spans="1:14" s="653" customFormat="1" x14ac:dyDescent="0.25">
      <c r="A765" s="606" t="s">
        <v>305</v>
      </c>
      <c r="B765" s="615">
        <v>41807</v>
      </c>
      <c r="C765" s="607" t="s">
        <v>5190</v>
      </c>
      <c r="D765" s="606" t="s">
        <v>81</v>
      </c>
      <c r="E765" s="608">
        <v>10212567</v>
      </c>
      <c r="F765" s="606">
        <v>25492915</v>
      </c>
      <c r="G765" s="606">
        <v>2704005</v>
      </c>
      <c r="H765" s="120" t="str">
        <f>IF(G765="","",VLOOKUP(G765,ARANCEL!$B$5:$D$121,2,FALSE))</f>
        <v>PROVISORIO</v>
      </c>
      <c r="I765" s="121" t="s">
        <v>325</v>
      </c>
      <c r="J765" s="119">
        <v>1</v>
      </c>
      <c r="K765" s="122">
        <f>IF(G765="","",VLOOKUP(G765,ARANCEL!$B$5:$D$121,3,FALSE)*J765)</f>
        <v>3250</v>
      </c>
      <c r="L765" s="1229" t="s">
        <v>5742</v>
      </c>
      <c r="M765" s="1229">
        <v>4500239575</v>
      </c>
      <c r="N765" s="1229" t="s">
        <v>5758</v>
      </c>
    </row>
    <row r="766" spans="1:14" s="653" customFormat="1" x14ac:dyDescent="0.25">
      <c r="A766" s="627" t="s">
        <v>305</v>
      </c>
      <c r="B766" s="615">
        <v>41844</v>
      </c>
      <c r="C766" s="607" t="s">
        <v>5190</v>
      </c>
      <c r="D766" s="606" t="s">
        <v>81</v>
      </c>
      <c r="E766" s="608">
        <v>10212567</v>
      </c>
      <c r="F766" s="606">
        <v>25492915</v>
      </c>
      <c r="G766" s="606">
        <v>2704005</v>
      </c>
      <c r="H766" s="120" t="str">
        <f>IF(G766="","",VLOOKUP(G766,ARANCEL!$B$5:$D$121,2,FALSE))</f>
        <v>PROVISORIO</v>
      </c>
      <c r="I766" s="121" t="s">
        <v>329</v>
      </c>
      <c r="J766" s="119">
        <v>1</v>
      </c>
      <c r="K766" s="122">
        <f>IF(G766="","",VLOOKUP(G766,ARANCEL!$B$5:$D$121,3,FALSE)*J766)</f>
        <v>3250</v>
      </c>
      <c r="L766" s="1229" t="s">
        <v>6017</v>
      </c>
      <c r="M766" s="1229">
        <v>4500245549</v>
      </c>
      <c r="N766" s="1229">
        <v>9817</v>
      </c>
    </row>
    <row r="767" spans="1:14" s="653" customFormat="1" x14ac:dyDescent="0.25">
      <c r="A767" s="606" t="s">
        <v>305</v>
      </c>
      <c r="B767" s="615">
        <v>41844</v>
      </c>
      <c r="C767" s="607" t="s">
        <v>5190</v>
      </c>
      <c r="D767" s="606" t="s">
        <v>81</v>
      </c>
      <c r="E767" s="608">
        <v>10212567</v>
      </c>
      <c r="F767" s="606">
        <v>25492915</v>
      </c>
      <c r="G767" s="606">
        <v>2704002</v>
      </c>
      <c r="H767" s="120" t="str">
        <f>IF(G767="","",VLOOKUP(G767,ARANCEL!$B$5:$D$121,2,FALSE))</f>
        <v xml:space="preserve">CORONA PERIFERICA </v>
      </c>
      <c r="I767" s="121" t="s">
        <v>613</v>
      </c>
      <c r="J767" s="119">
        <v>2</v>
      </c>
      <c r="K767" s="122">
        <f>IF(G767="","",VLOOKUP(G767,ARANCEL!$B$5:$D$121,3,FALSE)*J767)</f>
        <v>51730</v>
      </c>
      <c r="L767" s="1229" t="s">
        <v>6017</v>
      </c>
      <c r="M767" s="1229">
        <v>4500245549</v>
      </c>
      <c r="N767" s="1229">
        <v>9817</v>
      </c>
    </row>
    <row r="768" spans="1:14" s="653" customFormat="1" x14ac:dyDescent="0.25">
      <c r="A768" s="606" t="s">
        <v>305</v>
      </c>
      <c r="B768" s="615">
        <v>41911</v>
      </c>
      <c r="C768" s="607" t="s">
        <v>5190</v>
      </c>
      <c r="D768" s="606" t="s">
        <v>81</v>
      </c>
      <c r="E768" s="608">
        <v>10257427</v>
      </c>
      <c r="F768" s="606">
        <v>25492915</v>
      </c>
      <c r="G768" s="606">
        <v>2704005</v>
      </c>
      <c r="H768" s="120" t="str">
        <f>IF(G768="","",VLOOKUP(G768,ARANCEL!$B$5:$D$121,2,FALSE))</f>
        <v>PROVISORIO</v>
      </c>
      <c r="I768" s="121" t="s">
        <v>7305</v>
      </c>
      <c r="J768" s="119">
        <v>4</v>
      </c>
      <c r="K768" s="122">
        <f>IF(G768="","",VLOOKUP(G768,ARANCEL!$B$5:$D$121,3,FALSE)*J768)</f>
        <v>13000</v>
      </c>
      <c r="L768" s="1229" t="s">
        <v>7548</v>
      </c>
      <c r="M768" s="1229">
        <v>4500255012</v>
      </c>
      <c r="N768" s="1229" t="s">
        <v>7550</v>
      </c>
    </row>
    <row r="769" spans="1:14" s="655" customFormat="1" x14ac:dyDescent="0.25">
      <c r="A769" s="606" t="s">
        <v>313</v>
      </c>
      <c r="B769" s="615">
        <v>41974</v>
      </c>
      <c r="C769" s="607" t="s">
        <v>5190</v>
      </c>
      <c r="D769" s="606" t="s">
        <v>81</v>
      </c>
      <c r="E769" s="608">
        <v>10257427</v>
      </c>
      <c r="F769" s="606">
        <v>25492915</v>
      </c>
      <c r="G769" s="606">
        <v>2704012</v>
      </c>
      <c r="H769" s="120" t="str">
        <f>IF(G769="","",VLOOKUP(G769,ARANCEL!$B$5:$D$121,2,FALSE))</f>
        <v xml:space="preserve">INTERMEDIARIO O PONTICO </v>
      </c>
      <c r="I769" s="121" t="s">
        <v>2739</v>
      </c>
      <c r="J769" s="119">
        <v>2</v>
      </c>
      <c r="K769" s="122">
        <f>IF(G769="","",VLOOKUP(G769,ARANCEL!$B$5:$D$121,3,FALSE)*J769)</f>
        <v>50244</v>
      </c>
      <c r="L769" s="1229" t="s">
        <v>8256</v>
      </c>
      <c r="M769" s="1229">
        <v>4500265720</v>
      </c>
      <c r="N769" s="1229" t="s">
        <v>8952</v>
      </c>
    </row>
    <row r="770" spans="1:14" s="655" customFormat="1" x14ac:dyDescent="0.25">
      <c r="A770" s="606" t="s">
        <v>313</v>
      </c>
      <c r="B770" s="615">
        <v>41974</v>
      </c>
      <c r="C770" s="118" t="s">
        <v>5190</v>
      </c>
      <c r="D770" s="119" t="s">
        <v>81</v>
      </c>
      <c r="E770" s="162">
        <v>10257427</v>
      </c>
      <c r="F770" s="119">
        <v>25492915</v>
      </c>
      <c r="G770" s="606">
        <v>2704002</v>
      </c>
      <c r="H770" s="120" t="str">
        <f>IF(G770="","",VLOOKUP(G770,ARANCEL!$B$5:$D$121,2,FALSE))</f>
        <v xml:space="preserve">CORONA PERIFERICA </v>
      </c>
      <c r="I770" s="121" t="s">
        <v>2739</v>
      </c>
      <c r="J770" s="119">
        <v>2</v>
      </c>
      <c r="K770" s="122">
        <f>IF(G770="","",VLOOKUP(G770,ARANCEL!$B$5:$D$121,3,FALSE)*J770)</f>
        <v>51730</v>
      </c>
      <c r="L770" s="1229" t="s">
        <v>8256</v>
      </c>
      <c r="M770" s="1229">
        <v>4500265720</v>
      </c>
      <c r="N770" s="1229" t="s">
        <v>8952</v>
      </c>
    </row>
    <row r="771" spans="1:14" s="655" customFormat="1" x14ac:dyDescent="0.25">
      <c r="A771" s="606" t="s">
        <v>305</v>
      </c>
      <c r="B771" s="615">
        <v>41933</v>
      </c>
      <c r="C771" s="118" t="s">
        <v>7784</v>
      </c>
      <c r="D771" s="119" t="s">
        <v>81</v>
      </c>
      <c r="E771" s="162">
        <v>10268213</v>
      </c>
      <c r="F771" s="119">
        <v>28891825</v>
      </c>
      <c r="G771" s="606">
        <v>2704005</v>
      </c>
      <c r="H771" s="120" t="str">
        <f>IF(G771="","",VLOOKUP(G771,ARANCEL!$B$5:$D$121,2,FALSE))</f>
        <v>PROVISORIO</v>
      </c>
      <c r="I771" s="121" t="s">
        <v>1273</v>
      </c>
      <c r="J771" s="119">
        <v>3</v>
      </c>
      <c r="K771" s="122">
        <f>IF(G771="","",VLOOKUP(G771,ARANCEL!$B$5:$D$121,3,FALSE)*J771)</f>
        <v>9750</v>
      </c>
      <c r="L771" s="1229" t="s">
        <v>8279</v>
      </c>
      <c r="M771" s="1229">
        <v>4500260751</v>
      </c>
      <c r="N771" s="1229" t="s">
        <v>8271</v>
      </c>
    </row>
    <row r="772" spans="1:14" s="655" customFormat="1" x14ac:dyDescent="0.25">
      <c r="A772" s="606" t="s">
        <v>606</v>
      </c>
      <c r="B772" s="615">
        <v>41990</v>
      </c>
      <c r="C772" s="118" t="s">
        <v>7784</v>
      </c>
      <c r="D772" s="119" t="s">
        <v>81</v>
      </c>
      <c r="E772" s="162">
        <v>10268213</v>
      </c>
      <c r="F772" s="119">
        <v>28891825</v>
      </c>
      <c r="G772" s="606">
        <v>2704002</v>
      </c>
      <c r="H772" s="120" t="str">
        <f>IF(G772="","",VLOOKUP(G772,ARANCEL!$B$5:$D$121,2,FALSE))</f>
        <v xml:space="preserve">CORONA PERIFERICA </v>
      </c>
      <c r="I772" s="121" t="s">
        <v>1595</v>
      </c>
      <c r="J772" s="119">
        <v>2</v>
      </c>
      <c r="K772" s="122">
        <f>IF(G772="","",VLOOKUP(G772,ARANCEL!$B$5:$D$121,3,FALSE)*J772)</f>
        <v>51730</v>
      </c>
      <c r="L772" s="1349" t="s">
        <v>9431</v>
      </c>
      <c r="M772" s="1349">
        <v>4500269300</v>
      </c>
      <c r="N772" s="1349" t="s">
        <v>9449</v>
      </c>
    </row>
    <row r="773" spans="1:14" s="655" customFormat="1" x14ac:dyDescent="0.25">
      <c r="A773" s="606" t="s">
        <v>606</v>
      </c>
      <c r="B773" s="615">
        <v>41990</v>
      </c>
      <c r="C773" s="607" t="s">
        <v>7784</v>
      </c>
      <c r="D773" s="606" t="s">
        <v>81</v>
      </c>
      <c r="E773" s="608">
        <v>10268213</v>
      </c>
      <c r="F773" s="606">
        <v>28891825</v>
      </c>
      <c r="G773" s="606">
        <v>2704012</v>
      </c>
      <c r="H773" s="120" t="str">
        <f>IF(G773="","",VLOOKUP(G773,ARANCEL!$B$5:$D$121,2,FALSE))</f>
        <v xml:space="preserve">INTERMEDIARIO O PONTICO </v>
      </c>
      <c r="I773" s="121" t="s">
        <v>340</v>
      </c>
      <c r="J773" s="119">
        <v>1</v>
      </c>
      <c r="K773" s="122">
        <f>IF(G773="","",VLOOKUP(G773,ARANCEL!$B$5:$D$121,3,FALSE)*J773)</f>
        <v>25122</v>
      </c>
      <c r="L773" s="1349" t="s">
        <v>9431</v>
      </c>
      <c r="M773" s="1349">
        <v>4500269300</v>
      </c>
      <c r="N773" s="1349" t="s">
        <v>9449</v>
      </c>
    </row>
    <row r="774" spans="1:14" s="655" customFormat="1" x14ac:dyDescent="0.25">
      <c r="A774" s="628" t="s">
        <v>313</v>
      </c>
      <c r="B774" s="615">
        <v>41871</v>
      </c>
      <c r="C774" s="607" t="s">
        <v>6903</v>
      </c>
      <c r="D774" s="606" t="s">
        <v>83</v>
      </c>
      <c r="E774" s="608">
        <v>10244469</v>
      </c>
      <c r="F774" s="606">
        <v>27976718</v>
      </c>
      <c r="G774" s="606">
        <v>2704005</v>
      </c>
      <c r="H774" s="120" t="str">
        <f>IF(G774="","",VLOOKUP(G774,ARANCEL!$B$5:$D$121,2,FALSE))</f>
        <v>PROVISORIO</v>
      </c>
      <c r="I774" s="121" t="s">
        <v>2739</v>
      </c>
      <c r="J774" s="119">
        <v>1</v>
      </c>
      <c r="K774" s="122">
        <f>IF(G774="","",VLOOKUP(G774,ARANCEL!$B$5:$D$121,3,FALSE)*J774)</f>
        <v>3250</v>
      </c>
      <c r="L774" s="1229" t="s">
        <v>6905</v>
      </c>
      <c r="M774" s="1229">
        <v>4500250349</v>
      </c>
      <c r="N774" s="1229" t="s">
        <v>6910</v>
      </c>
    </row>
    <row r="775" spans="1:14" s="655" customFormat="1" x14ac:dyDescent="0.25">
      <c r="A775" s="606" t="s">
        <v>305</v>
      </c>
      <c r="B775" s="615">
        <v>41975</v>
      </c>
      <c r="C775" s="607" t="s">
        <v>8721</v>
      </c>
      <c r="D775" s="606" t="s">
        <v>467</v>
      </c>
      <c r="E775" s="608">
        <v>10290877</v>
      </c>
      <c r="F775" s="606">
        <v>29581295</v>
      </c>
      <c r="G775" s="606">
        <v>2704005</v>
      </c>
      <c r="H775" s="120" t="str">
        <f>IF(G775="","",VLOOKUP(G775,ARANCEL!$B$5:$D$121,2,FALSE))</f>
        <v>PROVISORIO</v>
      </c>
      <c r="I775" s="121" t="s">
        <v>325</v>
      </c>
      <c r="J775" s="119">
        <v>1</v>
      </c>
      <c r="K775" s="122">
        <f>IF(G775="","",VLOOKUP(G775,ARANCEL!$B$5:$D$121,3,FALSE)*J775)</f>
        <v>3250</v>
      </c>
      <c r="L775" s="1349" t="s">
        <v>9431</v>
      </c>
      <c r="M775" s="1349">
        <v>4500269300</v>
      </c>
      <c r="N775" s="1349" t="s">
        <v>9449</v>
      </c>
    </row>
    <row r="776" spans="1:14" s="658" customFormat="1" x14ac:dyDescent="0.25">
      <c r="A776" s="606" t="s">
        <v>305</v>
      </c>
      <c r="B776" s="615">
        <v>41828</v>
      </c>
      <c r="C776" s="607" t="s">
        <v>5552</v>
      </c>
      <c r="D776" s="606" t="s">
        <v>82</v>
      </c>
      <c r="E776" s="608">
        <v>10221660</v>
      </c>
      <c r="F776" s="606">
        <v>26317629</v>
      </c>
      <c r="G776" s="606">
        <v>2705003</v>
      </c>
      <c r="H776" s="120" t="str">
        <f>IF(G776="","",VLOOKUP(G776,ARANCEL!$B$5:$D$121,2,FALSE))</f>
        <v>INCRUSTACION ESTETICA (ART-GLASS O CERAMICA)</v>
      </c>
      <c r="I776" s="121" t="s">
        <v>308</v>
      </c>
      <c r="J776" s="119">
        <v>1</v>
      </c>
      <c r="K776" s="122">
        <f>IF(G776="","",VLOOKUP(G776,ARANCEL!$B$5:$D$121,3,FALSE)*J776)</f>
        <v>15676</v>
      </c>
      <c r="L776" s="1229" t="s">
        <v>6017</v>
      </c>
      <c r="M776" s="1229">
        <v>4500243725</v>
      </c>
      <c r="N776" s="1229">
        <v>9797</v>
      </c>
    </row>
    <row r="777" spans="1:14" s="658" customFormat="1" x14ac:dyDescent="0.25">
      <c r="A777" s="606" t="s">
        <v>305</v>
      </c>
      <c r="B777" s="1355">
        <v>41824</v>
      </c>
      <c r="C777" s="607" t="s">
        <v>6169</v>
      </c>
      <c r="D777" s="606" t="s">
        <v>465</v>
      </c>
      <c r="E777" s="608">
        <v>10235037</v>
      </c>
      <c r="F777" s="606">
        <v>27791334</v>
      </c>
      <c r="G777" s="606">
        <v>2704005</v>
      </c>
      <c r="H777" s="120" t="str">
        <f>IF(G777="","",VLOOKUP(G777,ARANCEL!$B$5:$D$121,2,FALSE))</f>
        <v>PROVISORIO</v>
      </c>
      <c r="I777" s="121" t="s">
        <v>315</v>
      </c>
      <c r="J777" s="119">
        <v>1</v>
      </c>
      <c r="K777" s="122">
        <f>IF(G777="","",VLOOKUP(G777,ARANCEL!$B$5:$D$121,3,FALSE)*J777)</f>
        <v>3250</v>
      </c>
      <c r="L777" s="1229" t="s">
        <v>6905</v>
      </c>
      <c r="M777" s="1229">
        <v>4500251421</v>
      </c>
      <c r="N777" s="1229" t="s">
        <v>7150</v>
      </c>
    </row>
    <row r="778" spans="1:14" s="658" customFormat="1" x14ac:dyDescent="0.25">
      <c r="A778" s="606" t="s">
        <v>305</v>
      </c>
      <c r="B778" s="615">
        <v>41869</v>
      </c>
      <c r="C778" s="118" t="s">
        <v>6169</v>
      </c>
      <c r="D778" s="119" t="s">
        <v>465</v>
      </c>
      <c r="E778" s="162">
        <v>10235037</v>
      </c>
      <c r="F778" s="119">
        <v>27791334</v>
      </c>
      <c r="G778" s="606">
        <v>2704003</v>
      </c>
      <c r="H778" s="120" t="str">
        <f>IF(G778="","",VLOOKUP(G778,ARANCEL!$B$5:$D$121,2,FALSE))</f>
        <v xml:space="preserve">CORONA PERIFERICA CON PERNO MUÑON COLADO </v>
      </c>
      <c r="I778" s="121" t="s">
        <v>315</v>
      </c>
      <c r="J778" s="119">
        <v>1</v>
      </c>
      <c r="K778" s="122">
        <f>IF(G778="","",VLOOKUP(G778,ARANCEL!$B$5:$D$121,3,FALSE)*J778)</f>
        <v>32612</v>
      </c>
      <c r="L778" s="1229" t="s">
        <v>6905</v>
      </c>
      <c r="M778" s="1229">
        <v>4500251421</v>
      </c>
      <c r="N778" s="1229" t="s">
        <v>7150</v>
      </c>
    </row>
    <row r="779" spans="1:14" s="655" customFormat="1" x14ac:dyDescent="0.25">
      <c r="A779" s="606" t="s">
        <v>305</v>
      </c>
      <c r="B779" s="1392">
        <v>41821</v>
      </c>
      <c r="C779" s="118" t="s">
        <v>5459</v>
      </c>
      <c r="D779" s="119" t="s">
        <v>81</v>
      </c>
      <c r="E779" s="162">
        <v>10219343</v>
      </c>
      <c r="F779" s="119">
        <v>26734928</v>
      </c>
      <c r="G779" s="606">
        <v>2704005</v>
      </c>
      <c r="H779" s="120" t="str">
        <f>IF(G779="","",VLOOKUP(G779,ARANCEL!$B$5:$D$121,2,FALSE))</f>
        <v>PROVISORIO</v>
      </c>
      <c r="I779" s="121" t="s">
        <v>340</v>
      </c>
      <c r="J779" s="119">
        <v>1</v>
      </c>
      <c r="K779" s="122">
        <f>IF(G779="","",VLOOKUP(G779,ARANCEL!$B$5:$D$121,3,FALSE)*J779)</f>
        <v>3250</v>
      </c>
      <c r="L779" s="1235" t="str">
        <f>IF(E779="","","IMPAGO")</f>
        <v>IMPAGO</v>
      </c>
      <c r="M779" s="1235" t="str">
        <f>IF(L779="IMPAGO","SIN O.C.","")</f>
        <v>SIN O.C.</v>
      </c>
      <c r="N779" s="1235" t="str">
        <f>IF(L779="IMPAGO","SIN FACT.","")</f>
        <v>SIN FACT.</v>
      </c>
    </row>
    <row r="780" spans="1:14" s="658" customFormat="1" x14ac:dyDescent="0.25">
      <c r="A780" s="606" t="s">
        <v>305</v>
      </c>
      <c r="B780" s="615">
        <v>41850</v>
      </c>
      <c r="C780" s="607" t="s">
        <v>5459</v>
      </c>
      <c r="D780" s="606" t="s">
        <v>81</v>
      </c>
      <c r="E780" s="608">
        <v>10219343</v>
      </c>
      <c r="F780" s="606">
        <v>26734928</v>
      </c>
      <c r="G780" s="606">
        <v>2704002</v>
      </c>
      <c r="H780" s="120" t="str">
        <f>IF(G780="","",VLOOKUP(G780,ARANCEL!$B$5:$D$121,2,FALSE))</f>
        <v xml:space="preserve">CORONA PERIFERICA </v>
      </c>
      <c r="I780" s="121" t="s">
        <v>340</v>
      </c>
      <c r="J780" s="119">
        <v>1</v>
      </c>
      <c r="K780" s="122">
        <f>IF(G780="","",VLOOKUP(G780,ARANCEL!$B$5:$D$121,3,FALSE)*J780)</f>
        <v>25865</v>
      </c>
      <c r="L780" s="1229" t="s">
        <v>6905</v>
      </c>
      <c r="M780" s="1229">
        <v>4500250349</v>
      </c>
      <c r="N780" s="1229" t="s">
        <v>6910</v>
      </c>
    </row>
    <row r="781" spans="1:14" s="658" customFormat="1" x14ac:dyDescent="0.25">
      <c r="A781" s="606" t="s">
        <v>305</v>
      </c>
      <c r="B781" s="615">
        <v>41850</v>
      </c>
      <c r="C781" s="607" t="s">
        <v>5459</v>
      </c>
      <c r="D781" s="606" t="s">
        <v>81</v>
      </c>
      <c r="E781" s="608">
        <v>10219343</v>
      </c>
      <c r="F781" s="606">
        <v>26734928</v>
      </c>
      <c r="G781" s="606">
        <v>2705003</v>
      </c>
      <c r="H781" s="120" t="str">
        <f>IF(G781="","",VLOOKUP(G781,ARANCEL!$B$5:$D$121,2,FALSE))</f>
        <v>INCRUSTACION ESTETICA (ART-GLASS O CERAMICA)</v>
      </c>
      <c r="I781" s="121" t="s">
        <v>633</v>
      </c>
      <c r="J781" s="119">
        <v>1</v>
      </c>
      <c r="K781" s="122">
        <f>IF(G781="","",VLOOKUP(G781,ARANCEL!$B$5:$D$121,3,FALSE)*J781)</f>
        <v>15676</v>
      </c>
      <c r="L781" s="1229" t="s">
        <v>6905</v>
      </c>
      <c r="M781" s="1229">
        <v>4500250349</v>
      </c>
      <c r="N781" s="1229" t="s">
        <v>6910</v>
      </c>
    </row>
    <row r="782" spans="1:14" s="658" customFormat="1" x14ac:dyDescent="0.25">
      <c r="A782" s="606" t="s">
        <v>305</v>
      </c>
      <c r="B782" s="615">
        <v>41712</v>
      </c>
      <c r="C782" s="607" t="s">
        <v>3295</v>
      </c>
      <c r="D782" s="606" t="s">
        <v>645</v>
      </c>
      <c r="E782" s="608">
        <v>10181056</v>
      </c>
      <c r="F782" s="606">
        <v>25432024</v>
      </c>
      <c r="G782" s="606">
        <v>2707001</v>
      </c>
      <c r="H782" s="120" t="str">
        <f>IF(G782="","",VLOOKUP(G782,ARANCEL!$B$5:$D$121,2,FALSE))</f>
        <v xml:space="preserve">PLANO DE RELAJACION </v>
      </c>
      <c r="I782" s="121" t="s">
        <v>306</v>
      </c>
      <c r="J782" s="119">
        <v>1</v>
      </c>
      <c r="K782" s="122">
        <f>IF(G782="","",VLOOKUP(G782,ARANCEL!$B$5:$D$121,3,FALSE)*J782)</f>
        <v>9221</v>
      </c>
      <c r="L782" s="1229" t="s">
        <v>3058</v>
      </c>
      <c r="M782" s="1229">
        <v>4500225675</v>
      </c>
      <c r="N782" s="1229">
        <v>8921</v>
      </c>
    </row>
    <row r="783" spans="1:14" s="658" customFormat="1" x14ac:dyDescent="0.25">
      <c r="A783" s="606" t="s">
        <v>305</v>
      </c>
      <c r="B783" s="615">
        <v>41991</v>
      </c>
      <c r="C783" s="607" t="s">
        <v>8968</v>
      </c>
      <c r="D783" s="606" t="s">
        <v>1481</v>
      </c>
      <c r="E783" s="608">
        <v>10296387</v>
      </c>
      <c r="F783" s="606">
        <v>30023108</v>
      </c>
      <c r="G783" s="606">
        <v>2704005</v>
      </c>
      <c r="H783" s="120" t="str">
        <f>IF(G783="","",VLOOKUP(G783,ARANCEL!$B$5:$D$121,2,FALSE))</f>
        <v>PROVISORIO</v>
      </c>
      <c r="I783" s="121" t="s">
        <v>329</v>
      </c>
      <c r="J783" s="119">
        <v>1</v>
      </c>
      <c r="K783" s="122">
        <f>IF(G783="","",VLOOKUP(G783,ARANCEL!$B$5:$D$121,3,FALSE)*J783)</f>
        <v>3250</v>
      </c>
      <c r="L783" s="1349" t="s">
        <v>9431</v>
      </c>
      <c r="M783" s="1349">
        <v>4500269300</v>
      </c>
      <c r="N783" s="1349" t="s">
        <v>9449</v>
      </c>
    </row>
    <row r="784" spans="1:14" s="661" customFormat="1" x14ac:dyDescent="0.25">
      <c r="A784" s="606" t="s">
        <v>305</v>
      </c>
      <c r="B784" s="615">
        <v>41991</v>
      </c>
      <c r="C784" s="118" t="s">
        <v>8968</v>
      </c>
      <c r="D784" s="119" t="s">
        <v>1481</v>
      </c>
      <c r="E784" s="162">
        <v>10296387</v>
      </c>
      <c r="F784" s="119">
        <v>30023108</v>
      </c>
      <c r="G784" s="606">
        <v>2704003</v>
      </c>
      <c r="H784" s="120" t="str">
        <f>IF(G784="","",VLOOKUP(G784,ARANCEL!$B$5:$D$121,2,FALSE))</f>
        <v xml:space="preserve">CORONA PERIFERICA CON PERNO MUÑON COLADO </v>
      </c>
      <c r="I784" s="121" t="s">
        <v>329</v>
      </c>
      <c r="J784" s="119">
        <v>1</v>
      </c>
      <c r="K784" s="122">
        <f>IF(G784="","",VLOOKUP(G784,ARANCEL!$B$5:$D$121,3,FALSE)*J784)</f>
        <v>32612</v>
      </c>
      <c r="L784" s="1349" t="s">
        <v>9431</v>
      </c>
      <c r="M784" s="1349">
        <v>4500269300</v>
      </c>
      <c r="N784" s="1349" t="s">
        <v>9449</v>
      </c>
    </row>
    <row r="785" spans="1:14" s="661" customFormat="1" x14ac:dyDescent="0.25">
      <c r="A785" s="606" t="s">
        <v>305</v>
      </c>
      <c r="B785" s="615">
        <v>41813</v>
      </c>
      <c r="C785" s="118" t="s">
        <v>5317</v>
      </c>
      <c r="D785" s="119" t="s">
        <v>465</v>
      </c>
      <c r="E785" s="162">
        <v>10215310</v>
      </c>
      <c r="F785" s="119">
        <v>27101139</v>
      </c>
      <c r="G785" s="606">
        <v>2704005</v>
      </c>
      <c r="H785" s="120" t="str">
        <f>IF(G785="","",VLOOKUP(G785,ARANCEL!$B$5:$D$121,2,FALSE))</f>
        <v>PROVISORIO</v>
      </c>
      <c r="I785" s="121" t="s">
        <v>308</v>
      </c>
      <c r="J785" s="119">
        <v>1</v>
      </c>
      <c r="K785" s="122">
        <f>IF(G785="","",VLOOKUP(G785,ARANCEL!$B$5:$D$121,3,FALSE)*J785)</f>
        <v>3250</v>
      </c>
      <c r="L785" s="1229" t="s">
        <v>5742</v>
      </c>
      <c r="M785" s="1229">
        <v>4500239575</v>
      </c>
      <c r="N785" s="1229" t="s">
        <v>5758</v>
      </c>
    </row>
    <row r="786" spans="1:14" s="661" customFormat="1" x14ac:dyDescent="0.25">
      <c r="A786" s="606" t="s">
        <v>305</v>
      </c>
      <c r="B786" s="615">
        <v>41658</v>
      </c>
      <c r="C786" s="607" t="s">
        <v>8374</v>
      </c>
      <c r="D786" s="606" t="s">
        <v>83</v>
      </c>
      <c r="E786" s="608">
        <v>10281830</v>
      </c>
      <c r="F786" s="606">
        <v>29421403</v>
      </c>
      <c r="G786" s="606">
        <v>2705003</v>
      </c>
      <c r="H786" s="120" t="str">
        <f>IF(G786="","",VLOOKUP(G786,ARANCEL!$B$5:$D$121,2,FALSE))</f>
        <v>INCRUSTACION ESTETICA (ART-GLASS O CERAMICA)</v>
      </c>
      <c r="I786" s="121" t="s">
        <v>316</v>
      </c>
      <c r="J786" s="119">
        <v>1</v>
      </c>
      <c r="K786" s="122">
        <f>IF(G786="","",VLOOKUP(G786,ARANCEL!$B$5:$D$121,3,FALSE)*J786)</f>
        <v>15676</v>
      </c>
      <c r="L786" s="1229" t="s">
        <v>8256</v>
      </c>
      <c r="M786" s="1229">
        <v>4500265720</v>
      </c>
      <c r="N786" s="1229" t="s">
        <v>8952</v>
      </c>
    </row>
    <row r="787" spans="1:14" s="661" customFormat="1" x14ac:dyDescent="0.25">
      <c r="A787" s="606" t="s">
        <v>305</v>
      </c>
      <c r="B787" s="615">
        <v>41682</v>
      </c>
      <c r="C787" s="118" t="s">
        <v>2772</v>
      </c>
      <c r="D787" s="119" t="s">
        <v>61</v>
      </c>
      <c r="E787" s="162">
        <v>10173144</v>
      </c>
      <c r="F787" s="119">
        <v>24998580</v>
      </c>
      <c r="G787" s="606">
        <v>2707001</v>
      </c>
      <c r="H787" s="120" t="str">
        <f>IF(G787="","",VLOOKUP(G787,ARANCEL!$B$5:$D$121,2,FALSE))</f>
        <v xml:space="preserve">PLANO DE RELAJACION </v>
      </c>
      <c r="I787" s="121" t="s">
        <v>306</v>
      </c>
      <c r="J787" s="119">
        <v>1</v>
      </c>
      <c r="K787" s="122">
        <f>IF(G787="","",VLOOKUP(G787,ARANCEL!$B$5:$D$121,3,FALSE)*J787)</f>
        <v>9221</v>
      </c>
      <c r="L787" s="1229" t="s">
        <v>3438</v>
      </c>
      <c r="M787" s="1229">
        <v>4500220807</v>
      </c>
      <c r="N787" s="1229">
        <v>8635</v>
      </c>
    </row>
    <row r="788" spans="1:14" s="661" customFormat="1" x14ac:dyDescent="0.25">
      <c r="A788" s="606" t="s">
        <v>305</v>
      </c>
      <c r="B788" s="615">
        <v>41691</v>
      </c>
      <c r="C788" s="607" t="s">
        <v>2772</v>
      </c>
      <c r="D788" s="606" t="s">
        <v>61</v>
      </c>
      <c r="E788" s="608">
        <v>10173144</v>
      </c>
      <c r="F788" s="606">
        <v>24998580</v>
      </c>
      <c r="G788" s="606">
        <v>2707003</v>
      </c>
      <c r="H788" s="120" t="str">
        <f>IF(G788="","",VLOOKUP(G788,ARANCEL!$B$5:$D$121,2,FALSE))</f>
        <v xml:space="preserve">ESTAMPADO </v>
      </c>
      <c r="I788" s="121" t="s">
        <v>306</v>
      </c>
      <c r="J788" s="119">
        <v>1</v>
      </c>
      <c r="K788" s="122">
        <f>IF(G788="","",VLOOKUP(G788,ARANCEL!$B$5:$D$121,3,FALSE)*J788)</f>
        <v>6028</v>
      </c>
      <c r="L788" s="1229" t="s">
        <v>3438</v>
      </c>
      <c r="M788" s="1229">
        <v>4500220807</v>
      </c>
      <c r="N788" s="1229">
        <v>8635</v>
      </c>
    </row>
    <row r="789" spans="1:14" s="664" customFormat="1" x14ac:dyDescent="0.25">
      <c r="A789" s="606" t="s">
        <v>305</v>
      </c>
      <c r="B789" s="615">
        <v>41941</v>
      </c>
      <c r="C789" s="607" t="s">
        <v>7969</v>
      </c>
      <c r="D789" s="606" t="s">
        <v>78</v>
      </c>
      <c r="E789" s="608">
        <v>10273531</v>
      </c>
      <c r="F789" s="606">
        <v>29329603</v>
      </c>
      <c r="G789" s="606">
        <v>2704005</v>
      </c>
      <c r="H789" s="120" t="str">
        <f>IF(G789="","",VLOOKUP(G789,ARANCEL!$B$5:$D$121,2,FALSE))</f>
        <v>PROVISORIO</v>
      </c>
      <c r="I789" s="121" t="s">
        <v>320</v>
      </c>
      <c r="J789" s="119">
        <v>2</v>
      </c>
      <c r="K789" s="122">
        <f>IF(G789="","",VLOOKUP(G789,ARANCEL!$B$5:$D$121,3,FALSE)*J789)</f>
        <v>6500</v>
      </c>
      <c r="L789" s="1229" t="s">
        <v>8279</v>
      </c>
      <c r="M789" s="1229">
        <v>4500260751</v>
      </c>
      <c r="N789" s="1229" t="s">
        <v>8271</v>
      </c>
    </row>
    <row r="790" spans="1:14" s="664" customFormat="1" x14ac:dyDescent="0.25">
      <c r="A790" s="606" t="s">
        <v>313</v>
      </c>
      <c r="B790" s="615">
        <v>41851</v>
      </c>
      <c r="C790" s="1135" t="s">
        <v>7138</v>
      </c>
      <c r="D790" s="1136" t="s">
        <v>3347</v>
      </c>
      <c r="E790" s="1136">
        <v>10235398</v>
      </c>
      <c r="F790" s="1136">
        <v>27790424</v>
      </c>
      <c r="G790" s="1136">
        <v>2707002</v>
      </c>
      <c r="H790" s="120" t="str">
        <f>IF(G790="","",VLOOKUP(G790,ARANCEL!$B$5:$D$121,2,FALSE))</f>
        <v>CUBETA DE BLANQUEAMIENTO</v>
      </c>
      <c r="I790" s="121" t="s">
        <v>2739</v>
      </c>
      <c r="J790" s="119">
        <v>1</v>
      </c>
      <c r="K790" s="122">
        <f>IF(G790="","",VLOOKUP(G790,ARANCEL!$B$5:$D$121,3,FALSE)*J790)</f>
        <v>5904</v>
      </c>
      <c r="L790" s="1229" t="s">
        <v>6905</v>
      </c>
      <c r="M790" s="1229">
        <v>4500251421</v>
      </c>
      <c r="N790" s="1229" t="s">
        <v>7150</v>
      </c>
    </row>
    <row r="791" spans="1:14" s="664" customFormat="1" x14ac:dyDescent="0.25">
      <c r="A791" s="1211" t="s">
        <v>313</v>
      </c>
      <c r="B791" s="1393">
        <v>41640</v>
      </c>
      <c r="C791" s="1222" t="s">
        <v>2856</v>
      </c>
      <c r="D791" s="1226" t="s">
        <v>1081</v>
      </c>
      <c r="E791" s="1226">
        <v>10170131</v>
      </c>
      <c r="F791" s="1226">
        <v>23958468</v>
      </c>
      <c r="G791" s="1226">
        <v>2708001</v>
      </c>
      <c r="H791" s="270" t="str">
        <f>IF(G791="","",VLOOKUP(G791,ARANCEL!$B$5:$D$121,2,FALSE))</f>
        <v xml:space="preserve">PLACA DE ORTODONCIA SIN TORNILLO </v>
      </c>
      <c r="I791" s="271" t="s">
        <v>2739</v>
      </c>
      <c r="J791" s="210">
        <v>1</v>
      </c>
      <c r="K791" s="122">
        <v>8569</v>
      </c>
      <c r="L791" s="1229" t="s">
        <v>2842</v>
      </c>
      <c r="M791" s="1229">
        <v>4500216249</v>
      </c>
      <c r="N791" s="1229">
        <v>8413</v>
      </c>
    </row>
    <row r="792" spans="1:14" s="661" customFormat="1" x14ac:dyDescent="0.25">
      <c r="A792" s="628" t="s">
        <v>313</v>
      </c>
      <c r="B792" s="615">
        <v>41944</v>
      </c>
      <c r="C792" s="1225" t="s">
        <v>8943</v>
      </c>
      <c r="D792" s="1225" t="s">
        <v>1081</v>
      </c>
      <c r="E792" s="1228">
        <v>10282746</v>
      </c>
      <c r="F792" s="1225">
        <v>29320256</v>
      </c>
      <c r="G792" s="1225">
        <v>2707003</v>
      </c>
      <c r="H792" s="120" t="str">
        <f>IF(G792="","",VLOOKUP(G792,ARANCEL!$B$5:$D$121,2,FALSE))</f>
        <v xml:space="preserve">ESTAMPADO </v>
      </c>
      <c r="I792" s="121" t="s">
        <v>2739</v>
      </c>
      <c r="J792" s="119">
        <v>1</v>
      </c>
      <c r="K792" s="122">
        <f>IF(G792="","",VLOOKUP(G792,ARANCEL!$B$5:$D$121,3,FALSE)*J792)</f>
        <v>6028</v>
      </c>
      <c r="L792" s="1229" t="s">
        <v>8256</v>
      </c>
      <c r="M792" s="1229">
        <v>4500265720</v>
      </c>
      <c r="N792" s="1229" t="s">
        <v>8952</v>
      </c>
    </row>
    <row r="793" spans="1:14" s="668" customFormat="1" x14ac:dyDescent="0.25">
      <c r="A793" s="606" t="s">
        <v>305</v>
      </c>
      <c r="B793" s="615">
        <v>41789</v>
      </c>
      <c r="C793" s="607" t="s">
        <v>4844</v>
      </c>
      <c r="D793" s="606" t="s">
        <v>78</v>
      </c>
      <c r="E793" s="608">
        <v>10203254</v>
      </c>
      <c r="F793" s="606">
        <v>25258283</v>
      </c>
      <c r="G793" s="606">
        <v>2705003</v>
      </c>
      <c r="H793" s="120" t="str">
        <f>IF(G793="","",VLOOKUP(G793,ARANCEL!$B$5:$D$121,2,FALSE))</f>
        <v>INCRUSTACION ESTETICA (ART-GLASS O CERAMICA)</v>
      </c>
      <c r="I793" s="121" t="s">
        <v>308</v>
      </c>
      <c r="J793" s="119">
        <v>1</v>
      </c>
      <c r="K793" s="122">
        <f>IF(G793="","",VLOOKUP(G793,ARANCEL!$B$5:$D$121,3,FALSE)*J793)</f>
        <v>15676</v>
      </c>
      <c r="L793" s="1229" t="s">
        <v>5292</v>
      </c>
      <c r="M793" s="1229">
        <v>4500235530</v>
      </c>
      <c r="N793" s="1229">
        <v>9401</v>
      </c>
    </row>
    <row r="794" spans="1:14" s="668" customFormat="1" x14ac:dyDescent="0.25">
      <c r="A794" s="606" t="s">
        <v>305</v>
      </c>
      <c r="B794" s="615">
        <v>41807</v>
      </c>
      <c r="C794" s="607" t="s">
        <v>5189</v>
      </c>
      <c r="D794" s="606" t="s">
        <v>61</v>
      </c>
      <c r="E794" s="608">
        <v>10211568</v>
      </c>
      <c r="F794" s="606">
        <v>26866978</v>
      </c>
      <c r="G794" s="606">
        <v>2707001</v>
      </c>
      <c r="H794" s="120" t="str">
        <f>IF(G794="","",VLOOKUP(G794,ARANCEL!$B$5:$D$121,2,FALSE))</f>
        <v xml:space="preserve">PLANO DE RELAJACION </v>
      </c>
      <c r="I794" s="121" t="s">
        <v>306</v>
      </c>
      <c r="J794" s="119">
        <v>1</v>
      </c>
      <c r="K794" s="122">
        <f>IF(G794="","",VLOOKUP(G794,ARANCEL!$B$5:$D$121,3,FALSE)*J794)</f>
        <v>9221</v>
      </c>
      <c r="L794" s="1229" t="s">
        <v>5742</v>
      </c>
      <c r="M794" s="1229">
        <v>4500239575</v>
      </c>
      <c r="N794" s="1229" t="s">
        <v>5758</v>
      </c>
    </row>
    <row r="795" spans="1:14" s="668" customFormat="1" x14ac:dyDescent="0.25">
      <c r="A795" s="606" t="s">
        <v>305</v>
      </c>
      <c r="B795" s="615">
        <v>41656</v>
      </c>
      <c r="C795" s="607" t="s">
        <v>1726</v>
      </c>
      <c r="D795" s="606" t="s">
        <v>465</v>
      </c>
      <c r="E795" s="608">
        <v>10169420</v>
      </c>
      <c r="F795" s="606">
        <v>24634399</v>
      </c>
      <c r="G795" s="606">
        <v>2704005</v>
      </c>
      <c r="H795" s="120" t="str">
        <f>IF(G795="","",VLOOKUP(G795,ARANCEL!$B$5:$D$121,2,FALSE))</f>
        <v>PROVISORIO</v>
      </c>
      <c r="I795" s="121" t="s">
        <v>329</v>
      </c>
      <c r="J795" s="119">
        <v>1</v>
      </c>
      <c r="K795" s="122">
        <f>IF(G795="","",VLOOKUP(G795,ARANCEL!$B$5:$D$121,3,FALSE)*J795)</f>
        <v>3250</v>
      </c>
      <c r="L795" s="1229" t="s">
        <v>2842</v>
      </c>
      <c r="M795" s="1229">
        <v>4500216248</v>
      </c>
      <c r="N795" s="1229">
        <v>8412</v>
      </c>
    </row>
    <row r="796" spans="1:14" s="668" customFormat="1" x14ac:dyDescent="0.25">
      <c r="A796" s="1378" t="s">
        <v>313</v>
      </c>
      <c r="B796" s="615">
        <v>41656</v>
      </c>
      <c r="C796" s="607" t="s">
        <v>1726</v>
      </c>
      <c r="D796" s="606" t="s">
        <v>465</v>
      </c>
      <c r="E796" s="608">
        <v>10169420</v>
      </c>
      <c r="F796" s="606">
        <v>24634399</v>
      </c>
      <c r="G796" s="606">
        <v>2704031</v>
      </c>
      <c r="H796" s="120" t="str">
        <f>IF(G796="","",VLOOKUP(G796,ARANCEL!$B$5:$D$121,2,FALSE))</f>
        <v xml:space="preserve">PERNO MUÑON METALICO </v>
      </c>
      <c r="I796" s="121" t="s">
        <v>329</v>
      </c>
      <c r="J796" s="119">
        <v>1</v>
      </c>
      <c r="K796" s="122">
        <f>IF(G796="","",VLOOKUP(G796,ARANCEL!$B$5:$D$121,3,FALSE)*J796)</f>
        <v>12246</v>
      </c>
      <c r="L796" s="1241" t="s">
        <v>8279</v>
      </c>
      <c r="M796" s="1241">
        <v>4500259287</v>
      </c>
      <c r="N796" s="1241" t="s">
        <v>8287</v>
      </c>
    </row>
    <row r="797" spans="1:14" s="668" customFormat="1" x14ac:dyDescent="0.25">
      <c r="A797" s="606" t="s">
        <v>305</v>
      </c>
      <c r="B797" s="615">
        <v>41716</v>
      </c>
      <c r="C797" s="607" t="s">
        <v>1726</v>
      </c>
      <c r="D797" s="606" t="s">
        <v>465</v>
      </c>
      <c r="E797" s="608">
        <v>10169420</v>
      </c>
      <c r="F797" s="606">
        <v>24634399</v>
      </c>
      <c r="G797" s="606">
        <v>2704015</v>
      </c>
      <c r="H797" s="120" t="str">
        <f>IF(G797="","",VLOOKUP(G797,ARANCEL!$B$5:$D$121,2,FALSE))</f>
        <v xml:space="preserve">CORONA IN CERAM </v>
      </c>
      <c r="I797" s="121" t="s">
        <v>329</v>
      </c>
      <c r="J797" s="119">
        <v>1</v>
      </c>
      <c r="K797" s="122">
        <f>IF(G797="","",VLOOKUP(G797,ARANCEL!$B$5:$D$121,3,FALSE)*J797)</f>
        <v>42733</v>
      </c>
      <c r="L797" s="1229" t="s">
        <v>3058</v>
      </c>
      <c r="M797" s="1229">
        <v>4500225674</v>
      </c>
      <c r="N797" s="1229">
        <v>8920</v>
      </c>
    </row>
    <row r="798" spans="1:14" s="668" customFormat="1" x14ac:dyDescent="0.25">
      <c r="A798" s="606" t="s">
        <v>305</v>
      </c>
      <c r="B798" s="615">
        <v>41800</v>
      </c>
      <c r="C798" s="607" t="s">
        <v>5057</v>
      </c>
      <c r="D798" s="606" t="s">
        <v>81</v>
      </c>
      <c r="E798" s="608">
        <v>10208912</v>
      </c>
      <c r="F798" s="606">
        <v>26751901</v>
      </c>
      <c r="G798" s="606">
        <v>2705003</v>
      </c>
      <c r="H798" s="120" t="str">
        <f>IF(G798="","",VLOOKUP(G798,ARANCEL!$B$5:$D$121,2,FALSE))</f>
        <v>INCRUSTACION ESTETICA (ART-GLASS O CERAMICA)</v>
      </c>
      <c r="I798" s="121" t="s">
        <v>316</v>
      </c>
      <c r="J798" s="119">
        <v>1</v>
      </c>
      <c r="K798" s="122">
        <f>IF(G798="","",VLOOKUP(G798,ARANCEL!$B$5:$D$121,3,FALSE)*J798)</f>
        <v>15676</v>
      </c>
      <c r="L798" s="1229" t="s">
        <v>5742</v>
      </c>
      <c r="M798" s="1229">
        <v>4500239575</v>
      </c>
      <c r="N798" s="1229" t="s">
        <v>5758</v>
      </c>
    </row>
    <row r="799" spans="1:14" s="668" customFormat="1" x14ac:dyDescent="0.25">
      <c r="A799" s="606" t="s">
        <v>305</v>
      </c>
      <c r="B799" s="615">
        <v>42026</v>
      </c>
      <c r="C799" s="607" t="s">
        <v>9301</v>
      </c>
      <c r="D799" s="606" t="s">
        <v>1431</v>
      </c>
      <c r="E799" s="608">
        <v>10313029</v>
      </c>
      <c r="F799" s="606">
        <v>30621575</v>
      </c>
      <c r="G799" s="606">
        <v>2704005</v>
      </c>
      <c r="H799" s="120" t="str">
        <f>IF(G799="","",VLOOKUP(G799,ARANCEL!$B$5:$D$121,2,FALSE))</f>
        <v>PROVISORIO</v>
      </c>
      <c r="I799" s="121" t="s">
        <v>792</v>
      </c>
      <c r="J799" s="119">
        <v>2</v>
      </c>
      <c r="K799" s="122">
        <f>IF(G799="","",VLOOKUP(G799,ARANCEL!$B$5:$D$121,3,FALSE)*J799)</f>
        <v>6500</v>
      </c>
      <c r="L799" s="1235" t="str">
        <f>IF(E799="","","IMPAGO")</f>
        <v>IMPAGO</v>
      </c>
      <c r="M799" s="1235" t="str">
        <f>IF(L799="IMPAGO","SIN O.C.","")</f>
        <v>SIN O.C.</v>
      </c>
      <c r="N799" s="1235" t="str">
        <f>IF(L799="IMPAGO","SIN FACT.","")</f>
        <v>SIN FACT.</v>
      </c>
    </row>
    <row r="800" spans="1:14" s="668" customFormat="1" x14ac:dyDescent="0.25">
      <c r="A800" s="119" t="s">
        <v>305</v>
      </c>
      <c r="B800" s="164">
        <v>41871</v>
      </c>
      <c r="C800" s="118" t="s">
        <v>6513</v>
      </c>
      <c r="D800" s="119" t="s">
        <v>84</v>
      </c>
      <c r="E800" s="162">
        <v>10244450</v>
      </c>
      <c r="F800" s="119">
        <v>28090882</v>
      </c>
      <c r="G800" s="606">
        <v>2705003</v>
      </c>
      <c r="H800" s="120" t="str">
        <f>IF(G800="","",VLOOKUP(G800,ARANCEL!$B$5:$D$121,2,FALSE))</f>
        <v>INCRUSTACION ESTETICA (ART-GLASS O CERAMICA)</v>
      </c>
      <c r="I800" s="121" t="s">
        <v>308</v>
      </c>
      <c r="J800" s="119">
        <v>1</v>
      </c>
      <c r="K800" s="122">
        <f>IF(G800="","",VLOOKUP(G800,ARANCEL!$B$5:$D$121,3,FALSE)*J800)</f>
        <v>15676</v>
      </c>
      <c r="L800" s="1229" t="s">
        <v>6905</v>
      </c>
      <c r="M800" s="1229">
        <v>4500250349</v>
      </c>
      <c r="N800" s="1229" t="s">
        <v>6910</v>
      </c>
    </row>
    <row r="801" spans="1:14" s="668" customFormat="1" x14ac:dyDescent="0.25">
      <c r="A801" s="606" t="s">
        <v>305</v>
      </c>
      <c r="B801" s="615">
        <v>41681</v>
      </c>
      <c r="C801" s="607" t="s">
        <v>2755</v>
      </c>
      <c r="D801" s="606" t="s">
        <v>84</v>
      </c>
      <c r="E801" s="608">
        <v>10173386</v>
      </c>
      <c r="F801" s="606">
        <v>24254782</v>
      </c>
      <c r="G801" s="606">
        <v>2704005</v>
      </c>
      <c r="H801" s="120" t="str">
        <f>IF(G801="","",VLOOKUP(G801,ARANCEL!$B$5:$D$121,2,FALSE))</f>
        <v>PROVISORIO</v>
      </c>
      <c r="I801" s="121" t="s">
        <v>337</v>
      </c>
      <c r="J801" s="119">
        <v>1</v>
      </c>
      <c r="K801" s="122">
        <f>IF(G801="","",VLOOKUP(G801,ARANCEL!$B$5:$D$121,3,FALSE)*J801)</f>
        <v>3250</v>
      </c>
      <c r="L801" s="1229" t="s">
        <v>3438</v>
      </c>
      <c r="M801" s="1229">
        <v>4500220807</v>
      </c>
      <c r="N801" s="1229">
        <v>8635</v>
      </c>
    </row>
    <row r="802" spans="1:14" s="653" customFormat="1" x14ac:dyDescent="0.25">
      <c r="A802" s="606" t="s">
        <v>305</v>
      </c>
      <c r="B802" s="615">
        <v>41681</v>
      </c>
      <c r="C802" s="607" t="s">
        <v>2755</v>
      </c>
      <c r="D802" s="606" t="s">
        <v>84</v>
      </c>
      <c r="E802" s="608">
        <v>10173386</v>
      </c>
      <c r="F802" s="606">
        <v>24254782</v>
      </c>
      <c r="G802" s="606">
        <v>2704003</v>
      </c>
      <c r="H802" s="120" t="str">
        <f>IF(G802="","",VLOOKUP(G802,ARANCEL!$B$5:$D$121,2,FALSE))</f>
        <v xml:space="preserve">CORONA PERIFERICA CON PERNO MUÑON COLADO </v>
      </c>
      <c r="I802" s="121" t="s">
        <v>337</v>
      </c>
      <c r="J802" s="119">
        <v>1</v>
      </c>
      <c r="K802" s="122">
        <f>IF(G802="","",VLOOKUP(G802,ARANCEL!$B$5:$D$121,3,FALSE)*J802)</f>
        <v>32612</v>
      </c>
      <c r="L802" s="1229" t="s">
        <v>3438</v>
      </c>
      <c r="M802" s="1229">
        <v>4500220807</v>
      </c>
      <c r="N802" s="1229">
        <v>8635</v>
      </c>
    </row>
    <row r="803" spans="1:14" s="669" customFormat="1" x14ac:dyDescent="0.25">
      <c r="A803" s="606" t="s">
        <v>305</v>
      </c>
      <c r="B803" s="615">
        <v>41753</v>
      </c>
      <c r="C803" s="607" t="s">
        <v>4114</v>
      </c>
      <c r="D803" s="606" t="s">
        <v>81</v>
      </c>
      <c r="E803" s="608">
        <v>10190589</v>
      </c>
      <c r="F803" s="606">
        <v>25488257</v>
      </c>
      <c r="G803" s="606">
        <v>2704005</v>
      </c>
      <c r="H803" s="120" t="str">
        <f>IF(G803="","",VLOOKUP(G803,ARANCEL!$B$5:$D$121,2,FALSE))</f>
        <v>PROVISORIO</v>
      </c>
      <c r="I803" s="121" t="s">
        <v>322</v>
      </c>
      <c r="J803" s="119">
        <v>1</v>
      </c>
      <c r="K803" s="122">
        <f>IF(G803="","",VLOOKUP(G803,ARANCEL!$B$5:$D$121,3,FALSE)*J803)</f>
        <v>3250</v>
      </c>
      <c r="L803" s="1229" t="s">
        <v>4612</v>
      </c>
      <c r="M803" s="1229">
        <v>4500229997</v>
      </c>
      <c r="N803" s="1229">
        <v>9220</v>
      </c>
    </row>
    <row r="804" spans="1:14" s="669" customFormat="1" x14ac:dyDescent="0.25">
      <c r="A804" s="606" t="s">
        <v>305</v>
      </c>
      <c r="B804" s="615">
        <v>41869</v>
      </c>
      <c r="C804" s="118" t="s">
        <v>4114</v>
      </c>
      <c r="D804" s="119" t="s">
        <v>81</v>
      </c>
      <c r="E804" s="162">
        <v>10190589</v>
      </c>
      <c r="F804" s="119">
        <v>25488257</v>
      </c>
      <c r="G804" s="606">
        <v>2704003</v>
      </c>
      <c r="H804" s="120" t="str">
        <f>IF(G804="","",VLOOKUP(G804,ARANCEL!$B$5:$D$121,2,FALSE))</f>
        <v xml:space="preserve">CORONA PERIFERICA CON PERNO MUÑON COLADO </v>
      </c>
      <c r="I804" s="121" t="s">
        <v>322</v>
      </c>
      <c r="J804" s="119">
        <v>1</v>
      </c>
      <c r="K804" s="122">
        <f>IF(G804="","",VLOOKUP(G804,ARANCEL!$B$5:$D$121,3,FALSE)*J804)</f>
        <v>32612</v>
      </c>
      <c r="L804" s="1229" t="s">
        <v>6905</v>
      </c>
      <c r="M804" s="1229">
        <v>4500250349</v>
      </c>
      <c r="N804" s="1229" t="s">
        <v>6910</v>
      </c>
    </row>
    <row r="805" spans="1:14" s="669" customFormat="1" x14ac:dyDescent="0.25">
      <c r="A805" s="606" t="s">
        <v>305</v>
      </c>
      <c r="B805" s="1355">
        <v>41826</v>
      </c>
      <c r="C805" s="607" t="s">
        <v>5992</v>
      </c>
      <c r="D805" s="606" t="s">
        <v>465</v>
      </c>
      <c r="E805" s="608">
        <v>10231405</v>
      </c>
      <c r="F805" s="606">
        <v>27665142</v>
      </c>
      <c r="G805" s="606">
        <v>2704003</v>
      </c>
      <c r="H805" s="120" t="str">
        <f>IF(G805="","",VLOOKUP(G805,ARANCEL!$B$5:$D$121,2,FALSE))</f>
        <v xml:space="preserve">CORONA PERIFERICA CON PERNO MUÑON COLADO </v>
      </c>
      <c r="I805" s="121" t="s">
        <v>315</v>
      </c>
      <c r="J805" s="119">
        <v>1</v>
      </c>
      <c r="K805" s="122">
        <f>IF(G805="","",VLOOKUP(G805,ARANCEL!$B$5:$D$121,3,FALSE)*J805)</f>
        <v>32612</v>
      </c>
      <c r="L805" s="1229" t="s">
        <v>6905</v>
      </c>
      <c r="M805" s="1229">
        <v>4500250349</v>
      </c>
      <c r="N805" s="1229" t="s">
        <v>6910</v>
      </c>
    </row>
    <row r="806" spans="1:14" s="671" customFormat="1" x14ac:dyDescent="0.25">
      <c r="A806" s="673" t="s">
        <v>305</v>
      </c>
      <c r="B806" s="677">
        <v>41845</v>
      </c>
      <c r="C806" s="675" t="s">
        <v>5992</v>
      </c>
      <c r="D806" s="673" t="s">
        <v>465</v>
      </c>
      <c r="E806" s="676">
        <v>10231405</v>
      </c>
      <c r="F806" s="673">
        <v>27665142</v>
      </c>
      <c r="G806" s="673">
        <v>2704005</v>
      </c>
      <c r="H806" s="120" t="str">
        <f>IF(G806="","",VLOOKUP(G806,ARANCEL!$B$5:$D$121,2,FALSE))</f>
        <v>PROVISORIO</v>
      </c>
      <c r="I806" s="121" t="s">
        <v>315</v>
      </c>
      <c r="J806" s="119">
        <v>1</v>
      </c>
      <c r="K806" s="122">
        <f>IF(G806="","",VLOOKUP(G806,ARANCEL!$B$5:$D$121,3,FALSE)*J806)</f>
        <v>3250</v>
      </c>
      <c r="L806" s="1229" t="s">
        <v>6905</v>
      </c>
      <c r="M806" s="1229">
        <v>4500250349</v>
      </c>
      <c r="N806" s="1229" t="s">
        <v>6910</v>
      </c>
    </row>
    <row r="807" spans="1:14" s="671" customFormat="1" x14ac:dyDescent="0.25">
      <c r="A807" s="673" t="s">
        <v>313</v>
      </c>
      <c r="B807" s="677">
        <v>41809</v>
      </c>
      <c r="C807" s="675" t="s">
        <v>5211</v>
      </c>
      <c r="D807" s="673" t="s">
        <v>82</v>
      </c>
      <c r="E807" s="676">
        <v>10212587</v>
      </c>
      <c r="F807" s="673">
        <v>26898969</v>
      </c>
      <c r="G807" s="673">
        <v>2704005</v>
      </c>
      <c r="H807" s="120" t="str">
        <f>IF(G807="","",VLOOKUP(G807,ARANCEL!$B$5:$D$121,2,FALSE))</f>
        <v>PROVISORIO</v>
      </c>
      <c r="I807" s="121" t="s">
        <v>325</v>
      </c>
      <c r="J807" s="119">
        <v>1</v>
      </c>
      <c r="K807" s="122">
        <f>IF(G807="","",VLOOKUP(G807,ARANCEL!$B$5:$D$121,3,FALSE)*J807)</f>
        <v>3250</v>
      </c>
      <c r="L807" s="1229" t="s">
        <v>5742</v>
      </c>
      <c r="M807" s="1229">
        <v>4500239575</v>
      </c>
      <c r="N807" s="1229" t="s">
        <v>5758</v>
      </c>
    </row>
    <row r="808" spans="1:14" s="671" customFormat="1" x14ac:dyDescent="0.25">
      <c r="A808" s="673" t="s">
        <v>313</v>
      </c>
      <c r="B808" s="677">
        <v>41880</v>
      </c>
      <c r="C808" s="675" t="s">
        <v>6752</v>
      </c>
      <c r="D808" s="673" t="s">
        <v>84</v>
      </c>
      <c r="E808" s="676">
        <v>10249737</v>
      </c>
      <c r="F808" s="673">
        <v>28234784</v>
      </c>
      <c r="G808" s="673">
        <v>2704005</v>
      </c>
      <c r="H808" s="120" t="str">
        <f>IF(G808="","",VLOOKUP(G808,ARANCEL!$B$5:$D$121,2,FALSE))</f>
        <v>PROVISORIO</v>
      </c>
      <c r="I808" s="121" t="s">
        <v>2739</v>
      </c>
      <c r="J808" s="119">
        <v>1</v>
      </c>
      <c r="K808" s="122">
        <f>IF(G808="","",VLOOKUP(G808,ARANCEL!$B$5:$D$121,3,FALSE)*J808)</f>
        <v>3250</v>
      </c>
      <c r="L808" s="1229" t="s">
        <v>6905</v>
      </c>
      <c r="M808" s="1229">
        <v>4500251421</v>
      </c>
      <c r="N808" s="1229" t="s">
        <v>7150</v>
      </c>
    </row>
    <row r="809" spans="1:14" s="671" customFormat="1" x14ac:dyDescent="0.25">
      <c r="A809" s="673" t="s">
        <v>305</v>
      </c>
      <c r="B809" s="677">
        <v>41880</v>
      </c>
      <c r="C809" s="675" t="s">
        <v>6752</v>
      </c>
      <c r="D809" s="673" t="s">
        <v>84</v>
      </c>
      <c r="E809" s="676">
        <v>10249737</v>
      </c>
      <c r="F809" s="673">
        <v>28234784</v>
      </c>
      <c r="G809" s="673">
        <v>2704031</v>
      </c>
      <c r="H809" s="120" t="str">
        <f>IF(G809="","",VLOOKUP(G809,ARANCEL!$B$5:$D$121,2,FALSE))</f>
        <v xml:space="preserve">PERNO MUÑON METALICO </v>
      </c>
      <c r="I809" s="121" t="s">
        <v>340</v>
      </c>
      <c r="J809" s="119">
        <v>1</v>
      </c>
      <c r="K809" s="122">
        <f>IF(G809="","",VLOOKUP(G809,ARANCEL!$B$5:$D$121,3,FALSE)*J809)</f>
        <v>12246</v>
      </c>
      <c r="L809" s="1229" t="s">
        <v>6905</v>
      </c>
      <c r="M809" s="1229">
        <v>4500251421</v>
      </c>
      <c r="N809" s="1229" t="s">
        <v>7150</v>
      </c>
    </row>
    <row r="810" spans="1:14" s="671" customFormat="1" x14ac:dyDescent="0.25">
      <c r="A810" s="673" t="s">
        <v>305</v>
      </c>
      <c r="B810" s="677">
        <v>42019</v>
      </c>
      <c r="C810" s="675" t="s">
        <v>9511</v>
      </c>
      <c r="D810" s="673" t="s">
        <v>3347</v>
      </c>
      <c r="E810" s="676">
        <v>10308556</v>
      </c>
      <c r="F810" s="673">
        <v>305814160</v>
      </c>
      <c r="G810" s="673">
        <v>2704005</v>
      </c>
      <c r="H810" s="120" t="str">
        <f>IF(G810="","",VLOOKUP(G810,ARANCEL!$B$5:$D$121,2,FALSE))</f>
        <v>PROVISORIO</v>
      </c>
      <c r="I810" s="121" t="s">
        <v>311</v>
      </c>
      <c r="J810" s="119">
        <v>1</v>
      </c>
      <c r="K810" s="122">
        <f>IF(G810="","",VLOOKUP(G810,ARANCEL!$B$5:$D$121,3,FALSE)*J810)</f>
        <v>3250</v>
      </c>
      <c r="L810" s="1235" t="str">
        <f>IF(E810="","","IMPAGO")</f>
        <v>IMPAGO</v>
      </c>
      <c r="M810" s="1235" t="str">
        <f>IF(L810="IMPAGO","SIN O.C.","")</f>
        <v>SIN O.C.</v>
      </c>
      <c r="N810" s="1235" t="str">
        <f>IF(L810="IMPAGO","SIN FACT.","")</f>
        <v>SIN FACT.</v>
      </c>
    </row>
    <row r="811" spans="1:14" s="671" customFormat="1" x14ac:dyDescent="0.25">
      <c r="A811" s="673" t="s">
        <v>305</v>
      </c>
      <c r="B811" s="677">
        <v>42026</v>
      </c>
      <c r="C811" s="675" t="s">
        <v>9511</v>
      </c>
      <c r="D811" s="673" t="s">
        <v>3347</v>
      </c>
      <c r="E811" s="676">
        <v>10308556</v>
      </c>
      <c r="F811" s="673">
        <v>30514160</v>
      </c>
      <c r="G811" s="673">
        <v>2704031</v>
      </c>
      <c r="H811" s="120" t="str">
        <f>IF(G811="","",VLOOKUP(G811,ARANCEL!$B$5:$D$121,2,FALSE))</f>
        <v xml:space="preserve">PERNO MUÑON METALICO </v>
      </c>
      <c r="I811" s="121" t="s">
        <v>311</v>
      </c>
      <c r="J811" s="119">
        <v>1</v>
      </c>
      <c r="K811" s="122">
        <f>IF(G811="","",VLOOKUP(G811,ARANCEL!$B$5:$D$121,3,FALSE)*J811)</f>
        <v>12246</v>
      </c>
      <c r="L811" s="1235" t="str">
        <f>IF(E811="","","IMPAGO")</f>
        <v>IMPAGO</v>
      </c>
      <c r="M811" s="1235" t="str">
        <f>IF(L811="IMPAGO","SIN O.C.","")</f>
        <v>SIN O.C.</v>
      </c>
      <c r="N811" s="1235" t="str">
        <f>IF(L811="IMPAGO","SIN FACT.","")</f>
        <v>SIN FACT.</v>
      </c>
    </row>
    <row r="812" spans="1:14" s="671" customFormat="1" x14ac:dyDescent="0.25">
      <c r="A812" s="673" t="s">
        <v>313</v>
      </c>
      <c r="B812" s="677">
        <v>42033</v>
      </c>
      <c r="C812" s="675" t="s">
        <v>9511</v>
      </c>
      <c r="D812" s="673" t="s">
        <v>3347</v>
      </c>
      <c r="E812" s="676">
        <v>10308556</v>
      </c>
      <c r="F812" s="673">
        <v>30514160</v>
      </c>
      <c r="G812" s="673">
        <v>2704015</v>
      </c>
      <c r="H812" s="120" t="str">
        <f>IF(G812="","",VLOOKUP(G812,ARANCEL!$B$5:$D$121,2,FALSE))</f>
        <v xml:space="preserve">CORONA IN CERAM </v>
      </c>
      <c r="I812" s="121" t="s">
        <v>311</v>
      </c>
      <c r="J812" s="119">
        <v>1</v>
      </c>
      <c r="K812" s="122">
        <f>IF(G812="","",VLOOKUP(G812,ARANCEL!$B$5:$D$121,3,FALSE)*J812)</f>
        <v>42733</v>
      </c>
      <c r="L812" s="1235" t="str">
        <f>IF(E812="","","IMPAGO")</f>
        <v>IMPAGO</v>
      </c>
      <c r="M812" s="1235" t="str">
        <f>IF(L812="IMPAGO","SIN O.C.","")</f>
        <v>SIN O.C.</v>
      </c>
      <c r="N812" s="1235" t="str">
        <f>IF(L812="IMPAGO","SIN FACT.","")</f>
        <v>SIN FACT.</v>
      </c>
    </row>
    <row r="813" spans="1:14" s="671" customFormat="1" x14ac:dyDescent="0.25">
      <c r="A813" s="673" t="s">
        <v>305</v>
      </c>
      <c r="B813" s="677">
        <v>41899</v>
      </c>
      <c r="C813" s="675" t="s">
        <v>7220</v>
      </c>
      <c r="D813" s="673" t="s">
        <v>467</v>
      </c>
      <c r="E813" s="676">
        <v>10257151</v>
      </c>
      <c r="F813" s="673">
        <v>26484572</v>
      </c>
      <c r="G813" s="673">
        <v>2704005</v>
      </c>
      <c r="H813" s="120" t="str">
        <f>IF(G813="","",VLOOKUP(G813,ARANCEL!$B$5:$D$121,2,FALSE))</f>
        <v>PROVISORIO</v>
      </c>
      <c r="I813" s="121" t="s">
        <v>308</v>
      </c>
      <c r="J813" s="119">
        <v>1</v>
      </c>
      <c r="K813" s="122">
        <f>IF(G813="","",VLOOKUP(G813,ARANCEL!$B$5:$D$121,3,FALSE)*J813)</f>
        <v>3250</v>
      </c>
      <c r="L813" s="1229" t="s">
        <v>7548</v>
      </c>
      <c r="M813" s="1229">
        <v>4500255012</v>
      </c>
      <c r="N813" s="1229" t="s">
        <v>7550</v>
      </c>
    </row>
    <row r="814" spans="1:14" s="669" customFormat="1" x14ac:dyDescent="0.25">
      <c r="A814" s="606" t="s">
        <v>305</v>
      </c>
      <c r="B814" s="615">
        <v>41920</v>
      </c>
      <c r="C814" s="118" t="s">
        <v>7220</v>
      </c>
      <c r="D814" s="119" t="s">
        <v>467</v>
      </c>
      <c r="E814" s="162">
        <v>10257151</v>
      </c>
      <c r="F814" s="119">
        <v>26484572</v>
      </c>
      <c r="G814" s="606">
        <v>2704003</v>
      </c>
      <c r="H814" s="120" t="str">
        <f>IF(G814="","",VLOOKUP(G814,ARANCEL!$B$5:$D$121,2,FALSE))</f>
        <v xml:space="preserve">CORONA PERIFERICA CON PERNO MUÑON COLADO </v>
      </c>
      <c r="I814" s="121" t="s">
        <v>308</v>
      </c>
      <c r="J814" s="119">
        <v>1</v>
      </c>
      <c r="K814" s="122">
        <f>IF(G814="","",VLOOKUP(G814,ARANCEL!$B$5:$D$121,3,FALSE)*J814)</f>
        <v>32612</v>
      </c>
      <c r="L814" s="1229" t="s">
        <v>8279</v>
      </c>
      <c r="M814" s="1229">
        <v>4500259287</v>
      </c>
      <c r="N814" s="1229" t="s">
        <v>8287</v>
      </c>
    </row>
    <row r="815" spans="1:14" s="671" customFormat="1" x14ac:dyDescent="0.25">
      <c r="A815" s="673" t="s">
        <v>305</v>
      </c>
      <c r="B815" s="677">
        <v>41662</v>
      </c>
      <c r="C815" s="675" t="s">
        <v>1724</v>
      </c>
      <c r="D815" s="673" t="s">
        <v>1481</v>
      </c>
      <c r="E815" s="676">
        <v>10170080</v>
      </c>
      <c r="F815" s="673">
        <v>24720494</v>
      </c>
      <c r="G815" s="673">
        <v>2705003</v>
      </c>
      <c r="H815" s="120" t="str">
        <f>IF(G815="","",VLOOKUP(G815,ARANCEL!$B$5:$D$121,2,FALSE))</f>
        <v>INCRUSTACION ESTETICA (ART-GLASS O CERAMICA)</v>
      </c>
      <c r="I815" s="121" t="s">
        <v>326</v>
      </c>
      <c r="J815" s="119">
        <v>1</v>
      </c>
      <c r="K815" s="122">
        <f>IF(G815="","",VLOOKUP(G815,ARANCEL!$B$5:$D$121,3,FALSE)*J815)</f>
        <v>15676</v>
      </c>
      <c r="L815" s="1229" t="s">
        <v>2842</v>
      </c>
      <c r="M815" s="1229">
        <v>4500216249</v>
      </c>
      <c r="N815" s="1229">
        <v>8413</v>
      </c>
    </row>
    <row r="816" spans="1:14" s="671" customFormat="1" x14ac:dyDescent="0.25">
      <c r="A816" s="673" t="s">
        <v>305</v>
      </c>
      <c r="B816" s="677">
        <v>41876</v>
      </c>
      <c r="C816" s="118" t="s">
        <v>6591</v>
      </c>
      <c r="D816" s="119" t="s">
        <v>465</v>
      </c>
      <c r="E816" s="162">
        <v>10246283</v>
      </c>
      <c r="F816" s="119">
        <v>27791334</v>
      </c>
      <c r="G816" s="673">
        <v>2705002</v>
      </c>
      <c r="H816" s="120" t="str">
        <f>IF(G816="","",VLOOKUP(G816,ARANCEL!$B$5:$D$121,2,FALSE))</f>
        <v xml:space="preserve">EN METAL PLATA-PALADIO </v>
      </c>
      <c r="I816" s="121" t="s">
        <v>322</v>
      </c>
      <c r="J816" s="119">
        <v>1</v>
      </c>
      <c r="K816" s="122">
        <f>IF(G816="","",VLOOKUP(G816,ARANCEL!$B$5:$D$121,3,FALSE)*J816)</f>
        <v>22435</v>
      </c>
      <c r="L816" s="1229" t="s">
        <v>6905</v>
      </c>
      <c r="M816" s="1229">
        <v>4500250349</v>
      </c>
      <c r="N816" s="1229" t="s">
        <v>6910</v>
      </c>
    </row>
    <row r="817" spans="1:14" s="671" customFormat="1" x14ac:dyDescent="0.25">
      <c r="A817" s="673" t="s">
        <v>305</v>
      </c>
      <c r="B817" s="677">
        <v>41969</v>
      </c>
      <c r="C817" s="675" t="s">
        <v>8605</v>
      </c>
      <c r="D817" s="673" t="s">
        <v>84</v>
      </c>
      <c r="E817" s="676">
        <v>10287349</v>
      </c>
      <c r="F817" s="673">
        <v>29637841</v>
      </c>
      <c r="G817" s="673">
        <v>2704005</v>
      </c>
      <c r="H817" s="120" t="str">
        <f>IF(G817="","",VLOOKUP(G817,ARANCEL!$B$5:$D$121,2,FALSE))</f>
        <v>PROVISORIO</v>
      </c>
      <c r="I817" s="121" t="s">
        <v>340</v>
      </c>
      <c r="J817" s="119">
        <v>1</v>
      </c>
      <c r="K817" s="122">
        <f>IF(G817="","",VLOOKUP(G817,ARANCEL!$B$5:$D$121,3,FALSE)*J817)</f>
        <v>3250</v>
      </c>
      <c r="L817" s="1229" t="s">
        <v>8256</v>
      </c>
      <c r="M817" s="1229">
        <v>4500265720</v>
      </c>
      <c r="N817" s="1229" t="s">
        <v>8952</v>
      </c>
    </row>
    <row r="818" spans="1:14" s="679" customFormat="1" x14ac:dyDescent="0.25">
      <c r="A818" s="673" t="s">
        <v>305</v>
      </c>
      <c r="B818" s="677">
        <v>41969</v>
      </c>
      <c r="C818" s="118" t="s">
        <v>8605</v>
      </c>
      <c r="D818" s="119" t="s">
        <v>84</v>
      </c>
      <c r="E818" s="162">
        <v>10287349</v>
      </c>
      <c r="F818" s="119">
        <v>29637841</v>
      </c>
      <c r="G818" s="673">
        <v>2704003</v>
      </c>
      <c r="H818" s="120" t="str">
        <f>IF(G818="","",VLOOKUP(G818,ARANCEL!$B$5:$D$121,2,FALSE))</f>
        <v xml:space="preserve">CORONA PERIFERICA CON PERNO MUÑON COLADO </v>
      </c>
      <c r="I818" s="121" t="s">
        <v>340</v>
      </c>
      <c r="J818" s="119">
        <v>1</v>
      </c>
      <c r="K818" s="122">
        <f>IF(G818="","",VLOOKUP(G818,ARANCEL!$B$5:$D$121,3,FALSE)*J818)</f>
        <v>32612</v>
      </c>
      <c r="L818" s="1229" t="s">
        <v>8256</v>
      </c>
      <c r="M818" s="1229">
        <v>4500265720</v>
      </c>
      <c r="N818" s="1229" t="s">
        <v>8952</v>
      </c>
    </row>
    <row r="819" spans="1:14" s="679" customFormat="1" x14ac:dyDescent="0.25">
      <c r="A819" s="673" t="s">
        <v>305</v>
      </c>
      <c r="B819" s="677">
        <v>41704</v>
      </c>
      <c r="C819" s="675" t="s">
        <v>3177</v>
      </c>
      <c r="D819" s="673" t="s">
        <v>645</v>
      </c>
      <c r="E819" s="676">
        <v>10179328</v>
      </c>
      <c r="F819" s="673">
        <v>25226291</v>
      </c>
      <c r="G819" s="673">
        <v>2707001</v>
      </c>
      <c r="H819" s="120" t="str">
        <f>IF(G819="","",VLOOKUP(G819,ARANCEL!$B$5:$D$121,2,FALSE))</f>
        <v xml:space="preserve">PLANO DE RELAJACION </v>
      </c>
      <c r="I819" s="121" t="s">
        <v>306</v>
      </c>
      <c r="J819" s="119">
        <v>1</v>
      </c>
      <c r="K819" s="122">
        <f>IF(G819="","",VLOOKUP(G819,ARANCEL!$B$5:$D$121,3,FALSE)*J819)</f>
        <v>9221</v>
      </c>
      <c r="L819" s="1229" t="s">
        <v>3058</v>
      </c>
      <c r="M819" s="1229">
        <v>4500225675</v>
      </c>
      <c r="N819" s="1229">
        <v>8921</v>
      </c>
    </row>
    <row r="820" spans="1:14" s="679" customFormat="1" x14ac:dyDescent="0.25">
      <c r="A820" s="673" t="s">
        <v>305</v>
      </c>
      <c r="B820" s="677">
        <v>41835</v>
      </c>
      <c r="C820" s="675" t="s">
        <v>5805</v>
      </c>
      <c r="D820" s="673" t="s">
        <v>465</v>
      </c>
      <c r="E820" s="676">
        <v>10226102</v>
      </c>
      <c r="F820" s="673">
        <v>27476428</v>
      </c>
      <c r="G820" s="673">
        <v>2704005</v>
      </c>
      <c r="H820" s="120" t="str">
        <f>IF(G820="","",VLOOKUP(G820,ARANCEL!$B$5:$D$121,2,FALSE))</f>
        <v>PROVISORIO</v>
      </c>
      <c r="I820" s="121" t="s">
        <v>315</v>
      </c>
      <c r="J820" s="119">
        <v>1</v>
      </c>
      <c r="K820" s="122">
        <f>IF(G820="","",VLOOKUP(G820,ARANCEL!$B$5:$D$121,3,FALSE)*J820)</f>
        <v>3250</v>
      </c>
      <c r="L820" s="1229" t="s">
        <v>6017</v>
      </c>
      <c r="M820" s="1229">
        <v>4500243725</v>
      </c>
      <c r="N820" s="1229">
        <v>9797</v>
      </c>
    </row>
    <row r="821" spans="1:14" s="679" customFormat="1" ht="15" customHeight="1" x14ac:dyDescent="0.25">
      <c r="A821" s="673" t="s">
        <v>305</v>
      </c>
      <c r="B821" s="677">
        <v>41733</v>
      </c>
      <c r="C821" s="118" t="s">
        <v>3772</v>
      </c>
      <c r="D821" s="119" t="s">
        <v>78</v>
      </c>
      <c r="E821" s="162">
        <v>10186033</v>
      </c>
      <c r="F821" s="119">
        <v>25711733</v>
      </c>
      <c r="G821" s="673">
        <v>2704005</v>
      </c>
      <c r="H821" s="120" t="str">
        <f>IF(G821="","",VLOOKUP(G821,ARANCEL!$B$5:$D$121,2,FALSE))</f>
        <v>PROVISORIO</v>
      </c>
      <c r="I821" s="121" t="s">
        <v>324</v>
      </c>
      <c r="J821" s="119">
        <v>1</v>
      </c>
      <c r="K821" s="122">
        <f>IF(G821="","",VLOOKUP(G821,ARANCEL!$B$5:$D$121,3,FALSE)*J821)</f>
        <v>3250</v>
      </c>
      <c r="L821" s="1229" t="s">
        <v>4612</v>
      </c>
      <c r="M821" s="1229">
        <v>4500229991</v>
      </c>
      <c r="N821" s="1229">
        <v>9221</v>
      </c>
    </row>
    <row r="822" spans="1:14" s="679" customFormat="1" x14ac:dyDescent="0.25">
      <c r="A822" s="673" t="s">
        <v>305</v>
      </c>
      <c r="B822" s="677">
        <v>41733</v>
      </c>
      <c r="C822" s="675" t="s">
        <v>3772</v>
      </c>
      <c r="D822" s="673" t="s">
        <v>78</v>
      </c>
      <c r="E822" s="676">
        <v>10186033</v>
      </c>
      <c r="F822" s="673">
        <v>25711733</v>
      </c>
      <c r="G822" s="673">
        <v>2704003</v>
      </c>
      <c r="H822" s="120" t="str">
        <f>IF(G822="","",VLOOKUP(G822,ARANCEL!$B$5:$D$121,2,FALSE))</f>
        <v xml:space="preserve">CORONA PERIFERICA CON PERNO MUÑON COLADO </v>
      </c>
      <c r="I822" s="121" t="s">
        <v>318</v>
      </c>
      <c r="J822" s="119">
        <v>1</v>
      </c>
      <c r="K822" s="122">
        <f>IF(G822="","",VLOOKUP(G822,ARANCEL!$B$5:$D$121,3,FALSE)*J822)</f>
        <v>32612</v>
      </c>
      <c r="L822" s="1229" t="s">
        <v>4612</v>
      </c>
      <c r="M822" s="1229">
        <v>4500229991</v>
      </c>
      <c r="N822" s="1229">
        <v>9221</v>
      </c>
    </row>
    <row r="823" spans="1:14" s="679" customFormat="1" x14ac:dyDescent="0.25">
      <c r="A823" s="673" t="s">
        <v>606</v>
      </c>
      <c r="B823" s="677">
        <v>41653</v>
      </c>
      <c r="C823" s="675" t="s">
        <v>1722</v>
      </c>
      <c r="D823" s="673" t="s">
        <v>81</v>
      </c>
      <c r="E823" s="676">
        <v>10161923</v>
      </c>
      <c r="F823" s="673">
        <v>23514291</v>
      </c>
      <c r="G823" s="673">
        <v>2704002</v>
      </c>
      <c r="H823" s="120" t="str">
        <f>IF(G823="","",VLOOKUP(G823,ARANCEL!$B$5:$D$121,2,FALSE))</f>
        <v xml:space="preserve">CORONA PERIFERICA </v>
      </c>
      <c r="I823" s="121" t="s">
        <v>335</v>
      </c>
      <c r="J823" s="119">
        <v>1</v>
      </c>
      <c r="K823" s="122">
        <f>IF(G823="","",VLOOKUP(G823,ARANCEL!$B$5:$D$121,3,FALSE)*J823)</f>
        <v>25865</v>
      </c>
      <c r="L823" s="1229" t="s">
        <v>2842</v>
      </c>
      <c r="M823" s="1229">
        <v>4500216241</v>
      </c>
      <c r="N823" s="1229">
        <v>8411</v>
      </c>
    </row>
    <row r="824" spans="1:14" s="684" customFormat="1" x14ac:dyDescent="0.25">
      <c r="A824" s="673" t="s">
        <v>305</v>
      </c>
      <c r="B824" s="677">
        <v>41878</v>
      </c>
      <c r="C824" s="675" t="s">
        <v>1722</v>
      </c>
      <c r="D824" s="673" t="s">
        <v>81</v>
      </c>
      <c r="E824" s="676">
        <v>10247768</v>
      </c>
      <c r="F824" s="673">
        <v>28198218</v>
      </c>
      <c r="G824" s="673">
        <v>2704026</v>
      </c>
      <c r="H824" s="120" t="str">
        <f>IF(G824="","",VLOOKUP(G824,ARANCEL!$B$5:$D$121,2,FALSE))</f>
        <v>PROTESIS VALPLAST UNILATERAL (HASTA 4 PIEZAS)</v>
      </c>
      <c r="I824" s="121" t="s">
        <v>331</v>
      </c>
      <c r="J824" s="119">
        <v>1</v>
      </c>
      <c r="K824" s="122">
        <f>IF(G824="","",VLOOKUP(G824,ARANCEL!$B$5:$D$121,3,FALSE)*J824)</f>
        <v>44982</v>
      </c>
      <c r="L824" s="1229" t="s">
        <v>6905</v>
      </c>
      <c r="M824" s="1229">
        <v>4500251421</v>
      </c>
      <c r="N824" s="1229" t="s">
        <v>7150</v>
      </c>
    </row>
    <row r="825" spans="1:14" s="684" customFormat="1" x14ac:dyDescent="0.25">
      <c r="A825" s="680" t="s">
        <v>313</v>
      </c>
      <c r="B825" s="677">
        <v>41935</v>
      </c>
      <c r="C825" s="118" t="s">
        <v>8272</v>
      </c>
      <c r="D825" s="119" t="s">
        <v>3347</v>
      </c>
      <c r="E825" s="162">
        <v>10268533</v>
      </c>
      <c r="F825" s="119">
        <v>28971928</v>
      </c>
      <c r="G825" s="673">
        <v>2706002</v>
      </c>
      <c r="H825" s="120" t="str">
        <f>IF(G825="","",VLOOKUP(G825,ARANCEL!$B$5:$D$121,2,FALSE))</f>
        <v xml:space="preserve">PROTESIS PARCIAL ACRILICA </v>
      </c>
      <c r="I825" s="121" t="s">
        <v>2739</v>
      </c>
      <c r="J825" s="119">
        <v>1</v>
      </c>
      <c r="K825" s="122">
        <f>IF(G825="","",VLOOKUP(G825,ARANCEL!$B$5:$D$121,3,FALSE)*J825)</f>
        <v>24026</v>
      </c>
      <c r="L825" s="1229" t="s">
        <v>8279</v>
      </c>
      <c r="M825" s="1229">
        <v>4500260751</v>
      </c>
      <c r="N825" s="1229" t="s">
        <v>8271</v>
      </c>
    </row>
    <row r="826" spans="1:14" s="684" customFormat="1" x14ac:dyDescent="0.25">
      <c r="A826" s="673" t="s">
        <v>305</v>
      </c>
      <c r="B826" s="677">
        <v>41752</v>
      </c>
      <c r="C826" s="675" t="s">
        <v>4113</v>
      </c>
      <c r="D826" s="673" t="s">
        <v>81</v>
      </c>
      <c r="E826" s="676">
        <v>10190588</v>
      </c>
      <c r="F826" s="673">
        <v>24363719</v>
      </c>
      <c r="G826" s="673">
        <v>2705003</v>
      </c>
      <c r="H826" s="120" t="str">
        <f>IF(G826="","",VLOOKUP(G826,ARANCEL!$B$5:$D$121,2,FALSE))</f>
        <v>INCRUSTACION ESTETICA (ART-GLASS O CERAMICA)</v>
      </c>
      <c r="I826" s="121" t="s">
        <v>312</v>
      </c>
      <c r="J826" s="119">
        <v>1</v>
      </c>
      <c r="K826" s="122">
        <f>IF(G826="","",VLOOKUP(G826,ARANCEL!$B$5:$D$121,3,FALSE)*J826)</f>
        <v>15676</v>
      </c>
      <c r="L826" s="1229" t="s">
        <v>4612</v>
      </c>
      <c r="M826" s="1229">
        <v>4500229997</v>
      </c>
      <c r="N826" s="1229">
        <v>9220</v>
      </c>
    </row>
    <row r="827" spans="1:14" s="688" customFormat="1" ht="15" customHeight="1" x14ac:dyDescent="0.25">
      <c r="A827" s="673" t="s">
        <v>305</v>
      </c>
      <c r="B827" s="677">
        <v>41940</v>
      </c>
      <c r="C827" s="675" t="s">
        <v>7913</v>
      </c>
      <c r="D827" s="673" t="s">
        <v>61</v>
      </c>
      <c r="E827" s="676">
        <v>10271409</v>
      </c>
      <c r="F827" s="673">
        <v>28751578</v>
      </c>
      <c r="G827" s="673">
        <v>2707003</v>
      </c>
      <c r="H827" s="120" t="str">
        <f>IF(G827="","",VLOOKUP(G827,ARANCEL!$B$5:$D$121,2,FALSE))</f>
        <v xml:space="preserve">ESTAMPADO </v>
      </c>
      <c r="I827" s="121" t="s">
        <v>331</v>
      </c>
      <c r="J827" s="119">
        <v>1</v>
      </c>
      <c r="K827" s="122">
        <f>IF(G827="","",VLOOKUP(G827,ARANCEL!$B$5:$D$121,3,FALSE)*J827)</f>
        <v>6028</v>
      </c>
      <c r="L827" s="1229" t="s">
        <v>8279</v>
      </c>
      <c r="M827" s="1229">
        <v>4500260751</v>
      </c>
      <c r="N827" s="1229" t="s">
        <v>8271</v>
      </c>
    </row>
    <row r="828" spans="1:14" s="688" customFormat="1" x14ac:dyDescent="0.25">
      <c r="A828" s="694" t="s">
        <v>305</v>
      </c>
      <c r="B828" s="677">
        <v>41940</v>
      </c>
      <c r="C828" s="118" t="s">
        <v>7913</v>
      </c>
      <c r="D828" s="119" t="s">
        <v>61</v>
      </c>
      <c r="E828" s="162">
        <v>10271409</v>
      </c>
      <c r="F828" s="119">
        <v>28751578</v>
      </c>
      <c r="G828" s="673">
        <v>2707001</v>
      </c>
      <c r="H828" s="120" t="str">
        <f>IF(G828="","",VLOOKUP(G828,ARANCEL!$B$5:$D$121,2,FALSE))</f>
        <v xml:space="preserve">PLANO DE RELAJACION </v>
      </c>
      <c r="I828" s="121" t="s">
        <v>306</v>
      </c>
      <c r="J828" s="119">
        <v>1</v>
      </c>
      <c r="K828" s="122">
        <f>IF(G828="","",VLOOKUP(G828,ARANCEL!$B$5:$D$121,3,FALSE)*J828)</f>
        <v>9221</v>
      </c>
      <c r="L828" s="1229" t="s">
        <v>8279</v>
      </c>
      <c r="M828" s="1229">
        <v>4500260751</v>
      </c>
      <c r="N828" s="1229" t="s">
        <v>8271</v>
      </c>
    </row>
    <row r="829" spans="1:14" s="688" customFormat="1" x14ac:dyDescent="0.25">
      <c r="A829" s="673" t="s">
        <v>305</v>
      </c>
      <c r="B829" s="677">
        <v>41718</v>
      </c>
      <c r="C829" s="118" t="s">
        <v>6512</v>
      </c>
      <c r="D829" s="119" t="s">
        <v>83</v>
      </c>
      <c r="E829" s="178">
        <v>10244468</v>
      </c>
      <c r="F829" s="119">
        <v>27976718</v>
      </c>
      <c r="G829" s="673">
        <v>2704005</v>
      </c>
      <c r="H829" s="120" t="str">
        <f>IF(G829="","",VLOOKUP(G829,ARANCEL!$B$5:$D$121,2,FALSE))</f>
        <v>PROVISORIO</v>
      </c>
      <c r="I829" s="121" t="s">
        <v>335</v>
      </c>
      <c r="J829" s="119">
        <v>1</v>
      </c>
      <c r="K829" s="122">
        <f>IF(G829="","",VLOOKUP(G829,ARANCEL!$B$5:$D$121,3,FALSE)*J829)</f>
        <v>3250</v>
      </c>
      <c r="L829" s="1229" t="s">
        <v>6905</v>
      </c>
      <c r="M829" s="1229">
        <v>4500251421</v>
      </c>
      <c r="N829" s="1229" t="s">
        <v>7150</v>
      </c>
    </row>
    <row r="830" spans="1:14" s="684" customFormat="1" x14ac:dyDescent="0.25">
      <c r="A830" s="673" t="s">
        <v>305</v>
      </c>
      <c r="B830" s="677">
        <v>41885</v>
      </c>
      <c r="C830" s="675" t="s">
        <v>6512</v>
      </c>
      <c r="D830" s="673" t="s">
        <v>83</v>
      </c>
      <c r="E830" s="676">
        <v>10244468</v>
      </c>
      <c r="F830" s="673">
        <v>27976718</v>
      </c>
      <c r="G830" s="673">
        <v>2704003</v>
      </c>
      <c r="H830" s="120" t="str">
        <f>IF(G830="","",VLOOKUP(G830,ARANCEL!$B$5:$D$121,2,FALSE))</f>
        <v xml:space="preserve">CORONA PERIFERICA CON PERNO MUÑON COLADO </v>
      </c>
      <c r="I830" s="121" t="s">
        <v>335</v>
      </c>
      <c r="J830" s="119">
        <v>1</v>
      </c>
      <c r="K830" s="122">
        <f>IF(G830="","",VLOOKUP(G830,ARANCEL!$B$5:$D$121,3,FALSE)*J830)</f>
        <v>32612</v>
      </c>
      <c r="L830" s="1229" t="s">
        <v>6905</v>
      </c>
      <c r="M830" s="1229">
        <v>4500251421</v>
      </c>
      <c r="N830" s="1229" t="s">
        <v>7150</v>
      </c>
    </row>
    <row r="831" spans="1:14" s="691" customFormat="1" x14ac:dyDescent="0.25">
      <c r="A831" s="673" t="s">
        <v>305</v>
      </c>
      <c r="B831" s="677">
        <v>41940</v>
      </c>
      <c r="C831" s="675" t="s">
        <v>7902</v>
      </c>
      <c r="D831" s="673" t="s">
        <v>61</v>
      </c>
      <c r="E831" s="676">
        <v>10271045</v>
      </c>
      <c r="F831" s="673">
        <v>28421724</v>
      </c>
      <c r="G831" s="673">
        <v>2707001</v>
      </c>
      <c r="H831" s="120" t="str">
        <f>IF(G831="","",VLOOKUP(G831,ARANCEL!$B$5:$D$121,2,FALSE))</f>
        <v xml:space="preserve">PLANO DE RELAJACION </v>
      </c>
      <c r="I831" s="121" t="s">
        <v>331</v>
      </c>
      <c r="J831" s="119">
        <v>1</v>
      </c>
      <c r="K831" s="122">
        <f>IF(G831="","",VLOOKUP(G831,ARANCEL!$B$5:$D$121,3,FALSE)*J831)</f>
        <v>9221</v>
      </c>
      <c r="L831" s="1229" t="s">
        <v>8279</v>
      </c>
      <c r="M831" s="1229">
        <v>4500260751</v>
      </c>
      <c r="N831" s="1229" t="s">
        <v>8271</v>
      </c>
    </row>
    <row r="832" spans="1:14" s="643" customFormat="1" x14ac:dyDescent="0.25">
      <c r="A832" s="606" t="s">
        <v>305</v>
      </c>
      <c r="B832" s="615">
        <v>41719</v>
      </c>
      <c r="C832" s="607" t="s">
        <v>3580</v>
      </c>
      <c r="D832" s="606" t="s">
        <v>78</v>
      </c>
      <c r="E832" s="608">
        <v>10182158</v>
      </c>
      <c r="F832" s="606">
        <v>25415794</v>
      </c>
      <c r="G832" s="606">
        <v>2705003</v>
      </c>
      <c r="H832" s="120" t="str">
        <f>IF(G832="","",VLOOKUP(G832,ARANCEL!$B$5:$D$121,2,FALSE))</f>
        <v>INCRUSTACION ESTETICA (ART-GLASS O CERAMICA)</v>
      </c>
      <c r="I832" s="121" t="s">
        <v>318</v>
      </c>
      <c r="J832" s="119">
        <v>1</v>
      </c>
      <c r="K832" s="122">
        <f>IF(G832="","",VLOOKUP(G832,ARANCEL!$B$5:$D$121,3,FALSE)*J832)</f>
        <v>15676</v>
      </c>
      <c r="L832" s="1229" t="s">
        <v>8279</v>
      </c>
      <c r="M832" s="1229">
        <v>4500259287</v>
      </c>
      <c r="N832" s="1229" t="s">
        <v>8287</v>
      </c>
    </row>
    <row r="833" spans="1:14" s="672" customFormat="1" x14ac:dyDescent="0.25">
      <c r="A833" s="606" t="s">
        <v>305</v>
      </c>
      <c r="B833" s="615">
        <v>41726</v>
      </c>
      <c r="C833" s="607" t="s">
        <v>3580</v>
      </c>
      <c r="D833" s="606" t="s">
        <v>78</v>
      </c>
      <c r="E833" s="608">
        <v>10184350</v>
      </c>
      <c r="F833" s="606">
        <v>25412794</v>
      </c>
      <c r="G833" s="606">
        <v>2705003</v>
      </c>
      <c r="H833" s="120" t="str">
        <f>IF(G833="","",VLOOKUP(G833,ARANCEL!$B$5:$D$121,2,FALSE))</f>
        <v>INCRUSTACION ESTETICA (ART-GLASS O CERAMICA)</v>
      </c>
      <c r="I833" s="121" t="s">
        <v>2739</v>
      </c>
      <c r="J833" s="119">
        <v>1</v>
      </c>
      <c r="K833" s="122">
        <f>IF(G833="","",VLOOKUP(G833,ARANCEL!$B$5:$D$121,3,FALSE)*J833)</f>
        <v>15676</v>
      </c>
      <c r="L833" s="1229" t="s">
        <v>3058</v>
      </c>
      <c r="M833" s="1229">
        <v>4500225675</v>
      </c>
      <c r="N833" s="1229">
        <v>8921</v>
      </c>
    </row>
    <row r="834" spans="1:14" s="691" customFormat="1" ht="15" customHeight="1" x14ac:dyDescent="0.25">
      <c r="A834" s="673" t="s">
        <v>313</v>
      </c>
      <c r="B834" s="677">
        <v>41733</v>
      </c>
      <c r="C834" s="257" t="s">
        <v>3580</v>
      </c>
      <c r="D834" s="255" t="s">
        <v>78</v>
      </c>
      <c r="E834" s="258">
        <v>10184350</v>
      </c>
      <c r="F834" s="255">
        <v>25412794</v>
      </c>
      <c r="G834" s="673">
        <v>2705003</v>
      </c>
      <c r="H834" s="120" t="str">
        <f>IF(G834="","",VLOOKUP(G834,ARANCEL!$B$5:$D$121,2,FALSE))</f>
        <v>INCRUSTACION ESTETICA (ART-GLASS O CERAMICA)</v>
      </c>
      <c r="I834" s="121" t="s">
        <v>2739</v>
      </c>
      <c r="J834" s="119">
        <v>1</v>
      </c>
      <c r="K834" s="122">
        <f>IF(G834="","",VLOOKUP(G834,ARANCEL!$B$5:$D$121,3,FALSE)*J834)</f>
        <v>15676</v>
      </c>
      <c r="L834" s="1235" t="str">
        <f>IF(E834="","","IMPAGO")</f>
        <v>IMPAGO</v>
      </c>
      <c r="M834" s="1235" t="str">
        <f>IF(L834="IMPAGO","SIN O.C.","")</f>
        <v>SIN O.C.</v>
      </c>
      <c r="N834" s="1235" t="str">
        <f>IF(L834="IMPAGO","SIN FACT.","")</f>
        <v>SIN FACT.</v>
      </c>
    </row>
    <row r="835" spans="1:14" s="691" customFormat="1" x14ac:dyDescent="0.25">
      <c r="A835" s="673" t="s">
        <v>305</v>
      </c>
      <c r="B835" s="677">
        <v>41787</v>
      </c>
      <c r="C835" s="675" t="s">
        <v>4740</v>
      </c>
      <c r="D835" s="673" t="s">
        <v>86</v>
      </c>
      <c r="E835" s="689">
        <v>10201776</v>
      </c>
      <c r="F835" s="673">
        <v>25601918</v>
      </c>
      <c r="G835" s="673">
        <v>2704023</v>
      </c>
      <c r="H835" s="120" t="str">
        <f>IF(G835="","",VLOOKUP(G835,ARANCEL!$B$5:$D$121,2,FALSE))</f>
        <v xml:space="preserve">PROTESIS VALPLAST PARCIAL </v>
      </c>
      <c r="I835" s="121" t="s">
        <v>306</v>
      </c>
      <c r="J835" s="119">
        <v>1</v>
      </c>
      <c r="K835" s="122">
        <f>IF(G835="","",VLOOKUP(G835,ARANCEL!$B$5:$D$121,3,FALSE)*J835)</f>
        <v>61850</v>
      </c>
      <c r="L835" s="1229" t="s">
        <v>5292</v>
      </c>
      <c r="M835" s="1229">
        <v>4500235530</v>
      </c>
      <c r="N835" s="1229">
        <v>9401</v>
      </c>
    </row>
    <row r="836" spans="1:14" s="691" customFormat="1" x14ac:dyDescent="0.25">
      <c r="A836" s="673" t="s">
        <v>305</v>
      </c>
      <c r="B836" s="677">
        <v>41889</v>
      </c>
      <c r="C836" s="675" t="s">
        <v>6930</v>
      </c>
      <c r="D836" s="673" t="s">
        <v>84</v>
      </c>
      <c r="E836" s="676">
        <v>10253118</v>
      </c>
      <c r="F836" s="673">
        <v>27839030</v>
      </c>
      <c r="G836" s="673">
        <v>2704005</v>
      </c>
      <c r="H836" s="120" t="str">
        <f>IF(G836="","",VLOOKUP(G836,ARANCEL!$B$5:$D$121,2,FALSE))</f>
        <v>PROVISORIO</v>
      </c>
      <c r="I836" s="121" t="s">
        <v>342</v>
      </c>
      <c r="J836" s="119">
        <v>1</v>
      </c>
      <c r="K836" s="122">
        <f>IF(G836="","",VLOOKUP(G836,ARANCEL!$B$5:$D$121,3,FALSE)*J836)</f>
        <v>3250</v>
      </c>
      <c r="L836" s="1229" t="s">
        <v>7548</v>
      </c>
      <c r="M836" s="1229">
        <v>4500255012</v>
      </c>
      <c r="N836" s="1229" t="s">
        <v>7550</v>
      </c>
    </row>
    <row r="837" spans="1:14" s="691" customFormat="1" x14ac:dyDescent="0.25">
      <c r="A837" s="673" t="s">
        <v>305</v>
      </c>
      <c r="B837" s="677">
        <v>41904</v>
      </c>
      <c r="C837" s="675" t="s">
        <v>6930</v>
      </c>
      <c r="D837" s="673" t="s">
        <v>84</v>
      </c>
      <c r="E837" s="676">
        <v>10253118</v>
      </c>
      <c r="F837" s="673">
        <v>27839030</v>
      </c>
      <c r="G837" s="673">
        <v>2704002</v>
      </c>
      <c r="H837" s="120" t="str">
        <f>IF(G837="","",VLOOKUP(G837,ARANCEL!$B$5:$D$121,2,FALSE))</f>
        <v xml:space="preserve">CORONA PERIFERICA </v>
      </c>
      <c r="I837" s="121" t="s">
        <v>342</v>
      </c>
      <c r="J837" s="119">
        <v>1</v>
      </c>
      <c r="K837" s="122">
        <f>IF(G837="","",VLOOKUP(G837,ARANCEL!$B$5:$D$121,3,FALSE)*J837)</f>
        <v>25865</v>
      </c>
      <c r="L837" s="1229" t="s">
        <v>7548</v>
      </c>
      <c r="M837" s="1229">
        <v>4500255012</v>
      </c>
      <c r="N837" s="1229" t="s">
        <v>7550</v>
      </c>
    </row>
    <row r="838" spans="1:14" s="691" customFormat="1" x14ac:dyDescent="0.25">
      <c r="A838" s="673" t="s">
        <v>305</v>
      </c>
      <c r="B838" s="677">
        <v>41974</v>
      </c>
      <c r="C838" s="118" t="s">
        <v>6930</v>
      </c>
      <c r="D838" s="119" t="s">
        <v>3347</v>
      </c>
      <c r="E838" s="162">
        <v>10287323</v>
      </c>
      <c r="F838" s="119">
        <v>29366259</v>
      </c>
      <c r="G838" s="673">
        <v>2705003</v>
      </c>
      <c r="H838" s="120" t="str">
        <f>IF(G838="","",VLOOKUP(G838,ARANCEL!$B$5:$D$121,2,FALSE))</f>
        <v>INCRUSTACION ESTETICA (ART-GLASS O CERAMICA)</v>
      </c>
      <c r="I838" s="121" t="s">
        <v>317</v>
      </c>
      <c r="J838" s="119">
        <v>1</v>
      </c>
      <c r="K838" s="122">
        <f>IF(G838="","",VLOOKUP(G838,ARANCEL!$B$5:$D$121,3,FALSE)*J838)</f>
        <v>15676</v>
      </c>
      <c r="L838" s="1229" t="s">
        <v>8256</v>
      </c>
      <c r="M838" s="1229">
        <v>4500265720</v>
      </c>
      <c r="N838" s="1229" t="s">
        <v>8952</v>
      </c>
    </row>
    <row r="839" spans="1:14" s="691" customFormat="1" x14ac:dyDescent="0.25">
      <c r="A839" s="673" t="s">
        <v>305</v>
      </c>
      <c r="B839" s="677">
        <v>41988</v>
      </c>
      <c r="C839" s="118" t="s">
        <v>6930</v>
      </c>
      <c r="D839" s="119" t="s">
        <v>3347</v>
      </c>
      <c r="E839" s="162">
        <v>10294687</v>
      </c>
      <c r="F839" s="119">
        <v>29366259</v>
      </c>
      <c r="G839" s="673">
        <v>2705003</v>
      </c>
      <c r="H839" s="120" t="str">
        <f>IF(G839="","",VLOOKUP(G839,ARANCEL!$B$5:$D$121,2,FALSE))</f>
        <v>INCRUSTACION ESTETICA (ART-GLASS O CERAMICA)</v>
      </c>
      <c r="I839" s="121" t="s">
        <v>312</v>
      </c>
      <c r="J839" s="119">
        <v>1</v>
      </c>
      <c r="K839" s="122">
        <f>IF(G839="","",VLOOKUP(G839,ARANCEL!$B$5:$D$121,3,FALSE)*J839)</f>
        <v>15676</v>
      </c>
      <c r="L839" s="1349" t="s">
        <v>9431</v>
      </c>
      <c r="M839" s="1349">
        <v>4500269300</v>
      </c>
      <c r="N839" s="1349" t="s">
        <v>9449</v>
      </c>
    </row>
    <row r="840" spans="1:14" s="695" customFormat="1" x14ac:dyDescent="0.25">
      <c r="A840" s="673" t="s">
        <v>305</v>
      </c>
      <c r="B840" s="677">
        <v>41799</v>
      </c>
      <c r="C840" s="257" t="s">
        <v>4993</v>
      </c>
      <c r="D840" s="255" t="s">
        <v>82</v>
      </c>
      <c r="E840" s="258">
        <v>10207487</v>
      </c>
      <c r="F840" s="255">
        <v>26840593</v>
      </c>
      <c r="G840" s="673">
        <v>2704005</v>
      </c>
      <c r="H840" s="120" t="str">
        <f>IF(G840="","",VLOOKUP(G840,ARANCEL!$B$5:$D$121,2,FALSE))</f>
        <v>PROVISORIO</v>
      </c>
      <c r="I840" s="121" t="s">
        <v>654</v>
      </c>
      <c r="J840" s="119">
        <v>3</v>
      </c>
      <c r="K840" s="122">
        <f>IF(G840="","",VLOOKUP(G840,ARANCEL!$B$5:$D$121,3,FALSE)*J840)</f>
        <v>9750</v>
      </c>
      <c r="L840" s="1229" t="s">
        <v>5742</v>
      </c>
      <c r="M840" s="1229">
        <v>4500239575</v>
      </c>
      <c r="N840" s="1210" t="s">
        <v>5758</v>
      </c>
    </row>
    <row r="841" spans="1:14" s="695" customFormat="1" x14ac:dyDescent="0.25">
      <c r="A841" s="673" t="s">
        <v>305</v>
      </c>
      <c r="B841" s="677">
        <v>41810</v>
      </c>
      <c r="C841" s="675" t="s">
        <v>4993</v>
      </c>
      <c r="D841" s="673" t="s">
        <v>82</v>
      </c>
      <c r="E841" s="676">
        <v>10207487</v>
      </c>
      <c r="F841" s="673">
        <v>26840593</v>
      </c>
      <c r="G841" s="673">
        <v>2704016</v>
      </c>
      <c r="H841" s="120" t="str">
        <f>IF(G841="","",VLOOKUP(G841,ARANCEL!$B$5:$D$121,2,FALSE))</f>
        <v xml:space="preserve">CORONA PROCERA </v>
      </c>
      <c r="I841" s="121" t="s">
        <v>654</v>
      </c>
      <c r="J841" s="119">
        <v>3</v>
      </c>
      <c r="K841" s="122">
        <f>IF(G841="","",VLOOKUP(G841,ARANCEL!$B$5:$D$121,3,FALSE)*J841)</f>
        <v>175431</v>
      </c>
      <c r="L841" s="1229" t="s">
        <v>5742</v>
      </c>
      <c r="M841" s="1229">
        <v>4500239575</v>
      </c>
      <c r="N841" s="1229" t="s">
        <v>5758</v>
      </c>
    </row>
    <row r="842" spans="1:14" s="695" customFormat="1" x14ac:dyDescent="0.25">
      <c r="A842" s="673" t="s">
        <v>305</v>
      </c>
      <c r="B842" s="677">
        <v>41878</v>
      </c>
      <c r="C842" s="675" t="s">
        <v>6678</v>
      </c>
      <c r="D842" s="673" t="s">
        <v>83</v>
      </c>
      <c r="E842" s="676">
        <v>10247844</v>
      </c>
      <c r="F842" s="673">
        <v>28210614</v>
      </c>
      <c r="G842" s="673">
        <v>2704005</v>
      </c>
      <c r="H842" s="120" t="str">
        <f>IF(G842="","",VLOOKUP(G842,ARANCEL!$B$5:$D$121,2,FALSE))</f>
        <v>PROVISORIO</v>
      </c>
      <c r="I842" s="121" t="s">
        <v>6679</v>
      </c>
      <c r="J842" s="119">
        <v>2</v>
      </c>
      <c r="K842" s="122">
        <f>IF(G842="","",VLOOKUP(G842,ARANCEL!$B$5:$D$121,3,FALSE)*J842)</f>
        <v>6500</v>
      </c>
      <c r="L842" s="1229" t="s">
        <v>6905</v>
      </c>
      <c r="M842" s="1229">
        <v>4500251421</v>
      </c>
      <c r="N842" s="1229" t="s">
        <v>7150</v>
      </c>
    </row>
    <row r="843" spans="1:14" s="695" customFormat="1" x14ac:dyDescent="0.25">
      <c r="A843" s="673" t="s">
        <v>305</v>
      </c>
      <c r="B843" s="1358">
        <v>41883</v>
      </c>
      <c r="C843" s="675" t="s">
        <v>6678</v>
      </c>
      <c r="D843" s="673" t="s">
        <v>83</v>
      </c>
      <c r="E843" s="676">
        <v>10247844</v>
      </c>
      <c r="F843" s="673">
        <v>28210614</v>
      </c>
      <c r="G843" s="673">
        <v>2704003</v>
      </c>
      <c r="H843" s="120" t="str">
        <f>IF(G843="","",VLOOKUP(G843,ARANCEL!$B$5:$D$121,2,FALSE))</f>
        <v xml:space="preserve">CORONA PERIFERICA CON PERNO MUÑON COLADO </v>
      </c>
      <c r="I843" s="121" t="s">
        <v>6679</v>
      </c>
      <c r="J843" s="119">
        <v>2</v>
      </c>
      <c r="K843" s="122">
        <f>IF(G843="","",VLOOKUP(G843,ARANCEL!$B$5:$D$121,3,FALSE)*J843)</f>
        <v>65224</v>
      </c>
      <c r="L843" s="1229" t="s">
        <v>7548</v>
      </c>
      <c r="M843" s="1229">
        <v>4500255012</v>
      </c>
      <c r="N843" s="1229" t="s">
        <v>7550</v>
      </c>
    </row>
    <row r="844" spans="1:14" s="695" customFormat="1" x14ac:dyDescent="0.25">
      <c r="A844" s="673" t="s">
        <v>305</v>
      </c>
      <c r="B844" s="677">
        <v>41710</v>
      </c>
      <c r="C844" s="675" t="s">
        <v>3293</v>
      </c>
      <c r="D844" s="673" t="s">
        <v>81</v>
      </c>
      <c r="E844" s="676">
        <v>10180956</v>
      </c>
      <c r="F844" s="673">
        <v>24761779</v>
      </c>
      <c r="G844" s="673">
        <v>2705003</v>
      </c>
      <c r="H844" s="120" t="str">
        <f>IF(G844="","",VLOOKUP(G844,ARANCEL!$B$5:$D$121,2,FALSE))</f>
        <v>INCRUSTACION ESTETICA (ART-GLASS O CERAMICA)</v>
      </c>
      <c r="I844" s="121" t="s">
        <v>326</v>
      </c>
      <c r="J844" s="119">
        <v>1</v>
      </c>
      <c r="K844" s="122">
        <f>IF(G844="","",VLOOKUP(G844,ARANCEL!$B$5:$D$121,3,FALSE)*J844)</f>
        <v>15676</v>
      </c>
      <c r="L844" s="1229" t="s">
        <v>3058</v>
      </c>
      <c r="M844" s="1229">
        <v>4500225674</v>
      </c>
      <c r="N844" s="1229">
        <v>8920</v>
      </c>
    </row>
    <row r="845" spans="1:14" s="695" customFormat="1" x14ac:dyDescent="0.25">
      <c r="A845" s="673" t="s">
        <v>305</v>
      </c>
      <c r="B845" s="677">
        <v>42016</v>
      </c>
      <c r="C845" s="118" t="s">
        <v>9482</v>
      </c>
      <c r="D845" s="119" t="s">
        <v>3347</v>
      </c>
      <c r="E845" s="162">
        <v>10307756</v>
      </c>
      <c r="F845" s="119">
        <v>27310684</v>
      </c>
      <c r="G845" s="673">
        <v>2704005</v>
      </c>
      <c r="H845" s="120" t="str">
        <f>IF(G845="","",VLOOKUP(G845,ARANCEL!$B$5:$D$121,2,FALSE))</f>
        <v>PROVISORIO</v>
      </c>
      <c r="I845" s="121" t="s">
        <v>329</v>
      </c>
      <c r="J845" s="119">
        <v>1</v>
      </c>
      <c r="K845" s="122">
        <f>IF(G845="","",VLOOKUP(G845,ARANCEL!$B$5:$D$121,3,FALSE)*J845)</f>
        <v>3250</v>
      </c>
      <c r="L845" s="1235" t="str">
        <f>IF(E845="","","IMPAGO")</f>
        <v>IMPAGO</v>
      </c>
      <c r="M845" s="1235" t="str">
        <f>IF(L845="IMPAGO","SIN O.C.","")</f>
        <v>SIN O.C.</v>
      </c>
      <c r="N845" s="1235" t="str">
        <f>IF(L845="IMPAGO","SIN FACT.","")</f>
        <v>SIN FACT.</v>
      </c>
    </row>
    <row r="846" spans="1:14" s="695" customFormat="1" x14ac:dyDescent="0.25">
      <c r="A846" s="673" t="s">
        <v>606</v>
      </c>
      <c r="B846" s="677">
        <v>42023</v>
      </c>
      <c r="C846" s="675" t="s">
        <v>9482</v>
      </c>
      <c r="D846" s="673" t="s">
        <v>3347</v>
      </c>
      <c r="E846" s="676">
        <v>10307756</v>
      </c>
      <c r="F846" s="673">
        <v>27310684</v>
      </c>
      <c r="G846" s="673">
        <v>2704015</v>
      </c>
      <c r="H846" s="120" t="str">
        <f>IF(G846="","",VLOOKUP(G846,ARANCEL!$B$5:$D$121,2,FALSE))</f>
        <v xml:space="preserve">CORONA IN CERAM </v>
      </c>
      <c r="I846" s="121" t="s">
        <v>329</v>
      </c>
      <c r="J846" s="119">
        <v>1</v>
      </c>
      <c r="K846" s="122">
        <f>IF(G846="","",VLOOKUP(G846,ARANCEL!$B$5:$D$121,3,FALSE)*J846)</f>
        <v>42733</v>
      </c>
      <c r="L846" s="1235" t="str">
        <f>IF(E846="","","IMPAGO")</f>
        <v>IMPAGO</v>
      </c>
      <c r="M846" s="1235" t="str">
        <f>IF(L846="IMPAGO","SIN O.C.","")</f>
        <v>SIN O.C.</v>
      </c>
      <c r="N846" s="1235" t="str">
        <f>IF(L846="IMPAGO","SIN FACT.","")</f>
        <v>SIN FACT.</v>
      </c>
    </row>
    <row r="847" spans="1:14" s="695" customFormat="1" x14ac:dyDescent="0.25">
      <c r="A847" s="673" t="s">
        <v>305</v>
      </c>
      <c r="B847" s="677">
        <v>42017</v>
      </c>
      <c r="C847" s="675" t="s">
        <v>9482</v>
      </c>
      <c r="D847" s="673" t="s">
        <v>3347</v>
      </c>
      <c r="E847" s="676">
        <v>10307756</v>
      </c>
      <c r="F847" s="673">
        <v>27310684</v>
      </c>
      <c r="G847" s="673">
        <v>2704031</v>
      </c>
      <c r="H847" s="120" t="str">
        <f>IF(G847="","",VLOOKUP(G847,ARANCEL!$B$5:$D$121,2,FALSE))</f>
        <v xml:space="preserve">PERNO MUÑON METALICO </v>
      </c>
      <c r="I847" s="121" t="s">
        <v>329</v>
      </c>
      <c r="J847" s="119">
        <v>1</v>
      </c>
      <c r="K847" s="122">
        <f>IF(G847="","",VLOOKUP(G847,ARANCEL!$B$5:$D$121,3,FALSE)*J847)</f>
        <v>12246</v>
      </c>
      <c r="L847" s="1235" t="str">
        <f>IF(E847="","","IMPAGO")</f>
        <v>IMPAGO</v>
      </c>
      <c r="M847" s="1235" t="str">
        <f>IF(L847="IMPAGO","SIN O.C.","")</f>
        <v>SIN O.C.</v>
      </c>
      <c r="N847" s="1235" t="str">
        <f>IF(L847="IMPAGO","SIN FACT.","")</f>
        <v>SIN FACT.</v>
      </c>
    </row>
    <row r="848" spans="1:14" s="695" customFormat="1" x14ac:dyDescent="0.25">
      <c r="A848" s="673" t="s">
        <v>305</v>
      </c>
      <c r="B848" s="677">
        <v>41915</v>
      </c>
      <c r="C848" s="714" t="s">
        <v>7466</v>
      </c>
      <c r="D848" s="712" t="s">
        <v>467</v>
      </c>
      <c r="E848" s="715">
        <v>10260412</v>
      </c>
      <c r="F848" s="712">
        <v>28672008</v>
      </c>
      <c r="G848" s="712">
        <v>2704005</v>
      </c>
      <c r="H848" s="120" t="str">
        <f>IF(G848="","",VLOOKUP(G848,ARANCEL!$B$5:$D$121,2,FALSE))</f>
        <v>PROVISORIO</v>
      </c>
      <c r="I848" s="121" t="s">
        <v>308</v>
      </c>
      <c r="J848" s="119">
        <v>1</v>
      </c>
      <c r="K848" s="122">
        <f>IF(G848="","",VLOOKUP(G848,ARANCEL!$B$5:$D$121,3,FALSE)*J848)</f>
        <v>3250</v>
      </c>
      <c r="L848" s="1229" t="s">
        <v>8279</v>
      </c>
      <c r="M848" s="1229">
        <v>4500259287</v>
      </c>
      <c r="N848" s="1229" t="s">
        <v>8287</v>
      </c>
    </row>
    <row r="849" spans="1:14" s="695" customFormat="1" x14ac:dyDescent="0.25">
      <c r="A849" s="673" t="s">
        <v>305</v>
      </c>
      <c r="B849" s="677">
        <v>41941</v>
      </c>
      <c r="C849" s="714" t="s">
        <v>7466</v>
      </c>
      <c r="D849" s="712" t="s">
        <v>467</v>
      </c>
      <c r="E849" s="715">
        <v>10260412</v>
      </c>
      <c r="F849" s="712">
        <v>28672008</v>
      </c>
      <c r="G849" s="712">
        <v>2704016</v>
      </c>
      <c r="H849" s="120" t="str">
        <f>IF(G849="","",VLOOKUP(G849,ARANCEL!$B$5:$D$121,2,FALSE))</f>
        <v xml:space="preserve">CORONA PROCERA </v>
      </c>
      <c r="I849" s="121" t="s">
        <v>308</v>
      </c>
      <c r="J849" s="119">
        <v>1</v>
      </c>
      <c r="K849" s="122">
        <f>IF(G849="","",VLOOKUP(G849,ARANCEL!$B$5:$D$121,3,FALSE)*J849)</f>
        <v>58477</v>
      </c>
      <c r="L849" s="1229" t="s">
        <v>8279</v>
      </c>
      <c r="M849" s="1229">
        <v>4500259287</v>
      </c>
      <c r="N849" s="1229" t="s">
        <v>8287</v>
      </c>
    </row>
    <row r="850" spans="1:14" s="695" customFormat="1" x14ac:dyDescent="0.25">
      <c r="A850" s="673" t="s">
        <v>305</v>
      </c>
      <c r="B850" s="677">
        <v>41957</v>
      </c>
      <c r="C850" s="675" t="s">
        <v>7466</v>
      </c>
      <c r="D850" s="673" t="s">
        <v>8239</v>
      </c>
      <c r="E850" s="676">
        <v>10279863</v>
      </c>
      <c r="F850" s="673">
        <v>29443509</v>
      </c>
      <c r="G850" s="673">
        <v>2705003</v>
      </c>
      <c r="H850" s="120" t="str">
        <f>IF(G850="","",VLOOKUP(G850,ARANCEL!$B$5:$D$121,2,FALSE))</f>
        <v>INCRUSTACION ESTETICA (ART-GLASS O CERAMICA)</v>
      </c>
      <c r="I850" s="121" t="s">
        <v>312</v>
      </c>
      <c r="J850" s="119">
        <v>1</v>
      </c>
      <c r="K850" s="122">
        <f>IF(G850="","",VLOOKUP(G850,ARANCEL!$B$5:$D$121,3,FALSE)*J850)</f>
        <v>15676</v>
      </c>
      <c r="L850" s="1229" t="s">
        <v>8256</v>
      </c>
      <c r="M850" s="1229">
        <v>4500265720</v>
      </c>
      <c r="N850" s="1229" t="s">
        <v>8952</v>
      </c>
    </row>
    <row r="851" spans="1:14" s="695" customFormat="1" x14ac:dyDescent="0.25">
      <c r="A851" s="673" t="s">
        <v>305</v>
      </c>
      <c r="B851" s="677">
        <v>41885</v>
      </c>
      <c r="C851" s="675" t="s">
        <v>6798</v>
      </c>
      <c r="D851" s="673" t="s">
        <v>81</v>
      </c>
      <c r="E851" s="676">
        <v>10250367</v>
      </c>
      <c r="F851" s="673">
        <v>27963623</v>
      </c>
      <c r="G851" s="673">
        <v>2704005</v>
      </c>
      <c r="H851" s="120" t="str">
        <f>IF(G851="","",VLOOKUP(G851,ARANCEL!$B$5:$D$121,2,FALSE))</f>
        <v>PROVISORIO</v>
      </c>
      <c r="I851" s="121" t="s">
        <v>4369</v>
      </c>
      <c r="J851" s="119">
        <v>2</v>
      </c>
      <c r="K851" s="122">
        <f>IF(G851="","",VLOOKUP(G851,ARANCEL!$B$5:$D$121,3,FALSE)*J851)</f>
        <v>6500</v>
      </c>
      <c r="L851" s="1229" t="s">
        <v>6905</v>
      </c>
      <c r="M851" s="1229">
        <v>4500251421</v>
      </c>
      <c r="N851" s="1229" t="s">
        <v>7150</v>
      </c>
    </row>
    <row r="852" spans="1:14" s="691" customFormat="1" x14ac:dyDescent="0.25">
      <c r="A852" s="673" t="s">
        <v>305</v>
      </c>
      <c r="B852" s="677">
        <v>41919</v>
      </c>
      <c r="C852" s="675" t="s">
        <v>6798</v>
      </c>
      <c r="D852" s="673" t="s">
        <v>81</v>
      </c>
      <c r="E852" s="676">
        <v>10250367</v>
      </c>
      <c r="F852" s="673">
        <v>27963623</v>
      </c>
      <c r="G852" s="673">
        <v>2704002</v>
      </c>
      <c r="H852" s="120" t="str">
        <f>IF(G852="","",VLOOKUP(G852,ARANCEL!$B$5:$D$121,2,FALSE))</f>
        <v xml:space="preserve">CORONA PERIFERICA </v>
      </c>
      <c r="I852" s="121" t="s">
        <v>319</v>
      </c>
      <c r="J852" s="119">
        <v>1</v>
      </c>
      <c r="K852" s="122">
        <f>IF(G852="","",VLOOKUP(G852,ARANCEL!$B$5:$D$121,3,FALSE)*J852)</f>
        <v>25865</v>
      </c>
      <c r="L852" s="1229" t="s">
        <v>8279</v>
      </c>
      <c r="M852" s="1229">
        <v>4500259287</v>
      </c>
      <c r="N852" s="1229" t="s">
        <v>8287</v>
      </c>
    </row>
    <row r="853" spans="1:14" s="699" customFormat="1" x14ac:dyDescent="0.25">
      <c r="A853" s="703" t="s">
        <v>305</v>
      </c>
      <c r="B853" s="705">
        <v>41919</v>
      </c>
      <c r="C853" s="118" t="s">
        <v>6798</v>
      </c>
      <c r="D853" s="119" t="s">
        <v>81</v>
      </c>
      <c r="E853" s="162">
        <v>10250367</v>
      </c>
      <c r="F853" s="119">
        <v>27963623</v>
      </c>
      <c r="G853" s="703">
        <v>2704015</v>
      </c>
      <c r="H853" s="120" t="str">
        <f>IF(G853="","",VLOOKUP(G853,ARANCEL!$B$5:$D$121,2,FALSE))</f>
        <v xml:space="preserve">CORONA IN CERAM </v>
      </c>
      <c r="I853" s="121" t="s">
        <v>323</v>
      </c>
      <c r="J853" s="119">
        <v>1</v>
      </c>
      <c r="K853" s="122">
        <f>IF(G853="","",VLOOKUP(G853,ARANCEL!$B$5:$D$121,3,FALSE)*J853)</f>
        <v>42733</v>
      </c>
      <c r="L853" s="1229" t="s">
        <v>8279</v>
      </c>
      <c r="M853" s="1229">
        <v>4500259287</v>
      </c>
      <c r="N853" s="1229" t="s">
        <v>8287</v>
      </c>
    </row>
    <row r="854" spans="1:14" s="699" customFormat="1" ht="15" customHeight="1" x14ac:dyDescent="0.25">
      <c r="A854" s="703" t="s">
        <v>305</v>
      </c>
      <c r="B854" s="705">
        <v>41883</v>
      </c>
      <c r="C854" s="702" t="s">
        <v>6779</v>
      </c>
      <c r="D854" s="703" t="s">
        <v>465</v>
      </c>
      <c r="E854" s="704">
        <v>10250217</v>
      </c>
      <c r="F854" s="703">
        <v>27818342</v>
      </c>
      <c r="G854" s="703">
        <v>2705003</v>
      </c>
      <c r="H854" s="120" t="str">
        <f>IF(G854="","",VLOOKUP(G854,ARANCEL!$B$5:$D$121,2,FALSE))</f>
        <v>INCRUSTACION ESTETICA (ART-GLASS O CERAMICA)</v>
      </c>
      <c r="I854" s="121" t="s">
        <v>312</v>
      </c>
      <c r="J854" s="119">
        <v>1</v>
      </c>
      <c r="K854" s="122">
        <f>IF(G854="","",VLOOKUP(G854,ARANCEL!$B$5:$D$121,3,FALSE)*J854)</f>
        <v>15676</v>
      </c>
      <c r="L854" s="1229" t="s">
        <v>6905</v>
      </c>
      <c r="M854" s="1229">
        <v>4500251421</v>
      </c>
      <c r="N854" s="1229" t="s">
        <v>7150</v>
      </c>
    </row>
    <row r="855" spans="1:14" s="699" customFormat="1" x14ac:dyDescent="0.25">
      <c r="A855" s="703" t="s">
        <v>313</v>
      </c>
      <c r="B855" s="705">
        <v>42031</v>
      </c>
      <c r="C855" s="702" t="s">
        <v>9780</v>
      </c>
      <c r="D855" s="703" t="s">
        <v>465</v>
      </c>
      <c r="E855" s="704">
        <v>10313544</v>
      </c>
      <c r="F855" s="703">
        <v>30090406</v>
      </c>
      <c r="G855" s="703">
        <v>2704005</v>
      </c>
      <c r="H855" s="120" t="str">
        <f>IF(G855="","",VLOOKUP(G855,ARANCEL!$B$5:$D$121,2,FALSE))</f>
        <v>PROVISORIO</v>
      </c>
      <c r="I855" s="121" t="s">
        <v>317</v>
      </c>
      <c r="J855" s="119">
        <v>1</v>
      </c>
      <c r="K855" s="122">
        <f>IF(G855="","",VLOOKUP(G855,ARANCEL!$B$5:$D$121,3,FALSE)*J855)</f>
        <v>3250</v>
      </c>
      <c r="L855" s="1235" t="str">
        <f>IF(E855="","","IMPAGO")</f>
        <v>IMPAGO</v>
      </c>
      <c r="M855" s="1235" t="str">
        <f>IF(L855="IMPAGO","SIN O.C.","")</f>
        <v>SIN O.C.</v>
      </c>
      <c r="N855" s="1235" t="str">
        <f>IF(L855="IMPAGO","SIN FACT.","")</f>
        <v>SIN FACT.</v>
      </c>
    </row>
    <row r="856" spans="1:14" s="701" customFormat="1" x14ac:dyDescent="0.25">
      <c r="A856" s="703" t="s">
        <v>305</v>
      </c>
      <c r="B856" s="705">
        <v>41656</v>
      </c>
      <c r="C856" s="702" t="s">
        <v>1719</v>
      </c>
      <c r="D856" s="703" t="s">
        <v>78</v>
      </c>
      <c r="E856" s="704">
        <v>10169503</v>
      </c>
      <c r="F856" s="703">
        <v>24645120</v>
      </c>
      <c r="G856" s="712">
        <v>2704027</v>
      </c>
      <c r="H856" s="120" t="str">
        <f>IF(G856="","",VLOOKUP(G856,ARANCEL!$B$5:$D$121,2,FALSE))</f>
        <v>PROTESIS VALPLAST UNILATERAL (HASTA 2 PIEZAS)</v>
      </c>
      <c r="I856" s="121" t="s">
        <v>306</v>
      </c>
      <c r="J856" s="119">
        <v>1</v>
      </c>
      <c r="K856" s="122">
        <f>IF(G856="","",VLOOKUP(G856,ARANCEL!$B$5:$D$121,3,FALSE)*J856)</f>
        <v>22491</v>
      </c>
      <c r="L856" s="1235" t="str">
        <f>IF(E856="","","IMPAGO")</f>
        <v>IMPAGO</v>
      </c>
      <c r="M856" s="1235" t="str">
        <f>IF(L856="IMPAGO","SIN O.C.","")</f>
        <v>SIN O.C.</v>
      </c>
      <c r="N856" s="1235" t="str">
        <f>IF(L856="IMPAGO","SIN FACT.","")</f>
        <v>SIN FACT.</v>
      </c>
    </row>
    <row r="857" spans="1:14" s="701" customFormat="1" x14ac:dyDescent="0.25">
      <c r="A857" s="712" t="s">
        <v>305</v>
      </c>
      <c r="B857" s="719">
        <v>41929</v>
      </c>
      <c r="C857" s="714" t="s">
        <v>7716</v>
      </c>
      <c r="D857" s="712" t="s">
        <v>86</v>
      </c>
      <c r="E857" s="715">
        <v>10266384</v>
      </c>
      <c r="F857" s="712">
        <v>27818342</v>
      </c>
      <c r="G857" s="712">
        <v>2705004</v>
      </c>
      <c r="H857" s="120" t="str">
        <f>IF(G857="","",VLOOKUP(G857,ARANCEL!$B$5:$D$121,2,FALSE))</f>
        <v>CARILLA ESTETICA (ART-GLASS O CERAMICA)</v>
      </c>
      <c r="I857" s="121" t="s">
        <v>613</v>
      </c>
      <c r="J857" s="119">
        <v>2</v>
      </c>
      <c r="K857" s="122">
        <f>IF(G857="","",VLOOKUP(G857,ARANCEL!$B$5:$D$121,3,FALSE)*J857)</f>
        <v>53506</v>
      </c>
      <c r="L857" s="1229" t="s">
        <v>8279</v>
      </c>
      <c r="M857" s="1229">
        <v>4500260751</v>
      </c>
      <c r="N857" s="1229" t="s">
        <v>8271</v>
      </c>
    </row>
    <row r="858" spans="1:14" s="701" customFormat="1" ht="15" customHeight="1" x14ac:dyDescent="0.25">
      <c r="A858" s="712" t="s">
        <v>305</v>
      </c>
      <c r="B858" s="719">
        <v>41964</v>
      </c>
      <c r="C858" s="118" t="s">
        <v>8430</v>
      </c>
      <c r="D858" s="119" t="s">
        <v>467</v>
      </c>
      <c r="E858" s="162">
        <v>10283894</v>
      </c>
      <c r="F858" s="119">
        <v>29613140</v>
      </c>
      <c r="G858" s="712">
        <v>2705003</v>
      </c>
      <c r="H858" s="120" t="str">
        <f>IF(G858="","",VLOOKUP(G858,ARANCEL!$B$5:$D$121,2,FALSE))</f>
        <v>INCRUSTACION ESTETICA (ART-GLASS O CERAMICA)</v>
      </c>
      <c r="I858" s="121" t="s">
        <v>319</v>
      </c>
      <c r="J858" s="119">
        <v>1</v>
      </c>
      <c r="K858" s="122">
        <f>IF(G858="","",VLOOKUP(G858,ARANCEL!$B$5:$D$121,3,FALSE)*J858)</f>
        <v>15676</v>
      </c>
      <c r="L858" s="1229" t="s">
        <v>8256</v>
      </c>
      <c r="M858" s="1229">
        <v>4500265720</v>
      </c>
      <c r="N858" s="1229" t="s">
        <v>8952</v>
      </c>
    </row>
    <row r="859" spans="1:14" s="701" customFormat="1" x14ac:dyDescent="0.25">
      <c r="A859" s="712" t="s">
        <v>305</v>
      </c>
      <c r="B859" s="719">
        <v>41771</v>
      </c>
      <c r="C859" s="714" t="s">
        <v>4408</v>
      </c>
      <c r="D859" s="712" t="s">
        <v>467</v>
      </c>
      <c r="E859" s="715">
        <v>10194797</v>
      </c>
      <c r="F859" s="712">
        <v>26317626</v>
      </c>
      <c r="G859" s="712">
        <v>2704005</v>
      </c>
      <c r="H859" s="120" t="str">
        <f>IF(G859="","",VLOOKUP(G859,ARANCEL!$B$5:$D$121,2,FALSE))</f>
        <v>PROVISORIO</v>
      </c>
      <c r="I859" s="121" t="s">
        <v>317</v>
      </c>
      <c r="J859" s="119">
        <v>1</v>
      </c>
      <c r="K859" s="122">
        <f>IF(G859="","",VLOOKUP(G859,ARANCEL!$B$5:$D$121,3,FALSE)*J859)</f>
        <v>3250</v>
      </c>
      <c r="L859" s="1229" t="s">
        <v>5292</v>
      </c>
      <c r="M859" s="1229">
        <v>4500235530</v>
      </c>
      <c r="N859" s="1229">
        <v>9401</v>
      </c>
    </row>
    <row r="860" spans="1:14" s="699" customFormat="1" x14ac:dyDescent="0.25">
      <c r="A860" s="703" t="s">
        <v>305</v>
      </c>
      <c r="B860" s="705">
        <v>41880</v>
      </c>
      <c r="C860" s="118" t="s">
        <v>6777</v>
      </c>
      <c r="D860" s="119" t="s">
        <v>467</v>
      </c>
      <c r="E860" s="162">
        <v>10250384</v>
      </c>
      <c r="F860" s="119">
        <v>27866789</v>
      </c>
      <c r="G860" s="703">
        <v>2704005</v>
      </c>
      <c r="H860" s="120" t="str">
        <f>IF(G860="","",VLOOKUP(G860,ARANCEL!$B$5:$D$121,2,FALSE))</f>
        <v>PROVISORIO</v>
      </c>
      <c r="I860" s="121" t="s">
        <v>322</v>
      </c>
      <c r="J860" s="119">
        <v>1</v>
      </c>
      <c r="K860" s="122">
        <f>IF(G860="","",VLOOKUP(G860,ARANCEL!$B$5:$D$121,3,FALSE)*J860)</f>
        <v>3250</v>
      </c>
      <c r="L860" s="1229" t="s">
        <v>6905</v>
      </c>
      <c r="M860" s="1229">
        <v>4500251421</v>
      </c>
      <c r="N860" s="1229" t="s">
        <v>7150</v>
      </c>
    </row>
    <row r="861" spans="1:14" s="699" customFormat="1" x14ac:dyDescent="0.25">
      <c r="A861" s="767" t="s">
        <v>305</v>
      </c>
      <c r="B861" s="705">
        <v>41880</v>
      </c>
      <c r="C861" s="702" t="s">
        <v>6777</v>
      </c>
      <c r="D861" s="703" t="s">
        <v>467</v>
      </c>
      <c r="E861" s="704">
        <v>10250384</v>
      </c>
      <c r="F861" s="703">
        <v>27866789</v>
      </c>
      <c r="G861" s="703">
        <v>2704003</v>
      </c>
      <c r="H861" s="120" t="str">
        <f>IF(G861="","",VLOOKUP(G861,ARANCEL!$B$5:$D$121,2,FALSE))</f>
        <v xml:space="preserve">CORONA PERIFERICA CON PERNO MUÑON COLADO </v>
      </c>
      <c r="I861" s="121" t="s">
        <v>322</v>
      </c>
      <c r="J861" s="119">
        <v>1</v>
      </c>
      <c r="K861" s="122">
        <f>IF(G861="","",VLOOKUP(G861,ARANCEL!$B$5:$D$121,3,FALSE)*J861)</f>
        <v>32612</v>
      </c>
      <c r="L861" s="1229" t="s">
        <v>6905</v>
      </c>
      <c r="M861" s="1229">
        <v>4500251421</v>
      </c>
      <c r="N861" s="1229" t="s">
        <v>7150</v>
      </c>
    </row>
    <row r="862" spans="1:14" s="699" customFormat="1" x14ac:dyDescent="0.25">
      <c r="A862" s="703" t="s">
        <v>305</v>
      </c>
      <c r="B862" s="705">
        <v>41730</v>
      </c>
      <c r="C862" s="702" t="s">
        <v>3678</v>
      </c>
      <c r="D862" s="703" t="s">
        <v>1481</v>
      </c>
      <c r="E862" s="704">
        <v>10184927</v>
      </c>
      <c r="F862" s="703">
        <v>22194794</v>
      </c>
      <c r="G862" s="703">
        <v>2707001</v>
      </c>
      <c r="H862" s="120" t="str">
        <f>IF(G862="","",VLOOKUP(G862,ARANCEL!$B$5:$D$121,2,FALSE))</f>
        <v xml:space="preserve">PLANO DE RELAJACION </v>
      </c>
      <c r="I862" s="121" t="s">
        <v>306</v>
      </c>
      <c r="J862" s="119">
        <v>1</v>
      </c>
      <c r="K862" s="122">
        <f>IF(G862="","",VLOOKUP(G862,ARANCEL!$B$5:$D$121,3,FALSE)*J862)</f>
        <v>9221</v>
      </c>
      <c r="L862" s="1229" t="s">
        <v>4612</v>
      </c>
      <c r="M862" s="1229">
        <v>4500229990</v>
      </c>
      <c r="N862" s="1229">
        <v>9222</v>
      </c>
    </row>
    <row r="863" spans="1:14" s="750" customFormat="1" x14ac:dyDescent="0.25">
      <c r="A863" s="712" t="s">
        <v>305</v>
      </c>
      <c r="B863" s="719">
        <v>41744</v>
      </c>
      <c r="C863" s="714" t="s">
        <v>3678</v>
      </c>
      <c r="D863" s="712" t="s">
        <v>1481</v>
      </c>
      <c r="E863" s="715">
        <v>10184927</v>
      </c>
      <c r="F863" s="712">
        <v>22194794</v>
      </c>
      <c r="G863" s="712">
        <v>2704005</v>
      </c>
      <c r="H863" s="120" t="str">
        <f>IF(G863="","",VLOOKUP(G863,ARANCEL!$B$5:$D$121,2,FALSE))</f>
        <v>PROVISORIO</v>
      </c>
      <c r="I863" s="121"/>
      <c r="J863" s="119">
        <v>1</v>
      </c>
      <c r="K863" s="122">
        <f>IF(G863="","",VLOOKUP(G863,ARANCEL!$B$5:$D$121,3,FALSE)*J863)</f>
        <v>3250</v>
      </c>
      <c r="L863" s="1229" t="s">
        <v>4612</v>
      </c>
      <c r="M863" s="1229">
        <v>4500229990</v>
      </c>
      <c r="N863" s="1229">
        <v>9222</v>
      </c>
    </row>
    <row r="864" spans="1:14" s="750" customFormat="1" x14ac:dyDescent="0.25">
      <c r="A864" s="712" t="s">
        <v>305</v>
      </c>
      <c r="B864" s="719">
        <v>41772</v>
      </c>
      <c r="C864" s="714" t="s">
        <v>3678</v>
      </c>
      <c r="D864" s="712" t="s">
        <v>1481</v>
      </c>
      <c r="E864" s="715">
        <v>10184927</v>
      </c>
      <c r="F864" s="712">
        <v>22194794</v>
      </c>
      <c r="G864" s="712">
        <v>2704003</v>
      </c>
      <c r="H864" s="120" t="str">
        <f>IF(G864="","",VLOOKUP(G864,ARANCEL!$B$5:$D$121,2,FALSE))</f>
        <v xml:space="preserve">CORONA PERIFERICA CON PERNO MUÑON COLADO </v>
      </c>
      <c r="I864" s="121" t="s">
        <v>319</v>
      </c>
      <c r="J864" s="119">
        <v>1</v>
      </c>
      <c r="K864" s="122">
        <f>IF(G864="","",VLOOKUP(G864,ARANCEL!$B$5:$D$121,3,FALSE)*J864)</f>
        <v>32612</v>
      </c>
      <c r="L864" s="1229" t="s">
        <v>5292</v>
      </c>
      <c r="M864" s="1229">
        <v>4500235530</v>
      </c>
      <c r="N864" s="1229">
        <v>9401</v>
      </c>
    </row>
    <row r="865" spans="1:14" s="750" customFormat="1" ht="15" customHeight="1" x14ac:dyDescent="0.25">
      <c r="A865" s="712" t="s">
        <v>305</v>
      </c>
      <c r="B865" s="719">
        <v>41816</v>
      </c>
      <c r="C865" s="714" t="s">
        <v>5346</v>
      </c>
      <c r="D865" s="712" t="s">
        <v>82</v>
      </c>
      <c r="E865" s="715">
        <v>10215908</v>
      </c>
      <c r="F865" s="712">
        <v>26896823</v>
      </c>
      <c r="G865" s="712">
        <v>2701001</v>
      </c>
      <c r="H865" s="120" t="str">
        <f>IF(G865="","",VLOOKUP(G865,ARANCEL!$B$5:$D$121,2,FALSE))</f>
        <v>COSTO LABORATORIO GUIA QUIRURG</v>
      </c>
      <c r="I865" s="121" t="s">
        <v>312</v>
      </c>
      <c r="J865" s="119">
        <v>1</v>
      </c>
      <c r="K865" s="122">
        <f>IF(G865="","",VLOOKUP(G865,ARANCEL!$B$5:$D$121,3,FALSE)*J865)</f>
        <v>11246</v>
      </c>
      <c r="L865" s="1229" t="s">
        <v>5742</v>
      </c>
      <c r="M865" s="1229">
        <v>4500239575</v>
      </c>
      <c r="N865" s="1229" t="s">
        <v>5758</v>
      </c>
    </row>
    <row r="866" spans="1:14" s="750" customFormat="1" x14ac:dyDescent="0.25">
      <c r="A866" s="712" t="s">
        <v>305</v>
      </c>
      <c r="B866" s="719">
        <v>41985</v>
      </c>
      <c r="C866" s="714" t="s">
        <v>5346</v>
      </c>
      <c r="D866" s="712" t="s">
        <v>82</v>
      </c>
      <c r="E866" s="715">
        <v>10293758</v>
      </c>
      <c r="F866" s="712">
        <v>26896823</v>
      </c>
      <c r="G866" s="712">
        <v>2702002</v>
      </c>
      <c r="H866" s="120" t="str">
        <f>IF(G866="","",VLOOKUP(G866,ARANCEL!$B$5:$D$121,2,FALSE))</f>
        <v xml:space="preserve">LABORATORIO CORONA CEMENTADA SOBRE IMPLANTE </v>
      </c>
      <c r="I866" s="121" t="s">
        <v>312</v>
      </c>
      <c r="J866" s="119">
        <v>1</v>
      </c>
      <c r="K866" s="122">
        <f>IF(G866="","",VLOOKUP(G866,ARANCEL!$B$5:$D$121,3,FALSE)*J866)</f>
        <v>31878</v>
      </c>
      <c r="L866" s="1349" t="s">
        <v>9431</v>
      </c>
      <c r="M866" s="1349">
        <v>4500269300</v>
      </c>
      <c r="N866" s="1349" t="s">
        <v>9449</v>
      </c>
    </row>
    <row r="867" spans="1:14" s="750" customFormat="1" x14ac:dyDescent="0.25">
      <c r="A867" s="712" t="s">
        <v>305</v>
      </c>
      <c r="B867" s="719">
        <v>41991</v>
      </c>
      <c r="C867" s="118" t="s">
        <v>5346</v>
      </c>
      <c r="D867" s="119" t="s">
        <v>82</v>
      </c>
      <c r="E867" s="162">
        <v>10297966</v>
      </c>
      <c r="F867" s="119">
        <v>30031963</v>
      </c>
      <c r="G867" s="712">
        <v>2704005</v>
      </c>
      <c r="H867" s="120" t="str">
        <f>IF(G867="","",VLOOKUP(G867,ARANCEL!$B$5:$D$121,2,FALSE))</f>
        <v>PROVISORIO</v>
      </c>
      <c r="I867" s="121" t="s">
        <v>309</v>
      </c>
      <c r="J867" s="119">
        <v>1</v>
      </c>
      <c r="K867" s="122">
        <f>IF(G867="","",VLOOKUP(G867,ARANCEL!$B$5:$D$121,3,FALSE)*J867)</f>
        <v>3250</v>
      </c>
      <c r="L867" s="1349" t="s">
        <v>9431</v>
      </c>
      <c r="M867" s="1349">
        <v>4500269300</v>
      </c>
      <c r="N867" s="1349" t="s">
        <v>9449</v>
      </c>
    </row>
    <row r="868" spans="1:14" s="701" customFormat="1" x14ac:dyDescent="0.25">
      <c r="A868" s="712" t="s">
        <v>305</v>
      </c>
      <c r="B868" s="719">
        <v>42002</v>
      </c>
      <c r="C868" s="714" t="s">
        <v>5346</v>
      </c>
      <c r="D868" s="712" t="s">
        <v>82</v>
      </c>
      <c r="E868" s="715">
        <v>10297966</v>
      </c>
      <c r="F868" s="712">
        <v>30031963</v>
      </c>
      <c r="G868" s="712">
        <v>2704015</v>
      </c>
      <c r="H868" s="120" t="str">
        <f>IF(G868="","",VLOOKUP(G868,ARANCEL!$B$5:$D$121,2,FALSE))</f>
        <v xml:space="preserve">CORONA IN CERAM </v>
      </c>
      <c r="I868" s="121" t="s">
        <v>309</v>
      </c>
      <c r="J868" s="119">
        <v>1</v>
      </c>
      <c r="K868" s="122">
        <f>IF(G868="","",VLOOKUP(G868,ARANCEL!$B$5:$D$121,3,FALSE)*J868)</f>
        <v>42733</v>
      </c>
      <c r="L868" s="1349" t="s">
        <v>9431</v>
      </c>
      <c r="M868" s="1349">
        <v>4500269300</v>
      </c>
      <c r="N868" s="1349" t="s">
        <v>9449</v>
      </c>
    </row>
    <row r="869" spans="1:14" s="701" customFormat="1" x14ac:dyDescent="0.25">
      <c r="A869" s="712" t="s">
        <v>305</v>
      </c>
      <c r="B869" s="719">
        <v>41717</v>
      </c>
      <c r="C869" s="714" t="s">
        <v>1718</v>
      </c>
      <c r="D869" s="712" t="s">
        <v>84</v>
      </c>
      <c r="E869" s="715">
        <v>10181640</v>
      </c>
      <c r="F869" s="712">
        <v>25333099</v>
      </c>
      <c r="G869" s="712">
        <v>2704005</v>
      </c>
      <c r="H869" s="120" t="str">
        <f>IF(G869="","",VLOOKUP(G869,ARANCEL!$B$5:$D$121,2,FALSE))</f>
        <v>PROVISORIO</v>
      </c>
      <c r="I869" s="121" t="s">
        <v>308</v>
      </c>
      <c r="J869" s="119">
        <v>1</v>
      </c>
      <c r="K869" s="122">
        <f>IF(G869="","",VLOOKUP(G869,ARANCEL!$B$5:$D$121,3,FALSE)*J869)</f>
        <v>3250</v>
      </c>
      <c r="L869" s="1229" t="s">
        <v>3058</v>
      </c>
      <c r="M869" s="1229">
        <v>4500225674</v>
      </c>
      <c r="N869" s="1229">
        <v>8920</v>
      </c>
    </row>
    <row r="870" spans="1:14" s="701" customFormat="1" x14ac:dyDescent="0.25">
      <c r="A870" s="712" t="s">
        <v>305</v>
      </c>
      <c r="B870" s="719">
        <v>41731</v>
      </c>
      <c r="C870" s="118" t="s">
        <v>1718</v>
      </c>
      <c r="D870" s="119" t="s">
        <v>84</v>
      </c>
      <c r="E870" s="162">
        <v>10181640</v>
      </c>
      <c r="F870" s="119">
        <v>25333099</v>
      </c>
      <c r="G870" s="712">
        <v>2704003</v>
      </c>
      <c r="H870" s="120" t="str">
        <f>IF(G870="","",VLOOKUP(G870,ARANCEL!$B$5:$D$121,2,FALSE))</f>
        <v xml:space="preserve">CORONA PERIFERICA CON PERNO MUÑON COLADO </v>
      </c>
      <c r="I870" s="121" t="s">
        <v>308</v>
      </c>
      <c r="J870" s="119">
        <v>1</v>
      </c>
      <c r="K870" s="122">
        <f>IF(G870="","",VLOOKUP(G870,ARANCEL!$B$5:$D$121,3,FALSE)*J870)</f>
        <v>32612</v>
      </c>
      <c r="L870" s="1229" t="s">
        <v>8279</v>
      </c>
      <c r="M870" s="1229">
        <v>4500259287</v>
      </c>
      <c r="N870" s="1229" t="s">
        <v>8287</v>
      </c>
    </row>
    <row r="871" spans="1:14" s="756" customFormat="1" x14ac:dyDescent="0.25">
      <c r="A871" s="712" t="s">
        <v>305</v>
      </c>
      <c r="B871" s="719">
        <v>41953</v>
      </c>
      <c r="C871" s="714" t="s">
        <v>8111</v>
      </c>
      <c r="D871" s="712" t="s">
        <v>465</v>
      </c>
      <c r="E871" s="715">
        <v>10276129</v>
      </c>
      <c r="F871" s="712">
        <v>29361869</v>
      </c>
      <c r="G871" s="712">
        <v>2705003</v>
      </c>
      <c r="H871" s="120" t="str">
        <f>IF(G871="","",VLOOKUP(G871,ARANCEL!$B$5:$D$121,2,FALSE))</f>
        <v>INCRUSTACION ESTETICA (ART-GLASS O CERAMICA)</v>
      </c>
      <c r="I871" s="121" t="s">
        <v>324</v>
      </c>
      <c r="J871" s="119">
        <v>1</v>
      </c>
      <c r="K871" s="122">
        <f>IF(G871="","",VLOOKUP(G871,ARANCEL!$B$5:$D$121,3,FALSE)*J871)</f>
        <v>15676</v>
      </c>
      <c r="L871" s="1229" t="s">
        <v>8256</v>
      </c>
      <c r="M871" s="1229">
        <v>4500265720</v>
      </c>
      <c r="N871" s="1229" t="s">
        <v>8952</v>
      </c>
    </row>
    <row r="872" spans="1:14" s="756" customFormat="1" x14ac:dyDescent="0.25">
      <c r="A872" s="712" t="s">
        <v>305</v>
      </c>
      <c r="B872" s="719">
        <v>41653</v>
      </c>
      <c r="C872" s="714" t="s">
        <v>1716</v>
      </c>
      <c r="D872" s="712" t="s">
        <v>81</v>
      </c>
      <c r="E872" s="715">
        <v>10166962</v>
      </c>
      <c r="F872" s="712">
        <v>24069534</v>
      </c>
      <c r="G872" s="712">
        <v>2704002</v>
      </c>
      <c r="H872" s="120" t="str">
        <f>IF(G872="","",VLOOKUP(G872,ARANCEL!$B$5:$D$121,2,FALSE))</f>
        <v xml:space="preserve">CORONA PERIFERICA </v>
      </c>
      <c r="I872" s="121" t="s">
        <v>326</v>
      </c>
      <c r="J872" s="119">
        <v>1</v>
      </c>
      <c r="K872" s="122">
        <f>IF(G872="","",VLOOKUP(G872,ARANCEL!$B$5:$D$121,3,FALSE)*J872)</f>
        <v>25865</v>
      </c>
      <c r="L872" s="1229" t="s">
        <v>2842</v>
      </c>
      <c r="M872" s="1229">
        <v>4500216241</v>
      </c>
      <c r="N872" s="1229">
        <v>8411</v>
      </c>
    </row>
    <row r="873" spans="1:14" s="756" customFormat="1" x14ac:dyDescent="0.25">
      <c r="A873" s="712" t="s">
        <v>305</v>
      </c>
      <c r="B873" s="719">
        <v>41737</v>
      </c>
      <c r="C873" s="714" t="s">
        <v>1715</v>
      </c>
      <c r="D873" s="712" t="s">
        <v>82</v>
      </c>
      <c r="E873" s="715">
        <v>10158356</v>
      </c>
      <c r="F873" s="712">
        <v>23220384</v>
      </c>
      <c r="G873" s="712">
        <v>2704015</v>
      </c>
      <c r="H873" s="120" t="str">
        <f>IF(G873="","",VLOOKUP(G873,ARANCEL!$B$5:$D$121,2,FALSE))</f>
        <v xml:space="preserve">CORONA IN CERAM </v>
      </c>
      <c r="I873" s="121" t="s">
        <v>311</v>
      </c>
      <c r="J873" s="119">
        <v>1</v>
      </c>
      <c r="K873" s="122">
        <f>IF(G873="","",VLOOKUP(G873,ARANCEL!$B$5:$D$121,3,FALSE)*J873)</f>
        <v>42733</v>
      </c>
      <c r="L873" s="1229" t="s">
        <v>4612</v>
      </c>
      <c r="M873" s="1229">
        <v>4500229986</v>
      </c>
      <c r="N873" s="1229">
        <v>9197</v>
      </c>
    </row>
    <row r="874" spans="1:14" s="671" customFormat="1" x14ac:dyDescent="0.25">
      <c r="A874" s="673" t="s">
        <v>305</v>
      </c>
      <c r="B874" s="677">
        <v>41738</v>
      </c>
      <c r="C874" s="675" t="s">
        <v>3883</v>
      </c>
      <c r="D874" s="673" t="s">
        <v>84</v>
      </c>
      <c r="E874" s="676">
        <v>10187397</v>
      </c>
      <c r="F874" s="673">
        <v>25788455</v>
      </c>
      <c r="G874" s="673">
        <v>2704005</v>
      </c>
      <c r="H874" s="120" t="str">
        <f>IF(G874="","",VLOOKUP(G874,ARANCEL!$B$5:$D$121,2,FALSE))</f>
        <v>PROVISORIO</v>
      </c>
      <c r="I874" s="121" t="s">
        <v>324</v>
      </c>
      <c r="J874" s="119">
        <v>1</v>
      </c>
      <c r="K874" s="122">
        <f>IF(G874="","",VLOOKUP(G874,ARANCEL!$B$5:$D$121,3,FALSE)*J874)</f>
        <v>3250</v>
      </c>
      <c r="L874" s="1229" t="s">
        <v>4612</v>
      </c>
      <c r="M874" s="1229">
        <v>4500229992</v>
      </c>
      <c r="N874" s="1229">
        <v>9198</v>
      </c>
    </row>
    <row r="875" spans="1:14" s="762" customFormat="1" x14ac:dyDescent="0.25">
      <c r="A875" s="712" t="s">
        <v>305</v>
      </c>
      <c r="B875" s="719">
        <v>41751</v>
      </c>
      <c r="C875" s="714" t="s">
        <v>3883</v>
      </c>
      <c r="D875" s="712" t="s">
        <v>84</v>
      </c>
      <c r="E875" s="715">
        <v>10187397</v>
      </c>
      <c r="F875" s="712">
        <v>25788455</v>
      </c>
      <c r="G875" s="712">
        <v>2704003</v>
      </c>
      <c r="H875" s="120" t="str">
        <f>IF(G875="","",VLOOKUP(G875,ARANCEL!$B$5:$D$121,2,FALSE))</f>
        <v xml:space="preserve">CORONA PERIFERICA CON PERNO MUÑON COLADO </v>
      </c>
      <c r="I875" s="121" t="s">
        <v>324</v>
      </c>
      <c r="J875" s="119">
        <v>1</v>
      </c>
      <c r="K875" s="122">
        <f>IF(G875="","",VLOOKUP(G875,ARANCEL!$B$5:$D$121,3,FALSE)*J875)</f>
        <v>32612</v>
      </c>
      <c r="L875" s="1229" t="s">
        <v>4612</v>
      </c>
      <c r="M875" s="1229">
        <v>4500229992</v>
      </c>
      <c r="N875" s="1229">
        <v>9198</v>
      </c>
    </row>
    <row r="876" spans="1:14" s="762" customFormat="1" x14ac:dyDescent="0.25">
      <c r="A876" s="712" t="s">
        <v>305</v>
      </c>
      <c r="B876" s="719">
        <v>41765</v>
      </c>
      <c r="C876" s="714" t="s">
        <v>4363</v>
      </c>
      <c r="D876" s="712" t="s">
        <v>81</v>
      </c>
      <c r="E876" s="715">
        <v>10194118</v>
      </c>
      <c r="F876" s="712">
        <v>25186296</v>
      </c>
      <c r="G876" s="712">
        <v>2704005</v>
      </c>
      <c r="H876" s="120" t="str">
        <f>IF(G876="","",VLOOKUP(G876,ARANCEL!$B$5:$D$121,2,FALSE))</f>
        <v>PROVISORIO</v>
      </c>
      <c r="I876" s="121" t="s">
        <v>316</v>
      </c>
      <c r="J876" s="119">
        <v>1</v>
      </c>
      <c r="K876" s="122">
        <f>IF(G876="","",VLOOKUP(G876,ARANCEL!$B$5:$D$121,3,FALSE)*J876)</f>
        <v>3250</v>
      </c>
      <c r="L876" s="1229" t="s">
        <v>5292</v>
      </c>
      <c r="M876" s="1229">
        <v>4500235530</v>
      </c>
      <c r="N876" s="1229">
        <v>9401</v>
      </c>
    </row>
    <row r="877" spans="1:14" s="762" customFormat="1" x14ac:dyDescent="0.25">
      <c r="A877" s="712" t="s">
        <v>305</v>
      </c>
      <c r="B877" s="719">
        <v>41905</v>
      </c>
      <c r="C877" s="714" t="s">
        <v>7223</v>
      </c>
      <c r="D877" s="712" t="s">
        <v>1481</v>
      </c>
      <c r="E877" s="715">
        <v>10257270</v>
      </c>
      <c r="F877" s="712">
        <v>28491349</v>
      </c>
      <c r="G877" s="712">
        <v>2705003</v>
      </c>
      <c r="H877" s="120" t="str">
        <f>IF(G877="","",VLOOKUP(G877,ARANCEL!$B$5:$D$121,2,FALSE))</f>
        <v>INCRUSTACION ESTETICA (ART-GLASS O CERAMICA)</v>
      </c>
      <c r="I877" s="121" t="s">
        <v>308</v>
      </c>
      <c r="J877" s="119">
        <v>1</v>
      </c>
      <c r="K877" s="122">
        <f>IF(G877="","",VLOOKUP(G877,ARANCEL!$B$5:$D$121,3,FALSE)*J877)</f>
        <v>15676</v>
      </c>
      <c r="L877" s="1229" t="s">
        <v>7548</v>
      </c>
      <c r="M877" s="1229">
        <v>4500255012</v>
      </c>
      <c r="N877" s="1229" t="s">
        <v>7550</v>
      </c>
    </row>
    <row r="878" spans="1:14" s="762" customFormat="1" x14ac:dyDescent="0.25">
      <c r="A878" s="728" t="s">
        <v>305</v>
      </c>
      <c r="B878" s="729">
        <v>41654.908587962964</v>
      </c>
      <c r="C878" s="1426" t="s">
        <v>1714</v>
      </c>
      <c r="D878" s="728" t="s">
        <v>61</v>
      </c>
      <c r="E878" s="731">
        <v>10166009</v>
      </c>
      <c r="F878" s="728">
        <v>24276601</v>
      </c>
      <c r="G878" s="728">
        <v>2707001</v>
      </c>
      <c r="H878" s="191" t="str">
        <f>IF(G878="","",VLOOKUP(G878,ARANCEL!$B$5:$D$121,2,FALSE))</f>
        <v xml:space="preserve">PLANO DE RELAJACION </v>
      </c>
      <c r="I878" s="170" t="s">
        <v>306</v>
      </c>
      <c r="J878" s="169">
        <v>1</v>
      </c>
      <c r="K878" s="190">
        <f>IF(G878="","",VLOOKUP(G878,ARANCEL!$B$5:$D$121,3,FALSE)*J878)</f>
        <v>9221</v>
      </c>
      <c r="L878" s="1238" t="s">
        <v>597</v>
      </c>
      <c r="M878" s="1238">
        <v>4500211698</v>
      </c>
      <c r="N878" s="1238">
        <v>8210</v>
      </c>
    </row>
    <row r="879" spans="1:14" s="762" customFormat="1" x14ac:dyDescent="0.25">
      <c r="A879" s="712" t="s">
        <v>305</v>
      </c>
      <c r="B879" s="719">
        <v>41928</v>
      </c>
      <c r="C879" s="714" t="s">
        <v>1713</v>
      </c>
      <c r="D879" s="712" t="s">
        <v>1341</v>
      </c>
      <c r="E879" s="715">
        <v>10266005</v>
      </c>
      <c r="F879" s="712">
        <v>28110355</v>
      </c>
      <c r="G879" s="712">
        <v>2705003</v>
      </c>
      <c r="H879" s="120" t="str">
        <f>IF(G879="","",VLOOKUP(G879,ARANCEL!$B$5:$D$121,2,FALSE))</f>
        <v>INCRUSTACION ESTETICA (ART-GLASS O CERAMICA)</v>
      </c>
      <c r="I879" s="121" t="s">
        <v>324</v>
      </c>
      <c r="J879" s="119">
        <v>1</v>
      </c>
      <c r="K879" s="122">
        <f>IF(G879="","",VLOOKUP(G879,ARANCEL!$B$5:$D$121,3,FALSE)*J879)</f>
        <v>15676</v>
      </c>
      <c r="L879" s="1229" t="s">
        <v>8279</v>
      </c>
      <c r="M879" s="1229">
        <v>4500259287</v>
      </c>
      <c r="N879" s="1229" t="s">
        <v>8287</v>
      </c>
    </row>
    <row r="880" spans="1:14" s="762" customFormat="1" x14ac:dyDescent="0.25">
      <c r="A880" s="712" t="s">
        <v>305</v>
      </c>
      <c r="B880" s="719">
        <v>41947</v>
      </c>
      <c r="C880" s="714" t="s">
        <v>8012</v>
      </c>
      <c r="D880" s="712" t="s">
        <v>61</v>
      </c>
      <c r="E880" s="715">
        <v>10274751</v>
      </c>
      <c r="F880" s="712">
        <v>28990552</v>
      </c>
      <c r="G880" s="712">
        <v>2707001</v>
      </c>
      <c r="H880" s="120" t="str">
        <f>IF(G880="","",VLOOKUP(G880,ARANCEL!$B$5:$D$121,2,FALSE))</f>
        <v xml:space="preserve">PLANO DE RELAJACION </v>
      </c>
      <c r="I880" s="121" t="s">
        <v>306</v>
      </c>
      <c r="J880" s="119">
        <v>1</v>
      </c>
      <c r="K880" s="122">
        <f>IF(G880="","",VLOOKUP(G880,ARANCEL!$B$5:$D$121,3,FALSE)*J880)</f>
        <v>9221</v>
      </c>
      <c r="L880" s="1229" t="s">
        <v>8279</v>
      </c>
      <c r="M880" s="1229">
        <v>4500260751</v>
      </c>
      <c r="N880" s="1229" t="s">
        <v>8271</v>
      </c>
    </row>
    <row r="881" spans="1:14" s="762" customFormat="1" x14ac:dyDescent="0.25">
      <c r="A881" s="712" t="s">
        <v>305</v>
      </c>
      <c r="B881" s="719">
        <v>41738</v>
      </c>
      <c r="C881" s="118" t="s">
        <v>3843</v>
      </c>
      <c r="D881" s="119" t="s">
        <v>1646</v>
      </c>
      <c r="E881" s="162">
        <v>10187369</v>
      </c>
      <c r="F881" s="119">
        <v>25858442</v>
      </c>
      <c r="G881" s="712">
        <v>2704005</v>
      </c>
      <c r="H881" s="120" t="str">
        <f>IF(G881="","",VLOOKUP(G881,ARANCEL!$B$5:$D$121,2,FALSE))</f>
        <v>PROVISORIO</v>
      </c>
      <c r="I881" s="121" t="s">
        <v>335</v>
      </c>
      <c r="J881" s="119">
        <v>1</v>
      </c>
      <c r="K881" s="122">
        <f>IF(G881="","",VLOOKUP(G881,ARANCEL!$B$5:$D$121,3,FALSE)*J881)</f>
        <v>3250</v>
      </c>
      <c r="L881" s="1229" t="s">
        <v>4612</v>
      </c>
      <c r="M881" s="1229">
        <v>4500229992</v>
      </c>
      <c r="N881" s="1229">
        <v>9198</v>
      </c>
    </row>
    <row r="882" spans="1:14" s="762" customFormat="1" x14ac:dyDescent="0.25">
      <c r="A882" s="712" t="s">
        <v>606</v>
      </c>
      <c r="B882" s="719">
        <v>41782</v>
      </c>
      <c r="C882" s="714" t="s">
        <v>3843</v>
      </c>
      <c r="D882" s="712" t="s">
        <v>1646</v>
      </c>
      <c r="E882" s="715">
        <v>10187369</v>
      </c>
      <c r="F882" s="712">
        <v>25858442</v>
      </c>
      <c r="G882" s="712">
        <v>2704003</v>
      </c>
      <c r="H882" s="120" t="str">
        <f>IF(G882="","",VLOOKUP(G882,ARANCEL!$B$5:$D$121,2,FALSE))</f>
        <v xml:space="preserve">CORONA PERIFERICA CON PERNO MUÑON COLADO </v>
      </c>
      <c r="I882" s="121" t="s">
        <v>335</v>
      </c>
      <c r="J882" s="119">
        <v>1</v>
      </c>
      <c r="K882" s="122">
        <f>IF(G882="","",VLOOKUP(G882,ARANCEL!$B$5:$D$121,3,FALSE)*J882)</f>
        <v>32612</v>
      </c>
      <c r="L882" s="1229" t="s">
        <v>5292</v>
      </c>
      <c r="M882" s="1229">
        <v>4500235530</v>
      </c>
      <c r="N882" s="1229">
        <v>9401</v>
      </c>
    </row>
    <row r="883" spans="1:14" s="762" customFormat="1" x14ac:dyDescent="0.25">
      <c r="A883" s="712" t="s">
        <v>305</v>
      </c>
      <c r="B883" s="719">
        <v>41652</v>
      </c>
      <c r="C883" s="714" t="s">
        <v>1712</v>
      </c>
      <c r="D883" s="712" t="s">
        <v>81</v>
      </c>
      <c r="E883" s="715">
        <v>10169053</v>
      </c>
      <c r="F883" s="712">
        <v>23778978</v>
      </c>
      <c r="G883" s="712">
        <v>2704005</v>
      </c>
      <c r="H883" s="120" t="str">
        <f>IF(G883="","",VLOOKUP(G883,ARANCEL!$B$5:$D$121,2,FALSE))</f>
        <v>PROVISORIO</v>
      </c>
      <c r="I883" s="121" t="s">
        <v>1711</v>
      </c>
      <c r="J883" s="119">
        <v>6</v>
      </c>
      <c r="K883" s="122">
        <f>IF(G883="","",VLOOKUP(G883,ARANCEL!$B$5:$D$121,3,FALSE)*J883)</f>
        <v>19500</v>
      </c>
      <c r="L883" s="1229" t="s">
        <v>6905</v>
      </c>
      <c r="M883" s="1229">
        <v>4500251421</v>
      </c>
      <c r="N883" s="1229" t="s">
        <v>7150</v>
      </c>
    </row>
    <row r="884" spans="1:14" s="762" customFormat="1" x14ac:dyDescent="0.25">
      <c r="A884" s="712" t="s">
        <v>305</v>
      </c>
      <c r="B884" s="719">
        <v>41885</v>
      </c>
      <c r="C884" s="714" t="s">
        <v>1712</v>
      </c>
      <c r="D884" s="712" t="s">
        <v>81</v>
      </c>
      <c r="E884" s="715">
        <v>10169053</v>
      </c>
      <c r="F884" s="712">
        <v>23778978</v>
      </c>
      <c r="G884" s="712">
        <v>2704012</v>
      </c>
      <c r="H884" s="120" t="str">
        <f>IF(G884="","",VLOOKUP(G884,ARANCEL!$B$5:$D$121,2,FALSE))</f>
        <v xml:space="preserve">INTERMEDIARIO O PONTICO </v>
      </c>
      <c r="I884" s="121" t="s">
        <v>308</v>
      </c>
      <c r="J884" s="119">
        <v>1</v>
      </c>
      <c r="K884" s="122">
        <f>IF(G884="","",VLOOKUP(G884,ARANCEL!$B$5:$D$121,3,FALSE)*J884)</f>
        <v>25122</v>
      </c>
      <c r="L884" s="1229" t="s">
        <v>6905</v>
      </c>
      <c r="M884" s="1229">
        <v>4500251421</v>
      </c>
      <c r="N884" s="1229" t="s">
        <v>7150</v>
      </c>
    </row>
    <row r="885" spans="1:14" s="762" customFormat="1" x14ac:dyDescent="0.25">
      <c r="A885" s="712" t="s">
        <v>305</v>
      </c>
      <c r="B885" s="719">
        <v>41885</v>
      </c>
      <c r="C885" s="714" t="s">
        <v>1712</v>
      </c>
      <c r="D885" s="712" t="s">
        <v>81</v>
      </c>
      <c r="E885" s="715">
        <v>10169053</v>
      </c>
      <c r="F885" s="712">
        <v>23778978</v>
      </c>
      <c r="G885" s="712">
        <v>2704002</v>
      </c>
      <c r="H885" s="120" t="str">
        <f>IF(G885="","",VLOOKUP(G885,ARANCEL!$B$5:$D$121,2,FALSE))</f>
        <v xml:space="preserve">CORONA PERIFERICA </v>
      </c>
      <c r="I885" s="121" t="s">
        <v>6947</v>
      </c>
      <c r="J885" s="119">
        <v>6</v>
      </c>
      <c r="K885" s="122">
        <f>IF(G885="","",VLOOKUP(G885,ARANCEL!$B$5:$D$121,3,FALSE)*J885)</f>
        <v>155190</v>
      </c>
      <c r="L885" s="1229" t="s">
        <v>6905</v>
      </c>
      <c r="M885" s="1229">
        <v>4500251421</v>
      </c>
      <c r="N885" s="1229" t="s">
        <v>7150</v>
      </c>
    </row>
    <row r="886" spans="1:14" s="772" customFormat="1" x14ac:dyDescent="0.25">
      <c r="A886" s="712" t="s">
        <v>305</v>
      </c>
      <c r="B886" s="719">
        <v>41781</v>
      </c>
      <c r="C886" s="714" t="s">
        <v>4714</v>
      </c>
      <c r="D886" s="712" t="s">
        <v>465</v>
      </c>
      <c r="E886" s="715">
        <v>10201153</v>
      </c>
      <c r="F886" s="712">
        <v>26586518</v>
      </c>
      <c r="G886" s="712">
        <v>2704005</v>
      </c>
      <c r="H886" s="120" t="str">
        <f>IF(G886="","",VLOOKUP(G886,ARANCEL!$B$5:$D$121,2,FALSE))</f>
        <v>PROVISORIO</v>
      </c>
      <c r="I886" s="121" t="s">
        <v>312</v>
      </c>
      <c r="J886" s="119">
        <v>1</v>
      </c>
      <c r="K886" s="122">
        <f>IF(G886="","",VLOOKUP(G886,ARANCEL!$B$5:$D$121,3,FALSE)*J886)</f>
        <v>3250</v>
      </c>
      <c r="L886" s="1229" t="s">
        <v>5292</v>
      </c>
      <c r="M886" s="1229">
        <v>4500235530</v>
      </c>
      <c r="N886" s="1229">
        <v>9401</v>
      </c>
    </row>
    <row r="887" spans="1:14" s="772" customFormat="1" x14ac:dyDescent="0.25">
      <c r="A887" s="712" t="s">
        <v>305</v>
      </c>
      <c r="B887" s="719">
        <v>41799</v>
      </c>
      <c r="C887" s="714" t="s">
        <v>4714</v>
      </c>
      <c r="D887" s="712" t="s">
        <v>465</v>
      </c>
      <c r="E887" s="715">
        <v>10201153</v>
      </c>
      <c r="F887" s="712">
        <v>26586518</v>
      </c>
      <c r="G887" s="712">
        <v>2704003</v>
      </c>
      <c r="H887" s="120" t="str">
        <f>IF(G887="","",VLOOKUP(G887,ARANCEL!$B$5:$D$121,2,FALSE))</f>
        <v xml:space="preserve">CORONA PERIFERICA CON PERNO MUÑON COLADO </v>
      </c>
      <c r="I887" s="121" t="s">
        <v>312</v>
      </c>
      <c r="J887" s="119">
        <v>1</v>
      </c>
      <c r="K887" s="122">
        <f>IF(G887="","",VLOOKUP(G887,ARANCEL!$B$5:$D$121,3,FALSE)*J887)</f>
        <v>32612</v>
      </c>
      <c r="L887" s="1229" t="s">
        <v>5742</v>
      </c>
      <c r="M887" s="1229">
        <v>4500239575</v>
      </c>
      <c r="N887" s="1229" t="s">
        <v>5758</v>
      </c>
    </row>
    <row r="888" spans="1:14" s="772" customFormat="1" x14ac:dyDescent="0.25">
      <c r="A888" s="712" t="s">
        <v>305</v>
      </c>
      <c r="B888" s="719">
        <v>41750</v>
      </c>
      <c r="C888" s="714" t="s">
        <v>4095</v>
      </c>
      <c r="D888" s="712" t="s">
        <v>82</v>
      </c>
      <c r="E888" s="715">
        <v>10190472</v>
      </c>
      <c r="F888" s="712">
        <v>25050011</v>
      </c>
      <c r="G888" s="712">
        <v>2704005</v>
      </c>
      <c r="H888" s="120" t="str">
        <f>IF(G888="","",VLOOKUP(G888,ARANCEL!$B$5:$D$121,2,FALSE))</f>
        <v>PROVISORIO</v>
      </c>
      <c r="I888" s="121" t="s">
        <v>311</v>
      </c>
      <c r="J888" s="119">
        <v>1</v>
      </c>
      <c r="K888" s="122">
        <f>IF(G888="","",VLOOKUP(G888,ARANCEL!$B$5:$D$121,3,FALSE)*J888)</f>
        <v>3250</v>
      </c>
      <c r="L888" s="1229" t="s">
        <v>4612</v>
      </c>
      <c r="M888" s="1229">
        <v>4500229994</v>
      </c>
      <c r="N888" s="1229">
        <v>9199</v>
      </c>
    </row>
    <row r="889" spans="1:14" s="772" customFormat="1" x14ac:dyDescent="0.25">
      <c r="A889" s="712" t="s">
        <v>305</v>
      </c>
      <c r="B889" s="719">
        <v>41758</v>
      </c>
      <c r="C889" s="714" t="s">
        <v>4095</v>
      </c>
      <c r="D889" s="712" t="s">
        <v>82</v>
      </c>
      <c r="E889" s="715">
        <v>10190472</v>
      </c>
      <c r="F889" s="712">
        <v>25050011</v>
      </c>
      <c r="G889" s="712">
        <v>2704015</v>
      </c>
      <c r="H889" s="120" t="str">
        <f>IF(G889="","",VLOOKUP(G889,ARANCEL!$B$5:$D$121,2,FALSE))</f>
        <v xml:space="preserve">CORONA IN CERAM </v>
      </c>
      <c r="I889" s="121" t="s">
        <v>311</v>
      </c>
      <c r="J889" s="119">
        <v>1</v>
      </c>
      <c r="K889" s="122">
        <f>IF(G889="","",VLOOKUP(G889,ARANCEL!$B$5:$D$121,3,FALSE)*J889)</f>
        <v>42733</v>
      </c>
      <c r="L889" s="1229" t="s">
        <v>4612</v>
      </c>
      <c r="M889" s="1229">
        <v>4500229994</v>
      </c>
      <c r="N889" s="1229">
        <v>9199</v>
      </c>
    </row>
    <row r="890" spans="1:14" s="772" customFormat="1" x14ac:dyDescent="0.25">
      <c r="A890" s="712" t="s">
        <v>305</v>
      </c>
      <c r="B890" s="719">
        <v>41730</v>
      </c>
      <c r="C890" s="714" t="s">
        <v>3185</v>
      </c>
      <c r="D890" s="712" t="s">
        <v>78</v>
      </c>
      <c r="E890" s="715">
        <v>10186662</v>
      </c>
      <c r="F890" s="712">
        <v>25578010</v>
      </c>
      <c r="G890" s="712">
        <v>2704005</v>
      </c>
      <c r="H890" s="120" t="str">
        <f>IF(G890="","",VLOOKUP(G890,ARANCEL!$B$5:$D$121,2,FALSE))</f>
        <v>PROVISORIO</v>
      </c>
      <c r="I890" s="121" t="s">
        <v>342</v>
      </c>
      <c r="J890" s="119">
        <v>1</v>
      </c>
      <c r="K890" s="122">
        <f>IF(G890="","",VLOOKUP(G890,ARANCEL!$B$5:$D$121,3,FALSE)*J890)</f>
        <v>3250</v>
      </c>
      <c r="L890" s="1229" t="s">
        <v>4612</v>
      </c>
      <c r="M890" s="1229">
        <v>4500229991</v>
      </c>
      <c r="N890" s="1229">
        <v>9221</v>
      </c>
    </row>
    <row r="891" spans="1:14" s="772" customFormat="1" x14ac:dyDescent="0.25">
      <c r="A891" s="712" t="s">
        <v>305</v>
      </c>
      <c r="B891" s="719">
        <v>41751</v>
      </c>
      <c r="C891" s="714" t="s">
        <v>3185</v>
      </c>
      <c r="D891" s="712" t="s">
        <v>78</v>
      </c>
      <c r="E891" s="715">
        <v>10186662</v>
      </c>
      <c r="F891" s="712">
        <v>25578010</v>
      </c>
      <c r="G891" s="712">
        <v>2704015</v>
      </c>
      <c r="H891" s="120" t="str">
        <f>IF(G891="","",VLOOKUP(G891,ARANCEL!$B$5:$D$121,2,FALSE))</f>
        <v xml:space="preserve">CORONA IN CERAM </v>
      </c>
      <c r="I891" s="121" t="s">
        <v>342</v>
      </c>
      <c r="J891" s="119">
        <v>1</v>
      </c>
      <c r="K891" s="122">
        <f>IF(G891="","",VLOOKUP(G891,ARANCEL!$B$5:$D$121,3,FALSE)*J891)</f>
        <v>42733</v>
      </c>
      <c r="L891" s="1229" t="s">
        <v>4612</v>
      </c>
      <c r="M891" s="1229">
        <v>4500229991</v>
      </c>
      <c r="N891" s="1229">
        <v>9221</v>
      </c>
    </row>
    <row r="892" spans="1:14" s="772" customFormat="1" x14ac:dyDescent="0.25">
      <c r="A892" s="712" t="s">
        <v>305</v>
      </c>
      <c r="B892" s="719">
        <v>41954</v>
      </c>
      <c r="C892" s="714" t="s">
        <v>8168</v>
      </c>
      <c r="D892" s="712" t="s">
        <v>81</v>
      </c>
      <c r="E892" s="715">
        <v>10278024</v>
      </c>
      <c r="F892" s="712">
        <v>29407530</v>
      </c>
      <c r="G892" s="712">
        <v>2704005</v>
      </c>
      <c r="H892" s="120" t="str">
        <f>IF(G892="","",VLOOKUP(G892,ARANCEL!$B$5:$D$121,2,FALSE))</f>
        <v>PROVISORIO</v>
      </c>
      <c r="I892" s="121" t="s">
        <v>323</v>
      </c>
      <c r="J892" s="119">
        <v>1</v>
      </c>
      <c r="K892" s="122">
        <f>IF(G892="","",VLOOKUP(G892,ARANCEL!$B$5:$D$121,3,FALSE)*J892)</f>
        <v>3250</v>
      </c>
      <c r="L892" s="1229" t="s">
        <v>8256</v>
      </c>
      <c r="M892" s="1229">
        <v>4500265720</v>
      </c>
      <c r="N892" s="1229" t="s">
        <v>8952</v>
      </c>
    </row>
    <row r="893" spans="1:14" s="772" customFormat="1" x14ac:dyDescent="0.25">
      <c r="A893" s="712" t="s">
        <v>305</v>
      </c>
      <c r="B893" s="719">
        <v>41976</v>
      </c>
      <c r="C893" s="118" t="s">
        <v>8168</v>
      </c>
      <c r="D893" s="119" t="s">
        <v>81</v>
      </c>
      <c r="E893" s="162">
        <v>10278024</v>
      </c>
      <c r="F893" s="119">
        <v>29407530</v>
      </c>
      <c r="G893" s="712">
        <v>2704002</v>
      </c>
      <c r="H893" s="120" t="str">
        <f>IF(G893="","",VLOOKUP(G893,ARANCEL!$B$5:$D$121,2,FALSE))</f>
        <v xml:space="preserve">CORONA PERIFERICA </v>
      </c>
      <c r="I893" s="121" t="s">
        <v>323</v>
      </c>
      <c r="J893" s="119">
        <v>1</v>
      </c>
      <c r="K893" s="122">
        <f>IF(G893="","",VLOOKUP(G893,ARANCEL!$B$5:$D$121,3,FALSE)*J893)</f>
        <v>25865</v>
      </c>
      <c r="L893" s="1229" t="s">
        <v>8256</v>
      </c>
      <c r="M893" s="1229">
        <v>4500265720</v>
      </c>
      <c r="N893" s="1229" t="s">
        <v>8952</v>
      </c>
    </row>
    <row r="894" spans="1:14" s="772" customFormat="1" x14ac:dyDescent="0.25">
      <c r="A894" s="712" t="s">
        <v>305</v>
      </c>
      <c r="B894" s="719">
        <v>41887</v>
      </c>
      <c r="C894" s="714" t="s">
        <v>6932</v>
      </c>
      <c r="D894" s="712" t="s">
        <v>84</v>
      </c>
      <c r="E894" s="715">
        <v>10253462</v>
      </c>
      <c r="F894" s="712">
        <v>28005457</v>
      </c>
      <c r="G894" s="712">
        <v>2704005</v>
      </c>
      <c r="H894" s="120" t="str">
        <f>IF(G894="","",VLOOKUP(G894,ARANCEL!$B$5:$D$121,2,FALSE))</f>
        <v>PROVISORIO</v>
      </c>
      <c r="I894" s="121" t="s">
        <v>308</v>
      </c>
      <c r="J894" s="119">
        <v>1</v>
      </c>
      <c r="K894" s="122">
        <f>IF(G894="","",VLOOKUP(G894,ARANCEL!$B$5:$D$121,3,FALSE)*J894)</f>
        <v>3250</v>
      </c>
      <c r="L894" s="1229" t="s">
        <v>7548</v>
      </c>
      <c r="M894" s="1229">
        <v>4500255012</v>
      </c>
      <c r="N894" s="1229" t="s">
        <v>7550</v>
      </c>
    </row>
    <row r="895" spans="1:14" s="774" customFormat="1" x14ac:dyDescent="0.25">
      <c r="A895" s="712" t="s">
        <v>305</v>
      </c>
      <c r="B895" s="719">
        <v>41892</v>
      </c>
      <c r="C895" s="118" t="s">
        <v>6932</v>
      </c>
      <c r="D895" s="119" t="s">
        <v>84</v>
      </c>
      <c r="E895" s="162">
        <v>10253462</v>
      </c>
      <c r="F895" s="119">
        <v>28005457</v>
      </c>
      <c r="G895" s="712">
        <v>2704003</v>
      </c>
      <c r="H895" s="120" t="str">
        <f>IF(G895="","",VLOOKUP(G895,ARANCEL!$B$5:$D$121,2,FALSE))</f>
        <v xml:space="preserve">CORONA PERIFERICA CON PERNO MUÑON COLADO </v>
      </c>
      <c r="I895" s="121" t="s">
        <v>308</v>
      </c>
      <c r="J895" s="119">
        <v>1</v>
      </c>
      <c r="K895" s="122">
        <f>IF(G895="","",VLOOKUP(G895,ARANCEL!$B$5:$D$121,3,FALSE)*J895)</f>
        <v>32612</v>
      </c>
      <c r="L895" s="1229" t="s">
        <v>7548</v>
      </c>
      <c r="M895" s="1229">
        <v>4500255012</v>
      </c>
      <c r="N895" s="1229" t="s">
        <v>7550</v>
      </c>
    </row>
    <row r="896" spans="1:14" s="774" customFormat="1" x14ac:dyDescent="0.25">
      <c r="A896" s="712" t="s">
        <v>305</v>
      </c>
      <c r="B896" s="719">
        <v>41946</v>
      </c>
      <c r="C896" s="714" t="s">
        <v>1006</v>
      </c>
      <c r="D896" s="712" t="s">
        <v>465</v>
      </c>
      <c r="E896" s="715">
        <v>10274180</v>
      </c>
      <c r="F896" s="712">
        <v>29154557</v>
      </c>
      <c r="G896" s="712">
        <v>2704005</v>
      </c>
      <c r="H896" s="120" t="str">
        <f>IF(G896="","",VLOOKUP(G896,ARANCEL!$B$5:$D$121,2,FALSE))</f>
        <v>PROVISORIO</v>
      </c>
      <c r="I896" s="121" t="s">
        <v>326</v>
      </c>
      <c r="J896" s="119">
        <v>1</v>
      </c>
      <c r="K896" s="122">
        <f>IF(G896="","",VLOOKUP(G896,ARANCEL!$B$5:$D$121,3,FALSE)*J896)</f>
        <v>3250</v>
      </c>
      <c r="L896" s="1229" t="s">
        <v>8279</v>
      </c>
      <c r="M896" s="1229">
        <v>4500260751</v>
      </c>
      <c r="N896" s="1229" t="s">
        <v>8271</v>
      </c>
    </row>
    <row r="897" spans="1:14" s="774" customFormat="1" x14ac:dyDescent="0.25">
      <c r="A897" s="712" t="s">
        <v>305</v>
      </c>
      <c r="B897" s="719">
        <v>42016</v>
      </c>
      <c r="C897" s="714" t="s">
        <v>1006</v>
      </c>
      <c r="D897" s="712" t="s">
        <v>465</v>
      </c>
      <c r="E897" s="715">
        <v>10274180</v>
      </c>
      <c r="F897" s="712">
        <v>29154554</v>
      </c>
      <c r="G897" s="712">
        <v>2704003</v>
      </c>
      <c r="H897" s="120" t="str">
        <f>IF(G897="","",VLOOKUP(G897,ARANCEL!$B$5:$D$121,2,FALSE))</f>
        <v xml:space="preserve">CORONA PERIFERICA CON PERNO MUÑON COLADO </v>
      </c>
      <c r="I897" s="121" t="s">
        <v>326</v>
      </c>
      <c r="J897" s="119">
        <v>1</v>
      </c>
      <c r="K897" s="122">
        <f>IF(G897="","",VLOOKUP(G897,ARANCEL!$B$5:$D$121,3,FALSE)*J897)</f>
        <v>32612</v>
      </c>
      <c r="L897" s="1235" t="str">
        <f>IF(E897="","","IMPAGO")</f>
        <v>IMPAGO</v>
      </c>
      <c r="M897" s="1235" t="str">
        <f>IF(L897="IMPAGO","SIN O.C.","")</f>
        <v>SIN O.C.</v>
      </c>
      <c r="N897" s="1235" t="str">
        <f>IF(L897="IMPAGO","SIN FACT.","")</f>
        <v>SIN FACT.</v>
      </c>
    </row>
    <row r="898" spans="1:14" s="774" customFormat="1" x14ac:dyDescent="0.25">
      <c r="A898" s="712" t="s">
        <v>305</v>
      </c>
      <c r="B898" s="719">
        <v>41660</v>
      </c>
      <c r="C898" s="714" t="s">
        <v>1121</v>
      </c>
      <c r="D898" s="712" t="s">
        <v>81</v>
      </c>
      <c r="E898" s="715">
        <v>10169892</v>
      </c>
      <c r="F898" s="712">
        <v>23514291</v>
      </c>
      <c r="G898" s="712">
        <v>2704005</v>
      </c>
      <c r="H898" s="120" t="str">
        <f>IF(G898="","",VLOOKUP(G898,ARANCEL!$B$5:$D$121,2,FALSE))</f>
        <v>PROVISORIO</v>
      </c>
      <c r="I898" s="121" t="s">
        <v>335</v>
      </c>
      <c r="J898" s="119">
        <v>1</v>
      </c>
      <c r="K898" s="122">
        <f>IF(G898="","",VLOOKUP(G898,ARANCEL!$B$5:$D$121,3,FALSE)*J898)</f>
        <v>3250</v>
      </c>
      <c r="L898" s="1229" t="s">
        <v>2842</v>
      </c>
      <c r="M898" s="1229">
        <v>4500216249</v>
      </c>
      <c r="N898" s="1229">
        <v>8413</v>
      </c>
    </row>
    <row r="899" spans="1:14" s="774" customFormat="1" x14ac:dyDescent="0.25">
      <c r="A899" s="712" t="s">
        <v>305</v>
      </c>
      <c r="B899" s="719">
        <v>41715</v>
      </c>
      <c r="C899" s="714" t="s">
        <v>1121</v>
      </c>
      <c r="D899" s="712" t="s">
        <v>81</v>
      </c>
      <c r="E899" s="715">
        <v>10169892</v>
      </c>
      <c r="F899" s="712">
        <v>24177169</v>
      </c>
      <c r="G899" s="712">
        <v>2704002</v>
      </c>
      <c r="H899" s="120" t="str">
        <f>IF(G899="","",VLOOKUP(G899,ARANCEL!$B$5:$D$121,2,FALSE))</f>
        <v xml:space="preserve">CORONA PERIFERICA </v>
      </c>
      <c r="I899" s="121" t="s">
        <v>335</v>
      </c>
      <c r="J899" s="119">
        <v>1</v>
      </c>
      <c r="K899" s="122">
        <f>IF(G899="","",VLOOKUP(G899,ARANCEL!$B$5:$D$121,3,FALSE)*J899)</f>
        <v>25865</v>
      </c>
      <c r="L899" s="1229" t="s">
        <v>3058</v>
      </c>
      <c r="M899" s="1229">
        <v>4500225673</v>
      </c>
      <c r="N899" s="1229">
        <v>8919</v>
      </c>
    </row>
    <row r="900" spans="1:14" s="774" customFormat="1" x14ac:dyDescent="0.25">
      <c r="A900" s="712" t="s">
        <v>305</v>
      </c>
      <c r="B900" s="719">
        <v>41879</v>
      </c>
      <c r="C900" s="714" t="s">
        <v>1121</v>
      </c>
      <c r="D900" s="712" t="s">
        <v>82</v>
      </c>
      <c r="E900" s="715">
        <v>10249374</v>
      </c>
      <c r="F900" s="712">
        <v>28130767</v>
      </c>
      <c r="G900" s="712">
        <v>2705003</v>
      </c>
      <c r="H900" s="120" t="str">
        <f>IF(G900="","",VLOOKUP(G900,ARANCEL!$B$5:$D$121,2,FALSE))</f>
        <v>INCRUSTACION ESTETICA (ART-GLASS O CERAMICA)</v>
      </c>
      <c r="I900" s="121" t="s">
        <v>322</v>
      </c>
      <c r="J900" s="119">
        <v>1</v>
      </c>
      <c r="K900" s="122">
        <f>IF(G900="","",VLOOKUP(G900,ARANCEL!$B$5:$D$121,3,FALSE)*J900)</f>
        <v>15676</v>
      </c>
      <c r="L900" s="1229" t="s">
        <v>6905</v>
      </c>
      <c r="M900" s="1229">
        <v>4500251421</v>
      </c>
      <c r="N900" s="1229" t="s">
        <v>7150</v>
      </c>
    </row>
    <row r="901" spans="1:14" s="774" customFormat="1" x14ac:dyDescent="0.25">
      <c r="A901" s="712" t="s">
        <v>305</v>
      </c>
      <c r="B901" s="719">
        <v>41983</v>
      </c>
      <c r="C901" s="714" t="s">
        <v>8848</v>
      </c>
      <c r="D901" s="712" t="s">
        <v>1646</v>
      </c>
      <c r="E901" s="715">
        <v>10293540</v>
      </c>
      <c r="F901" s="712">
        <v>30020533</v>
      </c>
      <c r="G901" s="712">
        <v>2704005</v>
      </c>
      <c r="H901" s="120" t="str">
        <f>IF(G901="","",VLOOKUP(G901,ARANCEL!$B$5:$D$121,2,FALSE))</f>
        <v>PROVISORIO</v>
      </c>
      <c r="I901" s="121" t="s">
        <v>319</v>
      </c>
      <c r="J901" s="119">
        <v>1</v>
      </c>
      <c r="K901" s="122">
        <f>IF(G901="","",VLOOKUP(G901,ARANCEL!$B$5:$D$121,3,FALSE)*J901)</f>
        <v>3250</v>
      </c>
      <c r="L901" s="1349" t="s">
        <v>9431</v>
      </c>
      <c r="M901" s="1349">
        <v>4500269300</v>
      </c>
      <c r="N901" s="1349" t="s">
        <v>9449</v>
      </c>
    </row>
    <row r="902" spans="1:14" s="774" customFormat="1" ht="15" customHeight="1" x14ac:dyDescent="0.25">
      <c r="A902" s="712" t="s">
        <v>313</v>
      </c>
      <c r="B902" s="719">
        <v>42033</v>
      </c>
      <c r="C902" s="714" t="s">
        <v>8848</v>
      </c>
      <c r="D902" s="712" t="s">
        <v>1646</v>
      </c>
      <c r="E902" s="715">
        <v>10293540</v>
      </c>
      <c r="F902" s="712">
        <v>30020533</v>
      </c>
      <c r="G902" s="712">
        <v>2704003</v>
      </c>
      <c r="H902" s="120" t="str">
        <f>IF(G902="","",VLOOKUP(G902,ARANCEL!$B$5:$D$121,2,FALSE))</f>
        <v xml:space="preserve">CORONA PERIFERICA CON PERNO MUÑON COLADO </v>
      </c>
      <c r="I902" s="121" t="s">
        <v>319</v>
      </c>
      <c r="J902" s="119">
        <v>1</v>
      </c>
      <c r="K902" s="122">
        <f>IF(G902="","",VLOOKUP(G902,ARANCEL!$B$5:$D$121,3,FALSE)*J902)</f>
        <v>32612</v>
      </c>
      <c r="L902" s="1235" t="str">
        <f>IF(E902="","","IMPAGO")</f>
        <v>IMPAGO</v>
      </c>
      <c r="M902" s="1235" t="str">
        <f>IF(L902="IMPAGO","SIN O.C.","")</f>
        <v>SIN O.C.</v>
      </c>
      <c r="N902" s="1235" t="str">
        <f>IF(L902="IMPAGO","SIN FACT.","")</f>
        <v>SIN FACT.</v>
      </c>
    </row>
    <row r="903" spans="1:14" s="772" customFormat="1" x14ac:dyDescent="0.25">
      <c r="A903" s="712" t="s">
        <v>305</v>
      </c>
      <c r="B903" s="719">
        <v>41820</v>
      </c>
      <c r="C903" s="714" t="s">
        <v>5420</v>
      </c>
      <c r="D903" s="712" t="s">
        <v>467</v>
      </c>
      <c r="E903" s="715">
        <v>10218274</v>
      </c>
      <c r="F903" s="712">
        <v>26980380</v>
      </c>
      <c r="G903" s="712">
        <v>2704005</v>
      </c>
      <c r="H903" s="120" t="str">
        <f>IF(G903="","",VLOOKUP(G903,ARANCEL!$B$5:$D$121,2,FALSE))</f>
        <v>PROVISORIO</v>
      </c>
      <c r="I903" s="121" t="s">
        <v>778</v>
      </c>
      <c r="J903" s="119">
        <v>2</v>
      </c>
      <c r="K903" s="122">
        <f>IF(G903="","",VLOOKUP(G903,ARANCEL!$B$5:$D$121,3,FALSE)*J903)</f>
        <v>6500</v>
      </c>
      <c r="L903" s="1229" t="s">
        <v>5742</v>
      </c>
      <c r="M903" s="1229">
        <v>4500241333</v>
      </c>
      <c r="N903" s="1229" t="s">
        <v>5774</v>
      </c>
    </row>
    <row r="904" spans="1:14" s="762" customFormat="1" x14ac:dyDescent="0.25">
      <c r="A904" s="712" t="s">
        <v>305</v>
      </c>
      <c r="B904" s="719">
        <v>41830</v>
      </c>
      <c r="C904" s="714" t="s">
        <v>5420</v>
      </c>
      <c r="D904" s="712" t="s">
        <v>467</v>
      </c>
      <c r="E904" s="715">
        <v>10218274</v>
      </c>
      <c r="F904" s="712">
        <v>26980380</v>
      </c>
      <c r="G904" s="712">
        <v>2704003</v>
      </c>
      <c r="H904" s="120" t="str">
        <f>IF(G904="","",VLOOKUP(G904,ARANCEL!$B$5:$D$121,2,FALSE))</f>
        <v xml:space="preserve">CORONA PERIFERICA CON PERNO MUÑON COLADO </v>
      </c>
      <c r="I904" s="121" t="s">
        <v>335</v>
      </c>
      <c r="J904" s="119">
        <v>1</v>
      </c>
      <c r="K904" s="122">
        <f>IF(G904="","",VLOOKUP(G904,ARANCEL!$B$5:$D$121,3,FALSE)*J904)</f>
        <v>32612</v>
      </c>
      <c r="L904" s="1229" t="s">
        <v>6017</v>
      </c>
      <c r="M904" s="1229">
        <v>4500243725</v>
      </c>
      <c r="N904" s="1229">
        <v>9797</v>
      </c>
    </row>
    <row r="905" spans="1:14" s="793" customFormat="1" x14ac:dyDescent="0.25">
      <c r="A905" s="712" t="s">
        <v>305</v>
      </c>
      <c r="B905" s="164">
        <v>41802</v>
      </c>
      <c r="C905" s="118" t="s">
        <v>1004</v>
      </c>
      <c r="D905" s="119" t="s">
        <v>1481</v>
      </c>
      <c r="E905" s="162">
        <v>10209888</v>
      </c>
      <c r="F905" s="119">
        <v>26757500</v>
      </c>
      <c r="G905" s="712">
        <v>2704005</v>
      </c>
      <c r="H905" s="120" t="str">
        <f>IF(G905="","",VLOOKUP(G905,ARANCEL!$B$5:$D$121,2,FALSE))</f>
        <v>PROVISORIO</v>
      </c>
      <c r="I905" s="121" t="s">
        <v>317</v>
      </c>
      <c r="J905" s="119">
        <v>1</v>
      </c>
      <c r="K905" s="122">
        <f>IF(G905="","",VLOOKUP(G905,ARANCEL!$B$5:$D$121,3,FALSE)*J905)</f>
        <v>3250</v>
      </c>
      <c r="L905" s="1229" t="s">
        <v>5742</v>
      </c>
      <c r="M905" s="1229">
        <v>4500239575</v>
      </c>
      <c r="N905" s="1229" t="s">
        <v>5758</v>
      </c>
    </row>
    <row r="906" spans="1:14" s="793" customFormat="1" x14ac:dyDescent="0.25">
      <c r="A906" s="712" t="s">
        <v>305</v>
      </c>
      <c r="B906" s="719">
        <v>41810</v>
      </c>
      <c r="C906" s="714" t="s">
        <v>1004</v>
      </c>
      <c r="D906" s="712" t="s">
        <v>1481</v>
      </c>
      <c r="E906" s="715">
        <v>10209888</v>
      </c>
      <c r="F906" s="712">
        <v>26757500</v>
      </c>
      <c r="G906" s="712">
        <v>2704003</v>
      </c>
      <c r="H906" s="120" t="str">
        <f>IF(G906="","",VLOOKUP(G906,ARANCEL!$B$5:$D$121,2,FALSE))</f>
        <v xml:space="preserve">CORONA PERIFERICA CON PERNO MUÑON COLADO </v>
      </c>
      <c r="I906" s="121" t="s">
        <v>317</v>
      </c>
      <c r="J906" s="119">
        <v>1</v>
      </c>
      <c r="K906" s="122">
        <f>IF(G906="","",VLOOKUP(G906,ARANCEL!$B$5:$D$121,3,FALSE)*J906)</f>
        <v>32612</v>
      </c>
      <c r="L906" s="1229" t="s">
        <v>5742</v>
      </c>
      <c r="M906" s="1229">
        <v>4500239575</v>
      </c>
      <c r="N906" s="1229" t="s">
        <v>5758</v>
      </c>
    </row>
    <row r="907" spans="1:14" s="793" customFormat="1" x14ac:dyDescent="0.25">
      <c r="A907" s="712" t="s">
        <v>305</v>
      </c>
      <c r="B907" s="719">
        <v>41695</v>
      </c>
      <c r="C907" s="714" t="s">
        <v>2988</v>
      </c>
      <c r="D907" s="712" t="s">
        <v>61</v>
      </c>
      <c r="E907" s="715">
        <v>10176660</v>
      </c>
      <c r="F907" s="712">
        <v>24961937</v>
      </c>
      <c r="G907" s="712">
        <v>2707001</v>
      </c>
      <c r="H907" s="120" t="str">
        <f>IF(G907="","",VLOOKUP(G907,ARANCEL!$B$5:$D$121,2,FALSE))</f>
        <v xml:space="preserve">PLANO DE RELAJACION </v>
      </c>
      <c r="I907" s="121" t="s">
        <v>306</v>
      </c>
      <c r="J907" s="119">
        <v>1</v>
      </c>
      <c r="K907" s="122">
        <f>IF(G907="","",VLOOKUP(G907,ARANCEL!$B$5:$D$121,3,FALSE)*J907)</f>
        <v>9221</v>
      </c>
      <c r="L907" s="1229" t="s">
        <v>3438</v>
      </c>
      <c r="M907" s="1229">
        <v>4500220809</v>
      </c>
      <c r="N907" s="1229">
        <v>8637</v>
      </c>
    </row>
    <row r="908" spans="1:14" s="795" customFormat="1" x14ac:dyDescent="0.25">
      <c r="A908" s="712" t="s">
        <v>305</v>
      </c>
      <c r="B908" s="719">
        <v>41772</v>
      </c>
      <c r="C908" s="118" t="s">
        <v>4493</v>
      </c>
      <c r="D908" s="119" t="s">
        <v>61</v>
      </c>
      <c r="E908" s="162">
        <v>10195870</v>
      </c>
      <c r="F908" s="119">
        <v>26158049</v>
      </c>
      <c r="G908" s="712">
        <v>2707001</v>
      </c>
      <c r="H908" s="120" t="str">
        <f>IF(G908="","",VLOOKUP(G908,ARANCEL!$B$5:$D$121,2,FALSE))</f>
        <v xml:space="preserve">PLANO DE RELAJACION </v>
      </c>
      <c r="I908" s="121" t="s">
        <v>306</v>
      </c>
      <c r="J908" s="119">
        <v>1</v>
      </c>
      <c r="K908" s="122">
        <f>IF(G908="","",VLOOKUP(G908,ARANCEL!$B$5:$D$121,3,FALSE)*J908)</f>
        <v>9221</v>
      </c>
      <c r="L908" s="1229" t="s">
        <v>5292</v>
      </c>
      <c r="M908" s="1229">
        <v>4500235530</v>
      </c>
      <c r="N908" s="1229">
        <v>9401</v>
      </c>
    </row>
    <row r="909" spans="1:14" s="795" customFormat="1" x14ac:dyDescent="0.25">
      <c r="A909" s="712" t="s">
        <v>305</v>
      </c>
      <c r="B909" s="719">
        <v>41890</v>
      </c>
      <c r="C909" s="118" t="s">
        <v>6892</v>
      </c>
      <c r="D909" s="119" t="s">
        <v>3347</v>
      </c>
      <c r="E909" s="162">
        <v>10253484</v>
      </c>
      <c r="F909" s="119">
        <v>27925804</v>
      </c>
      <c r="G909" s="712">
        <v>2704005</v>
      </c>
      <c r="H909" s="120" t="str">
        <f>IF(G909="","",VLOOKUP(G909,ARANCEL!$B$5:$D$121,2,FALSE))</f>
        <v>PROVISORIO</v>
      </c>
      <c r="I909" s="121" t="s">
        <v>326</v>
      </c>
      <c r="J909" s="119">
        <v>1</v>
      </c>
      <c r="K909" s="122">
        <f>IF(G909="","",VLOOKUP(G909,ARANCEL!$B$5:$D$121,3,FALSE)*J909)</f>
        <v>3250</v>
      </c>
      <c r="L909" s="1229" t="s">
        <v>7548</v>
      </c>
      <c r="M909" s="1229">
        <v>4500255012</v>
      </c>
      <c r="N909" s="1229" t="s">
        <v>7550</v>
      </c>
    </row>
    <row r="910" spans="1:14" s="795" customFormat="1" x14ac:dyDescent="0.25">
      <c r="A910" s="712" t="s">
        <v>305</v>
      </c>
      <c r="B910" s="719">
        <v>41890</v>
      </c>
      <c r="C910" s="714" t="s">
        <v>6892</v>
      </c>
      <c r="D910" s="712" t="s">
        <v>3347</v>
      </c>
      <c r="E910" s="715">
        <v>10253484</v>
      </c>
      <c r="F910" s="712">
        <v>27925804</v>
      </c>
      <c r="G910" s="712">
        <v>2704003</v>
      </c>
      <c r="H910" s="120" t="str">
        <f>IF(G910="","",VLOOKUP(G910,ARANCEL!$B$5:$D$121,2,FALSE))</f>
        <v xml:space="preserve">CORONA PERIFERICA CON PERNO MUÑON COLADO </v>
      </c>
      <c r="I910" s="121" t="s">
        <v>326</v>
      </c>
      <c r="J910" s="119">
        <v>1</v>
      </c>
      <c r="K910" s="122">
        <f>IF(G910="","",VLOOKUP(G910,ARANCEL!$B$5:$D$121,3,FALSE)*J910)</f>
        <v>32612</v>
      </c>
      <c r="L910" s="1229" t="s">
        <v>7548</v>
      </c>
      <c r="M910" s="1229">
        <v>4500255012</v>
      </c>
      <c r="N910" s="1229" t="s">
        <v>7550</v>
      </c>
    </row>
    <row r="911" spans="1:14" s="795" customFormat="1" x14ac:dyDescent="0.25">
      <c r="A911" s="712" t="s">
        <v>305</v>
      </c>
      <c r="B911" s="719">
        <v>42026</v>
      </c>
      <c r="C911" s="118" t="s">
        <v>9674</v>
      </c>
      <c r="D911" s="119" t="s">
        <v>82</v>
      </c>
      <c r="E911" s="162">
        <v>10312584</v>
      </c>
      <c r="F911" s="119">
        <v>30635287</v>
      </c>
      <c r="G911" s="712">
        <v>2704005</v>
      </c>
      <c r="H911" s="120" t="str">
        <f>IF(G911="","",VLOOKUP(G911,ARANCEL!$B$5:$D$121,2,FALSE))</f>
        <v>PROVISORIO</v>
      </c>
      <c r="I911" s="121" t="s">
        <v>778</v>
      </c>
      <c r="J911" s="169">
        <v>2</v>
      </c>
      <c r="K911" s="122">
        <f>IF(G911="","",VLOOKUP(G911,ARANCEL!$B$5:$D$121,3,FALSE)*J911)</f>
        <v>6500</v>
      </c>
      <c r="L911" s="1235" t="str">
        <f>IF(E911="","","IMPAGO")</f>
        <v>IMPAGO</v>
      </c>
      <c r="M911" s="1235" t="str">
        <f>IF(L911="IMPAGO","SIN O.C.","")</f>
        <v>SIN O.C.</v>
      </c>
      <c r="N911" s="1235" t="str">
        <f>IF(L911="IMPAGO","SIN FACT.","")</f>
        <v>SIN FACT.</v>
      </c>
    </row>
    <row r="912" spans="1:14" s="795" customFormat="1" x14ac:dyDescent="0.25">
      <c r="A912" s="712" t="s">
        <v>313</v>
      </c>
      <c r="B912" s="719">
        <v>42033</v>
      </c>
      <c r="C912" s="118" t="s">
        <v>9674</v>
      </c>
      <c r="D912" s="119" t="s">
        <v>82</v>
      </c>
      <c r="E912" s="162">
        <v>10314036</v>
      </c>
      <c r="F912" s="119">
        <v>30635287</v>
      </c>
      <c r="G912" s="712">
        <v>2705003</v>
      </c>
      <c r="H912" s="120" t="str">
        <f>IF(G912="","",VLOOKUP(G912,ARANCEL!$B$5:$D$121,2,FALSE))</f>
        <v>INCRUSTACION ESTETICA (ART-GLASS O CERAMICA)</v>
      </c>
      <c r="I912" s="121" t="s">
        <v>316</v>
      </c>
      <c r="J912" s="119">
        <v>1</v>
      </c>
      <c r="K912" s="122">
        <f>IF(G912="","",VLOOKUP(G912,ARANCEL!$B$5:$D$121,3,FALSE)*J912)</f>
        <v>15676</v>
      </c>
      <c r="L912" s="1235" t="str">
        <f>IF(E912="","","IMPAGO")</f>
        <v>IMPAGO</v>
      </c>
      <c r="M912" s="1235" t="str">
        <f>IF(L912="IMPAGO","SIN O.C.","")</f>
        <v>SIN O.C.</v>
      </c>
      <c r="N912" s="1235" t="str">
        <f>IF(L912="IMPAGO","SIN FACT.","")</f>
        <v>SIN FACT.</v>
      </c>
    </row>
    <row r="913" spans="1:14" s="795" customFormat="1" x14ac:dyDescent="0.25">
      <c r="A913" s="712" t="s">
        <v>305</v>
      </c>
      <c r="B913" s="719">
        <v>42055</v>
      </c>
      <c r="C913" s="714" t="s">
        <v>9736</v>
      </c>
      <c r="D913" s="712" t="s">
        <v>467</v>
      </c>
      <c r="E913" s="715">
        <v>10313076</v>
      </c>
      <c r="F913" s="712">
        <v>30669488</v>
      </c>
      <c r="G913" s="712">
        <v>2705003</v>
      </c>
      <c r="H913" s="120" t="str">
        <f>IF(G913="","",VLOOKUP(G913,ARANCEL!$B$5:$D$121,2,FALSE))</f>
        <v>INCRUSTACION ESTETICA (ART-GLASS O CERAMICA)</v>
      </c>
      <c r="I913" s="121" t="s">
        <v>326</v>
      </c>
      <c r="J913" s="119">
        <v>1</v>
      </c>
      <c r="K913" s="122">
        <f>IF(G913="","",VLOOKUP(G913,ARANCEL!$B$5:$D$121,3,FALSE)*J913)</f>
        <v>15676</v>
      </c>
      <c r="L913" s="1235" t="str">
        <f>IF(E913="","","IMPAGO")</f>
        <v>IMPAGO</v>
      </c>
      <c r="M913" s="1235" t="str">
        <f>IF(L913="IMPAGO","SIN O.C.","")</f>
        <v>SIN O.C.</v>
      </c>
      <c r="N913" s="1235" t="str">
        <f>IF(L913="IMPAGO","SIN FACT.","")</f>
        <v>SIN FACT.</v>
      </c>
    </row>
    <row r="914" spans="1:14" s="795" customFormat="1" ht="15" customHeight="1" x14ac:dyDescent="0.25">
      <c r="A914" s="712" t="s">
        <v>305</v>
      </c>
      <c r="B914" s="719">
        <v>41956</v>
      </c>
      <c r="C914" s="257" t="s">
        <v>8240</v>
      </c>
      <c r="D914" s="255" t="s">
        <v>82</v>
      </c>
      <c r="E914" s="258">
        <v>10278886</v>
      </c>
      <c r="F914" s="255">
        <v>29126709</v>
      </c>
      <c r="G914" s="712">
        <v>2705003</v>
      </c>
      <c r="H914" s="120" t="str">
        <f>IF(G914="","",VLOOKUP(G914,ARANCEL!$B$5:$D$121,2,FALSE))</f>
        <v>INCRUSTACION ESTETICA (ART-GLASS O CERAMICA)</v>
      </c>
      <c r="I914" s="121" t="s">
        <v>322</v>
      </c>
      <c r="J914" s="119">
        <v>1</v>
      </c>
      <c r="K914" s="122">
        <f>IF(G914="","",VLOOKUP(G914,ARANCEL!$B$5:$D$121,3,FALSE)*J914)</f>
        <v>15676</v>
      </c>
      <c r="L914" s="1229" t="s">
        <v>8256</v>
      </c>
      <c r="M914" s="1229">
        <v>4500265720</v>
      </c>
      <c r="N914" s="1229" t="s">
        <v>8952</v>
      </c>
    </row>
    <row r="915" spans="1:14" s="795" customFormat="1" x14ac:dyDescent="0.25">
      <c r="A915" s="712" t="s">
        <v>305</v>
      </c>
      <c r="B915" s="719">
        <v>41689</v>
      </c>
      <c r="C915" s="714" t="s">
        <v>2894</v>
      </c>
      <c r="D915" s="712" t="s">
        <v>61</v>
      </c>
      <c r="E915" s="715">
        <v>10175158</v>
      </c>
      <c r="F915" s="712">
        <v>24988523</v>
      </c>
      <c r="G915" s="712">
        <v>2707001</v>
      </c>
      <c r="H915" s="120" t="str">
        <f>IF(G915="","",VLOOKUP(G915,ARANCEL!$B$5:$D$121,2,FALSE))</f>
        <v xml:space="preserve">PLANO DE RELAJACION </v>
      </c>
      <c r="I915" s="121" t="s">
        <v>306</v>
      </c>
      <c r="J915" s="119">
        <v>1</v>
      </c>
      <c r="K915" s="122">
        <f>IF(G915="","",VLOOKUP(G915,ARANCEL!$B$5:$D$121,3,FALSE)*J915)</f>
        <v>9221</v>
      </c>
      <c r="L915" s="1229" t="s">
        <v>3438</v>
      </c>
      <c r="M915" s="1229">
        <v>4500220808</v>
      </c>
      <c r="N915" s="1229">
        <v>8636</v>
      </c>
    </row>
    <row r="916" spans="1:14" s="795" customFormat="1" x14ac:dyDescent="0.25">
      <c r="A916" s="712" t="s">
        <v>305</v>
      </c>
      <c r="B916" s="719">
        <v>41796</v>
      </c>
      <c r="C916" s="118" t="s">
        <v>1708</v>
      </c>
      <c r="D916" s="119" t="s">
        <v>84</v>
      </c>
      <c r="E916" s="162">
        <v>10206383</v>
      </c>
      <c r="F916" s="119">
        <v>26740794</v>
      </c>
      <c r="G916" s="712">
        <v>2701002</v>
      </c>
      <c r="H916" s="120" t="str">
        <f>IF(G916="","",VLOOKUP(G916,ARANCEL!$B$5:$D$121,2,FALSE))</f>
        <v>COSTO LABORATORIO ENCERADO DIA</v>
      </c>
      <c r="I916" s="121" t="s">
        <v>347</v>
      </c>
      <c r="J916" s="119">
        <v>2</v>
      </c>
      <c r="K916" s="122">
        <f>IF(G916="","",VLOOKUP(G916,ARANCEL!$B$5:$D$121,3,FALSE)*J916)</f>
        <v>44982</v>
      </c>
      <c r="L916" s="1229" t="s">
        <v>5742</v>
      </c>
      <c r="M916" s="1229">
        <v>4500239575</v>
      </c>
      <c r="N916" s="1229" t="s">
        <v>5758</v>
      </c>
    </row>
    <row r="917" spans="1:14" s="800" customFormat="1" x14ac:dyDescent="0.25">
      <c r="A917" s="712" t="s">
        <v>305</v>
      </c>
      <c r="B917" s="719">
        <v>41817</v>
      </c>
      <c r="C917" s="714" t="s">
        <v>1708</v>
      </c>
      <c r="D917" s="712" t="s">
        <v>84</v>
      </c>
      <c r="E917" s="715">
        <v>10206383</v>
      </c>
      <c r="F917" s="712">
        <v>26740794</v>
      </c>
      <c r="G917" s="712">
        <v>2701001</v>
      </c>
      <c r="H917" s="120" t="str">
        <f>IF(G917="","",VLOOKUP(G917,ARANCEL!$B$5:$D$121,2,FALSE))</f>
        <v>COSTO LABORATORIO GUIA QUIRURG</v>
      </c>
      <c r="I917" s="121" t="s">
        <v>347</v>
      </c>
      <c r="J917" s="119">
        <v>2</v>
      </c>
      <c r="K917" s="122">
        <f>IF(G917="","",VLOOKUP(G917,ARANCEL!$B$5:$D$121,3,FALSE)*J917)</f>
        <v>22492</v>
      </c>
      <c r="L917" s="1229" t="s">
        <v>5742</v>
      </c>
      <c r="M917" s="1229">
        <v>4500239575</v>
      </c>
      <c r="N917" s="1229" t="s">
        <v>5758</v>
      </c>
    </row>
    <row r="918" spans="1:14" s="800" customFormat="1" x14ac:dyDescent="0.25">
      <c r="A918" s="712" t="s">
        <v>305</v>
      </c>
      <c r="B918" s="719">
        <v>41990</v>
      </c>
      <c r="C918" s="714" t="s">
        <v>8969</v>
      </c>
      <c r="D918" s="712" t="s">
        <v>467</v>
      </c>
      <c r="E918" s="715">
        <v>10296664</v>
      </c>
      <c r="F918" s="712">
        <v>29815395</v>
      </c>
      <c r="G918" s="712">
        <v>2704005</v>
      </c>
      <c r="H918" s="120" t="str">
        <f>IF(G918="","",VLOOKUP(G918,ARANCEL!$B$5:$D$121,2,FALSE))</f>
        <v>PROVISORIO</v>
      </c>
      <c r="I918" s="121" t="s">
        <v>324</v>
      </c>
      <c r="J918" s="119">
        <v>1</v>
      </c>
      <c r="K918" s="122">
        <f>IF(G918="","",VLOOKUP(G918,ARANCEL!$B$5:$D$121,3,FALSE)*J918)</f>
        <v>3250</v>
      </c>
      <c r="L918" s="1349" t="s">
        <v>9431</v>
      </c>
      <c r="M918" s="1349">
        <v>4500269300</v>
      </c>
      <c r="N918" s="1349" t="s">
        <v>9449</v>
      </c>
    </row>
    <row r="919" spans="1:14" s="800" customFormat="1" x14ac:dyDescent="0.25">
      <c r="A919" s="712" t="s">
        <v>305</v>
      </c>
      <c r="B919" s="719">
        <v>41992</v>
      </c>
      <c r="C919" s="714" t="s">
        <v>8969</v>
      </c>
      <c r="D919" s="712" t="s">
        <v>467</v>
      </c>
      <c r="E919" s="715">
        <v>10296664</v>
      </c>
      <c r="F919" s="712">
        <v>29815395</v>
      </c>
      <c r="G919" s="712">
        <v>2704016</v>
      </c>
      <c r="H919" s="120" t="str">
        <f>IF(G919="","",VLOOKUP(G919,ARANCEL!$B$5:$D$121,2,FALSE))</f>
        <v xml:space="preserve">CORONA PROCERA </v>
      </c>
      <c r="I919" s="121" t="s">
        <v>324</v>
      </c>
      <c r="J919" s="119">
        <v>1</v>
      </c>
      <c r="K919" s="122">
        <f>IF(G919="","",VLOOKUP(G919,ARANCEL!$B$5:$D$121,3,FALSE)*J919)</f>
        <v>58477</v>
      </c>
      <c r="L919" s="1349" t="s">
        <v>9431</v>
      </c>
      <c r="M919" s="1349">
        <v>4500269300</v>
      </c>
      <c r="N919" s="1349" t="s">
        <v>9449</v>
      </c>
    </row>
    <row r="920" spans="1:14" s="800" customFormat="1" x14ac:dyDescent="0.25">
      <c r="A920" s="712" t="s">
        <v>305</v>
      </c>
      <c r="B920" s="719">
        <v>41681</v>
      </c>
      <c r="C920" s="714" t="s">
        <v>1705</v>
      </c>
      <c r="D920" s="712" t="s">
        <v>81</v>
      </c>
      <c r="E920" s="715">
        <v>10173145</v>
      </c>
      <c r="F920" s="712">
        <v>24781862</v>
      </c>
      <c r="G920" s="712">
        <v>2705003</v>
      </c>
      <c r="H920" s="120" t="str">
        <f>IF(G920="","",VLOOKUP(G920,ARANCEL!$B$5:$D$121,2,FALSE))</f>
        <v>INCRUSTACION ESTETICA (ART-GLASS O CERAMICA)</v>
      </c>
      <c r="I920" s="121" t="s">
        <v>308</v>
      </c>
      <c r="J920" s="119">
        <v>1</v>
      </c>
      <c r="K920" s="122">
        <f>IF(G920="","",VLOOKUP(G920,ARANCEL!$B$5:$D$121,3,FALSE)*J920)</f>
        <v>15676</v>
      </c>
      <c r="L920" s="1229" t="s">
        <v>3438</v>
      </c>
      <c r="M920" s="1229">
        <v>4500220807</v>
      </c>
      <c r="N920" s="1229">
        <v>8635</v>
      </c>
    </row>
    <row r="921" spans="1:14" s="795" customFormat="1" x14ac:dyDescent="0.25">
      <c r="A921" s="712" t="s">
        <v>305</v>
      </c>
      <c r="B921" s="719">
        <v>41765</v>
      </c>
      <c r="C921" s="818" t="s">
        <v>4274</v>
      </c>
      <c r="D921" s="816" t="s">
        <v>1481</v>
      </c>
      <c r="E921" s="819">
        <v>10192491</v>
      </c>
      <c r="F921" s="816">
        <v>21790363</v>
      </c>
      <c r="G921" s="816">
        <v>2702048</v>
      </c>
      <c r="H921" s="120" t="str">
        <f>IF(G921="","",VLOOKUP(G921,ARANCEL!$B$5:$D$121,2,FALSE))</f>
        <v xml:space="preserve">SERVICIO LAB. IMPLANTE CORONA CEMENTADA/ATORNILLADA </v>
      </c>
      <c r="I921" s="121" t="s">
        <v>5907</v>
      </c>
      <c r="J921" s="119">
        <v>3</v>
      </c>
      <c r="K921" s="122">
        <f>IF(G921="","",VLOOKUP(G921,ARANCEL!$B$5:$D$121,3,FALSE)*J921)</f>
        <v>131571</v>
      </c>
      <c r="L921" s="1229" t="s">
        <v>5292</v>
      </c>
      <c r="M921" s="1229">
        <v>4500235530</v>
      </c>
      <c r="N921" s="1229">
        <v>9401</v>
      </c>
    </row>
    <row r="922" spans="1:14" s="496" customFormat="1" x14ac:dyDescent="0.25">
      <c r="A922" s="255" t="s">
        <v>305</v>
      </c>
      <c r="B922" s="256">
        <v>41669</v>
      </c>
      <c r="C922" s="118" t="s">
        <v>1003</v>
      </c>
      <c r="D922" s="119" t="s">
        <v>82</v>
      </c>
      <c r="E922" s="162">
        <v>10170501</v>
      </c>
      <c r="F922" s="119">
        <v>20713211</v>
      </c>
      <c r="G922" s="255">
        <v>2702002</v>
      </c>
      <c r="H922" s="120" t="str">
        <f>IF(G922="","",VLOOKUP(G922,ARANCEL!$B$5:$D$121,2,FALSE))</f>
        <v xml:space="preserve">LABORATORIO CORONA CEMENTADA SOBRE IMPLANTE </v>
      </c>
      <c r="I922" s="121" t="s">
        <v>317</v>
      </c>
      <c r="J922" s="119">
        <v>1</v>
      </c>
      <c r="K922" s="122">
        <f>IF(G922="","",VLOOKUP(G922,ARANCEL!$B$5:$D$121,3,FALSE)*J922)</f>
        <v>31878</v>
      </c>
      <c r="L922" s="1229" t="s">
        <v>2842</v>
      </c>
      <c r="M922" s="1229">
        <v>4500216250</v>
      </c>
      <c r="N922" s="1229">
        <v>8414</v>
      </c>
    </row>
    <row r="923" spans="1:14" s="795" customFormat="1" x14ac:dyDescent="0.25">
      <c r="A923" s="712" t="s">
        <v>305</v>
      </c>
      <c r="B923" s="256">
        <v>41761</v>
      </c>
      <c r="C923" s="118" t="s">
        <v>4319</v>
      </c>
      <c r="D923" s="119" t="s">
        <v>82</v>
      </c>
      <c r="E923" s="162">
        <v>10193318</v>
      </c>
      <c r="F923" s="119">
        <v>25508451</v>
      </c>
      <c r="G923" s="712">
        <v>2704005</v>
      </c>
      <c r="H923" s="120" t="str">
        <f>IF(G923="","",VLOOKUP(G923,ARANCEL!$B$5:$D$121,2,FALSE))</f>
        <v>PROVISORIO</v>
      </c>
      <c r="I923" s="121" t="s">
        <v>321</v>
      </c>
      <c r="J923" s="119">
        <v>1</v>
      </c>
      <c r="K923" s="122">
        <f>IF(G923="","",VLOOKUP(G923,ARANCEL!$B$5:$D$121,3,FALSE)*J923)</f>
        <v>3250</v>
      </c>
      <c r="L923" s="1229" t="s">
        <v>4612</v>
      </c>
      <c r="M923" s="1229">
        <v>4500229991</v>
      </c>
      <c r="N923" s="1229">
        <v>9221</v>
      </c>
    </row>
    <row r="924" spans="1:14" s="814" customFormat="1" x14ac:dyDescent="0.25">
      <c r="A924" s="816" t="s">
        <v>305</v>
      </c>
      <c r="B924" s="817">
        <v>41775</v>
      </c>
      <c r="C924" s="818" t="s">
        <v>4319</v>
      </c>
      <c r="D924" s="816" t="s">
        <v>82</v>
      </c>
      <c r="E924" s="819">
        <v>10193318</v>
      </c>
      <c r="F924" s="816">
        <v>25508451</v>
      </c>
      <c r="G924" s="816">
        <v>2704015</v>
      </c>
      <c r="H924" s="120" t="str">
        <f>IF(G924="","",VLOOKUP(G924,ARANCEL!$B$5:$D$121,2,FALSE))</f>
        <v xml:space="preserve">CORONA IN CERAM </v>
      </c>
      <c r="I924" s="121" t="s">
        <v>321</v>
      </c>
      <c r="J924" s="119">
        <v>1</v>
      </c>
      <c r="K924" s="122">
        <f>IF(G924="","",VLOOKUP(G924,ARANCEL!$B$5:$D$121,3,FALSE)*J924)</f>
        <v>42733</v>
      </c>
      <c r="L924" s="1229" t="s">
        <v>5292</v>
      </c>
      <c r="M924" s="1229">
        <v>4500235530</v>
      </c>
      <c r="N924" s="1229">
        <v>9401</v>
      </c>
    </row>
    <row r="925" spans="1:14" s="814" customFormat="1" x14ac:dyDescent="0.25">
      <c r="A925" s="816" t="s">
        <v>305</v>
      </c>
      <c r="B925" s="817">
        <v>41808</v>
      </c>
      <c r="C925" s="118" t="s">
        <v>9124</v>
      </c>
      <c r="D925" s="119" t="s">
        <v>467</v>
      </c>
      <c r="E925" s="162">
        <v>10212589</v>
      </c>
      <c r="F925" s="119">
        <v>26935450</v>
      </c>
      <c r="G925" s="816">
        <v>2701001</v>
      </c>
      <c r="H925" s="120" t="str">
        <f>IF(G925="","",VLOOKUP(G925,ARANCEL!$B$5:$D$121,2,FALSE))</f>
        <v>COSTO LABORATORIO GUIA QUIRURG</v>
      </c>
      <c r="I925" s="121" t="s">
        <v>312</v>
      </c>
      <c r="J925" s="119">
        <v>1</v>
      </c>
      <c r="K925" s="122">
        <f>IF(G925="","",VLOOKUP(G925,ARANCEL!$B$5:$D$121,3,FALSE)*J925)</f>
        <v>11246</v>
      </c>
      <c r="L925" s="1229" t="s">
        <v>5742</v>
      </c>
      <c r="M925" s="1229">
        <v>4500239575</v>
      </c>
      <c r="N925" s="1229" t="s">
        <v>5758</v>
      </c>
    </row>
    <row r="926" spans="1:14" s="814" customFormat="1" x14ac:dyDescent="0.25">
      <c r="A926" s="816" t="s">
        <v>305</v>
      </c>
      <c r="B926" s="817">
        <v>41949</v>
      </c>
      <c r="C926" s="257" t="s">
        <v>9124</v>
      </c>
      <c r="D926" s="255" t="s">
        <v>467</v>
      </c>
      <c r="E926" s="258">
        <v>10274984</v>
      </c>
      <c r="F926" s="255">
        <v>26935450</v>
      </c>
      <c r="G926" s="816">
        <v>2702048</v>
      </c>
      <c r="H926" s="120" t="str">
        <f>IF(G926="","",VLOOKUP(G926,ARANCEL!$B$5:$D$121,2,FALSE))</f>
        <v xml:space="preserve">SERVICIO LAB. IMPLANTE CORONA CEMENTADA/ATORNILLADA </v>
      </c>
      <c r="I926" s="121" t="s">
        <v>312</v>
      </c>
      <c r="J926" s="119">
        <v>1</v>
      </c>
      <c r="K926" s="122">
        <f>IF(G926="","",VLOOKUP(G926,ARANCEL!$B$5:$D$121,3,FALSE)*J926)</f>
        <v>43857</v>
      </c>
      <c r="L926" s="1229" t="s">
        <v>8279</v>
      </c>
      <c r="M926" s="1229">
        <v>4500260751</v>
      </c>
      <c r="N926" s="1229" t="s">
        <v>8271</v>
      </c>
    </row>
    <row r="927" spans="1:14" s="814" customFormat="1" x14ac:dyDescent="0.25">
      <c r="A927" s="816" t="s">
        <v>305</v>
      </c>
      <c r="B927" s="817">
        <v>41778</v>
      </c>
      <c r="C927" s="818" t="s">
        <v>1703</v>
      </c>
      <c r="D927" s="816" t="s">
        <v>467</v>
      </c>
      <c r="E927" s="819">
        <v>10199281</v>
      </c>
      <c r="F927" s="816">
        <v>25708788</v>
      </c>
      <c r="G927" s="816">
        <v>2702024</v>
      </c>
      <c r="H927" s="120" t="str">
        <f>IF(G927="","",VLOOKUP(G927,ARANCEL!$B$5:$D$121,2,FALSE))</f>
        <v>PROVISORIO SOBRE IMPLANTE</v>
      </c>
      <c r="I927" s="121" t="s">
        <v>844</v>
      </c>
      <c r="J927" s="119">
        <v>1</v>
      </c>
      <c r="K927" s="122">
        <f>IF(G927="","",VLOOKUP(G927,ARANCEL!$B$5:$D$121,3,FALSE)*J927)</f>
        <v>4611</v>
      </c>
      <c r="L927" s="1229" t="s">
        <v>5292</v>
      </c>
      <c r="M927" s="1229">
        <v>4500235530</v>
      </c>
      <c r="N927" s="1229">
        <v>9401</v>
      </c>
    </row>
    <row r="928" spans="1:14" s="814" customFormat="1" x14ac:dyDescent="0.25">
      <c r="A928" s="816" t="s">
        <v>305</v>
      </c>
      <c r="B928" s="817">
        <v>41809</v>
      </c>
      <c r="C928" s="818" t="s">
        <v>1703</v>
      </c>
      <c r="D928" s="816" t="s">
        <v>467</v>
      </c>
      <c r="E928" s="819">
        <v>10199281</v>
      </c>
      <c r="F928" s="816">
        <v>25708788</v>
      </c>
      <c r="G928" s="816">
        <v>2702009</v>
      </c>
      <c r="H928" s="120" t="str">
        <f>IF(G928="","",VLOOKUP(G928,ARANCEL!$B$5:$D$121,2,FALSE))</f>
        <v xml:space="preserve">TALLAR MUÑON TITANIO </v>
      </c>
      <c r="I928" s="121" t="s">
        <v>844</v>
      </c>
      <c r="J928" s="119">
        <v>1</v>
      </c>
      <c r="K928" s="122">
        <f>IF(G928="","",VLOOKUP(G928,ARANCEL!$B$5:$D$121,3,FALSE)*J928)</f>
        <v>11246</v>
      </c>
      <c r="L928" s="1229" t="s">
        <v>5742</v>
      </c>
      <c r="M928" s="1229">
        <v>4500239575</v>
      </c>
      <c r="N928" s="1229" t="s">
        <v>5758</v>
      </c>
    </row>
    <row r="929" spans="1:14" s="814" customFormat="1" x14ac:dyDescent="0.25">
      <c r="A929" s="816" t="s">
        <v>305</v>
      </c>
      <c r="B929" s="817">
        <v>41815</v>
      </c>
      <c r="C929" s="118" t="s">
        <v>1703</v>
      </c>
      <c r="D929" s="119" t="s">
        <v>467</v>
      </c>
      <c r="E929" s="162">
        <v>10199281</v>
      </c>
      <c r="F929" s="119">
        <v>25708788</v>
      </c>
      <c r="G929" s="816">
        <v>2702002</v>
      </c>
      <c r="H929" s="120" t="str">
        <f>IF(G929="","",VLOOKUP(G929,ARANCEL!$B$5:$D$121,2,FALSE))</f>
        <v xml:space="preserve">LABORATORIO CORONA CEMENTADA SOBRE IMPLANTE </v>
      </c>
      <c r="I929" s="121" t="s">
        <v>844</v>
      </c>
      <c r="J929" s="119">
        <v>1</v>
      </c>
      <c r="K929" s="122">
        <f>IF(G929="","",VLOOKUP(G929,ARANCEL!$B$5:$D$121,3,FALSE)*J929)</f>
        <v>31878</v>
      </c>
      <c r="L929" s="1229" t="s">
        <v>5742</v>
      </c>
      <c r="M929" s="1229">
        <v>4500239575</v>
      </c>
      <c r="N929" s="1229" t="s">
        <v>5758</v>
      </c>
    </row>
    <row r="930" spans="1:14" s="827" customFormat="1" x14ac:dyDescent="0.25">
      <c r="A930" s="816" t="s">
        <v>305</v>
      </c>
      <c r="B930" s="817">
        <v>42026</v>
      </c>
      <c r="C930" s="818" t="s">
        <v>9676</v>
      </c>
      <c r="D930" s="816" t="s">
        <v>78</v>
      </c>
      <c r="E930" s="819">
        <v>10312519</v>
      </c>
      <c r="F930" s="816">
        <v>30322900</v>
      </c>
      <c r="G930" s="816">
        <v>2704005</v>
      </c>
      <c r="H930" s="120" t="str">
        <f>IF(G930="","",VLOOKUP(G930,ARANCEL!$B$5:$D$121,2,FALSE))</f>
        <v>PROVISORIO</v>
      </c>
      <c r="I930" s="121" t="s">
        <v>337</v>
      </c>
      <c r="J930" s="119">
        <v>1</v>
      </c>
      <c r="K930" s="122">
        <f>IF(G930="","",VLOOKUP(G930,ARANCEL!$B$5:$D$121,3,FALSE)*J930)</f>
        <v>3250</v>
      </c>
      <c r="L930" s="1235" t="str">
        <f>IF(E930="","","IMPAGO")</f>
        <v>IMPAGO</v>
      </c>
      <c r="M930" s="1235" t="str">
        <f>IF(L930="IMPAGO","SIN O.C.","")</f>
        <v>SIN O.C.</v>
      </c>
      <c r="N930" s="1235" t="str">
        <f>IF(L930="IMPAGO","SIN FACT.","")</f>
        <v>SIN FACT.</v>
      </c>
    </row>
    <row r="931" spans="1:14" s="827" customFormat="1" ht="15" customHeight="1" x14ac:dyDescent="0.25">
      <c r="A931" s="816" t="s">
        <v>305</v>
      </c>
      <c r="B931" s="817">
        <v>41673</v>
      </c>
      <c r="C931" s="818" t="s">
        <v>1701</v>
      </c>
      <c r="D931" s="816" t="s">
        <v>81</v>
      </c>
      <c r="E931" s="819">
        <v>10171399</v>
      </c>
      <c r="F931" s="816">
        <v>21510614</v>
      </c>
      <c r="G931" s="816">
        <v>2705003</v>
      </c>
      <c r="H931" s="120" t="str">
        <f>IF(G931="","",VLOOKUP(G931,ARANCEL!$B$5:$D$121,2,FALSE))</f>
        <v>INCRUSTACION ESTETICA (ART-GLASS O CERAMICA)</v>
      </c>
      <c r="I931" s="121" t="s">
        <v>308</v>
      </c>
      <c r="J931" s="119">
        <v>1</v>
      </c>
      <c r="K931" s="122">
        <f>IF(G931="","",VLOOKUP(G931,ARANCEL!$B$5:$D$121,3,FALSE)*J931)</f>
        <v>15676</v>
      </c>
      <c r="L931" s="1229" t="s">
        <v>2842</v>
      </c>
      <c r="M931" s="1229">
        <v>4500216250</v>
      </c>
      <c r="N931" s="1229">
        <v>8414</v>
      </c>
    </row>
    <row r="932" spans="1:14" s="827" customFormat="1" x14ac:dyDescent="0.25">
      <c r="A932" s="816" t="s">
        <v>305</v>
      </c>
      <c r="B932" s="817">
        <v>41705</v>
      </c>
      <c r="C932" s="118" t="s">
        <v>3176</v>
      </c>
      <c r="D932" s="119" t="s">
        <v>78</v>
      </c>
      <c r="E932" s="162">
        <v>10179016</v>
      </c>
      <c r="F932" s="119">
        <v>24466523</v>
      </c>
      <c r="G932" s="816">
        <v>2705003</v>
      </c>
      <c r="H932" s="120" t="str">
        <f>IF(G932="","",VLOOKUP(G932,ARANCEL!$B$5:$D$121,2,FALSE))</f>
        <v>INCRUSTACION ESTETICA (ART-GLASS O CERAMICA)</v>
      </c>
      <c r="I932" s="121" t="s">
        <v>312</v>
      </c>
      <c r="J932" s="119">
        <v>1</v>
      </c>
      <c r="K932" s="122">
        <f>IF(G932="","",VLOOKUP(G932,ARANCEL!$B$5:$D$121,3,FALSE)*J932)</f>
        <v>15676</v>
      </c>
      <c r="L932" s="1229" t="s">
        <v>3058</v>
      </c>
      <c r="M932" s="1229">
        <v>4500225674</v>
      </c>
      <c r="N932" s="1229">
        <v>8920</v>
      </c>
    </row>
    <row r="933" spans="1:14" s="827" customFormat="1" x14ac:dyDescent="0.25">
      <c r="A933" s="816" t="s">
        <v>305</v>
      </c>
      <c r="B933" s="817">
        <v>41730</v>
      </c>
      <c r="C933" s="818" t="s">
        <v>3746</v>
      </c>
      <c r="D933" s="816" t="s">
        <v>467</v>
      </c>
      <c r="E933" s="819">
        <v>10186035</v>
      </c>
      <c r="F933" s="816">
        <v>25714529</v>
      </c>
      <c r="G933" s="816">
        <v>2704005</v>
      </c>
      <c r="H933" s="120" t="str">
        <f>IF(G933="","",VLOOKUP(G933,ARANCEL!$B$5:$D$121,2,FALSE))</f>
        <v>PROVISORIO</v>
      </c>
      <c r="I933" s="121" t="s">
        <v>337</v>
      </c>
      <c r="J933" s="119">
        <v>1</v>
      </c>
      <c r="K933" s="122">
        <f>IF(G933="","",VLOOKUP(G933,ARANCEL!$B$5:$D$121,3,FALSE)*J933)</f>
        <v>3250</v>
      </c>
      <c r="L933" s="1229" t="s">
        <v>4612</v>
      </c>
      <c r="M933" s="1229">
        <v>4500229991</v>
      </c>
      <c r="N933" s="1229">
        <v>9221</v>
      </c>
    </row>
    <row r="934" spans="1:14" s="827" customFormat="1" x14ac:dyDescent="0.25">
      <c r="A934" s="816" t="s">
        <v>305</v>
      </c>
      <c r="B934" s="817">
        <v>41750</v>
      </c>
      <c r="C934" s="818" t="s">
        <v>3746</v>
      </c>
      <c r="D934" s="816" t="s">
        <v>467</v>
      </c>
      <c r="E934" s="819">
        <v>10186035</v>
      </c>
      <c r="F934" s="816">
        <v>25714529</v>
      </c>
      <c r="G934" s="816">
        <v>2704003</v>
      </c>
      <c r="H934" s="120" t="str">
        <f>IF(G934="","",VLOOKUP(G934,ARANCEL!$B$5:$D$121,2,FALSE))</f>
        <v xml:space="preserve">CORONA PERIFERICA CON PERNO MUÑON COLADO </v>
      </c>
      <c r="I934" s="121" t="s">
        <v>337</v>
      </c>
      <c r="J934" s="119">
        <v>1</v>
      </c>
      <c r="K934" s="122">
        <f>IF(G934="","",VLOOKUP(G934,ARANCEL!$B$5:$D$121,3,FALSE)*J934)</f>
        <v>32612</v>
      </c>
      <c r="L934" s="1229" t="s">
        <v>4612</v>
      </c>
      <c r="M934" s="1229">
        <v>4500229991</v>
      </c>
      <c r="N934" s="1229">
        <v>9221</v>
      </c>
    </row>
    <row r="935" spans="1:14" s="827" customFormat="1" x14ac:dyDescent="0.25">
      <c r="A935" s="816" t="s">
        <v>305</v>
      </c>
      <c r="B935" s="817">
        <v>41813</v>
      </c>
      <c r="C935" s="818" t="s">
        <v>5256</v>
      </c>
      <c r="D935" s="816" t="s">
        <v>3347</v>
      </c>
      <c r="E935" s="819">
        <v>10214304</v>
      </c>
      <c r="F935" s="816">
        <v>26587680</v>
      </c>
      <c r="G935" s="816">
        <v>2705003</v>
      </c>
      <c r="H935" s="120" t="str">
        <f>IF(G935="","",VLOOKUP(G935,ARANCEL!$B$5:$D$121,2,FALSE))</f>
        <v>INCRUSTACION ESTETICA (ART-GLASS O CERAMICA)</v>
      </c>
      <c r="I935" s="121" t="s">
        <v>315</v>
      </c>
      <c r="J935" s="119">
        <v>1</v>
      </c>
      <c r="K935" s="122">
        <f>IF(G935="","",VLOOKUP(G935,ARANCEL!$B$5:$D$121,3,FALSE)*J935)</f>
        <v>15676</v>
      </c>
      <c r="L935" s="1229" t="s">
        <v>5742</v>
      </c>
      <c r="M935" s="1229">
        <v>4500239575</v>
      </c>
      <c r="N935" s="1229" t="s">
        <v>5758</v>
      </c>
    </row>
    <row r="936" spans="1:14" s="827" customFormat="1" x14ac:dyDescent="0.25">
      <c r="A936" s="816" t="s">
        <v>305</v>
      </c>
      <c r="B936" s="817">
        <v>41768</v>
      </c>
      <c r="C936" s="818" t="s">
        <v>4405</v>
      </c>
      <c r="D936" s="816" t="s">
        <v>3347</v>
      </c>
      <c r="E936" s="819">
        <v>10194409</v>
      </c>
      <c r="F936" s="816">
        <v>26286157</v>
      </c>
      <c r="G936" s="816">
        <v>2705003</v>
      </c>
      <c r="H936" s="120" t="str">
        <f>IF(G936="","",VLOOKUP(G936,ARANCEL!$B$5:$D$121,2,FALSE))</f>
        <v>INCRUSTACION ESTETICA (ART-GLASS O CERAMICA)</v>
      </c>
      <c r="I936" s="121" t="s">
        <v>318</v>
      </c>
      <c r="J936" s="119">
        <v>1</v>
      </c>
      <c r="K936" s="122">
        <f>IF(G936="","",VLOOKUP(G936,ARANCEL!$B$5:$D$121,3,FALSE)*J936)</f>
        <v>15676</v>
      </c>
      <c r="L936" s="1229" t="s">
        <v>5292</v>
      </c>
      <c r="M936" s="1229">
        <v>4500235530</v>
      </c>
      <c r="N936" s="1229">
        <v>9401</v>
      </c>
    </row>
    <row r="937" spans="1:14" s="814" customFormat="1" x14ac:dyDescent="0.25">
      <c r="A937" s="255" t="s">
        <v>305</v>
      </c>
      <c r="B937" s="256">
        <v>42020</v>
      </c>
      <c r="C937" s="118" t="s">
        <v>9548</v>
      </c>
      <c r="D937" s="119" t="s">
        <v>1431</v>
      </c>
      <c r="E937" s="162">
        <v>10309605</v>
      </c>
      <c r="F937" s="119">
        <v>30259831</v>
      </c>
      <c r="G937" s="816">
        <v>2705003</v>
      </c>
      <c r="H937" s="120" t="str">
        <f>IF(G937="","",VLOOKUP(G937,ARANCEL!$B$5:$D$121,2,FALSE))</f>
        <v>INCRUSTACION ESTETICA (ART-GLASS O CERAMICA)</v>
      </c>
      <c r="I937" s="121" t="s">
        <v>308</v>
      </c>
      <c r="J937" s="119">
        <v>1</v>
      </c>
      <c r="K937" s="122">
        <f>IF(G937="","",VLOOKUP(G937,ARANCEL!$B$5:$D$121,3,FALSE)*J937)</f>
        <v>15676</v>
      </c>
      <c r="L937" s="1235" t="str">
        <f>IF(E937="","","IMPAGO")</f>
        <v>IMPAGO</v>
      </c>
      <c r="M937" s="1235" t="str">
        <f>IF(L937="IMPAGO","SIN O.C.","")</f>
        <v>SIN O.C.</v>
      </c>
      <c r="N937" s="1235" t="str">
        <f>IF(L937="IMPAGO","SIN FACT.","")</f>
        <v>SIN FACT.</v>
      </c>
    </row>
    <row r="938" spans="1:14" s="834" customFormat="1" x14ac:dyDescent="0.25">
      <c r="A938" s="816" t="s">
        <v>305</v>
      </c>
      <c r="B938" s="817">
        <v>41772</v>
      </c>
      <c r="C938" s="818" t="s">
        <v>4433</v>
      </c>
      <c r="D938" s="816" t="s">
        <v>78</v>
      </c>
      <c r="E938" s="819">
        <v>10195658</v>
      </c>
      <c r="F938" s="816">
        <v>26095614</v>
      </c>
      <c r="G938" s="816">
        <v>2705003</v>
      </c>
      <c r="H938" s="120" t="str">
        <f>IF(G938="","",VLOOKUP(G938,ARANCEL!$B$5:$D$121,2,FALSE))</f>
        <v>INCRUSTACION ESTETICA (ART-GLASS O CERAMICA)</v>
      </c>
      <c r="I938" s="121" t="s">
        <v>308</v>
      </c>
      <c r="J938" s="119">
        <v>1</v>
      </c>
      <c r="K938" s="122">
        <f>IF(G938="","",VLOOKUP(G938,ARANCEL!$B$5:$D$121,3,FALSE)*J938)</f>
        <v>15676</v>
      </c>
      <c r="L938" s="1229" t="s">
        <v>5292</v>
      </c>
      <c r="M938" s="1229">
        <v>4500235530</v>
      </c>
      <c r="N938" s="1229">
        <v>9401</v>
      </c>
    </row>
    <row r="939" spans="1:14" s="834" customFormat="1" x14ac:dyDescent="0.25">
      <c r="A939" s="816" t="s">
        <v>305</v>
      </c>
      <c r="B939" s="817">
        <v>41992</v>
      </c>
      <c r="C939" s="818" t="s">
        <v>9027</v>
      </c>
      <c r="D939" s="816" t="s">
        <v>1341</v>
      </c>
      <c r="E939" s="819">
        <v>10297968</v>
      </c>
      <c r="F939" s="816">
        <v>29538471</v>
      </c>
      <c r="G939" s="816">
        <v>2705003</v>
      </c>
      <c r="H939" s="120" t="str">
        <f>IF(G939="","",VLOOKUP(G939,ARANCEL!$B$5:$D$121,2,FALSE))</f>
        <v>INCRUSTACION ESTETICA (ART-GLASS O CERAMICA)</v>
      </c>
      <c r="I939" s="121" t="s">
        <v>315</v>
      </c>
      <c r="J939" s="119">
        <v>1</v>
      </c>
      <c r="K939" s="122">
        <f>IF(G939="","",VLOOKUP(G939,ARANCEL!$B$5:$D$121,3,FALSE)*J939)</f>
        <v>15676</v>
      </c>
      <c r="L939" s="1349" t="s">
        <v>9431</v>
      </c>
      <c r="M939" s="1349">
        <v>4500269300</v>
      </c>
      <c r="N939" s="1349" t="s">
        <v>9449</v>
      </c>
    </row>
    <row r="940" spans="1:14" s="814" customFormat="1" x14ac:dyDescent="0.25">
      <c r="A940" s="816" t="s">
        <v>305</v>
      </c>
      <c r="B940" s="817">
        <v>41744</v>
      </c>
      <c r="C940" s="818" t="s">
        <v>3962</v>
      </c>
      <c r="D940" s="816" t="s">
        <v>1481</v>
      </c>
      <c r="E940" s="819">
        <v>10188624</v>
      </c>
      <c r="F940" s="816">
        <v>25709674</v>
      </c>
      <c r="G940" s="816">
        <v>2705003</v>
      </c>
      <c r="H940" s="120" t="str">
        <f>IF(G940="","",VLOOKUP(G940,ARANCEL!$B$5:$D$121,2,FALSE))</f>
        <v>INCRUSTACION ESTETICA (ART-GLASS O CERAMICA)</v>
      </c>
      <c r="I940" s="121" t="s">
        <v>322</v>
      </c>
      <c r="J940" s="119">
        <v>1</v>
      </c>
      <c r="K940" s="122">
        <f>IF(G940="","",VLOOKUP(G940,ARANCEL!$B$5:$D$121,3,FALSE)*J940)</f>
        <v>15676</v>
      </c>
      <c r="L940" s="1229" t="s">
        <v>4612</v>
      </c>
      <c r="M940" s="1229">
        <v>4500229992</v>
      </c>
      <c r="N940" s="1229">
        <v>9198</v>
      </c>
    </row>
    <row r="941" spans="1:14" s="814" customFormat="1" x14ac:dyDescent="0.25">
      <c r="A941" s="119" t="s">
        <v>313</v>
      </c>
      <c r="B941" s="164">
        <v>41652</v>
      </c>
      <c r="C941" s="118" t="s">
        <v>1700</v>
      </c>
      <c r="D941" s="119" t="s">
        <v>82</v>
      </c>
      <c r="E941" s="162">
        <v>10165277</v>
      </c>
      <c r="F941" s="119">
        <v>24014331</v>
      </c>
      <c r="G941" s="816">
        <v>2704015</v>
      </c>
      <c r="H941" s="120" t="str">
        <f>IF(G941="","",VLOOKUP(G941,ARANCEL!$B$5:$D$121,2,FALSE))</f>
        <v xml:space="preserve">CORONA IN CERAM </v>
      </c>
      <c r="I941" s="121" t="s">
        <v>312</v>
      </c>
      <c r="J941" s="119">
        <v>1</v>
      </c>
      <c r="K941" s="122">
        <f>IF(G941="","",VLOOKUP(G941,ARANCEL!$B$5:$D$121,3,FALSE)*J941)</f>
        <v>42733</v>
      </c>
      <c r="L941" s="1229" t="s">
        <v>2842</v>
      </c>
      <c r="M941" s="1229">
        <v>4500216241</v>
      </c>
      <c r="N941" s="1229">
        <v>8411</v>
      </c>
    </row>
    <row r="942" spans="1:14" s="795" customFormat="1" x14ac:dyDescent="0.25">
      <c r="A942" s="712" t="s">
        <v>305</v>
      </c>
      <c r="B942" s="719">
        <v>41632</v>
      </c>
      <c r="C942" s="714" t="s">
        <v>1698</v>
      </c>
      <c r="D942" s="712" t="s">
        <v>84</v>
      </c>
      <c r="E942" s="715">
        <v>10167290</v>
      </c>
      <c r="F942" s="712">
        <v>24184092</v>
      </c>
      <c r="G942" s="712">
        <v>2704005</v>
      </c>
      <c r="H942" s="120" t="str">
        <f>IF(G942="","",VLOOKUP(G942,ARANCEL!$B$5:$D$121,2,FALSE))</f>
        <v>PROVISORIO</v>
      </c>
      <c r="I942" s="121" t="s">
        <v>1699</v>
      </c>
      <c r="J942" s="119">
        <v>3</v>
      </c>
      <c r="K942" s="122">
        <f>IF(G942="","",VLOOKUP(G942,ARANCEL!$B$5:$D$121,3,FALSE)*J942)</f>
        <v>9750</v>
      </c>
      <c r="L942" s="1235" t="str">
        <f>IF(E942="","","IMPAGO")</f>
        <v>IMPAGO</v>
      </c>
      <c r="M942" s="1235" t="str">
        <f>IF(L942="IMPAGO","SIN O.C.","")</f>
        <v>SIN O.C.</v>
      </c>
      <c r="N942" s="1235" t="str">
        <f>IF(L942="IMPAGO","SIN FACT.","")</f>
        <v>SIN FACT.</v>
      </c>
    </row>
    <row r="943" spans="1:14" s="795" customFormat="1" x14ac:dyDescent="0.25">
      <c r="A943" s="712" t="s">
        <v>305</v>
      </c>
      <c r="B943" s="719">
        <v>41887</v>
      </c>
      <c r="C943" s="714" t="s">
        <v>1698</v>
      </c>
      <c r="D943" s="712" t="s">
        <v>84</v>
      </c>
      <c r="E943" s="715">
        <v>10252589</v>
      </c>
      <c r="F943" s="712">
        <v>28331533</v>
      </c>
      <c r="G943" s="712">
        <v>2704005</v>
      </c>
      <c r="H943" s="120" t="str">
        <f>IF(G943="","",VLOOKUP(G943,ARANCEL!$B$5:$D$121,2,FALSE))</f>
        <v>PROVISORIO</v>
      </c>
      <c r="I943" s="121" t="s">
        <v>329</v>
      </c>
      <c r="J943" s="119">
        <v>1</v>
      </c>
      <c r="K943" s="122">
        <f>IF(G943="","",VLOOKUP(G943,ARANCEL!$B$5:$D$121,3,FALSE)*J943)</f>
        <v>3250</v>
      </c>
      <c r="L943" s="1229" t="s">
        <v>7548</v>
      </c>
      <c r="M943" s="1229">
        <v>4500255012</v>
      </c>
      <c r="N943" s="1229" t="s">
        <v>7550</v>
      </c>
    </row>
    <row r="944" spans="1:14" s="835" customFormat="1" x14ac:dyDescent="0.25">
      <c r="A944" s="816" t="s">
        <v>305</v>
      </c>
      <c r="B944" s="817">
        <v>41887</v>
      </c>
      <c r="C944" s="607" t="s">
        <v>1698</v>
      </c>
      <c r="D944" s="606" t="s">
        <v>84</v>
      </c>
      <c r="E944" s="608">
        <v>10252589</v>
      </c>
      <c r="F944" s="606">
        <v>28331533</v>
      </c>
      <c r="G944" s="816">
        <v>2704003</v>
      </c>
      <c r="H944" s="120" t="str">
        <f>IF(G944="","",VLOOKUP(G944,ARANCEL!$B$5:$D$121,2,FALSE))</f>
        <v xml:space="preserve">CORONA PERIFERICA CON PERNO MUÑON COLADO </v>
      </c>
      <c r="I944" s="121" t="s">
        <v>329</v>
      </c>
      <c r="J944" s="119">
        <v>1</v>
      </c>
      <c r="K944" s="122">
        <f>IF(G944="","",VLOOKUP(G944,ARANCEL!$B$5:$D$121,3,FALSE)*J944)</f>
        <v>32612</v>
      </c>
      <c r="L944" s="1229" t="s">
        <v>7548</v>
      </c>
      <c r="M944" s="1229">
        <v>4500255012</v>
      </c>
      <c r="N944" s="1229" t="s">
        <v>7550</v>
      </c>
    </row>
    <row r="945" spans="1:14" s="835" customFormat="1" x14ac:dyDescent="0.25">
      <c r="A945" s="843" t="s">
        <v>313</v>
      </c>
      <c r="B945" s="817">
        <v>41944</v>
      </c>
      <c r="C945" s="1044" t="s">
        <v>1698</v>
      </c>
      <c r="D945" s="1044" t="s">
        <v>84</v>
      </c>
      <c r="E945" s="1045">
        <v>10277039</v>
      </c>
      <c r="F945" s="1044">
        <v>29418323</v>
      </c>
      <c r="G945" s="1044">
        <v>2706007</v>
      </c>
      <c r="H945" s="120" t="str">
        <f>IF(G945="","",VLOOKUP(G945,ARANCEL!$B$5:$D$121,2,FALSE))</f>
        <v>REPARACION COMPLEJA MAS DE 2 PIEZAS</v>
      </c>
      <c r="I945" s="121" t="s">
        <v>2739</v>
      </c>
      <c r="J945" s="119">
        <v>1</v>
      </c>
      <c r="K945" s="122">
        <f>IF(G945="","",VLOOKUP(G945,ARANCEL!$B$5:$D$121,3,FALSE)*J945)</f>
        <v>8906</v>
      </c>
      <c r="L945" s="1229" t="s">
        <v>8256</v>
      </c>
      <c r="M945" s="1229">
        <v>4500265720</v>
      </c>
      <c r="N945" s="1229" t="s">
        <v>8952</v>
      </c>
    </row>
    <row r="946" spans="1:14" s="838" customFormat="1" x14ac:dyDescent="0.25">
      <c r="A946" s="816" t="s">
        <v>305</v>
      </c>
      <c r="B946" s="817">
        <v>41810</v>
      </c>
      <c r="C946" s="818" t="s">
        <v>5209</v>
      </c>
      <c r="D946" s="816" t="s">
        <v>82</v>
      </c>
      <c r="E946" s="819">
        <v>10212841</v>
      </c>
      <c r="F946" s="816">
        <v>23831188</v>
      </c>
      <c r="G946" s="816">
        <v>2702002</v>
      </c>
      <c r="H946" s="120" t="str">
        <f>IF(G946="","",VLOOKUP(G946,ARANCEL!$B$5:$D$121,2,FALSE))</f>
        <v xml:space="preserve">LABORATORIO CORONA CEMENTADA SOBRE IMPLANTE </v>
      </c>
      <c r="I946" s="121" t="s">
        <v>5210</v>
      </c>
      <c r="J946" s="119">
        <v>4</v>
      </c>
      <c r="K946" s="122">
        <f>IF(G946="","",VLOOKUP(G946,ARANCEL!$B$5:$D$121,3,FALSE)*J946)</f>
        <v>127512</v>
      </c>
      <c r="L946" s="1229" t="s">
        <v>5742</v>
      </c>
      <c r="M946" s="1229">
        <v>4500239575</v>
      </c>
      <c r="N946" s="1229" t="s">
        <v>5758</v>
      </c>
    </row>
    <row r="947" spans="1:14" s="838" customFormat="1" x14ac:dyDescent="0.25">
      <c r="A947" s="816" t="s">
        <v>305</v>
      </c>
      <c r="B947" s="817">
        <v>41782</v>
      </c>
      <c r="C947" s="818" t="s">
        <v>4713</v>
      </c>
      <c r="D947" s="816" t="s">
        <v>78</v>
      </c>
      <c r="E947" s="819">
        <v>10200642</v>
      </c>
      <c r="F947" s="816">
        <v>26548110</v>
      </c>
      <c r="G947" s="816">
        <v>2704005</v>
      </c>
      <c r="H947" s="120" t="str">
        <f>IF(G947="","",VLOOKUP(G947,ARANCEL!$B$5:$D$121,2,FALSE))</f>
        <v>PROVISORIO</v>
      </c>
      <c r="I947" s="121" t="s">
        <v>342</v>
      </c>
      <c r="J947" s="119">
        <v>1</v>
      </c>
      <c r="K947" s="122">
        <f>IF(G947="","",VLOOKUP(G947,ARANCEL!$B$5:$D$121,3,FALSE)*J947)</f>
        <v>3250</v>
      </c>
      <c r="L947" s="1235" t="str">
        <f>IF(E947="","","IMPAGO")</f>
        <v>IMPAGO</v>
      </c>
      <c r="M947" s="1235" t="str">
        <f>IF(L947="IMPAGO","SIN O.C.","")</f>
        <v>SIN O.C.</v>
      </c>
      <c r="N947" s="1235" t="str">
        <f>IF(L947="IMPAGO","SIN FACT.","")</f>
        <v>SIN FACT.</v>
      </c>
    </row>
    <row r="948" spans="1:14" s="838" customFormat="1" x14ac:dyDescent="0.25">
      <c r="A948" s="816" t="s">
        <v>305</v>
      </c>
      <c r="B948" s="817">
        <v>41782</v>
      </c>
      <c r="C948" s="818" t="s">
        <v>4713</v>
      </c>
      <c r="D948" s="816" t="s">
        <v>78</v>
      </c>
      <c r="E948" s="819">
        <v>10200642</v>
      </c>
      <c r="F948" s="816">
        <v>26548110</v>
      </c>
      <c r="G948" s="816">
        <v>2704026</v>
      </c>
      <c r="H948" s="120" t="str">
        <f>IF(G948="","",VLOOKUP(G948,ARANCEL!$B$5:$D$121,2,FALSE))</f>
        <v>PROTESIS VALPLAST UNILATERAL (HASTA 4 PIEZAS)</v>
      </c>
      <c r="I948" s="121" t="s">
        <v>306</v>
      </c>
      <c r="J948" s="119">
        <v>1</v>
      </c>
      <c r="K948" s="122">
        <f>IF(G948="","",VLOOKUP(G948,ARANCEL!$B$5:$D$121,3,FALSE)*J948)</f>
        <v>44982</v>
      </c>
      <c r="L948" s="1235" t="str">
        <f>IF(E948="","","IMPAGO")</f>
        <v>IMPAGO</v>
      </c>
      <c r="M948" s="1235" t="str">
        <f>IF(L948="IMPAGO","SIN O.C.","")</f>
        <v>SIN O.C.</v>
      </c>
      <c r="N948" s="1235" t="str">
        <f>IF(L948="IMPAGO","SIN FACT.","")</f>
        <v>SIN FACT.</v>
      </c>
    </row>
    <row r="949" spans="1:14" s="838" customFormat="1" x14ac:dyDescent="0.25">
      <c r="A949" s="816" t="s">
        <v>313</v>
      </c>
      <c r="B949" s="817">
        <v>41817</v>
      </c>
      <c r="C949" s="818" t="s">
        <v>4713</v>
      </c>
      <c r="D949" s="816" t="s">
        <v>78</v>
      </c>
      <c r="E949" s="819">
        <v>10200642</v>
      </c>
      <c r="F949" s="816">
        <v>26548110</v>
      </c>
      <c r="G949" s="816">
        <v>2704005</v>
      </c>
      <c r="H949" s="120" t="str">
        <f>IF(G949="","",VLOOKUP(G949,ARANCEL!$B$5:$D$121,2,FALSE))</f>
        <v>PROVISORIO</v>
      </c>
      <c r="I949" s="121" t="s">
        <v>1368</v>
      </c>
      <c r="J949" s="119">
        <v>3</v>
      </c>
      <c r="K949" s="122">
        <f>IF(G949="","",VLOOKUP(G949,ARANCEL!$B$5:$D$121,3,FALSE)*J949)</f>
        <v>9750</v>
      </c>
      <c r="L949" s="1229" t="s">
        <v>5742</v>
      </c>
      <c r="M949" s="1229">
        <v>4500241333</v>
      </c>
      <c r="N949" s="1229" t="s">
        <v>5774</v>
      </c>
    </row>
    <row r="950" spans="1:14" s="838" customFormat="1" x14ac:dyDescent="0.25">
      <c r="A950" s="816" t="s">
        <v>305</v>
      </c>
      <c r="B950" s="817">
        <v>41817</v>
      </c>
      <c r="C950" s="818" t="s">
        <v>4713</v>
      </c>
      <c r="D950" s="816" t="s">
        <v>78</v>
      </c>
      <c r="E950" s="819">
        <v>10200642</v>
      </c>
      <c r="F950" s="816">
        <v>26548110</v>
      </c>
      <c r="G950" s="816">
        <v>2704005</v>
      </c>
      <c r="H950" s="120" t="str">
        <f>IF(G950="","",VLOOKUP(G950,ARANCEL!$B$5:$D$121,2,FALSE))</f>
        <v>PROVISORIO</v>
      </c>
      <c r="I950" s="121" t="s">
        <v>1778</v>
      </c>
      <c r="J950" s="119">
        <v>2</v>
      </c>
      <c r="K950" s="122">
        <f>IF(G950="","",VLOOKUP(G950,ARANCEL!$B$5:$D$121,3,FALSE)*J950)</f>
        <v>6500</v>
      </c>
      <c r="L950" s="1229" t="s">
        <v>5742</v>
      </c>
      <c r="M950" s="1229">
        <v>4500241333</v>
      </c>
      <c r="N950" s="1229" t="s">
        <v>5774</v>
      </c>
    </row>
    <row r="951" spans="1:14" s="838" customFormat="1" x14ac:dyDescent="0.25">
      <c r="A951" s="816" t="s">
        <v>305</v>
      </c>
      <c r="B951" s="817">
        <v>41680</v>
      </c>
      <c r="C951" s="818" t="s">
        <v>2740</v>
      </c>
      <c r="D951" s="816" t="s">
        <v>467</v>
      </c>
      <c r="E951" s="819">
        <v>10173146</v>
      </c>
      <c r="F951" s="816">
        <v>24954042</v>
      </c>
      <c r="G951" s="816">
        <v>2704005</v>
      </c>
      <c r="H951" s="120" t="str">
        <f>IF(G951="","",VLOOKUP(G951,ARANCEL!$B$5:$D$121,2,FALSE))</f>
        <v>PROVISORIO</v>
      </c>
      <c r="I951" s="121" t="s">
        <v>316</v>
      </c>
      <c r="J951" s="119">
        <v>1</v>
      </c>
      <c r="K951" s="122">
        <f>IF(G951="","",VLOOKUP(G951,ARANCEL!$B$5:$D$121,3,FALSE)*J951)</f>
        <v>3250</v>
      </c>
      <c r="L951" s="1229" t="s">
        <v>3438</v>
      </c>
      <c r="M951" s="1229">
        <v>4500220807</v>
      </c>
      <c r="N951" s="1229">
        <v>8635</v>
      </c>
    </row>
    <row r="952" spans="1:14" s="825" customFormat="1" x14ac:dyDescent="0.25">
      <c r="A952" s="119" t="s">
        <v>305</v>
      </c>
      <c r="B952" s="164">
        <v>41685</v>
      </c>
      <c r="C952" s="118" t="s">
        <v>2740</v>
      </c>
      <c r="D952" s="119" t="s">
        <v>467</v>
      </c>
      <c r="E952" s="162">
        <v>10173146</v>
      </c>
      <c r="F952" s="119">
        <v>24954042</v>
      </c>
      <c r="G952" s="119">
        <v>2704003</v>
      </c>
      <c r="H952" s="120" t="str">
        <f>IF(G952="","",VLOOKUP(G952,ARANCEL!$B$5:$D$121,2,FALSE))</f>
        <v xml:space="preserve">CORONA PERIFERICA CON PERNO MUÑON COLADO </v>
      </c>
      <c r="I952" s="121" t="s">
        <v>316</v>
      </c>
      <c r="J952" s="119">
        <v>1</v>
      </c>
      <c r="K952" s="122">
        <f>IF(G952="","",VLOOKUP(G952,ARANCEL!$B$5:$D$121,3,FALSE)*J952)</f>
        <v>32612</v>
      </c>
      <c r="L952" s="1229" t="s">
        <v>3438</v>
      </c>
      <c r="M952" s="1229">
        <v>4500220807</v>
      </c>
      <c r="N952" s="1229">
        <v>8635</v>
      </c>
    </row>
    <row r="953" spans="1:14" s="838" customFormat="1" x14ac:dyDescent="0.25">
      <c r="A953" s="816" t="s">
        <v>305</v>
      </c>
      <c r="B953" s="817">
        <v>41647</v>
      </c>
      <c r="C953" s="118" t="s">
        <v>1696</v>
      </c>
      <c r="D953" s="119" t="s">
        <v>84</v>
      </c>
      <c r="E953" s="162">
        <v>10168473</v>
      </c>
      <c r="F953" s="119">
        <v>24151236</v>
      </c>
      <c r="G953" s="816">
        <v>2704008</v>
      </c>
      <c r="H953" s="120" t="str">
        <f>IF(G953="","",VLOOKUP(G953,ARANCEL!$B$5:$D$121,2,FALSE))</f>
        <v>PILAR, INSERCION O PUNTO DE APOYO CON PERNO MUÑON</v>
      </c>
      <c r="I953" s="121" t="s">
        <v>1357</v>
      </c>
      <c r="J953" s="119">
        <v>2</v>
      </c>
      <c r="K953" s="122">
        <f>IF(G953="","",VLOOKUP(G953,ARANCEL!$B$5:$D$121,3,FALSE)*J953)</f>
        <v>65224</v>
      </c>
      <c r="L953" s="1229" t="s">
        <v>2842</v>
      </c>
      <c r="M953" s="1229">
        <v>4500216248</v>
      </c>
      <c r="N953" s="1229">
        <v>8412</v>
      </c>
    </row>
    <row r="954" spans="1:14" s="838" customFormat="1" x14ac:dyDescent="0.25">
      <c r="A954" s="816" t="s">
        <v>305</v>
      </c>
      <c r="B954" s="817">
        <v>41648</v>
      </c>
      <c r="C954" s="818" t="s">
        <v>1696</v>
      </c>
      <c r="D954" s="816" t="s">
        <v>84</v>
      </c>
      <c r="E954" s="819">
        <v>10168473</v>
      </c>
      <c r="F954" s="816">
        <v>24151236</v>
      </c>
      <c r="G954" s="816">
        <v>2704012</v>
      </c>
      <c r="H954" s="120" t="str">
        <f>IF(G954="","",VLOOKUP(G954,ARANCEL!$B$5:$D$121,2,FALSE))</f>
        <v xml:space="preserve">INTERMEDIARIO O PONTICO </v>
      </c>
      <c r="I954" s="121" t="s">
        <v>792</v>
      </c>
      <c r="J954" s="119">
        <v>2</v>
      </c>
      <c r="K954" s="122">
        <f>IF(G954="","",VLOOKUP(G954,ARANCEL!$B$5:$D$121,3,FALSE)*J954)</f>
        <v>50244</v>
      </c>
      <c r="L954" s="1229" t="s">
        <v>2842</v>
      </c>
      <c r="M954" s="1229">
        <v>4500216248</v>
      </c>
      <c r="N954" s="1229">
        <v>8412</v>
      </c>
    </row>
    <row r="955" spans="1:14" s="838" customFormat="1" ht="15" customHeight="1" x14ac:dyDescent="0.25">
      <c r="A955" s="816" t="s">
        <v>305</v>
      </c>
      <c r="B955" s="817">
        <v>41813</v>
      </c>
      <c r="C955" s="118" t="s">
        <v>1696</v>
      </c>
      <c r="D955" s="119" t="s">
        <v>467</v>
      </c>
      <c r="E955" s="162">
        <v>10215354</v>
      </c>
      <c r="F955" s="119">
        <v>25429554</v>
      </c>
      <c r="G955" s="816">
        <v>2704016</v>
      </c>
      <c r="H955" s="120" t="str">
        <f>IF(G955="","",VLOOKUP(G955,ARANCEL!$B$5:$D$121,2,FALSE))</f>
        <v xml:space="preserve">CORONA PROCERA </v>
      </c>
      <c r="I955" s="121" t="s">
        <v>647</v>
      </c>
      <c r="J955" s="119">
        <v>3</v>
      </c>
      <c r="K955" s="122">
        <f>IF(G955="","",VLOOKUP(G955,ARANCEL!$B$5:$D$121,3,FALSE)*J955)</f>
        <v>175431</v>
      </c>
      <c r="L955" s="1229" t="s">
        <v>5742</v>
      </c>
      <c r="M955" s="1229">
        <v>4500239575</v>
      </c>
      <c r="N955" s="1229" t="s">
        <v>5758</v>
      </c>
    </row>
    <row r="956" spans="1:14" s="835" customFormat="1" x14ac:dyDescent="0.25">
      <c r="A956" s="843" t="s">
        <v>313</v>
      </c>
      <c r="B956" s="817">
        <v>41813</v>
      </c>
      <c r="C956" s="818" t="s">
        <v>1696</v>
      </c>
      <c r="D956" s="816" t="s">
        <v>467</v>
      </c>
      <c r="E956" s="819">
        <v>10215354</v>
      </c>
      <c r="F956" s="816">
        <v>25429554</v>
      </c>
      <c r="G956" s="816">
        <v>2704030</v>
      </c>
      <c r="H956" s="120" t="str">
        <f>IF(G956="","",VLOOKUP(G956,ARANCEL!$B$5:$D$121,2,FALSE))</f>
        <v>SERVICIO INTERMEDIARIO PARA PUENTE PROCERA</v>
      </c>
      <c r="I956" s="121"/>
      <c r="J956" s="119">
        <v>2</v>
      </c>
      <c r="K956" s="122">
        <f>IF(G956="","",VLOOKUP(G956,ARANCEL!$B$5:$D$121,3,FALSE)*J956)</f>
        <v>109218</v>
      </c>
      <c r="L956" s="1229" t="s">
        <v>5742</v>
      </c>
      <c r="M956" s="1229">
        <v>4500239575</v>
      </c>
      <c r="N956" s="1229" t="s">
        <v>5758</v>
      </c>
    </row>
    <row r="957" spans="1:14" s="846" customFormat="1" x14ac:dyDescent="0.25">
      <c r="A957" s="816" t="s">
        <v>305</v>
      </c>
      <c r="B957" s="817">
        <v>41887</v>
      </c>
      <c r="C957" s="818" t="s">
        <v>1696</v>
      </c>
      <c r="D957" s="816" t="s">
        <v>467</v>
      </c>
      <c r="E957" s="819">
        <v>10253924</v>
      </c>
      <c r="F957" s="816">
        <v>27744888</v>
      </c>
      <c r="G957" s="816">
        <v>2704025</v>
      </c>
      <c r="H957" s="120" t="str">
        <f>IF(G957="","",VLOOKUP(G957,ARANCEL!$B$5:$D$121,2,FALSE))</f>
        <v>PROTESIS METALICA CON VALPLAST (RETENEDORES ESTETICOS)</v>
      </c>
      <c r="I957" s="121" t="s">
        <v>331</v>
      </c>
      <c r="J957" s="119">
        <v>1</v>
      </c>
      <c r="K957" s="122">
        <f>IF(G957="","",VLOOKUP(G957,ARANCEL!$B$5:$D$121,3,FALSE)*J957)</f>
        <v>89964</v>
      </c>
      <c r="L957" s="1229" t="s">
        <v>7548</v>
      </c>
      <c r="M957" s="1229">
        <v>4500255012</v>
      </c>
      <c r="N957" s="1229" t="s">
        <v>7550</v>
      </c>
    </row>
    <row r="958" spans="1:14" s="846" customFormat="1" x14ac:dyDescent="0.25">
      <c r="A958" s="816" t="s">
        <v>305</v>
      </c>
      <c r="B958" s="817">
        <v>41703</v>
      </c>
      <c r="C958" s="118" t="s">
        <v>3192</v>
      </c>
      <c r="D958" s="119" t="s">
        <v>78</v>
      </c>
      <c r="E958" s="162">
        <v>10179278</v>
      </c>
      <c r="F958" s="119">
        <v>23733901</v>
      </c>
      <c r="G958" s="816">
        <v>2704005</v>
      </c>
      <c r="H958" s="120" t="str">
        <f>IF(G958="","",VLOOKUP(G958,ARANCEL!$B$5:$D$121,2,FALSE))</f>
        <v>PROVISORIO</v>
      </c>
      <c r="I958" s="121" t="s">
        <v>1086</v>
      </c>
      <c r="J958" s="119">
        <v>2</v>
      </c>
      <c r="K958" s="122">
        <f>IF(G958="","",VLOOKUP(G958,ARANCEL!$B$5:$D$121,3,FALSE)*J958)</f>
        <v>6500</v>
      </c>
      <c r="L958" s="1229" t="s">
        <v>8279</v>
      </c>
      <c r="M958" s="1229">
        <v>4500259287</v>
      </c>
      <c r="N958" s="1229" t="s">
        <v>8287</v>
      </c>
    </row>
    <row r="959" spans="1:14" s="846" customFormat="1" ht="15" customHeight="1" x14ac:dyDescent="0.25">
      <c r="A959" s="816" t="s">
        <v>305</v>
      </c>
      <c r="B959" s="817">
        <v>41722</v>
      </c>
      <c r="C959" s="818" t="s">
        <v>3192</v>
      </c>
      <c r="D959" s="816" t="s">
        <v>78</v>
      </c>
      <c r="E959" s="819">
        <v>10179278</v>
      </c>
      <c r="F959" s="816">
        <v>23733901</v>
      </c>
      <c r="G959" s="816">
        <v>2704002</v>
      </c>
      <c r="H959" s="120" t="str">
        <f>IF(G959="","",VLOOKUP(G959,ARANCEL!$B$5:$D$121,2,FALSE))</f>
        <v xml:space="preserve">CORONA PERIFERICA </v>
      </c>
      <c r="I959" s="121" t="s">
        <v>774</v>
      </c>
      <c r="J959" s="119">
        <v>2</v>
      </c>
      <c r="K959" s="122">
        <f>IF(G959="","",VLOOKUP(G959,ARANCEL!$B$5:$D$121,3,FALSE)*J959)</f>
        <v>51730</v>
      </c>
      <c r="L959" s="1229" t="s">
        <v>8279</v>
      </c>
      <c r="M959" s="1229">
        <v>4500259287</v>
      </c>
      <c r="N959" s="1229" t="s">
        <v>8287</v>
      </c>
    </row>
    <row r="960" spans="1:14" s="846" customFormat="1" x14ac:dyDescent="0.25">
      <c r="A960" s="816" t="s">
        <v>305</v>
      </c>
      <c r="B960" s="817">
        <v>41837</v>
      </c>
      <c r="C960" s="818" t="s">
        <v>5734</v>
      </c>
      <c r="D960" s="816" t="s">
        <v>82</v>
      </c>
      <c r="E960" s="819">
        <v>10225440</v>
      </c>
      <c r="F960" s="816">
        <v>23735162</v>
      </c>
      <c r="G960" s="816">
        <v>2702002</v>
      </c>
      <c r="H960" s="120" t="str">
        <f>IF(G960="","",VLOOKUP(G960,ARANCEL!$B$5:$D$121,2,FALSE))</f>
        <v xml:space="preserve">LABORATORIO CORONA CEMENTADA SOBRE IMPLANTE </v>
      </c>
      <c r="I960" s="121" t="s">
        <v>309</v>
      </c>
      <c r="J960" s="119">
        <v>1</v>
      </c>
      <c r="K960" s="122">
        <f>IF(G960="","",VLOOKUP(G960,ARANCEL!$B$5:$D$121,3,FALSE)*J960)</f>
        <v>31878</v>
      </c>
      <c r="L960" s="1229" t="s">
        <v>6017</v>
      </c>
      <c r="M960" s="1229">
        <v>4500243725</v>
      </c>
      <c r="N960" s="1229">
        <v>9797</v>
      </c>
    </row>
    <row r="961" spans="1:14" s="846" customFormat="1" x14ac:dyDescent="0.25">
      <c r="A961" s="816" t="s">
        <v>305</v>
      </c>
      <c r="B961" s="817">
        <v>41729</v>
      </c>
      <c r="C961" s="818" t="s">
        <v>3601</v>
      </c>
      <c r="D961" s="816" t="s">
        <v>645</v>
      </c>
      <c r="E961" s="819">
        <v>10184387</v>
      </c>
      <c r="F961" s="816">
        <v>25662648</v>
      </c>
      <c r="G961" s="816">
        <v>2707001</v>
      </c>
      <c r="H961" s="120" t="str">
        <f>IF(G961="","",VLOOKUP(G961,ARANCEL!$B$5:$D$121,2,FALSE))</f>
        <v xml:space="preserve">PLANO DE RELAJACION </v>
      </c>
      <c r="I961" s="121" t="s">
        <v>306</v>
      </c>
      <c r="J961" s="119">
        <v>1</v>
      </c>
      <c r="K961" s="122">
        <f>IF(G961="","",VLOOKUP(G961,ARANCEL!$B$5:$D$121,3,FALSE)*J961)</f>
        <v>9221</v>
      </c>
      <c r="L961" s="1229" t="s">
        <v>3058</v>
      </c>
      <c r="M961" s="1229">
        <v>4500225675</v>
      </c>
      <c r="N961" s="1229">
        <v>8921</v>
      </c>
    </row>
    <row r="962" spans="1:14" s="846" customFormat="1" x14ac:dyDescent="0.25">
      <c r="A962" s="816" t="s">
        <v>305</v>
      </c>
      <c r="B962" s="817">
        <v>41744</v>
      </c>
      <c r="C962" s="818" t="s">
        <v>4023</v>
      </c>
      <c r="D962" s="816" t="s">
        <v>84</v>
      </c>
      <c r="E962" s="819">
        <v>10189063</v>
      </c>
      <c r="F962" s="816">
        <v>25879453</v>
      </c>
      <c r="G962" s="816">
        <v>2707003</v>
      </c>
      <c r="H962" s="120" t="str">
        <f>IF(G962="","",VLOOKUP(G962,ARANCEL!$B$5:$D$121,2,FALSE))</f>
        <v xml:space="preserve">ESTAMPADO </v>
      </c>
      <c r="I962" s="121" t="s">
        <v>306</v>
      </c>
      <c r="J962" s="119">
        <v>1</v>
      </c>
      <c r="K962" s="122">
        <f>IF(G962="","",VLOOKUP(G962,ARANCEL!$B$5:$D$121,3,FALSE)*J962)</f>
        <v>6028</v>
      </c>
      <c r="L962" s="1229" t="s">
        <v>4612</v>
      </c>
      <c r="M962" s="1229">
        <v>4500229994</v>
      </c>
      <c r="N962" s="1229">
        <v>9199</v>
      </c>
    </row>
    <row r="963" spans="1:14" s="846" customFormat="1" x14ac:dyDescent="0.25">
      <c r="A963" s="816" t="s">
        <v>305</v>
      </c>
      <c r="B963" s="817">
        <v>41744</v>
      </c>
      <c r="C963" s="818" t="s">
        <v>4023</v>
      </c>
      <c r="D963" s="816" t="s">
        <v>84</v>
      </c>
      <c r="E963" s="819">
        <v>10189063</v>
      </c>
      <c r="F963" s="816">
        <v>25879453</v>
      </c>
      <c r="G963" s="816">
        <v>2707001</v>
      </c>
      <c r="H963" s="120" t="str">
        <f>IF(G963="","",VLOOKUP(G963,ARANCEL!$B$5:$D$121,2,FALSE))</f>
        <v xml:space="preserve">PLANO DE RELAJACION </v>
      </c>
      <c r="I963" s="121" t="s">
        <v>306</v>
      </c>
      <c r="J963" s="119">
        <v>1</v>
      </c>
      <c r="K963" s="122">
        <f>IF(G963="","",VLOOKUP(G963,ARANCEL!$B$5:$D$121,3,FALSE)*J963)</f>
        <v>9221</v>
      </c>
      <c r="L963" s="1229" t="s">
        <v>4612</v>
      </c>
      <c r="M963" s="1229">
        <v>4500229994</v>
      </c>
      <c r="N963" s="1229">
        <v>9199</v>
      </c>
    </row>
    <row r="964" spans="1:14" s="846" customFormat="1" x14ac:dyDescent="0.25">
      <c r="A964" s="816" t="s">
        <v>305</v>
      </c>
      <c r="B964" s="817">
        <v>41838</v>
      </c>
      <c r="C964" s="818" t="s">
        <v>5845</v>
      </c>
      <c r="D964" s="816" t="s">
        <v>467</v>
      </c>
      <c r="E964" s="819">
        <v>10228003</v>
      </c>
      <c r="F964" s="816">
        <v>26682357</v>
      </c>
      <c r="G964" s="816">
        <v>2704023</v>
      </c>
      <c r="H964" s="120" t="str">
        <f>IF(G964="","",VLOOKUP(G964,ARANCEL!$B$5:$D$121,2,FALSE))</f>
        <v xml:space="preserve">PROTESIS VALPLAST PARCIAL </v>
      </c>
      <c r="I964" s="121" t="s">
        <v>306</v>
      </c>
      <c r="J964" s="119">
        <v>1</v>
      </c>
      <c r="K964" s="122">
        <f>IF(G964="","",VLOOKUP(G964,ARANCEL!$B$5:$D$121,3,FALSE)*J964)</f>
        <v>61850</v>
      </c>
      <c r="L964" s="1229" t="s">
        <v>6017</v>
      </c>
      <c r="M964" s="1229">
        <v>4500243728</v>
      </c>
      <c r="N964" s="1229">
        <v>9798</v>
      </c>
    </row>
    <row r="965" spans="1:14" s="846" customFormat="1" x14ac:dyDescent="0.25">
      <c r="A965" s="843" t="s">
        <v>313</v>
      </c>
      <c r="B965" s="817">
        <v>41873</v>
      </c>
      <c r="C965" s="818" t="s">
        <v>1695</v>
      </c>
      <c r="D965" s="816" t="s">
        <v>84</v>
      </c>
      <c r="E965" s="819">
        <v>10246282</v>
      </c>
      <c r="F965" s="816">
        <v>28100922</v>
      </c>
      <c r="G965" s="816">
        <v>2706006</v>
      </c>
      <c r="H965" s="120" t="str">
        <f>IF(G965="","",VLOOKUP(G965,ARANCEL!$B$5:$D$121,2,FALSE))</f>
        <v>REPARACION COMPUESTA (AGREGAR HASTA 2 PIEZAS O RETENEDOR)</v>
      </c>
      <c r="I965" s="121" t="s">
        <v>2739</v>
      </c>
      <c r="J965" s="119">
        <v>1</v>
      </c>
      <c r="K965" s="122">
        <f>IF(G965="","",VLOOKUP(G965,ARANCEL!$B$5:$D$121,3,FALSE)*J965)</f>
        <v>4464</v>
      </c>
      <c r="L965" s="1229" t="s">
        <v>6905</v>
      </c>
      <c r="M965" s="1229">
        <v>4500250349</v>
      </c>
      <c r="N965" s="1229" t="s">
        <v>6910</v>
      </c>
    </row>
    <row r="966" spans="1:14" s="846" customFormat="1" x14ac:dyDescent="0.25">
      <c r="A966" s="816" t="s">
        <v>305</v>
      </c>
      <c r="B966" s="817">
        <v>41873</v>
      </c>
      <c r="C966" s="818" t="s">
        <v>6642</v>
      </c>
      <c r="D966" s="816" t="s">
        <v>78</v>
      </c>
      <c r="E966" s="819">
        <v>10247443</v>
      </c>
      <c r="F966" s="816">
        <v>28109370</v>
      </c>
      <c r="G966" s="816">
        <v>2705003</v>
      </c>
      <c r="H966" s="120" t="str">
        <f>IF(G966="","",VLOOKUP(G966,ARANCEL!$B$5:$D$121,2,FALSE))</f>
        <v>INCRUSTACION ESTETICA (ART-GLASS O CERAMICA)</v>
      </c>
      <c r="I966" s="121" t="s">
        <v>335</v>
      </c>
      <c r="J966" s="119">
        <v>1</v>
      </c>
      <c r="K966" s="122">
        <f>IF(G966="","",VLOOKUP(G966,ARANCEL!$B$5:$D$121,3,FALSE)*J966)</f>
        <v>15676</v>
      </c>
      <c r="L966" s="1229" t="s">
        <v>6905</v>
      </c>
      <c r="M966" s="1229">
        <v>4500251421</v>
      </c>
      <c r="N966" s="1229" t="s">
        <v>7150</v>
      </c>
    </row>
    <row r="967" spans="1:14" s="846" customFormat="1" ht="15" customHeight="1" x14ac:dyDescent="0.25">
      <c r="A967" s="816" t="s">
        <v>305</v>
      </c>
      <c r="B967" s="817">
        <v>41814</v>
      </c>
      <c r="C967" s="118" t="s">
        <v>5282</v>
      </c>
      <c r="D967" s="119" t="s">
        <v>61</v>
      </c>
      <c r="E967" s="162">
        <v>10214672</v>
      </c>
      <c r="F967" s="119">
        <v>26510600</v>
      </c>
      <c r="G967" s="816">
        <v>2707001</v>
      </c>
      <c r="H967" s="120" t="str">
        <f>IF(G967="","",VLOOKUP(G967,ARANCEL!$B$5:$D$121,2,FALSE))</f>
        <v xml:space="preserve">PLANO DE RELAJACION </v>
      </c>
      <c r="I967" s="121" t="s">
        <v>306</v>
      </c>
      <c r="J967" s="119">
        <v>1</v>
      </c>
      <c r="K967" s="122">
        <f>IF(G967="","",VLOOKUP(G967,ARANCEL!$B$5:$D$121,3,FALSE)*J967)</f>
        <v>9221</v>
      </c>
      <c r="L967" s="1229" t="s">
        <v>5742</v>
      </c>
      <c r="M967" s="1229">
        <v>4500239575</v>
      </c>
      <c r="N967" s="1229" t="s">
        <v>5758</v>
      </c>
    </row>
    <row r="968" spans="1:14" s="846" customFormat="1" x14ac:dyDescent="0.25">
      <c r="A968" s="816" t="s">
        <v>305</v>
      </c>
      <c r="B968" s="817">
        <v>41810</v>
      </c>
      <c r="C968" s="818" t="s">
        <v>5291</v>
      </c>
      <c r="D968" s="816" t="s">
        <v>465</v>
      </c>
      <c r="E968" s="819">
        <v>10214303</v>
      </c>
      <c r="F968" s="816">
        <v>26795689</v>
      </c>
      <c r="G968" s="816">
        <v>2705003</v>
      </c>
      <c r="H968" s="120" t="str">
        <f>IF(G968="","",VLOOKUP(G968,ARANCEL!$B$5:$D$121,2,FALSE))</f>
        <v>INCRUSTACION ESTETICA (ART-GLASS O CERAMICA)</v>
      </c>
      <c r="I968" s="121" t="s">
        <v>318</v>
      </c>
      <c r="J968" s="119">
        <v>1</v>
      </c>
      <c r="K968" s="122">
        <f>IF(G968="","",VLOOKUP(G968,ARANCEL!$B$5:$D$121,3,FALSE)*J968)</f>
        <v>15676</v>
      </c>
      <c r="L968" s="1229" t="s">
        <v>5742</v>
      </c>
      <c r="M968" s="1229">
        <v>4500239575</v>
      </c>
      <c r="N968" s="1229" t="s">
        <v>5758</v>
      </c>
    </row>
    <row r="969" spans="1:14" s="863" customFormat="1" x14ac:dyDescent="0.25">
      <c r="A969" s="816" t="s">
        <v>305</v>
      </c>
      <c r="B969" s="817">
        <v>41856</v>
      </c>
      <c r="C969" s="818" t="s">
        <v>6222</v>
      </c>
      <c r="D969" s="816" t="s">
        <v>78</v>
      </c>
      <c r="E969" s="819">
        <v>10236206</v>
      </c>
      <c r="F969" s="816">
        <v>27344163</v>
      </c>
      <c r="G969" s="816">
        <v>2704005</v>
      </c>
      <c r="H969" s="120" t="str">
        <f>IF(G969="","",VLOOKUP(G969,ARANCEL!$B$5:$D$121,2,FALSE))</f>
        <v>PROVISORIO</v>
      </c>
      <c r="I969" s="121" t="s">
        <v>318</v>
      </c>
      <c r="J969" s="119">
        <v>1</v>
      </c>
      <c r="K969" s="122">
        <f>IF(G969="","",VLOOKUP(G969,ARANCEL!$B$5:$D$121,3,FALSE)*J969)</f>
        <v>3250</v>
      </c>
      <c r="L969" s="1229" t="s">
        <v>6905</v>
      </c>
      <c r="M969" s="1229">
        <v>4500250349</v>
      </c>
      <c r="N969" s="1229" t="s">
        <v>6910</v>
      </c>
    </row>
    <row r="970" spans="1:14" s="863" customFormat="1" x14ac:dyDescent="0.25">
      <c r="A970" s="816" t="s">
        <v>305</v>
      </c>
      <c r="B970" s="817">
        <v>41870</v>
      </c>
      <c r="C970" s="818" t="s">
        <v>6222</v>
      </c>
      <c r="D970" s="816" t="s">
        <v>78</v>
      </c>
      <c r="E970" s="819">
        <v>10236206</v>
      </c>
      <c r="F970" s="816">
        <v>27344163</v>
      </c>
      <c r="G970" s="816">
        <v>2704003</v>
      </c>
      <c r="H970" s="120" t="str">
        <f>IF(G970="","",VLOOKUP(G970,ARANCEL!$B$5:$D$121,2,FALSE))</f>
        <v xml:space="preserve">CORONA PERIFERICA CON PERNO MUÑON COLADO </v>
      </c>
      <c r="I970" s="121" t="s">
        <v>318</v>
      </c>
      <c r="J970" s="119">
        <v>1</v>
      </c>
      <c r="K970" s="122">
        <f>IF(G970="","",VLOOKUP(G970,ARANCEL!$B$5:$D$121,3,FALSE)*J970)</f>
        <v>32612</v>
      </c>
      <c r="L970" s="1229" t="s">
        <v>6905</v>
      </c>
      <c r="M970" s="1229">
        <v>4500250349</v>
      </c>
      <c r="N970" s="1229" t="s">
        <v>6910</v>
      </c>
    </row>
    <row r="971" spans="1:14" s="863" customFormat="1" x14ac:dyDescent="0.25">
      <c r="A971" s="816" t="s">
        <v>305</v>
      </c>
      <c r="B971" s="817">
        <v>42023</v>
      </c>
      <c r="C971" s="118" t="s">
        <v>9606</v>
      </c>
      <c r="D971" s="119" t="s">
        <v>3347</v>
      </c>
      <c r="E971" s="162">
        <v>10309512</v>
      </c>
      <c r="F971" s="119">
        <v>30512111</v>
      </c>
      <c r="G971" s="816">
        <v>2705003</v>
      </c>
      <c r="H971" s="120" t="str">
        <f>IF(G971="","",VLOOKUP(G971,ARANCEL!$B$5:$D$121,2,FALSE))</f>
        <v>INCRUSTACION ESTETICA (ART-GLASS O CERAMICA)</v>
      </c>
      <c r="I971" s="121" t="s">
        <v>337</v>
      </c>
      <c r="J971" s="119">
        <v>1</v>
      </c>
      <c r="K971" s="122">
        <f>IF(G971="","",VLOOKUP(G971,ARANCEL!$B$5:$D$121,3,FALSE)*J971)</f>
        <v>15676</v>
      </c>
      <c r="L971" s="1235" t="str">
        <f>IF(E971="","","IMPAGO")</f>
        <v>IMPAGO</v>
      </c>
      <c r="M971" s="1235" t="str">
        <f>IF(L971="IMPAGO","SIN O.C.","")</f>
        <v>SIN O.C.</v>
      </c>
      <c r="N971" s="1235" t="str">
        <f>IF(L971="IMPAGO","SIN FACT.","")</f>
        <v>SIN FACT.</v>
      </c>
    </row>
    <row r="972" spans="1:14" s="863" customFormat="1" x14ac:dyDescent="0.25">
      <c r="A972" s="816" t="s">
        <v>305</v>
      </c>
      <c r="B972" s="817">
        <v>41971</v>
      </c>
      <c r="C972" s="818" t="s">
        <v>8576</v>
      </c>
      <c r="D972" s="816" t="s">
        <v>1431</v>
      </c>
      <c r="E972" s="819">
        <v>10287322</v>
      </c>
      <c r="F972" s="816">
        <v>28649822</v>
      </c>
      <c r="G972" s="816">
        <v>2705003</v>
      </c>
      <c r="H972" s="120" t="str">
        <f>IF(G972="","",VLOOKUP(G972,ARANCEL!$B$5:$D$121,2,FALSE))</f>
        <v>INCRUSTACION ESTETICA (ART-GLASS O CERAMICA)</v>
      </c>
      <c r="I972" s="121" t="s">
        <v>312</v>
      </c>
      <c r="J972" s="119">
        <v>1</v>
      </c>
      <c r="K972" s="122">
        <f>IF(G972="","",VLOOKUP(G972,ARANCEL!$B$5:$D$121,3,FALSE)*J972)</f>
        <v>15676</v>
      </c>
      <c r="L972" s="1229" t="s">
        <v>8256</v>
      </c>
      <c r="M972" s="1229">
        <v>4500265720</v>
      </c>
      <c r="N972" s="1229" t="s">
        <v>8952</v>
      </c>
    </row>
    <row r="973" spans="1:14" s="863" customFormat="1" x14ac:dyDescent="0.25">
      <c r="A973" s="816" t="s">
        <v>305</v>
      </c>
      <c r="B973" s="817">
        <v>41884</v>
      </c>
      <c r="C973" s="818" t="s">
        <v>1694</v>
      </c>
      <c r="D973" s="816" t="s">
        <v>61</v>
      </c>
      <c r="E973" s="819">
        <v>10250368</v>
      </c>
      <c r="F973" s="816">
        <v>27485050</v>
      </c>
      <c r="G973" s="816">
        <v>2707001</v>
      </c>
      <c r="H973" s="120" t="str">
        <f>IF(G973="","",VLOOKUP(G973,ARANCEL!$B$5:$D$121,2,FALSE))</f>
        <v xml:space="preserve">PLANO DE RELAJACION </v>
      </c>
      <c r="I973" s="121" t="s">
        <v>306</v>
      </c>
      <c r="J973" s="119">
        <v>1</v>
      </c>
      <c r="K973" s="122">
        <f>IF(G973="","",VLOOKUP(G973,ARANCEL!$B$5:$D$121,3,FALSE)*J973)</f>
        <v>9221</v>
      </c>
      <c r="L973" s="1229" t="s">
        <v>6905</v>
      </c>
      <c r="M973" s="1229">
        <v>4500251421</v>
      </c>
      <c r="N973" s="1229" t="s">
        <v>7150</v>
      </c>
    </row>
    <row r="974" spans="1:14" s="863" customFormat="1" x14ac:dyDescent="0.25">
      <c r="A974" s="816" t="s">
        <v>305</v>
      </c>
      <c r="B974" s="817">
        <v>41990</v>
      </c>
      <c r="C974" s="118" t="s">
        <v>9093</v>
      </c>
      <c r="D974" s="119" t="s">
        <v>83</v>
      </c>
      <c r="E974" s="162">
        <v>10296333</v>
      </c>
      <c r="F974" s="119">
        <v>30006117</v>
      </c>
      <c r="G974" s="816">
        <v>2705004</v>
      </c>
      <c r="H974" s="120" t="str">
        <f>IF(G974="","",VLOOKUP(G974,ARANCEL!$B$5:$D$121,2,FALSE))</f>
        <v>CARILLA ESTETICA (ART-GLASS O CERAMICA)</v>
      </c>
      <c r="I974" s="121" t="s">
        <v>315</v>
      </c>
      <c r="J974" s="119">
        <v>1</v>
      </c>
      <c r="K974" s="122">
        <f>IF(G974="","",VLOOKUP(G974,ARANCEL!$B$5:$D$121,3,FALSE)*J974)</f>
        <v>26753</v>
      </c>
      <c r="L974" s="1349" t="s">
        <v>9431</v>
      </c>
      <c r="M974" s="1349">
        <v>4500269300</v>
      </c>
      <c r="N974" s="1349" t="s">
        <v>9449</v>
      </c>
    </row>
    <row r="975" spans="1:14" s="863" customFormat="1" x14ac:dyDescent="0.25">
      <c r="A975" s="816" t="s">
        <v>305</v>
      </c>
      <c r="B975" s="817">
        <v>41851</v>
      </c>
      <c r="C975" s="118" t="s">
        <v>6168</v>
      </c>
      <c r="D975" s="119" t="s">
        <v>78</v>
      </c>
      <c r="E975" s="162">
        <v>10235390</v>
      </c>
      <c r="F975" s="119">
        <v>27343811</v>
      </c>
      <c r="G975" s="816">
        <v>2704005</v>
      </c>
      <c r="H975" s="120" t="str">
        <f>IF(G975="","",VLOOKUP(G975,ARANCEL!$B$5:$D$121,2,FALSE))</f>
        <v>PROVISORIO</v>
      </c>
      <c r="I975" s="121" t="s">
        <v>318</v>
      </c>
      <c r="J975" s="119">
        <v>1</v>
      </c>
      <c r="K975" s="122">
        <f>IF(G975="","",VLOOKUP(G975,ARANCEL!$B$5:$D$121,3,FALSE)*J975)</f>
        <v>3250</v>
      </c>
      <c r="L975" s="1229" t="s">
        <v>6905</v>
      </c>
      <c r="M975" s="1229">
        <v>4500251421</v>
      </c>
      <c r="N975" s="1229" t="s">
        <v>7150</v>
      </c>
    </row>
    <row r="976" spans="1:14" s="863" customFormat="1" x14ac:dyDescent="0.25">
      <c r="A976" s="816" t="s">
        <v>305</v>
      </c>
      <c r="B976" s="817">
        <v>41859</v>
      </c>
      <c r="C976" s="818" t="s">
        <v>6168</v>
      </c>
      <c r="D976" s="816" t="s">
        <v>78</v>
      </c>
      <c r="E976" s="819">
        <v>10235390</v>
      </c>
      <c r="F976" s="816">
        <v>27343811</v>
      </c>
      <c r="G976" s="816">
        <v>2704003</v>
      </c>
      <c r="H976" s="120" t="str">
        <f>IF(G976="","",VLOOKUP(G976,ARANCEL!$B$5:$D$121,2,FALSE))</f>
        <v xml:space="preserve">CORONA PERIFERICA CON PERNO MUÑON COLADO </v>
      </c>
      <c r="I976" s="121" t="s">
        <v>318</v>
      </c>
      <c r="J976" s="119">
        <v>1</v>
      </c>
      <c r="K976" s="122">
        <f>IF(G976="","",VLOOKUP(G976,ARANCEL!$B$5:$D$121,3,FALSE)*J976)</f>
        <v>32612</v>
      </c>
      <c r="L976" s="1229" t="s">
        <v>6905</v>
      </c>
      <c r="M976" s="1229">
        <v>4500251421</v>
      </c>
      <c r="N976" s="1229" t="s">
        <v>7150</v>
      </c>
    </row>
    <row r="977" spans="1:14" s="863" customFormat="1" x14ac:dyDescent="0.25">
      <c r="A977" s="816" t="s">
        <v>305</v>
      </c>
      <c r="B977" s="817">
        <v>41757</v>
      </c>
      <c r="C977" s="818" t="s">
        <v>4209</v>
      </c>
      <c r="D977" s="816" t="s">
        <v>467</v>
      </c>
      <c r="E977" s="819">
        <v>10191546</v>
      </c>
      <c r="F977" s="816">
        <v>26021254</v>
      </c>
      <c r="G977" s="816">
        <v>2704005</v>
      </c>
      <c r="H977" s="120" t="str">
        <f>IF(G977="","",VLOOKUP(G977,ARANCEL!$B$5:$D$121,2,FALSE))</f>
        <v>PROVISORIO</v>
      </c>
      <c r="I977" s="121" t="s">
        <v>322</v>
      </c>
      <c r="J977" s="119">
        <v>1</v>
      </c>
      <c r="K977" s="122">
        <f>IF(G977="","",VLOOKUP(G977,ARANCEL!$B$5:$D$121,3,FALSE)*J977)</f>
        <v>3250</v>
      </c>
      <c r="L977" s="1229" t="s">
        <v>4612</v>
      </c>
      <c r="M977" s="1229">
        <v>4500229997</v>
      </c>
      <c r="N977" s="1229">
        <v>9220</v>
      </c>
    </row>
    <row r="978" spans="1:14" s="863" customFormat="1" x14ac:dyDescent="0.25">
      <c r="A978" s="816" t="s">
        <v>305</v>
      </c>
      <c r="B978" s="817">
        <v>41771</v>
      </c>
      <c r="C978" s="818" t="s">
        <v>4209</v>
      </c>
      <c r="D978" s="816" t="s">
        <v>467</v>
      </c>
      <c r="E978" s="819">
        <v>10191546</v>
      </c>
      <c r="F978" s="816">
        <v>26021254</v>
      </c>
      <c r="G978" s="816">
        <v>2704003</v>
      </c>
      <c r="H978" s="120" t="str">
        <f>IF(G978="","",VLOOKUP(G978,ARANCEL!$B$5:$D$121,2,FALSE))</f>
        <v xml:space="preserve">CORONA PERIFERICA CON PERNO MUÑON COLADO </v>
      </c>
      <c r="I978" s="121" t="s">
        <v>322</v>
      </c>
      <c r="J978" s="119">
        <v>1</v>
      </c>
      <c r="K978" s="122">
        <f>IF(G978="","",VLOOKUP(G978,ARANCEL!$B$5:$D$121,3,FALSE)*J978)</f>
        <v>32612</v>
      </c>
      <c r="L978" s="1229" t="s">
        <v>5292</v>
      </c>
      <c r="M978" s="1229">
        <v>4500235530</v>
      </c>
      <c r="N978" s="1229">
        <v>9401</v>
      </c>
    </row>
    <row r="979" spans="1:14" s="870" customFormat="1" x14ac:dyDescent="0.25">
      <c r="A979" s="816" t="s">
        <v>305</v>
      </c>
      <c r="B979" s="817">
        <v>41976</v>
      </c>
      <c r="C979" s="818" t="s">
        <v>1693</v>
      </c>
      <c r="D979" s="816" t="s">
        <v>84</v>
      </c>
      <c r="E979" s="819">
        <v>10290876</v>
      </c>
      <c r="F979" s="816">
        <v>29599356</v>
      </c>
      <c r="G979" s="816">
        <v>2704005</v>
      </c>
      <c r="H979" s="120" t="str">
        <f>IF(G979="","",VLOOKUP(G979,ARANCEL!$B$5:$D$121,2,FALSE))</f>
        <v>PROVISORIO</v>
      </c>
      <c r="I979" s="121" t="s">
        <v>309</v>
      </c>
      <c r="J979" s="119">
        <v>1</v>
      </c>
      <c r="K979" s="122">
        <f>IF(G979="","",VLOOKUP(G979,ARANCEL!$B$5:$D$121,3,FALSE)*J979)</f>
        <v>3250</v>
      </c>
      <c r="L979" s="1349" t="s">
        <v>9431</v>
      </c>
      <c r="M979" s="1349">
        <v>4500269300</v>
      </c>
      <c r="N979" s="1349" t="s">
        <v>9449</v>
      </c>
    </row>
    <row r="980" spans="1:14" s="870" customFormat="1" x14ac:dyDescent="0.25">
      <c r="A980" s="816" t="s">
        <v>305</v>
      </c>
      <c r="B980" s="817">
        <v>41983</v>
      </c>
      <c r="C980" s="818" t="s">
        <v>1693</v>
      </c>
      <c r="D980" s="816" t="s">
        <v>84</v>
      </c>
      <c r="E980" s="819">
        <v>10290876</v>
      </c>
      <c r="F980" s="816">
        <v>29599356</v>
      </c>
      <c r="G980" s="816">
        <v>2704003</v>
      </c>
      <c r="H980" s="120" t="str">
        <f>IF(G980="","",VLOOKUP(G980,ARANCEL!$B$5:$D$121,2,FALSE))</f>
        <v xml:space="preserve">CORONA PERIFERICA CON PERNO MUÑON COLADO </v>
      </c>
      <c r="I980" s="121" t="s">
        <v>309</v>
      </c>
      <c r="J980" s="119">
        <v>1</v>
      </c>
      <c r="K980" s="122">
        <f>IF(G980="","",VLOOKUP(G980,ARANCEL!$B$5:$D$121,3,FALSE)*J980)</f>
        <v>32612</v>
      </c>
      <c r="L980" s="1349" t="s">
        <v>9431</v>
      </c>
      <c r="M980" s="1349">
        <v>4500269300</v>
      </c>
      <c r="N980" s="1349" t="s">
        <v>9449</v>
      </c>
    </row>
    <row r="981" spans="1:14" s="870" customFormat="1" x14ac:dyDescent="0.25">
      <c r="A981" s="816" t="s">
        <v>305</v>
      </c>
      <c r="B981" s="817">
        <v>41705</v>
      </c>
      <c r="C981" s="818" t="s">
        <v>1692</v>
      </c>
      <c r="D981" s="816" t="s">
        <v>1481</v>
      </c>
      <c r="E981" s="819">
        <v>10179014</v>
      </c>
      <c r="F981" s="816">
        <v>18016752</v>
      </c>
      <c r="G981" s="816">
        <v>2702048</v>
      </c>
      <c r="H981" s="120" t="str">
        <f>IF(G981="","",VLOOKUP(G981,ARANCEL!$B$5:$D$121,2,FALSE))</f>
        <v xml:space="preserve">SERVICIO LAB. IMPLANTE CORONA CEMENTADA/ATORNILLADA </v>
      </c>
      <c r="I981" s="121" t="s">
        <v>1368</v>
      </c>
      <c r="J981" s="119">
        <v>3</v>
      </c>
      <c r="K981" s="122">
        <f>IF(G981="","",VLOOKUP(G981,ARANCEL!$B$5:$D$121,3,FALSE)*J981)</f>
        <v>131571</v>
      </c>
      <c r="L981" s="1229" t="s">
        <v>8279</v>
      </c>
      <c r="M981" s="1229">
        <v>4500259287</v>
      </c>
      <c r="N981" s="1229" t="s">
        <v>8287</v>
      </c>
    </row>
    <row r="982" spans="1:14" s="870" customFormat="1" x14ac:dyDescent="0.25">
      <c r="A982" s="816" t="s">
        <v>305</v>
      </c>
      <c r="B982" s="817">
        <v>41898</v>
      </c>
      <c r="C982" s="818" t="s">
        <v>7095</v>
      </c>
      <c r="D982" s="816" t="s">
        <v>61</v>
      </c>
      <c r="E982" s="819">
        <v>10256483</v>
      </c>
      <c r="F982" s="816">
        <v>27462298</v>
      </c>
      <c r="G982" s="816">
        <v>2707001</v>
      </c>
      <c r="H982" s="120" t="str">
        <f>IF(G982="","",VLOOKUP(G982,ARANCEL!$B$5:$D$121,2,FALSE))</f>
        <v xml:space="preserve">PLANO DE RELAJACION </v>
      </c>
      <c r="I982" s="121" t="s">
        <v>331</v>
      </c>
      <c r="J982" s="119">
        <v>1</v>
      </c>
      <c r="K982" s="122">
        <f>IF(G982="","",VLOOKUP(G982,ARANCEL!$B$5:$D$121,3,FALSE)*J982)</f>
        <v>9221</v>
      </c>
      <c r="L982" s="1229" t="s">
        <v>7548</v>
      </c>
      <c r="M982" s="1229">
        <v>4500255012</v>
      </c>
      <c r="N982" s="1229" t="s">
        <v>7550</v>
      </c>
    </row>
    <row r="983" spans="1:14" s="870" customFormat="1" x14ac:dyDescent="0.25">
      <c r="A983" s="816" t="s">
        <v>305</v>
      </c>
      <c r="B983" s="817">
        <v>42006</v>
      </c>
      <c r="C983" s="818" t="s">
        <v>9187</v>
      </c>
      <c r="D983" s="816" t="s">
        <v>1431</v>
      </c>
      <c r="E983" s="819">
        <v>10302469</v>
      </c>
      <c r="F983" s="816">
        <v>30283683</v>
      </c>
      <c r="G983" s="816">
        <v>2704005</v>
      </c>
      <c r="H983" s="120" t="str">
        <f>IF(G983="","",VLOOKUP(G983,ARANCEL!$B$5:$D$121,2,FALSE))</f>
        <v>PROVISORIO</v>
      </c>
      <c r="I983" s="121" t="s">
        <v>311</v>
      </c>
      <c r="J983" s="119">
        <v>1</v>
      </c>
      <c r="K983" s="122">
        <f>IF(G983="","",VLOOKUP(G983,ARANCEL!$B$5:$D$121,3,FALSE)*J983)</f>
        <v>3250</v>
      </c>
      <c r="L983" s="1349" t="s">
        <v>9431</v>
      </c>
      <c r="M983" s="1349">
        <v>4500269300</v>
      </c>
      <c r="N983" s="1349" t="s">
        <v>9449</v>
      </c>
    </row>
    <row r="984" spans="1:14" s="863" customFormat="1" x14ac:dyDescent="0.25">
      <c r="A984" s="816" t="s">
        <v>305</v>
      </c>
      <c r="B984" s="817">
        <v>42013</v>
      </c>
      <c r="C984" s="818" t="s">
        <v>9187</v>
      </c>
      <c r="D984" s="816" t="s">
        <v>1431</v>
      </c>
      <c r="E984" s="819">
        <v>10302469</v>
      </c>
      <c r="F984" s="816">
        <v>30283683</v>
      </c>
      <c r="G984" s="816">
        <v>2704003</v>
      </c>
      <c r="H984" s="120" t="str">
        <f>IF(G984="","",VLOOKUP(G984,ARANCEL!$B$5:$D$121,2,FALSE))</f>
        <v xml:space="preserve">CORONA PERIFERICA CON PERNO MUÑON COLADO </v>
      </c>
      <c r="I984" s="121" t="s">
        <v>311</v>
      </c>
      <c r="J984" s="119">
        <v>1</v>
      </c>
      <c r="K984" s="122">
        <f>IF(G984="","",VLOOKUP(G984,ARANCEL!$B$5:$D$121,3,FALSE)*J984)</f>
        <v>32612</v>
      </c>
      <c r="L984" s="1235" t="str">
        <f>IF(E984="","","IMPAGO")</f>
        <v>IMPAGO</v>
      </c>
      <c r="M984" s="1235" t="str">
        <f>IF(L984="IMPAGO","SIN O.C.","")</f>
        <v>SIN O.C.</v>
      </c>
      <c r="N984" s="1235" t="str">
        <f>IF(L984="IMPAGO","SIN FACT.","")</f>
        <v>SIN FACT.</v>
      </c>
    </row>
    <row r="985" spans="1:14" s="874" customFormat="1" x14ac:dyDescent="0.25">
      <c r="A985" s="816" t="s">
        <v>305</v>
      </c>
      <c r="B985" s="817">
        <v>41736</v>
      </c>
      <c r="C985" s="818" t="s">
        <v>4343</v>
      </c>
      <c r="D985" s="816" t="s">
        <v>78</v>
      </c>
      <c r="E985" s="819">
        <v>10194355</v>
      </c>
      <c r="F985" s="816">
        <v>26101171</v>
      </c>
      <c r="G985" s="816">
        <v>2704005</v>
      </c>
      <c r="H985" s="120" t="str">
        <f>IF(G985="","",VLOOKUP(G985,ARANCEL!$B$5:$D$121,2,FALSE))</f>
        <v>PROVISORIO</v>
      </c>
      <c r="I985" s="121" t="s">
        <v>308</v>
      </c>
      <c r="J985" s="119">
        <v>1</v>
      </c>
      <c r="K985" s="122">
        <f>IF(G985="","",VLOOKUP(G985,ARANCEL!$B$5:$D$121,3,FALSE)*J985)</f>
        <v>3250</v>
      </c>
      <c r="L985" s="1229" t="s">
        <v>5742</v>
      </c>
      <c r="M985" s="1229">
        <v>4500239575</v>
      </c>
      <c r="N985" s="1229" t="s">
        <v>5758</v>
      </c>
    </row>
    <row r="986" spans="1:14" s="874" customFormat="1" x14ac:dyDescent="0.25">
      <c r="A986" s="816" t="s">
        <v>305</v>
      </c>
      <c r="B986" s="817">
        <v>41796</v>
      </c>
      <c r="C986" s="118" t="s">
        <v>4343</v>
      </c>
      <c r="D986" s="119" t="s">
        <v>78</v>
      </c>
      <c r="E986" s="162">
        <v>10194355</v>
      </c>
      <c r="F986" s="119">
        <v>26101171</v>
      </c>
      <c r="G986" s="816">
        <v>2704003</v>
      </c>
      <c r="H986" s="120" t="str">
        <f>IF(G986="","",VLOOKUP(G986,ARANCEL!$B$5:$D$121,2,FALSE))</f>
        <v xml:space="preserve">CORONA PERIFERICA CON PERNO MUÑON COLADO </v>
      </c>
      <c r="I986" s="121" t="s">
        <v>308</v>
      </c>
      <c r="J986" s="119">
        <v>1</v>
      </c>
      <c r="K986" s="122">
        <f>IF(G986="","",VLOOKUP(G986,ARANCEL!$B$5:$D$121,3,FALSE)*J986)</f>
        <v>32612</v>
      </c>
      <c r="L986" s="1229" t="s">
        <v>5742</v>
      </c>
      <c r="M986" s="1229">
        <v>4500239575</v>
      </c>
      <c r="N986" s="1229" t="s">
        <v>5758</v>
      </c>
    </row>
    <row r="987" spans="1:14" s="874" customFormat="1" x14ac:dyDescent="0.25">
      <c r="A987" s="816" t="s">
        <v>305</v>
      </c>
      <c r="B987" s="817">
        <v>41781</v>
      </c>
      <c r="C987" s="118" t="s">
        <v>1691</v>
      </c>
      <c r="D987" s="119" t="s">
        <v>1646</v>
      </c>
      <c r="E987" s="162">
        <v>10199298</v>
      </c>
      <c r="F987" s="119">
        <v>25766894</v>
      </c>
      <c r="G987" s="816">
        <v>2704005</v>
      </c>
      <c r="H987" s="120" t="str">
        <f>IF(G987="","",VLOOKUP(G987,ARANCEL!$B$5:$D$121,2,FALSE))</f>
        <v>PROVISORIO</v>
      </c>
      <c r="I987" s="121" t="s">
        <v>360</v>
      </c>
      <c r="J987" s="119">
        <v>2</v>
      </c>
      <c r="K987" s="122">
        <f>IF(G987="","",VLOOKUP(G987,ARANCEL!$B$5:$D$121,3,FALSE)*J987)</f>
        <v>6500</v>
      </c>
      <c r="L987" s="1229" t="s">
        <v>5292</v>
      </c>
      <c r="M987" s="1229">
        <v>4500235530</v>
      </c>
      <c r="N987" s="1229">
        <v>9401</v>
      </c>
    </row>
    <row r="988" spans="1:14" s="874" customFormat="1" x14ac:dyDescent="0.25">
      <c r="A988" s="816" t="s">
        <v>305</v>
      </c>
      <c r="B988" s="817">
        <v>41795</v>
      </c>
      <c r="C988" s="818" t="s">
        <v>1691</v>
      </c>
      <c r="D988" s="816" t="s">
        <v>1646</v>
      </c>
      <c r="E988" s="819">
        <v>10199298</v>
      </c>
      <c r="F988" s="816">
        <v>25766894</v>
      </c>
      <c r="G988" s="816">
        <v>2704003</v>
      </c>
      <c r="H988" s="120" t="str">
        <f>IF(G988="","",VLOOKUP(G988,ARANCEL!$B$5:$D$121,2,FALSE))</f>
        <v xml:space="preserve">CORONA PERIFERICA CON PERNO MUÑON COLADO </v>
      </c>
      <c r="I988" s="121" t="s">
        <v>360</v>
      </c>
      <c r="J988" s="119">
        <v>2</v>
      </c>
      <c r="K988" s="122">
        <f>IF(G988="","",VLOOKUP(G988,ARANCEL!$B$5:$D$121,3,FALSE)*J988)</f>
        <v>65224</v>
      </c>
      <c r="L988" s="1229" t="s">
        <v>5292</v>
      </c>
      <c r="M988" s="1229">
        <v>4500235530</v>
      </c>
      <c r="N988" s="1229">
        <v>9401</v>
      </c>
    </row>
    <row r="989" spans="1:14" s="874" customFormat="1" x14ac:dyDescent="0.25">
      <c r="A989" s="816" t="s">
        <v>305</v>
      </c>
      <c r="B989" s="817">
        <v>41890</v>
      </c>
      <c r="C989" s="818" t="s">
        <v>6894</v>
      </c>
      <c r="D989" s="816" t="s">
        <v>3347</v>
      </c>
      <c r="E989" s="819">
        <v>10253460</v>
      </c>
      <c r="F989" s="816">
        <v>28406476</v>
      </c>
      <c r="G989" s="816">
        <v>2704005</v>
      </c>
      <c r="H989" s="120" t="str">
        <f>IF(G989="","",VLOOKUP(G989,ARANCEL!$B$5:$D$121,2,FALSE))</f>
        <v>PROVISORIO</v>
      </c>
      <c r="I989" s="121" t="s">
        <v>308</v>
      </c>
      <c r="J989" s="119">
        <v>1</v>
      </c>
      <c r="K989" s="122">
        <f>IF(G989="","",VLOOKUP(G989,ARANCEL!$B$5:$D$121,3,FALSE)*J989)</f>
        <v>3250</v>
      </c>
      <c r="L989" s="1229" t="s">
        <v>7548</v>
      </c>
      <c r="M989" s="1229">
        <v>4500255012</v>
      </c>
      <c r="N989" s="1229" t="s">
        <v>7550</v>
      </c>
    </row>
    <row r="990" spans="1:14" s="846" customFormat="1" x14ac:dyDescent="0.25">
      <c r="A990" s="816" t="s">
        <v>305</v>
      </c>
      <c r="B990" s="817">
        <v>41915</v>
      </c>
      <c r="C990" s="818" t="s">
        <v>6894</v>
      </c>
      <c r="D990" s="816" t="s">
        <v>3347</v>
      </c>
      <c r="E990" s="819">
        <v>10253460</v>
      </c>
      <c r="F990" s="816">
        <v>28406476</v>
      </c>
      <c r="G990" s="816">
        <v>2704003</v>
      </c>
      <c r="H990" s="120" t="str">
        <f>IF(G990="","",VLOOKUP(G990,ARANCEL!$B$5:$D$121,2,FALSE))</f>
        <v xml:space="preserve">CORONA PERIFERICA CON PERNO MUÑON COLADO </v>
      </c>
      <c r="I990" s="121" t="s">
        <v>308</v>
      </c>
      <c r="J990" s="119">
        <v>1</v>
      </c>
      <c r="K990" s="122">
        <f>IF(G990="","",VLOOKUP(G990,ARANCEL!$B$5:$D$121,3,FALSE)*J990)</f>
        <v>32612</v>
      </c>
      <c r="L990" s="1229" t="s">
        <v>8279</v>
      </c>
      <c r="M990" s="1229">
        <v>4500259287</v>
      </c>
      <c r="N990" s="1229" t="s">
        <v>8287</v>
      </c>
    </row>
    <row r="991" spans="1:14" s="874" customFormat="1" x14ac:dyDescent="0.25">
      <c r="A991" s="816" t="s">
        <v>305</v>
      </c>
      <c r="B991" s="817">
        <v>41689</v>
      </c>
      <c r="C991" s="818" t="s">
        <v>2895</v>
      </c>
      <c r="D991" s="816" t="s">
        <v>61</v>
      </c>
      <c r="E991" s="819">
        <v>10175370</v>
      </c>
      <c r="F991" s="816">
        <v>24988939</v>
      </c>
      <c r="G991" s="816">
        <v>2707001</v>
      </c>
      <c r="H991" s="120" t="str">
        <f>IF(G991="","",VLOOKUP(G991,ARANCEL!$B$5:$D$121,2,FALSE))</f>
        <v xml:space="preserve">PLANO DE RELAJACION </v>
      </c>
      <c r="I991" s="121" t="s">
        <v>306</v>
      </c>
      <c r="J991" s="119">
        <v>1</v>
      </c>
      <c r="K991" s="122">
        <f>IF(G991="","",VLOOKUP(G991,ARANCEL!$B$5:$D$121,3,FALSE)*J991)</f>
        <v>9221</v>
      </c>
      <c r="L991" s="1229" t="s">
        <v>3438</v>
      </c>
      <c r="M991" s="1229">
        <v>4500220808</v>
      </c>
      <c r="N991" s="1229">
        <v>8636</v>
      </c>
    </row>
    <row r="992" spans="1:14" s="874" customFormat="1" x14ac:dyDescent="0.25">
      <c r="A992" s="816" t="s">
        <v>305</v>
      </c>
      <c r="B992" s="817">
        <v>41689</v>
      </c>
      <c r="C992" s="818" t="s">
        <v>2895</v>
      </c>
      <c r="D992" s="816" t="s">
        <v>61</v>
      </c>
      <c r="E992" s="819">
        <v>10175370</v>
      </c>
      <c r="F992" s="816">
        <v>24988939</v>
      </c>
      <c r="G992" s="816">
        <v>2707003</v>
      </c>
      <c r="H992" s="120" t="str">
        <f>IF(G992="","",VLOOKUP(G992,ARANCEL!$B$5:$D$121,2,FALSE))</f>
        <v xml:space="preserve">ESTAMPADO </v>
      </c>
      <c r="I992" s="121" t="s">
        <v>306</v>
      </c>
      <c r="J992" s="119">
        <v>1</v>
      </c>
      <c r="K992" s="122">
        <f>IF(G992="","",VLOOKUP(G992,ARANCEL!$B$5:$D$121,3,FALSE)*J992)</f>
        <v>6028</v>
      </c>
      <c r="L992" s="1229" t="s">
        <v>3438</v>
      </c>
      <c r="M992" s="1229">
        <v>4500220808</v>
      </c>
      <c r="N992" s="1229">
        <v>8636</v>
      </c>
    </row>
    <row r="993" spans="1:14" s="875" customFormat="1" x14ac:dyDescent="0.25">
      <c r="A993" s="816" t="s">
        <v>305</v>
      </c>
      <c r="B993" s="817">
        <v>41648</v>
      </c>
      <c r="C993" s="818" t="s">
        <v>1688</v>
      </c>
      <c r="D993" s="816" t="s">
        <v>82</v>
      </c>
      <c r="E993" s="819">
        <v>10166997</v>
      </c>
      <c r="F993" s="816">
        <v>24230530</v>
      </c>
      <c r="G993" s="816">
        <v>2702002</v>
      </c>
      <c r="H993" s="120" t="str">
        <f>IF(G993="","",VLOOKUP(G993,ARANCEL!$B$5:$D$121,2,FALSE))</f>
        <v xml:space="preserve">LABORATORIO CORONA CEMENTADA SOBRE IMPLANTE </v>
      </c>
      <c r="I993" s="121" t="s">
        <v>325</v>
      </c>
      <c r="J993" s="119">
        <v>1</v>
      </c>
      <c r="K993" s="122">
        <f>IF(G993="","",VLOOKUP(G993,ARANCEL!$B$5:$D$121,3,FALSE)*J993)</f>
        <v>31878</v>
      </c>
      <c r="L993" s="1229" t="s">
        <v>2842</v>
      </c>
      <c r="M993" s="1229">
        <v>4500216241</v>
      </c>
      <c r="N993" s="1229">
        <v>8411</v>
      </c>
    </row>
    <row r="994" spans="1:14" s="875" customFormat="1" x14ac:dyDescent="0.25">
      <c r="A994" s="816" t="s">
        <v>305</v>
      </c>
      <c r="B994" s="817">
        <v>41758</v>
      </c>
      <c r="C994" s="118" t="s">
        <v>4246</v>
      </c>
      <c r="D994" s="119" t="s">
        <v>81</v>
      </c>
      <c r="E994" s="162">
        <v>10192153</v>
      </c>
      <c r="F994" s="119">
        <v>25254947</v>
      </c>
      <c r="G994" s="816">
        <v>2704005</v>
      </c>
      <c r="H994" s="120" t="str">
        <f>IF(G994="","",VLOOKUP(G994,ARANCEL!$B$5:$D$121,2,FALSE))</f>
        <v>PROVISORIO</v>
      </c>
      <c r="I994" s="121" t="s">
        <v>335</v>
      </c>
      <c r="J994" s="119">
        <v>1</v>
      </c>
      <c r="K994" s="122">
        <f>IF(G994="","",VLOOKUP(G994,ARANCEL!$B$5:$D$121,3,FALSE)*J994)</f>
        <v>3250</v>
      </c>
      <c r="L994" s="1229" t="s">
        <v>4612</v>
      </c>
      <c r="M994" s="1229">
        <v>4500229997</v>
      </c>
      <c r="N994" s="1229">
        <v>9220</v>
      </c>
    </row>
    <row r="995" spans="1:14" s="875" customFormat="1" x14ac:dyDescent="0.25">
      <c r="A995" s="816" t="s">
        <v>305</v>
      </c>
      <c r="B995" s="817">
        <v>41885</v>
      </c>
      <c r="C995" s="818" t="s">
        <v>4246</v>
      </c>
      <c r="D995" s="816" t="s">
        <v>81</v>
      </c>
      <c r="E995" s="819">
        <v>10192153</v>
      </c>
      <c r="F995" s="816">
        <v>25254947</v>
      </c>
      <c r="G995" s="816">
        <v>2704002</v>
      </c>
      <c r="H995" s="120" t="str">
        <f>IF(G995="","",VLOOKUP(G995,ARANCEL!$B$5:$D$121,2,FALSE))</f>
        <v xml:space="preserve">CORONA PERIFERICA </v>
      </c>
      <c r="I995" s="121" t="s">
        <v>335</v>
      </c>
      <c r="J995" s="119">
        <v>1</v>
      </c>
      <c r="K995" s="122">
        <f>IF(G995="","",VLOOKUP(G995,ARANCEL!$B$5:$D$121,3,FALSE)*J995)</f>
        <v>25865</v>
      </c>
      <c r="L995" s="1229" t="s">
        <v>6905</v>
      </c>
      <c r="M995" s="1229">
        <v>4500251421</v>
      </c>
      <c r="N995" s="1229" t="s">
        <v>7150</v>
      </c>
    </row>
    <row r="996" spans="1:14" s="875" customFormat="1" x14ac:dyDescent="0.25">
      <c r="A996" s="816" t="s">
        <v>305</v>
      </c>
      <c r="B996" s="817">
        <v>41933</v>
      </c>
      <c r="C996" s="818" t="s">
        <v>7802</v>
      </c>
      <c r="D996" s="816" t="s">
        <v>82</v>
      </c>
      <c r="E996" s="819">
        <v>10268824</v>
      </c>
      <c r="F996" s="816">
        <v>28993046</v>
      </c>
      <c r="G996" s="816">
        <v>2704005</v>
      </c>
      <c r="H996" s="120" t="str">
        <f>IF(G996="","",VLOOKUP(G996,ARANCEL!$B$5:$D$121,2,FALSE))</f>
        <v>PROVISORIO</v>
      </c>
      <c r="I996" s="121" t="s">
        <v>335</v>
      </c>
      <c r="J996" s="119">
        <v>1</v>
      </c>
      <c r="K996" s="122">
        <f>IF(G996="","",VLOOKUP(G996,ARANCEL!$B$5:$D$121,3,FALSE)*J996)</f>
        <v>3250</v>
      </c>
      <c r="L996" s="1229" t="s">
        <v>8279</v>
      </c>
      <c r="M996" s="1229">
        <v>4500260751</v>
      </c>
      <c r="N996" s="1229" t="s">
        <v>8271</v>
      </c>
    </row>
    <row r="997" spans="1:14" s="874" customFormat="1" x14ac:dyDescent="0.25">
      <c r="A997" s="816" t="s">
        <v>305</v>
      </c>
      <c r="B997" s="817">
        <v>41956</v>
      </c>
      <c r="C997" s="818" t="s">
        <v>7802</v>
      </c>
      <c r="D997" s="816" t="s">
        <v>82</v>
      </c>
      <c r="E997" s="819">
        <v>10268824</v>
      </c>
      <c r="F997" s="816">
        <v>28993046</v>
      </c>
      <c r="G997" s="816">
        <v>2704015</v>
      </c>
      <c r="H997" s="120" t="str">
        <f>IF(G997="","",VLOOKUP(G997,ARANCEL!$B$5:$D$121,2,FALSE))</f>
        <v xml:space="preserve">CORONA IN CERAM </v>
      </c>
      <c r="I997" s="121" t="s">
        <v>335</v>
      </c>
      <c r="J997" s="119">
        <v>1</v>
      </c>
      <c r="K997" s="122">
        <f>IF(G997="","",VLOOKUP(G997,ARANCEL!$B$5:$D$121,3,FALSE)*J997)</f>
        <v>42733</v>
      </c>
      <c r="L997" s="1229" t="s">
        <v>8256</v>
      </c>
      <c r="M997" s="1229">
        <v>4500265720</v>
      </c>
      <c r="N997" s="1229" t="s">
        <v>8952</v>
      </c>
    </row>
    <row r="998" spans="1:14" s="877" customFormat="1" x14ac:dyDescent="0.25">
      <c r="A998" s="816" t="s">
        <v>606</v>
      </c>
      <c r="B998" s="823">
        <v>41634</v>
      </c>
      <c r="C998" s="818" t="s">
        <v>1687</v>
      </c>
      <c r="D998" s="816" t="s">
        <v>84</v>
      </c>
      <c r="E998" s="819">
        <v>10166053</v>
      </c>
      <c r="F998" s="816">
        <v>23993972</v>
      </c>
      <c r="G998" s="816">
        <v>2704003</v>
      </c>
      <c r="H998" s="120" t="str">
        <f>IF(G998="","",VLOOKUP(G998,ARANCEL!$B$5:$D$121,2,FALSE))</f>
        <v xml:space="preserve">CORONA PERIFERICA CON PERNO MUÑON COLADO </v>
      </c>
      <c r="I998" s="121" t="s">
        <v>337</v>
      </c>
      <c r="J998" s="119">
        <v>1</v>
      </c>
      <c r="K998" s="122">
        <f>IF(G998="","",VLOOKUP(G998,ARANCEL!$B$5:$D$121,3,FALSE)*J998)</f>
        <v>32612</v>
      </c>
      <c r="L998" s="1235" t="str">
        <f>IF(E998="","","IMPAGO")</f>
        <v>IMPAGO</v>
      </c>
      <c r="M998" s="1235" t="str">
        <f>IF(L998="IMPAGO","SIN O.C.","")</f>
        <v>SIN O.C.</v>
      </c>
      <c r="N998" s="1235" t="str">
        <f>IF(L998="IMPAGO","SIN FACT.","")</f>
        <v>SIN FACT.</v>
      </c>
    </row>
    <row r="999" spans="1:14" s="877" customFormat="1" x14ac:dyDescent="0.25">
      <c r="A999" s="816" t="s">
        <v>305</v>
      </c>
      <c r="B999" s="817">
        <v>41984</v>
      </c>
      <c r="C999" s="118" t="s">
        <v>8847</v>
      </c>
      <c r="D999" s="119" t="s">
        <v>1481</v>
      </c>
      <c r="E999" s="162">
        <v>10293195</v>
      </c>
      <c r="F999" s="119">
        <v>29912637</v>
      </c>
      <c r="G999" s="816">
        <v>2705003</v>
      </c>
      <c r="H999" s="120" t="str">
        <f>IF(G999="","",VLOOKUP(G999,ARANCEL!$B$5:$D$121,2,FALSE))</f>
        <v>INCRUSTACION ESTETICA (ART-GLASS O CERAMICA)</v>
      </c>
      <c r="I999" s="121" t="s">
        <v>618</v>
      </c>
      <c r="J999" s="119">
        <v>1</v>
      </c>
      <c r="K999" s="122">
        <f>IF(G999="","",VLOOKUP(G999,ARANCEL!$B$5:$D$121,3,FALSE)*J999)</f>
        <v>15676</v>
      </c>
      <c r="L999" s="1349" t="s">
        <v>9431</v>
      </c>
      <c r="M999" s="1349">
        <v>4500269300</v>
      </c>
      <c r="N999" s="1349" t="s">
        <v>9449</v>
      </c>
    </row>
    <row r="1000" spans="1:14" s="877" customFormat="1" x14ac:dyDescent="0.25">
      <c r="A1000" s="816" t="s">
        <v>305</v>
      </c>
      <c r="B1000" s="817">
        <v>41868</v>
      </c>
      <c r="C1000" s="818" t="s">
        <v>6422</v>
      </c>
      <c r="D1000" s="816" t="s">
        <v>3347</v>
      </c>
      <c r="E1000" s="819">
        <v>10242328</v>
      </c>
      <c r="F1000" s="816">
        <v>27072854</v>
      </c>
      <c r="G1000" s="816">
        <v>2704005</v>
      </c>
      <c r="H1000" s="120" t="str">
        <f>IF(G1000="","",VLOOKUP(G1000,ARANCEL!$B$5:$D$121,2,FALSE))</f>
        <v>PROVISORIO</v>
      </c>
      <c r="I1000" s="121" t="s">
        <v>326</v>
      </c>
      <c r="J1000" s="119">
        <v>1</v>
      </c>
      <c r="K1000" s="122">
        <f>IF(G1000="","",VLOOKUP(G1000,ARANCEL!$B$5:$D$121,3,FALSE)*J1000)</f>
        <v>3250</v>
      </c>
      <c r="L1000" s="1229" t="s">
        <v>6905</v>
      </c>
      <c r="M1000" s="1229">
        <v>4500250349</v>
      </c>
      <c r="N1000" s="1229" t="s">
        <v>6910</v>
      </c>
    </row>
    <row r="1001" spans="1:14" s="877" customFormat="1" x14ac:dyDescent="0.25">
      <c r="A1001" s="816" t="s">
        <v>305</v>
      </c>
      <c r="B1001" s="817">
        <v>41868</v>
      </c>
      <c r="C1001" s="818" t="s">
        <v>6422</v>
      </c>
      <c r="D1001" s="816" t="s">
        <v>3347</v>
      </c>
      <c r="E1001" s="819">
        <v>10242328</v>
      </c>
      <c r="F1001" s="816">
        <v>27072854</v>
      </c>
      <c r="G1001" s="816">
        <v>2704003</v>
      </c>
      <c r="H1001" s="120" t="str">
        <f>IF(G1001="","",VLOOKUP(G1001,ARANCEL!$B$5:$D$121,2,FALSE))</f>
        <v xml:space="preserve">CORONA PERIFERICA CON PERNO MUÑON COLADO </v>
      </c>
      <c r="I1001" s="121" t="s">
        <v>326</v>
      </c>
      <c r="J1001" s="119">
        <v>1</v>
      </c>
      <c r="K1001" s="122">
        <f>IF(G1001="","",VLOOKUP(G1001,ARANCEL!$B$5:$D$121,3,FALSE)*J1001)</f>
        <v>32612</v>
      </c>
      <c r="L1001" s="1229" t="s">
        <v>6905</v>
      </c>
      <c r="M1001" s="1229">
        <v>4500250349</v>
      </c>
      <c r="N1001" s="1229" t="s">
        <v>6910</v>
      </c>
    </row>
    <row r="1002" spans="1:14" s="877" customFormat="1" x14ac:dyDescent="0.25">
      <c r="A1002" s="816" t="s">
        <v>305</v>
      </c>
      <c r="B1002" s="817">
        <v>41873</v>
      </c>
      <c r="C1002" s="818" t="s">
        <v>6617</v>
      </c>
      <c r="D1002" s="816" t="s">
        <v>3347</v>
      </c>
      <c r="E1002" s="819">
        <v>10246589</v>
      </c>
      <c r="F1002" s="816">
        <v>28159035</v>
      </c>
      <c r="G1002" s="816">
        <v>2704003</v>
      </c>
      <c r="H1002" s="120" t="str">
        <f>IF(G1002="","",VLOOKUP(G1002,ARANCEL!$B$5:$D$121,2,FALSE))</f>
        <v xml:space="preserve">CORONA PERIFERICA CON PERNO MUÑON COLADO </v>
      </c>
      <c r="I1002" s="121" t="s">
        <v>337</v>
      </c>
      <c r="J1002" s="119">
        <v>1</v>
      </c>
      <c r="K1002" s="122">
        <f>IF(G1002="","",VLOOKUP(G1002,ARANCEL!$B$5:$D$121,3,FALSE)*J1002)</f>
        <v>32612</v>
      </c>
      <c r="L1002" s="1229" t="s">
        <v>6905</v>
      </c>
      <c r="M1002" s="1229">
        <v>4500250349</v>
      </c>
      <c r="N1002" s="1229" t="s">
        <v>6910</v>
      </c>
    </row>
    <row r="1003" spans="1:14" s="877" customFormat="1" x14ac:dyDescent="0.25">
      <c r="A1003" s="843" t="s">
        <v>313</v>
      </c>
      <c r="B1003" s="817">
        <v>41873</v>
      </c>
      <c r="C1003" s="818" t="s">
        <v>6617</v>
      </c>
      <c r="D1003" s="816" t="s">
        <v>3347</v>
      </c>
      <c r="E1003" s="819">
        <v>10246589</v>
      </c>
      <c r="F1003" s="816">
        <v>28159035</v>
      </c>
      <c r="G1003" s="816">
        <v>2704005</v>
      </c>
      <c r="H1003" s="120" t="str">
        <f>IF(G1003="","",VLOOKUP(G1003,ARANCEL!$B$5:$D$121,2,FALSE))</f>
        <v>PROVISORIO</v>
      </c>
      <c r="I1003" s="121" t="s">
        <v>337</v>
      </c>
      <c r="J1003" s="119">
        <v>1</v>
      </c>
      <c r="K1003" s="122">
        <f>IF(G1003="","",VLOOKUP(G1003,ARANCEL!$B$5:$D$121,3,FALSE)*J1003)</f>
        <v>3250</v>
      </c>
      <c r="L1003" s="1229" t="s">
        <v>6905</v>
      </c>
      <c r="M1003" s="1229">
        <v>4500250349</v>
      </c>
      <c r="N1003" s="1229" t="s">
        <v>6910</v>
      </c>
    </row>
    <row r="1004" spans="1:14" s="877" customFormat="1" x14ac:dyDescent="0.25">
      <c r="A1004" s="816" t="s">
        <v>305</v>
      </c>
      <c r="B1004" s="817">
        <v>41750</v>
      </c>
      <c r="C1004" s="118" t="s">
        <v>1686</v>
      </c>
      <c r="D1004" s="119" t="s">
        <v>82</v>
      </c>
      <c r="E1004" s="162">
        <v>10155014</v>
      </c>
      <c r="F1004" s="119">
        <v>22902312</v>
      </c>
      <c r="G1004" s="816">
        <v>2704015</v>
      </c>
      <c r="H1004" s="120" t="str">
        <f>IF(G1004="","",VLOOKUP(G1004,ARANCEL!$B$5:$D$121,2,FALSE))</f>
        <v xml:space="preserve">CORONA IN CERAM </v>
      </c>
      <c r="I1004" s="121" t="s">
        <v>311</v>
      </c>
      <c r="J1004" s="119">
        <v>1</v>
      </c>
      <c r="K1004" s="122">
        <f>IF(G1004="","",VLOOKUP(G1004,ARANCEL!$B$5:$D$121,3,FALSE)*J1004)</f>
        <v>42733</v>
      </c>
      <c r="L1004" s="1229" t="s">
        <v>4612</v>
      </c>
      <c r="M1004" s="1229">
        <v>4500229986</v>
      </c>
      <c r="N1004" s="1229">
        <v>9197</v>
      </c>
    </row>
    <row r="1005" spans="1:14" s="877" customFormat="1" x14ac:dyDescent="0.25">
      <c r="A1005" s="816" t="s">
        <v>305</v>
      </c>
      <c r="B1005" s="817">
        <v>41806</v>
      </c>
      <c r="C1005" s="818" t="s">
        <v>5116</v>
      </c>
      <c r="D1005" s="816" t="s">
        <v>465</v>
      </c>
      <c r="E1005" s="819">
        <v>10210423</v>
      </c>
      <c r="F1005" s="816">
        <v>26935987</v>
      </c>
      <c r="G1005" s="816">
        <v>2704005</v>
      </c>
      <c r="H1005" s="120" t="str">
        <f>IF(G1005="","",VLOOKUP(G1005,ARANCEL!$B$5:$D$121,2,FALSE))</f>
        <v>PROVISORIO</v>
      </c>
      <c r="I1005" s="121" t="s">
        <v>726</v>
      </c>
      <c r="J1005" s="119">
        <v>1</v>
      </c>
      <c r="K1005" s="122">
        <f>IF(G1005="","",VLOOKUP(G1005,ARANCEL!$B$5:$D$121,3,FALSE)*J1005)</f>
        <v>3250</v>
      </c>
      <c r="L1005" s="1229" t="s">
        <v>5742</v>
      </c>
      <c r="M1005" s="1229">
        <v>4500239575</v>
      </c>
      <c r="N1005" s="1229" t="s">
        <v>5758</v>
      </c>
    </row>
    <row r="1006" spans="1:14" s="877" customFormat="1" x14ac:dyDescent="0.25">
      <c r="A1006" s="816" t="s">
        <v>606</v>
      </c>
      <c r="B1006" s="817">
        <v>41976</v>
      </c>
      <c r="C1006" s="818" t="s">
        <v>5116</v>
      </c>
      <c r="D1006" s="816" t="s">
        <v>465</v>
      </c>
      <c r="E1006" s="819">
        <v>10210423</v>
      </c>
      <c r="F1006" s="816">
        <v>26935987</v>
      </c>
      <c r="G1006" s="816">
        <v>2704003</v>
      </c>
      <c r="H1006" s="120" t="str">
        <f>IF(G1006="","",VLOOKUP(G1006,ARANCEL!$B$5:$D$121,2,FALSE))</f>
        <v xml:space="preserve">CORONA PERIFERICA CON PERNO MUÑON COLADO </v>
      </c>
      <c r="I1006" s="121" t="s">
        <v>326</v>
      </c>
      <c r="J1006" s="119">
        <v>1</v>
      </c>
      <c r="K1006" s="122">
        <f>IF(G1006="","",VLOOKUP(G1006,ARANCEL!$B$5:$D$121,3,FALSE)*J1006)</f>
        <v>32612</v>
      </c>
      <c r="L1006" s="1229" t="s">
        <v>8256</v>
      </c>
      <c r="M1006" s="1229">
        <v>4500265720</v>
      </c>
      <c r="N1006" s="1229" t="s">
        <v>8952</v>
      </c>
    </row>
    <row r="1007" spans="1:14" s="874" customFormat="1" x14ac:dyDescent="0.25">
      <c r="A1007" s="816" t="s">
        <v>313</v>
      </c>
      <c r="B1007" s="817">
        <v>41785</v>
      </c>
      <c r="C1007" s="818" t="s">
        <v>4656</v>
      </c>
      <c r="D1007" s="816" t="s">
        <v>82</v>
      </c>
      <c r="E1007" s="819">
        <v>10199297</v>
      </c>
      <c r="F1007" s="816">
        <v>25509788</v>
      </c>
      <c r="G1007" s="816">
        <v>2704005</v>
      </c>
      <c r="H1007" s="120" t="str">
        <f>IF(G1007="","",VLOOKUP(G1007,ARANCEL!$B$5:$D$121,2,FALSE))</f>
        <v>PROVISORIO</v>
      </c>
      <c r="I1007" s="121" t="s">
        <v>308</v>
      </c>
      <c r="J1007" s="119">
        <v>1</v>
      </c>
      <c r="K1007" s="122">
        <f>IF(G1007="","",VLOOKUP(G1007,ARANCEL!$B$5:$D$121,3,FALSE)*J1007)</f>
        <v>3250</v>
      </c>
      <c r="L1007" s="1229" t="s">
        <v>5292</v>
      </c>
      <c r="M1007" s="1229">
        <v>4500235530</v>
      </c>
      <c r="N1007" s="1229">
        <v>9401</v>
      </c>
    </row>
    <row r="1008" spans="1:14" s="874" customFormat="1" x14ac:dyDescent="0.25">
      <c r="A1008" s="816" t="s">
        <v>305</v>
      </c>
      <c r="B1008" s="817">
        <v>41800</v>
      </c>
      <c r="C1008" s="818" t="s">
        <v>4656</v>
      </c>
      <c r="D1008" s="816" t="s">
        <v>82</v>
      </c>
      <c r="E1008" s="819">
        <v>10199297</v>
      </c>
      <c r="F1008" s="816">
        <v>25509788</v>
      </c>
      <c r="G1008" s="816">
        <v>2704015</v>
      </c>
      <c r="H1008" s="120" t="str">
        <f>IF(G1008="","",VLOOKUP(G1008,ARANCEL!$B$5:$D$121,2,FALSE))</f>
        <v xml:space="preserve">CORONA IN CERAM </v>
      </c>
      <c r="I1008" s="121" t="s">
        <v>308</v>
      </c>
      <c r="J1008" s="119">
        <v>1</v>
      </c>
      <c r="K1008" s="122">
        <f>IF(G1008="","",VLOOKUP(G1008,ARANCEL!$B$5:$D$121,3,FALSE)*J1008)</f>
        <v>42733</v>
      </c>
      <c r="L1008" s="1229" t="s">
        <v>5742</v>
      </c>
      <c r="M1008" s="1229">
        <v>4500239575</v>
      </c>
      <c r="N1008" s="1229" t="s">
        <v>5758</v>
      </c>
    </row>
    <row r="1009" spans="1:14" s="887" customFormat="1" x14ac:dyDescent="0.25">
      <c r="A1009" s="816" t="s">
        <v>305</v>
      </c>
      <c r="B1009" s="817">
        <v>41835</v>
      </c>
      <c r="C1009" s="118" t="s">
        <v>5736</v>
      </c>
      <c r="D1009" s="119" t="s">
        <v>61</v>
      </c>
      <c r="E1009" s="162">
        <v>10225139</v>
      </c>
      <c r="F1009" s="119">
        <v>27560535</v>
      </c>
      <c r="G1009" s="816">
        <v>2707001</v>
      </c>
      <c r="H1009" s="120" t="str">
        <f>IF(G1009="","",VLOOKUP(G1009,ARANCEL!$B$5:$D$121,2,FALSE))</f>
        <v xml:space="preserve">PLANO DE RELAJACION </v>
      </c>
      <c r="I1009" s="121" t="s">
        <v>306</v>
      </c>
      <c r="J1009" s="119">
        <v>1</v>
      </c>
      <c r="K1009" s="122">
        <f>IF(G1009="","",VLOOKUP(G1009,ARANCEL!$B$5:$D$121,3,FALSE)*J1009)</f>
        <v>9221</v>
      </c>
      <c r="L1009" s="1229" t="s">
        <v>6017</v>
      </c>
      <c r="M1009" s="1229">
        <v>4500243725</v>
      </c>
      <c r="N1009" s="1229">
        <v>9797</v>
      </c>
    </row>
    <row r="1010" spans="1:14" s="887" customFormat="1" x14ac:dyDescent="0.25">
      <c r="A1010" s="816" t="s">
        <v>305</v>
      </c>
      <c r="B1010" s="817">
        <v>41731</v>
      </c>
      <c r="C1010" s="118" t="s">
        <v>3680</v>
      </c>
      <c r="D1010" s="119" t="s">
        <v>61</v>
      </c>
      <c r="E1010" s="162">
        <v>10185292</v>
      </c>
      <c r="F1010" s="119">
        <v>25724020</v>
      </c>
      <c r="G1010" s="816">
        <v>2707001</v>
      </c>
      <c r="H1010" s="120" t="str">
        <f>IF(G1010="","",VLOOKUP(G1010,ARANCEL!$B$5:$D$121,2,FALSE))</f>
        <v xml:space="preserve">PLANO DE RELAJACION </v>
      </c>
      <c r="I1010" s="121" t="s">
        <v>306</v>
      </c>
      <c r="J1010" s="119">
        <v>1</v>
      </c>
      <c r="K1010" s="122">
        <f>IF(G1010="","",VLOOKUP(G1010,ARANCEL!$B$5:$D$121,3,FALSE)*J1010)</f>
        <v>9221</v>
      </c>
      <c r="L1010" s="1229" t="s">
        <v>4612</v>
      </c>
      <c r="M1010" s="1229">
        <v>4500229991</v>
      </c>
      <c r="N1010" s="1229">
        <v>9221</v>
      </c>
    </row>
    <row r="1011" spans="1:14" s="887" customFormat="1" x14ac:dyDescent="0.25">
      <c r="A1011" s="816" t="s">
        <v>305</v>
      </c>
      <c r="B1011" s="817">
        <v>42011</v>
      </c>
      <c r="C1011" s="818" t="s">
        <v>9270</v>
      </c>
      <c r="D1011" s="816" t="s">
        <v>84</v>
      </c>
      <c r="E1011" s="819">
        <v>10304593</v>
      </c>
      <c r="F1011" s="816">
        <v>30286695</v>
      </c>
      <c r="G1011" s="816">
        <v>2705003</v>
      </c>
      <c r="H1011" s="120" t="str">
        <f>IF(G1011="","",VLOOKUP(G1011,ARANCEL!$B$5:$D$121,2,FALSE))</f>
        <v>INCRUSTACION ESTETICA (ART-GLASS O CERAMICA)</v>
      </c>
      <c r="I1011" s="121" t="s">
        <v>309</v>
      </c>
      <c r="J1011" s="119">
        <v>1</v>
      </c>
      <c r="K1011" s="122">
        <f>IF(G1011="","",VLOOKUP(G1011,ARANCEL!$B$5:$D$121,3,FALSE)*J1011)</f>
        <v>15676</v>
      </c>
      <c r="L1011" s="1235" t="str">
        <f>IF(E1011="","","IMPAGO")</f>
        <v>IMPAGO</v>
      </c>
      <c r="M1011" s="1235" t="str">
        <f>IF(L1011="IMPAGO","SIN O.C.","")</f>
        <v>SIN O.C.</v>
      </c>
      <c r="N1011" s="1235" t="str">
        <f>IF(L1011="IMPAGO","SIN FACT.","")</f>
        <v>SIN FACT.</v>
      </c>
    </row>
    <row r="1012" spans="1:14" s="887" customFormat="1" x14ac:dyDescent="0.25">
      <c r="A1012" s="816" t="s">
        <v>305</v>
      </c>
      <c r="B1012" s="817">
        <v>41660</v>
      </c>
      <c r="C1012" s="818" t="s">
        <v>1685</v>
      </c>
      <c r="D1012" s="816" t="s">
        <v>81</v>
      </c>
      <c r="E1012" s="819">
        <v>10170022</v>
      </c>
      <c r="F1012" s="816">
        <v>24098843</v>
      </c>
      <c r="G1012" s="816">
        <v>2704005</v>
      </c>
      <c r="H1012" s="120" t="str">
        <f>IF(G1012="","",VLOOKUP(G1012,ARANCEL!$B$5:$D$121,2,FALSE))</f>
        <v>PROVISORIO</v>
      </c>
      <c r="I1012" s="121" t="s">
        <v>681</v>
      </c>
      <c r="J1012" s="119">
        <v>4</v>
      </c>
      <c r="K1012" s="122">
        <f>IF(G1012="","",VLOOKUP(G1012,ARANCEL!$B$5:$D$121,3,FALSE)*J1012)</f>
        <v>13000</v>
      </c>
      <c r="L1012" s="1229" t="s">
        <v>2842</v>
      </c>
      <c r="M1012" s="1229">
        <v>4500216249</v>
      </c>
      <c r="N1012" s="1229">
        <v>8413</v>
      </c>
    </row>
    <row r="1013" spans="1:14" s="888" customFormat="1" x14ac:dyDescent="0.25">
      <c r="A1013" s="816" t="s">
        <v>305</v>
      </c>
      <c r="B1013" s="817">
        <v>41716</v>
      </c>
      <c r="C1013" s="118" t="s">
        <v>1685</v>
      </c>
      <c r="D1013" s="119" t="s">
        <v>81</v>
      </c>
      <c r="E1013" s="162">
        <v>10170022</v>
      </c>
      <c r="F1013" s="119">
        <v>24098843</v>
      </c>
      <c r="G1013" s="816">
        <v>2704015</v>
      </c>
      <c r="H1013" s="120" t="str">
        <f>IF(G1013="","",VLOOKUP(G1013,ARANCEL!$B$5:$D$121,2,FALSE))</f>
        <v xml:space="preserve">CORONA IN CERAM </v>
      </c>
      <c r="I1013" s="121" t="s">
        <v>681</v>
      </c>
      <c r="J1013" s="119">
        <v>4</v>
      </c>
      <c r="K1013" s="122">
        <f>IF(G1013="","",VLOOKUP(G1013,ARANCEL!$B$5:$D$121,3,FALSE)*J1013)</f>
        <v>170932</v>
      </c>
      <c r="L1013" s="1229" t="s">
        <v>3058</v>
      </c>
      <c r="M1013" s="1229">
        <v>4500225674</v>
      </c>
      <c r="N1013" s="1229">
        <v>8920</v>
      </c>
    </row>
    <row r="1014" spans="1:14" s="888" customFormat="1" x14ac:dyDescent="0.25">
      <c r="A1014" s="816" t="s">
        <v>305</v>
      </c>
      <c r="B1014" s="817">
        <v>41711</v>
      </c>
      <c r="C1014" s="118" t="s">
        <v>1684</v>
      </c>
      <c r="D1014" s="119" t="s">
        <v>1646</v>
      </c>
      <c r="E1014" s="162">
        <v>10180958</v>
      </c>
      <c r="F1014" s="119">
        <v>25418818</v>
      </c>
      <c r="G1014" s="816">
        <v>2704005</v>
      </c>
      <c r="H1014" s="120" t="str">
        <f>IF(G1014="","",VLOOKUP(G1014,ARANCEL!$B$5:$D$121,2,FALSE))</f>
        <v>PROVISORIO</v>
      </c>
      <c r="I1014" s="121" t="s">
        <v>312</v>
      </c>
      <c r="J1014" s="119">
        <v>1</v>
      </c>
      <c r="K1014" s="122">
        <f>IF(G1014="","",VLOOKUP(G1014,ARANCEL!$B$5:$D$121,3,FALSE)*J1014)</f>
        <v>3250</v>
      </c>
      <c r="L1014" s="1229" t="s">
        <v>3058</v>
      </c>
      <c r="M1014" s="1229">
        <v>4500225674</v>
      </c>
      <c r="N1014" s="1229">
        <v>8920</v>
      </c>
    </row>
    <row r="1015" spans="1:14" s="888" customFormat="1" x14ac:dyDescent="0.25">
      <c r="A1015" s="816" t="s">
        <v>305</v>
      </c>
      <c r="B1015" s="817">
        <v>41739</v>
      </c>
      <c r="C1015" s="818" t="s">
        <v>1684</v>
      </c>
      <c r="D1015" s="816" t="s">
        <v>1646</v>
      </c>
      <c r="E1015" s="819">
        <v>10180958</v>
      </c>
      <c r="F1015" s="816">
        <v>25418818</v>
      </c>
      <c r="G1015" s="816">
        <v>2704003</v>
      </c>
      <c r="H1015" s="120" t="str">
        <f>IF(G1015="","",VLOOKUP(G1015,ARANCEL!$B$5:$D$121,2,FALSE))</f>
        <v xml:space="preserve">CORONA PERIFERICA CON PERNO MUÑON COLADO </v>
      </c>
      <c r="I1015" s="121" t="s">
        <v>312</v>
      </c>
      <c r="J1015" s="119">
        <v>1</v>
      </c>
      <c r="K1015" s="122">
        <f>IF(G1015="","",VLOOKUP(G1015,ARANCEL!$B$5:$D$121,3,FALSE)*J1015)</f>
        <v>32612</v>
      </c>
      <c r="L1015" s="1229" t="s">
        <v>4612</v>
      </c>
      <c r="M1015" s="1229">
        <v>4500229990</v>
      </c>
      <c r="N1015" s="1229">
        <v>9222</v>
      </c>
    </row>
    <row r="1016" spans="1:14" s="888" customFormat="1" x14ac:dyDescent="0.25">
      <c r="A1016" s="816" t="s">
        <v>305</v>
      </c>
      <c r="B1016" s="817">
        <v>41914</v>
      </c>
      <c r="C1016" s="818" t="s">
        <v>1684</v>
      </c>
      <c r="D1016" s="816" t="s">
        <v>1646</v>
      </c>
      <c r="E1016" s="819">
        <v>10258838</v>
      </c>
      <c r="F1016" s="816">
        <v>28803362</v>
      </c>
      <c r="G1016" s="816">
        <v>2704005</v>
      </c>
      <c r="H1016" s="120" t="str">
        <f>IF(G1016="","",VLOOKUP(G1016,ARANCEL!$B$5:$D$121,2,FALSE))</f>
        <v>PROVISORIO</v>
      </c>
      <c r="I1016" s="121" t="s">
        <v>355</v>
      </c>
      <c r="J1016" s="119">
        <v>2</v>
      </c>
      <c r="K1016" s="122">
        <f>IF(G1016="","",VLOOKUP(G1016,ARANCEL!$B$5:$D$121,3,FALSE)*J1016)</f>
        <v>6500</v>
      </c>
      <c r="L1016" s="1229" t="s">
        <v>8279</v>
      </c>
      <c r="M1016" s="1229">
        <v>4500259287</v>
      </c>
      <c r="N1016" s="1229" t="s">
        <v>8287</v>
      </c>
    </row>
    <row r="1017" spans="1:14" s="888" customFormat="1" x14ac:dyDescent="0.25">
      <c r="A1017" s="816" t="s">
        <v>305</v>
      </c>
      <c r="B1017" s="817">
        <v>41935</v>
      </c>
      <c r="C1017" s="818" t="s">
        <v>1684</v>
      </c>
      <c r="D1017" s="816" t="s">
        <v>1646</v>
      </c>
      <c r="E1017" s="819">
        <v>10258838</v>
      </c>
      <c r="F1017" s="816">
        <v>28803362</v>
      </c>
      <c r="G1017" s="816">
        <v>2704003</v>
      </c>
      <c r="H1017" s="120" t="str">
        <f>IF(G1017="","",VLOOKUP(G1017,ARANCEL!$B$5:$D$121,2,FALSE))</f>
        <v xml:space="preserve">CORONA PERIFERICA CON PERNO MUÑON COLADO </v>
      </c>
      <c r="I1017" s="121" t="s">
        <v>355</v>
      </c>
      <c r="J1017" s="119">
        <v>2</v>
      </c>
      <c r="K1017" s="122">
        <f>IF(G1017="","",VLOOKUP(G1017,ARANCEL!$B$5:$D$121,3,FALSE)*J1017)</f>
        <v>65224</v>
      </c>
      <c r="L1017" s="1229" t="s">
        <v>8279</v>
      </c>
      <c r="M1017" s="1229">
        <v>4500259287</v>
      </c>
      <c r="N1017" s="1229" t="s">
        <v>8287</v>
      </c>
    </row>
    <row r="1018" spans="1:14" s="887" customFormat="1" x14ac:dyDescent="0.25">
      <c r="A1018" s="816" t="s">
        <v>305</v>
      </c>
      <c r="B1018" s="817">
        <v>42017</v>
      </c>
      <c r="C1018" s="118" t="s">
        <v>9419</v>
      </c>
      <c r="D1018" s="119" t="s">
        <v>81</v>
      </c>
      <c r="E1018" s="162">
        <v>10307553</v>
      </c>
      <c r="F1018" s="119">
        <v>30094224</v>
      </c>
      <c r="G1018" s="816">
        <v>2704005</v>
      </c>
      <c r="H1018" s="120" t="str">
        <f>IF(G1018="","",VLOOKUP(G1018,ARANCEL!$B$5:$D$121,2,FALSE))</f>
        <v>PROVISORIO</v>
      </c>
      <c r="I1018" s="121" t="s">
        <v>323</v>
      </c>
      <c r="J1018" s="119">
        <v>1</v>
      </c>
      <c r="K1018" s="122">
        <f>IF(G1018="","",VLOOKUP(G1018,ARANCEL!$B$5:$D$121,3,FALSE)*J1018)</f>
        <v>3250</v>
      </c>
      <c r="L1018" s="1235" t="str">
        <f>IF(E1018="","","IMPAGO")</f>
        <v>IMPAGO</v>
      </c>
      <c r="M1018" s="1235" t="str">
        <f>IF(L1018="IMPAGO","SIN O.C.","")</f>
        <v>SIN O.C.</v>
      </c>
      <c r="N1018" s="1235" t="str">
        <f>IF(L1018="IMPAGO","SIN FACT.","")</f>
        <v>SIN FACT.</v>
      </c>
    </row>
    <row r="1019" spans="1:14" s="874" customFormat="1" x14ac:dyDescent="0.25">
      <c r="A1019" s="816" t="s">
        <v>305</v>
      </c>
      <c r="B1019" s="817">
        <v>41642</v>
      </c>
      <c r="C1019" s="818" t="s">
        <v>1683</v>
      </c>
      <c r="D1019" s="816" t="s">
        <v>82</v>
      </c>
      <c r="E1019" s="819">
        <v>10168285</v>
      </c>
      <c r="F1019" s="816">
        <v>14612009</v>
      </c>
      <c r="G1019" s="816">
        <v>2702002</v>
      </c>
      <c r="H1019" s="120" t="str">
        <f>IF(G1019="","",VLOOKUP(G1019,ARANCEL!$B$5:$D$121,2,FALSE))</f>
        <v xml:space="preserve">LABORATORIO CORONA CEMENTADA SOBRE IMPLANTE </v>
      </c>
      <c r="I1019" s="121" t="s">
        <v>312</v>
      </c>
      <c r="J1019" s="119">
        <v>1</v>
      </c>
      <c r="K1019" s="122">
        <f>IF(G1019="","",VLOOKUP(G1019,ARANCEL!$B$5:$D$121,3,FALSE)*J1019)</f>
        <v>31878</v>
      </c>
      <c r="L1019" s="1236" t="s">
        <v>597</v>
      </c>
      <c r="M1019" s="1236">
        <v>4500211701</v>
      </c>
      <c r="N1019" s="1236">
        <v>8212</v>
      </c>
    </row>
    <row r="1020" spans="1:14" s="893" customFormat="1" x14ac:dyDescent="0.25">
      <c r="A1020" s="816" t="s">
        <v>305</v>
      </c>
      <c r="B1020" s="817">
        <v>41782</v>
      </c>
      <c r="C1020" s="818" t="s">
        <v>1681</v>
      </c>
      <c r="D1020" s="816" t="s">
        <v>78</v>
      </c>
      <c r="E1020" s="819">
        <v>10200631</v>
      </c>
      <c r="F1020" s="816">
        <v>23545397</v>
      </c>
      <c r="G1020" s="816">
        <v>2705003</v>
      </c>
      <c r="H1020" s="120" t="str">
        <f>IF(G1020="","",VLOOKUP(G1020,ARANCEL!$B$5:$D$121,2,FALSE))</f>
        <v>INCRUSTACION ESTETICA (ART-GLASS O CERAMICA)</v>
      </c>
      <c r="I1020" s="121" t="s">
        <v>316</v>
      </c>
      <c r="J1020" s="119">
        <v>1</v>
      </c>
      <c r="K1020" s="122">
        <f>IF(G1020="","",VLOOKUP(G1020,ARANCEL!$B$5:$D$121,3,FALSE)*J1020)</f>
        <v>15676</v>
      </c>
      <c r="L1020" s="1229" t="s">
        <v>5292</v>
      </c>
      <c r="M1020" s="1229">
        <v>4500235530</v>
      </c>
      <c r="N1020" s="1229">
        <v>9401</v>
      </c>
    </row>
    <row r="1021" spans="1:14" s="893" customFormat="1" x14ac:dyDescent="0.25">
      <c r="A1021" s="816" t="s">
        <v>305</v>
      </c>
      <c r="B1021" s="817">
        <v>41796</v>
      </c>
      <c r="C1021" s="818" t="s">
        <v>4962</v>
      </c>
      <c r="D1021" s="816" t="s">
        <v>4572</v>
      </c>
      <c r="E1021" s="819">
        <v>10205999</v>
      </c>
      <c r="F1021" s="816">
        <v>26205970</v>
      </c>
      <c r="G1021" s="816">
        <v>2705003</v>
      </c>
      <c r="H1021" s="120" t="str">
        <f>IF(G1021="","",VLOOKUP(G1021,ARANCEL!$B$5:$D$121,2,FALSE))</f>
        <v>INCRUSTACION ESTETICA (ART-GLASS O CERAMICA)</v>
      </c>
      <c r="I1021" s="121" t="s">
        <v>318</v>
      </c>
      <c r="J1021" s="119">
        <v>1</v>
      </c>
      <c r="K1021" s="122">
        <f>IF(G1021="","",VLOOKUP(G1021,ARANCEL!$B$5:$D$121,3,FALSE)*J1021)</f>
        <v>15676</v>
      </c>
      <c r="L1021" s="1229" t="s">
        <v>5742</v>
      </c>
      <c r="M1021" s="1229">
        <v>4500239575</v>
      </c>
      <c r="N1021" s="1229" t="s">
        <v>5758</v>
      </c>
    </row>
    <row r="1022" spans="1:14" s="893" customFormat="1" x14ac:dyDescent="0.25">
      <c r="A1022" s="816" t="s">
        <v>305</v>
      </c>
      <c r="B1022" s="817">
        <v>41891</v>
      </c>
      <c r="C1022" s="818" t="s">
        <v>4962</v>
      </c>
      <c r="D1022" s="816" t="s">
        <v>81</v>
      </c>
      <c r="E1022" s="819">
        <v>10254802</v>
      </c>
      <c r="F1022" s="816">
        <v>28310993</v>
      </c>
      <c r="G1022" s="816">
        <v>2705003</v>
      </c>
      <c r="H1022" s="120" t="str">
        <f>IF(G1022="","",VLOOKUP(G1022,ARANCEL!$B$5:$D$121,2,FALSE))</f>
        <v>INCRUSTACION ESTETICA (ART-GLASS O CERAMICA)</v>
      </c>
      <c r="I1022" s="121" t="s">
        <v>308</v>
      </c>
      <c r="J1022" s="119">
        <v>1</v>
      </c>
      <c r="K1022" s="122">
        <f>IF(G1022="","",VLOOKUP(G1022,ARANCEL!$B$5:$D$121,3,FALSE)*J1022)</f>
        <v>15676</v>
      </c>
      <c r="L1022" s="1229" t="s">
        <v>7548</v>
      </c>
      <c r="M1022" s="1229">
        <v>4500255012</v>
      </c>
      <c r="N1022" s="1229" t="s">
        <v>7550</v>
      </c>
    </row>
    <row r="1023" spans="1:14" s="893" customFormat="1" x14ac:dyDescent="0.25">
      <c r="A1023" s="816" t="s">
        <v>305</v>
      </c>
      <c r="B1023" s="817">
        <v>41851</v>
      </c>
      <c r="C1023" s="818" t="s">
        <v>860</v>
      </c>
      <c r="D1023" s="816" t="s">
        <v>87</v>
      </c>
      <c r="E1023" s="819">
        <v>10233564</v>
      </c>
      <c r="F1023" s="816">
        <v>27737748</v>
      </c>
      <c r="G1023" s="816">
        <v>2705003</v>
      </c>
      <c r="H1023" s="120" t="str">
        <f>IF(G1023="","",VLOOKUP(G1023,ARANCEL!$B$5:$D$121,2,FALSE))</f>
        <v>INCRUSTACION ESTETICA (ART-GLASS O CERAMICA)</v>
      </c>
      <c r="I1023" s="121" t="s">
        <v>618</v>
      </c>
      <c r="J1023" s="119">
        <v>1</v>
      </c>
      <c r="K1023" s="122">
        <f>IF(G1023="","",VLOOKUP(G1023,ARANCEL!$B$5:$D$121,3,FALSE)*J1023)</f>
        <v>15676</v>
      </c>
      <c r="L1023" s="1229" t="s">
        <v>6017</v>
      </c>
      <c r="M1023" s="1229">
        <v>4500245549</v>
      </c>
      <c r="N1023" s="1229">
        <v>9817</v>
      </c>
    </row>
    <row r="1024" spans="1:14" s="893" customFormat="1" x14ac:dyDescent="0.25">
      <c r="A1024" s="816" t="s">
        <v>305</v>
      </c>
      <c r="B1024" s="817">
        <v>41787</v>
      </c>
      <c r="C1024" s="818" t="s">
        <v>4777</v>
      </c>
      <c r="D1024" s="816" t="s">
        <v>83</v>
      </c>
      <c r="E1024" s="819">
        <v>10201929</v>
      </c>
      <c r="F1024" s="816">
        <v>26568181</v>
      </c>
      <c r="G1024" s="816">
        <v>2704005</v>
      </c>
      <c r="H1024" s="120" t="str">
        <f>IF(G1024="","",VLOOKUP(G1024,ARANCEL!$B$5:$D$121,2,FALSE))</f>
        <v>PROVISORIO</v>
      </c>
      <c r="I1024" s="121" t="s">
        <v>618</v>
      </c>
      <c r="J1024" s="119">
        <v>1</v>
      </c>
      <c r="K1024" s="122">
        <f>IF(G1024="","",VLOOKUP(G1024,ARANCEL!$B$5:$D$121,3,FALSE)*J1024)</f>
        <v>3250</v>
      </c>
      <c r="L1024" s="1229" t="s">
        <v>5292</v>
      </c>
      <c r="M1024" s="1229">
        <v>4500235530</v>
      </c>
      <c r="N1024" s="1229">
        <v>9401</v>
      </c>
    </row>
    <row r="1025" spans="1:14" s="893" customFormat="1" x14ac:dyDescent="0.25">
      <c r="A1025" s="816" t="s">
        <v>305</v>
      </c>
      <c r="B1025" s="817">
        <v>41822</v>
      </c>
      <c r="C1025" s="818" t="s">
        <v>4777</v>
      </c>
      <c r="D1025" s="816" t="s">
        <v>83</v>
      </c>
      <c r="E1025" s="819">
        <v>10201929</v>
      </c>
      <c r="F1025" s="816">
        <v>26568181</v>
      </c>
      <c r="G1025" s="816">
        <v>2704015</v>
      </c>
      <c r="H1025" s="120" t="str">
        <f>IF(G1025="","",VLOOKUP(G1025,ARANCEL!$B$5:$D$121,2,FALSE))</f>
        <v xml:space="preserve">CORONA IN CERAM </v>
      </c>
      <c r="I1025" s="121" t="s">
        <v>618</v>
      </c>
      <c r="J1025" s="119">
        <v>1</v>
      </c>
      <c r="K1025" s="122">
        <f>IF(G1025="","",VLOOKUP(G1025,ARANCEL!$B$5:$D$121,3,FALSE)*J1025)</f>
        <v>42733</v>
      </c>
      <c r="L1025" s="1229" t="s">
        <v>5742</v>
      </c>
      <c r="M1025" s="1229">
        <v>4500241333</v>
      </c>
      <c r="N1025" s="1229" t="s">
        <v>5774</v>
      </c>
    </row>
    <row r="1026" spans="1:14" s="893" customFormat="1" x14ac:dyDescent="0.25">
      <c r="A1026" s="816" t="s">
        <v>305</v>
      </c>
      <c r="B1026" s="817">
        <v>41767</v>
      </c>
      <c r="C1026" s="818" t="s">
        <v>4365</v>
      </c>
      <c r="D1026" s="816" t="s">
        <v>82</v>
      </c>
      <c r="E1026" s="819">
        <v>10194413</v>
      </c>
      <c r="F1026" s="816">
        <v>26183076</v>
      </c>
      <c r="G1026" s="816">
        <v>2701001</v>
      </c>
      <c r="H1026" s="120" t="str">
        <f>IF(G1026="","",VLOOKUP(G1026,ARANCEL!$B$5:$D$121,2,FALSE))</f>
        <v>COSTO LABORATORIO GUIA QUIRURG</v>
      </c>
      <c r="I1026" s="121" t="s">
        <v>326</v>
      </c>
      <c r="J1026" s="119">
        <v>1</v>
      </c>
      <c r="K1026" s="122">
        <f>IF(G1026="","",VLOOKUP(G1026,ARANCEL!$B$5:$D$121,3,FALSE)*J1026)</f>
        <v>11246</v>
      </c>
      <c r="L1026" s="1229" t="s">
        <v>5292</v>
      </c>
      <c r="M1026" s="1229">
        <v>4500235530</v>
      </c>
      <c r="N1026" s="1229">
        <v>9401</v>
      </c>
    </row>
    <row r="1027" spans="1:14" s="893" customFormat="1" x14ac:dyDescent="0.25">
      <c r="A1027" s="816" t="s">
        <v>606</v>
      </c>
      <c r="B1027" s="817">
        <v>42020</v>
      </c>
      <c r="C1027" s="818" t="s">
        <v>9534</v>
      </c>
      <c r="D1027" s="816" t="s">
        <v>82</v>
      </c>
      <c r="E1027" s="819">
        <v>10307757</v>
      </c>
      <c r="F1027" s="816">
        <v>26183076</v>
      </c>
      <c r="G1027" s="816">
        <v>2702002</v>
      </c>
      <c r="H1027" s="120" t="str">
        <f>IF(G1027="","",VLOOKUP(G1027,ARANCEL!$B$5:$D$121,2,FALSE))</f>
        <v xml:space="preserve">LABORATORIO CORONA CEMENTADA SOBRE IMPLANTE </v>
      </c>
      <c r="I1027" s="121" t="s">
        <v>326</v>
      </c>
      <c r="J1027" s="119">
        <v>1</v>
      </c>
      <c r="K1027" s="122">
        <f>IF(G1027="","",VLOOKUP(G1027,ARANCEL!$B$5:$D$121,3,FALSE)*J1027)</f>
        <v>31878</v>
      </c>
      <c r="L1027" s="1235" t="str">
        <f>IF(E1027="","","IMPAGO")</f>
        <v>IMPAGO</v>
      </c>
      <c r="M1027" s="1235" t="str">
        <f>IF(L1027="IMPAGO","SIN O.C.","")</f>
        <v>SIN O.C.</v>
      </c>
      <c r="N1027" s="1235" t="str">
        <f>IF(L1027="IMPAGO","SIN FACT.","")</f>
        <v>SIN FACT.</v>
      </c>
    </row>
    <row r="1028" spans="1:14" s="896" customFormat="1" x14ac:dyDescent="0.25">
      <c r="A1028" s="816" t="s">
        <v>305</v>
      </c>
      <c r="B1028" s="817">
        <v>41786</v>
      </c>
      <c r="C1028" s="818" t="s">
        <v>4741</v>
      </c>
      <c r="D1028" s="816" t="s">
        <v>81</v>
      </c>
      <c r="E1028" s="819">
        <v>10201782</v>
      </c>
      <c r="F1028" s="816">
        <v>26486488</v>
      </c>
      <c r="G1028" s="816">
        <v>2704005</v>
      </c>
      <c r="H1028" s="120" t="str">
        <f>IF(G1028="","",VLOOKUP(G1028,ARANCEL!$B$5:$D$121,2,FALSE))</f>
        <v>PROVISORIO</v>
      </c>
      <c r="I1028" s="121" t="s">
        <v>326</v>
      </c>
      <c r="J1028" s="119">
        <v>1</v>
      </c>
      <c r="K1028" s="122">
        <f>IF(G1028="","",VLOOKUP(G1028,ARANCEL!$B$5:$D$121,3,FALSE)*J1028)</f>
        <v>3250</v>
      </c>
      <c r="L1028" s="1229" t="s">
        <v>5292</v>
      </c>
      <c r="M1028" s="1229">
        <v>4500235530</v>
      </c>
      <c r="N1028" s="1229">
        <v>9401</v>
      </c>
    </row>
    <row r="1029" spans="1:14" s="896" customFormat="1" x14ac:dyDescent="0.25">
      <c r="A1029" s="816" t="s">
        <v>305</v>
      </c>
      <c r="B1029" s="817">
        <v>41835</v>
      </c>
      <c r="C1029" s="818" t="s">
        <v>4741</v>
      </c>
      <c r="D1029" s="816" t="s">
        <v>81</v>
      </c>
      <c r="E1029" s="819">
        <v>10201782</v>
      </c>
      <c r="F1029" s="816">
        <v>26486488</v>
      </c>
      <c r="G1029" s="816">
        <v>2704002</v>
      </c>
      <c r="H1029" s="120" t="str">
        <f>IF(G1029="","",VLOOKUP(G1029,ARANCEL!$B$5:$D$121,2,FALSE))</f>
        <v xml:space="preserve">CORONA PERIFERICA </v>
      </c>
      <c r="I1029" s="121" t="s">
        <v>326</v>
      </c>
      <c r="J1029" s="119">
        <v>1</v>
      </c>
      <c r="K1029" s="122">
        <f>IF(G1029="","",VLOOKUP(G1029,ARANCEL!$B$5:$D$121,3,FALSE)*J1029)</f>
        <v>25865</v>
      </c>
      <c r="L1029" s="1229" t="s">
        <v>6017</v>
      </c>
      <c r="M1029" s="1229">
        <v>4500243725</v>
      </c>
      <c r="N1029" s="1229">
        <v>9797</v>
      </c>
    </row>
    <row r="1030" spans="1:14" s="896" customFormat="1" x14ac:dyDescent="0.25">
      <c r="A1030" s="816" t="s">
        <v>305</v>
      </c>
      <c r="B1030" s="817">
        <v>41810</v>
      </c>
      <c r="C1030" s="818" t="s">
        <v>5316</v>
      </c>
      <c r="D1030" s="816" t="s">
        <v>467</v>
      </c>
      <c r="E1030" s="819">
        <v>10214987</v>
      </c>
      <c r="F1030" s="816">
        <v>26804528</v>
      </c>
      <c r="G1030" s="816">
        <v>2704005</v>
      </c>
      <c r="H1030" s="120" t="str">
        <f>IF(G1030="","",VLOOKUP(G1030,ARANCEL!$B$5:$D$121,2,FALSE))</f>
        <v>PROVISORIO</v>
      </c>
      <c r="I1030" s="121" t="s">
        <v>308</v>
      </c>
      <c r="J1030" s="119">
        <v>1</v>
      </c>
      <c r="K1030" s="122">
        <f>IF(G1030="","",VLOOKUP(G1030,ARANCEL!$B$5:$D$121,3,FALSE)*J1030)</f>
        <v>3250</v>
      </c>
      <c r="L1030" s="1229" t="s">
        <v>5742</v>
      </c>
      <c r="M1030" s="1229">
        <v>4500239575</v>
      </c>
      <c r="N1030" s="1229" t="s">
        <v>5758</v>
      </c>
    </row>
    <row r="1031" spans="1:14" s="896" customFormat="1" x14ac:dyDescent="0.25">
      <c r="A1031" s="816" t="s">
        <v>305</v>
      </c>
      <c r="B1031" s="817">
        <v>41868</v>
      </c>
      <c r="C1031" s="118" t="s">
        <v>6421</v>
      </c>
      <c r="D1031" s="119" t="s">
        <v>3347</v>
      </c>
      <c r="E1031" s="162">
        <v>10241415</v>
      </c>
      <c r="F1031" s="816">
        <v>27737411</v>
      </c>
      <c r="G1031" s="816">
        <v>2705003</v>
      </c>
      <c r="H1031" s="120" t="str">
        <f>IF(G1031="","",VLOOKUP(G1031,ARANCEL!$B$5:$D$121,2,FALSE))</f>
        <v>INCRUSTACION ESTETICA (ART-GLASS O CERAMICA)</v>
      </c>
      <c r="I1031" s="121" t="s">
        <v>324</v>
      </c>
      <c r="J1031" s="119">
        <v>1</v>
      </c>
      <c r="K1031" s="122">
        <f>IF(G1031="","",VLOOKUP(G1031,ARANCEL!$B$5:$D$121,3,FALSE)*J1031)</f>
        <v>15676</v>
      </c>
      <c r="L1031" s="1229" t="s">
        <v>6905</v>
      </c>
      <c r="M1031" s="1229">
        <v>4500250349</v>
      </c>
      <c r="N1031" s="1229" t="s">
        <v>6910</v>
      </c>
    </row>
    <row r="1032" spans="1:14" s="896" customFormat="1" x14ac:dyDescent="0.25">
      <c r="A1032" s="816" t="s">
        <v>305</v>
      </c>
      <c r="B1032" s="817">
        <v>41796</v>
      </c>
      <c r="C1032" s="818" t="s">
        <v>1680</v>
      </c>
      <c r="D1032" s="816" t="s">
        <v>84</v>
      </c>
      <c r="E1032" s="819">
        <v>10207116</v>
      </c>
      <c r="F1032" s="816">
        <v>26749588</v>
      </c>
      <c r="G1032" s="816">
        <v>2704005</v>
      </c>
      <c r="H1032" s="120" t="str">
        <f>IF(G1032="","",VLOOKUP(G1032,ARANCEL!$B$5:$D$121,2,FALSE))</f>
        <v>PROVISORIO</v>
      </c>
      <c r="I1032" s="121" t="s">
        <v>322</v>
      </c>
      <c r="J1032" s="119">
        <v>1</v>
      </c>
      <c r="K1032" s="122">
        <f>IF(G1032="","",VLOOKUP(G1032,ARANCEL!$B$5:$D$121,3,FALSE)*J1032)</f>
        <v>3250</v>
      </c>
      <c r="L1032" s="1229" t="s">
        <v>5742</v>
      </c>
      <c r="M1032" s="1229">
        <v>4500239575</v>
      </c>
      <c r="N1032" s="1229" t="s">
        <v>5758</v>
      </c>
    </row>
    <row r="1033" spans="1:14" s="896" customFormat="1" x14ac:dyDescent="0.25">
      <c r="A1033" s="816" t="s">
        <v>305</v>
      </c>
      <c r="B1033" s="817">
        <v>41796</v>
      </c>
      <c r="C1033" s="818" t="s">
        <v>1680</v>
      </c>
      <c r="D1033" s="816" t="s">
        <v>84</v>
      </c>
      <c r="E1033" s="819">
        <v>10207116</v>
      </c>
      <c r="F1033" s="816">
        <v>26749588</v>
      </c>
      <c r="G1033" s="816">
        <v>2704003</v>
      </c>
      <c r="H1033" s="120" t="str">
        <f>IF(G1033="","",VLOOKUP(G1033,ARANCEL!$B$5:$D$121,2,FALSE))</f>
        <v xml:space="preserve">CORONA PERIFERICA CON PERNO MUÑON COLADO </v>
      </c>
      <c r="I1033" s="121" t="s">
        <v>322</v>
      </c>
      <c r="J1033" s="119">
        <v>1</v>
      </c>
      <c r="K1033" s="122">
        <f>IF(G1033="","",VLOOKUP(G1033,ARANCEL!$B$5:$D$121,3,FALSE)*J1033)</f>
        <v>32612</v>
      </c>
      <c r="L1033" s="1229" t="s">
        <v>5742</v>
      </c>
      <c r="M1033" s="1229">
        <v>4500239575</v>
      </c>
      <c r="N1033" s="1229" t="s">
        <v>5758</v>
      </c>
    </row>
    <row r="1034" spans="1:14" s="899" customFormat="1" x14ac:dyDescent="0.25">
      <c r="A1034" s="1391" t="s">
        <v>313</v>
      </c>
      <c r="B1034" s="817">
        <v>41699</v>
      </c>
      <c r="C1034" s="818" t="s">
        <v>3987</v>
      </c>
      <c r="D1034" s="816" t="s">
        <v>84</v>
      </c>
      <c r="E1034" s="819">
        <v>10180959</v>
      </c>
      <c r="F1034" s="816">
        <v>25058402</v>
      </c>
      <c r="G1034" s="816">
        <v>2706008</v>
      </c>
      <c r="H1034" s="120" t="str">
        <f>IF(G1034="","",VLOOKUP(G1034,ARANCEL!$B$5:$D$121,2,FALSE))</f>
        <v xml:space="preserve">PROTESIS METALICA TERMINADA </v>
      </c>
      <c r="I1034" s="121" t="s">
        <v>2739</v>
      </c>
      <c r="J1034" s="119">
        <v>1</v>
      </c>
      <c r="K1034" s="122">
        <f>IF(G1034="","",VLOOKUP(G1034,ARANCEL!$B$5:$D$121,3,FALSE)*J1034)</f>
        <v>39483</v>
      </c>
      <c r="L1034" s="1229" t="s">
        <v>3058</v>
      </c>
      <c r="M1034" s="1229">
        <v>4500225675</v>
      </c>
      <c r="N1034" s="1229">
        <v>8921</v>
      </c>
    </row>
    <row r="1035" spans="1:14" s="899" customFormat="1" x14ac:dyDescent="0.25">
      <c r="A1035" s="816" t="s">
        <v>305</v>
      </c>
      <c r="B1035" s="817">
        <v>41761</v>
      </c>
      <c r="C1035" s="818" t="s">
        <v>4245</v>
      </c>
      <c r="D1035" s="816" t="s">
        <v>82</v>
      </c>
      <c r="E1035" s="819">
        <v>10192492</v>
      </c>
      <c r="F1035" s="816">
        <v>26193363</v>
      </c>
      <c r="G1035" s="816">
        <v>2701001</v>
      </c>
      <c r="H1035" s="120" t="str">
        <f>IF(G1035="","",VLOOKUP(G1035,ARANCEL!$B$5:$D$121,2,FALSE))</f>
        <v>COSTO LABORATORIO GUIA QUIRURG</v>
      </c>
      <c r="I1035" s="121" t="s">
        <v>331</v>
      </c>
      <c r="J1035" s="119">
        <v>1</v>
      </c>
      <c r="K1035" s="122">
        <f>IF(G1035="","",VLOOKUP(G1035,ARANCEL!$B$5:$D$121,3,FALSE)*J1035)</f>
        <v>11246</v>
      </c>
      <c r="L1035" s="1229" t="s">
        <v>4612</v>
      </c>
      <c r="M1035" s="1229">
        <v>4500229997</v>
      </c>
      <c r="N1035" s="1229">
        <v>9220</v>
      </c>
    </row>
    <row r="1036" spans="1:14" s="899" customFormat="1" x14ac:dyDescent="0.25">
      <c r="A1036" s="816" t="s">
        <v>305</v>
      </c>
      <c r="B1036" s="817">
        <v>41603</v>
      </c>
      <c r="C1036" s="818" t="s">
        <v>1679</v>
      </c>
      <c r="D1036" s="816" t="s">
        <v>81</v>
      </c>
      <c r="E1036" s="819">
        <v>10163168</v>
      </c>
      <c r="F1036" s="816">
        <v>23770507</v>
      </c>
      <c r="G1036" s="816">
        <v>2704005</v>
      </c>
      <c r="H1036" s="120" t="str">
        <f>IF(G1036="","",VLOOKUP(G1036,ARANCEL!$B$5:$D$121,2,FALSE))</f>
        <v>PROVISORIO</v>
      </c>
      <c r="I1036" s="121" t="s">
        <v>1395</v>
      </c>
      <c r="J1036" s="119">
        <v>2</v>
      </c>
      <c r="K1036" s="122">
        <f>IF(G1036="","",VLOOKUP(G1036,ARANCEL!$B$5:$D$121,3,FALSE)*J1036)</f>
        <v>6500</v>
      </c>
      <c r="L1036" s="1235" t="str">
        <f>IF(E1036="","","IMPAGO")</f>
        <v>IMPAGO</v>
      </c>
      <c r="M1036" s="1235" t="str">
        <f>IF(L1036="IMPAGO","SIN O.C.","")</f>
        <v>SIN O.C.</v>
      </c>
      <c r="N1036" s="1235" t="str">
        <f>IF(L1036="IMPAGO","SIN FACT.","")</f>
        <v>SIN FACT.</v>
      </c>
    </row>
    <row r="1037" spans="1:14" s="899" customFormat="1" x14ac:dyDescent="0.25">
      <c r="A1037" s="816" t="s">
        <v>305</v>
      </c>
      <c r="B1037" s="817">
        <v>41632</v>
      </c>
      <c r="C1037" s="118" t="s">
        <v>1679</v>
      </c>
      <c r="D1037" s="119" t="s">
        <v>81</v>
      </c>
      <c r="E1037" s="162">
        <v>10163168</v>
      </c>
      <c r="F1037" s="119">
        <v>23770507</v>
      </c>
      <c r="G1037" s="816">
        <v>2704002</v>
      </c>
      <c r="H1037" s="120" t="str">
        <f>IF(G1037="","",VLOOKUP(G1037,ARANCEL!$B$5:$D$121,2,FALSE))</f>
        <v xml:space="preserve">CORONA PERIFERICA </v>
      </c>
      <c r="I1037" s="121" t="s">
        <v>1395</v>
      </c>
      <c r="J1037" s="119">
        <v>2</v>
      </c>
      <c r="K1037" s="122">
        <f>IF(G1037="","",VLOOKUP(G1037,ARANCEL!$B$5:$D$121,3,FALSE)*J1037)</f>
        <v>51730</v>
      </c>
      <c r="L1037" s="1235" t="str">
        <f>IF(E1037="","","IMPAGO")</f>
        <v>IMPAGO</v>
      </c>
      <c r="M1037" s="1235" t="str">
        <f>IF(L1037="IMPAGO","SIN O.C.","")</f>
        <v>SIN O.C.</v>
      </c>
      <c r="N1037" s="1235" t="str">
        <f>IF(L1037="IMPAGO","SIN FACT.","")</f>
        <v>SIN FACT.</v>
      </c>
    </row>
    <row r="1038" spans="1:14" s="899" customFormat="1" x14ac:dyDescent="0.25">
      <c r="A1038" s="816" t="s">
        <v>305</v>
      </c>
      <c r="B1038" s="817">
        <v>41740</v>
      </c>
      <c r="C1038" s="818" t="s">
        <v>3966</v>
      </c>
      <c r="D1038" s="816" t="s">
        <v>467</v>
      </c>
      <c r="E1038" s="819">
        <v>10188666</v>
      </c>
      <c r="F1038" s="816">
        <v>25479170</v>
      </c>
      <c r="G1038" s="816">
        <v>2704005</v>
      </c>
      <c r="H1038" s="120" t="str">
        <f>IF(G1038="","",VLOOKUP(G1038,ARANCEL!$B$5:$D$121,2,FALSE))</f>
        <v>PROVISORIO</v>
      </c>
      <c r="I1038" s="121" t="s">
        <v>312</v>
      </c>
      <c r="J1038" s="119">
        <v>1</v>
      </c>
      <c r="K1038" s="122">
        <f>IF(G1038="","",VLOOKUP(G1038,ARANCEL!$B$5:$D$121,3,FALSE)*J1038)</f>
        <v>3250</v>
      </c>
      <c r="L1038" s="1229" t="s">
        <v>4612</v>
      </c>
      <c r="M1038" s="1229">
        <v>4500229994</v>
      </c>
      <c r="N1038" s="1229">
        <v>9199</v>
      </c>
    </row>
    <row r="1039" spans="1:14" s="903" customFormat="1" ht="15" customHeight="1" x14ac:dyDescent="0.25">
      <c r="A1039" s="816" t="s">
        <v>305</v>
      </c>
      <c r="B1039" s="817">
        <v>41768</v>
      </c>
      <c r="C1039" s="818" t="s">
        <v>3966</v>
      </c>
      <c r="D1039" s="816" t="s">
        <v>467</v>
      </c>
      <c r="E1039" s="819">
        <v>10188666</v>
      </c>
      <c r="F1039" s="816">
        <v>25479170</v>
      </c>
      <c r="G1039" s="816">
        <v>2704003</v>
      </c>
      <c r="H1039" s="120" t="str">
        <f>IF(G1039="","",VLOOKUP(G1039,ARANCEL!$B$5:$D$121,2,FALSE))</f>
        <v xml:space="preserve">CORONA PERIFERICA CON PERNO MUÑON COLADO </v>
      </c>
      <c r="I1039" s="121" t="s">
        <v>312</v>
      </c>
      <c r="J1039" s="119">
        <v>1</v>
      </c>
      <c r="K1039" s="122">
        <f>IF(G1039="","",VLOOKUP(G1039,ARANCEL!$B$5:$D$121,3,FALSE)*J1039)</f>
        <v>32612</v>
      </c>
      <c r="L1039" s="1229" t="s">
        <v>5292</v>
      </c>
      <c r="M1039" s="1229">
        <v>4500235530</v>
      </c>
      <c r="N1039" s="1229">
        <v>9401</v>
      </c>
    </row>
    <row r="1040" spans="1:14" s="903" customFormat="1" x14ac:dyDescent="0.25">
      <c r="A1040" s="816" t="s">
        <v>305</v>
      </c>
      <c r="B1040" s="817">
        <v>41921</v>
      </c>
      <c r="C1040" s="818" t="s">
        <v>7535</v>
      </c>
      <c r="D1040" s="816" t="s">
        <v>83</v>
      </c>
      <c r="E1040" s="819">
        <v>10262300</v>
      </c>
      <c r="F1040" s="816">
        <v>28881006</v>
      </c>
      <c r="G1040" s="816">
        <v>2704005</v>
      </c>
      <c r="H1040" s="120" t="str">
        <f>IF(G1040="","",VLOOKUP(G1040,ARANCEL!$B$5:$D$121,2,FALSE))</f>
        <v>PROVISORIO</v>
      </c>
      <c r="I1040" s="121" t="s">
        <v>335</v>
      </c>
      <c r="J1040" s="119">
        <v>1</v>
      </c>
      <c r="K1040" s="122">
        <f>IF(G1040="","",VLOOKUP(G1040,ARANCEL!$B$5:$D$121,3,FALSE)*J1040)</f>
        <v>3250</v>
      </c>
      <c r="L1040" s="1229" t="s">
        <v>8279</v>
      </c>
      <c r="M1040" s="1229">
        <v>4500259287</v>
      </c>
      <c r="N1040" s="1229" t="s">
        <v>8287</v>
      </c>
    </row>
    <row r="1041" spans="1:14" s="903" customFormat="1" x14ac:dyDescent="0.25">
      <c r="A1041" s="816" t="s">
        <v>305</v>
      </c>
      <c r="B1041" s="817">
        <v>41928</v>
      </c>
      <c r="C1041" s="118" t="s">
        <v>7535</v>
      </c>
      <c r="D1041" s="119" t="s">
        <v>83</v>
      </c>
      <c r="E1041" s="162">
        <v>10262300</v>
      </c>
      <c r="F1041" s="119">
        <v>28881006</v>
      </c>
      <c r="G1041" s="816">
        <v>2704003</v>
      </c>
      <c r="H1041" s="120" t="str">
        <f>IF(G1041="","",VLOOKUP(G1041,ARANCEL!$B$5:$D$121,2,FALSE))</f>
        <v xml:space="preserve">CORONA PERIFERICA CON PERNO MUÑON COLADO </v>
      </c>
      <c r="I1041" s="121" t="s">
        <v>335</v>
      </c>
      <c r="J1041" s="119">
        <v>1</v>
      </c>
      <c r="K1041" s="122">
        <f>IF(G1041="","",VLOOKUP(G1041,ARANCEL!$B$5:$D$121,3,FALSE)*J1041)</f>
        <v>32612</v>
      </c>
      <c r="L1041" s="1229" t="s">
        <v>8279</v>
      </c>
      <c r="M1041" s="1229">
        <v>4500259287</v>
      </c>
      <c r="N1041" s="1229" t="s">
        <v>8287</v>
      </c>
    </row>
    <row r="1042" spans="1:14" s="903" customFormat="1" x14ac:dyDescent="0.25">
      <c r="A1042" s="816" t="s">
        <v>305</v>
      </c>
      <c r="B1042" s="817">
        <v>41933</v>
      </c>
      <c r="C1042" s="818" t="s">
        <v>7768</v>
      </c>
      <c r="D1042" s="816" t="s">
        <v>61</v>
      </c>
      <c r="E1042" s="819">
        <v>10267778</v>
      </c>
      <c r="F1042" s="816">
        <v>29013836</v>
      </c>
      <c r="G1042" s="816">
        <v>2707001</v>
      </c>
      <c r="H1042" s="120" t="str">
        <f>IF(G1042="","",VLOOKUP(G1042,ARANCEL!$B$5:$D$121,2,FALSE))</f>
        <v xml:space="preserve">PLANO DE RELAJACION </v>
      </c>
      <c r="I1042" s="121" t="s">
        <v>306</v>
      </c>
      <c r="J1042" s="119">
        <v>1</v>
      </c>
      <c r="K1042" s="122">
        <f>IF(G1042="","",VLOOKUP(G1042,ARANCEL!$B$5:$D$121,3,FALSE)*J1042)</f>
        <v>9221</v>
      </c>
      <c r="L1042" s="1229" t="s">
        <v>8279</v>
      </c>
      <c r="M1042" s="1229">
        <v>4500260751</v>
      </c>
      <c r="N1042" s="1229" t="s">
        <v>8271</v>
      </c>
    </row>
    <row r="1043" spans="1:14" s="903" customFormat="1" x14ac:dyDescent="0.25">
      <c r="A1043" s="816" t="s">
        <v>305</v>
      </c>
      <c r="B1043" s="817">
        <v>41828</v>
      </c>
      <c r="C1043" s="818" t="s">
        <v>5551</v>
      </c>
      <c r="D1043" s="816" t="s">
        <v>81</v>
      </c>
      <c r="E1043" s="819">
        <v>10221662</v>
      </c>
      <c r="F1043" s="816">
        <v>27329396</v>
      </c>
      <c r="G1043" s="816">
        <v>2704005</v>
      </c>
      <c r="H1043" s="120" t="str">
        <f>IF(G1043="","",VLOOKUP(G1043,ARANCEL!$B$5:$D$121,2,FALSE))</f>
        <v>PROVISORIO</v>
      </c>
      <c r="I1043" s="121" t="s">
        <v>309</v>
      </c>
      <c r="J1043" s="119">
        <v>1</v>
      </c>
      <c r="K1043" s="122">
        <f>IF(G1043="","",VLOOKUP(G1043,ARANCEL!$B$5:$D$121,3,FALSE)*J1043)</f>
        <v>3250</v>
      </c>
      <c r="L1043" s="1229" t="s">
        <v>6017</v>
      </c>
      <c r="M1043" s="1229">
        <v>4500243725</v>
      </c>
      <c r="N1043" s="1229">
        <v>9797</v>
      </c>
    </row>
    <row r="1044" spans="1:14" s="903" customFormat="1" x14ac:dyDescent="0.25">
      <c r="A1044" s="816" t="s">
        <v>305</v>
      </c>
      <c r="B1044" s="817">
        <v>41856</v>
      </c>
      <c r="C1044" s="818" t="s">
        <v>5551</v>
      </c>
      <c r="D1044" s="816" t="s">
        <v>81</v>
      </c>
      <c r="E1044" s="819">
        <v>10221662</v>
      </c>
      <c r="F1044" s="816">
        <v>27329396</v>
      </c>
      <c r="G1044" s="816">
        <v>2704002</v>
      </c>
      <c r="H1044" s="120" t="str">
        <f>IF(G1044="","",VLOOKUP(G1044,ARANCEL!$B$5:$D$121,2,FALSE))</f>
        <v xml:space="preserve">CORONA PERIFERICA </v>
      </c>
      <c r="I1044" s="121" t="s">
        <v>309</v>
      </c>
      <c r="J1044" s="119">
        <v>1</v>
      </c>
      <c r="K1044" s="122">
        <f>IF(G1044="","",VLOOKUP(G1044,ARANCEL!$B$5:$D$121,3,FALSE)*J1044)</f>
        <v>25865</v>
      </c>
      <c r="L1044" s="1229" t="s">
        <v>6905</v>
      </c>
      <c r="M1044" s="1229">
        <v>4500250349</v>
      </c>
      <c r="N1044" s="1229" t="s">
        <v>6910</v>
      </c>
    </row>
    <row r="1045" spans="1:14" s="903" customFormat="1" x14ac:dyDescent="0.25">
      <c r="A1045" s="816" t="s">
        <v>305</v>
      </c>
      <c r="B1045" s="817">
        <v>41712</v>
      </c>
      <c r="C1045" s="118" t="s">
        <v>2026</v>
      </c>
      <c r="D1045" s="119" t="s">
        <v>81</v>
      </c>
      <c r="E1045" s="162">
        <v>10181352</v>
      </c>
      <c r="F1045" s="119">
        <v>22629131</v>
      </c>
      <c r="G1045" s="816">
        <v>2705003</v>
      </c>
      <c r="H1045" s="120" t="str">
        <f>IF(G1045="","",VLOOKUP(G1045,ARANCEL!$B$5:$D$121,2,FALSE))</f>
        <v>INCRUSTACION ESTETICA (ART-GLASS O CERAMICA)</v>
      </c>
      <c r="I1045" s="121" t="s">
        <v>643</v>
      </c>
      <c r="J1045" s="119">
        <v>1</v>
      </c>
      <c r="K1045" s="122">
        <f>IF(G1045="","",VLOOKUP(G1045,ARANCEL!$B$5:$D$121,3,FALSE)*J1045)</f>
        <v>15676</v>
      </c>
      <c r="L1045" s="1229" t="s">
        <v>3058</v>
      </c>
      <c r="M1045" s="1229">
        <v>4500225622</v>
      </c>
      <c r="N1045" s="1229">
        <v>8907</v>
      </c>
    </row>
    <row r="1046" spans="1:14" s="888" customFormat="1" x14ac:dyDescent="0.25">
      <c r="A1046" s="119" t="s">
        <v>305</v>
      </c>
      <c r="B1046" s="164">
        <v>41977</v>
      </c>
      <c r="C1046" s="118" t="s">
        <v>8747</v>
      </c>
      <c r="D1046" s="119" t="s">
        <v>465</v>
      </c>
      <c r="E1046" s="162">
        <v>10290883</v>
      </c>
      <c r="F1046" s="119">
        <v>28968384</v>
      </c>
      <c r="G1046" s="119">
        <v>2704005</v>
      </c>
      <c r="H1046" s="120" t="str">
        <f>IF(G1046="","",VLOOKUP(G1046,ARANCEL!$B$5:$D$121,2,FALSE))</f>
        <v>PROVISORIO</v>
      </c>
      <c r="I1046" s="121" t="s">
        <v>319</v>
      </c>
      <c r="J1046" s="119">
        <v>1</v>
      </c>
      <c r="K1046" s="122">
        <f>IF(G1046="","",VLOOKUP(G1046,ARANCEL!$B$5:$D$121,3,FALSE)*J1046)</f>
        <v>3250</v>
      </c>
      <c r="L1046" s="552" t="s">
        <v>9431</v>
      </c>
      <c r="M1046" s="1336">
        <v>4500269300</v>
      </c>
      <c r="N1046" s="1398" t="s">
        <v>9449</v>
      </c>
    </row>
    <row r="1047" spans="1:14" s="903" customFormat="1" ht="15" customHeight="1" x14ac:dyDescent="0.25">
      <c r="A1047" s="816" t="s">
        <v>305</v>
      </c>
      <c r="B1047" s="817">
        <v>41978</v>
      </c>
      <c r="C1047" s="818" t="s">
        <v>8747</v>
      </c>
      <c r="D1047" s="816" t="s">
        <v>465</v>
      </c>
      <c r="E1047" s="819">
        <v>10290883</v>
      </c>
      <c r="F1047" s="816">
        <v>28968384</v>
      </c>
      <c r="G1047" s="816">
        <v>2704005</v>
      </c>
      <c r="H1047" s="120" t="str">
        <f>IF(G1047="","",VLOOKUP(G1047,ARANCEL!$B$5:$D$121,2,FALSE))</f>
        <v>PROVISORIO</v>
      </c>
      <c r="I1047" s="121" t="s">
        <v>632</v>
      </c>
      <c r="J1047" s="119">
        <v>2</v>
      </c>
      <c r="K1047" s="122">
        <f>IF(G1047="","",VLOOKUP(G1047,ARANCEL!$B$5:$D$121,3,FALSE)*J1047)</f>
        <v>6500</v>
      </c>
      <c r="L1047" s="552" t="s">
        <v>9431</v>
      </c>
      <c r="M1047" s="1336">
        <v>4500269300</v>
      </c>
      <c r="N1047" s="1337" t="s">
        <v>9449</v>
      </c>
    </row>
    <row r="1048" spans="1:14" s="903" customFormat="1" x14ac:dyDescent="0.25">
      <c r="A1048" s="816" t="s">
        <v>606</v>
      </c>
      <c r="B1048" s="817">
        <v>42025</v>
      </c>
      <c r="C1048" s="818" t="s">
        <v>8747</v>
      </c>
      <c r="D1048" s="816" t="s">
        <v>465</v>
      </c>
      <c r="E1048" s="819">
        <v>10290883</v>
      </c>
      <c r="F1048" s="816">
        <v>28968384</v>
      </c>
      <c r="G1048" s="816">
        <v>2704008</v>
      </c>
      <c r="H1048" s="120" t="str">
        <f>IF(G1048="","",VLOOKUP(G1048,ARANCEL!$B$5:$D$121,2,FALSE))</f>
        <v>PILAR, INSERCION O PUNTO DE APOYO CON PERNO MUÑON</v>
      </c>
      <c r="I1048" s="121" t="s">
        <v>319</v>
      </c>
      <c r="J1048" s="119">
        <v>1</v>
      </c>
      <c r="K1048" s="122">
        <f>IF(G1048="","",VLOOKUP(G1048,ARANCEL!$B$5:$D$121,3,FALSE)*J1048)</f>
        <v>32612</v>
      </c>
      <c r="L1048" s="1235" t="str">
        <f>IF(E1048="","","IMPAGO")</f>
        <v>IMPAGO</v>
      </c>
      <c r="M1048" s="1235" t="str">
        <f>IF(L1048="IMPAGO","SIN O.C.","")</f>
        <v>SIN O.C.</v>
      </c>
      <c r="N1048" s="1235" t="str">
        <f>IF(L1048="IMPAGO","SIN FACT.","")</f>
        <v>SIN FACT.</v>
      </c>
    </row>
    <row r="1049" spans="1:14" s="903" customFormat="1" x14ac:dyDescent="0.25">
      <c r="A1049" s="816" t="s">
        <v>313</v>
      </c>
      <c r="B1049" s="817">
        <v>42031</v>
      </c>
      <c r="C1049" s="118" t="s">
        <v>8747</v>
      </c>
      <c r="D1049" s="119" t="s">
        <v>465</v>
      </c>
      <c r="E1049" s="162">
        <v>10290883</v>
      </c>
      <c r="F1049" s="816">
        <v>28968384</v>
      </c>
      <c r="G1049" s="816">
        <v>2704012</v>
      </c>
      <c r="H1049" s="120" t="str">
        <f>IF(G1049="","",VLOOKUP(G1049,ARANCEL!$B$5:$D$121,2,FALSE))</f>
        <v xml:space="preserve">INTERMEDIARIO O PONTICO </v>
      </c>
      <c r="I1049" s="121" t="s">
        <v>2739</v>
      </c>
      <c r="J1049" s="119">
        <v>1</v>
      </c>
      <c r="K1049" s="122">
        <f>IF(G1049="","",VLOOKUP(G1049,ARANCEL!$B$5:$D$121,3,FALSE)*J1049)</f>
        <v>25122</v>
      </c>
      <c r="L1049" s="1235" t="str">
        <f>IF(E1049="","","IMPAGO")</f>
        <v>IMPAGO</v>
      </c>
      <c r="M1049" s="1235" t="str">
        <f>IF(L1049="IMPAGO","SIN O.C.","")</f>
        <v>SIN O.C.</v>
      </c>
      <c r="N1049" s="1235" t="str">
        <f>IF(L1049="IMPAGO","SIN FACT.","")</f>
        <v>SIN FACT.</v>
      </c>
    </row>
    <row r="1050" spans="1:14" s="896" customFormat="1" x14ac:dyDescent="0.25">
      <c r="A1050" s="816" t="s">
        <v>305</v>
      </c>
      <c r="B1050" s="817">
        <v>41645</v>
      </c>
      <c r="C1050" s="818" t="s">
        <v>1678</v>
      </c>
      <c r="D1050" s="816" t="s">
        <v>81</v>
      </c>
      <c r="E1050" s="819">
        <v>10168417</v>
      </c>
      <c r="F1050" s="816">
        <v>24337371</v>
      </c>
      <c r="G1050" s="816">
        <v>2704005</v>
      </c>
      <c r="H1050" s="120" t="str">
        <f>IF(G1050="","",VLOOKUP(G1050,ARANCEL!$B$5:$D$121,2,FALSE))</f>
        <v>PROVISORIO</v>
      </c>
      <c r="I1050" s="121" t="s">
        <v>317</v>
      </c>
      <c r="J1050" s="119">
        <v>1</v>
      </c>
      <c r="K1050" s="122">
        <f>IF(G1050="","",VLOOKUP(G1050,ARANCEL!$B$5:$D$121,3,FALSE)*J1050)</f>
        <v>3250</v>
      </c>
      <c r="L1050" s="1236" t="s">
        <v>597</v>
      </c>
      <c r="M1050" s="1236">
        <v>4500211701</v>
      </c>
      <c r="N1050" s="1236">
        <v>8212</v>
      </c>
    </row>
    <row r="1051" spans="1:14" s="912" customFormat="1" x14ac:dyDescent="0.25">
      <c r="A1051" s="816" t="s">
        <v>305</v>
      </c>
      <c r="B1051" s="817">
        <v>41659</v>
      </c>
      <c r="C1051" s="818" t="s">
        <v>1678</v>
      </c>
      <c r="D1051" s="816" t="s">
        <v>81</v>
      </c>
      <c r="E1051" s="819">
        <v>10168417</v>
      </c>
      <c r="F1051" s="816">
        <v>24337371</v>
      </c>
      <c r="G1051" s="816">
        <v>2704002</v>
      </c>
      <c r="H1051" s="120" t="str">
        <f>IF(G1051="","",VLOOKUP(G1051,ARANCEL!$B$5:$D$121,2,FALSE))</f>
        <v xml:space="preserve">CORONA PERIFERICA </v>
      </c>
      <c r="I1051" s="121" t="s">
        <v>317</v>
      </c>
      <c r="J1051" s="119">
        <v>1</v>
      </c>
      <c r="K1051" s="122">
        <f>IF(G1051="","",VLOOKUP(G1051,ARANCEL!$B$5:$D$121,3,FALSE)*J1051)</f>
        <v>25865</v>
      </c>
      <c r="L1051" s="1229" t="s">
        <v>2842</v>
      </c>
      <c r="M1051" s="1229">
        <v>4500216241</v>
      </c>
      <c r="N1051" s="1229">
        <v>8411</v>
      </c>
    </row>
    <row r="1052" spans="1:14" s="912" customFormat="1" x14ac:dyDescent="0.25">
      <c r="A1052" s="816" t="s">
        <v>305</v>
      </c>
      <c r="B1052" s="817">
        <v>41711</v>
      </c>
      <c r="C1052" s="818" t="s">
        <v>3291</v>
      </c>
      <c r="D1052" s="816" t="s">
        <v>81</v>
      </c>
      <c r="E1052" s="819">
        <v>10180957</v>
      </c>
      <c r="F1052" s="816">
        <v>25414819</v>
      </c>
      <c r="G1052" s="816">
        <v>2705003</v>
      </c>
      <c r="H1052" s="120" t="str">
        <f>IF(G1052="","",VLOOKUP(G1052,ARANCEL!$B$5:$D$121,2,FALSE))</f>
        <v>INCRUSTACION ESTETICA (ART-GLASS O CERAMICA)</v>
      </c>
      <c r="I1052" s="121" t="s">
        <v>308</v>
      </c>
      <c r="J1052" s="119">
        <v>1</v>
      </c>
      <c r="K1052" s="122">
        <f>IF(G1052="","",VLOOKUP(G1052,ARANCEL!$B$5:$D$121,3,FALSE)*J1052)</f>
        <v>15676</v>
      </c>
      <c r="L1052" s="1229" t="s">
        <v>3058</v>
      </c>
      <c r="M1052" s="1229">
        <v>4500225675</v>
      </c>
      <c r="N1052" s="1229">
        <v>8921</v>
      </c>
    </row>
    <row r="1053" spans="1:14" s="914" customFormat="1" x14ac:dyDescent="0.25">
      <c r="A1053" s="816" t="s">
        <v>305</v>
      </c>
      <c r="B1053" s="817">
        <v>41800</v>
      </c>
      <c r="C1053" s="818" t="s">
        <v>5021</v>
      </c>
      <c r="D1053" s="816" t="s">
        <v>81</v>
      </c>
      <c r="E1053" s="819">
        <v>10208253</v>
      </c>
      <c r="F1053" s="816">
        <v>26737696</v>
      </c>
      <c r="G1053" s="816">
        <v>2705003</v>
      </c>
      <c r="H1053" s="120" t="str">
        <f>IF(G1053="","",VLOOKUP(G1053,ARANCEL!$B$5:$D$121,2,FALSE))</f>
        <v>INCRUSTACION ESTETICA (ART-GLASS O CERAMICA)</v>
      </c>
      <c r="I1053" s="121" t="s">
        <v>322</v>
      </c>
      <c r="J1053" s="119">
        <v>1</v>
      </c>
      <c r="K1053" s="122">
        <f>IF(G1053="","",VLOOKUP(G1053,ARANCEL!$B$5:$D$121,3,FALSE)*J1053)</f>
        <v>15676</v>
      </c>
      <c r="L1053" s="1229" t="s">
        <v>5742</v>
      </c>
      <c r="M1053" s="1229">
        <v>4500239575</v>
      </c>
      <c r="N1053" s="1229" t="s">
        <v>5758</v>
      </c>
    </row>
    <row r="1054" spans="1:14" s="914" customFormat="1" x14ac:dyDescent="0.25">
      <c r="A1054" s="843" t="s">
        <v>313</v>
      </c>
      <c r="B1054" s="817">
        <v>41915</v>
      </c>
      <c r="C1054" s="118" t="s">
        <v>8269</v>
      </c>
      <c r="D1054" s="119" t="s">
        <v>1843</v>
      </c>
      <c r="E1054" s="162">
        <v>10258839</v>
      </c>
      <c r="F1054" s="119">
        <v>28800693</v>
      </c>
      <c r="G1054" s="816">
        <v>2707001</v>
      </c>
      <c r="H1054" s="120" t="str">
        <f>IF(G1054="","",VLOOKUP(G1054,ARANCEL!$B$5:$D$121,2,FALSE))</f>
        <v xml:space="preserve">PLANO DE RELAJACION </v>
      </c>
      <c r="I1054" s="121" t="s">
        <v>2739</v>
      </c>
      <c r="J1054" s="119">
        <v>1</v>
      </c>
      <c r="K1054" s="122">
        <f>IF(G1054="","",VLOOKUP(G1054,ARANCEL!$B$5:$D$121,3,FALSE)*J1054)</f>
        <v>9221</v>
      </c>
      <c r="L1054" s="1229" t="s">
        <v>8279</v>
      </c>
      <c r="M1054" s="1229">
        <v>4500260751</v>
      </c>
      <c r="N1054" s="1229" t="s">
        <v>8271</v>
      </c>
    </row>
    <row r="1055" spans="1:14" s="914" customFormat="1" x14ac:dyDescent="0.25">
      <c r="A1055" s="816" t="s">
        <v>305</v>
      </c>
      <c r="B1055" s="817">
        <v>41698</v>
      </c>
      <c r="C1055" s="257" t="s">
        <v>3157</v>
      </c>
      <c r="D1055" s="255" t="s">
        <v>804</v>
      </c>
      <c r="E1055" s="258">
        <v>10178956</v>
      </c>
      <c r="F1055" s="255">
        <v>25201782</v>
      </c>
      <c r="G1055" s="816">
        <v>2705003</v>
      </c>
      <c r="H1055" s="120" t="str">
        <f>IF(G1055="","",VLOOKUP(G1055,ARANCEL!$B$5:$D$121,2,FALSE))</f>
        <v>INCRUSTACION ESTETICA (ART-GLASS O CERAMICA)</v>
      </c>
      <c r="I1055" s="121" t="s">
        <v>308</v>
      </c>
      <c r="J1055" s="119">
        <v>1</v>
      </c>
      <c r="K1055" s="122">
        <f>IF(G1055="","",VLOOKUP(G1055,ARANCEL!$B$5:$D$121,3,FALSE)*J1055)</f>
        <v>15676</v>
      </c>
      <c r="L1055" s="1229" t="s">
        <v>3438</v>
      </c>
      <c r="M1055" s="1229">
        <v>4500220809</v>
      </c>
      <c r="N1055" s="1229">
        <v>8637</v>
      </c>
    </row>
    <row r="1056" spans="1:14" s="914" customFormat="1" x14ac:dyDescent="0.25">
      <c r="A1056" s="816" t="s">
        <v>305</v>
      </c>
      <c r="B1056" s="817">
        <v>41710</v>
      </c>
      <c r="C1056" s="818" t="s">
        <v>3157</v>
      </c>
      <c r="D1056" s="816" t="s">
        <v>804</v>
      </c>
      <c r="E1056" s="819">
        <v>10178956</v>
      </c>
      <c r="F1056" s="816">
        <v>25201782</v>
      </c>
      <c r="G1056" s="816">
        <v>2705003</v>
      </c>
      <c r="H1056" s="120" t="str">
        <f>IF(G1056="","",VLOOKUP(G1056,ARANCEL!$B$5:$D$121,2,FALSE))</f>
        <v>INCRUSTACION ESTETICA (ART-GLASS O CERAMICA)</v>
      </c>
      <c r="I1056" s="121" t="s">
        <v>326</v>
      </c>
      <c r="J1056" s="119">
        <v>1</v>
      </c>
      <c r="K1056" s="122">
        <f>IF(G1056="","",VLOOKUP(G1056,ARANCEL!$B$5:$D$121,3,FALSE)*J1056)</f>
        <v>15676</v>
      </c>
      <c r="L1056" s="1229" t="s">
        <v>3438</v>
      </c>
      <c r="M1056" s="1229">
        <v>4500220809</v>
      </c>
      <c r="N1056" s="1229">
        <v>8637</v>
      </c>
    </row>
    <row r="1057" spans="1:14" s="914" customFormat="1" x14ac:dyDescent="0.25">
      <c r="A1057" s="816" t="s">
        <v>305</v>
      </c>
      <c r="B1057" s="817">
        <v>41978</v>
      </c>
      <c r="C1057" s="818" t="s">
        <v>8746</v>
      </c>
      <c r="D1057" s="816" t="s">
        <v>467</v>
      </c>
      <c r="E1057" s="819">
        <v>10291647</v>
      </c>
      <c r="F1057" s="816">
        <v>28441600</v>
      </c>
      <c r="G1057" s="816">
        <v>2705003</v>
      </c>
      <c r="H1057" s="120" t="str">
        <f>IF(G1057="","",VLOOKUP(G1057,ARANCEL!$B$5:$D$121,2,FALSE))</f>
        <v>INCRUSTACION ESTETICA (ART-GLASS O CERAMICA)</v>
      </c>
      <c r="I1057" s="121" t="s">
        <v>316</v>
      </c>
      <c r="J1057" s="119">
        <v>1</v>
      </c>
      <c r="K1057" s="122">
        <f>IF(G1057="","",VLOOKUP(G1057,ARANCEL!$B$5:$D$121,3,FALSE)*J1057)</f>
        <v>15676</v>
      </c>
      <c r="L1057" s="1349" t="s">
        <v>9431</v>
      </c>
      <c r="M1057" s="1349">
        <v>4500269300</v>
      </c>
      <c r="N1057" s="1349" t="s">
        <v>9449</v>
      </c>
    </row>
    <row r="1058" spans="1:14" s="912" customFormat="1" x14ac:dyDescent="0.25">
      <c r="A1058" s="816" t="s">
        <v>305</v>
      </c>
      <c r="B1058" s="817">
        <v>41908</v>
      </c>
      <c r="C1058" s="818" t="s">
        <v>7275</v>
      </c>
      <c r="D1058" s="816" t="s">
        <v>467</v>
      </c>
      <c r="E1058" s="819">
        <v>10258212</v>
      </c>
      <c r="F1058" s="816">
        <v>28308776</v>
      </c>
      <c r="G1058" s="816">
        <v>2705003</v>
      </c>
      <c r="H1058" s="120" t="str">
        <f>IF(G1058="","",VLOOKUP(G1058,ARANCEL!$B$5:$D$121,2,FALSE))</f>
        <v>INCRUSTACION ESTETICA (ART-GLASS O CERAMICA)</v>
      </c>
      <c r="I1058" s="121" t="s">
        <v>315</v>
      </c>
      <c r="J1058" s="119">
        <v>1</v>
      </c>
      <c r="K1058" s="122">
        <f>IF(G1058="","",VLOOKUP(G1058,ARANCEL!$B$5:$D$121,3,FALSE)*J1058)</f>
        <v>15676</v>
      </c>
      <c r="L1058" s="1229" t="s">
        <v>7548</v>
      </c>
      <c r="M1058" s="1229">
        <v>4500255012</v>
      </c>
      <c r="N1058" s="1229" t="s">
        <v>7550</v>
      </c>
    </row>
    <row r="1059" spans="1:14" s="917" customFormat="1" x14ac:dyDescent="0.25">
      <c r="A1059" s="816" t="s">
        <v>305</v>
      </c>
      <c r="B1059" s="817">
        <v>41751</v>
      </c>
      <c r="C1059" s="818" t="s">
        <v>4094</v>
      </c>
      <c r="D1059" s="816" t="s">
        <v>81</v>
      </c>
      <c r="E1059" s="819">
        <v>10190474</v>
      </c>
      <c r="F1059" s="816">
        <v>26053309</v>
      </c>
      <c r="G1059" s="816">
        <v>2705003</v>
      </c>
      <c r="H1059" s="120" t="str">
        <f>IF(G1059="","",VLOOKUP(G1059,ARANCEL!$B$5:$D$121,2,FALSE))</f>
        <v>INCRUSTACION ESTETICA (ART-GLASS O CERAMICA)</v>
      </c>
      <c r="I1059" s="121" t="s">
        <v>326</v>
      </c>
      <c r="J1059" s="119">
        <v>1</v>
      </c>
      <c r="K1059" s="122">
        <f>IF(G1059="","",VLOOKUP(G1059,ARANCEL!$B$5:$D$121,3,FALSE)*J1059)</f>
        <v>15676</v>
      </c>
      <c r="L1059" s="1229" t="s">
        <v>4612</v>
      </c>
      <c r="M1059" s="1229">
        <v>4500229994</v>
      </c>
      <c r="N1059" s="1229">
        <v>9199</v>
      </c>
    </row>
    <row r="1060" spans="1:14" s="920" customFormat="1" x14ac:dyDescent="0.25">
      <c r="A1060" s="816" t="s">
        <v>305</v>
      </c>
      <c r="B1060" s="817">
        <v>41921</v>
      </c>
      <c r="C1060" s="818" t="s">
        <v>1389</v>
      </c>
      <c r="D1060" s="816" t="s">
        <v>3347</v>
      </c>
      <c r="E1060" s="819">
        <v>10262301</v>
      </c>
      <c r="F1060" s="816">
        <v>27921512</v>
      </c>
      <c r="G1060" s="816">
        <v>2705003</v>
      </c>
      <c r="H1060" s="120" t="str">
        <f>IF(G1060="","",VLOOKUP(G1060,ARANCEL!$B$5:$D$121,2,FALSE))</f>
        <v>INCRUSTACION ESTETICA (ART-GLASS O CERAMICA)</v>
      </c>
      <c r="I1060" s="121" t="s">
        <v>312</v>
      </c>
      <c r="J1060" s="119">
        <v>1</v>
      </c>
      <c r="K1060" s="122">
        <f>IF(G1060="","",VLOOKUP(G1060,ARANCEL!$B$5:$D$121,3,FALSE)*J1060)</f>
        <v>15676</v>
      </c>
      <c r="L1060" s="1229" t="s">
        <v>8279</v>
      </c>
      <c r="M1060" s="1229">
        <v>4500259287</v>
      </c>
      <c r="N1060" s="1229" t="s">
        <v>8287</v>
      </c>
    </row>
    <row r="1061" spans="1:14" s="920" customFormat="1" x14ac:dyDescent="0.25">
      <c r="A1061" s="816" t="s">
        <v>305</v>
      </c>
      <c r="B1061" s="817">
        <v>41936</v>
      </c>
      <c r="C1061" s="818" t="s">
        <v>1389</v>
      </c>
      <c r="D1061" s="816" t="s">
        <v>3347</v>
      </c>
      <c r="E1061" s="819">
        <v>10269645</v>
      </c>
      <c r="F1061" s="816">
        <v>27921512</v>
      </c>
      <c r="G1061" s="816">
        <v>2705003</v>
      </c>
      <c r="H1061" s="120" t="str">
        <f>IF(G1061="","",VLOOKUP(G1061,ARANCEL!$B$5:$D$121,2,FALSE))</f>
        <v>INCRUSTACION ESTETICA (ART-GLASS O CERAMICA)</v>
      </c>
      <c r="I1061" s="121" t="s">
        <v>618</v>
      </c>
      <c r="J1061" s="119">
        <v>1</v>
      </c>
      <c r="K1061" s="122">
        <f>IF(G1061="","",VLOOKUP(G1061,ARANCEL!$B$5:$D$121,3,FALSE)*J1061)</f>
        <v>15676</v>
      </c>
      <c r="L1061" s="1229" t="s">
        <v>8279</v>
      </c>
      <c r="M1061" s="1229">
        <v>4500260751</v>
      </c>
      <c r="N1061" s="1229" t="s">
        <v>8271</v>
      </c>
    </row>
    <row r="1062" spans="1:14" s="920" customFormat="1" x14ac:dyDescent="0.25">
      <c r="A1062" s="816" t="s">
        <v>305</v>
      </c>
      <c r="B1062" s="817">
        <v>41936</v>
      </c>
      <c r="C1062" s="818" t="s">
        <v>1389</v>
      </c>
      <c r="D1062" s="816" t="s">
        <v>3347</v>
      </c>
      <c r="E1062" s="819">
        <v>10269645</v>
      </c>
      <c r="F1062" s="816">
        <v>27921512</v>
      </c>
      <c r="G1062" s="816">
        <v>2704005</v>
      </c>
      <c r="H1062" s="120" t="str">
        <f>IF(G1062="","",VLOOKUP(G1062,ARANCEL!$B$5:$D$121,2,FALSE))</f>
        <v>PROVISORIO</v>
      </c>
      <c r="I1062" s="121" t="s">
        <v>308</v>
      </c>
      <c r="J1062" s="119">
        <v>1</v>
      </c>
      <c r="K1062" s="122">
        <f>IF(G1062="","",VLOOKUP(G1062,ARANCEL!$B$5:$D$121,3,FALSE)*J1062)</f>
        <v>3250</v>
      </c>
      <c r="L1062" s="1229" t="s">
        <v>8279</v>
      </c>
      <c r="M1062" s="1229">
        <v>4500260751</v>
      </c>
      <c r="N1062" s="1229" t="s">
        <v>8271</v>
      </c>
    </row>
    <row r="1063" spans="1:14" s="917" customFormat="1" x14ac:dyDescent="0.25">
      <c r="A1063" s="843" t="s">
        <v>305</v>
      </c>
      <c r="B1063" s="817">
        <v>41941</v>
      </c>
      <c r="C1063" s="818" t="s">
        <v>1389</v>
      </c>
      <c r="D1063" s="816" t="s">
        <v>3347</v>
      </c>
      <c r="E1063" s="819">
        <v>10269645</v>
      </c>
      <c r="F1063" s="816">
        <v>27921512</v>
      </c>
      <c r="G1063" s="816">
        <v>2704003</v>
      </c>
      <c r="H1063" s="120" t="str">
        <f>IF(G1063="","",VLOOKUP(G1063,ARANCEL!$B$5:$D$121,2,FALSE))</f>
        <v xml:space="preserve">CORONA PERIFERICA CON PERNO MUÑON COLADO </v>
      </c>
      <c r="I1063" s="121" t="s">
        <v>308</v>
      </c>
      <c r="J1063" s="119">
        <v>1</v>
      </c>
      <c r="K1063" s="122">
        <f>IF(G1063="","",VLOOKUP(G1063,ARANCEL!$B$5:$D$121,3,FALSE)*J1063)</f>
        <v>32612</v>
      </c>
      <c r="L1063" s="1229" t="s">
        <v>8279</v>
      </c>
      <c r="M1063" s="1229">
        <v>4500260751</v>
      </c>
      <c r="N1063" s="1229" t="s">
        <v>8271</v>
      </c>
    </row>
    <row r="1064" spans="1:14" s="924" customFormat="1" x14ac:dyDescent="0.25">
      <c r="A1064" s="816" t="s">
        <v>305</v>
      </c>
      <c r="B1064" s="817">
        <v>41773</v>
      </c>
      <c r="C1064" s="818" t="s">
        <v>4497</v>
      </c>
      <c r="D1064" s="816" t="s">
        <v>467</v>
      </c>
      <c r="E1064" s="819">
        <v>10196897</v>
      </c>
      <c r="F1064" s="816">
        <v>25793825</v>
      </c>
      <c r="G1064" s="816">
        <v>2705003</v>
      </c>
      <c r="H1064" s="120" t="str">
        <f>IF(G1064="","",VLOOKUP(G1064,ARANCEL!$B$5:$D$121,2,FALSE))</f>
        <v>INCRUSTACION ESTETICA (ART-GLASS O CERAMICA)</v>
      </c>
      <c r="I1064" s="121" t="s">
        <v>326</v>
      </c>
      <c r="J1064" s="119">
        <v>1</v>
      </c>
      <c r="K1064" s="122">
        <f>IF(G1064="","",VLOOKUP(G1064,ARANCEL!$B$5:$D$121,3,FALSE)*J1064)</f>
        <v>15676</v>
      </c>
      <c r="L1064" s="1229" t="s">
        <v>5292</v>
      </c>
      <c r="M1064" s="1229">
        <v>4500235530</v>
      </c>
      <c r="N1064" s="1229">
        <v>9401</v>
      </c>
    </row>
    <row r="1065" spans="1:14" s="924" customFormat="1" x14ac:dyDescent="0.25">
      <c r="A1065" s="816" t="s">
        <v>305</v>
      </c>
      <c r="B1065" s="817">
        <v>41818</v>
      </c>
      <c r="C1065" s="818" t="s">
        <v>5421</v>
      </c>
      <c r="D1065" s="816" t="s">
        <v>78</v>
      </c>
      <c r="E1065" s="819">
        <v>10218143</v>
      </c>
      <c r="F1065" s="816">
        <v>26550431</v>
      </c>
      <c r="G1065" s="816">
        <v>2705003</v>
      </c>
      <c r="H1065" s="120" t="str">
        <f>IF(G1065="","",VLOOKUP(G1065,ARANCEL!$B$5:$D$121,2,FALSE))</f>
        <v>INCRUSTACION ESTETICA (ART-GLASS O CERAMICA)</v>
      </c>
      <c r="I1065" s="121" t="s">
        <v>317</v>
      </c>
      <c r="J1065" s="119">
        <v>1</v>
      </c>
      <c r="K1065" s="122">
        <f>IF(G1065="","",VLOOKUP(G1065,ARANCEL!$B$5:$D$121,3,FALSE)*J1065)</f>
        <v>15676</v>
      </c>
      <c r="L1065" s="1229" t="s">
        <v>5742</v>
      </c>
      <c r="M1065" s="1229">
        <v>4500239575</v>
      </c>
      <c r="N1065" s="1229" t="s">
        <v>5758</v>
      </c>
    </row>
    <row r="1066" spans="1:14" s="924" customFormat="1" ht="15" customHeight="1" x14ac:dyDescent="0.25">
      <c r="A1066" s="816" t="s">
        <v>305</v>
      </c>
      <c r="B1066" s="817">
        <v>41661</v>
      </c>
      <c r="C1066" s="818" t="s">
        <v>7692</v>
      </c>
      <c r="D1066" s="816" t="s">
        <v>84</v>
      </c>
      <c r="E1066" s="819">
        <v>10266004</v>
      </c>
      <c r="F1066" s="816">
        <v>28986545</v>
      </c>
      <c r="G1066" s="816">
        <v>2704003</v>
      </c>
      <c r="H1066" s="120" t="str">
        <f>IF(G1066="","",VLOOKUP(G1066,ARANCEL!$B$5:$D$121,2,FALSE))</f>
        <v xml:space="preserve">CORONA PERIFERICA CON PERNO MUÑON COLADO </v>
      </c>
      <c r="I1066" s="121" t="s">
        <v>322</v>
      </c>
      <c r="J1066" s="119">
        <v>1</v>
      </c>
      <c r="K1066" s="122">
        <f>IF(G1066="","",VLOOKUP(G1066,ARANCEL!$B$5:$D$121,3,FALSE)*J1066)</f>
        <v>32612</v>
      </c>
      <c r="L1066" s="1229" t="s">
        <v>8279</v>
      </c>
      <c r="M1066" s="1229">
        <v>4500259287</v>
      </c>
      <c r="N1066" s="1229" t="s">
        <v>8287</v>
      </c>
    </row>
    <row r="1067" spans="1:14" s="924" customFormat="1" x14ac:dyDescent="0.25">
      <c r="A1067" s="816" t="s">
        <v>305</v>
      </c>
      <c r="B1067" s="817">
        <v>41927</v>
      </c>
      <c r="C1067" s="818" t="s">
        <v>7692</v>
      </c>
      <c r="D1067" s="816" t="s">
        <v>84</v>
      </c>
      <c r="E1067" s="819">
        <v>10266004</v>
      </c>
      <c r="F1067" s="816">
        <v>28986545</v>
      </c>
      <c r="G1067" s="816">
        <v>2704005</v>
      </c>
      <c r="H1067" s="120" t="str">
        <f>IF(G1067="","",VLOOKUP(G1067,ARANCEL!$B$5:$D$121,2,FALSE))</f>
        <v>PROVISORIO</v>
      </c>
      <c r="I1067" s="121" t="s">
        <v>322</v>
      </c>
      <c r="J1067" s="119">
        <v>1</v>
      </c>
      <c r="K1067" s="122">
        <f>IF(G1067="","",VLOOKUP(G1067,ARANCEL!$B$5:$D$121,3,FALSE)*J1067)</f>
        <v>3250</v>
      </c>
      <c r="L1067" s="1229" t="s">
        <v>8279</v>
      </c>
      <c r="M1067" s="1229">
        <v>4500259287</v>
      </c>
      <c r="N1067" s="1229" t="s">
        <v>8287</v>
      </c>
    </row>
    <row r="1068" spans="1:14" s="924" customFormat="1" x14ac:dyDescent="0.25">
      <c r="A1068" s="816" t="s">
        <v>305</v>
      </c>
      <c r="B1068" s="817">
        <v>41754</v>
      </c>
      <c r="C1068" s="818" t="s">
        <v>4149</v>
      </c>
      <c r="D1068" s="816" t="s">
        <v>78</v>
      </c>
      <c r="E1068" s="819">
        <v>10191168</v>
      </c>
      <c r="F1068" s="816">
        <v>21846062</v>
      </c>
      <c r="G1068" s="816">
        <v>2704005</v>
      </c>
      <c r="H1068" s="120" t="str">
        <f>IF(G1068="","",VLOOKUP(G1068,ARANCEL!$B$5:$D$121,2,FALSE))</f>
        <v>PROVISORIO</v>
      </c>
      <c r="I1068" s="121" t="s">
        <v>318</v>
      </c>
      <c r="J1068" s="119">
        <v>1</v>
      </c>
      <c r="K1068" s="122">
        <f>IF(G1068="","",VLOOKUP(G1068,ARANCEL!$B$5:$D$121,3,FALSE)*J1068)</f>
        <v>3250</v>
      </c>
      <c r="L1068" s="1229" t="s">
        <v>4612</v>
      </c>
      <c r="M1068" s="1229">
        <v>4500229997</v>
      </c>
      <c r="N1068" s="1229">
        <v>9220</v>
      </c>
    </row>
    <row r="1069" spans="1:14" s="924" customFormat="1" x14ac:dyDescent="0.25">
      <c r="A1069" s="816" t="s">
        <v>305</v>
      </c>
      <c r="B1069" s="817">
        <v>41754</v>
      </c>
      <c r="C1069" s="118" t="s">
        <v>4149</v>
      </c>
      <c r="D1069" s="119" t="s">
        <v>78</v>
      </c>
      <c r="E1069" s="162">
        <v>10191168</v>
      </c>
      <c r="F1069" s="119">
        <v>21846062</v>
      </c>
      <c r="G1069" s="816">
        <v>2704003</v>
      </c>
      <c r="H1069" s="120" t="str">
        <f>IF(G1069="","",VLOOKUP(G1069,ARANCEL!$B$5:$D$121,2,FALSE))</f>
        <v xml:space="preserve">CORONA PERIFERICA CON PERNO MUÑON COLADO </v>
      </c>
      <c r="I1069" s="121" t="s">
        <v>318</v>
      </c>
      <c r="J1069" s="119">
        <v>1</v>
      </c>
      <c r="K1069" s="122">
        <f>IF(G1069="","",VLOOKUP(G1069,ARANCEL!$B$5:$D$121,3,FALSE)*J1069)</f>
        <v>32612</v>
      </c>
      <c r="L1069" s="1229" t="s">
        <v>8279</v>
      </c>
      <c r="M1069" s="1229">
        <v>4500259287</v>
      </c>
      <c r="N1069" s="1229" t="s">
        <v>8287</v>
      </c>
    </row>
    <row r="1070" spans="1:14" s="924" customFormat="1" x14ac:dyDescent="0.25">
      <c r="A1070" s="816" t="s">
        <v>305</v>
      </c>
      <c r="B1070" s="817">
        <v>41817</v>
      </c>
      <c r="C1070" s="818" t="s">
        <v>4149</v>
      </c>
      <c r="D1070" s="816" t="s">
        <v>78</v>
      </c>
      <c r="E1070" s="819">
        <v>10216916</v>
      </c>
      <c r="F1070" s="816">
        <v>27046980</v>
      </c>
      <c r="G1070" s="816">
        <v>2705003</v>
      </c>
      <c r="H1070" s="120" t="str">
        <f>IF(G1070="","",VLOOKUP(G1070,ARANCEL!$B$5:$D$121,2,FALSE))</f>
        <v>INCRUSTACION ESTETICA (ART-GLASS O CERAMICA)</v>
      </c>
      <c r="I1070" s="121" t="s">
        <v>618</v>
      </c>
      <c r="J1070" s="119">
        <v>1</v>
      </c>
      <c r="K1070" s="122">
        <f>IF(G1070="","",VLOOKUP(G1070,ARANCEL!$B$5:$D$121,3,FALSE)*J1070)</f>
        <v>15676</v>
      </c>
      <c r="L1070" s="1229" t="s">
        <v>5742</v>
      </c>
      <c r="M1070" s="1229">
        <v>4500239575</v>
      </c>
      <c r="N1070" s="1229" t="s">
        <v>5758</v>
      </c>
    </row>
    <row r="1071" spans="1:14" s="930" customFormat="1" x14ac:dyDescent="0.25">
      <c r="A1071" s="816" t="s">
        <v>305</v>
      </c>
      <c r="B1071" s="817">
        <v>41947</v>
      </c>
      <c r="C1071" s="818" t="s">
        <v>7968</v>
      </c>
      <c r="D1071" s="816" t="s">
        <v>1481</v>
      </c>
      <c r="E1071" s="819">
        <v>10273533</v>
      </c>
      <c r="F1071" s="816">
        <v>16953313</v>
      </c>
      <c r="G1071" s="816">
        <v>2704005</v>
      </c>
      <c r="H1071" s="120" t="str">
        <f>IF(G1071="","",VLOOKUP(G1071,ARANCEL!$B$5:$D$121,2,FALSE))</f>
        <v>PROVISORIO</v>
      </c>
      <c r="I1071" s="121" t="s">
        <v>308</v>
      </c>
      <c r="J1071" s="119">
        <v>1</v>
      </c>
      <c r="K1071" s="122">
        <f>IF(G1071="","",VLOOKUP(G1071,ARANCEL!$B$5:$D$121,3,FALSE)*J1071)</f>
        <v>3250</v>
      </c>
      <c r="L1071" s="1229" t="s">
        <v>8279</v>
      </c>
      <c r="M1071" s="1229">
        <v>4500260751</v>
      </c>
      <c r="N1071" s="1229" t="s">
        <v>8271</v>
      </c>
    </row>
    <row r="1072" spans="1:14" s="930" customFormat="1" x14ac:dyDescent="0.25">
      <c r="A1072" s="843" t="s">
        <v>313</v>
      </c>
      <c r="B1072" s="817">
        <v>41944</v>
      </c>
      <c r="C1072" s="1044" t="s">
        <v>2612</v>
      </c>
      <c r="D1072" s="1044" t="s">
        <v>84</v>
      </c>
      <c r="E1072" s="1045">
        <v>10285875</v>
      </c>
      <c r="F1072" s="1044">
        <v>29519945</v>
      </c>
      <c r="G1072" s="1044">
        <v>2706003</v>
      </c>
      <c r="H1072" s="120" t="str">
        <f>IF(G1072="","",VLOOKUP(G1072,ARANCEL!$B$5:$D$121,2,FALSE))</f>
        <v xml:space="preserve">REBASADO </v>
      </c>
      <c r="I1072" s="121" t="s">
        <v>2739</v>
      </c>
      <c r="J1072" s="119">
        <v>1</v>
      </c>
      <c r="K1072" s="122">
        <f>IF(G1072="","",VLOOKUP(G1072,ARANCEL!$B$5:$D$121,3,FALSE)*J1072)</f>
        <v>5162</v>
      </c>
      <c r="L1072" s="1229" t="s">
        <v>8256</v>
      </c>
      <c r="M1072" s="1229">
        <v>4500265720</v>
      </c>
      <c r="N1072" s="1229" t="s">
        <v>8952</v>
      </c>
    </row>
    <row r="1073" spans="1:14" s="930" customFormat="1" x14ac:dyDescent="0.25">
      <c r="A1073" s="816" t="s">
        <v>305</v>
      </c>
      <c r="B1073" s="817">
        <v>41929</v>
      </c>
      <c r="C1073" s="818" t="s">
        <v>7717</v>
      </c>
      <c r="D1073" s="816" t="s">
        <v>84</v>
      </c>
      <c r="E1073" s="819">
        <v>10266383</v>
      </c>
      <c r="F1073" s="816">
        <v>28270519</v>
      </c>
      <c r="G1073" s="816">
        <v>2704005</v>
      </c>
      <c r="H1073" s="120" t="str">
        <f>IF(G1073="","",VLOOKUP(G1073,ARANCEL!$B$5:$D$121,2,FALSE))</f>
        <v>PROVISORIO</v>
      </c>
      <c r="I1073" s="121" t="s">
        <v>342</v>
      </c>
      <c r="J1073" s="119">
        <v>1</v>
      </c>
      <c r="K1073" s="122">
        <f>IF(G1073="","",VLOOKUP(G1073,ARANCEL!$B$5:$D$121,3,FALSE)*J1073)</f>
        <v>3250</v>
      </c>
      <c r="L1073" s="1229" t="s">
        <v>8279</v>
      </c>
      <c r="M1073" s="1229">
        <v>4500259287</v>
      </c>
      <c r="N1073" s="1229" t="s">
        <v>8287</v>
      </c>
    </row>
    <row r="1074" spans="1:14" s="930" customFormat="1" x14ac:dyDescent="0.25">
      <c r="A1074" s="816" t="s">
        <v>305</v>
      </c>
      <c r="B1074" s="817">
        <v>41929</v>
      </c>
      <c r="C1074" s="818" t="s">
        <v>7717</v>
      </c>
      <c r="D1074" s="816" t="s">
        <v>84</v>
      </c>
      <c r="E1074" s="819">
        <v>10266383</v>
      </c>
      <c r="F1074" s="816">
        <v>28270519</v>
      </c>
      <c r="G1074" s="816">
        <v>2704003</v>
      </c>
      <c r="H1074" s="120" t="str">
        <f>IF(G1074="","",VLOOKUP(G1074,ARANCEL!$B$5:$D$121,2,FALSE))</f>
        <v xml:space="preserve">CORONA PERIFERICA CON PERNO MUÑON COLADO </v>
      </c>
      <c r="I1074" s="121" t="s">
        <v>342</v>
      </c>
      <c r="J1074" s="119">
        <v>1</v>
      </c>
      <c r="K1074" s="122">
        <f>IF(G1074="","",VLOOKUP(G1074,ARANCEL!$B$5:$D$121,3,FALSE)*J1074)</f>
        <v>32612</v>
      </c>
      <c r="L1074" s="1229" t="s">
        <v>8279</v>
      </c>
      <c r="M1074" s="1229">
        <v>4500260751</v>
      </c>
      <c r="N1074" s="1229" t="s">
        <v>8271</v>
      </c>
    </row>
    <row r="1075" spans="1:14" s="937" customFormat="1" x14ac:dyDescent="0.25">
      <c r="A1075" s="816" t="s">
        <v>313</v>
      </c>
      <c r="B1075" s="817">
        <v>42056</v>
      </c>
      <c r="C1075" s="818" t="s">
        <v>9779</v>
      </c>
      <c r="D1075" s="816" t="s">
        <v>84</v>
      </c>
      <c r="E1075" s="819">
        <v>10313548</v>
      </c>
      <c r="F1075" s="816">
        <v>30661411</v>
      </c>
      <c r="G1075" s="816">
        <v>2704005</v>
      </c>
      <c r="H1075" s="120" t="str">
        <f>IF(G1075="","",VLOOKUP(G1075,ARANCEL!$B$5:$D$121,2,FALSE))</f>
        <v>PROVISORIO</v>
      </c>
      <c r="I1075" s="121" t="s">
        <v>2739</v>
      </c>
      <c r="J1075" s="119">
        <v>1</v>
      </c>
      <c r="K1075" s="122">
        <f>IF(G1075="","",VLOOKUP(G1075,ARANCEL!$B$5:$D$121,3,FALSE)*J1075)</f>
        <v>3250</v>
      </c>
      <c r="L1075" s="1235" t="str">
        <f>IF(E1075="","","IMPAGO")</f>
        <v>IMPAGO</v>
      </c>
      <c r="M1075" s="1235" t="str">
        <f>IF(L1075="IMPAGO","SIN O.C.","")</f>
        <v>SIN O.C.</v>
      </c>
      <c r="N1075" s="1235" t="str">
        <f>IF(L1075="IMPAGO","SIN FACT.","")</f>
        <v>SIN FACT.</v>
      </c>
    </row>
    <row r="1076" spans="1:14" s="937" customFormat="1" x14ac:dyDescent="0.25">
      <c r="A1076" s="816" t="s">
        <v>313</v>
      </c>
      <c r="B1076" s="817">
        <v>42056</v>
      </c>
      <c r="C1076" s="818" t="s">
        <v>9779</v>
      </c>
      <c r="D1076" s="816" t="s">
        <v>84</v>
      </c>
      <c r="E1076" s="819">
        <v>10313548</v>
      </c>
      <c r="F1076" s="816">
        <v>30661411</v>
      </c>
      <c r="G1076" s="816">
        <v>2704003</v>
      </c>
      <c r="H1076" s="120" t="str">
        <f>IF(G1076="","",VLOOKUP(G1076,ARANCEL!$B$5:$D$121,2,FALSE))</f>
        <v xml:space="preserve">CORONA PERIFERICA CON PERNO MUÑON COLADO </v>
      </c>
      <c r="I1076" s="121" t="s">
        <v>2739</v>
      </c>
      <c r="J1076" s="119">
        <v>1</v>
      </c>
      <c r="K1076" s="122">
        <f>IF(G1076="","",VLOOKUP(G1076,ARANCEL!$B$5:$D$121,3,FALSE)*J1076)</f>
        <v>32612</v>
      </c>
      <c r="L1076" s="1235" t="str">
        <f>IF(E1076="","","IMPAGO")</f>
        <v>IMPAGO</v>
      </c>
      <c r="M1076" s="1235" t="str">
        <f>IF(L1076="IMPAGO","SIN O.C.","")</f>
        <v>SIN O.C.</v>
      </c>
      <c r="N1076" s="1235" t="str">
        <f>IF(L1076="IMPAGO","SIN FACT.","")</f>
        <v>SIN FACT.</v>
      </c>
    </row>
    <row r="1077" spans="1:14" s="937" customFormat="1" x14ac:dyDescent="0.25">
      <c r="A1077" s="816" t="s">
        <v>305</v>
      </c>
      <c r="B1077" s="817">
        <v>41880</v>
      </c>
      <c r="C1077" s="818" t="s">
        <v>6751</v>
      </c>
      <c r="D1077" s="816" t="s">
        <v>84</v>
      </c>
      <c r="E1077" s="819">
        <v>10249753</v>
      </c>
      <c r="F1077" s="816">
        <v>27108155</v>
      </c>
      <c r="G1077" s="816">
        <v>2704005</v>
      </c>
      <c r="H1077" s="120" t="str">
        <f>IF(G1077="","",VLOOKUP(G1077,ARANCEL!$B$5:$D$121,2,FALSE))</f>
        <v>PROVISORIO</v>
      </c>
      <c r="I1077" s="121" t="s">
        <v>308</v>
      </c>
      <c r="J1077" s="119">
        <v>1</v>
      </c>
      <c r="K1077" s="122">
        <f>IF(G1077="","",VLOOKUP(G1077,ARANCEL!$B$5:$D$121,3,FALSE)*J1077)</f>
        <v>3250</v>
      </c>
      <c r="L1077" s="1229" t="s">
        <v>6905</v>
      </c>
      <c r="M1077" s="1229">
        <v>4500251421</v>
      </c>
      <c r="N1077" s="1229" t="s">
        <v>7150</v>
      </c>
    </row>
    <row r="1078" spans="1:14" s="939" customFormat="1" x14ac:dyDescent="0.25">
      <c r="A1078" s="816" t="s">
        <v>606</v>
      </c>
      <c r="B1078" s="817">
        <v>41889</v>
      </c>
      <c r="C1078" s="818" t="s">
        <v>6751</v>
      </c>
      <c r="D1078" s="816" t="s">
        <v>84</v>
      </c>
      <c r="E1078" s="819">
        <v>10249753</v>
      </c>
      <c r="F1078" s="816">
        <v>27108155</v>
      </c>
      <c r="G1078" s="816">
        <v>2704002</v>
      </c>
      <c r="H1078" s="120" t="str">
        <f>IF(G1078="","",VLOOKUP(G1078,ARANCEL!$B$5:$D$121,2,FALSE))</f>
        <v xml:space="preserve">CORONA PERIFERICA </v>
      </c>
      <c r="I1078" s="121" t="s">
        <v>308</v>
      </c>
      <c r="J1078" s="119">
        <v>1</v>
      </c>
      <c r="K1078" s="122">
        <f>IF(G1078="","",VLOOKUP(G1078,ARANCEL!$B$5:$D$121,3,FALSE)*J1078)</f>
        <v>25865</v>
      </c>
      <c r="L1078" s="1229" t="s">
        <v>7548</v>
      </c>
      <c r="M1078" s="1229">
        <v>4500255012</v>
      </c>
      <c r="N1078" s="1229" t="s">
        <v>7550</v>
      </c>
    </row>
    <row r="1079" spans="1:14" s="939" customFormat="1" x14ac:dyDescent="0.25">
      <c r="A1079" s="816" t="s">
        <v>313</v>
      </c>
      <c r="B1079" s="817">
        <v>41717</v>
      </c>
      <c r="C1079" s="818" t="s">
        <v>3383</v>
      </c>
      <c r="D1079" s="816" t="s">
        <v>84</v>
      </c>
      <c r="E1079" s="819">
        <v>10181479</v>
      </c>
      <c r="F1079" s="816">
        <v>24966791</v>
      </c>
      <c r="G1079" s="816">
        <v>2704005</v>
      </c>
      <c r="H1079" s="120" t="str">
        <f>IF(G1079="","",VLOOKUP(G1079,ARANCEL!$B$5:$D$121,2,FALSE))</f>
        <v>PROVISORIO</v>
      </c>
      <c r="I1079" s="121" t="s">
        <v>340</v>
      </c>
      <c r="J1079" s="119">
        <v>1</v>
      </c>
      <c r="K1079" s="122">
        <f>IF(G1079="","",VLOOKUP(G1079,ARANCEL!$B$5:$D$121,3,FALSE)*J1079)</f>
        <v>3250</v>
      </c>
      <c r="L1079" s="1229" t="s">
        <v>3058</v>
      </c>
      <c r="M1079" s="1229">
        <v>4500225673</v>
      </c>
      <c r="N1079" s="1229">
        <v>8919</v>
      </c>
    </row>
    <row r="1080" spans="1:14" s="939" customFormat="1" x14ac:dyDescent="0.25">
      <c r="A1080" s="816" t="s">
        <v>305</v>
      </c>
      <c r="B1080" s="817">
        <v>41717</v>
      </c>
      <c r="C1080" s="818" t="s">
        <v>3383</v>
      </c>
      <c r="D1080" s="816" t="s">
        <v>84</v>
      </c>
      <c r="E1080" s="819">
        <v>10181479</v>
      </c>
      <c r="F1080" s="816">
        <v>24966791</v>
      </c>
      <c r="G1080" s="816">
        <v>2704003</v>
      </c>
      <c r="H1080" s="120" t="str">
        <f>IF(G1080="","",VLOOKUP(G1080,ARANCEL!$B$5:$D$121,2,FALSE))</f>
        <v xml:space="preserve">CORONA PERIFERICA CON PERNO MUÑON COLADO </v>
      </c>
      <c r="I1080" s="121" t="s">
        <v>340</v>
      </c>
      <c r="J1080" s="119">
        <v>1</v>
      </c>
      <c r="K1080" s="122">
        <f>IF(G1080="","",VLOOKUP(G1080,ARANCEL!$B$5:$D$121,3,FALSE)*J1080)</f>
        <v>32612</v>
      </c>
      <c r="L1080" s="1229" t="s">
        <v>3058</v>
      </c>
      <c r="M1080" s="1229">
        <v>4500225673</v>
      </c>
      <c r="N1080" s="1229">
        <v>8919</v>
      </c>
    </row>
    <row r="1081" spans="1:14" s="939" customFormat="1" x14ac:dyDescent="0.25">
      <c r="A1081" s="816" t="s">
        <v>305</v>
      </c>
      <c r="B1081" s="817">
        <v>41673</v>
      </c>
      <c r="C1081" s="818" t="s">
        <v>2632</v>
      </c>
      <c r="D1081" s="816" t="s">
        <v>465</v>
      </c>
      <c r="E1081" s="819">
        <v>10171700</v>
      </c>
      <c r="F1081" s="816">
        <v>24767211</v>
      </c>
      <c r="G1081" s="816">
        <v>2704005</v>
      </c>
      <c r="H1081" s="120" t="str">
        <f>IF(G1081="","",VLOOKUP(G1081,ARANCEL!$B$5:$D$121,2,FALSE))</f>
        <v>PROVISORIO</v>
      </c>
      <c r="I1081" s="121" t="s">
        <v>308</v>
      </c>
      <c r="J1081" s="119">
        <v>1</v>
      </c>
      <c r="K1081" s="122">
        <f>IF(G1081="","",VLOOKUP(G1081,ARANCEL!$B$5:$D$121,3,FALSE)*J1081)</f>
        <v>3250</v>
      </c>
      <c r="L1081" s="1229" t="s">
        <v>2842</v>
      </c>
      <c r="M1081" s="1229">
        <v>4500216250</v>
      </c>
      <c r="N1081" s="1229">
        <v>8414</v>
      </c>
    </row>
    <row r="1082" spans="1:14" s="939" customFormat="1" x14ac:dyDescent="0.25">
      <c r="A1082" s="816" t="s">
        <v>305</v>
      </c>
      <c r="B1082" s="817">
        <v>41730</v>
      </c>
      <c r="C1082" s="818" t="s">
        <v>2632</v>
      </c>
      <c r="D1082" s="816" t="s">
        <v>465</v>
      </c>
      <c r="E1082" s="819">
        <v>10171700</v>
      </c>
      <c r="F1082" s="816">
        <v>24767211</v>
      </c>
      <c r="G1082" s="816">
        <v>2704002</v>
      </c>
      <c r="H1082" s="120" t="str">
        <f>IF(G1082="","",VLOOKUP(G1082,ARANCEL!$B$5:$D$121,2,FALSE))</f>
        <v xml:space="preserve">CORONA PERIFERICA </v>
      </c>
      <c r="I1082" s="121" t="s">
        <v>308</v>
      </c>
      <c r="J1082" s="119">
        <v>1</v>
      </c>
      <c r="K1082" s="122">
        <f>IF(G1082="","",VLOOKUP(G1082,ARANCEL!$B$5:$D$121,3,FALSE)*J1082)</f>
        <v>25865</v>
      </c>
      <c r="L1082" s="1229" t="s">
        <v>8279</v>
      </c>
      <c r="M1082" s="1229">
        <v>4500259287</v>
      </c>
      <c r="N1082" s="1229" t="s">
        <v>8287</v>
      </c>
    </row>
    <row r="1083" spans="1:14" s="939" customFormat="1" x14ac:dyDescent="0.25">
      <c r="A1083" s="816" t="s">
        <v>305</v>
      </c>
      <c r="B1083" s="817">
        <v>41887</v>
      </c>
      <c r="C1083" s="818" t="s">
        <v>6931</v>
      </c>
      <c r="D1083" s="816" t="s">
        <v>84</v>
      </c>
      <c r="E1083" s="819">
        <v>10253461</v>
      </c>
      <c r="F1083" s="816">
        <v>28285948</v>
      </c>
      <c r="G1083" s="816">
        <v>2704005</v>
      </c>
      <c r="H1083" s="120" t="str">
        <f>IF(G1083="","",VLOOKUP(G1083,ARANCEL!$B$5:$D$121,2,FALSE))</f>
        <v>PROVISORIO</v>
      </c>
      <c r="I1083" s="121" t="s">
        <v>308</v>
      </c>
      <c r="J1083" s="119">
        <v>1</v>
      </c>
      <c r="K1083" s="122">
        <f>IF(G1083="","",VLOOKUP(G1083,ARANCEL!$B$5:$D$121,3,FALSE)*J1083)</f>
        <v>3250</v>
      </c>
      <c r="L1083" s="1229" t="s">
        <v>7548</v>
      </c>
      <c r="M1083" s="1229">
        <v>4500255012</v>
      </c>
      <c r="N1083" s="1229" t="s">
        <v>7550</v>
      </c>
    </row>
    <row r="1084" spans="1:14" s="939" customFormat="1" ht="17.25" customHeight="1" x14ac:dyDescent="0.25">
      <c r="A1084" s="816" t="s">
        <v>305</v>
      </c>
      <c r="B1084" s="817">
        <v>41904</v>
      </c>
      <c r="C1084" s="818" t="s">
        <v>6931</v>
      </c>
      <c r="D1084" s="816" t="s">
        <v>84</v>
      </c>
      <c r="E1084" s="819">
        <v>10253461</v>
      </c>
      <c r="F1084" s="816">
        <v>28285948</v>
      </c>
      <c r="G1084" s="816">
        <v>2704002</v>
      </c>
      <c r="H1084" s="120" t="str">
        <f>IF(G1084="","",VLOOKUP(G1084,ARANCEL!$B$5:$D$121,2,FALSE))</f>
        <v xml:space="preserve">CORONA PERIFERICA </v>
      </c>
      <c r="I1084" s="121" t="s">
        <v>308</v>
      </c>
      <c r="J1084" s="119">
        <v>1</v>
      </c>
      <c r="K1084" s="122">
        <f>IF(G1084="","",VLOOKUP(G1084,ARANCEL!$B$5:$D$121,3,FALSE)*J1084)</f>
        <v>25865</v>
      </c>
      <c r="L1084" s="1229" t="s">
        <v>7548</v>
      </c>
      <c r="M1084" s="1229">
        <v>4500255012</v>
      </c>
      <c r="N1084" s="1229" t="s">
        <v>7550</v>
      </c>
    </row>
    <row r="1085" spans="1:14" s="939" customFormat="1" ht="17.25" customHeight="1" x14ac:dyDescent="0.25">
      <c r="A1085" s="816" t="s">
        <v>305</v>
      </c>
      <c r="B1085" s="817">
        <v>41996</v>
      </c>
      <c r="C1085" s="818" t="s">
        <v>9117</v>
      </c>
      <c r="D1085" s="816" t="s">
        <v>78</v>
      </c>
      <c r="E1085" s="819">
        <v>10299699</v>
      </c>
      <c r="F1085" s="816">
        <v>30151071</v>
      </c>
      <c r="G1085" s="816">
        <v>2705003</v>
      </c>
      <c r="H1085" s="120" t="str">
        <f>IF(G1085="","",VLOOKUP(G1085,ARANCEL!$B$5:$D$121,2,FALSE))</f>
        <v>INCRUSTACION ESTETICA (ART-GLASS O CERAMICA)</v>
      </c>
      <c r="I1085" s="121" t="s">
        <v>618</v>
      </c>
      <c r="J1085" s="119">
        <v>1</v>
      </c>
      <c r="K1085" s="122">
        <f>IF(G1085="","",VLOOKUP(G1085,ARANCEL!$B$5:$D$121,3,FALSE)*J1085)</f>
        <v>15676</v>
      </c>
      <c r="L1085" s="1349" t="s">
        <v>9431</v>
      </c>
      <c r="M1085" s="1349">
        <v>4500269300</v>
      </c>
      <c r="N1085" s="1349" t="s">
        <v>9449</v>
      </c>
    </row>
    <row r="1086" spans="1:14" s="939" customFormat="1" ht="17.25" customHeight="1" x14ac:dyDescent="0.25">
      <c r="A1086" s="816" t="s">
        <v>305</v>
      </c>
      <c r="B1086" s="817">
        <v>41733</v>
      </c>
      <c r="C1086" s="818" t="s">
        <v>934</v>
      </c>
      <c r="D1086" s="816" t="s">
        <v>83</v>
      </c>
      <c r="E1086" s="819">
        <v>10185248</v>
      </c>
      <c r="F1086" s="816">
        <v>25736655</v>
      </c>
      <c r="G1086" s="816">
        <v>2704005</v>
      </c>
      <c r="H1086" s="120" t="str">
        <f>IF(G1086="","",VLOOKUP(G1086,ARANCEL!$B$5:$D$121,2,FALSE))</f>
        <v>PROVISORIO</v>
      </c>
      <c r="I1086" s="121" t="s">
        <v>326</v>
      </c>
      <c r="J1086" s="119">
        <v>1</v>
      </c>
      <c r="K1086" s="122">
        <f>IF(G1086="","",VLOOKUP(G1086,ARANCEL!$B$5:$D$121,3,FALSE)*J1086)</f>
        <v>3250</v>
      </c>
      <c r="L1086" s="1229" t="s">
        <v>4612</v>
      </c>
      <c r="M1086" s="1229">
        <v>4500229991</v>
      </c>
      <c r="N1086" s="1229">
        <v>9221</v>
      </c>
    </row>
    <row r="1087" spans="1:14" ht="17.25" customHeight="1" x14ac:dyDescent="0.25">
      <c r="A1087" s="119" t="s">
        <v>305</v>
      </c>
      <c r="B1087" s="164">
        <v>41752</v>
      </c>
      <c r="C1087" s="118" t="s">
        <v>934</v>
      </c>
      <c r="D1087" s="119" t="s">
        <v>83</v>
      </c>
      <c r="E1087" s="162">
        <v>10185248</v>
      </c>
      <c r="F1087" s="119">
        <v>25736655</v>
      </c>
      <c r="G1087" s="119">
        <v>2704003</v>
      </c>
      <c r="H1087" s="120" t="str">
        <f>IF(G1087="","",VLOOKUP(G1087,ARANCEL!$B$5:$D$121,2,FALSE))</f>
        <v xml:space="preserve">CORONA PERIFERICA CON PERNO MUÑON COLADO </v>
      </c>
      <c r="I1087" s="121" t="s">
        <v>326</v>
      </c>
      <c r="J1087" s="119">
        <v>1</v>
      </c>
      <c r="K1087" s="122">
        <f>IF(G1087="","",VLOOKUP(G1087,ARANCEL!$B$5:$D$121,3,FALSE)*J1087)</f>
        <v>32612</v>
      </c>
      <c r="L1087" s="1229" t="s">
        <v>4612</v>
      </c>
      <c r="M1087" s="1229">
        <v>4500229991</v>
      </c>
      <c r="N1087" s="1229">
        <v>9221</v>
      </c>
    </row>
    <row r="1088" spans="1:14" s="943" customFormat="1" ht="17.25" customHeight="1" x14ac:dyDescent="0.25">
      <c r="A1088" s="816" t="s">
        <v>305</v>
      </c>
      <c r="B1088" s="817">
        <v>42023</v>
      </c>
      <c r="C1088" s="118" t="s">
        <v>709</v>
      </c>
      <c r="D1088" s="119" t="s">
        <v>78</v>
      </c>
      <c r="E1088" s="162">
        <v>10309609</v>
      </c>
      <c r="F1088" s="119">
        <v>30560537</v>
      </c>
      <c r="G1088" s="816">
        <v>2705003</v>
      </c>
      <c r="H1088" s="120" t="str">
        <f>IF(G1088="","",VLOOKUP(G1088,ARANCEL!$B$5:$D$121,2,FALSE))</f>
        <v>INCRUSTACION ESTETICA (ART-GLASS O CERAMICA)</v>
      </c>
      <c r="I1088" s="121" t="s">
        <v>312</v>
      </c>
      <c r="J1088" s="119">
        <v>1</v>
      </c>
      <c r="K1088" s="122">
        <f>IF(G1088="","",VLOOKUP(G1088,ARANCEL!$B$5:$D$121,3,FALSE)*J1088)</f>
        <v>15676</v>
      </c>
      <c r="L1088" s="1235" t="str">
        <f>IF(E1088="","","IMPAGO")</f>
        <v>IMPAGO</v>
      </c>
      <c r="M1088" s="1235" t="str">
        <f>IF(L1088="IMPAGO","SIN O.C.","")</f>
        <v>SIN O.C.</v>
      </c>
      <c r="N1088" s="1235" t="str">
        <f>IF(L1088="IMPAGO","SIN FACT.","")</f>
        <v>SIN FACT.</v>
      </c>
    </row>
    <row r="1089" spans="1:14" s="943" customFormat="1" ht="17.25" customHeight="1" x14ac:dyDescent="0.25">
      <c r="A1089" s="816" t="s">
        <v>305</v>
      </c>
      <c r="B1089" s="817">
        <v>41824</v>
      </c>
      <c r="C1089" s="118" t="s">
        <v>5473</v>
      </c>
      <c r="D1089" s="119" t="s">
        <v>82</v>
      </c>
      <c r="E1089" s="162">
        <v>10219385</v>
      </c>
      <c r="F1089" s="119">
        <v>27133954</v>
      </c>
      <c r="G1089" s="816">
        <v>2704005</v>
      </c>
      <c r="H1089" s="120" t="str">
        <f>IF(G1089="","",VLOOKUP(G1089,ARANCEL!$B$5:$D$121,2,FALSE))</f>
        <v>PROVISORIO</v>
      </c>
      <c r="I1089" s="121" t="s">
        <v>324</v>
      </c>
      <c r="J1089" s="119">
        <v>1</v>
      </c>
      <c r="K1089" s="122">
        <f>IF(G1089="","",VLOOKUP(G1089,ARANCEL!$B$5:$D$121,3,FALSE)*J1089)</f>
        <v>3250</v>
      </c>
      <c r="L1089" s="1229" t="s">
        <v>5742</v>
      </c>
      <c r="M1089" s="1229">
        <v>4500241333</v>
      </c>
      <c r="N1089" s="1229" t="s">
        <v>5774</v>
      </c>
    </row>
    <row r="1090" spans="1:14" s="943" customFormat="1" ht="17.25" customHeight="1" x14ac:dyDescent="0.25">
      <c r="A1090" s="816" t="s">
        <v>305</v>
      </c>
      <c r="B1090" s="817">
        <v>41851</v>
      </c>
      <c r="C1090" s="818" t="s">
        <v>5473</v>
      </c>
      <c r="D1090" s="816" t="s">
        <v>82</v>
      </c>
      <c r="E1090" s="819">
        <v>10233189</v>
      </c>
      <c r="F1090" s="816">
        <v>27133954</v>
      </c>
      <c r="G1090" s="816">
        <v>2704005</v>
      </c>
      <c r="H1090" s="120" t="str">
        <f>IF(G1090="","",VLOOKUP(G1090,ARANCEL!$B$5:$D$121,2,FALSE))</f>
        <v>PROVISORIO</v>
      </c>
      <c r="I1090" s="121" t="s">
        <v>324</v>
      </c>
      <c r="J1090" s="119">
        <v>1</v>
      </c>
      <c r="K1090" s="122">
        <f>IF(G1090="","",VLOOKUP(G1090,ARANCEL!$B$5:$D$121,3,FALSE)*J1090)</f>
        <v>3250</v>
      </c>
      <c r="L1090" s="1229" t="s">
        <v>6017</v>
      </c>
      <c r="M1090" s="1229">
        <v>4500245549</v>
      </c>
      <c r="N1090" s="1229">
        <v>9817</v>
      </c>
    </row>
    <row r="1091" spans="1:14" s="943" customFormat="1" ht="17.25" customHeight="1" x14ac:dyDescent="0.25">
      <c r="A1091" s="816" t="s">
        <v>305</v>
      </c>
      <c r="B1091" s="817">
        <v>41871</v>
      </c>
      <c r="C1091" s="818" t="s">
        <v>5473</v>
      </c>
      <c r="D1091" s="816" t="s">
        <v>82</v>
      </c>
      <c r="E1091" s="819">
        <v>10219385</v>
      </c>
      <c r="F1091" s="816">
        <v>27133954</v>
      </c>
      <c r="G1091" s="816">
        <v>2704015</v>
      </c>
      <c r="H1091" s="120" t="str">
        <f>IF(G1091="","",VLOOKUP(G1091,ARANCEL!$B$5:$D$121,2,FALSE))</f>
        <v xml:space="preserve">CORONA IN CERAM </v>
      </c>
      <c r="I1091" s="121" t="s">
        <v>324</v>
      </c>
      <c r="J1091" s="119">
        <v>1</v>
      </c>
      <c r="K1091" s="122">
        <f>IF(G1091="","",VLOOKUP(G1091,ARANCEL!$B$5:$D$121,3,FALSE)*J1091)</f>
        <v>42733</v>
      </c>
      <c r="L1091" s="1229" t="s">
        <v>6905</v>
      </c>
      <c r="M1091" s="1229">
        <v>4500250349</v>
      </c>
      <c r="N1091" s="1229" t="s">
        <v>6910</v>
      </c>
    </row>
    <row r="1092" spans="1:14" s="943" customFormat="1" ht="17.25" customHeight="1" x14ac:dyDescent="0.25">
      <c r="A1092" s="816" t="s">
        <v>305</v>
      </c>
      <c r="B1092" s="817">
        <v>41886</v>
      </c>
      <c r="C1092" s="818" t="s">
        <v>5473</v>
      </c>
      <c r="D1092" s="816" t="s">
        <v>82</v>
      </c>
      <c r="E1092" s="819">
        <v>10251623</v>
      </c>
      <c r="F1092" s="816">
        <v>27133954</v>
      </c>
      <c r="G1092" s="816">
        <v>2701001</v>
      </c>
      <c r="H1092" s="120" t="str">
        <f>IF(G1092="","",VLOOKUP(G1092,ARANCEL!$B$5:$D$121,2,FALSE))</f>
        <v>COSTO LABORATORIO GUIA QUIRURG</v>
      </c>
      <c r="I1092" s="121" t="s">
        <v>309</v>
      </c>
      <c r="J1092" s="119">
        <v>1</v>
      </c>
      <c r="K1092" s="122">
        <f>IF(G1092="","",VLOOKUP(G1092,ARANCEL!$B$5:$D$121,3,FALSE)*J1092)</f>
        <v>11246</v>
      </c>
      <c r="L1092" s="1229" t="s">
        <v>6905</v>
      </c>
      <c r="M1092" s="1229">
        <v>4500251421</v>
      </c>
      <c r="N1092" s="1229" t="s">
        <v>7150</v>
      </c>
    </row>
    <row r="1093" spans="1:14" s="943" customFormat="1" ht="17.25" customHeight="1" x14ac:dyDescent="0.25">
      <c r="A1093" s="816" t="s">
        <v>305</v>
      </c>
      <c r="B1093" s="817">
        <v>41921</v>
      </c>
      <c r="C1093" s="818" t="s">
        <v>5473</v>
      </c>
      <c r="D1093" s="816" t="s">
        <v>82</v>
      </c>
      <c r="E1093" s="819">
        <v>10251623</v>
      </c>
      <c r="F1093" s="816">
        <v>27133954</v>
      </c>
      <c r="G1093" s="816">
        <v>2704027</v>
      </c>
      <c r="H1093" s="120" t="str">
        <f>IF(G1093="","",VLOOKUP(G1093,ARANCEL!$B$5:$D$121,2,FALSE))</f>
        <v>PROTESIS VALPLAST UNILATERAL (HASTA 2 PIEZAS)</v>
      </c>
      <c r="I1093" s="121" t="s">
        <v>309</v>
      </c>
      <c r="J1093" s="119">
        <v>1</v>
      </c>
      <c r="K1093" s="122">
        <f>IF(G1093="","",VLOOKUP(G1093,ARANCEL!$B$5:$D$121,3,FALSE)*J1093)</f>
        <v>22491</v>
      </c>
      <c r="L1093" s="1229" t="s">
        <v>8279</v>
      </c>
      <c r="M1093" s="1229">
        <v>4500259287</v>
      </c>
      <c r="N1093" s="1229" t="s">
        <v>8287</v>
      </c>
    </row>
    <row r="1094" spans="1:14" s="943" customFormat="1" ht="17.25" customHeight="1" x14ac:dyDescent="0.25">
      <c r="A1094" s="816" t="s">
        <v>305</v>
      </c>
      <c r="B1094" s="817">
        <v>41954</v>
      </c>
      <c r="C1094" s="118" t="s">
        <v>8167</v>
      </c>
      <c r="D1094" s="119" t="s">
        <v>81</v>
      </c>
      <c r="E1094" s="162">
        <v>10278365</v>
      </c>
      <c r="F1094" s="119">
        <v>28895226</v>
      </c>
      <c r="G1094" s="816">
        <v>2704005</v>
      </c>
      <c r="H1094" s="120" t="str">
        <f>IF(G1094="","",VLOOKUP(G1094,ARANCEL!$B$5:$D$121,2,FALSE))</f>
        <v>PROVISORIO</v>
      </c>
      <c r="I1094" s="121" t="s">
        <v>315</v>
      </c>
      <c r="J1094" s="119">
        <v>1</v>
      </c>
      <c r="K1094" s="122">
        <f>IF(G1094="","",VLOOKUP(G1094,ARANCEL!$B$5:$D$121,3,FALSE)*J1094)</f>
        <v>3250</v>
      </c>
      <c r="L1094" s="1229" t="s">
        <v>8256</v>
      </c>
      <c r="M1094" s="1229">
        <v>4500265720</v>
      </c>
      <c r="N1094" s="1229" t="s">
        <v>8952</v>
      </c>
    </row>
    <row r="1095" spans="1:14" s="943" customFormat="1" ht="17.25" customHeight="1" x14ac:dyDescent="0.25">
      <c r="A1095" s="816" t="s">
        <v>606</v>
      </c>
      <c r="B1095" s="817">
        <v>41975</v>
      </c>
      <c r="C1095" s="818" t="s">
        <v>8167</v>
      </c>
      <c r="D1095" s="816" t="s">
        <v>81</v>
      </c>
      <c r="E1095" s="819">
        <v>10278365</v>
      </c>
      <c r="F1095" s="816">
        <v>28895226</v>
      </c>
      <c r="G1095" s="816">
        <v>2704002</v>
      </c>
      <c r="H1095" s="120" t="str">
        <f>IF(G1095="","",VLOOKUP(G1095,ARANCEL!$B$5:$D$121,2,FALSE))</f>
        <v xml:space="preserve">CORONA PERIFERICA </v>
      </c>
      <c r="I1095" s="121" t="s">
        <v>315</v>
      </c>
      <c r="J1095" s="119">
        <v>1</v>
      </c>
      <c r="K1095" s="122">
        <f>IF(G1095="","",VLOOKUP(G1095,ARANCEL!$B$5:$D$121,3,FALSE)*J1095)</f>
        <v>25865</v>
      </c>
      <c r="L1095" s="1349" t="s">
        <v>9431</v>
      </c>
      <c r="M1095" s="1349">
        <v>4500269300</v>
      </c>
      <c r="N1095" s="1349" t="s">
        <v>9449</v>
      </c>
    </row>
    <row r="1096" spans="1:14" s="943" customFormat="1" ht="17.25" customHeight="1" x14ac:dyDescent="0.25">
      <c r="A1096" s="816" t="s">
        <v>313</v>
      </c>
      <c r="B1096" s="817">
        <v>42055</v>
      </c>
      <c r="C1096" s="818" t="s">
        <v>9735</v>
      </c>
      <c r="D1096" s="816" t="s">
        <v>467</v>
      </c>
      <c r="E1096" s="819">
        <v>10313174</v>
      </c>
      <c r="F1096" s="816">
        <v>30671880</v>
      </c>
      <c r="G1096" s="816">
        <v>2704003</v>
      </c>
      <c r="H1096" s="120" t="str">
        <f>IF(G1096="","",VLOOKUP(G1096,ARANCEL!$B$5:$D$121,2,FALSE))</f>
        <v xml:space="preserve">CORONA PERIFERICA CON PERNO MUÑON COLADO </v>
      </c>
      <c r="I1096" s="121" t="s">
        <v>2739</v>
      </c>
      <c r="J1096" s="119">
        <v>1</v>
      </c>
      <c r="K1096" s="122">
        <f>IF(G1096="","",VLOOKUP(G1096,ARANCEL!$B$5:$D$121,3,FALSE)*J1096)</f>
        <v>32612</v>
      </c>
      <c r="L1096" s="1235" t="str">
        <f>IF(E1096="","","IMPAGO")</f>
        <v>IMPAGO</v>
      </c>
      <c r="M1096" s="1235" t="str">
        <f>IF(L1096="IMPAGO","SIN O.C.","")</f>
        <v>SIN O.C.</v>
      </c>
      <c r="N1096" s="1235" t="str">
        <f>IF(L1096="IMPAGO","SIN FACT.","")</f>
        <v>SIN FACT.</v>
      </c>
    </row>
    <row r="1097" spans="1:14" s="943" customFormat="1" ht="17.25" customHeight="1" x14ac:dyDescent="0.25">
      <c r="A1097" s="816" t="s">
        <v>305</v>
      </c>
      <c r="B1097" s="817">
        <v>42055</v>
      </c>
      <c r="C1097" s="818" t="s">
        <v>9735</v>
      </c>
      <c r="D1097" s="816" t="s">
        <v>467</v>
      </c>
      <c r="E1097" s="819">
        <v>10313174</v>
      </c>
      <c r="F1097" s="816">
        <v>30671880</v>
      </c>
      <c r="G1097" s="816">
        <v>2704005</v>
      </c>
      <c r="H1097" s="120" t="str">
        <f>IF(G1097="","",VLOOKUP(G1097,ARANCEL!$B$5:$D$121,2,FALSE))</f>
        <v>PROVISORIO</v>
      </c>
      <c r="I1097" s="121" t="s">
        <v>316</v>
      </c>
      <c r="J1097" s="119">
        <v>1</v>
      </c>
      <c r="K1097" s="122">
        <f>IF(G1097="","",VLOOKUP(G1097,ARANCEL!$B$5:$D$121,3,FALSE)*J1097)</f>
        <v>3250</v>
      </c>
      <c r="L1097" s="1235" t="str">
        <f>IF(E1097="","","IMPAGO")</f>
        <v>IMPAGO</v>
      </c>
      <c r="M1097" s="1235" t="str">
        <f>IF(L1097="IMPAGO","SIN O.C.","")</f>
        <v>SIN O.C.</v>
      </c>
      <c r="N1097" s="1235" t="str">
        <f>IF(L1097="IMPAGO","SIN FACT.","")</f>
        <v>SIN FACT.</v>
      </c>
    </row>
    <row r="1098" spans="1:14" s="953" customFormat="1" ht="17.25" customHeight="1" x14ac:dyDescent="0.25">
      <c r="A1098" s="816" t="s">
        <v>305</v>
      </c>
      <c r="B1098" s="817">
        <v>41946</v>
      </c>
      <c r="C1098" s="818" t="s">
        <v>8009</v>
      </c>
      <c r="D1098" s="816" t="s">
        <v>84</v>
      </c>
      <c r="E1098" s="819">
        <v>10274182</v>
      </c>
      <c r="F1098" s="816">
        <v>28041732</v>
      </c>
      <c r="G1098" s="816">
        <v>2704031</v>
      </c>
      <c r="H1098" s="120" t="str">
        <f>IF(G1098="","",VLOOKUP(G1098,ARANCEL!$B$5:$D$121,2,FALSE))</f>
        <v xml:space="preserve">PERNO MUÑON METALICO </v>
      </c>
      <c r="I1098" s="121" t="s">
        <v>8010</v>
      </c>
      <c r="J1098" s="119">
        <v>4</v>
      </c>
      <c r="K1098" s="122">
        <f>IF(G1098="","",VLOOKUP(G1098,ARANCEL!$B$5:$D$121,3,FALSE)*J1098)</f>
        <v>48984</v>
      </c>
      <c r="L1098" s="1229" t="s">
        <v>8279</v>
      </c>
      <c r="M1098" s="1229">
        <v>4500260751</v>
      </c>
      <c r="N1098" s="1229" t="s">
        <v>8271</v>
      </c>
    </row>
    <row r="1099" spans="1:14" s="953" customFormat="1" ht="17.25" customHeight="1" x14ac:dyDescent="0.25">
      <c r="A1099" s="816" t="s">
        <v>305</v>
      </c>
      <c r="B1099" s="817">
        <v>42311</v>
      </c>
      <c r="C1099" s="818" t="s">
        <v>8009</v>
      </c>
      <c r="D1099" s="816" t="s">
        <v>84</v>
      </c>
      <c r="E1099" s="819">
        <v>10274182</v>
      </c>
      <c r="F1099" s="816">
        <v>28041732</v>
      </c>
      <c r="G1099" s="816">
        <v>2704005</v>
      </c>
      <c r="H1099" s="120" t="str">
        <f>IF(G1099="","",VLOOKUP(G1099,ARANCEL!$B$5:$D$121,2,FALSE))</f>
        <v>PROVISORIO</v>
      </c>
      <c r="I1099" s="121" t="s">
        <v>8010</v>
      </c>
      <c r="J1099" s="119">
        <v>4</v>
      </c>
      <c r="K1099" s="122">
        <f>IF(G1099="","",VLOOKUP(G1099,ARANCEL!$B$5:$D$121,3,FALSE)*J1099)</f>
        <v>13000</v>
      </c>
      <c r="L1099" s="1349" t="s">
        <v>9431</v>
      </c>
      <c r="M1099" s="1349">
        <v>4500269300</v>
      </c>
      <c r="N1099" s="1349" t="s">
        <v>9449</v>
      </c>
    </row>
    <row r="1100" spans="1:14" s="953" customFormat="1" ht="17.25" customHeight="1" x14ac:dyDescent="0.25">
      <c r="A1100" s="816" t="s">
        <v>305</v>
      </c>
      <c r="B1100" s="817">
        <v>41696</v>
      </c>
      <c r="C1100" s="818" t="s">
        <v>3076</v>
      </c>
      <c r="D1100" s="816" t="s">
        <v>467</v>
      </c>
      <c r="E1100" s="819">
        <v>10177717</v>
      </c>
      <c r="F1100" s="816">
        <v>25229478</v>
      </c>
      <c r="G1100" s="816">
        <v>2704005</v>
      </c>
      <c r="H1100" s="120" t="str">
        <f>IF(G1100="","",VLOOKUP(G1100,ARANCEL!$B$5:$D$121,2,FALSE))</f>
        <v>PROVISORIO</v>
      </c>
      <c r="I1100" s="121" t="s">
        <v>309</v>
      </c>
      <c r="J1100" s="119">
        <v>1</v>
      </c>
      <c r="K1100" s="122">
        <f>IF(G1100="","",VLOOKUP(G1100,ARANCEL!$B$5:$D$121,3,FALSE)*J1100)</f>
        <v>3250</v>
      </c>
      <c r="L1100" s="1229" t="s">
        <v>3438</v>
      </c>
      <c r="M1100" s="1229">
        <v>4500220809</v>
      </c>
      <c r="N1100" s="1229">
        <v>8637</v>
      </c>
    </row>
    <row r="1101" spans="1:14" s="953" customFormat="1" ht="17.25" customHeight="1" x14ac:dyDescent="0.25">
      <c r="A1101" s="816" t="s">
        <v>305</v>
      </c>
      <c r="B1101" s="817">
        <v>41712</v>
      </c>
      <c r="C1101" s="818" t="s">
        <v>3076</v>
      </c>
      <c r="D1101" s="816" t="s">
        <v>467</v>
      </c>
      <c r="E1101" s="819">
        <v>10177717</v>
      </c>
      <c r="F1101" s="816">
        <v>25229478</v>
      </c>
      <c r="G1101" s="816">
        <v>2704015</v>
      </c>
      <c r="H1101" s="120" t="str">
        <f>IF(G1101="","",VLOOKUP(G1101,ARANCEL!$B$5:$D$121,2,FALSE))</f>
        <v xml:space="preserve">CORONA IN CERAM </v>
      </c>
      <c r="I1101" s="121" t="s">
        <v>309</v>
      </c>
      <c r="J1101" s="119">
        <v>1</v>
      </c>
      <c r="K1101" s="122">
        <f>IF(G1101="","",VLOOKUP(G1101,ARANCEL!$B$5:$D$121,3,FALSE)*J1101)</f>
        <v>42733</v>
      </c>
      <c r="L1101" s="1229" t="s">
        <v>3058</v>
      </c>
      <c r="M1101" s="1229">
        <v>4500225674</v>
      </c>
      <c r="N1101" s="1229">
        <v>8920</v>
      </c>
    </row>
    <row r="1102" spans="1:14" s="953" customFormat="1" ht="17.25" customHeight="1" x14ac:dyDescent="0.25">
      <c r="A1102" s="816" t="s">
        <v>305</v>
      </c>
      <c r="B1102" s="817">
        <v>41761</v>
      </c>
      <c r="C1102" s="818" t="s">
        <v>4295</v>
      </c>
      <c r="D1102" s="816" t="s">
        <v>78</v>
      </c>
      <c r="E1102" s="819">
        <v>10192831</v>
      </c>
      <c r="F1102" s="816">
        <v>25989888</v>
      </c>
      <c r="G1102" s="816">
        <v>2705003</v>
      </c>
      <c r="H1102" s="120" t="str">
        <f>IF(G1102="","",VLOOKUP(G1102,ARANCEL!$B$5:$D$121,2,FALSE))</f>
        <v>INCRUSTACION ESTETICA (ART-GLASS O CERAMICA)</v>
      </c>
      <c r="I1102" s="121" t="s">
        <v>312</v>
      </c>
      <c r="J1102" s="119">
        <v>1</v>
      </c>
      <c r="K1102" s="122">
        <f>IF(G1102="","",VLOOKUP(G1102,ARANCEL!$B$5:$D$121,3,FALSE)*J1102)</f>
        <v>15676</v>
      </c>
      <c r="L1102" s="1229" t="s">
        <v>4612</v>
      </c>
      <c r="M1102" s="1229">
        <v>4500229997</v>
      </c>
      <c r="N1102" s="1229">
        <v>9220</v>
      </c>
    </row>
    <row r="1103" spans="1:14" s="956" customFormat="1" ht="17.25" customHeight="1" x14ac:dyDescent="0.25">
      <c r="A1103" s="816" t="s">
        <v>305</v>
      </c>
      <c r="B1103" s="817">
        <v>41785</v>
      </c>
      <c r="C1103" s="118" t="s">
        <v>4295</v>
      </c>
      <c r="D1103" s="119" t="s">
        <v>3347</v>
      </c>
      <c r="E1103" s="162">
        <v>10200634</v>
      </c>
      <c r="F1103" s="119">
        <v>26349327</v>
      </c>
      <c r="G1103" s="816">
        <v>2705003</v>
      </c>
      <c r="H1103" s="120" t="str">
        <f>IF(G1103="","",VLOOKUP(G1103,ARANCEL!$B$5:$D$121,2,FALSE))</f>
        <v>INCRUSTACION ESTETICA (ART-GLASS O CERAMICA)</v>
      </c>
      <c r="I1103" s="121" t="s">
        <v>355</v>
      </c>
      <c r="J1103" s="119">
        <v>2</v>
      </c>
      <c r="K1103" s="122">
        <f>IF(G1103="","",VLOOKUP(G1103,ARANCEL!$B$5:$D$121,3,FALSE)*J1103)</f>
        <v>31352</v>
      </c>
      <c r="L1103" s="1229" t="s">
        <v>5292</v>
      </c>
      <c r="M1103" s="1229">
        <v>4500235530</v>
      </c>
      <c r="N1103" s="1229">
        <v>9401</v>
      </c>
    </row>
    <row r="1104" spans="1:14" s="956" customFormat="1" ht="17.25" customHeight="1" x14ac:dyDescent="0.25">
      <c r="A1104" s="816" t="s">
        <v>305</v>
      </c>
      <c r="B1104" s="817">
        <v>42056</v>
      </c>
      <c r="C1104" s="818" t="s">
        <v>9777</v>
      </c>
      <c r="D1104" s="816" t="s">
        <v>81</v>
      </c>
      <c r="E1104" s="819">
        <v>10313348</v>
      </c>
      <c r="F1104" s="816">
        <v>30568526</v>
      </c>
      <c r="G1104" s="816">
        <v>2705003</v>
      </c>
      <c r="H1104" s="120" t="str">
        <f>IF(G1104="","",VLOOKUP(G1104,ARANCEL!$B$5:$D$121,2,FALSE))</f>
        <v>INCRUSTACION ESTETICA (ART-GLASS O CERAMICA)</v>
      </c>
      <c r="I1104" s="121" t="s">
        <v>318</v>
      </c>
      <c r="J1104" s="119">
        <v>1</v>
      </c>
      <c r="K1104" s="122">
        <f>IF(G1104="","",VLOOKUP(G1104,ARANCEL!$B$5:$D$121,3,FALSE)*J1104)</f>
        <v>15676</v>
      </c>
      <c r="L1104" s="1235" t="str">
        <f>IF(E1104="","","IMPAGO")</f>
        <v>IMPAGO</v>
      </c>
      <c r="M1104" s="1235" t="str">
        <f>IF(L1104="IMPAGO","SIN O.C.","")</f>
        <v>SIN O.C.</v>
      </c>
      <c r="N1104" s="1235" t="str">
        <f>IF(L1104="IMPAGO","SIN FACT.","")</f>
        <v>SIN FACT.</v>
      </c>
    </row>
    <row r="1105" spans="1:14" s="956" customFormat="1" ht="17.25" customHeight="1" x14ac:dyDescent="0.25">
      <c r="A1105" s="816" t="s">
        <v>305</v>
      </c>
      <c r="B1105" s="817">
        <v>41785</v>
      </c>
      <c r="C1105" s="818" t="s">
        <v>1675</v>
      </c>
      <c r="D1105" s="816" t="s">
        <v>1481</v>
      </c>
      <c r="E1105" s="819">
        <v>10199280</v>
      </c>
      <c r="F1105" s="816">
        <v>19267713</v>
      </c>
      <c r="G1105" s="816">
        <v>2702048</v>
      </c>
      <c r="H1105" s="120" t="str">
        <f>IF(G1105="","",VLOOKUP(G1105,ARANCEL!$B$5:$D$121,2,FALSE))</f>
        <v xml:space="preserve">SERVICIO LAB. IMPLANTE CORONA CEMENTADA/ATORNILLADA </v>
      </c>
      <c r="I1105" s="121" t="s">
        <v>5136</v>
      </c>
      <c r="J1105" s="119">
        <v>4</v>
      </c>
      <c r="K1105" s="122">
        <f>IF(G1105="","",VLOOKUP(G1105,ARANCEL!$B$5:$D$121,3,FALSE)*J1105)</f>
        <v>175428</v>
      </c>
      <c r="L1105" s="1229" t="s">
        <v>5292</v>
      </c>
      <c r="M1105" s="1229">
        <v>4500235530</v>
      </c>
      <c r="N1105" s="1229">
        <v>9401</v>
      </c>
    </row>
    <row r="1106" spans="1:14" s="956" customFormat="1" ht="17.25" customHeight="1" x14ac:dyDescent="0.25">
      <c r="A1106" s="816" t="s">
        <v>305</v>
      </c>
      <c r="B1106" s="817">
        <v>41989</v>
      </c>
      <c r="C1106" s="818" t="s">
        <v>8895</v>
      </c>
      <c r="D1106" s="816" t="s">
        <v>81</v>
      </c>
      <c r="E1106" s="819">
        <v>10295086</v>
      </c>
      <c r="F1106" s="816">
        <v>29615655</v>
      </c>
      <c r="G1106" s="816">
        <v>2704005</v>
      </c>
      <c r="H1106" s="120" t="str">
        <f>IF(G1106="","",VLOOKUP(G1106,ARANCEL!$B$5:$D$121,2,FALSE))</f>
        <v>PROVISORIO</v>
      </c>
      <c r="I1106" s="121" t="s">
        <v>316</v>
      </c>
      <c r="J1106" s="119">
        <v>1</v>
      </c>
      <c r="K1106" s="122">
        <f>IF(G1106="","",VLOOKUP(G1106,ARANCEL!$B$5:$D$121,3,FALSE)*J1106)</f>
        <v>3250</v>
      </c>
      <c r="L1106" s="1349" t="s">
        <v>9431</v>
      </c>
      <c r="M1106" s="1349">
        <v>4500269300</v>
      </c>
      <c r="N1106" s="1349" t="s">
        <v>9449</v>
      </c>
    </row>
    <row r="1107" spans="1:14" s="956" customFormat="1" ht="17.25" customHeight="1" x14ac:dyDescent="0.25">
      <c r="A1107" s="816" t="s">
        <v>305</v>
      </c>
      <c r="B1107" s="817">
        <v>41939</v>
      </c>
      <c r="C1107" s="818" t="s">
        <v>7901</v>
      </c>
      <c r="D1107" s="816" t="s">
        <v>1481</v>
      </c>
      <c r="E1107" s="819">
        <v>10271258</v>
      </c>
      <c r="F1107" s="816">
        <v>28779473</v>
      </c>
      <c r="G1107" s="816">
        <v>2705003</v>
      </c>
      <c r="H1107" s="120" t="str">
        <f>IF(G1107="","",VLOOKUP(G1107,ARANCEL!$B$5:$D$121,2,FALSE))</f>
        <v>INCRUSTACION ESTETICA (ART-GLASS O CERAMICA)</v>
      </c>
      <c r="I1107" s="121" t="s">
        <v>312</v>
      </c>
      <c r="J1107" s="119">
        <v>1</v>
      </c>
      <c r="K1107" s="122">
        <f>IF(G1107="","",VLOOKUP(G1107,ARANCEL!$B$5:$D$121,3,FALSE)*J1107)</f>
        <v>15676</v>
      </c>
      <c r="L1107" s="1229" t="s">
        <v>8279</v>
      </c>
      <c r="M1107" s="1229">
        <v>4500260751</v>
      </c>
      <c r="N1107" s="1229" t="s">
        <v>8271</v>
      </c>
    </row>
    <row r="1108" spans="1:14" s="956" customFormat="1" ht="17.25" customHeight="1" x14ac:dyDescent="0.25">
      <c r="A1108" s="843" t="s">
        <v>305</v>
      </c>
      <c r="B1108" s="817">
        <v>41659</v>
      </c>
      <c r="C1108" s="818" t="s">
        <v>1674</v>
      </c>
      <c r="D1108" s="816" t="s">
        <v>82</v>
      </c>
      <c r="E1108" s="819">
        <v>10169656</v>
      </c>
      <c r="F1108" s="816">
        <v>24683146</v>
      </c>
      <c r="G1108" s="816">
        <v>2701001</v>
      </c>
      <c r="H1108" s="120" t="str">
        <f>IF(G1108="","",VLOOKUP(G1108,ARANCEL!$B$5:$D$121,2,FALSE))</f>
        <v>COSTO LABORATORIO GUIA QUIRURG</v>
      </c>
      <c r="I1108" s="121" t="s">
        <v>322</v>
      </c>
      <c r="J1108" s="119">
        <v>1</v>
      </c>
      <c r="K1108" s="122">
        <f>IF(G1108="","",VLOOKUP(G1108,ARANCEL!$B$5:$D$121,3,FALSE)*J1108)</f>
        <v>11246</v>
      </c>
      <c r="L1108" s="1229" t="s">
        <v>2842</v>
      </c>
      <c r="M1108" s="1229">
        <v>4500216249</v>
      </c>
      <c r="N1108" s="1229">
        <v>8413</v>
      </c>
    </row>
    <row r="1109" spans="1:14" s="956" customFormat="1" ht="17.25" customHeight="1" x14ac:dyDescent="0.25">
      <c r="A1109" s="816" t="s">
        <v>305</v>
      </c>
      <c r="B1109" s="817">
        <v>41948</v>
      </c>
      <c r="C1109" s="818" t="s">
        <v>1674</v>
      </c>
      <c r="D1109" s="816" t="s">
        <v>82</v>
      </c>
      <c r="E1109" s="819">
        <v>10274104</v>
      </c>
      <c r="F1109" s="816">
        <v>24683146</v>
      </c>
      <c r="G1109" s="816">
        <v>2702003</v>
      </c>
      <c r="H1109" s="120" t="str">
        <f>IF(G1109="","",VLOOKUP(G1109,ARANCEL!$B$5:$D$121,2,FALSE))</f>
        <v>LABORATORIO PROTESIS FIJA ATORNILLADA DIRECTA</v>
      </c>
      <c r="I1109" s="121" t="s">
        <v>322</v>
      </c>
      <c r="J1109" s="119">
        <v>1</v>
      </c>
      <c r="K1109" s="122">
        <f>IF(G1109="","",VLOOKUP(G1109,ARANCEL!$B$5:$D$121,3,FALSE)*J1109)</f>
        <v>43857</v>
      </c>
      <c r="L1109" s="1229" t="s">
        <v>8279</v>
      </c>
      <c r="M1109" s="1229">
        <v>4500260751</v>
      </c>
      <c r="N1109" s="1229" t="s">
        <v>8271</v>
      </c>
    </row>
    <row r="1110" spans="1:14" s="956" customFormat="1" ht="17.25" customHeight="1" x14ac:dyDescent="0.25">
      <c r="A1110" s="816" t="s">
        <v>305</v>
      </c>
      <c r="B1110" s="817">
        <v>41880</v>
      </c>
      <c r="C1110" s="818" t="s">
        <v>856</v>
      </c>
      <c r="D1110" s="816" t="s">
        <v>465</v>
      </c>
      <c r="E1110" s="819">
        <v>10249738</v>
      </c>
      <c r="F1110" s="816">
        <v>25952217</v>
      </c>
      <c r="G1110" s="816">
        <v>2704005</v>
      </c>
      <c r="H1110" s="120" t="str">
        <f>IF(G1110="","",VLOOKUP(G1110,ARANCEL!$B$5:$D$121,2,FALSE))</f>
        <v>PROVISORIO</v>
      </c>
      <c r="I1110" s="121" t="s">
        <v>329</v>
      </c>
      <c r="J1110" s="119">
        <v>1</v>
      </c>
      <c r="K1110" s="122">
        <f>IF(G1110="","",VLOOKUP(G1110,ARANCEL!$B$5:$D$121,3,FALSE)*J1110)</f>
        <v>3250</v>
      </c>
      <c r="L1110" s="1229" t="s">
        <v>6905</v>
      </c>
      <c r="M1110" s="1229">
        <v>4500251421</v>
      </c>
      <c r="N1110" s="1229" t="s">
        <v>7150</v>
      </c>
    </row>
    <row r="1111" spans="1:14" s="943" customFormat="1" ht="17.25" customHeight="1" x14ac:dyDescent="0.25">
      <c r="A1111" s="816" t="s">
        <v>305</v>
      </c>
      <c r="B1111" s="817">
        <v>41897</v>
      </c>
      <c r="C1111" s="818" t="s">
        <v>856</v>
      </c>
      <c r="D1111" s="816" t="s">
        <v>465</v>
      </c>
      <c r="E1111" s="819">
        <v>10249738</v>
      </c>
      <c r="F1111" s="816">
        <v>25952217</v>
      </c>
      <c r="G1111" s="816">
        <v>2704015</v>
      </c>
      <c r="H1111" s="120" t="str">
        <f>IF(G1111="","",VLOOKUP(G1111,ARANCEL!$B$5:$D$121,2,FALSE))</f>
        <v xml:space="preserve">CORONA IN CERAM </v>
      </c>
      <c r="I1111" s="121" t="s">
        <v>329</v>
      </c>
      <c r="J1111" s="119">
        <v>1</v>
      </c>
      <c r="K1111" s="122">
        <f>IF(G1111="","",VLOOKUP(G1111,ARANCEL!$B$5:$D$121,3,FALSE)*J1111)</f>
        <v>42733</v>
      </c>
      <c r="L1111" s="1229" t="s">
        <v>7548</v>
      </c>
      <c r="M1111" s="1229">
        <v>4500255012</v>
      </c>
      <c r="N1111" s="1229" t="s">
        <v>7550</v>
      </c>
    </row>
    <row r="1112" spans="1:14" s="943" customFormat="1" ht="17.25" customHeight="1" x14ac:dyDescent="0.25">
      <c r="A1112" s="816" t="s">
        <v>305</v>
      </c>
      <c r="B1112" s="817">
        <v>41849</v>
      </c>
      <c r="C1112" s="818" t="s">
        <v>6034</v>
      </c>
      <c r="D1112" s="816" t="s">
        <v>61</v>
      </c>
      <c r="E1112" s="819">
        <v>10232061</v>
      </c>
      <c r="F1112" s="816">
        <v>27590032</v>
      </c>
      <c r="G1112" s="816">
        <v>2707001</v>
      </c>
      <c r="H1112" s="120" t="str">
        <f>IF(G1112="","",VLOOKUP(G1112,ARANCEL!$B$5:$D$121,2,FALSE))</f>
        <v xml:space="preserve">PLANO DE RELAJACION </v>
      </c>
      <c r="I1112" s="121" t="s">
        <v>2739</v>
      </c>
      <c r="J1112" s="119">
        <v>1</v>
      </c>
      <c r="K1112" s="122">
        <f>IF(G1112="","",VLOOKUP(G1112,ARANCEL!$B$5:$D$121,3,FALSE)*J1112)</f>
        <v>9221</v>
      </c>
      <c r="L1112" s="1229" t="s">
        <v>6017</v>
      </c>
      <c r="M1112" s="1229">
        <v>4500245549</v>
      </c>
      <c r="N1112" s="1229">
        <v>9817</v>
      </c>
    </row>
    <row r="1113" spans="1:14" s="970" customFormat="1" ht="17.25" customHeight="1" x14ac:dyDescent="0.25">
      <c r="A1113" s="816" t="s">
        <v>305</v>
      </c>
      <c r="B1113" s="817">
        <v>41849</v>
      </c>
      <c r="C1113" s="818" t="s">
        <v>6034</v>
      </c>
      <c r="D1113" s="816" t="s">
        <v>61</v>
      </c>
      <c r="E1113" s="819">
        <v>10232061</v>
      </c>
      <c r="F1113" s="816">
        <v>27590032</v>
      </c>
      <c r="G1113" s="816">
        <v>2707003</v>
      </c>
      <c r="H1113" s="120" t="str">
        <f>IF(G1113="","",VLOOKUP(G1113,ARANCEL!$B$5:$D$121,2,FALSE))</f>
        <v xml:space="preserve">ESTAMPADO </v>
      </c>
      <c r="I1113" s="121" t="s">
        <v>2739</v>
      </c>
      <c r="J1113" s="119">
        <v>1</v>
      </c>
      <c r="K1113" s="122">
        <f>IF(G1113="","",VLOOKUP(G1113,ARANCEL!$B$5:$D$121,3,FALSE)*J1113)</f>
        <v>6028</v>
      </c>
      <c r="L1113" s="1229" t="s">
        <v>6017</v>
      </c>
      <c r="M1113" s="1229">
        <v>4500245549</v>
      </c>
      <c r="N1113" s="1229">
        <v>9817</v>
      </c>
    </row>
    <row r="1114" spans="1:14" s="970" customFormat="1" ht="17.25" customHeight="1" x14ac:dyDescent="0.25">
      <c r="A1114" s="816" t="s">
        <v>305</v>
      </c>
      <c r="B1114" s="817">
        <v>41828</v>
      </c>
      <c r="C1114" s="818" t="s">
        <v>479</v>
      </c>
      <c r="D1114" s="816" t="s">
        <v>1481</v>
      </c>
      <c r="E1114" s="819">
        <v>10221921</v>
      </c>
      <c r="F1114" s="816">
        <v>27247541</v>
      </c>
      <c r="G1114" s="816">
        <v>2704005</v>
      </c>
      <c r="H1114" s="120" t="str">
        <f>IF(G1114="","",VLOOKUP(G1114,ARANCEL!$B$5:$D$121,2,FALSE))</f>
        <v>PROVISORIO</v>
      </c>
      <c r="I1114" s="121" t="s">
        <v>322</v>
      </c>
      <c r="J1114" s="119">
        <v>1</v>
      </c>
      <c r="K1114" s="122">
        <f>IF(G1114="","",VLOOKUP(G1114,ARANCEL!$B$5:$D$121,3,FALSE)*J1114)</f>
        <v>3250</v>
      </c>
      <c r="L1114" s="1229" t="s">
        <v>6017</v>
      </c>
      <c r="M1114" s="1229">
        <v>4500243725</v>
      </c>
      <c r="N1114" s="1229">
        <v>9797</v>
      </c>
    </row>
    <row r="1115" spans="1:14" s="970" customFormat="1" ht="17.25" customHeight="1" x14ac:dyDescent="0.25">
      <c r="A1115" s="816" t="s">
        <v>305</v>
      </c>
      <c r="B1115" s="817">
        <v>41828</v>
      </c>
      <c r="C1115" s="818" t="s">
        <v>479</v>
      </c>
      <c r="D1115" s="816" t="s">
        <v>1481</v>
      </c>
      <c r="E1115" s="819">
        <v>10221921</v>
      </c>
      <c r="F1115" s="816">
        <v>27247541</v>
      </c>
      <c r="G1115" s="816">
        <v>2704003</v>
      </c>
      <c r="H1115" s="120" t="str">
        <f>IF(G1115="","",VLOOKUP(G1115,ARANCEL!$B$5:$D$121,2,FALSE))</f>
        <v xml:space="preserve">CORONA PERIFERICA CON PERNO MUÑON COLADO </v>
      </c>
      <c r="I1115" s="121" t="s">
        <v>322</v>
      </c>
      <c r="J1115" s="119">
        <v>1</v>
      </c>
      <c r="K1115" s="122">
        <f>IF(G1115="","",VLOOKUP(G1115,ARANCEL!$B$5:$D$121,3,FALSE)*J1115)</f>
        <v>32612</v>
      </c>
      <c r="L1115" s="1229" t="s">
        <v>6017</v>
      </c>
      <c r="M1115" s="1229">
        <v>4500243725</v>
      </c>
      <c r="N1115" s="1229">
        <v>9797</v>
      </c>
    </row>
    <row r="1116" spans="1:14" s="970" customFormat="1" ht="17.25" customHeight="1" x14ac:dyDescent="0.25">
      <c r="A1116" s="816" t="s">
        <v>305</v>
      </c>
      <c r="B1116" s="817">
        <v>41659</v>
      </c>
      <c r="C1116" s="818" t="s">
        <v>854</v>
      </c>
      <c r="D1116" s="816" t="s">
        <v>82</v>
      </c>
      <c r="E1116" s="819">
        <v>10163800</v>
      </c>
      <c r="F1116" s="816">
        <v>24043309</v>
      </c>
      <c r="G1116" s="816">
        <v>2704015</v>
      </c>
      <c r="H1116" s="120" t="str">
        <f>IF(G1116="","",VLOOKUP(G1116,ARANCEL!$B$5:$D$121,2,FALSE))</f>
        <v xml:space="preserve">CORONA IN CERAM </v>
      </c>
      <c r="I1116" s="121" t="s">
        <v>340</v>
      </c>
      <c r="J1116" s="119">
        <v>1</v>
      </c>
      <c r="K1116" s="122">
        <f>IF(G1116="","",VLOOKUP(G1116,ARANCEL!$B$5:$D$121,3,FALSE)*J1116)</f>
        <v>42733</v>
      </c>
      <c r="L1116" s="1229" t="s">
        <v>2842</v>
      </c>
      <c r="M1116" s="1229">
        <v>4500216241</v>
      </c>
      <c r="N1116" s="1229">
        <v>8411</v>
      </c>
    </row>
    <row r="1117" spans="1:14" s="943" customFormat="1" ht="17.25" customHeight="1" x14ac:dyDescent="0.25">
      <c r="A1117" s="816" t="s">
        <v>313</v>
      </c>
      <c r="B1117" s="817">
        <v>41659</v>
      </c>
      <c r="C1117" s="818" t="s">
        <v>854</v>
      </c>
      <c r="D1117" s="816" t="s">
        <v>82</v>
      </c>
      <c r="E1117" s="819">
        <v>10163800</v>
      </c>
      <c r="F1117" s="816">
        <v>24043309</v>
      </c>
      <c r="G1117" s="816">
        <v>2702009</v>
      </c>
      <c r="H1117" s="120" t="str">
        <f>IF(G1117="","",VLOOKUP(G1117,ARANCEL!$B$5:$D$121,2,FALSE))</f>
        <v xml:space="preserve">TALLAR MUÑON TITANIO </v>
      </c>
      <c r="I1117" s="121" t="s">
        <v>340</v>
      </c>
      <c r="J1117" s="119">
        <v>1</v>
      </c>
      <c r="K1117" s="122">
        <f>IF(G1117="","",VLOOKUP(G1117,ARANCEL!$B$5:$D$121,3,FALSE)*J1117)</f>
        <v>11246</v>
      </c>
      <c r="L1117" s="1229" t="s">
        <v>2842</v>
      </c>
      <c r="M1117" s="1229">
        <v>4500216241</v>
      </c>
      <c r="N1117" s="1229">
        <v>8411</v>
      </c>
    </row>
    <row r="1118" spans="1:14" s="973" customFormat="1" ht="17.25" customHeight="1" x14ac:dyDescent="0.25">
      <c r="A1118" s="816" t="s">
        <v>305</v>
      </c>
      <c r="B1118" s="817">
        <v>41662</v>
      </c>
      <c r="C1118" s="818" t="s">
        <v>1673</v>
      </c>
      <c r="D1118" s="816" t="s">
        <v>82</v>
      </c>
      <c r="E1118" s="819">
        <v>10170284</v>
      </c>
      <c r="F1118" s="816">
        <v>24484764</v>
      </c>
      <c r="G1118" s="816">
        <v>2705003</v>
      </c>
      <c r="H1118" s="820" t="str">
        <f>IF(G1118="","",VLOOKUP(G1118,ARANCEL!$B$5:$D$121,2,FALSE))</f>
        <v>INCRUSTACION ESTETICA (ART-GLASS O CERAMICA)</v>
      </c>
      <c r="I1118" s="821" t="s">
        <v>308</v>
      </c>
      <c r="J1118" s="816">
        <v>1</v>
      </c>
      <c r="K1118" s="822">
        <f>IF(G1118="","",VLOOKUP(G1118,ARANCEL!$B$5:$D$121,3,FALSE)*J1118)</f>
        <v>15676</v>
      </c>
      <c r="L1118" s="1210" t="s">
        <v>2842</v>
      </c>
      <c r="M1118" s="1210">
        <v>4500216250</v>
      </c>
      <c r="N1118" s="1210">
        <v>8414</v>
      </c>
    </row>
    <row r="1119" spans="1:14" s="973" customFormat="1" ht="17.25" customHeight="1" x14ac:dyDescent="0.25">
      <c r="A1119" s="816" t="s">
        <v>305</v>
      </c>
      <c r="B1119" s="817">
        <v>41964</v>
      </c>
      <c r="C1119" s="818" t="s">
        <v>8428</v>
      </c>
      <c r="D1119" s="816" t="s">
        <v>83</v>
      </c>
      <c r="E1119" s="819">
        <v>10283638</v>
      </c>
      <c r="F1119" s="816">
        <v>27481882</v>
      </c>
      <c r="G1119" s="816">
        <v>2704005</v>
      </c>
      <c r="H1119" s="820" t="str">
        <f>IF(G1119="","",VLOOKUP(G1119,ARANCEL!$B$5:$D$121,2,FALSE))</f>
        <v>PROVISORIO</v>
      </c>
      <c r="I1119" s="821" t="s">
        <v>337</v>
      </c>
      <c r="J1119" s="816">
        <v>1</v>
      </c>
      <c r="K1119" s="822">
        <f>IF(G1119="","",VLOOKUP(G1119,ARANCEL!$B$5:$D$121,3,FALSE)*J1119)</f>
        <v>3250</v>
      </c>
      <c r="L1119" s="1350" t="s">
        <v>9431</v>
      </c>
      <c r="M1119" s="1350">
        <v>4500269300</v>
      </c>
      <c r="N1119" s="1350" t="s">
        <v>9449</v>
      </c>
    </row>
    <row r="1120" spans="1:14" s="973" customFormat="1" ht="17.25" customHeight="1" x14ac:dyDescent="0.25">
      <c r="A1120" s="816" t="s">
        <v>305</v>
      </c>
      <c r="B1120" s="817">
        <v>41977</v>
      </c>
      <c r="C1120" s="818" t="s">
        <v>8428</v>
      </c>
      <c r="D1120" s="816" t="s">
        <v>83</v>
      </c>
      <c r="E1120" s="819">
        <v>10283638</v>
      </c>
      <c r="F1120" s="816">
        <v>27481882</v>
      </c>
      <c r="G1120" s="816">
        <v>2704003</v>
      </c>
      <c r="H1120" s="820" t="str">
        <f>IF(G1120="","",VLOOKUP(G1120,ARANCEL!$B$5:$D$121,2,FALSE))</f>
        <v xml:space="preserve">CORONA PERIFERICA CON PERNO MUÑON COLADO </v>
      </c>
      <c r="I1120" s="821" t="s">
        <v>337</v>
      </c>
      <c r="J1120" s="816">
        <v>1</v>
      </c>
      <c r="K1120" s="822">
        <f>IF(G1120="","",VLOOKUP(G1120,ARANCEL!$B$5:$D$121,3,FALSE)*J1120)</f>
        <v>32612</v>
      </c>
      <c r="L1120" s="1350" t="s">
        <v>9431</v>
      </c>
      <c r="M1120" s="1350">
        <v>4500269300</v>
      </c>
      <c r="N1120" s="1350" t="s">
        <v>9449</v>
      </c>
    </row>
    <row r="1121" spans="1:14" s="973" customFormat="1" ht="17.25" customHeight="1" x14ac:dyDescent="0.25">
      <c r="A1121" s="816" t="s">
        <v>305</v>
      </c>
      <c r="B1121" s="817">
        <v>41984</v>
      </c>
      <c r="C1121" s="118" t="s">
        <v>8875</v>
      </c>
      <c r="D1121" s="119" t="s">
        <v>467</v>
      </c>
      <c r="E1121" s="162">
        <v>10293757</v>
      </c>
      <c r="F1121" s="119">
        <v>29785728</v>
      </c>
      <c r="G1121" s="816">
        <v>2705003</v>
      </c>
      <c r="H1121" s="820" t="str">
        <f>IF(G1121="","",VLOOKUP(G1121,ARANCEL!$B$5:$D$121,2,FALSE))</f>
        <v>INCRUSTACION ESTETICA (ART-GLASS O CERAMICA)</v>
      </c>
      <c r="I1121" s="821" t="s">
        <v>618</v>
      </c>
      <c r="J1121" s="816">
        <v>1</v>
      </c>
      <c r="K1121" s="822">
        <f>IF(G1121="","",VLOOKUP(G1121,ARANCEL!$B$5:$D$121,3,FALSE)*J1121)</f>
        <v>15676</v>
      </c>
      <c r="L1121" s="1350" t="s">
        <v>9431</v>
      </c>
      <c r="M1121" s="1350">
        <v>4500269300</v>
      </c>
      <c r="N1121" s="1350" t="s">
        <v>9449</v>
      </c>
    </row>
    <row r="1122" spans="1:14" s="984" customFormat="1" ht="17.25" customHeight="1" x14ac:dyDescent="0.25">
      <c r="A1122" s="816" t="s">
        <v>305</v>
      </c>
      <c r="B1122" s="817">
        <v>41746</v>
      </c>
      <c r="C1122" s="818" t="s">
        <v>4060</v>
      </c>
      <c r="D1122" s="816" t="s">
        <v>645</v>
      </c>
      <c r="E1122" s="819">
        <v>10189564</v>
      </c>
      <c r="F1122" s="816">
        <v>26014174</v>
      </c>
      <c r="G1122" s="816">
        <v>2707001</v>
      </c>
      <c r="H1122" s="820" t="str">
        <f>IF(G1122="","",VLOOKUP(G1122,ARANCEL!$B$5:$D$121,2,FALSE))</f>
        <v xml:space="preserve">PLANO DE RELAJACION </v>
      </c>
      <c r="I1122" s="821" t="s">
        <v>306</v>
      </c>
      <c r="J1122" s="816">
        <v>1</v>
      </c>
      <c r="K1122" s="822">
        <f>IF(G1122="","",VLOOKUP(G1122,ARANCEL!$B$5:$D$121,3,FALSE)*J1122)</f>
        <v>9221</v>
      </c>
      <c r="L1122" s="1210" t="s">
        <v>4612</v>
      </c>
      <c r="M1122" s="1210">
        <v>4500229994</v>
      </c>
      <c r="N1122" s="1210">
        <v>9199</v>
      </c>
    </row>
    <row r="1123" spans="1:14" s="984" customFormat="1" ht="17.25" customHeight="1" x14ac:dyDescent="0.25">
      <c r="A1123" s="816" t="s">
        <v>305</v>
      </c>
      <c r="B1123" s="817">
        <v>41914</v>
      </c>
      <c r="C1123" s="818" t="s">
        <v>7392</v>
      </c>
      <c r="D1123" s="816" t="s">
        <v>82</v>
      </c>
      <c r="E1123" s="819">
        <v>10259052</v>
      </c>
      <c r="F1123" s="816">
        <v>28816972</v>
      </c>
      <c r="G1123" s="816">
        <v>2704005</v>
      </c>
      <c r="H1123" s="820" t="str">
        <f>IF(G1123="","",VLOOKUP(G1123,ARANCEL!$B$5:$D$121,2,FALSE))</f>
        <v>PROVISORIO</v>
      </c>
      <c r="I1123" s="821" t="s">
        <v>618</v>
      </c>
      <c r="J1123" s="816">
        <v>1</v>
      </c>
      <c r="K1123" s="822">
        <f>IF(G1123="","",VLOOKUP(G1123,ARANCEL!$B$5:$D$121,3,FALSE)*J1123)</f>
        <v>3250</v>
      </c>
      <c r="L1123" s="1210" t="s">
        <v>8279</v>
      </c>
      <c r="M1123" s="1210">
        <v>4500259287</v>
      </c>
      <c r="N1123" s="1210" t="s">
        <v>8287</v>
      </c>
    </row>
    <row r="1124" spans="1:14" s="984" customFormat="1" ht="17.25" customHeight="1" x14ac:dyDescent="0.25">
      <c r="A1124" s="816" t="s">
        <v>305</v>
      </c>
      <c r="B1124" s="817">
        <v>41922</v>
      </c>
      <c r="C1124" s="118" t="s">
        <v>7392</v>
      </c>
      <c r="D1124" s="119" t="s">
        <v>82</v>
      </c>
      <c r="E1124" s="162">
        <v>10259052</v>
      </c>
      <c r="F1124" s="119">
        <v>28816972</v>
      </c>
      <c r="G1124" s="816">
        <v>2704015</v>
      </c>
      <c r="H1124" s="820" t="str">
        <f>IF(G1124="","",VLOOKUP(G1124,ARANCEL!$B$5:$D$121,2,FALSE))</f>
        <v xml:space="preserve">CORONA IN CERAM </v>
      </c>
      <c r="I1124" s="821" t="s">
        <v>618</v>
      </c>
      <c r="J1124" s="816">
        <v>1</v>
      </c>
      <c r="K1124" s="822">
        <f>IF(G1124="","",VLOOKUP(G1124,ARANCEL!$B$5:$D$121,3,FALSE)*J1124)</f>
        <v>42733</v>
      </c>
      <c r="L1124" s="1210" t="s">
        <v>8279</v>
      </c>
      <c r="M1124" s="1210">
        <v>4500259287</v>
      </c>
      <c r="N1124" s="1210" t="s">
        <v>8287</v>
      </c>
    </row>
    <row r="1125" spans="1:14" s="984" customFormat="1" ht="17.25" customHeight="1" x14ac:dyDescent="0.25">
      <c r="A1125" s="816" t="s">
        <v>305</v>
      </c>
      <c r="B1125" s="817">
        <v>41942</v>
      </c>
      <c r="C1125" s="818" t="s">
        <v>7980</v>
      </c>
      <c r="D1125" s="816" t="s">
        <v>78</v>
      </c>
      <c r="E1125" s="819">
        <v>10273534</v>
      </c>
      <c r="F1125" s="816">
        <v>29327704</v>
      </c>
      <c r="G1125" s="816">
        <v>2705003</v>
      </c>
      <c r="H1125" s="820" t="str">
        <f>IF(G1125="","",VLOOKUP(G1125,ARANCEL!$B$5:$D$121,2,FALSE))</f>
        <v>INCRUSTACION ESTETICA (ART-GLASS O CERAMICA)</v>
      </c>
      <c r="I1125" s="821" t="s">
        <v>312</v>
      </c>
      <c r="J1125" s="816">
        <v>1</v>
      </c>
      <c r="K1125" s="822">
        <f>IF(G1125="","",VLOOKUP(G1125,ARANCEL!$B$5:$D$121,3,FALSE)*J1125)</f>
        <v>15676</v>
      </c>
      <c r="L1125" s="1210" t="s">
        <v>8279</v>
      </c>
      <c r="M1125" s="1210">
        <v>4500260751</v>
      </c>
      <c r="N1125" s="1210" t="s">
        <v>8271</v>
      </c>
    </row>
    <row r="1126" spans="1:14" s="984" customFormat="1" ht="17.25" customHeight="1" x14ac:dyDescent="0.25">
      <c r="A1126" s="816" t="s">
        <v>305</v>
      </c>
      <c r="B1126" s="615">
        <v>42026</v>
      </c>
      <c r="C1126" s="607" t="s">
        <v>9644</v>
      </c>
      <c r="D1126" s="606" t="s">
        <v>82</v>
      </c>
      <c r="E1126" s="608">
        <v>10311796</v>
      </c>
      <c r="F1126" s="606">
        <v>29819595</v>
      </c>
      <c r="G1126" s="606">
        <v>2704005</v>
      </c>
      <c r="H1126" s="820" t="str">
        <f>IF(G1126="","",VLOOKUP(G1126,ARANCEL!$B$5:$D$121,2,FALSE))</f>
        <v>PROVISORIO</v>
      </c>
      <c r="I1126" s="821" t="s">
        <v>337</v>
      </c>
      <c r="J1126" s="816">
        <v>1</v>
      </c>
      <c r="K1126" s="822">
        <f>IF(G1126="","",VLOOKUP(G1126,ARANCEL!$B$5:$D$121,3,FALSE)*J1126)</f>
        <v>3250</v>
      </c>
      <c r="L1126" s="1249" t="str">
        <f>IF(E1126="","","IMPAGO")</f>
        <v>IMPAGO</v>
      </c>
      <c r="M1126" s="1249" t="str">
        <f>IF(L1126="IMPAGO","SIN O.C.","")</f>
        <v>SIN O.C.</v>
      </c>
      <c r="N1126" s="1249" t="str">
        <f>IF(L1126="IMPAGO","SIN FACT.","")</f>
        <v>SIN FACT.</v>
      </c>
    </row>
    <row r="1127" spans="1:14" s="984" customFormat="1" ht="17.25" customHeight="1" x14ac:dyDescent="0.25">
      <c r="A1127" s="816" t="s">
        <v>313</v>
      </c>
      <c r="B1127" s="817">
        <v>42033</v>
      </c>
      <c r="C1127" s="818" t="s">
        <v>9644</v>
      </c>
      <c r="D1127" s="816" t="s">
        <v>82</v>
      </c>
      <c r="E1127" s="819">
        <v>10311796</v>
      </c>
      <c r="F1127" s="816">
        <v>29819595</v>
      </c>
      <c r="G1127" s="816">
        <v>2704015</v>
      </c>
      <c r="H1127" s="820" t="str">
        <f>IF(G1127="","",VLOOKUP(G1127,ARANCEL!$B$5:$D$121,2,FALSE))</f>
        <v xml:space="preserve">CORONA IN CERAM </v>
      </c>
      <c r="I1127" s="821" t="s">
        <v>337</v>
      </c>
      <c r="J1127" s="816">
        <v>1</v>
      </c>
      <c r="K1127" s="822">
        <f>IF(G1127="","",VLOOKUP(G1127,ARANCEL!$B$5:$D$121,3,FALSE)*J1127)</f>
        <v>42733</v>
      </c>
      <c r="L1127" s="1249" t="str">
        <f>IF(E1127="","","IMPAGO")</f>
        <v>IMPAGO</v>
      </c>
      <c r="M1127" s="1249" t="str">
        <f>IF(L1127="IMPAGO","SIN O.C.","")</f>
        <v>SIN O.C.</v>
      </c>
      <c r="N1127" s="1249" t="str">
        <f>IF(L1127="IMPAGO","SIN FACT.","")</f>
        <v>SIN FACT.</v>
      </c>
    </row>
    <row r="1128" spans="1:14" s="984" customFormat="1" ht="17.25" customHeight="1" x14ac:dyDescent="0.25">
      <c r="A1128" s="816" t="s">
        <v>305</v>
      </c>
      <c r="B1128" s="817">
        <v>41641</v>
      </c>
      <c r="C1128" s="675" t="s">
        <v>1672</v>
      </c>
      <c r="D1128" s="673" t="s">
        <v>1481</v>
      </c>
      <c r="E1128" s="676">
        <v>10167326</v>
      </c>
      <c r="F1128" s="673">
        <v>23545918</v>
      </c>
      <c r="G1128" s="816">
        <v>2705003</v>
      </c>
      <c r="H1128" s="820" t="str">
        <f>IF(G1128="","",VLOOKUP(G1128,ARANCEL!$B$5:$D$121,2,FALSE))</f>
        <v>INCRUSTACION ESTETICA (ART-GLASS O CERAMICA)</v>
      </c>
      <c r="I1128" s="821" t="s">
        <v>316</v>
      </c>
      <c r="J1128" s="816">
        <v>1</v>
      </c>
      <c r="K1128" s="822">
        <f>IF(G1128="","",VLOOKUP(G1128,ARANCEL!$B$5:$D$121,3,FALSE)*J1128)</f>
        <v>15676</v>
      </c>
      <c r="L1128" s="1248" t="s">
        <v>597</v>
      </c>
      <c r="M1128" s="1248">
        <v>4500211699</v>
      </c>
      <c r="N1128" s="1248">
        <v>8211</v>
      </c>
    </row>
    <row r="1129" spans="1:14" s="984" customFormat="1" ht="17.25" customHeight="1" x14ac:dyDescent="0.25">
      <c r="A1129" s="816" t="s">
        <v>305</v>
      </c>
      <c r="B1129" s="817">
        <v>41723</v>
      </c>
      <c r="C1129" s="818" t="s">
        <v>3527</v>
      </c>
      <c r="D1129" s="816" t="s">
        <v>81</v>
      </c>
      <c r="E1129" s="819">
        <v>10183893</v>
      </c>
      <c r="F1129" s="816">
        <v>25028824</v>
      </c>
      <c r="G1129" s="816">
        <v>2704005</v>
      </c>
      <c r="H1129" s="820" t="str">
        <f>IF(G1129="","",VLOOKUP(G1129,ARANCEL!$B$5:$D$121,2,FALSE))</f>
        <v>PROVISORIO</v>
      </c>
      <c r="I1129" s="821" t="s">
        <v>322</v>
      </c>
      <c r="J1129" s="816">
        <v>1</v>
      </c>
      <c r="K1129" s="822">
        <f>IF(G1129="","",VLOOKUP(G1129,ARANCEL!$B$5:$D$121,3,FALSE)*J1129)</f>
        <v>3250</v>
      </c>
      <c r="L1129" s="1210" t="s">
        <v>3058</v>
      </c>
      <c r="M1129" s="1210">
        <v>4500225673</v>
      </c>
      <c r="N1129" s="1210">
        <v>8919</v>
      </c>
    </row>
    <row r="1130" spans="1:14" s="984" customFormat="1" ht="17.25" customHeight="1" x14ac:dyDescent="0.25">
      <c r="A1130" s="816" t="s">
        <v>305</v>
      </c>
      <c r="B1130" s="817">
        <v>41730</v>
      </c>
      <c r="C1130" s="818" t="s">
        <v>3527</v>
      </c>
      <c r="D1130" s="816" t="s">
        <v>81</v>
      </c>
      <c r="E1130" s="819">
        <v>10183893</v>
      </c>
      <c r="F1130" s="816">
        <v>25028824</v>
      </c>
      <c r="G1130" s="816">
        <v>2704002</v>
      </c>
      <c r="H1130" s="820" t="str">
        <f>IF(G1130="","",VLOOKUP(G1130,ARANCEL!$B$5:$D$121,2,FALSE))</f>
        <v xml:space="preserve">CORONA PERIFERICA </v>
      </c>
      <c r="I1130" s="821" t="s">
        <v>322</v>
      </c>
      <c r="J1130" s="816">
        <v>1</v>
      </c>
      <c r="K1130" s="822">
        <f>IF(G1130="","",VLOOKUP(G1130,ARANCEL!$B$5:$D$121,3,FALSE)*J1130)</f>
        <v>25865</v>
      </c>
      <c r="L1130" s="1249" t="str">
        <f>IF(E1130="","","IMPAGO")</f>
        <v>IMPAGO</v>
      </c>
      <c r="M1130" s="1249" t="str">
        <f>IF(L1130="IMPAGO","SIN O.C.","")</f>
        <v>SIN O.C.</v>
      </c>
      <c r="N1130" s="1249" t="str">
        <f>IF(L1130="IMPAGO","SIN FACT.","")</f>
        <v>SIN FACT.</v>
      </c>
    </row>
    <row r="1131" spans="1:14" s="1010" customFormat="1" ht="17.25" customHeight="1" x14ac:dyDescent="0.25">
      <c r="A1131" s="816" t="s">
        <v>305</v>
      </c>
      <c r="B1131" s="817">
        <v>41884</v>
      </c>
      <c r="C1131" s="818" t="s">
        <v>6797</v>
      </c>
      <c r="D1131" s="816" t="s">
        <v>81</v>
      </c>
      <c r="E1131" s="819">
        <v>10250366</v>
      </c>
      <c r="F1131" s="816">
        <v>27843094</v>
      </c>
      <c r="G1131" s="816">
        <v>2704005</v>
      </c>
      <c r="H1131" s="820" t="str">
        <f>IF(G1131="","",VLOOKUP(G1131,ARANCEL!$B$5:$D$121,2,FALSE))</f>
        <v>PROVISORIO</v>
      </c>
      <c r="I1131" s="821" t="s">
        <v>335</v>
      </c>
      <c r="J1131" s="816">
        <v>1</v>
      </c>
      <c r="K1131" s="822">
        <f>IF(G1131="","",VLOOKUP(G1131,ARANCEL!$B$5:$D$121,3,FALSE)*J1131)</f>
        <v>3250</v>
      </c>
      <c r="L1131" s="1210" t="s">
        <v>6905</v>
      </c>
      <c r="M1131" s="1210">
        <v>4500251421</v>
      </c>
      <c r="N1131" s="1210" t="s">
        <v>7150</v>
      </c>
    </row>
    <row r="1132" spans="1:14" s="1010" customFormat="1" ht="17.25" customHeight="1" x14ac:dyDescent="0.25">
      <c r="A1132" s="816" t="s">
        <v>305</v>
      </c>
      <c r="B1132" s="817">
        <v>41898</v>
      </c>
      <c r="C1132" s="818" t="s">
        <v>6797</v>
      </c>
      <c r="D1132" s="816" t="s">
        <v>81</v>
      </c>
      <c r="E1132" s="819">
        <v>10250366</v>
      </c>
      <c r="F1132" s="816">
        <v>27843094</v>
      </c>
      <c r="G1132" s="816">
        <v>2704002</v>
      </c>
      <c r="H1132" s="820" t="str">
        <f>IF(G1132="","",VLOOKUP(G1132,ARANCEL!$B$5:$D$121,2,FALSE))</f>
        <v xml:space="preserve">CORONA PERIFERICA </v>
      </c>
      <c r="I1132" s="821" t="s">
        <v>335</v>
      </c>
      <c r="J1132" s="816">
        <v>1</v>
      </c>
      <c r="K1132" s="822">
        <f>IF(G1132="","",VLOOKUP(G1132,ARANCEL!$B$5:$D$121,3,FALSE)*J1132)</f>
        <v>25865</v>
      </c>
      <c r="L1132" s="1210" t="s">
        <v>7548</v>
      </c>
      <c r="M1132" s="1210">
        <v>4500255012</v>
      </c>
      <c r="N1132" s="1210" t="s">
        <v>7550</v>
      </c>
    </row>
    <row r="1133" spans="1:14" s="1010" customFormat="1" ht="17.25" customHeight="1" x14ac:dyDescent="0.25">
      <c r="A1133" s="816" t="s">
        <v>305</v>
      </c>
      <c r="B1133" s="817">
        <v>41751</v>
      </c>
      <c r="C1133" s="818" t="s">
        <v>4092</v>
      </c>
      <c r="D1133" s="816" t="s">
        <v>61</v>
      </c>
      <c r="E1133" s="819">
        <v>10190534</v>
      </c>
      <c r="F1133" s="816">
        <v>26061667</v>
      </c>
      <c r="G1133" s="816">
        <v>2707001</v>
      </c>
      <c r="H1133" s="820" t="str">
        <f>IF(G1133="","",VLOOKUP(G1133,ARANCEL!$B$5:$D$121,2,FALSE))</f>
        <v xml:space="preserve">PLANO DE RELAJACION </v>
      </c>
      <c r="I1133" s="821" t="s">
        <v>306</v>
      </c>
      <c r="J1133" s="816">
        <v>1</v>
      </c>
      <c r="K1133" s="822">
        <f>IF(G1133="","",VLOOKUP(G1133,ARANCEL!$B$5:$D$121,3,FALSE)*J1133)</f>
        <v>9221</v>
      </c>
      <c r="L1133" s="1210" t="s">
        <v>4612</v>
      </c>
      <c r="M1133" s="1210">
        <v>4500229994</v>
      </c>
      <c r="N1133" s="1210">
        <v>9199</v>
      </c>
    </row>
    <row r="1134" spans="1:14" s="1010" customFormat="1" ht="17.25" customHeight="1" x14ac:dyDescent="0.25">
      <c r="A1134" s="816" t="s">
        <v>305</v>
      </c>
      <c r="B1134" s="817">
        <v>41677</v>
      </c>
      <c r="C1134" s="818" t="s">
        <v>2674</v>
      </c>
      <c r="D1134" s="816" t="s">
        <v>83</v>
      </c>
      <c r="E1134" s="819">
        <v>10172451</v>
      </c>
      <c r="F1134" s="816">
        <v>24912492</v>
      </c>
      <c r="G1134" s="816">
        <v>2705003</v>
      </c>
      <c r="H1134" s="820" t="str">
        <f>IF(G1134="","",VLOOKUP(G1134,ARANCEL!$B$5:$D$121,2,FALSE))</f>
        <v>INCRUSTACION ESTETICA (ART-GLASS O CERAMICA)</v>
      </c>
      <c r="I1134" s="821" t="s">
        <v>308</v>
      </c>
      <c r="J1134" s="816">
        <v>1</v>
      </c>
      <c r="K1134" s="822">
        <f>IF(G1134="","",VLOOKUP(G1134,ARANCEL!$B$5:$D$121,3,FALSE)*J1134)</f>
        <v>15676</v>
      </c>
      <c r="L1134" s="1210" t="s">
        <v>3438</v>
      </c>
      <c r="M1134" s="1210">
        <v>4500220807</v>
      </c>
      <c r="N1134" s="1210">
        <v>8635</v>
      </c>
    </row>
    <row r="1135" spans="1:14" s="1010" customFormat="1" ht="17.25" customHeight="1" x14ac:dyDescent="0.25">
      <c r="A1135" s="816" t="s">
        <v>305</v>
      </c>
      <c r="B1135" s="817">
        <v>41893</v>
      </c>
      <c r="C1135" s="818" t="s">
        <v>7011</v>
      </c>
      <c r="D1135" s="816" t="s">
        <v>3347</v>
      </c>
      <c r="E1135" s="819">
        <v>10255120</v>
      </c>
      <c r="F1135" s="816">
        <v>28405999</v>
      </c>
      <c r="G1135" s="816">
        <v>2705003</v>
      </c>
      <c r="H1135" s="820" t="str">
        <f>IF(G1135="","",VLOOKUP(G1135,ARANCEL!$B$5:$D$121,2,FALSE))</f>
        <v>INCRUSTACION ESTETICA (ART-GLASS O CERAMICA)</v>
      </c>
      <c r="I1135" s="821" t="s">
        <v>308</v>
      </c>
      <c r="J1135" s="816">
        <v>1</v>
      </c>
      <c r="K1135" s="822">
        <f>IF(G1135="","",VLOOKUP(G1135,ARANCEL!$B$5:$D$121,3,FALSE)*J1135)</f>
        <v>15676</v>
      </c>
      <c r="L1135" s="1210" t="s">
        <v>7548</v>
      </c>
      <c r="M1135" s="1210">
        <v>4500255012</v>
      </c>
      <c r="N1135" s="1210" t="s">
        <v>7550</v>
      </c>
    </row>
    <row r="1136" spans="1:14" s="1010" customFormat="1" ht="17.25" customHeight="1" x14ac:dyDescent="0.25">
      <c r="A1136" s="816" t="s">
        <v>305</v>
      </c>
      <c r="B1136" s="817">
        <v>41988</v>
      </c>
      <c r="C1136" s="818" t="s">
        <v>8874</v>
      </c>
      <c r="D1136" s="816" t="s">
        <v>82</v>
      </c>
      <c r="E1136" s="819">
        <v>10293756</v>
      </c>
      <c r="F1136" s="816">
        <v>30028983</v>
      </c>
      <c r="G1136" s="816">
        <v>2701001</v>
      </c>
      <c r="H1136" s="820" t="str">
        <f>IF(G1136="","",VLOOKUP(G1136,ARANCEL!$B$5:$D$121,2,FALSE))</f>
        <v>COSTO LABORATORIO GUIA QUIRURG</v>
      </c>
      <c r="I1136" s="821" t="s">
        <v>312</v>
      </c>
      <c r="J1136" s="816">
        <v>1</v>
      </c>
      <c r="K1136" s="822">
        <f>IF(G1136="","",VLOOKUP(G1136,ARANCEL!$B$5:$D$121,3,FALSE)*J1136)</f>
        <v>11246</v>
      </c>
      <c r="L1136" s="1350" t="s">
        <v>9431</v>
      </c>
      <c r="M1136" s="1350">
        <v>4500269300</v>
      </c>
      <c r="N1136" s="1350" t="s">
        <v>9449</v>
      </c>
    </row>
    <row r="1137" spans="1:14" s="984" customFormat="1" ht="17.25" customHeight="1" x14ac:dyDescent="0.25">
      <c r="A1137" s="816" t="s">
        <v>305</v>
      </c>
      <c r="B1137" s="817">
        <v>42013</v>
      </c>
      <c r="C1137" s="818" t="s">
        <v>1190</v>
      </c>
      <c r="D1137" s="816" t="s">
        <v>1431</v>
      </c>
      <c r="E1137" s="819">
        <v>10306524</v>
      </c>
      <c r="F1137" s="816">
        <v>30398701</v>
      </c>
      <c r="G1137" s="816">
        <v>2705003</v>
      </c>
      <c r="H1137" s="820" t="str">
        <f>IF(G1137="","",VLOOKUP(G1137,ARANCEL!$B$5:$D$121,2,FALSE))</f>
        <v>INCRUSTACION ESTETICA (ART-GLASS O CERAMICA)</v>
      </c>
      <c r="I1137" s="821" t="s">
        <v>618</v>
      </c>
      <c r="J1137" s="816">
        <v>1</v>
      </c>
      <c r="K1137" s="822">
        <f>IF(G1137="","",VLOOKUP(G1137,ARANCEL!$B$5:$D$121,3,FALSE)*J1137)</f>
        <v>15676</v>
      </c>
      <c r="L1137" s="1249" t="str">
        <f>IF(E1137="","","IMPAGO")</f>
        <v>IMPAGO</v>
      </c>
      <c r="M1137" s="1249" t="str">
        <f>IF(L1137="IMPAGO","SIN O.C.","")</f>
        <v>SIN O.C.</v>
      </c>
      <c r="N1137" s="1249" t="str">
        <f>IF(L1137="IMPAGO","SIN FACT.","")</f>
        <v>SIN FACT.</v>
      </c>
    </row>
    <row r="1138" spans="1:14" s="984" customFormat="1" ht="17.25" customHeight="1" x14ac:dyDescent="0.25">
      <c r="A1138" s="816" t="s">
        <v>313</v>
      </c>
      <c r="B1138" s="817">
        <v>42011</v>
      </c>
      <c r="C1138" s="818" t="s">
        <v>9269</v>
      </c>
      <c r="D1138" s="816" t="s">
        <v>84</v>
      </c>
      <c r="E1138" s="819">
        <v>10302354</v>
      </c>
      <c r="F1138" s="816">
        <v>30062691</v>
      </c>
      <c r="G1138" s="816">
        <v>2704005</v>
      </c>
      <c r="H1138" s="820" t="str">
        <f>IF(G1138="","",VLOOKUP(G1138,ARANCEL!$B$5:$D$121,2,FALSE))</f>
        <v>PROVISORIO</v>
      </c>
      <c r="I1138" s="821" t="s">
        <v>342</v>
      </c>
      <c r="J1138" s="816">
        <v>1</v>
      </c>
      <c r="K1138" s="822">
        <f>IF(G1138="","",VLOOKUP(G1138,ARANCEL!$B$5:$D$121,3,FALSE)*J1138)</f>
        <v>3250</v>
      </c>
      <c r="L1138" s="1249" t="str">
        <f>IF(E1138="","","IMPAGO")</f>
        <v>IMPAGO</v>
      </c>
      <c r="M1138" s="1249" t="str">
        <f>IF(L1138="IMPAGO","SIN O.C.","")</f>
        <v>SIN O.C.</v>
      </c>
      <c r="N1138" s="1249" t="str">
        <f>IF(L1138="IMPAGO","SIN FACT.","")</f>
        <v>SIN FACT.</v>
      </c>
    </row>
    <row r="1139" spans="1:14" s="1016" customFormat="1" ht="17.25" customHeight="1" x14ac:dyDescent="0.25">
      <c r="A1139" s="816" t="s">
        <v>305</v>
      </c>
      <c r="B1139" s="817">
        <v>41956</v>
      </c>
      <c r="C1139" s="818" t="s">
        <v>8200</v>
      </c>
      <c r="D1139" s="816" t="s">
        <v>82</v>
      </c>
      <c r="E1139" s="819">
        <v>10278665</v>
      </c>
      <c r="F1139" s="816">
        <v>29534609</v>
      </c>
      <c r="G1139" s="816">
        <v>2704015</v>
      </c>
      <c r="H1139" s="820" t="str">
        <f>IF(G1139="","",VLOOKUP(G1139,ARANCEL!$B$5:$D$121,2,FALSE))</f>
        <v xml:space="preserve">CORONA IN CERAM </v>
      </c>
      <c r="I1139" s="821" t="s">
        <v>335</v>
      </c>
      <c r="J1139" s="816">
        <v>1</v>
      </c>
      <c r="K1139" s="822">
        <f>IF(G1139="","",VLOOKUP(G1139,ARANCEL!$B$5:$D$121,3,FALSE)*J1139)</f>
        <v>42733</v>
      </c>
      <c r="L1139" s="1210" t="s">
        <v>8256</v>
      </c>
      <c r="M1139" s="1210">
        <v>4500265720</v>
      </c>
      <c r="N1139" s="1210" t="s">
        <v>8952</v>
      </c>
    </row>
    <row r="1140" spans="1:14" s="1016" customFormat="1" ht="17.25" customHeight="1" x14ac:dyDescent="0.25">
      <c r="A1140" s="816" t="s">
        <v>305</v>
      </c>
      <c r="B1140" s="817">
        <v>41757</v>
      </c>
      <c r="C1140" s="818" t="s">
        <v>4180</v>
      </c>
      <c r="D1140" s="816" t="s">
        <v>84</v>
      </c>
      <c r="E1140" s="819">
        <v>10191555</v>
      </c>
      <c r="F1140" s="816">
        <v>25337277</v>
      </c>
      <c r="G1140" s="816">
        <v>2704005</v>
      </c>
      <c r="H1140" s="820" t="str">
        <f>IF(G1140="","",VLOOKUP(G1140,ARANCEL!$B$5:$D$121,2,FALSE))</f>
        <v>PROVISORIO</v>
      </c>
      <c r="I1140" s="821" t="s">
        <v>673</v>
      </c>
      <c r="J1140" s="816">
        <v>2</v>
      </c>
      <c r="K1140" s="822">
        <f>IF(G1140="","",VLOOKUP(G1140,ARANCEL!$B$5:$D$121,3,FALSE)*J1140)</f>
        <v>6500</v>
      </c>
      <c r="L1140" s="1210" t="s">
        <v>4612</v>
      </c>
      <c r="M1140" s="1210">
        <v>4500229997</v>
      </c>
      <c r="N1140" s="1210">
        <v>9220</v>
      </c>
    </row>
    <row r="1141" spans="1:14" s="1016" customFormat="1" ht="17.25" customHeight="1" x14ac:dyDescent="0.25">
      <c r="A1141" s="816" t="s">
        <v>305</v>
      </c>
      <c r="B1141" s="817">
        <v>41757</v>
      </c>
      <c r="C1141" s="818" t="s">
        <v>4180</v>
      </c>
      <c r="D1141" s="816" t="s">
        <v>84</v>
      </c>
      <c r="E1141" s="819">
        <v>10191555</v>
      </c>
      <c r="F1141" s="816">
        <v>25337277</v>
      </c>
      <c r="G1141" s="816">
        <v>2704003</v>
      </c>
      <c r="H1141" s="820" t="str">
        <f>IF(G1141="","",VLOOKUP(G1141,ARANCEL!$B$5:$D$121,2,FALSE))</f>
        <v xml:space="preserve">CORONA PERIFERICA CON PERNO MUÑON COLADO </v>
      </c>
      <c r="I1141" s="821" t="s">
        <v>340</v>
      </c>
      <c r="J1141" s="816">
        <v>1</v>
      </c>
      <c r="K1141" s="822">
        <f>IF(G1141="","",VLOOKUP(G1141,ARANCEL!$B$5:$D$121,3,FALSE)*J1141)</f>
        <v>32612</v>
      </c>
      <c r="L1141" s="1210" t="s">
        <v>4612</v>
      </c>
      <c r="M1141" s="1210">
        <v>4500229997</v>
      </c>
      <c r="N1141" s="1210">
        <v>9220</v>
      </c>
    </row>
    <row r="1142" spans="1:14" s="984" customFormat="1" ht="17.25" customHeight="1" x14ac:dyDescent="0.25">
      <c r="A1142" s="824" t="s">
        <v>305</v>
      </c>
      <c r="B1142" s="817">
        <v>41806</v>
      </c>
      <c r="C1142" s="257" t="s">
        <v>4180</v>
      </c>
      <c r="D1142" s="255" t="s">
        <v>84</v>
      </c>
      <c r="E1142" s="258">
        <v>10191555</v>
      </c>
      <c r="F1142" s="255">
        <v>25337277</v>
      </c>
      <c r="G1142" s="816">
        <v>2704003</v>
      </c>
      <c r="H1142" s="820" t="str">
        <f>IF(G1142="","",VLOOKUP(G1142,ARANCEL!$B$5:$D$121,2,FALSE))</f>
        <v xml:space="preserve">CORONA PERIFERICA CON PERNO MUÑON COLADO </v>
      </c>
      <c r="I1142" s="821" t="s">
        <v>316</v>
      </c>
      <c r="J1142" s="816">
        <v>1</v>
      </c>
      <c r="K1142" s="822">
        <f>IF(G1142="","",VLOOKUP(G1142,ARANCEL!$B$5:$D$121,3,FALSE)*J1142)</f>
        <v>32612</v>
      </c>
      <c r="L1142" s="1210" t="s">
        <v>5742</v>
      </c>
      <c r="M1142" s="1210">
        <v>4500239575</v>
      </c>
      <c r="N1142" s="1210" t="s">
        <v>5758</v>
      </c>
    </row>
    <row r="1143" spans="1:14" s="1025" customFormat="1" ht="17.25" customHeight="1" x14ac:dyDescent="0.25">
      <c r="A1143" s="816" t="s">
        <v>305</v>
      </c>
      <c r="B1143" s="817">
        <v>41773</v>
      </c>
      <c r="C1143" s="118" t="s">
        <v>4496</v>
      </c>
      <c r="D1143" s="119" t="s">
        <v>61</v>
      </c>
      <c r="E1143" s="162">
        <v>10195875</v>
      </c>
      <c r="F1143" s="119">
        <v>25892512</v>
      </c>
      <c r="G1143" s="816">
        <v>2707001</v>
      </c>
      <c r="H1143" s="820" t="str">
        <f>IF(G1143="","",VLOOKUP(G1143,ARANCEL!$B$5:$D$121,2,FALSE))</f>
        <v xml:space="preserve">PLANO DE RELAJACION </v>
      </c>
      <c r="I1143" s="821" t="s">
        <v>331</v>
      </c>
      <c r="J1143" s="816">
        <v>1</v>
      </c>
      <c r="K1143" s="822">
        <f>IF(G1143="","",VLOOKUP(G1143,ARANCEL!$B$5:$D$121,3,FALSE)*J1143)</f>
        <v>9221</v>
      </c>
      <c r="L1143" s="1210" t="s">
        <v>5292</v>
      </c>
      <c r="M1143" s="1210">
        <v>4500235530</v>
      </c>
      <c r="N1143" s="1210">
        <v>9401</v>
      </c>
    </row>
    <row r="1144" spans="1:14" s="1025" customFormat="1" ht="17.25" customHeight="1" x14ac:dyDescent="0.25">
      <c r="A1144" s="843" t="s">
        <v>305</v>
      </c>
      <c r="B1144" s="817">
        <v>41688</v>
      </c>
      <c r="C1144" s="818" t="s">
        <v>2872</v>
      </c>
      <c r="D1144" s="816" t="s">
        <v>61</v>
      </c>
      <c r="E1144" s="819">
        <v>10174895</v>
      </c>
      <c r="F1144" s="816">
        <v>24984565</v>
      </c>
      <c r="G1144" s="816">
        <v>2707001</v>
      </c>
      <c r="H1144" s="820" t="str">
        <f>IF(G1144="","",VLOOKUP(G1144,ARANCEL!$B$5:$D$121,2,FALSE))</f>
        <v xml:space="preserve">PLANO DE RELAJACION </v>
      </c>
      <c r="I1144" s="821" t="s">
        <v>306</v>
      </c>
      <c r="J1144" s="816">
        <v>1</v>
      </c>
      <c r="K1144" s="822">
        <f>IF(G1144="","",VLOOKUP(G1144,ARANCEL!$B$5:$D$121,3,FALSE)*J1144)</f>
        <v>9221</v>
      </c>
      <c r="L1144" s="1210" t="s">
        <v>3438</v>
      </c>
      <c r="M1144" s="1210">
        <v>4500220808</v>
      </c>
      <c r="N1144" s="1210">
        <v>8636</v>
      </c>
    </row>
    <row r="1145" spans="1:14" s="1025" customFormat="1" ht="17.25" customHeight="1" x14ac:dyDescent="0.25">
      <c r="A1145" s="816" t="s">
        <v>305</v>
      </c>
      <c r="B1145" s="817">
        <v>41851</v>
      </c>
      <c r="C1145" s="818" t="s">
        <v>6100</v>
      </c>
      <c r="D1145" s="816" t="s">
        <v>3347</v>
      </c>
      <c r="E1145" s="819">
        <v>10233186</v>
      </c>
      <c r="F1145" s="816">
        <v>27320359</v>
      </c>
      <c r="G1145" s="816">
        <v>2704005</v>
      </c>
      <c r="H1145" s="820" t="str">
        <f>IF(G1145="","",VLOOKUP(G1145,ARANCEL!$B$5:$D$121,2,FALSE))</f>
        <v>PROVISORIO</v>
      </c>
      <c r="I1145" s="821" t="s">
        <v>318</v>
      </c>
      <c r="J1145" s="816">
        <v>1</v>
      </c>
      <c r="K1145" s="822">
        <f>IF(G1145="","",VLOOKUP(G1145,ARANCEL!$B$5:$D$121,3,FALSE)*J1145)</f>
        <v>3250</v>
      </c>
      <c r="L1145" s="1210" t="s">
        <v>6017</v>
      </c>
      <c r="M1145" s="1210">
        <v>4500245549</v>
      </c>
      <c r="N1145" s="1210">
        <v>9817</v>
      </c>
    </row>
    <row r="1146" spans="1:14" s="1025" customFormat="1" ht="17.25" customHeight="1" x14ac:dyDescent="0.25">
      <c r="A1146" s="816" t="s">
        <v>305</v>
      </c>
      <c r="B1146" s="817">
        <v>41857</v>
      </c>
      <c r="C1146" s="818" t="s">
        <v>6100</v>
      </c>
      <c r="D1146" s="816" t="s">
        <v>3347</v>
      </c>
      <c r="E1146" s="819">
        <v>10233186</v>
      </c>
      <c r="F1146" s="816">
        <v>27320359</v>
      </c>
      <c r="G1146" s="816">
        <v>2704003</v>
      </c>
      <c r="H1146" s="820" t="str">
        <f>IF(G1146="","",VLOOKUP(G1146,ARANCEL!$B$5:$D$121,2,FALSE))</f>
        <v xml:space="preserve">CORONA PERIFERICA CON PERNO MUÑON COLADO </v>
      </c>
      <c r="I1146" s="821" t="s">
        <v>318</v>
      </c>
      <c r="J1146" s="816">
        <v>1</v>
      </c>
      <c r="K1146" s="822">
        <f>IF(G1146="","",VLOOKUP(G1146,ARANCEL!$B$5:$D$121,3,FALSE)*J1146)</f>
        <v>32612</v>
      </c>
      <c r="L1146" s="1210" t="s">
        <v>6905</v>
      </c>
      <c r="M1146" s="1210">
        <v>4500250349</v>
      </c>
      <c r="N1146" s="1210" t="s">
        <v>6910</v>
      </c>
    </row>
    <row r="1147" spans="1:14" s="1028" customFormat="1" ht="17.25" customHeight="1" x14ac:dyDescent="0.25">
      <c r="A1147" s="816" t="s">
        <v>305</v>
      </c>
      <c r="B1147" s="817">
        <v>41978</v>
      </c>
      <c r="C1147" s="818" t="s">
        <v>6100</v>
      </c>
      <c r="D1147" s="816" t="s">
        <v>3347</v>
      </c>
      <c r="E1147" s="819">
        <v>10300446</v>
      </c>
      <c r="F1147" s="816">
        <v>27320359</v>
      </c>
      <c r="G1147" s="816">
        <v>2704005</v>
      </c>
      <c r="H1147" s="820" t="str">
        <f>IF(G1147="","",VLOOKUP(G1147,ARANCEL!$B$5:$D$121,2,FALSE))</f>
        <v>PROVISORIO</v>
      </c>
      <c r="I1147" s="821" t="s">
        <v>308</v>
      </c>
      <c r="J1147" s="816">
        <v>1</v>
      </c>
      <c r="K1147" s="822">
        <f>IF(G1147="","",VLOOKUP(G1147,ARANCEL!$B$5:$D$121,3,FALSE)*J1147)</f>
        <v>3250</v>
      </c>
      <c r="L1147" s="1350" t="s">
        <v>9431</v>
      </c>
      <c r="M1147" s="1350">
        <v>4500269300</v>
      </c>
      <c r="N1147" s="1350" t="s">
        <v>9449</v>
      </c>
    </row>
    <row r="1148" spans="1:14" s="1028" customFormat="1" ht="17.25" customHeight="1" x14ac:dyDescent="0.25">
      <c r="A1148" s="816" t="s">
        <v>606</v>
      </c>
      <c r="B1148" s="817">
        <v>41978</v>
      </c>
      <c r="C1148" s="818" t="s">
        <v>6100</v>
      </c>
      <c r="D1148" s="816" t="s">
        <v>3347</v>
      </c>
      <c r="E1148" s="819">
        <v>10300446</v>
      </c>
      <c r="F1148" s="816">
        <v>27320359</v>
      </c>
      <c r="G1148" s="816">
        <v>2704003</v>
      </c>
      <c r="H1148" s="820" t="str">
        <f>IF(G1148="","",VLOOKUP(G1148,ARANCEL!$B$5:$D$121,2,FALSE))</f>
        <v xml:space="preserve">CORONA PERIFERICA CON PERNO MUÑON COLADO </v>
      </c>
      <c r="I1148" s="821" t="s">
        <v>308</v>
      </c>
      <c r="J1148" s="816">
        <v>1</v>
      </c>
      <c r="K1148" s="822">
        <f>IF(G1148="","",VLOOKUP(G1148,ARANCEL!$B$5:$D$121,3,FALSE)*J1148)</f>
        <v>32612</v>
      </c>
      <c r="L1148" s="1350" t="s">
        <v>9431</v>
      </c>
      <c r="M1148" s="1350">
        <v>4500269300</v>
      </c>
      <c r="N1148" s="1350" t="s">
        <v>9449</v>
      </c>
    </row>
    <row r="1149" spans="1:14" s="1028" customFormat="1" ht="17.25" customHeight="1" x14ac:dyDescent="0.25">
      <c r="A1149" s="816" t="s">
        <v>305</v>
      </c>
      <c r="B1149" s="817">
        <v>41877</v>
      </c>
      <c r="C1149" s="818" t="s">
        <v>6618</v>
      </c>
      <c r="D1149" s="816" t="s">
        <v>61</v>
      </c>
      <c r="E1149" s="819">
        <v>10246974</v>
      </c>
      <c r="F1149" s="816">
        <v>27937781</v>
      </c>
      <c r="G1149" s="816">
        <v>2707001</v>
      </c>
      <c r="H1149" s="820" t="str">
        <f>IF(G1149="","",VLOOKUP(G1149,ARANCEL!$B$5:$D$121,2,FALSE))</f>
        <v xml:space="preserve">PLANO DE RELAJACION </v>
      </c>
      <c r="I1149" s="821" t="s">
        <v>306</v>
      </c>
      <c r="J1149" s="816">
        <v>1</v>
      </c>
      <c r="K1149" s="822">
        <f>IF(G1149="","",VLOOKUP(G1149,ARANCEL!$B$5:$D$121,3,FALSE)*J1149)</f>
        <v>9221</v>
      </c>
      <c r="L1149" s="1210" t="s">
        <v>6905</v>
      </c>
      <c r="M1149" s="1210">
        <v>4500250349</v>
      </c>
      <c r="N1149" s="1210" t="s">
        <v>6910</v>
      </c>
    </row>
    <row r="1150" spans="1:14" s="1028" customFormat="1" ht="17.25" customHeight="1" x14ac:dyDescent="0.25">
      <c r="A1150" s="816" t="s">
        <v>305</v>
      </c>
      <c r="B1150" s="817">
        <v>41668</v>
      </c>
      <c r="C1150" s="818" t="s">
        <v>2571</v>
      </c>
      <c r="D1150" s="816" t="s">
        <v>81</v>
      </c>
      <c r="E1150" s="819">
        <v>10170913</v>
      </c>
      <c r="F1150" s="816">
        <v>24406936</v>
      </c>
      <c r="G1150" s="816">
        <v>2705003</v>
      </c>
      <c r="H1150" s="820" t="str">
        <f>IF(G1150="","",VLOOKUP(G1150,ARANCEL!$B$5:$D$121,2,FALSE))</f>
        <v>INCRUSTACION ESTETICA (ART-GLASS O CERAMICA)</v>
      </c>
      <c r="I1150" s="821" t="s">
        <v>618</v>
      </c>
      <c r="J1150" s="816">
        <v>1</v>
      </c>
      <c r="K1150" s="822">
        <f>IF(G1150="","",VLOOKUP(G1150,ARANCEL!$B$5:$D$121,3,FALSE)*J1150)</f>
        <v>15676</v>
      </c>
      <c r="L1150" s="1210" t="s">
        <v>2842</v>
      </c>
      <c r="M1150" s="1210">
        <v>4500216250</v>
      </c>
      <c r="N1150" s="1210">
        <v>8414</v>
      </c>
    </row>
    <row r="1151" spans="1:14" s="1028" customFormat="1" ht="17.25" customHeight="1" x14ac:dyDescent="0.2">
      <c r="A1151" s="843" t="s">
        <v>313</v>
      </c>
      <c r="B1151" s="817">
        <v>41947</v>
      </c>
      <c r="C1151" s="1230" t="s">
        <v>835</v>
      </c>
      <c r="D1151" s="1105" t="s">
        <v>82</v>
      </c>
      <c r="E1151" s="819">
        <v>10273566</v>
      </c>
      <c r="F1151" s="1230">
        <v>29039194</v>
      </c>
      <c r="G1151" s="1105">
        <v>2706020</v>
      </c>
      <c r="H1151" s="820" t="str">
        <f>IF(G1151="","",VLOOKUP(G1151,ARANCEL!$B$5:$D$121,2,FALSE))</f>
        <v xml:space="preserve">PUENTE PARCIAL ACRILICO </v>
      </c>
      <c r="I1151" s="821" t="s">
        <v>2739</v>
      </c>
      <c r="J1151" s="816">
        <v>1</v>
      </c>
      <c r="K1151" s="822">
        <f>IF(G1151="","",VLOOKUP(G1151,ARANCEL!$B$5:$D$121,3,FALSE)*J1151)</f>
        <v>10121</v>
      </c>
      <c r="L1151" s="1210" t="s">
        <v>8279</v>
      </c>
      <c r="M1151" s="1210">
        <v>4500260751</v>
      </c>
      <c r="N1151" s="1210" t="s">
        <v>8271</v>
      </c>
    </row>
    <row r="1152" spans="1:14" s="1028" customFormat="1" ht="17.25" customHeight="1" x14ac:dyDescent="0.25">
      <c r="A1152" s="816" t="s">
        <v>305</v>
      </c>
      <c r="B1152" s="817">
        <v>41961</v>
      </c>
      <c r="C1152" s="818" t="s">
        <v>835</v>
      </c>
      <c r="D1152" s="816" t="s">
        <v>82</v>
      </c>
      <c r="E1152" s="819">
        <v>10282167</v>
      </c>
      <c r="F1152" s="816">
        <v>29039194</v>
      </c>
      <c r="G1152" s="816">
        <v>2701001</v>
      </c>
      <c r="H1152" s="820" t="str">
        <f>IF(G1152="","",VLOOKUP(G1152,ARANCEL!$B$5:$D$121,2,FALSE))</f>
        <v>COSTO LABORATORIO GUIA QUIRURG</v>
      </c>
      <c r="I1152" s="821" t="s">
        <v>329</v>
      </c>
      <c r="J1152" s="816">
        <v>1</v>
      </c>
      <c r="K1152" s="822">
        <f>IF(G1152="","",VLOOKUP(G1152,ARANCEL!$B$5:$D$121,3,FALSE)*J1152)</f>
        <v>11246</v>
      </c>
      <c r="L1152" s="1210" t="s">
        <v>8256</v>
      </c>
      <c r="M1152" s="1210">
        <v>4500265720</v>
      </c>
      <c r="N1152" s="1210" t="s">
        <v>8952</v>
      </c>
    </row>
    <row r="1153" spans="1:14" s="1028" customFormat="1" ht="17.25" customHeight="1" x14ac:dyDescent="0.25">
      <c r="A1153" s="816" t="s">
        <v>305</v>
      </c>
      <c r="B1153" s="817">
        <v>41725</v>
      </c>
      <c r="C1153" s="818" t="s">
        <v>3598</v>
      </c>
      <c r="D1153" s="816" t="s">
        <v>82</v>
      </c>
      <c r="E1153" s="819">
        <v>10184386</v>
      </c>
      <c r="F1153" s="816">
        <v>20441695</v>
      </c>
      <c r="G1153" s="816">
        <v>2704005</v>
      </c>
      <c r="H1153" s="820" t="str">
        <f>IF(G1153="","",VLOOKUP(G1153,ARANCEL!$B$5:$D$121,2,FALSE))</f>
        <v>PROVISORIO</v>
      </c>
      <c r="I1153" s="821" t="s">
        <v>954</v>
      </c>
      <c r="J1153" s="816">
        <v>2</v>
      </c>
      <c r="K1153" s="822">
        <f>IF(G1153="","",VLOOKUP(G1153,ARANCEL!$B$5:$D$121,3,FALSE)*J1153)</f>
        <v>6500</v>
      </c>
      <c r="L1153" s="1210" t="s">
        <v>3058</v>
      </c>
      <c r="M1153" s="1210">
        <v>4500225673</v>
      </c>
      <c r="N1153" s="1210">
        <v>8919</v>
      </c>
    </row>
    <row r="1154" spans="1:14" s="1028" customFormat="1" ht="17.25" customHeight="1" x14ac:dyDescent="0.25">
      <c r="A1154" s="816" t="s">
        <v>305</v>
      </c>
      <c r="B1154" s="817">
        <v>41996</v>
      </c>
      <c r="C1154" s="818" t="s">
        <v>3598</v>
      </c>
      <c r="D1154" s="816" t="s">
        <v>82</v>
      </c>
      <c r="E1154" s="819">
        <v>10184386</v>
      </c>
      <c r="F1154" s="816">
        <v>20441695</v>
      </c>
      <c r="G1154" s="816">
        <v>2704015</v>
      </c>
      <c r="H1154" s="820" t="str">
        <f>IF(G1154="","",VLOOKUP(G1154,ARANCEL!$B$5:$D$121,2,FALSE))</f>
        <v xml:space="preserve">CORONA IN CERAM </v>
      </c>
      <c r="I1154" s="821" t="s">
        <v>308</v>
      </c>
      <c r="J1154" s="816">
        <v>1</v>
      </c>
      <c r="K1154" s="822">
        <f>IF(G1154="","",VLOOKUP(G1154,ARANCEL!$B$5:$D$121,3,FALSE)*J1154)</f>
        <v>42733</v>
      </c>
      <c r="L1154" s="1350" t="s">
        <v>9431</v>
      </c>
      <c r="M1154" s="1350">
        <v>4500269300</v>
      </c>
      <c r="N1154" s="1350" t="s">
        <v>9449</v>
      </c>
    </row>
    <row r="1155" spans="1:14" s="1028" customFormat="1" ht="17.25" customHeight="1" x14ac:dyDescent="0.25">
      <c r="A1155" s="816" t="s">
        <v>305</v>
      </c>
      <c r="B1155" s="817">
        <v>41677</v>
      </c>
      <c r="C1155" s="818" t="s">
        <v>2742</v>
      </c>
      <c r="D1155" s="816" t="s">
        <v>84</v>
      </c>
      <c r="E1155" s="819">
        <v>10173100</v>
      </c>
      <c r="F1155" s="816">
        <v>24571797</v>
      </c>
      <c r="G1155" s="816">
        <v>2707003</v>
      </c>
      <c r="H1155" s="820" t="str">
        <f>IF(G1155="","",VLOOKUP(G1155,ARANCEL!$B$5:$D$121,2,FALSE))</f>
        <v xml:space="preserve">ESTAMPADO </v>
      </c>
      <c r="I1155" s="821" t="s">
        <v>306</v>
      </c>
      <c r="J1155" s="816">
        <v>1</v>
      </c>
      <c r="K1155" s="822">
        <f>IF(G1155="","",VLOOKUP(G1155,ARANCEL!$B$5:$D$121,3,FALSE)*J1155)</f>
        <v>6028</v>
      </c>
      <c r="L1155" s="1210" t="s">
        <v>3438</v>
      </c>
      <c r="M1155" s="1210">
        <v>4500220807</v>
      </c>
      <c r="N1155" s="1210">
        <v>8635</v>
      </c>
    </row>
    <row r="1156" spans="1:14" s="1028" customFormat="1" ht="17.25" customHeight="1" x14ac:dyDescent="0.25">
      <c r="A1156" s="816" t="s">
        <v>305</v>
      </c>
      <c r="B1156" s="817">
        <v>41682</v>
      </c>
      <c r="C1156" s="818" t="s">
        <v>2742</v>
      </c>
      <c r="D1156" s="816" t="s">
        <v>84</v>
      </c>
      <c r="E1156" s="819">
        <v>10173100</v>
      </c>
      <c r="F1156" s="816">
        <v>24571797</v>
      </c>
      <c r="G1156" s="816">
        <v>2707001</v>
      </c>
      <c r="H1156" s="820" t="str">
        <f>IF(G1156="","",VLOOKUP(G1156,ARANCEL!$B$5:$D$121,2,FALSE))</f>
        <v xml:space="preserve">PLANO DE RELAJACION </v>
      </c>
      <c r="I1156" s="821" t="s">
        <v>306</v>
      </c>
      <c r="J1156" s="816">
        <v>1</v>
      </c>
      <c r="K1156" s="822">
        <f>IF(G1156="","",VLOOKUP(G1156,ARANCEL!$B$5:$D$121,3,FALSE)*J1156)</f>
        <v>9221</v>
      </c>
      <c r="L1156" s="1210" t="s">
        <v>3438</v>
      </c>
      <c r="M1156" s="1210">
        <v>4500220807</v>
      </c>
      <c r="N1156" s="1210">
        <v>8635</v>
      </c>
    </row>
    <row r="1157" spans="1:14" s="1028" customFormat="1" ht="17.25" customHeight="1" x14ac:dyDescent="0.25">
      <c r="A1157" s="816" t="s">
        <v>305</v>
      </c>
      <c r="B1157" s="817">
        <v>41832</v>
      </c>
      <c r="C1157" s="818" t="s">
        <v>5648</v>
      </c>
      <c r="D1157" s="816" t="s">
        <v>5649</v>
      </c>
      <c r="E1157" s="819">
        <v>10223882</v>
      </c>
      <c r="F1157" s="816">
        <v>27244321</v>
      </c>
      <c r="G1157" s="816">
        <v>2704005</v>
      </c>
      <c r="H1157" s="820" t="str">
        <f>IF(G1157="","",VLOOKUP(G1157,ARANCEL!$B$5:$D$121,2,FALSE))</f>
        <v>PROVISORIO</v>
      </c>
      <c r="I1157" s="821" t="s">
        <v>312</v>
      </c>
      <c r="J1157" s="816">
        <v>1</v>
      </c>
      <c r="K1157" s="822">
        <f>IF(G1157="","",VLOOKUP(G1157,ARANCEL!$B$5:$D$121,3,FALSE)*J1157)</f>
        <v>3250</v>
      </c>
      <c r="L1157" s="1210" t="s">
        <v>6017</v>
      </c>
      <c r="M1157" s="1210">
        <v>4500243725</v>
      </c>
      <c r="N1157" s="1210">
        <v>9797</v>
      </c>
    </row>
    <row r="1158" spans="1:14" s="1028" customFormat="1" ht="17.25" customHeight="1" x14ac:dyDescent="0.25">
      <c r="A1158" s="816" t="s">
        <v>305</v>
      </c>
      <c r="B1158" s="817">
        <v>41832</v>
      </c>
      <c r="C1158" s="818" t="s">
        <v>5648</v>
      </c>
      <c r="D1158" s="816" t="s">
        <v>5649</v>
      </c>
      <c r="E1158" s="819">
        <v>10223882</v>
      </c>
      <c r="F1158" s="816">
        <v>27244321</v>
      </c>
      <c r="G1158" s="816">
        <v>2704003</v>
      </c>
      <c r="H1158" s="820" t="str">
        <f>IF(G1158="","",VLOOKUP(G1158,ARANCEL!$B$5:$D$121,2,FALSE))</f>
        <v xml:space="preserve">CORONA PERIFERICA CON PERNO MUÑON COLADO </v>
      </c>
      <c r="I1158" s="821" t="s">
        <v>312</v>
      </c>
      <c r="J1158" s="816">
        <v>1</v>
      </c>
      <c r="K1158" s="822">
        <f>IF(G1158="","",VLOOKUP(G1158,ARANCEL!$B$5:$D$121,3,FALSE)*J1158)</f>
        <v>32612</v>
      </c>
      <c r="L1158" s="1210" t="s">
        <v>6017</v>
      </c>
      <c r="M1158" s="1210">
        <v>4500243725</v>
      </c>
      <c r="N1158" s="1210">
        <v>9797</v>
      </c>
    </row>
    <row r="1159" spans="1:14" s="1025" customFormat="1" ht="17.25" customHeight="1" x14ac:dyDescent="0.25">
      <c r="A1159" s="816" t="s">
        <v>305</v>
      </c>
      <c r="B1159" s="817">
        <v>41918</v>
      </c>
      <c r="C1159" s="818" t="s">
        <v>7417</v>
      </c>
      <c r="D1159" s="816" t="s">
        <v>465</v>
      </c>
      <c r="E1159" s="819">
        <v>10259553</v>
      </c>
      <c r="F1159" s="816">
        <v>28757733</v>
      </c>
      <c r="G1159" s="816">
        <v>2705003</v>
      </c>
      <c r="H1159" s="820" t="str">
        <f>IF(G1159="","",VLOOKUP(G1159,ARANCEL!$B$5:$D$121,2,FALSE))</f>
        <v>INCRUSTACION ESTETICA (ART-GLASS O CERAMICA)</v>
      </c>
      <c r="I1159" s="821" t="s">
        <v>335</v>
      </c>
      <c r="J1159" s="816">
        <v>1</v>
      </c>
      <c r="K1159" s="822">
        <f>IF(G1159="","",VLOOKUP(G1159,ARANCEL!$B$5:$D$121,3,FALSE)*J1159)</f>
        <v>15676</v>
      </c>
      <c r="L1159" s="1210" t="s">
        <v>8279</v>
      </c>
      <c r="M1159" s="1210">
        <v>4500259287</v>
      </c>
      <c r="N1159" s="1210" t="s">
        <v>8287</v>
      </c>
    </row>
    <row r="1160" spans="1:14" s="1031" customFormat="1" ht="17.25" customHeight="1" x14ac:dyDescent="0.25">
      <c r="A1160" s="816" t="s">
        <v>305</v>
      </c>
      <c r="B1160" s="817">
        <v>41926</v>
      </c>
      <c r="C1160" s="818" t="s">
        <v>7417</v>
      </c>
      <c r="D1160" s="816" t="s">
        <v>465</v>
      </c>
      <c r="E1160" s="819">
        <v>10263348</v>
      </c>
      <c r="F1160" s="816">
        <v>28757733</v>
      </c>
      <c r="G1160" s="816">
        <v>2705003</v>
      </c>
      <c r="H1160" s="820" t="str">
        <f>IF(G1160="","",VLOOKUP(G1160,ARANCEL!$B$5:$D$121,2,FALSE))</f>
        <v>INCRUSTACION ESTETICA (ART-GLASS O CERAMICA)</v>
      </c>
      <c r="I1160" s="821" t="s">
        <v>308</v>
      </c>
      <c r="J1160" s="816">
        <v>1</v>
      </c>
      <c r="K1160" s="822">
        <f>IF(G1160="","",VLOOKUP(G1160,ARANCEL!$B$5:$D$121,3,FALSE)*J1160)</f>
        <v>15676</v>
      </c>
      <c r="L1160" s="1210" t="s">
        <v>8279</v>
      </c>
      <c r="M1160" s="1210">
        <v>4500259287</v>
      </c>
      <c r="N1160" s="1210" t="s">
        <v>8287</v>
      </c>
    </row>
    <row r="1161" spans="1:14" s="1031" customFormat="1" ht="17.25" customHeight="1" x14ac:dyDescent="0.25">
      <c r="A1161" s="816" t="s">
        <v>305</v>
      </c>
      <c r="B1161" s="817">
        <v>41897</v>
      </c>
      <c r="C1161" s="818" t="s">
        <v>7046</v>
      </c>
      <c r="D1161" s="816" t="s">
        <v>3347</v>
      </c>
      <c r="E1161" s="819">
        <v>10256231</v>
      </c>
      <c r="F1161" s="816">
        <v>28276120</v>
      </c>
      <c r="G1161" s="816">
        <v>2704005</v>
      </c>
      <c r="H1161" s="820" t="str">
        <f>IF(G1161="","",VLOOKUP(G1161,ARANCEL!$B$5:$D$121,2,FALSE))</f>
        <v>PROVISORIO</v>
      </c>
      <c r="I1161" s="821" t="s">
        <v>618</v>
      </c>
      <c r="J1161" s="816">
        <v>1</v>
      </c>
      <c r="K1161" s="822">
        <f>IF(G1161="","",VLOOKUP(G1161,ARANCEL!$B$5:$D$121,3,FALSE)*J1161)</f>
        <v>3250</v>
      </c>
      <c r="L1161" s="1210" t="s">
        <v>7548</v>
      </c>
      <c r="M1161" s="1210">
        <v>4500255012</v>
      </c>
      <c r="N1161" s="1210" t="s">
        <v>7550</v>
      </c>
    </row>
    <row r="1162" spans="1:14" s="1031" customFormat="1" ht="17.25" customHeight="1" x14ac:dyDescent="0.25">
      <c r="A1162" s="816" t="s">
        <v>606</v>
      </c>
      <c r="B1162" s="817">
        <v>41922</v>
      </c>
      <c r="C1162" s="818" t="s">
        <v>7046</v>
      </c>
      <c r="D1162" s="816" t="s">
        <v>3347</v>
      </c>
      <c r="E1162" s="819">
        <v>10256231</v>
      </c>
      <c r="F1162" s="816">
        <v>28276120</v>
      </c>
      <c r="G1162" s="816">
        <v>2704003</v>
      </c>
      <c r="H1162" s="820" t="str">
        <f>IF(G1162="","",VLOOKUP(G1162,ARANCEL!$B$5:$D$121,2,FALSE))</f>
        <v xml:space="preserve">CORONA PERIFERICA CON PERNO MUÑON COLADO </v>
      </c>
      <c r="I1162" s="821" t="s">
        <v>618</v>
      </c>
      <c r="J1162" s="816">
        <v>1</v>
      </c>
      <c r="K1162" s="822">
        <f>IF(G1162="","",VLOOKUP(G1162,ARANCEL!$B$5:$D$121,3,FALSE)*J1162)</f>
        <v>32612</v>
      </c>
      <c r="L1162" s="1210" t="s">
        <v>8279</v>
      </c>
      <c r="M1162" s="1210">
        <v>4500259287</v>
      </c>
      <c r="N1162" s="1210" t="s">
        <v>8287</v>
      </c>
    </row>
    <row r="1163" spans="1:14" s="1031" customFormat="1" ht="17.25" customHeight="1" x14ac:dyDescent="0.25">
      <c r="A1163" s="816" t="s">
        <v>305</v>
      </c>
      <c r="B1163" s="817">
        <v>41996</v>
      </c>
      <c r="C1163" s="818" t="s">
        <v>7046</v>
      </c>
      <c r="D1163" s="816" t="s">
        <v>3347</v>
      </c>
      <c r="E1163" s="819">
        <v>10302191</v>
      </c>
      <c r="F1163" s="816">
        <v>28276120</v>
      </c>
      <c r="G1163" s="816">
        <v>2705003</v>
      </c>
      <c r="H1163" s="820" t="str">
        <f>IF(G1163="","",VLOOKUP(G1163,ARANCEL!$B$5:$D$121,2,FALSE))</f>
        <v>INCRUSTACION ESTETICA (ART-GLASS O CERAMICA)</v>
      </c>
      <c r="I1163" s="821" t="s">
        <v>9245</v>
      </c>
      <c r="J1163" s="816">
        <v>3</v>
      </c>
      <c r="K1163" s="822">
        <f>IF(G1163="","",VLOOKUP(G1163,ARANCEL!$B$5:$D$121,3,FALSE)*J1163)</f>
        <v>47028</v>
      </c>
      <c r="L1163" s="1350" t="s">
        <v>9431</v>
      </c>
      <c r="M1163" s="1350">
        <v>4500269300</v>
      </c>
      <c r="N1163" s="1350" t="s">
        <v>9449</v>
      </c>
    </row>
    <row r="1164" spans="1:14" s="1031" customFormat="1" ht="17.25" customHeight="1" x14ac:dyDescent="0.25">
      <c r="A1164" s="816" t="s">
        <v>305</v>
      </c>
      <c r="B1164" s="817">
        <v>41696</v>
      </c>
      <c r="C1164" s="818" t="s">
        <v>3039</v>
      </c>
      <c r="D1164" s="816" t="s">
        <v>804</v>
      </c>
      <c r="E1164" s="819">
        <v>10177326</v>
      </c>
      <c r="F1164" s="816">
        <v>25161133</v>
      </c>
      <c r="G1164" s="816">
        <v>2704005</v>
      </c>
      <c r="H1164" s="820" t="str">
        <f>IF(G1164="","",VLOOKUP(G1164,ARANCEL!$B$5:$D$121,2,FALSE))</f>
        <v>PROVISORIO</v>
      </c>
      <c r="I1164" s="821" t="s">
        <v>317</v>
      </c>
      <c r="J1164" s="816">
        <v>1</v>
      </c>
      <c r="K1164" s="822">
        <f>IF(G1164="","",VLOOKUP(G1164,ARANCEL!$B$5:$D$121,3,FALSE)*J1164)</f>
        <v>3250</v>
      </c>
      <c r="L1164" s="1210" t="s">
        <v>8279</v>
      </c>
      <c r="M1164" s="1210">
        <v>4500259287</v>
      </c>
      <c r="N1164" s="1210" t="s">
        <v>8287</v>
      </c>
    </row>
    <row r="1165" spans="1:14" s="1038" customFormat="1" ht="17.25" customHeight="1" x14ac:dyDescent="0.25">
      <c r="A1165" s="816" t="s">
        <v>305</v>
      </c>
      <c r="B1165" s="817">
        <v>41740</v>
      </c>
      <c r="C1165" s="818" t="s">
        <v>3458</v>
      </c>
      <c r="D1165" s="816" t="s">
        <v>83</v>
      </c>
      <c r="E1165" s="819">
        <v>10182157</v>
      </c>
      <c r="F1165" s="816">
        <v>25529787</v>
      </c>
      <c r="G1165" s="816">
        <v>2704016</v>
      </c>
      <c r="H1165" s="820" t="str">
        <f>IF(G1165="","",VLOOKUP(G1165,ARANCEL!$B$5:$D$121,2,FALSE))</f>
        <v xml:space="preserve">CORONA PROCERA </v>
      </c>
      <c r="I1165" s="821" t="s">
        <v>329</v>
      </c>
      <c r="J1165" s="816">
        <v>1</v>
      </c>
      <c r="K1165" s="822">
        <f>IF(G1165="","",VLOOKUP(G1165,ARANCEL!$B$5:$D$121,3,FALSE)*J1165)</f>
        <v>58477</v>
      </c>
      <c r="L1165" s="1210" t="s">
        <v>4612</v>
      </c>
      <c r="M1165" s="1210">
        <v>4500229990</v>
      </c>
      <c r="N1165" s="1210">
        <v>9222</v>
      </c>
    </row>
    <row r="1166" spans="1:14" s="1038" customFormat="1" ht="17.25" customHeight="1" x14ac:dyDescent="0.25">
      <c r="A1166" s="816" t="s">
        <v>305</v>
      </c>
      <c r="B1166" s="817">
        <v>41729</v>
      </c>
      <c r="C1166" s="818" t="s">
        <v>3679</v>
      </c>
      <c r="D1166" s="816" t="s">
        <v>78</v>
      </c>
      <c r="E1166" s="819">
        <v>10184928</v>
      </c>
      <c r="F1166" s="816">
        <v>25366704</v>
      </c>
      <c r="G1166" s="816">
        <v>2704003</v>
      </c>
      <c r="H1166" s="820" t="str">
        <f>IF(G1166="","",VLOOKUP(G1166,ARANCEL!$B$5:$D$121,2,FALSE))</f>
        <v xml:space="preserve">CORONA PERIFERICA CON PERNO MUÑON COLADO </v>
      </c>
      <c r="I1166" s="821" t="s">
        <v>308</v>
      </c>
      <c r="J1166" s="816">
        <v>1</v>
      </c>
      <c r="K1166" s="822">
        <f>IF(G1166="","",VLOOKUP(G1166,ARANCEL!$B$5:$D$121,3,FALSE)*J1166)</f>
        <v>32612</v>
      </c>
      <c r="L1166" s="1210" t="s">
        <v>8279</v>
      </c>
      <c r="M1166" s="1210">
        <v>4500259287</v>
      </c>
      <c r="N1166" s="1210" t="s">
        <v>8287</v>
      </c>
    </row>
    <row r="1167" spans="1:14" s="1038" customFormat="1" ht="17.25" customHeight="1" x14ac:dyDescent="0.25">
      <c r="A1167" s="119" t="s">
        <v>305</v>
      </c>
      <c r="B1167" s="164">
        <v>41744</v>
      </c>
      <c r="C1167" s="118" t="s">
        <v>3679</v>
      </c>
      <c r="D1167" s="119" t="s">
        <v>78</v>
      </c>
      <c r="E1167" s="162">
        <v>10184928</v>
      </c>
      <c r="F1167" s="119">
        <v>25366704</v>
      </c>
      <c r="G1167" s="119">
        <v>2704005</v>
      </c>
      <c r="H1167" s="820" t="str">
        <f>IF(G1167="","",VLOOKUP(G1167,ARANCEL!$B$5:$D$121,2,FALSE))</f>
        <v>PROVISORIO</v>
      </c>
      <c r="I1167" s="821" t="s">
        <v>308</v>
      </c>
      <c r="J1167" s="816">
        <v>1</v>
      </c>
      <c r="K1167" s="822">
        <f>IF(G1167="","",VLOOKUP(G1167,ARANCEL!$B$5:$D$121,3,FALSE)*J1167)</f>
        <v>3250</v>
      </c>
      <c r="L1167" s="1210" t="s">
        <v>8279</v>
      </c>
      <c r="M1167" s="1210">
        <v>4500259287</v>
      </c>
      <c r="N1167" s="1210" t="s">
        <v>8287</v>
      </c>
    </row>
    <row r="1168" spans="1:14" s="1038" customFormat="1" ht="17.25" customHeight="1" x14ac:dyDescent="0.25">
      <c r="A1168" s="816" t="s">
        <v>305</v>
      </c>
      <c r="B1168" s="817">
        <v>42017</v>
      </c>
      <c r="C1168" s="818" t="s">
        <v>2938</v>
      </c>
      <c r="D1168" s="816" t="s">
        <v>82</v>
      </c>
      <c r="E1168" s="819">
        <v>10306963</v>
      </c>
      <c r="F1168" s="816">
        <v>30295922</v>
      </c>
      <c r="G1168" s="816">
        <v>2704005</v>
      </c>
      <c r="H1168" s="820" t="str">
        <f>IF(G1168="","",VLOOKUP(G1168,ARANCEL!$B$5:$D$121,2,FALSE))</f>
        <v>PROVISORIO</v>
      </c>
      <c r="I1168" s="821" t="s">
        <v>323</v>
      </c>
      <c r="J1168" s="816">
        <v>1</v>
      </c>
      <c r="K1168" s="822">
        <f>IF(G1168="","",VLOOKUP(G1168,ARANCEL!$B$5:$D$121,3,FALSE)*J1168)</f>
        <v>3250</v>
      </c>
      <c r="L1168" s="1249" t="str">
        <f>IF(E1168="","","IMPAGO")</f>
        <v>IMPAGO</v>
      </c>
      <c r="M1168" s="1249" t="str">
        <f>IF(L1168="IMPAGO","SIN O.C.","")</f>
        <v>SIN O.C.</v>
      </c>
      <c r="N1168" s="1249" t="str">
        <f>IF(L1168="IMPAGO","SIN FACT.","")</f>
        <v>SIN FACT.</v>
      </c>
    </row>
    <row r="1169" spans="1:14" s="1038" customFormat="1" ht="17.25" customHeight="1" x14ac:dyDescent="0.25">
      <c r="A1169" s="816" t="s">
        <v>606</v>
      </c>
      <c r="B1169" s="817">
        <v>42024</v>
      </c>
      <c r="C1169" s="818" t="s">
        <v>2938</v>
      </c>
      <c r="D1169" s="816" t="s">
        <v>82</v>
      </c>
      <c r="E1169" s="819">
        <v>10306963</v>
      </c>
      <c r="F1169" s="816">
        <v>30295922</v>
      </c>
      <c r="G1169" s="816">
        <v>2704015</v>
      </c>
      <c r="H1169" s="820" t="str">
        <f>IF(G1169="","",VLOOKUP(G1169,ARANCEL!$B$5:$D$121,2,FALSE))</f>
        <v xml:space="preserve">CORONA IN CERAM </v>
      </c>
      <c r="I1169" s="821" t="s">
        <v>323</v>
      </c>
      <c r="J1169" s="816">
        <v>1</v>
      </c>
      <c r="K1169" s="822">
        <f>IF(G1169="","",VLOOKUP(G1169,ARANCEL!$B$5:$D$121,3,FALSE)*J1169)</f>
        <v>42733</v>
      </c>
      <c r="L1169" s="1249" t="str">
        <f>IF(E1169="","","IMPAGO")</f>
        <v>IMPAGO</v>
      </c>
      <c r="M1169" s="1249" t="str">
        <f>IF(L1169="IMPAGO","SIN O.C.","")</f>
        <v>SIN O.C.</v>
      </c>
      <c r="N1169" s="1249" t="str">
        <f>IF(L1169="IMPAGO","SIN FACT.","")</f>
        <v>SIN FACT.</v>
      </c>
    </row>
    <row r="1170" spans="1:14" s="1038" customFormat="1" ht="17.25" customHeight="1" x14ac:dyDescent="0.25">
      <c r="A1170" s="816" t="s">
        <v>305</v>
      </c>
      <c r="B1170" s="817">
        <v>41964</v>
      </c>
      <c r="C1170" s="818" t="s">
        <v>8429</v>
      </c>
      <c r="D1170" s="816" t="s">
        <v>1341</v>
      </c>
      <c r="E1170" s="819">
        <v>10283634</v>
      </c>
      <c r="F1170" s="816">
        <v>29058260</v>
      </c>
      <c r="G1170" s="816">
        <v>2705003</v>
      </c>
      <c r="H1170" s="820" t="str">
        <f>IF(G1170="","",VLOOKUP(G1170,ARANCEL!$B$5:$D$121,2,FALSE))</f>
        <v>INCRUSTACION ESTETICA (ART-GLASS O CERAMICA)</v>
      </c>
      <c r="I1170" s="821" t="s">
        <v>322</v>
      </c>
      <c r="J1170" s="816">
        <v>1</v>
      </c>
      <c r="K1170" s="822">
        <f>IF(G1170="","",VLOOKUP(G1170,ARANCEL!$B$5:$D$121,3,FALSE)*J1170)</f>
        <v>15676</v>
      </c>
      <c r="L1170" s="1210" t="s">
        <v>8256</v>
      </c>
      <c r="M1170" s="1210">
        <v>4500265720</v>
      </c>
      <c r="N1170" s="1210" t="s">
        <v>8952</v>
      </c>
    </row>
    <row r="1171" spans="1:14" s="1038" customFormat="1" ht="17.25" customHeight="1" x14ac:dyDescent="0.25">
      <c r="A1171" s="816" t="s">
        <v>305</v>
      </c>
      <c r="B1171" s="817">
        <v>41899</v>
      </c>
      <c r="C1171" s="818" t="s">
        <v>7192</v>
      </c>
      <c r="D1171" s="816" t="s">
        <v>82</v>
      </c>
      <c r="E1171" s="819">
        <v>10256865</v>
      </c>
      <c r="F1171" s="816">
        <v>28355279</v>
      </c>
      <c r="G1171" s="816">
        <v>2704005</v>
      </c>
      <c r="H1171" s="820" t="str">
        <f>IF(G1171="","",VLOOKUP(G1171,ARANCEL!$B$5:$D$121,2,FALSE))</f>
        <v>PROVISORIO</v>
      </c>
      <c r="I1171" s="821" t="s">
        <v>664</v>
      </c>
      <c r="J1171" s="816">
        <v>2</v>
      </c>
      <c r="K1171" s="822">
        <f>IF(G1171="","",VLOOKUP(G1171,ARANCEL!$B$5:$D$121,3,FALSE)*J1171)</f>
        <v>6500</v>
      </c>
      <c r="L1171" s="1210" t="s">
        <v>7548</v>
      </c>
      <c r="M1171" s="1210">
        <v>4500255012</v>
      </c>
      <c r="N1171" s="1210" t="s">
        <v>7550</v>
      </c>
    </row>
    <row r="1172" spans="1:14" s="1031" customFormat="1" ht="17.25" customHeight="1" x14ac:dyDescent="0.25">
      <c r="A1172" s="816" t="s">
        <v>305</v>
      </c>
      <c r="B1172" s="817">
        <v>41899</v>
      </c>
      <c r="C1172" s="818" t="s">
        <v>7192</v>
      </c>
      <c r="D1172" s="816" t="s">
        <v>82</v>
      </c>
      <c r="E1172" s="819">
        <v>10256865</v>
      </c>
      <c r="F1172" s="816">
        <v>28355279</v>
      </c>
      <c r="G1172" s="816">
        <v>2701001</v>
      </c>
      <c r="H1172" s="820" t="str">
        <f>IF(G1172="","",VLOOKUP(G1172,ARANCEL!$B$5:$D$121,2,FALSE))</f>
        <v>COSTO LABORATORIO GUIA QUIRURG</v>
      </c>
      <c r="I1172" s="821" t="s">
        <v>306</v>
      </c>
      <c r="J1172" s="816">
        <v>1</v>
      </c>
      <c r="K1172" s="822">
        <f>IF(G1172="","",VLOOKUP(G1172,ARANCEL!$B$5:$D$121,3,FALSE)*J1172)</f>
        <v>11246</v>
      </c>
      <c r="L1172" s="1210" t="s">
        <v>7548</v>
      </c>
      <c r="M1172" s="1210">
        <v>4500255012</v>
      </c>
      <c r="N1172" s="1210" t="s">
        <v>7550</v>
      </c>
    </row>
    <row r="1173" spans="1:14" s="1042" customFormat="1" ht="17.25" customHeight="1" x14ac:dyDescent="0.25">
      <c r="A1173" s="816" t="s">
        <v>305</v>
      </c>
      <c r="B1173" s="817">
        <v>41772</v>
      </c>
      <c r="C1173" s="818" t="s">
        <v>4495</v>
      </c>
      <c r="D1173" s="816" t="s">
        <v>61</v>
      </c>
      <c r="E1173" s="819">
        <v>10195871</v>
      </c>
      <c r="F1173" s="816">
        <v>25946524</v>
      </c>
      <c r="G1173" s="816">
        <v>2707001</v>
      </c>
      <c r="H1173" s="820" t="str">
        <f>IF(G1173="","",VLOOKUP(G1173,ARANCEL!$B$5:$D$121,2,FALSE))</f>
        <v xml:space="preserve">PLANO DE RELAJACION </v>
      </c>
      <c r="I1173" s="821" t="s">
        <v>306</v>
      </c>
      <c r="J1173" s="816">
        <v>1</v>
      </c>
      <c r="K1173" s="822">
        <f>IF(G1173="","",VLOOKUP(G1173,ARANCEL!$B$5:$D$121,3,FALSE)*J1173)</f>
        <v>9221</v>
      </c>
      <c r="L1173" s="1210" t="s">
        <v>5292</v>
      </c>
      <c r="M1173" s="1210">
        <v>4500235530</v>
      </c>
      <c r="N1173" s="1210">
        <v>9401</v>
      </c>
    </row>
    <row r="1174" spans="1:14" s="1042" customFormat="1" ht="17.25" customHeight="1" x14ac:dyDescent="0.25">
      <c r="A1174" s="816" t="s">
        <v>305</v>
      </c>
      <c r="B1174" s="817">
        <v>41772</v>
      </c>
      <c r="C1174" s="818" t="s">
        <v>4498</v>
      </c>
      <c r="D1174" s="816" t="s">
        <v>81</v>
      </c>
      <c r="E1174" s="819">
        <v>10196663</v>
      </c>
      <c r="F1174" s="816">
        <v>25028822</v>
      </c>
      <c r="G1174" s="816">
        <v>2704005</v>
      </c>
      <c r="H1174" s="820" t="str">
        <f>IF(G1174="","",VLOOKUP(G1174,ARANCEL!$B$5:$D$121,2,FALSE))</f>
        <v>PROVISORIO</v>
      </c>
      <c r="I1174" s="821" t="s">
        <v>337</v>
      </c>
      <c r="J1174" s="816">
        <v>1</v>
      </c>
      <c r="K1174" s="822">
        <f>IF(G1174="","",VLOOKUP(G1174,ARANCEL!$B$5:$D$121,3,FALSE)*J1174)</f>
        <v>3250</v>
      </c>
      <c r="L1174" s="1210" t="s">
        <v>5292</v>
      </c>
      <c r="M1174" s="1210">
        <v>4500235530</v>
      </c>
      <c r="N1174" s="1210">
        <v>9401</v>
      </c>
    </row>
    <row r="1175" spans="1:14" s="1042" customFormat="1" ht="17.25" customHeight="1" x14ac:dyDescent="0.25">
      <c r="A1175" s="816" t="s">
        <v>305</v>
      </c>
      <c r="B1175" s="817">
        <v>41872</v>
      </c>
      <c r="C1175" s="818" t="s">
        <v>4498</v>
      </c>
      <c r="D1175" s="816" t="s">
        <v>81</v>
      </c>
      <c r="E1175" s="819">
        <v>10196663</v>
      </c>
      <c r="F1175" s="816">
        <v>25028822</v>
      </c>
      <c r="G1175" s="816">
        <v>2704002</v>
      </c>
      <c r="H1175" s="820" t="str">
        <f>IF(G1175="","",VLOOKUP(G1175,ARANCEL!$B$5:$D$121,2,FALSE))</f>
        <v xml:space="preserve">CORONA PERIFERICA </v>
      </c>
      <c r="I1175" s="821" t="s">
        <v>337</v>
      </c>
      <c r="J1175" s="816">
        <v>1</v>
      </c>
      <c r="K1175" s="822">
        <f>IF(G1175="","",VLOOKUP(G1175,ARANCEL!$B$5:$D$121,3,FALSE)*J1175)</f>
        <v>25865</v>
      </c>
      <c r="L1175" s="1210" t="s">
        <v>6905</v>
      </c>
      <c r="M1175" s="1210">
        <v>4500250349</v>
      </c>
      <c r="N1175" s="1210" t="s">
        <v>6910</v>
      </c>
    </row>
    <row r="1176" spans="1:14" s="1042" customFormat="1" ht="17.25" customHeight="1" x14ac:dyDescent="0.25">
      <c r="A1176" s="816" t="s">
        <v>313</v>
      </c>
      <c r="B1176" s="817">
        <v>42018</v>
      </c>
      <c r="C1176" s="818" t="s">
        <v>9483</v>
      </c>
      <c r="D1176" s="816" t="s">
        <v>84</v>
      </c>
      <c r="E1176" s="819">
        <v>10307755</v>
      </c>
      <c r="F1176" s="816">
        <v>30384525</v>
      </c>
      <c r="G1176" s="816">
        <v>2704005</v>
      </c>
      <c r="H1176" s="820" t="str">
        <f>IF(G1176="","",VLOOKUP(G1176,ARANCEL!$B$5:$D$121,2,FALSE))</f>
        <v>PROVISORIO</v>
      </c>
      <c r="I1176" s="821" t="s">
        <v>340</v>
      </c>
      <c r="J1176" s="816">
        <v>1</v>
      </c>
      <c r="K1176" s="822">
        <f>IF(G1176="","",VLOOKUP(G1176,ARANCEL!$B$5:$D$121,3,FALSE)*J1176)</f>
        <v>3250</v>
      </c>
      <c r="L1176" s="1249" t="str">
        <f>IF(E1176="","","IMPAGO")</f>
        <v>IMPAGO</v>
      </c>
      <c r="M1176" s="1249" t="str">
        <f>IF(L1176="IMPAGO","SIN O.C.","")</f>
        <v>SIN O.C.</v>
      </c>
      <c r="N1176" s="1249" t="str">
        <f>IF(L1176="IMPAGO","SIN FACT.","")</f>
        <v>SIN FACT.</v>
      </c>
    </row>
    <row r="1177" spans="1:14" s="1042" customFormat="1" ht="17.25" customHeight="1" x14ac:dyDescent="0.25">
      <c r="A1177" s="816" t="s">
        <v>606</v>
      </c>
      <c r="B1177" s="817">
        <v>42018</v>
      </c>
      <c r="C1177" s="818" t="s">
        <v>9483</v>
      </c>
      <c r="D1177" s="816" t="s">
        <v>84</v>
      </c>
      <c r="E1177" s="819">
        <v>10307755</v>
      </c>
      <c r="F1177" s="816">
        <v>30384525</v>
      </c>
      <c r="G1177" s="816">
        <v>2704003</v>
      </c>
      <c r="H1177" s="820" t="str">
        <f>IF(G1177="","",VLOOKUP(G1177,ARANCEL!$B$5:$D$121,2,FALSE))</f>
        <v xml:space="preserve">CORONA PERIFERICA CON PERNO MUÑON COLADO </v>
      </c>
      <c r="I1177" s="821" t="s">
        <v>340</v>
      </c>
      <c r="J1177" s="816">
        <v>1</v>
      </c>
      <c r="K1177" s="822">
        <f>IF(G1177="","",VLOOKUP(G1177,ARANCEL!$B$5:$D$121,3,FALSE)*J1177)</f>
        <v>32612</v>
      </c>
      <c r="L1177" s="1249" t="str">
        <f>IF(E1177="","","IMPAGO")</f>
        <v>IMPAGO</v>
      </c>
      <c r="M1177" s="1249" t="str">
        <f>IF(L1177="IMPAGO","SIN O.C.","")</f>
        <v>SIN O.C.</v>
      </c>
      <c r="N1177" s="1249" t="str">
        <f>IF(L1177="IMPAGO","SIN FACT.","")</f>
        <v>SIN FACT.</v>
      </c>
    </row>
    <row r="1178" spans="1:14" s="1042" customFormat="1" ht="17.25" customHeight="1" x14ac:dyDescent="0.25">
      <c r="A1178" s="816" t="s">
        <v>305</v>
      </c>
      <c r="B1178" s="817">
        <v>41795</v>
      </c>
      <c r="C1178" s="818" t="s">
        <v>4927</v>
      </c>
      <c r="D1178" s="816" t="s">
        <v>3347</v>
      </c>
      <c r="E1178" s="819">
        <v>10205443</v>
      </c>
      <c r="F1178" s="816">
        <v>26639144</v>
      </c>
      <c r="G1178" s="816">
        <v>2705003</v>
      </c>
      <c r="H1178" s="820" t="str">
        <f>IF(G1178="","",VLOOKUP(G1178,ARANCEL!$B$5:$D$121,2,FALSE))</f>
        <v>INCRUSTACION ESTETICA (ART-GLASS O CERAMICA)</v>
      </c>
      <c r="I1178" s="821" t="s">
        <v>322</v>
      </c>
      <c r="J1178" s="816">
        <v>1</v>
      </c>
      <c r="K1178" s="822">
        <f>IF(G1178="","",VLOOKUP(G1178,ARANCEL!$B$5:$D$121,3,FALSE)*J1178)</f>
        <v>15676</v>
      </c>
      <c r="L1178" s="1210" t="s">
        <v>5742</v>
      </c>
      <c r="M1178" s="1210">
        <v>4500239575</v>
      </c>
      <c r="N1178" s="1210" t="s">
        <v>5758</v>
      </c>
    </row>
    <row r="1179" spans="1:14" s="1042" customFormat="1" ht="17.25" customHeight="1" x14ac:dyDescent="0.25">
      <c r="A1179" s="816" t="s">
        <v>305</v>
      </c>
      <c r="B1179" s="817">
        <v>41897</v>
      </c>
      <c r="C1179" s="818" t="s">
        <v>7172</v>
      </c>
      <c r="D1179" s="816" t="s">
        <v>467</v>
      </c>
      <c r="E1179" s="819">
        <v>10256603</v>
      </c>
      <c r="F1179" s="816">
        <v>28436283</v>
      </c>
      <c r="G1179" s="816">
        <v>2705003</v>
      </c>
      <c r="H1179" s="820" t="str">
        <f>IF(G1179="","",VLOOKUP(G1179,ARANCEL!$B$5:$D$121,2,FALSE))</f>
        <v>INCRUSTACION ESTETICA (ART-GLASS O CERAMICA)</v>
      </c>
      <c r="I1179" s="821" t="s">
        <v>324</v>
      </c>
      <c r="J1179" s="816">
        <v>1</v>
      </c>
      <c r="K1179" s="822">
        <f>IF(G1179="","",VLOOKUP(G1179,ARANCEL!$B$5:$D$121,3,FALSE)*J1179)</f>
        <v>15676</v>
      </c>
      <c r="L1179" s="1210" t="s">
        <v>7548</v>
      </c>
      <c r="M1179" s="1210">
        <v>4500255012</v>
      </c>
      <c r="N1179" s="1210" t="s">
        <v>7550</v>
      </c>
    </row>
    <row r="1180" spans="1:14" s="1078" customFormat="1" ht="17.25" customHeight="1" x14ac:dyDescent="0.25">
      <c r="A1180" s="816" t="s">
        <v>606</v>
      </c>
      <c r="B1180" s="817">
        <v>42003</v>
      </c>
      <c r="C1180" s="818" t="s">
        <v>9172</v>
      </c>
      <c r="D1180" s="816" t="s">
        <v>84</v>
      </c>
      <c r="E1180" s="819">
        <v>10302354</v>
      </c>
      <c r="F1180" s="816">
        <v>30062691</v>
      </c>
      <c r="G1180" s="816">
        <v>2704001</v>
      </c>
      <c r="H1180" s="820" t="str">
        <f>IF(G1180="","",VLOOKUP(G1180,ARANCEL!$B$5:$D$121,2,FALSE))</f>
        <v xml:space="preserve">CORONA DE SUSTITUCION </v>
      </c>
      <c r="I1180" s="821" t="s">
        <v>342</v>
      </c>
      <c r="J1180" s="816">
        <v>1</v>
      </c>
      <c r="K1180" s="822">
        <f>IF(G1180="","",VLOOKUP(G1180,ARANCEL!$B$5:$D$121,3,FALSE)*J1180)</f>
        <v>25865</v>
      </c>
      <c r="L1180" s="1350" t="s">
        <v>9431</v>
      </c>
      <c r="M1180" s="1350">
        <v>4500269300</v>
      </c>
      <c r="N1180" s="1350" t="s">
        <v>9449</v>
      </c>
    </row>
    <row r="1181" spans="1:14" s="1078" customFormat="1" ht="17.25" customHeight="1" x14ac:dyDescent="0.25">
      <c r="A1181" s="816" t="s">
        <v>305</v>
      </c>
      <c r="B1181" s="817">
        <v>41703</v>
      </c>
      <c r="C1181" s="818" t="s">
        <v>3125</v>
      </c>
      <c r="D1181" s="816" t="s">
        <v>61</v>
      </c>
      <c r="E1181" s="819">
        <v>10178318</v>
      </c>
      <c r="F1181" s="816">
        <v>25081151</v>
      </c>
      <c r="G1181" s="816">
        <v>2707003</v>
      </c>
      <c r="H1181" s="820" t="str">
        <f>IF(G1181="","",VLOOKUP(G1181,ARANCEL!$B$5:$D$121,2,FALSE))</f>
        <v xml:space="preserve">ESTAMPADO </v>
      </c>
      <c r="I1181" s="821" t="s">
        <v>306</v>
      </c>
      <c r="J1181" s="816">
        <v>1</v>
      </c>
      <c r="K1181" s="822">
        <f>IF(G1181="","",VLOOKUP(G1181,ARANCEL!$B$5:$D$121,3,FALSE)*J1181)</f>
        <v>6028</v>
      </c>
      <c r="L1181" s="1210" t="s">
        <v>3438</v>
      </c>
      <c r="M1181" s="1210">
        <v>4500220809</v>
      </c>
      <c r="N1181" s="1210">
        <v>8637</v>
      </c>
    </row>
    <row r="1182" spans="1:14" s="1078" customFormat="1" ht="17.25" customHeight="1" x14ac:dyDescent="0.25">
      <c r="A1182" s="816" t="s">
        <v>305</v>
      </c>
      <c r="B1182" s="817">
        <v>41703</v>
      </c>
      <c r="C1182" s="818" t="s">
        <v>3125</v>
      </c>
      <c r="D1182" s="816" t="s">
        <v>61</v>
      </c>
      <c r="E1182" s="819">
        <v>10178318</v>
      </c>
      <c r="F1182" s="816">
        <v>25081151</v>
      </c>
      <c r="G1182" s="816">
        <v>2707001</v>
      </c>
      <c r="H1182" s="820" t="str">
        <f>IF(G1182="","",VLOOKUP(G1182,ARANCEL!$B$5:$D$121,2,FALSE))</f>
        <v xml:space="preserve">PLANO DE RELAJACION </v>
      </c>
      <c r="I1182" s="821" t="s">
        <v>306</v>
      </c>
      <c r="J1182" s="816">
        <v>1</v>
      </c>
      <c r="K1182" s="822">
        <f>IF(G1182="","",VLOOKUP(G1182,ARANCEL!$B$5:$D$121,3,FALSE)*J1182)</f>
        <v>9221</v>
      </c>
      <c r="L1182" s="1210" t="s">
        <v>3438</v>
      </c>
      <c r="M1182" s="1210">
        <v>4500220809</v>
      </c>
      <c r="N1182" s="1210">
        <v>8637</v>
      </c>
    </row>
    <row r="1183" spans="1:14" s="1078" customFormat="1" ht="17.25" customHeight="1" x14ac:dyDescent="0.25">
      <c r="A1183" s="816" t="s">
        <v>305</v>
      </c>
      <c r="B1183" s="817">
        <v>41921</v>
      </c>
      <c r="C1183" s="818" t="s">
        <v>7500</v>
      </c>
      <c r="D1183" s="816" t="s">
        <v>3347</v>
      </c>
      <c r="E1183" s="819">
        <v>10261241</v>
      </c>
      <c r="F1183" s="816">
        <v>28503488</v>
      </c>
      <c r="G1183" s="816">
        <v>2705003</v>
      </c>
      <c r="H1183" s="820" t="str">
        <f>IF(G1183="","",VLOOKUP(G1183,ARANCEL!$B$5:$D$121,2,FALSE))</f>
        <v>INCRUSTACION ESTETICA (ART-GLASS O CERAMICA)</v>
      </c>
      <c r="I1183" s="821" t="s">
        <v>312</v>
      </c>
      <c r="J1183" s="816">
        <v>1</v>
      </c>
      <c r="K1183" s="822">
        <f>IF(G1183="","",VLOOKUP(G1183,ARANCEL!$B$5:$D$121,3,FALSE)*J1183)</f>
        <v>15676</v>
      </c>
      <c r="L1183" s="1210" t="s">
        <v>8279</v>
      </c>
      <c r="M1183" s="1210">
        <v>4500259287</v>
      </c>
      <c r="N1183" s="1210" t="s">
        <v>8287</v>
      </c>
    </row>
    <row r="1184" spans="1:14" s="1078" customFormat="1" ht="17.25" customHeight="1" x14ac:dyDescent="0.25">
      <c r="A1184" s="843" t="s">
        <v>313</v>
      </c>
      <c r="B1184" s="817">
        <v>41880</v>
      </c>
      <c r="C1184" s="1164" t="s">
        <v>7137</v>
      </c>
      <c r="D1184" s="1158" t="s">
        <v>1843</v>
      </c>
      <c r="E1184" s="1158">
        <v>10248802</v>
      </c>
      <c r="F1184" s="1158">
        <v>28233915</v>
      </c>
      <c r="G1184" s="1158">
        <v>2708001</v>
      </c>
      <c r="H1184" s="820" t="str">
        <f>IF(G1184="","",VLOOKUP(G1184,ARANCEL!$B$5:$D$121,2,FALSE))</f>
        <v xml:space="preserve">PLACA DE ORTODONCIA SIN TORNILLO </v>
      </c>
      <c r="I1184" s="821" t="s">
        <v>2739</v>
      </c>
      <c r="J1184" s="816">
        <v>1</v>
      </c>
      <c r="K1184" s="822">
        <f>IF(G1184="","",VLOOKUP(G1184,ARANCEL!$B$5:$D$121,3,FALSE)*J1184)</f>
        <v>17997</v>
      </c>
      <c r="L1184" s="1210" t="s">
        <v>6905</v>
      </c>
      <c r="M1184" s="1210">
        <v>4500251421</v>
      </c>
      <c r="N1184" s="1210" t="s">
        <v>7150</v>
      </c>
    </row>
    <row r="1185" spans="1:14" s="1081" customFormat="1" ht="17.25" customHeight="1" x14ac:dyDescent="0.2">
      <c r="A1185" s="843" t="s">
        <v>313</v>
      </c>
      <c r="B1185" s="817">
        <v>42339</v>
      </c>
      <c r="C1185" s="1338" t="s">
        <v>9445</v>
      </c>
      <c r="D1185" s="1338" t="s">
        <v>1481</v>
      </c>
      <c r="E1185" s="1569">
        <v>10293466</v>
      </c>
      <c r="F1185" s="1338">
        <v>28234744</v>
      </c>
      <c r="G1185" s="1338">
        <v>2706001</v>
      </c>
      <c r="H1185" s="820" t="str">
        <f>IF(G1185="","",VLOOKUP(G1185,ARANCEL!$B$5:$D$121,2,FALSE))</f>
        <v xml:space="preserve">PROTESIS TOTAL ACRILICA </v>
      </c>
      <c r="I1185" s="821" t="s">
        <v>2739</v>
      </c>
      <c r="J1185" s="816">
        <v>1</v>
      </c>
      <c r="K1185" s="822">
        <f>IF(G1185="","",VLOOKUP(G1185,ARANCEL!$B$5:$D$121,3,FALSE)*J1185)</f>
        <v>18668</v>
      </c>
      <c r="L1185" s="1350" t="s">
        <v>9431</v>
      </c>
      <c r="M1185" s="1350">
        <v>4500269300</v>
      </c>
      <c r="N1185" s="1350" t="s">
        <v>9449</v>
      </c>
    </row>
    <row r="1186" spans="1:14" s="1081" customFormat="1" ht="17.25" customHeight="1" x14ac:dyDescent="0.25">
      <c r="A1186" s="816" t="s">
        <v>305</v>
      </c>
      <c r="B1186" s="817">
        <v>41870</v>
      </c>
      <c r="C1186" s="818" t="s">
        <v>6509</v>
      </c>
      <c r="D1186" s="816" t="s">
        <v>82</v>
      </c>
      <c r="E1186" s="819">
        <v>10243358</v>
      </c>
      <c r="F1186" s="816">
        <v>27052298</v>
      </c>
      <c r="G1186" s="816">
        <v>2704005</v>
      </c>
      <c r="H1186" s="820" t="str">
        <f>IF(G1186="","",VLOOKUP(G1186,ARANCEL!$B$5:$D$121,2,FALSE))</f>
        <v>PROVISORIO</v>
      </c>
      <c r="I1186" s="821" t="s">
        <v>337</v>
      </c>
      <c r="J1186" s="816">
        <v>1</v>
      </c>
      <c r="K1186" s="822">
        <f>IF(G1186="","",VLOOKUP(G1186,ARANCEL!$B$5:$D$121,3,FALSE)*J1186)</f>
        <v>3250</v>
      </c>
      <c r="L1186" s="1210" t="s">
        <v>6905</v>
      </c>
      <c r="M1186" s="1210">
        <v>4500250349</v>
      </c>
      <c r="N1186" s="1210" t="s">
        <v>6910</v>
      </c>
    </row>
    <row r="1187" spans="1:14" s="1042" customFormat="1" ht="17.25" customHeight="1" x14ac:dyDescent="0.25">
      <c r="A1187" s="816" t="s">
        <v>305</v>
      </c>
      <c r="B1187" s="817">
        <v>41879</v>
      </c>
      <c r="C1187" s="818" t="s">
        <v>6509</v>
      </c>
      <c r="D1187" s="816" t="s">
        <v>82</v>
      </c>
      <c r="E1187" s="819">
        <v>10243358</v>
      </c>
      <c r="F1187" s="816">
        <v>27052298</v>
      </c>
      <c r="G1187" s="816">
        <v>2704015</v>
      </c>
      <c r="H1187" s="820" t="str">
        <f>IF(G1187="","",VLOOKUP(G1187,ARANCEL!$B$5:$D$121,2,FALSE))</f>
        <v xml:space="preserve">CORONA IN CERAM </v>
      </c>
      <c r="I1187" s="821" t="s">
        <v>337</v>
      </c>
      <c r="J1187" s="816">
        <v>1</v>
      </c>
      <c r="K1187" s="822">
        <f>IF(G1187="","",VLOOKUP(G1187,ARANCEL!$B$5:$D$121,3,FALSE)*J1187)</f>
        <v>42733</v>
      </c>
      <c r="L1187" s="1210" t="s">
        <v>6905</v>
      </c>
      <c r="M1187" s="1210">
        <v>4500250349</v>
      </c>
      <c r="N1187" s="1210" t="s">
        <v>6910</v>
      </c>
    </row>
    <row r="1188" spans="1:14" s="1081" customFormat="1" ht="17.25" customHeight="1" x14ac:dyDescent="0.25">
      <c r="A1188" s="816" t="s">
        <v>305</v>
      </c>
      <c r="B1188" s="817">
        <v>41969</v>
      </c>
      <c r="C1188" s="818" t="s">
        <v>8548</v>
      </c>
      <c r="D1188" s="816" t="s">
        <v>1676</v>
      </c>
      <c r="E1188" s="819">
        <v>10285876</v>
      </c>
      <c r="F1188" s="816">
        <v>28762407</v>
      </c>
      <c r="G1188" s="816">
        <v>2705003</v>
      </c>
      <c r="H1188" s="820" t="str">
        <f>IF(G1188="","",VLOOKUP(G1188,ARANCEL!$B$5:$D$121,2,FALSE))</f>
        <v>INCRUSTACION ESTETICA (ART-GLASS O CERAMICA)</v>
      </c>
      <c r="I1188" s="821" t="s">
        <v>316</v>
      </c>
      <c r="J1188" s="816">
        <v>1</v>
      </c>
      <c r="K1188" s="822">
        <f>IF(G1188="","",VLOOKUP(G1188,ARANCEL!$B$5:$D$121,3,FALSE)*J1188)</f>
        <v>15676</v>
      </c>
      <c r="L1188" s="1210" t="s">
        <v>8256</v>
      </c>
      <c r="M1188" s="1210">
        <v>4500265720</v>
      </c>
      <c r="N1188" s="1210" t="s">
        <v>8952</v>
      </c>
    </row>
    <row r="1189" spans="1:14" s="1081" customFormat="1" ht="17.25" customHeight="1" x14ac:dyDescent="0.25">
      <c r="A1189" s="816" t="s">
        <v>305</v>
      </c>
      <c r="B1189" s="817">
        <v>41837</v>
      </c>
      <c r="C1189" s="818" t="s">
        <v>5846</v>
      </c>
      <c r="D1189" s="816" t="s">
        <v>3347</v>
      </c>
      <c r="E1189" s="819">
        <v>10227056</v>
      </c>
      <c r="F1189" s="816">
        <v>26523696</v>
      </c>
      <c r="G1189" s="816">
        <v>2705003</v>
      </c>
      <c r="H1189" s="820" t="str">
        <f>IF(G1189="","",VLOOKUP(G1189,ARANCEL!$B$5:$D$121,2,FALSE))</f>
        <v>INCRUSTACION ESTETICA (ART-GLASS O CERAMICA)</v>
      </c>
      <c r="I1189" s="821" t="s">
        <v>309</v>
      </c>
      <c r="J1189" s="816">
        <v>1</v>
      </c>
      <c r="K1189" s="822">
        <f>IF(G1189="","",VLOOKUP(G1189,ARANCEL!$B$5:$D$121,3,FALSE)*J1189)</f>
        <v>15676</v>
      </c>
      <c r="L1189" s="1210" t="s">
        <v>6017</v>
      </c>
      <c r="M1189" s="1210">
        <v>4500243728</v>
      </c>
      <c r="N1189" s="1210">
        <v>9798</v>
      </c>
    </row>
    <row r="1190" spans="1:14" s="1081" customFormat="1" ht="17.25" customHeight="1" x14ac:dyDescent="0.25">
      <c r="A1190" s="816" t="s">
        <v>305</v>
      </c>
      <c r="B1190" s="817">
        <v>41855</v>
      </c>
      <c r="C1190" s="818" t="s">
        <v>5846</v>
      </c>
      <c r="D1190" s="816" t="s">
        <v>3347</v>
      </c>
      <c r="E1190" s="819">
        <v>10235039</v>
      </c>
      <c r="F1190" s="816">
        <v>26523696</v>
      </c>
      <c r="G1190" s="816">
        <v>2704005</v>
      </c>
      <c r="H1190" s="820" t="str">
        <f>IF(G1190="","",VLOOKUP(G1190,ARANCEL!$B$5:$D$121,2,FALSE))</f>
        <v>PROVISORIO</v>
      </c>
      <c r="I1190" s="821" t="s">
        <v>318</v>
      </c>
      <c r="J1190" s="816">
        <v>1</v>
      </c>
      <c r="K1190" s="822">
        <f>IF(G1190="","",VLOOKUP(G1190,ARANCEL!$B$5:$D$121,3,FALSE)*J1190)</f>
        <v>3250</v>
      </c>
      <c r="L1190" s="1210" t="s">
        <v>6905</v>
      </c>
      <c r="M1190" s="1210">
        <v>4500251421</v>
      </c>
      <c r="N1190" s="1210" t="s">
        <v>7150</v>
      </c>
    </row>
    <row r="1191" spans="1:14" s="1081" customFormat="1" ht="17.25" customHeight="1" x14ac:dyDescent="0.25">
      <c r="A1191" s="816" t="s">
        <v>305</v>
      </c>
      <c r="B1191" s="817">
        <v>41859</v>
      </c>
      <c r="C1191" s="818" t="s">
        <v>5846</v>
      </c>
      <c r="D1191" s="816" t="s">
        <v>3347</v>
      </c>
      <c r="E1191" s="819">
        <v>10238852</v>
      </c>
      <c r="F1191" s="816">
        <v>26523696</v>
      </c>
      <c r="G1191" s="816">
        <v>2705003</v>
      </c>
      <c r="H1191" s="820" t="str">
        <f>IF(G1191="","",VLOOKUP(G1191,ARANCEL!$B$5:$D$121,2,FALSE))</f>
        <v>INCRUSTACION ESTETICA (ART-GLASS O CERAMICA)</v>
      </c>
      <c r="I1191" s="821" t="s">
        <v>335</v>
      </c>
      <c r="J1191" s="816">
        <v>1</v>
      </c>
      <c r="K1191" s="822">
        <f>IF(G1191="","",VLOOKUP(G1191,ARANCEL!$B$5:$D$121,3,FALSE)*J1191)</f>
        <v>15676</v>
      </c>
      <c r="L1191" s="1210" t="s">
        <v>6905</v>
      </c>
      <c r="M1191" s="1210">
        <v>4500250349</v>
      </c>
      <c r="N1191" s="1210" t="s">
        <v>6910</v>
      </c>
    </row>
    <row r="1192" spans="1:14" s="1088" customFormat="1" ht="17.25" customHeight="1" x14ac:dyDescent="0.25">
      <c r="A1192" s="816" t="s">
        <v>305</v>
      </c>
      <c r="B1192" s="817">
        <v>41873</v>
      </c>
      <c r="C1192" s="818" t="s">
        <v>5846</v>
      </c>
      <c r="D1192" s="816" t="s">
        <v>3347</v>
      </c>
      <c r="E1192" s="819">
        <v>10235039</v>
      </c>
      <c r="F1192" s="816">
        <v>26523696</v>
      </c>
      <c r="G1192" s="816">
        <v>2704003</v>
      </c>
      <c r="H1192" s="820" t="str">
        <f>IF(G1192="","",VLOOKUP(G1192,ARANCEL!$B$5:$D$121,2,FALSE))</f>
        <v xml:space="preserve">CORONA PERIFERICA CON PERNO MUÑON COLADO </v>
      </c>
      <c r="I1192" s="821" t="s">
        <v>318</v>
      </c>
      <c r="J1192" s="816">
        <v>1</v>
      </c>
      <c r="K1192" s="822">
        <f>IF(G1192="","",VLOOKUP(G1192,ARANCEL!$B$5:$D$121,3,FALSE)*J1192)</f>
        <v>32612</v>
      </c>
      <c r="L1192" s="1210" t="s">
        <v>6905</v>
      </c>
      <c r="M1192" s="1210">
        <v>4500251421</v>
      </c>
      <c r="N1192" s="1210" t="s">
        <v>7150</v>
      </c>
    </row>
    <row r="1193" spans="1:14" s="1088" customFormat="1" ht="17.25" customHeight="1" x14ac:dyDescent="0.25">
      <c r="A1193" s="816" t="s">
        <v>305</v>
      </c>
      <c r="B1193" s="817">
        <v>41758</v>
      </c>
      <c r="C1193" s="818" t="s">
        <v>4208</v>
      </c>
      <c r="D1193" s="816" t="s">
        <v>81</v>
      </c>
      <c r="E1193" s="819">
        <v>10191849</v>
      </c>
      <c r="F1193" s="816">
        <v>25968908</v>
      </c>
      <c r="G1193" s="816">
        <v>2704005</v>
      </c>
      <c r="H1193" s="820" t="str">
        <f>IF(G1193="","",VLOOKUP(G1193,ARANCEL!$B$5:$D$121,2,FALSE))</f>
        <v>PROVISORIO</v>
      </c>
      <c r="I1193" s="821" t="s">
        <v>316</v>
      </c>
      <c r="J1193" s="816">
        <v>1</v>
      </c>
      <c r="K1193" s="822">
        <f>IF(G1193="","",VLOOKUP(G1193,ARANCEL!$B$5:$D$121,3,FALSE)*J1193)</f>
        <v>3250</v>
      </c>
      <c r="L1193" s="1210" t="s">
        <v>4612</v>
      </c>
      <c r="M1193" s="1210">
        <v>4500229997</v>
      </c>
      <c r="N1193" s="1210">
        <v>9220</v>
      </c>
    </row>
    <row r="1194" spans="1:14" s="1088" customFormat="1" ht="17.25" customHeight="1" x14ac:dyDescent="0.25">
      <c r="A1194" s="816" t="s">
        <v>305</v>
      </c>
      <c r="B1194" s="817">
        <v>41772</v>
      </c>
      <c r="C1194" s="818" t="s">
        <v>4208</v>
      </c>
      <c r="D1194" s="816" t="s">
        <v>81</v>
      </c>
      <c r="E1194" s="819">
        <v>10191849</v>
      </c>
      <c r="F1194" s="816">
        <v>25968908</v>
      </c>
      <c r="G1194" s="816">
        <v>2704002</v>
      </c>
      <c r="H1194" s="820" t="str">
        <f>IF(G1194="","",VLOOKUP(G1194,ARANCEL!$B$5:$D$121,2,FALSE))</f>
        <v xml:space="preserve">CORONA PERIFERICA </v>
      </c>
      <c r="I1194" s="821" t="s">
        <v>326</v>
      </c>
      <c r="J1194" s="816">
        <v>1</v>
      </c>
      <c r="K1194" s="822">
        <f>IF(G1194="","",VLOOKUP(G1194,ARANCEL!$B$5:$D$121,3,FALSE)*J1194)</f>
        <v>25865</v>
      </c>
      <c r="L1194" s="1210" t="s">
        <v>5292</v>
      </c>
      <c r="M1194" s="1210">
        <v>4500235530</v>
      </c>
      <c r="N1194" s="1210">
        <v>9401</v>
      </c>
    </row>
    <row r="1195" spans="1:14" s="1092" customFormat="1" ht="17.25" customHeight="1" x14ac:dyDescent="0.25">
      <c r="A1195" s="816" t="s">
        <v>305</v>
      </c>
      <c r="B1195" s="817">
        <v>41825</v>
      </c>
      <c r="C1195" s="818" t="s">
        <v>5550</v>
      </c>
      <c r="D1195" s="816" t="s">
        <v>465</v>
      </c>
      <c r="E1195" s="819">
        <v>10221659</v>
      </c>
      <c r="F1195" s="816">
        <v>27035201</v>
      </c>
      <c r="G1195" s="816">
        <v>2705003</v>
      </c>
      <c r="H1195" s="820" t="str">
        <f>IF(G1195="","",VLOOKUP(G1195,ARANCEL!$B$5:$D$121,2,FALSE))</f>
        <v>INCRUSTACION ESTETICA (ART-GLASS O CERAMICA)</v>
      </c>
      <c r="I1195" s="821" t="s">
        <v>322</v>
      </c>
      <c r="J1195" s="816">
        <v>1</v>
      </c>
      <c r="K1195" s="822">
        <f>IF(G1195="","",VLOOKUP(G1195,ARANCEL!$B$5:$D$121,3,FALSE)*J1195)</f>
        <v>15676</v>
      </c>
      <c r="L1195" s="1210" t="s">
        <v>6017</v>
      </c>
      <c r="M1195" s="1210">
        <v>4500243725</v>
      </c>
      <c r="N1195" s="1210">
        <v>9797</v>
      </c>
    </row>
    <row r="1196" spans="1:14" s="1092" customFormat="1" ht="17.25" customHeight="1" x14ac:dyDescent="0.25">
      <c r="A1196" s="816" t="s">
        <v>305</v>
      </c>
      <c r="B1196" s="817">
        <v>41919</v>
      </c>
      <c r="C1196" s="118" t="s">
        <v>5550</v>
      </c>
      <c r="D1196" s="119" t="s">
        <v>465</v>
      </c>
      <c r="E1196" s="162">
        <v>10260054</v>
      </c>
      <c r="F1196" s="119">
        <v>28548609</v>
      </c>
      <c r="G1196" s="816">
        <v>2705003</v>
      </c>
      <c r="H1196" s="820" t="str">
        <f>IF(G1196="","",VLOOKUP(G1196,ARANCEL!$B$5:$D$121,2,FALSE))</f>
        <v>INCRUSTACION ESTETICA (ART-GLASS O CERAMICA)</v>
      </c>
      <c r="I1196" s="821" t="s">
        <v>324</v>
      </c>
      <c r="J1196" s="816">
        <v>1</v>
      </c>
      <c r="K1196" s="822">
        <f>IF(G1196="","",VLOOKUP(G1196,ARANCEL!$B$5:$D$121,3,FALSE)*J1196)</f>
        <v>15676</v>
      </c>
      <c r="L1196" s="1210" t="s">
        <v>8279</v>
      </c>
      <c r="M1196" s="1210">
        <v>4500259287</v>
      </c>
      <c r="N1196" s="1210" t="s">
        <v>8287</v>
      </c>
    </row>
    <row r="1197" spans="1:14" s="1092" customFormat="1" ht="17.25" customHeight="1" x14ac:dyDescent="0.25">
      <c r="A1197" s="816" t="s">
        <v>305</v>
      </c>
      <c r="B1197" s="817">
        <v>41990</v>
      </c>
      <c r="C1197" s="1356" t="s">
        <v>8996</v>
      </c>
      <c r="D1197" s="816" t="s">
        <v>78</v>
      </c>
      <c r="E1197" s="819">
        <v>10297616</v>
      </c>
      <c r="F1197" s="816">
        <v>29866014</v>
      </c>
      <c r="G1197" s="816">
        <v>2705003</v>
      </c>
      <c r="H1197" s="820" t="str">
        <f>IF(G1197="","",VLOOKUP(G1197,ARANCEL!$B$5:$D$121,2,FALSE))</f>
        <v>INCRUSTACION ESTETICA (ART-GLASS O CERAMICA)</v>
      </c>
      <c r="I1197" s="821" t="s">
        <v>308</v>
      </c>
      <c r="J1197" s="816">
        <v>1</v>
      </c>
      <c r="K1197" s="822">
        <f>IF(G1197="","",VLOOKUP(G1197,ARANCEL!$B$5:$D$121,3,FALSE)*J1197)</f>
        <v>15676</v>
      </c>
      <c r="L1197" s="1350" t="s">
        <v>9431</v>
      </c>
      <c r="M1197" s="1350">
        <v>4500269300</v>
      </c>
      <c r="N1197" s="1350" t="s">
        <v>9449</v>
      </c>
    </row>
    <row r="1198" spans="1:14" s="1092" customFormat="1" ht="17.25" customHeight="1" x14ac:dyDescent="0.25">
      <c r="A1198" s="816" t="s">
        <v>305</v>
      </c>
      <c r="B1198" s="817">
        <v>41653</v>
      </c>
      <c r="C1198" s="818" t="s">
        <v>1671</v>
      </c>
      <c r="D1198" s="816" t="s">
        <v>82</v>
      </c>
      <c r="E1198" s="819">
        <v>10169207</v>
      </c>
      <c r="F1198" s="816">
        <v>20326348</v>
      </c>
      <c r="G1198" s="816">
        <v>2704005</v>
      </c>
      <c r="H1198" s="820" t="str">
        <f>IF(G1198="","",VLOOKUP(G1198,ARANCEL!$B$5:$D$121,2,FALSE))</f>
        <v>PROVISORIO</v>
      </c>
      <c r="I1198" s="821" t="s">
        <v>613</v>
      </c>
      <c r="J1198" s="816">
        <v>2</v>
      </c>
      <c r="K1198" s="822">
        <f>IF(G1198="","",VLOOKUP(G1198,ARANCEL!$B$5:$D$121,3,FALSE)*J1198)</f>
        <v>6500</v>
      </c>
      <c r="L1198" s="1210" t="s">
        <v>4612</v>
      </c>
      <c r="M1198" s="1210">
        <v>4500229986</v>
      </c>
      <c r="N1198" s="1210">
        <v>9197</v>
      </c>
    </row>
    <row r="1199" spans="1:14" s="1092" customFormat="1" ht="17.25" customHeight="1" x14ac:dyDescent="0.25">
      <c r="A1199" s="816" t="s">
        <v>305</v>
      </c>
      <c r="B1199" s="817">
        <v>41669</v>
      </c>
      <c r="C1199" s="818" t="s">
        <v>1671</v>
      </c>
      <c r="D1199" s="816" t="s">
        <v>82</v>
      </c>
      <c r="E1199" s="819">
        <v>10169207</v>
      </c>
      <c r="F1199" s="816">
        <v>20326348</v>
      </c>
      <c r="G1199" s="816">
        <v>2702002</v>
      </c>
      <c r="H1199" s="820" t="str">
        <f>IF(G1199="","",VLOOKUP(G1199,ARANCEL!$B$5:$D$121,2,FALSE))</f>
        <v xml:space="preserve">LABORATORIO CORONA CEMENTADA SOBRE IMPLANTE </v>
      </c>
      <c r="I1199" s="821" t="s">
        <v>613</v>
      </c>
      <c r="J1199" s="816">
        <v>2</v>
      </c>
      <c r="K1199" s="822">
        <f>IF(G1199="","",VLOOKUP(G1199,ARANCEL!$B$5:$D$121,3,FALSE)*J1199)</f>
        <v>63756</v>
      </c>
      <c r="L1199" s="1210" t="s">
        <v>2842</v>
      </c>
      <c r="M1199" s="1210">
        <v>4500216248</v>
      </c>
      <c r="N1199" s="1210">
        <v>8412</v>
      </c>
    </row>
    <row r="1200" spans="1:14" s="1103" customFormat="1" ht="17.25" customHeight="1" x14ac:dyDescent="0.25">
      <c r="A1200" s="816" t="s">
        <v>305</v>
      </c>
      <c r="B1200" s="817">
        <v>41725</v>
      </c>
      <c r="C1200" s="818" t="s">
        <v>1671</v>
      </c>
      <c r="D1200" s="816" t="s">
        <v>82</v>
      </c>
      <c r="E1200" s="819">
        <v>10184083</v>
      </c>
      <c r="F1200" s="816">
        <v>22115164</v>
      </c>
      <c r="G1200" s="816">
        <v>2702002</v>
      </c>
      <c r="H1200" s="820" t="str">
        <f>IF(G1200="","",VLOOKUP(G1200,ARANCEL!$B$5:$D$121,2,FALSE))</f>
        <v xml:space="preserve">LABORATORIO CORONA CEMENTADA SOBRE IMPLANTE </v>
      </c>
      <c r="I1200" s="821" t="s">
        <v>342</v>
      </c>
      <c r="J1200" s="816">
        <v>1</v>
      </c>
      <c r="K1200" s="822">
        <f>IF(G1200="","",VLOOKUP(G1200,ARANCEL!$B$5:$D$121,3,FALSE)*J1200)</f>
        <v>31878</v>
      </c>
      <c r="L1200" s="1210" t="s">
        <v>3058</v>
      </c>
      <c r="M1200" s="1210">
        <v>4500225673</v>
      </c>
      <c r="N1200" s="1210">
        <v>8919</v>
      </c>
    </row>
    <row r="1201" spans="1:14" s="1103" customFormat="1" ht="17.25" customHeight="1" x14ac:dyDescent="0.25">
      <c r="A1201" s="816" t="s">
        <v>313</v>
      </c>
      <c r="B1201" s="817">
        <v>41744</v>
      </c>
      <c r="C1201" s="818" t="s">
        <v>1671</v>
      </c>
      <c r="D1201" s="816" t="s">
        <v>61</v>
      </c>
      <c r="E1201" s="819">
        <v>10188723</v>
      </c>
      <c r="F1201" s="816">
        <v>25956031</v>
      </c>
      <c r="G1201" s="816">
        <v>2707001</v>
      </c>
      <c r="H1201" s="820" t="str">
        <f>IF(G1201="","",VLOOKUP(G1201,ARANCEL!$B$5:$D$121,2,FALSE))</f>
        <v xml:space="preserve">PLANO DE RELAJACION </v>
      </c>
      <c r="I1201" s="821" t="s">
        <v>2739</v>
      </c>
      <c r="J1201" s="816">
        <v>1</v>
      </c>
      <c r="K1201" s="822">
        <f>IF(G1201="","",VLOOKUP(G1201,ARANCEL!$B$5:$D$121,3,FALSE)*J1201)</f>
        <v>9221</v>
      </c>
      <c r="L1201" s="1210" t="s">
        <v>4612</v>
      </c>
      <c r="M1201" s="1210">
        <v>4500229994</v>
      </c>
      <c r="N1201" s="1210">
        <v>9199</v>
      </c>
    </row>
    <row r="1202" spans="1:14" s="1103" customFormat="1" ht="17.25" customHeight="1" x14ac:dyDescent="0.25">
      <c r="A1202" s="816" t="s">
        <v>305</v>
      </c>
      <c r="B1202" s="817">
        <v>41761</v>
      </c>
      <c r="C1202" s="818" t="s">
        <v>1671</v>
      </c>
      <c r="D1202" s="816" t="s">
        <v>82</v>
      </c>
      <c r="E1202" s="819">
        <v>10192243</v>
      </c>
      <c r="F1202" s="816">
        <v>26183525</v>
      </c>
      <c r="G1202" s="816">
        <v>2701001</v>
      </c>
      <c r="H1202" s="820" t="str">
        <f>IF(G1202="","",VLOOKUP(G1202,ARANCEL!$B$5:$D$121,2,FALSE))</f>
        <v>COSTO LABORATORIO GUIA QUIRURG</v>
      </c>
      <c r="I1202" s="821" t="s">
        <v>306</v>
      </c>
      <c r="J1202" s="816">
        <v>1</v>
      </c>
      <c r="K1202" s="822">
        <f>IF(G1202="","",VLOOKUP(G1202,ARANCEL!$B$5:$D$121,3,FALSE)*J1202)</f>
        <v>11246</v>
      </c>
      <c r="L1202" s="1210" t="s">
        <v>4612</v>
      </c>
      <c r="M1202" s="1210">
        <v>4500229997</v>
      </c>
      <c r="N1202" s="1210">
        <v>9220</v>
      </c>
    </row>
    <row r="1203" spans="1:14" s="1103" customFormat="1" ht="17.25" customHeight="1" x14ac:dyDescent="0.25">
      <c r="A1203" s="816" t="s">
        <v>305</v>
      </c>
      <c r="B1203" s="817">
        <v>41761</v>
      </c>
      <c r="C1203" s="118" t="s">
        <v>1671</v>
      </c>
      <c r="D1203" s="119" t="s">
        <v>82</v>
      </c>
      <c r="E1203" s="162">
        <v>10192243</v>
      </c>
      <c r="F1203" s="119">
        <v>26183525</v>
      </c>
      <c r="G1203" s="816">
        <v>2704005</v>
      </c>
      <c r="H1203" s="820" t="str">
        <f>IF(G1203="","",VLOOKUP(G1203,ARANCEL!$B$5:$D$121,2,FALSE))</f>
        <v>PROVISORIO</v>
      </c>
      <c r="I1203" s="821" t="s">
        <v>317</v>
      </c>
      <c r="J1203" s="816">
        <v>1</v>
      </c>
      <c r="K1203" s="822">
        <f>IF(G1203="","",VLOOKUP(G1203,ARANCEL!$B$5:$D$121,3,FALSE)*J1203)</f>
        <v>3250</v>
      </c>
      <c r="L1203" s="1210" t="s">
        <v>4612</v>
      </c>
      <c r="M1203" s="1210">
        <v>4500229997</v>
      </c>
      <c r="N1203" s="1210">
        <v>9220</v>
      </c>
    </row>
    <row r="1204" spans="1:14" s="1103" customFormat="1" ht="17.25" customHeight="1" x14ac:dyDescent="0.25">
      <c r="A1204" s="816" t="s">
        <v>305</v>
      </c>
      <c r="B1204" s="817">
        <v>41778</v>
      </c>
      <c r="C1204" s="118" t="s">
        <v>1671</v>
      </c>
      <c r="D1204" s="119" t="s">
        <v>82</v>
      </c>
      <c r="E1204" s="162">
        <v>10198842</v>
      </c>
      <c r="F1204" s="119">
        <v>26183525</v>
      </c>
      <c r="G1204" s="816">
        <v>2701001</v>
      </c>
      <c r="H1204" s="820" t="str">
        <f>IF(G1204="","",VLOOKUP(G1204,ARANCEL!$B$5:$D$121,2,FALSE))</f>
        <v>COSTO LABORATORIO GUIA QUIRURG</v>
      </c>
      <c r="I1204" s="821" t="s">
        <v>331</v>
      </c>
      <c r="J1204" s="816">
        <v>1</v>
      </c>
      <c r="K1204" s="822">
        <f>IF(G1204="","",VLOOKUP(G1204,ARANCEL!$B$5:$D$121,3,FALSE)*J1204)</f>
        <v>11246</v>
      </c>
      <c r="L1204" s="1210" t="s">
        <v>5292</v>
      </c>
      <c r="M1204" s="1210">
        <v>4500235530</v>
      </c>
      <c r="N1204" s="1210">
        <v>9401</v>
      </c>
    </row>
    <row r="1205" spans="1:14" s="1103" customFormat="1" ht="17.25" customHeight="1" x14ac:dyDescent="0.25">
      <c r="A1205" s="816" t="s">
        <v>305</v>
      </c>
      <c r="B1205" s="817">
        <v>41806</v>
      </c>
      <c r="C1205" s="118" t="s">
        <v>1671</v>
      </c>
      <c r="D1205" s="119" t="s">
        <v>82</v>
      </c>
      <c r="E1205" s="162">
        <v>10211240</v>
      </c>
      <c r="F1205" s="119">
        <v>26183225</v>
      </c>
      <c r="G1205" s="816">
        <v>2704005</v>
      </c>
      <c r="H1205" s="820" t="str">
        <f>IF(G1205="","",VLOOKUP(G1205,ARANCEL!$B$5:$D$121,2,FALSE))</f>
        <v>PROVISORIO</v>
      </c>
      <c r="I1205" s="821" t="s">
        <v>309</v>
      </c>
      <c r="J1205" s="816">
        <v>1</v>
      </c>
      <c r="K1205" s="822">
        <f>IF(G1205="","",VLOOKUP(G1205,ARANCEL!$B$5:$D$121,3,FALSE)*J1205)</f>
        <v>3250</v>
      </c>
      <c r="L1205" s="1210" t="s">
        <v>5742</v>
      </c>
      <c r="M1205" s="1210">
        <v>4500239575</v>
      </c>
      <c r="N1205" s="1210" t="s">
        <v>5758</v>
      </c>
    </row>
    <row r="1206" spans="1:14" s="1103" customFormat="1" ht="17.25" customHeight="1" x14ac:dyDescent="0.25">
      <c r="A1206" s="816" t="s">
        <v>305</v>
      </c>
      <c r="B1206" s="817">
        <v>41848</v>
      </c>
      <c r="C1206" s="818" t="s">
        <v>1671</v>
      </c>
      <c r="D1206" s="816" t="s">
        <v>82</v>
      </c>
      <c r="E1206" s="819">
        <v>10211240</v>
      </c>
      <c r="F1206" s="816">
        <v>26183225</v>
      </c>
      <c r="G1206" s="816">
        <v>2704015</v>
      </c>
      <c r="H1206" s="820" t="str">
        <f>IF(G1206="","",VLOOKUP(G1206,ARANCEL!$B$5:$D$121,2,FALSE))</f>
        <v xml:space="preserve">CORONA IN CERAM </v>
      </c>
      <c r="I1206" s="821" t="s">
        <v>309</v>
      </c>
      <c r="J1206" s="816">
        <v>1</v>
      </c>
      <c r="K1206" s="822">
        <f>IF(G1206="","",VLOOKUP(G1206,ARANCEL!$B$5:$D$121,3,FALSE)*J1206)</f>
        <v>42733</v>
      </c>
      <c r="L1206" s="1210" t="s">
        <v>6017</v>
      </c>
      <c r="M1206" s="1210">
        <v>4500245549</v>
      </c>
      <c r="N1206" s="1210">
        <v>9817</v>
      </c>
    </row>
    <row r="1207" spans="1:14" s="1103" customFormat="1" ht="17.25" customHeight="1" x14ac:dyDescent="0.25">
      <c r="A1207" s="816" t="s">
        <v>305</v>
      </c>
      <c r="B1207" s="817">
        <v>41905</v>
      </c>
      <c r="C1207" s="118" t="s">
        <v>1671</v>
      </c>
      <c r="D1207" s="119" t="s">
        <v>82</v>
      </c>
      <c r="E1207" s="162">
        <v>10257272</v>
      </c>
      <c r="F1207" s="119">
        <v>28601555</v>
      </c>
      <c r="G1207" s="816">
        <v>2701001</v>
      </c>
      <c r="H1207" s="820" t="str">
        <f>IF(G1207="","",VLOOKUP(G1207,ARANCEL!$B$5:$D$121,2,FALSE))</f>
        <v>COSTO LABORATORIO GUIA QUIRURG</v>
      </c>
      <c r="I1207" s="821" t="s">
        <v>331</v>
      </c>
      <c r="J1207" s="816">
        <v>1</v>
      </c>
      <c r="K1207" s="822">
        <f>IF(G1207="","",VLOOKUP(G1207,ARANCEL!$B$5:$D$121,3,FALSE)*J1207)</f>
        <v>11246</v>
      </c>
      <c r="L1207" s="1210" t="s">
        <v>7548</v>
      </c>
      <c r="M1207" s="1210">
        <v>4500255012</v>
      </c>
      <c r="N1207" s="1210" t="s">
        <v>7550</v>
      </c>
    </row>
    <row r="1208" spans="1:14" s="1104" customFormat="1" ht="17.25" customHeight="1" x14ac:dyDescent="0.25">
      <c r="A1208" s="816" t="s">
        <v>305</v>
      </c>
      <c r="B1208" s="817">
        <v>41975</v>
      </c>
      <c r="C1208" s="818" t="s">
        <v>1671</v>
      </c>
      <c r="D1208" s="816" t="s">
        <v>82</v>
      </c>
      <c r="E1208" s="819">
        <v>10289775</v>
      </c>
      <c r="F1208" s="816">
        <v>29615714</v>
      </c>
      <c r="G1208" s="816">
        <v>2704005</v>
      </c>
      <c r="H1208" s="820" t="str">
        <f>IF(G1208="","",VLOOKUP(G1208,ARANCEL!$B$5:$D$121,2,FALSE))</f>
        <v>PROVISORIO</v>
      </c>
      <c r="I1208" s="821" t="s">
        <v>618</v>
      </c>
      <c r="J1208" s="816">
        <v>1</v>
      </c>
      <c r="K1208" s="822">
        <f>IF(G1208="","",VLOOKUP(G1208,ARANCEL!$B$5:$D$121,3,FALSE)*J1208)</f>
        <v>3250</v>
      </c>
      <c r="L1208" s="1350" t="s">
        <v>9431</v>
      </c>
      <c r="M1208" s="1350">
        <v>4500269300</v>
      </c>
      <c r="N1208" s="1350" t="s">
        <v>9449</v>
      </c>
    </row>
    <row r="1209" spans="1:14" s="1104" customFormat="1" ht="17.25" customHeight="1" x14ac:dyDescent="0.25">
      <c r="A1209" s="816" t="s">
        <v>606</v>
      </c>
      <c r="B1209" s="817">
        <v>41985</v>
      </c>
      <c r="C1209" s="818" t="s">
        <v>1671</v>
      </c>
      <c r="D1209" s="816" t="s">
        <v>82</v>
      </c>
      <c r="E1209" s="819">
        <v>10289775</v>
      </c>
      <c r="F1209" s="816">
        <v>29615714</v>
      </c>
      <c r="G1209" s="816">
        <v>2704015</v>
      </c>
      <c r="H1209" s="820" t="str">
        <f>IF(G1209="","",VLOOKUP(G1209,ARANCEL!$B$5:$D$121,2,FALSE))</f>
        <v xml:space="preserve">CORONA IN CERAM </v>
      </c>
      <c r="I1209" s="821" t="s">
        <v>618</v>
      </c>
      <c r="J1209" s="816">
        <v>1</v>
      </c>
      <c r="K1209" s="822">
        <f>IF(G1209="","",VLOOKUP(G1209,ARANCEL!$B$5:$D$121,3,FALSE)*J1209)</f>
        <v>42733</v>
      </c>
      <c r="L1209" s="1350" t="s">
        <v>9431</v>
      </c>
      <c r="M1209" s="1350">
        <v>4500269300</v>
      </c>
      <c r="N1209" s="1350" t="s">
        <v>9449</v>
      </c>
    </row>
    <row r="1210" spans="1:14" s="1104" customFormat="1" ht="17.25" customHeight="1" x14ac:dyDescent="0.25">
      <c r="A1210" s="816" t="s">
        <v>305</v>
      </c>
      <c r="B1210" s="817">
        <v>41877</v>
      </c>
      <c r="C1210" s="818" t="s">
        <v>6590</v>
      </c>
      <c r="D1210" s="816" t="s">
        <v>465</v>
      </c>
      <c r="E1210" s="819">
        <v>10246288</v>
      </c>
      <c r="F1210" s="816">
        <v>25318101</v>
      </c>
      <c r="G1210" s="816">
        <v>2705003</v>
      </c>
      <c r="H1210" s="820" t="str">
        <f>IF(G1210="","",VLOOKUP(G1210,ARANCEL!$B$5:$D$121,2,FALSE))</f>
        <v>INCRUSTACION ESTETICA (ART-GLASS O CERAMICA)</v>
      </c>
      <c r="I1210" s="821" t="s">
        <v>315</v>
      </c>
      <c r="J1210" s="816">
        <v>1</v>
      </c>
      <c r="K1210" s="822">
        <f>IF(G1210="","",VLOOKUP(G1210,ARANCEL!$B$5:$D$121,3,FALSE)*J1210)</f>
        <v>15676</v>
      </c>
      <c r="L1210" s="1210" t="s">
        <v>6905</v>
      </c>
      <c r="M1210" s="1210">
        <v>4500250349</v>
      </c>
      <c r="N1210" s="1210" t="s">
        <v>6910</v>
      </c>
    </row>
    <row r="1211" spans="1:14" s="1103" customFormat="1" ht="17.25" customHeight="1" x14ac:dyDescent="0.25">
      <c r="A1211" s="816" t="s">
        <v>305</v>
      </c>
      <c r="B1211" s="817">
        <v>41737</v>
      </c>
      <c r="C1211" s="118" t="s">
        <v>3796</v>
      </c>
      <c r="D1211" s="119" t="s">
        <v>61</v>
      </c>
      <c r="E1211" s="162">
        <v>10186745</v>
      </c>
      <c r="F1211" s="119">
        <v>25822279</v>
      </c>
      <c r="G1211" s="816">
        <v>2707001</v>
      </c>
      <c r="H1211" s="820" t="str">
        <f>IF(G1211="","",VLOOKUP(G1211,ARANCEL!$B$5:$D$121,2,FALSE))</f>
        <v xml:space="preserve">PLANO DE RELAJACION </v>
      </c>
      <c r="I1211" s="821" t="s">
        <v>306</v>
      </c>
      <c r="J1211" s="816">
        <v>1</v>
      </c>
      <c r="K1211" s="822">
        <f>IF(G1211="","",VLOOKUP(G1211,ARANCEL!$B$5:$D$121,3,FALSE)*J1211)</f>
        <v>9221</v>
      </c>
      <c r="L1211" s="1210" t="s">
        <v>4612</v>
      </c>
      <c r="M1211" s="1210">
        <v>4500229992</v>
      </c>
      <c r="N1211" s="1210">
        <v>9198</v>
      </c>
    </row>
    <row r="1212" spans="1:14" s="1104" customFormat="1" ht="17.25" customHeight="1" x14ac:dyDescent="0.25">
      <c r="A1212" s="816" t="s">
        <v>305</v>
      </c>
      <c r="B1212" s="817">
        <v>41646</v>
      </c>
      <c r="C1212" s="118" t="s">
        <v>1670</v>
      </c>
      <c r="D1212" s="119" t="s">
        <v>81</v>
      </c>
      <c r="E1212" s="162">
        <v>10168479</v>
      </c>
      <c r="F1212" s="119">
        <v>24342533</v>
      </c>
      <c r="G1212" s="816">
        <v>2704005</v>
      </c>
      <c r="H1212" s="820" t="str">
        <f>IF(G1212="","",VLOOKUP(G1212,ARANCEL!$B$5:$D$121,2,FALSE))</f>
        <v>PROVISORIO</v>
      </c>
      <c r="I1212" s="821" t="s">
        <v>335</v>
      </c>
      <c r="J1212" s="816">
        <v>1</v>
      </c>
      <c r="K1212" s="822">
        <f>IF(G1212="","",VLOOKUP(G1212,ARANCEL!$B$5:$D$121,3,FALSE)*J1212)</f>
        <v>3250</v>
      </c>
      <c r="L1212" s="1210" t="s">
        <v>2842</v>
      </c>
      <c r="M1212" s="1210">
        <v>4500216248</v>
      </c>
      <c r="N1212" s="1210">
        <v>8412</v>
      </c>
    </row>
    <row r="1213" spans="1:14" s="1104" customFormat="1" ht="17.25" customHeight="1" x14ac:dyDescent="0.25">
      <c r="A1213" s="816" t="s">
        <v>606</v>
      </c>
      <c r="B1213" s="817">
        <v>41667</v>
      </c>
      <c r="C1213" s="818" t="s">
        <v>1670</v>
      </c>
      <c r="D1213" s="816" t="s">
        <v>81</v>
      </c>
      <c r="E1213" s="819">
        <v>10168479</v>
      </c>
      <c r="F1213" s="816">
        <v>24342533</v>
      </c>
      <c r="G1213" s="816">
        <v>2704002</v>
      </c>
      <c r="H1213" s="820" t="str">
        <f>IF(G1213="","",VLOOKUP(G1213,ARANCEL!$B$5:$D$121,2,FALSE))</f>
        <v xml:space="preserve">CORONA PERIFERICA </v>
      </c>
      <c r="I1213" s="821" t="s">
        <v>335</v>
      </c>
      <c r="J1213" s="816">
        <v>1</v>
      </c>
      <c r="K1213" s="822">
        <f>IF(G1213="","",VLOOKUP(G1213,ARANCEL!$B$5:$D$121,3,FALSE)*J1213)</f>
        <v>25865</v>
      </c>
      <c r="L1213" s="1210" t="s">
        <v>2842</v>
      </c>
      <c r="M1213" s="1210">
        <v>4500216248</v>
      </c>
      <c r="N1213" s="1210">
        <v>8412</v>
      </c>
    </row>
    <row r="1214" spans="1:14" s="1004" customFormat="1" ht="15.75" customHeight="1" x14ac:dyDescent="0.25">
      <c r="A1214" s="119" t="s">
        <v>305</v>
      </c>
      <c r="B1214" s="164">
        <v>41816</v>
      </c>
      <c r="C1214" s="118" t="s">
        <v>1668</v>
      </c>
      <c r="D1214" s="119" t="s">
        <v>82</v>
      </c>
      <c r="E1214" s="162">
        <v>10216201</v>
      </c>
      <c r="F1214" s="119">
        <v>26485773</v>
      </c>
      <c r="G1214" s="119">
        <v>2701001</v>
      </c>
      <c r="H1214" s="120" t="str">
        <f>IF(G1214="","",VLOOKUP(G1214,ARANCEL!$B$5:$D$121,2,FALSE))</f>
        <v>COSTO LABORATORIO GUIA QUIRURG</v>
      </c>
      <c r="I1214" s="121" t="s">
        <v>326</v>
      </c>
      <c r="J1214" s="119">
        <v>1</v>
      </c>
      <c r="K1214" s="122">
        <f>IF(G1214="","",VLOOKUP(G1214,ARANCEL!$B$5:$D$121,3,FALSE)*J1214)</f>
        <v>11246</v>
      </c>
      <c r="L1214" s="1229" t="s">
        <v>5742</v>
      </c>
      <c r="M1214" s="1229">
        <v>4500239575</v>
      </c>
      <c r="N1214" s="1229" t="s">
        <v>5758</v>
      </c>
    </row>
    <row r="1215" spans="1:14" s="1029" customFormat="1" ht="17.25" customHeight="1" x14ac:dyDescent="0.25">
      <c r="A1215" s="606" t="s">
        <v>305</v>
      </c>
      <c r="B1215" s="615">
        <v>41827</v>
      </c>
      <c r="C1215" s="118" t="s">
        <v>1668</v>
      </c>
      <c r="D1215" s="119" t="s">
        <v>82</v>
      </c>
      <c r="E1215" s="162">
        <v>10216201</v>
      </c>
      <c r="F1215" s="119">
        <v>26485773</v>
      </c>
      <c r="G1215" s="606">
        <v>2702003</v>
      </c>
      <c r="H1215" s="120" t="str">
        <f>IF(G1215="","",VLOOKUP(G1215,ARANCEL!$B$5:$D$121,2,FALSE))</f>
        <v>LABORATORIO PROTESIS FIJA ATORNILLADA DIRECTA</v>
      </c>
      <c r="I1215" s="1397" t="s">
        <v>6128</v>
      </c>
      <c r="J1215" s="816">
        <v>3</v>
      </c>
      <c r="K1215" s="822">
        <f>IF(G1215="","",VLOOKUP(G1215,ARANCEL!$B$5:$D$121,3,FALSE)*J1215)</f>
        <v>131571</v>
      </c>
      <c r="L1215" s="1210" t="s">
        <v>5742</v>
      </c>
      <c r="M1215" s="1210">
        <v>4500239575</v>
      </c>
      <c r="N1215" s="1210" t="s">
        <v>5758</v>
      </c>
    </row>
    <row r="1216" spans="1:14" s="1104" customFormat="1" ht="17.25" customHeight="1" x14ac:dyDescent="0.25">
      <c r="A1216" s="816" t="s">
        <v>305</v>
      </c>
      <c r="B1216" s="817">
        <v>41835</v>
      </c>
      <c r="C1216" s="818" t="s">
        <v>1140</v>
      </c>
      <c r="D1216" s="816" t="s">
        <v>465</v>
      </c>
      <c r="E1216" s="819">
        <v>10224730</v>
      </c>
      <c r="F1216" s="816">
        <v>26989976</v>
      </c>
      <c r="G1216" s="816">
        <v>2705003</v>
      </c>
      <c r="H1216" s="820" t="str">
        <f>IF(G1216="","",VLOOKUP(G1216,ARANCEL!$B$5:$D$121,2,FALSE))</f>
        <v>INCRUSTACION ESTETICA (ART-GLASS O CERAMICA)</v>
      </c>
      <c r="I1216" s="821" t="s">
        <v>308</v>
      </c>
      <c r="J1216" s="816">
        <v>1</v>
      </c>
      <c r="K1216" s="822">
        <f>IF(G1216="","",VLOOKUP(G1216,ARANCEL!$B$5:$D$121,3,FALSE)*J1216)</f>
        <v>15676</v>
      </c>
      <c r="L1216" s="1210" t="s">
        <v>6017</v>
      </c>
      <c r="M1216" s="1210">
        <v>4500243725</v>
      </c>
      <c r="N1216" s="1210">
        <v>9797</v>
      </c>
    </row>
    <row r="1217" spans="1:14" s="1104" customFormat="1" ht="17.25" customHeight="1" x14ac:dyDescent="0.25">
      <c r="A1217" s="119" t="s">
        <v>305</v>
      </c>
      <c r="B1217" s="164">
        <v>41897</v>
      </c>
      <c r="C1217" s="118" t="s">
        <v>7068</v>
      </c>
      <c r="D1217" s="119" t="s">
        <v>1431</v>
      </c>
      <c r="E1217" s="162">
        <v>10256335</v>
      </c>
      <c r="F1217" s="119">
        <v>28535510</v>
      </c>
      <c r="G1217" s="816">
        <v>2704005</v>
      </c>
      <c r="H1217" s="820" t="str">
        <f>IF(G1217="","",VLOOKUP(G1217,ARANCEL!$B$5:$D$121,2,FALSE))</f>
        <v>PROVISORIO</v>
      </c>
      <c r="I1217" s="821" t="s">
        <v>325</v>
      </c>
      <c r="J1217" s="816">
        <v>1</v>
      </c>
      <c r="K1217" s="822">
        <f>IF(G1217="","",VLOOKUP(G1217,ARANCEL!$B$5:$D$121,3,FALSE)*J1217)</f>
        <v>3250</v>
      </c>
      <c r="L1217" s="1210" t="s">
        <v>7548</v>
      </c>
      <c r="M1217" s="1210">
        <v>4500255012</v>
      </c>
      <c r="N1217" s="1210" t="s">
        <v>7550</v>
      </c>
    </row>
    <row r="1218" spans="1:14" s="1104" customFormat="1" ht="17.25" customHeight="1" x14ac:dyDescent="0.25">
      <c r="A1218" s="816" t="s">
        <v>305</v>
      </c>
      <c r="B1218" s="817">
        <v>41897</v>
      </c>
      <c r="C1218" s="818" t="s">
        <v>7068</v>
      </c>
      <c r="D1218" s="816" t="s">
        <v>1431</v>
      </c>
      <c r="E1218" s="819">
        <v>10256335</v>
      </c>
      <c r="F1218" s="816">
        <v>28535510</v>
      </c>
      <c r="G1218" s="816">
        <v>2704003</v>
      </c>
      <c r="H1218" s="820" t="str">
        <f>IF(G1218="","",VLOOKUP(G1218,ARANCEL!$B$5:$D$121,2,FALSE))</f>
        <v xml:space="preserve">CORONA PERIFERICA CON PERNO MUÑON COLADO </v>
      </c>
      <c r="I1218" s="821" t="s">
        <v>325</v>
      </c>
      <c r="J1218" s="816">
        <v>1</v>
      </c>
      <c r="K1218" s="822">
        <f>IF(G1218="","",VLOOKUP(G1218,ARANCEL!$B$5:$D$121,3,FALSE)*J1218)</f>
        <v>32612</v>
      </c>
      <c r="L1218" s="1210" t="s">
        <v>7548</v>
      </c>
      <c r="M1218" s="1210">
        <v>4500255012</v>
      </c>
      <c r="N1218" s="1210" t="s">
        <v>7550</v>
      </c>
    </row>
    <row r="1219" spans="1:14" s="1104" customFormat="1" ht="17.25" customHeight="1" x14ac:dyDescent="0.25">
      <c r="A1219" s="816" t="s">
        <v>305</v>
      </c>
      <c r="B1219" s="817">
        <v>41814</v>
      </c>
      <c r="C1219" s="818" t="s">
        <v>5345</v>
      </c>
      <c r="D1219" s="816" t="s">
        <v>84</v>
      </c>
      <c r="E1219" s="819">
        <v>10214989</v>
      </c>
      <c r="F1219" s="816">
        <v>26817798</v>
      </c>
      <c r="G1219" s="816">
        <v>2704005</v>
      </c>
      <c r="H1219" s="820" t="str">
        <f>IF(G1219="","",VLOOKUP(G1219,ARANCEL!$B$5:$D$121,2,FALSE))</f>
        <v>PROVISORIO</v>
      </c>
      <c r="I1219" s="821" t="s">
        <v>326</v>
      </c>
      <c r="J1219" s="816">
        <v>1</v>
      </c>
      <c r="K1219" s="822">
        <f>IF(G1219="","",VLOOKUP(G1219,ARANCEL!$B$5:$D$121,3,FALSE)*J1219)</f>
        <v>3250</v>
      </c>
      <c r="L1219" s="1210" t="s">
        <v>5742</v>
      </c>
      <c r="M1219" s="1210">
        <v>4500239575</v>
      </c>
      <c r="N1219" s="1210" t="s">
        <v>5758</v>
      </c>
    </row>
    <row r="1220" spans="1:14" s="1111" customFormat="1" ht="17.25" customHeight="1" x14ac:dyDescent="0.25">
      <c r="A1220" s="816" t="s">
        <v>305</v>
      </c>
      <c r="B1220" s="817">
        <v>41824</v>
      </c>
      <c r="C1220" s="818" t="s">
        <v>5345</v>
      </c>
      <c r="D1220" s="816" t="s">
        <v>84</v>
      </c>
      <c r="E1220" s="819">
        <v>10214989</v>
      </c>
      <c r="F1220" s="816">
        <v>26817798</v>
      </c>
      <c r="G1220" s="816">
        <v>2704002</v>
      </c>
      <c r="H1220" s="820" t="str">
        <f>IF(G1220="","",VLOOKUP(G1220,ARANCEL!$B$5:$D$121,2,FALSE))</f>
        <v xml:space="preserve">CORONA PERIFERICA </v>
      </c>
      <c r="I1220" s="821" t="s">
        <v>326</v>
      </c>
      <c r="J1220" s="816">
        <v>1</v>
      </c>
      <c r="K1220" s="822">
        <f>IF(G1220="","",VLOOKUP(G1220,ARANCEL!$B$5:$D$121,3,FALSE)*J1220)</f>
        <v>25865</v>
      </c>
      <c r="L1220" s="1210" t="s">
        <v>6017</v>
      </c>
      <c r="M1220" s="1210">
        <v>4500243725</v>
      </c>
      <c r="N1220" s="1210">
        <v>9797</v>
      </c>
    </row>
    <row r="1221" spans="1:14" s="1111" customFormat="1" ht="17.25" customHeight="1" x14ac:dyDescent="0.25">
      <c r="A1221" s="816" t="s">
        <v>305</v>
      </c>
      <c r="B1221" s="817">
        <v>41947</v>
      </c>
      <c r="C1221" s="818" t="s">
        <v>8065</v>
      </c>
      <c r="D1221" s="816" t="s">
        <v>61</v>
      </c>
      <c r="E1221" s="819">
        <v>10275412</v>
      </c>
      <c r="F1221" s="816">
        <v>28752711</v>
      </c>
      <c r="G1221" s="816">
        <v>2707001</v>
      </c>
      <c r="H1221" s="820" t="str">
        <f>IF(G1221="","",VLOOKUP(G1221,ARANCEL!$B$5:$D$121,2,FALSE))</f>
        <v xml:space="preserve">PLANO DE RELAJACION </v>
      </c>
      <c r="I1221" s="821" t="s">
        <v>306</v>
      </c>
      <c r="J1221" s="816">
        <v>1</v>
      </c>
      <c r="K1221" s="822">
        <f>IF(G1221="","",VLOOKUP(G1221,ARANCEL!$B$5:$D$121,3,FALSE)*J1221)</f>
        <v>9221</v>
      </c>
      <c r="L1221" s="1210" t="s">
        <v>8279</v>
      </c>
      <c r="M1221" s="1210">
        <v>4500260751</v>
      </c>
      <c r="N1221" s="1210" t="s">
        <v>8271</v>
      </c>
    </row>
    <row r="1222" spans="1:14" s="1111" customFormat="1" ht="17.25" customHeight="1" x14ac:dyDescent="0.25">
      <c r="A1222" s="816" t="s">
        <v>305</v>
      </c>
      <c r="B1222" s="164">
        <v>41947</v>
      </c>
      <c r="C1222" s="118" t="s">
        <v>8065</v>
      </c>
      <c r="D1222" s="119" t="s">
        <v>61</v>
      </c>
      <c r="E1222" s="162">
        <v>10275412</v>
      </c>
      <c r="F1222" s="119">
        <v>28752711</v>
      </c>
      <c r="G1222" s="816">
        <v>2707003</v>
      </c>
      <c r="H1222" s="820" t="str">
        <f>IF(G1222="","",VLOOKUP(G1222,ARANCEL!$B$5:$D$121,2,FALSE))</f>
        <v xml:space="preserve">ESTAMPADO </v>
      </c>
      <c r="I1222" s="821" t="s">
        <v>331</v>
      </c>
      <c r="J1222" s="816">
        <v>1</v>
      </c>
      <c r="K1222" s="822">
        <f>IF(G1222="","",VLOOKUP(G1222,ARANCEL!$B$5:$D$121,3,FALSE)*J1222)</f>
        <v>6028</v>
      </c>
      <c r="L1222" s="1210" t="s">
        <v>8279</v>
      </c>
      <c r="M1222" s="1210">
        <v>4500260751</v>
      </c>
      <c r="N1222" s="1210" t="s">
        <v>8271</v>
      </c>
    </row>
    <row r="1223" spans="1:14" s="1121" customFormat="1" ht="17.25" customHeight="1" x14ac:dyDescent="0.25">
      <c r="A1223" s="816" t="s">
        <v>305</v>
      </c>
      <c r="B1223" s="817">
        <v>41697</v>
      </c>
      <c r="C1223" s="818" t="s">
        <v>3008</v>
      </c>
      <c r="D1223" s="816" t="s">
        <v>82</v>
      </c>
      <c r="E1223" s="819">
        <v>10176928</v>
      </c>
      <c r="F1223" s="816">
        <v>23121411</v>
      </c>
      <c r="G1223" s="816">
        <v>2701001</v>
      </c>
      <c r="H1223" s="820" t="str">
        <f>IF(G1223="","",VLOOKUP(G1223,ARANCEL!$B$5:$D$121,2,FALSE))</f>
        <v>COSTO LABORATORIO GUIA QUIRURG</v>
      </c>
      <c r="I1223" s="821" t="s">
        <v>331</v>
      </c>
      <c r="J1223" s="816">
        <v>1</v>
      </c>
      <c r="K1223" s="822">
        <f>IF(G1223="","",VLOOKUP(G1223,ARANCEL!$B$5:$D$121,3,FALSE)*J1223)</f>
        <v>11246</v>
      </c>
      <c r="L1223" s="1210" t="s">
        <v>3438</v>
      </c>
      <c r="M1223" s="1210">
        <v>4500220809</v>
      </c>
      <c r="N1223" s="1210">
        <v>8637</v>
      </c>
    </row>
    <row r="1224" spans="1:14" s="1121" customFormat="1" ht="17.25" customHeight="1" x14ac:dyDescent="0.25">
      <c r="A1224" s="816" t="s">
        <v>606</v>
      </c>
      <c r="B1224" s="817">
        <v>41968</v>
      </c>
      <c r="C1224" s="818" t="s">
        <v>3008</v>
      </c>
      <c r="D1224" s="816" t="s">
        <v>82</v>
      </c>
      <c r="E1224" s="819">
        <v>10284848</v>
      </c>
      <c r="F1224" s="816">
        <v>23121411</v>
      </c>
      <c r="G1224" s="816">
        <v>2702002</v>
      </c>
      <c r="H1224" s="820" t="str">
        <f>IF(G1224="","",VLOOKUP(G1224,ARANCEL!$B$5:$D$121,2,FALSE))</f>
        <v xml:space="preserve">LABORATORIO CORONA CEMENTADA SOBRE IMPLANTE </v>
      </c>
      <c r="I1224" s="821" t="s">
        <v>318</v>
      </c>
      <c r="J1224" s="816">
        <v>1</v>
      </c>
      <c r="K1224" s="822">
        <f>IF(G1224="","",VLOOKUP(G1224,ARANCEL!$B$5:$D$121,3,FALSE)*J1224)</f>
        <v>31878</v>
      </c>
      <c r="L1224" s="1210" t="s">
        <v>8256</v>
      </c>
      <c r="M1224" s="1210">
        <v>4500265720</v>
      </c>
      <c r="N1224" s="1210" t="s">
        <v>8952</v>
      </c>
    </row>
    <row r="1225" spans="1:14" s="1111" customFormat="1" ht="17.25" customHeight="1" x14ac:dyDescent="0.25">
      <c r="A1225" s="816" t="s">
        <v>313</v>
      </c>
      <c r="B1225" s="817">
        <v>42032</v>
      </c>
      <c r="C1225" s="818" t="s">
        <v>3008</v>
      </c>
      <c r="D1225" s="816" t="s">
        <v>82</v>
      </c>
      <c r="E1225" s="819">
        <v>10313164</v>
      </c>
      <c r="F1225" s="816">
        <v>23121411</v>
      </c>
      <c r="G1225" s="816">
        <v>2702002</v>
      </c>
      <c r="H1225" s="820" t="str">
        <f>IF(G1225="","",VLOOKUP(G1225,ARANCEL!$B$5:$D$121,2,FALSE))</f>
        <v xml:space="preserve">LABORATORIO CORONA CEMENTADA SOBRE IMPLANTE </v>
      </c>
      <c r="I1225" s="821" t="s">
        <v>318</v>
      </c>
      <c r="J1225" s="816">
        <v>1</v>
      </c>
      <c r="K1225" s="822">
        <f>IF(G1225="","",VLOOKUP(G1225,ARANCEL!$B$5:$D$121,3,FALSE)*J1225)</f>
        <v>31878</v>
      </c>
      <c r="L1225" s="1249" t="str">
        <f>IF(E1225="","","IMPAGO")</f>
        <v>IMPAGO</v>
      </c>
      <c r="M1225" s="1249" t="str">
        <f>IF(L1225="IMPAGO","SIN O.C.","")</f>
        <v>SIN O.C.</v>
      </c>
      <c r="N1225" s="1249" t="str">
        <f>IF(L1225="IMPAGO","SIN FACT.","")</f>
        <v>SIN FACT.</v>
      </c>
    </row>
    <row r="1226" spans="1:14" s="1126" customFormat="1" ht="17.25" customHeight="1" x14ac:dyDescent="0.25">
      <c r="A1226" s="816" t="s">
        <v>305</v>
      </c>
      <c r="B1226" s="817">
        <v>41865</v>
      </c>
      <c r="C1226" s="818" t="s">
        <v>6464</v>
      </c>
      <c r="D1226" s="816" t="s">
        <v>84</v>
      </c>
      <c r="E1226" s="819">
        <v>10243031</v>
      </c>
      <c r="F1226" s="816">
        <v>27058521</v>
      </c>
      <c r="G1226" s="816">
        <v>2704005</v>
      </c>
      <c r="H1226" s="820" t="str">
        <f>IF(G1226="","",VLOOKUP(G1226,ARANCEL!$B$5:$D$121,2,FALSE))</f>
        <v>PROVISORIO</v>
      </c>
      <c r="I1226" s="821" t="s">
        <v>318</v>
      </c>
      <c r="J1226" s="816">
        <v>1</v>
      </c>
      <c r="K1226" s="822">
        <f>IF(G1226="","",VLOOKUP(G1226,ARANCEL!$B$5:$D$121,3,FALSE)*J1226)</f>
        <v>3250</v>
      </c>
      <c r="L1226" s="1210" t="s">
        <v>6905</v>
      </c>
      <c r="M1226" s="1210">
        <v>4500250349</v>
      </c>
      <c r="N1226" s="1210" t="s">
        <v>6910</v>
      </c>
    </row>
    <row r="1227" spans="1:14" s="1126" customFormat="1" ht="17.25" customHeight="1" x14ac:dyDescent="0.25">
      <c r="A1227" s="816" t="s">
        <v>305</v>
      </c>
      <c r="B1227" s="817">
        <v>41880</v>
      </c>
      <c r="C1227" s="818" t="s">
        <v>6464</v>
      </c>
      <c r="D1227" s="816" t="s">
        <v>84</v>
      </c>
      <c r="E1227" s="819">
        <v>10243031</v>
      </c>
      <c r="F1227" s="816">
        <v>27058521</v>
      </c>
      <c r="G1227" s="816">
        <v>2704002</v>
      </c>
      <c r="H1227" s="820" t="str">
        <f>IF(G1227="","",VLOOKUP(G1227,ARANCEL!$B$5:$D$121,2,FALSE))</f>
        <v xml:space="preserve">CORONA PERIFERICA </v>
      </c>
      <c r="I1227" s="821" t="s">
        <v>312</v>
      </c>
      <c r="J1227" s="816">
        <v>1</v>
      </c>
      <c r="K1227" s="822">
        <f>IF(G1227="","",VLOOKUP(G1227,ARANCEL!$B$5:$D$121,3,FALSE)*J1227)</f>
        <v>25865</v>
      </c>
      <c r="L1227" s="1210" t="s">
        <v>6905</v>
      </c>
      <c r="M1227" s="1210">
        <v>4500251421</v>
      </c>
      <c r="N1227" s="1210" t="s">
        <v>7150</v>
      </c>
    </row>
    <row r="1228" spans="1:14" s="1126" customFormat="1" ht="17.25" customHeight="1" x14ac:dyDescent="0.25">
      <c r="A1228" s="816" t="s">
        <v>305</v>
      </c>
      <c r="B1228" s="817">
        <v>41772</v>
      </c>
      <c r="C1228" s="818" t="s">
        <v>4438</v>
      </c>
      <c r="D1228" s="816" t="s">
        <v>61</v>
      </c>
      <c r="E1228" s="819">
        <v>10195823</v>
      </c>
      <c r="F1228" s="816">
        <v>25602363</v>
      </c>
      <c r="G1228" s="816">
        <v>2707001</v>
      </c>
      <c r="H1228" s="820" t="str">
        <f>IF(G1228="","",VLOOKUP(G1228,ARANCEL!$B$5:$D$121,2,FALSE))</f>
        <v xml:space="preserve">PLANO DE RELAJACION </v>
      </c>
      <c r="I1228" s="821" t="s">
        <v>331</v>
      </c>
      <c r="J1228" s="816">
        <v>1</v>
      </c>
      <c r="K1228" s="822">
        <f>IF(G1228="","",VLOOKUP(G1228,ARANCEL!$B$5:$D$121,3,FALSE)*J1228)</f>
        <v>9221</v>
      </c>
      <c r="L1228" s="1210" t="s">
        <v>5292</v>
      </c>
      <c r="M1228" s="1210">
        <v>4500235530</v>
      </c>
      <c r="N1228" s="1210">
        <v>9401</v>
      </c>
    </row>
    <row r="1229" spans="1:14" s="1126" customFormat="1" ht="17.25" customHeight="1" x14ac:dyDescent="0.25">
      <c r="A1229" s="816" t="s">
        <v>305</v>
      </c>
      <c r="B1229" s="817">
        <v>41758</v>
      </c>
      <c r="C1229" s="818" t="s">
        <v>4253</v>
      </c>
      <c r="D1229" s="816" t="s">
        <v>81</v>
      </c>
      <c r="E1229" s="819">
        <v>10192214</v>
      </c>
      <c r="F1229" s="816">
        <v>25815110</v>
      </c>
      <c r="G1229" s="816">
        <v>2704005</v>
      </c>
      <c r="H1229" s="820" t="str">
        <f>IF(G1229="","",VLOOKUP(G1229,ARANCEL!$B$5:$D$121,2,FALSE))</f>
        <v>PROVISORIO</v>
      </c>
      <c r="I1229" s="821" t="s">
        <v>633</v>
      </c>
      <c r="J1229" s="816">
        <v>1</v>
      </c>
      <c r="K1229" s="822">
        <f>IF(G1229="","",VLOOKUP(G1229,ARANCEL!$B$5:$D$121,3,FALSE)*J1229)</f>
        <v>3250</v>
      </c>
      <c r="L1229" s="1210" t="s">
        <v>4612</v>
      </c>
      <c r="M1229" s="1210">
        <v>4500231296</v>
      </c>
      <c r="N1229" s="1210">
        <v>9270</v>
      </c>
    </row>
    <row r="1230" spans="1:14" s="1130" customFormat="1" ht="17.25" customHeight="1" x14ac:dyDescent="0.25">
      <c r="A1230" s="816" t="s">
        <v>305</v>
      </c>
      <c r="B1230" s="817">
        <v>41786</v>
      </c>
      <c r="C1230" s="818" t="s">
        <v>4253</v>
      </c>
      <c r="D1230" s="816" t="s">
        <v>81</v>
      </c>
      <c r="E1230" s="819">
        <v>10192214</v>
      </c>
      <c r="F1230" s="816">
        <v>25815110</v>
      </c>
      <c r="G1230" s="816">
        <v>2704002</v>
      </c>
      <c r="H1230" s="820" t="str">
        <f>IF(G1230="","",VLOOKUP(G1230,ARANCEL!$B$5:$D$121,2,FALSE))</f>
        <v xml:space="preserve">CORONA PERIFERICA </v>
      </c>
      <c r="I1230" s="821" t="s">
        <v>633</v>
      </c>
      <c r="J1230" s="816">
        <v>1</v>
      </c>
      <c r="K1230" s="822">
        <f>IF(G1230="","",VLOOKUP(G1230,ARANCEL!$B$5:$D$121,3,FALSE)*J1230)</f>
        <v>25865</v>
      </c>
      <c r="L1230" s="1210" t="s">
        <v>5292</v>
      </c>
      <c r="M1230" s="1210">
        <v>4500235530</v>
      </c>
      <c r="N1230" s="1210">
        <v>9401</v>
      </c>
    </row>
    <row r="1231" spans="1:14" s="1132" customFormat="1" ht="17.25" customHeight="1" x14ac:dyDescent="0.25">
      <c r="A1231" s="816" t="s">
        <v>305</v>
      </c>
      <c r="B1231" s="817">
        <v>41885</v>
      </c>
      <c r="C1231" s="818" t="s">
        <v>6829</v>
      </c>
      <c r="D1231" s="816" t="s">
        <v>81</v>
      </c>
      <c r="E1231" s="819">
        <v>10251372</v>
      </c>
      <c r="F1231" s="816">
        <v>25968737</v>
      </c>
      <c r="G1231" s="816">
        <v>2705003</v>
      </c>
      <c r="H1231" s="820" t="str">
        <f>IF(G1231="","",VLOOKUP(G1231,ARANCEL!$B$5:$D$121,2,FALSE))</f>
        <v>INCRUSTACION ESTETICA (ART-GLASS O CERAMICA)</v>
      </c>
      <c r="I1231" s="821" t="s">
        <v>308</v>
      </c>
      <c r="J1231" s="816">
        <v>1</v>
      </c>
      <c r="K1231" s="822">
        <f>IF(G1231="","",VLOOKUP(G1231,ARANCEL!$B$5:$D$121,3,FALSE)*J1231)</f>
        <v>15676</v>
      </c>
      <c r="L1231" s="1210" t="s">
        <v>6905</v>
      </c>
      <c r="M1231" s="1210">
        <v>4500251421</v>
      </c>
      <c r="N1231" s="1210" t="s">
        <v>7150</v>
      </c>
    </row>
    <row r="1232" spans="1:14" s="1132" customFormat="1" ht="17.25" customHeight="1" x14ac:dyDescent="0.25">
      <c r="A1232" s="816" t="s">
        <v>305</v>
      </c>
      <c r="B1232" s="817">
        <v>41816</v>
      </c>
      <c r="C1232" s="818" t="s">
        <v>5367</v>
      </c>
      <c r="D1232" s="816" t="s">
        <v>84</v>
      </c>
      <c r="E1232" s="819">
        <v>10216862</v>
      </c>
      <c r="F1232" s="816">
        <v>27096551</v>
      </c>
      <c r="G1232" s="816">
        <v>2704005</v>
      </c>
      <c r="H1232" s="820" t="str">
        <f>IF(G1232="","",VLOOKUP(G1232,ARANCEL!$B$5:$D$121,2,FALSE))</f>
        <v>PROVISORIO</v>
      </c>
      <c r="I1232" s="821" t="s">
        <v>315</v>
      </c>
      <c r="J1232" s="816">
        <v>1</v>
      </c>
      <c r="K1232" s="822">
        <f>IF(G1232="","",VLOOKUP(G1232,ARANCEL!$B$5:$D$121,3,FALSE)*J1232)</f>
        <v>3250</v>
      </c>
      <c r="L1232" s="1210" t="s">
        <v>5742</v>
      </c>
      <c r="M1232" s="1210">
        <v>4500239575</v>
      </c>
      <c r="N1232" s="1210" t="s">
        <v>5758</v>
      </c>
    </row>
    <row r="1233" spans="1:14" s="1132" customFormat="1" ht="17.25" customHeight="1" x14ac:dyDescent="0.25">
      <c r="A1233" s="816" t="s">
        <v>305</v>
      </c>
      <c r="B1233" s="817">
        <v>41822</v>
      </c>
      <c r="C1233" s="818" t="s">
        <v>5367</v>
      </c>
      <c r="D1233" s="816" t="s">
        <v>84</v>
      </c>
      <c r="E1233" s="819">
        <v>10216862</v>
      </c>
      <c r="F1233" s="816">
        <v>27096551</v>
      </c>
      <c r="G1233" s="816">
        <v>2704002</v>
      </c>
      <c r="H1233" s="820" t="str">
        <f>IF(G1233="","",VLOOKUP(G1233,ARANCEL!$B$5:$D$121,2,FALSE))</f>
        <v xml:space="preserve">CORONA PERIFERICA </v>
      </c>
      <c r="I1233" s="821" t="s">
        <v>315</v>
      </c>
      <c r="J1233" s="816">
        <v>1</v>
      </c>
      <c r="K1233" s="822">
        <f>IF(G1233="","",VLOOKUP(G1233,ARANCEL!$B$5:$D$121,3,FALSE)*J1233)</f>
        <v>25865</v>
      </c>
      <c r="L1233" s="1210" t="s">
        <v>5742</v>
      </c>
      <c r="M1233" s="1210">
        <v>4500239575</v>
      </c>
      <c r="N1233" s="1210" t="s">
        <v>5758</v>
      </c>
    </row>
    <row r="1234" spans="1:14" s="1138" customFormat="1" ht="17.25" customHeight="1" x14ac:dyDescent="0.25">
      <c r="A1234" s="816" t="s">
        <v>305</v>
      </c>
      <c r="B1234" s="817">
        <v>41877</v>
      </c>
      <c r="C1234" s="818" t="s">
        <v>6647</v>
      </c>
      <c r="D1234" s="816" t="s">
        <v>81</v>
      </c>
      <c r="E1234" s="819">
        <v>10247790</v>
      </c>
      <c r="F1234" s="816">
        <v>28076813</v>
      </c>
      <c r="G1234" s="816">
        <v>2705003</v>
      </c>
      <c r="H1234" s="820" t="str">
        <f>IF(G1234="","",VLOOKUP(G1234,ARANCEL!$B$5:$D$121,2,FALSE))</f>
        <v>INCRUSTACION ESTETICA (ART-GLASS O CERAMICA)</v>
      </c>
      <c r="I1234" s="821" t="s">
        <v>312</v>
      </c>
      <c r="J1234" s="816">
        <v>1</v>
      </c>
      <c r="K1234" s="822">
        <f>IF(G1234="","",VLOOKUP(G1234,ARANCEL!$B$5:$D$121,3,FALSE)*J1234)</f>
        <v>15676</v>
      </c>
      <c r="L1234" s="1210" t="s">
        <v>6905</v>
      </c>
      <c r="M1234" s="1210">
        <v>4500251421</v>
      </c>
      <c r="N1234" s="1210" t="s">
        <v>7150</v>
      </c>
    </row>
    <row r="1235" spans="1:14" s="1138" customFormat="1" ht="17.25" customHeight="1" x14ac:dyDescent="0.25">
      <c r="A1235" s="816" t="s">
        <v>305</v>
      </c>
      <c r="B1235" s="817">
        <v>41864</v>
      </c>
      <c r="C1235" s="818" t="s">
        <v>6420</v>
      </c>
      <c r="D1235" s="816" t="s">
        <v>1481</v>
      </c>
      <c r="E1235" s="819">
        <v>10241096</v>
      </c>
      <c r="F1235" s="816">
        <v>27955347</v>
      </c>
      <c r="G1235" s="816">
        <v>2705003</v>
      </c>
      <c r="H1235" s="820" t="str">
        <f>IF(G1235="","",VLOOKUP(G1235,ARANCEL!$B$5:$D$121,2,FALSE))</f>
        <v>INCRUSTACION ESTETICA (ART-GLASS O CERAMICA)</v>
      </c>
      <c r="I1235" s="821" t="s">
        <v>318</v>
      </c>
      <c r="J1235" s="816">
        <v>1</v>
      </c>
      <c r="K1235" s="822">
        <f>IF(G1235="","",VLOOKUP(G1235,ARANCEL!$B$5:$D$121,3,FALSE)*J1235)</f>
        <v>15676</v>
      </c>
      <c r="L1235" s="1249" t="str">
        <f>IF(E1235="","","IMPAGO")</f>
        <v>IMPAGO</v>
      </c>
      <c r="M1235" s="1249" t="str">
        <f>IF(L1235="IMPAGO","SIN O.C.","")</f>
        <v>SIN O.C.</v>
      </c>
      <c r="N1235" s="1249" t="str">
        <f>IF(L1235="IMPAGO","SIN FACT.","")</f>
        <v>SIN FACT.</v>
      </c>
    </row>
    <row r="1236" spans="1:14" s="1165" customFormat="1" ht="17.25" customHeight="1" x14ac:dyDescent="0.25">
      <c r="A1236" s="816" t="s">
        <v>305</v>
      </c>
      <c r="B1236" s="817">
        <v>41898</v>
      </c>
      <c r="C1236" s="818" t="s">
        <v>7171</v>
      </c>
      <c r="D1236" s="816" t="s">
        <v>81</v>
      </c>
      <c r="E1236" s="819">
        <v>10256606</v>
      </c>
      <c r="F1236" s="816">
        <v>26088485</v>
      </c>
      <c r="G1236" s="816">
        <v>2704005</v>
      </c>
      <c r="H1236" s="820" t="str">
        <f>IF(G1236="","",VLOOKUP(G1236,ARANCEL!$B$5:$D$121,2,FALSE))</f>
        <v>PROVISORIO</v>
      </c>
      <c r="I1236" s="821" t="s">
        <v>1187</v>
      </c>
      <c r="J1236" s="816">
        <v>3</v>
      </c>
      <c r="K1236" s="822">
        <f>IF(G1236="","",VLOOKUP(G1236,ARANCEL!$B$5:$D$121,3,FALSE)*J1236)</f>
        <v>9750</v>
      </c>
      <c r="L1236" s="1210" t="s">
        <v>7548</v>
      </c>
      <c r="M1236" s="1210">
        <v>4500255012</v>
      </c>
      <c r="N1236" s="1210" t="s">
        <v>7550</v>
      </c>
    </row>
    <row r="1237" spans="1:14" s="1178" customFormat="1" ht="17.25" customHeight="1" x14ac:dyDescent="0.25">
      <c r="A1237" s="816" t="s">
        <v>305</v>
      </c>
      <c r="B1237" s="817">
        <v>41691</v>
      </c>
      <c r="C1237" s="818" t="s">
        <v>2893</v>
      </c>
      <c r="D1237" s="816" t="s">
        <v>84</v>
      </c>
      <c r="E1237" s="819">
        <v>10175157</v>
      </c>
      <c r="F1237" s="816">
        <v>22910676</v>
      </c>
      <c r="G1237" s="816">
        <v>2704031</v>
      </c>
      <c r="H1237" s="820" t="str">
        <f>IF(G1237="","",VLOOKUP(G1237,ARANCEL!$B$5:$D$121,2,FALSE))</f>
        <v xml:space="preserve">PERNO MUÑON METALICO </v>
      </c>
      <c r="I1237" s="821" t="s">
        <v>668</v>
      </c>
      <c r="J1237" s="816">
        <v>1</v>
      </c>
      <c r="K1237" s="822">
        <f>IF(G1237="","",VLOOKUP(G1237,ARANCEL!$B$5:$D$121,3,FALSE)*J1237)</f>
        <v>12246</v>
      </c>
      <c r="L1237" s="1210" t="s">
        <v>8279</v>
      </c>
      <c r="M1237" s="1210">
        <v>4500259287</v>
      </c>
      <c r="N1237" s="1210" t="s">
        <v>8287</v>
      </c>
    </row>
    <row r="1238" spans="1:14" s="1178" customFormat="1" ht="17.25" customHeight="1" x14ac:dyDescent="0.25">
      <c r="A1238" s="816" t="s">
        <v>305</v>
      </c>
      <c r="B1238" s="817">
        <v>41698</v>
      </c>
      <c r="C1238" s="818" t="s">
        <v>2893</v>
      </c>
      <c r="D1238" s="816" t="s">
        <v>84</v>
      </c>
      <c r="E1238" s="819">
        <v>10175157</v>
      </c>
      <c r="F1238" s="816">
        <v>22910676</v>
      </c>
      <c r="G1238" s="816">
        <v>2704005</v>
      </c>
      <c r="H1238" s="820" t="str">
        <f>IF(G1238="","",VLOOKUP(G1238,ARANCEL!$B$5:$D$121,2,FALSE))</f>
        <v>PROVISORIO</v>
      </c>
      <c r="I1238" s="821" t="s">
        <v>668</v>
      </c>
      <c r="J1238" s="816">
        <v>1</v>
      </c>
      <c r="K1238" s="822">
        <f>IF(G1238="","",VLOOKUP(G1238,ARANCEL!$B$5:$D$121,3,FALSE)*J1238)</f>
        <v>3250</v>
      </c>
      <c r="L1238" s="1210" t="s">
        <v>3438</v>
      </c>
      <c r="M1238" s="1210">
        <v>4500220808</v>
      </c>
      <c r="N1238" s="1210">
        <v>8636</v>
      </c>
    </row>
    <row r="1239" spans="1:14" s="1178" customFormat="1" ht="17.25" customHeight="1" x14ac:dyDescent="0.25">
      <c r="A1239" s="816" t="s">
        <v>305</v>
      </c>
      <c r="B1239" s="817">
        <v>41768</v>
      </c>
      <c r="C1239" s="818" t="s">
        <v>4407</v>
      </c>
      <c r="D1239" s="816" t="s">
        <v>78</v>
      </c>
      <c r="E1239" s="819">
        <v>10194830</v>
      </c>
      <c r="F1239" s="816">
        <v>26214691</v>
      </c>
      <c r="G1239" s="816">
        <v>2705003</v>
      </c>
      <c r="H1239" s="820" t="str">
        <f>IF(G1239="","",VLOOKUP(G1239,ARANCEL!$B$5:$D$121,2,FALSE))</f>
        <v>INCRUSTACION ESTETICA (ART-GLASS O CERAMICA)</v>
      </c>
      <c r="I1239" s="821" t="s">
        <v>312</v>
      </c>
      <c r="J1239" s="816">
        <v>1</v>
      </c>
      <c r="K1239" s="822">
        <f>IF(G1239="","",VLOOKUP(G1239,ARANCEL!$B$5:$D$121,3,FALSE)*J1239)</f>
        <v>15676</v>
      </c>
      <c r="L1239" s="1210" t="s">
        <v>5292</v>
      </c>
      <c r="M1239" s="1210">
        <v>4500235530</v>
      </c>
      <c r="N1239" s="1210">
        <v>9401</v>
      </c>
    </row>
    <row r="1240" spans="1:14" s="1178" customFormat="1" ht="17.25" customHeight="1" x14ac:dyDescent="0.25">
      <c r="A1240" s="816" t="s">
        <v>305</v>
      </c>
      <c r="B1240" s="817">
        <v>41822</v>
      </c>
      <c r="C1240" s="818" t="s">
        <v>5458</v>
      </c>
      <c r="D1240" s="816" t="s">
        <v>83</v>
      </c>
      <c r="E1240" s="819">
        <v>10219345</v>
      </c>
      <c r="F1240" s="816">
        <v>26987195</v>
      </c>
      <c r="G1240" s="816">
        <v>2704005</v>
      </c>
      <c r="H1240" s="820" t="str">
        <f>IF(G1240="","",VLOOKUP(G1240,ARANCEL!$B$5:$D$121,2,FALSE))</f>
        <v>PROVISORIO</v>
      </c>
      <c r="I1240" s="821" t="s">
        <v>618</v>
      </c>
      <c r="J1240" s="816">
        <v>1</v>
      </c>
      <c r="K1240" s="822">
        <f>IF(G1240="","",VLOOKUP(G1240,ARANCEL!$B$5:$D$121,3,FALSE)*J1240)</f>
        <v>3250</v>
      </c>
      <c r="L1240" s="1210" t="s">
        <v>5742</v>
      </c>
      <c r="M1240" s="1210">
        <v>4500241333</v>
      </c>
      <c r="N1240" s="1210" t="s">
        <v>5774</v>
      </c>
    </row>
    <row r="1241" spans="1:14" s="1132" customFormat="1" ht="17.25" customHeight="1" x14ac:dyDescent="0.25">
      <c r="A1241" s="816" t="s">
        <v>305</v>
      </c>
      <c r="B1241" s="817">
        <v>41843</v>
      </c>
      <c r="C1241" s="818" t="s">
        <v>5458</v>
      </c>
      <c r="D1241" s="816" t="s">
        <v>83</v>
      </c>
      <c r="E1241" s="819">
        <v>10219345</v>
      </c>
      <c r="F1241" s="816">
        <v>26987195</v>
      </c>
      <c r="G1241" s="816">
        <v>2704003</v>
      </c>
      <c r="H1241" s="820" t="str">
        <f>IF(G1241="","",VLOOKUP(G1241,ARANCEL!$B$5:$D$121,2,FALSE))</f>
        <v xml:space="preserve">CORONA PERIFERICA CON PERNO MUÑON COLADO </v>
      </c>
      <c r="I1241" s="821" t="s">
        <v>618</v>
      </c>
      <c r="J1241" s="816">
        <v>1</v>
      </c>
      <c r="K1241" s="822">
        <f>IF(G1241="","",VLOOKUP(G1241,ARANCEL!$B$5:$D$121,3,FALSE)*J1241)</f>
        <v>32612</v>
      </c>
      <c r="L1241" s="1210" t="s">
        <v>6017</v>
      </c>
      <c r="M1241" s="1210">
        <v>4500243725</v>
      </c>
      <c r="N1241" s="1210">
        <v>9797</v>
      </c>
    </row>
    <row r="1242" spans="1:14" s="1185" customFormat="1" ht="17.25" customHeight="1" x14ac:dyDescent="0.25">
      <c r="A1242" s="816" t="s">
        <v>305</v>
      </c>
      <c r="B1242" s="817">
        <v>41911</v>
      </c>
      <c r="C1242" s="818" t="s">
        <v>7274</v>
      </c>
      <c r="D1242" s="816" t="s">
        <v>465</v>
      </c>
      <c r="E1242" s="819">
        <v>10258211</v>
      </c>
      <c r="F1242" s="816">
        <v>27931782</v>
      </c>
      <c r="G1242" s="816">
        <v>2705003</v>
      </c>
      <c r="H1242" s="820" t="str">
        <f>IF(G1242="","",VLOOKUP(G1242,ARANCEL!$B$5:$D$121,2,FALSE))</f>
        <v>INCRUSTACION ESTETICA (ART-GLASS O CERAMICA)</v>
      </c>
      <c r="I1242" s="821" t="s">
        <v>618</v>
      </c>
      <c r="J1242" s="816">
        <v>1</v>
      </c>
      <c r="K1242" s="822">
        <f>IF(G1242="","",VLOOKUP(G1242,ARANCEL!$B$5:$D$121,3,FALSE)*J1242)</f>
        <v>15676</v>
      </c>
      <c r="L1242" s="1210" t="s">
        <v>7548</v>
      </c>
      <c r="M1242" s="1210">
        <v>4500255012</v>
      </c>
      <c r="N1242" s="1210" t="s">
        <v>7550</v>
      </c>
    </row>
    <row r="1243" spans="1:14" s="1185" customFormat="1" ht="17.25" customHeight="1" x14ac:dyDescent="0.25">
      <c r="A1243" s="816" t="s">
        <v>305</v>
      </c>
      <c r="B1243" s="817">
        <v>41911</v>
      </c>
      <c r="C1243" s="818" t="s">
        <v>7329</v>
      </c>
      <c r="D1243" s="816" t="s">
        <v>467</v>
      </c>
      <c r="E1243" s="819">
        <v>10258497</v>
      </c>
      <c r="F1243" s="816">
        <v>28695414</v>
      </c>
      <c r="G1243" s="816">
        <v>2704005</v>
      </c>
      <c r="H1243" s="820" t="str">
        <f>IF(G1243="","",VLOOKUP(G1243,ARANCEL!$B$5:$D$121,2,FALSE))</f>
        <v>PROVISORIO</v>
      </c>
      <c r="I1243" s="821" t="s">
        <v>316</v>
      </c>
      <c r="J1243" s="816">
        <v>1</v>
      </c>
      <c r="K1243" s="822">
        <f>IF(G1243="","",VLOOKUP(G1243,ARANCEL!$B$5:$D$121,3,FALSE)*J1243)</f>
        <v>3250</v>
      </c>
      <c r="L1243" s="1210" t="s">
        <v>7548</v>
      </c>
      <c r="M1243" s="1210">
        <v>4500255012</v>
      </c>
      <c r="N1243" s="1210" t="s">
        <v>7550</v>
      </c>
    </row>
    <row r="1244" spans="1:14" s="1185" customFormat="1" ht="17.25" customHeight="1" x14ac:dyDescent="0.25">
      <c r="A1244" s="816" t="s">
        <v>305</v>
      </c>
      <c r="B1244" s="817">
        <v>41929</v>
      </c>
      <c r="C1244" s="818" t="s">
        <v>7329</v>
      </c>
      <c r="D1244" s="816" t="s">
        <v>467</v>
      </c>
      <c r="E1244" s="819">
        <v>10258497</v>
      </c>
      <c r="F1244" s="816">
        <v>28695414</v>
      </c>
      <c r="G1244" s="816">
        <v>2704003</v>
      </c>
      <c r="H1244" s="820" t="str">
        <f>IF(G1244="","",VLOOKUP(G1244,ARANCEL!$B$5:$D$121,2,FALSE))</f>
        <v xml:space="preserve">CORONA PERIFERICA CON PERNO MUÑON COLADO </v>
      </c>
      <c r="I1244" s="821" t="s">
        <v>316</v>
      </c>
      <c r="J1244" s="816">
        <v>1</v>
      </c>
      <c r="K1244" s="822">
        <f>IF(G1244="","",VLOOKUP(G1244,ARANCEL!$B$5:$D$121,3,FALSE)*J1244)</f>
        <v>32612</v>
      </c>
      <c r="L1244" s="1210" t="s">
        <v>8279</v>
      </c>
      <c r="M1244" s="1210">
        <v>4500259287</v>
      </c>
      <c r="N1244" s="1210" t="s">
        <v>8287</v>
      </c>
    </row>
    <row r="1245" spans="1:14" s="1185" customFormat="1" ht="17.25" customHeight="1" x14ac:dyDescent="0.25">
      <c r="A1245" s="816" t="s">
        <v>305</v>
      </c>
      <c r="B1245" s="817">
        <v>41927</v>
      </c>
      <c r="C1245" s="818" t="s">
        <v>7644</v>
      </c>
      <c r="D1245" s="816" t="s">
        <v>1481</v>
      </c>
      <c r="E1245" s="819">
        <v>10265160</v>
      </c>
      <c r="F1245" s="816">
        <v>27955347</v>
      </c>
      <c r="G1245" s="816">
        <v>2705003</v>
      </c>
      <c r="H1245" s="820" t="str">
        <f>IF(G1245="","",VLOOKUP(G1245,ARANCEL!$B$5:$D$121,2,FALSE))</f>
        <v>INCRUSTACION ESTETICA (ART-GLASS O CERAMICA)</v>
      </c>
      <c r="I1245" s="821" t="s">
        <v>337</v>
      </c>
      <c r="J1245" s="816">
        <v>1</v>
      </c>
      <c r="K1245" s="822">
        <f>IF(G1245="","",VLOOKUP(G1245,ARANCEL!$B$5:$D$121,3,FALSE)*J1245)</f>
        <v>15676</v>
      </c>
      <c r="L1245" s="1210" t="s">
        <v>8279</v>
      </c>
      <c r="M1245" s="1210">
        <v>4500259287</v>
      </c>
      <c r="N1245" s="1210" t="s">
        <v>8287</v>
      </c>
    </row>
    <row r="1246" spans="1:14" s="1185" customFormat="1" ht="17.25" customHeight="1" x14ac:dyDescent="0.25">
      <c r="A1246" s="816" t="s">
        <v>305</v>
      </c>
      <c r="B1246" s="817">
        <v>41684</v>
      </c>
      <c r="C1246" s="818" t="s">
        <v>2667</v>
      </c>
      <c r="D1246" s="816" t="s">
        <v>82</v>
      </c>
      <c r="E1246" s="819">
        <v>10172113</v>
      </c>
      <c r="F1246" s="816">
        <v>21626023</v>
      </c>
      <c r="G1246" s="816">
        <v>2702003</v>
      </c>
      <c r="H1246" s="820" t="str">
        <f>IF(G1246="","",VLOOKUP(G1246,ARANCEL!$B$5:$D$121,2,FALSE))</f>
        <v>LABORATORIO PROTESIS FIJA ATORNILLADA DIRECTA</v>
      </c>
      <c r="I1246" s="821" t="s">
        <v>318</v>
      </c>
      <c r="J1246" s="816">
        <v>1</v>
      </c>
      <c r="K1246" s="822">
        <f>IF(G1246="","",VLOOKUP(G1246,ARANCEL!$B$5:$D$121,3,FALSE)*J1246)</f>
        <v>43857</v>
      </c>
      <c r="L1246" s="1210" t="s">
        <v>2842</v>
      </c>
      <c r="M1246" s="1210">
        <v>4500216250</v>
      </c>
      <c r="N1246" s="1210">
        <v>8414</v>
      </c>
    </row>
    <row r="1247" spans="1:14" s="1185" customFormat="1" ht="17.25" customHeight="1" x14ac:dyDescent="0.25">
      <c r="A1247" s="816" t="s">
        <v>305</v>
      </c>
      <c r="B1247" s="817">
        <v>41796</v>
      </c>
      <c r="C1247" s="818" t="s">
        <v>4971</v>
      </c>
      <c r="D1247" s="816" t="s">
        <v>78</v>
      </c>
      <c r="E1247" s="819">
        <v>10206360</v>
      </c>
      <c r="F1247" s="816">
        <v>26723822</v>
      </c>
      <c r="G1247" s="816">
        <v>2704005</v>
      </c>
      <c r="H1247" s="820" t="str">
        <f>IF(G1247="","",VLOOKUP(G1247,ARANCEL!$B$5:$D$121,2,FALSE))</f>
        <v>PROVISORIO</v>
      </c>
      <c r="I1247" s="821" t="s">
        <v>316</v>
      </c>
      <c r="J1247" s="816">
        <v>1</v>
      </c>
      <c r="K1247" s="822">
        <f>IF(G1247="","",VLOOKUP(G1247,ARANCEL!$B$5:$D$121,3,FALSE)*J1247)</f>
        <v>3250</v>
      </c>
      <c r="L1247" s="1210" t="s">
        <v>5742</v>
      </c>
      <c r="M1247" s="1210">
        <v>4500239575</v>
      </c>
      <c r="N1247" s="1210" t="s">
        <v>5758</v>
      </c>
    </row>
    <row r="1248" spans="1:14" s="1185" customFormat="1" ht="17.25" customHeight="1" x14ac:dyDescent="0.25">
      <c r="A1248" s="843" t="s">
        <v>305</v>
      </c>
      <c r="B1248" s="817">
        <v>41820</v>
      </c>
      <c r="C1248" s="818" t="s">
        <v>4971</v>
      </c>
      <c r="D1248" s="816" t="s">
        <v>78</v>
      </c>
      <c r="E1248" s="819">
        <v>10206360</v>
      </c>
      <c r="F1248" s="816">
        <v>26723822</v>
      </c>
      <c r="G1248" s="816">
        <v>2704003</v>
      </c>
      <c r="H1248" s="820" t="str">
        <f>IF(G1248="","",VLOOKUP(G1248,ARANCEL!$B$5:$D$121,2,FALSE))</f>
        <v xml:space="preserve">CORONA PERIFERICA CON PERNO MUÑON COLADO </v>
      </c>
      <c r="I1248" s="821" t="s">
        <v>316</v>
      </c>
      <c r="J1248" s="816">
        <v>1</v>
      </c>
      <c r="K1248" s="822">
        <f>IF(G1248="","",VLOOKUP(G1248,ARANCEL!$B$5:$D$121,3,FALSE)*J1248)</f>
        <v>32612</v>
      </c>
      <c r="L1248" s="1210" t="s">
        <v>5742</v>
      </c>
      <c r="M1248" s="1210">
        <v>4500239575</v>
      </c>
      <c r="N1248" s="1210" t="s">
        <v>5758</v>
      </c>
    </row>
    <row r="1249" spans="1:14" s="1194" customFormat="1" ht="17.25" customHeight="1" x14ac:dyDescent="0.25">
      <c r="A1249" s="816" t="s">
        <v>305</v>
      </c>
      <c r="B1249" s="817">
        <v>41828</v>
      </c>
      <c r="C1249" s="818" t="s">
        <v>1872</v>
      </c>
      <c r="D1249" s="816" t="s">
        <v>81</v>
      </c>
      <c r="E1249" s="819">
        <v>10221661</v>
      </c>
      <c r="F1249" s="816">
        <v>27204516</v>
      </c>
      <c r="G1249" s="816">
        <v>2704005</v>
      </c>
      <c r="H1249" s="820" t="str">
        <f>IF(G1249="","",VLOOKUP(G1249,ARANCEL!$B$5:$D$121,2,FALSE))</f>
        <v>PROVISORIO</v>
      </c>
      <c r="I1249" s="821" t="s">
        <v>319</v>
      </c>
      <c r="J1249" s="816">
        <v>1</v>
      </c>
      <c r="K1249" s="822">
        <f>IF(G1249="","",VLOOKUP(G1249,ARANCEL!$B$5:$D$121,3,FALSE)*J1249)</f>
        <v>3250</v>
      </c>
      <c r="L1249" s="1210" t="s">
        <v>6017</v>
      </c>
      <c r="M1249" s="1210">
        <v>4500243725</v>
      </c>
      <c r="N1249" s="1210">
        <v>9797</v>
      </c>
    </row>
    <row r="1250" spans="1:14" s="1194" customFormat="1" ht="17.25" customHeight="1" x14ac:dyDescent="0.25">
      <c r="A1250" s="816" t="s">
        <v>305</v>
      </c>
      <c r="B1250" s="817">
        <v>41849</v>
      </c>
      <c r="C1250" s="118" t="s">
        <v>1872</v>
      </c>
      <c r="D1250" s="119" t="s">
        <v>81</v>
      </c>
      <c r="E1250" s="162">
        <v>10221661</v>
      </c>
      <c r="F1250" s="119">
        <v>27204516</v>
      </c>
      <c r="G1250" s="816">
        <v>2704002</v>
      </c>
      <c r="H1250" s="820" t="str">
        <f>IF(G1250="","",VLOOKUP(G1250,ARANCEL!$B$5:$D$121,2,FALSE))</f>
        <v xml:space="preserve">CORONA PERIFERICA </v>
      </c>
      <c r="I1250" s="821" t="s">
        <v>319</v>
      </c>
      <c r="J1250" s="816">
        <v>1</v>
      </c>
      <c r="K1250" s="822">
        <f>IF(G1250="","",VLOOKUP(G1250,ARANCEL!$B$5:$D$121,3,FALSE)*J1250)</f>
        <v>25865</v>
      </c>
      <c r="L1250" s="1210" t="s">
        <v>6017</v>
      </c>
      <c r="M1250" s="1210">
        <v>4500245549</v>
      </c>
      <c r="N1250" s="1210">
        <v>9817</v>
      </c>
    </row>
    <row r="1251" spans="1:14" s="1194" customFormat="1" ht="17.25" customHeight="1" x14ac:dyDescent="0.25">
      <c r="A1251" s="816" t="s">
        <v>305</v>
      </c>
      <c r="B1251" s="817">
        <v>41645</v>
      </c>
      <c r="C1251" s="818" t="s">
        <v>1666</v>
      </c>
      <c r="D1251" s="816" t="s">
        <v>84</v>
      </c>
      <c r="E1251" s="819">
        <v>10168037</v>
      </c>
      <c r="F1251" s="816">
        <v>24339517</v>
      </c>
      <c r="G1251" s="816">
        <v>2704005</v>
      </c>
      <c r="H1251" s="820" t="str">
        <f>IF(G1251="","",VLOOKUP(G1251,ARANCEL!$B$5:$D$121,2,FALSE))</f>
        <v>PROVISORIO</v>
      </c>
      <c r="I1251" s="821" t="s">
        <v>311</v>
      </c>
      <c r="J1251" s="816">
        <v>1</v>
      </c>
      <c r="K1251" s="822">
        <f>IF(G1251="","",VLOOKUP(G1251,ARANCEL!$B$5:$D$121,3,FALSE)*J1251)</f>
        <v>3250</v>
      </c>
      <c r="L1251" s="1210" t="s">
        <v>2842</v>
      </c>
      <c r="M1251" s="1210">
        <v>4500216241</v>
      </c>
      <c r="N1251" s="1210">
        <v>8411</v>
      </c>
    </row>
    <row r="1252" spans="1:14" s="1194" customFormat="1" ht="17.25" customHeight="1" x14ac:dyDescent="0.25">
      <c r="A1252" s="816" t="s">
        <v>305</v>
      </c>
      <c r="B1252" s="817">
        <v>41772</v>
      </c>
      <c r="C1252" s="818" t="s">
        <v>4499</v>
      </c>
      <c r="D1252" s="816" t="s">
        <v>81</v>
      </c>
      <c r="E1252" s="819">
        <v>10196665</v>
      </c>
      <c r="F1252" s="816">
        <v>25732805</v>
      </c>
      <c r="G1252" s="816">
        <v>2704005</v>
      </c>
      <c r="H1252" s="820" t="str">
        <f>IF(G1252="","",VLOOKUP(G1252,ARANCEL!$B$5:$D$121,2,FALSE))</f>
        <v>PROVISORIO</v>
      </c>
      <c r="I1252" s="821" t="s">
        <v>324</v>
      </c>
      <c r="J1252" s="816">
        <v>1</v>
      </c>
      <c r="K1252" s="822">
        <f>IF(G1252="","",VLOOKUP(G1252,ARANCEL!$B$5:$D$121,3,FALSE)*J1252)</f>
        <v>3250</v>
      </c>
      <c r="L1252" s="1210" t="s">
        <v>5292</v>
      </c>
      <c r="M1252" s="1210">
        <v>4500235530</v>
      </c>
      <c r="N1252" s="1210">
        <v>9401</v>
      </c>
    </row>
    <row r="1253" spans="1:14" s="1194" customFormat="1" ht="17.25" customHeight="1" x14ac:dyDescent="0.25">
      <c r="A1253" s="816" t="s">
        <v>305</v>
      </c>
      <c r="B1253" s="817">
        <v>41849</v>
      </c>
      <c r="C1253" s="818" t="s">
        <v>4499</v>
      </c>
      <c r="D1253" s="816" t="s">
        <v>81</v>
      </c>
      <c r="E1253" s="819">
        <v>10196665</v>
      </c>
      <c r="F1253" s="816">
        <v>25732805</v>
      </c>
      <c r="G1253" s="816">
        <v>2704002</v>
      </c>
      <c r="H1253" s="820" t="str">
        <f>IF(G1253="","",VLOOKUP(G1253,ARANCEL!$B$5:$D$121,2,FALSE))</f>
        <v xml:space="preserve">CORONA PERIFERICA </v>
      </c>
      <c r="I1253" s="821" t="s">
        <v>324</v>
      </c>
      <c r="J1253" s="816">
        <v>1</v>
      </c>
      <c r="K1253" s="822">
        <f>IF(G1253="","",VLOOKUP(G1253,ARANCEL!$B$5:$D$121,3,FALSE)*J1253)</f>
        <v>25865</v>
      </c>
      <c r="L1253" s="1210" t="s">
        <v>6017</v>
      </c>
      <c r="M1253" s="1210">
        <v>4500245549</v>
      </c>
      <c r="N1253" s="1210">
        <v>9817</v>
      </c>
    </row>
    <row r="1254" spans="1:14" s="1194" customFormat="1" ht="17.25" customHeight="1" x14ac:dyDescent="0.25">
      <c r="A1254" s="816" t="s">
        <v>305</v>
      </c>
      <c r="B1254" s="817">
        <v>41842</v>
      </c>
      <c r="C1254" s="818" t="s">
        <v>1665</v>
      </c>
      <c r="D1254" s="816" t="s">
        <v>82</v>
      </c>
      <c r="E1254" s="819">
        <v>10228002</v>
      </c>
      <c r="F1254" s="816">
        <v>21923990</v>
      </c>
      <c r="G1254" s="816">
        <v>2702002</v>
      </c>
      <c r="H1254" s="820" t="str">
        <f>IF(G1254="","",VLOOKUP(G1254,ARANCEL!$B$5:$D$121,2,FALSE))</f>
        <v xml:space="preserve">LABORATORIO CORONA CEMENTADA SOBRE IMPLANTE </v>
      </c>
      <c r="I1254" s="821" t="s">
        <v>778</v>
      </c>
      <c r="J1254" s="816">
        <v>2</v>
      </c>
      <c r="K1254" s="822">
        <f>IF(G1254="","",VLOOKUP(G1254,ARANCEL!$B$5:$D$121,3,FALSE)*J1254)</f>
        <v>63756</v>
      </c>
      <c r="L1254" s="1210" t="s">
        <v>6017</v>
      </c>
      <c r="M1254" s="1210">
        <v>4500243728</v>
      </c>
      <c r="N1254" s="1210">
        <v>9798</v>
      </c>
    </row>
    <row r="1255" spans="1:14" s="1185" customFormat="1" ht="17.25" customHeight="1" x14ac:dyDescent="0.25">
      <c r="A1255" s="816" t="s">
        <v>305</v>
      </c>
      <c r="B1255" s="817">
        <v>41932</v>
      </c>
      <c r="C1255" s="818" t="s">
        <v>1664</v>
      </c>
      <c r="D1255" s="816" t="s">
        <v>1481</v>
      </c>
      <c r="E1255" s="819">
        <v>10267774</v>
      </c>
      <c r="F1255" s="816">
        <v>20522684</v>
      </c>
      <c r="G1255" s="816">
        <v>2702048</v>
      </c>
      <c r="H1255" s="820" t="str">
        <f>IF(G1255="","",VLOOKUP(G1255,ARANCEL!$B$5:$D$121,2,FALSE))</f>
        <v xml:space="preserve">SERVICIO LAB. IMPLANTE CORONA CEMENTADA/ATORNILLADA </v>
      </c>
      <c r="I1255" s="821" t="s">
        <v>1097</v>
      </c>
      <c r="J1255" s="816">
        <v>2</v>
      </c>
      <c r="K1255" s="822">
        <f>IF(G1255="","",VLOOKUP(G1255,ARANCEL!$B$5:$D$121,3,FALSE)*J1255)</f>
        <v>87714</v>
      </c>
      <c r="L1255" s="1210" t="s">
        <v>8279</v>
      </c>
      <c r="M1255" s="1210">
        <v>4500260751</v>
      </c>
      <c r="N1255" s="1210" t="s">
        <v>8271</v>
      </c>
    </row>
    <row r="1256" spans="1:14" s="1194" customFormat="1" ht="17.25" customHeight="1" x14ac:dyDescent="0.25">
      <c r="A1256" s="843" t="s">
        <v>313</v>
      </c>
      <c r="B1256" s="817">
        <v>41794</v>
      </c>
      <c r="C1256" s="818" t="s">
        <v>5747</v>
      </c>
      <c r="D1256" s="816"/>
      <c r="E1256" s="819">
        <v>10204602</v>
      </c>
      <c r="F1256" s="816">
        <v>26553552</v>
      </c>
      <c r="G1256" s="816">
        <v>2706020</v>
      </c>
      <c r="H1256" s="820" t="str">
        <f>IF(G1256="","",VLOOKUP(G1256,ARANCEL!$B$5:$D$121,2,FALSE))</f>
        <v xml:space="preserve">PUENTE PARCIAL ACRILICO </v>
      </c>
      <c r="I1256" s="821" t="s">
        <v>2739</v>
      </c>
      <c r="J1256" s="816">
        <v>1</v>
      </c>
      <c r="K1256" s="822">
        <f>IF(G1256="","",VLOOKUP(G1256,ARANCEL!$B$5:$D$121,3,FALSE)*J1256)</f>
        <v>10121</v>
      </c>
      <c r="L1256" s="1210" t="s">
        <v>5742</v>
      </c>
      <c r="M1256" s="1210">
        <v>4500239575</v>
      </c>
      <c r="N1256" s="1210" t="s">
        <v>5758</v>
      </c>
    </row>
    <row r="1257" spans="1:14" s="1194" customFormat="1" ht="17.25" customHeight="1" x14ac:dyDescent="0.25">
      <c r="A1257" s="816" t="s">
        <v>305</v>
      </c>
      <c r="B1257" s="817">
        <v>41744</v>
      </c>
      <c r="C1257" s="818" t="s">
        <v>3960</v>
      </c>
      <c r="D1257" s="816" t="s">
        <v>81</v>
      </c>
      <c r="E1257" s="819">
        <v>10188621</v>
      </c>
      <c r="F1257" s="816">
        <v>25827828</v>
      </c>
      <c r="G1257" s="816">
        <v>2705003</v>
      </c>
      <c r="H1257" s="820" t="str">
        <f>IF(G1257="","",VLOOKUP(G1257,ARANCEL!$B$5:$D$121,2,FALSE))</f>
        <v>INCRUSTACION ESTETICA (ART-GLASS O CERAMICA)</v>
      </c>
      <c r="I1257" s="821" t="s">
        <v>318</v>
      </c>
      <c r="J1257" s="816">
        <v>1</v>
      </c>
      <c r="K1257" s="822">
        <f>IF(G1257="","",VLOOKUP(G1257,ARANCEL!$B$5:$D$121,3,FALSE)*J1257)</f>
        <v>15676</v>
      </c>
      <c r="L1257" s="1210" t="s">
        <v>4612</v>
      </c>
      <c r="M1257" s="1210">
        <v>4500229992</v>
      </c>
      <c r="N1257" s="1210">
        <v>9198</v>
      </c>
    </row>
    <row r="1258" spans="1:14" s="1194" customFormat="1" ht="17.25" customHeight="1" x14ac:dyDescent="0.25">
      <c r="A1258" s="816" t="s">
        <v>305</v>
      </c>
      <c r="B1258" s="817">
        <v>41891</v>
      </c>
      <c r="C1258" s="818" t="s">
        <v>7010</v>
      </c>
      <c r="D1258" s="816" t="s">
        <v>467</v>
      </c>
      <c r="E1258" s="819">
        <v>10255143</v>
      </c>
      <c r="F1258" s="816">
        <v>28307794</v>
      </c>
      <c r="G1258" s="816">
        <v>2705003</v>
      </c>
      <c r="H1258" s="820" t="str">
        <f>IF(G1258="","",VLOOKUP(G1258,ARANCEL!$B$5:$D$121,2,FALSE))</f>
        <v>INCRUSTACION ESTETICA (ART-GLASS O CERAMICA)</v>
      </c>
      <c r="I1258" s="821" t="s">
        <v>308</v>
      </c>
      <c r="J1258" s="816">
        <v>1</v>
      </c>
      <c r="K1258" s="822">
        <f>IF(G1258="","",VLOOKUP(G1258,ARANCEL!$B$5:$D$121,3,FALSE)*J1258)</f>
        <v>15676</v>
      </c>
      <c r="L1258" s="1210" t="s">
        <v>7548</v>
      </c>
      <c r="M1258" s="1210">
        <v>4500255012</v>
      </c>
      <c r="N1258" s="1210" t="s">
        <v>7550</v>
      </c>
    </row>
    <row r="1259" spans="1:14" s="1209" customFormat="1" ht="17.25" customHeight="1" x14ac:dyDescent="0.25">
      <c r="A1259" s="816" t="s">
        <v>305</v>
      </c>
      <c r="B1259" s="817">
        <v>41915</v>
      </c>
      <c r="C1259" s="818" t="s">
        <v>7371</v>
      </c>
      <c r="D1259" s="816" t="s">
        <v>467</v>
      </c>
      <c r="E1259" s="819">
        <v>10259031</v>
      </c>
      <c r="F1259" s="816">
        <v>28385915</v>
      </c>
      <c r="G1259" s="816">
        <v>2704016</v>
      </c>
      <c r="H1259" s="820" t="str">
        <f>IF(G1259="","",VLOOKUP(G1259,ARANCEL!$B$5:$D$121,2,FALSE))</f>
        <v xml:space="preserve">CORONA PROCERA </v>
      </c>
      <c r="I1259" s="821" t="s">
        <v>324</v>
      </c>
      <c r="J1259" s="816">
        <v>1</v>
      </c>
      <c r="K1259" s="822">
        <f>IF(G1259="","",VLOOKUP(G1259,ARANCEL!$B$5:$D$121,3,FALSE)*J1259)</f>
        <v>58477</v>
      </c>
      <c r="L1259" s="1210" t="s">
        <v>8279</v>
      </c>
      <c r="M1259" s="1210">
        <v>4500259287</v>
      </c>
      <c r="N1259" s="1210" t="s">
        <v>8287</v>
      </c>
    </row>
    <row r="1260" spans="1:14" s="1209" customFormat="1" ht="17.25" customHeight="1" x14ac:dyDescent="0.25">
      <c r="A1260" s="816" t="s">
        <v>305</v>
      </c>
      <c r="B1260" s="817">
        <v>41729</v>
      </c>
      <c r="C1260" s="818" t="s">
        <v>3623</v>
      </c>
      <c r="D1260" s="816" t="s">
        <v>645</v>
      </c>
      <c r="E1260" s="819">
        <v>10184460</v>
      </c>
      <c r="F1260" s="816">
        <v>25503687</v>
      </c>
      <c r="G1260" s="816">
        <v>2707001</v>
      </c>
      <c r="H1260" s="820" t="str">
        <f>IF(G1260="","",VLOOKUP(G1260,ARANCEL!$B$5:$D$121,2,FALSE))</f>
        <v xml:space="preserve">PLANO DE RELAJACION </v>
      </c>
      <c r="I1260" s="821" t="s">
        <v>306</v>
      </c>
      <c r="J1260" s="816">
        <v>1</v>
      </c>
      <c r="K1260" s="822">
        <f>IF(G1260="","",VLOOKUP(G1260,ARANCEL!$B$5:$D$121,3,FALSE)*J1260)</f>
        <v>9221</v>
      </c>
      <c r="L1260" s="1210" t="s">
        <v>3058</v>
      </c>
      <c r="M1260" s="1210">
        <v>4500225675</v>
      </c>
      <c r="N1260" s="1210">
        <v>8921</v>
      </c>
    </row>
    <row r="1261" spans="1:14" s="1209" customFormat="1" ht="17.25" customHeight="1" x14ac:dyDescent="0.25">
      <c r="A1261" s="816" t="s">
        <v>305</v>
      </c>
      <c r="B1261" s="817">
        <v>41613</v>
      </c>
      <c r="C1261" s="818" t="s">
        <v>1663</v>
      </c>
      <c r="D1261" s="816" t="s">
        <v>1481</v>
      </c>
      <c r="E1261" s="819">
        <v>10164293</v>
      </c>
      <c r="F1261" s="816">
        <v>24074956</v>
      </c>
      <c r="G1261" s="816">
        <v>2705003</v>
      </c>
      <c r="H1261" s="820" t="str">
        <f>IF(G1261="","",VLOOKUP(G1261,ARANCEL!$B$5:$D$121,2,FALSE))</f>
        <v>INCRUSTACION ESTETICA (ART-GLASS O CERAMICA)</v>
      </c>
      <c r="I1261" s="821" t="s">
        <v>317</v>
      </c>
      <c r="J1261" s="816">
        <v>1</v>
      </c>
      <c r="K1261" s="822">
        <f>IF(G1261="","",VLOOKUP(G1261,ARANCEL!$B$5:$D$121,3,FALSE)*J1261)</f>
        <v>15676</v>
      </c>
      <c r="L1261" s="1249" t="str">
        <f>IF(E1261="","","IMPAGO")</f>
        <v>IMPAGO</v>
      </c>
      <c r="M1261" s="1249" t="str">
        <f>IF(L1261="IMPAGO","SIN O.C.","")</f>
        <v>SIN O.C.</v>
      </c>
      <c r="N1261" s="1249" t="str">
        <f>IF(L1261="IMPAGO","SIN FACT.","")</f>
        <v>SIN FACT.</v>
      </c>
    </row>
    <row r="1262" spans="1:14" s="1209" customFormat="1" ht="17.25" customHeight="1" x14ac:dyDescent="0.25">
      <c r="A1262" s="816" t="s">
        <v>305</v>
      </c>
      <c r="B1262" s="817">
        <v>41723</v>
      </c>
      <c r="C1262" s="818" t="s">
        <v>3558</v>
      </c>
      <c r="D1262" s="816" t="s">
        <v>84</v>
      </c>
      <c r="E1262" s="819">
        <v>10183743</v>
      </c>
      <c r="F1262" s="816">
        <v>25446640</v>
      </c>
      <c r="G1262" s="816">
        <v>2704005</v>
      </c>
      <c r="H1262" s="820" t="str">
        <f>IF(G1262="","",VLOOKUP(G1262,ARANCEL!$B$5:$D$121,2,FALSE))</f>
        <v>PROVISORIO</v>
      </c>
      <c r="I1262" s="821" t="s">
        <v>322</v>
      </c>
      <c r="J1262" s="816">
        <v>1</v>
      </c>
      <c r="K1262" s="822">
        <f>IF(G1262="","",VLOOKUP(G1262,ARANCEL!$B$5:$D$121,3,FALSE)*J1262)</f>
        <v>3250</v>
      </c>
      <c r="L1262" s="1210" t="s">
        <v>3058</v>
      </c>
      <c r="M1262" s="1210">
        <v>4500225674</v>
      </c>
      <c r="N1262" s="1210">
        <v>8920</v>
      </c>
    </row>
    <row r="1263" spans="1:14" s="1209" customFormat="1" ht="17.25" customHeight="1" x14ac:dyDescent="0.25">
      <c r="A1263" s="816" t="s">
        <v>305</v>
      </c>
      <c r="B1263" s="817">
        <v>41731</v>
      </c>
      <c r="C1263" s="818" t="s">
        <v>3558</v>
      </c>
      <c r="D1263" s="816" t="s">
        <v>84</v>
      </c>
      <c r="E1263" s="819">
        <v>10183743</v>
      </c>
      <c r="F1263" s="816">
        <v>25446640</v>
      </c>
      <c r="G1263" s="816">
        <v>2704002</v>
      </c>
      <c r="H1263" s="820" t="str">
        <f>IF(G1263="","",VLOOKUP(G1263,ARANCEL!$B$5:$D$121,2,FALSE))</f>
        <v xml:space="preserve">CORONA PERIFERICA </v>
      </c>
      <c r="I1263" s="821" t="s">
        <v>322</v>
      </c>
      <c r="J1263" s="816">
        <v>1</v>
      </c>
      <c r="K1263" s="822">
        <f>IF(G1263="","",VLOOKUP(G1263,ARANCEL!$B$5:$D$121,3,FALSE)*J1263)</f>
        <v>25865</v>
      </c>
      <c r="L1263" s="1210" t="s">
        <v>4612</v>
      </c>
      <c r="M1263" s="1210">
        <v>4500229990</v>
      </c>
      <c r="N1263" s="1210">
        <v>9222</v>
      </c>
    </row>
    <row r="1264" spans="1:14" s="1209" customFormat="1" ht="17.25" customHeight="1" x14ac:dyDescent="0.25">
      <c r="A1264" s="816" t="s">
        <v>305</v>
      </c>
      <c r="B1264" s="817">
        <v>41773</v>
      </c>
      <c r="C1264" s="818" t="s">
        <v>4096</v>
      </c>
      <c r="D1264" s="816" t="s">
        <v>84</v>
      </c>
      <c r="E1264" s="819">
        <v>10190287</v>
      </c>
      <c r="F1264" s="816">
        <v>26247111</v>
      </c>
      <c r="G1264" s="816">
        <v>2704003</v>
      </c>
      <c r="H1264" s="820" t="str">
        <f>IF(G1264="","",VLOOKUP(G1264,ARANCEL!$B$5:$D$121,2,FALSE))</f>
        <v xml:space="preserve">CORONA PERIFERICA CON PERNO MUÑON COLADO </v>
      </c>
      <c r="I1264" s="821" t="s">
        <v>317</v>
      </c>
      <c r="J1264" s="816">
        <v>1</v>
      </c>
      <c r="K1264" s="822">
        <f>IF(G1264="","",VLOOKUP(G1264,ARANCEL!$B$5:$D$121,3,FALSE)*J1264)</f>
        <v>32612</v>
      </c>
      <c r="L1264" s="1210" t="s">
        <v>5292</v>
      </c>
      <c r="M1264" s="1210">
        <v>4500235530</v>
      </c>
      <c r="N1264" s="1210">
        <v>9401</v>
      </c>
    </row>
    <row r="1265" spans="1:14" s="1209" customFormat="1" ht="17.25" customHeight="1" x14ac:dyDescent="0.25">
      <c r="A1265" s="816" t="s">
        <v>305</v>
      </c>
      <c r="B1265" s="817">
        <v>41773</v>
      </c>
      <c r="C1265" s="818" t="s">
        <v>4096</v>
      </c>
      <c r="D1265" s="816" t="s">
        <v>84</v>
      </c>
      <c r="E1265" s="819">
        <v>10190287</v>
      </c>
      <c r="F1265" s="816">
        <v>26247111</v>
      </c>
      <c r="G1265" s="816">
        <v>2704005</v>
      </c>
      <c r="H1265" s="820" t="str">
        <f>IF(G1265="","",VLOOKUP(G1265,ARANCEL!$B$5:$D$121,2,FALSE))</f>
        <v>PROVISORIO</v>
      </c>
      <c r="I1265" s="821" t="s">
        <v>317</v>
      </c>
      <c r="J1265" s="816">
        <v>1</v>
      </c>
      <c r="K1265" s="822">
        <f>IF(G1265="","",VLOOKUP(G1265,ARANCEL!$B$5:$D$121,3,FALSE)*J1265)</f>
        <v>3250</v>
      </c>
      <c r="L1265" s="1210" t="s">
        <v>5292</v>
      </c>
      <c r="M1265" s="1210">
        <v>4500235530</v>
      </c>
      <c r="N1265" s="1210">
        <v>9401</v>
      </c>
    </row>
    <row r="1266" spans="1:14" s="1209" customFormat="1" ht="17.25" customHeight="1" x14ac:dyDescent="0.25">
      <c r="A1266" s="816" t="s">
        <v>305</v>
      </c>
      <c r="B1266" s="817">
        <v>41712</v>
      </c>
      <c r="C1266" s="818" t="s">
        <v>3342</v>
      </c>
      <c r="D1266" s="816" t="s">
        <v>84</v>
      </c>
      <c r="E1266" s="819">
        <v>10181304</v>
      </c>
      <c r="F1266" s="816">
        <v>25371687</v>
      </c>
      <c r="G1266" s="816">
        <v>2704005</v>
      </c>
      <c r="H1266" s="820" t="str">
        <f>IF(G1266="","",VLOOKUP(G1266,ARANCEL!$B$5:$D$121,2,FALSE))</f>
        <v>PROVISORIO</v>
      </c>
      <c r="I1266" s="821" t="s">
        <v>738</v>
      </c>
      <c r="J1266" s="816">
        <v>3</v>
      </c>
      <c r="K1266" s="822">
        <f>IF(G1266="","",VLOOKUP(G1266,ARANCEL!$B$5:$D$121,3,FALSE)*J1266)</f>
        <v>9750</v>
      </c>
      <c r="L1266" s="1210" t="s">
        <v>8279</v>
      </c>
      <c r="M1266" s="1210">
        <v>4500259287</v>
      </c>
      <c r="N1266" s="1210" t="s">
        <v>8287</v>
      </c>
    </row>
    <row r="1267" spans="1:14" s="1209" customFormat="1" ht="17.25" customHeight="1" x14ac:dyDescent="0.25">
      <c r="A1267" s="816" t="s">
        <v>606</v>
      </c>
      <c r="B1267" s="817">
        <v>41738</v>
      </c>
      <c r="C1267" s="818" t="s">
        <v>3342</v>
      </c>
      <c r="D1267" s="816" t="s">
        <v>84</v>
      </c>
      <c r="E1267" s="819">
        <v>10181304</v>
      </c>
      <c r="F1267" s="816">
        <v>25371687</v>
      </c>
      <c r="G1267" s="816">
        <v>2704008</v>
      </c>
      <c r="H1267" s="820" t="str">
        <f>IF(G1267="","",VLOOKUP(G1267,ARANCEL!$B$5:$D$121,2,FALSE))</f>
        <v>PILAR, INSERCION O PUNTO DE APOYO CON PERNO MUÑON</v>
      </c>
      <c r="I1267" s="821" t="s">
        <v>784</v>
      </c>
      <c r="J1267" s="816">
        <v>2</v>
      </c>
      <c r="K1267" s="822">
        <f>IF(G1267="","",VLOOKUP(G1267,ARANCEL!$B$5:$D$121,3,FALSE)*J1267)</f>
        <v>65224</v>
      </c>
      <c r="L1267" s="1210" t="s">
        <v>8279</v>
      </c>
      <c r="M1267" s="1210">
        <v>4500259287</v>
      </c>
      <c r="N1267" s="1210" t="s">
        <v>8287</v>
      </c>
    </row>
    <row r="1268" spans="1:14" s="1194" customFormat="1" ht="17.25" customHeight="1" x14ac:dyDescent="0.25">
      <c r="A1268" s="816" t="s">
        <v>305</v>
      </c>
      <c r="B1268" s="913">
        <v>41738</v>
      </c>
      <c r="C1268" s="818" t="s">
        <v>3342</v>
      </c>
      <c r="D1268" s="816" t="s">
        <v>84</v>
      </c>
      <c r="E1268" s="819">
        <v>10181304</v>
      </c>
      <c r="F1268" s="816">
        <v>25371687</v>
      </c>
      <c r="G1268" s="816">
        <v>2704012</v>
      </c>
      <c r="H1268" s="820" t="str">
        <f>IF(G1268="","",VLOOKUP(G1268,ARANCEL!$B$5:$D$121,2,FALSE))</f>
        <v xml:space="preserve">INTERMEDIARIO O PONTICO </v>
      </c>
      <c r="I1268" s="821" t="s">
        <v>311</v>
      </c>
      <c r="J1268" s="816">
        <v>1</v>
      </c>
      <c r="K1268" s="822">
        <f>IF(G1268="","",VLOOKUP(G1268,ARANCEL!$B$5:$D$121,3,FALSE)*J1268)</f>
        <v>25122</v>
      </c>
      <c r="L1268" s="1210" t="s">
        <v>8279</v>
      </c>
      <c r="M1268" s="1210">
        <v>4500259287</v>
      </c>
      <c r="N1268" s="1210" t="s">
        <v>8287</v>
      </c>
    </row>
    <row r="1269" spans="1:14" s="1194" customFormat="1" ht="17.25" customHeight="1" x14ac:dyDescent="0.25">
      <c r="A1269" s="816" t="s">
        <v>305</v>
      </c>
      <c r="B1269" s="817">
        <v>41709</v>
      </c>
      <c r="C1269" s="818" t="s">
        <v>1662</v>
      </c>
      <c r="D1269" s="816" t="s">
        <v>81</v>
      </c>
      <c r="E1269" s="819">
        <v>10167374</v>
      </c>
      <c r="F1269" s="816">
        <v>24340539</v>
      </c>
      <c r="G1269" s="816">
        <v>2704002</v>
      </c>
      <c r="H1269" s="820" t="str">
        <f>IF(G1269="","",VLOOKUP(G1269,ARANCEL!$B$5:$D$121,2,FALSE))</f>
        <v xml:space="preserve">CORONA PERIFERICA </v>
      </c>
      <c r="I1269" s="821" t="s">
        <v>324</v>
      </c>
      <c r="J1269" s="816">
        <v>1</v>
      </c>
      <c r="K1269" s="822">
        <f>IF(G1269="","",VLOOKUP(G1269,ARANCEL!$B$5:$D$121,3,FALSE)*J1269)</f>
        <v>25865</v>
      </c>
      <c r="L1269" s="1210" t="s">
        <v>8279</v>
      </c>
      <c r="M1269" s="1210">
        <v>4500259287</v>
      </c>
      <c r="N1269" s="1210" t="s">
        <v>8287</v>
      </c>
    </row>
    <row r="1270" spans="1:14" s="1194" customFormat="1" ht="17.25" customHeight="1" x14ac:dyDescent="0.25">
      <c r="A1270" s="816" t="s">
        <v>305</v>
      </c>
      <c r="B1270" s="817">
        <v>41823</v>
      </c>
      <c r="C1270" s="118" t="s">
        <v>5472</v>
      </c>
      <c r="D1270" s="119" t="s">
        <v>1481</v>
      </c>
      <c r="E1270" s="162">
        <v>10219384</v>
      </c>
      <c r="F1270" s="119">
        <v>27092989</v>
      </c>
      <c r="G1270" s="816">
        <v>2705003</v>
      </c>
      <c r="H1270" s="820" t="str">
        <f>IF(G1270="","",VLOOKUP(G1270,ARANCEL!$B$5:$D$121,2,FALSE))</f>
        <v>INCRUSTACION ESTETICA (ART-GLASS O CERAMICA)</v>
      </c>
      <c r="I1270" s="821" t="s">
        <v>321</v>
      </c>
      <c r="J1270" s="816">
        <v>1</v>
      </c>
      <c r="K1270" s="822">
        <f>IF(G1270="","",VLOOKUP(G1270,ARANCEL!$B$5:$D$121,3,FALSE)*J1270)</f>
        <v>15676</v>
      </c>
      <c r="L1270" s="1210" t="s">
        <v>5742</v>
      </c>
      <c r="M1270" s="1210">
        <v>4500241333</v>
      </c>
      <c r="N1270" s="1210" t="s">
        <v>5774</v>
      </c>
    </row>
    <row r="1271" spans="1:14" s="1375" customFormat="1" ht="17.25" customHeight="1" x14ac:dyDescent="0.25">
      <c r="A1271" s="816" t="s">
        <v>305</v>
      </c>
      <c r="B1271" s="817">
        <v>41723</v>
      </c>
      <c r="C1271" s="818" t="s">
        <v>1660</v>
      </c>
      <c r="D1271" s="816" t="s">
        <v>78</v>
      </c>
      <c r="E1271" s="819">
        <v>10184355</v>
      </c>
      <c r="F1271" s="816">
        <v>25535251</v>
      </c>
      <c r="G1271" s="816">
        <v>2704005</v>
      </c>
      <c r="H1271" s="820" t="str">
        <f>IF(G1271="","",VLOOKUP(G1271,ARANCEL!$B$5:$D$121,2,FALSE))</f>
        <v>PROVISORIO</v>
      </c>
      <c r="I1271" s="821" t="s">
        <v>318</v>
      </c>
      <c r="J1271" s="816">
        <v>1</v>
      </c>
      <c r="K1271" s="822">
        <f>IF(G1271="","",VLOOKUP(G1271,ARANCEL!$B$5:$D$121,3,FALSE)*J1271)</f>
        <v>3250</v>
      </c>
      <c r="L1271" s="1210" t="s">
        <v>3058</v>
      </c>
      <c r="M1271" s="1210">
        <v>4500225674</v>
      </c>
      <c r="N1271" s="1210">
        <v>8920</v>
      </c>
    </row>
    <row r="1272" spans="1:14" s="1375" customFormat="1" ht="17.25" customHeight="1" x14ac:dyDescent="0.25">
      <c r="A1272" s="816" t="s">
        <v>305</v>
      </c>
      <c r="B1272" s="817">
        <v>41768</v>
      </c>
      <c r="C1272" s="818" t="s">
        <v>1660</v>
      </c>
      <c r="D1272" s="816" t="s">
        <v>78</v>
      </c>
      <c r="E1272" s="819">
        <v>10184355</v>
      </c>
      <c r="F1272" s="816">
        <v>25535251</v>
      </c>
      <c r="G1272" s="816">
        <v>2704003</v>
      </c>
      <c r="H1272" s="820" t="str">
        <f>IF(G1272="","",VLOOKUP(G1272,ARANCEL!$B$5:$D$121,2,FALSE))</f>
        <v xml:space="preserve">CORONA PERIFERICA CON PERNO MUÑON COLADO </v>
      </c>
      <c r="I1272" s="821" t="s">
        <v>318</v>
      </c>
      <c r="J1272" s="816">
        <v>1</v>
      </c>
      <c r="K1272" s="822">
        <f>IF(G1272="","",VLOOKUP(G1272,ARANCEL!$B$5:$D$121,3,FALSE)*J1272)</f>
        <v>32612</v>
      </c>
      <c r="L1272" s="1210" t="s">
        <v>5292</v>
      </c>
      <c r="M1272" s="1210">
        <v>4500235530</v>
      </c>
      <c r="N1272" s="1210">
        <v>9401</v>
      </c>
    </row>
    <row r="1273" spans="1:14" s="1375" customFormat="1" ht="17.25" customHeight="1" x14ac:dyDescent="0.25">
      <c r="A1273" s="816" t="s">
        <v>305</v>
      </c>
      <c r="B1273" s="817">
        <v>42030</v>
      </c>
      <c r="C1273" s="818" t="s">
        <v>9776</v>
      </c>
      <c r="D1273" s="816" t="s">
        <v>465</v>
      </c>
      <c r="E1273" s="819">
        <v>10313565</v>
      </c>
      <c r="F1273" s="816">
        <v>30424351</v>
      </c>
      <c r="G1273" s="816">
        <v>2704005</v>
      </c>
      <c r="H1273" s="820" t="str">
        <f>IF(G1273="","",VLOOKUP(G1273,ARANCEL!$B$5:$D$121,2,FALSE))</f>
        <v>PROVISORIO</v>
      </c>
      <c r="I1273" s="821" t="s">
        <v>309</v>
      </c>
      <c r="J1273" s="816">
        <v>1</v>
      </c>
      <c r="K1273" s="822">
        <f>IF(G1273="","",VLOOKUP(G1273,ARANCEL!$B$5:$D$121,3,FALSE)*J1273)</f>
        <v>3250</v>
      </c>
      <c r="L1273" s="1249" t="str">
        <f>IF(E1273="","","IMPAGO")</f>
        <v>IMPAGO</v>
      </c>
      <c r="M1273" s="1249" t="str">
        <f>IF(L1273="IMPAGO","SIN O.C.","")</f>
        <v>SIN O.C.</v>
      </c>
      <c r="N1273" s="1249" t="str">
        <f>IF(L1273="IMPAGO","SIN FACT.","")</f>
        <v>SIN FACT.</v>
      </c>
    </row>
    <row r="1274" spans="1:14" s="1375" customFormat="1" ht="17.25" customHeight="1" x14ac:dyDescent="0.25">
      <c r="A1274" s="816" t="s">
        <v>313</v>
      </c>
      <c r="B1274" s="817">
        <v>42033</v>
      </c>
      <c r="C1274" s="818" t="s">
        <v>9776</v>
      </c>
      <c r="D1274" s="816" t="s">
        <v>465</v>
      </c>
      <c r="E1274" s="819">
        <v>10313565</v>
      </c>
      <c r="F1274" s="816">
        <v>30424351</v>
      </c>
      <c r="G1274" s="816">
        <v>2704003</v>
      </c>
      <c r="H1274" s="820" t="str">
        <f>IF(G1274="","",VLOOKUP(G1274,ARANCEL!$B$5:$D$121,2,FALSE))</f>
        <v xml:space="preserve">CORONA PERIFERICA CON PERNO MUÑON COLADO </v>
      </c>
      <c r="I1274" s="821" t="s">
        <v>309</v>
      </c>
      <c r="J1274" s="816">
        <v>1</v>
      </c>
      <c r="K1274" s="822">
        <f>IF(G1274="","",VLOOKUP(G1274,ARANCEL!$B$5:$D$121,3,FALSE)*J1274)</f>
        <v>32612</v>
      </c>
      <c r="L1274" s="1249" t="str">
        <f>IF(E1274="","","IMPAGO")</f>
        <v>IMPAGO</v>
      </c>
      <c r="M1274" s="1249" t="str">
        <f>IF(L1274="IMPAGO","SIN O.C.","")</f>
        <v>SIN O.C.</v>
      </c>
      <c r="N1274" s="1249" t="str">
        <f>IF(L1274="IMPAGO","SIN FACT.","")</f>
        <v>SIN FACT.</v>
      </c>
    </row>
    <row r="1275" spans="1:14" s="1375" customFormat="1" ht="17.25" customHeight="1" x14ac:dyDescent="0.25">
      <c r="A1275" s="816" t="s">
        <v>305</v>
      </c>
      <c r="B1275" s="817">
        <v>41667</v>
      </c>
      <c r="C1275" s="818" t="s">
        <v>1659</v>
      </c>
      <c r="D1275" s="816" t="s">
        <v>82</v>
      </c>
      <c r="E1275" s="819">
        <v>10170115</v>
      </c>
      <c r="F1275" s="816">
        <v>21887394</v>
      </c>
      <c r="G1275" s="816">
        <v>2702002</v>
      </c>
      <c r="H1275" s="820" t="str">
        <f>IF(G1275="","",VLOOKUP(G1275,ARANCEL!$B$5:$D$121,2,FALSE))</f>
        <v xml:space="preserve">LABORATORIO CORONA CEMENTADA SOBRE IMPLANTE </v>
      </c>
      <c r="I1275" s="821" t="s">
        <v>954</v>
      </c>
      <c r="J1275" s="816">
        <v>2</v>
      </c>
      <c r="K1275" s="822">
        <f>IF(G1275="","",VLOOKUP(G1275,ARANCEL!$B$5:$D$121,3,FALSE)*J1275)</f>
        <v>63756</v>
      </c>
      <c r="L1275" s="1210" t="s">
        <v>2842</v>
      </c>
      <c r="M1275" s="1210">
        <v>4500216249</v>
      </c>
      <c r="N1275" s="1210">
        <v>8413</v>
      </c>
    </row>
    <row r="1276" spans="1:14" s="1387" customFormat="1" ht="17.25" customHeight="1" x14ac:dyDescent="0.25">
      <c r="A1276" s="816" t="s">
        <v>313</v>
      </c>
      <c r="B1276" s="817">
        <v>42034</v>
      </c>
      <c r="C1276" s="818" t="s">
        <v>9870</v>
      </c>
      <c r="D1276" s="816" t="s">
        <v>78</v>
      </c>
      <c r="E1276" s="819">
        <v>10315711</v>
      </c>
      <c r="F1276" s="816">
        <v>30755181</v>
      </c>
      <c r="G1276" s="816">
        <v>2704015</v>
      </c>
      <c r="H1276" s="820" t="str">
        <f>IF(G1276="","",VLOOKUP(G1276,ARANCEL!$B$5:$D$121,2,FALSE))</f>
        <v xml:space="preserve">CORONA IN CERAM </v>
      </c>
      <c r="I1276" s="821" t="s">
        <v>318</v>
      </c>
      <c r="J1276" s="816">
        <v>1</v>
      </c>
      <c r="K1276" s="822">
        <f>IF(G1276="","",VLOOKUP(G1276,ARANCEL!$B$5:$D$121,3,FALSE)*J1276)</f>
        <v>42733</v>
      </c>
      <c r="L1276" s="1249" t="str">
        <f>IF(E1276="","","IMPAGO")</f>
        <v>IMPAGO</v>
      </c>
      <c r="M1276" s="1249" t="str">
        <f>IF(L1276="IMPAGO","SIN O.C.","")</f>
        <v>SIN O.C.</v>
      </c>
      <c r="N1276" s="1249" t="str">
        <f>IF(L1276="IMPAGO","SIN FACT.","")</f>
        <v>SIN FACT.</v>
      </c>
    </row>
    <row r="1277" spans="1:14" s="1387" customFormat="1" ht="17.25" customHeight="1" x14ac:dyDescent="0.25">
      <c r="A1277" s="816" t="s">
        <v>305</v>
      </c>
      <c r="B1277" s="817">
        <v>42011</v>
      </c>
      <c r="C1277" s="818" t="s">
        <v>9289</v>
      </c>
      <c r="D1277" s="816" t="s">
        <v>81</v>
      </c>
      <c r="E1277" s="819">
        <v>10304881</v>
      </c>
      <c r="F1277" s="816">
        <v>30296219</v>
      </c>
      <c r="G1277" s="816">
        <v>2704005</v>
      </c>
      <c r="H1277" s="820" t="str">
        <f>IF(G1277="","",VLOOKUP(G1277,ARANCEL!$B$5:$D$121,2,FALSE))</f>
        <v>PROVISORIO</v>
      </c>
      <c r="I1277" s="821" t="s">
        <v>337</v>
      </c>
      <c r="J1277" s="816">
        <v>1</v>
      </c>
      <c r="K1277" s="822">
        <f>IF(G1277="","",VLOOKUP(G1277,ARANCEL!$B$5:$D$121,3,FALSE)*J1277)</f>
        <v>3250</v>
      </c>
      <c r="L1277" s="1249" t="str">
        <f>IF(E1277="","","IMPAGO")</f>
        <v>IMPAGO</v>
      </c>
      <c r="M1277" s="1249" t="str">
        <f>IF(L1277="IMPAGO","SIN O.C.","")</f>
        <v>SIN O.C.</v>
      </c>
      <c r="N1277" s="1249" t="str">
        <f>IF(L1277="IMPAGO","SIN FACT.","")</f>
        <v>SIN FACT.</v>
      </c>
    </row>
    <row r="1278" spans="1:14" s="1399" customFormat="1" ht="17.25" customHeight="1" x14ac:dyDescent="0.25">
      <c r="A1278" s="816" t="s">
        <v>305</v>
      </c>
      <c r="B1278" s="817">
        <v>41838</v>
      </c>
      <c r="C1278" s="818" t="s">
        <v>1657</v>
      </c>
      <c r="D1278" s="816" t="s">
        <v>78</v>
      </c>
      <c r="E1278" s="819">
        <v>10228401</v>
      </c>
      <c r="F1278" s="816">
        <v>27344805</v>
      </c>
      <c r="G1278" s="816">
        <v>2705003</v>
      </c>
      <c r="H1278" s="820" t="str">
        <f>IF(G1278="","",VLOOKUP(G1278,ARANCEL!$B$5:$D$121,2,FALSE))</f>
        <v>INCRUSTACION ESTETICA (ART-GLASS O CERAMICA)</v>
      </c>
      <c r="I1278" s="821" t="s">
        <v>322</v>
      </c>
      <c r="J1278" s="816">
        <v>1</v>
      </c>
      <c r="K1278" s="822">
        <f>IF(G1278="","",VLOOKUP(G1278,ARANCEL!$B$5:$D$121,3,FALSE)*J1278)</f>
        <v>15676</v>
      </c>
      <c r="L1278" s="1210" t="s">
        <v>6017</v>
      </c>
      <c r="M1278" s="1210">
        <v>4500243728</v>
      </c>
      <c r="N1278" s="1210">
        <v>9798</v>
      </c>
    </row>
    <row r="1279" spans="1:14" s="1399" customFormat="1" ht="17.25" customHeight="1" x14ac:dyDescent="0.25">
      <c r="A1279" s="816" t="s">
        <v>305</v>
      </c>
      <c r="B1279" s="817">
        <v>41661</v>
      </c>
      <c r="C1279" s="818" t="s">
        <v>1656</v>
      </c>
      <c r="D1279" s="816" t="s">
        <v>84</v>
      </c>
      <c r="E1279" s="819">
        <v>10169894</v>
      </c>
      <c r="F1279" s="816">
        <v>24405561</v>
      </c>
      <c r="G1279" s="816">
        <v>2704005</v>
      </c>
      <c r="H1279" s="820" t="str">
        <f>IF(G1279="","",VLOOKUP(G1279,ARANCEL!$B$5:$D$121,2,FALSE))</f>
        <v>PROVISORIO</v>
      </c>
      <c r="I1279" s="821" t="s">
        <v>324</v>
      </c>
      <c r="J1279" s="816">
        <v>1</v>
      </c>
      <c r="K1279" s="822">
        <f>IF(G1279="","",VLOOKUP(G1279,ARANCEL!$B$5:$D$121,3,FALSE)*J1279)</f>
        <v>3250</v>
      </c>
      <c r="L1279" s="1210" t="s">
        <v>3438</v>
      </c>
      <c r="M1279" s="1210">
        <v>4500220807</v>
      </c>
      <c r="N1279" s="1210">
        <v>8635</v>
      </c>
    </row>
    <row r="1280" spans="1:14" s="1400" customFormat="1" ht="17.25" customHeight="1" x14ac:dyDescent="0.25">
      <c r="A1280" s="816" t="s">
        <v>606</v>
      </c>
      <c r="B1280" s="817">
        <v>41677</v>
      </c>
      <c r="C1280" s="818" t="s">
        <v>1656</v>
      </c>
      <c r="D1280" s="816" t="s">
        <v>84</v>
      </c>
      <c r="E1280" s="819">
        <v>10169894</v>
      </c>
      <c r="F1280" s="816">
        <v>24405561</v>
      </c>
      <c r="G1280" s="816">
        <v>2704003</v>
      </c>
      <c r="H1280" s="820" t="str">
        <f>IF(G1280="","",VLOOKUP(G1280,ARANCEL!$B$5:$D$121,2,FALSE))</f>
        <v xml:space="preserve">CORONA PERIFERICA CON PERNO MUÑON COLADO </v>
      </c>
      <c r="I1280" s="821" t="s">
        <v>324</v>
      </c>
      <c r="J1280" s="816">
        <v>1</v>
      </c>
      <c r="K1280" s="822">
        <f>IF(G1280="","",VLOOKUP(G1280,ARANCEL!$B$5:$D$121,3,FALSE)*J1280)</f>
        <v>32612</v>
      </c>
      <c r="L1280" s="1210" t="s">
        <v>3438</v>
      </c>
      <c r="M1280" s="1210">
        <v>4500220807</v>
      </c>
      <c r="N1280" s="1210">
        <v>8635</v>
      </c>
    </row>
    <row r="1281" spans="1:14" s="1400" customFormat="1" ht="17.25" customHeight="1" x14ac:dyDescent="0.25">
      <c r="A1281" s="816" t="s">
        <v>305</v>
      </c>
      <c r="B1281" s="817">
        <v>41744</v>
      </c>
      <c r="C1281" s="818" t="s">
        <v>3958</v>
      </c>
      <c r="D1281" s="816" t="s">
        <v>81</v>
      </c>
      <c r="E1281" s="819">
        <v>10188584</v>
      </c>
      <c r="F1281" s="816">
        <v>25177185</v>
      </c>
      <c r="G1281" s="816">
        <v>2704005</v>
      </c>
      <c r="H1281" s="820" t="str">
        <f>IF(G1281="","",VLOOKUP(G1281,ARANCEL!$B$5:$D$121,2,FALSE))</f>
        <v>PROVISORIO</v>
      </c>
      <c r="I1281" s="821" t="s">
        <v>318</v>
      </c>
      <c r="J1281" s="816">
        <v>1</v>
      </c>
      <c r="K1281" s="822">
        <f>IF(G1281="","",VLOOKUP(G1281,ARANCEL!$B$5:$D$121,3,FALSE)*J1281)</f>
        <v>3250</v>
      </c>
      <c r="L1281" s="1210" t="s">
        <v>4612</v>
      </c>
      <c r="M1281" s="1210">
        <v>4500229992</v>
      </c>
      <c r="N1281" s="1210">
        <v>9198</v>
      </c>
    </row>
    <row r="1282" spans="1:14" s="1400" customFormat="1" ht="17.25" customHeight="1" x14ac:dyDescent="0.25">
      <c r="A1282" s="816" t="s">
        <v>305</v>
      </c>
      <c r="B1282" s="817">
        <v>41758</v>
      </c>
      <c r="C1282" s="818" t="s">
        <v>3958</v>
      </c>
      <c r="D1282" s="816" t="s">
        <v>81</v>
      </c>
      <c r="E1282" s="819">
        <v>10188584</v>
      </c>
      <c r="F1282" s="816">
        <v>25177185</v>
      </c>
      <c r="G1282" s="816">
        <v>2704002</v>
      </c>
      <c r="H1282" s="820" t="str">
        <f>IF(G1282="","",VLOOKUP(G1282,ARANCEL!$B$5:$D$121,2,FALSE))</f>
        <v xml:space="preserve">CORONA PERIFERICA </v>
      </c>
      <c r="I1282" s="821" t="s">
        <v>318</v>
      </c>
      <c r="J1282" s="816">
        <v>1</v>
      </c>
      <c r="K1282" s="822">
        <f>IF(G1282="","",VLOOKUP(G1282,ARANCEL!$B$5:$D$121,3,FALSE)*J1282)</f>
        <v>25865</v>
      </c>
      <c r="L1282" s="1210" t="s">
        <v>4612</v>
      </c>
      <c r="M1282" s="1210">
        <v>4500229992</v>
      </c>
      <c r="N1282" s="1210">
        <v>9198</v>
      </c>
    </row>
    <row r="1283" spans="1:14" s="1400" customFormat="1" ht="17.25" customHeight="1" x14ac:dyDescent="0.25">
      <c r="A1283" s="843" t="s">
        <v>313</v>
      </c>
      <c r="B1283" s="817">
        <v>41766</v>
      </c>
      <c r="C1283" s="118" t="s">
        <v>1655</v>
      </c>
      <c r="D1283" s="119" t="s">
        <v>82</v>
      </c>
      <c r="E1283" s="162">
        <v>10194411</v>
      </c>
      <c r="F1283" s="119">
        <v>26019073</v>
      </c>
      <c r="G1283" s="816">
        <v>2704005</v>
      </c>
      <c r="H1283" s="820" t="str">
        <f>IF(G1283="","",VLOOKUP(G1283,ARANCEL!$B$5:$D$121,2,FALSE))</f>
        <v>PROVISORIO</v>
      </c>
      <c r="I1283" s="821" t="s">
        <v>324</v>
      </c>
      <c r="J1283" s="816">
        <v>1</v>
      </c>
      <c r="K1283" s="822">
        <f>IF(G1283="","",VLOOKUP(G1283,ARANCEL!$B$5:$D$121,3,FALSE)*J1283)</f>
        <v>3250</v>
      </c>
      <c r="L1283" s="1210" t="s">
        <v>5292</v>
      </c>
      <c r="M1283" s="1210">
        <v>4500235530</v>
      </c>
      <c r="N1283" s="1210">
        <v>9401</v>
      </c>
    </row>
    <row r="1284" spans="1:14" s="1399" customFormat="1" ht="17.25" customHeight="1" x14ac:dyDescent="0.25">
      <c r="A1284" s="816" t="s">
        <v>305</v>
      </c>
      <c r="B1284" s="817">
        <v>41809</v>
      </c>
      <c r="C1284" s="818" t="s">
        <v>1655</v>
      </c>
      <c r="D1284" s="816" t="s">
        <v>82</v>
      </c>
      <c r="E1284" s="819">
        <v>10194411</v>
      </c>
      <c r="F1284" s="816">
        <v>26019073</v>
      </c>
      <c r="G1284" s="816">
        <v>2704015</v>
      </c>
      <c r="H1284" s="820" t="str">
        <f>IF(G1284="","",VLOOKUP(G1284,ARANCEL!$B$5:$D$121,2,FALSE))</f>
        <v xml:space="preserve">CORONA IN CERAM </v>
      </c>
      <c r="I1284" s="821" t="s">
        <v>324</v>
      </c>
      <c r="J1284" s="816">
        <v>1</v>
      </c>
      <c r="K1284" s="822">
        <f>IF(G1284="","",VLOOKUP(G1284,ARANCEL!$B$5:$D$121,3,FALSE)*J1284)</f>
        <v>42733</v>
      </c>
      <c r="L1284" s="1210" t="s">
        <v>5742</v>
      </c>
      <c r="M1284" s="1210">
        <v>4500239575</v>
      </c>
      <c r="N1284" s="1210" t="s">
        <v>5758</v>
      </c>
    </row>
    <row r="1285" spans="1:14" s="1399" customFormat="1" ht="17.25" customHeight="1" x14ac:dyDescent="0.25">
      <c r="A1285" s="816" t="s">
        <v>305</v>
      </c>
      <c r="B1285" s="817">
        <v>41810</v>
      </c>
      <c r="C1285" s="557" t="s">
        <v>5254</v>
      </c>
      <c r="D1285" s="555" t="s">
        <v>78</v>
      </c>
      <c r="E1285" s="558">
        <v>10213824</v>
      </c>
      <c r="F1285" s="555">
        <v>26421829</v>
      </c>
      <c r="G1285" s="816">
        <v>2705003</v>
      </c>
      <c r="H1285" s="820" t="str">
        <f>IF(G1285="","",VLOOKUP(G1285,ARANCEL!$B$5:$D$121,2,FALSE))</f>
        <v>INCRUSTACION ESTETICA (ART-GLASS O CERAMICA)</v>
      </c>
      <c r="I1285" s="821" t="s">
        <v>308</v>
      </c>
      <c r="J1285" s="816">
        <v>1</v>
      </c>
      <c r="K1285" s="822">
        <f>IF(G1285="","",VLOOKUP(G1285,ARANCEL!$B$5:$D$121,3,FALSE)*J1285)</f>
        <v>15676</v>
      </c>
      <c r="L1285" s="1210" t="s">
        <v>5742</v>
      </c>
      <c r="M1285" s="1210">
        <v>4500239575</v>
      </c>
      <c r="N1285" s="1210" t="s">
        <v>5758</v>
      </c>
    </row>
    <row r="1286" spans="1:14" s="1387" customFormat="1" ht="17.25" customHeight="1" x14ac:dyDescent="0.25">
      <c r="A1286" s="816" t="s">
        <v>305</v>
      </c>
      <c r="B1286" s="817">
        <v>41945</v>
      </c>
      <c r="C1286" s="818" t="s">
        <v>1379</v>
      </c>
      <c r="D1286" s="816" t="s">
        <v>465</v>
      </c>
      <c r="E1286" s="819">
        <v>10288204</v>
      </c>
      <c r="F1286" s="816">
        <v>29024391</v>
      </c>
      <c r="G1286" s="816">
        <v>2705003</v>
      </c>
      <c r="H1286" s="820" t="str">
        <f>IF(G1286="","",VLOOKUP(G1286,ARANCEL!$B$5:$D$121,2,FALSE))</f>
        <v>INCRUSTACION ESTETICA (ART-GLASS O CERAMICA)</v>
      </c>
      <c r="I1286" s="821" t="s">
        <v>337</v>
      </c>
      <c r="J1286" s="816">
        <v>1</v>
      </c>
      <c r="K1286" s="822">
        <f>IF(G1286="","",VLOOKUP(G1286,ARANCEL!$B$5:$D$121,3,FALSE)*J1286)</f>
        <v>15676</v>
      </c>
      <c r="L1286" s="1210" t="s">
        <v>8256</v>
      </c>
      <c r="M1286" s="1210">
        <v>4500265720</v>
      </c>
      <c r="N1286" s="1210" t="s">
        <v>8952</v>
      </c>
    </row>
    <row r="1287" spans="1:14" s="1423" customFormat="1" ht="17.25" customHeight="1" x14ac:dyDescent="0.25">
      <c r="A1287" s="816" t="s">
        <v>305</v>
      </c>
      <c r="B1287" s="817">
        <v>41982</v>
      </c>
      <c r="C1287" s="818" t="s">
        <v>8808</v>
      </c>
      <c r="D1287" s="816" t="s">
        <v>61</v>
      </c>
      <c r="E1287" s="819">
        <v>10292928</v>
      </c>
      <c r="F1287" s="816">
        <v>22454006</v>
      </c>
      <c r="G1287" s="816">
        <v>2707003</v>
      </c>
      <c r="H1287" s="820" t="str">
        <f>IF(G1287="","",VLOOKUP(G1287,ARANCEL!$B$5:$D$121,2,FALSE))</f>
        <v xml:space="preserve">ESTAMPADO </v>
      </c>
      <c r="I1287" s="821" t="s">
        <v>2739</v>
      </c>
      <c r="J1287" s="816">
        <v>1</v>
      </c>
      <c r="K1287" s="822">
        <f>IF(G1287="","",VLOOKUP(G1287,ARANCEL!$B$5:$D$121,3,FALSE)*J1287)</f>
        <v>6028</v>
      </c>
      <c r="L1287" s="1350" t="s">
        <v>9431</v>
      </c>
      <c r="M1287" s="1350">
        <v>4500269300</v>
      </c>
      <c r="N1287" s="1350" t="s">
        <v>9449</v>
      </c>
    </row>
    <row r="1288" spans="1:14" s="1423" customFormat="1" ht="17.25" customHeight="1" x14ac:dyDescent="0.25">
      <c r="A1288" s="816" t="s">
        <v>305</v>
      </c>
      <c r="B1288" s="817">
        <v>41830</v>
      </c>
      <c r="C1288" s="818" t="s">
        <v>5650</v>
      </c>
      <c r="D1288" s="816" t="s">
        <v>1341</v>
      </c>
      <c r="E1288" s="819">
        <v>10223840</v>
      </c>
      <c r="F1288" s="816">
        <v>27150550</v>
      </c>
      <c r="G1288" s="816">
        <v>2705003</v>
      </c>
      <c r="H1288" s="820" t="str">
        <f>IF(G1288="","",VLOOKUP(G1288,ARANCEL!$B$5:$D$121,2,FALSE))</f>
        <v>INCRUSTACION ESTETICA (ART-GLASS O CERAMICA)</v>
      </c>
      <c r="I1288" s="821" t="s">
        <v>319</v>
      </c>
      <c r="J1288" s="816">
        <v>1</v>
      </c>
      <c r="K1288" s="822">
        <f>IF(G1288="","",VLOOKUP(G1288,ARANCEL!$B$5:$D$121,3,FALSE)*J1288)</f>
        <v>15676</v>
      </c>
      <c r="L1288" s="1210" t="s">
        <v>6017</v>
      </c>
      <c r="M1288" s="1210">
        <v>4500243725</v>
      </c>
      <c r="N1288" s="1210">
        <v>9797</v>
      </c>
    </row>
    <row r="1289" spans="1:14" s="1423" customFormat="1" ht="17.25" customHeight="1" x14ac:dyDescent="0.25">
      <c r="A1289" s="816" t="s">
        <v>305</v>
      </c>
      <c r="B1289" s="817">
        <v>41642</v>
      </c>
      <c r="C1289" s="818" t="s">
        <v>1652</v>
      </c>
      <c r="D1289" s="816" t="s">
        <v>84</v>
      </c>
      <c r="E1289" s="819">
        <v>10166008</v>
      </c>
      <c r="F1289" s="816">
        <v>23587983</v>
      </c>
      <c r="G1289" s="816">
        <v>2704008</v>
      </c>
      <c r="H1289" s="820" t="str">
        <f>IF(G1289="","",VLOOKUP(G1289,ARANCEL!$B$5:$D$121,2,FALSE))</f>
        <v>PILAR, INSERCION O PUNTO DE APOYO CON PERNO MUÑON</v>
      </c>
      <c r="I1289" s="821" t="s">
        <v>767</v>
      </c>
      <c r="J1289" s="816">
        <v>2</v>
      </c>
      <c r="K1289" s="822">
        <f>IF(G1289="","",VLOOKUP(G1289,ARANCEL!$B$5:$D$121,3,FALSE)*J1289)</f>
        <v>65224</v>
      </c>
      <c r="L1289" s="1248" t="s">
        <v>597</v>
      </c>
      <c r="M1289" s="1248">
        <v>4500211698</v>
      </c>
      <c r="N1289" s="1248">
        <v>8210</v>
      </c>
    </row>
    <row r="1290" spans="1:14" s="1423" customFormat="1" ht="17.25" customHeight="1" x14ac:dyDescent="0.25">
      <c r="A1290" s="816" t="s">
        <v>305</v>
      </c>
      <c r="B1290" s="817">
        <v>41654</v>
      </c>
      <c r="C1290" s="818" t="s">
        <v>1652</v>
      </c>
      <c r="D1290" s="816" t="s">
        <v>84</v>
      </c>
      <c r="E1290" s="819">
        <v>10166008</v>
      </c>
      <c r="F1290" s="816">
        <v>23587983</v>
      </c>
      <c r="G1290" s="816">
        <v>2704012</v>
      </c>
      <c r="H1290" s="820" t="str">
        <f>IF(G1290="","",VLOOKUP(G1290,ARANCEL!$B$5:$D$121,2,FALSE))</f>
        <v xml:space="preserve">INTERMEDIARIO O PONTICO </v>
      </c>
      <c r="I1290" s="821" t="s">
        <v>309</v>
      </c>
      <c r="J1290" s="816">
        <v>1</v>
      </c>
      <c r="K1290" s="822">
        <f>IF(G1290="","",VLOOKUP(G1290,ARANCEL!$B$5:$D$121,3,FALSE)*J1290)</f>
        <v>25122</v>
      </c>
      <c r="L1290" s="1210" t="s">
        <v>2842</v>
      </c>
      <c r="M1290" s="1210">
        <v>4500216241</v>
      </c>
      <c r="N1290" s="1210">
        <v>8411</v>
      </c>
    </row>
    <row r="1291" spans="1:14" s="1423" customFormat="1" ht="17.25" customHeight="1" x14ac:dyDescent="0.25">
      <c r="A1291" s="816" t="s">
        <v>305</v>
      </c>
      <c r="B1291" s="817">
        <v>41782</v>
      </c>
      <c r="C1291" s="818" t="s">
        <v>1652</v>
      </c>
      <c r="D1291" s="816" t="s">
        <v>84</v>
      </c>
      <c r="E1291" s="819">
        <v>10201155</v>
      </c>
      <c r="F1291" s="816">
        <v>26581000</v>
      </c>
      <c r="G1291" s="816">
        <v>2704005</v>
      </c>
      <c r="H1291" s="820" t="str">
        <f>IF(G1291="","",VLOOKUP(G1291,ARANCEL!$B$5:$D$121,2,FALSE))</f>
        <v>PROVISORIO</v>
      </c>
      <c r="I1291" s="821" t="s">
        <v>329</v>
      </c>
      <c r="J1291" s="816">
        <v>1</v>
      </c>
      <c r="K1291" s="822">
        <f>IF(G1291="","",VLOOKUP(G1291,ARANCEL!$B$5:$D$121,3,FALSE)*J1291)</f>
        <v>3250</v>
      </c>
      <c r="L1291" s="1210" t="s">
        <v>5292</v>
      </c>
      <c r="M1291" s="1210">
        <v>4500235530</v>
      </c>
      <c r="N1291" s="1210">
        <v>9401</v>
      </c>
    </row>
    <row r="1292" spans="1:14" s="1423" customFormat="1" ht="17.25" customHeight="1" x14ac:dyDescent="0.25">
      <c r="A1292" s="816" t="s">
        <v>305</v>
      </c>
      <c r="B1292" s="817">
        <v>41789</v>
      </c>
      <c r="C1292" s="818" t="s">
        <v>1652</v>
      </c>
      <c r="D1292" s="816" t="s">
        <v>84</v>
      </c>
      <c r="E1292" s="819">
        <v>10201155</v>
      </c>
      <c r="F1292" s="816">
        <v>26581000</v>
      </c>
      <c r="G1292" s="816">
        <v>2704003</v>
      </c>
      <c r="H1292" s="820" t="str">
        <f>IF(G1292="","",VLOOKUP(G1292,ARANCEL!$B$5:$D$121,2,FALSE))</f>
        <v xml:space="preserve">CORONA PERIFERICA CON PERNO MUÑON COLADO </v>
      </c>
      <c r="I1292" s="821" t="s">
        <v>329</v>
      </c>
      <c r="J1292" s="816">
        <v>1</v>
      </c>
      <c r="K1292" s="822">
        <f>IF(G1292="","",VLOOKUP(G1292,ARANCEL!$B$5:$D$121,3,FALSE)*J1292)</f>
        <v>32612</v>
      </c>
      <c r="L1292" s="1210" t="s">
        <v>5292</v>
      </c>
      <c r="M1292" s="1210">
        <v>4500235530</v>
      </c>
      <c r="N1292" s="1210">
        <v>9401</v>
      </c>
    </row>
    <row r="1293" spans="1:14" s="1423" customFormat="1" ht="17.25" customHeight="1" x14ac:dyDescent="0.25">
      <c r="A1293" s="816" t="s">
        <v>305</v>
      </c>
      <c r="B1293" s="817">
        <v>41939</v>
      </c>
      <c r="C1293" s="818" t="s">
        <v>2867</v>
      </c>
      <c r="D1293" s="816" t="s">
        <v>84</v>
      </c>
      <c r="E1293" s="819">
        <v>10271857</v>
      </c>
      <c r="F1293" s="816">
        <v>29098048</v>
      </c>
      <c r="G1293" s="816">
        <v>2704005</v>
      </c>
      <c r="H1293" s="820" t="str">
        <f>IF(G1293="","",VLOOKUP(G1293,ARANCEL!$B$5:$D$121,2,FALSE))</f>
        <v>PROVISORIO</v>
      </c>
      <c r="I1293" s="821" t="s">
        <v>311</v>
      </c>
      <c r="J1293" s="816">
        <v>1</v>
      </c>
      <c r="K1293" s="822">
        <f>IF(G1293="","",VLOOKUP(G1293,ARANCEL!$B$5:$D$121,3,FALSE)*J1293)</f>
        <v>3250</v>
      </c>
      <c r="L1293" s="1210" t="s">
        <v>8279</v>
      </c>
      <c r="M1293" s="1210">
        <v>4500260751</v>
      </c>
      <c r="N1293" s="1210" t="s">
        <v>8271</v>
      </c>
    </row>
    <row r="1294" spans="1:14" s="1423" customFormat="1" ht="17.25" customHeight="1" x14ac:dyDescent="0.25">
      <c r="A1294" s="816" t="s">
        <v>305</v>
      </c>
      <c r="B1294" s="889">
        <v>41947</v>
      </c>
      <c r="C1294" s="818" t="s">
        <v>2867</v>
      </c>
      <c r="D1294" s="816" t="s">
        <v>84</v>
      </c>
      <c r="E1294" s="819">
        <v>10271857</v>
      </c>
      <c r="F1294" s="816">
        <v>29098048</v>
      </c>
      <c r="G1294" s="816">
        <v>2704016</v>
      </c>
      <c r="H1294" s="820" t="str">
        <f>IF(G1294="","",VLOOKUP(G1294,ARANCEL!$B$5:$D$121,2,FALSE))</f>
        <v xml:space="preserve">CORONA PROCERA </v>
      </c>
      <c r="I1294" s="821" t="s">
        <v>311</v>
      </c>
      <c r="J1294" s="816">
        <v>1</v>
      </c>
      <c r="K1294" s="822">
        <f>IF(G1294="","",VLOOKUP(G1294,ARANCEL!$B$5:$D$121,3,FALSE)*J1294)</f>
        <v>58477</v>
      </c>
      <c r="L1294" s="1210" t="s">
        <v>8279</v>
      </c>
      <c r="M1294" s="1210">
        <v>4500260751</v>
      </c>
      <c r="N1294" s="1210" t="s">
        <v>8271</v>
      </c>
    </row>
    <row r="1295" spans="1:14" s="1424" customFormat="1" ht="17.25" customHeight="1" x14ac:dyDescent="0.25">
      <c r="A1295" s="843" t="s">
        <v>313</v>
      </c>
      <c r="B1295" s="817">
        <v>41947</v>
      </c>
      <c r="C1295" s="818" t="s">
        <v>2867</v>
      </c>
      <c r="D1295" s="816" t="s">
        <v>84</v>
      </c>
      <c r="E1295" s="819">
        <v>10271857</v>
      </c>
      <c r="F1295" s="816">
        <v>29098048</v>
      </c>
      <c r="G1295" s="816">
        <v>2704031</v>
      </c>
      <c r="H1295" s="820" t="str">
        <f>IF(G1295="","",VLOOKUP(G1295,ARANCEL!$B$5:$D$121,2,FALSE))</f>
        <v xml:space="preserve">PERNO MUÑON METALICO </v>
      </c>
      <c r="I1295" s="821" t="s">
        <v>311</v>
      </c>
      <c r="J1295" s="816">
        <v>1</v>
      </c>
      <c r="K1295" s="822">
        <f>IF(G1295="","",VLOOKUP(G1295,ARANCEL!$B$5:$D$121,3,FALSE)*J1295)</f>
        <v>12246</v>
      </c>
      <c r="L1295" s="1210" t="s">
        <v>8256</v>
      </c>
      <c r="M1295" s="1210">
        <v>4500265720</v>
      </c>
      <c r="N1295" s="1210" t="s">
        <v>8952</v>
      </c>
    </row>
    <row r="1296" spans="1:14" s="1424" customFormat="1" ht="17.25" customHeight="1" x14ac:dyDescent="0.25">
      <c r="A1296" s="816" t="s">
        <v>305</v>
      </c>
      <c r="B1296" s="817">
        <v>42024</v>
      </c>
      <c r="C1296" s="818" t="s">
        <v>9577</v>
      </c>
      <c r="D1296" s="816" t="s">
        <v>81</v>
      </c>
      <c r="E1296" s="819">
        <v>10310228</v>
      </c>
      <c r="F1296" s="816">
        <v>30569277</v>
      </c>
      <c r="G1296" s="816">
        <v>2704005</v>
      </c>
      <c r="H1296" s="820" t="str">
        <f>IF(G1296="","",VLOOKUP(G1296,ARANCEL!$B$5:$D$121,2,FALSE))</f>
        <v>PROVISORIO</v>
      </c>
      <c r="I1296" s="821" t="s">
        <v>337</v>
      </c>
      <c r="J1296" s="816">
        <v>1</v>
      </c>
      <c r="K1296" s="822">
        <f>IF(G1296="","",VLOOKUP(G1296,ARANCEL!$B$5:$D$121,3,FALSE)*J1296)</f>
        <v>3250</v>
      </c>
      <c r="L1296" s="1249" t="str">
        <f>IF(E1296="","","IMPAGO")</f>
        <v>IMPAGO</v>
      </c>
      <c r="M1296" s="1249" t="str">
        <f>IF(L1296="IMPAGO","SIN O.C.","")</f>
        <v>SIN O.C.</v>
      </c>
      <c r="N1296" s="1249" t="str">
        <f>IF(L1296="IMPAGO","SIN FACT.","")</f>
        <v>SIN FACT.</v>
      </c>
    </row>
    <row r="1297" spans="1:14" s="943" customFormat="1" ht="17.25" customHeight="1" x14ac:dyDescent="0.25">
      <c r="A1297" s="119" t="s">
        <v>305</v>
      </c>
      <c r="B1297" s="164">
        <v>41813</v>
      </c>
      <c r="C1297" s="118" t="s">
        <v>5223</v>
      </c>
      <c r="D1297" s="119" t="s">
        <v>83</v>
      </c>
      <c r="E1297" s="162">
        <v>10212837</v>
      </c>
      <c r="F1297" s="119">
        <v>26862739</v>
      </c>
      <c r="G1297" s="119">
        <v>2704005</v>
      </c>
      <c r="H1297" s="820" t="str">
        <f>IF(G1297="","",VLOOKUP(G1297,ARANCEL!$B$5:$D$121,2,FALSE))</f>
        <v>PROVISORIO</v>
      </c>
      <c r="I1297" s="821" t="s">
        <v>324</v>
      </c>
      <c r="J1297" s="816">
        <v>1</v>
      </c>
      <c r="K1297" s="822">
        <f>IF(G1297="","",VLOOKUP(G1297,ARANCEL!$B$5:$D$121,3,FALSE)*J1297)</f>
        <v>3250</v>
      </c>
      <c r="L1297" s="1210" t="s">
        <v>5742</v>
      </c>
      <c r="M1297" s="1210">
        <v>4500239575</v>
      </c>
      <c r="N1297" s="1210" t="s">
        <v>5758</v>
      </c>
    </row>
    <row r="1298" spans="1:14" s="1433" customFormat="1" ht="17.25" customHeight="1" x14ac:dyDescent="0.25">
      <c r="A1298" s="816" t="s">
        <v>305</v>
      </c>
      <c r="B1298" s="817">
        <v>41822</v>
      </c>
      <c r="C1298" s="818" t="s">
        <v>5223</v>
      </c>
      <c r="D1298" s="816" t="s">
        <v>83</v>
      </c>
      <c r="E1298" s="819">
        <v>10212837</v>
      </c>
      <c r="F1298" s="816">
        <v>26862739</v>
      </c>
      <c r="G1298" s="816">
        <v>2704003</v>
      </c>
      <c r="H1298" s="820" t="str">
        <f>IF(G1298="","",VLOOKUP(G1298,ARANCEL!$B$5:$D$121,2,FALSE))</f>
        <v xml:space="preserve">CORONA PERIFERICA CON PERNO MUÑON COLADO </v>
      </c>
      <c r="I1298" s="821" t="s">
        <v>324</v>
      </c>
      <c r="J1298" s="816">
        <v>1</v>
      </c>
      <c r="K1298" s="822">
        <f>IF(G1298="","",VLOOKUP(G1298,ARANCEL!$B$5:$D$121,3,FALSE)*J1298)</f>
        <v>32612</v>
      </c>
      <c r="L1298" s="1210" t="s">
        <v>5742</v>
      </c>
      <c r="M1298" s="1210">
        <v>4500239575</v>
      </c>
      <c r="N1298" s="1210" t="s">
        <v>5758</v>
      </c>
    </row>
    <row r="1299" spans="1:14" s="1433" customFormat="1" ht="17.25" customHeight="1" x14ac:dyDescent="0.25">
      <c r="A1299" s="119" t="s">
        <v>305</v>
      </c>
      <c r="B1299" s="164">
        <v>41922</v>
      </c>
      <c r="C1299" s="118" t="s">
        <v>7588</v>
      </c>
      <c r="D1299" s="119" t="s">
        <v>3347</v>
      </c>
      <c r="E1299" s="162">
        <v>10263005</v>
      </c>
      <c r="F1299" s="119">
        <v>28596435</v>
      </c>
      <c r="G1299" s="119">
        <v>2704005</v>
      </c>
      <c r="H1299" s="820" t="str">
        <f>IF(G1299="","",VLOOKUP(G1299,ARANCEL!$B$5:$D$121,2,FALSE))</f>
        <v>PROVISORIO</v>
      </c>
      <c r="I1299" s="821" t="s">
        <v>335</v>
      </c>
      <c r="J1299" s="816">
        <v>1</v>
      </c>
      <c r="K1299" s="822">
        <f>IF(G1299="","",VLOOKUP(G1299,ARANCEL!$B$5:$D$121,3,FALSE)*J1299)</f>
        <v>3250</v>
      </c>
      <c r="L1299" s="1210" t="s">
        <v>8279</v>
      </c>
      <c r="M1299" s="1210">
        <v>4500259287</v>
      </c>
      <c r="N1299" s="1210" t="s">
        <v>8287</v>
      </c>
    </row>
    <row r="1300" spans="1:14" s="1433" customFormat="1" ht="17.25" customHeight="1" x14ac:dyDescent="0.25">
      <c r="A1300" s="816" t="s">
        <v>305</v>
      </c>
      <c r="B1300" s="817">
        <v>41929</v>
      </c>
      <c r="C1300" s="818" t="s">
        <v>7588</v>
      </c>
      <c r="D1300" s="816" t="s">
        <v>3347</v>
      </c>
      <c r="E1300" s="819">
        <v>10263005</v>
      </c>
      <c r="F1300" s="816">
        <v>28596435</v>
      </c>
      <c r="G1300" s="816">
        <v>2704003</v>
      </c>
      <c r="H1300" s="820" t="str">
        <f>IF(G1300="","",VLOOKUP(G1300,ARANCEL!$B$5:$D$121,2,FALSE))</f>
        <v xml:space="preserve">CORONA PERIFERICA CON PERNO MUÑON COLADO </v>
      </c>
      <c r="I1300" s="821" t="s">
        <v>335</v>
      </c>
      <c r="J1300" s="816">
        <v>1</v>
      </c>
      <c r="K1300" s="822">
        <f>IF(G1300="","",VLOOKUP(G1300,ARANCEL!$B$5:$D$121,3,FALSE)*J1300)</f>
        <v>32612</v>
      </c>
      <c r="L1300" s="1210" t="s">
        <v>8279</v>
      </c>
      <c r="M1300" s="1210">
        <v>4500259287</v>
      </c>
      <c r="N1300" s="1210" t="s">
        <v>8287</v>
      </c>
    </row>
    <row r="1301" spans="1:14" s="1433" customFormat="1" ht="17.25" customHeight="1" x14ac:dyDescent="0.25">
      <c r="A1301" s="816" t="s">
        <v>305</v>
      </c>
      <c r="B1301" s="817">
        <v>41589</v>
      </c>
      <c r="C1301" s="818" t="s">
        <v>1649</v>
      </c>
      <c r="D1301" s="816" t="s">
        <v>465</v>
      </c>
      <c r="E1301" s="819">
        <v>10157775</v>
      </c>
      <c r="F1301" s="816">
        <v>23242715</v>
      </c>
      <c r="G1301" s="816">
        <v>2704002</v>
      </c>
      <c r="H1301" s="820" t="str">
        <f>IF(G1301="","",VLOOKUP(G1301,ARANCEL!$B$5:$D$121,2,FALSE))</f>
        <v xml:space="preserve">CORONA PERIFERICA </v>
      </c>
      <c r="I1301" s="821" t="s">
        <v>308</v>
      </c>
      <c r="J1301" s="816">
        <v>1</v>
      </c>
      <c r="K1301" s="822">
        <f>IF(G1301="","",VLOOKUP(G1301,ARANCEL!$B$5:$D$121,3,FALSE)*J1301)</f>
        <v>25865</v>
      </c>
      <c r="L1301" s="1249" t="str">
        <f>IF(E1301="","","IMPAGO")</f>
        <v>IMPAGO</v>
      </c>
      <c r="M1301" s="1249" t="str">
        <f>IF(L1301="IMPAGO","SIN O.C.","")</f>
        <v>SIN O.C.</v>
      </c>
      <c r="N1301" s="1249" t="str">
        <f>IF(L1301="IMPAGO","SIN FACT.","")</f>
        <v>SIN FACT.</v>
      </c>
    </row>
    <row r="1302" spans="1:14" s="1433" customFormat="1" ht="17.25" customHeight="1" x14ac:dyDescent="0.25">
      <c r="A1302" s="816" t="s">
        <v>305</v>
      </c>
      <c r="B1302" s="817">
        <v>41904</v>
      </c>
      <c r="C1302" s="818" t="s">
        <v>7241</v>
      </c>
      <c r="D1302" s="816" t="s">
        <v>3347</v>
      </c>
      <c r="E1302" s="819">
        <v>10257420</v>
      </c>
      <c r="F1302" s="816">
        <v>27563259</v>
      </c>
      <c r="G1302" s="816">
        <v>2704005</v>
      </c>
      <c r="H1302" s="820" t="str">
        <f>IF(G1302="","",VLOOKUP(G1302,ARANCEL!$B$5:$D$121,2,FALSE))</f>
        <v>PROVISORIO</v>
      </c>
      <c r="I1302" s="821" t="s">
        <v>324</v>
      </c>
      <c r="J1302" s="816">
        <v>1</v>
      </c>
      <c r="K1302" s="822">
        <f>IF(G1302="","",VLOOKUP(G1302,ARANCEL!$B$5:$D$121,3,FALSE)*J1302)</f>
        <v>3250</v>
      </c>
      <c r="L1302" s="1210" t="s">
        <v>7548</v>
      </c>
      <c r="M1302" s="1210">
        <v>4500255012</v>
      </c>
      <c r="N1302" s="1210" t="s">
        <v>7550</v>
      </c>
    </row>
    <row r="1303" spans="1:14" s="1433" customFormat="1" ht="17.25" customHeight="1" x14ac:dyDescent="0.25">
      <c r="A1303" s="119" t="s">
        <v>305</v>
      </c>
      <c r="B1303" s="164">
        <v>41912</v>
      </c>
      <c r="C1303" s="118" t="s">
        <v>7241</v>
      </c>
      <c r="D1303" s="119" t="s">
        <v>3347</v>
      </c>
      <c r="E1303" s="162">
        <v>10257420</v>
      </c>
      <c r="F1303" s="119">
        <v>27563259</v>
      </c>
      <c r="G1303" s="119">
        <v>2704003</v>
      </c>
      <c r="H1303" s="820" t="str">
        <f>IF(G1303="","",VLOOKUP(G1303,ARANCEL!$B$5:$D$121,2,FALSE))</f>
        <v xml:space="preserve">CORONA PERIFERICA CON PERNO MUÑON COLADO </v>
      </c>
      <c r="I1303" s="821" t="s">
        <v>324</v>
      </c>
      <c r="J1303" s="816">
        <v>1</v>
      </c>
      <c r="K1303" s="822">
        <f>IF(G1303="","",VLOOKUP(G1303,ARANCEL!$B$5:$D$121,3,FALSE)*J1303)</f>
        <v>32612</v>
      </c>
      <c r="L1303" s="1210" t="s">
        <v>7548</v>
      </c>
      <c r="M1303" s="1210">
        <v>4500255012</v>
      </c>
      <c r="N1303" s="1210" t="s">
        <v>7550</v>
      </c>
    </row>
    <row r="1304" spans="1:14" s="1440" customFormat="1" ht="17.25" customHeight="1" x14ac:dyDescent="0.25">
      <c r="A1304" s="119" t="s">
        <v>305</v>
      </c>
      <c r="B1304" s="164">
        <v>41929</v>
      </c>
      <c r="C1304" s="118" t="s">
        <v>7241</v>
      </c>
      <c r="D1304" s="119" t="s">
        <v>3347</v>
      </c>
      <c r="E1304" s="162">
        <v>10267146</v>
      </c>
      <c r="F1304" s="119">
        <v>27563259</v>
      </c>
      <c r="G1304" s="816">
        <v>2704005</v>
      </c>
      <c r="H1304" s="820" t="str">
        <f>IF(G1304="","",VLOOKUP(G1304,ARANCEL!$B$5:$D$121,2,FALSE))</f>
        <v>PROVISORIO</v>
      </c>
      <c r="I1304" s="821" t="s">
        <v>317</v>
      </c>
      <c r="J1304" s="816">
        <v>1</v>
      </c>
      <c r="K1304" s="822">
        <f>IF(G1304="","",VLOOKUP(G1304,ARANCEL!$B$5:$D$121,3,FALSE)*J1304)</f>
        <v>3250</v>
      </c>
      <c r="L1304" s="1210" t="s">
        <v>8279</v>
      </c>
      <c r="M1304" s="1210">
        <v>4500260751</v>
      </c>
      <c r="N1304" s="1210" t="s">
        <v>8271</v>
      </c>
    </row>
    <row r="1305" spans="1:14" s="1444" customFormat="1" ht="17.25" customHeight="1" x14ac:dyDescent="0.25">
      <c r="A1305" s="169" t="s">
        <v>305</v>
      </c>
      <c r="B1305" s="164">
        <v>41938</v>
      </c>
      <c r="C1305" s="118" t="s">
        <v>7241</v>
      </c>
      <c r="D1305" s="119" t="s">
        <v>3347</v>
      </c>
      <c r="E1305" s="162">
        <v>10267146</v>
      </c>
      <c r="F1305" s="119">
        <v>27563259</v>
      </c>
      <c r="G1305" s="816">
        <v>2704003</v>
      </c>
      <c r="H1305" s="820" t="str">
        <f>IF(G1305="","",VLOOKUP(G1305,ARANCEL!$B$5:$D$121,2,FALSE))</f>
        <v xml:space="preserve">CORONA PERIFERICA CON PERNO MUÑON COLADO </v>
      </c>
      <c r="I1305" s="821" t="s">
        <v>317</v>
      </c>
      <c r="J1305" s="816">
        <v>1</v>
      </c>
      <c r="K1305" s="822">
        <f>IF(G1305="","",VLOOKUP(G1305,ARANCEL!$B$5:$D$121,3,FALSE)*J1305)</f>
        <v>32612</v>
      </c>
      <c r="L1305" s="1210" t="s">
        <v>8279</v>
      </c>
      <c r="M1305" s="1210">
        <v>4500260751</v>
      </c>
      <c r="N1305" s="1210" t="s">
        <v>8271</v>
      </c>
    </row>
    <row r="1306" spans="1:14" s="1444" customFormat="1" ht="17.25" customHeight="1" x14ac:dyDescent="0.25">
      <c r="A1306" s="816" t="s">
        <v>305</v>
      </c>
      <c r="B1306" s="817">
        <v>41961</v>
      </c>
      <c r="C1306" s="818" t="s">
        <v>8399</v>
      </c>
      <c r="D1306" s="816" t="s">
        <v>81</v>
      </c>
      <c r="E1306" s="819">
        <v>10282731</v>
      </c>
      <c r="F1306" s="816">
        <v>29648084</v>
      </c>
      <c r="G1306" s="816">
        <v>2704005</v>
      </c>
      <c r="H1306" s="820" t="str">
        <f>IF(G1306="","",VLOOKUP(G1306,ARANCEL!$B$5:$D$121,2,FALSE))</f>
        <v>PROVISORIO</v>
      </c>
      <c r="I1306" s="821" t="s">
        <v>315</v>
      </c>
      <c r="J1306" s="816">
        <v>1</v>
      </c>
      <c r="K1306" s="822">
        <f>IF(G1306="","",VLOOKUP(G1306,ARANCEL!$B$5:$D$121,3,FALSE)*J1306)</f>
        <v>3250</v>
      </c>
      <c r="L1306" s="1210" t="s">
        <v>8256</v>
      </c>
      <c r="M1306" s="1210">
        <v>4500265720</v>
      </c>
      <c r="N1306" s="1210" t="s">
        <v>8952</v>
      </c>
    </row>
    <row r="1307" spans="1:14" s="1444" customFormat="1" ht="17.25" customHeight="1" x14ac:dyDescent="0.25">
      <c r="A1307" s="816" t="s">
        <v>305</v>
      </c>
      <c r="B1307" s="817">
        <v>42024</v>
      </c>
      <c r="C1307" s="818" t="s">
        <v>8399</v>
      </c>
      <c r="D1307" s="816" t="s">
        <v>81</v>
      </c>
      <c r="E1307" s="819">
        <v>10282731</v>
      </c>
      <c r="F1307" s="816">
        <v>29648084</v>
      </c>
      <c r="G1307" s="816">
        <v>2704002</v>
      </c>
      <c r="H1307" s="820" t="str">
        <f>IF(G1307="","",VLOOKUP(G1307,ARANCEL!$B$5:$D$121,2,FALSE))</f>
        <v xml:space="preserve">CORONA PERIFERICA </v>
      </c>
      <c r="I1307" s="821" t="s">
        <v>315</v>
      </c>
      <c r="J1307" s="816">
        <v>1</v>
      </c>
      <c r="K1307" s="822">
        <f>IF(G1307="","",VLOOKUP(G1307,ARANCEL!$B$5:$D$121,3,FALSE)*J1307)</f>
        <v>25865</v>
      </c>
      <c r="L1307" s="1249" t="str">
        <f>IF(E1307="","","IMPAGO")</f>
        <v>IMPAGO</v>
      </c>
      <c r="M1307" s="1249" t="str">
        <f>IF(L1307="IMPAGO","SIN O.C.","")</f>
        <v>SIN O.C.</v>
      </c>
      <c r="N1307" s="1249" t="str">
        <f>IF(L1307="IMPAGO","SIN FACT.","")</f>
        <v>SIN FACT.</v>
      </c>
    </row>
    <row r="1308" spans="1:14" s="1440" customFormat="1" ht="17.25" customHeight="1" x14ac:dyDescent="0.25">
      <c r="A1308" s="816" t="s">
        <v>606</v>
      </c>
      <c r="B1308" s="817">
        <v>42027</v>
      </c>
      <c r="C1308" s="818" t="s">
        <v>6301</v>
      </c>
      <c r="D1308" s="816" t="s">
        <v>3347</v>
      </c>
      <c r="E1308" s="819">
        <v>10306504</v>
      </c>
      <c r="F1308" s="816">
        <v>30430642</v>
      </c>
      <c r="G1308" s="816">
        <v>2704002</v>
      </c>
      <c r="H1308" s="820" t="str">
        <f>IF(G1308="","",VLOOKUP(G1308,ARANCEL!$B$5:$D$121,2,FALSE))</f>
        <v xml:space="preserve">CORONA PERIFERICA </v>
      </c>
      <c r="I1308" s="821" t="s">
        <v>754</v>
      </c>
      <c r="J1308" s="816">
        <v>2</v>
      </c>
      <c r="K1308" s="822">
        <f>IF(G1308="","",VLOOKUP(G1308,ARANCEL!$B$5:$D$121,3,FALSE)*J1308)</f>
        <v>51730</v>
      </c>
      <c r="L1308" s="1249" t="str">
        <f>IF(E1308="","","IMPAGO")</f>
        <v>IMPAGO</v>
      </c>
      <c r="M1308" s="1249" t="str">
        <f>IF(L1308="IMPAGO","SIN O.C.","")</f>
        <v>SIN O.C.</v>
      </c>
      <c r="N1308" s="1249" t="str">
        <f>IF(L1308="IMPAGO","SIN FACT.","")</f>
        <v>SIN FACT.</v>
      </c>
    </row>
    <row r="1309" spans="1:14" s="1444" customFormat="1" ht="17.25" customHeight="1" x14ac:dyDescent="0.25">
      <c r="A1309" s="816" t="s">
        <v>305</v>
      </c>
      <c r="B1309" s="817">
        <v>41859</v>
      </c>
      <c r="C1309" s="818" t="s">
        <v>6301</v>
      </c>
      <c r="D1309" s="816" t="s">
        <v>3347</v>
      </c>
      <c r="E1309" s="819">
        <v>10238853</v>
      </c>
      <c r="F1309" s="816">
        <v>27914885</v>
      </c>
      <c r="G1309" s="816">
        <v>2704005</v>
      </c>
      <c r="H1309" s="820" t="str">
        <f>IF(G1309="","",VLOOKUP(G1309,ARANCEL!$B$5:$D$121,2,FALSE))</f>
        <v>PROVISORIO</v>
      </c>
      <c r="I1309" s="821" t="s">
        <v>311</v>
      </c>
      <c r="J1309" s="816">
        <v>1</v>
      </c>
      <c r="K1309" s="822">
        <f>IF(G1309="","",VLOOKUP(G1309,ARANCEL!$B$5:$D$121,3,FALSE)*J1309)</f>
        <v>3250</v>
      </c>
      <c r="L1309" s="1210" t="s">
        <v>6905</v>
      </c>
      <c r="M1309" s="1210">
        <v>4500250349</v>
      </c>
      <c r="N1309" s="1210" t="s">
        <v>6910</v>
      </c>
    </row>
    <row r="1310" spans="1:14" s="1444" customFormat="1" ht="17.25" customHeight="1" x14ac:dyDescent="0.25">
      <c r="A1310" s="816" t="s">
        <v>305</v>
      </c>
      <c r="B1310" s="817">
        <v>41869</v>
      </c>
      <c r="C1310" s="818" t="s">
        <v>6301</v>
      </c>
      <c r="D1310" s="816" t="s">
        <v>3347</v>
      </c>
      <c r="E1310" s="819">
        <v>10238853</v>
      </c>
      <c r="F1310" s="816">
        <v>27914885</v>
      </c>
      <c r="G1310" s="816">
        <v>2704003</v>
      </c>
      <c r="H1310" s="820" t="str">
        <f>IF(G1310="","",VLOOKUP(G1310,ARANCEL!$B$5:$D$121,2,FALSE))</f>
        <v xml:space="preserve">CORONA PERIFERICA CON PERNO MUÑON COLADO </v>
      </c>
      <c r="I1310" s="821" t="s">
        <v>311</v>
      </c>
      <c r="J1310" s="816">
        <v>1</v>
      </c>
      <c r="K1310" s="822">
        <f>IF(G1310="","",VLOOKUP(G1310,ARANCEL!$B$5:$D$121,3,FALSE)*J1310)</f>
        <v>32612</v>
      </c>
      <c r="L1310" s="1210" t="s">
        <v>6905</v>
      </c>
      <c r="M1310" s="1210">
        <v>4500250349</v>
      </c>
      <c r="N1310" s="1210" t="s">
        <v>6910</v>
      </c>
    </row>
    <row r="1311" spans="1:14" s="1444" customFormat="1" ht="17.25" customHeight="1" x14ac:dyDescent="0.25">
      <c r="A1311" s="824" t="s">
        <v>305</v>
      </c>
      <c r="B1311" s="817">
        <v>41897</v>
      </c>
      <c r="C1311" s="818" t="s">
        <v>6301</v>
      </c>
      <c r="D1311" s="816" t="s">
        <v>3347</v>
      </c>
      <c r="E1311" s="819">
        <v>10256230</v>
      </c>
      <c r="F1311" s="816">
        <v>27914885</v>
      </c>
      <c r="G1311" s="816">
        <v>2704005</v>
      </c>
      <c r="H1311" s="820" t="str">
        <f>IF(G1311="","",VLOOKUP(G1311,ARANCEL!$B$5:$D$121,2,FALSE))</f>
        <v>PROVISORIO</v>
      </c>
      <c r="I1311" s="821" t="s">
        <v>312</v>
      </c>
      <c r="J1311" s="816">
        <v>1</v>
      </c>
      <c r="K1311" s="822">
        <f>IF(G1311="","",VLOOKUP(G1311,ARANCEL!$B$5:$D$121,3,FALSE)*J1311)</f>
        <v>3250</v>
      </c>
      <c r="L1311" s="1210" t="s">
        <v>7548</v>
      </c>
      <c r="M1311" s="1210">
        <v>4500255012</v>
      </c>
      <c r="N1311" s="1210" t="s">
        <v>7550</v>
      </c>
    </row>
    <row r="1312" spans="1:14" s="1444" customFormat="1" ht="17.25" customHeight="1" x14ac:dyDescent="0.25">
      <c r="A1312" s="824" t="s">
        <v>305</v>
      </c>
      <c r="B1312" s="817">
        <v>41897</v>
      </c>
      <c r="C1312" s="818" t="s">
        <v>6301</v>
      </c>
      <c r="D1312" s="816" t="s">
        <v>3347</v>
      </c>
      <c r="E1312" s="819">
        <v>10256230</v>
      </c>
      <c r="F1312" s="816">
        <v>27914885</v>
      </c>
      <c r="G1312" s="816">
        <v>2704003</v>
      </c>
      <c r="H1312" s="820" t="str">
        <f>IF(G1312="","",VLOOKUP(G1312,ARANCEL!$B$5:$D$121,2,FALSE))</f>
        <v xml:space="preserve">CORONA PERIFERICA CON PERNO MUÑON COLADO </v>
      </c>
      <c r="I1312" s="821" t="s">
        <v>312</v>
      </c>
      <c r="J1312" s="816">
        <v>1</v>
      </c>
      <c r="K1312" s="822">
        <f>IF(G1312="","",VLOOKUP(G1312,ARANCEL!$B$5:$D$121,3,FALSE)*J1312)</f>
        <v>32612</v>
      </c>
      <c r="L1312" s="1210" t="s">
        <v>7548</v>
      </c>
      <c r="M1312" s="1210">
        <v>4500255012</v>
      </c>
      <c r="N1312" s="1210" t="s">
        <v>7550</v>
      </c>
    </row>
    <row r="1313" spans="1:14" s="1450" customFormat="1" ht="17.25" customHeight="1" x14ac:dyDescent="0.25">
      <c r="A1313" s="816" t="s">
        <v>305</v>
      </c>
      <c r="B1313" s="817">
        <v>42016</v>
      </c>
      <c r="C1313" s="818" t="s">
        <v>6301</v>
      </c>
      <c r="D1313" s="816" t="s">
        <v>3347</v>
      </c>
      <c r="E1313" s="819">
        <v>10306502</v>
      </c>
      <c r="F1313" s="816">
        <v>27914885</v>
      </c>
      <c r="G1313" s="816">
        <v>2705003</v>
      </c>
      <c r="H1313" s="820" t="str">
        <f>IF(G1313="","",VLOOKUP(G1313,ARANCEL!$B$5:$D$121,2,FALSE))</f>
        <v>INCRUSTACION ESTETICA (ART-GLASS O CERAMICA)</v>
      </c>
      <c r="I1313" s="821" t="s">
        <v>315</v>
      </c>
      <c r="J1313" s="816">
        <v>1</v>
      </c>
      <c r="K1313" s="822">
        <f>IF(G1313="","",VLOOKUP(G1313,ARANCEL!$B$5:$D$121,3,FALSE)*J1313)</f>
        <v>15676</v>
      </c>
      <c r="L1313" s="1249" t="str">
        <f>IF(E1313="","","IMPAGO")</f>
        <v>IMPAGO</v>
      </c>
      <c r="M1313" s="1249" t="str">
        <f>IF(L1313="IMPAGO","SIN O.C.","")</f>
        <v>SIN O.C.</v>
      </c>
      <c r="N1313" s="1249" t="str">
        <f>IF(L1313="IMPAGO","SIN FACT.","")</f>
        <v>SIN FACT.</v>
      </c>
    </row>
    <row r="1314" spans="1:14" s="1450" customFormat="1" ht="17.25" customHeight="1" x14ac:dyDescent="0.25">
      <c r="A1314" s="816" t="s">
        <v>305</v>
      </c>
      <c r="B1314" s="817">
        <v>42016</v>
      </c>
      <c r="C1314" s="818" t="s">
        <v>6301</v>
      </c>
      <c r="D1314" s="816" t="s">
        <v>3347</v>
      </c>
      <c r="E1314" s="819">
        <v>10306504</v>
      </c>
      <c r="F1314" s="816">
        <v>30430642</v>
      </c>
      <c r="G1314" s="816">
        <v>2704005</v>
      </c>
      <c r="H1314" s="820" t="str">
        <f>IF(G1314="","",VLOOKUP(G1314,ARANCEL!$B$5:$D$121,2,FALSE))</f>
        <v>PROVISORIO</v>
      </c>
      <c r="I1314" s="821" t="s">
        <v>754</v>
      </c>
      <c r="J1314" s="816">
        <v>2</v>
      </c>
      <c r="K1314" s="822">
        <f>IF(G1314="","",VLOOKUP(G1314,ARANCEL!$B$5:$D$121,3,FALSE)*J1314)</f>
        <v>6500</v>
      </c>
      <c r="L1314" s="1249" t="str">
        <f>IF(E1314="","","IMPAGO")</f>
        <v>IMPAGO</v>
      </c>
      <c r="M1314" s="1249" t="str">
        <f>IF(L1314="IMPAGO","SIN O.C.","")</f>
        <v>SIN O.C.</v>
      </c>
      <c r="N1314" s="1249" t="str">
        <f>IF(L1314="IMPAGO","SIN FACT.","")</f>
        <v>SIN FACT.</v>
      </c>
    </row>
    <row r="1315" spans="1:14" s="1450" customFormat="1" ht="17.25" customHeight="1" x14ac:dyDescent="0.25">
      <c r="A1315" s="816" t="s">
        <v>305</v>
      </c>
      <c r="B1315" s="817">
        <v>41724</v>
      </c>
      <c r="C1315" s="818" t="s">
        <v>1647</v>
      </c>
      <c r="D1315" s="816" t="s">
        <v>61</v>
      </c>
      <c r="E1315" s="819">
        <v>10183741</v>
      </c>
      <c r="F1315" s="816">
        <v>25278291</v>
      </c>
      <c r="G1315" s="816">
        <v>2707001</v>
      </c>
      <c r="H1315" s="820" t="str">
        <f>IF(G1315="","",VLOOKUP(G1315,ARANCEL!$B$5:$D$121,2,FALSE))</f>
        <v xml:space="preserve">PLANO DE RELAJACION </v>
      </c>
      <c r="I1315" s="821" t="s">
        <v>306</v>
      </c>
      <c r="J1315" s="816">
        <v>1</v>
      </c>
      <c r="K1315" s="822">
        <f>IF(G1315="","",VLOOKUP(G1315,ARANCEL!$B$5:$D$121,3,FALSE)*J1315)</f>
        <v>9221</v>
      </c>
      <c r="L1315" s="1210" t="s">
        <v>3058</v>
      </c>
      <c r="M1315" s="1210">
        <v>4500225675</v>
      </c>
      <c r="N1315" s="1210">
        <v>8921</v>
      </c>
    </row>
    <row r="1316" spans="1:14" s="1450" customFormat="1" ht="17.25" customHeight="1" x14ac:dyDescent="0.25">
      <c r="A1316" s="816" t="s">
        <v>305</v>
      </c>
      <c r="B1316" s="817">
        <v>41844</v>
      </c>
      <c r="C1316" s="818" t="s">
        <v>6033</v>
      </c>
      <c r="D1316" s="816" t="s">
        <v>1641</v>
      </c>
      <c r="E1316" s="819">
        <v>10232814</v>
      </c>
      <c r="F1316" s="816">
        <v>24717449</v>
      </c>
      <c r="G1316" s="816">
        <v>2702048</v>
      </c>
      <c r="H1316" s="820" t="str">
        <f>IF(G1316="","",VLOOKUP(G1316,ARANCEL!$B$5:$D$121,2,FALSE))</f>
        <v xml:space="preserve">SERVICIO LAB. IMPLANTE CORONA CEMENTADA/ATORNILLADA </v>
      </c>
      <c r="I1316" s="821" t="s">
        <v>337</v>
      </c>
      <c r="J1316" s="816">
        <v>1</v>
      </c>
      <c r="K1316" s="822">
        <f>IF(G1316="","",VLOOKUP(G1316,ARANCEL!$B$5:$D$121,3,FALSE)*J1316)</f>
        <v>43857</v>
      </c>
      <c r="L1316" s="1210" t="s">
        <v>6017</v>
      </c>
      <c r="M1316" s="1210">
        <v>4500245549</v>
      </c>
      <c r="N1316" s="1210">
        <v>9817</v>
      </c>
    </row>
    <row r="1317" spans="1:14" s="1450" customFormat="1" ht="17.25" customHeight="1" x14ac:dyDescent="0.25">
      <c r="A1317" s="816" t="s">
        <v>305</v>
      </c>
      <c r="B1317" s="817">
        <v>41837</v>
      </c>
      <c r="C1317" s="818" t="s">
        <v>5801</v>
      </c>
      <c r="D1317" s="816" t="s">
        <v>3347</v>
      </c>
      <c r="E1317" s="819">
        <v>10226787</v>
      </c>
      <c r="F1317" s="816">
        <v>26792732</v>
      </c>
      <c r="G1317" s="816">
        <v>2704005</v>
      </c>
      <c r="H1317" s="820" t="str">
        <f>IF(G1317="","",VLOOKUP(G1317,ARANCEL!$B$5:$D$121,2,FALSE))</f>
        <v>PROVISORIO</v>
      </c>
      <c r="I1317" s="821" t="s">
        <v>618</v>
      </c>
      <c r="J1317" s="816">
        <v>1</v>
      </c>
      <c r="K1317" s="822">
        <f>IF(G1317="","",VLOOKUP(G1317,ARANCEL!$B$5:$D$121,3,FALSE)*J1317)</f>
        <v>3250</v>
      </c>
      <c r="L1317" s="1210" t="s">
        <v>6017</v>
      </c>
      <c r="M1317" s="1210">
        <v>4500243728</v>
      </c>
      <c r="N1317" s="1210">
        <v>9798</v>
      </c>
    </row>
    <row r="1318" spans="1:14" s="1450" customFormat="1" ht="17.25" customHeight="1" x14ac:dyDescent="0.25">
      <c r="A1318" s="816" t="s">
        <v>305</v>
      </c>
      <c r="B1318" s="817">
        <v>41837</v>
      </c>
      <c r="C1318" s="818" t="s">
        <v>5801</v>
      </c>
      <c r="D1318" s="816" t="s">
        <v>3347</v>
      </c>
      <c r="E1318" s="819">
        <v>10226787</v>
      </c>
      <c r="F1318" s="816">
        <v>26792732</v>
      </c>
      <c r="G1318" s="816">
        <v>2704003</v>
      </c>
      <c r="H1318" s="820" t="str">
        <f>IF(G1318="","",VLOOKUP(G1318,ARANCEL!$B$5:$D$121,2,FALSE))</f>
        <v xml:space="preserve">CORONA PERIFERICA CON PERNO MUÑON COLADO </v>
      </c>
      <c r="I1318" s="821" t="s">
        <v>618</v>
      </c>
      <c r="J1318" s="816">
        <v>1</v>
      </c>
      <c r="K1318" s="822">
        <f>IF(G1318="","",VLOOKUP(G1318,ARANCEL!$B$5:$D$121,3,FALSE)*J1318)</f>
        <v>32612</v>
      </c>
      <c r="L1318" s="1210" t="s">
        <v>6017</v>
      </c>
      <c r="M1318" s="1210">
        <v>4500243728</v>
      </c>
      <c r="N1318" s="1210">
        <v>9798</v>
      </c>
    </row>
    <row r="1319" spans="1:14" s="1450" customFormat="1" ht="17.25" customHeight="1" x14ac:dyDescent="0.25">
      <c r="A1319" s="816" t="s">
        <v>305</v>
      </c>
      <c r="B1319" s="817">
        <v>41656</v>
      </c>
      <c r="C1319" s="818" t="s">
        <v>1645</v>
      </c>
      <c r="D1319" s="816" t="s">
        <v>465</v>
      </c>
      <c r="E1319" s="819">
        <v>10169578</v>
      </c>
      <c r="F1319" s="816">
        <v>24658749</v>
      </c>
      <c r="G1319" s="816">
        <v>2704005</v>
      </c>
      <c r="H1319" s="820" t="str">
        <f>IF(G1319="","",VLOOKUP(G1319,ARANCEL!$B$5:$D$121,2,FALSE))</f>
        <v>PROVISORIO</v>
      </c>
      <c r="I1319" s="821" t="s">
        <v>308</v>
      </c>
      <c r="J1319" s="816">
        <v>1</v>
      </c>
      <c r="K1319" s="822">
        <f>IF(G1319="","",VLOOKUP(G1319,ARANCEL!$B$5:$D$121,3,FALSE)*J1319)</f>
        <v>3250</v>
      </c>
      <c r="L1319" s="1210" t="s">
        <v>2842</v>
      </c>
      <c r="M1319" s="1210">
        <v>4500216249</v>
      </c>
      <c r="N1319" s="1210">
        <v>8413</v>
      </c>
    </row>
    <row r="1320" spans="1:14" s="1450" customFormat="1" ht="17.25" customHeight="1" x14ac:dyDescent="0.25">
      <c r="A1320" s="816" t="s">
        <v>313</v>
      </c>
      <c r="B1320" s="817">
        <v>41666</v>
      </c>
      <c r="C1320" s="818" t="s">
        <v>1645</v>
      </c>
      <c r="D1320" s="816" t="s">
        <v>465</v>
      </c>
      <c r="E1320" s="819">
        <v>10169578</v>
      </c>
      <c r="F1320" s="816">
        <v>24658749</v>
      </c>
      <c r="G1320" s="816">
        <v>2704002</v>
      </c>
      <c r="H1320" s="820" t="str">
        <f>IF(G1320="","",VLOOKUP(G1320,ARANCEL!$B$5:$D$121,2,FALSE))</f>
        <v xml:space="preserve">CORONA PERIFERICA </v>
      </c>
      <c r="I1320" s="821"/>
      <c r="J1320" s="816">
        <v>1</v>
      </c>
      <c r="K1320" s="822">
        <f>IF(G1320="","",VLOOKUP(G1320,ARANCEL!$B$5:$D$121,3,FALSE)*J1320)</f>
        <v>25865</v>
      </c>
      <c r="L1320" s="1210" t="s">
        <v>2842</v>
      </c>
      <c r="M1320" s="1210">
        <v>4500216249</v>
      </c>
      <c r="N1320" s="1210">
        <v>8413</v>
      </c>
    </row>
    <row r="1321" spans="1:14" s="1450" customFormat="1" ht="17.25" customHeight="1" x14ac:dyDescent="0.25">
      <c r="A1321" s="816" t="s">
        <v>305</v>
      </c>
      <c r="B1321" s="817">
        <v>41666</v>
      </c>
      <c r="C1321" s="818" t="s">
        <v>1645</v>
      </c>
      <c r="D1321" s="816" t="s">
        <v>465</v>
      </c>
      <c r="E1321" s="819">
        <v>10169578</v>
      </c>
      <c r="F1321" s="816">
        <v>24658749</v>
      </c>
      <c r="G1321" s="816">
        <v>2705003</v>
      </c>
      <c r="H1321" s="820" t="str">
        <f>IF(G1321="","",VLOOKUP(G1321,ARANCEL!$B$5:$D$121,2,FALSE))</f>
        <v>INCRUSTACION ESTETICA (ART-GLASS O CERAMICA)</v>
      </c>
      <c r="I1321" s="821" t="s">
        <v>618</v>
      </c>
      <c r="J1321" s="816">
        <v>1</v>
      </c>
      <c r="K1321" s="822">
        <f>IF(G1321="","",VLOOKUP(G1321,ARANCEL!$B$5:$D$121,3,FALSE)*J1321)</f>
        <v>15676</v>
      </c>
      <c r="L1321" s="1210" t="s">
        <v>2842</v>
      </c>
      <c r="M1321" s="1210">
        <v>4500216249</v>
      </c>
      <c r="N1321" s="1210">
        <v>8413</v>
      </c>
    </row>
    <row r="1322" spans="1:14" s="1450" customFormat="1" ht="17.25" customHeight="1" x14ac:dyDescent="0.25">
      <c r="A1322" s="816" t="s">
        <v>305</v>
      </c>
      <c r="B1322" s="817">
        <v>41697</v>
      </c>
      <c r="C1322" s="818" t="s">
        <v>3056</v>
      </c>
      <c r="D1322" s="816" t="s">
        <v>645</v>
      </c>
      <c r="E1322" s="819">
        <v>10177632</v>
      </c>
      <c r="F1322" s="816">
        <v>25221947</v>
      </c>
      <c r="G1322" s="816">
        <v>2707001</v>
      </c>
      <c r="H1322" s="820" t="str">
        <f>IF(G1322="","",VLOOKUP(G1322,ARANCEL!$B$5:$D$121,2,FALSE))</f>
        <v xml:space="preserve">PLANO DE RELAJACION </v>
      </c>
      <c r="I1322" s="821" t="s">
        <v>306</v>
      </c>
      <c r="J1322" s="816">
        <v>1</v>
      </c>
      <c r="K1322" s="822">
        <f>IF(G1322="","",VLOOKUP(G1322,ARANCEL!$B$5:$D$121,3,FALSE)*J1322)</f>
        <v>9221</v>
      </c>
      <c r="L1322" s="1210" t="s">
        <v>3438</v>
      </c>
      <c r="M1322" s="1210">
        <v>4500220809</v>
      </c>
      <c r="N1322" s="1210">
        <v>8637</v>
      </c>
    </row>
    <row r="1323" spans="1:14" s="1450" customFormat="1" ht="17.25" customHeight="1" x14ac:dyDescent="0.25">
      <c r="A1323" s="816" t="s">
        <v>606</v>
      </c>
      <c r="B1323" s="817">
        <v>41865</v>
      </c>
      <c r="C1323" s="818" t="s">
        <v>1644</v>
      </c>
      <c r="D1323" s="816" t="s">
        <v>82</v>
      </c>
      <c r="E1323" s="819">
        <v>10242582</v>
      </c>
      <c r="F1323" s="816">
        <v>27744918</v>
      </c>
      <c r="G1323" s="816">
        <v>2702002</v>
      </c>
      <c r="H1323" s="820" t="str">
        <f>IF(G1323="","",VLOOKUP(G1323,ARANCEL!$B$5:$D$121,2,FALSE))</f>
        <v xml:space="preserve">LABORATORIO CORONA CEMENTADA SOBRE IMPLANTE </v>
      </c>
      <c r="I1323" s="821" t="s">
        <v>6945</v>
      </c>
      <c r="J1323" s="816">
        <v>7</v>
      </c>
      <c r="K1323" s="822">
        <f>IF(G1323="","",VLOOKUP(G1323,ARANCEL!$B$5:$D$121,3,FALSE)*J1323)</f>
        <v>223146</v>
      </c>
      <c r="L1323" s="1210" t="s">
        <v>6905</v>
      </c>
      <c r="M1323" s="1210">
        <v>4500250349</v>
      </c>
      <c r="N1323" s="1210" t="s">
        <v>6910</v>
      </c>
    </row>
    <row r="1324" spans="1:14" s="1450" customFormat="1" ht="17.25" customHeight="1" x14ac:dyDescent="0.25">
      <c r="A1324" s="816" t="s">
        <v>606</v>
      </c>
      <c r="B1324" s="817">
        <v>41865</v>
      </c>
      <c r="C1324" s="818" t="s">
        <v>1644</v>
      </c>
      <c r="D1324" s="816" t="s">
        <v>82</v>
      </c>
      <c r="E1324" s="819">
        <v>10242582</v>
      </c>
      <c r="F1324" s="816">
        <v>27744918</v>
      </c>
      <c r="G1324" s="816">
        <v>2702005</v>
      </c>
      <c r="H1324" s="820" t="str">
        <f>IF(G1324="","",VLOOKUP(G1324,ARANCEL!$B$5:$D$121,2,FALSE))</f>
        <v xml:space="preserve">LABORATORIO INTERMEDIARIO SOBRE IMPLANTE </v>
      </c>
      <c r="I1324" s="821" t="s">
        <v>6946</v>
      </c>
      <c r="J1324" s="816">
        <v>5</v>
      </c>
      <c r="K1324" s="822">
        <f>IF(G1324="","",VLOOKUP(G1324,ARANCEL!$B$5:$D$121,3,FALSE)*J1324)</f>
        <v>159445</v>
      </c>
      <c r="L1324" s="1210" t="s">
        <v>6905</v>
      </c>
      <c r="M1324" s="1210">
        <v>4500250349</v>
      </c>
      <c r="N1324" s="1210" t="s">
        <v>6910</v>
      </c>
    </row>
    <row r="1325" spans="1:14" s="1450" customFormat="1" ht="17.25" customHeight="1" x14ac:dyDescent="0.25">
      <c r="A1325" s="816" t="s">
        <v>305</v>
      </c>
      <c r="B1325" s="817">
        <v>41704</v>
      </c>
      <c r="C1325" s="818" t="s">
        <v>740</v>
      </c>
      <c r="D1325" s="816" t="s">
        <v>645</v>
      </c>
      <c r="E1325" s="819">
        <v>10179332</v>
      </c>
      <c r="F1325" s="816">
        <v>25324624</v>
      </c>
      <c r="G1325" s="816">
        <v>2707001</v>
      </c>
      <c r="H1325" s="820" t="str">
        <f>IF(G1325="","",VLOOKUP(G1325,ARANCEL!$B$5:$D$121,2,FALSE))</f>
        <v xml:space="preserve">PLANO DE RELAJACION </v>
      </c>
      <c r="I1325" s="821" t="s">
        <v>306</v>
      </c>
      <c r="J1325" s="816">
        <v>1</v>
      </c>
      <c r="K1325" s="822">
        <f>IF(G1325="","",VLOOKUP(G1325,ARANCEL!$B$5:$D$121,3,FALSE)*J1325)</f>
        <v>9221</v>
      </c>
      <c r="L1325" s="1210" t="s">
        <v>3058</v>
      </c>
      <c r="M1325" s="1210">
        <v>4500225675</v>
      </c>
      <c r="N1325" s="1210">
        <v>8921</v>
      </c>
    </row>
    <row r="1326" spans="1:14" s="1450" customFormat="1" ht="17.25" customHeight="1" x14ac:dyDescent="0.25">
      <c r="A1326" s="816" t="s">
        <v>305</v>
      </c>
      <c r="B1326" s="817">
        <v>41834</v>
      </c>
      <c r="C1326" s="818" t="s">
        <v>5733</v>
      </c>
      <c r="D1326" s="816" t="s">
        <v>82</v>
      </c>
      <c r="E1326" s="819">
        <v>10225441</v>
      </c>
      <c r="F1326" s="816">
        <v>27389534</v>
      </c>
      <c r="G1326" s="816">
        <v>2704005</v>
      </c>
      <c r="H1326" s="820" t="str">
        <f>IF(G1326="","",VLOOKUP(G1326,ARANCEL!$B$5:$D$121,2,FALSE))</f>
        <v>PROVISORIO</v>
      </c>
      <c r="I1326" s="821" t="s">
        <v>735</v>
      </c>
      <c r="J1326" s="816">
        <v>4</v>
      </c>
      <c r="K1326" s="822">
        <f>IF(G1326="","",VLOOKUP(G1326,ARANCEL!$B$5:$D$121,3,FALSE)*J1326)</f>
        <v>13000</v>
      </c>
      <c r="L1326" s="1210" t="s">
        <v>6017</v>
      </c>
      <c r="M1326" s="1210">
        <v>4500243725</v>
      </c>
      <c r="N1326" s="1210">
        <v>9797</v>
      </c>
    </row>
    <row r="1327" spans="1:14" s="1450" customFormat="1" ht="17.25" customHeight="1" x14ac:dyDescent="0.25">
      <c r="A1327" s="816" t="s">
        <v>606</v>
      </c>
      <c r="B1327" s="817">
        <v>42020</v>
      </c>
      <c r="C1327" s="818" t="s">
        <v>5733</v>
      </c>
      <c r="D1327" s="816" t="s">
        <v>82</v>
      </c>
      <c r="E1327" s="819">
        <v>10307758</v>
      </c>
      <c r="F1327" s="816">
        <v>27389534</v>
      </c>
      <c r="G1327" s="816">
        <v>2702005</v>
      </c>
      <c r="H1327" s="820" t="str">
        <f>IF(G1327="","",VLOOKUP(G1327,ARANCEL!$B$5:$D$121,2,FALSE))</f>
        <v xml:space="preserve">LABORATORIO INTERMEDIARIO SOBRE IMPLANTE </v>
      </c>
      <c r="I1327" s="821" t="s">
        <v>603</v>
      </c>
      <c r="J1327" s="816">
        <v>1</v>
      </c>
      <c r="K1327" s="822">
        <f>IF(G1327="","",VLOOKUP(G1327,ARANCEL!$B$5:$D$121,3,FALSE)*J1327)</f>
        <v>31889</v>
      </c>
      <c r="L1327" s="1249" t="str">
        <f>IF(E1327="","","IMPAGO")</f>
        <v>IMPAGO</v>
      </c>
      <c r="M1327" s="1249" t="str">
        <f>IF(L1327="IMPAGO","SIN O.C.","")</f>
        <v>SIN O.C.</v>
      </c>
      <c r="N1327" s="1249" t="str">
        <f>IF(L1327="IMPAGO","SIN FACT.","")</f>
        <v>SIN FACT.</v>
      </c>
    </row>
    <row r="1328" spans="1:14" s="1452" customFormat="1" ht="17.25" customHeight="1" x14ac:dyDescent="0.25">
      <c r="A1328" s="816" t="s">
        <v>606</v>
      </c>
      <c r="B1328" s="817">
        <v>42020</v>
      </c>
      <c r="C1328" s="818" t="s">
        <v>5733</v>
      </c>
      <c r="D1328" s="816" t="s">
        <v>82</v>
      </c>
      <c r="E1328" s="819">
        <v>10307758</v>
      </c>
      <c r="F1328" s="816">
        <v>27389534</v>
      </c>
      <c r="G1328" s="816">
        <v>2702002</v>
      </c>
      <c r="H1328" s="820" t="str">
        <f>IF(G1328="","",VLOOKUP(G1328,ARANCEL!$B$5:$D$121,2,FALSE))</f>
        <v xml:space="preserve">LABORATORIO CORONA CEMENTADA SOBRE IMPLANTE </v>
      </c>
      <c r="I1328" s="821" t="s">
        <v>8409</v>
      </c>
      <c r="J1328" s="816">
        <v>3</v>
      </c>
      <c r="K1328" s="822">
        <f>IF(G1328="","",VLOOKUP(G1328,ARANCEL!$B$5:$D$121,3,FALSE)*J1328)</f>
        <v>95634</v>
      </c>
      <c r="L1328" s="1249" t="str">
        <f>IF(E1328="","","IMPAGO")</f>
        <v>IMPAGO</v>
      </c>
      <c r="M1328" s="1249" t="str">
        <f>IF(L1328="IMPAGO","SIN O.C.","")</f>
        <v>SIN O.C.</v>
      </c>
      <c r="N1328" s="1249" t="str">
        <f>IF(L1328="IMPAGO","SIN FACT.","")</f>
        <v>SIN FACT.</v>
      </c>
    </row>
    <row r="1329" spans="1:14" s="1452" customFormat="1" ht="17.25" customHeight="1" x14ac:dyDescent="0.25">
      <c r="A1329" s="816" t="s">
        <v>305</v>
      </c>
      <c r="B1329" s="817">
        <v>41737</v>
      </c>
      <c r="C1329" s="818" t="s">
        <v>3795</v>
      </c>
      <c r="D1329" s="816" t="s">
        <v>61</v>
      </c>
      <c r="E1329" s="819">
        <v>10186684</v>
      </c>
      <c r="F1329" s="816">
        <v>25820595</v>
      </c>
      <c r="G1329" s="816">
        <v>2707001</v>
      </c>
      <c r="H1329" s="820" t="str">
        <f>IF(G1329="","",VLOOKUP(G1329,ARANCEL!$B$5:$D$121,2,FALSE))</f>
        <v xml:space="preserve">PLANO DE RELAJACION </v>
      </c>
      <c r="I1329" s="821" t="s">
        <v>306</v>
      </c>
      <c r="J1329" s="816">
        <v>1</v>
      </c>
      <c r="K1329" s="822">
        <f>IF(G1329="","",VLOOKUP(G1329,ARANCEL!$B$5:$D$121,3,FALSE)*J1329)</f>
        <v>9221</v>
      </c>
      <c r="L1329" s="1210" t="s">
        <v>4612</v>
      </c>
      <c r="M1329" s="1210">
        <v>4500229992</v>
      </c>
      <c r="N1329" s="1210">
        <v>9198</v>
      </c>
    </row>
    <row r="1330" spans="1:14" s="1452" customFormat="1" ht="17.25" customHeight="1" x14ac:dyDescent="0.25">
      <c r="A1330" s="816" t="s">
        <v>305</v>
      </c>
      <c r="B1330" s="817">
        <v>41802</v>
      </c>
      <c r="C1330" s="818" t="s">
        <v>4992</v>
      </c>
      <c r="D1330" s="816" t="s">
        <v>3347</v>
      </c>
      <c r="E1330" s="819">
        <v>10207115</v>
      </c>
      <c r="F1330" s="816">
        <v>26810532</v>
      </c>
      <c r="G1330" s="816">
        <v>2704005</v>
      </c>
      <c r="H1330" s="820" t="str">
        <f>IF(G1330="","",VLOOKUP(G1330,ARANCEL!$B$5:$D$121,2,FALSE))</f>
        <v>PROVISORIO</v>
      </c>
      <c r="I1330" s="821" t="s">
        <v>322</v>
      </c>
      <c r="J1330" s="816">
        <v>1</v>
      </c>
      <c r="K1330" s="822">
        <f>IF(G1330="","",VLOOKUP(G1330,ARANCEL!$B$5:$D$121,3,FALSE)*J1330)</f>
        <v>3250</v>
      </c>
      <c r="L1330" s="1210" t="s">
        <v>5742</v>
      </c>
      <c r="M1330" s="1210">
        <v>4500239575</v>
      </c>
      <c r="N1330" s="1210" t="s">
        <v>5758</v>
      </c>
    </row>
    <row r="1331" spans="1:14" s="1458" customFormat="1" ht="17.25" customHeight="1" x14ac:dyDescent="0.25">
      <c r="A1331" s="816" t="s">
        <v>305</v>
      </c>
      <c r="B1331" s="817">
        <v>41869</v>
      </c>
      <c r="C1331" s="818" t="s">
        <v>1643</v>
      </c>
      <c r="D1331" s="816" t="s">
        <v>84</v>
      </c>
      <c r="E1331" s="819">
        <v>10242588</v>
      </c>
      <c r="F1331" s="816">
        <v>27973899</v>
      </c>
      <c r="G1331" s="816">
        <v>2704005</v>
      </c>
      <c r="H1331" s="820" t="str">
        <f>IF(G1331="","",VLOOKUP(G1331,ARANCEL!$B$5:$D$121,2,FALSE))</f>
        <v>PROVISORIO</v>
      </c>
      <c r="I1331" s="821" t="s">
        <v>329</v>
      </c>
      <c r="J1331" s="816">
        <v>1</v>
      </c>
      <c r="K1331" s="822">
        <f>IF(G1331="","",VLOOKUP(G1331,ARANCEL!$B$5:$D$121,3,FALSE)*J1331)</f>
        <v>3250</v>
      </c>
      <c r="L1331" s="1210" t="s">
        <v>6905</v>
      </c>
      <c r="M1331" s="1210">
        <v>4500250349</v>
      </c>
      <c r="N1331" s="1210" t="s">
        <v>6910</v>
      </c>
    </row>
    <row r="1332" spans="1:14" s="1458" customFormat="1" ht="17.25" customHeight="1" x14ac:dyDescent="0.25">
      <c r="A1332" s="816" t="s">
        <v>305</v>
      </c>
      <c r="B1332" s="817">
        <v>41869</v>
      </c>
      <c r="C1332" s="818" t="s">
        <v>1643</v>
      </c>
      <c r="D1332" s="816" t="s">
        <v>84</v>
      </c>
      <c r="E1332" s="819">
        <v>10242588</v>
      </c>
      <c r="F1332" s="816">
        <v>27973899</v>
      </c>
      <c r="G1332" s="816">
        <v>2704003</v>
      </c>
      <c r="H1332" s="820" t="str">
        <f>IF(G1332="","",VLOOKUP(G1332,ARANCEL!$B$5:$D$121,2,FALSE))</f>
        <v xml:space="preserve">CORONA PERIFERICA CON PERNO MUÑON COLADO </v>
      </c>
      <c r="I1332" s="821" t="s">
        <v>329</v>
      </c>
      <c r="J1332" s="816">
        <v>1</v>
      </c>
      <c r="K1332" s="822">
        <f>IF(G1332="","",VLOOKUP(G1332,ARANCEL!$B$5:$D$121,3,FALSE)*J1332)</f>
        <v>32612</v>
      </c>
      <c r="L1332" s="1210" t="s">
        <v>6905</v>
      </c>
      <c r="M1332" s="1210">
        <v>4500250349</v>
      </c>
      <c r="N1332" s="1210" t="s">
        <v>6910</v>
      </c>
    </row>
    <row r="1333" spans="1:14" s="1458" customFormat="1" ht="17.25" customHeight="1" x14ac:dyDescent="0.25">
      <c r="A1333" s="816" t="s">
        <v>305</v>
      </c>
      <c r="B1333" s="817">
        <v>41893</v>
      </c>
      <c r="C1333" s="818" t="s">
        <v>7045</v>
      </c>
      <c r="D1333" s="816" t="s">
        <v>1341</v>
      </c>
      <c r="E1333" s="819">
        <v>10256192</v>
      </c>
      <c r="F1333" s="816">
        <v>28007242</v>
      </c>
      <c r="G1333" s="816">
        <v>2705003</v>
      </c>
      <c r="H1333" s="820" t="str">
        <f>IF(G1333="","",VLOOKUP(G1333,ARANCEL!$B$5:$D$121,2,FALSE))</f>
        <v>INCRUSTACION ESTETICA (ART-GLASS O CERAMICA)</v>
      </c>
      <c r="I1333" s="821" t="s">
        <v>322</v>
      </c>
      <c r="J1333" s="816">
        <v>1</v>
      </c>
      <c r="K1333" s="822">
        <f>IF(G1333="","",VLOOKUP(G1333,ARANCEL!$B$5:$D$121,3,FALSE)*J1333)</f>
        <v>15676</v>
      </c>
      <c r="L1333" s="1210" t="s">
        <v>7548</v>
      </c>
      <c r="M1333" s="1210">
        <v>4500255012</v>
      </c>
      <c r="N1333" s="1210" t="s">
        <v>7550</v>
      </c>
    </row>
    <row r="1334" spans="1:14" s="1473" customFormat="1" ht="17.25" customHeight="1" x14ac:dyDescent="0.25">
      <c r="A1334" s="816" t="s">
        <v>305</v>
      </c>
      <c r="B1334" s="817">
        <v>41876</v>
      </c>
      <c r="C1334" s="818" t="s">
        <v>6619</v>
      </c>
      <c r="D1334" s="816" t="s">
        <v>467</v>
      </c>
      <c r="E1334" s="819">
        <v>10247049</v>
      </c>
      <c r="F1334" s="816">
        <v>26020691</v>
      </c>
      <c r="G1334" s="816">
        <v>2705003</v>
      </c>
      <c r="H1334" s="820" t="str">
        <f>IF(G1334="","",VLOOKUP(G1334,ARANCEL!$B$5:$D$121,2,FALSE))</f>
        <v>INCRUSTACION ESTETICA (ART-GLASS O CERAMICA)</v>
      </c>
      <c r="I1334" s="821" t="s">
        <v>315</v>
      </c>
      <c r="J1334" s="816">
        <v>1</v>
      </c>
      <c r="K1334" s="822">
        <f>IF(G1334="","",VLOOKUP(G1334,ARANCEL!$B$5:$D$121,3,FALSE)*J1334)</f>
        <v>15676</v>
      </c>
      <c r="L1334" s="1210" t="s">
        <v>6905</v>
      </c>
      <c r="M1334" s="1210">
        <v>4500251421</v>
      </c>
      <c r="N1334" s="1210" t="s">
        <v>7150</v>
      </c>
    </row>
    <row r="1335" spans="1:14" s="1473" customFormat="1" ht="17.25" customHeight="1" x14ac:dyDescent="0.25">
      <c r="A1335" s="816"/>
      <c r="B1335" s="817"/>
      <c r="C1335" s="818"/>
      <c r="D1335" s="816"/>
      <c r="E1335" s="819"/>
      <c r="F1335" s="816"/>
      <c r="G1335" s="816"/>
      <c r="H1335" s="820" t="str">
        <f>IF(G1335="","",VLOOKUP(G1335,ARANCEL!$B$5:$D$121,2,FALSE))</f>
        <v/>
      </c>
      <c r="I1335" s="821" t="s">
        <v>2739</v>
      </c>
      <c r="J1335" s="816"/>
      <c r="K1335" s="822" t="str">
        <f>IF(G1335="","",VLOOKUP(G1335,ARANCEL!$B$5:$D$121,3,FALSE)*J1335)</f>
        <v/>
      </c>
      <c r="L1335" s="1249" t="str">
        <f>IF(E1335="","","IMPAGO")</f>
        <v/>
      </c>
      <c r="M1335" s="1249" t="str">
        <f>IF(L1335="IMPAGO","SIN O.C.","")</f>
        <v/>
      </c>
      <c r="N1335" s="1249" t="str">
        <f>IF(L1335="IMPAGO","SIN FACT.","")</f>
        <v/>
      </c>
    </row>
    <row r="1336" spans="1:14" s="1473" customFormat="1" ht="17.25" customHeight="1" x14ac:dyDescent="0.25">
      <c r="A1336" s="816"/>
      <c r="B1336" s="817"/>
      <c r="C1336" s="818"/>
      <c r="D1336" s="816"/>
      <c r="E1336" s="819"/>
      <c r="F1336" s="816"/>
      <c r="G1336" s="816"/>
      <c r="H1336" s="820" t="str">
        <f>IF(G1336="","",VLOOKUP(G1336,ARANCEL!$B$5:$D$121,2,FALSE))</f>
        <v/>
      </c>
      <c r="I1336" s="821" t="s">
        <v>2739</v>
      </c>
      <c r="J1336" s="816"/>
      <c r="K1336" s="822" t="str">
        <f>IF(G1336="","",VLOOKUP(G1336,ARANCEL!$B$5:$D$121,3,FALSE)*J1336)</f>
        <v/>
      </c>
      <c r="L1336" s="1249" t="str">
        <f>IF(E1336="","","IMPAGO")</f>
        <v/>
      </c>
      <c r="M1336" s="1249" t="str">
        <f>IF(L1336="IMPAGO","SIN O.C.","")</f>
        <v/>
      </c>
      <c r="N1336" s="1249" t="str">
        <f>IF(L1336="IMPAGO","SIN FACT.","")</f>
        <v/>
      </c>
    </row>
    <row r="1337" spans="1:14" s="1458" customFormat="1" ht="17.25" customHeight="1" x14ac:dyDescent="0.25">
      <c r="A1337" s="816"/>
      <c r="B1337" s="817"/>
      <c r="C1337" s="818"/>
      <c r="D1337" s="816"/>
      <c r="E1337" s="819"/>
      <c r="F1337" s="816"/>
      <c r="G1337" s="816"/>
      <c r="H1337" s="820" t="str">
        <f>IF(G1337="","",VLOOKUP(G1337,ARANCEL!$B$5:$D$121,2,FALSE))</f>
        <v/>
      </c>
      <c r="I1337" s="821" t="s">
        <v>2739</v>
      </c>
      <c r="J1337" s="816"/>
      <c r="K1337" s="822" t="str">
        <f>IF(G1337="","",VLOOKUP(G1337,ARANCEL!$B$5:$D$121,3,FALSE)*J1337)</f>
        <v/>
      </c>
      <c r="L1337" s="1249" t="str">
        <f>IF(E1337="","","IMPAGO")</f>
        <v/>
      </c>
      <c r="M1337" s="1249" t="str">
        <f>IF(L1337="IMPAGO","SIN O.C.","")</f>
        <v/>
      </c>
      <c r="N1337" s="1249" t="str">
        <f>IF(L1337="IMPAGO","SIN FACT.","")</f>
        <v/>
      </c>
    </row>
    <row r="1338" spans="1:14" s="1452" customFormat="1" ht="17.25" customHeight="1" x14ac:dyDescent="0.25">
      <c r="A1338" s="816"/>
      <c r="B1338" s="817"/>
      <c r="C1338" s="818"/>
      <c r="D1338" s="816"/>
      <c r="E1338" s="819"/>
      <c r="F1338" s="816"/>
      <c r="G1338" s="816"/>
      <c r="H1338" s="820" t="str">
        <f>IF(G1338="","",VLOOKUP(G1338,ARANCEL!$B$5:$D$121,2,FALSE))</f>
        <v/>
      </c>
      <c r="I1338" s="821" t="s">
        <v>2739</v>
      </c>
      <c r="J1338" s="816"/>
      <c r="K1338" s="822" t="str">
        <f>IF(G1338="","",VLOOKUP(G1338,ARANCEL!$B$5:$D$121,3,FALSE)*J1338)</f>
        <v/>
      </c>
      <c r="L1338" s="1249" t="str">
        <f>IF(E1338="","","IMPAGO")</f>
        <v/>
      </c>
      <c r="M1338" s="1249" t="str">
        <f>IF(L1338="IMPAGO","SIN O.C.","")</f>
        <v/>
      </c>
      <c r="N1338" s="1249" t="str">
        <f>IF(L1338="IMPAGO","SIN FACT.","")</f>
        <v/>
      </c>
    </row>
    <row r="1339" spans="1:14" s="1458" customFormat="1" x14ac:dyDescent="0.25">
      <c r="D1339" s="5"/>
      <c r="L1339" s="1232"/>
      <c r="M1339" s="1232"/>
      <c r="N1339" s="1232"/>
    </row>
    <row r="1340" spans="1:14" x14ac:dyDescent="0.25">
      <c r="A1340" s="279"/>
      <c r="B1340" s="279"/>
      <c r="C1340" s="279"/>
      <c r="D1340" s="931" t="s">
        <v>2719</v>
      </c>
      <c r="E1340" s="281"/>
      <c r="F1340" s="282"/>
      <c r="G1340" s="208">
        <f ca="1">SUMIFS(K6:K1338,L6:L1338,"IMPAGO",B6:B1338,"&lt;"&amp;DATE(YEAR(TODAY()),MONTH(TODAY()),1))</f>
        <v>671223</v>
      </c>
      <c r="H1340" s="283" t="s">
        <v>4614</v>
      </c>
      <c r="I1340" s="1476">
        <f ca="1">SUMIF(L6:L1338,UPPER(TEXT(DATE(YEAR(TODAY()),MONTH(TODAY()),0),"MMMM"))&amp;" "&amp;YEAR(DATE(YEAR(TODAY()),MONTH(TODAY()),0)),K6:K1338)</f>
        <v>1767075</v>
      </c>
      <c r="J1340" s="1477"/>
      <c r="K1340" s="110">
        <f>SUMIF(L5:L1338,#REF!,K5:K1338)</f>
        <v>0</v>
      </c>
      <c r="L1340" s="1253"/>
      <c r="M1340" s="1253"/>
      <c r="N1340" s="1253"/>
    </row>
    <row r="1342" spans="1:14" ht="26.25" x14ac:dyDescent="0.25">
      <c r="A1342" s="107" t="s">
        <v>327</v>
      </c>
      <c r="B1342" s="107"/>
      <c r="C1342" s="108"/>
      <c r="D1342" s="932"/>
      <c r="E1342" s="107"/>
      <c r="F1342" s="1463"/>
      <c r="G1342" s="107"/>
      <c r="H1342" s="107"/>
      <c r="I1342" s="107"/>
      <c r="J1342" s="107"/>
      <c r="K1342" s="107"/>
      <c r="L1342" s="1254"/>
      <c r="M1342" s="1254"/>
      <c r="N1342" s="1254"/>
    </row>
    <row r="1343" spans="1:14" ht="25.5" x14ac:dyDescent="0.25">
      <c r="A1343" s="111" t="s">
        <v>4</v>
      </c>
      <c r="B1343" s="112" t="s">
        <v>5</v>
      </c>
      <c r="C1343" s="113" t="s">
        <v>6</v>
      </c>
      <c r="D1343" s="112" t="s">
        <v>7</v>
      </c>
      <c r="E1343" s="112" t="s">
        <v>8</v>
      </c>
      <c r="F1343" s="112" t="s">
        <v>9</v>
      </c>
      <c r="G1343" s="111" t="s">
        <v>10</v>
      </c>
      <c r="H1343" s="112" t="s">
        <v>11</v>
      </c>
      <c r="I1343" s="112" t="s">
        <v>12</v>
      </c>
      <c r="J1343" s="112" t="s">
        <v>13</v>
      </c>
      <c r="K1343" s="112" t="s">
        <v>14</v>
      </c>
      <c r="L1343" s="1255" t="s">
        <v>15</v>
      </c>
      <c r="M1343" s="1255" t="s">
        <v>16</v>
      </c>
      <c r="N1343" s="1256" t="s">
        <v>17</v>
      </c>
    </row>
    <row r="1344" spans="1:14" s="496" customFormat="1" ht="41.25" x14ac:dyDescent="0.25">
      <c r="A1344" s="412" t="s">
        <v>7036</v>
      </c>
      <c r="B1344" s="256">
        <v>41890</v>
      </c>
      <c r="C1344" s="118" t="s">
        <v>6752</v>
      </c>
      <c r="D1344" s="119" t="s">
        <v>84</v>
      </c>
      <c r="E1344" s="162" t="s">
        <v>343</v>
      </c>
      <c r="F1344" s="119">
        <v>28234784</v>
      </c>
      <c r="G1344" s="119">
        <v>2704002</v>
      </c>
      <c r="H1344" s="120" t="str">
        <f>IF(G1344="","",VLOOKUP(G1344,ARANCEL!$B$5:$D$121,2,FALSE))</f>
        <v xml:space="preserve">CORONA PERIFERICA </v>
      </c>
      <c r="I1344" s="121" t="s">
        <v>340</v>
      </c>
      <c r="J1344" s="119">
        <v>1</v>
      </c>
      <c r="K1344" s="122">
        <f>IF(G1344="","",VLOOKUP(G1344,ARANCEL!$B$5:$D$121,3,FALSE)*J1344)</f>
        <v>25865</v>
      </c>
      <c r="L1344" s="1235" t="str">
        <f>IF(E1344="","","IMPAGO")</f>
        <v>IMPAGO</v>
      </c>
      <c r="M1344" s="1235" t="str">
        <f>IF(L1344="IMPAGO","SIN O.C.","")</f>
        <v>SIN O.C.</v>
      </c>
      <c r="N1344" s="1235" t="str">
        <f>IF(L1344="IMPAGO","SIN FACT.","")</f>
        <v>SIN FACT.</v>
      </c>
    </row>
    <row r="1345" spans="1:14" s="872" customFormat="1" x14ac:dyDescent="0.25">
      <c r="A1345" s="119" t="s">
        <v>606</v>
      </c>
      <c r="B1345" s="164">
        <v>41964</v>
      </c>
      <c r="C1345" s="118" t="s">
        <v>8009</v>
      </c>
      <c r="D1345" s="119" t="s">
        <v>84</v>
      </c>
      <c r="E1345" s="162" t="s">
        <v>343</v>
      </c>
      <c r="F1345" s="119">
        <v>28041732</v>
      </c>
      <c r="G1345" s="119">
        <v>2704002</v>
      </c>
      <c r="H1345" s="120" t="str">
        <f>IF(G1345="","",VLOOKUP(G1345,ARANCEL!$B$5:$D$121,2,FALSE))</f>
        <v xml:space="preserve">CORONA PERIFERICA </v>
      </c>
      <c r="I1345" s="121" t="s">
        <v>8010</v>
      </c>
      <c r="J1345" s="119">
        <v>4</v>
      </c>
      <c r="K1345" s="122">
        <f>IF(G1345="","",VLOOKUP(G1345,ARANCEL!$B$5:$D$121,3,FALSE)*J1345)</f>
        <v>103460</v>
      </c>
      <c r="L1345" s="1235" t="str">
        <f t="shared" ref="L1345" si="0">IF(E1345="","","IMPAGO")</f>
        <v>IMPAGO</v>
      </c>
      <c r="M1345" s="1235" t="str">
        <f t="shared" ref="M1345" si="1">IF(L1345="IMPAGO","SIN O.C.","")</f>
        <v>SIN O.C.</v>
      </c>
      <c r="N1345" s="1235" t="str">
        <f t="shared" ref="N1345" si="2">IF(L1345="IMPAGO","SIN FACT.","")</f>
        <v>SIN FACT.</v>
      </c>
    </row>
    <row r="1346" spans="1:14" s="496" customFormat="1" ht="42" customHeight="1" x14ac:dyDescent="0.25">
      <c r="A1346" s="165" t="s">
        <v>8634</v>
      </c>
      <c r="B1346" s="164">
        <v>41967</v>
      </c>
      <c r="C1346" s="118" t="s">
        <v>2553</v>
      </c>
      <c r="D1346" s="119" t="s">
        <v>1431</v>
      </c>
      <c r="E1346" s="162" t="s">
        <v>343</v>
      </c>
      <c r="F1346" s="119">
        <v>28645311</v>
      </c>
      <c r="G1346" s="119">
        <v>2704005</v>
      </c>
      <c r="H1346" s="120" t="str">
        <f>IF(G1346="","",VLOOKUP(G1346,ARANCEL!$B$5:$D$121,2,FALSE))</f>
        <v>PROVISORIO</v>
      </c>
      <c r="I1346" s="121" t="s">
        <v>335</v>
      </c>
      <c r="J1346" s="119">
        <v>1</v>
      </c>
      <c r="K1346" s="122">
        <f>IF(G1346="","",VLOOKUP(G1346,ARANCEL!$B$5:$D$121,3,FALSE)*J1346)</f>
        <v>3250</v>
      </c>
      <c r="L1346" s="1235" t="str">
        <f>IF(E1346="","","IMPAGO")</f>
        <v>IMPAGO</v>
      </c>
      <c r="M1346" s="1235" t="str">
        <f>IF(L1346="IMPAGO","SIN O.C.","")</f>
        <v>SIN O.C.</v>
      </c>
      <c r="N1346" s="1235" t="str">
        <f>IF(L1346="IMPAGO","SIN FACT.","")</f>
        <v>SIN FACT.</v>
      </c>
    </row>
    <row r="1347" spans="1:14" s="1180" customFormat="1" ht="41.25" x14ac:dyDescent="0.25">
      <c r="A1347" s="824" t="s">
        <v>9351</v>
      </c>
      <c r="B1347" s="817">
        <v>42009</v>
      </c>
      <c r="C1347" s="818" t="s">
        <v>3598</v>
      </c>
      <c r="D1347" s="816" t="s">
        <v>82</v>
      </c>
      <c r="E1347" s="819" t="s">
        <v>343</v>
      </c>
      <c r="F1347" s="816">
        <v>20441695</v>
      </c>
      <c r="G1347" s="816">
        <v>2704015</v>
      </c>
      <c r="H1347" s="120" t="str">
        <f>IF(G1347="","",VLOOKUP(G1347,ARANCEL!$B$5:$D$121,2,FALSE))</f>
        <v xml:space="preserve">CORONA IN CERAM </v>
      </c>
      <c r="I1347" s="121" t="s">
        <v>312</v>
      </c>
      <c r="J1347" s="119">
        <v>1</v>
      </c>
      <c r="K1347" s="122">
        <f>IF(G1347="","",VLOOKUP(G1347,ARANCEL!$B$5:$D$121,3,FALSE)*J1347)</f>
        <v>42733</v>
      </c>
      <c r="L1347" s="1235" t="str">
        <f>IF(E1347="","","IMPAGO")</f>
        <v>IMPAGO</v>
      </c>
      <c r="M1347" s="1235" t="str">
        <f>IF(L1347="IMPAGO","SIN O.C.","")</f>
        <v>SIN O.C.</v>
      </c>
      <c r="N1347" s="1235" t="str">
        <f>IF(L1347="IMPAGO","SIN FACT.","")</f>
        <v>SIN FACT.</v>
      </c>
    </row>
    <row r="1348" spans="1:14" s="1180" customFormat="1" ht="58.5" x14ac:dyDescent="0.25">
      <c r="A1348" s="165" t="s">
        <v>9352</v>
      </c>
      <c r="B1348" s="164" t="s">
        <v>9353</v>
      </c>
      <c r="C1348" s="118" t="s">
        <v>7256</v>
      </c>
      <c r="D1348" s="119" t="s">
        <v>467</v>
      </c>
      <c r="E1348" s="162" t="s">
        <v>343</v>
      </c>
      <c r="F1348" s="119">
        <v>27545364</v>
      </c>
      <c r="G1348" s="119">
        <v>2704003</v>
      </c>
      <c r="H1348" s="120" t="str">
        <f>IF(G1348="","",VLOOKUP(G1348,ARANCEL!$B$5:$D$121,2,FALSE))</f>
        <v xml:space="preserve">CORONA PERIFERICA CON PERNO MUÑON COLADO </v>
      </c>
      <c r="I1348" s="121" t="s">
        <v>7751</v>
      </c>
      <c r="J1348" s="119">
        <v>2</v>
      </c>
      <c r="K1348" s="122">
        <f>IF(G1348="","",VLOOKUP(G1348,ARANCEL!$B$5:$D$121,3,FALSE)*J1348)</f>
        <v>65224</v>
      </c>
      <c r="L1348" s="1229" t="s">
        <v>8279</v>
      </c>
      <c r="M1348" s="1229">
        <v>4500259287</v>
      </c>
      <c r="N1348" s="1229" t="s">
        <v>8287</v>
      </c>
    </row>
    <row r="1349" spans="1:14" s="1187" customFormat="1" ht="25.5" x14ac:dyDescent="0.25">
      <c r="A1349" s="824" t="s">
        <v>9397</v>
      </c>
      <c r="B1349" s="817">
        <v>42011</v>
      </c>
      <c r="C1349" s="818" t="s">
        <v>9172</v>
      </c>
      <c r="D1349" s="816" t="s">
        <v>84</v>
      </c>
      <c r="E1349" s="819" t="s">
        <v>343</v>
      </c>
      <c r="F1349" s="816">
        <v>30062691</v>
      </c>
      <c r="G1349" s="816">
        <v>2704005</v>
      </c>
      <c r="H1349" s="120" t="str">
        <f>IF(G1349="","",VLOOKUP(G1349,ARANCEL!$B$5:$D$121,2,FALSE))</f>
        <v>PROVISORIO</v>
      </c>
      <c r="I1349" s="121" t="s">
        <v>340</v>
      </c>
      <c r="J1349" s="119">
        <v>1</v>
      </c>
      <c r="K1349" s="122">
        <f>IF(G1349="","",VLOOKUP(G1349,ARANCEL!$B$5:$D$121,3,FALSE)*J1349)</f>
        <v>3250</v>
      </c>
      <c r="L1349" s="1235" t="str">
        <f>IF(E1349="","","IMPAGO")</f>
        <v>IMPAGO</v>
      </c>
      <c r="M1349" s="1235" t="str">
        <f>IF(L1349="IMPAGO","SIN O.C.","")</f>
        <v>SIN O.C.</v>
      </c>
      <c r="N1349" s="1235" t="str">
        <f>IF(L1349="IMPAGO","SIN FACT.","")</f>
        <v>SIN FACT.</v>
      </c>
    </row>
    <row r="1350" spans="1:14" s="1187" customFormat="1" ht="17.25" customHeight="1" x14ac:dyDescent="0.25">
      <c r="A1350" s="816"/>
      <c r="B1350" s="817"/>
      <c r="C1350" s="818"/>
      <c r="D1350" s="816"/>
      <c r="E1350" s="819"/>
      <c r="F1350" s="816"/>
      <c r="G1350" s="816"/>
      <c r="H1350" s="820" t="str">
        <f>IF(G1350="","",VLOOKUP(G1350,ARANCEL!$B$5:$D$121,2,FALSE))</f>
        <v/>
      </c>
      <c r="I1350" s="821" t="s">
        <v>2739</v>
      </c>
      <c r="J1350" s="816"/>
      <c r="K1350" s="822" t="str">
        <f>IF(G1350="","",VLOOKUP(G1350,ARANCEL!$B$5:$D$121,3,FALSE)*J1350)</f>
        <v/>
      </c>
      <c r="L1350" s="1249" t="str">
        <f t="shared" ref="L1350" si="3">IF(E1350="","","IMPAGO")</f>
        <v/>
      </c>
      <c r="M1350" s="1249" t="str">
        <f t="shared" ref="M1350" si="4">IF(L1350="IMPAGO","SIN O.C.","")</f>
        <v/>
      </c>
      <c r="N1350" s="1249" t="str">
        <f t="shared" ref="N1350" si="5">IF(L1350="IMPAGO","SIN FACT.","")</f>
        <v/>
      </c>
    </row>
    <row r="1351" spans="1:14" s="1029" customFormat="1" ht="17.25" customHeight="1" x14ac:dyDescent="0.25">
      <c r="A1351" s="816"/>
      <c r="B1351" s="817"/>
      <c r="C1351" s="818"/>
      <c r="D1351" s="816"/>
      <c r="E1351" s="819"/>
      <c r="F1351" s="816"/>
      <c r="G1351" s="816"/>
      <c r="H1351" s="820" t="str">
        <f>IF(G1351="","",VLOOKUP(G1351,ARANCEL!$B$5:$D$121,2,FALSE))</f>
        <v/>
      </c>
      <c r="I1351" s="821" t="s">
        <v>2739</v>
      </c>
      <c r="J1351" s="816"/>
      <c r="K1351" s="822" t="str">
        <f>IF(G1351="","",VLOOKUP(G1351,ARANCEL!$B$5:$D$121,3,FALSE)*J1351)</f>
        <v/>
      </c>
      <c r="L1351" s="1249" t="str">
        <f t="shared" ref="L1351:L1352" si="6">IF(E1351="","","IMPAGO")</f>
        <v/>
      </c>
      <c r="M1351" s="1249" t="str">
        <f t="shared" ref="M1351:M1352" si="7">IF(L1351="IMPAGO","SIN O.C.","")</f>
        <v/>
      </c>
      <c r="N1351" s="1249" t="str">
        <f t="shared" ref="N1351:N1352" si="8">IF(L1351="IMPAGO","SIN FACT.","")</f>
        <v/>
      </c>
    </row>
    <row r="1352" spans="1:14" s="1029" customFormat="1" ht="17.25" customHeight="1" x14ac:dyDescent="0.25">
      <c r="A1352" s="816"/>
      <c r="B1352" s="817"/>
      <c r="C1352" s="818"/>
      <c r="D1352" s="816"/>
      <c r="E1352" s="819"/>
      <c r="F1352" s="816"/>
      <c r="G1352" s="816"/>
      <c r="H1352" s="820" t="str">
        <f>IF(G1352="","",VLOOKUP(G1352,ARANCEL!$B$5:$D$121,2,FALSE))</f>
        <v/>
      </c>
      <c r="I1352" s="821" t="s">
        <v>2739</v>
      </c>
      <c r="J1352" s="816"/>
      <c r="K1352" s="822" t="str">
        <f>IF(G1352="","",VLOOKUP(G1352,ARANCEL!$B$5:$D$121,3,FALSE)*J1352)</f>
        <v/>
      </c>
      <c r="L1352" s="1249" t="str">
        <f t="shared" si="6"/>
        <v/>
      </c>
      <c r="M1352" s="1249" t="str">
        <f t="shared" si="7"/>
        <v/>
      </c>
      <c r="N1352" s="1249" t="str">
        <f t="shared" si="8"/>
        <v/>
      </c>
    </row>
    <row r="1353" spans="1:14" x14ac:dyDescent="0.25">
      <c r="A1353" s="362" t="s">
        <v>9545</v>
      </c>
    </row>
    <row r="1354" spans="1:14" x14ac:dyDescent="0.25">
      <c r="A1354" s="362"/>
    </row>
    <row r="1355" spans="1:14" s="201" customFormat="1" ht="26.25" x14ac:dyDescent="0.25">
      <c r="A1355" s="109" t="s">
        <v>328</v>
      </c>
      <c r="B1355" s="109"/>
      <c r="C1355" s="130"/>
      <c r="D1355" s="933"/>
      <c r="E1355" s="109"/>
      <c r="F1355" s="109"/>
      <c r="G1355" s="109"/>
      <c r="H1355" s="109"/>
      <c r="I1355" s="109"/>
      <c r="J1355" s="109"/>
      <c r="K1355" s="109"/>
      <c r="L1355" s="1254"/>
      <c r="M1355" s="1254"/>
      <c r="N1355" s="1254"/>
    </row>
    <row r="1356" spans="1:14" ht="25.5" x14ac:dyDescent="0.25">
      <c r="A1356" s="114" t="s">
        <v>4</v>
      </c>
      <c r="B1356" s="115" t="s">
        <v>5</v>
      </c>
      <c r="C1356" s="116" t="s">
        <v>6</v>
      </c>
      <c r="D1356" s="115" t="s">
        <v>7</v>
      </c>
      <c r="E1356" s="115" t="s">
        <v>8</v>
      </c>
      <c r="F1356" s="115" t="s">
        <v>9</v>
      </c>
      <c r="G1356" s="114" t="s">
        <v>10</v>
      </c>
      <c r="H1356" s="115" t="s">
        <v>11</v>
      </c>
      <c r="I1356" s="115" t="s">
        <v>12</v>
      </c>
      <c r="J1356" s="115" t="s">
        <v>13</v>
      </c>
      <c r="K1356" s="115" t="s">
        <v>14</v>
      </c>
      <c r="L1356" s="1257" t="s">
        <v>15</v>
      </c>
      <c r="M1356" s="1257" t="s">
        <v>16</v>
      </c>
      <c r="N1356" s="1258" t="s">
        <v>17</v>
      </c>
    </row>
    <row r="1357" spans="1:14" x14ac:dyDescent="0.25">
      <c r="A1357" s="119" t="s">
        <v>313</v>
      </c>
      <c r="B1357" s="164">
        <v>41813</v>
      </c>
      <c r="C1357" s="118" t="s">
        <v>1696</v>
      </c>
      <c r="D1357" s="119" t="s">
        <v>467</v>
      </c>
      <c r="E1357" s="162">
        <v>10215354</v>
      </c>
      <c r="F1357" s="119">
        <v>25429554</v>
      </c>
      <c r="G1357" s="119">
        <v>2704031</v>
      </c>
      <c r="H1357" s="120" t="str">
        <f>IF(G1357="","",VLOOKUP(G1357,ARANCEL!$B$5:$D$121,2,FALSE))</f>
        <v xml:space="preserve">PERNO MUÑON METALICO </v>
      </c>
      <c r="I1357" s="121" t="s">
        <v>2739</v>
      </c>
      <c r="J1357" s="119">
        <v>2</v>
      </c>
      <c r="K1357" s="122">
        <f>IF(G1357="","",VLOOKUP(G1357,ARANCEL!$B$5:$D$121,3,FALSE)*J1357)</f>
        <v>24492</v>
      </c>
      <c r="L1357" s="1235" t="str">
        <f>IF(E1357="","","IMPAGO")</f>
        <v>IMPAGO</v>
      </c>
      <c r="M1357" s="1235" t="str">
        <f>IF(L1357="IMPAGO","SIN O.C.","")</f>
        <v>SIN O.C.</v>
      </c>
      <c r="N1357" s="1235" t="str">
        <f>IF(L1357="IMPAGO","SIN FACT.","")</f>
        <v>SIN FACT.</v>
      </c>
    </row>
    <row r="1358" spans="1:14" x14ac:dyDescent="0.25">
      <c r="A1358" s="119" t="s">
        <v>305</v>
      </c>
      <c r="B1358" s="164">
        <v>41880</v>
      </c>
      <c r="C1358" s="118" t="s">
        <v>6589</v>
      </c>
      <c r="D1358" s="119" t="s">
        <v>78</v>
      </c>
      <c r="E1358" s="162">
        <v>10249760</v>
      </c>
      <c r="F1358" s="119">
        <v>28265989</v>
      </c>
      <c r="G1358" s="119">
        <v>2704002</v>
      </c>
      <c r="H1358" s="120" t="str">
        <f>IF(G1358="","",VLOOKUP(G1358,ARANCEL!$B$5:$D$121,2,FALSE))</f>
        <v xml:space="preserve">CORONA PERIFERICA </v>
      </c>
      <c r="I1358" s="121" t="s">
        <v>326</v>
      </c>
      <c r="J1358" s="119">
        <v>1</v>
      </c>
      <c r="K1358" s="122">
        <f>IF(G1358="","",VLOOKUP(G1358,ARANCEL!$B$5:$D$121,3,FALSE)*J1358)</f>
        <v>25865</v>
      </c>
      <c r="L1358" s="1235" t="str">
        <f>IF(E1358="","","IMPAGO")</f>
        <v>IMPAGO</v>
      </c>
      <c r="M1358" s="1235" t="str">
        <f>IF(L1358="IMPAGO","SIN O.C.","")</f>
        <v>SIN O.C.</v>
      </c>
      <c r="N1358" s="1235" t="str">
        <f>IF(L1358="IMPAGO","SIN FACT.","")</f>
        <v>SIN FACT.</v>
      </c>
    </row>
    <row r="1362" spans="8:8" x14ac:dyDescent="0.25">
      <c r="H1362" s="7" t="s">
        <v>6776</v>
      </c>
    </row>
    <row r="1387" spans="1:14" x14ac:dyDescent="0.25">
      <c r="A1387" s="332"/>
      <c r="B1387" s="332"/>
      <c r="C1387" s="338"/>
      <c r="D1387" s="934"/>
      <c r="E1387" s="332"/>
      <c r="F1387" s="332"/>
      <c r="G1387" s="332"/>
      <c r="H1387" s="332"/>
      <c r="I1387" s="332"/>
      <c r="J1387" s="332"/>
      <c r="K1387" s="332"/>
      <c r="L1387" s="1298"/>
      <c r="M1387" s="1298"/>
      <c r="N1387" s="1298"/>
    </row>
  </sheetData>
  <autoFilter ref="A5:N5">
    <sortState ref="A6:N1338">
      <sortCondition ref="C5"/>
    </sortState>
  </autoFilter>
  <sortState ref="A6:N1364">
    <sortCondition ref="B489"/>
  </sortState>
  <customSheetViews>
    <customSheetView guid="{5A3E7664-B706-4E89-8FE4-5CD0E8149518}" scale="85" showAutoFilter="1">
      <pane ySplit="5" topLeftCell="A1314" activePane="bottomLeft" state="frozen"/>
      <selection pane="bottomLeft" activeCell="A1321" sqref="A1321"/>
      <pageMargins left="0.7" right="0.7" top="0.75" bottom="0.75" header="0.3" footer="0.3"/>
      <pageSetup orientation="landscape" r:id="rId1"/>
      <autoFilter ref="A5:N1340">
        <sortState ref="A6:N1337">
          <sortCondition ref="C5:C1295"/>
        </sortState>
      </autoFilter>
    </customSheetView>
    <customSheetView guid="{90887117-F10F-4BFC-8FBC-C977ABC07CFF}" scale="85" showAutoFilter="1">
      <pane ySplit="5" topLeftCell="A1789" activePane="bottomLeft" state="frozen"/>
      <selection pane="bottomLeft" activeCell="J1804" sqref="J1804"/>
      <pageMargins left="0.7" right="0.7" top="0.75" bottom="0.75" header="0.3" footer="0.3"/>
      <pageSetup orientation="landscape" r:id="rId2"/>
      <autoFilter ref="A5:N1805">
        <sortState ref="A7:N1805">
          <sortCondition ref="C5:C1775"/>
        </sortState>
      </autoFilter>
    </customSheetView>
    <customSheetView guid="{384DA9C8-FFC1-4FC6-A1DF-01F043F9EA83}" showAutoFilter="1">
      <pane ySplit="5" topLeftCell="A1336" activePane="bottomLeft" state="frozen"/>
      <selection pane="bottomLeft" activeCell="H2" sqref="H2:H3"/>
      <pageMargins left="0.7" right="0.7" top="0.75" bottom="0.75" header="0.3" footer="0.3"/>
      <autoFilter ref="A5:R1340">
        <sortState ref="A6:Q1340">
          <sortCondition descending="1" ref="L5:L1340"/>
        </sortState>
      </autoFilter>
    </customSheetView>
    <customSheetView guid="{88E733B4-D2A6-4E52-A803-6F54C59BA422}" showAutoFilter="1">
      <pane ySplit="5" topLeftCell="A210" activePane="bottomLeft" state="frozen"/>
      <selection pane="bottomLeft" activeCell="D220" sqref="D220"/>
      <pageMargins left="0.7" right="0.7" top="0.75" bottom="0.75" header="0.3" footer="0.3"/>
      <pageSetup paperSize="9" orientation="portrait" r:id="rId3"/>
      <autoFilter ref="A5:R1529">
        <sortState ref="A6:R1529">
          <sortCondition descending="1" ref="L5:L1529"/>
        </sortState>
      </autoFilter>
    </customSheetView>
    <customSheetView guid="{12FAB891-95C7-4FC6-A844-12DF1167D7D0}" showAutoFilter="1" topLeftCell="D1">
      <pane ySplit="5" topLeftCell="A1330" activePane="bottomLeft" state="frozen"/>
      <selection pane="bottomLeft" activeCell="E1351" sqref="E1351"/>
      <pageMargins left="0.7" right="0.7" top="0.75" bottom="0.75" header="0.3" footer="0.3"/>
      <autoFilter ref="A5:R1366">
        <sortState ref="A6:R1952">
          <sortCondition ref="C5:C1952"/>
        </sortState>
      </autoFilter>
    </customSheetView>
    <customSheetView guid="{5C5191FA-2E8D-43C8-B7A4-943B410B3C52}" scale="85" showAutoFilter="1">
      <pane ySplit="5" topLeftCell="A1326" activePane="bottomLeft" state="frozen"/>
      <selection pane="bottomLeft" activeCell="C1337" sqref="C1337"/>
      <pageMargins left="0.7" right="0.7" top="0.75" bottom="0.75" header="0.3" footer="0.3"/>
      <pageSetup orientation="landscape" r:id="rId4"/>
      <autoFilter ref="A5:N1340">
        <sortState ref="A6:N1337">
          <sortCondition ref="C5:C1295"/>
        </sortState>
      </autoFilter>
    </customSheetView>
  </customSheetViews>
  <mergeCells count="7">
    <mergeCell ref="I1340:J1340"/>
    <mergeCell ref="A1:D3"/>
    <mergeCell ref="E1:F1"/>
    <mergeCell ref="E2:F3"/>
    <mergeCell ref="G2:G3"/>
    <mergeCell ref="H2:H3"/>
    <mergeCell ref="I2:I3"/>
  </mergeCells>
  <hyperlinks>
    <hyperlink ref="H2" r:id="rId5"/>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8212" r:id="rId9" name="Button 20">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8214" r:id="rId10" name="Button 22">
              <controlPr defaultSize="0" print="0" autoFill="0" autoPict="0" macro="[0]!Botón7_Haga_clic_en">
                <anchor moveWithCells="1" sizeWithCells="1">
                  <from>
                    <xdr:col>0</xdr:col>
                    <xdr:colOff>0</xdr:colOff>
                    <xdr:row>1338</xdr:row>
                    <xdr:rowOff>171450</xdr:rowOff>
                  </from>
                  <to>
                    <xdr:col>1</xdr:col>
                    <xdr:colOff>0</xdr:colOff>
                    <xdr:row>1340</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3" tint="-0.499984740745262"/>
  </sheetPr>
  <dimension ref="A1:AK1080"/>
  <sheetViews>
    <sheetView zoomScale="85" zoomScaleNormal="85" workbookViewId="0">
      <pane ySplit="5" topLeftCell="A979" activePane="bottomLeft" state="frozen"/>
      <selection pane="bottomLeft" activeCell="A983" sqref="A983:XFD983"/>
    </sheetView>
  </sheetViews>
  <sheetFormatPr baseColWidth="10" defaultRowHeight="15" x14ac:dyDescent="0.25"/>
  <cols>
    <col min="1" max="1" width="34.5703125" style="7" customWidth="1"/>
    <col min="2" max="2" width="11.85546875" style="7" customWidth="1"/>
    <col min="3" max="3" width="28.42578125" style="7" customWidth="1"/>
    <col min="4" max="4" width="11.42578125" style="7" customWidth="1"/>
    <col min="5" max="5" width="10.7109375" style="7" customWidth="1"/>
    <col min="6" max="6" width="10.140625" style="7" customWidth="1"/>
    <col min="7" max="7" width="11.85546875" style="7" customWidth="1"/>
    <col min="8" max="8" width="50.85546875" style="7" customWidth="1"/>
    <col min="9" max="9" width="10.140625" style="7" customWidth="1"/>
    <col min="10" max="10" width="5.42578125" style="7" customWidth="1"/>
    <col min="11" max="11" width="10.7109375" style="7" customWidth="1"/>
    <col min="12" max="12" width="14.42578125" style="1232" customWidth="1"/>
    <col min="13" max="13" width="11.7109375" style="1232" customWidth="1"/>
    <col min="14" max="14" width="8" style="1232" customWidth="1"/>
    <col min="15" max="16384" width="11.42578125" style="7"/>
  </cols>
  <sheetData>
    <row r="1" spans="1:37" s="266" customFormat="1" ht="15" customHeight="1" x14ac:dyDescent="0.25">
      <c r="A1" s="1504"/>
      <c r="B1" s="1505"/>
      <c r="C1" s="1505"/>
      <c r="D1" s="1505"/>
      <c r="E1" s="1480" t="s">
        <v>0</v>
      </c>
      <c r="F1" s="1480"/>
      <c r="G1" s="265" t="s">
        <v>1</v>
      </c>
      <c r="H1" s="265" t="s">
        <v>2</v>
      </c>
      <c r="I1" s="459" t="s">
        <v>5675</v>
      </c>
      <c r="L1" s="1231"/>
      <c r="M1" s="1231"/>
      <c r="N1" s="1231"/>
      <c r="O1" s="7"/>
      <c r="P1" s="7"/>
      <c r="Q1" s="7"/>
      <c r="R1" s="7"/>
      <c r="S1" s="7"/>
      <c r="T1" s="7"/>
      <c r="U1" s="7"/>
      <c r="V1" s="7"/>
      <c r="W1" s="7"/>
      <c r="X1" s="7"/>
      <c r="Y1" s="7"/>
      <c r="Z1" s="7"/>
      <c r="AA1" s="7"/>
      <c r="AB1" s="7"/>
      <c r="AC1" s="7"/>
      <c r="AD1" s="7"/>
      <c r="AE1" s="7"/>
      <c r="AF1" s="7"/>
      <c r="AG1" s="7"/>
      <c r="AH1" s="7"/>
      <c r="AI1" s="7"/>
      <c r="AJ1" s="7"/>
    </row>
    <row r="2" spans="1:37" s="266" customFormat="1" ht="15" customHeight="1" x14ac:dyDescent="0.25">
      <c r="A2" s="1505"/>
      <c r="B2" s="1505"/>
      <c r="C2" s="1505"/>
      <c r="D2" s="1505"/>
      <c r="E2" s="1497" t="s">
        <v>5679</v>
      </c>
      <c r="F2" s="1498"/>
      <c r="G2" s="1485" t="s">
        <v>5680</v>
      </c>
      <c r="H2" s="1488" t="s">
        <v>35</v>
      </c>
      <c r="I2" s="1485" t="s">
        <v>5681</v>
      </c>
      <c r="L2" s="1231"/>
      <c r="M2" s="1231"/>
      <c r="N2" s="1231"/>
      <c r="O2" s="7"/>
      <c r="P2" s="7"/>
      <c r="Q2" s="7"/>
      <c r="R2" s="7"/>
      <c r="S2" s="7"/>
      <c r="T2" s="7"/>
      <c r="U2" s="7"/>
      <c r="V2" s="7"/>
      <c r="W2" s="7"/>
      <c r="X2" s="7"/>
      <c r="Y2" s="7"/>
      <c r="Z2" s="7"/>
      <c r="AA2" s="7"/>
      <c r="AB2" s="7"/>
      <c r="AC2" s="7"/>
      <c r="AD2" s="7"/>
      <c r="AE2" s="7"/>
      <c r="AF2" s="7"/>
      <c r="AG2" s="7"/>
      <c r="AH2" s="7"/>
      <c r="AI2" s="7"/>
      <c r="AJ2" s="7"/>
      <c r="AK2" s="3" t="s">
        <v>20</v>
      </c>
    </row>
    <row r="3" spans="1:37" s="266" customFormat="1" ht="15" customHeight="1" x14ac:dyDescent="0.25">
      <c r="A3" s="1505"/>
      <c r="B3" s="1505"/>
      <c r="C3" s="1505"/>
      <c r="D3" s="1505"/>
      <c r="E3" s="1499"/>
      <c r="F3" s="1500"/>
      <c r="G3" s="1486"/>
      <c r="H3" s="1488"/>
      <c r="I3" s="1486"/>
      <c r="L3" s="1231"/>
      <c r="M3" s="1231"/>
      <c r="N3" s="1231"/>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C4" s="268"/>
      <c r="L4" s="1231"/>
      <c r="M4" s="1231"/>
      <c r="N4" s="1231"/>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725" t="s">
        <v>4</v>
      </c>
      <c r="B5" s="726" t="s">
        <v>5</v>
      </c>
      <c r="C5" s="726" t="s">
        <v>6</v>
      </c>
      <c r="D5" s="726" t="s">
        <v>7</v>
      </c>
      <c r="E5" s="726" t="s">
        <v>8</v>
      </c>
      <c r="F5" s="726" t="s">
        <v>9</v>
      </c>
      <c r="G5" s="725" t="s">
        <v>10</v>
      </c>
      <c r="H5" s="726" t="s">
        <v>11</v>
      </c>
      <c r="I5" s="726" t="s">
        <v>12</v>
      </c>
      <c r="J5" s="726" t="s">
        <v>13</v>
      </c>
      <c r="K5" s="726" t="s">
        <v>14</v>
      </c>
      <c r="L5" s="1317" t="s">
        <v>549</v>
      </c>
      <c r="M5" s="1317" t="s">
        <v>550</v>
      </c>
      <c r="N5" s="1318" t="s">
        <v>548</v>
      </c>
      <c r="O5" s="7"/>
      <c r="P5" s="7"/>
      <c r="Q5" s="7"/>
      <c r="R5" s="7"/>
      <c r="S5" s="7"/>
      <c r="T5" s="7"/>
      <c r="U5" s="7"/>
      <c r="V5" s="7"/>
      <c r="W5" s="7"/>
      <c r="X5" s="7"/>
      <c r="Y5" s="7"/>
      <c r="Z5" s="7"/>
      <c r="AA5" s="7"/>
      <c r="AB5" s="7"/>
      <c r="AC5" s="7"/>
      <c r="AD5" s="7"/>
      <c r="AE5" s="7"/>
      <c r="AF5" s="7"/>
      <c r="AG5" s="7"/>
      <c r="AH5" s="7"/>
      <c r="AI5" s="7"/>
      <c r="AJ5" s="7"/>
    </row>
    <row r="6" spans="1:37" x14ac:dyDescent="0.25">
      <c r="A6" s="728" t="s">
        <v>305</v>
      </c>
      <c r="B6" s="719">
        <v>41942</v>
      </c>
      <c r="C6" s="714" t="s">
        <v>7959</v>
      </c>
      <c r="D6" s="712" t="s">
        <v>1969</v>
      </c>
      <c r="E6" s="715">
        <v>10273339</v>
      </c>
      <c r="F6" s="712">
        <v>29315359</v>
      </c>
      <c r="G6" s="712">
        <v>2704003</v>
      </c>
      <c r="H6" s="716" t="str">
        <f>IF(G6="","",VLOOKUP(G6,ARANCEL!$B$5:$D$121,2,FALSE))</f>
        <v xml:space="preserve">CORONA PERIFERICA CON PERNO MUÑON COLADO </v>
      </c>
      <c r="I6" s="717" t="s">
        <v>322</v>
      </c>
      <c r="J6" s="712">
        <v>1</v>
      </c>
      <c r="K6" s="718">
        <f>IF(G6="","",VLOOKUP(G6,ARANCEL!$B$5:$D$121,3,FALSE)*J6)</f>
        <v>32612</v>
      </c>
      <c r="L6" s="1243" t="s">
        <v>8279</v>
      </c>
      <c r="M6" s="1243">
        <v>4500260657</v>
      </c>
      <c r="N6" s="1243" t="s">
        <v>8296</v>
      </c>
    </row>
    <row r="7" spans="1:37" x14ac:dyDescent="0.25">
      <c r="A7" s="712" t="s">
        <v>305</v>
      </c>
      <c r="B7" s="719">
        <v>41942</v>
      </c>
      <c r="C7" s="714" t="s">
        <v>7959</v>
      </c>
      <c r="D7" s="712" t="s">
        <v>1969</v>
      </c>
      <c r="E7" s="715">
        <v>10273339</v>
      </c>
      <c r="F7" s="712">
        <v>29315359</v>
      </c>
      <c r="G7" s="712">
        <v>2704013</v>
      </c>
      <c r="H7" s="716" t="str">
        <f>IF(G7="","",VLOOKUP(G7,ARANCEL!$B$5:$D$121,2,FALSE))</f>
        <v>PROVISORIO (POR PIEZA)</v>
      </c>
      <c r="I7" s="717" t="s">
        <v>322</v>
      </c>
      <c r="J7" s="712">
        <v>1</v>
      </c>
      <c r="K7" s="718">
        <f>IF(G7="","",VLOOKUP(G7,ARANCEL!$B$5:$D$121,3,FALSE)*J7)</f>
        <v>3250</v>
      </c>
      <c r="L7" s="1243" t="s">
        <v>8279</v>
      </c>
      <c r="M7" s="1243">
        <v>4500260657</v>
      </c>
      <c r="N7" s="1243" t="s">
        <v>8296</v>
      </c>
    </row>
    <row r="8" spans="1:37" x14ac:dyDescent="0.25">
      <c r="A8" s="712" t="s">
        <v>305</v>
      </c>
      <c r="B8" s="719">
        <v>41739</v>
      </c>
      <c r="C8" s="714" t="s">
        <v>3851</v>
      </c>
      <c r="D8" s="712" t="s">
        <v>1157</v>
      </c>
      <c r="E8" s="715">
        <v>10187387</v>
      </c>
      <c r="F8" s="712">
        <v>25854025</v>
      </c>
      <c r="G8" s="712">
        <v>2707001</v>
      </c>
      <c r="H8" s="716" t="str">
        <f>IF(G8="","",VLOOKUP(G8,ARANCEL!$B$5:$D$121,2,FALSE))</f>
        <v xml:space="preserve">PLANO DE RELAJACION </v>
      </c>
      <c r="I8" s="717" t="s">
        <v>306</v>
      </c>
      <c r="J8" s="712">
        <v>1</v>
      </c>
      <c r="K8" s="718">
        <f>IF(G8="","",VLOOKUP(G8,ARANCEL!$B$5:$D$121,3,FALSE)*J8)</f>
        <v>9221</v>
      </c>
      <c r="L8" s="1243" t="s">
        <v>4612</v>
      </c>
      <c r="M8" s="1243">
        <v>4500230001</v>
      </c>
      <c r="N8" s="1243">
        <v>9203</v>
      </c>
    </row>
    <row r="9" spans="1:37" x14ac:dyDescent="0.25">
      <c r="A9" s="712" t="s">
        <v>305</v>
      </c>
      <c r="B9" s="719">
        <v>41976</v>
      </c>
      <c r="C9" s="714" t="s">
        <v>8725</v>
      </c>
      <c r="D9" s="712" t="s">
        <v>1863</v>
      </c>
      <c r="E9" s="715">
        <v>10290866</v>
      </c>
      <c r="F9" s="712">
        <v>29648693</v>
      </c>
      <c r="G9" s="712">
        <v>2704013</v>
      </c>
      <c r="H9" s="716" t="str">
        <f>IF(G9="","",VLOOKUP(G9,ARANCEL!$B$5:$D$121,2,FALSE))</f>
        <v>PROVISORIO (POR PIEZA)</v>
      </c>
      <c r="I9" s="717" t="s">
        <v>317</v>
      </c>
      <c r="J9" s="712">
        <v>1</v>
      </c>
      <c r="K9" s="718">
        <f>IF(G9="","",VLOOKUP(G9,ARANCEL!$B$5:$D$121,3,FALSE)*J9)</f>
        <v>3250</v>
      </c>
      <c r="L9" s="1351" t="s">
        <v>9431</v>
      </c>
      <c r="M9" s="1351">
        <v>4500269285</v>
      </c>
      <c r="N9" s="1351" t="s">
        <v>9454</v>
      </c>
    </row>
    <row r="10" spans="1:37" x14ac:dyDescent="0.25">
      <c r="A10" s="712" t="s">
        <v>313</v>
      </c>
      <c r="B10" s="719">
        <v>41976</v>
      </c>
      <c r="C10" s="714" t="s">
        <v>8725</v>
      </c>
      <c r="D10" s="712" t="s">
        <v>1863</v>
      </c>
      <c r="E10" s="715">
        <v>10290866</v>
      </c>
      <c r="F10" s="712">
        <v>29648693</v>
      </c>
      <c r="G10" s="712">
        <v>2704003</v>
      </c>
      <c r="H10" s="716" t="str">
        <f>IF(G10="","",VLOOKUP(G10,ARANCEL!$B$5:$D$121,2,FALSE))</f>
        <v xml:space="preserve">CORONA PERIFERICA CON PERNO MUÑON COLADO </v>
      </c>
      <c r="I10" s="717" t="s">
        <v>317</v>
      </c>
      <c r="J10" s="712">
        <v>1</v>
      </c>
      <c r="K10" s="718">
        <f>IF(G10="","",VLOOKUP(G10,ARANCEL!$B$5:$D$121,3,FALSE)*J10)</f>
        <v>32612</v>
      </c>
      <c r="L10" s="1351" t="s">
        <v>9431</v>
      </c>
      <c r="M10" s="1351">
        <v>4500269285</v>
      </c>
      <c r="N10" s="1351" t="s">
        <v>9454</v>
      </c>
    </row>
    <row r="11" spans="1:37" x14ac:dyDescent="0.25">
      <c r="A11" s="712" t="s">
        <v>305</v>
      </c>
      <c r="B11" s="719">
        <v>42016</v>
      </c>
      <c r="C11" s="714" t="s">
        <v>9391</v>
      </c>
      <c r="D11" s="712" t="s">
        <v>698</v>
      </c>
      <c r="E11" s="715">
        <v>10306494</v>
      </c>
      <c r="F11" s="712">
        <v>30302797</v>
      </c>
      <c r="G11" s="712">
        <v>2708009</v>
      </c>
      <c r="H11" s="716" t="str">
        <f>IF(G11="","",VLOOKUP(G11,ARANCEL!$B$5:$D$121,2,FALSE))</f>
        <v xml:space="preserve">MANTENEDOR DE ESPACIO FIJO </v>
      </c>
      <c r="I11" s="717" t="s">
        <v>331</v>
      </c>
      <c r="J11" s="712">
        <v>1</v>
      </c>
      <c r="K11" s="718">
        <f>IF(G11="","",VLOOKUP(G11,ARANCEL!$B$5:$D$121,3,FALSE)*J11)</f>
        <v>17997</v>
      </c>
      <c r="L11" s="1319" t="str">
        <f>IF(E11="","","IMPAGO")</f>
        <v>IMPAGO</v>
      </c>
      <c r="M11" s="1319" t="str">
        <f>IF(L11="IMPAGO","SIN O.C.","")</f>
        <v>SIN O.C.</v>
      </c>
      <c r="N11" s="1319" t="str">
        <f>IF(L11="IMPAGO","SIN FACT.","")</f>
        <v>SIN FACT.</v>
      </c>
    </row>
    <row r="12" spans="1:37" x14ac:dyDescent="0.25">
      <c r="A12" s="712" t="s">
        <v>305</v>
      </c>
      <c r="B12" s="719">
        <v>41680</v>
      </c>
      <c r="C12" s="724" t="s">
        <v>2749</v>
      </c>
      <c r="D12" s="712" t="s">
        <v>509</v>
      </c>
      <c r="E12" s="715">
        <v>10173089</v>
      </c>
      <c r="F12" s="712">
        <v>24692096</v>
      </c>
      <c r="G12" s="712">
        <v>2705003</v>
      </c>
      <c r="H12" s="716" t="str">
        <f>IF(G12="","",VLOOKUP(G12,ARANCEL!$B$5:$D$121,2,FALSE))</f>
        <v>INCRUSTACION ESTETICA (ART-GLASS O CERAMICA)</v>
      </c>
      <c r="I12" s="717" t="s">
        <v>2231</v>
      </c>
      <c r="J12" s="712">
        <v>3</v>
      </c>
      <c r="K12" s="718">
        <f>IF(G12="","",VLOOKUP(G12,ARANCEL!$B$5:$D$121,3,FALSE)*J12)</f>
        <v>47028</v>
      </c>
      <c r="L12" s="1243" t="s">
        <v>3438</v>
      </c>
      <c r="M12" s="1243">
        <v>4500220795</v>
      </c>
      <c r="N12" s="1243">
        <v>8630</v>
      </c>
    </row>
    <row r="13" spans="1:37" x14ac:dyDescent="0.25">
      <c r="A13" s="712" t="s">
        <v>305</v>
      </c>
      <c r="B13" s="719">
        <v>42020</v>
      </c>
      <c r="C13" s="714" t="s">
        <v>9514</v>
      </c>
      <c r="D13" s="712" t="s">
        <v>1638</v>
      </c>
      <c r="E13" s="715">
        <v>10308862</v>
      </c>
      <c r="F13" s="712">
        <v>30466410</v>
      </c>
      <c r="G13" s="712">
        <v>2704013</v>
      </c>
      <c r="H13" s="716" t="str">
        <f>IF(G13="","",VLOOKUP(G13,ARANCEL!$B$5:$D$121,2,FALSE))</f>
        <v>PROVISORIO (POR PIEZA)</v>
      </c>
      <c r="I13" s="717" t="s">
        <v>329</v>
      </c>
      <c r="J13" s="712">
        <v>1</v>
      </c>
      <c r="K13" s="718">
        <f>IF(G13="","",VLOOKUP(G13,ARANCEL!$B$5:$D$121,3,FALSE)*J13)</f>
        <v>3250</v>
      </c>
      <c r="L13" s="1319" t="str">
        <f>IF(E13="","","IMPAGO")</f>
        <v>IMPAGO</v>
      </c>
      <c r="M13" s="1319" t="str">
        <f>IF(L13="IMPAGO","SIN O.C.","")</f>
        <v>SIN O.C.</v>
      </c>
      <c r="N13" s="1319" t="str">
        <f>IF(L13="IMPAGO","SIN FACT.","")</f>
        <v>SIN FACT.</v>
      </c>
    </row>
    <row r="14" spans="1:37" x14ac:dyDescent="0.25">
      <c r="A14" s="712" t="s">
        <v>313</v>
      </c>
      <c r="B14" s="719">
        <v>42020</v>
      </c>
      <c r="C14" s="714" t="s">
        <v>9514</v>
      </c>
      <c r="D14" s="712" t="s">
        <v>1638</v>
      </c>
      <c r="E14" s="715">
        <v>10308862</v>
      </c>
      <c r="F14" s="712">
        <v>30466410</v>
      </c>
      <c r="G14" s="712">
        <v>2704015</v>
      </c>
      <c r="H14" s="716" t="str">
        <f>IF(G14="","",VLOOKUP(G14,ARANCEL!$B$5:$D$121,2,FALSE))</f>
        <v xml:space="preserve">CORONA IN CERAM </v>
      </c>
      <c r="I14" s="717" t="s">
        <v>329</v>
      </c>
      <c r="J14" s="712">
        <v>1</v>
      </c>
      <c r="K14" s="718">
        <f>IF(G14="","",VLOOKUP(G14,ARANCEL!$B$5:$D$121,3,FALSE)*J14)</f>
        <v>42733</v>
      </c>
      <c r="L14" s="1319" t="str">
        <f>IF(E14="","","IMPAGO")</f>
        <v>IMPAGO</v>
      </c>
      <c r="M14" s="1319" t="str">
        <f>IF(L14="IMPAGO","SIN O.C.","")</f>
        <v>SIN O.C.</v>
      </c>
      <c r="N14" s="1319" t="str">
        <f>IF(L14="IMPAGO","SIN FACT.","")</f>
        <v>SIN FACT.</v>
      </c>
    </row>
    <row r="15" spans="1:37" x14ac:dyDescent="0.25">
      <c r="A15" s="712" t="s">
        <v>305</v>
      </c>
      <c r="B15" s="719">
        <v>41894</v>
      </c>
      <c r="C15" s="714" t="s">
        <v>1979</v>
      </c>
      <c r="D15" s="712" t="s">
        <v>1863</v>
      </c>
      <c r="E15" s="715">
        <v>10256075</v>
      </c>
      <c r="F15" s="712">
        <v>28481522</v>
      </c>
      <c r="G15" s="712">
        <v>2704013</v>
      </c>
      <c r="H15" s="716" t="str">
        <f>IF(G15="","",VLOOKUP(G15,ARANCEL!$B$5:$D$121,2,FALSE))</f>
        <v>PROVISORIO (POR PIEZA)</v>
      </c>
      <c r="I15" s="717" t="s">
        <v>309</v>
      </c>
      <c r="J15" s="712">
        <v>1</v>
      </c>
      <c r="K15" s="718">
        <f>IF(G15="","",VLOOKUP(G15,ARANCEL!$B$5:$D$121,3,FALSE)*J15)</f>
        <v>3250</v>
      </c>
      <c r="L15" s="1243" t="s">
        <v>7548</v>
      </c>
      <c r="M15" s="1243">
        <v>4500254810</v>
      </c>
      <c r="N15" s="1243" t="s">
        <v>7560</v>
      </c>
    </row>
    <row r="16" spans="1:37" x14ac:dyDescent="0.25">
      <c r="A16" s="728" t="s">
        <v>305</v>
      </c>
      <c r="B16" s="719">
        <v>41894</v>
      </c>
      <c r="C16" s="714" t="s">
        <v>1979</v>
      </c>
      <c r="D16" s="712" t="s">
        <v>1863</v>
      </c>
      <c r="E16" s="715">
        <v>10256075</v>
      </c>
      <c r="F16" s="712">
        <v>28481522</v>
      </c>
      <c r="G16" s="712">
        <v>2704003</v>
      </c>
      <c r="H16" s="716" t="str">
        <f>IF(G16="","",VLOOKUP(G16,ARANCEL!$B$5:$D$121,2,FALSE))</f>
        <v xml:space="preserve">CORONA PERIFERICA CON PERNO MUÑON COLADO </v>
      </c>
      <c r="I16" s="717" t="s">
        <v>309</v>
      </c>
      <c r="J16" s="712">
        <v>1</v>
      </c>
      <c r="K16" s="718">
        <f>IF(G16="","",VLOOKUP(G16,ARANCEL!$B$5:$D$121,3,FALSE)*J16)</f>
        <v>32612</v>
      </c>
      <c r="L16" s="1243" t="s">
        <v>7548</v>
      </c>
      <c r="M16" s="1243">
        <v>4500254810</v>
      </c>
      <c r="N16" s="1243" t="s">
        <v>7560</v>
      </c>
    </row>
    <row r="17" spans="1:14" x14ac:dyDescent="0.25">
      <c r="A17" s="728" t="s">
        <v>305</v>
      </c>
      <c r="B17" s="729">
        <v>41654.908622685187</v>
      </c>
      <c r="C17" s="730" t="s">
        <v>1978</v>
      </c>
      <c r="D17" s="728" t="s">
        <v>414</v>
      </c>
      <c r="E17" s="731">
        <v>10166195</v>
      </c>
      <c r="F17" s="728">
        <v>23919760</v>
      </c>
      <c r="G17" s="728">
        <v>2704013</v>
      </c>
      <c r="H17" s="732" t="str">
        <f>IF(G17="","",VLOOKUP(G17,ARANCEL!$B$5:$D$121,2,FALSE))</f>
        <v>PROVISORIO (POR PIEZA)</v>
      </c>
      <c r="I17" s="733" t="s">
        <v>326</v>
      </c>
      <c r="J17" s="728">
        <v>1</v>
      </c>
      <c r="K17" s="734">
        <f>IF(G17="","",VLOOKUP(G17,ARANCEL!$B$5:$D$121,3,FALSE)*J17)</f>
        <v>3250</v>
      </c>
      <c r="L17" s="1320" t="s">
        <v>597</v>
      </c>
      <c r="M17" s="1320">
        <v>4500211687</v>
      </c>
      <c r="N17" s="1320">
        <v>8202</v>
      </c>
    </row>
    <row r="18" spans="1:14" x14ac:dyDescent="0.25">
      <c r="A18" s="712" t="s">
        <v>305</v>
      </c>
      <c r="B18" s="719">
        <v>41757</v>
      </c>
      <c r="C18" s="724" t="s">
        <v>1978</v>
      </c>
      <c r="D18" s="712" t="s">
        <v>414</v>
      </c>
      <c r="E18" s="715">
        <v>10166195</v>
      </c>
      <c r="F18" s="712">
        <v>23919760</v>
      </c>
      <c r="G18" s="712">
        <v>2702048</v>
      </c>
      <c r="H18" s="716" t="str">
        <f>IF(G18="","",VLOOKUP(G18,ARANCEL!$B$5:$D$121,2,FALSE))</f>
        <v xml:space="preserve">SERVICIO LAB. IMPLANTE CORONA CEMENTADA/ATORNILLADA </v>
      </c>
      <c r="I18" s="717" t="s">
        <v>317</v>
      </c>
      <c r="J18" s="712">
        <v>1</v>
      </c>
      <c r="K18" s="718">
        <f>IF(G18="","",VLOOKUP(G18,ARANCEL!$B$5:$D$121,3,FALSE)*J18)</f>
        <v>43857</v>
      </c>
      <c r="L18" s="1243" t="s">
        <v>8279</v>
      </c>
      <c r="M18" s="1243">
        <v>4500259031</v>
      </c>
      <c r="N18" s="1243" t="s">
        <v>8259</v>
      </c>
    </row>
    <row r="19" spans="1:14" x14ac:dyDescent="0.25">
      <c r="A19" s="712" t="s">
        <v>305</v>
      </c>
      <c r="B19" s="719">
        <v>41985</v>
      </c>
      <c r="C19" s="714" t="s">
        <v>3154</v>
      </c>
      <c r="D19" s="712" t="s">
        <v>1851</v>
      </c>
      <c r="E19" s="715">
        <v>10294390</v>
      </c>
      <c r="F19" s="712">
        <v>29962968</v>
      </c>
      <c r="G19" s="712">
        <v>2705003</v>
      </c>
      <c r="H19" s="716" t="str">
        <f>IF(G19="","",VLOOKUP(G19,ARANCEL!$B$5:$D$121,2,FALSE))</f>
        <v>INCRUSTACION ESTETICA (ART-GLASS O CERAMICA)</v>
      </c>
      <c r="I19" s="717" t="s">
        <v>312</v>
      </c>
      <c r="J19" s="712">
        <v>1</v>
      </c>
      <c r="K19" s="718">
        <f>IF(G19="","",VLOOKUP(G19,ARANCEL!$B$5:$D$121,3,FALSE)*J19)</f>
        <v>15676</v>
      </c>
      <c r="L19" s="1351" t="s">
        <v>9431</v>
      </c>
      <c r="M19" s="1351">
        <v>4500269285</v>
      </c>
      <c r="N19" s="1351" t="s">
        <v>9454</v>
      </c>
    </row>
    <row r="20" spans="1:14" x14ac:dyDescent="0.25">
      <c r="A20" s="712" t="s">
        <v>305</v>
      </c>
      <c r="B20" s="719">
        <v>42003</v>
      </c>
      <c r="C20" s="714" t="s">
        <v>1977</v>
      </c>
      <c r="D20" s="712" t="s">
        <v>95</v>
      </c>
      <c r="E20" s="715">
        <v>10302488</v>
      </c>
      <c r="F20" s="712">
        <v>29262634</v>
      </c>
      <c r="G20" s="712">
        <v>2704005</v>
      </c>
      <c r="H20" s="716" t="str">
        <f>IF(G20="","",VLOOKUP(G20,ARANCEL!$B$5:$D$121,2,FALSE))</f>
        <v>PROVISORIO</v>
      </c>
      <c r="I20" s="717" t="s">
        <v>335</v>
      </c>
      <c r="J20" s="712">
        <v>1</v>
      </c>
      <c r="K20" s="718">
        <f>IF(G20="","",VLOOKUP(G20,ARANCEL!$B$5:$D$121,3,FALSE)*J20)</f>
        <v>3250</v>
      </c>
      <c r="L20" s="1319" t="str">
        <f>IF(E20="","","IMPAGO")</f>
        <v>IMPAGO</v>
      </c>
      <c r="M20" s="1319" t="str">
        <f>IF(L20="IMPAGO","SIN O.C.","")</f>
        <v>SIN O.C.</v>
      </c>
      <c r="N20" s="1319" t="str">
        <f>IF(L20="IMPAGO","SIN FACT.","")</f>
        <v>SIN FACT.</v>
      </c>
    </row>
    <row r="21" spans="1:14" ht="15" customHeight="1" x14ac:dyDescent="0.25">
      <c r="A21" s="712" t="s">
        <v>606</v>
      </c>
      <c r="B21" s="719">
        <v>42003</v>
      </c>
      <c r="C21" s="714" t="s">
        <v>1977</v>
      </c>
      <c r="D21" s="712" t="s">
        <v>95</v>
      </c>
      <c r="E21" s="715">
        <v>10302488</v>
      </c>
      <c r="F21" s="712">
        <v>29262634</v>
      </c>
      <c r="G21" s="712">
        <v>2704003</v>
      </c>
      <c r="H21" s="716" t="str">
        <f>IF(G21="","",VLOOKUP(G21,ARANCEL!$B$5:$D$121,2,FALSE))</f>
        <v xml:space="preserve">CORONA PERIFERICA CON PERNO MUÑON COLADO </v>
      </c>
      <c r="I21" s="717" t="s">
        <v>335</v>
      </c>
      <c r="J21" s="712">
        <v>1</v>
      </c>
      <c r="K21" s="718">
        <f>IF(G21="","",VLOOKUP(G21,ARANCEL!$B$5:$D$121,3,FALSE)*J21)</f>
        <v>32612</v>
      </c>
      <c r="L21" s="1319" t="str">
        <f>IF(E21="","","IMPAGO")</f>
        <v>IMPAGO</v>
      </c>
      <c r="M21" s="1319" t="str">
        <f>IF(L21="IMPAGO","SIN O.C.","")</f>
        <v>SIN O.C.</v>
      </c>
      <c r="N21" s="1319" t="str">
        <f>IF(L21="IMPAGO","SIN FACT.","")</f>
        <v>SIN FACT.</v>
      </c>
    </row>
    <row r="22" spans="1:14" x14ac:dyDescent="0.25">
      <c r="A22" s="712" t="s">
        <v>313</v>
      </c>
      <c r="B22" s="719">
        <v>41648</v>
      </c>
      <c r="C22" s="714" t="s">
        <v>1976</v>
      </c>
      <c r="D22" s="712" t="s">
        <v>95</v>
      </c>
      <c r="E22" s="715">
        <v>10168663</v>
      </c>
      <c r="F22" s="712">
        <v>24245873</v>
      </c>
      <c r="G22" s="712">
        <v>2704003</v>
      </c>
      <c r="H22" s="716" t="str">
        <f>IF(G22="","",VLOOKUP(G22,ARANCEL!$B$5:$D$121,2,FALSE))</f>
        <v xml:space="preserve">CORONA PERIFERICA CON PERNO MUÑON COLADO </v>
      </c>
      <c r="I22" s="717"/>
      <c r="J22" s="712">
        <v>1</v>
      </c>
      <c r="K22" s="718">
        <f>IF(G22="","",VLOOKUP(G22,ARANCEL!$B$5:$D$121,3,FALSE)*J22)</f>
        <v>32612</v>
      </c>
      <c r="L22" s="1243" t="s">
        <v>4612</v>
      </c>
      <c r="M22" s="1243">
        <v>4500229998</v>
      </c>
      <c r="N22" s="1243">
        <v>9219</v>
      </c>
    </row>
    <row r="23" spans="1:14" x14ac:dyDescent="0.25">
      <c r="A23" s="712" t="s">
        <v>606</v>
      </c>
      <c r="B23" s="719">
        <v>41648</v>
      </c>
      <c r="C23" s="714" t="s">
        <v>1976</v>
      </c>
      <c r="D23" s="712" t="s">
        <v>95</v>
      </c>
      <c r="E23" s="715">
        <v>10168663</v>
      </c>
      <c r="F23" s="712">
        <v>24245873</v>
      </c>
      <c r="G23" s="712">
        <v>2704013</v>
      </c>
      <c r="H23" s="716" t="str">
        <f>IF(G23="","",VLOOKUP(G23,ARANCEL!$B$5:$D$121,2,FALSE))</f>
        <v>PROVISORIO (POR PIEZA)</v>
      </c>
      <c r="I23" s="717" t="s">
        <v>322</v>
      </c>
      <c r="J23" s="712">
        <v>1</v>
      </c>
      <c r="K23" s="718">
        <f>IF(G23="","",VLOOKUP(G23,ARANCEL!$B$5:$D$121,3,FALSE)*J23)</f>
        <v>3250</v>
      </c>
      <c r="L23" s="1243" t="s">
        <v>4612</v>
      </c>
      <c r="M23" s="1243">
        <v>4500229998</v>
      </c>
      <c r="N23" s="1243">
        <v>9219</v>
      </c>
    </row>
    <row r="24" spans="1:14" x14ac:dyDescent="0.25">
      <c r="A24" s="712" t="s">
        <v>305</v>
      </c>
      <c r="B24" s="719">
        <v>41883</v>
      </c>
      <c r="C24" s="714" t="s">
        <v>6714</v>
      </c>
      <c r="D24" s="712" t="s">
        <v>1870</v>
      </c>
      <c r="E24" s="715">
        <v>10249054</v>
      </c>
      <c r="F24" s="712">
        <v>27802076</v>
      </c>
      <c r="G24" s="712">
        <v>2705003</v>
      </c>
      <c r="H24" s="716" t="str">
        <f>IF(G24="","",VLOOKUP(G24,ARANCEL!$B$5:$D$121,2,FALSE))</f>
        <v>INCRUSTACION ESTETICA (ART-GLASS O CERAMICA)</v>
      </c>
      <c r="I24" s="717" t="s">
        <v>315</v>
      </c>
      <c r="J24" s="712">
        <v>1</v>
      </c>
      <c r="K24" s="718">
        <f>IF(G24="","",VLOOKUP(G24,ARANCEL!$B$5:$D$121,3,FALSE)*J24)</f>
        <v>15676</v>
      </c>
      <c r="L24" s="1243" t="s">
        <v>7548</v>
      </c>
      <c r="M24" s="1243">
        <v>4500254810</v>
      </c>
      <c r="N24" s="1243" t="s">
        <v>7560</v>
      </c>
    </row>
    <row r="25" spans="1:14" x14ac:dyDescent="0.25">
      <c r="A25" s="712" t="s">
        <v>305</v>
      </c>
      <c r="B25" s="745">
        <v>41954</v>
      </c>
      <c r="C25" s="714" t="s">
        <v>8147</v>
      </c>
      <c r="D25" s="712" t="s">
        <v>1856</v>
      </c>
      <c r="E25" s="715">
        <v>10277125</v>
      </c>
      <c r="F25" s="712">
        <v>27978292</v>
      </c>
      <c r="G25" s="712">
        <v>2705003</v>
      </c>
      <c r="H25" s="716" t="str">
        <f>IF(G25="","",VLOOKUP(G25,ARANCEL!$B$5:$D$121,2,FALSE))</f>
        <v>INCRUSTACION ESTETICA (ART-GLASS O CERAMICA)</v>
      </c>
      <c r="I25" s="717" t="s">
        <v>309</v>
      </c>
      <c r="J25" s="712">
        <v>1</v>
      </c>
      <c r="K25" s="718">
        <f>IF(G25="","",VLOOKUP(G25,ARANCEL!$B$5:$D$121,3,FALSE)*J25)</f>
        <v>15676</v>
      </c>
      <c r="L25" s="1243" t="s">
        <v>8256</v>
      </c>
      <c r="M25" s="1243">
        <v>4500265501</v>
      </c>
      <c r="N25" s="1243" t="s">
        <v>8950</v>
      </c>
    </row>
    <row r="26" spans="1:14" x14ac:dyDescent="0.25">
      <c r="A26" s="712" t="s">
        <v>305</v>
      </c>
      <c r="B26" s="719">
        <v>41750</v>
      </c>
      <c r="C26" s="714" t="s">
        <v>4098</v>
      </c>
      <c r="D26" s="712" t="s">
        <v>95</v>
      </c>
      <c r="E26" s="715">
        <v>10190479</v>
      </c>
      <c r="F26" s="712">
        <v>25908635</v>
      </c>
      <c r="G26" s="712">
        <v>2705003</v>
      </c>
      <c r="H26" s="716" t="str">
        <f>IF(G26="","",VLOOKUP(G26,ARANCEL!$B$5:$D$121,2,FALSE))</f>
        <v>INCRUSTACION ESTETICA (ART-GLASS O CERAMICA)</v>
      </c>
      <c r="I26" s="717" t="s">
        <v>618</v>
      </c>
      <c r="J26" s="712">
        <v>1</v>
      </c>
      <c r="K26" s="718">
        <f>IF(G26="","",VLOOKUP(G26,ARANCEL!$B$5:$D$121,3,FALSE)*J26)</f>
        <v>15676</v>
      </c>
      <c r="L26" s="1243" t="s">
        <v>4612</v>
      </c>
      <c r="M26" s="1243">
        <v>4500230003</v>
      </c>
      <c r="N26" s="1243">
        <v>9204</v>
      </c>
    </row>
    <row r="27" spans="1:14" x14ac:dyDescent="0.25">
      <c r="A27" s="712" t="s">
        <v>305</v>
      </c>
      <c r="B27" s="719">
        <v>41940</v>
      </c>
      <c r="C27" s="714" t="s">
        <v>3212</v>
      </c>
      <c r="D27" s="712" t="s">
        <v>1856</v>
      </c>
      <c r="E27" s="715">
        <v>10272011</v>
      </c>
      <c r="F27" s="712">
        <v>28858268</v>
      </c>
      <c r="G27" s="712">
        <v>2705003</v>
      </c>
      <c r="H27" s="716" t="str">
        <f>IF(G27="","",VLOOKUP(G27,ARANCEL!$B$5:$D$121,2,FALSE))</f>
        <v>INCRUSTACION ESTETICA (ART-GLASS O CERAMICA)</v>
      </c>
      <c r="I27" s="717" t="s">
        <v>324</v>
      </c>
      <c r="J27" s="712">
        <v>1</v>
      </c>
      <c r="K27" s="718">
        <f>IF(G27="","",VLOOKUP(G27,ARANCEL!$B$5:$D$121,3,FALSE)*J27)</f>
        <v>15676</v>
      </c>
      <c r="L27" s="1243" t="s">
        <v>8279</v>
      </c>
      <c r="M27" s="1243">
        <v>4500260657</v>
      </c>
      <c r="N27" s="1243" t="s">
        <v>8296</v>
      </c>
    </row>
    <row r="28" spans="1:14" x14ac:dyDescent="0.25">
      <c r="A28" s="712" t="s">
        <v>305</v>
      </c>
      <c r="B28" s="719">
        <v>41964</v>
      </c>
      <c r="C28" s="714" t="s">
        <v>8431</v>
      </c>
      <c r="D28" s="712" t="s">
        <v>1638</v>
      </c>
      <c r="E28" s="715">
        <v>10283637</v>
      </c>
      <c r="F28" s="712">
        <v>29503933</v>
      </c>
      <c r="G28" s="712">
        <v>2705003</v>
      </c>
      <c r="H28" s="716" t="str">
        <f>IF(G28="","",VLOOKUP(G28,ARANCEL!$B$5:$D$121,2,FALSE))</f>
        <v>INCRUSTACION ESTETICA (ART-GLASS O CERAMICA)</v>
      </c>
      <c r="I28" s="717" t="s">
        <v>643</v>
      </c>
      <c r="J28" s="712">
        <v>1</v>
      </c>
      <c r="K28" s="718">
        <f>IF(G28="","",VLOOKUP(G28,ARANCEL!$B$5:$D$121,3,FALSE)*J28)</f>
        <v>15676</v>
      </c>
      <c r="L28" s="1351" t="s">
        <v>9431</v>
      </c>
      <c r="M28" s="1351">
        <v>4500269285</v>
      </c>
      <c r="N28" s="1351" t="s">
        <v>9454</v>
      </c>
    </row>
    <row r="29" spans="1:14" x14ac:dyDescent="0.25">
      <c r="A29" s="712" t="s">
        <v>305</v>
      </c>
      <c r="B29" s="719">
        <v>41648</v>
      </c>
      <c r="C29" s="724" t="s">
        <v>1975</v>
      </c>
      <c r="D29" s="712" t="s">
        <v>500</v>
      </c>
      <c r="E29" s="715">
        <v>10168830</v>
      </c>
      <c r="F29" s="712">
        <v>22022412</v>
      </c>
      <c r="G29" s="712">
        <v>2702003</v>
      </c>
      <c r="H29" s="716" t="str">
        <f>IF(G29="","",VLOOKUP(G29,ARANCEL!$B$5:$D$121,2,FALSE))</f>
        <v>LABORATORIO PROTESIS FIJA ATORNILLADA DIRECTA</v>
      </c>
      <c r="I29" s="717" t="s">
        <v>622</v>
      </c>
      <c r="J29" s="712">
        <v>2</v>
      </c>
      <c r="K29" s="718">
        <f>IF(G29="","",VLOOKUP(G29,ARANCEL!$B$5:$D$121,3,FALSE)*J29)</f>
        <v>87714</v>
      </c>
      <c r="L29" s="1243" t="s">
        <v>2842</v>
      </c>
      <c r="M29" s="1243">
        <v>4500216232</v>
      </c>
      <c r="N29" s="1243">
        <v>8405</v>
      </c>
    </row>
    <row r="30" spans="1:14" x14ac:dyDescent="0.25">
      <c r="A30" s="712" t="s">
        <v>313</v>
      </c>
      <c r="B30" s="719">
        <v>41648</v>
      </c>
      <c r="C30" s="714" t="s">
        <v>1975</v>
      </c>
      <c r="D30" s="712" t="s">
        <v>500</v>
      </c>
      <c r="E30" s="715">
        <v>10168830</v>
      </c>
      <c r="F30" s="712">
        <v>22022412</v>
      </c>
      <c r="G30" s="712">
        <v>2707001</v>
      </c>
      <c r="H30" s="716" t="str">
        <f>IF(G30="","",VLOOKUP(G30,ARANCEL!$B$5:$D$121,2,FALSE))</f>
        <v xml:space="preserve">PLANO DE RELAJACION </v>
      </c>
      <c r="I30" s="717"/>
      <c r="J30" s="712">
        <v>1</v>
      </c>
      <c r="K30" s="718">
        <f>IF(G30="","",VLOOKUP(G30,ARANCEL!$B$5:$D$121,3,FALSE)*J30)</f>
        <v>9221</v>
      </c>
      <c r="L30" s="1243" t="s">
        <v>8279</v>
      </c>
      <c r="M30" s="1243">
        <v>4500259031</v>
      </c>
      <c r="N30" s="1243" t="s">
        <v>8259</v>
      </c>
    </row>
    <row r="31" spans="1:14" x14ac:dyDescent="0.25">
      <c r="A31" s="712" t="s">
        <v>313</v>
      </c>
      <c r="B31" s="719">
        <v>41921</v>
      </c>
      <c r="C31" s="714" t="s">
        <v>7540</v>
      </c>
      <c r="D31" s="712" t="s">
        <v>1851</v>
      </c>
      <c r="E31" s="715">
        <v>10262267</v>
      </c>
      <c r="F31" s="712">
        <v>27932682</v>
      </c>
      <c r="G31" s="712">
        <v>2704013</v>
      </c>
      <c r="H31" s="716" t="str">
        <f>IF(G31="","",VLOOKUP(G31,ARANCEL!$B$5:$D$121,2,FALSE))</f>
        <v>PROVISORIO (POR PIEZA)</v>
      </c>
      <c r="I31" s="717" t="s">
        <v>325</v>
      </c>
      <c r="J31" s="712">
        <v>1</v>
      </c>
      <c r="K31" s="718">
        <f>IF(G31="","",VLOOKUP(G31,ARANCEL!$B$5:$D$121,3,FALSE)*J31)</f>
        <v>3250</v>
      </c>
      <c r="L31" s="1243" t="s">
        <v>8279</v>
      </c>
      <c r="M31" s="1243">
        <v>4500260657</v>
      </c>
      <c r="N31" s="1243" t="s">
        <v>8296</v>
      </c>
    </row>
    <row r="32" spans="1:14" x14ac:dyDescent="0.25">
      <c r="A32" s="712" t="s">
        <v>313</v>
      </c>
      <c r="B32" s="719">
        <v>41921</v>
      </c>
      <c r="C32" s="714" t="s">
        <v>7540</v>
      </c>
      <c r="D32" s="712" t="s">
        <v>1851</v>
      </c>
      <c r="E32" s="715">
        <v>10262267</v>
      </c>
      <c r="F32" s="712">
        <v>27932682</v>
      </c>
      <c r="G32" s="712">
        <v>2704016</v>
      </c>
      <c r="H32" s="716" t="str">
        <f>IF(G32="","",VLOOKUP(G32,ARANCEL!$B$5:$D$121,2,FALSE))</f>
        <v xml:space="preserve">CORONA PROCERA </v>
      </c>
      <c r="I32" s="717" t="s">
        <v>325</v>
      </c>
      <c r="J32" s="712">
        <v>1</v>
      </c>
      <c r="K32" s="718">
        <f>IF(G32="","",VLOOKUP(G32,ARANCEL!$B$5:$D$121,3,FALSE)*J32)</f>
        <v>58477</v>
      </c>
      <c r="L32" s="1243" t="s">
        <v>8279</v>
      </c>
      <c r="M32" s="1243">
        <v>4500260657</v>
      </c>
      <c r="N32" s="1243" t="s">
        <v>8296</v>
      </c>
    </row>
    <row r="33" spans="1:14" x14ac:dyDescent="0.25">
      <c r="A33" s="712" t="s">
        <v>305</v>
      </c>
      <c r="B33" s="719">
        <v>41716</v>
      </c>
      <c r="C33" s="714" t="s">
        <v>3360</v>
      </c>
      <c r="D33" s="712" t="s">
        <v>1851</v>
      </c>
      <c r="E33" s="715">
        <v>10181370</v>
      </c>
      <c r="F33" s="712">
        <v>25265474</v>
      </c>
      <c r="G33" s="712">
        <v>2704013</v>
      </c>
      <c r="H33" s="716" t="str">
        <f>IF(G33="","",VLOOKUP(G33,ARANCEL!$B$5:$D$121,2,FALSE))</f>
        <v>PROVISORIO (POR PIEZA)</v>
      </c>
      <c r="I33" s="717" t="s">
        <v>325</v>
      </c>
      <c r="J33" s="712">
        <v>1</v>
      </c>
      <c r="K33" s="718">
        <f>IF(G33="","",VLOOKUP(G33,ARANCEL!$B$5:$D$121,3,FALSE)*J33)</f>
        <v>3250</v>
      </c>
      <c r="L33" s="1243" t="s">
        <v>3058</v>
      </c>
      <c r="M33" s="1243">
        <v>4500225669</v>
      </c>
      <c r="N33" s="1243">
        <v>8924</v>
      </c>
    </row>
    <row r="34" spans="1:14" x14ac:dyDescent="0.25">
      <c r="A34" s="728" t="s">
        <v>305</v>
      </c>
      <c r="B34" s="719">
        <v>41716</v>
      </c>
      <c r="C34" s="714" t="s">
        <v>3360</v>
      </c>
      <c r="D34" s="712" t="s">
        <v>1851</v>
      </c>
      <c r="E34" s="715">
        <v>10181370</v>
      </c>
      <c r="F34" s="712">
        <v>25265474</v>
      </c>
      <c r="G34" s="712">
        <v>2704003</v>
      </c>
      <c r="H34" s="716" t="str">
        <f>IF(G34="","",VLOOKUP(G34,ARANCEL!$B$5:$D$121,2,FALSE))</f>
        <v xml:space="preserve">CORONA PERIFERICA CON PERNO MUÑON COLADO </v>
      </c>
      <c r="I34" s="717" t="s">
        <v>325</v>
      </c>
      <c r="J34" s="712">
        <v>1</v>
      </c>
      <c r="K34" s="718">
        <f>IF(G34="","",VLOOKUP(G34,ARANCEL!$B$5:$D$121,3,FALSE)*J34)</f>
        <v>32612</v>
      </c>
      <c r="L34" s="1243" t="s">
        <v>3058</v>
      </c>
      <c r="M34" s="1243">
        <v>4500225668</v>
      </c>
      <c r="N34" s="1243">
        <v>8958</v>
      </c>
    </row>
    <row r="35" spans="1:14" x14ac:dyDescent="0.25">
      <c r="A35" s="712" t="s">
        <v>305</v>
      </c>
      <c r="B35" s="719">
        <v>41873</v>
      </c>
      <c r="C35" s="714" t="s">
        <v>6553</v>
      </c>
      <c r="D35" s="712" t="s">
        <v>1863</v>
      </c>
      <c r="E35" s="715">
        <v>10245407</v>
      </c>
      <c r="F35" s="712">
        <v>27812523</v>
      </c>
      <c r="G35" s="712">
        <v>2704013</v>
      </c>
      <c r="H35" s="716" t="str">
        <f>IF(G35="","",VLOOKUP(G35,ARANCEL!$B$5:$D$121,2,FALSE))</f>
        <v>PROVISORIO (POR PIEZA)</v>
      </c>
      <c r="I35" s="717" t="s">
        <v>317</v>
      </c>
      <c r="J35" s="712">
        <v>1</v>
      </c>
      <c r="K35" s="718">
        <f>IF(G35="","",VLOOKUP(G35,ARANCEL!$B$5:$D$121,3,FALSE)*J35)</f>
        <v>3250</v>
      </c>
      <c r="L35" s="1243" t="s">
        <v>6905</v>
      </c>
      <c r="M35" s="1243">
        <v>4500251392</v>
      </c>
      <c r="N35" s="1243" t="s">
        <v>7148</v>
      </c>
    </row>
    <row r="36" spans="1:14" x14ac:dyDescent="0.25">
      <c r="A36" s="712" t="s">
        <v>305</v>
      </c>
      <c r="B36" s="719">
        <v>41873</v>
      </c>
      <c r="C36" s="714" t="s">
        <v>6553</v>
      </c>
      <c r="D36" s="712" t="s">
        <v>1863</v>
      </c>
      <c r="E36" s="715">
        <v>10245407</v>
      </c>
      <c r="F36" s="712">
        <v>27812523</v>
      </c>
      <c r="G36" s="712">
        <v>2704003</v>
      </c>
      <c r="H36" s="716" t="str">
        <f>IF(G36="","",VLOOKUP(G36,ARANCEL!$B$5:$D$121,2,FALSE))</f>
        <v xml:space="preserve">CORONA PERIFERICA CON PERNO MUÑON COLADO </v>
      </c>
      <c r="I36" s="717" t="s">
        <v>317</v>
      </c>
      <c r="J36" s="712">
        <v>1</v>
      </c>
      <c r="K36" s="718">
        <f>IF(G36="","",VLOOKUP(G36,ARANCEL!$B$5:$D$121,3,FALSE)*J36)</f>
        <v>32612</v>
      </c>
      <c r="L36" s="1243" t="s">
        <v>6905</v>
      </c>
      <c r="M36" s="1243">
        <v>4500251392</v>
      </c>
      <c r="N36" s="1243" t="s">
        <v>7148</v>
      </c>
    </row>
    <row r="37" spans="1:14" x14ac:dyDescent="0.25">
      <c r="A37" s="712" t="s">
        <v>305</v>
      </c>
      <c r="B37" s="719">
        <v>41663</v>
      </c>
      <c r="C37" s="714" t="s">
        <v>2563</v>
      </c>
      <c r="D37" s="712" t="s">
        <v>414</v>
      </c>
      <c r="E37" s="715">
        <v>10176575</v>
      </c>
      <c r="F37" s="712">
        <v>22537562</v>
      </c>
      <c r="G37" s="712">
        <v>2702048</v>
      </c>
      <c r="H37" s="716" t="str">
        <f>IF(G37="","",VLOOKUP(G37,ARANCEL!$B$5:$D$121,2,FALSE))</f>
        <v xml:space="preserve">SERVICIO LAB. IMPLANTE CORONA CEMENTADA/ATORNILLADA </v>
      </c>
      <c r="I37" s="717" t="s">
        <v>337</v>
      </c>
      <c r="J37" s="712">
        <v>1</v>
      </c>
      <c r="K37" s="718">
        <f>IF(G37="","",VLOOKUP(G37,ARANCEL!$B$5:$D$121,3,FALSE)*J37)</f>
        <v>43857</v>
      </c>
      <c r="L37" s="1243" t="s">
        <v>8279</v>
      </c>
      <c r="M37" s="1243">
        <v>4500257653</v>
      </c>
      <c r="N37" s="1243" t="s">
        <v>8284</v>
      </c>
    </row>
    <row r="38" spans="1:14" x14ac:dyDescent="0.25">
      <c r="A38" s="712" t="s">
        <v>305</v>
      </c>
      <c r="B38" s="719">
        <v>41843</v>
      </c>
      <c r="C38" s="714" t="s">
        <v>5963</v>
      </c>
      <c r="D38" s="712" t="s">
        <v>1638</v>
      </c>
      <c r="E38" s="715">
        <v>10230714</v>
      </c>
      <c r="F38" s="712">
        <v>27337362</v>
      </c>
      <c r="G38" s="712">
        <v>2704013</v>
      </c>
      <c r="H38" s="716" t="str">
        <f>IF(G38="","",VLOOKUP(G38,ARANCEL!$B$5:$D$121,2,FALSE))</f>
        <v>PROVISORIO (POR PIEZA)</v>
      </c>
      <c r="I38" s="717" t="s">
        <v>311</v>
      </c>
      <c r="J38" s="712">
        <v>1</v>
      </c>
      <c r="K38" s="718">
        <f>IF(G38="","",VLOOKUP(G38,ARANCEL!$B$5:$D$121,3,FALSE)*J38)</f>
        <v>3250</v>
      </c>
      <c r="L38" s="1243" t="s">
        <v>6017</v>
      </c>
      <c r="M38" s="1243">
        <v>4500245543</v>
      </c>
      <c r="N38" s="1243">
        <v>9814</v>
      </c>
    </row>
    <row r="39" spans="1:14" x14ac:dyDescent="0.25">
      <c r="A39" s="712" t="s">
        <v>606</v>
      </c>
      <c r="B39" s="719">
        <v>41843</v>
      </c>
      <c r="C39" s="714" t="s">
        <v>5963</v>
      </c>
      <c r="D39" s="712" t="s">
        <v>1638</v>
      </c>
      <c r="E39" s="715">
        <v>10230714</v>
      </c>
      <c r="F39" s="712">
        <v>27337362</v>
      </c>
      <c r="G39" s="712">
        <v>2704003</v>
      </c>
      <c r="H39" s="716" t="str">
        <f>IF(G39="","",VLOOKUP(G39,ARANCEL!$B$5:$D$121,2,FALSE))</f>
        <v xml:space="preserve">CORONA PERIFERICA CON PERNO MUÑON COLADO </v>
      </c>
      <c r="I39" s="717" t="s">
        <v>311</v>
      </c>
      <c r="J39" s="712">
        <v>1</v>
      </c>
      <c r="K39" s="718">
        <f>IF(G39="","",VLOOKUP(G39,ARANCEL!$B$5:$D$121,3,FALSE)*J39)</f>
        <v>32612</v>
      </c>
      <c r="L39" s="1243" t="s">
        <v>6017</v>
      </c>
      <c r="M39" s="1243">
        <v>4500245543</v>
      </c>
      <c r="N39" s="1243">
        <v>9814</v>
      </c>
    </row>
    <row r="40" spans="1:14" x14ac:dyDescent="0.25">
      <c r="A40" s="712" t="s">
        <v>305</v>
      </c>
      <c r="B40" s="719">
        <v>41683</v>
      </c>
      <c r="C40" s="724" t="s">
        <v>2778</v>
      </c>
      <c r="D40" s="712" t="s">
        <v>1157</v>
      </c>
      <c r="E40" s="715">
        <v>10174150</v>
      </c>
      <c r="F40" s="712" t="s">
        <v>592</v>
      </c>
      <c r="G40" s="712">
        <v>2707001</v>
      </c>
      <c r="H40" s="716" t="str">
        <f>IF(G40="","",VLOOKUP(G40,ARANCEL!$B$5:$D$121,2,FALSE))</f>
        <v xml:space="preserve">PLANO DE RELAJACION </v>
      </c>
      <c r="I40" s="717" t="s">
        <v>306</v>
      </c>
      <c r="J40" s="712">
        <v>1</v>
      </c>
      <c r="K40" s="718">
        <f>IF(G40="","",VLOOKUP(G40,ARANCEL!$B$5:$D$121,3,FALSE)*J40)</f>
        <v>9221</v>
      </c>
      <c r="L40" s="1243" t="s">
        <v>3438</v>
      </c>
      <c r="M40" s="1243">
        <v>4500220795</v>
      </c>
      <c r="N40" s="1243">
        <v>8630</v>
      </c>
    </row>
    <row r="41" spans="1:14" x14ac:dyDescent="0.25">
      <c r="A41" s="712" t="s">
        <v>305</v>
      </c>
      <c r="B41" s="719">
        <v>41885</v>
      </c>
      <c r="C41" s="714" t="s">
        <v>6898</v>
      </c>
      <c r="D41" s="712" t="s">
        <v>1638</v>
      </c>
      <c r="E41" s="715">
        <v>10253476</v>
      </c>
      <c r="F41" s="712">
        <v>28024532</v>
      </c>
      <c r="G41" s="712">
        <v>2704013</v>
      </c>
      <c r="H41" s="716" t="str">
        <f>IF(G41="","",VLOOKUP(G41,ARANCEL!$B$5:$D$121,2,FALSE))</f>
        <v>PROVISORIO (POR PIEZA)</v>
      </c>
      <c r="I41" s="717" t="s">
        <v>316</v>
      </c>
      <c r="J41" s="712">
        <v>1</v>
      </c>
      <c r="K41" s="718">
        <f>IF(G41="","",VLOOKUP(G41,ARANCEL!$B$5:$D$121,3,FALSE)*J41)</f>
        <v>3250</v>
      </c>
      <c r="L41" s="1243" t="s">
        <v>7548</v>
      </c>
      <c r="M41" s="1243">
        <v>4500254810</v>
      </c>
      <c r="N41" s="1243" t="s">
        <v>7560</v>
      </c>
    </row>
    <row r="42" spans="1:14" x14ac:dyDescent="0.25">
      <c r="A42" s="712" t="s">
        <v>305</v>
      </c>
      <c r="B42" s="719">
        <v>41885</v>
      </c>
      <c r="C42" s="714" t="s">
        <v>6898</v>
      </c>
      <c r="D42" s="712" t="s">
        <v>1638</v>
      </c>
      <c r="E42" s="715">
        <v>10253476</v>
      </c>
      <c r="F42" s="712">
        <v>28024532</v>
      </c>
      <c r="G42" s="712">
        <v>2704003</v>
      </c>
      <c r="H42" s="716" t="str">
        <f>IF(G42="","",VLOOKUP(G42,ARANCEL!$B$5:$D$121,2,FALSE))</f>
        <v xml:space="preserve">CORONA PERIFERICA CON PERNO MUÑON COLADO </v>
      </c>
      <c r="I42" s="717" t="s">
        <v>316</v>
      </c>
      <c r="J42" s="712">
        <v>1</v>
      </c>
      <c r="K42" s="718">
        <f>IF(G42="","",VLOOKUP(G42,ARANCEL!$B$5:$D$121,3,FALSE)*J42)</f>
        <v>32612</v>
      </c>
      <c r="L42" s="1243" t="s">
        <v>7548</v>
      </c>
      <c r="M42" s="1243">
        <v>4500254810</v>
      </c>
      <c r="N42" s="1243" t="s">
        <v>7560</v>
      </c>
    </row>
    <row r="43" spans="1:14" x14ac:dyDescent="0.25">
      <c r="A43" s="712" t="s">
        <v>305</v>
      </c>
      <c r="B43" s="719">
        <v>41857</v>
      </c>
      <c r="C43" s="714" t="s">
        <v>6224</v>
      </c>
      <c r="D43" s="712" t="s">
        <v>1969</v>
      </c>
      <c r="E43" s="715">
        <v>10236586</v>
      </c>
      <c r="F43" s="712">
        <v>27669853</v>
      </c>
      <c r="G43" s="712">
        <v>2704013</v>
      </c>
      <c r="H43" s="716" t="str">
        <f>IF(G43="","",VLOOKUP(G43,ARANCEL!$B$5:$D$121,2,FALSE))</f>
        <v>PROVISORIO (POR PIEZA)</v>
      </c>
      <c r="I43" s="717" t="s">
        <v>319</v>
      </c>
      <c r="J43" s="712">
        <v>1</v>
      </c>
      <c r="K43" s="718">
        <f>IF(G43="","",VLOOKUP(G43,ARANCEL!$B$5:$D$121,3,FALSE)*J43)</f>
        <v>3250</v>
      </c>
      <c r="L43" s="1243" t="s">
        <v>6905</v>
      </c>
      <c r="M43" s="1243">
        <v>4500249955</v>
      </c>
      <c r="N43" s="1243" t="s">
        <v>6908</v>
      </c>
    </row>
    <row r="44" spans="1:14" x14ac:dyDescent="0.25">
      <c r="A44" s="728" t="s">
        <v>305</v>
      </c>
      <c r="B44" s="719">
        <v>41857</v>
      </c>
      <c r="C44" s="714" t="s">
        <v>6224</v>
      </c>
      <c r="D44" s="712" t="s">
        <v>1969</v>
      </c>
      <c r="E44" s="715">
        <v>10236586</v>
      </c>
      <c r="F44" s="712">
        <v>27669853</v>
      </c>
      <c r="G44" s="712">
        <v>2704003</v>
      </c>
      <c r="H44" s="716" t="str">
        <f>IF(G44="","",VLOOKUP(G44,ARANCEL!$B$5:$D$121,2,FALSE))</f>
        <v xml:space="preserve">CORONA PERIFERICA CON PERNO MUÑON COLADO </v>
      </c>
      <c r="I44" s="717" t="s">
        <v>319</v>
      </c>
      <c r="J44" s="712">
        <v>1</v>
      </c>
      <c r="K44" s="718">
        <f>IF(G44="","",VLOOKUP(G44,ARANCEL!$B$5:$D$121,3,FALSE)*J44)</f>
        <v>32612</v>
      </c>
      <c r="L44" s="1243" t="s">
        <v>6905</v>
      </c>
      <c r="M44" s="1243">
        <v>4500249955</v>
      </c>
      <c r="N44" s="1243" t="s">
        <v>6908</v>
      </c>
    </row>
    <row r="45" spans="1:14" x14ac:dyDescent="0.25">
      <c r="A45" s="712" t="s">
        <v>305</v>
      </c>
      <c r="B45" s="719">
        <v>41694</v>
      </c>
      <c r="C45" s="714" t="s">
        <v>2990</v>
      </c>
      <c r="D45" s="712" t="s">
        <v>1969</v>
      </c>
      <c r="E45" s="715">
        <v>10176350</v>
      </c>
      <c r="F45" s="712">
        <v>25138352</v>
      </c>
      <c r="G45" s="712">
        <v>2704003</v>
      </c>
      <c r="H45" s="716" t="str">
        <f>IF(G45="","",VLOOKUP(G45,ARANCEL!$B$5:$D$121,2,FALSE))</f>
        <v xml:space="preserve">CORONA PERIFERICA CON PERNO MUÑON COLADO </v>
      </c>
      <c r="I45" s="717" t="s">
        <v>324</v>
      </c>
      <c r="J45" s="712">
        <v>1</v>
      </c>
      <c r="K45" s="718">
        <f>IF(G45="","",VLOOKUP(G45,ARANCEL!$B$5:$D$121,3,FALSE)*J45)</f>
        <v>32612</v>
      </c>
      <c r="L45" s="1243" t="s">
        <v>3438</v>
      </c>
      <c r="M45" s="1243">
        <v>4500220797</v>
      </c>
      <c r="N45" s="1243">
        <v>8631</v>
      </c>
    </row>
    <row r="46" spans="1:14" x14ac:dyDescent="0.25">
      <c r="A46" s="712" t="s">
        <v>305</v>
      </c>
      <c r="B46" s="719">
        <v>41694</v>
      </c>
      <c r="C46" s="714" t="s">
        <v>2990</v>
      </c>
      <c r="D46" s="712" t="s">
        <v>1969</v>
      </c>
      <c r="E46" s="715">
        <v>10176350</v>
      </c>
      <c r="F46" s="712">
        <v>25138352</v>
      </c>
      <c r="G46" s="712">
        <v>2704013</v>
      </c>
      <c r="H46" s="716" t="str">
        <f>IF(G46="","",VLOOKUP(G46,ARANCEL!$B$5:$D$121,2,FALSE))</f>
        <v>PROVISORIO (POR PIEZA)</v>
      </c>
      <c r="I46" s="717" t="s">
        <v>324</v>
      </c>
      <c r="J46" s="712">
        <v>1</v>
      </c>
      <c r="K46" s="718">
        <f>IF(G46="","",VLOOKUP(G46,ARANCEL!$B$5:$D$121,3,FALSE)*J46)</f>
        <v>3250</v>
      </c>
      <c r="L46" s="1243" t="s">
        <v>3438</v>
      </c>
      <c r="M46" s="1243">
        <v>4500220797</v>
      </c>
      <c r="N46" s="1243">
        <v>8631</v>
      </c>
    </row>
    <row r="47" spans="1:14" x14ac:dyDescent="0.25">
      <c r="A47" s="712" t="s">
        <v>305</v>
      </c>
      <c r="B47" s="719">
        <v>41990</v>
      </c>
      <c r="C47" s="714" t="s">
        <v>502</v>
      </c>
      <c r="D47" s="712" t="s">
        <v>1157</v>
      </c>
      <c r="E47" s="715">
        <v>10296028</v>
      </c>
      <c r="F47" s="712">
        <v>30101490</v>
      </c>
      <c r="G47" s="712">
        <v>2707001</v>
      </c>
      <c r="H47" s="716" t="str">
        <f>IF(G47="","",VLOOKUP(G47,ARANCEL!$B$5:$D$121,2,FALSE))</f>
        <v xml:space="preserve">PLANO DE RELAJACION </v>
      </c>
      <c r="I47" s="717" t="s">
        <v>306</v>
      </c>
      <c r="J47" s="712">
        <v>1</v>
      </c>
      <c r="K47" s="718">
        <f>IF(G47="","",VLOOKUP(G47,ARANCEL!$B$5:$D$121,3,FALSE)*J47)</f>
        <v>9221</v>
      </c>
      <c r="L47" s="1319" t="str">
        <f>IF(E47="","","IMPAGO")</f>
        <v>IMPAGO</v>
      </c>
      <c r="M47" s="1319" t="str">
        <f>IF(L47="IMPAGO","SIN O.C.","")</f>
        <v>SIN O.C.</v>
      </c>
      <c r="N47" s="1319" t="str">
        <f>IF(L47="IMPAGO","SIN FACT.","")</f>
        <v>SIN FACT.</v>
      </c>
    </row>
    <row r="48" spans="1:14" x14ac:dyDescent="0.25">
      <c r="A48" s="712" t="s">
        <v>305</v>
      </c>
      <c r="B48" s="719">
        <v>41661</v>
      </c>
      <c r="C48" s="724" t="s">
        <v>1973</v>
      </c>
      <c r="D48" s="712" t="s">
        <v>1638</v>
      </c>
      <c r="E48" s="715">
        <v>10169830</v>
      </c>
      <c r="F48" s="712">
        <v>23978598</v>
      </c>
      <c r="G48" s="712">
        <v>2704003</v>
      </c>
      <c r="H48" s="716" t="str">
        <f>IF(G48="","",VLOOKUP(G48,ARANCEL!$B$5:$D$121,2,FALSE))</f>
        <v xml:space="preserve">CORONA PERIFERICA CON PERNO MUÑON COLADO </v>
      </c>
      <c r="I48" s="717" t="s">
        <v>325</v>
      </c>
      <c r="J48" s="712">
        <v>1</v>
      </c>
      <c r="K48" s="718">
        <f>IF(G48="","",VLOOKUP(G48,ARANCEL!$B$5:$D$121,3,FALSE)*J48)</f>
        <v>32612</v>
      </c>
      <c r="L48" s="1243" t="s">
        <v>2842</v>
      </c>
      <c r="M48" s="1243">
        <v>4500216233</v>
      </c>
      <c r="N48" s="1243">
        <v>8406</v>
      </c>
    </row>
    <row r="49" spans="1:14" x14ac:dyDescent="0.25">
      <c r="A49" s="712" t="s">
        <v>305</v>
      </c>
      <c r="B49" s="719">
        <v>41661</v>
      </c>
      <c r="C49" s="724" t="s">
        <v>1973</v>
      </c>
      <c r="D49" s="712" t="s">
        <v>1638</v>
      </c>
      <c r="E49" s="715">
        <v>10169830</v>
      </c>
      <c r="F49" s="712">
        <v>23978598</v>
      </c>
      <c r="G49" s="712">
        <v>2704013</v>
      </c>
      <c r="H49" s="716" t="str">
        <f>IF(G49="","",VLOOKUP(G49,ARANCEL!$B$5:$D$121,2,FALSE))</f>
        <v>PROVISORIO (POR PIEZA)</v>
      </c>
      <c r="I49" s="717" t="s">
        <v>325</v>
      </c>
      <c r="J49" s="712">
        <v>1</v>
      </c>
      <c r="K49" s="718">
        <f>IF(G49="","",VLOOKUP(G49,ARANCEL!$B$5:$D$121,3,FALSE)*J49)</f>
        <v>3250</v>
      </c>
      <c r="L49" s="1243" t="s">
        <v>2842</v>
      </c>
      <c r="M49" s="1243">
        <v>4500216233</v>
      </c>
      <c r="N49" s="1243">
        <v>8406</v>
      </c>
    </row>
    <row r="50" spans="1:14" x14ac:dyDescent="0.25">
      <c r="A50" s="712" t="s">
        <v>305</v>
      </c>
      <c r="B50" s="719">
        <v>41739</v>
      </c>
      <c r="C50" s="714" t="s">
        <v>3911</v>
      </c>
      <c r="D50" s="712" t="s">
        <v>1157</v>
      </c>
      <c r="E50" s="715">
        <v>10187446</v>
      </c>
      <c r="F50" s="712">
        <v>25757460</v>
      </c>
      <c r="G50" s="712">
        <v>2707001</v>
      </c>
      <c r="H50" s="716" t="str">
        <f>IF(G50="","",VLOOKUP(G50,ARANCEL!$B$5:$D$121,2,FALSE))</f>
        <v xml:space="preserve">PLANO DE RELAJACION </v>
      </c>
      <c r="I50" s="717" t="s">
        <v>306</v>
      </c>
      <c r="J50" s="712">
        <v>1</v>
      </c>
      <c r="K50" s="718">
        <f>IF(G50="","",VLOOKUP(G50,ARANCEL!$B$5:$D$121,3,FALSE)*J50)</f>
        <v>9221</v>
      </c>
      <c r="L50" s="1243" t="s">
        <v>4612</v>
      </c>
      <c r="M50" s="1243">
        <v>4500230003</v>
      </c>
      <c r="N50" s="1243">
        <v>9204</v>
      </c>
    </row>
    <row r="51" spans="1:14" x14ac:dyDescent="0.25">
      <c r="A51" s="712" t="s">
        <v>305</v>
      </c>
      <c r="B51" s="719">
        <v>41702</v>
      </c>
      <c r="C51" s="714" t="s">
        <v>3248</v>
      </c>
      <c r="D51" s="712" t="s">
        <v>95</v>
      </c>
      <c r="E51" s="715">
        <v>10178570</v>
      </c>
      <c r="F51" s="712">
        <v>25231643</v>
      </c>
      <c r="G51" s="712">
        <v>2704013</v>
      </c>
      <c r="H51" s="716" t="str">
        <f>IF(G51="","",VLOOKUP(G51,ARANCEL!$B$5:$D$121,2,FALSE))</f>
        <v>PROVISORIO (POR PIEZA)</v>
      </c>
      <c r="I51" s="717" t="s">
        <v>618</v>
      </c>
      <c r="J51" s="712">
        <v>1</v>
      </c>
      <c r="K51" s="718">
        <f>IF(G51="","",VLOOKUP(G51,ARANCEL!$B$5:$D$121,3,FALSE)*J51)</f>
        <v>3250</v>
      </c>
      <c r="L51" s="1319" t="str">
        <f>IF(E51="","","IMPAGO")</f>
        <v>IMPAGO</v>
      </c>
      <c r="M51" s="1319" t="str">
        <f>IF(L51="IMPAGO","SIN O.C.","")</f>
        <v>SIN O.C.</v>
      </c>
      <c r="N51" s="1319" t="str">
        <f>IF(L51="IMPAGO","SIN FACT.","")</f>
        <v>SIN FACT.</v>
      </c>
    </row>
    <row r="52" spans="1:14" x14ac:dyDescent="0.25">
      <c r="A52" s="712" t="s">
        <v>305</v>
      </c>
      <c r="B52" s="719">
        <v>41702</v>
      </c>
      <c r="C52" s="714" t="s">
        <v>3248</v>
      </c>
      <c r="D52" s="712" t="s">
        <v>95</v>
      </c>
      <c r="E52" s="715">
        <v>10178570</v>
      </c>
      <c r="F52" s="712">
        <v>25231643</v>
      </c>
      <c r="G52" s="712">
        <v>2704003</v>
      </c>
      <c r="H52" s="716" t="str">
        <f>IF(G52="","",VLOOKUP(G52,ARANCEL!$B$5:$D$121,2,FALSE))</f>
        <v xml:space="preserve">CORONA PERIFERICA CON PERNO MUÑON COLADO </v>
      </c>
      <c r="I52" s="717" t="s">
        <v>618</v>
      </c>
      <c r="J52" s="712">
        <v>1</v>
      </c>
      <c r="K52" s="718">
        <f>IF(G52="","",VLOOKUP(G52,ARANCEL!$B$5:$D$121,3,FALSE)*J52)</f>
        <v>32612</v>
      </c>
      <c r="L52" s="1319" t="str">
        <f>IF(E52="","","IMPAGO")</f>
        <v>IMPAGO</v>
      </c>
      <c r="M52" s="1319" t="str">
        <f>IF(L52="IMPAGO","SIN O.C.","")</f>
        <v>SIN O.C.</v>
      </c>
      <c r="N52" s="1319" t="str">
        <f>IF(L52="IMPAGO","SIN FACT.","")</f>
        <v>SIN FACT.</v>
      </c>
    </row>
    <row r="53" spans="1:14" x14ac:dyDescent="0.25">
      <c r="A53" s="712" t="s">
        <v>305</v>
      </c>
      <c r="B53" s="719">
        <v>41794</v>
      </c>
      <c r="C53" s="714" t="s">
        <v>1444</v>
      </c>
      <c r="D53" s="712" t="s">
        <v>620</v>
      </c>
      <c r="E53" s="715">
        <v>10204608</v>
      </c>
      <c r="F53" s="712">
        <v>26799561</v>
      </c>
      <c r="G53" s="712">
        <v>2704003</v>
      </c>
      <c r="H53" s="716" t="str">
        <f>IF(G53="","",VLOOKUP(G53,ARANCEL!$B$5:$D$121,2,FALSE))</f>
        <v xml:space="preserve">CORONA PERIFERICA CON PERNO MUÑON COLADO </v>
      </c>
      <c r="I53" s="717" t="s">
        <v>342</v>
      </c>
      <c r="J53" s="712">
        <v>1</v>
      </c>
      <c r="K53" s="718">
        <f>IF(G53="","",VLOOKUP(G53,ARANCEL!$B$5:$D$121,3,FALSE)*J53)</f>
        <v>32612</v>
      </c>
      <c r="L53" s="1243" t="s">
        <v>5742</v>
      </c>
      <c r="M53" s="1243">
        <v>4500239468</v>
      </c>
      <c r="N53" s="1243" t="s">
        <v>5756</v>
      </c>
    </row>
    <row r="54" spans="1:14" s="168" customFormat="1" x14ac:dyDescent="0.25">
      <c r="A54" s="728" t="s">
        <v>313</v>
      </c>
      <c r="B54" s="713">
        <v>41730</v>
      </c>
      <c r="C54" s="714" t="s">
        <v>4598</v>
      </c>
      <c r="D54" s="712" t="s">
        <v>1283</v>
      </c>
      <c r="E54" s="715">
        <v>10176339</v>
      </c>
      <c r="F54" s="712">
        <v>24774074</v>
      </c>
      <c r="G54" s="736">
        <v>2704003</v>
      </c>
      <c r="H54" s="716" t="str">
        <f>IF(G54="","",VLOOKUP(G54,ARANCEL!$B$5:$D$121,2,FALSE))</f>
        <v xml:space="preserve">CORONA PERIFERICA CON PERNO MUÑON COLADO </v>
      </c>
      <c r="I54" s="717" t="s">
        <v>2739</v>
      </c>
      <c r="J54" s="712">
        <v>1</v>
      </c>
      <c r="K54" s="718">
        <f>IF(G54="","",VLOOKUP(G54,ARANCEL!$B$5:$D$121,3,FALSE)*J54)</f>
        <v>32612</v>
      </c>
      <c r="L54" s="1243" t="s">
        <v>4612</v>
      </c>
      <c r="M54" s="1243">
        <v>4500229998</v>
      </c>
      <c r="N54" s="1243">
        <v>9219</v>
      </c>
    </row>
    <row r="55" spans="1:14" s="168" customFormat="1" x14ac:dyDescent="0.25">
      <c r="A55" s="712" t="s">
        <v>305</v>
      </c>
      <c r="B55" s="719">
        <v>41662</v>
      </c>
      <c r="C55" s="724" t="s">
        <v>1853</v>
      </c>
      <c r="D55" s="712" t="s">
        <v>1283</v>
      </c>
      <c r="E55" s="715">
        <v>10170574</v>
      </c>
      <c r="F55" s="712">
        <v>24774074</v>
      </c>
      <c r="G55" s="712">
        <v>2704005</v>
      </c>
      <c r="H55" s="716" t="str">
        <f>IF(G55="","",VLOOKUP(G55,ARANCEL!$B$5:$D$121,2,FALSE))</f>
        <v>PROVISORIO</v>
      </c>
      <c r="I55" s="717" t="s">
        <v>316</v>
      </c>
      <c r="J55" s="712">
        <v>1</v>
      </c>
      <c r="K55" s="718">
        <f>IF(G55="","",VLOOKUP(G55,ARANCEL!$B$5:$D$121,3,FALSE)*J55)</f>
        <v>3250</v>
      </c>
      <c r="L55" s="1243" t="s">
        <v>2842</v>
      </c>
      <c r="M55" s="1243">
        <v>4500216234</v>
      </c>
      <c r="N55" s="1243">
        <v>8407</v>
      </c>
    </row>
    <row r="56" spans="1:14" s="168" customFormat="1" x14ac:dyDescent="0.25">
      <c r="A56" s="712" t="s">
        <v>305</v>
      </c>
      <c r="B56" s="719">
        <v>41662</v>
      </c>
      <c r="C56" s="724" t="s">
        <v>1853</v>
      </c>
      <c r="D56" s="712" t="s">
        <v>1283</v>
      </c>
      <c r="E56" s="715">
        <v>10170574</v>
      </c>
      <c r="F56" s="712">
        <v>24774074</v>
      </c>
      <c r="G56" s="712">
        <v>2704003</v>
      </c>
      <c r="H56" s="716" t="str">
        <f>IF(G56="","",VLOOKUP(G56,ARANCEL!$B$5:$D$121,2,FALSE))</f>
        <v xml:space="preserve">CORONA PERIFERICA CON PERNO MUÑON COLADO </v>
      </c>
      <c r="I56" s="717" t="s">
        <v>316</v>
      </c>
      <c r="J56" s="712">
        <v>1</v>
      </c>
      <c r="K56" s="718">
        <f>IF(G56="","",VLOOKUP(G56,ARANCEL!$B$5:$D$121,3,FALSE)*J56)</f>
        <v>32612</v>
      </c>
      <c r="L56" s="1243" t="s">
        <v>2842</v>
      </c>
      <c r="M56" s="1243">
        <v>4500216234</v>
      </c>
      <c r="N56" s="1243">
        <v>8407</v>
      </c>
    </row>
    <row r="57" spans="1:14" s="168" customFormat="1" x14ac:dyDescent="0.25">
      <c r="A57" s="712" t="s">
        <v>305</v>
      </c>
      <c r="B57" s="719">
        <v>41753</v>
      </c>
      <c r="C57" s="714" t="s">
        <v>4221</v>
      </c>
      <c r="D57" s="712" t="s">
        <v>1856</v>
      </c>
      <c r="E57" s="715">
        <v>10190914</v>
      </c>
      <c r="F57" s="712">
        <v>25855033</v>
      </c>
      <c r="G57" s="712">
        <v>2704013</v>
      </c>
      <c r="H57" s="716" t="str">
        <f>IF(G57="","",VLOOKUP(G57,ARANCEL!$B$5:$D$121,2,FALSE))</f>
        <v>PROVISORIO (POR PIEZA)</v>
      </c>
      <c r="I57" s="717" t="s">
        <v>312</v>
      </c>
      <c r="J57" s="712">
        <v>1</v>
      </c>
      <c r="K57" s="718">
        <f>IF(G57="","",VLOOKUP(G57,ARANCEL!$B$5:$D$121,3,FALSE)*J57)</f>
        <v>3250</v>
      </c>
      <c r="L57" s="1243" t="s">
        <v>4612</v>
      </c>
      <c r="M57" s="1243">
        <v>4500230003</v>
      </c>
      <c r="N57" s="1243">
        <v>9204</v>
      </c>
    </row>
    <row r="58" spans="1:14" s="168" customFormat="1" x14ac:dyDescent="0.25">
      <c r="A58" s="712" t="s">
        <v>305</v>
      </c>
      <c r="B58" s="719">
        <v>41753</v>
      </c>
      <c r="C58" s="714" t="s">
        <v>4221</v>
      </c>
      <c r="D58" s="712" t="s">
        <v>1856</v>
      </c>
      <c r="E58" s="715">
        <v>10190914</v>
      </c>
      <c r="F58" s="712">
        <v>25855033</v>
      </c>
      <c r="G58" s="712">
        <v>2704002</v>
      </c>
      <c r="H58" s="716" t="str">
        <f>IF(G58="","",VLOOKUP(G58,ARANCEL!$B$5:$D$121,2,FALSE))</f>
        <v xml:space="preserve">CORONA PERIFERICA </v>
      </c>
      <c r="I58" s="717" t="s">
        <v>312</v>
      </c>
      <c r="J58" s="712">
        <v>1</v>
      </c>
      <c r="K58" s="718">
        <f>IF(G58="","",VLOOKUP(G58,ARANCEL!$B$5:$D$121,3,FALSE)*J58)</f>
        <v>25865</v>
      </c>
      <c r="L58" s="1243" t="s">
        <v>4612</v>
      </c>
      <c r="M58" s="1243">
        <v>4500230003</v>
      </c>
      <c r="N58" s="1243">
        <v>9204</v>
      </c>
    </row>
    <row r="59" spans="1:14" x14ac:dyDescent="0.25">
      <c r="A59" s="712" t="s">
        <v>305</v>
      </c>
      <c r="B59" s="719">
        <v>41941</v>
      </c>
      <c r="C59" s="714" t="s">
        <v>4221</v>
      </c>
      <c r="D59" s="712" t="s">
        <v>1157</v>
      </c>
      <c r="E59" s="715">
        <v>10271819</v>
      </c>
      <c r="F59" s="712">
        <v>29197858</v>
      </c>
      <c r="G59" s="712">
        <v>2707001</v>
      </c>
      <c r="H59" s="716" t="str">
        <f>IF(G59="","",VLOOKUP(G59,ARANCEL!$B$5:$D$121,2,FALSE))</f>
        <v xml:space="preserve">PLANO DE RELAJACION </v>
      </c>
      <c r="I59" s="717" t="s">
        <v>306</v>
      </c>
      <c r="J59" s="712">
        <v>1</v>
      </c>
      <c r="K59" s="718">
        <f>IF(G59="","",VLOOKUP(G59,ARANCEL!$B$5:$D$121,3,FALSE)*J59)</f>
        <v>9221</v>
      </c>
      <c r="L59" s="1243" t="s">
        <v>8279</v>
      </c>
      <c r="M59" s="1243">
        <v>4500260657</v>
      </c>
      <c r="N59" s="1243" t="s">
        <v>8296</v>
      </c>
    </row>
    <row r="60" spans="1:14" x14ac:dyDescent="0.25">
      <c r="A60" s="728" t="s">
        <v>313</v>
      </c>
      <c r="B60" s="719">
        <v>41941</v>
      </c>
      <c r="C60" s="714" t="s">
        <v>4221</v>
      </c>
      <c r="D60" s="712" t="s">
        <v>1157</v>
      </c>
      <c r="E60" s="715">
        <v>10273336</v>
      </c>
      <c r="F60" s="712">
        <v>29197858</v>
      </c>
      <c r="G60" s="712">
        <v>2707001</v>
      </c>
      <c r="H60" s="716" t="str">
        <f>IF(G60="","",VLOOKUP(G60,ARANCEL!$B$5:$D$121,2,FALSE))</f>
        <v xml:space="preserve">PLANO DE RELAJACION </v>
      </c>
      <c r="I60" s="717" t="s">
        <v>306</v>
      </c>
      <c r="J60" s="712">
        <v>1</v>
      </c>
      <c r="K60" s="718">
        <f>IF(G60="","",VLOOKUP(G60,ARANCEL!$B$5:$D$121,3,FALSE)*J60)</f>
        <v>9221</v>
      </c>
      <c r="L60" s="1243" t="s">
        <v>8279</v>
      </c>
      <c r="M60" s="1243">
        <v>4500260657</v>
      </c>
      <c r="N60" s="1243" t="s">
        <v>8296</v>
      </c>
    </row>
    <row r="61" spans="1:14" x14ac:dyDescent="0.25">
      <c r="A61" s="712" t="s">
        <v>305</v>
      </c>
      <c r="B61" s="719">
        <v>41976</v>
      </c>
      <c r="C61" s="714" t="s">
        <v>8723</v>
      </c>
      <c r="D61" s="712" t="s">
        <v>1851</v>
      </c>
      <c r="E61" s="715">
        <v>10290868</v>
      </c>
      <c r="F61" s="712">
        <v>29725943</v>
      </c>
      <c r="G61" s="712">
        <v>2705003</v>
      </c>
      <c r="H61" s="716" t="str">
        <f>IF(G61="","",VLOOKUP(G61,ARANCEL!$B$5:$D$121,2,FALSE))</f>
        <v>INCRUSTACION ESTETICA (ART-GLASS O CERAMICA)</v>
      </c>
      <c r="I61" s="717" t="s">
        <v>355</v>
      </c>
      <c r="J61" s="712">
        <v>2</v>
      </c>
      <c r="K61" s="718">
        <f>IF(G61="","",VLOOKUP(G61,ARANCEL!$B$5:$D$121,3,FALSE)*J61)</f>
        <v>31352</v>
      </c>
      <c r="L61" s="1351" t="s">
        <v>9431</v>
      </c>
      <c r="M61" s="1351">
        <v>4500269285</v>
      </c>
      <c r="N61" s="1351" t="s">
        <v>9454</v>
      </c>
    </row>
    <row r="62" spans="1:14" x14ac:dyDescent="0.25">
      <c r="A62" s="712" t="s">
        <v>305</v>
      </c>
      <c r="B62" s="719">
        <v>41738</v>
      </c>
      <c r="C62" s="714" t="s">
        <v>3825</v>
      </c>
      <c r="D62" s="712" t="s">
        <v>1946</v>
      </c>
      <c r="E62" s="715">
        <v>10187100</v>
      </c>
      <c r="F62" s="712">
        <v>23612787</v>
      </c>
      <c r="G62" s="712">
        <v>2705003</v>
      </c>
      <c r="H62" s="716" t="str">
        <f>IF(G62="","",VLOOKUP(G62,ARANCEL!$B$5:$D$121,2,FALSE))</f>
        <v>INCRUSTACION ESTETICA (ART-GLASS O CERAMICA)</v>
      </c>
      <c r="I62" s="717" t="s">
        <v>308</v>
      </c>
      <c r="J62" s="712">
        <v>1</v>
      </c>
      <c r="K62" s="718">
        <f>IF(G62="","",VLOOKUP(G62,ARANCEL!$B$5:$D$121,3,FALSE)*J62)</f>
        <v>15676</v>
      </c>
      <c r="L62" s="1243" t="s">
        <v>4612</v>
      </c>
      <c r="M62" s="1243">
        <v>4500229998</v>
      </c>
      <c r="N62" s="1243">
        <v>9219</v>
      </c>
    </row>
    <row r="63" spans="1:14" x14ac:dyDescent="0.25">
      <c r="A63" s="712" t="s">
        <v>305</v>
      </c>
      <c r="B63" s="719">
        <v>41718</v>
      </c>
      <c r="C63" s="714" t="s">
        <v>3418</v>
      </c>
      <c r="D63" s="712" t="s">
        <v>1157</v>
      </c>
      <c r="E63" s="715">
        <v>10181939</v>
      </c>
      <c r="F63" s="712">
        <v>25510009</v>
      </c>
      <c r="G63" s="712">
        <v>2707001</v>
      </c>
      <c r="H63" s="716" t="str">
        <f>IF(G63="","",VLOOKUP(G63,ARANCEL!$B$5:$D$121,2,FALSE))</f>
        <v xml:space="preserve">PLANO DE RELAJACION </v>
      </c>
      <c r="I63" s="717" t="s">
        <v>306</v>
      </c>
      <c r="J63" s="712">
        <v>1</v>
      </c>
      <c r="K63" s="718">
        <f>IF(G63="","",VLOOKUP(G63,ARANCEL!$B$5:$D$121,3,FALSE)*J63)</f>
        <v>9221</v>
      </c>
      <c r="L63" s="1243" t="s">
        <v>3058</v>
      </c>
      <c r="M63" s="1243">
        <v>4500225670</v>
      </c>
      <c r="N63" s="1243">
        <v>8925</v>
      </c>
    </row>
    <row r="64" spans="1:14" x14ac:dyDescent="0.25">
      <c r="A64" s="712" t="s">
        <v>305</v>
      </c>
      <c r="B64" s="719">
        <v>41716</v>
      </c>
      <c r="C64" s="714" t="s">
        <v>3417</v>
      </c>
      <c r="D64" s="712" t="s">
        <v>414</v>
      </c>
      <c r="E64" s="715">
        <v>10181930</v>
      </c>
      <c r="F64" s="712">
        <v>22106125</v>
      </c>
      <c r="G64" s="712">
        <v>2702002</v>
      </c>
      <c r="H64" s="716" t="str">
        <f>IF(G64="","",VLOOKUP(G64,ARANCEL!$B$5:$D$121,2,FALSE))</f>
        <v xml:space="preserve">LABORATORIO CORONA CEMENTADA SOBRE IMPLANTE </v>
      </c>
      <c r="I64" s="737" t="s">
        <v>4071</v>
      </c>
      <c r="J64" s="712">
        <v>3</v>
      </c>
      <c r="K64" s="718">
        <f>IF(G64="","",VLOOKUP(G64,ARANCEL!$B$5:$D$121,3,FALSE)*J64)</f>
        <v>95634</v>
      </c>
      <c r="L64" s="1243" t="s">
        <v>3058</v>
      </c>
      <c r="M64" s="1243">
        <v>4500225668</v>
      </c>
      <c r="N64" s="1243">
        <v>8958</v>
      </c>
    </row>
    <row r="65" spans="1:14" x14ac:dyDescent="0.25">
      <c r="A65" s="712" t="s">
        <v>305</v>
      </c>
      <c r="B65" s="719">
        <v>41704</v>
      </c>
      <c r="C65" s="714" t="s">
        <v>3181</v>
      </c>
      <c r="D65" s="712" t="s">
        <v>414</v>
      </c>
      <c r="E65" s="715">
        <v>10179263</v>
      </c>
      <c r="F65" s="712">
        <v>25097889</v>
      </c>
      <c r="G65" s="712">
        <v>2702001</v>
      </c>
      <c r="H65" s="716" t="str">
        <f>IF(G65="","",VLOOKUP(G65,ARANCEL!$B$5:$D$121,2,FALSE))</f>
        <v>LABORATORIO PROVISORIO SOBRE IMPLANTE</v>
      </c>
      <c r="I65" s="717" t="s">
        <v>335</v>
      </c>
      <c r="J65" s="712">
        <v>1</v>
      </c>
      <c r="K65" s="718">
        <f>IF(G65="","",VLOOKUP(G65,ARANCEL!$B$5:$D$121,3,FALSE)*J65)</f>
        <v>7872</v>
      </c>
      <c r="L65" s="1243" t="s">
        <v>3058</v>
      </c>
      <c r="M65" s="1243">
        <v>4500225668</v>
      </c>
      <c r="N65" s="1243">
        <v>8958</v>
      </c>
    </row>
    <row r="66" spans="1:14" x14ac:dyDescent="0.25">
      <c r="A66" s="712" t="s">
        <v>305</v>
      </c>
      <c r="B66" s="719">
        <v>41970</v>
      </c>
      <c r="C66" s="714" t="s">
        <v>8516</v>
      </c>
      <c r="D66" s="712" t="s">
        <v>414</v>
      </c>
      <c r="E66" s="715">
        <v>10285626</v>
      </c>
      <c r="F66" s="712">
        <v>29468620</v>
      </c>
      <c r="G66" s="712">
        <v>2704013</v>
      </c>
      <c r="H66" s="716" t="str">
        <f>IF(G66="","",VLOOKUP(G66,ARANCEL!$B$5:$D$121,2,FALSE))</f>
        <v>PROVISORIO (POR PIEZA)</v>
      </c>
      <c r="I66" s="717" t="s">
        <v>322</v>
      </c>
      <c r="J66" s="712">
        <v>1</v>
      </c>
      <c r="K66" s="718">
        <f>IF(G66="","",VLOOKUP(G66,ARANCEL!$B$5:$D$121,3,FALSE)*J66)</f>
        <v>3250</v>
      </c>
      <c r="L66" s="1351" t="s">
        <v>9431</v>
      </c>
      <c r="M66" s="1351">
        <v>4500269285</v>
      </c>
      <c r="N66" s="1351" t="s">
        <v>9454</v>
      </c>
    </row>
    <row r="67" spans="1:14" x14ac:dyDescent="0.25">
      <c r="A67" s="712" t="s">
        <v>313</v>
      </c>
      <c r="B67" s="719">
        <v>41970</v>
      </c>
      <c r="C67" s="714" t="s">
        <v>8516</v>
      </c>
      <c r="D67" s="712" t="s">
        <v>414</v>
      </c>
      <c r="E67" s="715">
        <v>10285626</v>
      </c>
      <c r="F67" s="712">
        <v>29468620</v>
      </c>
      <c r="G67" s="712">
        <v>2704003</v>
      </c>
      <c r="H67" s="716" t="str">
        <f>IF(G67="","",VLOOKUP(G67,ARANCEL!$B$5:$D$121,2,FALSE))</f>
        <v xml:space="preserve">CORONA PERIFERICA CON PERNO MUÑON COLADO </v>
      </c>
      <c r="I67" s="717" t="s">
        <v>322</v>
      </c>
      <c r="J67" s="712">
        <v>1</v>
      </c>
      <c r="K67" s="718">
        <f>IF(G67="","",VLOOKUP(G67,ARANCEL!$B$5:$D$121,3,FALSE)*J67)</f>
        <v>32612</v>
      </c>
      <c r="L67" s="1351" t="s">
        <v>9431</v>
      </c>
      <c r="M67" s="1351">
        <v>4500269285</v>
      </c>
      <c r="N67" s="1351" t="s">
        <v>9454</v>
      </c>
    </row>
    <row r="68" spans="1:14" x14ac:dyDescent="0.25">
      <c r="A68" s="712" t="s">
        <v>305</v>
      </c>
      <c r="B68" s="719">
        <v>41985</v>
      </c>
      <c r="C68" s="714" t="s">
        <v>8516</v>
      </c>
      <c r="D68" s="712" t="s">
        <v>414</v>
      </c>
      <c r="E68" s="715">
        <v>10292995</v>
      </c>
      <c r="F68" s="712">
        <v>30007044</v>
      </c>
      <c r="G68" s="712">
        <v>2704031</v>
      </c>
      <c r="H68" s="716" t="str">
        <f>IF(G68="","",VLOOKUP(G68,ARANCEL!$B$5:$D$121,2,FALSE))</f>
        <v xml:space="preserve">PERNO MUÑON METALICO </v>
      </c>
      <c r="I68" s="717" t="s">
        <v>8851</v>
      </c>
      <c r="J68" s="712">
        <v>3</v>
      </c>
      <c r="K68" s="718">
        <f>IF(G68="","",VLOOKUP(G68,ARANCEL!$B$5:$D$121,3,FALSE)*J68)</f>
        <v>36738</v>
      </c>
      <c r="L68" s="1351" t="s">
        <v>9431</v>
      </c>
      <c r="M68" s="1351">
        <v>4500269285</v>
      </c>
      <c r="N68" s="1351" t="s">
        <v>9454</v>
      </c>
    </row>
    <row r="69" spans="1:14" x14ac:dyDescent="0.25">
      <c r="A69" s="712" t="s">
        <v>313</v>
      </c>
      <c r="B69" s="719">
        <v>41985</v>
      </c>
      <c r="C69" s="714" t="s">
        <v>8516</v>
      </c>
      <c r="D69" s="712" t="s">
        <v>414</v>
      </c>
      <c r="E69" s="715">
        <v>10292995</v>
      </c>
      <c r="F69" s="712">
        <v>30007044</v>
      </c>
      <c r="G69" s="712">
        <v>2704016</v>
      </c>
      <c r="H69" s="716" t="str">
        <f>IF(G69="","",VLOOKUP(G69,ARANCEL!$B$5:$D$121,2,FALSE))</f>
        <v xml:space="preserve">CORONA PROCERA </v>
      </c>
      <c r="I69" s="717" t="s">
        <v>8851</v>
      </c>
      <c r="J69" s="712">
        <v>3</v>
      </c>
      <c r="K69" s="718">
        <f>IF(G69="","",VLOOKUP(G69,ARANCEL!$B$5:$D$121,3,FALSE)*J69)</f>
        <v>175431</v>
      </c>
      <c r="L69" s="1351" t="s">
        <v>9431</v>
      </c>
      <c r="M69" s="1351">
        <v>4500269285</v>
      </c>
      <c r="N69" s="1351" t="s">
        <v>9454</v>
      </c>
    </row>
    <row r="70" spans="1:14" x14ac:dyDescent="0.25">
      <c r="A70" s="738" t="s">
        <v>305</v>
      </c>
      <c r="B70" s="719">
        <v>41985</v>
      </c>
      <c r="C70" s="714" t="s">
        <v>8516</v>
      </c>
      <c r="D70" s="712" t="s">
        <v>414</v>
      </c>
      <c r="E70" s="715">
        <v>10292995</v>
      </c>
      <c r="F70" s="712">
        <v>30007044</v>
      </c>
      <c r="G70" s="712">
        <v>2704013</v>
      </c>
      <c r="H70" s="716" t="str">
        <f>IF(G70="","",VLOOKUP(G70,ARANCEL!$B$5:$D$121,2,FALSE))</f>
        <v>PROVISORIO (POR PIEZA)</v>
      </c>
      <c r="I70" s="717" t="s">
        <v>8851</v>
      </c>
      <c r="J70" s="712">
        <v>3</v>
      </c>
      <c r="K70" s="718">
        <f>IF(G70="","",VLOOKUP(G70,ARANCEL!$B$5:$D$121,3,FALSE)*J70)</f>
        <v>9750</v>
      </c>
      <c r="L70" s="1319" t="str">
        <f>IF(E70="","","IMPAGO")</f>
        <v>IMPAGO</v>
      </c>
      <c r="M70" s="1319" t="str">
        <f>IF(L70="IMPAGO","SIN O.C.","")</f>
        <v>SIN O.C.</v>
      </c>
      <c r="N70" s="1319" t="str">
        <f>IF(L70="IMPAGO","SIN FACT.","")</f>
        <v>SIN FACT.</v>
      </c>
    </row>
    <row r="71" spans="1:14" s="176" customFormat="1" x14ac:dyDescent="0.25">
      <c r="A71" s="712" t="s">
        <v>305</v>
      </c>
      <c r="B71" s="719">
        <v>41844</v>
      </c>
      <c r="C71" s="714" t="s">
        <v>5908</v>
      </c>
      <c r="D71" s="712" t="s">
        <v>414</v>
      </c>
      <c r="E71" s="715">
        <v>10232869</v>
      </c>
      <c r="F71" s="712">
        <v>25098640</v>
      </c>
      <c r="G71" s="712">
        <v>2702048</v>
      </c>
      <c r="H71" s="716" t="str">
        <f>IF(G71="","",VLOOKUP(G71,ARANCEL!$B$5:$D$121,2,FALSE))</f>
        <v xml:space="preserve">SERVICIO LAB. IMPLANTE CORONA CEMENTADA/ATORNILLADA </v>
      </c>
      <c r="I71" s="717" t="s">
        <v>335</v>
      </c>
      <c r="J71" s="712">
        <v>1</v>
      </c>
      <c r="K71" s="718">
        <f>IF(G71="","",VLOOKUP(G71,ARANCEL!$B$5:$D$121,3,FALSE)*J71)</f>
        <v>43857</v>
      </c>
      <c r="L71" s="1243" t="s">
        <v>6017</v>
      </c>
      <c r="M71" s="1243">
        <v>4500245543</v>
      </c>
      <c r="N71" s="1243">
        <v>9814</v>
      </c>
    </row>
    <row r="72" spans="1:14" s="176" customFormat="1" x14ac:dyDescent="0.25">
      <c r="A72" s="712" t="s">
        <v>305</v>
      </c>
      <c r="B72" s="719">
        <v>41763</v>
      </c>
      <c r="C72" s="714" t="s">
        <v>2514</v>
      </c>
      <c r="D72" s="712" t="s">
        <v>1969</v>
      </c>
      <c r="E72" s="715">
        <v>10193545</v>
      </c>
      <c r="F72" s="712">
        <v>26118638</v>
      </c>
      <c r="G72" s="712">
        <v>2704013</v>
      </c>
      <c r="H72" s="716" t="str">
        <f>IF(G72="","",VLOOKUP(G72,ARANCEL!$B$5:$D$121,2,FALSE))</f>
        <v>PROVISORIO (POR PIEZA)</v>
      </c>
      <c r="I72" s="717" t="s">
        <v>309</v>
      </c>
      <c r="J72" s="712">
        <v>1</v>
      </c>
      <c r="K72" s="718">
        <f>IF(G72="","",VLOOKUP(G72,ARANCEL!$B$5:$D$121,3,FALSE)*J72)</f>
        <v>3250</v>
      </c>
      <c r="L72" s="1243" t="s">
        <v>4612</v>
      </c>
      <c r="M72" s="1243">
        <v>4500230017</v>
      </c>
      <c r="N72" s="1243">
        <v>9205</v>
      </c>
    </row>
    <row r="73" spans="1:14" x14ac:dyDescent="0.25">
      <c r="A73" s="712" t="s">
        <v>305</v>
      </c>
      <c r="B73" s="719">
        <v>41763</v>
      </c>
      <c r="C73" s="714" t="s">
        <v>2514</v>
      </c>
      <c r="D73" s="728" t="s">
        <v>1969</v>
      </c>
      <c r="E73" s="715">
        <v>10193545</v>
      </c>
      <c r="F73" s="712">
        <v>26118638</v>
      </c>
      <c r="G73" s="712">
        <v>2704002</v>
      </c>
      <c r="H73" s="716" t="str">
        <f>IF(G73="","",VLOOKUP(G73,ARANCEL!$B$5:$D$121,2,FALSE))</f>
        <v xml:space="preserve">CORONA PERIFERICA </v>
      </c>
      <c r="I73" s="717" t="s">
        <v>324</v>
      </c>
      <c r="J73" s="712">
        <v>1</v>
      </c>
      <c r="K73" s="718">
        <f>IF(G73="","",VLOOKUP(G73,ARANCEL!$B$5:$D$121,3,FALSE)*J73)</f>
        <v>25865</v>
      </c>
      <c r="L73" s="1243" t="s">
        <v>4612</v>
      </c>
      <c r="M73" s="1243">
        <v>4500230017</v>
      </c>
      <c r="N73" s="1243">
        <v>9205</v>
      </c>
    </row>
    <row r="74" spans="1:14" x14ac:dyDescent="0.25">
      <c r="A74" s="712" t="s">
        <v>305</v>
      </c>
      <c r="B74" s="719">
        <v>41569</v>
      </c>
      <c r="C74" s="724" t="s">
        <v>1970</v>
      </c>
      <c r="D74" s="712" t="s">
        <v>1969</v>
      </c>
      <c r="E74" s="715">
        <v>10156226</v>
      </c>
      <c r="F74" s="712">
        <v>23161354</v>
      </c>
      <c r="G74" s="712">
        <v>2704003</v>
      </c>
      <c r="H74" s="716" t="str">
        <f>IF(G74="","",VLOOKUP(G74,ARANCEL!$B$5:$D$121,2,FALSE))</f>
        <v xml:space="preserve">CORONA PERIFERICA CON PERNO MUÑON COLADO </v>
      </c>
      <c r="I74" s="717" t="s">
        <v>317</v>
      </c>
      <c r="J74" s="712">
        <v>1</v>
      </c>
      <c r="K74" s="718">
        <f>IF(G74="","",VLOOKUP(G74,ARANCEL!$B$5:$D$121,3,FALSE)*J74)</f>
        <v>32612</v>
      </c>
      <c r="L74" s="1319" t="str">
        <f>IF(E74="","","IMPAGO")</f>
        <v>IMPAGO</v>
      </c>
      <c r="M74" s="1319" t="str">
        <f>IF(L74="IMPAGO","SIN O.C.","")</f>
        <v>SIN O.C.</v>
      </c>
      <c r="N74" s="1319" t="str">
        <f>IF(L74="IMPAGO","SIN FACT.","")</f>
        <v>SIN FACT.</v>
      </c>
    </row>
    <row r="75" spans="1:14" x14ac:dyDescent="0.25">
      <c r="A75" s="712" t="s">
        <v>305</v>
      </c>
      <c r="B75" s="719">
        <v>41813</v>
      </c>
      <c r="C75" s="714" t="s">
        <v>5227</v>
      </c>
      <c r="D75" s="712" t="s">
        <v>1969</v>
      </c>
      <c r="E75" s="715">
        <v>10213478</v>
      </c>
      <c r="F75" s="712">
        <v>24640061</v>
      </c>
      <c r="G75" s="712">
        <v>2704003</v>
      </c>
      <c r="H75" s="716" t="str">
        <f>IF(G75="","",VLOOKUP(G75,ARANCEL!$B$5:$D$121,2,FALSE))</f>
        <v xml:space="preserve">CORONA PERIFERICA CON PERNO MUÑON COLADO </v>
      </c>
      <c r="I75" s="717" t="s">
        <v>312</v>
      </c>
      <c r="J75" s="712">
        <v>1</v>
      </c>
      <c r="K75" s="718">
        <f>IF(G75="","",VLOOKUP(G75,ARANCEL!$B$5:$D$121,3,FALSE)*J75)</f>
        <v>32612</v>
      </c>
      <c r="L75" s="1243" t="s">
        <v>6017</v>
      </c>
      <c r="M75" s="1243">
        <v>4500243699</v>
      </c>
      <c r="N75" s="1243">
        <v>9792</v>
      </c>
    </row>
    <row r="76" spans="1:14" x14ac:dyDescent="0.25">
      <c r="A76" s="712" t="s">
        <v>305</v>
      </c>
      <c r="B76" s="719">
        <v>41813</v>
      </c>
      <c r="C76" s="714" t="s">
        <v>5227</v>
      </c>
      <c r="D76" s="712" t="s">
        <v>1969</v>
      </c>
      <c r="E76" s="715">
        <v>10213478</v>
      </c>
      <c r="F76" s="712">
        <v>24640061</v>
      </c>
      <c r="G76" s="712">
        <v>2704013</v>
      </c>
      <c r="H76" s="716" t="str">
        <f>IF(G76="","",VLOOKUP(G76,ARANCEL!$B$5:$D$121,2,FALSE))</f>
        <v>PROVISORIO (POR PIEZA)</v>
      </c>
      <c r="I76" s="717" t="s">
        <v>312</v>
      </c>
      <c r="J76" s="712">
        <v>1</v>
      </c>
      <c r="K76" s="718">
        <f>IF(G76="","",VLOOKUP(G76,ARANCEL!$B$5:$D$121,3,FALSE)*J76)</f>
        <v>3250</v>
      </c>
      <c r="L76" s="1243" t="s">
        <v>6017</v>
      </c>
      <c r="M76" s="1243">
        <v>4500243699</v>
      </c>
      <c r="N76" s="1243">
        <v>9792</v>
      </c>
    </row>
    <row r="77" spans="1:14" x14ac:dyDescent="0.25">
      <c r="A77" s="712" t="s">
        <v>305</v>
      </c>
      <c r="B77" s="719">
        <v>41754</v>
      </c>
      <c r="C77" s="714" t="s">
        <v>4156</v>
      </c>
      <c r="D77" s="712" t="s">
        <v>1856</v>
      </c>
      <c r="E77" s="715">
        <v>10190944</v>
      </c>
      <c r="F77" s="712">
        <v>25404896</v>
      </c>
      <c r="G77" s="712">
        <v>2705003</v>
      </c>
      <c r="H77" s="716" t="str">
        <f>IF(G77="","",VLOOKUP(G77,ARANCEL!$B$5:$D$121,2,FALSE))</f>
        <v>INCRUSTACION ESTETICA (ART-GLASS O CERAMICA)</v>
      </c>
      <c r="I77" s="717" t="s">
        <v>316</v>
      </c>
      <c r="J77" s="712">
        <v>1</v>
      </c>
      <c r="K77" s="718">
        <f>IF(G77="","",VLOOKUP(G77,ARANCEL!$B$5:$D$121,3,FALSE)*J77)</f>
        <v>15676</v>
      </c>
      <c r="L77" s="1243" t="s">
        <v>8279</v>
      </c>
      <c r="M77" s="1243">
        <v>4500259031</v>
      </c>
      <c r="N77" s="1243" t="s">
        <v>8259</v>
      </c>
    </row>
    <row r="78" spans="1:14" x14ac:dyDescent="0.25">
      <c r="A78" s="712" t="s">
        <v>305</v>
      </c>
      <c r="B78" s="719">
        <v>41773</v>
      </c>
      <c r="C78" s="714" t="s">
        <v>4156</v>
      </c>
      <c r="D78" s="712" t="s">
        <v>1856</v>
      </c>
      <c r="E78" s="715">
        <v>10196328</v>
      </c>
      <c r="F78" s="712">
        <v>25404896</v>
      </c>
      <c r="G78" s="712">
        <v>2705003</v>
      </c>
      <c r="H78" s="716" t="str">
        <f>IF(G78="","",VLOOKUP(G78,ARANCEL!$B$5:$D$121,2,FALSE))</f>
        <v>INCRUSTACION ESTETICA (ART-GLASS O CERAMICA)</v>
      </c>
      <c r="I78" s="717" t="s">
        <v>618</v>
      </c>
      <c r="J78" s="712">
        <v>1</v>
      </c>
      <c r="K78" s="718">
        <f>IF(G78="","",VLOOKUP(G78,ARANCEL!$B$5:$D$121,3,FALSE)*J78)</f>
        <v>15676</v>
      </c>
      <c r="L78" s="1243" t="s">
        <v>5292</v>
      </c>
      <c r="M78" s="1243">
        <v>4500235506</v>
      </c>
      <c r="N78" s="1243">
        <v>9399</v>
      </c>
    </row>
    <row r="79" spans="1:14" x14ac:dyDescent="0.25">
      <c r="A79" s="712" t="s">
        <v>305</v>
      </c>
      <c r="B79" s="719">
        <v>41765</v>
      </c>
      <c r="C79" s="714" t="s">
        <v>4337</v>
      </c>
      <c r="D79" s="712" t="s">
        <v>1969</v>
      </c>
      <c r="E79" s="715">
        <v>10194093</v>
      </c>
      <c r="F79" s="712">
        <v>26258106</v>
      </c>
      <c r="G79" s="712">
        <v>2704013</v>
      </c>
      <c r="H79" s="716" t="str">
        <f>IF(G79="","",VLOOKUP(G79,ARANCEL!$B$5:$D$121,2,FALSE))</f>
        <v>PROVISORIO (POR PIEZA)</v>
      </c>
      <c r="I79" s="717" t="s">
        <v>325</v>
      </c>
      <c r="J79" s="712">
        <v>1</v>
      </c>
      <c r="K79" s="718">
        <f>IF(G79="","",VLOOKUP(G79,ARANCEL!$B$5:$D$121,3,FALSE)*J79)</f>
        <v>3250</v>
      </c>
      <c r="L79" s="1243" t="s">
        <v>4612</v>
      </c>
      <c r="M79" s="1243">
        <v>4500230017</v>
      </c>
      <c r="N79" s="1243">
        <v>9205</v>
      </c>
    </row>
    <row r="80" spans="1:14" x14ac:dyDescent="0.25">
      <c r="A80" s="728" t="s">
        <v>305</v>
      </c>
      <c r="B80" s="719">
        <v>41765</v>
      </c>
      <c r="C80" s="714" t="s">
        <v>4337</v>
      </c>
      <c r="D80" s="712" t="s">
        <v>1969</v>
      </c>
      <c r="E80" s="715">
        <v>10194093</v>
      </c>
      <c r="F80" s="712">
        <v>26258106</v>
      </c>
      <c r="G80" s="712">
        <v>2704015</v>
      </c>
      <c r="H80" s="716" t="str">
        <f>IF(G80="","",VLOOKUP(G80,ARANCEL!$B$5:$D$121,2,FALSE))</f>
        <v xml:space="preserve">CORONA IN CERAM </v>
      </c>
      <c r="I80" s="717" t="s">
        <v>325</v>
      </c>
      <c r="J80" s="712">
        <v>1</v>
      </c>
      <c r="K80" s="718">
        <f>IF(G80="","",VLOOKUP(G80,ARANCEL!$B$5:$D$121,3,FALSE)*J80)</f>
        <v>42733</v>
      </c>
      <c r="L80" s="1243" t="s">
        <v>4612</v>
      </c>
      <c r="M80" s="1243">
        <v>4500230017</v>
      </c>
      <c r="N80" s="1243">
        <v>9205</v>
      </c>
    </row>
    <row r="81" spans="1:14" x14ac:dyDescent="0.25">
      <c r="A81" s="712" t="s">
        <v>305</v>
      </c>
      <c r="B81" s="719">
        <v>41883</v>
      </c>
      <c r="C81" s="714" t="s">
        <v>6801</v>
      </c>
      <c r="D81" s="712" t="s">
        <v>1851</v>
      </c>
      <c r="E81" s="715">
        <v>10250376</v>
      </c>
      <c r="F81" s="712">
        <v>27680120</v>
      </c>
      <c r="G81" s="712">
        <v>2705003</v>
      </c>
      <c r="H81" s="716" t="str">
        <f>IF(G81="","",VLOOKUP(G81,ARANCEL!$B$5:$D$121,2,FALSE))</f>
        <v>INCRUSTACION ESTETICA (ART-GLASS O CERAMICA)</v>
      </c>
      <c r="I81" s="717" t="s">
        <v>308</v>
      </c>
      <c r="J81" s="712">
        <v>1</v>
      </c>
      <c r="K81" s="718">
        <f>IF(G81="","",VLOOKUP(G81,ARANCEL!$B$5:$D$121,3,FALSE)*J81)</f>
        <v>15676</v>
      </c>
      <c r="L81" s="1243" t="s">
        <v>7548</v>
      </c>
      <c r="M81" s="1243">
        <v>4500254810</v>
      </c>
      <c r="N81" s="1243" t="s">
        <v>7560</v>
      </c>
    </row>
    <row r="82" spans="1:14" x14ac:dyDescent="0.25">
      <c r="A82" s="712" t="s">
        <v>305</v>
      </c>
      <c r="B82" s="719">
        <v>41694</v>
      </c>
      <c r="C82" s="714" t="s">
        <v>2937</v>
      </c>
      <c r="D82" s="712" t="s">
        <v>1857</v>
      </c>
      <c r="E82" s="715">
        <v>10176256</v>
      </c>
      <c r="F82" s="712">
        <v>21376123</v>
      </c>
      <c r="G82" s="712">
        <v>2704003</v>
      </c>
      <c r="H82" s="716" t="str">
        <f>IF(G82="","",VLOOKUP(G82,ARANCEL!$B$5:$D$121,2,FALSE))</f>
        <v xml:space="preserve">CORONA PERIFERICA CON PERNO MUÑON COLADO </v>
      </c>
      <c r="I82" s="717" t="s">
        <v>317</v>
      </c>
      <c r="J82" s="712">
        <v>1</v>
      </c>
      <c r="K82" s="718">
        <f>IF(G82="","",VLOOKUP(G82,ARANCEL!$B$5:$D$121,3,FALSE)*J82)</f>
        <v>32612</v>
      </c>
      <c r="L82" s="1243" t="s">
        <v>8279</v>
      </c>
      <c r="M82" s="1243">
        <v>4500259031</v>
      </c>
      <c r="N82" s="1243" t="s">
        <v>8259</v>
      </c>
    </row>
    <row r="83" spans="1:14" x14ac:dyDescent="0.25">
      <c r="A83" s="712" t="s">
        <v>305</v>
      </c>
      <c r="B83" s="719">
        <v>41822</v>
      </c>
      <c r="C83" s="714" t="s">
        <v>5494</v>
      </c>
      <c r="D83" s="712" t="s">
        <v>620</v>
      </c>
      <c r="E83" s="715">
        <v>10219687</v>
      </c>
      <c r="F83" s="712">
        <v>27261257</v>
      </c>
      <c r="G83" s="712">
        <v>2704013</v>
      </c>
      <c r="H83" s="716" t="str">
        <f>IF(G83="","",VLOOKUP(G83,ARANCEL!$B$5:$D$121,2,FALSE))</f>
        <v>PROVISORIO (POR PIEZA)</v>
      </c>
      <c r="I83" s="717" t="s">
        <v>771</v>
      </c>
      <c r="J83" s="712">
        <v>2</v>
      </c>
      <c r="K83" s="718">
        <f>IF(G83="","",VLOOKUP(G83,ARANCEL!$B$5:$D$121,3,FALSE)*J83)</f>
        <v>6500</v>
      </c>
      <c r="L83" s="1243" t="s">
        <v>6017</v>
      </c>
      <c r="M83" s="1243">
        <v>4500243707</v>
      </c>
      <c r="N83" s="1243">
        <v>9794</v>
      </c>
    </row>
    <row r="84" spans="1:14" x14ac:dyDescent="0.25">
      <c r="A84" s="712" t="s">
        <v>305</v>
      </c>
      <c r="B84" s="719">
        <v>41822</v>
      </c>
      <c r="C84" s="714" t="s">
        <v>5494</v>
      </c>
      <c r="D84" s="712" t="s">
        <v>620</v>
      </c>
      <c r="E84" s="715">
        <v>10219687</v>
      </c>
      <c r="F84" s="712">
        <v>27261257</v>
      </c>
      <c r="G84" s="712">
        <v>2704003</v>
      </c>
      <c r="H84" s="716" t="str">
        <f>IF(G84="","",VLOOKUP(G84,ARANCEL!$B$5:$D$121,2,FALSE))</f>
        <v xml:space="preserve">CORONA PERIFERICA CON PERNO MUÑON COLADO </v>
      </c>
      <c r="I84" s="717" t="s">
        <v>771</v>
      </c>
      <c r="J84" s="712">
        <v>2</v>
      </c>
      <c r="K84" s="718">
        <f>IF(G84="","",VLOOKUP(G84,ARANCEL!$B$5:$D$121,3,FALSE)*J84)</f>
        <v>65224</v>
      </c>
      <c r="L84" s="1243" t="s">
        <v>6017</v>
      </c>
      <c r="M84" s="1243">
        <v>4500243707</v>
      </c>
      <c r="N84" s="1243">
        <v>9794</v>
      </c>
    </row>
    <row r="85" spans="1:14" x14ac:dyDescent="0.25">
      <c r="A85" s="728" t="s">
        <v>313</v>
      </c>
      <c r="B85" s="719">
        <v>41822</v>
      </c>
      <c r="C85" s="714" t="s">
        <v>5494</v>
      </c>
      <c r="D85" s="712" t="s">
        <v>6068</v>
      </c>
      <c r="E85" s="715">
        <v>10219688</v>
      </c>
      <c r="F85" s="712">
        <v>27261257</v>
      </c>
      <c r="G85" s="712">
        <v>2704013</v>
      </c>
      <c r="H85" s="716" t="str">
        <f>IF(G85="","",VLOOKUP(G85,ARANCEL!$B$5:$D$121,2,FALSE))</f>
        <v>PROVISORIO (POR PIEZA)</v>
      </c>
      <c r="I85" s="717" t="s">
        <v>2739</v>
      </c>
      <c r="J85" s="712">
        <v>2</v>
      </c>
      <c r="K85" s="718">
        <f>IF(G85="","",VLOOKUP(G85,ARANCEL!$B$5:$D$121,3,FALSE)*J85)</f>
        <v>6500</v>
      </c>
      <c r="L85" s="1243" t="s">
        <v>6017</v>
      </c>
      <c r="M85" s="1243">
        <v>4500243707</v>
      </c>
      <c r="N85" s="1243">
        <v>9794</v>
      </c>
    </row>
    <row r="86" spans="1:14" x14ac:dyDescent="0.25">
      <c r="A86" s="712" t="s">
        <v>305</v>
      </c>
      <c r="B86" s="719">
        <v>41830</v>
      </c>
      <c r="C86" s="714" t="s">
        <v>5494</v>
      </c>
      <c r="D86" s="712" t="s">
        <v>1157</v>
      </c>
      <c r="E86" s="715">
        <v>10222935</v>
      </c>
      <c r="F86" s="712">
        <v>27262402</v>
      </c>
      <c r="G86" s="712">
        <v>2707001</v>
      </c>
      <c r="H86" s="716" t="str">
        <f>IF(G86="","",VLOOKUP(G86,ARANCEL!$B$5:$D$121,2,FALSE))</f>
        <v xml:space="preserve">PLANO DE RELAJACION </v>
      </c>
      <c r="I86" s="717" t="s">
        <v>306</v>
      </c>
      <c r="J86" s="712">
        <v>1</v>
      </c>
      <c r="K86" s="718">
        <f>IF(G86="","",VLOOKUP(G86,ARANCEL!$B$5:$D$121,3,FALSE)*J86)</f>
        <v>9221</v>
      </c>
      <c r="L86" s="1243" t="s">
        <v>6017</v>
      </c>
      <c r="M86" s="1243">
        <v>4500243707</v>
      </c>
      <c r="N86" s="1243">
        <v>9794</v>
      </c>
    </row>
    <row r="87" spans="1:14" x14ac:dyDescent="0.25">
      <c r="A87" s="712" t="s">
        <v>305</v>
      </c>
      <c r="B87" s="719">
        <v>41646</v>
      </c>
      <c r="C87" s="724" t="s">
        <v>2702</v>
      </c>
      <c r="D87" s="712" t="s">
        <v>1851</v>
      </c>
      <c r="E87" s="715">
        <v>10172507</v>
      </c>
      <c r="F87" s="712">
        <v>24344633</v>
      </c>
      <c r="G87" s="712">
        <v>2705003</v>
      </c>
      <c r="H87" s="716" t="str">
        <f>IF(G87="","",VLOOKUP(G87,ARANCEL!$B$5:$D$121,2,FALSE))</f>
        <v>INCRUSTACION ESTETICA (ART-GLASS O CERAMICA)</v>
      </c>
      <c r="I87" s="717" t="s">
        <v>315</v>
      </c>
      <c r="J87" s="712">
        <v>1</v>
      </c>
      <c r="K87" s="718">
        <f>IF(G87="","",VLOOKUP(G87,ARANCEL!$B$5:$D$121,3,FALSE)*J87)</f>
        <v>15676</v>
      </c>
      <c r="L87" s="1243" t="s">
        <v>3438</v>
      </c>
      <c r="M87" s="1243">
        <v>4500220795</v>
      </c>
      <c r="N87" s="1243">
        <v>8630</v>
      </c>
    </row>
    <row r="88" spans="1:14" x14ac:dyDescent="0.25">
      <c r="A88" s="712" t="s">
        <v>305</v>
      </c>
      <c r="B88" s="719">
        <v>41883</v>
      </c>
      <c r="C88" s="714" t="s">
        <v>6780</v>
      </c>
      <c r="D88" s="712" t="s">
        <v>1863</v>
      </c>
      <c r="E88" s="715">
        <v>10250377</v>
      </c>
      <c r="F88" s="712">
        <v>28062324</v>
      </c>
      <c r="G88" s="712">
        <v>2704013</v>
      </c>
      <c r="H88" s="716" t="str">
        <f>IF(G88="","",VLOOKUP(G88,ARANCEL!$B$5:$D$121,2,FALSE))</f>
        <v>PROVISORIO (POR PIEZA)</v>
      </c>
      <c r="I88" s="717" t="s">
        <v>325</v>
      </c>
      <c r="J88" s="712">
        <v>1</v>
      </c>
      <c r="K88" s="718">
        <f>IF(G88="","",VLOOKUP(G88,ARANCEL!$B$5:$D$121,3,FALSE)*J88)</f>
        <v>3250</v>
      </c>
      <c r="L88" s="1243" t="s">
        <v>7548</v>
      </c>
      <c r="M88" s="1243">
        <v>4500254810</v>
      </c>
      <c r="N88" s="1243" t="s">
        <v>7560</v>
      </c>
    </row>
    <row r="89" spans="1:14" x14ac:dyDescent="0.25">
      <c r="A89" s="712" t="s">
        <v>305</v>
      </c>
      <c r="B89" s="719">
        <v>41883</v>
      </c>
      <c r="C89" s="714" t="s">
        <v>6780</v>
      </c>
      <c r="D89" s="712" t="s">
        <v>1863</v>
      </c>
      <c r="E89" s="715">
        <v>10250377</v>
      </c>
      <c r="F89" s="712">
        <v>28062324</v>
      </c>
      <c r="G89" s="712">
        <v>2704003</v>
      </c>
      <c r="H89" s="716" t="str">
        <f>IF(G89="","",VLOOKUP(G89,ARANCEL!$B$5:$D$121,2,FALSE))</f>
        <v xml:space="preserve">CORONA PERIFERICA CON PERNO MUÑON COLADO </v>
      </c>
      <c r="I89" s="717" t="s">
        <v>325</v>
      </c>
      <c r="J89" s="712">
        <v>1</v>
      </c>
      <c r="K89" s="718">
        <f>IF(G89="","",VLOOKUP(G89,ARANCEL!$B$5:$D$121,3,FALSE)*J89)</f>
        <v>32612</v>
      </c>
      <c r="L89" s="1243" t="s">
        <v>7548</v>
      </c>
      <c r="M89" s="1243">
        <v>4500254810</v>
      </c>
      <c r="N89" s="1243" t="s">
        <v>7560</v>
      </c>
    </row>
    <row r="90" spans="1:14" x14ac:dyDescent="0.25">
      <c r="A90" s="712" t="s">
        <v>305</v>
      </c>
      <c r="B90" s="719">
        <v>41864</v>
      </c>
      <c r="C90" s="714" t="s">
        <v>6362</v>
      </c>
      <c r="D90" s="712" t="s">
        <v>414</v>
      </c>
      <c r="E90" s="715">
        <v>10240802</v>
      </c>
      <c r="F90" s="712">
        <v>27848369</v>
      </c>
      <c r="G90" s="712">
        <v>2704013</v>
      </c>
      <c r="H90" s="716" t="str">
        <f>IF(G90="","",VLOOKUP(G90,ARANCEL!$B$5:$D$121,2,FALSE))</f>
        <v>PROVISORIO (POR PIEZA)</v>
      </c>
      <c r="I90" s="717" t="s">
        <v>309</v>
      </c>
      <c r="J90" s="712">
        <v>1</v>
      </c>
      <c r="K90" s="718">
        <f>IF(G90="","",VLOOKUP(G90,ARANCEL!$B$5:$D$121,3,FALSE)*J90)</f>
        <v>3250</v>
      </c>
      <c r="L90" s="1243" t="s">
        <v>6905</v>
      </c>
      <c r="M90" s="1243">
        <v>4500249955</v>
      </c>
      <c r="N90" s="1243" t="s">
        <v>6908</v>
      </c>
    </row>
    <row r="91" spans="1:14" x14ac:dyDescent="0.25">
      <c r="A91" s="712" t="s">
        <v>305</v>
      </c>
      <c r="B91" s="719">
        <v>41864</v>
      </c>
      <c r="C91" s="714" t="s">
        <v>6362</v>
      </c>
      <c r="D91" s="712" t="s">
        <v>414</v>
      </c>
      <c r="E91" s="715">
        <v>10240802</v>
      </c>
      <c r="F91" s="712">
        <v>27848369</v>
      </c>
      <c r="G91" s="712">
        <v>2704031</v>
      </c>
      <c r="H91" s="716" t="str">
        <f>IF(G91="","",VLOOKUP(G91,ARANCEL!$B$5:$D$121,2,FALSE))</f>
        <v xml:space="preserve">PERNO MUÑON METALICO </v>
      </c>
      <c r="I91" s="717" t="s">
        <v>309</v>
      </c>
      <c r="J91" s="712">
        <v>1</v>
      </c>
      <c r="K91" s="718">
        <f>IF(G91="","",VLOOKUP(G91,ARANCEL!$B$5:$D$121,3,FALSE)*J91)</f>
        <v>12246</v>
      </c>
      <c r="L91" s="1243" t="s">
        <v>6905</v>
      </c>
      <c r="M91" s="1243">
        <v>4500249955</v>
      </c>
      <c r="N91" s="1243" t="s">
        <v>6908</v>
      </c>
    </row>
    <row r="92" spans="1:14" x14ac:dyDescent="0.25">
      <c r="A92" s="728" t="s">
        <v>305</v>
      </c>
      <c r="B92" s="719">
        <v>41864</v>
      </c>
      <c r="C92" s="714" t="s">
        <v>6362</v>
      </c>
      <c r="D92" s="712" t="s">
        <v>414</v>
      </c>
      <c r="E92" s="715">
        <v>10240802</v>
      </c>
      <c r="F92" s="712">
        <v>27848369</v>
      </c>
      <c r="G92" s="712">
        <v>2704015</v>
      </c>
      <c r="H92" s="716" t="str">
        <f>IF(G92="","",VLOOKUP(G92,ARANCEL!$B$5:$D$121,2,FALSE))</f>
        <v xml:space="preserve">CORONA IN CERAM </v>
      </c>
      <c r="I92" s="717" t="s">
        <v>309</v>
      </c>
      <c r="J92" s="712">
        <v>1</v>
      </c>
      <c r="K92" s="718">
        <f>IF(G92="","",VLOOKUP(G92,ARANCEL!$B$5:$D$121,3,FALSE)*J92)</f>
        <v>42733</v>
      </c>
      <c r="L92" s="1243" t="s">
        <v>6905</v>
      </c>
      <c r="M92" s="1243">
        <v>4500249955</v>
      </c>
      <c r="N92" s="1243" t="s">
        <v>6908</v>
      </c>
    </row>
    <row r="93" spans="1:14" x14ac:dyDescent="0.25">
      <c r="A93" s="712" t="s">
        <v>305</v>
      </c>
      <c r="B93" s="719">
        <v>41850</v>
      </c>
      <c r="C93" s="714" t="s">
        <v>6101</v>
      </c>
      <c r="D93" s="712" t="s">
        <v>1157</v>
      </c>
      <c r="E93" s="715">
        <v>10232459</v>
      </c>
      <c r="F93" s="712">
        <v>27712198</v>
      </c>
      <c r="G93" s="712">
        <v>2707001</v>
      </c>
      <c r="H93" s="716" t="str">
        <f>IF(G93="","",VLOOKUP(G93,ARANCEL!$B$5:$D$121,2,FALSE))</f>
        <v xml:space="preserve">PLANO DE RELAJACION </v>
      </c>
      <c r="I93" s="717" t="s">
        <v>306</v>
      </c>
      <c r="J93" s="712">
        <v>1</v>
      </c>
      <c r="K93" s="718">
        <f>IF(G93="","",VLOOKUP(G93,ARANCEL!$B$5:$D$121,3,FALSE)*J93)</f>
        <v>9221</v>
      </c>
      <c r="L93" s="1243" t="s">
        <v>6017</v>
      </c>
      <c r="M93" s="1243">
        <v>4500245543</v>
      </c>
      <c r="N93" s="1243">
        <v>9814</v>
      </c>
    </row>
    <row r="94" spans="1:14" x14ac:dyDescent="0.25">
      <c r="A94" s="712" t="s">
        <v>305</v>
      </c>
      <c r="B94" s="719">
        <v>41955</v>
      </c>
      <c r="C94" s="714" t="s">
        <v>8204</v>
      </c>
      <c r="D94" s="712" t="s">
        <v>1283</v>
      </c>
      <c r="E94" s="715">
        <v>10278602</v>
      </c>
      <c r="F94" s="712">
        <v>28842376</v>
      </c>
      <c r="G94" s="712">
        <v>2704005</v>
      </c>
      <c r="H94" s="716" t="str">
        <f>IF(G94="","",VLOOKUP(G94,ARANCEL!$B$5:$D$121,2,FALSE))</f>
        <v>PROVISORIO</v>
      </c>
      <c r="I94" s="717" t="s">
        <v>329</v>
      </c>
      <c r="J94" s="712">
        <v>1</v>
      </c>
      <c r="K94" s="718">
        <f>IF(G94="","",VLOOKUP(G94,ARANCEL!$B$5:$D$121,3,FALSE)*J94)</f>
        <v>3250</v>
      </c>
      <c r="L94" s="1243" t="s">
        <v>8256</v>
      </c>
      <c r="M94" s="1243">
        <v>4500265501</v>
      </c>
      <c r="N94" s="1243" t="s">
        <v>8950</v>
      </c>
    </row>
    <row r="95" spans="1:14" x14ac:dyDescent="0.25">
      <c r="A95" s="712" t="s">
        <v>305</v>
      </c>
      <c r="B95" s="719">
        <v>41955</v>
      </c>
      <c r="C95" s="714" t="s">
        <v>8204</v>
      </c>
      <c r="D95" s="712" t="s">
        <v>1283</v>
      </c>
      <c r="E95" s="715">
        <v>10278602</v>
      </c>
      <c r="F95" s="712">
        <v>28842376</v>
      </c>
      <c r="G95" s="712">
        <v>2704016</v>
      </c>
      <c r="H95" s="716" t="str">
        <f>IF(G95="","",VLOOKUP(G95,ARANCEL!$B$5:$D$121,2,FALSE))</f>
        <v xml:space="preserve">CORONA PROCERA </v>
      </c>
      <c r="I95" s="717" t="s">
        <v>329</v>
      </c>
      <c r="J95" s="712">
        <v>1</v>
      </c>
      <c r="K95" s="718">
        <f>IF(G95="","",VLOOKUP(G95,ARANCEL!$B$5:$D$121,3,FALSE)*J95)</f>
        <v>58477</v>
      </c>
      <c r="L95" s="1243" t="s">
        <v>8256</v>
      </c>
      <c r="M95" s="1243">
        <v>4500265501</v>
      </c>
      <c r="N95" s="1243" t="s">
        <v>8950</v>
      </c>
    </row>
    <row r="96" spans="1:14" x14ac:dyDescent="0.25">
      <c r="A96" s="712" t="s">
        <v>305</v>
      </c>
      <c r="B96" s="719">
        <v>41992</v>
      </c>
      <c r="C96" s="714" t="s">
        <v>9070</v>
      </c>
      <c r="D96" s="712" t="s">
        <v>47</v>
      </c>
      <c r="E96" s="715">
        <v>10297613</v>
      </c>
      <c r="F96" s="712">
        <v>29334864</v>
      </c>
      <c r="G96" s="712">
        <v>2706024</v>
      </c>
      <c r="H96" s="716" t="str">
        <f>IF(G96="","",VLOOKUP(G96,ARANCEL!$B$5:$D$121,2,FALSE))</f>
        <v>PROTESIS INMEDIATA ACRILICA</v>
      </c>
      <c r="I96" s="717" t="s">
        <v>306</v>
      </c>
      <c r="J96" s="712">
        <v>1</v>
      </c>
      <c r="K96" s="718">
        <f>IF(G96="","",VLOOKUP(G96,ARANCEL!$B$5:$D$121,3,FALSE)*J96)</f>
        <v>54293</v>
      </c>
      <c r="L96" s="1319" t="str">
        <f>IF(E96="","","IMPAGO")</f>
        <v>IMPAGO</v>
      </c>
      <c r="M96" s="1319" t="str">
        <f>IF(L96="IMPAGO","SIN O.C.","")</f>
        <v>SIN O.C.</v>
      </c>
      <c r="N96" s="1319" t="str">
        <f>IF(L96="IMPAGO","SIN FACT.","")</f>
        <v>SIN FACT.</v>
      </c>
    </row>
    <row r="97" spans="1:14" s="1194" customFormat="1" x14ac:dyDescent="0.25">
      <c r="A97" s="712" t="s">
        <v>305</v>
      </c>
      <c r="B97" s="719">
        <v>41642</v>
      </c>
      <c r="C97" s="724" t="s">
        <v>1966</v>
      </c>
      <c r="D97" s="712" t="s">
        <v>95</v>
      </c>
      <c r="E97" s="715">
        <v>10168331</v>
      </c>
      <c r="F97" s="712">
        <v>23609914</v>
      </c>
      <c r="G97" s="727">
        <v>2705003</v>
      </c>
      <c r="H97" s="716" t="str">
        <f>IF(G97="","",VLOOKUP(G97,ARANCEL!$B$5:$D$121,2,FALSE))</f>
        <v>INCRUSTACION ESTETICA (ART-GLASS O CERAMICA)</v>
      </c>
      <c r="I97" s="717" t="s">
        <v>312</v>
      </c>
      <c r="J97" s="712">
        <v>1</v>
      </c>
      <c r="K97" s="718">
        <f>IF(G97="","",VLOOKUP(G97,ARANCEL!$B$5:$D$121,3,FALSE)*J97)</f>
        <v>15676</v>
      </c>
      <c r="L97" s="1243" t="s">
        <v>2842</v>
      </c>
      <c r="M97" s="1243">
        <v>4500216232</v>
      </c>
      <c r="N97" s="1243">
        <v>8405</v>
      </c>
    </row>
    <row r="98" spans="1:14" x14ac:dyDescent="0.25">
      <c r="A98" s="712" t="s">
        <v>305</v>
      </c>
      <c r="B98" s="719">
        <v>41723</v>
      </c>
      <c r="C98" s="714" t="s">
        <v>3507</v>
      </c>
      <c r="D98" s="712" t="s">
        <v>95</v>
      </c>
      <c r="E98" s="715">
        <v>10183391</v>
      </c>
      <c r="F98" s="712">
        <v>25442958</v>
      </c>
      <c r="G98" s="712">
        <v>2705003</v>
      </c>
      <c r="H98" s="716" t="str">
        <f>IF(G98="","",VLOOKUP(G98,ARANCEL!$B$5:$D$121,2,FALSE))</f>
        <v>INCRUSTACION ESTETICA (ART-GLASS O CERAMICA)</v>
      </c>
      <c r="I98" s="717" t="s">
        <v>618</v>
      </c>
      <c r="J98" s="712">
        <v>1</v>
      </c>
      <c r="K98" s="718">
        <f>IF(G98="","",VLOOKUP(G98,ARANCEL!$B$5:$D$121,3,FALSE)*J98)</f>
        <v>15676</v>
      </c>
      <c r="L98" s="1243" t="s">
        <v>3058</v>
      </c>
      <c r="M98" s="1243">
        <v>4500225670</v>
      </c>
      <c r="N98" s="1243">
        <v>8925</v>
      </c>
    </row>
    <row r="99" spans="1:14" x14ac:dyDescent="0.25">
      <c r="A99" s="712" t="s">
        <v>305</v>
      </c>
      <c r="B99" s="719">
        <v>41745</v>
      </c>
      <c r="C99" s="714" t="s">
        <v>4024</v>
      </c>
      <c r="D99" s="712" t="s">
        <v>1851</v>
      </c>
      <c r="E99" s="715">
        <v>10189172</v>
      </c>
      <c r="F99" s="712">
        <v>25709116</v>
      </c>
      <c r="G99" s="712">
        <v>2705003</v>
      </c>
      <c r="H99" s="716" t="str">
        <f>IF(G99="","",VLOOKUP(G99,ARANCEL!$B$5:$D$121,2,FALSE))</f>
        <v>INCRUSTACION ESTETICA (ART-GLASS O CERAMICA)</v>
      </c>
      <c r="I99" s="717" t="s">
        <v>317</v>
      </c>
      <c r="J99" s="712">
        <v>1</v>
      </c>
      <c r="K99" s="718">
        <f>IF(G99="","",VLOOKUP(G99,ARANCEL!$B$5:$D$121,3,FALSE)*J99)</f>
        <v>15676</v>
      </c>
      <c r="L99" s="1243" t="s">
        <v>4612</v>
      </c>
      <c r="M99" s="1243">
        <v>4500230003</v>
      </c>
      <c r="N99" s="1243">
        <v>9204</v>
      </c>
    </row>
    <row r="100" spans="1:14" x14ac:dyDescent="0.25">
      <c r="A100" s="712" t="s">
        <v>305</v>
      </c>
      <c r="B100" s="719">
        <v>41864</v>
      </c>
      <c r="C100" s="714" t="s">
        <v>6364</v>
      </c>
      <c r="D100" s="712" t="s">
        <v>1638</v>
      </c>
      <c r="E100" s="715">
        <v>10240453</v>
      </c>
      <c r="F100" s="712">
        <v>27762422</v>
      </c>
      <c r="G100" s="712">
        <v>2704013</v>
      </c>
      <c r="H100" s="716" t="str">
        <f>IF(G100="","",VLOOKUP(G100,ARANCEL!$B$5:$D$121,2,FALSE))</f>
        <v>PROVISORIO (POR PIEZA)</v>
      </c>
      <c r="I100" s="717" t="s">
        <v>324</v>
      </c>
      <c r="J100" s="712">
        <v>1</v>
      </c>
      <c r="K100" s="718">
        <f>IF(G100="","",VLOOKUP(G100,ARANCEL!$B$5:$D$121,3,FALSE)*J100)</f>
        <v>3250</v>
      </c>
      <c r="L100" s="1243" t="s">
        <v>6905</v>
      </c>
      <c r="M100" s="1243">
        <v>4500249955</v>
      </c>
      <c r="N100" s="1243" t="s">
        <v>6908</v>
      </c>
    </row>
    <row r="101" spans="1:14" x14ac:dyDescent="0.25">
      <c r="A101" s="712" t="s">
        <v>305</v>
      </c>
      <c r="B101" s="719">
        <v>41864</v>
      </c>
      <c r="C101" s="714" t="s">
        <v>6364</v>
      </c>
      <c r="D101" s="712" t="s">
        <v>1638</v>
      </c>
      <c r="E101" s="715">
        <v>10240453</v>
      </c>
      <c r="F101" s="712">
        <v>27762422</v>
      </c>
      <c r="G101" s="712">
        <v>2704003</v>
      </c>
      <c r="H101" s="716" t="str">
        <f>IF(G101="","",VLOOKUP(G101,ARANCEL!$B$5:$D$121,2,FALSE))</f>
        <v xml:space="preserve">CORONA PERIFERICA CON PERNO MUÑON COLADO </v>
      </c>
      <c r="I101" s="717" t="s">
        <v>324</v>
      </c>
      <c r="J101" s="712">
        <v>1</v>
      </c>
      <c r="K101" s="718">
        <f>IF(G101="","",VLOOKUP(G101,ARANCEL!$B$5:$D$121,3,FALSE)*J101)</f>
        <v>32612</v>
      </c>
      <c r="L101" s="1243" t="s">
        <v>6905</v>
      </c>
      <c r="M101" s="1243">
        <v>4500249955</v>
      </c>
      <c r="N101" s="1243" t="s">
        <v>6908</v>
      </c>
    </row>
    <row r="102" spans="1:14" x14ac:dyDescent="0.25">
      <c r="A102" s="712" t="s">
        <v>305</v>
      </c>
      <c r="B102" s="719">
        <v>41949</v>
      </c>
      <c r="C102" s="714" t="s">
        <v>6364</v>
      </c>
      <c r="D102" s="712" t="s">
        <v>1638</v>
      </c>
      <c r="E102" s="715">
        <v>10277122</v>
      </c>
      <c r="F102" s="712">
        <v>27762422</v>
      </c>
      <c r="G102" s="712">
        <v>2704013</v>
      </c>
      <c r="H102" s="716" t="str">
        <f>IF(G102="","",VLOOKUP(G102,ARANCEL!$B$5:$D$121,2,FALSE))</f>
        <v>PROVISORIO (POR PIEZA)</v>
      </c>
      <c r="I102" s="717" t="s">
        <v>312</v>
      </c>
      <c r="J102" s="712">
        <v>1</v>
      </c>
      <c r="K102" s="718">
        <f>IF(G102="","",VLOOKUP(G102,ARANCEL!$B$5:$D$121,3,FALSE)*J102)</f>
        <v>3250</v>
      </c>
      <c r="L102" s="1243" t="s">
        <v>8256</v>
      </c>
      <c r="M102" s="1243">
        <v>4500265501</v>
      </c>
      <c r="N102" s="1243" t="s">
        <v>8950</v>
      </c>
    </row>
    <row r="103" spans="1:14" x14ac:dyDescent="0.25">
      <c r="A103" s="712" t="s">
        <v>305</v>
      </c>
      <c r="B103" s="719">
        <v>41949</v>
      </c>
      <c r="C103" s="714" t="s">
        <v>6364</v>
      </c>
      <c r="D103" s="712" t="s">
        <v>1638</v>
      </c>
      <c r="E103" s="715">
        <v>10277122</v>
      </c>
      <c r="F103" s="712">
        <v>27762422</v>
      </c>
      <c r="G103" s="712">
        <v>2704003</v>
      </c>
      <c r="H103" s="716" t="str">
        <f>IF(G103="","",VLOOKUP(G103,ARANCEL!$B$5:$D$121,2,FALSE))</f>
        <v xml:space="preserve">CORONA PERIFERICA CON PERNO MUÑON COLADO </v>
      </c>
      <c r="I103" s="717" t="s">
        <v>312</v>
      </c>
      <c r="J103" s="712">
        <v>1</v>
      </c>
      <c r="K103" s="718">
        <f>IF(G103="","",VLOOKUP(G103,ARANCEL!$B$5:$D$121,3,FALSE)*J103)</f>
        <v>32612</v>
      </c>
      <c r="L103" s="1243" t="s">
        <v>8256</v>
      </c>
      <c r="M103" s="1243">
        <v>4500265501</v>
      </c>
      <c r="N103" s="1243" t="s">
        <v>8950</v>
      </c>
    </row>
    <row r="104" spans="1:14" x14ac:dyDescent="0.25">
      <c r="A104" s="712" t="s">
        <v>305</v>
      </c>
      <c r="B104" s="719">
        <v>41844</v>
      </c>
      <c r="C104" s="714" t="s">
        <v>5962</v>
      </c>
      <c r="D104" s="712" t="s">
        <v>1157</v>
      </c>
      <c r="E104" s="715">
        <v>10230713</v>
      </c>
      <c r="F104" s="712">
        <v>27367204</v>
      </c>
      <c r="G104" s="712">
        <v>2707001</v>
      </c>
      <c r="H104" s="716" t="str">
        <f>IF(G104="","",VLOOKUP(G104,ARANCEL!$B$5:$D$121,2,FALSE))</f>
        <v xml:space="preserve">PLANO DE RELAJACION </v>
      </c>
      <c r="I104" s="717" t="s">
        <v>306</v>
      </c>
      <c r="J104" s="712">
        <v>1</v>
      </c>
      <c r="K104" s="718">
        <f>IF(G104="","",VLOOKUP(G104,ARANCEL!$B$5:$D$121,3,FALSE)*J104)</f>
        <v>9221</v>
      </c>
      <c r="L104" s="1243" t="s">
        <v>6017</v>
      </c>
      <c r="M104" s="1243">
        <v>4500245543</v>
      </c>
      <c r="N104" s="1243">
        <v>9814</v>
      </c>
    </row>
    <row r="105" spans="1:14" x14ac:dyDescent="0.25">
      <c r="A105" s="712" t="s">
        <v>305</v>
      </c>
      <c r="B105" s="719">
        <v>41753</v>
      </c>
      <c r="C105" s="714" t="s">
        <v>4134</v>
      </c>
      <c r="D105" s="712" t="s">
        <v>1157</v>
      </c>
      <c r="E105" s="715">
        <v>10190913</v>
      </c>
      <c r="F105" s="712">
        <v>26081544</v>
      </c>
      <c r="G105" s="712">
        <v>2707001</v>
      </c>
      <c r="H105" s="716" t="str">
        <f>IF(G105="","",VLOOKUP(G105,ARANCEL!$B$5:$D$121,2,FALSE))</f>
        <v xml:space="preserve">PLANO DE RELAJACION </v>
      </c>
      <c r="I105" s="717" t="s">
        <v>306</v>
      </c>
      <c r="J105" s="712">
        <v>1</v>
      </c>
      <c r="K105" s="718">
        <f>IF(G105="","",VLOOKUP(G105,ARANCEL!$B$5:$D$121,3,FALSE)*J105)</f>
        <v>9221</v>
      </c>
      <c r="L105" s="1243" t="s">
        <v>4612</v>
      </c>
      <c r="M105" s="1243">
        <v>4500230003</v>
      </c>
      <c r="N105" s="1243">
        <v>9204</v>
      </c>
    </row>
    <row r="106" spans="1:14" x14ac:dyDescent="0.25">
      <c r="A106" s="712" t="s">
        <v>305</v>
      </c>
      <c r="B106" s="719">
        <v>41864</v>
      </c>
      <c r="C106" s="714" t="s">
        <v>6426</v>
      </c>
      <c r="D106" s="712" t="s">
        <v>1157</v>
      </c>
      <c r="E106" s="715">
        <v>10242255</v>
      </c>
      <c r="F106" s="712">
        <v>27993964</v>
      </c>
      <c r="G106" s="712">
        <v>2707001</v>
      </c>
      <c r="H106" s="716" t="str">
        <f>IF(G106="","",VLOOKUP(G106,ARANCEL!$B$5:$D$121,2,FALSE))</f>
        <v xml:space="preserve">PLANO DE RELAJACION </v>
      </c>
      <c r="I106" s="717" t="s">
        <v>306</v>
      </c>
      <c r="J106" s="712">
        <v>1</v>
      </c>
      <c r="K106" s="718">
        <f>IF(G106="","",VLOOKUP(G106,ARANCEL!$B$5:$D$121,3,FALSE)*J106)</f>
        <v>9221</v>
      </c>
      <c r="L106" s="1243" t="s">
        <v>6905</v>
      </c>
      <c r="M106" s="1243">
        <v>4500251392</v>
      </c>
      <c r="N106" s="1243" t="s">
        <v>7148</v>
      </c>
    </row>
    <row r="107" spans="1:14" x14ac:dyDescent="0.25">
      <c r="A107" s="728" t="s">
        <v>313</v>
      </c>
      <c r="B107" s="719">
        <v>41661</v>
      </c>
      <c r="C107" s="724" t="s">
        <v>1965</v>
      </c>
      <c r="D107" s="712" t="s">
        <v>1964</v>
      </c>
      <c r="E107" s="715">
        <v>10169789</v>
      </c>
      <c r="F107" s="712">
        <v>23300049</v>
      </c>
      <c r="G107" s="712">
        <v>2708001</v>
      </c>
      <c r="H107" s="716" t="str">
        <f>IF(G107="","",VLOOKUP(G107,ARANCEL!$B$5:$D$121,2,FALSE))</f>
        <v xml:space="preserve">PLACA DE ORTODONCIA SIN TORNILLO </v>
      </c>
      <c r="I107" s="717"/>
      <c r="J107" s="712">
        <v>2</v>
      </c>
      <c r="K107" s="718">
        <v>17138</v>
      </c>
      <c r="L107" s="1243" t="s">
        <v>2842</v>
      </c>
      <c r="M107" s="1243">
        <v>4500216233</v>
      </c>
      <c r="N107" s="1243">
        <v>8406</v>
      </c>
    </row>
    <row r="108" spans="1:14" x14ac:dyDescent="0.25">
      <c r="A108" s="712" t="s">
        <v>305</v>
      </c>
      <c r="B108" s="719">
        <v>41997</v>
      </c>
      <c r="C108" s="714" t="s">
        <v>9095</v>
      </c>
      <c r="D108" s="712" t="s">
        <v>1157</v>
      </c>
      <c r="E108" s="715">
        <v>10299733</v>
      </c>
      <c r="F108" s="712">
        <v>30135987</v>
      </c>
      <c r="G108" s="712">
        <v>2707001</v>
      </c>
      <c r="H108" s="716" t="str">
        <f>IF(G108="","",VLOOKUP(G108,ARANCEL!$B$5:$D$121,2,FALSE))</f>
        <v xml:space="preserve">PLANO DE RELAJACION </v>
      </c>
      <c r="I108" s="717" t="s">
        <v>306</v>
      </c>
      <c r="J108" s="712">
        <v>1</v>
      </c>
      <c r="K108" s="718">
        <f>IF(G108="","",VLOOKUP(G108,ARANCEL!$B$5:$D$121,3,FALSE)*J108)</f>
        <v>9221</v>
      </c>
      <c r="L108" s="1319" t="str">
        <f>IF(E108="","","IMPAGO")</f>
        <v>IMPAGO</v>
      </c>
      <c r="M108" s="1319" t="str">
        <f>IF(L108="IMPAGO","SIN O.C.","")</f>
        <v>SIN O.C.</v>
      </c>
      <c r="N108" s="1319" t="str">
        <f>IF(L108="IMPAGO","SIN FACT.","")</f>
        <v>SIN FACT.</v>
      </c>
    </row>
    <row r="109" spans="1:14" x14ac:dyDescent="0.25">
      <c r="A109" s="712" t="s">
        <v>305</v>
      </c>
      <c r="B109" s="719">
        <v>41718</v>
      </c>
      <c r="C109" s="714" t="s">
        <v>3416</v>
      </c>
      <c r="D109" s="712" t="s">
        <v>509</v>
      </c>
      <c r="E109" s="715">
        <v>10181688</v>
      </c>
      <c r="F109" s="712">
        <v>24345781</v>
      </c>
      <c r="G109" s="712">
        <v>2704013</v>
      </c>
      <c r="H109" s="716" t="str">
        <f>IF(G109="","",VLOOKUP(G109,ARANCEL!$B$5:$D$121,2,FALSE))</f>
        <v>PROVISORIO (POR PIEZA)</v>
      </c>
      <c r="I109" s="717" t="s">
        <v>335</v>
      </c>
      <c r="J109" s="712">
        <v>1</v>
      </c>
      <c r="K109" s="718">
        <f>IF(G109="","",VLOOKUP(G109,ARANCEL!$B$5:$D$121,3,FALSE)*J109)</f>
        <v>3250</v>
      </c>
      <c r="L109" s="1243" t="s">
        <v>3058</v>
      </c>
      <c r="M109" s="1243">
        <v>4500225668</v>
      </c>
      <c r="N109" s="1243">
        <v>8958</v>
      </c>
    </row>
    <row r="110" spans="1:14" x14ac:dyDescent="0.25">
      <c r="A110" s="712" t="s">
        <v>305</v>
      </c>
      <c r="B110" s="719">
        <v>41718</v>
      </c>
      <c r="C110" s="714" t="s">
        <v>3416</v>
      </c>
      <c r="D110" s="712" t="s">
        <v>509</v>
      </c>
      <c r="E110" s="715">
        <v>10181688</v>
      </c>
      <c r="F110" s="712">
        <v>24345781</v>
      </c>
      <c r="G110" s="712">
        <v>2704003</v>
      </c>
      <c r="H110" s="716" t="str">
        <f>IF(G110="","",VLOOKUP(G110,ARANCEL!$B$5:$D$121,2,FALSE))</f>
        <v xml:space="preserve">CORONA PERIFERICA CON PERNO MUÑON COLADO </v>
      </c>
      <c r="I110" s="717" t="s">
        <v>335</v>
      </c>
      <c r="J110" s="712">
        <v>1</v>
      </c>
      <c r="K110" s="718">
        <f>IF(G110="","",VLOOKUP(G110,ARANCEL!$B$5:$D$121,3,FALSE)*J110)</f>
        <v>32612</v>
      </c>
      <c r="L110" s="1243" t="s">
        <v>3058</v>
      </c>
      <c r="M110" s="1243">
        <v>4500225668</v>
      </c>
      <c r="N110" s="1243">
        <v>8958</v>
      </c>
    </row>
    <row r="111" spans="1:14" x14ac:dyDescent="0.25">
      <c r="A111" s="738" t="s">
        <v>305</v>
      </c>
      <c r="B111" s="719">
        <v>41850</v>
      </c>
      <c r="C111" s="714" t="s">
        <v>5911</v>
      </c>
      <c r="D111" s="712" t="s">
        <v>1851</v>
      </c>
      <c r="E111" s="715">
        <v>10235992</v>
      </c>
      <c r="F111" s="712">
        <v>27116359</v>
      </c>
      <c r="G111" s="712">
        <v>2701001</v>
      </c>
      <c r="H111" s="716" t="str">
        <f>IF(G111="","",VLOOKUP(G111,ARANCEL!$B$5:$D$121,2,FALSE))</f>
        <v>COSTO LABORATORIO GUIA QUIRURG</v>
      </c>
      <c r="I111" s="717" t="s">
        <v>312</v>
      </c>
      <c r="J111" s="712">
        <v>1</v>
      </c>
      <c r="K111" s="718">
        <f>IF(G111="","",VLOOKUP(G111,ARANCEL!$B$5:$D$121,3,FALSE)*J111)</f>
        <v>11246</v>
      </c>
      <c r="L111" s="1243" t="s">
        <v>6017</v>
      </c>
      <c r="M111" s="1243">
        <v>4500245543</v>
      </c>
      <c r="N111" s="1243">
        <v>9814</v>
      </c>
    </row>
    <row r="112" spans="1:14" x14ac:dyDescent="0.25">
      <c r="A112" s="738" t="s">
        <v>305</v>
      </c>
      <c r="B112" s="719">
        <v>41850</v>
      </c>
      <c r="C112" s="714" t="s">
        <v>5911</v>
      </c>
      <c r="D112" s="712" t="s">
        <v>1851</v>
      </c>
      <c r="E112" s="715">
        <v>10235992</v>
      </c>
      <c r="F112" s="712">
        <v>27116359</v>
      </c>
      <c r="G112" s="712">
        <v>2702002</v>
      </c>
      <c r="H112" s="716" t="str">
        <f>IF(G112="","",VLOOKUP(G112,ARANCEL!$B$5:$D$121,2,FALSE))</f>
        <v xml:space="preserve">LABORATORIO CORONA CEMENTADA SOBRE IMPLANTE </v>
      </c>
      <c r="I112" s="717" t="s">
        <v>312</v>
      </c>
      <c r="J112" s="712">
        <v>1</v>
      </c>
      <c r="K112" s="718">
        <f>IF(G112="","",VLOOKUP(G112,ARANCEL!$B$5:$D$121,3,FALSE)*J112)</f>
        <v>31878</v>
      </c>
      <c r="L112" s="1243" t="s">
        <v>6017</v>
      </c>
      <c r="M112" s="1243">
        <v>4500245543</v>
      </c>
      <c r="N112" s="1243">
        <v>9814</v>
      </c>
    </row>
    <row r="113" spans="1:14" x14ac:dyDescent="0.25">
      <c r="A113" s="712" t="s">
        <v>305</v>
      </c>
      <c r="B113" s="719">
        <v>42002</v>
      </c>
      <c r="C113" s="714" t="s">
        <v>9150</v>
      </c>
      <c r="D113" s="712" t="s">
        <v>8671</v>
      </c>
      <c r="E113" s="715">
        <v>10301476</v>
      </c>
      <c r="F113" s="712">
        <v>30111507</v>
      </c>
      <c r="G113" s="712">
        <v>2704005</v>
      </c>
      <c r="H113" s="716" t="str">
        <f>IF(G113="","",VLOOKUP(G113,ARANCEL!$B$5:$D$121,2,FALSE))</f>
        <v>PROVISORIO</v>
      </c>
      <c r="I113" s="717" t="s">
        <v>337</v>
      </c>
      <c r="J113" s="712">
        <v>1</v>
      </c>
      <c r="K113" s="718">
        <f>IF(G113="","",VLOOKUP(G113,ARANCEL!$B$5:$D$121,3,FALSE)*J113)</f>
        <v>3250</v>
      </c>
      <c r="L113" s="1319" t="str">
        <f>IF(E113="","","IMPAGO")</f>
        <v>IMPAGO</v>
      </c>
      <c r="M113" s="1319" t="str">
        <f>IF(L113="IMPAGO","SIN O.C.","")</f>
        <v>SIN O.C.</v>
      </c>
      <c r="N113" s="1319" t="str">
        <f>IF(L113="IMPAGO","SIN FACT.","")</f>
        <v>SIN FACT.</v>
      </c>
    </row>
    <row r="114" spans="1:14" x14ac:dyDescent="0.25">
      <c r="A114" s="712" t="s">
        <v>606</v>
      </c>
      <c r="B114" s="719">
        <v>42002</v>
      </c>
      <c r="C114" s="714" t="s">
        <v>9150</v>
      </c>
      <c r="D114" s="712" t="s">
        <v>8671</v>
      </c>
      <c r="E114" s="715">
        <v>10301476</v>
      </c>
      <c r="F114" s="712">
        <v>30111507</v>
      </c>
      <c r="G114" s="712">
        <v>2704003</v>
      </c>
      <c r="H114" s="716" t="str">
        <f>IF(G114="","",VLOOKUP(G114,ARANCEL!$B$5:$D$121,2,FALSE))</f>
        <v xml:space="preserve">CORONA PERIFERICA CON PERNO MUÑON COLADO </v>
      </c>
      <c r="I114" s="717" t="s">
        <v>317</v>
      </c>
      <c r="J114" s="712">
        <v>1</v>
      </c>
      <c r="K114" s="718">
        <f>IF(G114="","",VLOOKUP(G114,ARANCEL!$B$5:$D$121,3,FALSE)*J114)</f>
        <v>32612</v>
      </c>
      <c r="L114" s="1319" t="str">
        <f>IF(E114="","","IMPAGO")</f>
        <v>IMPAGO</v>
      </c>
      <c r="M114" s="1319" t="str">
        <f>IF(L114="IMPAGO","SIN O.C.","")</f>
        <v>SIN O.C.</v>
      </c>
      <c r="N114" s="1319" t="str">
        <f>IF(L114="IMPAGO","SIN FACT.","")</f>
        <v>SIN FACT.</v>
      </c>
    </row>
    <row r="115" spans="1:14" x14ac:dyDescent="0.25">
      <c r="A115" s="712" t="s">
        <v>305</v>
      </c>
      <c r="B115" s="719">
        <v>42002</v>
      </c>
      <c r="C115" s="714" t="s">
        <v>9150</v>
      </c>
      <c r="D115" s="712" t="s">
        <v>8671</v>
      </c>
      <c r="E115" s="715">
        <v>10301476</v>
      </c>
      <c r="F115" s="712">
        <v>30111507</v>
      </c>
      <c r="G115" s="712">
        <v>2705003</v>
      </c>
      <c r="H115" s="716" t="str">
        <f>IF(G115="","",VLOOKUP(G115,ARANCEL!$B$5:$D$121,2,FALSE))</f>
        <v>INCRUSTACION ESTETICA (ART-GLASS O CERAMICA)</v>
      </c>
      <c r="I115" s="717" t="s">
        <v>317</v>
      </c>
      <c r="J115" s="712">
        <v>1</v>
      </c>
      <c r="K115" s="718">
        <f>IF(G115="","",VLOOKUP(G115,ARANCEL!$B$5:$D$121,3,FALSE)*J115)</f>
        <v>15676</v>
      </c>
      <c r="L115" s="1319" t="str">
        <f>IF(E115="","","IMPAGO")</f>
        <v>IMPAGO</v>
      </c>
      <c r="M115" s="1319" t="str">
        <f>IF(L115="IMPAGO","SIN O.C.","")</f>
        <v>SIN O.C.</v>
      </c>
      <c r="N115" s="1319" t="str">
        <f>IF(L115="IMPAGO","SIN FACT.","")</f>
        <v>SIN FACT.</v>
      </c>
    </row>
    <row r="116" spans="1:14" s="176" customFormat="1" x14ac:dyDescent="0.25">
      <c r="A116" s="712" t="s">
        <v>313</v>
      </c>
      <c r="B116" s="719">
        <v>42019</v>
      </c>
      <c r="C116" s="714" t="s">
        <v>9150</v>
      </c>
      <c r="D116" s="712" t="s">
        <v>8671</v>
      </c>
      <c r="E116" s="715">
        <v>10307742</v>
      </c>
      <c r="F116" s="712">
        <v>30111507</v>
      </c>
      <c r="G116" s="712">
        <v>2704005</v>
      </c>
      <c r="H116" s="716" t="str">
        <f>IF(G116="","",VLOOKUP(G116,ARANCEL!$B$5:$D$121,2,FALSE))</f>
        <v>PROVISORIO</v>
      </c>
      <c r="I116" s="717" t="s">
        <v>2739</v>
      </c>
      <c r="J116" s="712">
        <v>1</v>
      </c>
      <c r="K116" s="718">
        <f>IF(G116="","",VLOOKUP(G116,ARANCEL!$B$5:$D$121,3,FALSE)*J116)</f>
        <v>3250</v>
      </c>
      <c r="L116" s="1319" t="str">
        <f>IF(E116="","","IMPAGO")</f>
        <v>IMPAGO</v>
      </c>
      <c r="M116" s="1319" t="str">
        <f>IF(L116="IMPAGO","SIN O.C.","")</f>
        <v>SIN O.C.</v>
      </c>
      <c r="N116" s="1319" t="str">
        <f>IF(L116="IMPAGO","SIN FACT.","")</f>
        <v>SIN FACT.</v>
      </c>
    </row>
    <row r="117" spans="1:14" s="176" customFormat="1" x14ac:dyDescent="0.25">
      <c r="A117" s="712" t="s">
        <v>606</v>
      </c>
      <c r="B117" s="719">
        <v>42019</v>
      </c>
      <c r="C117" s="714" t="s">
        <v>9150</v>
      </c>
      <c r="D117" s="712" t="s">
        <v>8671</v>
      </c>
      <c r="E117" s="715">
        <v>10307742</v>
      </c>
      <c r="F117" s="712">
        <v>30111507</v>
      </c>
      <c r="G117" s="712">
        <v>2704003</v>
      </c>
      <c r="H117" s="716" t="str">
        <f>IF(G117="","",VLOOKUP(G117,ARANCEL!$B$5:$D$121,2,FALSE))</f>
        <v xml:space="preserve">CORONA PERIFERICA CON PERNO MUÑON COLADO </v>
      </c>
      <c r="I117" s="717" t="s">
        <v>317</v>
      </c>
      <c r="J117" s="712">
        <v>1</v>
      </c>
      <c r="K117" s="718">
        <f>IF(G117="","",VLOOKUP(G117,ARANCEL!$B$5:$D$121,3,FALSE)*J117)</f>
        <v>32612</v>
      </c>
      <c r="L117" s="1319" t="str">
        <f>IF(E117="","","IMPAGO")</f>
        <v>IMPAGO</v>
      </c>
      <c r="M117" s="1319" t="str">
        <f>IF(L117="IMPAGO","SIN O.C.","")</f>
        <v>SIN O.C.</v>
      </c>
      <c r="N117" s="1319" t="str">
        <f>IF(L117="IMPAGO","SIN FACT.","")</f>
        <v>SIN FACT.</v>
      </c>
    </row>
    <row r="118" spans="1:14" x14ac:dyDescent="0.25">
      <c r="A118" s="712" t="s">
        <v>305</v>
      </c>
      <c r="B118" s="719">
        <v>41778</v>
      </c>
      <c r="C118" s="714" t="s">
        <v>4556</v>
      </c>
      <c r="D118" s="712" t="s">
        <v>1870</v>
      </c>
      <c r="E118" s="715">
        <v>10198353</v>
      </c>
      <c r="F118" s="712">
        <v>25132728</v>
      </c>
      <c r="G118" s="712">
        <v>2705003</v>
      </c>
      <c r="H118" s="716" t="str">
        <f>IF(G118="","",VLOOKUP(G118,ARANCEL!$B$5:$D$121,2,FALSE))</f>
        <v>INCRUSTACION ESTETICA (ART-GLASS O CERAMICA)</v>
      </c>
      <c r="I118" s="717" t="s">
        <v>308</v>
      </c>
      <c r="J118" s="712">
        <v>1</v>
      </c>
      <c r="K118" s="718">
        <f>IF(G118="","",VLOOKUP(G118,ARANCEL!$B$5:$D$121,3,FALSE)*J118)</f>
        <v>15676</v>
      </c>
      <c r="L118" s="1243" t="s">
        <v>5292</v>
      </c>
      <c r="M118" s="1243">
        <v>4500235506</v>
      </c>
      <c r="N118" s="1243">
        <v>9399</v>
      </c>
    </row>
    <row r="119" spans="1:14" x14ac:dyDescent="0.25">
      <c r="A119" s="712" t="s">
        <v>305</v>
      </c>
      <c r="B119" s="719">
        <v>41834</v>
      </c>
      <c r="C119" s="714" t="s">
        <v>4556</v>
      </c>
      <c r="D119" s="712" t="s">
        <v>1870</v>
      </c>
      <c r="E119" s="715">
        <v>10227616</v>
      </c>
      <c r="F119" s="712">
        <v>26839550</v>
      </c>
      <c r="G119" s="712">
        <v>2705003</v>
      </c>
      <c r="H119" s="716" t="str">
        <f>IF(G119="","",VLOOKUP(G119,ARANCEL!$B$5:$D$121,2,FALSE))</f>
        <v>INCRUSTACION ESTETICA (ART-GLASS O CERAMICA)</v>
      </c>
      <c r="I119" s="717" t="s">
        <v>312</v>
      </c>
      <c r="J119" s="712">
        <v>1</v>
      </c>
      <c r="K119" s="718">
        <f>IF(G119="","",VLOOKUP(G119,ARANCEL!$B$5:$D$121,3,FALSE)*J119)</f>
        <v>15676</v>
      </c>
      <c r="L119" s="1243" t="s">
        <v>6017</v>
      </c>
      <c r="M119" s="1243">
        <v>4500243707</v>
      </c>
      <c r="N119" s="1243">
        <v>9794</v>
      </c>
    </row>
    <row r="120" spans="1:14" x14ac:dyDescent="0.25">
      <c r="A120" s="712" t="s">
        <v>305</v>
      </c>
      <c r="B120" s="719">
        <v>41955</v>
      </c>
      <c r="C120" s="714" t="s">
        <v>8241</v>
      </c>
      <c r="D120" s="712" t="s">
        <v>500</v>
      </c>
      <c r="E120" s="715">
        <v>10279697</v>
      </c>
      <c r="F120" s="712">
        <v>29316348</v>
      </c>
      <c r="G120" s="712">
        <v>2704003</v>
      </c>
      <c r="H120" s="716" t="str">
        <f>IF(G120="","",VLOOKUP(G120,ARANCEL!$B$5:$D$121,2,FALSE))</f>
        <v xml:space="preserve">CORONA PERIFERICA CON PERNO MUÑON COLADO </v>
      </c>
      <c r="I120" s="717" t="s">
        <v>324</v>
      </c>
      <c r="J120" s="712">
        <v>1</v>
      </c>
      <c r="K120" s="718">
        <f>IF(G120="","",VLOOKUP(G120,ARANCEL!$B$5:$D$121,3,FALSE)*J120)</f>
        <v>32612</v>
      </c>
      <c r="L120" s="1351" t="s">
        <v>9431</v>
      </c>
      <c r="M120" s="1351">
        <v>4500269285</v>
      </c>
      <c r="N120" s="1351" t="s">
        <v>9454</v>
      </c>
    </row>
    <row r="121" spans="1:14" x14ac:dyDescent="0.25">
      <c r="A121" s="728" t="s">
        <v>313</v>
      </c>
      <c r="B121" s="719">
        <v>41955</v>
      </c>
      <c r="C121" s="714" t="s">
        <v>8241</v>
      </c>
      <c r="D121" s="712" t="s">
        <v>500</v>
      </c>
      <c r="E121" s="715">
        <v>10279697</v>
      </c>
      <c r="F121" s="712">
        <v>29316348</v>
      </c>
      <c r="G121" s="712">
        <v>2704013</v>
      </c>
      <c r="H121" s="716" t="str">
        <f>IF(G121="","",VLOOKUP(G121,ARANCEL!$B$5:$D$121,2,FALSE))</f>
        <v>PROVISORIO (POR PIEZA)</v>
      </c>
      <c r="I121" s="717" t="s">
        <v>324</v>
      </c>
      <c r="J121" s="712">
        <v>1</v>
      </c>
      <c r="K121" s="718">
        <f>IF(G121="","",VLOOKUP(G121,ARANCEL!$B$5:$D$121,3,FALSE)*J121)</f>
        <v>3250</v>
      </c>
      <c r="L121" s="1351" t="s">
        <v>9431</v>
      </c>
      <c r="M121" s="1351">
        <v>4500269285</v>
      </c>
      <c r="N121" s="1351" t="s">
        <v>9454</v>
      </c>
    </row>
    <row r="122" spans="1:14" x14ac:dyDescent="0.25">
      <c r="A122" s="712" t="s">
        <v>305</v>
      </c>
      <c r="B122" s="719">
        <v>41921</v>
      </c>
      <c r="C122" s="714" t="s">
        <v>755</v>
      </c>
      <c r="D122" s="712" t="s">
        <v>1157</v>
      </c>
      <c r="E122" s="715">
        <v>10262269</v>
      </c>
      <c r="F122" s="712">
        <v>28797143</v>
      </c>
      <c r="G122" s="712">
        <v>2707001</v>
      </c>
      <c r="H122" s="716" t="str">
        <f>IF(G122="","",VLOOKUP(G122,ARANCEL!$B$5:$D$121,2,FALSE))</f>
        <v xml:space="preserve">PLANO DE RELAJACION </v>
      </c>
      <c r="I122" s="717" t="s">
        <v>306</v>
      </c>
      <c r="J122" s="712">
        <v>1</v>
      </c>
      <c r="K122" s="718">
        <f>IF(G122="","",VLOOKUP(G122,ARANCEL!$B$5:$D$121,3,FALSE)*J122)</f>
        <v>9221</v>
      </c>
      <c r="L122" s="1243" t="s">
        <v>8279</v>
      </c>
      <c r="M122" s="1243">
        <v>4500260657</v>
      </c>
      <c r="N122" s="1243" t="s">
        <v>8296</v>
      </c>
    </row>
    <row r="123" spans="1:14" x14ac:dyDescent="0.25">
      <c r="A123" s="712" t="s">
        <v>305</v>
      </c>
      <c r="B123" s="719">
        <v>41869</v>
      </c>
      <c r="C123" s="714" t="s">
        <v>6514</v>
      </c>
      <c r="D123" s="712" t="s">
        <v>47</v>
      </c>
      <c r="E123" s="715">
        <v>10243376</v>
      </c>
      <c r="F123" s="712">
        <v>27893618</v>
      </c>
      <c r="G123" s="712">
        <v>2705003</v>
      </c>
      <c r="H123" s="716" t="str">
        <f>IF(G123="","",VLOOKUP(G123,ARANCEL!$B$5:$D$121,2,FALSE))</f>
        <v>INCRUSTACION ESTETICA (ART-GLASS O CERAMICA)</v>
      </c>
      <c r="I123" s="717" t="s">
        <v>312</v>
      </c>
      <c r="J123" s="712">
        <v>1</v>
      </c>
      <c r="K123" s="718">
        <f>IF(G123="","",VLOOKUP(G123,ARANCEL!$B$5:$D$121,3,FALSE)*J123)</f>
        <v>15676</v>
      </c>
      <c r="L123" s="1243" t="s">
        <v>6905</v>
      </c>
      <c r="M123" s="1243">
        <v>4500251392</v>
      </c>
      <c r="N123" s="1243" t="s">
        <v>7148</v>
      </c>
    </row>
    <row r="124" spans="1:14" x14ac:dyDescent="0.25">
      <c r="A124" s="712" t="s">
        <v>305</v>
      </c>
      <c r="B124" s="719">
        <v>41719</v>
      </c>
      <c r="C124" s="714" t="s">
        <v>3529</v>
      </c>
      <c r="D124" s="712" t="s">
        <v>1638</v>
      </c>
      <c r="E124" s="715">
        <v>10183396</v>
      </c>
      <c r="F124" s="712">
        <v>24371204</v>
      </c>
      <c r="G124" s="712">
        <v>2704013</v>
      </c>
      <c r="H124" s="716" t="str">
        <f>IF(G124="","",VLOOKUP(G124,ARANCEL!$B$5:$D$121,2,FALSE))</f>
        <v>PROVISORIO (POR PIEZA)</v>
      </c>
      <c r="I124" s="717" t="s">
        <v>681</v>
      </c>
      <c r="J124" s="712">
        <v>4</v>
      </c>
      <c r="K124" s="718">
        <f>IF(G124="","",VLOOKUP(G124,ARANCEL!$B$5:$D$121,3,FALSE)*J124)</f>
        <v>13000</v>
      </c>
      <c r="L124" s="1243" t="s">
        <v>3058</v>
      </c>
      <c r="M124" s="1243">
        <v>4500225668</v>
      </c>
      <c r="N124" s="1243">
        <v>8958</v>
      </c>
    </row>
    <row r="125" spans="1:14" x14ac:dyDescent="0.25">
      <c r="A125" s="712" t="s">
        <v>305</v>
      </c>
      <c r="B125" s="719">
        <v>41719</v>
      </c>
      <c r="C125" s="714" t="s">
        <v>3529</v>
      </c>
      <c r="D125" s="712" t="s">
        <v>1638</v>
      </c>
      <c r="E125" s="715">
        <v>10183396</v>
      </c>
      <c r="F125" s="712">
        <v>24371204</v>
      </c>
      <c r="G125" s="712">
        <v>2704015</v>
      </c>
      <c r="H125" s="716" t="str">
        <f>IF(G125="","",VLOOKUP(G125,ARANCEL!$B$5:$D$121,2,FALSE))</f>
        <v xml:space="preserve">CORONA IN CERAM </v>
      </c>
      <c r="I125" s="717" t="s">
        <v>681</v>
      </c>
      <c r="J125" s="712">
        <v>4</v>
      </c>
      <c r="K125" s="718">
        <f>IF(G125="","",VLOOKUP(G125,ARANCEL!$B$5:$D$121,3,FALSE)*J125)</f>
        <v>170932</v>
      </c>
      <c r="L125" s="1243" t="s">
        <v>3058</v>
      </c>
      <c r="M125" s="1243">
        <v>4500225669</v>
      </c>
      <c r="N125" s="1243">
        <v>8924</v>
      </c>
    </row>
    <row r="126" spans="1:14" x14ac:dyDescent="0.25">
      <c r="A126" s="728" t="s">
        <v>305</v>
      </c>
      <c r="B126" s="719">
        <v>41892</v>
      </c>
      <c r="C126" s="714" t="s">
        <v>6970</v>
      </c>
      <c r="D126" s="712" t="s">
        <v>414</v>
      </c>
      <c r="E126" s="715">
        <v>10254815</v>
      </c>
      <c r="F126" s="712">
        <v>28464109</v>
      </c>
      <c r="G126" s="712">
        <v>2704016</v>
      </c>
      <c r="H126" s="716" t="str">
        <f>IF(G126="","",VLOOKUP(G126,ARANCEL!$B$5:$D$121,2,FALSE))</f>
        <v xml:space="preserve">CORONA PROCERA </v>
      </c>
      <c r="I126" s="717" t="s">
        <v>325</v>
      </c>
      <c r="J126" s="712">
        <v>1</v>
      </c>
      <c r="K126" s="718">
        <f>IF(G126="","",VLOOKUP(G126,ARANCEL!$B$5:$D$121,3,FALSE)*J126)</f>
        <v>58477</v>
      </c>
      <c r="L126" s="1243" t="s">
        <v>7548</v>
      </c>
      <c r="M126" s="1243">
        <v>4500254810</v>
      </c>
      <c r="N126" s="1243" t="s">
        <v>7560</v>
      </c>
    </row>
    <row r="127" spans="1:14" x14ac:dyDescent="0.25">
      <c r="A127" s="712" t="s">
        <v>305</v>
      </c>
      <c r="B127" s="719">
        <v>41892</v>
      </c>
      <c r="C127" s="714" t="s">
        <v>6970</v>
      </c>
      <c r="D127" s="712" t="s">
        <v>414</v>
      </c>
      <c r="E127" s="715">
        <v>10254815</v>
      </c>
      <c r="F127" s="712">
        <v>28464109</v>
      </c>
      <c r="G127" s="712">
        <v>2704013</v>
      </c>
      <c r="H127" s="716" t="str">
        <f>IF(G127="","",VLOOKUP(G127,ARANCEL!$B$5:$D$121,2,FALSE))</f>
        <v>PROVISORIO (POR PIEZA)</v>
      </c>
      <c r="I127" s="717" t="s">
        <v>325</v>
      </c>
      <c r="J127" s="712">
        <v>1</v>
      </c>
      <c r="K127" s="718">
        <f>IF(G127="","",VLOOKUP(G127,ARANCEL!$B$5:$D$121,3,FALSE)*J127)</f>
        <v>3250</v>
      </c>
      <c r="L127" s="1243" t="s">
        <v>7548</v>
      </c>
      <c r="M127" s="1243">
        <v>4500254810</v>
      </c>
      <c r="N127" s="1243" t="s">
        <v>7560</v>
      </c>
    </row>
    <row r="128" spans="1:14" x14ac:dyDescent="0.25">
      <c r="A128" s="712" t="s">
        <v>305</v>
      </c>
      <c r="B128" s="719">
        <v>41781</v>
      </c>
      <c r="C128" s="714" t="s">
        <v>1960</v>
      </c>
      <c r="D128" s="712" t="s">
        <v>95</v>
      </c>
      <c r="E128" s="715">
        <v>10199544</v>
      </c>
      <c r="F128" s="712">
        <v>26485336</v>
      </c>
      <c r="G128" s="712">
        <v>2704005</v>
      </c>
      <c r="H128" s="716" t="str">
        <f>IF(G128="","",VLOOKUP(G128,ARANCEL!$B$5:$D$121,2,FALSE))</f>
        <v>PROVISORIO</v>
      </c>
      <c r="I128" s="717" t="s">
        <v>340</v>
      </c>
      <c r="J128" s="712">
        <v>1</v>
      </c>
      <c r="K128" s="718">
        <f>IF(G128="","",VLOOKUP(G128,ARANCEL!$B$5:$D$121,3,FALSE)*J128)</f>
        <v>3250</v>
      </c>
      <c r="L128" s="1243" t="s">
        <v>5292</v>
      </c>
      <c r="M128" s="1243">
        <v>4500235506</v>
      </c>
      <c r="N128" s="1243">
        <v>9399</v>
      </c>
    </row>
    <row r="129" spans="1:14" x14ac:dyDescent="0.25">
      <c r="A129" s="712" t="s">
        <v>305</v>
      </c>
      <c r="B129" s="719">
        <v>41781</v>
      </c>
      <c r="C129" s="714" t="s">
        <v>1960</v>
      </c>
      <c r="D129" s="712" t="s">
        <v>95</v>
      </c>
      <c r="E129" s="715">
        <v>10199544</v>
      </c>
      <c r="F129" s="712">
        <v>26485336</v>
      </c>
      <c r="G129" s="712">
        <v>2704003</v>
      </c>
      <c r="H129" s="716" t="str">
        <f>IF(G129="","",VLOOKUP(G129,ARANCEL!$B$5:$D$121,2,FALSE))</f>
        <v xml:space="preserve">CORONA PERIFERICA CON PERNO MUÑON COLADO </v>
      </c>
      <c r="I129" s="717" t="s">
        <v>340</v>
      </c>
      <c r="J129" s="712">
        <v>1</v>
      </c>
      <c r="K129" s="718">
        <f>IF(G129="","",VLOOKUP(G129,ARANCEL!$B$5:$D$121,3,FALSE)*J129)</f>
        <v>32612</v>
      </c>
      <c r="L129" s="1243" t="s">
        <v>5292</v>
      </c>
      <c r="M129" s="1243">
        <v>4500235506</v>
      </c>
      <c r="N129" s="1243">
        <v>9399</v>
      </c>
    </row>
    <row r="130" spans="1:14" x14ac:dyDescent="0.25">
      <c r="A130" s="712" t="s">
        <v>305</v>
      </c>
      <c r="B130" s="719">
        <v>41731</v>
      </c>
      <c r="C130" s="714" t="s">
        <v>3682</v>
      </c>
      <c r="D130" s="712" t="s">
        <v>414</v>
      </c>
      <c r="E130" s="715">
        <v>10185261</v>
      </c>
      <c r="F130" s="712">
        <v>25723935</v>
      </c>
      <c r="G130" s="712">
        <v>2704013</v>
      </c>
      <c r="H130" s="716" t="str">
        <f>IF(G130="","",VLOOKUP(G130,ARANCEL!$B$5:$D$121,2,FALSE))</f>
        <v>PROVISORIO (POR PIEZA)</v>
      </c>
      <c r="I130" s="717" t="s">
        <v>308</v>
      </c>
      <c r="J130" s="712">
        <v>1</v>
      </c>
      <c r="K130" s="718">
        <f>IF(G130="","",VLOOKUP(G130,ARANCEL!$B$5:$D$121,3,FALSE)*J130)</f>
        <v>3250</v>
      </c>
      <c r="L130" s="1243" t="s">
        <v>4612</v>
      </c>
      <c r="M130" s="1243">
        <v>4500230000</v>
      </c>
      <c r="N130" s="1243">
        <v>9201</v>
      </c>
    </row>
    <row r="131" spans="1:14" x14ac:dyDescent="0.25">
      <c r="A131" s="712" t="s">
        <v>606</v>
      </c>
      <c r="B131" s="719">
        <v>41731</v>
      </c>
      <c r="C131" s="714" t="s">
        <v>3682</v>
      </c>
      <c r="D131" s="712" t="s">
        <v>414</v>
      </c>
      <c r="E131" s="739" t="s">
        <v>4979</v>
      </c>
      <c r="F131" s="712">
        <v>25723935</v>
      </c>
      <c r="G131" s="712">
        <v>2704003</v>
      </c>
      <c r="H131" s="716" t="str">
        <f>IF(G131="","",VLOOKUP(G131,ARANCEL!$B$5:$D$121,2,FALSE))</f>
        <v xml:space="preserve">CORONA PERIFERICA CON PERNO MUÑON COLADO </v>
      </c>
      <c r="I131" s="739" t="s">
        <v>308</v>
      </c>
      <c r="J131" s="712">
        <v>1</v>
      </c>
      <c r="K131" s="718">
        <f>IF(G131="","",VLOOKUP(G131,ARANCEL!$B$5:$D$121,3,FALSE)*J131)</f>
        <v>32612</v>
      </c>
      <c r="L131" s="1243" t="s">
        <v>4612</v>
      </c>
      <c r="M131" s="1210">
        <v>4500230000</v>
      </c>
      <c r="N131" s="1210">
        <v>9201</v>
      </c>
    </row>
    <row r="132" spans="1:14" x14ac:dyDescent="0.25">
      <c r="A132" s="712" t="s">
        <v>305</v>
      </c>
      <c r="B132" s="719">
        <v>41962</v>
      </c>
      <c r="C132" s="714" t="s">
        <v>8561</v>
      </c>
      <c r="D132" s="712" t="s">
        <v>503</v>
      </c>
      <c r="E132" s="715">
        <v>10289601</v>
      </c>
      <c r="F132" s="712">
        <v>29447644</v>
      </c>
      <c r="G132" s="712">
        <v>2704013</v>
      </c>
      <c r="H132" s="716" t="str">
        <f>IF(G132="","",VLOOKUP(G132,ARANCEL!$B$5:$D$121,2,FALSE))</f>
        <v>PROVISORIO (POR PIEZA)</v>
      </c>
      <c r="I132" s="717" t="s">
        <v>337</v>
      </c>
      <c r="J132" s="712">
        <v>1</v>
      </c>
      <c r="K132" s="718">
        <f>IF(G132="","",VLOOKUP(G132,ARANCEL!$B$5:$D$121,3,FALSE)*J132)</f>
        <v>3250</v>
      </c>
      <c r="L132" s="1351" t="s">
        <v>9431</v>
      </c>
      <c r="M132" s="1351">
        <v>4500269285</v>
      </c>
      <c r="N132" s="1351" t="s">
        <v>9454</v>
      </c>
    </row>
    <row r="133" spans="1:14" x14ac:dyDescent="0.25">
      <c r="A133" s="712" t="s">
        <v>305</v>
      </c>
      <c r="B133" s="719">
        <v>41962</v>
      </c>
      <c r="C133" s="714" t="s">
        <v>8561</v>
      </c>
      <c r="D133" s="712" t="s">
        <v>503</v>
      </c>
      <c r="E133" s="715">
        <v>10289601</v>
      </c>
      <c r="F133" s="712">
        <v>29447644</v>
      </c>
      <c r="G133" s="712">
        <v>2704003</v>
      </c>
      <c r="H133" s="716" t="str">
        <f>IF(G133="","",VLOOKUP(G133,ARANCEL!$B$5:$D$121,2,FALSE))</f>
        <v xml:space="preserve">CORONA PERIFERICA CON PERNO MUÑON COLADO </v>
      </c>
      <c r="I133" s="717" t="s">
        <v>337</v>
      </c>
      <c r="J133" s="712">
        <v>1</v>
      </c>
      <c r="K133" s="718">
        <f>IF(G133="","",VLOOKUP(G133,ARANCEL!$B$5:$D$121,3,FALSE)*J133)</f>
        <v>32612</v>
      </c>
      <c r="L133" s="1351" t="s">
        <v>9431</v>
      </c>
      <c r="M133" s="1351">
        <v>4500269285</v>
      </c>
      <c r="N133" s="1351" t="s">
        <v>9454</v>
      </c>
    </row>
    <row r="134" spans="1:14" x14ac:dyDescent="0.25">
      <c r="A134" s="712" t="s">
        <v>313</v>
      </c>
      <c r="B134" s="719">
        <v>41974</v>
      </c>
      <c r="C134" s="714" t="s">
        <v>8561</v>
      </c>
      <c r="D134" s="712" t="s">
        <v>1969</v>
      </c>
      <c r="E134" s="715">
        <v>10289509</v>
      </c>
      <c r="F134" s="712">
        <v>29447644</v>
      </c>
      <c r="G134" s="712">
        <v>2704013</v>
      </c>
      <c r="H134" s="716" t="str">
        <f>IF(G134="","",VLOOKUP(G134,ARANCEL!$B$5:$D$121,2,FALSE))</f>
        <v>PROVISORIO (POR PIEZA)</v>
      </c>
      <c r="I134" s="717" t="s">
        <v>2739</v>
      </c>
      <c r="J134" s="712">
        <v>1</v>
      </c>
      <c r="K134" s="718">
        <f>IF(G134="","",VLOOKUP(G134,ARANCEL!$B$5:$D$121,3,FALSE)*J134)</f>
        <v>3250</v>
      </c>
      <c r="L134" s="1351" t="s">
        <v>9431</v>
      </c>
      <c r="M134" s="1351">
        <v>4500269285</v>
      </c>
      <c r="N134" s="1351" t="s">
        <v>9454</v>
      </c>
    </row>
    <row r="135" spans="1:14" x14ac:dyDescent="0.25">
      <c r="A135" s="712" t="s">
        <v>313</v>
      </c>
      <c r="B135" s="719">
        <v>41974</v>
      </c>
      <c r="C135" s="714" t="s">
        <v>8561</v>
      </c>
      <c r="D135" s="712" t="s">
        <v>1969</v>
      </c>
      <c r="E135" s="715">
        <v>10289509</v>
      </c>
      <c r="F135" s="712">
        <v>29447644</v>
      </c>
      <c r="G135" s="712">
        <v>2704003</v>
      </c>
      <c r="H135" s="716" t="str">
        <f>IF(G135="","",VLOOKUP(G135,ARANCEL!$B$5:$D$121,2,FALSE))</f>
        <v xml:space="preserve">CORONA PERIFERICA CON PERNO MUÑON COLADO </v>
      </c>
      <c r="I135" s="717" t="s">
        <v>2739</v>
      </c>
      <c r="J135" s="712">
        <v>1</v>
      </c>
      <c r="K135" s="718">
        <f>IF(G135="","",VLOOKUP(G135,ARANCEL!$B$5:$D$121,3,FALSE)*J135)</f>
        <v>32612</v>
      </c>
      <c r="L135" s="1351" t="s">
        <v>9431</v>
      </c>
      <c r="M135" s="1351">
        <v>4500269285</v>
      </c>
      <c r="N135" s="1351" t="s">
        <v>9454</v>
      </c>
    </row>
    <row r="136" spans="1:14" x14ac:dyDescent="0.25">
      <c r="A136" s="712" t="s">
        <v>305</v>
      </c>
      <c r="B136" s="719">
        <v>41794</v>
      </c>
      <c r="C136" s="714" t="s">
        <v>4930</v>
      </c>
      <c r="D136" s="712" t="s">
        <v>1969</v>
      </c>
      <c r="E136" s="715">
        <v>10203273</v>
      </c>
      <c r="F136" s="712">
        <v>26672635</v>
      </c>
      <c r="G136" s="712">
        <v>2704013</v>
      </c>
      <c r="H136" s="716" t="str">
        <f>IF(G136="","",VLOOKUP(G136,ARANCEL!$B$5:$D$121,2,FALSE))</f>
        <v>PROVISORIO (POR PIEZA)</v>
      </c>
      <c r="I136" s="717" t="s">
        <v>308</v>
      </c>
      <c r="J136" s="712">
        <v>1</v>
      </c>
      <c r="K136" s="718">
        <f>IF(G136="","",VLOOKUP(G136,ARANCEL!$B$5:$D$121,3,FALSE)*J136)</f>
        <v>3250</v>
      </c>
      <c r="L136" s="1243" t="s">
        <v>5742</v>
      </c>
      <c r="M136" s="1243">
        <v>4500239468</v>
      </c>
      <c r="N136" s="1243" t="s">
        <v>5756</v>
      </c>
    </row>
    <row r="137" spans="1:14" x14ac:dyDescent="0.25">
      <c r="A137" s="728" t="s">
        <v>305</v>
      </c>
      <c r="B137" s="719">
        <v>41794</v>
      </c>
      <c r="C137" s="714" t="s">
        <v>4930</v>
      </c>
      <c r="D137" s="712" t="s">
        <v>1969</v>
      </c>
      <c r="E137" s="715">
        <v>10203273</v>
      </c>
      <c r="F137" s="712">
        <v>26672635</v>
      </c>
      <c r="G137" s="712">
        <v>2704003</v>
      </c>
      <c r="H137" s="716" t="str">
        <f>IF(G137="","",VLOOKUP(G137,ARANCEL!$B$5:$D$121,2,FALSE))</f>
        <v xml:space="preserve">CORONA PERIFERICA CON PERNO MUÑON COLADO </v>
      </c>
      <c r="I137" s="717" t="s">
        <v>308</v>
      </c>
      <c r="J137" s="712">
        <v>1</v>
      </c>
      <c r="K137" s="718">
        <f>IF(G137="","",VLOOKUP(G137,ARANCEL!$B$5:$D$121,3,FALSE)*J137)</f>
        <v>32612</v>
      </c>
      <c r="L137" s="1243" t="s">
        <v>5742</v>
      </c>
      <c r="M137" s="1243">
        <v>4500239468</v>
      </c>
      <c r="N137" s="1243" t="s">
        <v>5756</v>
      </c>
    </row>
    <row r="138" spans="1:14" x14ac:dyDescent="0.25">
      <c r="A138" s="738" t="s">
        <v>305</v>
      </c>
      <c r="B138" s="719">
        <v>41834</v>
      </c>
      <c r="C138" s="714" t="s">
        <v>4930</v>
      </c>
      <c r="D138" s="712" t="s">
        <v>1969</v>
      </c>
      <c r="E138" s="715">
        <v>10227614</v>
      </c>
      <c r="F138" s="712">
        <v>26672635</v>
      </c>
      <c r="G138" s="712">
        <v>2705003</v>
      </c>
      <c r="H138" s="716" t="str">
        <f>IF(G138="","",VLOOKUP(G138,ARANCEL!$B$5:$D$121,2,FALSE))</f>
        <v>INCRUSTACION ESTETICA (ART-GLASS O CERAMICA)</v>
      </c>
      <c r="I138" s="717" t="s">
        <v>317</v>
      </c>
      <c r="J138" s="712">
        <v>1</v>
      </c>
      <c r="K138" s="718">
        <f>IF(G138="","",VLOOKUP(G138,ARANCEL!$B$5:$D$121,3,FALSE)*J138)</f>
        <v>15676</v>
      </c>
      <c r="L138" s="1243" t="s">
        <v>6017</v>
      </c>
      <c r="M138" s="1243">
        <v>4500243707</v>
      </c>
      <c r="N138" s="1243">
        <v>9794</v>
      </c>
    </row>
    <row r="139" spans="1:14" x14ac:dyDescent="0.25">
      <c r="A139" s="712" t="s">
        <v>305</v>
      </c>
      <c r="B139" s="719">
        <v>41915</v>
      </c>
      <c r="C139" s="714" t="s">
        <v>7395</v>
      </c>
      <c r="D139" s="712" t="s">
        <v>1863</v>
      </c>
      <c r="E139" s="715">
        <v>10258822</v>
      </c>
      <c r="F139" s="712">
        <v>28800403</v>
      </c>
      <c r="G139" s="712">
        <v>2704013</v>
      </c>
      <c r="H139" s="716" t="str">
        <f>IF(G139="","",VLOOKUP(G139,ARANCEL!$B$5:$D$121,2,FALSE))</f>
        <v>PROVISORIO (POR PIEZA)</v>
      </c>
      <c r="I139" s="717" t="s">
        <v>325</v>
      </c>
      <c r="J139" s="712">
        <v>1</v>
      </c>
      <c r="K139" s="718">
        <f>IF(G139="","",VLOOKUP(G139,ARANCEL!$B$5:$D$121,3,FALSE)*J139)</f>
        <v>3250</v>
      </c>
      <c r="L139" s="1243" t="s">
        <v>7548</v>
      </c>
      <c r="M139" s="1243">
        <v>4500254810</v>
      </c>
      <c r="N139" s="1243" t="s">
        <v>7560</v>
      </c>
    </row>
    <row r="140" spans="1:14" x14ac:dyDescent="0.25">
      <c r="A140" s="728" t="s">
        <v>305</v>
      </c>
      <c r="B140" s="719">
        <v>41915</v>
      </c>
      <c r="C140" s="714" t="s">
        <v>7395</v>
      </c>
      <c r="D140" s="712" t="s">
        <v>1863</v>
      </c>
      <c r="E140" s="715">
        <v>10258822</v>
      </c>
      <c r="F140" s="712">
        <v>28800403</v>
      </c>
      <c r="G140" s="712">
        <v>2704003</v>
      </c>
      <c r="H140" s="716" t="str">
        <f>IF(G140="","",VLOOKUP(G140,ARANCEL!$B$5:$D$121,2,FALSE))</f>
        <v xml:space="preserve">CORONA PERIFERICA CON PERNO MUÑON COLADO </v>
      </c>
      <c r="I140" s="717" t="s">
        <v>325</v>
      </c>
      <c r="J140" s="712">
        <v>1</v>
      </c>
      <c r="K140" s="718">
        <f>IF(G140="","",VLOOKUP(G140,ARANCEL!$B$5:$D$121,3,FALSE)*J140)</f>
        <v>32612</v>
      </c>
      <c r="L140" s="1243" t="s">
        <v>7548</v>
      </c>
      <c r="M140" s="1243">
        <v>4500254810</v>
      </c>
      <c r="N140" s="1243" t="s">
        <v>7560</v>
      </c>
    </row>
    <row r="141" spans="1:14" x14ac:dyDescent="0.25">
      <c r="A141" s="712" t="s">
        <v>305</v>
      </c>
      <c r="B141" s="719">
        <v>41779</v>
      </c>
      <c r="C141" s="714" t="s">
        <v>4574</v>
      </c>
      <c r="D141" s="712" t="s">
        <v>1851</v>
      </c>
      <c r="E141" s="715">
        <v>10198798</v>
      </c>
      <c r="F141" s="712">
        <v>25734150</v>
      </c>
      <c r="G141" s="712">
        <v>2704013</v>
      </c>
      <c r="H141" s="716" t="str">
        <f>IF(G141="","",VLOOKUP(G141,ARANCEL!$B$5:$D$121,2,FALSE))</f>
        <v>PROVISORIO (POR PIEZA)</v>
      </c>
      <c r="I141" s="717" t="s">
        <v>326</v>
      </c>
      <c r="J141" s="712">
        <v>1</v>
      </c>
      <c r="K141" s="718">
        <f>IF(G141="","",VLOOKUP(G141,ARANCEL!$B$5:$D$121,3,FALSE)*J141)</f>
        <v>3250</v>
      </c>
      <c r="L141" s="1243" t="s">
        <v>5292</v>
      </c>
      <c r="M141" s="1243">
        <v>4500235506</v>
      </c>
      <c r="N141" s="1243">
        <v>9399</v>
      </c>
    </row>
    <row r="142" spans="1:14" x14ac:dyDescent="0.25">
      <c r="A142" s="738" t="s">
        <v>305</v>
      </c>
      <c r="B142" s="719">
        <v>41870</v>
      </c>
      <c r="C142" s="714" t="s">
        <v>4574</v>
      </c>
      <c r="D142" s="712" t="s">
        <v>1851</v>
      </c>
      <c r="E142" s="715">
        <v>10198798</v>
      </c>
      <c r="F142" s="712">
        <v>25734150</v>
      </c>
      <c r="G142" s="712">
        <v>2704003</v>
      </c>
      <c r="H142" s="716" t="str">
        <f>IF(G142="","",VLOOKUP(G142,ARANCEL!$B$5:$D$121,2,FALSE))</f>
        <v xml:space="preserve">CORONA PERIFERICA CON PERNO MUÑON COLADO </v>
      </c>
      <c r="I142" s="717" t="s">
        <v>326</v>
      </c>
      <c r="J142" s="712">
        <v>1</v>
      </c>
      <c r="K142" s="718">
        <f>IF(G142="","",VLOOKUP(G142,ARANCEL!$B$5:$D$121,3,FALSE)*J142)</f>
        <v>32612</v>
      </c>
      <c r="L142" s="1243" t="s">
        <v>6905</v>
      </c>
      <c r="M142" s="1243">
        <v>4500251392</v>
      </c>
      <c r="N142" s="1243" t="s">
        <v>7148</v>
      </c>
    </row>
    <row r="143" spans="1:14" x14ac:dyDescent="0.25">
      <c r="A143" s="738" t="s">
        <v>305</v>
      </c>
      <c r="B143" s="719">
        <v>41870</v>
      </c>
      <c r="C143" s="714" t="s">
        <v>4574</v>
      </c>
      <c r="D143" s="712" t="s">
        <v>1851</v>
      </c>
      <c r="E143" s="715">
        <v>10198798</v>
      </c>
      <c r="F143" s="712">
        <v>25734150</v>
      </c>
      <c r="G143" s="712">
        <v>2705003</v>
      </c>
      <c r="H143" s="716" t="str">
        <f>IF(G143="","",VLOOKUP(G143,ARANCEL!$B$5:$D$121,2,FALSE))</f>
        <v>INCRUSTACION ESTETICA (ART-GLASS O CERAMICA)</v>
      </c>
      <c r="I143" s="717" t="s">
        <v>337</v>
      </c>
      <c r="J143" s="712">
        <v>1</v>
      </c>
      <c r="K143" s="718">
        <f>IF(G143="","",VLOOKUP(G143,ARANCEL!$B$5:$D$121,3,FALSE)*J143)</f>
        <v>15676</v>
      </c>
      <c r="L143" s="1243" t="s">
        <v>6905</v>
      </c>
      <c r="M143" s="1243">
        <v>4500251392</v>
      </c>
      <c r="N143" s="1243" t="s">
        <v>7148</v>
      </c>
    </row>
    <row r="144" spans="1:14" ht="15" customHeight="1" x14ac:dyDescent="0.25">
      <c r="A144" s="712" t="s">
        <v>305</v>
      </c>
      <c r="B144" s="719">
        <v>41800</v>
      </c>
      <c r="C144" s="714" t="s">
        <v>5025</v>
      </c>
      <c r="D144" s="712" t="s">
        <v>1638</v>
      </c>
      <c r="E144" s="715">
        <v>10208252</v>
      </c>
      <c r="F144" s="712">
        <v>25782198</v>
      </c>
      <c r="G144" s="712">
        <v>2705003</v>
      </c>
      <c r="H144" s="716" t="str">
        <f>IF(G144="","",VLOOKUP(G144,ARANCEL!$B$5:$D$121,2,FALSE))</f>
        <v>INCRUSTACION ESTETICA (ART-GLASS O CERAMICA)</v>
      </c>
      <c r="I144" s="717" t="s">
        <v>312</v>
      </c>
      <c r="J144" s="712">
        <v>1</v>
      </c>
      <c r="K144" s="718">
        <f>IF(G144="","",VLOOKUP(G144,ARANCEL!$B$5:$D$121,3,FALSE)*J144)</f>
        <v>15676</v>
      </c>
      <c r="L144" s="1243" t="s">
        <v>5742</v>
      </c>
      <c r="M144" s="1243">
        <v>4500239468</v>
      </c>
      <c r="N144" s="1243" t="s">
        <v>5756</v>
      </c>
    </row>
    <row r="145" spans="1:14" ht="15" customHeight="1" x14ac:dyDescent="0.25">
      <c r="A145" s="712" t="s">
        <v>305</v>
      </c>
      <c r="B145" s="719">
        <v>41723</v>
      </c>
      <c r="C145" s="714" t="s">
        <v>3510</v>
      </c>
      <c r="D145" s="712" t="s">
        <v>95</v>
      </c>
      <c r="E145" s="715">
        <v>10183431</v>
      </c>
      <c r="F145" s="712">
        <v>25582087</v>
      </c>
      <c r="G145" s="712">
        <v>2704013</v>
      </c>
      <c r="H145" s="716" t="str">
        <f>IF(G145="","",VLOOKUP(G145,ARANCEL!$B$5:$D$121,2,FALSE))</f>
        <v>PROVISORIO (POR PIEZA)</v>
      </c>
      <c r="I145" s="717" t="s">
        <v>316</v>
      </c>
      <c r="J145" s="712">
        <v>1</v>
      </c>
      <c r="K145" s="718">
        <f>IF(G145="","",VLOOKUP(G145,ARANCEL!$B$5:$D$121,3,FALSE)*J145)</f>
        <v>3250</v>
      </c>
      <c r="L145" s="1243" t="s">
        <v>3058</v>
      </c>
      <c r="M145" s="1243">
        <v>4500225669</v>
      </c>
      <c r="N145" s="1243">
        <v>8924</v>
      </c>
    </row>
    <row r="146" spans="1:14" x14ac:dyDescent="0.25">
      <c r="A146" s="712" t="s">
        <v>305</v>
      </c>
      <c r="B146" s="719">
        <v>41723</v>
      </c>
      <c r="C146" s="714" t="s">
        <v>3510</v>
      </c>
      <c r="D146" s="712" t="s">
        <v>95</v>
      </c>
      <c r="E146" s="715">
        <v>10183431</v>
      </c>
      <c r="F146" s="712">
        <v>25582087</v>
      </c>
      <c r="G146" s="712">
        <v>2704003</v>
      </c>
      <c r="H146" s="716" t="str">
        <f>IF(G146="","",VLOOKUP(G146,ARANCEL!$B$5:$D$121,2,FALSE))</f>
        <v xml:space="preserve">CORONA PERIFERICA CON PERNO MUÑON COLADO </v>
      </c>
      <c r="I146" s="717" t="s">
        <v>316</v>
      </c>
      <c r="J146" s="712">
        <v>1</v>
      </c>
      <c r="K146" s="718">
        <f>IF(G146="","",VLOOKUP(G146,ARANCEL!$B$5:$D$121,3,FALSE)*J146)</f>
        <v>32612</v>
      </c>
      <c r="L146" s="1243" t="s">
        <v>3058</v>
      </c>
      <c r="M146" s="1243">
        <v>4500225668</v>
      </c>
      <c r="N146" s="1243">
        <v>8958</v>
      </c>
    </row>
    <row r="147" spans="1:14" x14ac:dyDescent="0.25">
      <c r="A147" s="712" t="s">
        <v>305</v>
      </c>
      <c r="B147" s="719">
        <v>41709</v>
      </c>
      <c r="C147" s="714" t="s">
        <v>3193</v>
      </c>
      <c r="D147" s="712" t="s">
        <v>1851</v>
      </c>
      <c r="E147" s="715">
        <v>10179664</v>
      </c>
      <c r="F147" s="712">
        <v>24399232</v>
      </c>
      <c r="G147" s="712">
        <v>2705003</v>
      </c>
      <c r="H147" s="716" t="str">
        <f>IF(G147="","",VLOOKUP(G147,ARANCEL!$B$5:$D$121,2,FALSE))</f>
        <v>INCRUSTACION ESTETICA (ART-GLASS O CERAMICA)</v>
      </c>
      <c r="I147" s="717" t="s">
        <v>309</v>
      </c>
      <c r="J147" s="712">
        <v>1</v>
      </c>
      <c r="K147" s="718">
        <f>IF(G147="","",VLOOKUP(G147,ARANCEL!$B$5:$D$121,3,FALSE)*J147)</f>
        <v>15676</v>
      </c>
      <c r="L147" s="1243" t="s">
        <v>3438</v>
      </c>
      <c r="M147" s="1243">
        <v>4500220797</v>
      </c>
      <c r="N147" s="1243">
        <v>8631</v>
      </c>
    </row>
    <row r="148" spans="1:14" ht="15" customHeight="1" x14ac:dyDescent="0.25">
      <c r="A148" s="712" t="s">
        <v>305</v>
      </c>
      <c r="B148" s="719">
        <v>41995</v>
      </c>
      <c r="C148" s="714" t="s">
        <v>9029</v>
      </c>
      <c r="D148" s="712" t="s">
        <v>1969</v>
      </c>
      <c r="E148" s="715">
        <v>10298395</v>
      </c>
      <c r="F148" s="712">
        <v>30166665</v>
      </c>
      <c r="G148" s="712">
        <v>2705003</v>
      </c>
      <c r="H148" s="716" t="str">
        <f>IF(G148="","",VLOOKUP(G148,ARANCEL!$B$5:$D$121,2,FALSE))</f>
        <v>INCRUSTACION ESTETICA (ART-GLASS O CERAMICA)</v>
      </c>
      <c r="I148" s="717" t="s">
        <v>308</v>
      </c>
      <c r="J148" s="712">
        <v>1</v>
      </c>
      <c r="K148" s="718">
        <f>IF(G148="","",VLOOKUP(G148,ARANCEL!$B$5:$D$121,3,FALSE)*J148)</f>
        <v>15676</v>
      </c>
      <c r="L148" s="1319" t="str">
        <f>IF(E148="","","IMPAGO")</f>
        <v>IMPAGO</v>
      </c>
      <c r="M148" s="1319" t="str">
        <f>IF(L148="IMPAGO","SIN O.C.","")</f>
        <v>SIN O.C.</v>
      </c>
      <c r="N148" s="1319" t="str">
        <f>IF(L148="IMPAGO","SIN FACT.","")</f>
        <v>SIN FACT.</v>
      </c>
    </row>
    <row r="149" spans="1:14" x14ac:dyDescent="0.25">
      <c r="A149" s="712" t="s">
        <v>305</v>
      </c>
      <c r="B149" s="719">
        <v>41847</v>
      </c>
      <c r="C149" s="714" t="s">
        <v>1959</v>
      </c>
      <c r="D149" s="712" t="s">
        <v>1157</v>
      </c>
      <c r="E149" s="715">
        <v>10236598</v>
      </c>
      <c r="F149" s="712">
        <v>27844344</v>
      </c>
      <c r="G149" s="712">
        <v>2707001</v>
      </c>
      <c r="H149" s="716" t="str">
        <f>IF(G149="","",VLOOKUP(G149,ARANCEL!$B$5:$D$121,2,FALSE))</f>
        <v xml:space="preserve">PLANO DE RELAJACION </v>
      </c>
      <c r="I149" s="717" t="s">
        <v>306</v>
      </c>
      <c r="J149" s="712">
        <v>1</v>
      </c>
      <c r="K149" s="718">
        <f>IF(G149="","",VLOOKUP(G149,ARANCEL!$B$5:$D$121,3,FALSE)*J149)</f>
        <v>9221</v>
      </c>
      <c r="L149" s="1243" t="s">
        <v>8279</v>
      </c>
      <c r="M149" s="1243">
        <v>4500260657</v>
      </c>
      <c r="N149" s="1243" t="s">
        <v>8296</v>
      </c>
    </row>
    <row r="150" spans="1:14" x14ac:dyDescent="0.25">
      <c r="A150" s="1408" t="s">
        <v>305</v>
      </c>
      <c r="B150" s="719">
        <v>41978</v>
      </c>
      <c r="C150" s="714" t="s">
        <v>8782</v>
      </c>
      <c r="D150" s="712" t="s">
        <v>414</v>
      </c>
      <c r="E150" s="715">
        <v>10295127</v>
      </c>
      <c r="F150" s="712">
        <v>26988665</v>
      </c>
      <c r="G150" s="712">
        <v>2702004</v>
      </c>
      <c r="H150" s="716" t="str">
        <f>IF(G150="","",VLOOKUP(G150,ARANCEL!$B$5:$D$121,2,FALSE))</f>
        <v>LABORATORIO PROTESIS FIJA ATORNILLADA (4 A 6 IMPLANTES)</v>
      </c>
      <c r="I150" s="717" t="s">
        <v>322</v>
      </c>
      <c r="J150" s="712">
        <v>1</v>
      </c>
      <c r="K150" s="718">
        <f>IF(G150="","",VLOOKUP(G150,ARANCEL!$B$5:$D$121,3,FALSE)*J150)</f>
        <v>151814</v>
      </c>
      <c r="L150" s="1351" t="s">
        <v>9431</v>
      </c>
      <c r="M150" s="1351">
        <v>4500269285</v>
      </c>
      <c r="N150" s="1351" t="s">
        <v>9454</v>
      </c>
    </row>
    <row r="151" spans="1:14" x14ac:dyDescent="0.25">
      <c r="A151" s="728" t="s">
        <v>313</v>
      </c>
      <c r="B151" s="719">
        <v>42339</v>
      </c>
      <c r="C151" s="714" t="s">
        <v>8782</v>
      </c>
      <c r="D151" s="712" t="s">
        <v>414</v>
      </c>
      <c r="E151" s="715">
        <v>10293500</v>
      </c>
      <c r="F151" s="712">
        <v>28006972</v>
      </c>
      <c r="G151" s="712">
        <v>2702002</v>
      </c>
      <c r="H151" s="716" t="str">
        <f>IF(G151="","",VLOOKUP(G151,ARANCEL!$B$5:$D$121,2,FALSE))</f>
        <v xml:space="preserve">LABORATORIO CORONA CEMENTADA SOBRE IMPLANTE </v>
      </c>
      <c r="I151" s="717" t="s">
        <v>2739</v>
      </c>
      <c r="J151" s="712">
        <v>1</v>
      </c>
      <c r="K151" s="718">
        <f>IF(G151="","",VLOOKUP(G151,ARANCEL!$B$5:$D$121,3,FALSE)*J151)</f>
        <v>31878</v>
      </c>
      <c r="L151" s="1351" t="s">
        <v>9431</v>
      </c>
      <c r="M151" s="1351">
        <v>4500269285</v>
      </c>
      <c r="N151" s="1351" t="s">
        <v>9454</v>
      </c>
    </row>
    <row r="152" spans="1:14" x14ac:dyDescent="0.25">
      <c r="A152" s="712" t="s">
        <v>305</v>
      </c>
      <c r="B152" s="719">
        <v>41677</v>
      </c>
      <c r="C152" s="724" t="s">
        <v>2689</v>
      </c>
      <c r="D152" s="712" t="s">
        <v>1857</v>
      </c>
      <c r="E152" s="715">
        <v>10172481</v>
      </c>
      <c r="F152" s="712">
        <v>21892199</v>
      </c>
      <c r="G152" s="712">
        <v>2705003</v>
      </c>
      <c r="H152" s="716" t="str">
        <f>IF(G152="","",VLOOKUP(G152,ARANCEL!$B$5:$D$121,2,FALSE))</f>
        <v>INCRUSTACION ESTETICA (ART-GLASS O CERAMICA)</v>
      </c>
      <c r="I152" s="717" t="s">
        <v>318</v>
      </c>
      <c r="J152" s="712">
        <v>1</v>
      </c>
      <c r="K152" s="718">
        <f>IF(G152="","",VLOOKUP(G152,ARANCEL!$B$5:$D$121,3,FALSE)*J152)</f>
        <v>15676</v>
      </c>
      <c r="L152" s="1243" t="s">
        <v>3438</v>
      </c>
      <c r="M152" s="1243">
        <v>4500220795</v>
      </c>
      <c r="N152" s="1243">
        <v>8630</v>
      </c>
    </row>
    <row r="153" spans="1:14" x14ac:dyDescent="0.25">
      <c r="A153" s="712" t="s">
        <v>305</v>
      </c>
      <c r="B153" s="719">
        <v>41809</v>
      </c>
      <c r="C153" s="714" t="s">
        <v>5224</v>
      </c>
      <c r="D153" s="712" t="s">
        <v>1856</v>
      </c>
      <c r="E153" s="715">
        <v>10213614</v>
      </c>
      <c r="F153" s="712">
        <v>27010996</v>
      </c>
      <c r="G153" s="712">
        <v>2704013</v>
      </c>
      <c r="H153" s="716" t="str">
        <f>IF(G153="","",VLOOKUP(G153,ARANCEL!$B$5:$D$121,2,FALSE))</f>
        <v>PROVISORIO (POR PIEZA)</v>
      </c>
      <c r="I153" s="717" t="s">
        <v>317</v>
      </c>
      <c r="J153" s="712">
        <v>1</v>
      </c>
      <c r="K153" s="718">
        <f>IF(G153="","",VLOOKUP(G153,ARANCEL!$B$5:$D$121,3,FALSE)*J153)</f>
        <v>3250</v>
      </c>
      <c r="L153" s="1243" t="s">
        <v>6017</v>
      </c>
      <c r="M153" s="1243">
        <v>4500243704</v>
      </c>
      <c r="N153" s="1243">
        <v>9793</v>
      </c>
    </row>
    <row r="154" spans="1:14" x14ac:dyDescent="0.25">
      <c r="A154" s="712" t="s">
        <v>305</v>
      </c>
      <c r="B154" s="719">
        <v>41809</v>
      </c>
      <c r="C154" s="714" t="s">
        <v>5224</v>
      </c>
      <c r="D154" s="712" t="s">
        <v>1856</v>
      </c>
      <c r="E154" s="715">
        <v>10213614</v>
      </c>
      <c r="F154" s="712">
        <v>27010996</v>
      </c>
      <c r="G154" s="712">
        <v>2704002</v>
      </c>
      <c r="H154" s="716" t="str">
        <f>IF(G154="","",VLOOKUP(G154,ARANCEL!$B$5:$D$121,2,FALSE))</f>
        <v xml:space="preserve">CORONA PERIFERICA </v>
      </c>
      <c r="I154" s="717" t="s">
        <v>317</v>
      </c>
      <c r="J154" s="712">
        <v>1</v>
      </c>
      <c r="K154" s="718">
        <f>IF(G154="","",VLOOKUP(G154,ARANCEL!$B$5:$D$121,3,FALSE)*J154)</f>
        <v>25865</v>
      </c>
      <c r="L154" s="1243" t="s">
        <v>6017</v>
      </c>
      <c r="M154" s="1243">
        <v>4500243704</v>
      </c>
      <c r="N154" s="1243">
        <v>9793</v>
      </c>
    </row>
    <row r="155" spans="1:14" x14ac:dyDescent="0.25">
      <c r="A155" s="712" t="s">
        <v>305</v>
      </c>
      <c r="B155" s="719">
        <v>41956</v>
      </c>
      <c r="C155" s="714" t="s">
        <v>8202</v>
      </c>
      <c r="D155" s="712" t="s">
        <v>414</v>
      </c>
      <c r="E155" s="715">
        <v>10278606</v>
      </c>
      <c r="F155" s="712">
        <v>27098772</v>
      </c>
      <c r="G155" s="712">
        <v>2702048</v>
      </c>
      <c r="H155" s="716" t="str">
        <f>IF(G155="","",VLOOKUP(G155,ARANCEL!$B$5:$D$121,2,FALSE))</f>
        <v xml:space="preserve">SERVICIO LAB. IMPLANTE CORONA CEMENTADA/ATORNILLADA </v>
      </c>
      <c r="I155" s="717" t="s">
        <v>322</v>
      </c>
      <c r="J155" s="712">
        <v>1</v>
      </c>
      <c r="K155" s="718">
        <f>IF(G155="","",VLOOKUP(G155,ARANCEL!$B$5:$D$121,3,FALSE)*J155)</f>
        <v>43857</v>
      </c>
      <c r="L155" s="1243" t="s">
        <v>8256</v>
      </c>
      <c r="M155" s="1243">
        <v>4500265501</v>
      </c>
      <c r="N155" s="1243" t="s">
        <v>8950</v>
      </c>
    </row>
    <row r="156" spans="1:14" x14ac:dyDescent="0.25">
      <c r="A156" s="712" t="s">
        <v>313</v>
      </c>
      <c r="B156" s="719">
        <v>41710</v>
      </c>
      <c r="C156" s="714" t="s">
        <v>3301</v>
      </c>
      <c r="D156" s="712" t="s">
        <v>414</v>
      </c>
      <c r="E156" s="715">
        <v>10180028</v>
      </c>
      <c r="F156" s="712" t="s">
        <v>592</v>
      </c>
      <c r="G156" s="712">
        <v>2702048</v>
      </c>
      <c r="H156" s="716" t="str">
        <f>IF(G156="","",VLOOKUP(G156,ARANCEL!$B$5:$D$121,2,FALSE))</f>
        <v xml:space="preserve">SERVICIO LAB. IMPLANTE CORONA CEMENTADA/ATORNILLADA </v>
      </c>
      <c r="I156" s="717" t="s">
        <v>2739</v>
      </c>
      <c r="J156" s="712">
        <v>1</v>
      </c>
      <c r="K156" s="718">
        <f>IF(G156="","",VLOOKUP(G156,ARANCEL!$B$5:$D$121,3,FALSE)*J156)</f>
        <v>43857</v>
      </c>
      <c r="L156" s="1243" t="s">
        <v>3438</v>
      </c>
      <c r="M156" s="1243">
        <v>4500220826</v>
      </c>
      <c r="N156" s="1243">
        <v>8612</v>
      </c>
    </row>
    <row r="157" spans="1:14" x14ac:dyDescent="0.25">
      <c r="A157" s="712" t="s">
        <v>305</v>
      </c>
      <c r="B157" s="719">
        <v>41893</v>
      </c>
      <c r="C157" s="714" t="s">
        <v>7098</v>
      </c>
      <c r="D157" s="712" t="s">
        <v>1863</v>
      </c>
      <c r="E157" s="715">
        <v>10256463</v>
      </c>
      <c r="F157" s="712">
        <v>28527887</v>
      </c>
      <c r="G157" s="712">
        <v>2704013</v>
      </c>
      <c r="H157" s="716" t="str">
        <f>IF(G157="","",VLOOKUP(G157,ARANCEL!$B$5:$D$121,2,FALSE))</f>
        <v>PROVISORIO (POR PIEZA)</v>
      </c>
      <c r="I157" s="717" t="s">
        <v>324</v>
      </c>
      <c r="J157" s="712">
        <v>1</v>
      </c>
      <c r="K157" s="718">
        <f>IF(G157="","",VLOOKUP(G157,ARANCEL!$B$5:$D$121,3,FALSE)*J157)</f>
        <v>3250</v>
      </c>
      <c r="L157" s="1243" t="s">
        <v>7548</v>
      </c>
      <c r="M157" s="1243">
        <v>4500254810</v>
      </c>
      <c r="N157" s="1243" t="s">
        <v>7560</v>
      </c>
    </row>
    <row r="158" spans="1:14" x14ac:dyDescent="0.25">
      <c r="A158" s="712" t="s">
        <v>305</v>
      </c>
      <c r="B158" s="719">
        <v>41893</v>
      </c>
      <c r="C158" s="714" t="s">
        <v>7098</v>
      </c>
      <c r="D158" s="712" t="s">
        <v>1863</v>
      </c>
      <c r="E158" s="715">
        <v>10256463</v>
      </c>
      <c r="F158" s="712">
        <v>28527887</v>
      </c>
      <c r="G158" s="712">
        <v>2704003</v>
      </c>
      <c r="H158" s="716" t="str">
        <f>IF(G158="","",VLOOKUP(G158,ARANCEL!$B$5:$D$121,2,FALSE))</f>
        <v xml:space="preserve">CORONA PERIFERICA CON PERNO MUÑON COLADO </v>
      </c>
      <c r="I158" s="717" t="s">
        <v>324</v>
      </c>
      <c r="J158" s="712">
        <v>1</v>
      </c>
      <c r="K158" s="718">
        <f>IF(G158="","",VLOOKUP(G158,ARANCEL!$B$5:$D$121,3,FALSE)*J158)</f>
        <v>32612</v>
      </c>
      <c r="L158" s="1243" t="s">
        <v>7548</v>
      </c>
      <c r="M158" s="1243">
        <v>4500254810</v>
      </c>
      <c r="N158" s="1243" t="s">
        <v>7560</v>
      </c>
    </row>
    <row r="159" spans="1:14" x14ac:dyDescent="0.25">
      <c r="A159" s="712" t="s">
        <v>305</v>
      </c>
      <c r="B159" s="719">
        <v>41750</v>
      </c>
      <c r="C159" s="714" t="s">
        <v>4152</v>
      </c>
      <c r="D159" s="712" t="s">
        <v>1283</v>
      </c>
      <c r="E159" s="715">
        <v>10191147</v>
      </c>
      <c r="F159" s="712">
        <v>25452266</v>
      </c>
      <c r="G159" s="712">
        <v>2704005</v>
      </c>
      <c r="H159" s="716" t="str">
        <f>IF(G159="","",VLOOKUP(G159,ARANCEL!$B$5:$D$121,2,FALSE))</f>
        <v>PROVISORIO</v>
      </c>
      <c r="I159" s="717" t="s">
        <v>308</v>
      </c>
      <c r="J159" s="712">
        <v>1</v>
      </c>
      <c r="K159" s="718">
        <f>IF(G159="","",VLOOKUP(G159,ARANCEL!$B$5:$D$121,3,FALSE)*J159)</f>
        <v>3250</v>
      </c>
      <c r="L159" s="1243" t="s">
        <v>5292</v>
      </c>
      <c r="M159" s="1243">
        <v>4500235506</v>
      </c>
      <c r="N159" s="1243">
        <v>9399</v>
      </c>
    </row>
    <row r="160" spans="1:14" x14ac:dyDescent="0.25">
      <c r="A160" s="712" t="s">
        <v>305</v>
      </c>
      <c r="B160" s="719">
        <v>41779</v>
      </c>
      <c r="C160" s="714" t="s">
        <v>4152</v>
      </c>
      <c r="D160" s="712" t="s">
        <v>1283</v>
      </c>
      <c r="E160" s="715">
        <v>10191147</v>
      </c>
      <c r="F160" s="712">
        <v>25452266</v>
      </c>
      <c r="G160" s="712">
        <v>2704016</v>
      </c>
      <c r="H160" s="716" t="str">
        <f>IF(G160="","",VLOOKUP(G160,ARANCEL!$B$5:$D$121,2,FALSE))</f>
        <v xml:space="preserve">CORONA PROCERA </v>
      </c>
      <c r="I160" s="717" t="s">
        <v>308</v>
      </c>
      <c r="J160" s="712">
        <v>1</v>
      </c>
      <c r="K160" s="718">
        <f>IF(G160="","",VLOOKUP(G160,ARANCEL!$B$5:$D$121,3,FALSE)*J160)</f>
        <v>58477</v>
      </c>
      <c r="L160" s="1243" t="s">
        <v>5292</v>
      </c>
      <c r="M160" s="1243">
        <v>4500235506</v>
      </c>
      <c r="N160" s="1243">
        <v>9399</v>
      </c>
    </row>
    <row r="161" spans="1:14" x14ac:dyDescent="0.25">
      <c r="A161" s="712" t="s">
        <v>305</v>
      </c>
      <c r="B161" s="719">
        <v>41660</v>
      </c>
      <c r="C161" s="724" t="s">
        <v>1958</v>
      </c>
      <c r="D161" s="712" t="s">
        <v>1283</v>
      </c>
      <c r="E161" s="715">
        <v>10169836</v>
      </c>
      <c r="F161" s="712">
        <v>24697251</v>
      </c>
      <c r="G161" s="712">
        <v>2704023</v>
      </c>
      <c r="H161" s="716" t="str">
        <f>IF(G161="","",VLOOKUP(G161,ARANCEL!$B$5:$D$121,2,FALSE))</f>
        <v xml:space="preserve">PROTESIS VALPLAST PARCIAL </v>
      </c>
      <c r="I161" s="717" t="s">
        <v>331</v>
      </c>
      <c r="J161" s="712">
        <v>1</v>
      </c>
      <c r="K161" s="718">
        <f>IF(G161="","",VLOOKUP(G161,ARANCEL!$B$5:$D$121,3,FALSE)*J161)</f>
        <v>61850</v>
      </c>
      <c r="L161" s="1243" t="s">
        <v>2842</v>
      </c>
      <c r="M161" s="1243">
        <v>4500216233</v>
      </c>
      <c r="N161" s="1243">
        <v>8406</v>
      </c>
    </row>
    <row r="162" spans="1:14" x14ac:dyDescent="0.25">
      <c r="A162" s="728" t="s">
        <v>313</v>
      </c>
      <c r="B162" s="719">
        <v>41765</v>
      </c>
      <c r="C162" s="714" t="s">
        <v>1958</v>
      </c>
      <c r="D162" s="712" t="s">
        <v>1638</v>
      </c>
      <c r="E162" s="715">
        <v>10193908</v>
      </c>
      <c r="F162" s="712">
        <v>24891133</v>
      </c>
      <c r="G162" s="712">
        <v>2704013</v>
      </c>
      <c r="H162" s="716" t="str">
        <f>IF(G162="","",VLOOKUP(G162,ARANCEL!$B$5:$D$121,2,FALSE))</f>
        <v>PROVISORIO (POR PIEZA)</v>
      </c>
      <c r="I162" s="717" t="s">
        <v>312</v>
      </c>
      <c r="J162" s="712">
        <v>1</v>
      </c>
      <c r="K162" s="718">
        <f>IF(G162="","",VLOOKUP(G162,ARANCEL!$B$5:$D$121,3,FALSE)*J162)</f>
        <v>3250</v>
      </c>
      <c r="L162" s="1243" t="s">
        <v>5292</v>
      </c>
      <c r="M162" s="1243">
        <v>4500235506</v>
      </c>
      <c r="N162" s="1243">
        <v>9399</v>
      </c>
    </row>
    <row r="163" spans="1:14" x14ac:dyDescent="0.25">
      <c r="A163" s="712" t="s">
        <v>305</v>
      </c>
      <c r="B163" s="719">
        <v>41765</v>
      </c>
      <c r="C163" s="714" t="s">
        <v>1958</v>
      </c>
      <c r="D163" s="712" t="s">
        <v>1638</v>
      </c>
      <c r="E163" s="715">
        <v>10193908</v>
      </c>
      <c r="F163" s="712">
        <v>24891133</v>
      </c>
      <c r="G163" s="712">
        <v>2704003</v>
      </c>
      <c r="H163" s="716" t="str">
        <f>IF(G163="","",VLOOKUP(G163,ARANCEL!$B$5:$D$121,2,FALSE))</f>
        <v xml:space="preserve">CORONA PERIFERICA CON PERNO MUÑON COLADO </v>
      </c>
      <c r="I163" s="717" t="s">
        <v>312</v>
      </c>
      <c r="J163" s="712">
        <v>1</v>
      </c>
      <c r="K163" s="718">
        <f>IF(G163="","",VLOOKUP(G163,ARANCEL!$B$5:$D$121,3,FALSE)*J163)</f>
        <v>32612</v>
      </c>
      <c r="L163" s="1243" t="s">
        <v>5292</v>
      </c>
      <c r="M163" s="1243">
        <v>4500235506</v>
      </c>
      <c r="N163" s="1243">
        <v>9399</v>
      </c>
    </row>
    <row r="164" spans="1:14" x14ac:dyDescent="0.25">
      <c r="A164" s="740" t="s">
        <v>305</v>
      </c>
      <c r="B164" s="719">
        <v>41810</v>
      </c>
      <c r="C164" s="714" t="s">
        <v>5390</v>
      </c>
      <c r="D164" s="712" t="s">
        <v>1870</v>
      </c>
      <c r="E164" s="715">
        <v>10212828</v>
      </c>
      <c r="F164" s="712">
        <v>26846920</v>
      </c>
      <c r="G164" s="712">
        <v>2704003</v>
      </c>
      <c r="H164" s="716" t="str">
        <f>IF(G164="","",VLOOKUP(G164,ARANCEL!$B$5:$D$121,2,FALSE))</f>
        <v xml:space="preserve">CORONA PERIFERICA CON PERNO MUÑON COLADO </v>
      </c>
      <c r="I164" s="717" t="s">
        <v>308</v>
      </c>
      <c r="J164" s="712">
        <v>1</v>
      </c>
      <c r="K164" s="718">
        <f>IF(G164="","",VLOOKUP(G164,ARANCEL!$B$5:$D$121,3,FALSE)*J164)</f>
        <v>32612</v>
      </c>
      <c r="L164" s="1243" t="s">
        <v>6017</v>
      </c>
      <c r="M164" s="1243">
        <v>4500243699</v>
      </c>
      <c r="N164" s="1243">
        <v>9792</v>
      </c>
    </row>
    <row r="165" spans="1:14" x14ac:dyDescent="0.25">
      <c r="A165" s="712" t="s">
        <v>313</v>
      </c>
      <c r="B165" s="719">
        <v>41823</v>
      </c>
      <c r="C165" s="714" t="s">
        <v>5598</v>
      </c>
      <c r="D165" s="712" t="s">
        <v>500</v>
      </c>
      <c r="E165" s="715">
        <v>10218986</v>
      </c>
      <c r="F165" s="712">
        <v>23526451</v>
      </c>
      <c r="G165" s="712">
        <v>2702001</v>
      </c>
      <c r="H165" s="716" t="str">
        <f>IF(G165="","",VLOOKUP(G165,ARANCEL!$B$5:$D$121,2,FALSE))</f>
        <v>LABORATORIO PROVISORIO SOBRE IMPLANTE</v>
      </c>
      <c r="I165" s="717" t="s">
        <v>2739</v>
      </c>
      <c r="J165" s="712">
        <v>1</v>
      </c>
      <c r="K165" s="718">
        <f>IF(G165="","",VLOOKUP(G165,ARANCEL!$B$5:$D$121,3,FALSE)*J165)</f>
        <v>7872</v>
      </c>
      <c r="L165" s="1243" t="s">
        <v>6017</v>
      </c>
      <c r="M165" s="1243">
        <v>4500243707</v>
      </c>
      <c r="N165" s="1243">
        <v>9794</v>
      </c>
    </row>
    <row r="166" spans="1:14" x14ac:dyDescent="0.25">
      <c r="A166" s="712" t="s">
        <v>606</v>
      </c>
      <c r="B166" s="719">
        <v>41995</v>
      </c>
      <c r="C166" s="714" t="s">
        <v>5598</v>
      </c>
      <c r="D166" s="712" t="s">
        <v>500</v>
      </c>
      <c r="E166" s="715">
        <v>10298771</v>
      </c>
      <c r="F166" s="712">
        <v>23526451</v>
      </c>
      <c r="G166" s="712">
        <v>2702004</v>
      </c>
      <c r="H166" s="716" t="str">
        <f>IF(G166="","",VLOOKUP(G166,ARANCEL!$B$5:$D$121,2,FALSE))</f>
        <v>LABORATORIO PROTESIS FIJA ATORNILLADA (4 A 6 IMPLANTES)</v>
      </c>
      <c r="I166" s="717" t="s">
        <v>331</v>
      </c>
      <c r="J166" s="712">
        <v>1</v>
      </c>
      <c r="K166" s="718">
        <f>IF(G166="","",VLOOKUP(G166,ARANCEL!$B$5:$D$121,3,FALSE)*J166)</f>
        <v>151814</v>
      </c>
      <c r="L166" s="1319" t="str">
        <f>IF(E166="","","IMPAGO")</f>
        <v>IMPAGO</v>
      </c>
      <c r="M166" s="1319" t="str">
        <f>IF(L166="IMPAGO","SIN O.C.","")</f>
        <v>SIN O.C.</v>
      </c>
      <c r="N166" s="1319" t="str">
        <f>IF(L166="IMPAGO","SIN FACT.","")</f>
        <v>SIN FACT.</v>
      </c>
    </row>
    <row r="167" spans="1:14" s="176" customFormat="1" x14ac:dyDescent="0.25">
      <c r="A167" s="712" t="s">
        <v>313</v>
      </c>
      <c r="B167" s="719">
        <v>41995</v>
      </c>
      <c r="C167" s="714" t="s">
        <v>5598</v>
      </c>
      <c r="D167" s="712" t="s">
        <v>500</v>
      </c>
      <c r="E167" s="715">
        <v>10298771</v>
      </c>
      <c r="F167" s="712">
        <v>23526451</v>
      </c>
      <c r="G167" s="712">
        <v>2701002</v>
      </c>
      <c r="H167" s="716" t="str">
        <f>IF(G167="","",VLOOKUP(G167,ARANCEL!$B$5:$D$121,2,FALSE))</f>
        <v>COSTO LABORATORIO ENCERADO DIA</v>
      </c>
      <c r="I167" s="717" t="s">
        <v>2739</v>
      </c>
      <c r="J167" s="712">
        <v>1</v>
      </c>
      <c r="K167" s="718">
        <f>IF(G167="","",VLOOKUP(G167,ARANCEL!$B$5:$D$121,3,FALSE)*J167)</f>
        <v>22491</v>
      </c>
      <c r="L167" s="1319" t="str">
        <f>IF(E167="","","IMPAGO")</f>
        <v>IMPAGO</v>
      </c>
      <c r="M167" s="1319" t="str">
        <f>IF(L167="IMPAGO","SIN O.C.","")</f>
        <v>SIN O.C.</v>
      </c>
      <c r="N167" s="1319" t="str">
        <f>IF(L167="IMPAGO","SIN FACT.","")</f>
        <v>SIN FACT.</v>
      </c>
    </row>
    <row r="168" spans="1:14" s="176" customFormat="1" x14ac:dyDescent="0.25">
      <c r="A168" s="712" t="s">
        <v>305</v>
      </c>
      <c r="B168" s="719">
        <v>41724</v>
      </c>
      <c r="C168" s="714" t="s">
        <v>3866</v>
      </c>
      <c r="D168" s="712" t="s">
        <v>1851</v>
      </c>
      <c r="E168" s="715">
        <v>10183462</v>
      </c>
      <c r="F168" s="712">
        <v>25184986</v>
      </c>
      <c r="G168" s="712">
        <v>2704013</v>
      </c>
      <c r="H168" s="716" t="str">
        <f>IF(G168="","",VLOOKUP(G168,ARANCEL!$B$5:$D$121,2,FALSE))</f>
        <v>PROVISORIO (POR PIEZA)</v>
      </c>
      <c r="I168" s="717" t="s">
        <v>661</v>
      </c>
      <c r="J168" s="712">
        <v>1</v>
      </c>
      <c r="K168" s="718">
        <f>IF(G168="","",VLOOKUP(G168,ARANCEL!$B$5:$D$121,3,FALSE)*J168)</f>
        <v>3250</v>
      </c>
      <c r="L168" s="1243" t="s">
        <v>3058</v>
      </c>
      <c r="M168" s="1243">
        <v>4500225669</v>
      </c>
      <c r="N168" s="1243">
        <v>8924</v>
      </c>
    </row>
    <row r="169" spans="1:14" x14ac:dyDescent="0.25">
      <c r="A169" s="712" t="s">
        <v>305</v>
      </c>
      <c r="B169" s="719">
        <v>41739</v>
      </c>
      <c r="C169" s="714" t="s">
        <v>3866</v>
      </c>
      <c r="D169" s="712" t="s">
        <v>1851</v>
      </c>
      <c r="E169" s="715">
        <v>10187432</v>
      </c>
      <c r="F169" s="712">
        <v>25184986</v>
      </c>
      <c r="G169" s="712">
        <v>2704013</v>
      </c>
      <c r="H169" s="716" t="str">
        <f>IF(G169="","",VLOOKUP(G169,ARANCEL!$B$5:$D$121,2,FALSE))</f>
        <v>PROVISORIO (POR PIEZA)</v>
      </c>
      <c r="I169" s="717" t="s">
        <v>311</v>
      </c>
      <c r="J169" s="712">
        <v>1</v>
      </c>
      <c r="K169" s="718">
        <f>IF(G169="","",VLOOKUP(G169,ARANCEL!$B$5:$D$121,3,FALSE)*J169)</f>
        <v>3250</v>
      </c>
      <c r="L169" s="1243" t="s">
        <v>4612</v>
      </c>
      <c r="M169" s="1243">
        <v>4500230001</v>
      </c>
      <c r="N169" s="1243">
        <v>9203</v>
      </c>
    </row>
    <row r="170" spans="1:14" x14ac:dyDescent="0.25">
      <c r="A170" s="728" t="s">
        <v>305</v>
      </c>
      <c r="B170" s="719">
        <v>41739</v>
      </c>
      <c r="C170" s="714" t="s">
        <v>3866</v>
      </c>
      <c r="D170" s="712" t="s">
        <v>1851</v>
      </c>
      <c r="E170" s="715">
        <v>10187432</v>
      </c>
      <c r="F170" s="712">
        <v>25184986</v>
      </c>
      <c r="G170" s="712">
        <v>2704003</v>
      </c>
      <c r="H170" s="716" t="str">
        <f>IF(G170="","",VLOOKUP(G170,ARANCEL!$B$5:$D$121,2,FALSE))</f>
        <v xml:space="preserve">CORONA PERIFERICA CON PERNO MUÑON COLADO </v>
      </c>
      <c r="I170" s="717" t="s">
        <v>311</v>
      </c>
      <c r="J170" s="712">
        <v>1</v>
      </c>
      <c r="K170" s="718">
        <f>IF(G170="","",VLOOKUP(G170,ARANCEL!$B$5:$D$121,3,FALSE)*J170)</f>
        <v>32612</v>
      </c>
      <c r="L170" s="1243" t="s">
        <v>4612</v>
      </c>
      <c r="M170" s="1243">
        <v>4500230003</v>
      </c>
      <c r="N170" s="1243">
        <v>9204</v>
      </c>
    </row>
    <row r="171" spans="1:14" x14ac:dyDescent="0.25">
      <c r="A171" s="712" t="s">
        <v>313</v>
      </c>
      <c r="B171" s="719">
        <v>41711</v>
      </c>
      <c r="C171" s="714" t="s">
        <v>3264</v>
      </c>
      <c r="D171" s="712" t="s">
        <v>95</v>
      </c>
      <c r="E171" s="715">
        <v>10180592</v>
      </c>
      <c r="F171" s="712">
        <v>25307851</v>
      </c>
      <c r="G171" s="712">
        <v>2705003</v>
      </c>
      <c r="H171" s="716" t="str">
        <f>IF(G171="","",VLOOKUP(G171,ARANCEL!$B$5:$D$121,2,FALSE))</f>
        <v>INCRUSTACION ESTETICA (ART-GLASS O CERAMICA)</v>
      </c>
      <c r="I171" s="717" t="s">
        <v>308</v>
      </c>
      <c r="J171" s="712">
        <v>1</v>
      </c>
      <c r="K171" s="718">
        <f>IF(G171="","",VLOOKUP(G171,ARANCEL!$B$5:$D$121,3,FALSE)*J171)</f>
        <v>15676</v>
      </c>
      <c r="L171" s="1243" t="s">
        <v>3058</v>
      </c>
      <c r="M171" s="1243">
        <v>4500225670</v>
      </c>
      <c r="N171" s="1243">
        <v>8925</v>
      </c>
    </row>
    <row r="172" spans="1:14" x14ac:dyDescent="0.25">
      <c r="A172" s="712" t="s">
        <v>305</v>
      </c>
      <c r="B172" s="719">
        <v>41715</v>
      </c>
      <c r="C172" s="714" t="s">
        <v>3314</v>
      </c>
      <c r="D172" s="712" t="s">
        <v>95</v>
      </c>
      <c r="E172" s="715">
        <v>10181281</v>
      </c>
      <c r="F172" s="712">
        <v>25308751</v>
      </c>
      <c r="G172" s="712">
        <v>2705003</v>
      </c>
      <c r="H172" s="716" t="str">
        <f>IF(G172="","",VLOOKUP(G172,ARANCEL!$B$5:$D$121,2,FALSE))</f>
        <v>INCRUSTACION ESTETICA (ART-GLASS O CERAMICA)</v>
      </c>
      <c r="I172" s="717" t="s">
        <v>774</v>
      </c>
      <c r="J172" s="712">
        <v>2</v>
      </c>
      <c r="K172" s="718">
        <f>IF(G172="","",VLOOKUP(G172,ARANCEL!$B$5:$D$121,3,FALSE)*J172)</f>
        <v>31352</v>
      </c>
      <c r="L172" s="1243" t="s">
        <v>3058</v>
      </c>
      <c r="M172" s="1243">
        <v>4500225670</v>
      </c>
      <c r="N172" s="1243">
        <v>8925</v>
      </c>
    </row>
    <row r="173" spans="1:14" x14ac:dyDescent="0.25">
      <c r="A173" s="712" t="s">
        <v>305</v>
      </c>
      <c r="B173" s="719">
        <v>41689</v>
      </c>
      <c r="C173" s="724" t="s">
        <v>2883</v>
      </c>
      <c r="D173" s="712" t="s">
        <v>2884</v>
      </c>
      <c r="E173" s="715">
        <v>10175742</v>
      </c>
      <c r="F173" s="712">
        <v>24963617</v>
      </c>
      <c r="G173" s="712">
        <v>2707001</v>
      </c>
      <c r="H173" s="716" t="str">
        <f>IF(G173="","",VLOOKUP(G173,ARANCEL!$B$5:$D$121,2,FALSE))</f>
        <v xml:space="preserve">PLANO DE RELAJACION </v>
      </c>
      <c r="I173" s="717" t="s">
        <v>306</v>
      </c>
      <c r="J173" s="712">
        <v>1</v>
      </c>
      <c r="K173" s="718">
        <f>IF(G173="","",VLOOKUP(G173,ARANCEL!$B$5:$D$121,3,FALSE)*J173)</f>
        <v>9221</v>
      </c>
      <c r="L173" s="1243" t="s">
        <v>3438</v>
      </c>
      <c r="M173" s="1243">
        <v>4500220797</v>
      </c>
      <c r="N173" s="1243">
        <v>8631</v>
      </c>
    </row>
    <row r="174" spans="1:14" x14ac:dyDescent="0.25">
      <c r="A174" s="712" t="s">
        <v>305</v>
      </c>
      <c r="B174" s="719">
        <v>41905</v>
      </c>
      <c r="C174" s="714" t="s">
        <v>7100</v>
      </c>
      <c r="D174" s="712" t="s">
        <v>414</v>
      </c>
      <c r="E174" s="715">
        <v>10256465</v>
      </c>
      <c r="F174" s="712">
        <v>24278726</v>
      </c>
      <c r="G174" s="712">
        <v>2702048</v>
      </c>
      <c r="H174" s="716" t="str">
        <f>IF(G174="","",VLOOKUP(G174,ARANCEL!$B$5:$D$121,2,FALSE))</f>
        <v xml:space="preserve">SERVICIO LAB. IMPLANTE CORONA CEMENTADA/ATORNILLADA </v>
      </c>
      <c r="I174" s="717" t="s">
        <v>681</v>
      </c>
      <c r="J174" s="712">
        <v>4</v>
      </c>
      <c r="K174" s="718">
        <f>IF(G174="","",VLOOKUP(G174,ARANCEL!$B$5:$D$121,3,FALSE)*J174)</f>
        <v>175428</v>
      </c>
      <c r="L174" s="1243" t="s">
        <v>7548</v>
      </c>
      <c r="M174" s="1243">
        <v>4500254810</v>
      </c>
      <c r="N174" s="1243" t="s">
        <v>7560</v>
      </c>
    </row>
    <row r="175" spans="1:14" x14ac:dyDescent="0.25">
      <c r="A175" s="712" t="s">
        <v>305</v>
      </c>
      <c r="B175" s="719">
        <v>41676</v>
      </c>
      <c r="C175" s="724" t="s">
        <v>2752</v>
      </c>
      <c r="D175" s="712" t="s">
        <v>1283</v>
      </c>
      <c r="E175" s="715">
        <v>10173381</v>
      </c>
      <c r="F175" s="712">
        <v>24973085</v>
      </c>
      <c r="G175" s="712">
        <v>2704005</v>
      </c>
      <c r="H175" s="716" t="str">
        <f>IF(G175="","",VLOOKUP(G175,ARANCEL!$B$5:$D$121,2,FALSE))</f>
        <v>PROVISORIO</v>
      </c>
      <c r="I175" s="717" t="s">
        <v>308</v>
      </c>
      <c r="J175" s="712">
        <v>1</v>
      </c>
      <c r="K175" s="718">
        <f>IF(G175="","",VLOOKUP(G175,ARANCEL!$B$5:$D$121,3,FALSE)*J175)</f>
        <v>3250</v>
      </c>
      <c r="L175" s="1243" t="s">
        <v>3438</v>
      </c>
      <c r="M175" s="1243">
        <v>4500220795</v>
      </c>
      <c r="N175" s="1243">
        <v>8630</v>
      </c>
    </row>
    <row r="176" spans="1:14" x14ac:dyDescent="0.25">
      <c r="A176" s="712" t="s">
        <v>305</v>
      </c>
      <c r="B176" s="719">
        <v>41676</v>
      </c>
      <c r="C176" s="724" t="s">
        <v>2752</v>
      </c>
      <c r="D176" s="712" t="s">
        <v>1283</v>
      </c>
      <c r="E176" s="715">
        <v>10173381</v>
      </c>
      <c r="F176" s="712">
        <v>24973085</v>
      </c>
      <c r="G176" s="712">
        <v>2704016</v>
      </c>
      <c r="H176" s="716" t="str">
        <f>IF(G176="","",VLOOKUP(G176,ARANCEL!$B$5:$D$121,2,FALSE))</f>
        <v xml:space="preserve">CORONA PROCERA </v>
      </c>
      <c r="I176" s="717" t="s">
        <v>308</v>
      </c>
      <c r="J176" s="712">
        <v>1</v>
      </c>
      <c r="K176" s="718">
        <f>IF(G176="","",VLOOKUP(G176,ARANCEL!$B$5:$D$121,3,FALSE)*J176)</f>
        <v>58477</v>
      </c>
      <c r="L176" s="1243" t="s">
        <v>3438</v>
      </c>
      <c r="M176" s="1243">
        <v>4500220795</v>
      </c>
      <c r="N176" s="1243">
        <v>8630</v>
      </c>
    </row>
    <row r="177" spans="1:14" x14ac:dyDescent="0.25">
      <c r="A177" s="712" t="s">
        <v>305</v>
      </c>
      <c r="B177" s="719">
        <v>41948</v>
      </c>
      <c r="C177" s="714" t="s">
        <v>8084</v>
      </c>
      <c r="D177" s="712" t="s">
        <v>414</v>
      </c>
      <c r="E177" s="715">
        <v>10275804</v>
      </c>
      <c r="F177" s="712">
        <v>29420071</v>
      </c>
      <c r="G177" s="712">
        <v>2702002</v>
      </c>
      <c r="H177" s="716" t="str">
        <f>IF(G177="","",VLOOKUP(G177,ARANCEL!$B$5:$D$121,2,FALSE))</f>
        <v xml:space="preserve">LABORATORIO CORONA CEMENTADA SOBRE IMPLANTE </v>
      </c>
      <c r="I177" s="717" t="s">
        <v>8560</v>
      </c>
      <c r="J177" s="712">
        <v>5</v>
      </c>
      <c r="K177" s="718">
        <f>IF(G177="","",VLOOKUP(G177,ARANCEL!$B$5:$D$121,3,FALSE)*J177)</f>
        <v>159390</v>
      </c>
      <c r="L177" s="1243" t="s">
        <v>8256</v>
      </c>
      <c r="M177" s="1243">
        <v>4500265501</v>
      </c>
      <c r="N177" s="1243" t="s">
        <v>8950</v>
      </c>
    </row>
    <row r="178" spans="1:14" x14ac:dyDescent="0.25">
      <c r="A178" s="712" t="s">
        <v>305</v>
      </c>
      <c r="B178" s="719">
        <v>41725</v>
      </c>
      <c r="C178" s="714" t="s">
        <v>3559</v>
      </c>
      <c r="D178" s="712" t="s">
        <v>95</v>
      </c>
      <c r="E178" s="715">
        <v>10184102</v>
      </c>
      <c r="F178" s="712">
        <v>24986813</v>
      </c>
      <c r="G178" s="712">
        <v>2704013</v>
      </c>
      <c r="H178" s="716" t="str">
        <f>IF(G178="","",VLOOKUP(G178,ARANCEL!$B$5:$D$121,2,FALSE))</f>
        <v>PROVISORIO (POR PIEZA)</v>
      </c>
      <c r="I178" s="717" t="s">
        <v>337</v>
      </c>
      <c r="J178" s="712">
        <v>1</v>
      </c>
      <c r="K178" s="718">
        <f>IF(G178="","",VLOOKUP(G178,ARANCEL!$B$5:$D$121,3,FALSE)*J178)</f>
        <v>3250</v>
      </c>
      <c r="L178" s="1243" t="s">
        <v>3058</v>
      </c>
      <c r="M178" s="1243">
        <v>4500225669</v>
      </c>
      <c r="N178" s="1243">
        <v>8924</v>
      </c>
    </row>
    <row r="179" spans="1:14" x14ac:dyDescent="0.25">
      <c r="A179" s="712" t="s">
        <v>305</v>
      </c>
      <c r="B179" s="719">
        <v>41725</v>
      </c>
      <c r="C179" s="714" t="s">
        <v>3559</v>
      </c>
      <c r="D179" s="712" t="s">
        <v>95</v>
      </c>
      <c r="E179" s="715">
        <v>10184102</v>
      </c>
      <c r="F179" s="712">
        <v>24986813</v>
      </c>
      <c r="G179" s="712">
        <v>2704003</v>
      </c>
      <c r="H179" s="716" t="str">
        <f>IF(G179="","",VLOOKUP(G179,ARANCEL!$B$5:$D$121,2,FALSE))</f>
        <v xml:space="preserve">CORONA PERIFERICA CON PERNO MUÑON COLADO </v>
      </c>
      <c r="I179" s="717" t="s">
        <v>337</v>
      </c>
      <c r="J179" s="712">
        <v>1</v>
      </c>
      <c r="K179" s="718">
        <f>IF(G179="","",VLOOKUP(G179,ARANCEL!$B$5:$D$121,3,FALSE)*J179)</f>
        <v>32612</v>
      </c>
      <c r="L179" s="1243" t="s">
        <v>3058</v>
      </c>
      <c r="M179" s="1243">
        <v>4500225668</v>
      </c>
      <c r="N179" s="1243">
        <v>8958</v>
      </c>
    </row>
    <row r="180" spans="1:14" x14ac:dyDescent="0.25">
      <c r="A180" s="712" t="s">
        <v>305</v>
      </c>
      <c r="B180" s="719">
        <v>41904</v>
      </c>
      <c r="C180" s="714" t="s">
        <v>7196</v>
      </c>
      <c r="D180" s="712" t="s">
        <v>1157</v>
      </c>
      <c r="E180" s="715">
        <v>10256706</v>
      </c>
      <c r="F180" s="712">
        <v>28450895</v>
      </c>
      <c r="G180" s="712">
        <v>2707001</v>
      </c>
      <c r="H180" s="716" t="str">
        <f>IF(G180="","",VLOOKUP(G180,ARANCEL!$B$5:$D$121,2,FALSE))</f>
        <v xml:space="preserve">PLANO DE RELAJACION </v>
      </c>
      <c r="I180" s="717" t="s">
        <v>306</v>
      </c>
      <c r="J180" s="712">
        <v>1</v>
      </c>
      <c r="K180" s="718">
        <f>IF(G180="","",VLOOKUP(G180,ARANCEL!$B$5:$D$121,3,FALSE)*J180)</f>
        <v>9221</v>
      </c>
      <c r="L180" s="1243" t="s">
        <v>7548</v>
      </c>
      <c r="M180" s="1243">
        <v>4500254810</v>
      </c>
      <c r="N180" s="1243" t="s">
        <v>7560</v>
      </c>
    </row>
    <row r="181" spans="1:14" x14ac:dyDescent="0.25">
      <c r="A181" s="712" t="s">
        <v>305</v>
      </c>
      <c r="B181" s="719">
        <v>41926</v>
      </c>
      <c r="C181" s="714" t="s">
        <v>955</v>
      </c>
      <c r="D181" s="712" t="s">
        <v>1870</v>
      </c>
      <c r="E181" s="715">
        <v>10263779</v>
      </c>
      <c r="F181" s="712">
        <v>28054768</v>
      </c>
      <c r="G181" s="712">
        <v>2705003</v>
      </c>
      <c r="H181" s="716" t="str">
        <f>IF(G181="","",VLOOKUP(G181,ARANCEL!$B$5:$D$121,2,FALSE))</f>
        <v>INCRUSTACION ESTETICA (ART-GLASS O CERAMICA)</v>
      </c>
      <c r="I181" s="717" t="s">
        <v>308</v>
      </c>
      <c r="J181" s="712">
        <v>1</v>
      </c>
      <c r="K181" s="718">
        <f>IF(G181="","",VLOOKUP(G181,ARANCEL!$B$5:$D$121,3,FALSE)*J181)</f>
        <v>15676</v>
      </c>
      <c r="L181" s="1243" t="s">
        <v>8279</v>
      </c>
      <c r="M181" s="1243">
        <v>4500260657</v>
      </c>
      <c r="N181" s="1243" t="s">
        <v>8296</v>
      </c>
    </row>
    <row r="182" spans="1:14" x14ac:dyDescent="0.25">
      <c r="A182" s="712" t="s">
        <v>305</v>
      </c>
      <c r="B182" s="719">
        <v>41789</v>
      </c>
      <c r="C182" s="714" t="s">
        <v>4811</v>
      </c>
      <c r="D182" s="712" t="s">
        <v>1856</v>
      </c>
      <c r="E182" s="715">
        <v>10203039</v>
      </c>
      <c r="F182" s="712">
        <v>26437005</v>
      </c>
      <c r="G182" s="712">
        <v>2704005</v>
      </c>
      <c r="H182" s="716" t="str">
        <f>IF(G182="","",VLOOKUP(G182,ARANCEL!$B$5:$D$121,2,FALSE))</f>
        <v>PROVISORIO</v>
      </c>
      <c r="I182" s="717" t="s">
        <v>322</v>
      </c>
      <c r="J182" s="712">
        <v>1</v>
      </c>
      <c r="K182" s="718">
        <f>IF(G182="","",VLOOKUP(G182,ARANCEL!$B$5:$D$121,3,FALSE)*J182)</f>
        <v>3250</v>
      </c>
      <c r="L182" s="1243" t="s">
        <v>5292</v>
      </c>
      <c r="M182" s="1243">
        <v>4500235506</v>
      </c>
      <c r="N182" s="1243">
        <v>9399</v>
      </c>
    </row>
    <row r="183" spans="1:14" x14ac:dyDescent="0.25">
      <c r="A183" s="712" t="s">
        <v>305</v>
      </c>
      <c r="B183" s="719">
        <v>41789</v>
      </c>
      <c r="C183" s="714" t="s">
        <v>4811</v>
      </c>
      <c r="D183" s="712" t="s">
        <v>1856</v>
      </c>
      <c r="E183" s="715">
        <v>10203039</v>
      </c>
      <c r="F183" s="712">
        <v>26437005</v>
      </c>
      <c r="G183" s="712">
        <v>2704002</v>
      </c>
      <c r="H183" s="716" t="str">
        <f>IF(G183="","",VLOOKUP(G183,ARANCEL!$B$5:$D$121,2,FALSE))</f>
        <v xml:space="preserve">CORONA PERIFERICA </v>
      </c>
      <c r="I183" s="717" t="s">
        <v>322</v>
      </c>
      <c r="J183" s="712">
        <v>1</v>
      </c>
      <c r="K183" s="718">
        <f>IF(G183="","",VLOOKUP(G183,ARANCEL!$B$5:$D$121,3,FALSE)*J183)</f>
        <v>25865</v>
      </c>
      <c r="L183" s="1243" t="s">
        <v>5292</v>
      </c>
      <c r="M183" s="1243">
        <v>4500235506</v>
      </c>
      <c r="N183" s="1243">
        <v>9399</v>
      </c>
    </row>
    <row r="184" spans="1:14" x14ac:dyDescent="0.25">
      <c r="A184" s="712" t="s">
        <v>305</v>
      </c>
      <c r="B184" s="719">
        <v>41694</v>
      </c>
      <c r="C184" s="714" t="s">
        <v>3242</v>
      </c>
      <c r="D184" s="712" t="s">
        <v>1870</v>
      </c>
      <c r="E184" s="715">
        <v>10179918</v>
      </c>
      <c r="F184" s="712">
        <v>25219955</v>
      </c>
      <c r="G184" s="712">
        <v>2705003</v>
      </c>
      <c r="H184" s="716" t="str">
        <f>IF(G184="","",VLOOKUP(G184,ARANCEL!$B$5:$D$121,2,FALSE))</f>
        <v>INCRUSTACION ESTETICA (ART-GLASS O CERAMICA)</v>
      </c>
      <c r="I184" s="717" t="s">
        <v>318</v>
      </c>
      <c r="J184" s="712">
        <v>1</v>
      </c>
      <c r="K184" s="718">
        <f>IF(G184="","",VLOOKUP(G184,ARANCEL!$B$5:$D$121,3,FALSE)*J184)</f>
        <v>15676</v>
      </c>
      <c r="L184" s="1243" t="s">
        <v>8279</v>
      </c>
      <c r="M184" s="1243">
        <v>4500259031</v>
      </c>
      <c r="N184" s="1243" t="s">
        <v>8259</v>
      </c>
    </row>
    <row r="185" spans="1:14" x14ac:dyDescent="0.25">
      <c r="A185" s="712" t="s">
        <v>305</v>
      </c>
      <c r="B185" s="719">
        <v>41722</v>
      </c>
      <c r="C185" s="714" t="s">
        <v>3242</v>
      </c>
      <c r="D185" s="712" t="s">
        <v>1870</v>
      </c>
      <c r="E185" s="715">
        <v>10179918</v>
      </c>
      <c r="F185" s="712">
        <v>25219955</v>
      </c>
      <c r="G185" s="712">
        <v>2705003</v>
      </c>
      <c r="H185" s="716" t="str">
        <f>IF(G185="","",VLOOKUP(G185,ARANCEL!$B$5:$D$121,2,FALSE))</f>
        <v>INCRUSTACION ESTETICA (ART-GLASS O CERAMICA)</v>
      </c>
      <c r="I185" s="717" t="s">
        <v>308</v>
      </c>
      <c r="J185" s="712">
        <v>1</v>
      </c>
      <c r="K185" s="718">
        <f>IF(G185="","",VLOOKUP(G185,ARANCEL!$B$5:$D$121,3,FALSE)*J185)</f>
        <v>15676</v>
      </c>
      <c r="L185" s="1321" t="s">
        <v>8256</v>
      </c>
      <c r="M185" s="1321">
        <v>4500259031</v>
      </c>
      <c r="N185" s="1321" t="s">
        <v>8259</v>
      </c>
    </row>
    <row r="186" spans="1:14" x14ac:dyDescent="0.25">
      <c r="A186" s="712" t="s">
        <v>305</v>
      </c>
      <c r="B186" s="719">
        <v>41789</v>
      </c>
      <c r="C186" s="714" t="s">
        <v>4814</v>
      </c>
      <c r="D186" s="712" t="s">
        <v>414</v>
      </c>
      <c r="E186" s="715">
        <v>10203034</v>
      </c>
      <c r="F186" s="712">
        <v>25645186</v>
      </c>
      <c r="G186" s="712">
        <v>2704013</v>
      </c>
      <c r="H186" s="716" t="str">
        <f>IF(G186="","",VLOOKUP(G186,ARANCEL!$B$5:$D$121,2,FALSE))</f>
        <v>PROVISORIO (POR PIEZA)</v>
      </c>
      <c r="I186" s="717" t="s">
        <v>317</v>
      </c>
      <c r="J186" s="712">
        <v>1</v>
      </c>
      <c r="K186" s="718">
        <f>IF(G186="","",VLOOKUP(G186,ARANCEL!$B$5:$D$121,3,FALSE)*J186)</f>
        <v>3250</v>
      </c>
      <c r="L186" s="1243" t="s">
        <v>5292</v>
      </c>
      <c r="M186" s="1243">
        <v>4500235506</v>
      </c>
      <c r="N186" s="1243">
        <v>9399</v>
      </c>
    </row>
    <row r="187" spans="1:14" x14ac:dyDescent="0.25">
      <c r="A187" s="712" t="s">
        <v>305</v>
      </c>
      <c r="B187" s="719">
        <v>41789</v>
      </c>
      <c r="C187" s="714" t="s">
        <v>4814</v>
      </c>
      <c r="D187" s="712" t="s">
        <v>414</v>
      </c>
      <c r="E187" s="715">
        <v>10203034</v>
      </c>
      <c r="F187" s="712">
        <v>25645186</v>
      </c>
      <c r="G187" s="712">
        <v>2704003</v>
      </c>
      <c r="H187" s="716" t="str">
        <f>IF(G187="","",VLOOKUP(G187,ARANCEL!$B$5:$D$121,2,FALSE))</f>
        <v xml:space="preserve">CORONA PERIFERICA CON PERNO MUÑON COLADO </v>
      </c>
      <c r="I187" s="717" t="s">
        <v>317</v>
      </c>
      <c r="J187" s="712">
        <v>1</v>
      </c>
      <c r="K187" s="718">
        <f>IF(G187="","",VLOOKUP(G187,ARANCEL!$B$5:$D$121,3,FALSE)*J187)</f>
        <v>32612</v>
      </c>
      <c r="L187" s="1243" t="s">
        <v>5292</v>
      </c>
      <c r="M187" s="1243">
        <v>4500235506</v>
      </c>
      <c r="N187" s="1243">
        <v>9399</v>
      </c>
    </row>
    <row r="188" spans="1:14" x14ac:dyDescent="0.25">
      <c r="A188" s="712" t="s">
        <v>305</v>
      </c>
      <c r="B188" s="719">
        <v>41984</v>
      </c>
      <c r="C188" s="714" t="s">
        <v>8849</v>
      </c>
      <c r="D188" s="712" t="s">
        <v>70</v>
      </c>
      <c r="E188" s="715">
        <v>10293504</v>
      </c>
      <c r="F188" s="712">
        <v>30016223</v>
      </c>
      <c r="G188" s="712">
        <v>2705003</v>
      </c>
      <c r="H188" s="716" t="str">
        <f>IF(G188="","",VLOOKUP(G188,ARANCEL!$B$5:$D$121,2,FALSE))</f>
        <v>INCRUSTACION ESTETICA (ART-GLASS O CERAMICA)</v>
      </c>
      <c r="I188" s="717" t="s">
        <v>8850</v>
      </c>
      <c r="J188" s="728">
        <v>2</v>
      </c>
      <c r="K188" s="718">
        <f>IF(G188="","",VLOOKUP(G188,ARANCEL!$B$5:$D$121,3,FALSE)*J188)</f>
        <v>31352</v>
      </c>
      <c r="L188" s="1351" t="s">
        <v>9431</v>
      </c>
      <c r="M188" s="1351">
        <v>4500269285</v>
      </c>
      <c r="N188" s="1351" t="s">
        <v>9454</v>
      </c>
    </row>
    <row r="189" spans="1:14" x14ac:dyDescent="0.25">
      <c r="A189" s="712" t="s">
        <v>305</v>
      </c>
      <c r="B189" s="719">
        <v>41912</v>
      </c>
      <c r="C189" s="714" t="s">
        <v>7303</v>
      </c>
      <c r="D189" s="712" t="s">
        <v>1870</v>
      </c>
      <c r="E189" s="715">
        <v>10258328</v>
      </c>
      <c r="F189" s="712">
        <v>28374511</v>
      </c>
      <c r="G189" s="712">
        <v>2705003</v>
      </c>
      <c r="H189" s="716" t="str">
        <f>IF(G189="","",VLOOKUP(G189,ARANCEL!$B$5:$D$121,2,FALSE))</f>
        <v>INCRUSTACION ESTETICA (ART-GLASS O CERAMICA)</v>
      </c>
      <c r="I189" s="717" t="s">
        <v>326</v>
      </c>
      <c r="J189" s="712">
        <v>1</v>
      </c>
      <c r="K189" s="718">
        <f>IF(G189="","",VLOOKUP(G189,ARANCEL!$B$5:$D$121,3,FALSE)*J189)</f>
        <v>15676</v>
      </c>
      <c r="L189" s="1243" t="s">
        <v>7548</v>
      </c>
      <c r="M189" s="1243">
        <v>4500254810</v>
      </c>
      <c r="N189" s="1243" t="s">
        <v>7560</v>
      </c>
    </row>
    <row r="190" spans="1:14" x14ac:dyDescent="0.25">
      <c r="A190" s="712" t="s">
        <v>305</v>
      </c>
      <c r="B190" s="719">
        <v>41892</v>
      </c>
      <c r="C190" s="714" t="s">
        <v>6971</v>
      </c>
      <c r="D190" s="712" t="s">
        <v>414</v>
      </c>
      <c r="E190" s="715">
        <v>10254497</v>
      </c>
      <c r="F190" s="712">
        <v>28429443</v>
      </c>
      <c r="G190" s="712">
        <v>2704013</v>
      </c>
      <c r="H190" s="716" t="str">
        <f>IF(G190="","",VLOOKUP(G190,ARANCEL!$B$5:$D$121,2,FALSE))</f>
        <v>PROVISORIO (POR PIEZA)</v>
      </c>
      <c r="I190" s="717" t="s">
        <v>322</v>
      </c>
      <c r="J190" s="712">
        <v>1</v>
      </c>
      <c r="K190" s="718">
        <f>IF(G190="","",VLOOKUP(G190,ARANCEL!$B$5:$D$121,3,FALSE)*J190)</f>
        <v>3250</v>
      </c>
      <c r="L190" s="1243" t="s">
        <v>7548</v>
      </c>
      <c r="M190" s="1243">
        <v>4500254810</v>
      </c>
      <c r="N190" s="1243" t="s">
        <v>7560</v>
      </c>
    </row>
    <row r="191" spans="1:14" x14ac:dyDescent="0.25">
      <c r="A191" s="728" t="s">
        <v>305</v>
      </c>
      <c r="B191" s="719">
        <v>41892</v>
      </c>
      <c r="C191" s="714" t="s">
        <v>6971</v>
      </c>
      <c r="D191" s="712" t="s">
        <v>414</v>
      </c>
      <c r="E191" s="715">
        <v>10254497</v>
      </c>
      <c r="F191" s="712">
        <v>28429443</v>
      </c>
      <c r="G191" s="712">
        <v>2704003</v>
      </c>
      <c r="H191" s="716" t="str">
        <f>IF(G191="","",VLOOKUP(G191,ARANCEL!$B$5:$D$121,2,FALSE))</f>
        <v xml:space="preserve">CORONA PERIFERICA CON PERNO MUÑON COLADO </v>
      </c>
      <c r="I191" s="717" t="s">
        <v>322</v>
      </c>
      <c r="J191" s="712">
        <v>1</v>
      </c>
      <c r="K191" s="718">
        <f>IF(G191="","",VLOOKUP(G191,ARANCEL!$B$5:$D$121,3,FALSE)*J191)</f>
        <v>32612</v>
      </c>
      <c r="L191" s="1243" t="s">
        <v>7548</v>
      </c>
      <c r="M191" s="1243">
        <v>4500254810</v>
      </c>
      <c r="N191" s="1243" t="s">
        <v>7560</v>
      </c>
    </row>
    <row r="192" spans="1:14" x14ac:dyDescent="0.25">
      <c r="A192" s="728" t="s">
        <v>313</v>
      </c>
      <c r="B192" s="713">
        <v>41730</v>
      </c>
      <c r="C192" s="714" t="s">
        <v>4613</v>
      </c>
      <c r="D192" s="712" t="s">
        <v>414</v>
      </c>
      <c r="E192" s="715">
        <v>10186677</v>
      </c>
      <c r="F192" s="712">
        <v>22975275</v>
      </c>
      <c r="G192" s="712">
        <v>2706002</v>
      </c>
      <c r="H192" s="716" t="str">
        <f>IF(G192="","",VLOOKUP(G192,ARANCEL!$B$5:$D$121,2,FALSE))</f>
        <v xml:space="preserve">PROTESIS PARCIAL ACRILICA </v>
      </c>
      <c r="I192" s="717" t="s">
        <v>2739</v>
      </c>
      <c r="J192" s="712">
        <v>1</v>
      </c>
      <c r="K192" s="718">
        <f>IF(G192="","",VLOOKUP(G192,ARANCEL!$B$5:$D$121,3,FALSE)*J192)</f>
        <v>24026</v>
      </c>
      <c r="L192" s="1243" t="s">
        <v>4612</v>
      </c>
      <c r="M192" s="1243">
        <v>4500229998</v>
      </c>
      <c r="N192" s="1243">
        <v>9219</v>
      </c>
    </row>
    <row r="193" spans="1:14" x14ac:dyDescent="0.25">
      <c r="A193" s="712" t="s">
        <v>305</v>
      </c>
      <c r="B193" s="719">
        <v>41641</v>
      </c>
      <c r="C193" s="724" t="s">
        <v>1955</v>
      </c>
      <c r="D193" s="712" t="s">
        <v>1969</v>
      </c>
      <c r="E193" s="715">
        <v>10168332</v>
      </c>
      <c r="F193" s="712">
        <v>23173377</v>
      </c>
      <c r="G193" s="727">
        <v>2704003</v>
      </c>
      <c r="H193" s="716" t="str">
        <f>IF(G193="","",VLOOKUP(G193,ARANCEL!$B$5:$D$121,2,FALSE))</f>
        <v xml:space="preserve">CORONA PERIFERICA CON PERNO MUÑON COLADO </v>
      </c>
      <c r="I193" s="717" t="s">
        <v>324</v>
      </c>
      <c r="J193" s="712">
        <v>1</v>
      </c>
      <c r="K193" s="718">
        <f>IF(G193="","",VLOOKUP(G193,ARANCEL!$B$5:$D$121,3,FALSE)*J193)</f>
        <v>32612</v>
      </c>
      <c r="L193" s="1321" t="s">
        <v>2842</v>
      </c>
      <c r="M193" s="1321" t="s">
        <v>2843</v>
      </c>
      <c r="N193" s="1321" t="s">
        <v>2844</v>
      </c>
    </row>
    <row r="194" spans="1:14" x14ac:dyDescent="0.25">
      <c r="A194" s="728" t="s">
        <v>313</v>
      </c>
      <c r="B194" s="719">
        <v>41641</v>
      </c>
      <c r="C194" s="724" t="s">
        <v>1955</v>
      </c>
      <c r="D194" s="712" t="s">
        <v>1969</v>
      </c>
      <c r="E194" s="715">
        <v>10168332</v>
      </c>
      <c r="F194" s="712">
        <v>23173377</v>
      </c>
      <c r="G194" s="727">
        <v>2704003</v>
      </c>
      <c r="H194" s="716" t="str">
        <f>IF(G194="","",VLOOKUP(G194,ARANCEL!$B$5:$D$121,2,FALSE))</f>
        <v xml:space="preserve">CORONA PERIFERICA CON PERNO MUÑON COLADO </v>
      </c>
      <c r="I194" s="717"/>
      <c r="J194" s="712">
        <v>1</v>
      </c>
      <c r="K194" s="718">
        <f>IF(G194="","",VLOOKUP(G194,ARANCEL!$B$5:$D$121,3,FALSE)*J194)</f>
        <v>32612</v>
      </c>
      <c r="L194" s="1243" t="s">
        <v>2842</v>
      </c>
      <c r="M194" s="1243">
        <v>4500216232</v>
      </c>
      <c r="N194" s="1243">
        <v>8405</v>
      </c>
    </row>
    <row r="195" spans="1:14" x14ac:dyDescent="0.25">
      <c r="A195" s="712" t="s">
        <v>305</v>
      </c>
      <c r="B195" s="719">
        <v>41892</v>
      </c>
      <c r="C195" s="714" t="s">
        <v>6972</v>
      </c>
      <c r="D195" s="712" t="s">
        <v>1969</v>
      </c>
      <c r="E195" s="715">
        <v>10254811</v>
      </c>
      <c r="F195" s="712">
        <v>28087063</v>
      </c>
      <c r="G195" s="712">
        <v>2704013</v>
      </c>
      <c r="H195" s="716" t="str">
        <f>IF(G195="","",VLOOKUP(G195,ARANCEL!$B$5:$D$121,2,FALSE))</f>
        <v>PROVISORIO (POR PIEZA)</v>
      </c>
      <c r="I195" s="717" t="s">
        <v>618</v>
      </c>
      <c r="J195" s="712">
        <v>1</v>
      </c>
      <c r="K195" s="718">
        <f>IF(G195="","",VLOOKUP(G195,ARANCEL!$B$5:$D$121,3,FALSE)*J195)</f>
        <v>3250</v>
      </c>
      <c r="L195" s="1243" t="s">
        <v>7548</v>
      </c>
      <c r="M195" s="1243">
        <v>4500254810</v>
      </c>
      <c r="N195" s="1243" t="s">
        <v>7560</v>
      </c>
    </row>
    <row r="196" spans="1:14" x14ac:dyDescent="0.25">
      <c r="A196" s="712" t="s">
        <v>305</v>
      </c>
      <c r="B196" s="719">
        <v>41892</v>
      </c>
      <c r="C196" s="714" t="s">
        <v>6972</v>
      </c>
      <c r="D196" s="712" t="s">
        <v>1969</v>
      </c>
      <c r="E196" s="715">
        <v>10254811</v>
      </c>
      <c r="F196" s="712">
        <v>28087063</v>
      </c>
      <c r="G196" s="712">
        <v>2704003</v>
      </c>
      <c r="H196" s="716" t="str">
        <f>IF(G196="","",VLOOKUP(G196,ARANCEL!$B$5:$D$121,2,FALSE))</f>
        <v xml:space="preserve">CORONA PERIFERICA CON PERNO MUÑON COLADO </v>
      </c>
      <c r="I196" s="717" t="s">
        <v>308</v>
      </c>
      <c r="J196" s="712">
        <v>1</v>
      </c>
      <c r="K196" s="718">
        <f>IF(G196="","",VLOOKUP(G196,ARANCEL!$B$5:$D$121,3,FALSE)*J196)</f>
        <v>32612</v>
      </c>
      <c r="L196" s="1243" t="s">
        <v>7548</v>
      </c>
      <c r="M196" s="1243">
        <v>4500254810</v>
      </c>
      <c r="N196" s="1243" t="s">
        <v>7560</v>
      </c>
    </row>
    <row r="197" spans="1:14" x14ac:dyDescent="0.25">
      <c r="A197" s="712" t="s">
        <v>305</v>
      </c>
      <c r="B197" s="719">
        <v>41739</v>
      </c>
      <c r="C197" s="714" t="s">
        <v>3886</v>
      </c>
      <c r="D197" s="712" t="s">
        <v>414</v>
      </c>
      <c r="E197" s="715">
        <v>10186677</v>
      </c>
      <c r="F197" s="712">
        <v>22975275</v>
      </c>
      <c r="G197" s="712">
        <v>2705004</v>
      </c>
      <c r="H197" s="716" t="str">
        <f>IF(G197="","",VLOOKUP(G197,ARANCEL!$B$5:$D$121,2,FALSE))</f>
        <v>CARILLA ESTETICA (ART-GLASS O CERAMICA)</v>
      </c>
      <c r="I197" s="717" t="s">
        <v>765</v>
      </c>
      <c r="J197" s="712">
        <v>2</v>
      </c>
      <c r="K197" s="718">
        <f>IF(G197="","",VLOOKUP(G197,ARANCEL!$B$5:$D$121,3,FALSE)*J197)</f>
        <v>53506</v>
      </c>
      <c r="L197" s="1243" t="s">
        <v>4612</v>
      </c>
      <c r="M197" s="1243">
        <v>4500230001</v>
      </c>
      <c r="N197" s="1243">
        <v>9203</v>
      </c>
    </row>
    <row r="198" spans="1:14" x14ac:dyDescent="0.25">
      <c r="A198" s="712" t="s">
        <v>305</v>
      </c>
      <c r="B198" s="719">
        <v>41739</v>
      </c>
      <c r="C198" s="714" t="s">
        <v>3886</v>
      </c>
      <c r="D198" s="712" t="s">
        <v>414</v>
      </c>
      <c r="E198" s="715">
        <v>10186677</v>
      </c>
      <c r="F198" s="712">
        <v>22975275</v>
      </c>
      <c r="G198" s="712">
        <v>2702048</v>
      </c>
      <c r="H198" s="716" t="str">
        <f>IF(G198="","",VLOOKUP(G198,ARANCEL!$B$5:$D$121,2,FALSE))</f>
        <v xml:space="preserve">SERVICIO LAB. IMPLANTE CORONA CEMENTADA/ATORNILLADA </v>
      </c>
      <c r="I198" s="717" t="s">
        <v>329</v>
      </c>
      <c r="J198" s="712">
        <v>1</v>
      </c>
      <c r="K198" s="718">
        <f>IF(G198="","",VLOOKUP(G198,ARANCEL!$B$5:$D$121,3,FALSE)*J198)</f>
        <v>43857</v>
      </c>
      <c r="L198" s="1243" t="s">
        <v>8279</v>
      </c>
      <c r="M198" s="1243">
        <v>4500259031</v>
      </c>
      <c r="N198" s="1243" t="s">
        <v>8259</v>
      </c>
    </row>
    <row r="199" spans="1:14" x14ac:dyDescent="0.25">
      <c r="A199" s="712" t="s">
        <v>305</v>
      </c>
      <c r="B199" s="719">
        <v>41862</v>
      </c>
      <c r="C199" s="714" t="s">
        <v>6305</v>
      </c>
      <c r="D199" s="712" t="s">
        <v>1969</v>
      </c>
      <c r="E199" s="715">
        <v>10238723</v>
      </c>
      <c r="F199" s="712">
        <v>27913103</v>
      </c>
      <c r="G199" s="712">
        <v>2704005</v>
      </c>
      <c r="H199" s="716" t="str">
        <f>IF(G199="","",VLOOKUP(G199,ARANCEL!$B$5:$D$121,2,FALSE))</f>
        <v>PROVISORIO</v>
      </c>
      <c r="I199" s="717" t="s">
        <v>337</v>
      </c>
      <c r="J199" s="712">
        <v>1</v>
      </c>
      <c r="K199" s="718">
        <f>IF(G199="","",VLOOKUP(G199,ARANCEL!$B$5:$D$121,3,FALSE)*J199)</f>
        <v>3250</v>
      </c>
      <c r="L199" s="1243" t="s">
        <v>6905</v>
      </c>
      <c r="M199" s="1243">
        <v>4500249955</v>
      </c>
      <c r="N199" s="1243" t="s">
        <v>6908</v>
      </c>
    </row>
    <row r="200" spans="1:14" x14ac:dyDescent="0.25">
      <c r="A200" s="712" t="s">
        <v>305</v>
      </c>
      <c r="B200" s="719">
        <v>41862</v>
      </c>
      <c r="C200" s="714" t="s">
        <v>6305</v>
      </c>
      <c r="D200" s="712" t="s">
        <v>1969</v>
      </c>
      <c r="E200" s="715">
        <v>10238723</v>
      </c>
      <c r="F200" s="712">
        <v>27913103</v>
      </c>
      <c r="G200" s="712">
        <v>2704016</v>
      </c>
      <c r="H200" s="716" t="str">
        <f>IF(G200="","",VLOOKUP(G200,ARANCEL!$B$5:$D$121,2,FALSE))</f>
        <v xml:space="preserve">CORONA PROCERA </v>
      </c>
      <c r="I200" s="717" t="s">
        <v>337</v>
      </c>
      <c r="J200" s="712">
        <v>1</v>
      </c>
      <c r="K200" s="718">
        <f>IF(G200="","",VLOOKUP(G200,ARANCEL!$B$5:$D$121,3,FALSE)*J200)</f>
        <v>58477</v>
      </c>
      <c r="L200" s="1243" t="s">
        <v>6905</v>
      </c>
      <c r="M200" s="1243">
        <v>4500249955</v>
      </c>
      <c r="N200" s="1243" t="s">
        <v>6908</v>
      </c>
    </row>
    <row r="201" spans="1:14" x14ac:dyDescent="0.25">
      <c r="A201" s="712" t="s">
        <v>305</v>
      </c>
      <c r="B201" s="719">
        <v>41739</v>
      </c>
      <c r="C201" s="714" t="s">
        <v>3849</v>
      </c>
      <c r="D201" s="712" t="s">
        <v>95</v>
      </c>
      <c r="E201" s="715">
        <v>10187147</v>
      </c>
      <c r="F201" s="712">
        <v>25700050</v>
      </c>
      <c r="G201" s="712">
        <v>2705003</v>
      </c>
      <c r="H201" s="716" t="str">
        <f>IF(G201="","",VLOOKUP(G201,ARANCEL!$B$5:$D$121,2,FALSE))</f>
        <v>INCRUSTACION ESTETICA (ART-GLASS O CERAMICA)</v>
      </c>
      <c r="I201" s="717" t="s">
        <v>956</v>
      </c>
      <c r="J201" s="712">
        <v>2</v>
      </c>
      <c r="K201" s="718">
        <f>IF(G201="","",VLOOKUP(G201,ARANCEL!$B$5:$D$121,3,FALSE)*J201)</f>
        <v>31352</v>
      </c>
      <c r="L201" s="1243" t="s">
        <v>8279</v>
      </c>
      <c r="M201" s="1243">
        <v>4500259031</v>
      </c>
      <c r="N201" s="1243" t="s">
        <v>8259</v>
      </c>
    </row>
    <row r="202" spans="1:14" x14ac:dyDescent="0.25">
      <c r="A202" s="712" t="s">
        <v>305</v>
      </c>
      <c r="B202" s="719">
        <v>41837</v>
      </c>
      <c r="C202" s="714" t="s">
        <v>3849</v>
      </c>
      <c r="D202" s="712" t="s">
        <v>620</v>
      </c>
      <c r="E202" s="715">
        <v>10227613</v>
      </c>
      <c r="F202" s="712">
        <v>27510713</v>
      </c>
      <c r="G202" s="712">
        <v>2704005</v>
      </c>
      <c r="H202" s="716" t="str">
        <f>IF(G202="","",VLOOKUP(G202,ARANCEL!$B$5:$D$121,2,FALSE))</f>
        <v>PROVISORIO</v>
      </c>
      <c r="I202" s="717" t="s">
        <v>317</v>
      </c>
      <c r="J202" s="712">
        <v>1</v>
      </c>
      <c r="K202" s="718">
        <f>IF(G202="","",VLOOKUP(G202,ARANCEL!$B$5:$D$121,3,FALSE)*J202)</f>
        <v>3250</v>
      </c>
      <c r="L202" s="1243" t="s">
        <v>6017</v>
      </c>
      <c r="M202" s="1243">
        <v>4500243707</v>
      </c>
      <c r="N202" s="1243">
        <v>9794</v>
      </c>
    </row>
    <row r="203" spans="1:14" x14ac:dyDescent="0.25">
      <c r="A203" s="728" t="s">
        <v>305</v>
      </c>
      <c r="B203" s="719">
        <v>41837</v>
      </c>
      <c r="C203" s="714" t="s">
        <v>3849</v>
      </c>
      <c r="D203" s="712" t="s">
        <v>620</v>
      </c>
      <c r="E203" s="715">
        <v>10227613</v>
      </c>
      <c r="F203" s="712">
        <v>27510713</v>
      </c>
      <c r="G203" s="712">
        <v>2704003</v>
      </c>
      <c r="H203" s="716" t="str">
        <f>IF(G203="","",VLOOKUP(G203,ARANCEL!$B$5:$D$121,2,FALSE))</f>
        <v xml:space="preserve">CORONA PERIFERICA CON PERNO MUÑON COLADO </v>
      </c>
      <c r="I203" s="717" t="s">
        <v>317</v>
      </c>
      <c r="J203" s="712">
        <v>1</v>
      </c>
      <c r="K203" s="718">
        <f>IF(G203="","",VLOOKUP(G203,ARANCEL!$B$5:$D$121,3,FALSE)*J203)</f>
        <v>32612</v>
      </c>
      <c r="L203" s="1243" t="s">
        <v>6017</v>
      </c>
      <c r="M203" s="1243">
        <v>4500243707</v>
      </c>
      <c r="N203" s="1243">
        <v>9794</v>
      </c>
    </row>
    <row r="204" spans="1:14" x14ac:dyDescent="0.25">
      <c r="A204" s="712" t="s">
        <v>313</v>
      </c>
      <c r="B204" s="719">
        <v>41694</v>
      </c>
      <c r="C204" s="714" t="s">
        <v>2991</v>
      </c>
      <c r="D204" s="712" t="s">
        <v>1283</v>
      </c>
      <c r="E204" s="715">
        <v>10176993</v>
      </c>
      <c r="F204" s="712">
        <v>24973085</v>
      </c>
      <c r="G204" s="712">
        <v>2704016</v>
      </c>
      <c r="H204" s="716" t="str">
        <f>IF(G204="","",VLOOKUP(G204,ARANCEL!$B$5:$D$121,2,FALSE))</f>
        <v xml:space="preserve">CORONA PROCERA </v>
      </c>
      <c r="I204" s="717" t="s">
        <v>308</v>
      </c>
      <c r="J204" s="712">
        <v>1</v>
      </c>
      <c r="K204" s="718">
        <f>IF(G204="","",VLOOKUP(G204,ARANCEL!$B$5:$D$121,3,FALSE)*J204)</f>
        <v>58477</v>
      </c>
      <c r="L204" s="1243" t="s">
        <v>3438</v>
      </c>
      <c r="M204" s="1243">
        <v>4500220797</v>
      </c>
      <c r="N204" s="1243">
        <v>8631</v>
      </c>
    </row>
    <row r="205" spans="1:14" x14ac:dyDescent="0.25">
      <c r="A205" s="738" t="s">
        <v>313</v>
      </c>
      <c r="B205" s="719">
        <v>41834</v>
      </c>
      <c r="C205" s="714" t="s">
        <v>5606</v>
      </c>
      <c r="D205" s="712" t="s">
        <v>1851</v>
      </c>
      <c r="E205" s="715">
        <v>10227617</v>
      </c>
      <c r="F205" s="712">
        <v>28473740</v>
      </c>
      <c r="G205" s="712">
        <v>2702001</v>
      </c>
      <c r="H205" s="716" t="str">
        <f>IF(G205="","",VLOOKUP(G205,ARANCEL!$B$5:$D$121,2,FALSE))</f>
        <v>LABORATORIO PROVISORIO SOBRE IMPLANTE</v>
      </c>
      <c r="I205" s="717" t="s">
        <v>681</v>
      </c>
      <c r="J205" s="712">
        <v>4</v>
      </c>
      <c r="K205" s="718">
        <f>IF(G205="","",VLOOKUP(G205,ARANCEL!$B$5:$D$121,3,FALSE)*J205)</f>
        <v>31488</v>
      </c>
      <c r="L205" s="1319" t="str">
        <f>IF(E205="","","IMPAGO")</f>
        <v>IMPAGO</v>
      </c>
      <c r="M205" s="1319" t="str">
        <f>IF(L205="IMPAGO","SIN O.C.","")</f>
        <v>SIN O.C.</v>
      </c>
      <c r="N205" s="1319" t="str">
        <f>IF(L205="IMPAGO","SIN FACT.","")</f>
        <v>SIN FACT.</v>
      </c>
    </row>
    <row r="206" spans="1:14" s="176" customFormat="1" x14ac:dyDescent="0.25">
      <c r="A206" s="712" t="s">
        <v>305</v>
      </c>
      <c r="B206" s="719">
        <v>41834</v>
      </c>
      <c r="C206" s="714" t="s">
        <v>5606</v>
      </c>
      <c r="D206" s="712" t="s">
        <v>1851</v>
      </c>
      <c r="E206" s="715">
        <v>10227617</v>
      </c>
      <c r="F206" s="712">
        <v>28473740</v>
      </c>
      <c r="G206" s="712">
        <v>2704013</v>
      </c>
      <c r="H206" s="716" t="str">
        <f>IF(G206="","",VLOOKUP(G206,ARANCEL!$B$5:$D$121,2,FALSE))</f>
        <v>PROVISORIO (POR PIEZA)</v>
      </c>
      <c r="I206" s="717" t="s">
        <v>681</v>
      </c>
      <c r="J206" s="712">
        <v>4</v>
      </c>
      <c r="K206" s="718">
        <f>IF(G206="","",VLOOKUP(G206,ARANCEL!$B$5:$D$121,3,FALSE)*J206)</f>
        <v>13000</v>
      </c>
      <c r="L206" s="1243" t="s">
        <v>6017</v>
      </c>
      <c r="M206" s="1243">
        <v>4500243707</v>
      </c>
      <c r="N206" s="1243">
        <v>9794</v>
      </c>
    </row>
    <row r="207" spans="1:14" x14ac:dyDescent="0.25">
      <c r="A207" s="728" t="s">
        <v>313</v>
      </c>
      <c r="B207" s="719">
        <v>41834</v>
      </c>
      <c r="C207" s="714" t="s">
        <v>5606</v>
      </c>
      <c r="D207" s="712" t="s">
        <v>1851</v>
      </c>
      <c r="E207" s="715">
        <v>10227617</v>
      </c>
      <c r="F207" s="712">
        <v>26473740</v>
      </c>
      <c r="G207" s="712">
        <v>2702002</v>
      </c>
      <c r="H207" s="716" t="str">
        <f>IF(G207="","",VLOOKUP(G207,ARANCEL!$B$5:$D$121,2,FALSE))</f>
        <v xml:space="preserve">LABORATORIO CORONA CEMENTADA SOBRE IMPLANTE </v>
      </c>
      <c r="I207" s="717" t="s">
        <v>2739</v>
      </c>
      <c r="J207" s="712">
        <v>4</v>
      </c>
      <c r="K207" s="718">
        <f>IF(G207="","",VLOOKUP(G207,ARANCEL!$B$5:$D$121,3,FALSE)*J207)</f>
        <v>127512</v>
      </c>
      <c r="L207" s="1243" t="s">
        <v>6017</v>
      </c>
      <c r="M207" s="1243">
        <v>4500243707</v>
      </c>
      <c r="N207" s="1243">
        <v>9794</v>
      </c>
    </row>
    <row r="208" spans="1:14" x14ac:dyDescent="0.25">
      <c r="A208" s="712" t="s">
        <v>305</v>
      </c>
      <c r="B208" s="719">
        <v>41961</v>
      </c>
      <c r="C208" s="714" t="s">
        <v>8401</v>
      </c>
      <c r="D208" s="712" t="s">
        <v>95</v>
      </c>
      <c r="E208" s="715">
        <v>10282356</v>
      </c>
      <c r="F208" s="712">
        <v>29533058</v>
      </c>
      <c r="G208" s="712">
        <v>2704013</v>
      </c>
      <c r="H208" s="716" t="str">
        <f>IF(G208="","",VLOOKUP(G208,ARANCEL!$B$5:$D$121,2,FALSE))</f>
        <v>PROVISORIO (POR PIEZA)</v>
      </c>
      <c r="I208" s="717" t="s">
        <v>309</v>
      </c>
      <c r="J208" s="712">
        <v>1</v>
      </c>
      <c r="K208" s="718">
        <f>IF(G208="","",VLOOKUP(G208,ARANCEL!$B$5:$D$121,3,FALSE)*J208)</f>
        <v>3250</v>
      </c>
      <c r="L208" s="1351" t="s">
        <v>9431</v>
      </c>
      <c r="M208" s="1351">
        <v>4500269285</v>
      </c>
      <c r="N208" s="1351" t="s">
        <v>9454</v>
      </c>
    </row>
    <row r="209" spans="1:14" x14ac:dyDescent="0.25">
      <c r="A209" s="712" t="s">
        <v>305</v>
      </c>
      <c r="B209" s="719">
        <v>41961</v>
      </c>
      <c r="C209" s="714" t="s">
        <v>8401</v>
      </c>
      <c r="D209" s="712" t="s">
        <v>95</v>
      </c>
      <c r="E209" s="715">
        <v>10282356</v>
      </c>
      <c r="F209" s="712">
        <v>29533058</v>
      </c>
      <c r="G209" s="712">
        <v>2704003</v>
      </c>
      <c r="H209" s="716" t="str">
        <f>IF(G209="","",VLOOKUP(G209,ARANCEL!$B$5:$D$121,2,FALSE))</f>
        <v xml:space="preserve">CORONA PERIFERICA CON PERNO MUÑON COLADO </v>
      </c>
      <c r="I209" s="717" t="s">
        <v>309</v>
      </c>
      <c r="J209" s="712">
        <v>1</v>
      </c>
      <c r="K209" s="718">
        <f>IF(G209="","",VLOOKUP(G209,ARANCEL!$B$5:$D$121,3,FALSE)*J209)</f>
        <v>32612</v>
      </c>
      <c r="L209" s="1351" t="s">
        <v>9431</v>
      </c>
      <c r="M209" s="1351">
        <v>4500269285</v>
      </c>
      <c r="N209" s="1351" t="s">
        <v>9454</v>
      </c>
    </row>
    <row r="210" spans="1:14" x14ac:dyDescent="0.25">
      <c r="A210" s="712" t="s">
        <v>305</v>
      </c>
      <c r="B210" s="719">
        <v>41850</v>
      </c>
      <c r="C210" s="714" t="s">
        <v>6121</v>
      </c>
      <c r="D210" s="712" t="s">
        <v>620</v>
      </c>
      <c r="E210" s="715">
        <v>10234405</v>
      </c>
      <c r="F210" s="712">
        <v>27518023</v>
      </c>
      <c r="G210" s="712">
        <v>2704005</v>
      </c>
      <c r="H210" s="716" t="str">
        <f>IF(G210="","",VLOOKUP(G210,ARANCEL!$B$5:$D$121,2,FALSE))</f>
        <v>PROVISORIO</v>
      </c>
      <c r="I210" s="717" t="s">
        <v>746</v>
      </c>
      <c r="J210" s="712">
        <v>2</v>
      </c>
      <c r="K210" s="718">
        <f>IF(G210="","",VLOOKUP(G210,ARANCEL!$B$5:$D$121,3,FALSE)*J210)</f>
        <v>6500</v>
      </c>
      <c r="L210" s="1243" t="s">
        <v>6905</v>
      </c>
      <c r="M210" s="1243">
        <v>4500251392</v>
      </c>
      <c r="N210" s="1243" t="s">
        <v>7148</v>
      </c>
    </row>
    <row r="211" spans="1:14" x14ac:dyDescent="0.25">
      <c r="A211" s="728" t="s">
        <v>305</v>
      </c>
      <c r="B211" s="719">
        <v>41850</v>
      </c>
      <c r="C211" s="714" t="s">
        <v>6121</v>
      </c>
      <c r="D211" s="712" t="s">
        <v>620</v>
      </c>
      <c r="E211" s="715">
        <v>10234405</v>
      </c>
      <c r="F211" s="712">
        <v>27518023</v>
      </c>
      <c r="G211" s="712">
        <v>2704003</v>
      </c>
      <c r="H211" s="716" t="str">
        <f>IF(G211="","",VLOOKUP(G211,ARANCEL!$B$5:$D$121,2,FALSE))</f>
        <v xml:space="preserve">CORONA PERIFERICA CON PERNO MUÑON COLADO </v>
      </c>
      <c r="I211" s="717" t="s">
        <v>746</v>
      </c>
      <c r="J211" s="712">
        <v>2</v>
      </c>
      <c r="K211" s="718">
        <f>IF(G211="","",VLOOKUP(G211,ARANCEL!$B$5:$D$121,3,FALSE)*J211)</f>
        <v>65224</v>
      </c>
      <c r="L211" s="1243" t="s">
        <v>6905</v>
      </c>
      <c r="M211" s="1243">
        <v>4500251392</v>
      </c>
      <c r="N211" s="1243" t="s">
        <v>7148</v>
      </c>
    </row>
    <row r="212" spans="1:14" x14ac:dyDescent="0.25">
      <c r="A212" s="738" t="s">
        <v>305</v>
      </c>
      <c r="B212" s="719">
        <v>41869</v>
      </c>
      <c r="C212" s="714" t="s">
        <v>6121</v>
      </c>
      <c r="D212" s="712" t="s">
        <v>620</v>
      </c>
      <c r="E212" s="715">
        <v>10234405</v>
      </c>
      <c r="F212" s="712">
        <v>27743944</v>
      </c>
      <c r="G212" s="712">
        <v>2704013</v>
      </c>
      <c r="H212" s="716" t="str">
        <f>IF(G212="","",VLOOKUP(G212,ARANCEL!$B$5:$D$121,2,FALSE))</f>
        <v>PROVISORIO (POR PIEZA)</v>
      </c>
      <c r="I212" s="717" t="s">
        <v>309</v>
      </c>
      <c r="J212" s="712">
        <v>1</v>
      </c>
      <c r="K212" s="718">
        <f>IF(G212="","",VLOOKUP(G212,ARANCEL!$B$5:$D$121,3,FALSE)*J212)</f>
        <v>3250</v>
      </c>
      <c r="L212" s="1243" t="s">
        <v>6905</v>
      </c>
      <c r="M212" s="1243">
        <v>4500251392</v>
      </c>
      <c r="N212" s="1243" t="s">
        <v>7148</v>
      </c>
    </row>
    <row r="213" spans="1:14" x14ac:dyDescent="0.25">
      <c r="A213" s="728" t="s">
        <v>305</v>
      </c>
      <c r="B213" s="719">
        <v>41869</v>
      </c>
      <c r="C213" s="714" t="s">
        <v>6121</v>
      </c>
      <c r="D213" s="712" t="s">
        <v>620</v>
      </c>
      <c r="E213" s="715">
        <v>10234405</v>
      </c>
      <c r="F213" s="712">
        <v>27743944</v>
      </c>
      <c r="G213" s="712">
        <v>2704002</v>
      </c>
      <c r="H213" s="716" t="str">
        <f>IF(G213="","",VLOOKUP(G213,ARANCEL!$B$5:$D$121,2,FALSE))</f>
        <v xml:space="preserve">CORONA PERIFERICA </v>
      </c>
      <c r="I213" s="717" t="s">
        <v>309</v>
      </c>
      <c r="J213" s="712">
        <v>1</v>
      </c>
      <c r="K213" s="718">
        <f>IF(G213="","",VLOOKUP(G213,ARANCEL!$B$5:$D$121,3,FALSE)*J213)</f>
        <v>25865</v>
      </c>
      <c r="L213" s="1243" t="s">
        <v>6905</v>
      </c>
      <c r="M213" s="1243">
        <v>4500251392</v>
      </c>
      <c r="N213" s="1243" t="s">
        <v>7148</v>
      </c>
    </row>
    <row r="214" spans="1:14" x14ac:dyDescent="0.25">
      <c r="A214" s="712" t="s">
        <v>305</v>
      </c>
      <c r="B214" s="719">
        <v>41662</v>
      </c>
      <c r="C214" s="724" t="s">
        <v>1346</v>
      </c>
      <c r="D214" s="712" t="s">
        <v>1157</v>
      </c>
      <c r="E214" s="715">
        <v>10170193</v>
      </c>
      <c r="F214" s="712">
        <v>24633772</v>
      </c>
      <c r="G214" s="712">
        <v>2707001</v>
      </c>
      <c r="H214" s="716" t="str">
        <f>IF(G214="","",VLOOKUP(G214,ARANCEL!$B$5:$D$121,2,FALSE))</f>
        <v xml:space="preserve">PLANO DE RELAJACION </v>
      </c>
      <c r="I214" s="717" t="s">
        <v>306</v>
      </c>
      <c r="J214" s="712">
        <v>1</v>
      </c>
      <c r="K214" s="718">
        <f>IF(G214="","",VLOOKUP(G214,ARANCEL!$B$5:$D$121,3,FALSE)*J214)</f>
        <v>9221</v>
      </c>
      <c r="L214" s="1243" t="s">
        <v>2842</v>
      </c>
      <c r="M214" s="1243">
        <v>4500216234</v>
      </c>
      <c r="N214" s="1243">
        <v>8407</v>
      </c>
    </row>
    <row r="215" spans="1:14" x14ac:dyDescent="0.25">
      <c r="A215" s="712" t="s">
        <v>305</v>
      </c>
      <c r="B215" s="719">
        <v>41772</v>
      </c>
      <c r="C215" s="714" t="s">
        <v>4445</v>
      </c>
      <c r="D215" s="712" t="s">
        <v>1969</v>
      </c>
      <c r="E215" s="715">
        <v>10195847</v>
      </c>
      <c r="F215" s="712">
        <v>25903417</v>
      </c>
      <c r="G215" s="712">
        <v>2704013</v>
      </c>
      <c r="H215" s="716" t="str">
        <f>IF(G215="","",VLOOKUP(G215,ARANCEL!$B$5:$D$121,2,FALSE))</f>
        <v>PROVISORIO (POR PIEZA)</v>
      </c>
      <c r="I215" s="717" t="s">
        <v>324</v>
      </c>
      <c r="J215" s="712">
        <v>1</v>
      </c>
      <c r="K215" s="718">
        <f>IF(G215="","",VLOOKUP(G215,ARANCEL!$B$5:$D$121,3,FALSE)*J215)</f>
        <v>3250</v>
      </c>
      <c r="L215" s="1243" t="s">
        <v>5292</v>
      </c>
      <c r="M215" s="1243">
        <v>4500235506</v>
      </c>
      <c r="N215" s="1243">
        <v>9399</v>
      </c>
    </row>
    <row r="216" spans="1:14" x14ac:dyDescent="0.25">
      <c r="A216" s="728" t="s">
        <v>305</v>
      </c>
      <c r="B216" s="719">
        <v>41772</v>
      </c>
      <c r="C216" s="714" t="s">
        <v>4445</v>
      </c>
      <c r="D216" s="712" t="s">
        <v>1969</v>
      </c>
      <c r="E216" s="715">
        <v>10195847</v>
      </c>
      <c r="F216" s="712">
        <v>25903417</v>
      </c>
      <c r="G216" s="712">
        <v>2704003</v>
      </c>
      <c r="H216" s="716" t="str">
        <f>IF(G216="","",VLOOKUP(G216,ARANCEL!$B$5:$D$121,2,FALSE))</f>
        <v xml:space="preserve">CORONA PERIFERICA CON PERNO MUÑON COLADO </v>
      </c>
      <c r="I216" s="717" t="s">
        <v>309</v>
      </c>
      <c r="J216" s="712">
        <v>1</v>
      </c>
      <c r="K216" s="718">
        <f>IF(G216="","",VLOOKUP(G216,ARANCEL!$B$5:$D$121,3,FALSE)*J216)</f>
        <v>32612</v>
      </c>
      <c r="L216" s="1243" t="s">
        <v>5292</v>
      </c>
      <c r="M216" s="1243">
        <v>4500235506</v>
      </c>
      <c r="N216" s="1243">
        <v>9399</v>
      </c>
    </row>
    <row r="217" spans="1:14" x14ac:dyDescent="0.25">
      <c r="A217" s="712" t="s">
        <v>305</v>
      </c>
      <c r="B217" s="719">
        <v>41744</v>
      </c>
      <c r="C217" s="714" t="s">
        <v>3968</v>
      </c>
      <c r="D217" s="712" t="s">
        <v>1863</v>
      </c>
      <c r="E217" s="715">
        <v>10188580</v>
      </c>
      <c r="F217" s="712">
        <v>25698047</v>
      </c>
      <c r="G217" s="712">
        <v>2704013</v>
      </c>
      <c r="H217" s="716" t="str">
        <f>IF(G217="","",VLOOKUP(G217,ARANCEL!$B$5:$D$121,2,FALSE))</f>
        <v>PROVISORIO (POR PIEZA)</v>
      </c>
      <c r="I217" s="717" t="s">
        <v>325</v>
      </c>
      <c r="J217" s="712">
        <v>1</v>
      </c>
      <c r="K217" s="718">
        <f>IF(G217="","",VLOOKUP(G217,ARANCEL!$B$5:$D$121,3,FALSE)*J217)</f>
        <v>3250</v>
      </c>
      <c r="L217" s="1243" t="s">
        <v>4612</v>
      </c>
      <c r="M217" s="1243">
        <v>4500230003</v>
      </c>
      <c r="N217" s="1243">
        <v>9204</v>
      </c>
    </row>
    <row r="218" spans="1:14" x14ac:dyDescent="0.25">
      <c r="A218" s="728" t="s">
        <v>305</v>
      </c>
      <c r="B218" s="719">
        <v>41744</v>
      </c>
      <c r="C218" s="714" t="s">
        <v>3968</v>
      </c>
      <c r="D218" s="712" t="s">
        <v>1863</v>
      </c>
      <c r="E218" s="715">
        <v>10188580</v>
      </c>
      <c r="F218" s="712">
        <v>25698047</v>
      </c>
      <c r="G218" s="712">
        <v>2704003</v>
      </c>
      <c r="H218" s="716" t="str">
        <f>IF(G218="","",VLOOKUP(G218,ARANCEL!$B$5:$D$121,2,FALSE))</f>
        <v xml:space="preserve">CORONA PERIFERICA CON PERNO MUÑON COLADO </v>
      </c>
      <c r="I218" s="717" t="s">
        <v>325</v>
      </c>
      <c r="J218" s="712">
        <v>1</v>
      </c>
      <c r="K218" s="718">
        <f>IF(G218="","",VLOOKUP(G218,ARANCEL!$B$5:$D$121,3,FALSE)*J218)</f>
        <v>32612</v>
      </c>
      <c r="L218" s="1243" t="s">
        <v>4612</v>
      </c>
      <c r="M218" s="1243">
        <v>4500230003</v>
      </c>
      <c r="N218" s="1243">
        <v>9204</v>
      </c>
    </row>
    <row r="219" spans="1:14" x14ac:dyDescent="0.25">
      <c r="A219" s="728" t="s">
        <v>305</v>
      </c>
      <c r="B219" s="719">
        <v>41908</v>
      </c>
      <c r="C219" s="714" t="s">
        <v>7278</v>
      </c>
      <c r="D219" s="712" t="s">
        <v>1870</v>
      </c>
      <c r="E219" s="715">
        <v>10258149</v>
      </c>
      <c r="F219" s="712">
        <v>27392416</v>
      </c>
      <c r="G219" s="712">
        <v>2705003</v>
      </c>
      <c r="H219" s="716" t="str">
        <f>IF(G219="","",VLOOKUP(G219,ARANCEL!$B$5:$D$121,2,FALSE))</f>
        <v>INCRUSTACION ESTETICA (ART-GLASS O CERAMICA)</v>
      </c>
      <c r="I219" s="717" t="s">
        <v>317</v>
      </c>
      <c r="J219" s="712">
        <v>1</v>
      </c>
      <c r="K219" s="718">
        <f>IF(G219="","",VLOOKUP(G219,ARANCEL!$B$5:$D$121,3,FALSE)*J219)</f>
        <v>15676</v>
      </c>
      <c r="L219" s="1243" t="s">
        <v>7548</v>
      </c>
      <c r="M219" s="1243">
        <v>4500254810</v>
      </c>
      <c r="N219" s="1243" t="s">
        <v>7560</v>
      </c>
    </row>
    <row r="220" spans="1:14" x14ac:dyDescent="0.25">
      <c r="A220" s="728" t="s">
        <v>305</v>
      </c>
      <c r="B220" s="719">
        <v>41897</v>
      </c>
      <c r="C220" s="714" t="s">
        <v>7012</v>
      </c>
      <c r="D220" s="712" t="s">
        <v>414</v>
      </c>
      <c r="E220" s="715">
        <v>10254813</v>
      </c>
      <c r="F220" s="712">
        <v>25280240</v>
      </c>
      <c r="G220" s="712">
        <v>2702048</v>
      </c>
      <c r="H220" s="716" t="str">
        <f>IF(G220="","",VLOOKUP(G220,ARANCEL!$B$5:$D$121,2,FALSE))</f>
        <v xml:space="preserve">SERVICIO LAB. IMPLANTE CORONA CEMENTADA/ATORNILLADA </v>
      </c>
      <c r="I220" s="717" t="s">
        <v>7013</v>
      </c>
      <c r="J220" s="712">
        <v>4</v>
      </c>
      <c r="K220" s="718">
        <f>IF(G220="","",VLOOKUP(G220,ARANCEL!$B$5:$D$121,3,FALSE)*J220)</f>
        <v>175428</v>
      </c>
      <c r="L220" s="1243" t="s">
        <v>7548</v>
      </c>
      <c r="M220" s="1243">
        <v>4500254810</v>
      </c>
      <c r="N220" s="1243" t="s">
        <v>7560</v>
      </c>
    </row>
    <row r="221" spans="1:14" x14ac:dyDescent="0.25">
      <c r="A221" s="712" t="s">
        <v>305</v>
      </c>
      <c r="B221" s="719">
        <v>41886</v>
      </c>
      <c r="C221" s="714" t="s">
        <v>1953</v>
      </c>
      <c r="D221" s="712" t="s">
        <v>1856</v>
      </c>
      <c r="E221" s="715">
        <v>10253871</v>
      </c>
      <c r="F221" s="712">
        <v>28166829</v>
      </c>
      <c r="G221" s="712">
        <v>2704013</v>
      </c>
      <c r="H221" s="716" t="str">
        <f>IF(G221="","",VLOOKUP(G221,ARANCEL!$B$5:$D$121,2,FALSE))</f>
        <v>PROVISORIO (POR PIEZA)</v>
      </c>
      <c r="I221" s="717" t="s">
        <v>322</v>
      </c>
      <c r="J221" s="712">
        <v>1</v>
      </c>
      <c r="K221" s="718">
        <f>IF(G221="","",VLOOKUP(G221,ARANCEL!$B$5:$D$121,3,FALSE)*J221)</f>
        <v>3250</v>
      </c>
      <c r="L221" s="1243" t="s">
        <v>7548</v>
      </c>
      <c r="M221" s="1243">
        <v>4500254810</v>
      </c>
      <c r="N221" s="1243" t="s">
        <v>7560</v>
      </c>
    </row>
    <row r="222" spans="1:14" x14ac:dyDescent="0.25">
      <c r="A222" s="712" t="s">
        <v>305</v>
      </c>
      <c r="B222" s="719">
        <v>41890</v>
      </c>
      <c r="C222" s="714" t="s">
        <v>1953</v>
      </c>
      <c r="D222" s="712" t="s">
        <v>1856</v>
      </c>
      <c r="E222" s="715">
        <v>10253871</v>
      </c>
      <c r="F222" s="712">
        <v>28166829</v>
      </c>
      <c r="G222" s="712">
        <v>2705003</v>
      </c>
      <c r="H222" s="716" t="str">
        <f>IF(G222="","",VLOOKUP(G222,ARANCEL!$B$5:$D$121,2,FALSE))</f>
        <v>INCRUSTACION ESTETICA (ART-GLASS O CERAMICA)</v>
      </c>
      <c r="I222" s="717" t="s">
        <v>315</v>
      </c>
      <c r="J222" s="712">
        <v>1</v>
      </c>
      <c r="K222" s="718">
        <f>IF(G222="","",VLOOKUP(G222,ARANCEL!$B$5:$D$121,3,FALSE)*J222)</f>
        <v>15676</v>
      </c>
      <c r="L222" s="1243" t="s">
        <v>7548</v>
      </c>
      <c r="M222" s="1243">
        <v>4500254810</v>
      </c>
      <c r="N222" s="1243" t="s">
        <v>7560</v>
      </c>
    </row>
    <row r="223" spans="1:14" x14ac:dyDescent="0.25">
      <c r="A223" s="712" t="s">
        <v>606</v>
      </c>
      <c r="B223" s="719">
        <v>41918</v>
      </c>
      <c r="C223" s="714" t="s">
        <v>1953</v>
      </c>
      <c r="D223" s="712" t="s">
        <v>1856</v>
      </c>
      <c r="E223" s="715">
        <v>10253871</v>
      </c>
      <c r="F223" s="712">
        <v>28166829</v>
      </c>
      <c r="G223" s="712">
        <v>2704003</v>
      </c>
      <c r="H223" s="716" t="str">
        <f>IF(G223="","",VLOOKUP(G223,ARANCEL!$B$5:$D$121,2,FALSE))</f>
        <v xml:space="preserve">CORONA PERIFERICA CON PERNO MUÑON COLADO </v>
      </c>
      <c r="I223" s="717" t="s">
        <v>322</v>
      </c>
      <c r="J223" s="712">
        <v>1</v>
      </c>
      <c r="K223" s="718">
        <f>IF(G223="","",VLOOKUP(G223,ARANCEL!$B$5:$D$121,3,FALSE)*J223)</f>
        <v>32612</v>
      </c>
      <c r="L223" s="1243" t="s">
        <v>8279</v>
      </c>
      <c r="M223" s="1243">
        <v>4500260657</v>
      </c>
      <c r="N223" s="1243" t="s">
        <v>8296</v>
      </c>
    </row>
    <row r="224" spans="1:14" x14ac:dyDescent="0.25">
      <c r="A224" s="712" t="s">
        <v>305</v>
      </c>
      <c r="B224" s="719">
        <v>41774</v>
      </c>
      <c r="C224" s="714" t="s">
        <v>4502</v>
      </c>
      <c r="D224" s="712" t="s">
        <v>1851</v>
      </c>
      <c r="E224" s="715">
        <v>10196687</v>
      </c>
      <c r="F224" s="712">
        <v>25574281</v>
      </c>
      <c r="G224" s="712">
        <v>2705003</v>
      </c>
      <c r="H224" s="716" t="str">
        <f>IF(G224="","",VLOOKUP(G224,ARANCEL!$B$5:$D$121,2,FALSE))</f>
        <v>INCRUSTACION ESTETICA (ART-GLASS O CERAMICA)</v>
      </c>
      <c r="I224" s="717" t="s">
        <v>312</v>
      </c>
      <c r="J224" s="712">
        <v>1</v>
      </c>
      <c r="K224" s="718">
        <f>IF(G224="","",VLOOKUP(G224,ARANCEL!$B$5:$D$121,3,FALSE)*J224)</f>
        <v>15676</v>
      </c>
      <c r="L224" s="1243" t="s">
        <v>5292</v>
      </c>
      <c r="M224" s="1243">
        <v>4500235506</v>
      </c>
      <c r="N224" s="1243">
        <v>9399</v>
      </c>
    </row>
    <row r="225" spans="1:14" x14ac:dyDescent="0.25">
      <c r="A225" s="712" t="s">
        <v>305</v>
      </c>
      <c r="B225" s="719">
        <v>41810</v>
      </c>
      <c r="C225" s="714" t="s">
        <v>5226</v>
      </c>
      <c r="D225" s="712" t="s">
        <v>1863</v>
      </c>
      <c r="E225" s="715">
        <v>10213837</v>
      </c>
      <c r="F225" s="712">
        <v>26577373</v>
      </c>
      <c r="G225" s="712">
        <v>2704013</v>
      </c>
      <c r="H225" s="716" t="str">
        <f>IF(G225="","",VLOOKUP(G225,ARANCEL!$B$5:$D$121,2,FALSE))</f>
        <v>PROVISORIO (POR PIEZA)</v>
      </c>
      <c r="I225" s="717" t="s">
        <v>337</v>
      </c>
      <c r="J225" s="712">
        <v>1</v>
      </c>
      <c r="K225" s="718">
        <f>IF(G225="","",VLOOKUP(G225,ARANCEL!$B$5:$D$121,3,FALSE)*J225)</f>
        <v>3250</v>
      </c>
      <c r="L225" s="1243" t="s">
        <v>6017</v>
      </c>
      <c r="M225" s="1243">
        <v>4500243704</v>
      </c>
      <c r="N225" s="1243">
        <v>9793</v>
      </c>
    </row>
    <row r="226" spans="1:14" x14ac:dyDescent="0.25">
      <c r="A226" s="728" t="s">
        <v>305</v>
      </c>
      <c r="B226" s="719">
        <v>41810</v>
      </c>
      <c r="C226" s="714" t="s">
        <v>5226</v>
      </c>
      <c r="D226" s="712" t="s">
        <v>1863</v>
      </c>
      <c r="E226" s="715">
        <v>10213837</v>
      </c>
      <c r="F226" s="712">
        <v>26577373</v>
      </c>
      <c r="G226" s="712">
        <v>2704003</v>
      </c>
      <c r="H226" s="716" t="str">
        <f>IF(G226="","",VLOOKUP(G226,ARANCEL!$B$5:$D$121,2,FALSE))</f>
        <v xml:space="preserve">CORONA PERIFERICA CON PERNO MUÑON COLADO </v>
      </c>
      <c r="I226" s="717" t="s">
        <v>337</v>
      </c>
      <c r="J226" s="712">
        <v>1</v>
      </c>
      <c r="K226" s="718">
        <f>IF(G226="","",VLOOKUP(G226,ARANCEL!$B$5:$D$121,3,FALSE)*J226)</f>
        <v>32612</v>
      </c>
      <c r="L226" s="1243" t="s">
        <v>6017</v>
      </c>
      <c r="M226" s="1243">
        <v>4500243704</v>
      </c>
      <c r="N226" s="1243">
        <v>9793</v>
      </c>
    </row>
    <row r="227" spans="1:14" x14ac:dyDescent="0.25">
      <c r="A227" s="712" t="s">
        <v>305</v>
      </c>
      <c r="B227" s="719">
        <v>41809</v>
      </c>
      <c r="C227" s="714" t="s">
        <v>5228</v>
      </c>
      <c r="D227" s="712" t="s">
        <v>1157</v>
      </c>
      <c r="E227" s="715">
        <v>10212559</v>
      </c>
      <c r="F227" s="712">
        <v>26907264</v>
      </c>
      <c r="G227" s="712">
        <v>2707001</v>
      </c>
      <c r="H227" s="716" t="str">
        <f>IF(G227="","",VLOOKUP(G227,ARANCEL!$B$5:$D$121,2,FALSE))</f>
        <v xml:space="preserve">PLANO DE RELAJACION </v>
      </c>
      <c r="I227" s="717" t="s">
        <v>306</v>
      </c>
      <c r="J227" s="712">
        <v>1</v>
      </c>
      <c r="K227" s="718">
        <f>IF(G227="","",VLOOKUP(G227,ARANCEL!$B$5:$D$121,3,FALSE)*J227)</f>
        <v>9221</v>
      </c>
      <c r="L227" s="1243" t="s">
        <v>6017</v>
      </c>
      <c r="M227" s="1243">
        <v>4500243699</v>
      </c>
      <c r="N227" s="1243">
        <v>9792</v>
      </c>
    </row>
    <row r="228" spans="1:14" x14ac:dyDescent="0.25">
      <c r="A228" s="712" t="s">
        <v>305</v>
      </c>
      <c r="B228" s="719">
        <v>41989</v>
      </c>
      <c r="C228" s="714" t="s">
        <v>8897</v>
      </c>
      <c r="D228" s="712" t="s">
        <v>8671</v>
      </c>
      <c r="E228" s="715">
        <v>10295068</v>
      </c>
      <c r="F228" s="712">
        <v>29974245</v>
      </c>
      <c r="G228" s="712">
        <v>2705003</v>
      </c>
      <c r="H228" s="716" t="str">
        <f>IF(G228="","",VLOOKUP(G228,ARANCEL!$B$5:$D$121,2,FALSE))</f>
        <v>INCRUSTACION ESTETICA (ART-GLASS O CERAMICA)</v>
      </c>
      <c r="I228" s="717" t="s">
        <v>308</v>
      </c>
      <c r="J228" s="712">
        <v>1</v>
      </c>
      <c r="K228" s="718">
        <f>IF(G228="","",VLOOKUP(G228,ARANCEL!$B$5:$D$121,3,FALSE)*J228)</f>
        <v>15676</v>
      </c>
      <c r="L228" s="1351" t="s">
        <v>9431</v>
      </c>
      <c r="M228" s="1351">
        <v>4500269285</v>
      </c>
      <c r="N228" s="1351" t="s">
        <v>9454</v>
      </c>
    </row>
    <row r="229" spans="1:14" x14ac:dyDescent="0.25">
      <c r="A229" s="712" t="s">
        <v>305</v>
      </c>
      <c r="B229" s="719">
        <v>41691</v>
      </c>
      <c r="C229" s="714" t="s">
        <v>3011</v>
      </c>
      <c r="D229" s="712" t="s">
        <v>1863</v>
      </c>
      <c r="E229" s="715">
        <v>10176337</v>
      </c>
      <c r="F229" s="712">
        <v>24619670</v>
      </c>
      <c r="G229" s="712">
        <v>2704013</v>
      </c>
      <c r="H229" s="716" t="str">
        <f>IF(G229="","",VLOOKUP(G229,ARANCEL!$B$5:$D$121,2,FALSE))</f>
        <v>PROVISORIO (POR PIEZA)</v>
      </c>
      <c r="I229" s="717" t="s">
        <v>324</v>
      </c>
      <c r="J229" s="712">
        <v>1</v>
      </c>
      <c r="K229" s="718">
        <f>IF(G229="","",VLOOKUP(G229,ARANCEL!$B$5:$D$121,3,FALSE)*J229)</f>
        <v>3250</v>
      </c>
      <c r="L229" s="1243" t="s">
        <v>3438</v>
      </c>
      <c r="M229" s="1243">
        <v>4500220797</v>
      </c>
      <c r="N229" s="1243">
        <v>8631</v>
      </c>
    </row>
    <row r="230" spans="1:14" x14ac:dyDescent="0.25">
      <c r="A230" s="712" t="s">
        <v>305</v>
      </c>
      <c r="B230" s="719">
        <v>41697</v>
      </c>
      <c r="C230" s="714" t="s">
        <v>3011</v>
      </c>
      <c r="D230" s="712" t="s">
        <v>1863</v>
      </c>
      <c r="E230" s="715">
        <v>10176337</v>
      </c>
      <c r="F230" s="712">
        <v>24619670</v>
      </c>
      <c r="G230" s="712">
        <v>2704003</v>
      </c>
      <c r="H230" s="716" t="str">
        <f>IF(G230="","",VLOOKUP(G230,ARANCEL!$B$5:$D$121,2,FALSE))</f>
        <v xml:space="preserve">CORONA PERIFERICA CON PERNO MUÑON COLADO </v>
      </c>
      <c r="I230" s="717" t="s">
        <v>324</v>
      </c>
      <c r="J230" s="712">
        <v>1</v>
      </c>
      <c r="K230" s="718">
        <f>IF(G230="","",VLOOKUP(G230,ARANCEL!$B$5:$D$121,3,FALSE)*J230)</f>
        <v>32612</v>
      </c>
      <c r="L230" s="1243" t="s">
        <v>3438</v>
      </c>
      <c r="M230" s="1243">
        <v>4500220797</v>
      </c>
      <c r="N230" s="1243">
        <v>8631</v>
      </c>
    </row>
    <row r="231" spans="1:14" x14ac:dyDescent="0.25">
      <c r="A231" s="712" t="s">
        <v>305</v>
      </c>
      <c r="B231" s="719">
        <v>41823</v>
      </c>
      <c r="C231" s="714" t="s">
        <v>5605</v>
      </c>
      <c r="D231" s="712" t="s">
        <v>1157</v>
      </c>
      <c r="E231" s="715">
        <v>10223276</v>
      </c>
      <c r="F231" s="712">
        <v>24256667</v>
      </c>
      <c r="G231" s="712">
        <v>2707001</v>
      </c>
      <c r="H231" s="716" t="str">
        <f>IF(G231="","",VLOOKUP(G231,ARANCEL!$B$5:$D$121,2,FALSE))</f>
        <v xml:space="preserve">PLANO DE RELAJACION </v>
      </c>
      <c r="I231" s="717" t="s">
        <v>306</v>
      </c>
      <c r="J231" s="712">
        <v>1</v>
      </c>
      <c r="K231" s="718">
        <f>IF(G231="","",VLOOKUP(G231,ARANCEL!$B$5:$D$121,3,FALSE)*J231)</f>
        <v>9221</v>
      </c>
      <c r="L231" s="1243" t="s">
        <v>6017</v>
      </c>
      <c r="M231" s="1243">
        <v>4500243707</v>
      </c>
      <c r="N231" s="1243">
        <v>9794</v>
      </c>
    </row>
    <row r="232" spans="1:14" x14ac:dyDescent="0.25">
      <c r="A232" s="712" t="s">
        <v>305</v>
      </c>
      <c r="B232" s="719">
        <v>41789</v>
      </c>
      <c r="C232" s="714" t="s">
        <v>4929</v>
      </c>
      <c r="D232" s="712" t="s">
        <v>1870</v>
      </c>
      <c r="E232" s="715">
        <v>10204875</v>
      </c>
      <c r="F232" s="712">
        <v>26273523</v>
      </c>
      <c r="G232" s="712">
        <v>2705003</v>
      </c>
      <c r="H232" s="716" t="str">
        <f>IF(G232="","",VLOOKUP(G232,ARANCEL!$B$5:$D$121,2,FALSE))</f>
        <v>INCRUSTACION ESTETICA (ART-GLASS O CERAMICA)</v>
      </c>
      <c r="I232" s="717" t="s">
        <v>316</v>
      </c>
      <c r="J232" s="712">
        <v>1</v>
      </c>
      <c r="K232" s="718">
        <f>IF(G232="","",VLOOKUP(G232,ARANCEL!$B$5:$D$121,3,FALSE)*J232)</f>
        <v>15676</v>
      </c>
      <c r="L232" s="1243" t="s">
        <v>5292</v>
      </c>
      <c r="M232" s="1243">
        <v>4500235506</v>
      </c>
      <c r="N232" s="1243">
        <v>9399</v>
      </c>
    </row>
    <row r="233" spans="1:14" x14ac:dyDescent="0.25">
      <c r="A233" s="712" t="s">
        <v>305</v>
      </c>
      <c r="B233" s="719">
        <v>41652</v>
      </c>
      <c r="C233" s="724" t="s">
        <v>1952</v>
      </c>
      <c r="D233" s="712" t="s">
        <v>1638</v>
      </c>
      <c r="E233" s="715">
        <v>10169024</v>
      </c>
      <c r="F233" s="712">
        <v>24473273</v>
      </c>
      <c r="G233" s="712">
        <v>2704013</v>
      </c>
      <c r="H233" s="716" t="str">
        <f>IF(G233="","",VLOOKUP(G233,ARANCEL!$B$5:$D$121,2,FALSE))</f>
        <v>PROVISORIO (POR PIEZA)</v>
      </c>
      <c r="I233" s="717" t="s">
        <v>340</v>
      </c>
      <c r="J233" s="712">
        <v>1</v>
      </c>
      <c r="K233" s="718">
        <f>IF(G233="","",VLOOKUP(G233,ARANCEL!$B$5:$D$121,3,FALSE)*J233)</f>
        <v>3250</v>
      </c>
      <c r="L233" s="1243" t="s">
        <v>2842</v>
      </c>
      <c r="M233" s="1243">
        <v>4500216233</v>
      </c>
      <c r="N233" s="1243">
        <v>8406</v>
      </c>
    </row>
    <row r="234" spans="1:14" x14ac:dyDescent="0.25">
      <c r="A234" s="712" t="s">
        <v>305</v>
      </c>
      <c r="B234" s="719">
        <v>41652</v>
      </c>
      <c r="C234" s="724" t="s">
        <v>1952</v>
      </c>
      <c r="D234" s="712" t="s">
        <v>1638</v>
      </c>
      <c r="E234" s="715">
        <v>10169024</v>
      </c>
      <c r="F234" s="712">
        <v>24473273</v>
      </c>
      <c r="G234" s="712">
        <v>2704003</v>
      </c>
      <c r="H234" s="716" t="str">
        <f>IF(G234="","",VLOOKUP(G234,ARANCEL!$B$5:$D$121,2,FALSE))</f>
        <v xml:space="preserve">CORONA PERIFERICA CON PERNO MUÑON COLADO </v>
      </c>
      <c r="I234" s="717" t="s">
        <v>340</v>
      </c>
      <c r="J234" s="712">
        <v>1</v>
      </c>
      <c r="K234" s="718">
        <f>IF(G234="","",VLOOKUP(G234,ARANCEL!$B$5:$D$121,3,FALSE)*J234)</f>
        <v>32612</v>
      </c>
      <c r="L234" s="1243" t="s">
        <v>2842</v>
      </c>
      <c r="M234" s="1243">
        <v>4500216233</v>
      </c>
      <c r="N234" s="1243">
        <v>8406</v>
      </c>
    </row>
    <row r="235" spans="1:14" x14ac:dyDescent="0.25">
      <c r="A235" s="712" t="s">
        <v>305</v>
      </c>
      <c r="B235" s="719">
        <v>41886</v>
      </c>
      <c r="C235" s="714" t="s">
        <v>6982</v>
      </c>
      <c r="D235" s="712" t="s">
        <v>1157</v>
      </c>
      <c r="E235" s="715">
        <v>10256984</v>
      </c>
      <c r="F235" s="712">
        <v>28362599</v>
      </c>
      <c r="G235" s="712">
        <v>2707001</v>
      </c>
      <c r="H235" s="716" t="str">
        <f>IF(G235="","",VLOOKUP(G235,ARANCEL!$B$5:$D$121,2,FALSE))</f>
        <v xml:space="preserve">PLANO DE RELAJACION </v>
      </c>
      <c r="I235" s="717" t="s">
        <v>306</v>
      </c>
      <c r="J235" s="712">
        <v>1</v>
      </c>
      <c r="K235" s="718">
        <f>IF(G235="","",VLOOKUP(G235,ARANCEL!$B$5:$D$121,3,FALSE)*J235)</f>
        <v>9221</v>
      </c>
      <c r="L235" s="1243" t="s">
        <v>7548</v>
      </c>
      <c r="M235" s="1243">
        <v>4500254810</v>
      </c>
      <c r="N235" s="1243" t="s">
        <v>7560</v>
      </c>
    </row>
    <row r="236" spans="1:14" x14ac:dyDescent="0.25">
      <c r="A236" s="712" t="s">
        <v>305</v>
      </c>
      <c r="B236" s="719">
        <v>41967</v>
      </c>
      <c r="C236" s="714" t="s">
        <v>8519</v>
      </c>
      <c r="D236" s="712" t="s">
        <v>95</v>
      </c>
      <c r="E236" s="715">
        <v>10285156</v>
      </c>
      <c r="F236" s="712">
        <v>29724019</v>
      </c>
      <c r="G236" s="712">
        <v>2704005</v>
      </c>
      <c r="H236" s="716" t="str">
        <f>IF(G236="","",VLOOKUP(G236,ARANCEL!$B$5:$D$121,2,FALSE))</f>
        <v>PROVISORIO</v>
      </c>
      <c r="I236" s="717" t="s">
        <v>317</v>
      </c>
      <c r="J236" s="712">
        <v>1</v>
      </c>
      <c r="K236" s="718">
        <f>IF(G236="","",VLOOKUP(G236,ARANCEL!$B$5:$D$121,3,FALSE)*J236)</f>
        <v>3250</v>
      </c>
      <c r="L236" s="1351" t="s">
        <v>9431</v>
      </c>
      <c r="M236" s="1351">
        <v>4500269285</v>
      </c>
      <c r="N236" s="1351" t="s">
        <v>9454</v>
      </c>
    </row>
    <row r="237" spans="1:14" x14ac:dyDescent="0.25">
      <c r="A237" s="712" t="s">
        <v>305</v>
      </c>
      <c r="B237" s="719">
        <v>41967</v>
      </c>
      <c r="C237" s="714" t="s">
        <v>8519</v>
      </c>
      <c r="D237" s="712" t="s">
        <v>95</v>
      </c>
      <c r="E237" s="715">
        <v>10285156</v>
      </c>
      <c r="F237" s="712">
        <v>29724019</v>
      </c>
      <c r="G237" s="712">
        <v>2704003</v>
      </c>
      <c r="H237" s="716" t="str">
        <f>IF(G237="","",VLOOKUP(G237,ARANCEL!$B$5:$D$121,2,FALSE))</f>
        <v xml:space="preserve">CORONA PERIFERICA CON PERNO MUÑON COLADO </v>
      </c>
      <c r="I237" s="717" t="s">
        <v>317</v>
      </c>
      <c r="J237" s="712">
        <v>1</v>
      </c>
      <c r="K237" s="718">
        <f>IF(G237="","",VLOOKUP(G237,ARANCEL!$B$5:$D$121,3,FALSE)*J237)</f>
        <v>32612</v>
      </c>
      <c r="L237" s="1351" t="s">
        <v>9431</v>
      </c>
      <c r="M237" s="1351">
        <v>4500269285</v>
      </c>
      <c r="N237" s="1351" t="s">
        <v>9454</v>
      </c>
    </row>
    <row r="238" spans="1:14" x14ac:dyDescent="0.25">
      <c r="A238" s="712" t="s">
        <v>305</v>
      </c>
      <c r="B238" s="719">
        <v>41662</v>
      </c>
      <c r="C238" s="724" t="s">
        <v>1951</v>
      </c>
      <c r="D238" s="712" t="s">
        <v>1857</v>
      </c>
      <c r="E238" s="715">
        <v>10170108</v>
      </c>
      <c r="F238" s="712">
        <v>23775010</v>
      </c>
      <c r="G238" s="712">
        <v>2705003</v>
      </c>
      <c r="H238" s="716" t="str">
        <f>IF(G238="","",VLOOKUP(G238,ARANCEL!$B$5:$D$121,2,FALSE))</f>
        <v>INCRUSTACION ESTETICA (ART-GLASS O CERAMICA)</v>
      </c>
      <c r="I238" s="717" t="s">
        <v>308</v>
      </c>
      <c r="J238" s="712">
        <v>1</v>
      </c>
      <c r="K238" s="718">
        <f>IF(G238="","",VLOOKUP(G238,ARANCEL!$B$5:$D$121,3,FALSE)*J238)</f>
        <v>15676</v>
      </c>
      <c r="L238" s="1243" t="s">
        <v>2842</v>
      </c>
      <c r="M238" s="1243">
        <v>4500216234</v>
      </c>
      <c r="N238" s="1243">
        <v>8407</v>
      </c>
    </row>
    <row r="239" spans="1:14" x14ac:dyDescent="0.25">
      <c r="A239" s="712" t="s">
        <v>305</v>
      </c>
      <c r="B239" s="719">
        <v>41767</v>
      </c>
      <c r="C239" s="714" t="s">
        <v>4446</v>
      </c>
      <c r="D239" s="712" t="s">
        <v>414</v>
      </c>
      <c r="E239" s="715">
        <v>10194429</v>
      </c>
      <c r="F239" s="712">
        <v>26176999</v>
      </c>
      <c r="G239" s="712">
        <v>2705003</v>
      </c>
      <c r="H239" s="716" t="str">
        <f>IF(G239="","",VLOOKUP(G239,ARANCEL!$B$5:$D$121,2,FALSE))</f>
        <v>INCRUSTACION ESTETICA (ART-GLASS O CERAMICA)</v>
      </c>
      <c r="I239" s="717" t="s">
        <v>312</v>
      </c>
      <c r="J239" s="712">
        <v>1</v>
      </c>
      <c r="K239" s="718">
        <f>IF(G239="","",VLOOKUP(G239,ARANCEL!$B$5:$D$121,3,FALSE)*J239)</f>
        <v>15676</v>
      </c>
      <c r="L239" s="1243" t="s">
        <v>5292</v>
      </c>
      <c r="M239" s="1243">
        <v>4500235506</v>
      </c>
      <c r="N239" s="1243">
        <v>9399</v>
      </c>
    </row>
    <row r="240" spans="1:14" x14ac:dyDescent="0.25">
      <c r="A240" s="712" t="s">
        <v>305</v>
      </c>
      <c r="B240" s="719">
        <v>41968</v>
      </c>
      <c r="C240" s="714" t="s">
        <v>8559</v>
      </c>
      <c r="D240" s="712" t="s">
        <v>1851</v>
      </c>
      <c r="E240" s="715">
        <v>10289600</v>
      </c>
      <c r="F240" s="712">
        <v>29604412</v>
      </c>
      <c r="G240" s="712">
        <v>2704013</v>
      </c>
      <c r="H240" s="716" t="str">
        <f>IF(G240="","",VLOOKUP(G240,ARANCEL!$B$5:$D$121,2,FALSE))</f>
        <v>PROVISORIO (POR PIEZA)</v>
      </c>
      <c r="I240" s="717" t="s">
        <v>324</v>
      </c>
      <c r="J240" s="712">
        <v>1</v>
      </c>
      <c r="K240" s="718">
        <f>IF(G240="","",VLOOKUP(G240,ARANCEL!$B$5:$D$121,3,FALSE)*J240)</f>
        <v>3250</v>
      </c>
      <c r="L240" s="1351" t="s">
        <v>9431</v>
      </c>
      <c r="M240" s="1351">
        <v>4500269285</v>
      </c>
      <c r="N240" s="1351" t="s">
        <v>9454</v>
      </c>
    </row>
    <row r="241" spans="1:14" s="176" customFormat="1" x14ac:dyDescent="0.25">
      <c r="A241" s="712" t="s">
        <v>305</v>
      </c>
      <c r="B241" s="719">
        <v>41968</v>
      </c>
      <c r="C241" s="714" t="s">
        <v>8559</v>
      </c>
      <c r="D241" s="712" t="s">
        <v>1851</v>
      </c>
      <c r="E241" s="715">
        <v>10289600</v>
      </c>
      <c r="F241" s="712">
        <v>29604412</v>
      </c>
      <c r="G241" s="712">
        <v>2704003</v>
      </c>
      <c r="H241" s="716" t="str">
        <f>IF(G241="","",VLOOKUP(G241,ARANCEL!$B$5:$D$121,2,FALSE))</f>
        <v xml:space="preserve">CORONA PERIFERICA CON PERNO MUÑON COLADO </v>
      </c>
      <c r="I241" s="717" t="s">
        <v>324</v>
      </c>
      <c r="J241" s="712">
        <v>1</v>
      </c>
      <c r="K241" s="718">
        <f>IF(G241="","",VLOOKUP(G241,ARANCEL!$B$5:$D$121,3,FALSE)*J241)</f>
        <v>32612</v>
      </c>
      <c r="L241" s="1351" t="s">
        <v>9431</v>
      </c>
      <c r="M241" s="1351">
        <v>4500269285</v>
      </c>
      <c r="N241" s="1351" t="s">
        <v>9454</v>
      </c>
    </row>
    <row r="242" spans="1:14" x14ac:dyDescent="0.25">
      <c r="A242" s="712" t="s">
        <v>305</v>
      </c>
      <c r="B242" s="719">
        <v>41759</v>
      </c>
      <c r="C242" s="714" t="s">
        <v>4277</v>
      </c>
      <c r="D242" s="712" t="s">
        <v>1157</v>
      </c>
      <c r="E242" s="715">
        <v>10192237</v>
      </c>
      <c r="F242" s="712">
        <v>26173672</v>
      </c>
      <c r="G242" s="712">
        <v>2707001</v>
      </c>
      <c r="H242" s="716" t="str">
        <f>IF(G242="","",VLOOKUP(G242,ARANCEL!$B$5:$D$121,2,FALSE))</f>
        <v xml:space="preserve">PLANO DE RELAJACION </v>
      </c>
      <c r="I242" s="717" t="s">
        <v>306</v>
      </c>
      <c r="J242" s="712">
        <v>1</v>
      </c>
      <c r="K242" s="718">
        <f>IF(G242="","",VLOOKUP(G242,ARANCEL!$B$5:$D$121,3,FALSE)*J242)</f>
        <v>9221</v>
      </c>
      <c r="L242" s="1243" t="s">
        <v>4612</v>
      </c>
      <c r="M242" s="1243">
        <v>4500230017</v>
      </c>
      <c r="N242" s="1243">
        <v>9205</v>
      </c>
    </row>
    <row r="243" spans="1:14" x14ac:dyDescent="0.25">
      <c r="A243" s="712" t="s">
        <v>305</v>
      </c>
      <c r="B243" s="719">
        <v>41954</v>
      </c>
      <c r="C243" s="714" t="s">
        <v>8148</v>
      </c>
      <c r="D243" s="712" t="s">
        <v>1870</v>
      </c>
      <c r="E243" s="715">
        <v>10277112</v>
      </c>
      <c r="F243" s="712">
        <v>28639405</v>
      </c>
      <c r="G243" s="712">
        <v>2705003</v>
      </c>
      <c r="H243" s="716" t="str">
        <f>IF(G243="","",VLOOKUP(G243,ARANCEL!$B$5:$D$121,2,FALSE))</f>
        <v>INCRUSTACION ESTETICA (ART-GLASS O CERAMICA)</v>
      </c>
      <c r="I243" s="717" t="s">
        <v>308</v>
      </c>
      <c r="J243" s="712">
        <v>1</v>
      </c>
      <c r="K243" s="718">
        <f>IF(G243="","",VLOOKUP(G243,ARANCEL!$B$5:$D$121,3,FALSE)*J243)</f>
        <v>15676</v>
      </c>
      <c r="L243" s="1243" t="s">
        <v>8256</v>
      </c>
      <c r="M243" s="1243">
        <v>4500265501</v>
      </c>
      <c r="N243" s="1243" t="s">
        <v>8950</v>
      </c>
    </row>
    <row r="244" spans="1:14" x14ac:dyDescent="0.25">
      <c r="A244" s="712" t="s">
        <v>305</v>
      </c>
      <c r="B244" s="719">
        <v>41941</v>
      </c>
      <c r="C244" s="714" t="s">
        <v>7927</v>
      </c>
      <c r="D244" s="712" t="s">
        <v>1283</v>
      </c>
      <c r="E244" s="715">
        <v>10272010</v>
      </c>
      <c r="F244" s="712">
        <v>28894815</v>
      </c>
      <c r="G244" s="712">
        <v>2704005</v>
      </c>
      <c r="H244" s="716" t="str">
        <f>IF(G244="","",VLOOKUP(G244,ARANCEL!$B$5:$D$121,2,FALSE))</f>
        <v>PROVISORIO</v>
      </c>
      <c r="I244" s="717" t="s">
        <v>664</v>
      </c>
      <c r="J244" s="712">
        <v>2</v>
      </c>
      <c r="K244" s="718">
        <f>IF(G244="","",VLOOKUP(G244,ARANCEL!$B$5:$D$121,3,FALSE)*J244)</f>
        <v>6500</v>
      </c>
      <c r="L244" s="1243" t="s">
        <v>8279</v>
      </c>
      <c r="M244" s="1243">
        <v>4500260657</v>
      </c>
      <c r="N244" s="1243" t="s">
        <v>8296</v>
      </c>
    </row>
    <row r="245" spans="1:14" x14ac:dyDescent="0.25">
      <c r="A245" s="712" t="s">
        <v>305</v>
      </c>
      <c r="B245" s="719">
        <v>41711</v>
      </c>
      <c r="C245" s="714" t="s">
        <v>3298</v>
      </c>
      <c r="D245" s="712" t="s">
        <v>95</v>
      </c>
      <c r="E245" s="715">
        <v>10180810</v>
      </c>
      <c r="F245" s="712">
        <v>25188158</v>
      </c>
      <c r="G245" s="712">
        <v>2705003</v>
      </c>
      <c r="H245" s="716" t="str">
        <f>IF(G245="","",VLOOKUP(G245,ARANCEL!$B$5:$D$121,2,FALSE))</f>
        <v>INCRUSTACION ESTETICA (ART-GLASS O CERAMICA)</v>
      </c>
      <c r="I245" s="717" t="s">
        <v>318</v>
      </c>
      <c r="J245" s="712">
        <v>1</v>
      </c>
      <c r="K245" s="718">
        <f>IF(G245="","",VLOOKUP(G245,ARANCEL!$B$5:$D$121,3,FALSE)*J245)</f>
        <v>15676</v>
      </c>
      <c r="L245" s="1243" t="s">
        <v>3058</v>
      </c>
      <c r="M245" s="1243">
        <v>4500225670</v>
      </c>
      <c r="N245" s="1243">
        <v>8925</v>
      </c>
    </row>
    <row r="246" spans="1:14" x14ac:dyDescent="0.25">
      <c r="A246" s="712" t="s">
        <v>305</v>
      </c>
      <c r="B246" s="719">
        <v>41813</v>
      </c>
      <c r="C246" s="714" t="s">
        <v>5283</v>
      </c>
      <c r="D246" s="712" t="s">
        <v>1851</v>
      </c>
      <c r="E246" s="715">
        <v>10214631</v>
      </c>
      <c r="F246" s="712">
        <v>25079872</v>
      </c>
      <c r="G246" s="712">
        <v>2704013</v>
      </c>
      <c r="H246" s="716" t="str">
        <f>IF(G246="","",VLOOKUP(G246,ARANCEL!$B$5:$D$121,2,FALSE))</f>
        <v>PROVISORIO (POR PIEZA)</v>
      </c>
      <c r="I246" s="717" t="s">
        <v>791</v>
      </c>
      <c r="J246" s="712">
        <v>2</v>
      </c>
      <c r="K246" s="718">
        <f>IF(G246="","",VLOOKUP(G246,ARANCEL!$B$5:$D$121,3,FALSE)*J246)</f>
        <v>6500</v>
      </c>
      <c r="L246" s="1243" t="s">
        <v>6017</v>
      </c>
      <c r="M246" s="1243">
        <v>4500243704</v>
      </c>
      <c r="N246" s="1243">
        <v>9793</v>
      </c>
    </row>
    <row r="247" spans="1:14" x14ac:dyDescent="0.25">
      <c r="A247" s="712" t="s">
        <v>305</v>
      </c>
      <c r="B247" s="719">
        <v>41813</v>
      </c>
      <c r="C247" s="714" t="s">
        <v>5283</v>
      </c>
      <c r="D247" s="712" t="s">
        <v>1851</v>
      </c>
      <c r="E247" s="715">
        <v>10214631</v>
      </c>
      <c r="F247" s="712">
        <v>25079872</v>
      </c>
      <c r="G247" s="712">
        <v>2704003</v>
      </c>
      <c r="H247" s="716" t="str">
        <f>IF(G247="","",VLOOKUP(G247,ARANCEL!$B$5:$D$121,2,FALSE))</f>
        <v xml:space="preserve">CORONA PERIFERICA CON PERNO MUÑON COLADO </v>
      </c>
      <c r="I247" s="717" t="s">
        <v>791</v>
      </c>
      <c r="J247" s="712">
        <v>2</v>
      </c>
      <c r="K247" s="718">
        <f>IF(G247="","",VLOOKUP(G247,ARANCEL!$B$5:$D$121,3,FALSE)*J247)</f>
        <v>65224</v>
      </c>
      <c r="L247" s="1243" t="s">
        <v>6017</v>
      </c>
      <c r="M247" s="1243">
        <v>4500243704</v>
      </c>
      <c r="N247" s="1243">
        <v>9793</v>
      </c>
    </row>
    <row r="248" spans="1:14" x14ac:dyDescent="0.25">
      <c r="A248" s="712" t="s">
        <v>305</v>
      </c>
      <c r="B248" s="719">
        <v>41962</v>
      </c>
      <c r="C248" s="714" t="s">
        <v>1789</v>
      </c>
      <c r="D248" s="712" t="s">
        <v>1851</v>
      </c>
      <c r="E248" s="715">
        <v>10282355</v>
      </c>
      <c r="F248" s="712">
        <v>29475949</v>
      </c>
      <c r="G248" s="712">
        <v>2704005</v>
      </c>
      <c r="H248" s="716" t="str">
        <f>IF(G248="","",VLOOKUP(G248,ARANCEL!$B$5:$D$121,2,FALSE))</f>
        <v>PROVISORIO</v>
      </c>
      <c r="I248" s="717" t="s">
        <v>311</v>
      </c>
      <c r="J248" s="712">
        <v>1</v>
      </c>
      <c r="K248" s="718">
        <f>IF(G248="","",VLOOKUP(G248,ARANCEL!$B$5:$D$121,3,FALSE)*J248)</f>
        <v>3250</v>
      </c>
      <c r="L248" s="1351" t="s">
        <v>9431</v>
      </c>
      <c r="M248" s="1351">
        <v>4500269285</v>
      </c>
      <c r="N248" s="1351" t="s">
        <v>9454</v>
      </c>
    </row>
    <row r="249" spans="1:14" x14ac:dyDescent="0.25">
      <c r="A249" s="712" t="s">
        <v>305</v>
      </c>
      <c r="B249" s="719">
        <v>41782</v>
      </c>
      <c r="C249" s="714" t="s">
        <v>4784</v>
      </c>
      <c r="D249" s="712" t="s">
        <v>414</v>
      </c>
      <c r="E249" s="715">
        <v>10205290</v>
      </c>
      <c r="F249" s="712">
        <v>23271616</v>
      </c>
      <c r="G249" s="712">
        <v>2702048</v>
      </c>
      <c r="H249" s="716" t="str">
        <f>IF(G249="","",VLOOKUP(G249,ARANCEL!$B$5:$D$121,2,FALSE))</f>
        <v xml:space="preserve">SERVICIO LAB. IMPLANTE CORONA CEMENTADA/ATORNILLADA </v>
      </c>
      <c r="I249" s="717" t="s">
        <v>329</v>
      </c>
      <c r="J249" s="712">
        <v>1</v>
      </c>
      <c r="K249" s="718">
        <f>IF(G249="","",VLOOKUP(G249,ARANCEL!$B$5:$D$121,3,FALSE)*J249)</f>
        <v>43857</v>
      </c>
      <c r="L249" s="1243" t="s">
        <v>5292</v>
      </c>
      <c r="M249" s="1243">
        <v>4500235506</v>
      </c>
      <c r="N249" s="1243">
        <v>9399</v>
      </c>
    </row>
    <row r="250" spans="1:14" x14ac:dyDescent="0.25">
      <c r="A250" s="712" t="s">
        <v>305</v>
      </c>
      <c r="B250" s="719">
        <v>41946</v>
      </c>
      <c r="C250" s="714" t="s">
        <v>7994</v>
      </c>
      <c r="D250" s="712" t="s">
        <v>1870</v>
      </c>
      <c r="E250" s="715">
        <v>10273638</v>
      </c>
      <c r="F250" s="712">
        <v>28823987</v>
      </c>
      <c r="G250" s="712">
        <v>2705003</v>
      </c>
      <c r="H250" s="716" t="str">
        <f>IF(G250="","",VLOOKUP(G250,ARANCEL!$B$5:$D$121,2,FALSE))</f>
        <v>INCRUSTACION ESTETICA (ART-GLASS O CERAMICA)</v>
      </c>
      <c r="I250" s="717" t="s">
        <v>618</v>
      </c>
      <c r="J250" s="712">
        <v>1</v>
      </c>
      <c r="K250" s="718">
        <f>IF(G250="","",VLOOKUP(G250,ARANCEL!$B$5:$D$121,3,FALSE)*J250)</f>
        <v>15676</v>
      </c>
      <c r="L250" s="1243" t="s">
        <v>8279</v>
      </c>
      <c r="M250" s="1243">
        <v>4500260657</v>
      </c>
      <c r="N250" s="1243" t="s">
        <v>8296</v>
      </c>
    </row>
    <row r="251" spans="1:14" x14ac:dyDescent="0.25">
      <c r="A251" s="712" t="s">
        <v>305</v>
      </c>
      <c r="B251" s="719">
        <v>41814</v>
      </c>
      <c r="C251" s="714" t="s">
        <v>5261</v>
      </c>
      <c r="D251" s="712" t="s">
        <v>1283</v>
      </c>
      <c r="E251" s="715">
        <v>10214291</v>
      </c>
      <c r="F251" s="712">
        <v>26130225</v>
      </c>
      <c r="G251" s="712">
        <v>2704005</v>
      </c>
      <c r="H251" s="716" t="str">
        <f>IF(G251="","",VLOOKUP(G251,ARANCEL!$B$5:$D$121,2,FALSE))</f>
        <v>PROVISORIO</v>
      </c>
      <c r="I251" s="717" t="s">
        <v>326</v>
      </c>
      <c r="J251" s="712">
        <v>1</v>
      </c>
      <c r="K251" s="718">
        <f>IF(G251="","",VLOOKUP(G251,ARANCEL!$B$5:$D$121,3,FALSE)*J251)</f>
        <v>3250</v>
      </c>
      <c r="L251" s="1243" t="s">
        <v>6017</v>
      </c>
      <c r="M251" s="1243">
        <v>4500243704</v>
      </c>
      <c r="N251" s="1243">
        <v>9793</v>
      </c>
    </row>
    <row r="252" spans="1:14" x14ac:dyDescent="0.25">
      <c r="A252" s="712" t="s">
        <v>305</v>
      </c>
      <c r="B252" s="719">
        <v>41814</v>
      </c>
      <c r="C252" s="714" t="s">
        <v>5261</v>
      </c>
      <c r="D252" s="712" t="s">
        <v>1283</v>
      </c>
      <c r="E252" s="715">
        <v>10214291</v>
      </c>
      <c r="F252" s="712">
        <v>26130225</v>
      </c>
      <c r="G252" s="712">
        <v>2704031</v>
      </c>
      <c r="H252" s="716" t="str">
        <f>IF(G252="","",VLOOKUP(G252,ARANCEL!$B$5:$D$121,2,FALSE))</f>
        <v xml:space="preserve">PERNO MUÑON METALICO </v>
      </c>
      <c r="I252" s="717" t="s">
        <v>326</v>
      </c>
      <c r="J252" s="712">
        <v>1</v>
      </c>
      <c r="K252" s="718">
        <f>IF(G252="","",VLOOKUP(G252,ARANCEL!$B$5:$D$121,3,FALSE)*J252)</f>
        <v>12246</v>
      </c>
      <c r="L252" s="1243" t="s">
        <v>6017</v>
      </c>
      <c r="M252" s="1243">
        <v>4500243704</v>
      </c>
      <c r="N252" s="1243">
        <v>9793</v>
      </c>
    </row>
    <row r="253" spans="1:14" x14ac:dyDescent="0.25">
      <c r="A253" s="712" t="s">
        <v>305</v>
      </c>
      <c r="B253" s="719">
        <v>41814</v>
      </c>
      <c r="C253" s="714" t="s">
        <v>5261</v>
      </c>
      <c r="D253" s="712" t="s">
        <v>1283</v>
      </c>
      <c r="E253" s="715">
        <v>10214291</v>
      </c>
      <c r="F253" s="712">
        <v>26130225</v>
      </c>
      <c r="G253" s="712">
        <v>2704002</v>
      </c>
      <c r="H253" s="716" t="str">
        <f>IF(G253="","",VLOOKUP(G253,ARANCEL!$B$5:$D$121,2,FALSE))</f>
        <v xml:space="preserve">CORONA PERIFERICA </v>
      </c>
      <c r="I253" s="717" t="s">
        <v>326</v>
      </c>
      <c r="J253" s="712">
        <v>1</v>
      </c>
      <c r="K253" s="718">
        <f>IF(G253="","",VLOOKUP(G253,ARANCEL!$B$5:$D$121,3,FALSE)*J253)</f>
        <v>25865</v>
      </c>
      <c r="L253" s="1243" t="s">
        <v>6017</v>
      </c>
      <c r="M253" s="1243">
        <v>4500243704</v>
      </c>
      <c r="N253" s="1243">
        <v>9793</v>
      </c>
    </row>
    <row r="254" spans="1:14" x14ac:dyDescent="0.25">
      <c r="A254" s="712" t="s">
        <v>305</v>
      </c>
      <c r="B254" s="719">
        <v>41953</v>
      </c>
      <c r="C254" s="714" t="s">
        <v>7703</v>
      </c>
      <c r="D254" s="712" t="s">
        <v>1283</v>
      </c>
      <c r="E254" s="715">
        <v>10278040</v>
      </c>
      <c r="F254" s="712">
        <v>29507442</v>
      </c>
      <c r="G254" s="712">
        <v>2704016</v>
      </c>
      <c r="H254" s="716" t="str">
        <f>IF(G254="","",VLOOKUP(G254,ARANCEL!$B$5:$D$121,2,FALSE))</f>
        <v xml:space="preserve">CORONA PROCERA </v>
      </c>
      <c r="I254" s="717" t="s">
        <v>308</v>
      </c>
      <c r="J254" s="712">
        <v>1</v>
      </c>
      <c r="K254" s="718">
        <f>IF(G254="","",VLOOKUP(G254,ARANCEL!$B$5:$D$121,3,FALSE)*J254)</f>
        <v>58477</v>
      </c>
      <c r="L254" s="1243" t="s">
        <v>8256</v>
      </c>
      <c r="M254" s="1243">
        <v>4500265501</v>
      </c>
      <c r="N254" s="1243" t="s">
        <v>8950</v>
      </c>
    </row>
    <row r="255" spans="1:14" x14ac:dyDescent="0.25">
      <c r="A255" s="712" t="s">
        <v>305</v>
      </c>
      <c r="B255" s="719">
        <v>41953</v>
      </c>
      <c r="C255" s="714" t="s">
        <v>7703</v>
      </c>
      <c r="D255" s="712" t="s">
        <v>1283</v>
      </c>
      <c r="E255" s="715">
        <v>10278040</v>
      </c>
      <c r="F255" s="712">
        <v>259507442</v>
      </c>
      <c r="G255" s="712">
        <v>2704005</v>
      </c>
      <c r="H255" s="716" t="str">
        <f>IF(G255="","",VLOOKUP(G255,ARANCEL!$B$5:$D$121,2,FALSE))</f>
        <v>PROVISORIO</v>
      </c>
      <c r="I255" s="717" t="s">
        <v>308</v>
      </c>
      <c r="J255" s="712">
        <v>1</v>
      </c>
      <c r="K255" s="718">
        <f>IF(G255="","",VLOOKUP(G255,ARANCEL!$B$5:$D$121,3,FALSE)*J255)</f>
        <v>3250</v>
      </c>
      <c r="L255" s="1351" t="s">
        <v>9431</v>
      </c>
      <c r="M255" s="1351">
        <v>4500269285</v>
      </c>
      <c r="N255" s="1351" t="s">
        <v>9454</v>
      </c>
    </row>
    <row r="256" spans="1:14" x14ac:dyDescent="0.25">
      <c r="A256" s="712" t="s">
        <v>305</v>
      </c>
      <c r="B256" s="719">
        <v>41865</v>
      </c>
      <c r="C256" s="714" t="s">
        <v>6425</v>
      </c>
      <c r="D256" s="712" t="s">
        <v>1157</v>
      </c>
      <c r="E256" s="715">
        <v>10242254</v>
      </c>
      <c r="F256" s="712">
        <v>27977577</v>
      </c>
      <c r="G256" s="712">
        <v>2707001</v>
      </c>
      <c r="H256" s="716" t="str">
        <f>IF(G256="","",VLOOKUP(G256,ARANCEL!$B$5:$D$121,2,FALSE))</f>
        <v xml:space="preserve">PLANO DE RELAJACION </v>
      </c>
      <c r="I256" s="717" t="s">
        <v>306</v>
      </c>
      <c r="J256" s="712">
        <v>1</v>
      </c>
      <c r="K256" s="718">
        <f>IF(G256="","",VLOOKUP(G256,ARANCEL!$B$5:$D$121,3,FALSE)*J256)</f>
        <v>9221</v>
      </c>
      <c r="L256" s="1243" t="s">
        <v>6905</v>
      </c>
      <c r="M256" s="1243">
        <v>4500251392</v>
      </c>
      <c r="N256" s="1243" t="s">
        <v>7148</v>
      </c>
    </row>
    <row r="257" spans="1:14" x14ac:dyDescent="0.25">
      <c r="A257" s="712" t="s">
        <v>305</v>
      </c>
      <c r="B257" s="719">
        <v>41738</v>
      </c>
      <c r="C257" s="714" t="s">
        <v>3850</v>
      </c>
      <c r="D257" s="712" t="s">
        <v>1969</v>
      </c>
      <c r="E257" s="715">
        <v>10187092</v>
      </c>
      <c r="F257" s="712">
        <v>23700722</v>
      </c>
      <c r="G257" s="712">
        <v>2704015</v>
      </c>
      <c r="H257" s="716" t="str">
        <f>IF(G257="","",VLOOKUP(G257,ARANCEL!$B$5:$D$121,2,FALSE))</f>
        <v xml:space="preserve">CORONA IN CERAM </v>
      </c>
      <c r="I257" s="717" t="s">
        <v>329</v>
      </c>
      <c r="J257" s="712">
        <v>1</v>
      </c>
      <c r="K257" s="718">
        <f>IF(G257="","",VLOOKUP(G257,ARANCEL!$B$5:$D$121,3,FALSE)*J257)</f>
        <v>42733</v>
      </c>
      <c r="L257" s="1243" t="s">
        <v>4612</v>
      </c>
      <c r="M257" s="1243">
        <v>4500230001</v>
      </c>
      <c r="N257" s="1243">
        <v>9203</v>
      </c>
    </row>
    <row r="258" spans="1:14" x14ac:dyDescent="0.25">
      <c r="A258" s="712" t="s">
        <v>305</v>
      </c>
      <c r="B258" s="719">
        <v>41738</v>
      </c>
      <c r="C258" s="714" t="s">
        <v>3850</v>
      </c>
      <c r="D258" s="712" t="s">
        <v>1969</v>
      </c>
      <c r="E258" s="715">
        <v>10187092</v>
      </c>
      <c r="F258" s="712">
        <v>23700722</v>
      </c>
      <c r="G258" s="712">
        <v>2704013</v>
      </c>
      <c r="H258" s="716" t="str">
        <f>IF(G258="","",VLOOKUP(G258,ARANCEL!$B$5:$D$121,2,FALSE))</f>
        <v>PROVISORIO (POR PIEZA)</v>
      </c>
      <c r="I258" s="717" t="s">
        <v>329</v>
      </c>
      <c r="J258" s="712">
        <v>1</v>
      </c>
      <c r="K258" s="718">
        <f>IF(G258="","",VLOOKUP(G258,ARANCEL!$B$5:$D$121,3,FALSE)*J258)</f>
        <v>3250</v>
      </c>
      <c r="L258" s="1243" t="s">
        <v>8279</v>
      </c>
      <c r="M258" s="1243">
        <v>4500259031</v>
      </c>
      <c r="N258" s="1243" t="s">
        <v>8259</v>
      </c>
    </row>
    <row r="259" spans="1:14" x14ac:dyDescent="0.25">
      <c r="A259" s="712" t="s">
        <v>305</v>
      </c>
      <c r="B259" s="719">
        <v>41964</v>
      </c>
      <c r="C259" s="714" t="s">
        <v>8433</v>
      </c>
      <c r="D259" s="712" t="s">
        <v>414</v>
      </c>
      <c r="E259" s="715">
        <v>10283632</v>
      </c>
      <c r="F259" s="712">
        <v>27714303</v>
      </c>
      <c r="G259" s="712">
        <v>2702048</v>
      </c>
      <c r="H259" s="716" t="str">
        <f>IF(G259="","",VLOOKUP(G259,ARANCEL!$B$5:$D$121,2,FALSE))</f>
        <v xml:space="preserve">SERVICIO LAB. IMPLANTE CORONA CEMENTADA/ATORNILLADA </v>
      </c>
      <c r="I259" s="717" t="s">
        <v>317</v>
      </c>
      <c r="J259" s="728">
        <v>2</v>
      </c>
      <c r="K259" s="718">
        <f>IF(G259="","",VLOOKUP(G259,ARANCEL!$B$5:$D$121,3,FALSE)*J259)</f>
        <v>87714</v>
      </c>
      <c r="L259" s="1351" t="s">
        <v>9431</v>
      </c>
      <c r="M259" s="1351">
        <v>4500269285</v>
      </c>
      <c r="N259" s="1351" t="s">
        <v>9454</v>
      </c>
    </row>
    <row r="260" spans="1:14" x14ac:dyDescent="0.25">
      <c r="A260" s="712" t="s">
        <v>305</v>
      </c>
      <c r="B260" s="719">
        <v>41971</v>
      </c>
      <c r="C260" s="714" t="s">
        <v>8604</v>
      </c>
      <c r="D260" s="712" t="s">
        <v>1870</v>
      </c>
      <c r="E260" s="715">
        <v>10287910</v>
      </c>
      <c r="F260" s="712">
        <v>28808788</v>
      </c>
      <c r="G260" s="712">
        <v>2705003</v>
      </c>
      <c r="H260" s="716" t="str">
        <f>IF(G260="","",VLOOKUP(G260,ARANCEL!$B$5:$D$121,2,FALSE))</f>
        <v>INCRUSTACION ESTETICA (ART-GLASS O CERAMICA)</v>
      </c>
      <c r="I260" s="717" t="s">
        <v>326</v>
      </c>
      <c r="J260" s="712">
        <v>1</v>
      </c>
      <c r="K260" s="718">
        <f>IF(G260="","",VLOOKUP(G260,ARANCEL!$B$5:$D$121,3,FALSE)*J260)</f>
        <v>15676</v>
      </c>
      <c r="L260" s="1351" t="s">
        <v>9431</v>
      </c>
      <c r="M260" s="1351">
        <v>4500269285</v>
      </c>
      <c r="N260" s="1351" t="s">
        <v>9454</v>
      </c>
    </row>
    <row r="261" spans="1:14" x14ac:dyDescent="0.25">
      <c r="A261" s="712" t="s">
        <v>305</v>
      </c>
      <c r="B261" s="719">
        <v>41927</v>
      </c>
      <c r="C261" s="714" t="s">
        <v>7640</v>
      </c>
      <c r="D261" s="712" t="s">
        <v>1969</v>
      </c>
      <c r="E261" s="715">
        <v>10264452</v>
      </c>
      <c r="F261" s="712">
        <v>27654106</v>
      </c>
      <c r="G261" s="712">
        <v>2704013</v>
      </c>
      <c r="H261" s="716" t="str">
        <f>IF(G261="","",VLOOKUP(G261,ARANCEL!$B$5:$D$121,2,FALSE))</f>
        <v>PROVISORIO (POR PIEZA)</v>
      </c>
      <c r="I261" s="717" t="s">
        <v>315</v>
      </c>
      <c r="J261" s="712">
        <v>1</v>
      </c>
      <c r="K261" s="718">
        <f>IF(G261="","",VLOOKUP(G261,ARANCEL!$B$5:$D$121,3,FALSE)*J261)</f>
        <v>3250</v>
      </c>
      <c r="L261" s="1243" t="s">
        <v>8279</v>
      </c>
      <c r="M261" s="1243">
        <v>4500260657</v>
      </c>
      <c r="N261" s="1243" t="s">
        <v>8296</v>
      </c>
    </row>
    <row r="262" spans="1:14" x14ac:dyDescent="0.25">
      <c r="A262" s="712" t="s">
        <v>305</v>
      </c>
      <c r="B262" s="719">
        <v>41927</v>
      </c>
      <c r="C262" s="714" t="s">
        <v>7640</v>
      </c>
      <c r="D262" s="712" t="s">
        <v>1969</v>
      </c>
      <c r="E262" s="715">
        <v>10264452</v>
      </c>
      <c r="F262" s="712">
        <v>27654106</v>
      </c>
      <c r="G262" s="712">
        <v>2704003</v>
      </c>
      <c r="H262" s="716" t="str">
        <f>IF(G262="","",VLOOKUP(G262,ARANCEL!$B$5:$D$121,2,FALSE))</f>
        <v xml:space="preserve">CORONA PERIFERICA CON PERNO MUÑON COLADO </v>
      </c>
      <c r="I262" s="717" t="s">
        <v>315</v>
      </c>
      <c r="J262" s="712">
        <v>1</v>
      </c>
      <c r="K262" s="718">
        <f>IF(G262="","",VLOOKUP(G262,ARANCEL!$B$5:$D$121,3,FALSE)*J262)</f>
        <v>32612</v>
      </c>
      <c r="L262" s="1243" t="s">
        <v>8279</v>
      </c>
      <c r="M262" s="1243">
        <v>4500260657</v>
      </c>
      <c r="N262" s="1243" t="s">
        <v>8296</v>
      </c>
    </row>
    <row r="263" spans="1:14" x14ac:dyDescent="0.25">
      <c r="A263" s="712" t="s">
        <v>305</v>
      </c>
      <c r="B263" s="719">
        <v>41663</v>
      </c>
      <c r="C263" s="724" t="s">
        <v>1948</v>
      </c>
      <c r="D263" s="712" t="s">
        <v>95</v>
      </c>
      <c r="E263" s="715">
        <v>10170256</v>
      </c>
      <c r="F263" s="712">
        <v>24578625</v>
      </c>
      <c r="G263" s="712">
        <v>2704013</v>
      </c>
      <c r="H263" s="716" t="str">
        <f>IF(G263="","",VLOOKUP(G263,ARANCEL!$B$5:$D$121,2,FALSE))</f>
        <v>PROVISORIO (POR PIEZA)</v>
      </c>
      <c r="I263" s="717" t="s">
        <v>311</v>
      </c>
      <c r="J263" s="712">
        <v>1</v>
      </c>
      <c r="K263" s="718">
        <f>IF(G263="","",VLOOKUP(G263,ARANCEL!$B$5:$D$121,3,FALSE)*J263)</f>
        <v>3250</v>
      </c>
      <c r="L263" s="1243" t="s">
        <v>2842</v>
      </c>
      <c r="M263" s="1243">
        <v>4500216234</v>
      </c>
      <c r="N263" s="1243">
        <v>8407</v>
      </c>
    </row>
    <row r="264" spans="1:14" x14ac:dyDescent="0.25">
      <c r="A264" s="712" t="s">
        <v>305</v>
      </c>
      <c r="B264" s="719">
        <v>41800</v>
      </c>
      <c r="C264" s="714" t="s">
        <v>4995</v>
      </c>
      <c r="D264" s="712" t="s">
        <v>1870</v>
      </c>
      <c r="E264" s="715">
        <v>10207565</v>
      </c>
      <c r="F264" s="712">
        <v>26488625</v>
      </c>
      <c r="G264" s="712">
        <v>2705003</v>
      </c>
      <c r="H264" s="716" t="str">
        <f>IF(G264="","",VLOOKUP(G264,ARANCEL!$B$5:$D$121,2,FALSE))</f>
        <v>INCRUSTACION ESTETICA (ART-GLASS O CERAMICA)</v>
      </c>
      <c r="I264" s="717" t="s">
        <v>309</v>
      </c>
      <c r="J264" s="712">
        <v>1</v>
      </c>
      <c r="K264" s="718">
        <f>IF(G264="","",VLOOKUP(G264,ARANCEL!$B$5:$D$121,3,FALSE)*J264)</f>
        <v>15676</v>
      </c>
      <c r="L264" s="1243" t="s">
        <v>5742</v>
      </c>
      <c r="M264" s="1243">
        <v>4500239468</v>
      </c>
      <c r="N264" s="1243" t="s">
        <v>5756</v>
      </c>
    </row>
    <row r="265" spans="1:14" x14ac:dyDescent="0.25">
      <c r="A265" s="712" t="s">
        <v>313</v>
      </c>
      <c r="B265" s="719">
        <v>41807</v>
      </c>
      <c r="C265" s="714" t="s">
        <v>4995</v>
      </c>
      <c r="D265" s="712" t="s">
        <v>1870</v>
      </c>
      <c r="E265" s="715">
        <v>10211305</v>
      </c>
      <c r="F265" s="712">
        <v>26488625</v>
      </c>
      <c r="G265" s="712">
        <v>2705003</v>
      </c>
      <c r="H265" s="716" t="str">
        <f>IF(G265="","",VLOOKUP(G265,ARANCEL!$B$5:$D$121,2,FALSE))</f>
        <v>INCRUSTACION ESTETICA (ART-GLASS O CERAMICA)</v>
      </c>
      <c r="I265" s="717" t="s">
        <v>342</v>
      </c>
      <c r="J265" s="712">
        <v>1</v>
      </c>
      <c r="K265" s="718">
        <f>IF(G265="","",VLOOKUP(G265,ARANCEL!$B$5:$D$121,3,FALSE)*J265)</f>
        <v>15676</v>
      </c>
      <c r="L265" s="1243" t="s">
        <v>6017</v>
      </c>
      <c r="M265" s="1243">
        <v>4500243699</v>
      </c>
      <c r="N265" s="1243">
        <v>9792</v>
      </c>
    </row>
    <row r="266" spans="1:14" x14ac:dyDescent="0.25">
      <c r="A266" s="712" t="s">
        <v>313</v>
      </c>
      <c r="B266" s="719">
        <v>42016</v>
      </c>
      <c r="C266" s="714" t="s">
        <v>9312</v>
      </c>
      <c r="D266" s="712" t="s">
        <v>1638</v>
      </c>
      <c r="E266" s="715">
        <v>10305645</v>
      </c>
      <c r="F266" s="712">
        <v>29994199</v>
      </c>
      <c r="G266" s="712">
        <v>2704015</v>
      </c>
      <c r="H266" s="716" t="str">
        <f>IF(G266="","",VLOOKUP(G266,ARANCEL!$B$5:$D$121,2,FALSE))</f>
        <v xml:space="preserve">CORONA IN CERAM </v>
      </c>
      <c r="I266" s="717" t="s">
        <v>4852</v>
      </c>
      <c r="J266" s="712">
        <v>4</v>
      </c>
      <c r="K266" s="718">
        <f>IF(G266="","",VLOOKUP(G266,ARANCEL!$B$5:$D$121,3,FALSE)*J266)</f>
        <v>170932</v>
      </c>
      <c r="L266" s="1319" t="str">
        <f>IF(E266="","","IMPAGO")</f>
        <v>IMPAGO</v>
      </c>
      <c r="M266" s="1319" t="str">
        <f>IF(L266="IMPAGO","SIN O.C.","")</f>
        <v>SIN O.C.</v>
      </c>
      <c r="N266" s="1319" t="str">
        <f>IF(L266="IMPAGO","SIN FACT.","")</f>
        <v>SIN FACT.</v>
      </c>
    </row>
    <row r="267" spans="1:14" x14ac:dyDescent="0.25">
      <c r="A267" s="712" t="s">
        <v>305</v>
      </c>
      <c r="B267" s="719">
        <v>42016</v>
      </c>
      <c r="C267" s="714" t="s">
        <v>9312</v>
      </c>
      <c r="D267" s="712" t="s">
        <v>1638</v>
      </c>
      <c r="E267" s="715">
        <v>10305645</v>
      </c>
      <c r="F267" s="712">
        <v>29994199</v>
      </c>
      <c r="G267" s="712">
        <v>2704013</v>
      </c>
      <c r="H267" s="716" t="str">
        <f>IF(G267="","",VLOOKUP(G267,ARANCEL!$B$5:$D$121,2,FALSE))</f>
        <v>PROVISORIO (POR PIEZA)</v>
      </c>
      <c r="I267" s="717" t="s">
        <v>4852</v>
      </c>
      <c r="J267" s="712">
        <v>4</v>
      </c>
      <c r="K267" s="718">
        <f>IF(G267="","",VLOOKUP(G267,ARANCEL!$B$5:$D$121,3,FALSE)*J267)</f>
        <v>13000</v>
      </c>
      <c r="L267" s="1319" t="str">
        <f>IF(E267="","","IMPAGO")</f>
        <v>IMPAGO</v>
      </c>
      <c r="M267" s="1319" t="str">
        <f>IF(L267="IMPAGO","SIN O.C.","")</f>
        <v>SIN O.C.</v>
      </c>
      <c r="N267" s="1319" t="str">
        <f>IF(L267="IMPAGO","SIN FACT.","")</f>
        <v>SIN FACT.</v>
      </c>
    </row>
    <row r="268" spans="1:14" s="176" customFormat="1" x14ac:dyDescent="0.25">
      <c r="A268" s="712" t="s">
        <v>305</v>
      </c>
      <c r="B268" s="719">
        <v>42019</v>
      </c>
      <c r="C268" s="714" t="s">
        <v>9513</v>
      </c>
      <c r="D268" s="712" t="s">
        <v>1969</v>
      </c>
      <c r="E268" s="715">
        <v>10308860</v>
      </c>
      <c r="F268" s="712">
        <v>30340012</v>
      </c>
      <c r="G268" s="712">
        <v>2704013</v>
      </c>
      <c r="H268" s="716" t="str">
        <f>IF(G268="","",VLOOKUP(G268,ARANCEL!$B$5:$D$121,2,FALSE))</f>
        <v>PROVISORIO (POR PIEZA)</v>
      </c>
      <c r="I268" s="717" t="s">
        <v>340</v>
      </c>
      <c r="J268" s="712">
        <v>1</v>
      </c>
      <c r="K268" s="718">
        <f>IF(G268="","",VLOOKUP(G268,ARANCEL!$B$5:$D$121,3,FALSE)*J268)</f>
        <v>3250</v>
      </c>
      <c r="L268" s="1319" t="str">
        <f>IF(E268="","","IMPAGO")</f>
        <v>IMPAGO</v>
      </c>
      <c r="M268" s="1319" t="str">
        <f>IF(L268="IMPAGO","SIN O.C.","")</f>
        <v>SIN O.C.</v>
      </c>
      <c r="N268" s="1319" t="str">
        <f>IF(L268="IMPAGO","SIN FACT.","")</f>
        <v>SIN FACT.</v>
      </c>
    </row>
    <row r="269" spans="1:14" s="176" customFormat="1" x14ac:dyDescent="0.25">
      <c r="A269" s="712" t="s">
        <v>313</v>
      </c>
      <c r="B269" s="719">
        <v>42019</v>
      </c>
      <c r="C269" s="714" t="s">
        <v>9513</v>
      </c>
      <c r="D269" s="712" t="s">
        <v>1969</v>
      </c>
      <c r="E269" s="715">
        <v>10308860</v>
      </c>
      <c r="F269" s="712">
        <v>30340012</v>
      </c>
      <c r="G269" s="712">
        <v>2704003</v>
      </c>
      <c r="H269" s="716" t="str">
        <f>IF(G269="","",VLOOKUP(G269,ARANCEL!$B$5:$D$121,2,FALSE))</f>
        <v xml:space="preserve">CORONA PERIFERICA CON PERNO MUÑON COLADO </v>
      </c>
      <c r="I269" s="717" t="s">
        <v>340</v>
      </c>
      <c r="J269" s="712">
        <v>1</v>
      </c>
      <c r="K269" s="718">
        <f>IF(G269="","",VLOOKUP(G269,ARANCEL!$B$5:$D$121,3,FALSE)*J269)</f>
        <v>32612</v>
      </c>
      <c r="L269" s="1319" t="str">
        <f>IF(E269="","","IMPAGO")</f>
        <v>IMPAGO</v>
      </c>
      <c r="M269" s="1319" t="str">
        <f>IF(L269="IMPAGO","SIN O.C.","")</f>
        <v>SIN O.C.</v>
      </c>
      <c r="N269" s="1319" t="str">
        <f>IF(L269="IMPAGO","SIN FACT.","")</f>
        <v>SIN FACT.</v>
      </c>
    </row>
    <row r="270" spans="1:14" x14ac:dyDescent="0.25">
      <c r="A270" s="712" t="s">
        <v>305</v>
      </c>
      <c r="B270" s="719">
        <v>41822</v>
      </c>
      <c r="C270" s="714" t="s">
        <v>5448</v>
      </c>
      <c r="D270" s="712" t="s">
        <v>620</v>
      </c>
      <c r="E270" s="741">
        <v>10218746</v>
      </c>
      <c r="F270" s="712">
        <v>26865988</v>
      </c>
      <c r="G270" s="712">
        <v>2704013</v>
      </c>
      <c r="H270" s="716" t="str">
        <f>IF(G270="","",VLOOKUP(G270,ARANCEL!$B$5:$D$121,2,FALSE))</f>
        <v>PROVISORIO (POR PIEZA)</v>
      </c>
      <c r="I270" s="717" t="s">
        <v>326</v>
      </c>
      <c r="J270" s="712">
        <v>1</v>
      </c>
      <c r="K270" s="718">
        <f>IF(G270="","",VLOOKUP(G270,ARANCEL!$B$5:$D$121,3,FALSE)*J270)</f>
        <v>3250</v>
      </c>
      <c r="L270" s="1243" t="s">
        <v>6017</v>
      </c>
      <c r="M270" s="1243">
        <v>4500243707</v>
      </c>
      <c r="N270" s="1243">
        <v>9794</v>
      </c>
    </row>
    <row r="271" spans="1:14" x14ac:dyDescent="0.25">
      <c r="A271" s="712" t="s">
        <v>305</v>
      </c>
      <c r="B271" s="719">
        <v>41822</v>
      </c>
      <c r="C271" s="714" t="s">
        <v>5448</v>
      </c>
      <c r="D271" s="712" t="s">
        <v>620</v>
      </c>
      <c r="E271" s="741">
        <v>10218746</v>
      </c>
      <c r="F271" s="712">
        <v>26865988</v>
      </c>
      <c r="G271" s="712">
        <v>2704003</v>
      </c>
      <c r="H271" s="716" t="str">
        <f>IF(G271="","",VLOOKUP(G271,ARANCEL!$B$5:$D$121,2,FALSE))</f>
        <v xml:space="preserve">CORONA PERIFERICA CON PERNO MUÑON COLADO </v>
      </c>
      <c r="I271" s="717" t="s">
        <v>326</v>
      </c>
      <c r="J271" s="712">
        <v>1</v>
      </c>
      <c r="K271" s="718">
        <f>IF(G271="","",VLOOKUP(G271,ARANCEL!$B$5:$D$121,3,FALSE)*J271)</f>
        <v>32612</v>
      </c>
      <c r="L271" s="1243" t="s">
        <v>6017</v>
      </c>
      <c r="M271" s="1243">
        <v>4500243707</v>
      </c>
      <c r="N271" s="1243">
        <v>9794</v>
      </c>
    </row>
    <row r="272" spans="1:14" s="176" customFormat="1" x14ac:dyDescent="0.25">
      <c r="A272" s="712" t="s">
        <v>305</v>
      </c>
      <c r="B272" s="719">
        <v>41803</v>
      </c>
      <c r="C272" s="714" t="s">
        <v>5060</v>
      </c>
      <c r="D272" s="712" t="s">
        <v>414</v>
      </c>
      <c r="E272" s="715">
        <v>10208907</v>
      </c>
      <c r="F272" s="712">
        <v>26843973</v>
      </c>
      <c r="G272" s="712">
        <v>2704013</v>
      </c>
      <c r="H272" s="716" t="str">
        <f>IF(G272="","",VLOOKUP(G272,ARANCEL!$B$5:$D$121,2,FALSE))</f>
        <v>PROVISORIO (POR PIEZA)</v>
      </c>
      <c r="I272" s="717" t="s">
        <v>318</v>
      </c>
      <c r="J272" s="712">
        <v>1</v>
      </c>
      <c r="K272" s="718">
        <f>IF(G272="","",VLOOKUP(G272,ARANCEL!$B$5:$D$121,3,FALSE)*J272)</f>
        <v>3250</v>
      </c>
      <c r="L272" s="1243" t="s">
        <v>5742</v>
      </c>
      <c r="M272" s="1243">
        <v>4500239468</v>
      </c>
      <c r="N272" s="1243" t="s">
        <v>5756</v>
      </c>
    </row>
    <row r="273" spans="1:14" s="176" customFormat="1" x14ac:dyDescent="0.25">
      <c r="A273" s="728" t="s">
        <v>305</v>
      </c>
      <c r="B273" s="719">
        <v>41803</v>
      </c>
      <c r="C273" s="714" t="s">
        <v>5060</v>
      </c>
      <c r="D273" s="712" t="s">
        <v>414</v>
      </c>
      <c r="E273" s="715">
        <v>10208907</v>
      </c>
      <c r="F273" s="712">
        <v>26843973</v>
      </c>
      <c r="G273" s="712">
        <v>2704003</v>
      </c>
      <c r="H273" s="716" t="str">
        <f>IF(G273="","",VLOOKUP(G273,ARANCEL!$B$5:$D$121,2,FALSE))</f>
        <v xml:space="preserve">CORONA PERIFERICA CON PERNO MUÑON COLADO </v>
      </c>
      <c r="I273" s="717" t="s">
        <v>312</v>
      </c>
      <c r="J273" s="712">
        <v>1</v>
      </c>
      <c r="K273" s="718">
        <f>IF(G273="","",VLOOKUP(G273,ARANCEL!$B$5:$D$121,3,FALSE)*J273)</f>
        <v>32612</v>
      </c>
      <c r="L273" s="1243" t="s">
        <v>5742</v>
      </c>
      <c r="M273" s="1243">
        <v>4500239468</v>
      </c>
      <c r="N273" s="1243" t="s">
        <v>5756</v>
      </c>
    </row>
    <row r="274" spans="1:14" x14ac:dyDescent="0.25">
      <c r="A274" s="712" t="s">
        <v>305</v>
      </c>
      <c r="B274" s="719">
        <v>41879</v>
      </c>
      <c r="C274" s="714" t="s">
        <v>5060</v>
      </c>
      <c r="D274" s="712" t="s">
        <v>1157</v>
      </c>
      <c r="E274" s="715">
        <v>10249052</v>
      </c>
      <c r="F274" s="712">
        <v>27837899</v>
      </c>
      <c r="G274" s="712">
        <v>2707001</v>
      </c>
      <c r="H274" s="716" t="str">
        <f>IF(G274="","",VLOOKUP(G274,ARANCEL!$B$5:$D$121,2,FALSE))</f>
        <v xml:space="preserve">PLANO DE RELAJACION </v>
      </c>
      <c r="I274" s="717" t="s">
        <v>306</v>
      </c>
      <c r="J274" s="712">
        <v>1</v>
      </c>
      <c r="K274" s="718">
        <f>IF(G274="","",VLOOKUP(G274,ARANCEL!$B$5:$D$121,3,FALSE)*J274)</f>
        <v>9221</v>
      </c>
      <c r="L274" s="1243" t="s">
        <v>7548</v>
      </c>
      <c r="M274" s="1243">
        <v>4500254810</v>
      </c>
      <c r="N274" s="1243" t="s">
        <v>7560</v>
      </c>
    </row>
    <row r="275" spans="1:14" x14ac:dyDescent="0.25">
      <c r="A275" s="712" t="s">
        <v>305</v>
      </c>
      <c r="B275" s="719">
        <v>41816</v>
      </c>
      <c r="C275" s="714" t="s">
        <v>5257</v>
      </c>
      <c r="D275" s="712" t="s">
        <v>414</v>
      </c>
      <c r="E275" s="715">
        <v>10214290</v>
      </c>
      <c r="F275" s="712">
        <v>26843973</v>
      </c>
      <c r="G275" s="712">
        <v>2705003</v>
      </c>
      <c r="H275" s="716" t="str">
        <f>IF(G275="","",VLOOKUP(G275,ARANCEL!$B$5:$D$121,2,FALSE))</f>
        <v>INCRUSTACION ESTETICA (ART-GLASS O CERAMICA)</v>
      </c>
      <c r="I275" s="717" t="s">
        <v>320</v>
      </c>
      <c r="J275" s="712">
        <v>2</v>
      </c>
      <c r="K275" s="718">
        <f>IF(G275="","",VLOOKUP(G275,ARANCEL!$B$5:$D$121,3,FALSE)*J275)</f>
        <v>31352</v>
      </c>
      <c r="L275" s="1243" t="s">
        <v>6017</v>
      </c>
      <c r="M275" s="1243">
        <v>4500243704</v>
      </c>
      <c r="N275" s="1243">
        <v>9793</v>
      </c>
    </row>
    <row r="276" spans="1:14" x14ac:dyDescent="0.25">
      <c r="A276" s="712" t="s">
        <v>305</v>
      </c>
      <c r="B276" s="719">
        <v>41851</v>
      </c>
      <c r="C276" s="714" t="s">
        <v>6145</v>
      </c>
      <c r="D276" s="712" t="s">
        <v>1856</v>
      </c>
      <c r="E276" s="715">
        <v>10234402</v>
      </c>
      <c r="F276" s="712">
        <v>27239749</v>
      </c>
      <c r="G276" s="712">
        <v>2705003</v>
      </c>
      <c r="H276" s="716" t="str">
        <f>IF(G276="","",VLOOKUP(G276,ARANCEL!$B$5:$D$121,2,FALSE))</f>
        <v>INCRUSTACION ESTETICA (ART-GLASS O CERAMICA)</v>
      </c>
      <c r="I276" s="717" t="s">
        <v>322</v>
      </c>
      <c r="J276" s="712">
        <v>1</v>
      </c>
      <c r="K276" s="718">
        <f>IF(G276="","",VLOOKUP(G276,ARANCEL!$B$5:$D$121,3,FALSE)*J276)</f>
        <v>15676</v>
      </c>
      <c r="L276" s="1243" t="s">
        <v>6905</v>
      </c>
      <c r="M276" s="1243">
        <v>4500249955</v>
      </c>
      <c r="N276" s="1243" t="s">
        <v>6908</v>
      </c>
    </row>
    <row r="277" spans="1:14" s="176" customFormat="1" x14ac:dyDescent="0.25">
      <c r="A277" s="712" t="s">
        <v>305</v>
      </c>
      <c r="B277" s="719">
        <v>41712</v>
      </c>
      <c r="C277" s="714" t="s">
        <v>3967</v>
      </c>
      <c r="D277" s="712" t="s">
        <v>1283</v>
      </c>
      <c r="E277" s="715">
        <v>10188337</v>
      </c>
      <c r="F277" s="712">
        <v>25147972</v>
      </c>
      <c r="G277" s="712">
        <v>2704005</v>
      </c>
      <c r="H277" s="716" t="str">
        <f>IF(G277="","",VLOOKUP(G277,ARANCEL!$B$5:$D$121,2,FALSE))</f>
        <v>PROVISORIO</v>
      </c>
      <c r="I277" s="717" t="s">
        <v>324</v>
      </c>
      <c r="J277" s="712">
        <v>1</v>
      </c>
      <c r="K277" s="718">
        <f>IF(G277="","",VLOOKUP(G277,ARANCEL!$B$5:$D$121,3,FALSE)*J277)</f>
        <v>3250</v>
      </c>
      <c r="L277" s="1243" t="s">
        <v>4612</v>
      </c>
      <c r="M277" s="1243">
        <v>4500230001</v>
      </c>
      <c r="N277" s="1243">
        <v>9203</v>
      </c>
    </row>
    <row r="278" spans="1:14" x14ac:dyDescent="0.25">
      <c r="A278" s="712" t="s">
        <v>305</v>
      </c>
      <c r="B278" s="719">
        <v>41712</v>
      </c>
      <c r="C278" s="714" t="s">
        <v>3967</v>
      </c>
      <c r="D278" s="712" t="s">
        <v>1283</v>
      </c>
      <c r="E278" s="715">
        <v>10188337</v>
      </c>
      <c r="F278" s="712">
        <v>25147972</v>
      </c>
      <c r="G278" s="712">
        <v>2704003</v>
      </c>
      <c r="H278" s="716" t="str">
        <f>IF(G278="","",VLOOKUP(G278,ARANCEL!$B$5:$D$121,2,FALSE))</f>
        <v xml:space="preserve">CORONA PERIFERICA CON PERNO MUÑON COLADO </v>
      </c>
      <c r="I278" s="717" t="s">
        <v>324</v>
      </c>
      <c r="J278" s="712">
        <v>1</v>
      </c>
      <c r="K278" s="718">
        <f>IF(G278="","",VLOOKUP(G278,ARANCEL!$B$5:$D$121,3,FALSE)*J278)</f>
        <v>32612</v>
      </c>
      <c r="L278" s="1243" t="s">
        <v>4612</v>
      </c>
      <c r="M278" s="1243">
        <v>4500230001</v>
      </c>
      <c r="N278" s="1243">
        <v>9203</v>
      </c>
    </row>
    <row r="279" spans="1:14" x14ac:dyDescent="0.25">
      <c r="A279" s="712" t="s">
        <v>305</v>
      </c>
      <c r="B279" s="719">
        <v>41810</v>
      </c>
      <c r="C279" s="714" t="s">
        <v>5169</v>
      </c>
      <c r="D279" s="712" t="s">
        <v>1638</v>
      </c>
      <c r="E279" s="715">
        <v>10211866</v>
      </c>
      <c r="F279" s="712">
        <v>26985135</v>
      </c>
      <c r="G279" s="712">
        <v>2704013</v>
      </c>
      <c r="H279" s="716" t="str">
        <f>IF(G279="","",VLOOKUP(G279,ARANCEL!$B$5:$D$121,2,FALSE))</f>
        <v>PROVISORIO (POR PIEZA)</v>
      </c>
      <c r="I279" s="717" t="s">
        <v>337</v>
      </c>
      <c r="J279" s="712">
        <v>1</v>
      </c>
      <c r="K279" s="718">
        <f>IF(G279="","",VLOOKUP(G279,ARANCEL!$B$5:$D$121,3,FALSE)*J279)</f>
        <v>3250</v>
      </c>
      <c r="L279" s="1243" t="s">
        <v>6017</v>
      </c>
      <c r="M279" s="1243">
        <v>4500243699</v>
      </c>
      <c r="N279" s="1243">
        <v>9792</v>
      </c>
    </row>
    <row r="280" spans="1:14" x14ac:dyDescent="0.25">
      <c r="A280" s="712" t="s">
        <v>305</v>
      </c>
      <c r="B280" s="719">
        <v>41810</v>
      </c>
      <c r="C280" s="714" t="s">
        <v>5169</v>
      </c>
      <c r="D280" s="712" t="s">
        <v>1638</v>
      </c>
      <c r="E280" s="715">
        <v>10211866</v>
      </c>
      <c r="F280" s="712">
        <v>26985135</v>
      </c>
      <c r="G280" s="712">
        <v>2704003</v>
      </c>
      <c r="H280" s="716" t="str">
        <f>IF(G280="","",VLOOKUP(G280,ARANCEL!$B$5:$D$121,2,FALSE))</f>
        <v xml:space="preserve">CORONA PERIFERICA CON PERNO MUÑON COLADO </v>
      </c>
      <c r="I280" s="717" t="s">
        <v>337</v>
      </c>
      <c r="J280" s="712">
        <v>1</v>
      </c>
      <c r="K280" s="718">
        <f>IF(G280="","",VLOOKUP(G280,ARANCEL!$B$5:$D$121,3,FALSE)*J280)</f>
        <v>32612</v>
      </c>
      <c r="L280" s="1243" t="s">
        <v>6017</v>
      </c>
      <c r="M280" s="1243">
        <v>4500243699</v>
      </c>
      <c r="N280" s="1243">
        <v>9792</v>
      </c>
    </row>
    <row r="281" spans="1:14" x14ac:dyDescent="0.25">
      <c r="A281" s="712" t="s">
        <v>305</v>
      </c>
      <c r="B281" s="719">
        <v>41726</v>
      </c>
      <c r="C281" s="714" t="s">
        <v>3584</v>
      </c>
      <c r="D281" s="712" t="s">
        <v>95</v>
      </c>
      <c r="E281" s="715">
        <v>10184169</v>
      </c>
      <c r="F281" s="712">
        <v>25655395</v>
      </c>
      <c r="G281" s="712">
        <v>2705003</v>
      </c>
      <c r="H281" s="716" t="str">
        <f>IF(G281="","",VLOOKUP(G281,ARANCEL!$B$5:$D$121,2,FALSE))</f>
        <v>INCRUSTACION ESTETICA (ART-GLASS O CERAMICA)</v>
      </c>
      <c r="I281" s="717" t="s">
        <v>324</v>
      </c>
      <c r="J281" s="712">
        <v>1</v>
      </c>
      <c r="K281" s="718">
        <f>IF(G281="","",VLOOKUP(G281,ARANCEL!$B$5:$D$121,3,FALSE)*J281)</f>
        <v>15676</v>
      </c>
      <c r="L281" s="1243" t="s">
        <v>3058</v>
      </c>
      <c r="M281" s="1243">
        <v>4500225670</v>
      </c>
      <c r="N281" s="1243">
        <v>8925</v>
      </c>
    </row>
    <row r="282" spans="1:14" x14ac:dyDescent="0.25">
      <c r="A282" s="712" t="s">
        <v>305</v>
      </c>
      <c r="B282" s="719">
        <v>41893</v>
      </c>
      <c r="C282" s="714" t="s">
        <v>7031</v>
      </c>
      <c r="D282" s="712" t="s">
        <v>1863</v>
      </c>
      <c r="E282" s="715">
        <v>10255734</v>
      </c>
      <c r="F282" s="712">
        <v>26425442</v>
      </c>
      <c r="G282" s="712">
        <v>2704013</v>
      </c>
      <c r="H282" s="716" t="str">
        <f>IF(G282="","",VLOOKUP(G282,ARANCEL!$B$5:$D$121,2,FALSE))</f>
        <v>PROVISORIO (POR PIEZA)</v>
      </c>
      <c r="I282" s="717" t="s">
        <v>317</v>
      </c>
      <c r="J282" s="712">
        <v>1</v>
      </c>
      <c r="K282" s="718">
        <f>IF(G282="","",VLOOKUP(G282,ARANCEL!$B$5:$D$121,3,FALSE)*J282)</f>
        <v>3250</v>
      </c>
      <c r="L282" s="1243" t="s">
        <v>7548</v>
      </c>
      <c r="M282" s="1243">
        <v>4500254810</v>
      </c>
      <c r="N282" s="1243" t="s">
        <v>7560</v>
      </c>
    </row>
    <row r="283" spans="1:14" x14ac:dyDescent="0.25">
      <c r="A283" s="728" t="s">
        <v>305</v>
      </c>
      <c r="B283" s="719">
        <v>41893</v>
      </c>
      <c r="C283" s="714" t="s">
        <v>7031</v>
      </c>
      <c r="D283" s="712" t="s">
        <v>1863</v>
      </c>
      <c r="E283" s="715">
        <v>10255734</v>
      </c>
      <c r="F283" s="712">
        <v>26425442</v>
      </c>
      <c r="G283" s="712">
        <v>2704003</v>
      </c>
      <c r="H283" s="716" t="str">
        <f>IF(G283="","",VLOOKUP(G283,ARANCEL!$B$5:$D$121,2,FALSE))</f>
        <v xml:space="preserve">CORONA PERIFERICA CON PERNO MUÑON COLADO </v>
      </c>
      <c r="I283" s="717" t="s">
        <v>317</v>
      </c>
      <c r="J283" s="712">
        <v>1</v>
      </c>
      <c r="K283" s="718">
        <f>IF(G283="","",VLOOKUP(G283,ARANCEL!$B$5:$D$121,3,FALSE)*J283)</f>
        <v>32612</v>
      </c>
      <c r="L283" s="1243" t="s">
        <v>7548</v>
      </c>
      <c r="M283" s="1243">
        <v>4500254810</v>
      </c>
      <c r="N283" s="1243" t="s">
        <v>7560</v>
      </c>
    </row>
    <row r="284" spans="1:14" s="176" customFormat="1" x14ac:dyDescent="0.25">
      <c r="A284" s="712" t="s">
        <v>305</v>
      </c>
      <c r="B284" s="719">
        <v>41782</v>
      </c>
      <c r="C284" s="714" t="s">
        <v>4743</v>
      </c>
      <c r="D284" s="712" t="s">
        <v>1969</v>
      </c>
      <c r="E284" s="715">
        <v>10201877</v>
      </c>
      <c r="F284" s="712">
        <v>25167313</v>
      </c>
      <c r="G284" s="712">
        <v>2704003</v>
      </c>
      <c r="H284" s="716" t="str">
        <f>IF(G284="","",VLOOKUP(G284,ARANCEL!$B$5:$D$121,2,FALSE))</f>
        <v xml:space="preserve">CORONA PERIFERICA CON PERNO MUÑON COLADO </v>
      </c>
      <c r="I284" s="717" t="s">
        <v>309</v>
      </c>
      <c r="J284" s="712">
        <v>1</v>
      </c>
      <c r="K284" s="718">
        <f>IF(G284="","",VLOOKUP(G284,ARANCEL!$B$5:$D$121,3,FALSE)*J284)</f>
        <v>32612</v>
      </c>
      <c r="L284" s="1243" t="s">
        <v>5292</v>
      </c>
      <c r="M284" s="1243">
        <v>4500235506</v>
      </c>
      <c r="N284" s="1243">
        <v>9399</v>
      </c>
    </row>
    <row r="285" spans="1:14" x14ac:dyDescent="0.25">
      <c r="A285" s="712" t="s">
        <v>305</v>
      </c>
      <c r="B285" s="719">
        <v>41794</v>
      </c>
      <c r="C285" s="714" t="s">
        <v>4906</v>
      </c>
      <c r="D285" s="712" t="s">
        <v>1638</v>
      </c>
      <c r="E285" s="715">
        <v>10204671</v>
      </c>
      <c r="F285" s="712">
        <v>26680059</v>
      </c>
      <c r="G285" s="712">
        <v>2704013</v>
      </c>
      <c r="H285" s="716" t="str">
        <f>IF(G285="","",VLOOKUP(G285,ARANCEL!$B$5:$D$121,2,FALSE))</f>
        <v>PROVISORIO (POR PIEZA)</v>
      </c>
      <c r="I285" s="717" t="s">
        <v>844</v>
      </c>
      <c r="J285" s="712">
        <v>1</v>
      </c>
      <c r="K285" s="718">
        <f>IF(G285="","",VLOOKUP(G285,ARANCEL!$B$5:$D$121,3,FALSE)*J285)</f>
        <v>3250</v>
      </c>
      <c r="L285" s="1243" t="s">
        <v>5742</v>
      </c>
      <c r="M285" s="1243">
        <v>4500239468</v>
      </c>
      <c r="N285" s="1243" t="s">
        <v>5756</v>
      </c>
    </row>
    <row r="286" spans="1:14" x14ac:dyDescent="0.25">
      <c r="A286" s="712" t="s">
        <v>305</v>
      </c>
      <c r="B286" s="719">
        <v>41794</v>
      </c>
      <c r="C286" s="714" t="s">
        <v>4906</v>
      </c>
      <c r="D286" s="712" t="s">
        <v>1638</v>
      </c>
      <c r="E286" s="715">
        <v>10204671</v>
      </c>
      <c r="F286" s="712">
        <v>26680059</v>
      </c>
      <c r="G286" s="712">
        <v>2704003</v>
      </c>
      <c r="H286" s="716" t="str">
        <f>IF(G286="","",VLOOKUP(G286,ARANCEL!$B$5:$D$121,2,FALSE))</f>
        <v xml:space="preserve">CORONA PERIFERICA CON PERNO MUÑON COLADO </v>
      </c>
      <c r="I286" s="717" t="s">
        <v>844</v>
      </c>
      <c r="J286" s="712">
        <v>1</v>
      </c>
      <c r="K286" s="718">
        <f>IF(G286="","",VLOOKUP(G286,ARANCEL!$B$5:$D$121,3,FALSE)*J286)</f>
        <v>32612</v>
      </c>
      <c r="L286" s="1243" t="s">
        <v>5742</v>
      </c>
      <c r="M286" s="1243">
        <v>4500239468</v>
      </c>
      <c r="N286" s="1243" t="s">
        <v>5756</v>
      </c>
    </row>
    <row r="287" spans="1:14" x14ac:dyDescent="0.25">
      <c r="A287" s="728" t="s">
        <v>313</v>
      </c>
      <c r="B287" s="729">
        <v>41654.908252314817</v>
      </c>
      <c r="C287" s="730" t="s">
        <v>1947</v>
      </c>
      <c r="D287" s="728" t="s">
        <v>1283</v>
      </c>
      <c r="E287" s="731">
        <v>10146188</v>
      </c>
      <c r="F287" s="728">
        <v>21865827</v>
      </c>
      <c r="G287" s="728">
        <v>2704003</v>
      </c>
      <c r="H287" s="732" t="str">
        <f>IF(G287="","",VLOOKUP(G287,ARANCEL!$B$5:$D$121,2,FALSE))</f>
        <v xml:space="preserve">CORONA PERIFERICA CON PERNO MUÑON COLADO </v>
      </c>
      <c r="I287" s="733"/>
      <c r="J287" s="728">
        <v>1</v>
      </c>
      <c r="K287" s="734">
        <f>IF(G287="","",VLOOKUP(G287,ARANCEL!$B$5:$D$121,3,FALSE)*J287)</f>
        <v>32612</v>
      </c>
      <c r="L287" s="1320" t="s">
        <v>597</v>
      </c>
      <c r="M287" s="1320">
        <v>4500211684</v>
      </c>
      <c r="N287" s="1320">
        <v>8200</v>
      </c>
    </row>
    <row r="288" spans="1:14" x14ac:dyDescent="0.25">
      <c r="A288" s="712" t="s">
        <v>305</v>
      </c>
      <c r="B288" s="719">
        <v>41677</v>
      </c>
      <c r="C288" s="724" t="s">
        <v>2677</v>
      </c>
      <c r="D288" s="712" t="s">
        <v>414</v>
      </c>
      <c r="E288" s="715">
        <v>10172201</v>
      </c>
      <c r="F288" s="712">
        <v>21516042</v>
      </c>
      <c r="G288" s="712">
        <v>2702048</v>
      </c>
      <c r="H288" s="716" t="str">
        <f>IF(G288="","",VLOOKUP(G288,ARANCEL!$B$5:$D$121,2,FALSE))</f>
        <v xml:space="preserve">SERVICIO LAB. IMPLANTE CORONA CEMENTADA/ATORNILLADA </v>
      </c>
      <c r="I288" s="717" t="s">
        <v>2042</v>
      </c>
      <c r="J288" s="712">
        <v>3</v>
      </c>
      <c r="K288" s="718">
        <f>IF(G288="","",VLOOKUP(G288,ARANCEL!$B$5:$D$121,3,FALSE)*J288)</f>
        <v>131571</v>
      </c>
      <c r="L288" s="1243" t="s">
        <v>8279</v>
      </c>
      <c r="M288" s="1243">
        <v>4500259031</v>
      </c>
      <c r="N288" s="1243" t="s">
        <v>8259</v>
      </c>
    </row>
    <row r="289" spans="1:14" x14ac:dyDescent="0.25">
      <c r="A289" s="712" t="s">
        <v>305</v>
      </c>
      <c r="B289" s="719">
        <v>41677</v>
      </c>
      <c r="C289" s="724" t="s">
        <v>2677</v>
      </c>
      <c r="D289" s="712" t="s">
        <v>414</v>
      </c>
      <c r="E289" s="715">
        <v>10172201</v>
      </c>
      <c r="F289" s="712">
        <v>21516042</v>
      </c>
      <c r="G289" s="712">
        <v>2702005</v>
      </c>
      <c r="H289" s="716" t="str">
        <f>IF(G289="","",VLOOKUP(G289,ARANCEL!$B$5:$D$121,2,FALSE))</f>
        <v xml:space="preserve">LABORATORIO INTERMEDIARIO SOBRE IMPLANTE </v>
      </c>
      <c r="I289" s="717" t="s">
        <v>311</v>
      </c>
      <c r="J289" s="712">
        <v>1</v>
      </c>
      <c r="K289" s="718">
        <f>IF(G289="","",VLOOKUP(G289,ARANCEL!$B$5:$D$121,3,FALSE)*J289)</f>
        <v>31889</v>
      </c>
      <c r="L289" s="1243" t="s">
        <v>3438</v>
      </c>
      <c r="M289" s="1243">
        <v>4500220795</v>
      </c>
      <c r="N289" s="1243">
        <v>8630</v>
      </c>
    </row>
    <row r="290" spans="1:14" x14ac:dyDescent="0.25">
      <c r="A290" s="712" t="s">
        <v>606</v>
      </c>
      <c r="B290" s="719">
        <v>41925</v>
      </c>
      <c r="C290" s="714" t="s">
        <v>7725</v>
      </c>
      <c r="D290" s="712" t="s">
        <v>414</v>
      </c>
      <c r="E290" s="715">
        <v>10273636</v>
      </c>
      <c r="F290" s="712">
        <v>26616199</v>
      </c>
      <c r="G290" s="712">
        <v>2702048</v>
      </c>
      <c r="H290" s="716" t="str">
        <f>IF(G290="","",VLOOKUP(G290,ARANCEL!$B$5:$D$121,2,FALSE))</f>
        <v xml:space="preserve">SERVICIO LAB. IMPLANTE CORONA CEMENTADA/ATORNILLADA </v>
      </c>
      <c r="I290" s="717" t="s">
        <v>745</v>
      </c>
      <c r="J290" s="712">
        <v>2</v>
      </c>
      <c r="K290" s="718">
        <f>IF(G290="","",VLOOKUP(G290,ARANCEL!$B$5:$D$121,3,FALSE)*J290)</f>
        <v>87714</v>
      </c>
      <c r="L290" s="1243" t="s">
        <v>8256</v>
      </c>
      <c r="M290" s="1243">
        <v>4500265501</v>
      </c>
      <c r="N290" s="1243" t="s">
        <v>8950</v>
      </c>
    </row>
    <row r="291" spans="1:14" x14ac:dyDescent="0.25">
      <c r="A291" s="738" t="s">
        <v>606</v>
      </c>
      <c r="B291" s="719">
        <v>41956</v>
      </c>
      <c r="C291" s="714" t="s">
        <v>7725</v>
      </c>
      <c r="D291" s="712" t="s">
        <v>414</v>
      </c>
      <c r="E291" s="715">
        <v>10273636</v>
      </c>
      <c r="F291" s="712">
        <v>25452545</v>
      </c>
      <c r="G291" s="712">
        <v>2702048</v>
      </c>
      <c r="H291" s="716" t="str">
        <f>IF(G291="","",VLOOKUP(G291,ARANCEL!$B$5:$D$121,2,FALSE))</f>
        <v xml:space="preserve">SERVICIO LAB. IMPLANTE CORONA CEMENTADA/ATORNILLADA </v>
      </c>
      <c r="I291" s="717" t="s">
        <v>950</v>
      </c>
      <c r="J291" s="712">
        <v>2</v>
      </c>
      <c r="K291" s="718">
        <f>IF(G291="","",VLOOKUP(G291,ARANCEL!$B$5:$D$121,3,FALSE)*J291)</f>
        <v>87714</v>
      </c>
      <c r="L291" s="1351" t="s">
        <v>9431</v>
      </c>
      <c r="M291" s="1351">
        <v>4500269285</v>
      </c>
      <c r="N291" s="1351" t="s">
        <v>9454</v>
      </c>
    </row>
    <row r="292" spans="1:14" x14ac:dyDescent="0.25">
      <c r="A292" s="712" t="s">
        <v>305</v>
      </c>
      <c r="B292" s="719">
        <v>41976</v>
      </c>
      <c r="C292" s="714" t="s">
        <v>8652</v>
      </c>
      <c r="D292" s="712" t="s">
        <v>1856</v>
      </c>
      <c r="E292" s="715">
        <v>10289602</v>
      </c>
      <c r="F292" s="712">
        <v>28425826</v>
      </c>
      <c r="G292" s="712">
        <v>2705003</v>
      </c>
      <c r="H292" s="716" t="str">
        <f>IF(G292="","",VLOOKUP(G292,ARANCEL!$B$5:$D$121,2,FALSE))</f>
        <v>INCRUSTACION ESTETICA (ART-GLASS O CERAMICA)</v>
      </c>
      <c r="I292" s="717" t="s">
        <v>324</v>
      </c>
      <c r="J292" s="712">
        <v>1</v>
      </c>
      <c r="K292" s="718">
        <f>IF(G292="","",VLOOKUP(G292,ARANCEL!$B$5:$D$121,3,FALSE)*J292)</f>
        <v>15676</v>
      </c>
      <c r="L292" s="1351" t="s">
        <v>9431</v>
      </c>
      <c r="M292" s="1351">
        <v>4500269285</v>
      </c>
      <c r="N292" s="1351" t="s">
        <v>9454</v>
      </c>
    </row>
    <row r="293" spans="1:14" x14ac:dyDescent="0.25">
      <c r="A293" s="712" t="s">
        <v>305</v>
      </c>
      <c r="B293" s="719">
        <v>42011</v>
      </c>
      <c r="C293" s="714" t="s">
        <v>8652</v>
      </c>
      <c r="D293" s="712" t="s">
        <v>1856</v>
      </c>
      <c r="E293" s="715">
        <v>10305051</v>
      </c>
      <c r="F293" s="712">
        <v>28425826</v>
      </c>
      <c r="G293" s="712">
        <v>2705003</v>
      </c>
      <c r="H293" s="716" t="str">
        <f>IF(G293="","",VLOOKUP(G293,ARANCEL!$B$5:$D$121,2,FALSE))</f>
        <v>INCRUSTACION ESTETICA (ART-GLASS O CERAMICA)</v>
      </c>
      <c r="I293" s="717" t="s">
        <v>315</v>
      </c>
      <c r="J293" s="712">
        <v>1</v>
      </c>
      <c r="K293" s="718">
        <f>IF(G293="","",VLOOKUP(G293,ARANCEL!$B$5:$D$121,3,FALSE)*J293)</f>
        <v>15676</v>
      </c>
      <c r="L293" s="1319" t="str">
        <f>IF(E293="","","IMPAGO")</f>
        <v>IMPAGO</v>
      </c>
      <c r="M293" s="1319" t="str">
        <f>IF(L293="IMPAGO","SIN O.C.","")</f>
        <v>SIN O.C.</v>
      </c>
      <c r="N293" s="1319" t="str">
        <f>IF(L293="IMPAGO","SIN FACT.","")</f>
        <v>SIN FACT.</v>
      </c>
    </row>
    <row r="294" spans="1:14" x14ac:dyDescent="0.25">
      <c r="A294" s="712" t="s">
        <v>305</v>
      </c>
      <c r="B294" s="719">
        <v>41824</v>
      </c>
      <c r="C294" s="714" t="s">
        <v>5496</v>
      </c>
      <c r="D294" s="712" t="s">
        <v>500</v>
      </c>
      <c r="E294" s="715">
        <v>10220552</v>
      </c>
      <c r="F294" s="712">
        <v>27287236</v>
      </c>
      <c r="G294" s="712">
        <v>2702003</v>
      </c>
      <c r="H294" s="716" t="str">
        <f>IF(G294="","",VLOOKUP(G294,ARANCEL!$B$5:$D$121,2,FALSE))</f>
        <v>LABORATORIO PROTESIS FIJA ATORNILLADA DIRECTA</v>
      </c>
      <c r="I294" s="717" t="s">
        <v>324</v>
      </c>
      <c r="J294" s="712">
        <v>1</v>
      </c>
      <c r="K294" s="718">
        <f>IF(G294="","",VLOOKUP(G294,ARANCEL!$B$5:$D$121,3,FALSE)*J294)</f>
        <v>43857</v>
      </c>
      <c r="L294" s="1243" t="s">
        <v>6017</v>
      </c>
      <c r="M294" s="1243">
        <v>4500243707</v>
      </c>
      <c r="N294" s="1243">
        <v>9794</v>
      </c>
    </row>
    <row r="295" spans="1:14" x14ac:dyDescent="0.25">
      <c r="A295" s="712" t="s">
        <v>305</v>
      </c>
      <c r="B295" s="719">
        <v>41677</v>
      </c>
      <c r="C295" s="724" t="s">
        <v>2676</v>
      </c>
      <c r="D295" s="712" t="s">
        <v>1863</v>
      </c>
      <c r="E295" s="715">
        <v>10172202</v>
      </c>
      <c r="F295" s="712">
        <v>24214939</v>
      </c>
      <c r="G295" s="712">
        <v>2704013</v>
      </c>
      <c r="H295" s="716" t="str">
        <f>IF(G295="","",VLOOKUP(G295,ARANCEL!$B$5:$D$121,2,FALSE))</f>
        <v>PROVISORIO (POR PIEZA)</v>
      </c>
      <c r="I295" s="717" t="s">
        <v>324</v>
      </c>
      <c r="J295" s="712">
        <v>1</v>
      </c>
      <c r="K295" s="718">
        <f>IF(G295="","",VLOOKUP(G295,ARANCEL!$B$5:$D$121,3,FALSE)*J295)</f>
        <v>3250</v>
      </c>
      <c r="L295" s="1243" t="s">
        <v>3438</v>
      </c>
      <c r="M295" s="1243">
        <v>4500220795</v>
      </c>
      <c r="N295" s="1243">
        <v>8630</v>
      </c>
    </row>
    <row r="296" spans="1:14" x14ac:dyDescent="0.25">
      <c r="A296" s="712" t="s">
        <v>305</v>
      </c>
      <c r="B296" s="719">
        <v>41677</v>
      </c>
      <c r="C296" s="724" t="s">
        <v>2676</v>
      </c>
      <c r="D296" s="712" t="s">
        <v>1863</v>
      </c>
      <c r="E296" s="715">
        <v>10172202</v>
      </c>
      <c r="F296" s="712">
        <v>24214939</v>
      </c>
      <c r="G296" s="712">
        <v>2704003</v>
      </c>
      <c r="H296" s="716" t="str">
        <f>IF(G296="","",VLOOKUP(G296,ARANCEL!$B$5:$D$121,2,FALSE))</f>
        <v xml:space="preserve">CORONA PERIFERICA CON PERNO MUÑON COLADO </v>
      </c>
      <c r="I296" s="717" t="s">
        <v>324</v>
      </c>
      <c r="J296" s="712">
        <v>1</v>
      </c>
      <c r="K296" s="718">
        <f>IF(G296="","",VLOOKUP(G296,ARANCEL!$B$5:$D$121,3,FALSE)*J296)</f>
        <v>32612</v>
      </c>
      <c r="L296" s="1243" t="s">
        <v>3438</v>
      </c>
      <c r="M296" s="1243">
        <v>4500220795</v>
      </c>
      <c r="N296" s="1243">
        <v>8630</v>
      </c>
    </row>
    <row r="297" spans="1:14" x14ac:dyDescent="0.25">
      <c r="A297" s="712" t="s">
        <v>305</v>
      </c>
      <c r="B297" s="719">
        <v>41705</v>
      </c>
      <c r="C297" s="714" t="s">
        <v>3180</v>
      </c>
      <c r="D297" s="712" t="s">
        <v>1638</v>
      </c>
      <c r="E297" s="715">
        <v>10179267</v>
      </c>
      <c r="F297" s="712">
        <v>24408416</v>
      </c>
      <c r="G297" s="712">
        <v>2704013</v>
      </c>
      <c r="H297" s="716" t="str">
        <f>IF(G297="","",VLOOKUP(G297,ARANCEL!$B$5:$D$121,2,FALSE))</f>
        <v>PROVISORIO (POR PIEZA)</v>
      </c>
      <c r="I297" s="717" t="s">
        <v>321</v>
      </c>
      <c r="J297" s="712">
        <v>1</v>
      </c>
      <c r="K297" s="718">
        <f>IF(G297="","",VLOOKUP(G297,ARANCEL!$B$5:$D$121,3,FALSE)*J297)</f>
        <v>3250</v>
      </c>
      <c r="L297" s="1243" t="s">
        <v>3438</v>
      </c>
      <c r="M297" s="1243">
        <v>4500220797</v>
      </c>
      <c r="N297" s="1243">
        <v>8631</v>
      </c>
    </row>
    <row r="298" spans="1:14" x14ac:dyDescent="0.25">
      <c r="A298" s="712" t="s">
        <v>305</v>
      </c>
      <c r="B298" s="719">
        <v>41705</v>
      </c>
      <c r="C298" s="714" t="s">
        <v>3180</v>
      </c>
      <c r="D298" s="712" t="s">
        <v>1638</v>
      </c>
      <c r="E298" s="715">
        <v>10179267</v>
      </c>
      <c r="F298" s="712">
        <v>24408416</v>
      </c>
      <c r="G298" s="712">
        <v>2704003</v>
      </c>
      <c r="H298" s="716" t="str">
        <f>IF(G298="","",VLOOKUP(G298,ARANCEL!$B$5:$D$121,2,FALSE))</f>
        <v xml:space="preserve">CORONA PERIFERICA CON PERNO MUÑON COLADO </v>
      </c>
      <c r="I298" s="717" t="s">
        <v>321</v>
      </c>
      <c r="J298" s="712">
        <v>1</v>
      </c>
      <c r="K298" s="718">
        <f>IF(G298="","",VLOOKUP(G298,ARANCEL!$B$5:$D$121,3,FALSE)*J298)</f>
        <v>32612</v>
      </c>
      <c r="L298" s="1243" t="s">
        <v>3438</v>
      </c>
      <c r="M298" s="1243">
        <v>4500220797</v>
      </c>
      <c r="N298" s="1243">
        <v>8631</v>
      </c>
    </row>
    <row r="299" spans="1:14" x14ac:dyDescent="0.25">
      <c r="A299" s="712" t="s">
        <v>305</v>
      </c>
      <c r="B299" s="719">
        <v>41724</v>
      </c>
      <c r="C299" s="714" t="s">
        <v>3180</v>
      </c>
      <c r="D299" s="712" t="s">
        <v>1638</v>
      </c>
      <c r="E299" s="715">
        <v>10183821</v>
      </c>
      <c r="F299" s="712">
        <v>24408416</v>
      </c>
      <c r="G299" s="712">
        <v>2704013</v>
      </c>
      <c r="H299" s="716" t="str">
        <f>IF(G299="","",VLOOKUP(G299,ARANCEL!$B$5:$D$121,2,FALSE))</f>
        <v>PROVISORIO (POR PIEZA)</v>
      </c>
      <c r="I299" s="717" t="s">
        <v>309</v>
      </c>
      <c r="J299" s="712">
        <v>1</v>
      </c>
      <c r="K299" s="718">
        <f>IF(G299="","",VLOOKUP(G299,ARANCEL!$B$5:$D$121,3,FALSE)*J299)</f>
        <v>3250</v>
      </c>
      <c r="L299" s="1243" t="s">
        <v>4612</v>
      </c>
      <c r="M299" s="1243">
        <v>4500229998</v>
      </c>
      <c r="N299" s="1243">
        <v>9219</v>
      </c>
    </row>
    <row r="300" spans="1:14" x14ac:dyDescent="0.25">
      <c r="A300" s="712" t="s">
        <v>305</v>
      </c>
      <c r="B300" s="719">
        <v>41724</v>
      </c>
      <c r="C300" s="714" t="s">
        <v>3180</v>
      </c>
      <c r="D300" s="712" t="s">
        <v>1638</v>
      </c>
      <c r="E300" s="715">
        <v>10183821</v>
      </c>
      <c r="F300" s="712">
        <v>24408416</v>
      </c>
      <c r="G300" s="712">
        <v>2704003</v>
      </c>
      <c r="H300" s="716" t="str">
        <f>IF(G300="","",VLOOKUP(G300,ARANCEL!$B$5:$D$121,2,FALSE))</f>
        <v xml:space="preserve">CORONA PERIFERICA CON PERNO MUÑON COLADO </v>
      </c>
      <c r="I300" s="717" t="s">
        <v>309</v>
      </c>
      <c r="J300" s="712">
        <v>1</v>
      </c>
      <c r="K300" s="718">
        <f>IF(G300="","",VLOOKUP(G300,ARANCEL!$B$5:$D$121,3,FALSE)*J300)</f>
        <v>32612</v>
      </c>
      <c r="L300" s="1243" t="s">
        <v>4612</v>
      </c>
      <c r="M300" s="1243">
        <v>4500229998</v>
      </c>
      <c r="N300" s="1243">
        <v>9219</v>
      </c>
    </row>
    <row r="301" spans="1:14" x14ac:dyDescent="0.25">
      <c r="A301" s="712" t="s">
        <v>305</v>
      </c>
      <c r="B301" s="719">
        <v>41688</v>
      </c>
      <c r="C301" s="724" t="s">
        <v>2873</v>
      </c>
      <c r="D301" s="712" t="s">
        <v>414</v>
      </c>
      <c r="E301" s="715">
        <v>10175172</v>
      </c>
      <c r="F301" s="712">
        <v>21846424</v>
      </c>
      <c r="G301" s="712">
        <v>2702048</v>
      </c>
      <c r="H301" s="716" t="str">
        <f>IF(G301="","",VLOOKUP(G301,ARANCEL!$B$5:$D$121,2,FALSE))</f>
        <v xml:space="preserve">SERVICIO LAB. IMPLANTE CORONA CEMENTADA/ATORNILLADA </v>
      </c>
      <c r="I301" s="717" t="s">
        <v>778</v>
      </c>
      <c r="J301" s="712">
        <v>2</v>
      </c>
      <c r="K301" s="718">
        <f>IF(G301="","",VLOOKUP(G301,ARANCEL!$B$5:$D$121,3,FALSE)*J301)</f>
        <v>87714</v>
      </c>
      <c r="L301" s="1243" t="s">
        <v>8279</v>
      </c>
      <c r="M301" s="1243">
        <v>4500259031</v>
      </c>
      <c r="N301" s="1243" t="s">
        <v>8259</v>
      </c>
    </row>
    <row r="302" spans="1:14" x14ac:dyDescent="0.25">
      <c r="A302" s="712" t="s">
        <v>305</v>
      </c>
      <c r="B302" s="719">
        <v>41694</v>
      </c>
      <c r="C302" s="714" t="s">
        <v>2994</v>
      </c>
      <c r="D302" s="712" t="s">
        <v>414</v>
      </c>
      <c r="E302" s="715">
        <v>10176394</v>
      </c>
      <c r="F302" s="712">
        <v>25075326</v>
      </c>
      <c r="G302" s="712">
        <v>2705003</v>
      </c>
      <c r="H302" s="716" t="str">
        <f>IF(G302="","",VLOOKUP(G302,ARANCEL!$B$5:$D$121,2,FALSE))</f>
        <v>INCRUSTACION ESTETICA (ART-GLASS O CERAMICA)</v>
      </c>
      <c r="I302" s="717" t="s">
        <v>326</v>
      </c>
      <c r="J302" s="712">
        <v>1</v>
      </c>
      <c r="K302" s="718">
        <f>IF(G302="","",VLOOKUP(G302,ARANCEL!$B$5:$D$121,3,FALSE)*J302)</f>
        <v>15676</v>
      </c>
      <c r="L302" s="1319" t="str">
        <f>IF(E302="","","IMPAGO")</f>
        <v>IMPAGO</v>
      </c>
      <c r="M302" s="1319" t="str">
        <f>IF(L302="IMPAGO","SIN O.C.","")</f>
        <v>SIN O.C.</v>
      </c>
      <c r="N302" s="1319" t="str">
        <f>IF(L302="IMPAGO","SIN FACT.","")</f>
        <v>SIN FACT.</v>
      </c>
    </row>
    <row r="303" spans="1:14" ht="15" customHeight="1" x14ac:dyDescent="0.2">
      <c r="A303" s="728" t="s">
        <v>313</v>
      </c>
      <c r="B303" s="719">
        <v>41694</v>
      </c>
      <c r="C303" s="995" t="s">
        <v>2994</v>
      </c>
      <c r="D303" s="995" t="s">
        <v>414</v>
      </c>
      <c r="E303" s="995">
        <v>10176894</v>
      </c>
      <c r="F303" s="995">
        <v>25073386</v>
      </c>
      <c r="G303" s="995">
        <v>2705003</v>
      </c>
      <c r="H303" s="716" t="str">
        <f>IF(G303="","",VLOOKUP(G303,ARANCEL!$B$5:$D$121,2,FALSE))</f>
        <v>INCRUSTACION ESTETICA (ART-GLASS O CERAMICA)</v>
      </c>
      <c r="I303" s="717" t="s">
        <v>2739</v>
      </c>
      <c r="J303" s="712">
        <v>1</v>
      </c>
      <c r="K303" s="718">
        <f>IF(G303="","",VLOOKUP(G303,ARANCEL!$B$5:$D$121,3,FALSE)*J303)</f>
        <v>15676</v>
      </c>
      <c r="L303" s="1243" t="s">
        <v>8279</v>
      </c>
      <c r="M303" s="1243">
        <v>4500259031</v>
      </c>
      <c r="N303" s="1243" t="s">
        <v>8259</v>
      </c>
    </row>
    <row r="304" spans="1:14" x14ac:dyDescent="0.25">
      <c r="A304" s="712" t="s">
        <v>305</v>
      </c>
      <c r="B304" s="719">
        <v>41974</v>
      </c>
      <c r="C304" s="714" t="s">
        <v>8651</v>
      </c>
      <c r="D304" s="712" t="s">
        <v>1283</v>
      </c>
      <c r="E304" s="715">
        <v>10289603</v>
      </c>
      <c r="F304" s="712">
        <v>29836885</v>
      </c>
      <c r="G304" s="712">
        <v>2704005</v>
      </c>
      <c r="H304" s="716" t="str">
        <f>IF(G304="","",VLOOKUP(G304,ARANCEL!$B$5:$D$121,2,FALSE))</f>
        <v>PROVISORIO</v>
      </c>
      <c r="I304" s="717" t="s">
        <v>325</v>
      </c>
      <c r="J304" s="712">
        <v>1</v>
      </c>
      <c r="K304" s="718">
        <f>IF(G304="","",VLOOKUP(G304,ARANCEL!$B$5:$D$121,3,FALSE)*J304)</f>
        <v>3250</v>
      </c>
      <c r="L304" s="1351" t="s">
        <v>9431</v>
      </c>
      <c r="M304" s="1351">
        <v>4500269285</v>
      </c>
      <c r="N304" s="1351" t="s">
        <v>9454</v>
      </c>
    </row>
    <row r="305" spans="1:14" x14ac:dyDescent="0.25">
      <c r="A305" s="712" t="s">
        <v>313</v>
      </c>
      <c r="B305" s="719">
        <v>41974</v>
      </c>
      <c r="C305" s="714" t="s">
        <v>8651</v>
      </c>
      <c r="D305" s="712" t="s">
        <v>1283</v>
      </c>
      <c r="E305" s="715">
        <v>10289603</v>
      </c>
      <c r="F305" s="712">
        <v>29836885</v>
      </c>
      <c r="G305" s="712">
        <v>2704016</v>
      </c>
      <c r="H305" s="716" t="str">
        <f>IF(G305="","",VLOOKUP(G305,ARANCEL!$B$5:$D$121,2,FALSE))</f>
        <v xml:space="preserve">CORONA PROCERA </v>
      </c>
      <c r="I305" s="717" t="s">
        <v>325</v>
      </c>
      <c r="J305" s="712">
        <v>1</v>
      </c>
      <c r="K305" s="718">
        <f>IF(G305="","",VLOOKUP(G305,ARANCEL!$B$5:$D$121,3,FALSE)*J305)</f>
        <v>58477</v>
      </c>
      <c r="L305" s="1351" t="s">
        <v>9431</v>
      </c>
      <c r="M305" s="1351">
        <v>4500269285</v>
      </c>
      <c r="N305" s="1351" t="s">
        <v>9454</v>
      </c>
    </row>
    <row r="306" spans="1:14" x14ac:dyDescent="0.25">
      <c r="A306" s="712" t="s">
        <v>305</v>
      </c>
      <c r="B306" s="719">
        <v>41824</v>
      </c>
      <c r="C306" s="714" t="s">
        <v>5513</v>
      </c>
      <c r="D306" s="712" t="s">
        <v>1638</v>
      </c>
      <c r="E306" s="715">
        <v>10221081</v>
      </c>
      <c r="F306" s="712">
        <v>27210294</v>
      </c>
      <c r="G306" s="712">
        <v>2704013</v>
      </c>
      <c r="H306" s="716" t="str">
        <f>IF(G306="","",VLOOKUP(G306,ARANCEL!$B$5:$D$121,2,FALSE))</f>
        <v>PROVISORIO (POR PIEZA)</v>
      </c>
      <c r="I306" s="717" t="s">
        <v>326</v>
      </c>
      <c r="J306" s="712">
        <v>1</v>
      </c>
      <c r="K306" s="718">
        <f>IF(G306="","",VLOOKUP(G306,ARANCEL!$B$5:$D$121,3,FALSE)*J306)</f>
        <v>3250</v>
      </c>
      <c r="L306" s="1243" t="s">
        <v>6017</v>
      </c>
      <c r="M306" s="1243">
        <v>4500243707</v>
      </c>
      <c r="N306" s="1243">
        <v>9794</v>
      </c>
    </row>
    <row r="307" spans="1:14" s="176" customFormat="1" x14ac:dyDescent="0.25">
      <c r="A307" s="712" t="s">
        <v>305</v>
      </c>
      <c r="B307" s="719">
        <v>41824</v>
      </c>
      <c r="C307" s="714" t="s">
        <v>5513</v>
      </c>
      <c r="D307" s="712" t="s">
        <v>1638</v>
      </c>
      <c r="E307" s="715">
        <v>10221081</v>
      </c>
      <c r="F307" s="712">
        <v>27210294</v>
      </c>
      <c r="G307" s="712">
        <v>2704003</v>
      </c>
      <c r="H307" s="716" t="str">
        <f>IF(G307="","",VLOOKUP(G307,ARANCEL!$B$5:$D$121,2,FALSE))</f>
        <v xml:space="preserve">CORONA PERIFERICA CON PERNO MUÑON COLADO </v>
      </c>
      <c r="I307" s="717" t="s">
        <v>326</v>
      </c>
      <c r="J307" s="712">
        <v>1</v>
      </c>
      <c r="K307" s="718">
        <f>IF(G307="","",VLOOKUP(G307,ARANCEL!$B$5:$D$121,3,FALSE)*J307)</f>
        <v>32612</v>
      </c>
      <c r="L307" s="1243" t="s">
        <v>6017</v>
      </c>
      <c r="M307" s="1243">
        <v>4500243707</v>
      </c>
      <c r="N307" s="1243">
        <v>9794</v>
      </c>
    </row>
    <row r="308" spans="1:14" x14ac:dyDescent="0.25">
      <c r="A308" s="712" t="s">
        <v>305</v>
      </c>
      <c r="B308" s="719">
        <v>41765</v>
      </c>
      <c r="C308" s="714" t="s">
        <v>4339</v>
      </c>
      <c r="D308" s="712" t="s">
        <v>1870</v>
      </c>
      <c r="E308" s="715">
        <v>10194092</v>
      </c>
      <c r="F308" s="712">
        <v>25801150</v>
      </c>
      <c r="G308" s="712">
        <v>2705003</v>
      </c>
      <c r="H308" s="716" t="str">
        <f>IF(G308="","",VLOOKUP(G308,ARANCEL!$B$5:$D$121,2,FALSE))</f>
        <v>INCRUSTACION ESTETICA (ART-GLASS O CERAMICA)</v>
      </c>
      <c r="I308" s="717" t="s">
        <v>316</v>
      </c>
      <c r="J308" s="712">
        <v>1</v>
      </c>
      <c r="K308" s="718">
        <f>IF(G308="","",VLOOKUP(G308,ARANCEL!$B$5:$D$121,3,FALSE)*J308)</f>
        <v>15676</v>
      </c>
      <c r="L308" s="1243" t="s">
        <v>4612</v>
      </c>
      <c r="M308" s="1243">
        <v>4500230017</v>
      </c>
      <c r="N308" s="1243">
        <v>9205</v>
      </c>
    </row>
    <row r="309" spans="1:14" x14ac:dyDescent="0.25">
      <c r="A309" s="712" t="s">
        <v>305</v>
      </c>
      <c r="B309" s="719">
        <v>41890</v>
      </c>
      <c r="C309" s="714" t="s">
        <v>6896</v>
      </c>
      <c r="D309" s="712" t="s">
        <v>1283</v>
      </c>
      <c r="E309" s="715">
        <v>10253473</v>
      </c>
      <c r="F309" s="712">
        <v>28046963</v>
      </c>
      <c r="G309" s="712">
        <v>2704005</v>
      </c>
      <c r="H309" s="716" t="str">
        <f>IF(G309="","",VLOOKUP(G309,ARANCEL!$B$5:$D$121,2,FALSE))</f>
        <v>PROVISORIO</v>
      </c>
      <c r="I309" s="717" t="s">
        <v>322</v>
      </c>
      <c r="J309" s="712">
        <v>1</v>
      </c>
      <c r="K309" s="718">
        <f>IF(G309="","",VLOOKUP(G309,ARANCEL!$B$5:$D$121,3,FALSE)*J309)</f>
        <v>3250</v>
      </c>
      <c r="L309" s="1243" t="s">
        <v>7548</v>
      </c>
      <c r="M309" s="1243">
        <v>4500254810</v>
      </c>
      <c r="N309" s="1243" t="s">
        <v>7560</v>
      </c>
    </row>
    <row r="310" spans="1:14" x14ac:dyDescent="0.25">
      <c r="A310" s="712" t="s">
        <v>305</v>
      </c>
      <c r="B310" s="719">
        <v>41890</v>
      </c>
      <c r="C310" s="714" t="s">
        <v>6896</v>
      </c>
      <c r="D310" s="712" t="s">
        <v>1283</v>
      </c>
      <c r="E310" s="715">
        <v>10253473</v>
      </c>
      <c r="F310" s="712">
        <v>28046963</v>
      </c>
      <c r="G310" s="712">
        <v>2704016</v>
      </c>
      <c r="H310" s="716" t="str">
        <f>IF(G310="","",VLOOKUP(G310,ARANCEL!$B$5:$D$121,2,FALSE))</f>
        <v xml:space="preserve">CORONA PROCERA </v>
      </c>
      <c r="I310" s="717" t="s">
        <v>322</v>
      </c>
      <c r="J310" s="712">
        <v>1</v>
      </c>
      <c r="K310" s="718">
        <f>IF(G310="","",VLOOKUP(G310,ARANCEL!$B$5:$D$121,3,FALSE)*J310)</f>
        <v>58477</v>
      </c>
      <c r="L310" s="1243" t="s">
        <v>7548</v>
      </c>
      <c r="M310" s="1243">
        <v>4500254810</v>
      </c>
      <c r="N310" s="1243" t="s">
        <v>7560</v>
      </c>
    </row>
    <row r="311" spans="1:14" x14ac:dyDescent="0.25">
      <c r="A311" s="712" t="s">
        <v>305</v>
      </c>
      <c r="B311" s="719">
        <v>41708</v>
      </c>
      <c r="C311" s="714" t="s">
        <v>3216</v>
      </c>
      <c r="D311" s="712" t="s">
        <v>414</v>
      </c>
      <c r="E311" s="715">
        <v>10179924</v>
      </c>
      <c r="F311" s="712">
        <v>25095156</v>
      </c>
      <c r="G311" s="712">
        <v>2704031</v>
      </c>
      <c r="H311" s="716" t="str">
        <f>IF(G311="","",VLOOKUP(G311,ARANCEL!$B$5:$D$121,2,FALSE))</f>
        <v xml:space="preserve">PERNO MUÑON METALICO </v>
      </c>
      <c r="I311" s="717" t="s">
        <v>661</v>
      </c>
      <c r="J311" s="712">
        <v>1</v>
      </c>
      <c r="K311" s="718">
        <f>IF(G311="","",VLOOKUP(G311,ARANCEL!$B$5:$D$121,3,FALSE)*J311)</f>
        <v>12246</v>
      </c>
      <c r="L311" s="1243" t="s">
        <v>8279</v>
      </c>
      <c r="M311" s="1243">
        <v>4500259031</v>
      </c>
      <c r="N311" s="1243" t="s">
        <v>8259</v>
      </c>
    </row>
    <row r="312" spans="1:14" x14ac:dyDescent="0.25">
      <c r="A312" s="712" t="s">
        <v>305</v>
      </c>
      <c r="B312" s="719">
        <v>41708</v>
      </c>
      <c r="C312" s="714" t="s">
        <v>3216</v>
      </c>
      <c r="D312" s="712" t="s">
        <v>414</v>
      </c>
      <c r="E312" s="715">
        <v>10179924</v>
      </c>
      <c r="F312" s="712">
        <v>25095156</v>
      </c>
      <c r="G312" s="712">
        <v>2704015</v>
      </c>
      <c r="H312" s="716" t="str">
        <f>IF(G312="","",VLOOKUP(G312,ARANCEL!$B$5:$D$121,2,FALSE))</f>
        <v xml:space="preserve">CORONA IN CERAM </v>
      </c>
      <c r="I312" s="717" t="s">
        <v>661</v>
      </c>
      <c r="J312" s="712">
        <v>1</v>
      </c>
      <c r="K312" s="718">
        <f>IF(G312="","",VLOOKUP(G312,ARANCEL!$B$5:$D$121,3,FALSE)*J312)</f>
        <v>42733</v>
      </c>
      <c r="L312" s="1243" t="s">
        <v>3438</v>
      </c>
      <c r="M312" s="1243">
        <v>4500220797</v>
      </c>
      <c r="N312" s="1243">
        <v>8631</v>
      </c>
    </row>
    <row r="313" spans="1:14" x14ac:dyDescent="0.25">
      <c r="A313" s="712" t="s">
        <v>305</v>
      </c>
      <c r="B313" s="719">
        <v>41655</v>
      </c>
      <c r="C313" s="724" t="s">
        <v>1944</v>
      </c>
      <c r="D313" s="712" t="s">
        <v>1157</v>
      </c>
      <c r="E313" s="715">
        <v>10169343</v>
      </c>
      <c r="F313" s="712">
        <v>24617306</v>
      </c>
      <c r="G313" s="712">
        <v>2707001</v>
      </c>
      <c r="H313" s="716" t="str">
        <f>IF(G313="","",VLOOKUP(G313,ARANCEL!$B$5:$D$121,2,FALSE))</f>
        <v xml:space="preserve">PLANO DE RELAJACION </v>
      </c>
      <c r="I313" s="717" t="s">
        <v>306</v>
      </c>
      <c r="J313" s="712">
        <v>1</v>
      </c>
      <c r="K313" s="718">
        <f>IF(G313="","",VLOOKUP(G313,ARANCEL!$B$5:$D$121,3,FALSE)*J313)</f>
        <v>9221</v>
      </c>
      <c r="L313" s="1243" t="s">
        <v>2842</v>
      </c>
      <c r="M313" s="1243">
        <v>4500216233</v>
      </c>
      <c r="N313" s="1243">
        <v>8406</v>
      </c>
    </row>
    <row r="314" spans="1:14" x14ac:dyDescent="0.25">
      <c r="A314" s="712" t="s">
        <v>305</v>
      </c>
      <c r="B314" s="719">
        <v>41505</v>
      </c>
      <c r="C314" s="724" t="s">
        <v>1943</v>
      </c>
      <c r="D314" s="712" t="s">
        <v>1870</v>
      </c>
      <c r="E314" s="715">
        <v>10152351</v>
      </c>
      <c r="F314" s="712">
        <v>22471001</v>
      </c>
      <c r="G314" s="712">
        <v>2704003</v>
      </c>
      <c r="H314" s="716" t="str">
        <f>IF(G314="","",VLOOKUP(G314,ARANCEL!$B$5:$D$121,2,FALSE))</f>
        <v xml:space="preserve">CORONA PERIFERICA CON PERNO MUÑON COLADO </v>
      </c>
      <c r="I314" s="717" t="s">
        <v>325</v>
      </c>
      <c r="J314" s="712">
        <v>1</v>
      </c>
      <c r="K314" s="718">
        <f>IF(G314="","",VLOOKUP(G314,ARANCEL!$B$5:$D$121,3,FALSE)*J314)</f>
        <v>32612</v>
      </c>
      <c r="L314" s="1319" t="str">
        <f>IF(E314="","","IMPAGO")</f>
        <v>IMPAGO</v>
      </c>
      <c r="M314" s="1319" t="str">
        <f>IF(L314="IMPAGO","SIN O.C.","")</f>
        <v>SIN O.C.</v>
      </c>
      <c r="N314" s="1319" t="str">
        <f>IF(L314="IMPAGO","SIN FACT.","")</f>
        <v>SIN FACT.</v>
      </c>
    </row>
    <row r="315" spans="1:14" x14ac:dyDescent="0.25">
      <c r="A315" s="712" t="s">
        <v>305</v>
      </c>
      <c r="B315" s="719">
        <v>41984</v>
      </c>
      <c r="C315" s="714" t="s">
        <v>9069</v>
      </c>
      <c r="D315" s="712" t="s">
        <v>1157</v>
      </c>
      <c r="E315" s="715">
        <v>10299191</v>
      </c>
      <c r="F315" s="712">
        <v>30038060</v>
      </c>
      <c r="G315" s="712">
        <v>2707001</v>
      </c>
      <c r="H315" s="716" t="str">
        <f>IF(G315="","",VLOOKUP(G315,ARANCEL!$B$5:$D$121,2,FALSE))</f>
        <v xml:space="preserve">PLANO DE RELAJACION </v>
      </c>
      <c r="I315" s="717" t="s">
        <v>306</v>
      </c>
      <c r="J315" s="712">
        <v>1</v>
      </c>
      <c r="K315" s="718">
        <f>IF(G315="","",VLOOKUP(G315,ARANCEL!$B$5:$D$121,3,FALSE)*J315)</f>
        <v>9221</v>
      </c>
      <c r="L315" s="1319" t="str">
        <f>IF(E315="","","IMPAGO")</f>
        <v>IMPAGO</v>
      </c>
      <c r="M315" s="1319" t="str">
        <f>IF(L315="IMPAGO","SIN O.C.","")</f>
        <v>SIN O.C.</v>
      </c>
      <c r="N315" s="1319" t="str">
        <f>IF(L315="IMPAGO","SIN FACT.","")</f>
        <v>SIN FACT.</v>
      </c>
    </row>
    <row r="316" spans="1:14" x14ac:dyDescent="0.25">
      <c r="A316" s="712" t="s">
        <v>305</v>
      </c>
      <c r="B316" s="719">
        <v>41929</v>
      </c>
      <c r="C316" s="714" t="s">
        <v>7720</v>
      </c>
      <c r="D316" s="712" t="s">
        <v>7721</v>
      </c>
      <c r="E316" s="715">
        <v>10266395</v>
      </c>
      <c r="F316" s="712">
        <v>28945439</v>
      </c>
      <c r="G316" s="712">
        <v>2705003</v>
      </c>
      <c r="H316" s="716" t="str">
        <f>IF(G316="","",VLOOKUP(G316,ARANCEL!$B$5:$D$121,2,FALSE))</f>
        <v>INCRUSTACION ESTETICA (ART-GLASS O CERAMICA)</v>
      </c>
      <c r="I316" s="717" t="s">
        <v>324</v>
      </c>
      <c r="J316" s="712">
        <v>1</v>
      </c>
      <c r="K316" s="718">
        <f>IF(G316="","",VLOOKUP(G316,ARANCEL!$B$5:$D$121,3,FALSE)*J316)</f>
        <v>15676</v>
      </c>
      <c r="L316" s="1243" t="s">
        <v>8279</v>
      </c>
      <c r="M316" s="1243">
        <v>4500260657</v>
      </c>
      <c r="N316" s="1243" t="s">
        <v>8296</v>
      </c>
    </row>
    <row r="317" spans="1:14" x14ac:dyDescent="0.25">
      <c r="A317" s="712" t="s">
        <v>305</v>
      </c>
      <c r="B317" s="719">
        <v>41648</v>
      </c>
      <c r="C317" s="724" t="s">
        <v>1942</v>
      </c>
      <c r="D317" s="712" t="s">
        <v>1969</v>
      </c>
      <c r="E317" s="715">
        <v>10168761</v>
      </c>
      <c r="F317" s="712">
        <v>24210446</v>
      </c>
      <c r="G317" s="712">
        <v>2704003</v>
      </c>
      <c r="H317" s="716" t="str">
        <f>IF(G317="","",VLOOKUP(G317,ARANCEL!$B$5:$D$121,2,FALSE))</f>
        <v xml:space="preserve">CORONA PERIFERICA CON PERNO MUÑON COLADO </v>
      </c>
      <c r="I317" s="717" t="s">
        <v>308</v>
      </c>
      <c r="J317" s="712">
        <v>1</v>
      </c>
      <c r="K317" s="718">
        <f>IF(G317="","",VLOOKUP(G317,ARANCEL!$B$5:$D$121,3,FALSE)*J317)</f>
        <v>32612</v>
      </c>
      <c r="L317" s="1243" t="s">
        <v>2842</v>
      </c>
      <c r="M317" s="1243">
        <v>4500216232</v>
      </c>
      <c r="N317" s="1243">
        <v>8405</v>
      </c>
    </row>
    <row r="318" spans="1:14" x14ac:dyDescent="0.25">
      <c r="A318" s="712" t="s">
        <v>305</v>
      </c>
      <c r="B318" s="719">
        <v>41648</v>
      </c>
      <c r="C318" s="724" t="s">
        <v>1942</v>
      </c>
      <c r="D318" s="712" t="s">
        <v>1969</v>
      </c>
      <c r="E318" s="715">
        <v>10168761</v>
      </c>
      <c r="F318" s="712">
        <v>24210446</v>
      </c>
      <c r="G318" s="712">
        <v>2704013</v>
      </c>
      <c r="H318" s="716" t="str">
        <f>IF(G318="","",VLOOKUP(G318,ARANCEL!$B$5:$D$121,2,FALSE))</f>
        <v>PROVISORIO (POR PIEZA)</v>
      </c>
      <c r="I318" s="717" t="s">
        <v>308</v>
      </c>
      <c r="J318" s="712">
        <v>1</v>
      </c>
      <c r="K318" s="718">
        <f>IF(G318="","",VLOOKUP(G318,ARANCEL!$B$5:$D$121,3,FALSE)*J318)</f>
        <v>3250</v>
      </c>
      <c r="L318" s="1243" t="s">
        <v>2842</v>
      </c>
      <c r="M318" s="1243">
        <v>4500216232</v>
      </c>
      <c r="N318" s="1243">
        <v>8405</v>
      </c>
    </row>
    <row r="319" spans="1:14" x14ac:dyDescent="0.25">
      <c r="A319" s="712" t="s">
        <v>305</v>
      </c>
      <c r="B319" s="719">
        <v>41706</v>
      </c>
      <c r="C319" s="714" t="s">
        <v>3179</v>
      </c>
      <c r="D319" s="712" t="s">
        <v>95</v>
      </c>
      <c r="E319" s="715">
        <v>10179265</v>
      </c>
      <c r="F319" s="712">
        <v>25170262</v>
      </c>
      <c r="G319" s="712">
        <v>2705003</v>
      </c>
      <c r="H319" s="716" t="str">
        <f>IF(G319="","",VLOOKUP(G319,ARANCEL!$B$5:$D$121,2,FALSE))</f>
        <v>INCRUSTACION ESTETICA (ART-GLASS O CERAMICA)</v>
      </c>
      <c r="I319" s="717" t="s">
        <v>318</v>
      </c>
      <c r="J319" s="712">
        <v>1</v>
      </c>
      <c r="K319" s="718">
        <f>IF(G319="","",VLOOKUP(G319,ARANCEL!$B$5:$D$121,3,FALSE)*J319)</f>
        <v>15676</v>
      </c>
      <c r="L319" s="1243" t="s">
        <v>3058</v>
      </c>
      <c r="M319" s="1243">
        <v>4500225669</v>
      </c>
      <c r="N319" s="1243">
        <v>8924</v>
      </c>
    </row>
    <row r="320" spans="1:14" x14ac:dyDescent="0.25">
      <c r="A320" s="712" t="s">
        <v>305</v>
      </c>
      <c r="B320" s="719">
        <v>41724</v>
      </c>
      <c r="C320" s="714" t="s">
        <v>3561</v>
      </c>
      <c r="D320" s="712" t="s">
        <v>1856</v>
      </c>
      <c r="E320" s="715">
        <v>10184051</v>
      </c>
      <c r="F320" s="712">
        <v>24899597</v>
      </c>
      <c r="G320" s="712">
        <v>2705003</v>
      </c>
      <c r="H320" s="716" t="str">
        <f>IF(G320="","",VLOOKUP(G320,ARANCEL!$B$5:$D$121,2,FALSE))</f>
        <v>INCRUSTACION ESTETICA (ART-GLASS O CERAMICA)</v>
      </c>
      <c r="I320" s="717" t="s">
        <v>317</v>
      </c>
      <c r="J320" s="712">
        <v>1</v>
      </c>
      <c r="K320" s="718">
        <f>IF(G320="","",VLOOKUP(G320,ARANCEL!$B$5:$D$121,3,FALSE)*J320)</f>
        <v>15676</v>
      </c>
      <c r="L320" s="1243" t="s">
        <v>3058</v>
      </c>
      <c r="M320" s="1243">
        <v>4500225669</v>
      </c>
      <c r="N320" s="1243">
        <v>8924</v>
      </c>
    </row>
    <row r="321" spans="1:14" x14ac:dyDescent="0.25">
      <c r="A321" s="712" t="s">
        <v>305</v>
      </c>
      <c r="B321" s="719">
        <v>41739</v>
      </c>
      <c r="C321" s="714" t="s">
        <v>3848</v>
      </c>
      <c r="D321" s="712" t="s">
        <v>1946</v>
      </c>
      <c r="E321" s="715">
        <v>10187149</v>
      </c>
      <c r="F321" s="712">
        <v>24899597</v>
      </c>
      <c r="G321" s="712">
        <v>2705003</v>
      </c>
      <c r="H321" s="716" t="str">
        <f>IF(G321="","",VLOOKUP(G321,ARANCEL!$B$5:$D$121,2,FALSE))</f>
        <v>INCRUSTACION ESTETICA (ART-GLASS O CERAMICA)</v>
      </c>
      <c r="I321" s="717" t="s">
        <v>308</v>
      </c>
      <c r="J321" s="712">
        <v>1</v>
      </c>
      <c r="K321" s="718">
        <f>IF(G321="","",VLOOKUP(G321,ARANCEL!$B$5:$D$121,3,FALSE)*J321)</f>
        <v>15676</v>
      </c>
      <c r="L321" s="1243" t="s">
        <v>4612</v>
      </c>
      <c r="M321" s="1243">
        <v>4500230001</v>
      </c>
      <c r="N321" s="1243">
        <v>9203</v>
      </c>
    </row>
    <row r="322" spans="1:14" x14ac:dyDescent="0.25">
      <c r="A322" s="712" t="s">
        <v>305</v>
      </c>
      <c r="B322" s="719">
        <v>41904</v>
      </c>
      <c r="C322" s="714" t="s">
        <v>4827</v>
      </c>
      <c r="D322" s="712" t="s">
        <v>1157</v>
      </c>
      <c r="E322" s="715">
        <v>10256841</v>
      </c>
      <c r="F322" s="712">
        <v>28460425</v>
      </c>
      <c r="G322" s="712">
        <v>2707001</v>
      </c>
      <c r="H322" s="716" t="str">
        <f>IF(G322="","",VLOOKUP(G322,ARANCEL!$B$5:$D$121,2,FALSE))</f>
        <v xml:space="preserve">PLANO DE RELAJACION </v>
      </c>
      <c r="I322" s="717" t="s">
        <v>306</v>
      </c>
      <c r="J322" s="712">
        <v>1</v>
      </c>
      <c r="K322" s="718">
        <f>IF(G322="","",VLOOKUP(G322,ARANCEL!$B$5:$D$121,3,FALSE)*J322)</f>
        <v>9221</v>
      </c>
      <c r="L322" s="1243" t="s">
        <v>7548</v>
      </c>
      <c r="M322" s="1243">
        <v>4500254810</v>
      </c>
      <c r="N322" s="1243" t="s">
        <v>7560</v>
      </c>
    </row>
    <row r="323" spans="1:14" x14ac:dyDescent="0.25">
      <c r="A323" s="712" t="s">
        <v>305</v>
      </c>
      <c r="B323" s="719">
        <v>41864</v>
      </c>
      <c r="C323" s="714" t="s">
        <v>6398</v>
      </c>
      <c r="D323" s="712" t="s">
        <v>1157</v>
      </c>
      <c r="E323" s="715">
        <v>10241070</v>
      </c>
      <c r="F323" s="712">
        <v>27599254</v>
      </c>
      <c r="G323" s="712">
        <v>2707001</v>
      </c>
      <c r="H323" s="716" t="str">
        <f>IF(G323="","",VLOOKUP(G323,ARANCEL!$B$5:$D$121,2,FALSE))</f>
        <v xml:space="preserve">PLANO DE RELAJACION </v>
      </c>
      <c r="I323" s="717" t="s">
        <v>306</v>
      </c>
      <c r="J323" s="712">
        <v>1</v>
      </c>
      <c r="K323" s="718">
        <f>IF(G323="","",VLOOKUP(G323,ARANCEL!$B$5:$D$121,3,FALSE)*J323)</f>
        <v>9221</v>
      </c>
      <c r="L323" s="1243" t="s">
        <v>6905</v>
      </c>
      <c r="M323" s="1243">
        <v>4500249955</v>
      </c>
      <c r="N323" s="1243" t="s">
        <v>6908</v>
      </c>
    </row>
    <row r="324" spans="1:14" x14ac:dyDescent="0.25">
      <c r="A324" s="712" t="s">
        <v>305</v>
      </c>
      <c r="B324" s="719">
        <v>41698</v>
      </c>
      <c r="C324" s="714" t="s">
        <v>3057</v>
      </c>
      <c r="D324" s="712" t="s">
        <v>414</v>
      </c>
      <c r="E324" s="715">
        <v>10177621</v>
      </c>
      <c r="F324" s="712">
        <v>24548043</v>
      </c>
      <c r="G324" s="712">
        <v>2704013</v>
      </c>
      <c r="H324" s="716" t="str">
        <f>IF(G324="","",VLOOKUP(G324,ARANCEL!$B$5:$D$121,2,FALSE))</f>
        <v>PROVISORIO (POR PIEZA)</v>
      </c>
      <c r="I324" s="717" t="s">
        <v>667</v>
      </c>
      <c r="J324" s="712">
        <v>4</v>
      </c>
      <c r="K324" s="718">
        <f>IF(G324="","",VLOOKUP(G324,ARANCEL!$B$5:$D$121,3,FALSE)*J324)</f>
        <v>13000</v>
      </c>
      <c r="L324" s="1319" t="str">
        <f>IF(E324="","","IMPAGO")</f>
        <v>IMPAGO</v>
      </c>
      <c r="M324" s="1319" t="str">
        <f>IF(L324="IMPAGO","SIN O.C.","")</f>
        <v>SIN O.C.</v>
      </c>
      <c r="N324" s="1319" t="str">
        <f>IF(L324="IMPAGO","SIN FACT.","")</f>
        <v>SIN FACT.</v>
      </c>
    </row>
    <row r="325" spans="1:14" x14ac:dyDescent="0.25">
      <c r="A325" s="712" t="s">
        <v>305</v>
      </c>
      <c r="B325" s="719">
        <v>41676</v>
      </c>
      <c r="C325" s="724" t="s">
        <v>2651</v>
      </c>
      <c r="D325" s="712" t="s">
        <v>1157</v>
      </c>
      <c r="E325" s="715">
        <v>10171768</v>
      </c>
      <c r="F325" s="712">
        <v>24914304</v>
      </c>
      <c r="G325" s="712">
        <v>2707001</v>
      </c>
      <c r="H325" s="716" t="str">
        <f>IF(G325="","",VLOOKUP(G325,ARANCEL!$B$5:$D$121,2,FALSE))</f>
        <v xml:space="preserve">PLANO DE RELAJACION </v>
      </c>
      <c r="I325" s="717" t="s">
        <v>306</v>
      </c>
      <c r="J325" s="712">
        <v>1</v>
      </c>
      <c r="K325" s="718">
        <f>IF(G325="","",VLOOKUP(G325,ARANCEL!$B$5:$D$121,3,FALSE)*J325)</f>
        <v>9221</v>
      </c>
      <c r="L325" s="1243" t="s">
        <v>2842</v>
      </c>
      <c r="M325" s="1243">
        <v>4500216234</v>
      </c>
      <c r="N325" s="1243">
        <v>8407</v>
      </c>
    </row>
    <row r="326" spans="1:14" x14ac:dyDescent="0.25">
      <c r="A326" s="712" t="s">
        <v>606</v>
      </c>
      <c r="B326" s="719">
        <v>42024</v>
      </c>
      <c r="C326" s="714" t="s">
        <v>9578</v>
      </c>
      <c r="D326" s="712" t="s">
        <v>1283</v>
      </c>
      <c r="E326" s="715">
        <v>10309836</v>
      </c>
      <c r="F326" s="712">
        <v>27349534</v>
      </c>
      <c r="G326" s="712">
        <v>2702003</v>
      </c>
      <c r="H326" s="716" t="str">
        <f>IF(G326="","",VLOOKUP(G326,ARANCEL!$B$5:$D$121,2,FALSE))</f>
        <v>LABORATORIO PROTESIS FIJA ATORNILLADA DIRECTA</v>
      </c>
      <c r="I326" s="717" t="s">
        <v>306</v>
      </c>
      <c r="J326" s="712">
        <v>1</v>
      </c>
      <c r="K326" s="718">
        <f>IF(G326="","",VLOOKUP(G326,ARANCEL!$B$5:$D$121,3,FALSE)*J326)</f>
        <v>43857</v>
      </c>
      <c r="L326" s="1319" t="str">
        <f>IF(E326="","","IMPAGO")</f>
        <v>IMPAGO</v>
      </c>
      <c r="M326" s="1319" t="str">
        <f>IF(L326="IMPAGO","SIN O.C.","")</f>
        <v>SIN O.C.</v>
      </c>
      <c r="N326" s="1319" t="str">
        <f>IF(L326="IMPAGO","SIN FACT.","")</f>
        <v>SIN FACT.</v>
      </c>
    </row>
    <row r="327" spans="1:14" x14ac:dyDescent="0.25">
      <c r="A327" s="712" t="s">
        <v>305</v>
      </c>
      <c r="B327" s="719">
        <v>42017</v>
      </c>
      <c r="C327" s="714" t="s">
        <v>9387</v>
      </c>
      <c r="D327" s="712" t="s">
        <v>70</v>
      </c>
      <c r="E327" s="715">
        <v>10306168</v>
      </c>
      <c r="F327" s="712">
        <v>30273779</v>
      </c>
      <c r="G327" s="712">
        <v>2705003</v>
      </c>
      <c r="H327" s="716" t="str">
        <f>IF(G327="","",VLOOKUP(G327,ARANCEL!$B$5:$D$121,2,FALSE))</f>
        <v>INCRUSTACION ESTETICA (ART-GLASS O CERAMICA)</v>
      </c>
      <c r="I327" s="717" t="s">
        <v>309</v>
      </c>
      <c r="J327" s="712">
        <v>1</v>
      </c>
      <c r="K327" s="718">
        <f>IF(G327="","",VLOOKUP(G327,ARANCEL!$B$5:$D$121,3,FALSE)*J327)</f>
        <v>15676</v>
      </c>
      <c r="L327" s="1319" t="str">
        <f>IF(E327="","","IMPAGO")</f>
        <v>IMPAGO</v>
      </c>
      <c r="M327" s="1319" t="str">
        <f>IF(L327="IMPAGO","SIN O.C.","")</f>
        <v>SIN O.C.</v>
      </c>
      <c r="N327" s="1319" t="str">
        <f>IF(L327="IMPAGO","SIN FACT.","")</f>
        <v>SIN FACT.</v>
      </c>
    </row>
    <row r="328" spans="1:14" x14ac:dyDescent="0.25">
      <c r="A328" s="712" t="s">
        <v>305</v>
      </c>
      <c r="B328" s="719">
        <v>41813</v>
      </c>
      <c r="C328" s="714" t="s">
        <v>5259</v>
      </c>
      <c r="D328" s="712" t="s">
        <v>1851</v>
      </c>
      <c r="E328" s="715">
        <v>10214298</v>
      </c>
      <c r="F328" s="712">
        <v>26874483</v>
      </c>
      <c r="G328" s="712">
        <v>2705003</v>
      </c>
      <c r="H328" s="716" t="str">
        <f>IF(G328="","",VLOOKUP(G328,ARANCEL!$B$5:$D$121,2,FALSE))</f>
        <v>INCRUSTACION ESTETICA (ART-GLASS O CERAMICA)</v>
      </c>
      <c r="I328" s="717" t="s">
        <v>322</v>
      </c>
      <c r="J328" s="712">
        <v>1</v>
      </c>
      <c r="K328" s="718">
        <f>IF(G328="","",VLOOKUP(G328,ARANCEL!$B$5:$D$121,3,FALSE)*J328)</f>
        <v>15676</v>
      </c>
      <c r="L328" s="1243" t="s">
        <v>6017</v>
      </c>
      <c r="M328" s="1243">
        <v>4500243704</v>
      </c>
      <c r="N328" s="1243">
        <v>9793</v>
      </c>
    </row>
    <row r="329" spans="1:14" x14ac:dyDescent="0.25">
      <c r="A329" s="712" t="s">
        <v>305</v>
      </c>
      <c r="B329" s="719">
        <v>41802</v>
      </c>
      <c r="C329" s="714" t="s">
        <v>5120</v>
      </c>
      <c r="D329" s="712" t="s">
        <v>1851</v>
      </c>
      <c r="E329" s="715">
        <v>10209586</v>
      </c>
      <c r="F329" s="712">
        <v>25298760</v>
      </c>
      <c r="G329" s="712">
        <v>2705003</v>
      </c>
      <c r="H329" s="716" t="str">
        <f>IF(G329="","",VLOOKUP(G329,ARANCEL!$B$5:$D$121,2,FALSE))</f>
        <v>INCRUSTACION ESTETICA (ART-GLASS O CERAMICA)</v>
      </c>
      <c r="I329" s="717" t="s">
        <v>321</v>
      </c>
      <c r="J329" s="712">
        <v>1</v>
      </c>
      <c r="K329" s="718">
        <f>IF(G329="","",VLOOKUP(G329,ARANCEL!$B$5:$D$121,3,FALSE)*J329)</f>
        <v>15676</v>
      </c>
      <c r="L329" s="1243" t="s">
        <v>6017</v>
      </c>
      <c r="M329" s="1243">
        <v>4500243699</v>
      </c>
      <c r="N329" s="1243">
        <v>9792</v>
      </c>
    </row>
    <row r="330" spans="1:14" x14ac:dyDescent="0.25">
      <c r="A330" s="712" t="s">
        <v>305</v>
      </c>
      <c r="B330" s="719">
        <v>41969</v>
      </c>
      <c r="C330" s="714" t="s">
        <v>8521</v>
      </c>
      <c r="D330" s="712" t="s">
        <v>1638</v>
      </c>
      <c r="E330" s="715">
        <v>10285601</v>
      </c>
      <c r="F330" s="712">
        <v>29624640</v>
      </c>
      <c r="G330" s="712">
        <v>2704013</v>
      </c>
      <c r="H330" s="716" t="str">
        <f>IF(G330="","",VLOOKUP(G330,ARANCEL!$B$5:$D$121,2,FALSE))</f>
        <v>PROVISORIO (POR PIEZA)</v>
      </c>
      <c r="I330" s="717" t="s">
        <v>335</v>
      </c>
      <c r="J330" s="712">
        <v>1</v>
      </c>
      <c r="K330" s="718">
        <f>IF(G330="","",VLOOKUP(G330,ARANCEL!$B$5:$D$121,3,FALSE)*J330)</f>
        <v>3250</v>
      </c>
      <c r="L330" s="1351" t="s">
        <v>9431</v>
      </c>
      <c r="M330" s="1351">
        <v>4500269285</v>
      </c>
      <c r="N330" s="1351" t="s">
        <v>9454</v>
      </c>
    </row>
    <row r="331" spans="1:14" x14ac:dyDescent="0.25">
      <c r="A331" s="712" t="s">
        <v>305</v>
      </c>
      <c r="B331" s="719">
        <v>41969</v>
      </c>
      <c r="C331" s="714" t="s">
        <v>8521</v>
      </c>
      <c r="D331" s="712" t="s">
        <v>1638</v>
      </c>
      <c r="E331" s="715">
        <v>10285601</v>
      </c>
      <c r="F331" s="712">
        <v>29624640</v>
      </c>
      <c r="G331" s="712">
        <v>2704003</v>
      </c>
      <c r="H331" s="716" t="str">
        <f>IF(G331="","",VLOOKUP(G331,ARANCEL!$B$5:$D$121,2,FALSE))</f>
        <v xml:space="preserve">CORONA PERIFERICA CON PERNO MUÑON COLADO </v>
      </c>
      <c r="I331" s="717" t="s">
        <v>633</v>
      </c>
      <c r="J331" s="712">
        <v>1</v>
      </c>
      <c r="K331" s="718">
        <f>IF(G331="","",VLOOKUP(G331,ARANCEL!$B$5:$D$121,3,FALSE)*J331)</f>
        <v>32612</v>
      </c>
      <c r="L331" s="1351" t="s">
        <v>9431</v>
      </c>
      <c r="M331" s="1351">
        <v>4500269285</v>
      </c>
      <c r="N331" s="1351" t="s">
        <v>9454</v>
      </c>
    </row>
    <row r="332" spans="1:14" x14ac:dyDescent="0.25">
      <c r="A332" s="712" t="s">
        <v>305</v>
      </c>
      <c r="B332" s="719">
        <v>41949</v>
      </c>
      <c r="C332" s="714" t="s">
        <v>8032</v>
      </c>
      <c r="D332" s="712" t="s">
        <v>414</v>
      </c>
      <c r="E332" s="715">
        <v>10274731</v>
      </c>
      <c r="F332" s="712">
        <v>29176624</v>
      </c>
      <c r="G332" s="712">
        <v>2704013</v>
      </c>
      <c r="H332" s="716" t="str">
        <f>IF(G332="","",VLOOKUP(G332,ARANCEL!$B$5:$D$121,2,FALSE))</f>
        <v>PROVISORIO (POR PIEZA)</v>
      </c>
      <c r="I332" s="717" t="s">
        <v>316</v>
      </c>
      <c r="J332" s="712">
        <v>1</v>
      </c>
      <c r="K332" s="718">
        <f>IF(G332="","",VLOOKUP(G332,ARANCEL!$B$5:$D$121,3,FALSE)*J332)</f>
        <v>3250</v>
      </c>
      <c r="L332" s="1243" t="s">
        <v>8279</v>
      </c>
      <c r="M332" s="1243">
        <v>4500260657</v>
      </c>
      <c r="N332" s="1243" t="s">
        <v>8296</v>
      </c>
    </row>
    <row r="333" spans="1:14" x14ac:dyDescent="0.25">
      <c r="A333" s="728" t="s">
        <v>305</v>
      </c>
      <c r="B333" s="719">
        <v>41949</v>
      </c>
      <c r="C333" s="714" t="s">
        <v>8032</v>
      </c>
      <c r="D333" s="712" t="s">
        <v>414</v>
      </c>
      <c r="E333" s="715">
        <v>10274731</v>
      </c>
      <c r="F333" s="712">
        <v>29176624</v>
      </c>
      <c r="G333" s="712">
        <v>2704003</v>
      </c>
      <c r="H333" s="716" t="str">
        <f>IF(G333="","",VLOOKUP(G333,ARANCEL!$B$5:$D$121,2,FALSE))</f>
        <v xml:space="preserve">CORONA PERIFERICA CON PERNO MUÑON COLADO </v>
      </c>
      <c r="I333" s="717" t="s">
        <v>316</v>
      </c>
      <c r="J333" s="712">
        <v>1</v>
      </c>
      <c r="K333" s="718">
        <f>IF(G333="","",VLOOKUP(G333,ARANCEL!$B$5:$D$121,3,FALSE)*J333)</f>
        <v>32612</v>
      </c>
      <c r="L333" s="1243" t="s">
        <v>8279</v>
      </c>
      <c r="M333" s="1243">
        <v>4500260657</v>
      </c>
      <c r="N333" s="1243" t="s">
        <v>8296</v>
      </c>
    </row>
    <row r="334" spans="1:14" x14ac:dyDescent="0.25">
      <c r="A334" s="712" t="s">
        <v>305</v>
      </c>
      <c r="B334" s="719">
        <v>41731</v>
      </c>
      <c r="C334" s="714" t="s">
        <v>3646</v>
      </c>
      <c r="D334" s="712" t="s">
        <v>414</v>
      </c>
      <c r="E334" s="715">
        <v>10184897</v>
      </c>
      <c r="F334" s="712">
        <v>21876730</v>
      </c>
      <c r="G334" s="712">
        <v>2705003</v>
      </c>
      <c r="H334" s="716" t="str">
        <f>IF(G334="","",VLOOKUP(G334,ARANCEL!$B$5:$D$121,2,FALSE))</f>
        <v>INCRUSTACION ESTETICA (ART-GLASS O CERAMICA)</v>
      </c>
      <c r="I334" s="717" t="s">
        <v>312</v>
      </c>
      <c r="J334" s="712">
        <v>2</v>
      </c>
      <c r="K334" s="718">
        <f>IF(G334="","",VLOOKUP(G334,ARANCEL!$B$5:$D$121,3,FALSE)*J334)</f>
        <v>31352</v>
      </c>
      <c r="L334" s="1243" t="s">
        <v>4612</v>
      </c>
      <c r="M334" s="1243">
        <v>4500230000</v>
      </c>
      <c r="N334" s="1243">
        <v>9201</v>
      </c>
    </row>
    <row r="335" spans="1:14" x14ac:dyDescent="0.25">
      <c r="A335" s="712" t="s">
        <v>305</v>
      </c>
      <c r="B335" s="719">
        <v>41668</v>
      </c>
      <c r="C335" s="724" t="s">
        <v>2538</v>
      </c>
      <c r="D335" s="712" t="s">
        <v>414</v>
      </c>
      <c r="E335" s="715">
        <v>10170677</v>
      </c>
      <c r="F335" s="712">
        <v>21876730</v>
      </c>
      <c r="G335" s="712">
        <v>2702048</v>
      </c>
      <c r="H335" s="716" t="str">
        <f>IF(G335="","",VLOOKUP(G335,ARANCEL!$B$5:$D$121,2,FALSE))</f>
        <v xml:space="preserve">SERVICIO LAB. IMPLANTE CORONA CEMENTADA/ATORNILLADA </v>
      </c>
      <c r="I335" s="717" t="s">
        <v>1198</v>
      </c>
      <c r="J335" s="712">
        <v>4</v>
      </c>
      <c r="K335" s="718">
        <f>IF(G335="","",VLOOKUP(G335,ARANCEL!$B$5:$D$121,3,FALSE)*J335)</f>
        <v>175428</v>
      </c>
      <c r="L335" s="1243" t="s">
        <v>8279</v>
      </c>
      <c r="M335" s="1243">
        <v>4500259031</v>
      </c>
      <c r="N335" s="1243" t="s">
        <v>8259</v>
      </c>
    </row>
    <row r="336" spans="1:14" x14ac:dyDescent="0.25">
      <c r="A336" s="712" t="s">
        <v>606</v>
      </c>
      <c r="B336" s="719">
        <v>41495</v>
      </c>
      <c r="C336" s="724" t="s">
        <v>1940</v>
      </c>
      <c r="D336" s="712" t="s">
        <v>1863</v>
      </c>
      <c r="E336" s="715">
        <v>10151340</v>
      </c>
      <c r="F336" s="712">
        <v>22408683</v>
      </c>
      <c r="G336" s="712">
        <v>2704003</v>
      </c>
      <c r="H336" s="716" t="str">
        <f>IF(G336="","",VLOOKUP(G336,ARANCEL!$B$5:$D$121,2,FALSE))</f>
        <v xml:space="preserve">CORONA PERIFERICA CON PERNO MUÑON COLADO </v>
      </c>
      <c r="I336" s="717" t="s">
        <v>325</v>
      </c>
      <c r="J336" s="712">
        <v>1</v>
      </c>
      <c r="K336" s="718">
        <f>IF(G336="","",VLOOKUP(G336,ARANCEL!$B$5:$D$121,3,FALSE)*J336)</f>
        <v>32612</v>
      </c>
      <c r="L336" s="1319" t="str">
        <f>IF(E336="","","IMPAGO")</f>
        <v>IMPAGO</v>
      </c>
      <c r="M336" s="1319" t="str">
        <f>IF(L336="IMPAGO","SIN O.C.","")</f>
        <v>SIN O.C.</v>
      </c>
      <c r="N336" s="1319" t="str">
        <f>IF(L336="IMPAGO","SIN FACT.","")</f>
        <v>SIN FACT.</v>
      </c>
    </row>
    <row r="337" spans="1:14" x14ac:dyDescent="0.25">
      <c r="A337" s="712" t="s">
        <v>305</v>
      </c>
      <c r="B337" s="719">
        <v>41757</v>
      </c>
      <c r="C337" s="714" t="s">
        <v>4151</v>
      </c>
      <c r="D337" s="712" t="s">
        <v>1870</v>
      </c>
      <c r="E337" s="715">
        <v>10191149</v>
      </c>
      <c r="F337" s="712">
        <v>25935717</v>
      </c>
      <c r="G337" s="712">
        <v>2705003</v>
      </c>
      <c r="H337" s="716" t="str">
        <f>IF(G337="","",VLOOKUP(G337,ARANCEL!$B$5:$D$121,2,FALSE))</f>
        <v>INCRUSTACION ESTETICA (ART-GLASS O CERAMICA)</v>
      </c>
      <c r="I337" s="717" t="s">
        <v>324</v>
      </c>
      <c r="J337" s="712">
        <v>1</v>
      </c>
      <c r="K337" s="718">
        <f>IF(G337="","",VLOOKUP(G337,ARANCEL!$B$5:$D$121,3,FALSE)*J337)</f>
        <v>15676</v>
      </c>
      <c r="L337" s="1243" t="s">
        <v>4612</v>
      </c>
      <c r="M337" s="1243">
        <v>4500230017</v>
      </c>
      <c r="N337" s="1243">
        <v>9205</v>
      </c>
    </row>
    <row r="338" spans="1:14" x14ac:dyDescent="0.25">
      <c r="A338" s="712" t="s">
        <v>305</v>
      </c>
      <c r="B338" s="719">
        <v>41932</v>
      </c>
      <c r="C338" s="714" t="s">
        <v>1939</v>
      </c>
      <c r="D338" s="712" t="s">
        <v>1969</v>
      </c>
      <c r="E338" s="715">
        <v>10272320</v>
      </c>
      <c r="F338" s="712">
        <v>28706834</v>
      </c>
      <c r="G338" s="712">
        <v>2704013</v>
      </c>
      <c r="H338" s="716" t="str">
        <f>IF(G338="","",VLOOKUP(G338,ARANCEL!$B$5:$D$121,2,FALSE))</f>
        <v>PROVISORIO (POR PIEZA)</v>
      </c>
      <c r="I338" s="717" t="s">
        <v>7952</v>
      </c>
      <c r="J338" s="712">
        <v>2</v>
      </c>
      <c r="K338" s="718">
        <f>IF(G338="","",VLOOKUP(G338,ARANCEL!$B$5:$D$121,3,FALSE)*J338)</f>
        <v>6500</v>
      </c>
      <c r="L338" s="1243" t="s">
        <v>8279</v>
      </c>
      <c r="M338" s="1243">
        <v>4500260657</v>
      </c>
      <c r="N338" s="1243" t="s">
        <v>8296</v>
      </c>
    </row>
    <row r="339" spans="1:14" x14ac:dyDescent="0.25">
      <c r="A339" s="712" t="s">
        <v>305</v>
      </c>
      <c r="B339" s="719">
        <v>41932</v>
      </c>
      <c r="C339" s="714" t="s">
        <v>1939</v>
      </c>
      <c r="D339" s="712" t="s">
        <v>1969</v>
      </c>
      <c r="E339" s="715">
        <v>10272320</v>
      </c>
      <c r="F339" s="712">
        <v>28706834</v>
      </c>
      <c r="G339" s="712">
        <v>2704003</v>
      </c>
      <c r="H339" s="716" t="str">
        <f>IF(G339="","",VLOOKUP(G339,ARANCEL!$B$5:$D$121,2,FALSE))</f>
        <v xml:space="preserve">CORONA PERIFERICA CON PERNO MUÑON COLADO </v>
      </c>
      <c r="I339" s="717" t="s">
        <v>7952</v>
      </c>
      <c r="J339" s="712">
        <v>2</v>
      </c>
      <c r="K339" s="718">
        <f>IF(G339="","",VLOOKUP(G339,ARANCEL!$B$5:$D$121,3,FALSE)*J339)</f>
        <v>65224</v>
      </c>
      <c r="L339" s="1243" t="s">
        <v>8279</v>
      </c>
      <c r="M339" s="1243">
        <v>4500260657</v>
      </c>
      <c r="N339" s="1243" t="s">
        <v>8296</v>
      </c>
    </row>
    <row r="340" spans="1:14" x14ac:dyDescent="0.25">
      <c r="A340" s="712" t="s">
        <v>305</v>
      </c>
      <c r="B340" s="719">
        <v>41680</v>
      </c>
      <c r="C340" s="724" t="s">
        <v>2747</v>
      </c>
      <c r="D340" s="712" t="s">
        <v>61</v>
      </c>
      <c r="E340" s="715">
        <v>10172846</v>
      </c>
      <c r="F340" s="712">
        <v>24969966</v>
      </c>
      <c r="G340" s="712">
        <v>2707003</v>
      </c>
      <c r="H340" s="716" t="str">
        <f>IF(G340="","",VLOOKUP(G340,ARANCEL!$B$5:$D$121,2,FALSE))</f>
        <v xml:space="preserve">ESTAMPADO </v>
      </c>
      <c r="I340" s="717" t="s">
        <v>306</v>
      </c>
      <c r="J340" s="712">
        <v>1</v>
      </c>
      <c r="K340" s="718">
        <f>IF(G340="","",VLOOKUP(G340,ARANCEL!$B$5:$D$121,3,FALSE)*J340)</f>
        <v>6028</v>
      </c>
      <c r="L340" s="1243" t="s">
        <v>3438</v>
      </c>
      <c r="M340" s="1243">
        <v>4500220795</v>
      </c>
      <c r="N340" s="1243">
        <v>8630</v>
      </c>
    </row>
    <row r="341" spans="1:14" x14ac:dyDescent="0.25">
      <c r="A341" s="712" t="s">
        <v>305</v>
      </c>
      <c r="B341" s="719">
        <v>41920</v>
      </c>
      <c r="C341" s="714" t="s">
        <v>7597</v>
      </c>
      <c r="D341" s="712" t="s">
        <v>1157</v>
      </c>
      <c r="E341" s="715">
        <v>10273335</v>
      </c>
      <c r="F341" s="712">
        <v>28787919</v>
      </c>
      <c r="G341" s="712">
        <v>2707001</v>
      </c>
      <c r="H341" s="716" t="str">
        <f>IF(G341="","",VLOOKUP(G341,ARANCEL!$B$5:$D$121,2,FALSE))</f>
        <v xml:space="preserve">PLANO DE RELAJACION </v>
      </c>
      <c r="I341" s="717" t="s">
        <v>306</v>
      </c>
      <c r="J341" s="712">
        <v>1</v>
      </c>
      <c r="K341" s="718">
        <f>IF(G341="","",VLOOKUP(G341,ARANCEL!$B$5:$D$121,3,FALSE)*J341)</f>
        <v>9221</v>
      </c>
      <c r="L341" s="1243" t="s">
        <v>8279</v>
      </c>
      <c r="M341" s="1243">
        <v>4500260657</v>
      </c>
      <c r="N341" s="1243" t="s">
        <v>8296</v>
      </c>
    </row>
    <row r="342" spans="1:14" x14ac:dyDescent="0.25">
      <c r="A342" s="712" t="s">
        <v>305</v>
      </c>
      <c r="B342" s="719">
        <v>41908</v>
      </c>
      <c r="C342" s="714" t="s">
        <v>7277</v>
      </c>
      <c r="D342" s="712" t="s">
        <v>1856</v>
      </c>
      <c r="E342" s="715">
        <v>10258229</v>
      </c>
      <c r="F342" s="712">
        <v>28556019</v>
      </c>
      <c r="G342" s="712">
        <v>2705003</v>
      </c>
      <c r="H342" s="716" t="str">
        <f>IF(G342="","",VLOOKUP(G342,ARANCEL!$B$5:$D$121,2,FALSE))</f>
        <v>INCRUSTACION ESTETICA (ART-GLASS O CERAMICA)</v>
      </c>
      <c r="I342" s="717" t="s">
        <v>326</v>
      </c>
      <c r="J342" s="712">
        <v>1</v>
      </c>
      <c r="K342" s="718">
        <f>IF(G342="","",VLOOKUP(G342,ARANCEL!$B$5:$D$121,3,FALSE)*J342)</f>
        <v>15676</v>
      </c>
      <c r="L342" s="1243" t="s">
        <v>7548</v>
      </c>
      <c r="M342" s="1243">
        <v>4500254810</v>
      </c>
      <c r="N342" s="1243" t="s">
        <v>7560</v>
      </c>
    </row>
    <row r="343" spans="1:14" x14ac:dyDescent="0.25">
      <c r="A343" s="712" t="s">
        <v>305</v>
      </c>
      <c r="B343" s="719">
        <v>41778</v>
      </c>
      <c r="C343" s="714" t="s">
        <v>4573</v>
      </c>
      <c r="D343" s="712" t="s">
        <v>95</v>
      </c>
      <c r="E343" s="715">
        <v>10198795</v>
      </c>
      <c r="F343" s="712">
        <v>25301706</v>
      </c>
      <c r="G343" s="712">
        <v>2704013</v>
      </c>
      <c r="H343" s="716" t="str">
        <f>IF(G343="","",VLOOKUP(G343,ARANCEL!$B$5:$D$121,2,FALSE))</f>
        <v>PROVISORIO (POR PIEZA)</v>
      </c>
      <c r="I343" s="717" t="s">
        <v>318</v>
      </c>
      <c r="J343" s="712">
        <v>1</v>
      </c>
      <c r="K343" s="718">
        <f>IF(G343="","",VLOOKUP(G343,ARANCEL!$B$5:$D$121,3,FALSE)*J343)</f>
        <v>3250</v>
      </c>
      <c r="L343" s="1243" t="s">
        <v>5742</v>
      </c>
      <c r="M343" s="1243">
        <v>4500239468</v>
      </c>
      <c r="N343" s="1243" t="s">
        <v>5756</v>
      </c>
    </row>
    <row r="344" spans="1:14" x14ac:dyDescent="0.25">
      <c r="A344" s="712" t="s">
        <v>606</v>
      </c>
      <c r="B344" s="719">
        <v>41778</v>
      </c>
      <c r="C344" s="714" t="s">
        <v>4573</v>
      </c>
      <c r="D344" s="712" t="s">
        <v>95</v>
      </c>
      <c r="E344" s="715">
        <v>10198795</v>
      </c>
      <c r="F344" s="712">
        <v>25301706</v>
      </c>
      <c r="G344" s="712">
        <v>2704003</v>
      </c>
      <c r="H344" s="716" t="str">
        <f>IF(G344="","",VLOOKUP(G344,ARANCEL!$B$5:$D$121,2,FALSE))</f>
        <v xml:space="preserve">CORONA PERIFERICA CON PERNO MUÑON COLADO </v>
      </c>
      <c r="I344" s="717" t="s">
        <v>318</v>
      </c>
      <c r="J344" s="712">
        <v>1</v>
      </c>
      <c r="K344" s="718">
        <f>IF(G344="","",VLOOKUP(G344,ARANCEL!$B$5:$D$121,3,FALSE)*J344)</f>
        <v>32612</v>
      </c>
      <c r="L344" s="1243" t="s">
        <v>5742</v>
      </c>
      <c r="M344" s="1243">
        <v>4500239468</v>
      </c>
      <c r="N344" s="1243" t="s">
        <v>5756</v>
      </c>
    </row>
    <row r="345" spans="1:14" x14ac:dyDescent="0.25">
      <c r="A345" s="712" t="s">
        <v>305</v>
      </c>
      <c r="B345" s="719">
        <v>41754</v>
      </c>
      <c r="C345" s="714" t="s">
        <v>4275</v>
      </c>
      <c r="D345" s="712" t="s">
        <v>1863</v>
      </c>
      <c r="E345" s="715">
        <v>10192560</v>
      </c>
      <c r="F345" s="712">
        <v>25700458</v>
      </c>
      <c r="G345" s="712">
        <v>2704013</v>
      </c>
      <c r="H345" s="716" t="str">
        <f>IF(G345="","",VLOOKUP(G345,ARANCEL!$B$5:$D$121,2,FALSE))</f>
        <v>PROVISORIO (POR PIEZA)</v>
      </c>
      <c r="I345" s="717" t="s">
        <v>317</v>
      </c>
      <c r="J345" s="712">
        <v>1</v>
      </c>
      <c r="K345" s="718">
        <f>IF(G345="","",VLOOKUP(G345,ARANCEL!$B$5:$D$121,3,FALSE)*J345)</f>
        <v>3250</v>
      </c>
      <c r="L345" s="1243" t="s">
        <v>4612</v>
      </c>
      <c r="M345" s="1243">
        <v>4500230017</v>
      </c>
      <c r="N345" s="1243">
        <v>9205</v>
      </c>
    </row>
    <row r="346" spans="1:14" x14ac:dyDescent="0.25">
      <c r="A346" s="712" t="s">
        <v>305</v>
      </c>
      <c r="B346" s="719">
        <v>41754</v>
      </c>
      <c r="C346" s="714" t="s">
        <v>4275</v>
      </c>
      <c r="D346" s="712" t="s">
        <v>1863</v>
      </c>
      <c r="E346" s="715">
        <v>10192560</v>
      </c>
      <c r="F346" s="712">
        <v>25700458</v>
      </c>
      <c r="G346" s="712">
        <v>2704003</v>
      </c>
      <c r="H346" s="716" t="str">
        <f>IF(G346="","",VLOOKUP(G346,ARANCEL!$B$5:$D$121,2,FALSE))</f>
        <v xml:space="preserve">CORONA PERIFERICA CON PERNO MUÑON COLADO </v>
      </c>
      <c r="I346" s="717" t="s">
        <v>317</v>
      </c>
      <c r="J346" s="712">
        <v>1</v>
      </c>
      <c r="K346" s="718">
        <f>IF(G346="","",VLOOKUP(G346,ARANCEL!$B$5:$D$121,3,FALSE)*J346)</f>
        <v>32612</v>
      </c>
      <c r="L346" s="1243" t="s">
        <v>4612</v>
      </c>
      <c r="M346" s="1243">
        <v>4500230017</v>
      </c>
      <c r="N346" s="1243">
        <v>9205</v>
      </c>
    </row>
    <row r="347" spans="1:14" x14ac:dyDescent="0.25">
      <c r="A347" s="712" t="s">
        <v>305</v>
      </c>
      <c r="B347" s="719">
        <v>41548</v>
      </c>
      <c r="C347" s="724" t="s">
        <v>1938</v>
      </c>
      <c r="D347" s="712" t="s">
        <v>1638</v>
      </c>
      <c r="E347" s="715">
        <v>10156227</v>
      </c>
      <c r="F347" s="712">
        <v>23147608</v>
      </c>
      <c r="G347" s="712">
        <v>2704013</v>
      </c>
      <c r="H347" s="716" t="str">
        <f>IF(G347="","",VLOOKUP(G347,ARANCEL!$B$5:$D$121,2,FALSE))</f>
        <v>PROVISORIO (POR PIEZA)</v>
      </c>
      <c r="I347" s="717" t="s">
        <v>324</v>
      </c>
      <c r="J347" s="712">
        <v>1</v>
      </c>
      <c r="K347" s="718">
        <f>IF(G347="","",VLOOKUP(G347,ARANCEL!$B$5:$D$121,3,FALSE)*J347)</f>
        <v>3250</v>
      </c>
      <c r="L347" s="1319" t="str">
        <f>IF(E347="","","IMPAGO")</f>
        <v>IMPAGO</v>
      </c>
      <c r="M347" s="1319" t="str">
        <f>IF(L347="IMPAGO","SIN O.C.","")</f>
        <v>SIN O.C.</v>
      </c>
      <c r="N347" s="1319" t="str">
        <f>IF(L347="IMPAGO","SIN FACT.","")</f>
        <v>SIN FACT.</v>
      </c>
    </row>
    <row r="348" spans="1:14" x14ac:dyDescent="0.25">
      <c r="A348" s="712" t="s">
        <v>305</v>
      </c>
      <c r="B348" s="719">
        <v>41548</v>
      </c>
      <c r="C348" s="724" t="s">
        <v>1938</v>
      </c>
      <c r="D348" s="712" t="s">
        <v>1638</v>
      </c>
      <c r="E348" s="715">
        <v>10156227</v>
      </c>
      <c r="F348" s="712">
        <v>23147608</v>
      </c>
      <c r="G348" s="712">
        <v>2704015</v>
      </c>
      <c r="H348" s="716" t="str">
        <f>IF(G348="","",VLOOKUP(G348,ARANCEL!$B$5:$D$121,2,FALSE))</f>
        <v xml:space="preserve">CORONA IN CERAM </v>
      </c>
      <c r="I348" s="717" t="s">
        <v>324</v>
      </c>
      <c r="J348" s="712">
        <v>1</v>
      </c>
      <c r="K348" s="718">
        <f>IF(G348="","",VLOOKUP(G348,ARANCEL!$B$5:$D$121,3,FALSE)*J348)</f>
        <v>42733</v>
      </c>
      <c r="L348" s="1319" t="str">
        <f>IF(E348="","","IMPAGO")</f>
        <v>IMPAGO</v>
      </c>
      <c r="M348" s="1319" t="str">
        <f>IF(L348="IMPAGO","SIN O.C.","")</f>
        <v>SIN O.C.</v>
      </c>
      <c r="N348" s="1319" t="str">
        <f>IF(L348="IMPAGO","SIN FACT.","")</f>
        <v>SIN FACT.</v>
      </c>
    </row>
    <row r="349" spans="1:14" x14ac:dyDescent="0.25">
      <c r="A349" s="712" t="s">
        <v>305</v>
      </c>
      <c r="B349" s="719">
        <v>41284</v>
      </c>
      <c r="C349" s="724" t="s">
        <v>1937</v>
      </c>
      <c r="D349" s="712" t="s">
        <v>414</v>
      </c>
      <c r="E349" s="715">
        <v>10168815</v>
      </c>
      <c r="F349" s="712">
        <v>24253129</v>
      </c>
      <c r="G349" s="712">
        <v>2704005</v>
      </c>
      <c r="H349" s="716" t="str">
        <f>IF(G349="","",VLOOKUP(G349,ARANCEL!$B$5:$D$121,2,FALSE))</f>
        <v>PROVISORIO</v>
      </c>
      <c r="I349" s="717" t="s">
        <v>337</v>
      </c>
      <c r="J349" s="712">
        <v>1</v>
      </c>
      <c r="K349" s="718">
        <f>IF(G349="","",VLOOKUP(G349,ARANCEL!$B$5:$D$121,3,FALSE)*J349)</f>
        <v>3250</v>
      </c>
      <c r="L349" s="1319" t="str">
        <f>IF(E349="","","IMPAGO")</f>
        <v>IMPAGO</v>
      </c>
      <c r="M349" s="1319" t="str">
        <f>IF(L349="IMPAGO","SIN O.C.","")</f>
        <v>SIN O.C.</v>
      </c>
      <c r="N349" s="1319" t="str">
        <f>IF(L349="IMPAGO","SIN FACT.","")</f>
        <v>SIN FACT.</v>
      </c>
    </row>
    <row r="350" spans="1:14" x14ac:dyDescent="0.25">
      <c r="A350" s="712" t="s">
        <v>305</v>
      </c>
      <c r="B350" s="719">
        <v>41775</v>
      </c>
      <c r="C350" s="714" t="s">
        <v>1937</v>
      </c>
      <c r="D350" s="712" t="s">
        <v>414</v>
      </c>
      <c r="E350" s="715">
        <v>10196241</v>
      </c>
      <c r="F350" s="712">
        <v>24253129</v>
      </c>
      <c r="G350" s="712">
        <v>2702048</v>
      </c>
      <c r="H350" s="716" t="str">
        <f>IF(G350="","",VLOOKUP(G350,ARANCEL!$B$5:$D$121,2,FALSE))</f>
        <v xml:space="preserve">SERVICIO LAB. IMPLANTE CORONA CEMENTADA/ATORNILLADA </v>
      </c>
      <c r="I350" s="717" t="s">
        <v>337</v>
      </c>
      <c r="J350" s="712">
        <v>1</v>
      </c>
      <c r="K350" s="718">
        <f>IF(G350="","",VLOOKUP(G350,ARANCEL!$B$5:$D$121,3,FALSE)*J350)</f>
        <v>43857</v>
      </c>
      <c r="L350" s="1243" t="s">
        <v>5292</v>
      </c>
      <c r="M350" s="1243">
        <v>4500235506</v>
      </c>
      <c r="N350" s="1243">
        <v>9399</v>
      </c>
    </row>
    <row r="351" spans="1:14" x14ac:dyDescent="0.25">
      <c r="A351" s="712" t="s">
        <v>305</v>
      </c>
      <c r="B351" s="719">
        <v>41857</v>
      </c>
      <c r="C351" s="714" t="s">
        <v>6247</v>
      </c>
      <c r="D351" s="712" t="s">
        <v>1856</v>
      </c>
      <c r="E351" s="715">
        <v>10236707</v>
      </c>
      <c r="F351" s="712">
        <v>25627750</v>
      </c>
      <c r="G351" s="712">
        <v>2705003</v>
      </c>
      <c r="H351" s="716" t="str">
        <f>IF(G351="","",VLOOKUP(G351,ARANCEL!$B$5:$D$121,2,FALSE))</f>
        <v>INCRUSTACION ESTETICA (ART-GLASS O CERAMICA)</v>
      </c>
      <c r="I351" s="717" t="s">
        <v>312</v>
      </c>
      <c r="J351" s="712">
        <v>1</v>
      </c>
      <c r="K351" s="718">
        <f>IF(G351="","",VLOOKUP(G351,ARANCEL!$B$5:$D$121,3,FALSE)*J351)</f>
        <v>15676</v>
      </c>
      <c r="L351" s="1243" t="s">
        <v>6905</v>
      </c>
      <c r="M351" s="1243">
        <v>4500249955</v>
      </c>
      <c r="N351" s="1243" t="s">
        <v>6908</v>
      </c>
    </row>
    <row r="352" spans="1:14" x14ac:dyDescent="0.25">
      <c r="A352" s="712" t="s">
        <v>305</v>
      </c>
      <c r="B352" s="719">
        <v>41698</v>
      </c>
      <c r="C352" s="714" t="s">
        <v>4035</v>
      </c>
      <c r="D352" s="712" t="s">
        <v>1857</v>
      </c>
      <c r="E352" s="715">
        <v>10177622</v>
      </c>
      <c r="F352" s="712">
        <v>24715882</v>
      </c>
      <c r="G352" s="712">
        <v>2704003</v>
      </c>
      <c r="H352" s="716" t="str">
        <f>IF(G352="","",VLOOKUP(G352,ARANCEL!$B$5:$D$121,2,FALSE))</f>
        <v xml:space="preserve">CORONA PERIFERICA CON PERNO MUÑON COLADO </v>
      </c>
      <c r="I352" s="717" t="s">
        <v>309</v>
      </c>
      <c r="J352" s="712">
        <v>1</v>
      </c>
      <c r="K352" s="718">
        <f>IF(G352="","",VLOOKUP(G352,ARANCEL!$B$5:$D$121,3,FALSE)*J352)</f>
        <v>32612</v>
      </c>
      <c r="L352" s="1319" t="str">
        <f>IF(E352="","","IMPAGO")</f>
        <v>IMPAGO</v>
      </c>
      <c r="M352" s="1319" t="str">
        <f>IF(L352="IMPAGO","SIN O.C.","")</f>
        <v>SIN O.C.</v>
      </c>
      <c r="N352" s="1319" t="str">
        <f>IF(L352="IMPAGO","SIN FACT.","")</f>
        <v>SIN FACT.</v>
      </c>
    </row>
    <row r="353" spans="1:14" x14ac:dyDescent="0.25">
      <c r="A353" s="712" t="s">
        <v>313</v>
      </c>
      <c r="B353" s="719">
        <v>41744</v>
      </c>
      <c r="C353" s="714" t="s">
        <v>4035</v>
      </c>
      <c r="D353" s="712" t="s">
        <v>1857</v>
      </c>
      <c r="E353" s="715">
        <v>10189122</v>
      </c>
      <c r="F353" s="712">
        <v>24715882</v>
      </c>
      <c r="G353" s="712">
        <v>2704013</v>
      </c>
      <c r="H353" s="716" t="str">
        <f>IF(G353="","",VLOOKUP(G353,ARANCEL!$B$5:$D$121,2,FALSE))</f>
        <v>PROVISORIO (POR PIEZA)</v>
      </c>
      <c r="I353" s="717" t="s">
        <v>309</v>
      </c>
      <c r="J353" s="712">
        <v>1</v>
      </c>
      <c r="K353" s="718">
        <f>IF(G353="","",VLOOKUP(G353,ARANCEL!$B$5:$D$121,3,FALSE)*J353)</f>
        <v>3250</v>
      </c>
      <c r="L353" s="1243" t="s">
        <v>4612</v>
      </c>
      <c r="M353" s="1243">
        <v>4500230000</v>
      </c>
      <c r="N353" s="1243">
        <v>9201</v>
      </c>
    </row>
    <row r="354" spans="1:14" x14ac:dyDescent="0.25">
      <c r="A354" s="712" t="s">
        <v>313</v>
      </c>
      <c r="B354" s="719">
        <v>41744</v>
      </c>
      <c r="C354" s="714" t="s">
        <v>4035</v>
      </c>
      <c r="D354" s="712" t="s">
        <v>1857</v>
      </c>
      <c r="E354" s="715">
        <v>10189122</v>
      </c>
      <c r="F354" s="712">
        <v>24715882</v>
      </c>
      <c r="G354" s="712">
        <v>2704003</v>
      </c>
      <c r="H354" s="716" t="str">
        <f>IF(G354="","",VLOOKUP(G354,ARANCEL!$B$5:$D$121,2,FALSE))</f>
        <v xml:space="preserve">CORONA PERIFERICA CON PERNO MUÑON COLADO </v>
      </c>
      <c r="I354" s="717" t="s">
        <v>309</v>
      </c>
      <c r="J354" s="712">
        <v>1</v>
      </c>
      <c r="K354" s="718">
        <f>IF(G354="","",VLOOKUP(G354,ARANCEL!$B$5:$D$121,3,FALSE)*J354)</f>
        <v>32612</v>
      </c>
      <c r="L354" s="1243" t="s">
        <v>4612</v>
      </c>
      <c r="M354" s="1243">
        <v>4500230000</v>
      </c>
      <c r="N354" s="1243">
        <v>9201</v>
      </c>
    </row>
    <row r="355" spans="1:14" x14ac:dyDescent="0.25">
      <c r="A355" s="712" t="s">
        <v>305</v>
      </c>
      <c r="B355" s="719">
        <v>41939</v>
      </c>
      <c r="C355" s="714" t="s">
        <v>7884</v>
      </c>
      <c r="D355" s="712" t="s">
        <v>95</v>
      </c>
      <c r="E355" s="715">
        <v>10270518</v>
      </c>
      <c r="F355" s="712">
        <v>28996564</v>
      </c>
      <c r="G355" s="712">
        <v>2704023</v>
      </c>
      <c r="H355" s="716" t="str">
        <f>IF(G355="","",VLOOKUP(G355,ARANCEL!$B$5:$D$121,2,FALSE))</f>
        <v xml:space="preserve">PROTESIS VALPLAST PARCIAL </v>
      </c>
      <c r="I355" s="717" t="s">
        <v>331</v>
      </c>
      <c r="J355" s="712">
        <v>1</v>
      </c>
      <c r="K355" s="718">
        <f>IF(G355="","",VLOOKUP(G355,ARANCEL!$B$5:$D$121,3,FALSE)*J355)</f>
        <v>61850</v>
      </c>
      <c r="L355" s="1243" t="s">
        <v>8279</v>
      </c>
      <c r="M355" s="1243">
        <v>4500260657</v>
      </c>
      <c r="N355" s="1243" t="s">
        <v>8296</v>
      </c>
    </row>
    <row r="356" spans="1:14" x14ac:dyDescent="0.25">
      <c r="A356" s="712" t="s">
        <v>305</v>
      </c>
      <c r="B356" s="719">
        <v>41759</v>
      </c>
      <c r="C356" s="714" t="s">
        <v>4276</v>
      </c>
      <c r="D356" s="712" t="s">
        <v>1157</v>
      </c>
      <c r="E356" s="715">
        <v>10192872</v>
      </c>
      <c r="F356" s="712">
        <v>26184149</v>
      </c>
      <c r="G356" s="712">
        <v>2707001</v>
      </c>
      <c r="H356" s="716" t="str">
        <f>IF(G356="","",VLOOKUP(G356,ARANCEL!$B$5:$D$121,2,FALSE))</f>
        <v xml:space="preserve">PLANO DE RELAJACION </v>
      </c>
      <c r="I356" s="717" t="s">
        <v>306</v>
      </c>
      <c r="J356" s="712">
        <v>1</v>
      </c>
      <c r="K356" s="718">
        <f>IF(G356="","",VLOOKUP(G356,ARANCEL!$B$5:$D$121,3,FALSE)*J356)</f>
        <v>9221</v>
      </c>
      <c r="L356" s="1243" t="s">
        <v>4612</v>
      </c>
      <c r="M356" s="1243">
        <v>4500230017</v>
      </c>
      <c r="N356" s="1243">
        <v>9205</v>
      </c>
    </row>
    <row r="357" spans="1:14" x14ac:dyDescent="0.25">
      <c r="A357" s="712" t="s">
        <v>305</v>
      </c>
      <c r="B357" s="719">
        <v>41807</v>
      </c>
      <c r="C357" s="714" t="s">
        <v>5152</v>
      </c>
      <c r="D357" s="712" t="s">
        <v>1857</v>
      </c>
      <c r="E357" s="715">
        <v>10211304</v>
      </c>
      <c r="F357" s="712">
        <v>21263733</v>
      </c>
      <c r="G357" s="712">
        <v>2704027</v>
      </c>
      <c r="H357" s="716" t="str">
        <f>IF(G357="","",VLOOKUP(G357,ARANCEL!$B$5:$D$121,2,FALSE))</f>
        <v>PROTESIS VALPLAST UNILATERAL (HASTA 2 PIEZAS)</v>
      </c>
      <c r="I357" s="717" t="s">
        <v>331</v>
      </c>
      <c r="J357" s="712">
        <v>1</v>
      </c>
      <c r="K357" s="718">
        <f>IF(G357="","",VLOOKUP(G357,ARANCEL!$B$5:$D$121,3,FALSE)*J357)</f>
        <v>22491</v>
      </c>
      <c r="L357" s="1243" t="s">
        <v>6017</v>
      </c>
      <c r="M357" s="1243">
        <v>4500243699</v>
      </c>
      <c r="N357" s="1243">
        <v>9792</v>
      </c>
    </row>
    <row r="358" spans="1:14" x14ac:dyDescent="0.25">
      <c r="A358" s="712" t="s">
        <v>305</v>
      </c>
      <c r="B358" s="719">
        <v>41810</v>
      </c>
      <c r="C358" s="714" t="s">
        <v>5152</v>
      </c>
      <c r="D358" s="712" t="s">
        <v>1857</v>
      </c>
      <c r="E358" s="715">
        <v>10213475</v>
      </c>
      <c r="F358" s="712">
        <v>27026526</v>
      </c>
      <c r="G358" s="712">
        <v>2704003</v>
      </c>
      <c r="H358" s="716" t="str">
        <f>IF(G358="","",VLOOKUP(G358,ARANCEL!$B$5:$D$121,2,FALSE))</f>
        <v xml:space="preserve">CORONA PERIFERICA CON PERNO MUÑON COLADO </v>
      </c>
      <c r="I358" s="717" t="s">
        <v>324</v>
      </c>
      <c r="J358" s="712">
        <v>1</v>
      </c>
      <c r="K358" s="718">
        <f>IF(G358="","",VLOOKUP(G358,ARANCEL!$B$5:$D$121,3,FALSE)*J358)</f>
        <v>32612</v>
      </c>
      <c r="L358" s="1243" t="s">
        <v>6017</v>
      </c>
      <c r="M358" s="1243">
        <v>4500243699</v>
      </c>
      <c r="N358" s="1243">
        <v>9792</v>
      </c>
    </row>
    <row r="359" spans="1:14" x14ac:dyDescent="0.25">
      <c r="A359" s="712" t="s">
        <v>305</v>
      </c>
      <c r="B359" s="719">
        <v>41676</v>
      </c>
      <c r="C359" s="724" t="s">
        <v>2668</v>
      </c>
      <c r="D359" s="712" t="s">
        <v>1157</v>
      </c>
      <c r="E359" s="715">
        <v>10172079</v>
      </c>
      <c r="F359" s="712">
        <v>24831905</v>
      </c>
      <c r="G359" s="712">
        <v>2707001</v>
      </c>
      <c r="H359" s="716" t="str">
        <f>IF(G359="","",VLOOKUP(G359,ARANCEL!$B$5:$D$121,2,FALSE))</f>
        <v xml:space="preserve">PLANO DE RELAJACION </v>
      </c>
      <c r="I359" s="717" t="s">
        <v>306</v>
      </c>
      <c r="J359" s="712">
        <v>1</v>
      </c>
      <c r="K359" s="718">
        <f>IF(G359="","",VLOOKUP(G359,ARANCEL!$B$5:$D$121,3,FALSE)*J359)</f>
        <v>9221</v>
      </c>
      <c r="L359" s="1243" t="s">
        <v>3438</v>
      </c>
      <c r="M359" s="1243">
        <v>4500220795</v>
      </c>
      <c r="N359" s="1243">
        <v>8630</v>
      </c>
    </row>
    <row r="360" spans="1:14" x14ac:dyDescent="0.25">
      <c r="A360" s="712" t="s">
        <v>313</v>
      </c>
      <c r="B360" s="719">
        <v>41934</v>
      </c>
      <c r="C360" s="714" t="s">
        <v>7752</v>
      </c>
      <c r="D360" s="712" t="s">
        <v>1851</v>
      </c>
      <c r="E360" s="715">
        <v>10268110</v>
      </c>
      <c r="F360" s="712">
        <v>28337191</v>
      </c>
      <c r="G360" s="712">
        <v>2704013</v>
      </c>
      <c r="H360" s="716" t="str">
        <f>IF(G360="","",VLOOKUP(G360,ARANCEL!$B$5:$D$121,2,FALSE))</f>
        <v>PROVISORIO (POR PIEZA)</v>
      </c>
      <c r="I360" s="717" t="s">
        <v>337</v>
      </c>
      <c r="J360" s="712">
        <v>1</v>
      </c>
      <c r="K360" s="718">
        <f>IF(G360="","",VLOOKUP(G360,ARANCEL!$B$5:$D$121,3,FALSE)*J360)</f>
        <v>3250</v>
      </c>
      <c r="L360" s="1243" t="s">
        <v>8279</v>
      </c>
      <c r="M360" s="1243">
        <v>4500260657</v>
      </c>
      <c r="N360" s="1243" t="s">
        <v>8296</v>
      </c>
    </row>
    <row r="361" spans="1:14" x14ac:dyDescent="0.25">
      <c r="A361" s="712" t="s">
        <v>305</v>
      </c>
      <c r="B361" s="719">
        <v>41934</v>
      </c>
      <c r="C361" s="714" t="s">
        <v>7752</v>
      </c>
      <c r="D361" s="712" t="s">
        <v>1851</v>
      </c>
      <c r="E361" s="715">
        <v>10268110</v>
      </c>
      <c r="F361" s="712">
        <v>28337191</v>
      </c>
      <c r="G361" s="712">
        <v>2704004</v>
      </c>
      <c r="H361" s="716" t="str">
        <f>IF(G361="","",VLOOKUP(G361,ARANCEL!$B$5:$D$121,2,FALSE))</f>
        <v>CORONA PERIFERICA CON PERNO MUÑON PLATA-PALADIO</v>
      </c>
      <c r="I361" s="717" t="s">
        <v>337</v>
      </c>
      <c r="J361" s="712">
        <v>1</v>
      </c>
      <c r="K361" s="718">
        <f>IF(G361="","",VLOOKUP(G361,ARANCEL!$B$5:$D$121,3,FALSE)*J361)</f>
        <v>38235</v>
      </c>
      <c r="L361" s="1243" t="s">
        <v>8279</v>
      </c>
      <c r="M361" s="1243">
        <v>4500260657</v>
      </c>
      <c r="N361" s="1243" t="s">
        <v>8296</v>
      </c>
    </row>
    <row r="362" spans="1:14" x14ac:dyDescent="0.25">
      <c r="A362" s="712" t="s">
        <v>305</v>
      </c>
      <c r="B362" s="719">
        <v>41642</v>
      </c>
      <c r="C362" s="724" t="s">
        <v>1935</v>
      </c>
      <c r="D362" s="712" t="s">
        <v>1638</v>
      </c>
      <c r="E362" s="715">
        <v>10168404</v>
      </c>
      <c r="F362" s="712">
        <v>24420548</v>
      </c>
      <c r="G362" s="712">
        <v>2705003</v>
      </c>
      <c r="H362" s="716" t="str">
        <f>IF(G362="","",VLOOKUP(G362,ARANCEL!$B$5:$D$121,2,FALSE))</f>
        <v>INCRUSTACION ESTETICA (ART-GLASS O CERAMICA)</v>
      </c>
      <c r="I362" s="717" t="s">
        <v>315</v>
      </c>
      <c r="J362" s="712">
        <v>1</v>
      </c>
      <c r="K362" s="718">
        <f>IF(G362="","",VLOOKUP(G362,ARANCEL!$B$5:$D$121,3,FALSE)*J362)</f>
        <v>15676</v>
      </c>
      <c r="L362" s="1243" t="s">
        <v>2842</v>
      </c>
      <c r="M362" s="1243">
        <v>4500216232</v>
      </c>
      <c r="N362" s="1243">
        <v>8405</v>
      </c>
    </row>
    <row r="363" spans="1:14" x14ac:dyDescent="0.25">
      <c r="A363" s="712" t="s">
        <v>305</v>
      </c>
      <c r="B363" s="719">
        <v>41653</v>
      </c>
      <c r="C363" s="724" t="s">
        <v>1934</v>
      </c>
      <c r="D363" s="712" t="s">
        <v>95</v>
      </c>
      <c r="E363" s="715">
        <v>10169110</v>
      </c>
      <c r="F363" s="712">
        <v>24217466</v>
      </c>
      <c r="G363" s="712">
        <v>2704003</v>
      </c>
      <c r="H363" s="716" t="str">
        <f>IF(G363="","",VLOOKUP(G363,ARANCEL!$B$5:$D$121,2,FALSE))</f>
        <v xml:space="preserve">CORONA PERIFERICA CON PERNO MUÑON COLADO </v>
      </c>
      <c r="I363" s="717" t="s">
        <v>312</v>
      </c>
      <c r="J363" s="712">
        <v>1</v>
      </c>
      <c r="K363" s="718">
        <f>IF(G363="","",VLOOKUP(G363,ARANCEL!$B$5:$D$121,3,FALSE)*J363)</f>
        <v>32612</v>
      </c>
      <c r="L363" s="1243" t="s">
        <v>2842</v>
      </c>
      <c r="M363" s="1243">
        <v>4500216233</v>
      </c>
      <c r="N363" s="1243">
        <v>8406</v>
      </c>
    </row>
    <row r="364" spans="1:14" x14ac:dyDescent="0.25">
      <c r="A364" s="712" t="s">
        <v>305</v>
      </c>
      <c r="B364" s="719">
        <v>41653</v>
      </c>
      <c r="C364" s="724" t="s">
        <v>1934</v>
      </c>
      <c r="D364" s="712" t="s">
        <v>95</v>
      </c>
      <c r="E364" s="715">
        <v>10169110</v>
      </c>
      <c r="F364" s="712">
        <v>24217466</v>
      </c>
      <c r="G364" s="712">
        <v>2704013</v>
      </c>
      <c r="H364" s="716" t="str">
        <f>IF(G364="","",VLOOKUP(G364,ARANCEL!$B$5:$D$121,2,FALSE))</f>
        <v>PROVISORIO (POR PIEZA)</v>
      </c>
      <c r="I364" s="717" t="s">
        <v>335</v>
      </c>
      <c r="J364" s="712">
        <v>1</v>
      </c>
      <c r="K364" s="718">
        <f>IF(G364="","",VLOOKUP(G364,ARANCEL!$B$5:$D$121,3,FALSE)*J364)</f>
        <v>3250</v>
      </c>
      <c r="L364" s="1243" t="s">
        <v>2842</v>
      </c>
      <c r="M364" s="1243">
        <v>4500216233</v>
      </c>
      <c r="N364" s="1243">
        <v>8406</v>
      </c>
    </row>
    <row r="365" spans="1:14" x14ac:dyDescent="0.25">
      <c r="A365" s="728" t="s">
        <v>313</v>
      </c>
      <c r="B365" s="719">
        <v>41653</v>
      </c>
      <c r="C365" s="724" t="s">
        <v>1934</v>
      </c>
      <c r="D365" s="712" t="s">
        <v>95</v>
      </c>
      <c r="E365" s="715">
        <v>10169110</v>
      </c>
      <c r="F365" s="712">
        <v>24217466</v>
      </c>
      <c r="G365" s="712">
        <v>2705003</v>
      </c>
      <c r="H365" s="716" t="str">
        <f>IF(G365="","",VLOOKUP(G365,ARANCEL!$B$5:$D$121,2,FALSE))</f>
        <v>INCRUSTACION ESTETICA (ART-GLASS O CERAMICA)</v>
      </c>
      <c r="I365" s="717"/>
      <c r="J365" s="712">
        <v>1</v>
      </c>
      <c r="K365" s="718">
        <f>IF(G365="","",VLOOKUP(G365,ARANCEL!$B$5:$D$121,3,FALSE)*J365)</f>
        <v>15676</v>
      </c>
      <c r="L365" s="1243" t="s">
        <v>2842</v>
      </c>
      <c r="M365" s="1243">
        <v>4500216233</v>
      </c>
      <c r="N365" s="1243">
        <v>8406</v>
      </c>
    </row>
    <row r="366" spans="1:14" x14ac:dyDescent="0.25">
      <c r="A366" s="712" t="s">
        <v>313</v>
      </c>
      <c r="B366" s="720">
        <v>41699</v>
      </c>
      <c r="C366" s="714" t="s">
        <v>2713</v>
      </c>
      <c r="D366" s="712" t="s">
        <v>95</v>
      </c>
      <c r="E366" s="715">
        <v>10180326</v>
      </c>
      <c r="F366" s="712">
        <v>24052276</v>
      </c>
      <c r="G366" s="712">
        <v>2704003</v>
      </c>
      <c r="H366" s="716" t="str">
        <f>IF(G366="","",VLOOKUP(G366,ARANCEL!$B$5:$D$121,2,FALSE))</f>
        <v xml:space="preserve">CORONA PERIFERICA CON PERNO MUÑON COLADO </v>
      </c>
      <c r="I366" s="717" t="s">
        <v>2739</v>
      </c>
      <c r="J366" s="712">
        <v>1</v>
      </c>
      <c r="K366" s="718">
        <f>IF(G366="","",VLOOKUP(G366,ARANCEL!$B$5:$D$121,3,FALSE)*J366)</f>
        <v>32612</v>
      </c>
      <c r="L366" s="1243" t="s">
        <v>8279</v>
      </c>
      <c r="M366" s="1243">
        <v>4500259067</v>
      </c>
      <c r="N366" s="1243" t="s">
        <v>8285</v>
      </c>
    </row>
    <row r="367" spans="1:14" x14ac:dyDescent="0.25">
      <c r="A367" s="712" t="s">
        <v>305</v>
      </c>
      <c r="B367" s="719">
        <v>41899</v>
      </c>
      <c r="C367" s="714" t="s">
        <v>7224</v>
      </c>
      <c r="D367" s="712" t="s">
        <v>1863</v>
      </c>
      <c r="E367" s="715">
        <v>10256982</v>
      </c>
      <c r="F367" s="712">
        <v>27241398</v>
      </c>
      <c r="G367" s="712">
        <v>2704013</v>
      </c>
      <c r="H367" s="716" t="str">
        <f>IF(G367="","",VLOOKUP(G367,ARANCEL!$B$5:$D$121,2,FALSE))</f>
        <v>PROVISORIO (POR PIEZA)</v>
      </c>
      <c r="I367" s="717" t="s">
        <v>309</v>
      </c>
      <c r="J367" s="712">
        <v>1</v>
      </c>
      <c r="K367" s="718">
        <f>IF(G367="","",VLOOKUP(G367,ARANCEL!$B$5:$D$121,3,FALSE)*J367)</f>
        <v>3250</v>
      </c>
      <c r="L367" s="1243" t="s">
        <v>7548</v>
      </c>
      <c r="M367" s="1243">
        <v>4500254810</v>
      </c>
      <c r="N367" s="1243" t="s">
        <v>7560</v>
      </c>
    </row>
    <row r="368" spans="1:14" x14ac:dyDescent="0.25">
      <c r="A368" s="712" t="s">
        <v>313</v>
      </c>
      <c r="B368" s="719">
        <v>41899</v>
      </c>
      <c r="C368" s="714" t="s">
        <v>7224</v>
      </c>
      <c r="D368" s="712" t="s">
        <v>1863</v>
      </c>
      <c r="E368" s="715">
        <v>10256982</v>
      </c>
      <c r="F368" s="712">
        <v>27241398</v>
      </c>
      <c r="G368" s="712">
        <v>2704003</v>
      </c>
      <c r="H368" s="716" t="str">
        <f>IF(G368="","",VLOOKUP(G368,ARANCEL!$B$5:$D$121,2,FALSE))</f>
        <v xml:space="preserve">CORONA PERIFERICA CON PERNO MUÑON COLADO </v>
      </c>
      <c r="I368" s="717" t="s">
        <v>309</v>
      </c>
      <c r="J368" s="712">
        <v>1</v>
      </c>
      <c r="K368" s="718">
        <f>IF(G368="","",VLOOKUP(G368,ARANCEL!$B$5:$D$121,3,FALSE)*J368)</f>
        <v>32612</v>
      </c>
      <c r="L368" s="1243" t="s">
        <v>7548</v>
      </c>
      <c r="M368" s="1243">
        <v>4500254810</v>
      </c>
      <c r="N368" s="1243" t="s">
        <v>7560</v>
      </c>
    </row>
    <row r="369" spans="1:14" x14ac:dyDescent="0.25">
      <c r="A369" s="712" t="s">
        <v>305</v>
      </c>
      <c r="B369" s="719">
        <v>41815</v>
      </c>
      <c r="C369" s="714" t="s">
        <v>5320</v>
      </c>
      <c r="D369" s="712" t="s">
        <v>620</v>
      </c>
      <c r="E369" s="715">
        <v>10214868</v>
      </c>
      <c r="F369" s="712">
        <v>27097189</v>
      </c>
      <c r="G369" s="712">
        <v>2704013</v>
      </c>
      <c r="H369" s="716" t="str">
        <f>IF(G369="","",VLOOKUP(G369,ARANCEL!$B$5:$D$121,2,FALSE))</f>
        <v>PROVISORIO (POR PIEZA)</v>
      </c>
      <c r="I369" s="717" t="s">
        <v>1764</v>
      </c>
      <c r="J369" s="712">
        <v>5</v>
      </c>
      <c r="K369" s="718">
        <f>IF(G369="","",VLOOKUP(G369,ARANCEL!$B$5:$D$121,3,FALSE)*J369)</f>
        <v>16250</v>
      </c>
      <c r="L369" s="1243" t="s">
        <v>6017</v>
      </c>
      <c r="M369" s="1243">
        <v>4500243704</v>
      </c>
      <c r="N369" s="1243">
        <v>9793</v>
      </c>
    </row>
    <row r="370" spans="1:14" x14ac:dyDescent="0.25">
      <c r="A370" s="712" t="s">
        <v>305</v>
      </c>
      <c r="B370" s="719">
        <v>41815</v>
      </c>
      <c r="C370" s="714" t="s">
        <v>5320</v>
      </c>
      <c r="D370" s="712" t="s">
        <v>620</v>
      </c>
      <c r="E370" s="715">
        <v>10214868</v>
      </c>
      <c r="F370" s="712">
        <v>27097189</v>
      </c>
      <c r="G370" s="712">
        <v>2704003</v>
      </c>
      <c r="H370" s="716" t="str">
        <f>IF(G370="","",VLOOKUP(G370,ARANCEL!$B$5:$D$121,2,FALSE))</f>
        <v xml:space="preserve">CORONA PERIFERICA CON PERNO MUÑON COLADO </v>
      </c>
      <c r="I370" s="717" t="s">
        <v>5321</v>
      </c>
      <c r="J370" s="712">
        <v>3</v>
      </c>
      <c r="K370" s="718">
        <f>IF(G370="","",VLOOKUP(G370,ARANCEL!$B$5:$D$121,3,FALSE)*J370)</f>
        <v>97836</v>
      </c>
      <c r="L370" s="1243" t="s">
        <v>6017</v>
      </c>
      <c r="M370" s="1243">
        <v>4500243704</v>
      </c>
      <c r="N370" s="1243">
        <v>9793</v>
      </c>
    </row>
    <row r="371" spans="1:14" x14ac:dyDescent="0.25">
      <c r="A371" s="712" t="s">
        <v>305</v>
      </c>
      <c r="B371" s="719">
        <v>41815</v>
      </c>
      <c r="C371" s="714" t="s">
        <v>5320</v>
      </c>
      <c r="D371" s="712" t="s">
        <v>620</v>
      </c>
      <c r="E371" s="715">
        <v>10214868</v>
      </c>
      <c r="F371" s="712">
        <v>27097189</v>
      </c>
      <c r="G371" s="712">
        <v>2704012</v>
      </c>
      <c r="H371" s="716" t="str">
        <f>IF(G371="","",VLOOKUP(G371,ARANCEL!$B$5:$D$121,2,FALSE))</f>
        <v xml:space="preserve">INTERMEDIARIO O PONTICO </v>
      </c>
      <c r="I371" s="717" t="s">
        <v>1382</v>
      </c>
      <c r="J371" s="712">
        <v>2</v>
      </c>
      <c r="K371" s="718">
        <f>IF(G371="","",VLOOKUP(G371,ARANCEL!$B$5:$D$121,3,FALSE)*J371)</f>
        <v>50244</v>
      </c>
      <c r="L371" s="1243" t="s">
        <v>6017</v>
      </c>
      <c r="M371" s="1243">
        <v>4500243704</v>
      </c>
      <c r="N371" s="1243">
        <v>9793</v>
      </c>
    </row>
    <row r="372" spans="1:14" x14ac:dyDescent="0.25">
      <c r="A372" s="712" t="s">
        <v>305</v>
      </c>
      <c r="B372" s="719">
        <v>41759</v>
      </c>
      <c r="C372" s="714" t="s">
        <v>4298</v>
      </c>
      <c r="D372" s="712" t="s">
        <v>620</v>
      </c>
      <c r="E372" s="715">
        <v>10192608</v>
      </c>
      <c r="F372" s="712">
        <v>25401654</v>
      </c>
      <c r="G372" s="712">
        <v>2704013</v>
      </c>
      <c r="H372" s="716" t="str">
        <f>IF(G372="","",VLOOKUP(G372,ARANCEL!$B$5:$D$121,2,FALSE))</f>
        <v>PROVISORIO (POR PIEZA)</v>
      </c>
      <c r="I372" s="717" t="s">
        <v>322</v>
      </c>
      <c r="J372" s="712">
        <v>1</v>
      </c>
      <c r="K372" s="718">
        <f>IF(G372="","",VLOOKUP(G372,ARANCEL!$B$5:$D$121,3,FALSE)*J372)</f>
        <v>3250</v>
      </c>
      <c r="L372" s="1243" t="s">
        <v>4612</v>
      </c>
      <c r="M372" s="1243">
        <v>4500230017</v>
      </c>
      <c r="N372" s="1243">
        <v>9205</v>
      </c>
    </row>
    <row r="373" spans="1:14" x14ac:dyDescent="0.25">
      <c r="A373" s="728" t="s">
        <v>305</v>
      </c>
      <c r="B373" s="719">
        <v>41759</v>
      </c>
      <c r="C373" s="714" t="s">
        <v>4298</v>
      </c>
      <c r="D373" s="712" t="s">
        <v>620</v>
      </c>
      <c r="E373" s="715">
        <v>10192608</v>
      </c>
      <c r="F373" s="712">
        <v>25401654</v>
      </c>
      <c r="G373" s="712">
        <v>2704003</v>
      </c>
      <c r="H373" s="716" t="str">
        <f>IF(G373="","",VLOOKUP(G373,ARANCEL!$B$5:$D$121,2,FALSE))</f>
        <v xml:space="preserve">CORONA PERIFERICA CON PERNO MUÑON COLADO </v>
      </c>
      <c r="I373" s="717" t="s">
        <v>324</v>
      </c>
      <c r="J373" s="712">
        <v>1</v>
      </c>
      <c r="K373" s="718">
        <f>IF(G373="","",VLOOKUP(G373,ARANCEL!$B$5:$D$121,3,FALSE)*J373)</f>
        <v>32612</v>
      </c>
      <c r="L373" s="1243" t="s">
        <v>4612</v>
      </c>
      <c r="M373" s="1243">
        <v>4500230017</v>
      </c>
      <c r="N373" s="1243">
        <v>9205</v>
      </c>
    </row>
    <row r="374" spans="1:14" x14ac:dyDescent="0.25">
      <c r="A374" s="712" t="s">
        <v>305</v>
      </c>
      <c r="B374" s="719">
        <v>42016</v>
      </c>
      <c r="C374" s="714" t="s">
        <v>9342</v>
      </c>
      <c r="D374" s="712" t="s">
        <v>500</v>
      </c>
      <c r="E374" s="715">
        <v>10306490</v>
      </c>
      <c r="F374" s="712">
        <v>30429992</v>
      </c>
      <c r="G374" s="712">
        <v>2702001</v>
      </c>
      <c r="H374" s="716" t="str">
        <f>IF(G374="","",VLOOKUP(G374,ARANCEL!$B$5:$D$121,2,FALSE))</f>
        <v>LABORATORIO PROVISORIO SOBRE IMPLANTE</v>
      </c>
      <c r="I374" s="717" t="s">
        <v>613</v>
      </c>
      <c r="J374" s="712">
        <v>2</v>
      </c>
      <c r="K374" s="718">
        <f>IF(G374="","",VLOOKUP(G374,ARANCEL!$B$5:$D$121,3,FALSE)*J374)</f>
        <v>15744</v>
      </c>
      <c r="L374" s="1319" t="str">
        <f>IF(E374="","","IMPAGO")</f>
        <v>IMPAGO</v>
      </c>
      <c r="M374" s="1319" t="str">
        <f>IF(L374="IMPAGO","SIN O.C.","")</f>
        <v>SIN O.C.</v>
      </c>
      <c r="N374" s="1319" t="str">
        <f>IF(L374="IMPAGO","SIN FACT.","")</f>
        <v>SIN FACT.</v>
      </c>
    </row>
    <row r="375" spans="1:14" x14ac:dyDescent="0.25">
      <c r="A375" s="712" t="s">
        <v>305</v>
      </c>
      <c r="B375" s="719">
        <v>41937</v>
      </c>
      <c r="C375" s="714" t="s">
        <v>7868</v>
      </c>
      <c r="D375" s="712" t="s">
        <v>2404</v>
      </c>
      <c r="E375" s="715">
        <v>10270271</v>
      </c>
      <c r="F375" s="712">
        <v>29096638</v>
      </c>
      <c r="G375" s="712">
        <v>2704005</v>
      </c>
      <c r="H375" s="716" t="str">
        <f>IF(G375="","",VLOOKUP(G375,ARANCEL!$B$5:$D$121,2,FALSE))</f>
        <v>PROVISORIO</v>
      </c>
      <c r="I375" s="717" t="s">
        <v>316</v>
      </c>
      <c r="J375" s="712">
        <v>1</v>
      </c>
      <c r="K375" s="718">
        <f>IF(G375="","",VLOOKUP(G375,ARANCEL!$B$5:$D$121,3,FALSE)*J375)</f>
        <v>3250</v>
      </c>
      <c r="L375" s="1243" t="s">
        <v>8279</v>
      </c>
      <c r="M375" s="1243">
        <v>4500260657</v>
      </c>
      <c r="N375" s="1243" t="s">
        <v>8296</v>
      </c>
    </row>
    <row r="376" spans="1:14" x14ac:dyDescent="0.25">
      <c r="A376" s="712" t="s">
        <v>305</v>
      </c>
      <c r="B376" s="719">
        <v>41937</v>
      </c>
      <c r="C376" s="714" t="s">
        <v>7868</v>
      </c>
      <c r="D376" s="712" t="s">
        <v>2404</v>
      </c>
      <c r="E376" s="715">
        <v>10270271</v>
      </c>
      <c r="F376" s="712">
        <v>29096638</v>
      </c>
      <c r="G376" s="712">
        <v>2704003</v>
      </c>
      <c r="H376" s="716" t="str">
        <f>IF(G376="","",VLOOKUP(G376,ARANCEL!$B$5:$D$121,2,FALSE))</f>
        <v xml:space="preserve">CORONA PERIFERICA CON PERNO MUÑON COLADO </v>
      </c>
      <c r="I376" s="717" t="s">
        <v>316</v>
      </c>
      <c r="J376" s="712">
        <v>1</v>
      </c>
      <c r="K376" s="718">
        <f>IF(G376="","",VLOOKUP(G376,ARANCEL!$B$5:$D$121,3,FALSE)*J376)</f>
        <v>32612</v>
      </c>
      <c r="L376" s="1243" t="s">
        <v>8279</v>
      </c>
      <c r="M376" s="1243">
        <v>4500260657</v>
      </c>
      <c r="N376" s="1243" t="s">
        <v>8296</v>
      </c>
    </row>
    <row r="377" spans="1:14" x14ac:dyDescent="0.25">
      <c r="A377" s="712" t="s">
        <v>305</v>
      </c>
      <c r="B377" s="719">
        <v>42009</v>
      </c>
      <c r="C377" s="714" t="s">
        <v>9295</v>
      </c>
      <c r="D377" s="712" t="s">
        <v>2404</v>
      </c>
      <c r="E377" s="715">
        <v>10305052</v>
      </c>
      <c r="F377" s="712">
        <v>30347441</v>
      </c>
      <c r="G377" s="712">
        <v>2704005</v>
      </c>
      <c r="H377" s="716" t="str">
        <f>IF(G377="","",VLOOKUP(G377,ARANCEL!$B$5:$D$121,2,FALSE))</f>
        <v>PROVISORIO</v>
      </c>
      <c r="I377" s="717" t="s">
        <v>9296</v>
      </c>
      <c r="J377" s="712">
        <v>6</v>
      </c>
      <c r="K377" s="718">
        <f>IF(G377="","",VLOOKUP(G377,ARANCEL!$B$5:$D$121,3,FALSE)*J377)</f>
        <v>19500</v>
      </c>
      <c r="L377" s="1319" t="str">
        <f>IF(E377="","","IMPAGO")</f>
        <v>IMPAGO</v>
      </c>
      <c r="M377" s="1319" t="str">
        <f>IF(L377="IMPAGO","SIN O.C.","")</f>
        <v>SIN O.C.</v>
      </c>
      <c r="N377" s="1319" t="str">
        <f>IF(L377="IMPAGO","SIN FACT.","")</f>
        <v>SIN FACT.</v>
      </c>
    </row>
    <row r="378" spans="1:14" x14ac:dyDescent="0.25">
      <c r="A378" s="712" t="s">
        <v>606</v>
      </c>
      <c r="B378" s="719">
        <v>42016</v>
      </c>
      <c r="C378" s="714" t="s">
        <v>9295</v>
      </c>
      <c r="D378" s="712" t="s">
        <v>2404</v>
      </c>
      <c r="E378" s="715">
        <v>10305052</v>
      </c>
      <c r="F378" s="712">
        <v>30347441</v>
      </c>
      <c r="G378" s="712">
        <v>2704003</v>
      </c>
      <c r="H378" s="716" t="str">
        <f>IF(G378="","",VLOOKUP(G378,ARANCEL!$B$5:$D$121,2,FALSE))</f>
        <v xml:space="preserve">CORONA PERIFERICA CON PERNO MUÑON COLADO </v>
      </c>
      <c r="I378" s="717" t="s">
        <v>9556</v>
      </c>
      <c r="J378" s="728">
        <v>2</v>
      </c>
      <c r="K378" s="718">
        <f>IF(G378="","",VLOOKUP(G378,ARANCEL!$B$5:$D$121,3,FALSE)*J378)</f>
        <v>65224</v>
      </c>
      <c r="L378" s="1319" t="str">
        <f>IF(E378="","","IMPAGO")</f>
        <v>IMPAGO</v>
      </c>
      <c r="M378" s="1319" t="str">
        <f>IF(L378="IMPAGO","SIN O.C.","")</f>
        <v>SIN O.C.</v>
      </c>
      <c r="N378" s="1319" t="str">
        <f>IF(L378="IMPAGO","SIN FACT.","")</f>
        <v>SIN FACT.</v>
      </c>
    </row>
    <row r="379" spans="1:14" x14ac:dyDescent="0.25">
      <c r="A379" s="712" t="s">
        <v>305</v>
      </c>
      <c r="B379" s="719">
        <v>41779</v>
      </c>
      <c r="C379" s="714" t="s">
        <v>4658</v>
      </c>
      <c r="D379" s="712" t="s">
        <v>1157</v>
      </c>
      <c r="E379" s="715">
        <v>10199892</v>
      </c>
      <c r="F379" s="712">
        <v>26424032</v>
      </c>
      <c r="G379" s="712">
        <v>2707001</v>
      </c>
      <c r="H379" s="716" t="str">
        <f>IF(G379="","",VLOOKUP(G379,ARANCEL!$B$5:$D$121,2,FALSE))</f>
        <v xml:space="preserve">PLANO DE RELAJACION </v>
      </c>
      <c r="I379" s="717" t="s">
        <v>306</v>
      </c>
      <c r="J379" s="712">
        <v>1</v>
      </c>
      <c r="K379" s="718">
        <f>IF(G379="","",VLOOKUP(G379,ARANCEL!$B$5:$D$121,3,FALSE)*J379)</f>
        <v>9221</v>
      </c>
      <c r="L379" s="1243" t="s">
        <v>5292</v>
      </c>
      <c r="M379" s="1243">
        <v>4500235506</v>
      </c>
      <c r="N379" s="1243">
        <v>9399</v>
      </c>
    </row>
    <row r="380" spans="1:14" x14ac:dyDescent="0.25">
      <c r="A380" s="712" t="s">
        <v>305</v>
      </c>
      <c r="B380" s="719">
        <v>41853</v>
      </c>
      <c r="C380" s="714" t="s">
        <v>6144</v>
      </c>
      <c r="D380" s="712" t="s">
        <v>1856</v>
      </c>
      <c r="E380" s="715">
        <v>10234408</v>
      </c>
      <c r="F380" s="712">
        <v>26636979</v>
      </c>
      <c r="G380" s="712">
        <v>2705003</v>
      </c>
      <c r="H380" s="716" t="str">
        <f>IF(G380="","",VLOOKUP(G380,ARANCEL!$B$5:$D$121,2,FALSE))</f>
        <v>INCRUSTACION ESTETICA (ART-GLASS O CERAMICA)</v>
      </c>
      <c r="I380" s="717" t="s">
        <v>322</v>
      </c>
      <c r="J380" s="712">
        <v>1</v>
      </c>
      <c r="K380" s="718">
        <f>IF(G380="","",VLOOKUP(G380,ARANCEL!$B$5:$D$121,3,FALSE)*J380)</f>
        <v>15676</v>
      </c>
      <c r="L380" s="1243" t="s">
        <v>6905</v>
      </c>
      <c r="M380" s="1243">
        <v>4500249955</v>
      </c>
      <c r="N380" s="1243" t="s">
        <v>6908</v>
      </c>
    </row>
    <row r="381" spans="1:14" x14ac:dyDescent="0.25">
      <c r="A381" s="712" t="s">
        <v>305</v>
      </c>
      <c r="B381" s="719">
        <v>41927</v>
      </c>
      <c r="C381" s="714" t="s">
        <v>7647</v>
      </c>
      <c r="D381" s="712" t="s">
        <v>1157</v>
      </c>
      <c r="E381" s="715">
        <v>10264695</v>
      </c>
      <c r="F381" s="712">
        <v>29035474</v>
      </c>
      <c r="G381" s="712">
        <v>2707001</v>
      </c>
      <c r="H381" s="716" t="str">
        <f>IF(G381="","",VLOOKUP(G381,ARANCEL!$B$5:$D$121,2,FALSE))</f>
        <v xml:space="preserve">PLANO DE RELAJACION </v>
      </c>
      <c r="I381" s="717" t="s">
        <v>306</v>
      </c>
      <c r="J381" s="712">
        <v>1</v>
      </c>
      <c r="K381" s="718">
        <f>IF(G381="","",VLOOKUP(G381,ARANCEL!$B$5:$D$121,3,FALSE)*J381)</f>
        <v>9221</v>
      </c>
      <c r="L381" s="1243" t="s">
        <v>8279</v>
      </c>
      <c r="M381" s="1243">
        <v>4500260657</v>
      </c>
      <c r="N381" s="1243" t="s">
        <v>8296</v>
      </c>
    </row>
    <row r="382" spans="1:14" x14ac:dyDescent="0.25">
      <c r="A382" s="712" t="s">
        <v>305</v>
      </c>
      <c r="B382" s="719">
        <v>41904</v>
      </c>
      <c r="C382" s="714" t="s">
        <v>7225</v>
      </c>
      <c r="D382" s="712" t="s">
        <v>1863</v>
      </c>
      <c r="E382" s="715">
        <v>10257154</v>
      </c>
      <c r="F382" s="712">
        <v>28613875</v>
      </c>
      <c r="G382" s="712">
        <v>2704013</v>
      </c>
      <c r="H382" s="716" t="str">
        <f>IF(G382="","",VLOOKUP(G382,ARANCEL!$B$5:$D$121,2,FALSE))</f>
        <v>PROVISORIO (POR PIEZA)</v>
      </c>
      <c r="I382" s="717" t="s">
        <v>319</v>
      </c>
      <c r="J382" s="712">
        <v>1</v>
      </c>
      <c r="K382" s="718">
        <f>IF(G382="","",VLOOKUP(G382,ARANCEL!$B$5:$D$121,3,FALSE)*J382)</f>
        <v>3250</v>
      </c>
      <c r="L382" s="1243" t="s">
        <v>7548</v>
      </c>
      <c r="M382" s="1243">
        <v>4500254810</v>
      </c>
      <c r="N382" s="1243" t="s">
        <v>7560</v>
      </c>
    </row>
    <row r="383" spans="1:14" x14ac:dyDescent="0.25">
      <c r="A383" s="728" t="s">
        <v>305</v>
      </c>
      <c r="B383" s="719">
        <v>41904</v>
      </c>
      <c r="C383" s="714" t="s">
        <v>7225</v>
      </c>
      <c r="D383" s="712" t="s">
        <v>1863</v>
      </c>
      <c r="E383" s="715">
        <v>10257154</v>
      </c>
      <c r="F383" s="712">
        <v>28613875</v>
      </c>
      <c r="G383" s="712">
        <v>2704003</v>
      </c>
      <c r="H383" s="716" t="str">
        <f>IF(G383="","",VLOOKUP(G383,ARANCEL!$B$5:$D$121,2,FALSE))</f>
        <v xml:space="preserve">CORONA PERIFERICA CON PERNO MUÑON COLADO </v>
      </c>
      <c r="I383" s="717" t="s">
        <v>319</v>
      </c>
      <c r="J383" s="712">
        <v>1</v>
      </c>
      <c r="K383" s="718">
        <f>IF(G383="","",VLOOKUP(G383,ARANCEL!$B$5:$D$121,3,FALSE)*J383)</f>
        <v>32612</v>
      </c>
      <c r="L383" s="1243" t="s">
        <v>7548</v>
      </c>
      <c r="M383" s="1243">
        <v>4500254810</v>
      </c>
      <c r="N383" s="1243" t="s">
        <v>7560</v>
      </c>
    </row>
    <row r="384" spans="1:14" x14ac:dyDescent="0.25">
      <c r="A384" s="712" t="s">
        <v>305</v>
      </c>
      <c r="B384" s="719">
        <v>41852</v>
      </c>
      <c r="C384" s="714" t="s">
        <v>6143</v>
      </c>
      <c r="D384" s="712" t="s">
        <v>1638</v>
      </c>
      <c r="E384" s="715">
        <v>10234982</v>
      </c>
      <c r="F384" s="712">
        <v>27539523</v>
      </c>
      <c r="G384" s="712">
        <v>2704013</v>
      </c>
      <c r="H384" s="716" t="str">
        <f>IF(G384="","",VLOOKUP(G384,ARANCEL!$B$5:$D$121,2,FALSE))</f>
        <v>PROVISORIO (POR PIEZA)</v>
      </c>
      <c r="I384" s="717" t="s">
        <v>322</v>
      </c>
      <c r="J384" s="712">
        <v>1</v>
      </c>
      <c r="K384" s="718">
        <f>IF(G384="","",VLOOKUP(G384,ARANCEL!$B$5:$D$121,3,FALSE)*J384)</f>
        <v>3250</v>
      </c>
      <c r="L384" s="1243" t="s">
        <v>6905</v>
      </c>
      <c r="M384" s="1243">
        <v>4500251392</v>
      </c>
      <c r="N384" s="1243" t="s">
        <v>7148</v>
      </c>
    </row>
    <row r="385" spans="1:14" x14ac:dyDescent="0.25">
      <c r="A385" s="712" t="s">
        <v>305</v>
      </c>
      <c r="B385" s="719">
        <v>41852</v>
      </c>
      <c r="C385" s="714" t="s">
        <v>6143</v>
      </c>
      <c r="D385" s="712" t="s">
        <v>1638</v>
      </c>
      <c r="E385" s="715">
        <v>10234982</v>
      </c>
      <c r="F385" s="712">
        <v>27539523</v>
      </c>
      <c r="G385" s="712">
        <v>2704003</v>
      </c>
      <c r="H385" s="716" t="str">
        <f>IF(G385="","",VLOOKUP(G385,ARANCEL!$B$5:$D$121,2,FALSE))</f>
        <v xml:space="preserve">CORONA PERIFERICA CON PERNO MUÑON COLADO </v>
      </c>
      <c r="I385" s="717" t="s">
        <v>322</v>
      </c>
      <c r="J385" s="712">
        <v>1</v>
      </c>
      <c r="K385" s="718">
        <f>IF(G385="","",VLOOKUP(G385,ARANCEL!$B$5:$D$121,3,FALSE)*J385)</f>
        <v>32612</v>
      </c>
      <c r="L385" s="1243" t="s">
        <v>6905</v>
      </c>
      <c r="M385" s="1243">
        <v>4500251392</v>
      </c>
      <c r="N385" s="1243" t="s">
        <v>7148</v>
      </c>
    </row>
    <row r="386" spans="1:14" x14ac:dyDescent="0.25">
      <c r="A386" s="712" t="s">
        <v>305</v>
      </c>
      <c r="B386" s="719">
        <v>41992</v>
      </c>
      <c r="C386" s="714" t="s">
        <v>9103</v>
      </c>
      <c r="D386" s="712" t="s">
        <v>414</v>
      </c>
      <c r="E386" s="715">
        <v>10302483</v>
      </c>
      <c r="F386" s="712">
        <v>25716148</v>
      </c>
      <c r="G386" s="712">
        <v>2702048</v>
      </c>
      <c r="H386" s="716" t="str">
        <f>IF(G386="","",VLOOKUP(G386,ARANCEL!$B$5:$D$121,2,FALSE))</f>
        <v xml:space="preserve">SERVICIO LAB. IMPLANTE CORONA CEMENTADA/ATORNILLADA </v>
      </c>
      <c r="I386" s="717" t="s">
        <v>322</v>
      </c>
      <c r="J386" s="712">
        <v>1</v>
      </c>
      <c r="K386" s="718">
        <f>IF(G386="","",VLOOKUP(G386,ARANCEL!$B$5:$D$121,3,FALSE)*J386)</f>
        <v>43857</v>
      </c>
      <c r="L386" s="1319" t="str">
        <f>IF(E386="","","IMPAGO")</f>
        <v>IMPAGO</v>
      </c>
      <c r="M386" s="1319" t="str">
        <f>IF(L386="IMPAGO","SIN O.C.","")</f>
        <v>SIN O.C.</v>
      </c>
      <c r="N386" s="1319" t="str">
        <f>IF(L386="IMPAGO","SIN FACT.","")</f>
        <v>SIN FACT.</v>
      </c>
    </row>
    <row r="387" spans="1:14" x14ac:dyDescent="0.25">
      <c r="A387" s="712" t="s">
        <v>305</v>
      </c>
      <c r="B387" s="719">
        <v>41768</v>
      </c>
      <c r="C387" s="714" t="s">
        <v>4366</v>
      </c>
      <c r="D387" s="712" t="s">
        <v>414</v>
      </c>
      <c r="E387" s="715">
        <v>10194090</v>
      </c>
      <c r="F387" s="712">
        <v>25570708</v>
      </c>
      <c r="G387" s="712">
        <v>2704013</v>
      </c>
      <c r="H387" s="716" t="str">
        <f>IF(G387="","",VLOOKUP(G387,ARANCEL!$B$5:$D$121,2,FALSE))</f>
        <v>PROVISORIO (POR PIEZA)</v>
      </c>
      <c r="I387" s="717" t="s">
        <v>335</v>
      </c>
      <c r="J387" s="712">
        <v>1</v>
      </c>
      <c r="K387" s="718">
        <f>IF(G387="","",VLOOKUP(G387,ARANCEL!$B$5:$D$121,3,FALSE)*J387)</f>
        <v>3250</v>
      </c>
      <c r="L387" s="1243" t="s">
        <v>5292</v>
      </c>
      <c r="M387" s="1243">
        <v>4500235506</v>
      </c>
      <c r="N387" s="1243">
        <v>9399</v>
      </c>
    </row>
    <row r="388" spans="1:14" x14ac:dyDescent="0.25">
      <c r="A388" s="728" t="s">
        <v>305</v>
      </c>
      <c r="B388" s="719">
        <v>41841</v>
      </c>
      <c r="C388" s="714" t="s">
        <v>4366</v>
      </c>
      <c r="D388" s="712" t="s">
        <v>414</v>
      </c>
      <c r="E388" s="715">
        <v>10194090</v>
      </c>
      <c r="F388" s="712">
        <v>25570708</v>
      </c>
      <c r="G388" s="712">
        <v>2704003</v>
      </c>
      <c r="H388" s="716" t="str">
        <f>IF(G388="","",VLOOKUP(G388,ARANCEL!$B$5:$D$121,2,FALSE))</f>
        <v xml:space="preserve">CORONA PERIFERICA CON PERNO MUÑON COLADO </v>
      </c>
      <c r="I388" s="717" t="s">
        <v>335</v>
      </c>
      <c r="J388" s="712">
        <v>1</v>
      </c>
      <c r="K388" s="718">
        <f>IF(G388="","",VLOOKUP(G388,ARANCEL!$B$5:$D$121,3,FALSE)*J388)</f>
        <v>32612</v>
      </c>
      <c r="L388" s="1243" t="s">
        <v>6017</v>
      </c>
      <c r="M388" s="1243">
        <v>4500243699</v>
      </c>
      <c r="N388" s="1243">
        <v>9792</v>
      </c>
    </row>
    <row r="389" spans="1:14" x14ac:dyDescent="0.25">
      <c r="A389" s="712" t="s">
        <v>305</v>
      </c>
      <c r="B389" s="719">
        <v>41710</v>
      </c>
      <c r="C389" s="714" t="s">
        <v>3261</v>
      </c>
      <c r="D389" s="712" t="s">
        <v>1283</v>
      </c>
      <c r="E389" s="715">
        <v>10180598</v>
      </c>
      <c r="F389" s="712">
        <v>24959628</v>
      </c>
      <c r="G389" s="712">
        <v>2705003</v>
      </c>
      <c r="H389" s="716" t="str">
        <f>IF(G389="","",VLOOKUP(G389,ARANCEL!$B$5:$D$121,2,FALSE))</f>
        <v>INCRUSTACION ESTETICA (ART-GLASS O CERAMICA)</v>
      </c>
      <c r="I389" s="717" t="s">
        <v>618</v>
      </c>
      <c r="J389" s="712">
        <v>1</v>
      </c>
      <c r="K389" s="718">
        <f>IF(G389="","",VLOOKUP(G389,ARANCEL!$B$5:$D$121,3,FALSE)*J389)</f>
        <v>15676</v>
      </c>
      <c r="L389" s="1243" t="s">
        <v>3058</v>
      </c>
      <c r="M389" s="1243">
        <v>4500225669</v>
      </c>
      <c r="N389" s="1243">
        <v>8924</v>
      </c>
    </row>
    <row r="390" spans="1:14" x14ac:dyDescent="0.25">
      <c r="A390" s="712" t="s">
        <v>305</v>
      </c>
      <c r="B390" s="719">
        <v>41666</v>
      </c>
      <c r="C390" s="724" t="s">
        <v>2539</v>
      </c>
      <c r="D390" s="712" t="s">
        <v>1870</v>
      </c>
      <c r="E390" s="715">
        <v>10170567</v>
      </c>
      <c r="F390" s="712">
        <v>23696045</v>
      </c>
      <c r="G390" s="712">
        <v>2704003</v>
      </c>
      <c r="H390" s="716" t="str">
        <f>IF(G390="","",VLOOKUP(G390,ARANCEL!$B$5:$D$121,2,FALSE))</f>
        <v xml:space="preserve">CORONA PERIFERICA CON PERNO MUÑON COLADO </v>
      </c>
      <c r="I390" s="717" t="s">
        <v>308</v>
      </c>
      <c r="J390" s="712">
        <v>1</v>
      </c>
      <c r="K390" s="718">
        <f>IF(G390="","",VLOOKUP(G390,ARANCEL!$B$5:$D$121,3,FALSE)*J390)</f>
        <v>32612</v>
      </c>
      <c r="L390" s="1243" t="s">
        <v>2842</v>
      </c>
      <c r="M390" s="1243">
        <v>4500216234</v>
      </c>
      <c r="N390" s="1243">
        <v>8407</v>
      </c>
    </row>
    <row r="391" spans="1:14" x14ac:dyDescent="0.25">
      <c r="A391" s="728" t="s">
        <v>313</v>
      </c>
      <c r="B391" s="719">
        <v>41666</v>
      </c>
      <c r="C391" s="724" t="s">
        <v>2539</v>
      </c>
      <c r="D391" s="712" t="s">
        <v>1870</v>
      </c>
      <c r="E391" s="715">
        <v>10170567</v>
      </c>
      <c r="F391" s="712">
        <v>23696045</v>
      </c>
      <c r="G391" s="712">
        <v>2704013</v>
      </c>
      <c r="H391" s="716" t="str">
        <f>IF(G391="","",VLOOKUP(G391,ARANCEL!$B$5:$D$121,2,FALSE))</f>
        <v>PROVISORIO (POR PIEZA)</v>
      </c>
      <c r="I391" s="717" t="s">
        <v>308</v>
      </c>
      <c r="J391" s="712">
        <v>1</v>
      </c>
      <c r="K391" s="718">
        <f>IF(G391="","",VLOOKUP(G391,ARANCEL!$B$5:$D$121,3,FALSE)*J391)</f>
        <v>3250</v>
      </c>
      <c r="L391" s="1243" t="s">
        <v>2842</v>
      </c>
      <c r="M391" s="1243">
        <v>4500216234</v>
      </c>
      <c r="N391" s="1243">
        <v>8407</v>
      </c>
    </row>
    <row r="392" spans="1:14" x14ac:dyDescent="0.25">
      <c r="A392" s="712" t="s">
        <v>305</v>
      </c>
      <c r="B392" s="719">
        <v>41803</v>
      </c>
      <c r="C392" s="714" t="s">
        <v>5119</v>
      </c>
      <c r="D392" s="712" t="s">
        <v>1157</v>
      </c>
      <c r="E392" s="715">
        <v>10209585</v>
      </c>
      <c r="F392" s="712">
        <v>26783296</v>
      </c>
      <c r="G392" s="712">
        <v>2707001</v>
      </c>
      <c r="H392" s="716" t="str">
        <f>IF(G392="","",VLOOKUP(G392,ARANCEL!$B$5:$D$121,2,FALSE))</f>
        <v xml:space="preserve">PLANO DE RELAJACION </v>
      </c>
      <c r="I392" s="717" t="s">
        <v>306</v>
      </c>
      <c r="J392" s="712">
        <v>1</v>
      </c>
      <c r="K392" s="718">
        <f>IF(G392="","",VLOOKUP(G392,ARANCEL!$B$5:$D$121,3,FALSE)*J392)</f>
        <v>9221</v>
      </c>
      <c r="L392" s="1243" t="s">
        <v>6017</v>
      </c>
      <c r="M392" s="1243">
        <v>4500243699</v>
      </c>
      <c r="N392" s="1243">
        <v>9792</v>
      </c>
    </row>
    <row r="393" spans="1:14" x14ac:dyDescent="0.25">
      <c r="A393" s="712" t="s">
        <v>305</v>
      </c>
      <c r="B393" s="719">
        <v>41506</v>
      </c>
      <c r="C393" s="724" t="s">
        <v>1932</v>
      </c>
      <c r="D393" s="712" t="s">
        <v>1638</v>
      </c>
      <c r="E393" s="715">
        <v>10152597</v>
      </c>
      <c r="F393" s="712">
        <v>22150635</v>
      </c>
      <c r="G393" s="712">
        <v>2704003</v>
      </c>
      <c r="H393" s="716" t="str">
        <f>IF(G393="","",VLOOKUP(G393,ARANCEL!$B$5:$D$121,2,FALSE))</f>
        <v xml:space="preserve">CORONA PERIFERICA CON PERNO MUÑON COLADO </v>
      </c>
      <c r="I393" s="717" t="s">
        <v>342</v>
      </c>
      <c r="J393" s="712">
        <v>1</v>
      </c>
      <c r="K393" s="718">
        <f>IF(G393="","",VLOOKUP(G393,ARANCEL!$B$5:$D$121,3,FALSE)*J393)</f>
        <v>32612</v>
      </c>
      <c r="L393" s="1319" t="str">
        <f>IF(E393="","","IMPAGO")</f>
        <v>IMPAGO</v>
      </c>
      <c r="M393" s="1319" t="str">
        <f>IF(L393="IMPAGO","SIN O.C.","")</f>
        <v>SIN O.C.</v>
      </c>
      <c r="N393" s="1319" t="str">
        <f>IF(L393="IMPAGO","SIN FACT.","")</f>
        <v>SIN FACT.</v>
      </c>
    </row>
    <row r="394" spans="1:14" x14ac:dyDescent="0.25">
      <c r="A394" s="712" t="s">
        <v>305</v>
      </c>
      <c r="B394" s="719">
        <v>41649</v>
      </c>
      <c r="C394" s="724" t="s">
        <v>1931</v>
      </c>
      <c r="D394" s="712" t="s">
        <v>61</v>
      </c>
      <c r="E394" s="715">
        <v>10130794</v>
      </c>
      <c r="F394" s="712">
        <v>19437120</v>
      </c>
      <c r="G394" s="712">
        <v>2707001</v>
      </c>
      <c r="H394" s="716" t="str">
        <f>IF(G394="","",VLOOKUP(G394,ARANCEL!$B$5:$D$121,2,FALSE))</f>
        <v xml:space="preserve">PLANO DE RELAJACION </v>
      </c>
      <c r="I394" s="717" t="s">
        <v>331</v>
      </c>
      <c r="J394" s="712">
        <v>1</v>
      </c>
      <c r="K394" s="718">
        <f>IF(G394="","",VLOOKUP(G394,ARANCEL!$B$5:$D$121,3,FALSE)*J394)</f>
        <v>9221</v>
      </c>
      <c r="L394" s="1293" t="s">
        <v>333</v>
      </c>
      <c r="M394" s="1293" t="s">
        <v>1862</v>
      </c>
      <c r="N394" s="1293">
        <v>5783</v>
      </c>
    </row>
    <row r="395" spans="1:14" x14ac:dyDescent="0.25">
      <c r="A395" s="712" t="s">
        <v>305</v>
      </c>
      <c r="B395" s="719">
        <v>41857</v>
      </c>
      <c r="C395" s="714" t="s">
        <v>6170</v>
      </c>
      <c r="D395" s="712" t="s">
        <v>414</v>
      </c>
      <c r="E395" s="715">
        <v>10235953</v>
      </c>
      <c r="F395" s="712">
        <v>26908359</v>
      </c>
      <c r="G395" s="712">
        <v>2704013</v>
      </c>
      <c r="H395" s="716" t="str">
        <f>IF(G395="","",VLOOKUP(G395,ARANCEL!$B$5:$D$121,2,FALSE))</f>
        <v>PROVISORIO (POR PIEZA)</v>
      </c>
      <c r="I395" s="717" t="s">
        <v>1094</v>
      </c>
      <c r="J395" s="712">
        <v>2</v>
      </c>
      <c r="K395" s="718">
        <f>IF(G395="","",VLOOKUP(G395,ARANCEL!$B$5:$D$121,3,FALSE)*J395)</f>
        <v>6500</v>
      </c>
      <c r="L395" s="1243" t="s">
        <v>6905</v>
      </c>
      <c r="M395" s="1243">
        <v>4500249955</v>
      </c>
      <c r="N395" s="1243" t="s">
        <v>6908</v>
      </c>
    </row>
    <row r="396" spans="1:14" x14ac:dyDescent="0.25">
      <c r="A396" s="728" t="s">
        <v>305</v>
      </c>
      <c r="B396" s="719">
        <v>41857</v>
      </c>
      <c r="C396" s="714" t="s">
        <v>6170</v>
      </c>
      <c r="D396" s="712" t="s">
        <v>414</v>
      </c>
      <c r="E396" s="715">
        <v>10235953</v>
      </c>
      <c r="F396" s="712">
        <v>26908359</v>
      </c>
      <c r="G396" s="712">
        <v>2704015</v>
      </c>
      <c r="H396" s="716" t="str">
        <f>IF(G396="","",VLOOKUP(G396,ARANCEL!$B$5:$D$121,2,FALSE))</f>
        <v xml:space="preserve">CORONA IN CERAM </v>
      </c>
      <c r="I396" s="717" t="s">
        <v>1094</v>
      </c>
      <c r="J396" s="712">
        <v>2</v>
      </c>
      <c r="K396" s="718">
        <f>IF(G396="","",VLOOKUP(G396,ARANCEL!$B$5:$D$121,3,FALSE)*J396)</f>
        <v>85466</v>
      </c>
      <c r="L396" s="1243" t="s">
        <v>6905</v>
      </c>
      <c r="M396" s="1243">
        <v>4500249955</v>
      </c>
      <c r="N396" s="1243" t="s">
        <v>6908</v>
      </c>
    </row>
    <row r="397" spans="1:14" x14ac:dyDescent="0.25">
      <c r="A397" s="712" t="s">
        <v>305</v>
      </c>
      <c r="B397" s="719">
        <v>41736</v>
      </c>
      <c r="C397" s="714" t="s">
        <v>1756</v>
      </c>
      <c r="D397" s="712" t="s">
        <v>1638</v>
      </c>
      <c r="E397" s="715">
        <v>10186769</v>
      </c>
      <c r="F397" s="712">
        <v>25550085</v>
      </c>
      <c r="G397" s="712">
        <v>2704013</v>
      </c>
      <c r="H397" s="716" t="str">
        <f>IF(G397="","",VLOOKUP(G397,ARANCEL!$B$5:$D$121,2,FALSE))</f>
        <v>PROVISORIO (POR PIEZA)</v>
      </c>
      <c r="I397" s="717" t="s">
        <v>335</v>
      </c>
      <c r="J397" s="712">
        <v>1</v>
      </c>
      <c r="K397" s="718">
        <f>IF(G397="","",VLOOKUP(G397,ARANCEL!$B$5:$D$121,3,FALSE)*J397)</f>
        <v>3250</v>
      </c>
      <c r="L397" s="1243" t="s">
        <v>4612</v>
      </c>
      <c r="M397" s="1243">
        <v>4500230001</v>
      </c>
      <c r="N397" s="1243">
        <v>9203</v>
      </c>
    </row>
    <row r="398" spans="1:14" x14ac:dyDescent="0.25">
      <c r="A398" s="712" t="s">
        <v>305</v>
      </c>
      <c r="B398" s="719">
        <v>41736</v>
      </c>
      <c r="C398" s="714" t="s">
        <v>1756</v>
      </c>
      <c r="D398" s="712" t="s">
        <v>1638</v>
      </c>
      <c r="E398" s="715">
        <v>10186769</v>
      </c>
      <c r="F398" s="712">
        <v>25550085</v>
      </c>
      <c r="G398" s="712">
        <v>2704003</v>
      </c>
      <c r="H398" s="716" t="str">
        <f>IF(G398="","",VLOOKUP(G398,ARANCEL!$B$5:$D$121,2,FALSE))</f>
        <v xml:space="preserve">CORONA PERIFERICA CON PERNO MUÑON COLADO </v>
      </c>
      <c r="I398" s="717" t="s">
        <v>335</v>
      </c>
      <c r="J398" s="712">
        <v>1</v>
      </c>
      <c r="K398" s="718">
        <f>IF(G398="","",VLOOKUP(G398,ARANCEL!$B$5:$D$121,3,FALSE)*J398)</f>
        <v>32612</v>
      </c>
      <c r="L398" s="1243" t="s">
        <v>4612</v>
      </c>
      <c r="M398" s="1243">
        <v>4500230001</v>
      </c>
      <c r="N398" s="1243">
        <v>9203</v>
      </c>
    </row>
    <row r="399" spans="1:14" x14ac:dyDescent="0.25">
      <c r="A399" s="712" t="s">
        <v>305</v>
      </c>
      <c r="B399" s="719">
        <v>41773</v>
      </c>
      <c r="C399" s="714" t="s">
        <v>4501</v>
      </c>
      <c r="D399" s="712" t="s">
        <v>1851</v>
      </c>
      <c r="E399" s="715">
        <v>10196683</v>
      </c>
      <c r="F399" s="712">
        <v>23242526</v>
      </c>
      <c r="G399" s="712">
        <v>2704013</v>
      </c>
      <c r="H399" s="716" t="str">
        <f>IF(G399="","",VLOOKUP(G399,ARANCEL!$B$5:$D$121,2,FALSE))</f>
        <v>PROVISORIO (POR PIEZA)</v>
      </c>
      <c r="I399" s="717" t="s">
        <v>735</v>
      </c>
      <c r="J399" s="712">
        <v>4</v>
      </c>
      <c r="K399" s="718">
        <f>IF(G399="","",VLOOKUP(G399,ARANCEL!$B$5:$D$121,3,FALSE)*J399)</f>
        <v>13000</v>
      </c>
      <c r="L399" s="1243" t="s">
        <v>5292</v>
      </c>
      <c r="M399" s="1243">
        <v>4500235506</v>
      </c>
      <c r="N399" s="1243">
        <v>9399</v>
      </c>
    </row>
    <row r="400" spans="1:14" x14ac:dyDescent="0.25">
      <c r="A400" s="738" t="s">
        <v>305</v>
      </c>
      <c r="B400" s="719">
        <v>41872</v>
      </c>
      <c r="C400" s="714" t="s">
        <v>4501</v>
      </c>
      <c r="D400" s="712" t="s">
        <v>1851</v>
      </c>
      <c r="E400" s="715">
        <v>10247776</v>
      </c>
      <c r="F400" s="712">
        <v>25347191</v>
      </c>
      <c r="G400" s="712">
        <v>2704013</v>
      </c>
      <c r="H400" s="716" t="str">
        <f>IF(G400="","",VLOOKUP(G400,ARANCEL!$B$5:$D$121,2,FALSE))</f>
        <v>PROVISORIO (POR PIEZA)</v>
      </c>
      <c r="I400" s="717" t="s">
        <v>335</v>
      </c>
      <c r="J400" s="712">
        <v>1</v>
      </c>
      <c r="K400" s="718">
        <f>IF(G400="","",VLOOKUP(G400,ARANCEL!$B$5:$D$121,3,FALSE)*J400)</f>
        <v>3250</v>
      </c>
      <c r="L400" s="1243" t="s">
        <v>6905</v>
      </c>
      <c r="M400" s="1243">
        <v>4500251392</v>
      </c>
      <c r="N400" s="1243" t="s">
        <v>7148</v>
      </c>
    </row>
    <row r="401" spans="1:14" x14ac:dyDescent="0.25">
      <c r="A401" s="712" t="s">
        <v>305</v>
      </c>
      <c r="B401" s="719">
        <v>41872</v>
      </c>
      <c r="C401" s="714" t="s">
        <v>4501</v>
      </c>
      <c r="D401" s="712" t="s">
        <v>1851</v>
      </c>
      <c r="E401" s="715">
        <v>10247776</v>
      </c>
      <c r="F401" s="712">
        <v>25347191</v>
      </c>
      <c r="G401" s="712">
        <v>2704003</v>
      </c>
      <c r="H401" s="716" t="str">
        <f>IF(G401="","",VLOOKUP(G401,ARANCEL!$B$5:$D$121,2,FALSE))</f>
        <v xml:space="preserve">CORONA PERIFERICA CON PERNO MUÑON COLADO </v>
      </c>
      <c r="I401" s="717" t="s">
        <v>335</v>
      </c>
      <c r="J401" s="712">
        <v>1</v>
      </c>
      <c r="K401" s="718">
        <f>IF(G401="","",VLOOKUP(G401,ARANCEL!$B$5:$D$121,3,FALSE)*J401)</f>
        <v>32612</v>
      </c>
      <c r="L401" s="1243" t="s">
        <v>6905</v>
      </c>
      <c r="M401" s="1243">
        <v>4500251392</v>
      </c>
      <c r="N401" s="1243" t="s">
        <v>7148</v>
      </c>
    </row>
    <row r="402" spans="1:14" x14ac:dyDescent="0.25">
      <c r="A402" s="712" t="s">
        <v>305</v>
      </c>
      <c r="B402" s="719">
        <v>41949</v>
      </c>
      <c r="C402" s="714" t="s">
        <v>4501</v>
      </c>
      <c r="D402" s="712" t="s">
        <v>1851</v>
      </c>
      <c r="E402" s="715">
        <v>10283879</v>
      </c>
      <c r="F402" s="712">
        <v>25803051</v>
      </c>
      <c r="G402" s="712">
        <v>2702048</v>
      </c>
      <c r="H402" s="716" t="str">
        <f>IF(G402="","",VLOOKUP(G402,ARANCEL!$B$5:$D$121,2,FALSE))</f>
        <v xml:space="preserve">SERVICIO LAB. IMPLANTE CORONA CEMENTADA/ATORNILLADA </v>
      </c>
      <c r="I402" s="717" t="s">
        <v>8409</v>
      </c>
      <c r="J402" s="712">
        <v>3</v>
      </c>
      <c r="K402" s="718">
        <f>IF(G402="","",VLOOKUP(G402,ARANCEL!$B$5:$D$121,3,FALSE)*J402)</f>
        <v>131571</v>
      </c>
      <c r="L402" s="1243" t="s">
        <v>9433</v>
      </c>
      <c r="M402" s="995">
        <v>4500269285</v>
      </c>
      <c r="N402" s="1186" t="s">
        <v>9454</v>
      </c>
    </row>
    <row r="403" spans="1:14" x14ac:dyDescent="0.25">
      <c r="A403" s="712" t="s">
        <v>305</v>
      </c>
      <c r="B403" s="719">
        <v>41949</v>
      </c>
      <c r="C403" s="714" t="s">
        <v>4501</v>
      </c>
      <c r="D403" s="712" t="s">
        <v>1851</v>
      </c>
      <c r="E403" s="715">
        <v>10283879</v>
      </c>
      <c r="F403" s="712">
        <v>25803051</v>
      </c>
      <c r="G403" s="712">
        <v>2702005</v>
      </c>
      <c r="H403" s="716" t="str">
        <f>IF(G403="","",VLOOKUP(G403,ARANCEL!$B$5:$D$121,2,FALSE))</f>
        <v xml:space="preserve">LABORATORIO INTERMEDIARIO SOBRE IMPLANTE </v>
      </c>
      <c r="I403" s="717" t="s">
        <v>603</v>
      </c>
      <c r="J403" s="712">
        <v>1</v>
      </c>
      <c r="K403" s="718">
        <f>IF(G403="","",VLOOKUP(G403,ARANCEL!$B$5:$D$121,3,FALSE)*J403)</f>
        <v>31889</v>
      </c>
      <c r="L403" s="1351" t="s">
        <v>9431</v>
      </c>
      <c r="M403" s="1351">
        <v>4500269285</v>
      </c>
      <c r="N403" s="1351" t="s">
        <v>9454</v>
      </c>
    </row>
    <row r="404" spans="1:14" x14ac:dyDescent="0.25">
      <c r="A404" s="712" t="s">
        <v>305</v>
      </c>
      <c r="B404" s="719">
        <v>41722</v>
      </c>
      <c r="C404" s="714" t="s">
        <v>3512</v>
      </c>
      <c r="D404" s="712" t="s">
        <v>414</v>
      </c>
      <c r="E404" s="715">
        <v>10183105</v>
      </c>
      <c r="F404" s="712">
        <v>24264882</v>
      </c>
      <c r="G404" s="712">
        <v>2705003</v>
      </c>
      <c r="H404" s="716" t="str">
        <f>IF(G404="","",VLOOKUP(G404,ARANCEL!$B$5:$D$121,2,FALSE))</f>
        <v>INCRUSTACION ESTETICA (ART-GLASS O CERAMICA)</v>
      </c>
      <c r="I404" s="717" t="s">
        <v>312</v>
      </c>
      <c r="J404" s="712">
        <v>1</v>
      </c>
      <c r="K404" s="718">
        <f>IF(G404="","",VLOOKUP(G404,ARANCEL!$B$5:$D$121,3,FALSE)*J404)</f>
        <v>15676</v>
      </c>
      <c r="L404" s="1243" t="s">
        <v>3058</v>
      </c>
      <c r="M404" s="1243">
        <v>4500225669</v>
      </c>
      <c r="N404" s="1243">
        <v>8924</v>
      </c>
    </row>
    <row r="405" spans="1:14" x14ac:dyDescent="0.25">
      <c r="A405" s="712" t="s">
        <v>305</v>
      </c>
      <c r="B405" s="719">
        <v>41753</v>
      </c>
      <c r="C405" s="714" t="s">
        <v>3512</v>
      </c>
      <c r="D405" s="712" t="s">
        <v>414</v>
      </c>
      <c r="E405" s="715">
        <v>10190478</v>
      </c>
      <c r="F405" s="712">
        <v>26058947</v>
      </c>
      <c r="G405" s="712">
        <v>2705003</v>
      </c>
      <c r="H405" s="716" t="str">
        <f>IF(G405="","",VLOOKUP(G405,ARANCEL!$B$5:$D$121,2,FALSE))</f>
        <v>INCRUSTACION ESTETICA (ART-GLASS O CERAMICA)</v>
      </c>
      <c r="I405" s="717" t="s">
        <v>319</v>
      </c>
      <c r="J405" s="712">
        <v>1</v>
      </c>
      <c r="K405" s="718">
        <f>IF(G405="","",VLOOKUP(G405,ARANCEL!$B$5:$D$121,3,FALSE)*J405)</f>
        <v>15676</v>
      </c>
      <c r="L405" s="1243" t="s">
        <v>4612</v>
      </c>
      <c r="M405" s="1243">
        <v>4500230003</v>
      </c>
      <c r="N405" s="1243">
        <v>9204</v>
      </c>
    </row>
    <row r="406" spans="1:14" x14ac:dyDescent="0.25">
      <c r="A406" s="712" t="s">
        <v>305</v>
      </c>
      <c r="B406" s="719">
        <v>41661</v>
      </c>
      <c r="C406" s="724" t="s">
        <v>1930</v>
      </c>
      <c r="D406" s="712" t="s">
        <v>1969</v>
      </c>
      <c r="E406" s="715">
        <v>10141030</v>
      </c>
      <c r="F406" s="712">
        <v>20849804</v>
      </c>
      <c r="G406" s="712">
        <v>2705003</v>
      </c>
      <c r="H406" s="716" t="str">
        <f>IF(G406="","",VLOOKUP(G406,ARANCEL!$B$5:$D$121,2,FALSE))</f>
        <v>INCRUSTACION ESTETICA (ART-GLASS O CERAMICA)</v>
      </c>
      <c r="I406" s="717" t="s">
        <v>317</v>
      </c>
      <c r="J406" s="712">
        <v>1</v>
      </c>
      <c r="K406" s="718">
        <f>IF(G406="","",VLOOKUP(G406,ARANCEL!$B$5:$D$121,3,FALSE)*J406)</f>
        <v>15676</v>
      </c>
      <c r="L406" s="1243" t="s">
        <v>2842</v>
      </c>
      <c r="M406" s="1243">
        <v>4500216232</v>
      </c>
      <c r="N406" s="1243">
        <v>8405</v>
      </c>
    </row>
    <row r="407" spans="1:14" x14ac:dyDescent="0.25">
      <c r="A407" s="712" t="s">
        <v>305</v>
      </c>
      <c r="B407" s="719">
        <v>41605</v>
      </c>
      <c r="C407" s="724" t="s">
        <v>1928</v>
      </c>
      <c r="D407" s="712" t="s">
        <v>1969</v>
      </c>
      <c r="E407" s="715">
        <v>10163353</v>
      </c>
      <c r="F407" s="712">
        <v>22662255</v>
      </c>
      <c r="G407" s="727">
        <v>2704013</v>
      </c>
      <c r="H407" s="716" t="str">
        <f>IF(G407="","",VLOOKUP(G407,ARANCEL!$B$5:$D$121,2,FALSE))</f>
        <v>PROVISORIO (POR PIEZA)</v>
      </c>
      <c r="I407" s="717" t="s">
        <v>326</v>
      </c>
      <c r="J407" s="712">
        <v>1</v>
      </c>
      <c r="K407" s="718">
        <f>IF(G407="","",VLOOKUP(G407,ARANCEL!$B$5:$D$121,3,FALSE)*J407)</f>
        <v>3250</v>
      </c>
      <c r="L407" s="1319" t="str">
        <f>IF(E407="","","IMPAGO")</f>
        <v>IMPAGO</v>
      </c>
      <c r="M407" s="1319" t="str">
        <f>IF(L407="IMPAGO","SIN O.C.","")</f>
        <v>SIN O.C.</v>
      </c>
      <c r="N407" s="1319" t="str">
        <f>IF(L407="IMPAGO","SIN FACT.","")</f>
        <v>SIN FACT.</v>
      </c>
    </row>
    <row r="408" spans="1:14" x14ac:dyDescent="0.25">
      <c r="A408" s="712" t="s">
        <v>313</v>
      </c>
      <c r="B408" s="719">
        <v>41605</v>
      </c>
      <c r="C408" s="724" t="s">
        <v>1928</v>
      </c>
      <c r="D408" s="712" t="s">
        <v>1969</v>
      </c>
      <c r="E408" s="715">
        <v>10163353</v>
      </c>
      <c r="F408" s="712">
        <v>22662255</v>
      </c>
      <c r="G408" s="727">
        <v>2704003</v>
      </c>
      <c r="H408" s="716" t="str">
        <f>IF(G408="","",VLOOKUP(G408,ARANCEL!$B$5:$D$121,2,FALSE))</f>
        <v xml:space="preserve">CORONA PERIFERICA CON PERNO MUÑON COLADO </v>
      </c>
      <c r="I408" s="717" t="s">
        <v>326</v>
      </c>
      <c r="J408" s="712">
        <v>1</v>
      </c>
      <c r="K408" s="718">
        <f>IF(G408="","",VLOOKUP(G408,ARANCEL!$B$5:$D$121,3,FALSE)*J408)</f>
        <v>32612</v>
      </c>
      <c r="L408" s="1319" t="str">
        <f>IF(E408="","","IMPAGO")</f>
        <v>IMPAGO</v>
      </c>
      <c r="M408" s="1319" t="str">
        <f>IF(L408="IMPAGO","SIN O.C.","")</f>
        <v>SIN O.C.</v>
      </c>
      <c r="N408" s="1319" t="str">
        <f>IF(L408="IMPAGO","SIN FACT.","")</f>
        <v>SIN FACT.</v>
      </c>
    </row>
    <row r="409" spans="1:14" ht="15" customHeight="1" x14ac:dyDescent="0.25">
      <c r="A409" s="1408" t="s">
        <v>305</v>
      </c>
      <c r="B409" s="719">
        <v>41970</v>
      </c>
      <c r="C409" s="714" t="s">
        <v>8661</v>
      </c>
      <c r="D409" s="712" t="s">
        <v>414</v>
      </c>
      <c r="E409" s="715">
        <v>10290869</v>
      </c>
      <c r="F409" s="712">
        <v>29602935</v>
      </c>
      <c r="G409" s="744">
        <v>2702002</v>
      </c>
      <c r="H409" s="716" t="str">
        <f>IF(G409="","",VLOOKUP(G409,ARANCEL!$B$5:$D$121,2,FALSE))</f>
        <v xml:space="preserve">LABORATORIO CORONA CEMENTADA SOBRE IMPLANTE </v>
      </c>
      <c r="I409" s="717" t="s">
        <v>8662</v>
      </c>
      <c r="J409" s="712">
        <v>6</v>
      </c>
      <c r="K409" s="718">
        <f>IF(G409="","",VLOOKUP(G409,ARANCEL!$B$5:$D$121,3,FALSE)*J409)</f>
        <v>191268</v>
      </c>
      <c r="L409" s="1351" t="s">
        <v>9431</v>
      </c>
      <c r="M409" s="1351">
        <v>4500269285</v>
      </c>
      <c r="N409" s="1351" t="s">
        <v>9454</v>
      </c>
    </row>
    <row r="410" spans="1:14" ht="15" customHeight="1" x14ac:dyDescent="0.2">
      <c r="A410" s="728" t="s">
        <v>313</v>
      </c>
      <c r="B410" s="719">
        <v>41974</v>
      </c>
      <c r="C410" s="995" t="s">
        <v>8661</v>
      </c>
      <c r="D410" s="995" t="s">
        <v>414</v>
      </c>
      <c r="E410" s="995">
        <v>10289952</v>
      </c>
      <c r="F410" s="995">
        <v>29602935</v>
      </c>
      <c r="G410" s="995">
        <v>2706002</v>
      </c>
      <c r="H410" s="716" t="str">
        <f>IF(G410="","",VLOOKUP(G410,ARANCEL!$B$5:$D$121,2,FALSE))</f>
        <v xml:space="preserve">PROTESIS PARCIAL ACRILICA </v>
      </c>
      <c r="I410" s="717" t="s">
        <v>2739</v>
      </c>
      <c r="J410" s="712">
        <v>1</v>
      </c>
      <c r="K410" s="718">
        <f>IF(G410="","",VLOOKUP(G410,ARANCEL!$B$5:$D$121,3,FALSE)*J410)</f>
        <v>24026</v>
      </c>
      <c r="L410" s="1351" t="s">
        <v>9431</v>
      </c>
      <c r="M410" s="1351">
        <v>4500269285</v>
      </c>
      <c r="N410" s="1351" t="s">
        <v>9454</v>
      </c>
    </row>
    <row r="411" spans="1:14" x14ac:dyDescent="0.25">
      <c r="A411" s="712" t="s">
        <v>305</v>
      </c>
      <c r="B411" s="719">
        <v>41662</v>
      </c>
      <c r="C411" s="724" t="s">
        <v>1927</v>
      </c>
      <c r="D411" s="712" t="s">
        <v>1157</v>
      </c>
      <c r="E411" s="715">
        <v>10170196</v>
      </c>
      <c r="F411" s="712">
        <v>24730944</v>
      </c>
      <c r="G411" s="712">
        <v>2707001</v>
      </c>
      <c r="H411" s="716" t="str">
        <f>IF(G411="","",VLOOKUP(G411,ARANCEL!$B$5:$D$121,2,FALSE))</f>
        <v xml:space="preserve">PLANO DE RELAJACION </v>
      </c>
      <c r="I411" s="717" t="s">
        <v>306</v>
      </c>
      <c r="J411" s="712">
        <v>1</v>
      </c>
      <c r="K411" s="718">
        <f>IF(G411="","",VLOOKUP(G411,ARANCEL!$B$5:$D$121,3,FALSE)*J411)</f>
        <v>9221</v>
      </c>
      <c r="L411" s="1243" t="s">
        <v>2842</v>
      </c>
      <c r="M411" s="1243">
        <v>4500216234</v>
      </c>
      <c r="N411" s="1243">
        <v>8407</v>
      </c>
    </row>
    <row r="412" spans="1:14" x14ac:dyDescent="0.25">
      <c r="A412" s="712" t="s">
        <v>305</v>
      </c>
      <c r="B412" s="719">
        <v>41915</v>
      </c>
      <c r="C412" s="714" t="s">
        <v>7396</v>
      </c>
      <c r="D412" s="712" t="s">
        <v>1157</v>
      </c>
      <c r="E412" s="715">
        <v>10258823</v>
      </c>
      <c r="F412" s="712">
        <v>28793048</v>
      </c>
      <c r="G412" s="712">
        <v>2707001</v>
      </c>
      <c r="H412" s="716" t="str">
        <f>IF(G412="","",VLOOKUP(G412,ARANCEL!$B$5:$D$121,2,FALSE))</f>
        <v xml:space="preserve">PLANO DE RELAJACION </v>
      </c>
      <c r="I412" s="717" t="s">
        <v>306</v>
      </c>
      <c r="J412" s="712">
        <v>1</v>
      </c>
      <c r="K412" s="718">
        <f>IF(G412="","",VLOOKUP(G412,ARANCEL!$B$5:$D$121,3,FALSE)*J412)</f>
        <v>9221</v>
      </c>
      <c r="L412" s="1243" t="s">
        <v>7548</v>
      </c>
      <c r="M412" s="1243">
        <v>4500254810</v>
      </c>
      <c r="N412" s="1243" t="s">
        <v>7560</v>
      </c>
    </row>
    <row r="413" spans="1:14" x14ac:dyDescent="0.25">
      <c r="A413" s="712" t="s">
        <v>305</v>
      </c>
      <c r="B413" s="719">
        <v>41800</v>
      </c>
      <c r="C413" s="714" t="s">
        <v>2468</v>
      </c>
      <c r="D413" s="712" t="s">
        <v>509</v>
      </c>
      <c r="E413" s="715">
        <v>10207822</v>
      </c>
      <c r="F413" s="712">
        <v>26153550</v>
      </c>
      <c r="G413" s="712">
        <v>2705003</v>
      </c>
      <c r="H413" s="716" t="str">
        <f>IF(G413="","",VLOOKUP(G413,ARANCEL!$B$5:$D$121,2,FALSE))</f>
        <v>INCRUSTACION ESTETICA (ART-GLASS O CERAMICA)</v>
      </c>
      <c r="I413" s="717" t="s">
        <v>312</v>
      </c>
      <c r="J413" s="712">
        <v>1</v>
      </c>
      <c r="K413" s="718">
        <f>IF(G413="","",VLOOKUP(G413,ARANCEL!$B$5:$D$121,3,FALSE)*J413)</f>
        <v>15676</v>
      </c>
      <c r="L413" s="1243" t="s">
        <v>5742</v>
      </c>
      <c r="M413" s="1243">
        <v>4500239468</v>
      </c>
      <c r="N413" s="1243" t="s">
        <v>5756</v>
      </c>
    </row>
    <row r="414" spans="1:14" x14ac:dyDescent="0.25">
      <c r="A414" s="712" t="s">
        <v>305</v>
      </c>
      <c r="B414" s="719">
        <v>41655</v>
      </c>
      <c r="C414" s="724" t="s">
        <v>1926</v>
      </c>
      <c r="D414" s="712" t="s">
        <v>1157</v>
      </c>
      <c r="E414" s="715">
        <v>10169341</v>
      </c>
      <c r="F414" s="712">
        <v>24621471</v>
      </c>
      <c r="G414" s="712">
        <v>2707001</v>
      </c>
      <c r="H414" s="716" t="str">
        <f>IF(G414="","",VLOOKUP(G414,ARANCEL!$B$5:$D$121,2,FALSE))</f>
        <v xml:space="preserve">PLANO DE RELAJACION </v>
      </c>
      <c r="I414" s="717" t="s">
        <v>306</v>
      </c>
      <c r="J414" s="712">
        <v>1</v>
      </c>
      <c r="K414" s="718">
        <f>IF(G414="","",VLOOKUP(G414,ARANCEL!$B$5:$D$121,3,FALSE)*J414)</f>
        <v>9221</v>
      </c>
      <c r="L414" s="1243" t="s">
        <v>2842</v>
      </c>
      <c r="M414" s="1243">
        <v>4500216233</v>
      </c>
      <c r="N414" s="1243">
        <v>8406</v>
      </c>
    </row>
    <row r="415" spans="1:14" x14ac:dyDescent="0.25">
      <c r="A415" s="742" t="s">
        <v>305</v>
      </c>
      <c r="B415" s="719">
        <v>41527</v>
      </c>
      <c r="C415" s="714" t="s">
        <v>3872</v>
      </c>
      <c r="D415" s="712" t="s">
        <v>414</v>
      </c>
      <c r="E415" s="715">
        <v>10154812</v>
      </c>
      <c r="F415" s="712">
        <v>21709114</v>
      </c>
      <c r="G415" s="712">
        <v>2702048</v>
      </c>
      <c r="H415" s="716" t="str">
        <f>IF(G415="","",VLOOKUP(G415,ARANCEL!$B$5:$D$121,2,FALSE))</f>
        <v xml:space="preserve">SERVICIO LAB. IMPLANTE CORONA CEMENTADA/ATORNILLADA </v>
      </c>
      <c r="I415" s="717" t="s">
        <v>340</v>
      </c>
      <c r="J415" s="712">
        <v>1</v>
      </c>
      <c r="K415" s="718">
        <f>IF(G415="","",VLOOKUP(G415,ARANCEL!$B$5:$D$121,3,FALSE)*J415)</f>
        <v>43857</v>
      </c>
      <c r="L415" s="1319" t="str">
        <f>IF(E415="","","IMPAGO")</f>
        <v>IMPAGO</v>
      </c>
      <c r="M415" s="1319" t="str">
        <f>IF(L415="IMPAGO","SIN O.C.","")</f>
        <v>SIN O.C.</v>
      </c>
      <c r="N415" s="1319" t="str">
        <f>IF(L415="IMPAGO","SIN FACT.","")</f>
        <v>SIN FACT.</v>
      </c>
    </row>
    <row r="416" spans="1:14" x14ac:dyDescent="0.25">
      <c r="A416" s="712" t="s">
        <v>305</v>
      </c>
      <c r="B416" s="719">
        <v>41999</v>
      </c>
      <c r="C416" s="714" t="s">
        <v>9589</v>
      </c>
      <c r="D416" s="712" t="s">
        <v>1157</v>
      </c>
      <c r="E416" s="715">
        <v>10306497</v>
      </c>
      <c r="F416" s="712">
        <v>30248008</v>
      </c>
      <c r="G416" s="712">
        <v>2707001</v>
      </c>
      <c r="H416" s="716" t="str">
        <f>IF(G416="","",VLOOKUP(G416,ARANCEL!$B$5:$D$121,2,FALSE))</f>
        <v xml:space="preserve">PLANO DE RELAJACION </v>
      </c>
      <c r="I416" s="717" t="s">
        <v>306</v>
      </c>
      <c r="J416" s="712">
        <v>1</v>
      </c>
      <c r="K416" s="718">
        <f>IF(G416="","",VLOOKUP(G416,ARANCEL!$B$5:$D$121,3,FALSE)*J416)</f>
        <v>9221</v>
      </c>
      <c r="L416" s="1319" t="str">
        <f>IF(E416="","","IMPAGO")</f>
        <v>IMPAGO</v>
      </c>
      <c r="M416" s="1319" t="str">
        <f>IF(L416="IMPAGO","SIN O.C.","")</f>
        <v>SIN O.C.</v>
      </c>
      <c r="N416" s="1319" t="str">
        <f>IF(L416="IMPAGO","SIN FACT.","")</f>
        <v>SIN FACT.</v>
      </c>
    </row>
    <row r="417" spans="1:14" x14ac:dyDescent="0.25">
      <c r="A417" s="712" t="s">
        <v>305</v>
      </c>
      <c r="B417" s="719">
        <v>41772</v>
      </c>
      <c r="C417" s="714" t="s">
        <v>4443</v>
      </c>
      <c r="D417" s="712" t="s">
        <v>1969</v>
      </c>
      <c r="E417" s="715">
        <v>10196081</v>
      </c>
      <c r="F417" s="712">
        <v>26145326</v>
      </c>
      <c r="G417" s="712">
        <v>2704013</v>
      </c>
      <c r="H417" s="716" t="str">
        <f>IF(G417="","",VLOOKUP(G417,ARANCEL!$B$5:$D$121,2,FALSE))</f>
        <v>PROVISORIO (POR PIEZA)</v>
      </c>
      <c r="I417" s="717" t="s">
        <v>335</v>
      </c>
      <c r="J417" s="712">
        <v>1</v>
      </c>
      <c r="K417" s="718">
        <f>IF(G417="","",VLOOKUP(G417,ARANCEL!$B$5:$D$121,3,FALSE)*J417)</f>
        <v>3250</v>
      </c>
      <c r="L417" s="1243" t="s">
        <v>5292</v>
      </c>
      <c r="M417" s="1243">
        <v>4500235506</v>
      </c>
      <c r="N417" s="1243">
        <v>9399</v>
      </c>
    </row>
    <row r="418" spans="1:14" x14ac:dyDescent="0.25">
      <c r="A418" s="728" t="s">
        <v>305</v>
      </c>
      <c r="B418" s="719">
        <v>41772</v>
      </c>
      <c r="C418" s="714" t="s">
        <v>4443</v>
      </c>
      <c r="D418" s="712" t="s">
        <v>1969</v>
      </c>
      <c r="E418" s="715">
        <v>10196081</v>
      </c>
      <c r="F418" s="712">
        <v>26145326</v>
      </c>
      <c r="G418" s="712">
        <v>2704003</v>
      </c>
      <c r="H418" s="716" t="str">
        <f>IF(G418="","",VLOOKUP(G418,ARANCEL!$B$5:$D$121,2,FALSE))</f>
        <v xml:space="preserve">CORONA PERIFERICA CON PERNO MUÑON COLADO </v>
      </c>
      <c r="I418" s="717" t="s">
        <v>335</v>
      </c>
      <c r="J418" s="712">
        <v>1</v>
      </c>
      <c r="K418" s="718">
        <f>IF(G418="","",VLOOKUP(G418,ARANCEL!$B$5:$D$121,3,FALSE)*J418)</f>
        <v>32612</v>
      </c>
      <c r="L418" s="1243" t="s">
        <v>5292</v>
      </c>
      <c r="M418" s="1243">
        <v>4500235506</v>
      </c>
      <c r="N418" s="1243">
        <v>9399</v>
      </c>
    </row>
    <row r="419" spans="1:14" s="382" customFormat="1" x14ac:dyDescent="0.25">
      <c r="A419" s="712" t="s">
        <v>305</v>
      </c>
      <c r="B419" s="719">
        <v>41785</v>
      </c>
      <c r="C419" s="714" t="s">
        <v>4690</v>
      </c>
      <c r="D419" s="712" t="s">
        <v>1870</v>
      </c>
      <c r="E419" s="715">
        <v>10200626</v>
      </c>
      <c r="F419" s="712">
        <v>26336542</v>
      </c>
      <c r="G419" s="712">
        <v>2705003</v>
      </c>
      <c r="H419" s="716" t="str">
        <f>IF(G419="","",VLOOKUP(G419,ARANCEL!$B$5:$D$121,2,FALSE))</f>
        <v>INCRUSTACION ESTETICA (ART-GLASS O CERAMICA)</v>
      </c>
      <c r="I419" s="717" t="s">
        <v>324</v>
      </c>
      <c r="J419" s="712">
        <v>1</v>
      </c>
      <c r="K419" s="718">
        <f>IF(G419="","",VLOOKUP(G419,ARANCEL!$B$5:$D$121,3,FALSE)*J419)</f>
        <v>15676</v>
      </c>
      <c r="L419" s="1243" t="s">
        <v>5292</v>
      </c>
      <c r="M419" s="1243">
        <v>4500235506</v>
      </c>
      <c r="N419" s="1243">
        <v>9399</v>
      </c>
    </row>
    <row r="420" spans="1:14" s="382" customFormat="1" x14ac:dyDescent="0.25">
      <c r="A420" s="712" t="s">
        <v>305</v>
      </c>
      <c r="B420" s="719">
        <v>41831</v>
      </c>
      <c r="C420" s="714" t="s">
        <v>5609</v>
      </c>
      <c r="D420" s="712" t="s">
        <v>1857</v>
      </c>
      <c r="E420" s="715">
        <v>10223278</v>
      </c>
      <c r="F420" s="712">
        <v>26783252</v>
      </c>
      <c r="G420" s="712">
        <v>2705003</v>
      </c>
      <c r="H420" s="716" t="str">
        <f>IF(G420="","",VLOOKUP(G420,ARANCEL!$B$5:$D$121,2,FALSE))</f>
        <v>INCRUSTACION ESTETICA (ART-GLASS O CERAMICA)</v>
      </c>
      <c r="I420" s="717" t="s">
        <v>312</v>
      </c>
      <c r="J420" s="712">
        <v>1</v>
      </c>
      <c r="K420" s="718">
        <f>IF(G420="","",VLOOKUP(G420,ARANCEL!$B$5:$D$121,3,FALSE)*J420)</f>
        <v>15676</v>
      </c>
      <c r="L420" s="1243" t="s">
        <v>6017</v>
      </c>
      <c r="M420" s="1243">
        <v>4500243707</v>
      </c>
      <c r="N420" s="1243">
        <v>9794</v>
      </c>
    </row>
    <row r="421" spans="1:14" x14ac:dyDescent="0.25">
      <c r="A421" s="712" t="s">
        <v>305</v>
      </c>
      <c r="B421" s="719">
        <v>41751</v>
      </c>
      <c r="C421" s="714" t="s">
        <v>4062</v>
      </c>
      <c r="D421" s="712" t="s">
        <v>1851</v>
      </c>
      <c r="E421" s="715">
        <v>10190261</v>
      </c>
      <c r="F421" s="712">
        <v>25988437</v>
      </c>
      <c r="G421" s="712">
        <v>2704013</v>
      </c>
      <c r="H421" s="716" t="str">
        <f>IF(G421="","",VLOOKUP(G421,ARANCEL!$B$5:$D$121,2,FALSE))</f>
        <v>PROVISORIO (POR PIEZA)</v>
      </c>
      <c r="I421" s="717" t="s">
        <v>309</v>
      </c>
      <c r="J421" s="712">
        <v>1</v>
      </c>
      <c r="K421" s="718">
        <f>IF(G421="","",VLOOKUP(G421,ARANCEL!$B$5:$D$121,3,FALSE)*J421)</f>
        <v>3250</v>
      </c>
      <c r="L421" s="1243" t="s">
        <v>4612</v>
      </c>
      <c r="M421" s="1243">
        <v>4500230003</v>
      </c>
      <c r="N421" s="1243">
        <v>9204</v>
      </c>
    </row>
    <row r="422" spans="1:14" x14ac:dyDescent="0.25">
      <c r="A422" s="712" t="s">
        <v>305</v>
      </c>
      <c r="B422" s="719">
        <v>41751</v>
      </c>
      <c r="C422" s="714" t="s">
        <v>4062</v>
      </c>
      <c r="D422" s="712" t="s">
        <v>1851</v>
      </c>
      <c r="E422" s="715">
        <v>10190261</v>
      </c>
      <c r="F422" s="712">
        <v>25988437</v>
      </c>
      <c r="G422" s="712">
        <v>2704003</v>
      </c>
      <c r="H422" s="716" t="str">
        <f>IF(G422="","",VLOOKUP(G422,ARANCEL!$B$5:$D$121,2,FALSE))</f>
        <v xml:space="preserve">CORONA PERIFERICA CON PERNO MUÑON COLADO </v>
      </c>
      <c r="I422" s="717" t="s">
        <v>309</v>
      </c>
      <c r="J422" s="712">
        <v>1</v>
      </c>
      <c r="K422" s="718">
        <f>IF(G422="","",VLOOKUP(G422,ARANCEL!$B$5:$D$121,3,FALSE)*J422)</f>
        <v>32612</v>
      </c>
      <c r="L422" s="1243" t="s">
        <v>4612</v>
      </c>
      <c r="M422" s="1243">
        <v>4500230003</v>
      </c>
      <c r="N422" s="1243">
        <v>9204</v>
      </c>
    </row>
    <row r="423" spans="1:14" x14ac:dyDescent="0.25">
      <c r="A423" s="712" t="s">
        <v>305</v>
      </c>
      <c r="B423" s="719">
        <v>41668</v>
      </c>
      <c r="C423" s="724" t="s">
        <v>2548</v>
      </c>
      <c r="D423" s="712" t="s">
        <v>1157</v>
      </c>
      <c r="E423" s="715">
        <v>10170728</v>
      </c>
      <c r="F423" s="712">
        <v>24730524</v>
      </c>
      <c r="G423" s="712">
        <v>2707001</v>
      </c>
      <c r="H423" s="716" t="str">
        <f>IF(G423="","",VLOOKUP(G423,ARANCEL!$B$5:$D$121,2,FALSE))</f>
        <v xml:space="preserve">PLANO DE RELAJACION </v>
      </c>
      <c r="I423" s="717" t="s">
        <v>306</v>
      </c>
      <c r="J423" s="712">
        <v>1</v>
      </c>
      <c r="K423" s="718">
        <f>IF(G423="","",VLOOKUP(G423,ARANCEL!$B$5:$D$121,3,FALSE)*J423)</f>
        <v>9221</v>
      </c>
      <c r="L423" s="1243" t="s">
        <v>2842</v>
      </c>
      <c r="M423" s="1243">
        <v>4500216234</v>
      </c>
      <c r="N423" s="1243">
        <v>8407</v>
      </c>
    </row>
    <row r="424" spans="1:14" x14ac:dyDescent="0.25">
      <c r="A424" s="712" t="s">
        <v>305</v>
      </c>
      <c r="B424" s="719">
        <v>41722</v>
      </c>
      <c r="C424" s="714" t="s">
        <v>3486</v>
      </c>
      <c r="D424" s="712" t="s">
        <v>414</v>
      </c>
      <c r="E424" s="715">
        <v>10183147</v>
      </c>
      <c r="F424" s="712">
        <v>25489175</v>
      </c>
      <c r="G424" s="712">
        <v>2704013</v>
      </c>
      <c r="H424" s="716" t="str">
        <f>IF(G424="","",VLOOKUP(G424,ARANCEL!$B$5:$D$121,2,FALSE))</f>
        <v>PROVISORIO (POR PIEZA)</v>
      </c>
      <c r="I424" s="717" t="s">
        <v>3540</v>
      </c>
      <c r="J424" s="712">
        <v>2</v>
      </c>
      <c r="K424" s="718">
        <f>IF(G424="","",VLOOKUP(G424,ARANCEL!$B$5:$D$121,3,FALSE)*J424)</f>
        <v>6500</v>
      </c>
      <c r="L424" s="1243" t="s">
        <v>3058</v>
      </c>
      <c r="M424" s="1243">
        <v>4500225669</v>
      </c>
      <c r="N424" s="1243">
        <v>8924</v>
      </c>
    </row>
    <row r="425" spans="1:14" s="382" customFormat="1" x14ac:dyDescent="0.25">
      <c r="A425" s="712" t="s">
        <v>313</v>
      </c>
      <c r="B425" s="719">
        <v>41722</v>
      </c>
      <c r="C425" s="714" t="s">
        <v>3486</v>
      </c>
      <c r="D425" s="712" t="s">
        <v>414</v>
      </c>
      <c r="E425" s="715">
        <v>10183147</v>
      </c>
      <c r="F425" s="712">
        <v>25489175</v>
      </c>
      <c r="G425" s="712">
        <v>2704003</v>
      </c>
      <c r="H425" s="716" t="str">
        <f>IF(G425="","",VLOOKUP(G425,ARANCEL!$B$5:$D$121,2,FALSE))</f>
        <v xml:space="preserve">CORONA PERIFERICA CON PERNO MUÑON COLADO </v>
      </c>
      <c r="I425" s="717" t="s">
        <v>2739</v>
      </c>
      <c r="J425" s="712">
        <v>1</v>
      </c>
      <c r="K425" s="718">
        <f>IF(G425="","",VLOOKUP(G425,ARANCEL!$B$5:$D$121,3,FALSE)*J425)</f>
        <v>32612</v>
      </c>
      <c r="L425" s="1243" t="s">
        <v>3058</v>
      </c>
      <c r="M425" s="1243">
        <v>4500225668</v>
      </c>
      <c r="N425" s="1243">
        <v>8958</v>
      </c>
    </row>
    <row r="426" spans="1:14" s="387" customFormat="1" x14ac:dyDescent="0.25">
      <c r="A426" s="712" t="s">
        <v>305</v>
      </c>
      <c r="B426" s="719">
        <v>41739</v>
      </c>
      <c r="C426" s="714" t="s">
        <v>3486</v>
      </c>
      <c r="D426" s="712" t="s">
        <v>414</v>
      </c>
      <c r="E426" s="715">
        <v>10187138</v>
      </c>
      <c r="F426" s="712">
        <v>25848598</v>
      </c>
      <c r="G426" s="712">
        <v>2705003</v>
      </c>
      <c r="H426" s="716" t="str">
        <f>IF(G426="","",VLOOKUP(G426,ARANCEL!$B$5:$D$121,2,FALSE))</f>
        <v>INCRUSTACION ESTETICA (ART-GLASS O CERAMICA)</v>
      </c>
      <c r="I426" s="717" t="s">
        <v>3540</v>
      </c>
      <c r="J426" s="712">
        <v>2</v>
      </c>
      <c r="K426" s="718">
        <f>IF(G426="","",VLOOKUP(G426,ARANCEL!$B$5:$D$121,3,FALSE)*J426)</f>
        <v>31352</v>
      </c>
      <c r="L426" s="1243" t="s">
        <v>4612</v>
      </c>
      <c r="M426" s="1243">
        <v>4500230001</v>
      </c>
      <c r="N426" s="1243">
        <v>9203</v>
      </c>
    </row>
    <row r="427" spans="1:14" s="391" customFormat="1" x14ac:dyDescent="0.25">
      <c r="A427" s="712" t="s">
        <v>305</v>
      </c>
      <c r="B427" s="719">
        <v>42025</v>
      </c>
      <c r="C427" s="714" t="s">
        <v>9579</v>
      </c>
      <c r="D427" s="712" t="s">
        <v>1851</v>
      </c>
      <c r="E427" s="715">
        <v>10310223</v>
      </c>
      <c r="F427" s="712">
        <v>29312750</v>
      </c>
      <c r="G427" s="712">
        <v>2705003</v>
      </c>
      <c r="H427" s="716" t="str">
        <f>IF(G427="","",VLOOKUP(G427,ARANCEL!$B$5:$D$121,2,FALSE))</f>
        <v>INCRUSTACION ESTETICA (ART-GLASS O CERAMICA)</v>
      </c>
      <c r="I427" s="717" t="s">
        <v>318</v>
      </c>
      <c r="J427" s="712">
        <v>1</v>
      </c>
      <c r="K427" s="718">
        <f>IF(G427="","",VLOOKUP(G427,ARANCEL!$B$5:$D$121,3,FALSE)*J427)</f>
        <v>15676</v>
      </c>
      <c r="L427" s="1319" t="str">
        <f>IF(E427="","","IMPAGO")</f>
        <v>IMPAGO</v>
      </c>
      <c r="M427" s="1319" t="str">
        <f>IF(L427="IMPAGO","SIN O.C.","")</f>
        <v>SIN O.C.</v>
      </c>
      <c r="N427" s="1319" t="str">
        <f>IF(L427="IMPAGO","SIN FACT.","")</f>
        <v>SIN FACT.</v>
      </c>
    </row>
    <row r="428" spans="1:14" s="391" customFormat="1" x14ac:dyDescent="0.25">
      <c r="A428" s="712" t="s">
        <v>305</v>
      </c>
      <c r="B428" s="719">
        <v>41946</v>
      </c>
      <c r="C428" s="714" t="s">
        <v>8015</v>
      </c>
      <c r="D428" s="712" t="s">
        <v>1969</v>
      </c>
      <c r="E428" s="715">
        <v>10274765</v>
      </c>
      <c r="F428" s="712">
        <v>29205666</v>
      </c>
      <c r="G428" s="712">
        <v>2705003</v>
      </c>
      <c r="H428" s="716" t="str">
        <f>IF(G428="","",VLOOKUP(G428,ARANCEL!$B$5:$D$121,2,FALSE))</f>
        <v>INCRUSTACION ESTETICA (ART-GLASS O CERAMICA)</v>
      </c>
      <c r="I428" s="717" t="s">
        <v>322</v>
      </c>
      <c r="J428" s="712">
        <v>1</v>
      </c>
      <c r="K428" s="718">
        <f>IF(G428="","",VLOOKUP(G428,ARANCEL!$B$5:$D$121,3,FALSE)*J428)</f>
        <v>15676</v>
      </c>
      <c r="L428" s="1243" t="s">
        <v>8279</v>
      </c>
      <c r="M428" s="1243">
        <v>4500260657</v>
      </c>
      <c r="N428" s="1243" t="s">
        <v>8296</v>
      </c>
    </row>
    <row r="429" spans="1:14" s="391" customFormat="1" x14ac:dyDescent="0.25">
      <c r="A429" s="712" t="s">
        <v>305</v>
      </c>
      <c r="B429" s="719">
        <v>41946</v>
      </c>
      <c r="C429" s="714" t="s">
        <v>8015</v>
      </c>
      <c r="D429" s="712" t="s">
        <v>1969</v>
      </c>
      <c r="E429" s="715">
        <v>10274765</v>
      </c>
      <c r="F429" s="712">
        <v>29205666</v>
      </c>
      <c r="G429" s="712">
        <v>2704013</v>
      </c>
      <c r="H429" s="716" t="str">
        <f>IF(G429="","",VLOOKUP(G429,ARANCEL!$B$5:$D$121,2,FALSE))</f>
        <v>PROVISORIO (POR PIEZA)</v>
      </c>
      <c r="I429" s="717" t="s">
        <v>324</v>
      </c>
      <c r="J429" s="712">
        <v>1</v>
      </c>
      <c r="K429" s="718">
        <f>IF(G429="","",VLOOKUP(G429,ARANCEL!$B$5:$D$121,3,FALSE)*J429)</f>
        <v>3250</v>
      </c>
      <c r="L429" s="1243" t="s">
        <v>8279</v>
      </c>
      <c r="M429" s="1243">
        <v>4500260657</v>
      </c>
      <c r="N429" s="1243" t="s">
        <v>8296</v>
      </c>
    </row>
    <row r="430" spans="1:14" s="387" customFormat="1" x14ac:dyDescent="0.25">
      <c r="A430" s="712" t="s">
        <v>305</v>
      </c>
      <c r="B430" s="719">
        <v>41946</v>
      </c>
      <c r="C430" s="714" t="s">
        <v>8015</v>
      </c>
      <c r="D430" s="712" t="s">
        <v>1969</v>
      </c>
      <c r="E430" s="715">
        <v>10274765</v>
      </c>
      <c r="F430" s="712">
        <v>29205666</v>
      </c>
      <c r="G430" s="712">
        <v>2704003</v>
      </c>
      <c r="H430" s="716" t="str">
        <f>IF(G430="","",VLOOKUP(G430,ARANCEL!$B$5:$D$121,2,FALSE))</f>
        <v xml:space="preserve">CORONA PERIFERICA CON PERNO MUÑON COLADO </v>
      </c>
      <c r="I430" s="717" t="s">
        <v>324</v>
      </c>
      <c r="J430" s="712">
        <v>1</v>
      </c>
      <c r="K430" s="718">
        <f>IF(G430="","",VLOOKUP(G430,ARANCEL!$B$5:$D$121,3,FALSE)*J430)</f>
        <v>32612</v>
      </c>
      <c r="L430" s="1243" t="s">
        <v>8279</v>
      </c>
      <c r="M430" s="1243">
        <v>4500260657</v>
      </c>
      <c r="N430" s="1243" t="s">
        <v>8296</v>
      </c>
    </row>
    <row r="431" spans="1:14" s="393" customFormat="1" x14ac:dyDescent="0.25">
      <c r="A431" s="738" t="s">
        <v>305</v>
      </c>
      <c r="B431" s="719">
        <v>41974</v>
      </c>
      <c r="C431" s="714" t="s">
        <v>8015</v>
      </c>
      <c r="D431" s="712" t="s">
        <v>1969</v>
      </c>
      <c r="E431" s="715">
        <v>10274765</v>
      </c>
      <c r="F431" s="712">
        <v>29205666</v>
      </c>
      <c r="G431" s="712">
        <v>2705003</v>
      </c>
      <c r="H431" s="716" t="str">
        <f>IF(G431="","",VLOOKUP(G431,ARANCEL!$B$5:$D$121,2,FALSE))</f>
        <v>INCRUSTACION ESTETICA (ART-GLASS O CERAMICA)</v>
      </c>
      <c r="I431" s="717" t="s">
        <v>309</v>
      </c>
      <c r="J431" s="712">
        <v>1</v>
      </c>
      <c r="K431" s="718">
        <f>IF(G431="","",VLOOKUP(G431,ARANCEL!$B$5:$D$121,3,FALSE)*J431)</f>
        <v>15676</v>
      </c>
      <c r="L431" s="1351" t="s">
        <v>9431</v>
      </c>
      <c r="M431" s="1351">
        <v>4500269285</v>
      </c>
      <c r="N431" s="1351" t="s">
        <v>9454</v>
      </c>
    </row>
    <row r="432" spans="1:14" s="393" customFormat="1" x14ac:dyDescent="0.25">
      <c r="A432" s="712" t="s">
        <v>606</v>
      </c>
      <c r="B432" s="719">
        <v>41774</v>
      </c>
      <c r="C432" s="714" t="s">
        <v>4444</v>
      </c>
      <c r="D432" s="712" t="s">
        <v>1857</v>
      </c>
      <c r="E432" s="715">
        <v>10196082</v>
      </c>
      <c r="F432" s="712">
        <v>25474922</v>
      </c>
      <c r="G432" s="712">
        <v>2704003</v>
      </c>
      <c r="H432" s="716" t="str">
        <f>IF(G432="","",VLOOKUP(G432,ARANCEL!$B$5:$D$121,2,FALSE))</f>
        <v xml:space="preserve">CORONA PERIFERICA CON PERNO MUÑON COLADO </v>
      </c>
      <c r="I432" s="717" t="s">
        <v>603</v>
      </c>
      <c r="J432" s="712">
        <v>1</v>
      </c>
      <c r="K432" s="718">
        <f>IF(G432="","",VLOOKUP(G432,ARANCEL!$B$5:$D$121,3,FALSE)*J432)</f>
        <v>32612</v>
      </c>
      <c r="L432" s="1243" t="s">
        <v>5292</v>
      </c>
      <c r="M432" s="1243">
        <v>4500235506</v>
      </c>
      <c r="N432" s="1243">
        <v>9399</v>
      </c>
    </row>
    <row r="433" spans="1:14" s="393" customFormat="1" x14ac:dyDescent="0.25">
      <c r="A433" s="712" t="s">
        <v>305</v>
      </c>
      <c r="B433" s="719">
        <v>41801</v>
      </c>
      <c r="C433" s="714" t="s">
        <v>5089</v>
      </c>
      <c r="D433" s="712" t="s">
        <v>1638</v>
      </c>
      <c r="E433" s="715">
        <v>10210009</v>
      </c>
      <c r="F433" s="712">
        <v>26668001</v>
      </c>
      <c r="G433" s="712">
        <v>2704013</v>
      </c>
      <c r="H433" s="716" t="str">
        <f>IF(G433="","",VLOOKUP(G433,ARANCEL!$B$5:$D$121,2,FALSE))</f>
        <v>PROVISORIO (POR PIEZA)</v>
      </c>
      <c r="I433" s="717" t="s">
        <v>317</v>
      </c>
      <c r="J433" s="712">
        <v>1</v>
      </c>
      <c r="K433" s="718">
        <f>IF(G433="","",VLOOKUP(G433,ARANCEL!$B$5:$D$121,3,FALSE)*J433)</f>
        <v>3250</v>
      </c>
      <c r="L433" s="1243" t="s">
        <v>6017</v>
      </c>
      <c r="M433" s="1243">
        <v>4500243699</v>
      </c>
      <c r="N433" s="1243">
        <v>9792</v>
      </c>
    </row>
    <row r="434" spans="1:14" s="395" customFormat="1" x14ac:dyDescent="0.25">
      <c r="A434" s="712" t="s">
        <v>305</v>
      </c>
      <c r="B434" s="719">
        <v>41801</v>
      </c>
      <c r="C434" s="714" t="s">
        <v>5089</v>
      </c>
      <c r="D434" s="712" t="s">
        <v>1638</v>
      </c>
      <c r="E434" s="715">
        <v>10210009</v>
      </c>
      <c r="F434" s="712">
        <v>26668001</v>
      </c>
      <c r="G434" s="712">
        <v>2704003</v>
      </c>
      <c r="H434" s="716" t="str">
        <f>IF(G434="","",VLOOKUP(G434,ARANCEL!$B$5:$D$121,2,FALSE))</f>
        <v xml:space="preserve">CORONA PERIFERICA CON PERNO MUÑON COLADO </v>
      </c>
      <c r="I434" s="717" t="s">
        <v>317</v>
      </c>
      <c r="J434" s="712">
        <v>1</v>
      </c>
      <c r="K434" s="718">
        <f>IF(G434="","",VLOOKUP(G434,ARANCEL!$B$5:$D$121,3,FALSE)*J434)</f>
        <v>32612</v>
      </c>
      <c r="L434" s="1243" t="s">
        <v>6017</v>
      </c>
      <c r="M434" s="1243">
        <v>4500243699</v>
      </c>
      <c r="N434" s="1243">
        <v>9792</v>
      </c>
    </row>
    <row r="435" spans="1:14" s="395" customFormat="1" x14ac:dyDescent="0.25">
      <c r="A435" s="712" t="s">
        <v>305</v>
      </c>
      <c r="B435" s="719">
        <v>41788</v>
      </c>
      <c r="C435" s="714" t="s">
        <v>4812</v>
      </c>
      <c r="D435" s="712" t="s">
        <v>414</v>
      </c>
      <c r="E435" s="715">
        <v>10203033</v>
      </c>
      <c r="F435" s="712">
        <v>26553103</v>
      </c>
      <c r="G435" s="712">
        <v>2704013</v>
      </c>
      <c r="H435" s="716" t="str">
        <f>IF(G435="","",VLOOKUP(G435,ARANCEL!$B$5:$D$121,2,FALSE))</f>
        <v>PROVISORIO (POR PIEZA)</v>
      </c>
      <c r="I435" s="717" t="s">
        <v>311</v>
      </c>
      <c r="J435" s="712">
        <v>1</v>
      </c>
      <c r="K435" s="718">
        <f>IF(G435="","",VLOOKUP(G435,ARANCEL!$B$5:$D$121,3,FALSE)*J435)</f>
        <v>3250</v>
      </c>
      <c r="L435" s="1243" t="s">
        <v>5292</v>
      </c>
      <c r="M435" s="1243">
        <v>4500235506</v>
      </c>
      <c r="N435" s="1243">
        <v>9399</v>
      </c>
    </row>
    <row r="436" spans="1:14" s="395" customFormat="1" x14ac:dyDescent="0.25">
      <c r="A436" s="712" t="s">
        <v>305</v>
      </c>
      <c r="B436" s="719">
        <v>41921</v>
      </c>
      <c r="C436" s="714" t="s">
        <v>4812</v>
      </c>
      <c r="D436" s="712" t="s">
        <v>414</v>
      </c>
      <c r="E436" s="715">
        <v>10203033</v>
      </c>
      <c r="F436" s="712">
        <v>26553103</v>
      </c>
      <c r="G436" s="712">
        <v>2702048</v>
      </c>
      <c r="H436" s="716" t="str">
        <f>IF(G436="","",VLOOKUP(G436,ARANCEL!$B$5:$D$121,2,FALSE))</f>
        <v xml:space="preserve">SERVICIO LAB. IMPLANTE CORONA CEMENTADA/ATORNILLADA </v>
      </c>
      <c r="I436" s="717" t="s">
        <v>311</v>
      </c>
      <c r="J436" s="712">
        <v>1</v>
      </c>
      <c r="K436" s="718">
        <f>IF(G436="","",VLOOKUP(G436,ARANCEL!$B$5:$D$121,3,FALSE)*J436)</f>
        <v>43857</v>
      </c>
      <c r="L436" s="1243" t="s">
        <v>8279</v>
      </c>
      <c r="M436" s="1243">
        <v>4500260657</v>
      </c>
      <c r="N436" s="1243" t="s">
        <v>8296</v>
      </c>
    </row>
    <row r="437" spans="1:14" s="387" customFormat="1" x14ac:dyDescent="0.25">
      <c r="A437" s="712" t="s">
        <v>305</v>
      </c>
      <c r="B437" s="719">
        <v>41848</v>
      </c>
      <c r="C437" s="714" t="s">
        <v>5993</v>
      </c>
      <c r="D437" s="712" t="s">
        <v>1870</v>
      </c>
      <c r="E437" s="715">
        <v>10230779</v>
      </c>
      <c r="F437" s="735">
        <v>27241388</v>
      </c>
      <c r="G437" s="712">
        <v>2705003</v>
      </c>
      <c r="H437" s="716" t="str">
        <f>IF(G437="","",VLOOKUP(G437,ARANCEL!$B$5:$D$121,2,FALSE))</f>
        <v>INCRUSTACION ESTETICA (ART-GLASS O CERAMICA)</v>
      </c>
      <c r="I437" s="717" t="s">
        <v>322</v>
      </c>
      <c r="J437" s="712">
        <v>1</v>
      </c>
      <c r="K437" s="718">
        <f>IF(G437="","",VLOOKUP(G437,ARANCEL!$B$5:$D$121,3,FALSE)*J437)</f>
        <v>15676</v>
      </c>
      <c r="L437" s="1243" t="s">
        <v>6017</v>
      </c>
      <c r="M437" s="1243">
        <v>4500245543</v>
      </c>
      <c r="N437" s="1243">
        <v>9814</v>
      </c>
    </row>
    <row r="438" spans="1:14" s="397" customFormat="1" x14ac:dyDescent="0.25">
      <c r="A438" s="712" t="s">
        <v>305</v>
      </c>
      <c r="B438" s="719">
        <v>41848</v>
      </c>
      <c r="C438" s="714" t="s">
        <v>5993</v>
      </c>
      <c r="D438" s="712" t="s">
        <v>1870</v>
      </c>
      <c r="E438" s="715">
        <v>10230779</v>
      </c>
      <c r="F438" s="735">
        <v>26713038</v>
      </c>
      <c r="G438" s="712">
        <v>2705003</v>
      </c>
      <c r="H438" s="716" t="str">
        <f>IF(G438="","",VLOOKUP(G438,ARANCEL!$B$5:$D$121,2,FALSE))</f>
        <v>INCRUSTACION ESTETICA (ART-GLASS O CERAMICA)</v>
      </c>
      <c r="I438" s="717" t="s">
        <v>337</v>
      </c>
      <c r="J438" s="712">
        <v>1</v>
      </c>
      <c r="K438" s="718">
        <f>IF(G438="","",VLOOKUP(G438,ARANCEL!$B$5:$D$121,3,FALSE)*J438)</f>
        <v>15676</v>
      </c>
      <c r="L438" s="1243" t="s">
        <v>6017</v>
      </c>
      <c r="M438" s="1243">
        <v>4500245543</v>
      </c>
      <c r="N438" s="1243">
        <v>9814</v>
      </c>
    </row>
    <row r="439" spans="1:14" s="397" customFormat="1" x14ac:dyDescent="0.25">
      <c r="A439" s="712" t="s">
        <v>305</v>
      </c>
      <c r="B439" s="719">
        <v>41695</v>
      </c>
      <c r="C439" s="714" t="s">
        <v>3009</v>
      </c>
      <c r="D439" s="712" t="s">
        <v>414</v>
      </c>
      <c r="E439" s="715">
        <v>10176994</v>
      </c>
      <c r="F439" s="712">
        <v>25097283</v>
      </c>
      <c r="G439" s="712">
        <v>2705003</v>
      </c>
      <c r="H439" s="716" t="str">
        <f>IF(G439="","",VLOOKUP(G439,ARANCEL!$B$5:$D$121,2,FALSE))</f>
        <v>INCRUSTACION ESTETICA (ART-GLASS O CERAMICA)</v>
      </c>
      <c r="I439" s="717" t="s">
        <v>318</v>
      </c>
      <c r="J439" s="712">
        <v>1</v>
      </c>
      <c r="K439" s="718">
        <f>IF(G439="","",VLOOKUP(G439,ARANCEL!$B$5:$D$121,3,FALSE)*J439)</f>
        <v>15676</v>
      </c>
      <c r="L439" s="1243" t="s">
        <v>8279</v>
      </c>
      <c r="M439" s="1243">
        <v>4500259031</v>
      </c>
      <c r="N439" s="1243" t="s">
        <v>8259</v>
      </c>
    </row>
    <row r="440" spans="1:14" s="397" customFormat="1" x14ac:dyDescent="0.25">
      <c r="A440" s="712" t="s">
        <v>305</v>
      </c>
      <c r="B440" s="719">
        <v>41929</v>
      </c>
      <c r="C440" s="714" t="s">
        <v>7719</v>
      </c>
      <c r="D440" s="712" t="s">
        <v>1863</v>
      </c>
      <c r="E440" s="715">
        <v>10266772</v>
      </c>
      <c r="F440" s="712">
        <v>29045245</v>
      </c>
      <c r="G440" s="712">
        <v>2704013</v>
      </c>
      <c r="H440" s="716" t="str">
        <f>IF(G440="","",VLOOKUP(G440,ARANCEL!$B$5:$D$121,2,FALSE))</f>
        <v>PROVISORIO (POR PIEZA)</v>
      </c>
      <c r="I440" s="717" t="s">
        <v>324</v>
      </c>
      <c r="J440" s="712">
        <v>1</v>
      </c>
      <c r="K440" s="718">
        <f>IF(G440="","",VLOOKUP(G440,ARANCEL!$B$5:$D$121,3,FALSE)*J440)</f>
        <v>3250</v>
      </c>
      <c r="L440" s="1243" t="s">
        <v>8279</v>
      </c>
      <c r="M440" s="1243">
        <v>4500260657</v>
      </c>
      <c r="N440" s="1243" t="s">
        <v>8296</v>
      </c>
    </row>
    <row r="441" spans="1:14" s="387" customFormat="1" x14ac:dyDescent="0.25">
      <c r="A441" s="712" t="s">
        <v>305</v>
      </c>
      <c r="B441" s="719">
        <v>41929</v>
      </c>
      <c r="C441" s="714" t="s">
        <v>7719</v>
      </c>
      <c r="D441" s="712" t="s">
        <v>1863</v>
      </c>
      <c r="E441" s="715">
        <v>10266772</v>
      </c>
      <c r="F441" s="712">
        <v>29045245</v>
      </c>
      <c r="G441" s="712">
        <v>2704003</v>
      </c>
      <c r="H441" s="716" t="str">
        <f>IF(G441="","",VLOOKUP(G441,ARANCEL!$B$5:$D$121,2,FALSE))</f>
        <v xml:space="preserve">CORONA PERIFERICA CON PERNO MUÑON COLADO </v>
      </c>
      <c r="I441" s="717" t="s">
        <v>324</v>
      </c>
      <c r="J441" s="712">
        <v>1</v>
      </c>
      <c r="K441" s="718">
        <f>IF(G441="","",VLOOKUP(G441,ARANCEL!$B$5:$D$121,3,FALSE)*J441)</f>
        <v>32612</v>
      </c>
      <c r="L441" s="1243" t="s">
        <v>8279</v>
      </c>
      <c r="M441" s="1243">
        <v>4500260657</v>
      </c>
      <c r="N441" s="1243" t="s">
        <v>8296</v>
      </c>
    </row>
    <row r="442" spans="1:14" s="387" customFormat="1" x14ac:dyDescent="0.25">
      <c r="A442" s="712" t="s">
        <v>305</v>
      </c>
      <c r="B442" s="719">
        <v>41690</v>
      </c>
      <c r="C442" s="724" t="s">
        <v>2910</v>
      </c>
      <c r="D442" s="712" t="s">
        <v>1157</v>
      </c>
      <c r="E442" s="715">
        <v>10175629</v>
      </c>
      <c r="F442" s="712">
        <v>24822458</v>
      </c>
      <c r="G442" s="712">
        <v>2707001</v>
      </c>
      <c r="H442" s="716" t="str">
        <f>IF(G442="","",VLOOKUP(G442,ARANCEL!$B$5:$D$121,2,FALSE))</f>
        <v xml:space="preserve">PLANO DE RELAJACION </v>
      </c>
      <c r="I442" s="717" t="s">
        <v>306</v>
      </c>
      <c r="J442" s="712">
        <v>1</v>
      </c>
      <c r="K442" s="718">
        <f>IF(G442="","",VLOOKUP(G442,ARANCEL!$B$5:$D$121,3,FALSE)*J442)</f>
        <v>9221</v>
      </c>
      <c r="L442" s="1243" t="s">
        <v>3438</v>
      </c>
      <c r="M442" s="1243">
        <v>4500220795</v>
      </c>
      <c r="N442" s="1243">
        <v>8630</v>
      </c>
    </row>
    <row r="443" spans="1:14" s="387" customFormat="1" x14ac:dyDescent="0.25">
      <c r="A443" s="712" t="s">
        <v>305</v>
      </c>
      <c r="B443" s="719">
        <v>41722</v>
      </c>
      <c r="C443" s="714" t="s">
        <v>3528</v>
      </c>
      <c r="D443" s="712" t="s">
        <v>1851</v>
      </c>
      <c r="E443" s="715">
        <v>10183463</v>
      </c>
      <c r="F443" s="712">
        <v>23962629</v>
      </c>
      <c r="G443" s="712">
        <v>2702001</v>
      </c>
      <c r="H443" s="716" t="str">
        <f>IF(G443="","",VLOOKUP(G443,ARANCEL!$B$5:$D$121,2,FALSE))</f>
        <v>LABORATORIO PROVISORIO SOBRE IMPLANTE</v>
      </c>
      <c r="I443" s="717" t="s">
        <v>309</v>
      </c>
      <c r="J443" s="712">
        <v>1</v>
      </c>
      <c r="K443" s="718">
        <f>IF(G443="","",VLOOKUP(G443,ARANCEL!$B$5:$D$121,3,FALSE)*J443)</f>
        <v>7872</v>
      </c>
      <c r="L443" s="1243" t="s">
        <v>3058</v>
      </c>
      <c r="M443" s="1243">
        <v>4500225668</v>
      </c>
      <c r="N443" s="1243">
        <v>8958</v>
      </c>
    </row>
    <row r="444" spans="1:14" s="399" customFormat="1" x14ac:dyDescent="0.25">
      <c r="A444" s="712" t="s">
        <v>305</v>
      </c>
      <c r="B444" s="719">
        <v>41722</v>
      </c>
      <c r="C444" s="714" t="s">
        <v>3528</v>
      </c>
      <c r="D444" s="712" t="s">
        <v>1851</v>
      </c>
      <c r="E444" s="715">
        <v>10183463</v>
      </c>
      <c r="F444" s="712">
        <v>23962629</v>
      </c>
      <c r="G444" s="712">
        <v>2702002</v>
      </c>
      <c r="H444" s="716" t="str">
        <f>IF(G444="","",VLOOKUP(G444,ARANCEL!$B$5:$D$121,2,FALSE))</f>
        <v xml:space="preserve">LABORATORIO CORONA CEMENTADA SOBRE IMPLANTE </v>
      </c>
      <c r="I444" s="717" t="s">
        <v>309</v>
      </c>
      <c r="J444" s="712">
        <v>1</v>
      </c>
      <c r="K444" s="718">
        <f>IF(G444="","",VLOOKUP(G444,ARANCEL!$B$5:$D$121,3,FALSE)*J444)</f>
        <v>31878</v>
      </c>
      <c r="L444" s="1243" t="s">
        <v>3058</v>
      </c>
      <c r="M444" s="1243">
        <v>4500225668</v>
      </c>
      <c r="N444" s="1243">
        <v>8958</v>
      </c>
    </row>
    <row r="445" spans="1:14" s="399" customFormat="1" x14ac:dyDescent="0.25">
      <c r="A445" s="728" t="s">
        <v>313</v>
      </c>
      <c r="B445" s="719">
        <v>41722</v>
      </c>
      <c r="C445" s="714" t="s">
        <v>3528</v>
      </c>
      <c r="D445" s="712" t="s">
        <v>8260</v>
      </c>
      <c r="E445" s="715">
        <v>10183146</v>
      </c>
      <c r="F445" s="712">
        <v>23962629</v>
      </c>
      <c r="G445" s="712">
        <v>2707002</v>
      </c>
      <c r="H445" s="716" t="str">
        <f>IF(G445="","",VLOOKUP(G445,ARANCEL!$B$5:$D$121,2,FALSE))</f>
        <v>CUBETA DE BLANQUEAMIENTO</v>
      </c>
      <c r="I445" s="717" t="s">
        <v>2739</v>
      </c>
      <c r="J445" s="712">
        <v>1</v>
      </c>
      <c r="K445" s="718">
        <f>IF(G445="","",VLOOKUP(G445,ARANCEL!$B$5:$D$121,3,FALSE)*J445)</f>
        <v>5904</v>
      </c>
      <c r="L445" s="1243" t="s">
        <v>8279</v>
      </c>
      <c r="M445" s="1243">
        <v>4500259031</v>
      </c>
      <c r="N445" s="1243" t="s">
        <v>8259</v>
      </c>
    </row>
    <row r="446" spans="1:14" s="399" customFormat="1" x14ac:dyDescent="0.25">
      <c r="A446" s="728" t="s">
        <v>313</v>
      </c>
      <c r="B446" s="719">
        <v>41722</v>
      </c>
      <c r="C446" s="714" t="s">
        <v>3528</v>
      </c>
      <c r="D446" s="712" t="s">
        <v>8261</v>
      </c>
      <c r="E446" s="715">
        <v>10183146</v>
      </c>
      <c r="F446" s="712">
        <v>23962629</v>
      </c>
      <c r="G446" s="712">
        <v>2707001</v>
      </c>
      <c r="H446" s="716" t="str">
        <f>IF(G446="","",VLOOKUP(G446,ARANCEL!$B$5:$D$121,2,FALSE))</f>
        <v xml:space="preserve">PLANO DE RELAJACION </v>
      </c>
      <c r="I446" s="717" t="s">
        <v>2739</v>
      </c>
      <c r="J446" s="712">
        <v>1</v>
      </c>
      <c r="K446" s="718">
        <f>IF(G446="","",VLOOKUP(G446,ARANCEL!$B$5:$D$121,3,FALSE)*J446)</f>
        <v>9221</v>
      </c>
      <c r="L446" s="1243" t="s">
        <v>8279</v>
      </c>
      <c r="M446" s="1243">
        <v>4500259031</v>
      </c>
      <c r="N446" s="1243" t="s">
        <v>8259</v>
      </c>
    </row>
    <row r="447" spans="1:14" s="399" customFormat="1" x14ac:dyDescent="0.25">
      <c r="A447" s="712" t="s">
        <v>305</v>
      </c>
      <c r="B447" s="719">
        <v>41919</v>
      </c>
      <c r="C447" s="714" t="s">
        <v>7539</v>
      </c>
      <c r="D447" s="712" t="s">
        <v>620</v>
      </c>
      <c r="E447" s="715">
        <v>10262265</v>
      </c>
      <c r="F447" s="712">
        <v>27746962</v>
      </c>
      <c r="G447" s="712">
        <v>2704013</v>
      </c>
      <c r="H447" s="716" t="str">
        <f>IF(G447="","",VLOOKUP(G447,ARANCEL!$B$5:$D$121,2,FALSE))</f>
        <v>PROVISORIO (POR PIEZA)</v>
      </c>
      <c r="I447" s="717" t="s">
        <v>7538</v>
      </c>
      <c r="J447" s="712">
        <v>4</v>
      </c>
      <c r="K447" s="718">
        <f>IF(G447="","",VLOOKUP(G447,ARANCEL!$B$5:$D$121,3,FALSE)*J447)</f>
        <v>13000</v>
      </c>
      <c r="L447" s="1243" t="s">
        <v>8279</v>
      </c>
      <c r="M447" s="1243">
        <v>4500260657</v>
      </c>
      <c r="N447" s="1243" t="s">
        <v>8296</v>
      </c>
    </row>
    <row r="448" spans="1:14" s="399" customFormat="1" x14ac:dyDescent="0.25">
      <c r="A448" s="712" t="s">
        <v>305</v>
      </c>
      <c r="B448" s="719">
        <v>41919</v>
      </c>
      <c r="C448" s="714" t="s">
        <v>7539</v>
      </c>
      <c r="D448" s="712" t="s">
        <v>620</v>
      </c>
      <c r="E448" s="715">
        <v>10262265</v>
      </c>
      <c r="F448" s="712">
        <v>27746962</v>
      </c>
      <c r="G448" s="712">
        <v>2704003</v>
      </c>
      <c r="H448" s="716" t="str">
        <f>IF(G448="","",VLOOKUP(G448,ARANCEL!$B$5:$D$121,2,FALSE))</f>
        <v xml:space="preserve">CORONA PERIFERICA CON PERNO MUÑON COLADO </v>
      </c>
      <c r="I448" s="717" t="s">
        <v>7538</v>
      </c>
      <c r="J448" s="712">
        <v>4</v>
      </c>
      <c r="K448" s="718">
        <f>IF(G448="","",VLOOKUP(G448,ARANCEL!$B$5:$D$121,3,FALSE)*J448)</f>
        <v>130448</v>
      </c>
      <c r="L448" s="1243" t="s">
        <v>8279</v>
      </c>
      <c r="M448" s="1243">
        <v>4500260657</v>
      </c>
      <c r="N448" s="1243" t="s">
        <v>8296</v>
      </c>
    </row>
    <row r="449" spans="1:14" s="382" customFormat="1" x14ac:dyDescent="0.25">
      <c r="A449" s="712" t="s">
        <v>313</v>
      </c>
      <c r="B449" s="719">
        <v>41947</v>
      </c>
      <c r="C449" s="714" t="s">
        <v>7539</v>
      </c>
      <c r="D449" s="712" t="s">
        <v>620</v>
      </c>
      <c r="E449" s="715">
        <v>10275251</v>
      </c>
      <c r="F449" s="712">
        <v>27746962</v>
      </c>
      <c r="G449" s="712">
        <v>2704013</v>
      </c>
      <c r="H449" s="716" t="str">
        <f>IF(G449="","",VLOOKUP(G449,ARANCEL!$B$5:$D$121,2,FALSE))</f>
        <v>PROVISORIO (POR PIEZA)</v>
      </c>
      <c r="I449" s="717" t="s">
        <v>2739</v>
      </c>
      <c r="J449" s="712">
        <v>1</v>
      </c>
      <c r="K449" s="718">
        <f>IF(G449="","",VLOOKUP(G449,ARANCEL!$B$5:$D$121,3,FALSE)*J449)</f>
        <v>3250</v>
      </c>
      <c r="L449" s="1243" t="s">
        <v>8279</v>
      </c>
      <c r="M449" s="1243">
        <v>4500260657</v>
      </c>
      <c r="N449" s="1243" t="s">
        <v>8296</v>
      </c>
    </row>
    <row r="450" spans="1:14" s="400" customFormat="1" x14ac:dyDescent="0.25">
      <c r="A450" s="712" t="s">
        <v>313</v>
      </c>
      <c r="B450" s="719">
        <v>41947</v>
      </c>
      <c r="C450" s="714" t="s">
        <v>7539</v>
      </c>
      <c r="D450" s="712" t="s">
        <v>620</v>
      </c>
      <c r="E450" s="715">
        <v>10275251</v>
      </c>
      <c r="F450" s="712">
        <v>27746962</v>
      </c>
      <c r="G450" s="712">
        <v>2704003</v>
      </c>
      <c r="H450" s="716" t="str">
        <f>IF(G450="","",VLOOKUP(G450,ARANCEL!$B$5:$D$121,2,FALSE))</f>
        <v xml:space="preserve">CORONA PERIFERICA CON PERNO MUÑON COLADO </v>
      </c>
      <c r="I450" s="717" t="s">
        <v>2739</v>
      </c>
      <c r="J450" s="712">
        <v>1</v>
      </c>
      <c r="K450" s="718">
        <f>IF(G450="","",VLOOKUP(G450,ARANCEL!$B$5:$D$121,3,FALSE)*J450)</f>
        <v>32612</v>
      </c>
      <c r="L450" s="1243" t="s">
        <v>8279</v>
      </c>
      <c r="M450" s="1243">
        <v>4500260657</v>
      </c>
      <c r="N450" s="1243" t="s">
        <v>8296</v>
      </c>
    </row>
    <row r="451" spans="1:14" s="400" customFormat="1" x14ac:dyDescent="0.25">
      <c r="A451" s="712" t="s">
        <v>305</v>
      </c>
      <c r="B451" s="719">
        <v>42003</v>
      </c>
      <c r="C451" s="714" t="s">
        <v>9248</v>
      </c>
      <c r="D451" s="712" t="s">
        <v>1851</v>
      </c>
      <c r="E451" s="715">
        <v>10306530</v>
      </c>
      <c r="F451" s="712">
        <v>2704005</v>
      </c>
      <c r="G451" s="712">
        <v>2704005</v>
      </c>
      <c r="H451" s="716" t="str">
        <f>IF(G451="","",VLOOKUP(G451,ARANCEL!$B$5:$D$121,2,FALSE))</f>
        <v>PROVISORIO</v>
      </c>
      <c r="I451" s="717" t="s">
        <v>325</v>
      </c>
      <c r="J451" s="712">
        <v>1</v>
      </c>
      <c r="K451" s="718">
        <f>IF(G451="","",VLOOKUP(G451,ARANCEL!$B$5:$D$121,3,FALSE)*J451)</f>
        <v>3250</v>
      </c>
      <c r="L451" s="1319" t="str">
        <f>IF(E451="","","IMPAGO")</f>
        <v>IMPAGO</v>
      </c>
      <c r="M451" s="1319" t="str">
        <f>IF(L451="IMPAGO","SIN O.C.","")</f>
        <v>SIN O.C.</v>
      </c>
      <c r="N451" s="1319" t="str">
        <f>IF(L451="IMPAGO","SIN FACT.","")</f>
        <v>SIN FACT.</v>
      </c>
    </row>
    <row r="452" spans="1:14" s="400" customFormat="1" x14ac:dyDescent="0.25">
      <c r="A452" s="712" t="s">
        <v>305</v>
      </c>
      <c r="B452" s="719">
        <v>41800</v>
      </c>
      <c r="C452" s="714" t="s">
        <v>5024</v>
      </c>
      <c r="D452" s="712" t="s">
        <v>509</v>
      </c>
      <c r="E452" s="715">
        <v>10207828</v>
      </c>
      <c r="F452" s="712">
        <v>24251591</v>
      </c>
      <c r="G452" s="712">
        <v>2705003</v>
      </c>
      <c r="H452" s="716" t="str">
        <f>IF(G452="","",VLOOKUP(G452,ARANCEL!$B$5:$D$121,2,FALSE))</f>
        <v>INCRUSTACION ESTETICA (ART-GLASS O CERAMICA)</v>
      </c>
      <c r="I452" s="717" t="s">
        <v>308</v>
      </c>
      <c r="J452" s="712">
        <v>1</v>
      </c>
      <c r="K452" s="718">
        <f>IF(G452="","",VLOOKUP(G452,ARANCEL!$B$5:$D$121,3,FALSE)*J452)</f>
        <v>15676</v>
      </c>
      <c r="L452" s="1243" t="s">
        <v>6017</v>
      </c>
      <c r="M452" s="1243">
        <v>4500243699</v>
      </c>
      <c r="N452" s="1243">
        <v>9792</v>
      </c>
    </row>
    <row r="453" spans="1:14" s="402" customFormat="1" x14ac:dyDescent="0.25">
      <c r="A453" s="728" t="s">
        <v>313</v>
      </c>
      <c r="B453" s="729">
        <v>41654.908125000002</v>
      </c>
      <c r="C453" s="730" t="s">
        <v>1925</v>
      </c>
      <c r="D453" s="728" t="s">
        <v>1886</v>
      </c>
      <c r="E453" s="731">
        <v>10167196</v>
      </c>
      <c r="F453" s="728">
        <v>22454518</v>
      </c>
      <c r="G453" s="728">
        <v>2705003</v>
      </c>
      <c r="H453" s="732" t="str">
        <f>IF(G453="","",VLOOKUP(G453,ARANCEL!$B$5:$D$121,2,FALSE))</f>
        <v>INCRUSTACION ESTETICA (ART-GLASS O CERAMICA)</v>
      </c>
      <c r="I453" s="733"/>
      <c r="J453" s="728">
        <v>1</v>
      </c>
      <c r="K453" s="734">
        <f>IF(G453="","",VLOOKUP(G453,ARANCEL!$B$5:$D$121,3,FALSE)*J453)</f>
        <v>15676</v>
      </c>
      <c r="L453" s="1320" t="s">
        <v>597</v>
      </c>
      <c r="M453" s="1320">
        <v>4500211688</v>
      </c>
      <c r="N453" s="1320">
        <v>8203</v>
      </c>
    </row>
    <row r="454" spans="1:14" s="402" customFormat="1" x14ac:dyDescent="0.25">
      <c r="A454" s="712" t="s">
        <v>305</v>
      </c>
      <c r="B454" s="719">
        <v>41802</v>
      </c>
      <c r="C454" s="714" t="s">
        <v>5121</v>
      </c>
      <c r="D454" s="712" t="s">
        <v>95</v>
      </c>
      <c r="E454" s="715">
        <v>10210354</v>
      </c>
      <c r="F454" s="712">
        <v>21722702</v>
      </c>
      <c r="G454" s="712">
        <v>2704005</v>
      </c>
      <c r="H454" s="716" t="str">
        <f>IF(G454="","",VLOOKUP(G454,ARANCEL!$B$5:$D$121,2,FALSE))</f>
        <v>PROVISORIO</v>
      </c>
      <c r="I454" s="717" t="s">
        <v>318</v>
      </c>
      <c r="J454" s="712">
        <v>1</v>
      </c>
      <c r="K454" s="718">
        <f>IF(G454="","",VLOOKUP(G454,ARANCEL!$B$5:$D$121,3,FALSE)*J454)</f>
        <v>3250</v>
      </c>
      <c r="L454" s="1243" t="s">
        <v>6017</v>
      </c>
      <c r="M454" s="1243">
        <v>4500243699</v>
      </c>
      <c r="N454" s="1243">
        <v>9792</v>
      </c>
    </row>
    <row r="455" spans="1:14" s="402" customFormat="1" x14ac:dyDescent="0.25">
      <c r="A455" s="712" t="s">
        <v>606</v>
      </c>
      <c r="B455" s="719">
        <v>41802</v>
      </c>
      <c r="C455" s="714" t="s">
        <v>5121</v>
      </c>
      <c r="D455" s="712" t="s">
        <v>95</v>
      </c>
      <c r="E455" s="715">
        <v>10210354</v>
      </c>
      <c r="F455" s="712">
        <v>21722702</v>
      </c>
      <c r="G455" s="712">
        <v>2704003</v>
      </c>
      <c r="H455" s="716" t="str">
        <f>IF(G455="","",VLOOKUP(G455,ARANCEL!$B$5:$D$121,2,FALSE))</f>
        <v xml:space="preserve">CORONA PERIFERICA CON PERNO MUÑON COLADO </v>
      </c>
      <c r="I455" s="717" t="s">
        <v>318</v>
      </c>
      <c r="J455" s="712">
        <v>1</v>
      </c>
      <c r="K455" s="718">
        <f>IF(G455="","",VLOOKUP(G455,ARANCEL!$B$5:$D$121,3,FALSE)*J455)</f>
        <v>32612</v>
      </c>
      <c r="L455" s="1243" t="s">
        <v>6017</v>
      </c>
      <c r="M455" s="1243">
        <v>4500243699</v>
      </c>
      <c r="N455" s="1243">
        <v>9792</v>
      </c>
    </row>
    <row r="456" spans="1:14" s="400" customFormat="1" x14ac:dyDescent="0.25">
      <c r="A456" s="712" t="s">
        <v>305</v>
      </c>
      <c r="B456" s="719">
        <v>41733</v>
      </c>
      <c r="C456" s="714" t="s">
        <v>3748</v>
      </c>
      <c r="D456" s="712" t="s">
        <v>414</v>
      </c>
      <c r="E456" s="715">
        <v>10185971</v>
      </c>
      <c r="F456" s="712">
        <v>25762272</v>
      </c>
      <c r="G456" s="712">
        <v>2704013</v>
      </c>
      <c r="H456" s="716" t="str">
        <f>IF(G456="","",VLOOKUP(G456,ARANCEL!$B$5:$D$121,2,FALSE))</f>
        <v>PROVISORIO (POR PIEZA)</v>
      </c>
      <c r="I456" s="717" t="s">
        <v>618</v>
      </c>
      <c r="J456" s="712">
        <v>1</v>
      </c>
      <c r="K456" s="718">
        <f>IF(G456="","",VLOOKUP(G456,ARANCEL!$B$5:$D$121,3,FALSE)*J456)</f>
        <v>3250</v>
      </c>
      <c r="L456" s="1243" t="s">
        <v>4612</v>
      </c>
      <c r="M456" s="1243">
        <v>4500230000</v>
      </c>
      <c r="N456" s="1243">
        <v>9201</v>
      </c>
    </row>
    <row r="457" spans="1:14" s="400" customFormat="1" x14ac:dyDescent="0.25">
      <c r="A457" s="712" t="s">
        <v>305</v>
      </c>
      <c r="B457" s="719">
        <v>41733</v>
      </c>
      <c r="C457" s="714" t="s">
        <v>3748</v>
      </c>
      <c r="D457" s="712" t="s">
        <v>414</v>
      </c>
      <c r="E457" s="715">
        <v>10185971</v>
      </c>
      <c r="F457" s="712">
        <v>25762272</v>
      </c>
      <c r="G457" s="712">
        <v>2704003</v>
      </c>
      <c r="H457" s="716" t="str">
        <f>IF(G457="","",VLOOKUP(G457,ARANCEL!$B$5:$D$121,2,FALSE))</f>
        <v xml:space="preserve">CORONA PERIFERICA CON PERNO MUÑON COLADO </v>
      </c>
      <c r="I457" s="717" t="s">
        <v>618</v>
      </c>
      <c r="J457" s="712">
        <v>1</v>
      </c>
      <c r="K457" s="718">
        <f>IF(G457="","",VLOOKUP(G457,ARANCEL!$B$5:$D$121,3,FALSE)*J457)</f>
        <v>32612</v>
      </c>
      <c r="L457" s="1243" t="s">
        <v>4612</v>
      </c>
      <c r="M457" s="1243">
        <v>4500230000</v>
      </c>
      <c r="N457" s="1243">
        <v>9201</v>
      </c>
    </row>
    <row r="458" spans="1:14" s="400" customFormat="1" x14ac:dyDescent="0.25">
      <c r="A458" s="728" t="s">
        <v>313</v>
      </c>
      <c r="B458" s="719">
        <v>41877</v>
      </c>
      <c r="C458" s="706" t="s">
        <v>7135</v>
      </c>
      <c r="D458" s="707" t="s">
        <v>7136</v>
      </c>
      <c r="E458" s="708">
        <v>10246980</v>
      </c>
      <c r="F458" s="708">
        <v>27686723</v>
      </c>
      <c r="G458" s="708">
        <v>2708001</v>
      </c>
      <c r="H458" s="716" t="str">
        <f>IF(G458="","",VLOOKUP(G458,ARANCEL!$B$5:$D$121,2,FALSE))</f>
        <v xml:space="preserve">PLACA DE ORTODONCIA SIN TORNILLO </v>
      </c>
      <c r="I458" s="717" t="s">
        <v>2739</v>
      </c>
      <c r="J458" s="712">
        <v>2</v>
      </c>
      <c r="K458" s="718">
        <f>IF(G458="","",VLOOKUP(G458,ARANCEL!$B$5:$D$121,3,FALSE)*J458)</f>
        <v>35994</v>
      </c>
      <c r="L458" s="1243" t="s">
        <v>6905</v>
      </c>
      <c r="M458" s="1243">
        <v>4500251392</v>
      </c>
      <c r="N458" s="1243" t="s">
        <v>7148</v>
      </c>
    </row>
    <row r="459" spans="1:14" s="407" customFormat="1" x14ac:dyDescent="0.25">
      <c r="A459" s="712" t="s">
        <v>305</v>
      </c>
      <c r="B459" s="719">
        <v>41884</v>
      </c>
      <c r="C459" s="714" t="s">
        <v>6649</v>
      </c>
      <c r="D459" s="712" t="s">
        <v>414</v>
      </c>
      <c r="E459" s="715">
        <v>10247489</v>
      </c>
      <c r="F459" s="712">
        <v>27834165</v>
      </c>
      <c r="G459" s="712">
        <v>2704013</v>
      </c>
      <c r="H459" s="716" t="str">
        <f>IF(G459="","",VLOOKUP(G459,ARANCEL!$B$5:$D$121,2,FALSE))</f>
        <v>PROVISORIO (POR PIEZA)</v>
      </c>
      <c r="I459" s="717" t="s">
        <v>643</v>
      </c>
      <c r="J459" s="712">
        <v>1</v>
      </c>
      <c r="K459" s="718">
        <f>IF(G459="","",VLOOKUP(G459,ARANCEL!$B$5:$D$121,3,FALSE)*J459)</f>
        <v>3250</v>
      </c>
      <c r="L459" s="1243" t="s">
        <v>6905</v>
      </c>
      <c r="M459" s="1243">
        <v>4500251392</v>
      </c>
      <c r="N459" s="1243" t="s">
        <v>7148</v>
      </c>
    </row>
    <row r="460" spans="1:14" s="407" customFormat="1" x14ac:dyDescent="0.25">
      <c r="A460" s="712" t="s">
        <v>9195</v>
      </c>
      <c r="B460" s="719">
        <v>41884</v>
      </c>
      <c r="C460" s="714" t="s">
        <v>6649</v>
      </c>
      <c r="D460" s="712" t="s">
        <v>414</v>
      </c>
      <c r="E460" s="715">
        <v>10247489</v>
      </c>
      <c r="F460" s="712">
        <v>27834165</v>
      </c>
      <c r="G460" s="712">
        <v>2704003</v>
      </c>
      <c r="H460" s="716" t="str">
        <f>IF(G460="","",VLOOKUP(G460,ARANCEL!$B$5:$D$121,2,FALSE))</f>
        <v xml:space="preserve">CORONA PERIFERICA CON PERNO MUÑON COLADO </v>
      </c>
      <c r="I460" s="717" t="s">
        <v>643</v>
      </c>
      <c r="J460" s="712">
        <v>1</v>
      </c>
      <c r="K460" s="718">
        <f>IF(G460="","",VLOOKUP(G460,ARANCEL!$B$5:$D$121,3,FALSE)*J460)</f>
        <v>32612</v>
      </c>
      <c r="L460" s="1243" t="s">
        <v>6905</v>
      </c>
      <c r="M460" s="1243">
        <v>4500251392</v>
      </c>
      <c r="N460" s="1243" t="s">
        <v>7148</v>
      </c>
    </row>
    <row r="461" spans="1:14" s="407" customFormat="1" x14ac:dyDescent="0.25">
      <c r="A461" s="712" t="s">
        <v>305</v>
      </c>
      <c r="B461" s="719">
        <v>41949</v>
      </c>
      <c r="C461" s="714" t="s">
        <v>8033</v>
      </c>
      <c r="D461" s="712" t="s">
        <v>414</v>
      </c>
      <c r="E461" s="715">
        <v>10274736</v>
      </c>
      <c r="F461" s="712">
        <v>29391929</v>
      </c>
      <c r="G461" s="712">
        <v>2704003</v>
      </c>
      <c r="H461" s="716" t="str">
        <f>IF(G461="","",VLOOKUP(G461,ARANCEL!$B$5:$D$121,2,FALSE))</f>
        <v xml:space="preserve">CORONA PERIFERICA CON PERNO MUÑON COLADO </v>
      </c>
      <c r="I461" s="717" t="s">
        <v>324</v>
      </c>
      <c r="J461" s="712">
        <v>1</v>
      </c>
      <c r="K461" s="718">
        <f>IF(G461="","",VLOOKUP(G461,ARANCEL!$B$5:$D$121,3,FALSE)*J461)</f>
        <v>32612</v>
      </c>
      <c r="L461" s="1243" t="s">
        <v>8279</v>
      </c>
      <c r="M461" s="1243">
        <v>4500260657</v>
      </c>
      <c r="N461" s="1243" t="s">
        <v>8296</v>
      </c>
    </row>
    <row r="462" spans="1:14" s="407" customFormat="1" x14ac:dyDescent="0.25">
      <c r="A462" s="712" t="s">
        <v>305</v>
      </c>
      <c r="B462" s="719">
        <v>41949</v>
      </c>
      <c r="C462" s="714" t="s">
        <v>8033</v>
      </c>
      <c r="D462" s="712" t="s">
        <v>414</v>
      </c>
      <c r="E462" s="715">
        <v>10274736</v>
      </c>
      <c r="F462" s="712">
        <v>29391929</v>
      </c>
      <c r="G462" s="712">
        <v>2704013</v>
      </c>
      <c r="H462" s="716" t="str">
        <f>IF(G462="","",VLOOKUP(G462,ARANCEL!$B$5:$D$121,2,FALSE))</f>
        <v>PROVISORIO (POR PIEZA)</v>
      </c>
      <c r="I462" s="717" t="s">
        <v>324</v>
      </c>
      <c r="J462" s="712">
        <v>1</v>
      </c>
      <c r="K462" s="718">
        <f>IF(G462="","",VLOOKUP(G462,ARANCEL!$B$5:$D$121,3,FALSE)*J462)</f>
        <v>3250</v>
      </c>
      <c r="L462" s="1243" t="s">
        <v>8279</v>
      </c>
      <c r="M462" s="1243">
        <v>4500260657</v>
      </c>
      <c r="N462" s="1243" t="s">
        <v>8296</v>
      </c>
    </row>
    <row r="463" spans="1:14" s="407" customFormat="1" x14ac:dyDescent="0.25">
      <c r="A463" s="712" t="s">
        <v>305</v>
      </c>
      <c r="B463" s="719">
        <v>41738</v>
      </c>
      <c r="C463" s="714" t="s">
        <v>1225</v>
      </c>
      <c r="D463" s="712" t="s">
        <v>620</v>
      </c>
      <c r="E463" s="715">
        <v>10186808</v>
      </c>
      <c r="F463" s="712">
        <v>25598753</v>
      </c>
      <c r="G463" s="712">
        <v>2704013</v>
      </c>
      <c r="H463" s="716" t="str">
        <f>IF(G463="","",VLOOKUP(G463,ARANCEL!$B$5:$D$121,2,FALSE))</f>
        <v>PROVISORIO (POR PIEZA)</v>
      </c>
      <c r="I463" s="717" t="s">
        <v>318</v>
      </c>
      <c r="J463" s="712">
        <v>1</v>
      </c>
      <c r="K463" s="718">
        <f>IF(G463="","",VLOOKUP(G463,ARANCEL!$B$5:$D$121,3,FALSE)*J463)</f>
        <v>3250</v>
      </c>
      <c r="L463" s="1243" t="s">
        <v>4612</v>
      </c>
      <c r="M463" s="1243">
        <v>4500230001</v>
      </c>
      <c r="N463" s="1243">
        <v>9203</v>
      </c>
    </row>
    <row r="464" spans="1:14" x14ac:dyDescent="0.25">
      <c r="A464" s="712" t="s">
        <v>305</v>
      </c>
      <c r="B464" s="719">
        <v>41738</v>
      </c>
      <c r="C464" s="714" t="s">
        <v>1225</v>
      </c>
      <c r="D464" s="712" t="s">
        <v>620</v>
      </c>
      <c r="E464" s="715">
        <v>10186808</v>
      </c>
      <c r="F464" s="712">
        <v>25598753</v>
      </c>
      <c r="G464" s="712">
        <v>2704003</v>
      </c>
      <c r="H464" s="716" t="str">
        <f>IF(G464="","",VLOOKUP(G464,ARANCEL!$B$5:$D$121,2,FALSE))</f>
        <v xml:space="preserve">CORONA PERIFERICA CON PERNO MUÑON COLADO </v>
      </c>
      <c r="I464" s="717" t="s">
        <v>318</v>
      </c>
      <c r="J464" s="712">
        <v>1</v>
      </c>
      <c r="K464" s="718">
        <f>IF(G464="","",VLOOKUP(G464,ARANCEL!$B$5:$D$121,3,FALSE)*J464)</f>
        <v>32612</v>
      </c>
      <c r="L464" s="1243" t="s">
        <v>4612</v>
      </c>
      <c r="M464" s="1243">
        <v>4500230001</v>
      </c>
      <c r="N464" s="1243">
        <v>9203</v>
      </c>
    </row>
    <row r="465" spans="1:14" x14ac:dyDescent="0.25">
      <c r="A465" s="712" t="s">
        <v>305</v>
      </c>
      <c r="B465" s="719">
        <v>41775</v>
      </c>
      <c r="C465" s="714" t="s">
        <v>1924</v>
      </c>
      <c r="D465" s="712" t="s">
        <v>1157</v>
      </c>
      <c r="E465" s="715">
        <v>10197644</v>
      </c>
      <c r="F465" s="712">
        <v>26199440</v>
      </c>
      <c r="G465" s="712">
        <v>2707001</v>
      </c>
      <c r="H465" s="716" t="str">
        <f>IF(G465="","",VLOOKUP(G465,ARANCEL!$B$5:$D$121,2,FALSE))</f>
        <v xml:space="preserve">PLANO DE RELAJACION </v>
      </c>
      <c r="I465" s="717" t="s">
        <v>306</v>
      </c>
      <c r="J465" s="712">
        <v>1</v>
      </c>
      <c r="K465" s="718">
        <f>IF(G465="","",VLOOKUP(G465,ARANCEL!$B$5:$D$121,3,FALSE)*J465)</f>
        <v>9221</v>
      </c>
      <c r="L465" s="1243" t="s">
        <v>5292</v>
      </c>
      <c r="M465" s="1243">
        <v>4500235506</v>
      </c>
      <c r="N465" s="1243">
        <v>9399</v>
      </c>
    </row>
    <row r="466" spans="1:14" s="407" customFormat="1" x14ac:dyDescent="0.25">
      <c r="A466" s="712" t="s">
        <v>305</v>
      </c>
      <c r="B466" s="719">
        <v>41830</v>
      </c>
      <c r="C466" s="714" t="s">
        <v>5608</v>
      </c>
      <c r="D466" s="712" t="s">
        <v>620</v>
      </c>
      <c r="E466" s="715">
        <v>10223277</v>
      </c>
      <c r="F466" s="712">
        <v>27223604</v>
      </c>
      <c r="G466" s="712">
        <v>2704005</v>
      </c>
      <c r="H466" s="716" t="str">
        <f>IF(G466="","",VLOOKUP(G466,ARANCEL!$B$5:$D$121,2,FALSE))</f>
        <v>PROVISORIO</v>
      </c>
      <c r="I466" s="717" t="s">
        <v>342</v>
      </c>
      <c r="J466" s="712">
        <v>1</v>
      </c>
      <c r="K466" s="718">
        <f>IF(G466="","",VLOOKUP(G466,ARANCEL!$B$5:$D$121,3,FALSE)*J466)</f>
        <v>3250</v>
      </c>
      <c r="L466" s="1243" t="s">
        <v>6017</v>
      </c>
      <c r="M466" s="1243">
        <v>4500243707</v>
      </c>
      <c r="N466" s="1243">
        <v>9794</v>
      </c>
    </row>
    <row r="467" spans="1:14" s="407" customFormat="1" x14ac:dyDescent="0.25">
      <c r="A467" s="712" t="s">
        <v>305</v>
      </c>
      <c r="B467" s="719">
        <v>41830</v>
      </c>
      <c r="C467" s="714" t="s">
        <v>5608</v>
      </c>
      <c r="D467" s="712" t="s">
        <v>620</v>
      </c>
      <c r="E467" s="715">
        <v>10223277</v>
      </c>
      <c r="F467" s="712">
        <v>27223604</v>
      </c>
      <c r="G467" s="712">
        <v>2704003</v>
      </c>
      <c r="H467" s="716" t="str">
        <f>IF(G467="","",VLOOKUP(G467,ARANCEL!$B$5:$D$121,2,FALSE))</f>
        <v xml:space="preserve">CORONA PERIFERICA CON PERNO MUÑON COLADO </v>
      </c>
      <c r="I467" s="717" t="s">
        <v>342</v>
      </c>
      <c r="J467" s="712">
        <v>1</v>
      </c>
      <c r="K467" s="718">
        <f>IF(G467="","",VLOOKUP(G467,ARANCEL!$B$5:$D$121,3,FALSE)*J467)</f>
        <v>32612</v>
      </c>
      <c r="L467" s="1243" t="s">
        <v>6017</v>
      </c>
      <c r="M467" s="1243">
        <v>4500243707</v>
      </c>
      <c r="N467" s="1243">
        <v>9794</v>
      </c>
    </row>
    <row r="468" spans="1:14" s="407" customFormat="1" x14ac:dyDescent="0.25">
      <c r="A468" s="712" t="s">
        <v>305</v>
      </c>
      <c r="B468" s="719">
        <v>41709</v>
      </c>
      <c r="C468" s="714" t="s">
        <v>3244</v>
      </c>
      <c r="D468" s="712" t="s">
        <v>1870</v>
      </c>
      <c r="E468" s="715">
        <v>10179943</v>
      </c>
      <c r="F468" s="712">
        <v>24248545</v>
      </c>
      <c r="G468" s="712">
        <v>2705003</v>
      </c>
      <c r="H468" s="716" t="str">
        <f>IF(G468="","",VLOOKUP(G468,ARANCEL!$B$5:$D$121,2,FALSE))</f>
        <v>INCRUSTACION ESTETICA (ART-GLASS O CERAMICA)</v>
      </c>
      <c r="I468" s="717" t="s">
        <v>322</v>
      </c>
      <c r="J468" s="712">
        <v>1</v>
      </c>
      <c r="K468" s="718">
        <f>IF(G468="","",VLOOKUP(G468,ARANCEL!$B$5:$D$121,3,FALSE)*J468)</f>
        <v>15676</v>
      </c>
      <c r="L468" s="1243" t="s">
        <v>3438</v>
      </c>
      <c r="M468" s="1243">
        <v>4500220797</v>
      </c>
      <c r="N468" s="1243">
        <v>8631</v>
      </c>
    </row>
    <row r="469" spans="1:14" s="411" customFormat="1" x14ac:dyDescent="0.25">
      <c r="A469" s="712" t="s">
        <v>305</v>
      </c>
      <c r="B469" s="719">
        <v>41809</v>
      </c>
      <c r="C469" s="714" t="s">
        <v>1923</v>
      </c>
      <c r="D469" s="712" t="s">
        <v>414</v>
      </c>
      <c r="E469" s="715">
        <v>10211862</v>
      </c>
      <c r="F469" s="712">
        <v>26142553</v>
      </c>
      <c r="G469" s="712">
        <v>2702014</v>
      </c>
      <c r="H469" s="716" t="str">
        <f>IF(G469="","",VLOOKUP(G469,ARANCEL!$B$5:$D$121,2,FALSE))</f>
        <v>PROTESIS AD-MODUM BRANEMARK</v>
      </c>
      <c r="I469" s="717" t="s">
        <v>306</v>
      </c>
      <c r="J469" s="712">
        <v>1</v>
      </c>
      <c r="K469" s="718">
        <f>IF(G469="","",VLOOKUP(G469,ARANCEL!$B$5:$D$121,3,FALSE)*J469)</f>
        <v>188924</v>
      </c>
      <c r="L469" s="1243" t="s">
        <v>6017</v>
      </c>
      <c r="M469" s="1243">
        <v>4500243699</v>
      </c>
      <c r="N469" s="1243">
        <v>9792</v>
      </c>
    </row>
    <row r="470" spans="1:14" s="411" customFormat="1" x14ac:dyDescent="0.25">
      <c r="A470" s="712" t="s">
        <v>305</v>
      </c>
      <c r="B470" s="719">
        <v>41710</v>
      </c>
      <c r="C470" s="714" t="s">
        <v>3799</v>
      </c>
      <c r="D470" s="712" t="s">
        <v>414</v>
      </c>
      <c r="E470" s="715">
        <v>10180997</v>
      </c>
      <c r="F470" s="712">
        <v>25251245</v>
      </c>
      <c r="G470" s="712">
        <v>2704013</v>
      </c>
      <c r="H470" s="716" t="str">
        <f>IF(G470="","",VLOOKUP(G470,ARANCEL!$B$5:$D$121,2,FALSE))</f>
        <v>PROVISORIO (POR PIEZA)</v>
      </c>
      <c r="I470" s="717" t="s">
        <v>618</v>
      </c>
      <c r="J470" s="712">
        <v>1</v>
      </c>
      <c r="K470" s="718">
        <f>IF(G470="","",VLOOKUP(G470,ARANCEL!$B$5:$D$121,3,FALSE)*J470)</f>
        <v>3250</v>
      </c>
      <c r="L470" s="1243" t="s">
        <v>3058</v>
      </c>
      <c r="M470" s="1243">
        <v>4500225669</v>
      </c>
      <c r="N470" s="1243">
        <v>8924</v>
      </c>
    </row>
    <row r="471" spans="1:14" s="411" customFormat="1" x14ac:dyDescent="0.25">
      <c r="A471" s="712" t="s">
        <v>305</v>
      </c>
      <c r="B471" s="719">
        <v>41710</v>
      </c>
      <c r="C471" s="714" t="s">
        <v>3799</v>
      </c>
      <c r="D471" s="712" t="s">
        <v>414</v>
      </c>
      <c r="E471" s="715">
        <v>10180997</v>
      </c>
      <c r="F471" s="712">
        <v>25251245</v>
      </c>
      <c r="G471" s="712">
        <v>2705003</v>
      </c>
      <c r="H471" s="716" t="str">
        <f>IF(G471="","",VLOOKUP(G471,ARANCEL!$B$5:$D$121,2,FALSE))</f>
        <v>INCRUSTACION ESTETICA (ART-GLASS O CERAMICA)</v>
      </c>
      <c r="I471" s="717" t="s">
        <v>308</v>
      </c>
      <c r="J471" s="712">
        <v>1</v>
      </c>
      <c r="K471" s="718">
        <f>IF(G471="","",VLOOKUP(G471,ARANCEL!$B$5:$D$121,3,FALSE)*J471)</f>
        <v>15676</v>
      </c>
      <c r="L471" s="1243" t="s">
        <v>3058</v>
      </c>
      <c r="M471" s="1243">
        <v>4500225670</v>
      </c>
      <c r="N471" s="1243">
        <v>8925</v>
      </c>
    </row>
    <row r="472" spans="1:14" s="411" customFormat="1" x14ac:dyDescent="0.25">
      <c r="A472" s="712" t="s">
        <v>305</v>
      </c>
      <c r="B472" s="719">
        <v>41737</v>
      </c>
      <c r="C472" s="714" t="s">
        <v>3799</v>
      </c>
      <c r="D472" s="712" t="s">
        <v>414</v>
      </c>
      <c r="E472" s="715">
        <v>10186679</v>
      </c>
      <c r="F472" s="712">
        <v>25251245</v>
      </c>
      <c r="G472" s="712">
        <v>2704013</v>
      </c>
      <c r="H472" s="716" t="str">
        <f>IF(G472="","",VLOOKUP(G472,ARANCEL!$B$5:$D$121,2,FALSE))</f>
        <v>PROVISORIO (POR PIEZA)</v>
      </c>
      <c r="I472" s="717" t="s">
        <v>618</v>
      </c>
      <c r="J472" s="712">
        <v>1</v>
      </c>
      <c r="K472" s="718">
        <f>IF(G472="","",VLOOKUP(G472,ARANCEL!$B$5:$D$121,3,FALSE)*J472)</f>
        <v>3250</v>
      </c>
      <c r="L472" s="1243" t="s">
        <v>4612</v>
      </c>
      <c r="M472" s="1243">
        <v>4500230000</v>
      </c>
      <c r="N472" s="1243">
        <v>9201</v>
      </c>
    </row>
    <row r="473" spans="1:14" s="411" customFormat="1" x14ac:dyDescent="0.25">
      <c r="A473" s="712" t="s">
        <v>305</v>
      </c>
      <c r="B473" s="719">
        <v>41739</v>
      </c>
      <c r="C473" s="714" t="s">
        <v>3799</v>
      </c>
      <c r="D473" s="712" t="s">
        <v>414</v>
      </c>
      <c r="E473" s="715">
        <v>10186679</v>
      </c>
      <c r="F473" s="712">
        <v>25251245</v>
      </c>
      <c r="G473" s="712">
        <v>2704003</v>
      </c>
      <c r="H473" s="716" t="str">
        <f>IF(G473="","",VLOOKUP(G473,ARANCEL!$B$5:$D$121,2,FALSE))</f>
        <v xml:space="preserve">CORONA PERIFERICA CON PERNO MUÑON COLADO </v>
      </c>
      <c r="I473" s="717" t="s">
        <v>618</v>
      </c>
      <c r="J473" s="712">
        <v>1</v>
      </c>
      <c r="K473" s="718">
        <f>IF(G473="","",VLOOKUP(G473,ARANCEL!$B$5:$D$121,3,FALSE)*J473)</f>
        <v>32612</v>
      </c>
      <c r="L473" s="1243" t="s">
        <v>4612</v>
      </c>
      <c r="M473" s="1243">
        <v>4500230000</v>
      </c>
      <c r="N473" s="1243">
        <v>9201</v>
      </c>
    </row>
    <row r="474" spans="1:14" s="411" customFormat="1" x14ac:dyDescent="0.25">
      <c r="A474" s="712" t="s">
        <v>305</v>
      </c>
      <c r="B474" s="719">
        <v>41618</v>
      </c>
      <c r="C474" s="724" t="s">
        <v>1922</v>
      </c>
      <c r="D474" s="712" t="s">
        <v>1969</v>
      </c>
      <c r="E474" s="715">
        <v>10158091</v>
      </c>
      <c r="F474" s="712">
        <v>22864040</v>
      </c>
      <c r="G474" s="727">
        <v>2704015</v>
      </c>
      <c r="H474" s="716" t="str">
        <f>IF(G474="","",VLOOKUP(G474,ARANCEL!$B$5:$D$121,2,FALSE))</f>
        <v xml:space="preserve">CORONA IN CERAM </v>
      </c>
      <c r="I474" s="717" t="s">
        <v>681</v>
      </c>
      <c r="J474" s="712">
        <v>4</v>
      </c>
      <c r="K474" s="718">
        <f>IF(G474="","",VLOOKUP(G474,ARANCEL!$B$5:$D$121,3,FALSE)*J474)</f>
        <v>170932</v>
      </c>
      <c r="L474" s="1319" t="str">
        <f>IF(E474="","","IMPAGO")</f>
        <v>IMPAGO</v>
      </c>
      <c r="M474" s="1319" t="str">
        <f>IF(L474="IMPAGO","SIN O.C.","")</f>
        <v>SIN O.C.</v>
      </c>
      <c r="N474" s="1319" t="str">
        <f>IF(L474="IMPAGO","SIN FACT.","")</f>
        <v>SIN FACT.</v>
      </c>
    </row>
    <row r="475" spans="1:14" x14ac:dyDescent="0.25">
      <c r="A475" s="712" t="s">
        <v>305</v>
      </c>
      <c r="B475" s="719">
        <v>41718</v>
      </c>
      <c r="C475" s="714" t="s">
        <v>3386</v>
      </c>
      <c r="D475" s="712" t="s">
        <v>1851</v>
      </c>
      <c r="E475" s="715">
        <v>10181672</v>
      </c>
      <c r="F475" s="712">
        <v>25387530</v>
      </c>
      <c r="G475" s="712">
        <v>2705003</v>
      </c>
      <c r="H475" s="716" t="str">
        <f>IF(G475="","",VLOOKUP(G475,ARANCEL!$B$5:$D$121,2,FALSE))</f>
        <v>INCRUSTACION ESTETICA (ART-GLASS O CERAMICA)</v>
      </c>
      <c r="I475" s="717" t="s">
        <v>324</v>
      </c>
      <c r="J475" s="712">
        <v>1</v>
      </c>
      <c r="K475" s="718">
        <f>IF(G475="","",VLOOKUP(G475,ARANCEL!$B$5:$D$121,3,FALSE)*J475)</f>
        <v>15676</v>
      </c>
      <c r="L475" s="1243" t="s">
        <v>3058</v>
      </c>
      <c r="M475" s="1243">
        <v>4500225670</v>
      </c>
      <c r="N475" s="1243">
        <v>8925</v>
      </c>
    </row>
    <row r="476" spans="1:14" s="411" customFormat="1" x14ac:dyDescent="0.25">
      <c r="A476" s="712" t="s">
        <v>305</v>
      </c>
      <c r="B476" s="719">
        <v>41680</v>
      </c>
      <c r="C476" s="724" t="s">
        <v>949</v>
      </c>
      <c r="D476" s="712" t="s">
        <v>1876</v>
      </c>
      <c r="E476" s="715">
        <v>10168328</v>
      </c>
      <c r="F476" s="712">
        <v>19307928</v>
      </c>
      <c r="G476" s="712">
        <v>2702048</v>
      </c>
      <c r="H476" s="716" t="str">
        <f>IF(G476="","",VLOOKUP(G476,ARANCEL!$B$5:$D$121,2,FALSE))</f>
        <v xml:space="preserve">SERVICIO LAB. IMPLANTE CORONA CEMENTADA/ATORNILLADA </v>
      </c>
      <c r="I476" s="717" t="s">
        <v>329</v>
      </c>
      <c r="J476" s="712">
        <v>1</v>
      </c>
      <c r="K476" s="718">
        <f>IF(G476="","",VLOOKUP(G476,ARANCEL!$B$5:$D$121,3,FALSE)*J476)</f>
        <v>43857</v>
      </c>
      <c r="L476" s="1321" t="s">
        <v>8256</v>
      </c>
      <c r="M476" s="1321">
        <v>4500259031</v>
      </c>
      <c r="N476" s="1321" t="s">
        <v>8259</v>
      </c>
    </row>
    <row r="477" spans="1:14" s="411" customFormat="1" x14ac:dyDescent="0.25">
      <c r="A477" s="712" t="s">
        <v>305</v>
      </c>
      <c r="B477" s="719">
        <v>41739</v>
      </c>
      <c r="C477" s="714" t="s">
        <v>4061</v>
      </c>
      <c r="D477" s="712" t="s">
        <v>414</v>
      </c>
      <c r="E477" s="715">
        <v>10186776</v>
      </c>
      <c r="F477" s="712">
        <v>25064870</v>
      </c>
      <c r="G477" s="712">
        <v>2705003</v>
      </c>
      <c r="H477" s="716" t="str">
        <f>IF(G477="","",VLOOKUP(G477,ARANCEL!$B$5:$D$121,2,FALSE))</f>
        <v>INCRUSTACION ESTETICA (ART-GLASS O CERAMICA)</v>
      </c>
      <c r="I477" s="717" t="s">
        <v>317</v>
      </c>
      <c r="J477" s="712">
        <v>1</v>
      </c>
      <c r="K477" s="718">
        <f>IF(G477="","",VLOOKUP(G477,ARANCEL!$B$5:$D$121,3,FALSE)*J477)</f>
        <v>15676</v>
      </c>
      <c r="L477" s="1243" t="s">
        <v>4612</v>
      </c>
      <c r="M477" s="1243">
        <v>4500230000</v>
      </c>
      <c r="N477" s="1243">
        <v>9201</v>
      </c>
    </row>
    <row r="478" spans="1:14" s="411" customFormat="1" x14ac:dyDescent="0.25">
      <c r="A478" s="712" t="s">
        <v>305</v>
      </c>
      <c r="B478" s="719">
        <v>41668</v>
      </c>
      <c r="C478" s="724" t="s">
        <v>1852</v>
      </c>
      <c r="D478" s="712" t="s">
        <v>1851</v>
      </c>
      <c r="E478" s="715">
        <v>10170573</v>
      </c>
      <c r="F478" s="712">
        <v>24063574</v>
      </c>
      <c r="G478" s="712">
        <v>2705003</v>
      </c>
      <c r="H478" s="716" t="str">
        <f>IF(G478="","",VLOOKUP(G478,ARANCEL!$B$5:$D$121,2,FALSE))</f>
        <v>INCRUSTACION ESTETICA (ART-GLASS O CERAMICA)</v>
      </c>
      <c r="I478" s="717" t="s">
        <v>760</v>
      </c>
      <c r="J478" s="712">
        <v>2</v>
      </c>
      <c r="K478" s="718">
        <f>IF(G478="","",VLOOKUP(G478,ARANCEL!$B$5:$D$121,3,FALSE)*J478)</f>
        <v>31352</v>
      </c>
      <c r="L478" s="1243" t="s">
        <v>8279</v>
      </c>
      <c r="M478" s="1243">
        <v>4500259031</v>
      </c>
      <c r="N478" s="1243" t="s">
        <v>8259</v>
      </c>
    </row>
    <row r="479" spans="1:14" s="411" customFormat="1" x14ac:dyDescent="0.25">
      <c r="A479" s="728" t="s">
        <v>313</v>
      </c>
      <c r="B479" s="719">
        <v>42339</v>
      </c>
      <c r="C479" s="714" t="s">
        <v>9456</v>
      </c>
      <c r="D479" s="712" t="s">
        <v>1851</v>
      </c>
      <c r="E479" s="715">
        <v>10294009</v>
      </c>
      <c r="F479" s="712">
        <v>29884087</v>
      </c>
      <c r="G479" s="712">
        <v>2706002</v>
      </c>
      <c r="H479" s="716" t="str">
        <f>IF(G479="","",VLOOKUP(G479,ARANCEL!$B$5:$D$121,2,FALSE))</f>
        <v xml:space="preserve">PROTESIS PARCIAL ACRILICA </v>
      </c>
      <c r="I479" s="717" t="s">
        <v>2739</v>
      </c>
      <c r="J479" s="712">
        <v>1</v>
      </c>
      <c r="K479" s="718">
        <f>IF(G479="","",VLOOKUP(G479,ARANCEL!$B$5:$D$121,3,FALSE)*J479)</f>
        <v>24026</v>
      </c>
      <c r="L479" s="1351" t="s">
        <v>9431</v>
      </c>
      <c r="M479" s="1351">
        <v>4500269285</v>
      </c>
      <c r="N479" s="1351" t="s">
        <v>9454</v>
      </c>
    </row>
    <row r="480" spans="1:14" s="411" customFormat="1" x14ac:dyDescent="0.25">
      <c r="A480" s="728" t="s">
        <v>313</v>
      </c>
      <c r="B480" s="719">
        <v>42339</v>
      </c>
      <c r="C480" s="714" t="s">
        <v>9456</v>
      </c>
      <c r="D480" s="712" t="s">
        <v>1851</v>
      </c>
      <c r="E480" s="715">
        <v>10294009</v>
      </c>
      <c r="F480" s="712">
        <v>29884087</v>
      </c>
      <c r="G480" s="712">
        <v>2706001</v>
      </c>
      <c r="H480" s="716" t="str">
        <f>IF(G480="","",VLOOKUP(G480,ARANCEL!$B$5:$D$121,2,FALSE))</f>
        <v xml:space="preserve">PROTESIS TOTAL ACRILICA </v>
      </c>
      <c r="I480" s="717" t="s">
        <v>2739</v>
      </c>
      <c r="J480" s="712">
        <v>1</v>
      </c>
      <c r="K480" s="718">
        <f>IF(G480="","",VLOOKUP(G480,ARANCEL!$B$5:$D$121,3,FALSE)*J480)</f>
        <v>18668</v>
      </c>
      <c r="L480" s="1351" t="s">
        <v>9431</v>
      </c>
      <c r="M480" s="1351">
        <v>4500269285</v>
      </c>
      <c r="N480" s="1351" t="s">
        <v>9454</v>
      </c>
    </row>
    <row r="481" spans="1:14" s="418" customFormat="1" x14ac:dyDescent="0.25">
      <c r="A481" s="712" t="s">
        <v>305</v>
      </c>
      <c r="B481" s="719">
        <v>41871</v>
      </c>
      <c r="C481" s="714" t="s">
        <v>6517</v>
      </c>
      <c r="D481" s="712" t="s">
        <v>1969</v>
      </c>
      <c r="E481" s="715">
        <v>10244037</v>
      </c>
      <c r="F481" s="712">
        <v>27567318</v>
      </c>
      <c r="G481" s="712">
        <v>2704013</v>
      </c>
      <c r="H481" s="716" t="str">
        <f>IF(G481="","",VLOOKUP(G481,ARANCEL!$B$5:$D$121,2,FALSE))</f>
        <v>PROVISORIO (POR PIEZA)</v>
      </c>
      <c r="I481" s="717" t="s">
        <v>317</v>
      </c>
      <c r="J481" s="712">
        <v>1</v>
      </c>
      <c r="K481" s="718">
        <f>IF(G481="","",VLOOKUP(G481,ARANCEL!$B$5:$D$121,3,FALSE)*J481)</f>
        <v>3250</v>
      </c>
      <c r="L481" s="1243" t="s">
        <v>6905</v>
      </c>
      <c r="M481" s="1243">
        <v>4500251392</v>
      </c>
      <c r="N481" s="1243" t="s">
        <v>7148</v>
      </c>
    </row>
    <row r="482" spans="1:14" s="418" customFormat="1" x14ac:dyDescent="0.25">
      <c r="A482" s="712" t="s">
        <v>313</v>
      </c>
      <c r="B482" s="719">
        <v>41871</v>
      </c>
      <c r="C482" s="714" t="s">
        <v>6517</v>
      </c>
      <c r="D482" s="712" t="s">
        <v>1969</v>
      </c>
      <c r="E482" s="715">
        <v>10244037</v>
      </c>
      <c r="F482" s="712">
        <v>27567318</v>
      </c>
      <c r="G482" s="712">
        <v>2704003</v>
      </c>
      <c r="H482" s="716" t="str">
        <f>IF(G482="","",VLOOKUP(G482,ARANCEL!$B$5:$D$121,2,FALSE))</f>
        <v xml:space="preserve">CORONA PERIFERICA CON PERNO MUÑON COLADO </v>
      </c>
      <c r="I482" s="717" t="s">
        <v>317</v>
      </c>
      <c r="J482" s="712">
        <v>1</v>
      </c>
      <c r="K482" s="718">
        <f>IF(G482="","",VLOOKUP(G482,ARANCEL!$B$5:$D$121,3,FALSE)*J482)</f>
        <v>32612</v>
      </c>
      <c r="L482" s="1243" t="s">
        <v>6905</v>
      </c>
      <c r="M482" s="1243">
        <v>4500251392</v>
      </c>
      <c r="N482" s="1243" t="s">
        <v>7148</v>
      </c>
    </row>
    <row r="483" spans="1:14" s="418" customFormat="1" x14ac:dyDescent="0.25">
      <c r="A483" s="712" t="s">
        <v>305</v>
      </c>
      <c r="B483" s="719">
        <v>41838</v>
      </c>
      <c r="C483" s="714" t="s">
        <v>2239</v>
      </c>
      <c r="D483" s="712" t="s">
        <v>1863</v>
      </c>
      <c r="E483" s="715">
        <v>10228400</v>
      </c>
      <c r="F483" s="712">
        <v>27303409</v>
      </c>
      <c r="G483" s="712">
        <v>2704013</v>
      </c>
      <c r="H483" s="716" t="str">
        <f>IF(G483="","",VLOOKUP(G483,ARANCEL!$B$5:$D$121,2,FALSE))</f>
        <v>PROVISORIO (POR PIEZA)</v>
      </c>
      <c r="I483" s="717" t="s">
        <v>317</v>
      </c>
      <c r="J483" s="712">
        <v>1</v>
      </c>
      <c r="K483" s="718">
        <f>IF(G483="","",VLOOKUP(G483,ARANCEL!$B$5:$D$121,3,FALSE)*J483)</f>
        <v>3250</v>
      </c>
      <c r="L483" s="1243" t="s">
        <v>6017</v>
      </c>
      <c r="M483" s="1243">
        <v>4500243707</v>
      </c>
      <c r="N483" s="1243">
        <v>9794</v>
      </c>
    </row>
    <row r="484" spans="1:14" s="418" customFormat="1" x14ac:dyDescent="0.25">
      <c r="A484" s="728" t="s">
        <v>305</v>
      </c>
      <c r="B484" s="719">
        <v>41838</v>
      </c>
      <c r="C484" s="714" t="s">
        <v>2239</v>
      </c>
      <c r="D484" s="712" t="s">
        <v>1863</v>
      </c>
      <c r="E484" s="715">
        <v>10228400</v>
      </c>
      <c r="F484" s="712">
        <v>27303409</v>
      </c>
      <c r="G484" s="712">
        <v>2704003</v>
      </c>
      <c r="H484" s="716" t="str">
        <f>IF(G484="","",VLOOKUP(G484,ARANCEL!$B$5:$D$121,2,FALSE))</f>
        <v xml:space="preserve">CORONA PERIFERICA CON PERNO MUÑON COLADO </v>
      </c>
      <c r="I484" s="717" t="s">
        <v>317</v>
      </c>
      <c r="J484" s="712">
        <v>1</v>
      </c>
      <c r="K484" s="718">
        <f>IF(G484="","",VLOOKUP(G484,ARANCEL!$B$5:$D$121,3,FALSE)*J484)</f>
        <v>32612</v>
      </c>
      <c r="L484" s="1243" t="s">
        <v>6017</v>
      </c>
      <c r="M484" s="1243">
        <v>4500243707</v>
      </c>
      <c r="N484" s="1243">
        <v>9794</v>
      </c>
    </row>
    <row r="485" spans="1:14" s="418" customFormat="1" x14ac:dyDescent="0.25">
      <c r="A485" s="712" t="s">
        <v>305</v>
      </c>
      <c r="B485" s="719">
        <v>41625</v>
      </c>
      <c r="C485" s="724" t="s">
        <v>1920</v>
      </c>
      <c r="D485" s="712" t="s">
        <v>414</v>
      </c>
      <c r="E485" s="715">
        <v>10168541</v>
      </c>
      <c r="F485" s="712">
        <v>14419426</v>
      </c>
      <c r="G485" s="727">
        <v>2705003</v>
      </c>
      <c r="H485" s="716" t="str">
        <f>IF(G485="","",VLOOKUP(G485,ARANCEL!$B$5:$D$121,2,FALSE))</f>
        <v>INCRUSTACION ESTETICA (ART-GLASS O CERAMICA)</v>
      </c>
      <c r="I485" s="717" t="s">
        <v>340</v>
      </c>
      <c r="J485" s="712">
        <v>1</v>
      </c>
      <c r="K485" s="718">
        <f>IF(G485="","",VLOOKUP(G485,ARANCEL!$B$5:$D$121,3,FALSE)*J485)</f>
        <v>15676</v>
      </c>
      <c r="L485" s="1319" t="str">
        <f>IF(E485="","","IMPAGO")</f>
        <v>IMPAGO</v>
      </c>
      <c r="M485" s="1319" t="str">
        <f>IF(L485="IMPAGO","SIN O.C.","")</f>
        <v>SIN O.C.</v>
      </c>
      <c r="N485" s="1319" t="str">
        <f>IF(L485="IMPAGO","SIN FACT.","")</f>
        <v>SIN FACT.</v>
      </c>
    </row>
    <row r="486" spans="1:14" s="418" customFormat="1" x14ac:dyDescent="0.25">
      <c r="A486" s="712" t="s">
        <v>305</v>
      </c>
      <c r="B486" s="719">
        <v>41605</v>
      </c>
      <c r="C486" s="724" t="s">
        <v>1919</v>
      </c>
      <c r="D486" s="712" t="s">
        <v>414</v>
      </c>
      <c r="E486" s="715">
        <v>10094459</v>
      </c>
      <c r="F486" s="712">
        <v>14419426</v>
      </c>
      <c r="G486" s="727">
        <v>2704005</v>
      </c>
      <c r="H486" s="716" t="str">
        <f>IF(G486="","",VLOOKUP(G486,ARANCEL!$B$5:$D$121,2,FALSE))</f>
        <v>PROVISORIO</v>
      </c>
      <c r="I486" s="717" t="s">
        <v>340</v>
      </c>
      <c r="J486" s="712">
        <v>1</v>
      </c>
      <c r="K486" s="718">
        <f>IF(G486="","",VLOOKUP(G486,ARANCEL!$B$5:$D$121,3,FALSE)*J486)</f>
        <v>3250</v>
      </c>
      <c r="L486" s="1319" t="str">
        <f>IF(E486="","","IMPAGO")</f>
        <v>IMPAGO</v>
      </c>
      <c r="M486" s="1319" t="str">
        <f>IF(L486="IMPAGO","SIN O.C.","")</f>
        <v>SIN O.C.</v>
      </c>
      <c r="N486" s="1319" t="str">
        <f>IF(L486="IMPAGO","SIN FACT.","")</f>
        <v>SIN FACT.</v>
      </c>
    </row>
    <row r="487" spans="1:14" s="411" customFormat="1" x14ac:dyDescent="0.25">
      <c r="A487" s="712" t="s">
        <v>305</v>
      </c>
      <c r="B487" s="719">
        <v>41953</v>
      </c>
      <c r="C487" s="714" t="s">
        <v>8085</v>
      </c>
      <c r="D487" s="712" t="s">
        <v>47</v>
      </c>
      <c r="E487" s="715">
        <v>10275802</v>
      </c>
      <c r="F487" s="712">
        <v>28501579</v>
      </c>
      <c r="G487" s="712">
        <v>2707001</v>
      </c>
      <c r="H487" s="716" t="str">
        <f>IF(G487="","",VLOOKUP(G487,ARANCEL!$B$5:$D$121,2,FALSE))</f>
        <v xml:space="preserve">PLANO DE RELAJACION </v>
      </c>
      <c r="I487" s="717" t="s">
        <v>306</v>
      </c>
      <c r="J487" s="712">
        <v>1</v>
      </c>
      <c r="K487" s="718">
        <f>IF(G487="","",VLOOKUP(G487,ARANCEL!$B$5:$D$121,3,FALSE)*J487)</f>
        <v>9221</v>
      </c>
      <c r="L487" s="1243" t="s">
        <v>8256</v>
      </c>
      <c r="M487" s="1243">
        <v>4500265501</v>
      </c>
      <c r="N487" s="1243" t="s">
        <v>8950</v>
      </c>
    </row>
    <row r="488" spans="1:14" s="407" customFormat="1" x14ac:dyDescent="0.25">
      <c r="A488" s="712" t="s">
        <v>305</v>
      </c>
      <c r="B488" s="719">
        <v>41823</v>
      </c>
      <c r="C488" s="714" t="s">
        <v>5495</v>
      </c>
      <c r="D488" s="712" t="s">
        <v>95</v>
      </c>
      <c r="E488" s="715">
        <v>10220551</v>
      </c>
      <c r="F488" s="712">
        <v>27199142</v>
      </c>
      <c r="G488" s="712">
        <v>2704031</v>
      </c>
      <c r="H488" s="716" t="str">
        <f>IF(G488="","",VLOOKUP(G488,ARANCEL!$B$5:$D$121,2,FALSE))</f>
        <v xml:space="preserve">PERNO MUÑON METALICO </v>
      </c>
      <c r="I488" s="717" t="s">
        <v>342</v>
      </c>
      <c r="J488" s="712">
        <v>1</v>
      </c>
      <c r="K488" s="718">
        <f>IF(G488="","",VLOOKUP(G488,ARANCEL!$B$5:$D$121,3,FALSE)*J488)</f>
        <v>12246</v>
      </c>
      <c r="L488" s="1243" t="s">
        <v>6017</v>
      </c>
      <c r="M488" s="1243">
        <v>4500243707</v>
      </c>
      <c r="N488" s="1243">
        <v>9794</v>
      </c>
    </row>
    <row r="489" spans="1:14" s="418" customFormat="1" x14ac:dyDescent="0.25">
      <c r="A489" s="712" t="s">
        <v>305</v>
      </c>
      <c r="B489" s="719">
        <v>41666</v>
      </c>
      <c r="C489" s="724" t="s">
        <v>1918</v>
      </c>
      <c r="D489" s="712" t="s">
        <v>95</v>
      </c>
      <c r="E489" s="715">
        <v>10170259</v>
      </c>
      <c r="F489" s="712">
        <v>23771814</v>
      </c>
      <c r="G489" s="712">
        <v>2705003</v>
      </c>
      <c r="H489" s="716" t="str">
        <f>IF(G489="","",VLOOKUP(G489,ARANCEL!$B$5:$D$121,2,FALSE))</f>
        <v>INCRUSTACION ESTETICA (ART-GLASS O CERAMICA)</v>
      </c>
      <c r="I489" s="717" t="s">
        <v>326</v>
      </c>
      <c r="J489" s="712">
        <v>1</v>
      </c>
      <c r="K489" s="718">
        <f>IF(G489="","",VLOOKUP(G489,ARANCEL!$B$5:$D$121,3,FALSE)*J489)</f>
        <v>15676</v>
      </c>
      <c r="L489" s="1243" t="s">
        <v>2842</v>
      </c>
      <c r="M489" s="1243">
        <v>4500216234</v>
      </c>
      <c r="N489" s="1243">
        <v>8407</v>
      </c>
    </row>
    <row r="490" spans="1:14" s="418" customFormat="1" x14ac:dyDescent="0.25">
      <c r="A490" s="712" t="s">
        <v>305</v>
      </c>
      <c r="B490" s="719">
        <v>41897</v>
      </c>
      <c r="C490" s="714" t="s">
        <v>7099</v>
      </c>
      <c r="D490" s="712" t="s">
        <v>1856</v>
      </c>
      <c r="E490" s="715">
        <v>10256464</v>
      </c>
      <c r="F490" s="712">
        <v>27812252</v>
      </c>
      <c r="G490" s="712">
        <v>2705003</v>
      </c>
      <c r="H490" s="716" t="str">
        <f>IF(G490="","",VLOOKUP(G490,ARANCEL!$B$5:$D$121,2,FALSE))</f>
        <v>INCRUSTACION ESTETICA (ART-GLASS O CERAMICA)</v>
      </c>
      <c r="I490" s="717" t="s">
        <v>308</v>
      </c>
      <c r="J490" s="712">
        <v>1</v>
      </c>
      <c r="K490" s="718">
        <f>IF(G490="","",VLOOKUP(G490,ARANCEL!$B$5:$D$121,3,FALSE)*J490)</f>
        <v>15676</v>
      </c>
      <c r="L490" s="1243" t="s">
        <v>7548</v>
      </c>
      <c r="M490" s="1243">
        <v>4500254810</v>
      </c>
      <c r="N490" s="1243" t="s">
        <v>7560</v>
      </c>
    </row>
    <row r="491" spans="1:14" s="418" customFormat="1" x14ac:dyDescent="0.25">
      <c r="A491" s="712" t="s">
        <v>305</v>
      </c>
      <c r="B491" s="719">
        <v>41869</v>
      </c>
      <c r="C491" s="714" t="s">
        <v>6458</v>
      </c>
      <c r="D491" s="712" t="s">
        <v>1863</v>
      </c>
      <c r="E491" s="715">
        <v>10242856</v>
      </c>
      <c r="F491" s="712">
        <v>28012523</v>
      </c>
      <c r="G491" s="712">
        <v>2704013</v>
      </c>
      <c r="H491" s="716" t="str">
        <f>IF(G491="","",VLOOKUP(G491,ARANCEL!$B$5:$D$121,2,FALSE))</f>
        <v>PROVISORIO (POR PIEZA)</v>
      </c>
      <c r="I491" s="717" t="s">
        <v>337</v>
      </c>
      <c r="J491" s="712">
        <v>1</v>
      </c>
      <c r="K491" s="718">
        <f>IF(G491="","",VLOOKUP(G491,ARANCEL!$B$5:$D$121,3,FALSE)*J491)</f>
        <v>3250</v>
      </c>
      <c r="L491" s="1243" t="s">
        <v>6905</v>
      </c>
      <c r="M491" s="1243">
        <v>4500251392</v>
      </c>
      <c r="N491" s="1243" t="s">
        <v>7148</v>
      </c>
    </row>
    <row r="492" spans="1:14" s="418" customFormat="1" x14ac:dyDescent="0.25">
      <c r="A492" s="712" t="s">
        <v>305</v>
      </c>
      <c r="B492" s="719">
        <v>41869</v>
      </c>
      <c r="C492" s="714" t="s">
        <v>6458</v>
      </c>
      <c r="D492" s="712" t="s">
        <v>1863</v>
      </c>
      <c r="E492" s="715">
        <v>10242856</v>
      </c>
      <c r="F492" s="712">
        <v>28012523</v>
      </c>
      <c r="G492" s="712">
        <v>2704003</v>
      </c>
      <c r="H492" s="716" t="str">
        <f>IF(G492="","",VLOOKUP(G492,ARANCEL!$B$5:$D$121,2,FALSE))</f>
        <v xml:space="preserve">CORONA PERIFERICA CON PERNO MUÑON COLADO </v>
      </c>
      <c r="I492" s="717" t="s">
        <v>337</v>
      </c>
      <c r="J492" s="712">
        <v>1</v>
      </c>
      <c r="K492" s="718">
        <f>IF(G492="","",VLOOKUP(G492,ARANCEL!$B$5:$D$121,3,FALSE)*J492)</f>
        <v>32612</v>
      </c>
      <c r="L492" s="1243" t="s">
        <v>6905</v>
      </c>
      <c r="M492" s="1243">
        <v>4500251392</v>
      </c>
      <c r="N492" s="1243" t="s">
        <v>7148</v>
      </c>
    </row>
    <row r="493" spans="1:14" s="404" customFormat="1" x14ac:dyDescent="0.25">
      <c r="A493" s="712" t="s">
        <v>305</v>
      </c>
      <c r="B493" s="719">
        <v>41933</v>
      </c>
      <c r="C493" s="714" t="s">
        <v>7810</v>
      </c>
      <c r="D493" s="712" t="s">
        <v>1870</v>
      </c>
      <c r="E493" s="715">
        <v>10268845</v>
      </c>
      <c r="F493" s="712">
        <v>2705003</v>
      </c>
      <c r="G493" s="712">
        <v>2705003</v>
      </c>
      <c r="H493" s="716" t="str">
        <f>IF(G493="","",VLOOKUP(G493,ARANCEL!$B$5:$D$121,2,FALSE))</f>
        <v>INCRUSTACION ESTETICA (ART-GLASS O CERAMICA)</v>
      </c>
      <c r="I493" s="717" t="s">
        <v>326</v>
      </c>
      <c r="J493" s="712">
        <v>1</v>
      </c>
      <c r="K493" s="718">
        <f>IF(G493="","",VLOOKUP(G493,ARANCEL!$B$5:$D$121,3,FALSE)*J493)</f>
        <v>15676</v>
      </c>
      <c r="L493" s="1243" t="s">
        <v>8279</v>
      </c>
      <c r="M493" s="1243">
        <v>4500260657</v>
      </c>
      <c r="N493" s="1243" t="s">
        <v>8296</v>
      </c>
    </row>
    <row r="494" spans="1:14" s="427" customFormat="1" x14ac:dyDescent="0.25">
      <c r="A494" s="712" t="s">
        <v>305</v>
      </c>
      <c r="B494" s="719">
        <v>41652</v>
      </c>
      <c r="C494" s="724" t="s">
        <v>1412</v>
      </c>
      <c r="D494" s="712" t="s">
        <v>95</v>
      </c>
      <c r="E494" s="715">
        <v>10168762</v>
      </c>
      <c r="F494" s="712">
        <v>24541290</v>
      </c>
      <c r="G494" s="712">
        <v>2704003</v>
      </c>
      <c r="H494" s="716" t="str">
        <f>IF(G494="","",VLOOKUP(G494,ARANCEL!$B$5:$D$121,2,FALSE))</f>
        <v xml:space="preserve">CORONA PERIFERICA CON PERNO MUÑON COLADO </v>
      </c>
      <c r="I494" s="717" t="s">
        <v>322</v>
      </c>
      <c r="J494" s="712">
        <v>1</v>
      </c>
      <c r="K494" s="718">
        <f>IF(G494="","",VLOOKUP(G494,ARANCEL!$B$5:$D$121,3,FALSE)*J494)</f>
        <v>32612</v>
      </c>
      <c r="L494" s="1243" t="s">
        <v>2842</v>
      </c>
      <c r="M494" s="1243">
        <v>4500216232</v>
      </c>
      <c r="N494" s="1243">
        <v>8405</v>
      </c>
    </row>
    <row r="495" spans="1:14" s="427" customFormat="1" x14ac:dyDescent="0.25">
      <c r="A495" s="712" t="s">
        <v>305</v>
      </c>
      <c r="B495" s="719">
        <v>41652</v>
      </c>
      <c r="C495" s="724" t="s">
        <v>1412</v>
      </c>
      <c r="D495" s="712" t="s">
        <v>95</v>
      </c>
      <c r="E495" s="715">
        <v>10168762</v>
      </c>
      <c r="F495" s="712">
        <v>24541290</v>
      </c>
      <c r="G495" s="712">
        <v>2704013</v>
      </c>
      <c r="H495" s="716" t="str">
        <f>IF(G495="","",VLOOKUP(G495,ARANCEL!$B$5:$D$121,2,FALSE))</f>
        <v>PROVISORIO (POR PIEZA)</v>
      </c>
      <c r="I495" s="717" t="s">
        <v>322</v>
      </c>
      <c r="J495" s="712">
        <v>1</v>
      </c>
      <c r="K495" s="718">
        <f>IF(G495="","",VLOOKUP(G495,ARANCEL!$B$5:$D$121,3,FALSE)*J495)</f>
        <v>3250</v>
      </c>
      <c r="L495" s="1243" t="s">
        <v>2842</v>
      </c>
      <c r="M495" s="1243">
        <v>4500216232</v>
      </c>
      <c r="N495" s="1243">
        <v>8405</v>
      </c>
    </row>
    <row r="496" spans="1:14" s="427" customFormat="1" x14ac:dyDescent="0.25">
      <c r="A496" s="712" t="s">
        <v>305</v>
      </c>
      <c r="B496" s="719">
        <v>41703</v>
      </c>
      <c r="C496" s="714" t="s">
        <v>3166</v>
      </c>
      <c r="D496" s="712" t="s">
        <v>95</v>
      </c>
      <c r="E496" s="715">
        <v>10179258</v>
      </c>
      <c r="F496" s="712">
        <v>25236620</v>
      </c>
      <c r="G496" s="712">
        <v>2704013</v>
      </c>
      <c r="H496" s="716" t="str">
        <f>IF(G496="","",VLOOKUP(G496,ARANCEL!$B$5:$D$121,2,FALSE))</f>
        <v>PROVISORIO (POR PIEZA)</v>
      </c>
      <c r="I496" s="717" t="s">
        <v>613</v>
      </c>
      <c r="J496" s="712">
        <v>2</v>
      </c>
      <c r="K496" s="718">
        <f>IF(G496="","",VLOOKUP(G496,ARANCEL!$B$5:$D$121,3,FALSE)*J496)</f>
        <v>6500</v>
      </c>
      <c r="L496" s="1243" t="s">
        <v>3438</v>
      </c>
      <c r="M496" s="1243">
        <v>4500220797</v>
      </c>
      <c r="N496" s="1243">
        <v>8631</v>
      </c>
    </row>
    <row r="497" spans="1:14" s="427" customFormat="1" x14ac:dyDescent="0.25">
      <c r="A497" s="712" t="s">
        <v>313</v>
      </c>
      <c r="B497" s="719">
        <v>41703</v>
      </c>
      <c r="C497" s="714" t="s">
        <v>3166</v>
      </c>
      <c r="D497" s="712" t="s">
        <v>95</v>
      </c>
      <c r="E497" s="715">
        <v>10178960</v>
      </c>
      <c r="F497" s="712">
        <v>25236620</v>
      </c>
      <c r="G497" s="712">
        <v>2705003</v>
      </c>
      <c r="H497" s="716" t="str">
        <f>IF(G497="","",VLOOKUP(G497,ARANCEL!$B$5:$D$121,2,FALSE))</f>
        <v>INCRUSTACION ESTETICA (ART-GLASS O CERAMICA)</v>
      </c>
      <c r="I497" s="717" t="s">
        <v>2739</v>
      </c>
      <c r="J497" s="712">
        <v>2</v>
      </c>
      <c r="K497" s="718">
        <f>IF(G497="","",VLOOKUP(G497,ARANCEL!$B$5:$D$121,3,FALSE)*J497)</f>
        <v>31352</v>
      </c>
      <c r="L497" s="1319" t="str">
        <f>IF(E497="","","IMPAGO")</f>
        <v>IMPAGO</v>
      </c>
      <c r="M497" s="1319" t="str">
        <f>IF(L497="IMPAGO","SIN O.C.","")</f>
        <v>SIN O.C.</v>
      </c>
      <c r="N497" s="1319" t="str">
        <f>IF(L497="IMPAGO","SIN FACT.","")</f>
        <v>SIN FACT.</v>
      </c>
    </row>
    <row r="498" spans="1:14" s="427" customFormat="1" x14ac:dyDescent="0.25">
      <c r="A498" s="712" t="s">
        <v>313</v>
      </c>
      <c r="B498" s="719">
        <v>41703</v>
      </c>
      <c r="C498" s="714" t="s">
        <v>3166</v>
      </c>
      <c r="D498" s="712" t="s">
        <v>95</v>
      </c>
      <c r="E498" s="715">
        <v>10178960</v>
      </c>
      <c r="F498" s="712">
        <v>25236620</v>
      </c>
      <c r="G498" s="712">
        <v>2704013</v>
      </c>
      <c r="H498" s="716" t="str">
        <f>IF(G498="","",VLOOKUP(G498,ARANCEL!$B$5:$D$121,2,FALSE))</f>
        <v>PROVISORIO (POR PIEZA)</v>
      </c>
      <c r="I498" s="717" t="s">
        <v>2739</v>
      </c>
      <c r="J498" s="712">
        <v>2</v>
      </c>
      <c r="K498" s="718">
        <f>IF(G498="","",VLOOKUP(G498,ARANCEL!$B$5:$D$121,3,FALSE)*J498)</f>
        <v>6500</v>
      </c>
      <c r="L498" s="1319" t="str">
        <f>IF(E498="","","IMPAGO")</f>
        <v>IMPAGO</v>
      </c>
      <c r="M498" s="1319" t="str">
        <f>IF(L498="IMPAGO","SIN O.C.","")</f>
        <v>SIN O.C.</v>
      </c>
      <c r="N498" s="1319" t="str">
        <f>IF(L498="IMPAGO","SIN FACT.","")</f>
        <v>SIN FACT.</v>
      </c>
    </row>
    <row r="499" spans="1:14" s="418" customFormat="1" x14ac:dyDescent="0.25">
      <c r="A499" s="712" t="s">
        <v>305</v>
      </c>
      <c r="B499" s="719">
        <v>41709</v>
      </c>
      <c r="C499" s="714" t="s">
        <v>3166</v>
      </c>
      <c r="D499" s="712" t="s">
        <v>95</v>
      </c>
      <c r="E499" s="715">
        <v>10179258</v>
      </c>
      <c r="F499" s="712">
        <v>25236620</v>
      </c>
      <c r="G499" s="712">
        <v>2705004</v>
      </c>
      <c r="H499" s="716" t="str">
        <f>IF(G499="","",VLOOKUP(G499,ARANCEL!$B$5:$D$121,2,FALSE))</f>
        <v>CARILLA ESTETICA (ART-GLASS O CERAMICA)</v>
      </c>
      <c r="I499" s="717" t="s">
        <v>613</v>
      </c>
      <c r="J499" s="712">
        <v>2</v>
      </c>
      <c r="K499" s="718">
        <f>IF(G499="","",VLOOKUP(G499,ARANCEL!$B$5:$D$121,3,FALSE)*J499)</f>
        <v>53506</v>
      </c>
      <c r="L499" s="1243" t="s">
        <v>3058</v>
      </c>
      <c r="M499" s="1243">
        <v>4500225670</v>
      </c>
      <c r="N499" s="1243">
        <v>8925</v>
      </c>
    </row>
    <row r="500" spans="1:14" s="418" customFormat="1" x14ac:dyDescent="0.25">
      <c r="A500" s="712" t="s">
        <v>305</v>
      </c>
      <c r="B500" s="719">
        <v>41974</v>
      </c>
      <c r="C500" s="714" t="s">
        <v>8517</v>
      </c>
      <c r="D500" s="712" t="s">
        <v>414</v>
      </c>
      <c r="E500" s="715">
        <v>10285605</v>
      </c>
      <c r="F500" s="712">
        <v>27315635</v>
      </c>
      <c r="G500" s="712">
        <v>2702048</v>
      </c>
      <c r="H500" s="716" t="str">
        <f>IF(G500="","",VLOOKUP(G500,ARANCEL!$B$5:$D$121,2,FALSE))</f>
        <v xml:space="preserve">SERVICIO LAB. IMPLANTE CORONA CEMENTADA/ATORNILLADA </v>
      </c>
      <c r="I500" s="717" t="s">
        <v>8518</v>
      </c>
      <c r="J500" s="712">
        <v>3</v>
      </c>
      <c r="K500" s="718">
        <f>IF(G500="","",VLOOKUP(G500,ARANCEL!$B$5:$D$121,3,FALSE)*J500)</f>
        <v>131571</v>
      </c>
      <c r="L500" s="1351" t="s">
        <v>9431</v>
      </c>
      <c r="M500" s="1351">
        <v>4500269285</v>
      </c>
      <c r="N500" s="1351" t="s">
        <v>9454</v>
      </c>
    </row>
    <row r="501" spans="1:14" s="418" customFormat="1" x14ac:dyDescent="0.25">
      <c r="A501" s="712" t="s">
        <v>305</v>
      </c>
      <c r="B501" s="719">
        <v>41926</v>
      </c>
      <c r="C501" s="714" t="s">
        <v>7718</v>
      </c>
      <c r="D501" s="712" t="s">
        <v>509</v>
      </c>
      <c r="E501" s="715">
        <v>10264389</v>
      </c>
      <c r="F501" s="712">
        <v>28662141</v>
      </c>
      <c r="G501" s="712">
        <v>2704013</v>
      </c>
      <c r="H501" s="716" t="str">
        <f>IF(G501="","",VLOOKUP(G501,ARANCEL!$B$5:$D$121,2,FALSE))</f>
        <v>PROVISORIO (POR PIEZA)</v>
      </c>
      <c r="I501" s="717" t="s">
        <v>329</v>
      </c>
      <c r="J501" s="712">
        <v>1</v>
      </c>
      <c r="K501" s="718">
        <f>IF(G501="","",VLOOKUP(G501,ARANCEL!$B$5:$D$121,3,FALSE)*J501)</f>
        <v>3250</v>
      </c>
      <c r="L501" s="1243" t="s">
        <v>8279</v>
      </c>
      <c r="M501" s="1243">
        <v>4500260657</v>
      </c>
      <c r="N501" s="1243" t="s">
        <v>8296</v>
      </c>
    </row>
    <row r="502" spans="1:14" s="439" customFormat="1" x14ac:dyDescent="0.25">
      <c r="A502" s="728" t="s">
        <v>305</v>
      </c>
      <c r="B502" s="719">
        <v>41926</v>
      </c>
      <c r="C502" s="714" t="s">
        <v>7718</v>
      </c>
      <c r="D502" s="712" t="s">
        <v>509</v>
      </c>
      <c r="E502" s="715">
        <v>10264389</v>
      </c>
      <c r="F502" s="712">
        <v>28662141</v>
      </c>
      <c r="G502" s="712">
        <v>2704015</v>
      </c>
      <c r="H502" s="716" t="str">
        <f>IF(G502="","",VLOOKUP(G502,ARANCEL!$B$5:$D$121,2,FALSE))</f>
        <v xml:space="preserve">CORONA IN CERAM </v>
      </c>
      <c r="I502" s="717" t="s">
        <v>329</v>
      </c>
      <c r="J502" s="712">
        <v>1</v>
      </c>
      <c r="K502" s="718">
        <f>IF(G502="","",VLOOKUP(G502,ARANCEL!$B$5:$D$121,3,FALSE)*J502)</f>
        <v>42733</v>
      </c>
      <c r="L502" s="1243" t="s">
        <v>8279</v>
      </c>
      <c r="M502" s="1243">
        <v>4500260657</v>
      </c>
      <c r="N502" s="1243" t="s">
        <v>8296</v>
      </c>
    </row>
    <row r="503" spans="1:14" s="439" customFormat="1" x14ac:dyDescent="0.25">
      <c r="A503" s="712" t="s">
        <v>305</v>
      </c>
      <c r="B503" s="719">
        <v>41890</v>
      </c>
      <c r="C503" s="714" t="s">
        <v>6933</v>
      </c>
      <c r="D503" s="712" t="s">
        <v>1851</v>
      </c>
      <c r="E503" s="715">
        <v>10253500</v>
      </c>
      <c r="F503" s="712">
        <v>28157320</v>
      </c>
      <c r="G503" s="712">
        <v>2705003</v>
      </c>
      <c r="H503" s="716" t="str">
        <f>IF(G503="","",VLOOKUP(G503,ARANCEL!$B$5:$D$121,2,FALSE))</f>
        <v>INCRUSTACION ESTETICA (ART-GLASS O CERAMICA)</v>
      </c>
      <c r="I503" s="717" t="s">
        <v>312</v>
      </c>
      <c r="J503" s="712">
        <v>1</v>
      </c>
      <c r="K503" s="718">
        <f>IF(G503="","",VLOOKUP(G503,ARANCEL!$B$5:$D$121,3,FALSE)*J503)</f>
        <v>15676</v>
      </c>
      <c r="L503" s="1243" t="s">
        <v>7548</v>
      </c>
      <c r="M503" s="1243">
        <v>4500254810</v>
      </c>
      <c r="N503" s="1243" t="s">
        <v>7560</v>
      </c>
    </row>
    <row r="504" spans="1:14" s="439" customFormat="1" ht="15.75" customHeight="1" x14ac:dyDescent="0.25">
      <c r="A504" s="728" t="s">
        <v>313</v>
      </c>
      <c r="B504" s="713">
        <v>41730</v>
      </c>
      <c r="C504" s="714" t="s">
        <v>1639</v>
      </c>
      <c r="D504" s="712" t="s">
        <v>4599</v>
      </c>
      <c r="E504" s="715">
        <v>10168445</v>
      </c>
      <c r="F504" s="712">
        <v>22720729</v>
      </c>
      <c r="G504" s="712">
        <v>2704015</v>
      </c>
      <c r="H504" s="716" t="str">
        <f>IF(G504="","",VLOOKUP(G504,ARANCEL!$B$5:$D$121,2,FALSE))</f>
        <v xml:space="preserve">CORONA IN CERAM </v>
      </c>
      <c r="I504" s="717" t="s">
        <v>2739</v>
      </c>
      <c r="J504" s="712">
        <v>2</v>
      </c>
      <c r="K504" s="718">
        <f>IF(G504="","",VLOOKUP(G504,ARANCEL!$B$5:$D$121,3,FALSE)*J504)</f>
        <v>85466</v>
      </c>
      <c r="L504" s="1243" t="s">
        <v>4612</v>
      </c>
      <c r="M504" s="1243">
        <v>4500229998</v>
      </c>
      <c r="N504" s="1243">
        <v>9219</v>
      </c>
    </row>
    <row r="505" spans="1:14" s="449" customFormat="1" x14ac:dyDescent="0.25">
      <c r="A505" s="712" t="s">
        <v>305</v>
      </c>
      <c r="B505" s="719">
        <v>41916</v>
      </c>
      <c r="C505" s="714" t="s">
        <v>7394</v>
      </c>
      <c r="D505" s="712" t="s">
        <v>2404</v>
      </c>
      <c r="E505" s="715">
        <v>10258779</v>
      </c>
      <c r="F505" s="712">
        <v>28809950</v>
      </c>
      <c r="G505" s="712">
        <v>2704005</v>
      </c>
      <c r="H505" s="716" t="str">
        <f>IF(G505="","",VLOOKUP(G505,ARANCEL!$B$5:$D$121,2,FALSE))</f>
        <v>PROVISORIO</v>
      </c>
      <c r="I505" s="717" t="s">
        <v>325</v>
      </c>
      <c r="J505" s="712">
        <v>1</v>
      </c>
      <c r="K505" s="718">
        <f>IF(G505="","",VLOOKUP(G505,ARANCEL!$B$5:$D$121,3,FALSE)*J505)</f>
        <v>3250</v>
      </c>
      <c r="L505" s="1243" t="s">
        <v>7548</v>
      </c>
      <c r="M505" s="1243">
        <v>4500255820</v>
      </c>
      <c r="N505" s="1243">
        <v>10273</v>
      </c>
    </row>
    <row r="506" spans="1:14" s="449" customFormat="1" x14ac:dyDescent="0.25">
      <c r="A506" s="712" t="s">
        <v>305</v>
      </c>
      <c r="B506" s="719">
        <v>41923</v>
      </c>
      <c r="C506" s="714" t="s">
        <v>7394</v>
      </c>
      <c r="D506" s="712" t="s">
        <v>2404</v>
      </c>
      <c r="E506" s="715">
        <v>10258779</v>
      </c>
      <c r="F506" s="712">
        <v>28809950</v>
      </c>
      <c r="G506" s="712">
        <v>2704015</v>
      </c>
      <c r="H506" s="716" t="str">
        <f>IF(G506="","",VLOOKUP(G506,ARANCEL!$B$5:$D$121,2,FALSE))</f>
        <v xml:space="preserve">CORONA IN CERAM </v>
      </c>
      <c r="I506" s="717" t="s">
        <v>325</v>
      </c>
      <c r="J506" s="712">
        <v>1</v>
      </c>
      <c r="K506" s="718">
        <f>IF(G506="","",VLOOKUP(G506,ARANCEL!$B$5:$D$121,3,FALSE)*J506)</f>
        <v>42733</v>
      </c>
      <c r="L506" s="1243" t="s">
        <v>8279</v>
      </c>
      <c r="M506" s="1243">
        <v>4500260657</v>
      </c>
      <c r="N506" s="1243" t="s">
        <v>8296</v>
      </c>
    </row>
    <row r="507" spans="1:14" s="449" customFormat="1" x14ac:dyDescent="0.25">
      <c r="A507" s="712" t="s">
        <v>305</v>
      </c>
      <c r="B507" s="719">
        <v>41864</v>
      </c>
      <c r="C507" s="714" t="s">
        <v>6367</v>
      </c>
      <c r="D507" s="712" t="s">
        <v>1157</v>
      </c>
      <c r="E507" s="715">
        <v>10240803</v>
      </c>
      <c r="F507" s="712">
        <v>27975764</v>
      </c>
      <c r="G507" s="712">
        <v>2707001</v>
      </c>
      <c r="H507" s="716" t="str">
        <f>IF(G507="","",VLOOKUP(G507,ARANCEL!$B$5:$D$121,2,FALSE))</f>
        <v xml:space="preserve">PLANO DE RELAJACION </v>
      </c>
      <c r="I507" s="717" t="s">
        <v>306</v>
      </c>
      <c r="J507" s="712">
        <v>1</v>
      </c>
      <c r="K507" s="718">
        <f>IF(G507="","",VLOOKUP(G507,ARANCEL!$B$5:$D$121,3,FALSE)*J507)</f>
        <v>9221</v>
      </c>
      <c r="L507" s="1243" t="s">
        <v>6905</v>
      </c>
      <c r="M507" s="1243">
        <v>4500249955</v>
      </c>
      <c r="N507" s="1243" t="s">
        <v>6908</v>
      </c>
    </row>
    <row r="508" spans="1:14" s="439" customFormat="1" x14ac:dyDescent="0.25">
      <c r="A508" s="712" t="s">
        <v>305</v>
      </c>
      <c r="B508" s="719">
        <v>41773</v>
      </c>
      <c r="C508" s="714" t="s">
        <v>4503</v>
      </c>
      <c r="D508" s="712" t="s">
        <v>1638</v>
      </c>
      <c r="E508" s="715">
        <v>10196086</v>
      </c>
      <c r="F508" s="712">
        <v>26159189</v>
      </c>
      <c r="G508" s="712">
        <v>2704013</v>
      </c>
      <c r="H508" s="716" t="str">
        <f>IF(G508="","",VLOOKUP(G508,ARANCEL!$B$5:$D$121,2,FALSE))</f>
        <v>PROVISORIO (POR PIEZA)</v>
      </c>
      <c r="I508" s="717" t="s">
        <v>337</v>
      </c>
      <c r="J508" s="712">
        <v>1</v>
      </c>
      <c r="K508" s="718">
        <f>IF(G508="","",VLOOKUP(G508,ARANCEL!$B$5:$D$121,3,FALSE)*J508)</f>
        <v>3250</v>
      </c>
      <c r="L508" s="1243" t="s">
        <v>5292</v>
      </c>
      <c r="M508" s="1243">
        <v>4500235506</v>
      </c>
      <c r="N508" s="1243">
        <v>9399</v>
      </c>
    </row>
    <row r="509" spans="1:14" s="449" customFormat="1" x14ac:dyDescent="0.25">
      <c r="A509" s="712" t="s">
        <v>305</v>
      </c>
      <c r="B509" s="719">
        <v>41773</v>
      </c>
      <c r="C509" s="714" t="s">
        <v>4503</v>
      </c>
      <c r="D509" s="712" t="s">
        <v>1638</v>
      </c>
      <c r="E509" s="715">
        <v>10196086</v>
      </c>
      <c r="F509" s="712">
        <v>26159189</v>
      </c>
      <c r="G509" s="712">
        <v>2704003</v>
      </c>
      <c r="H509" s="716" t="str">
        <f>IF(G509="","",VLOOKUP(G509,ARANCEL!$B$5:$D$121,2,FALSE))</f>
        <v xml:space="preserve">CORONA PERIFERICA CON PERNO MUÑON COLADO </v>
      </c>
      <c r="I509" s="717" t="s">
        <v>337</v>
      </c>
      <c r="J509" s="712">
        <v>1</v>
      </c>
      <c r="K509" s="718">
        <f>IF(G509="","",VLOOKUP(G509,ARANCEL!$B$5:$D$121,3,FALSE)*J509)</f>
        <v>32612</v>
      </c>
      <c r="L509" s="1243" t="s">
        <v>5292</v>
      </c>
      <c r="M509" s="1243">
        <v>4500235506</v>
      </c>
      <c r="N509" s="1243">
        <v>9399</v>
      </c>
    </row>
    <row r="510" spans="1:14" s="439" customFormat="1" x14ac:dyDescent="0.25">
      <c r="A510" s="712" t="s">
        <v>305</v>
      </c>
      <c r="B510" s="719">
        <v>41887</v>
      </c>
      <c r="C510" s="714" t="s">
        <v>6897</v>
      </c>
      <c r="D510" s="712" t="s">
        <v>1969</v>
      </c>
      <c r="E510" s="715">
        <v>10253475</v>
      </c>
      <c r="F510" s="712">
        <v>27326156</v>
      </c>
      <c r="G510" s="712">
        <v>2704013</v>
      </c>
      <c r="H510" s="716" t="str">
        <f>IF(G510="","",VLOOKUP(G510,ARANCEL!$B$5:$D$121,2,FALSE))</f>
        <v>PROVISORIO (POR PIEZA)</v>
      </c>
      <c r="I510" s="717" t="s">
        <v>632</v>
      </c>
      <c r="J510" s="712">
        <v>2</v>
      </c>
      <c r="K510" s="718">
        <f>IF(G510="","",VLOOKUP(G510,ARANCEL!$B$5:$D$121,3,FALSE)*J510)</f>
        <v>6500</v>
      </c>
      <c r="L510" s="1243" t="s">
        <v>7548</v>
      </c>
      <c r="M510" s="1243">
        <v>4500254810</v>
      </c>
      <c r="N510" s="1243" t="s">
        <v>7560</v>
      </c>
    </row>
    <row r="511" spans="1:14" s="439" customFormat="1" x14ac:dyDescent="0.25">
      <c r="A511" s="712" t="s">
        <v>305</v>
      </c>
      <c r="B511" s="719">
        <v>41887</v>
      </c>
      <c r="C511" s="714" t="s">
        <v>6897</v>
      </c>
      <c r="D511" s="712" t="s">
        <v>1969</v>
      </c>
      <c r="E511" s="715">
        <v>10253475</v>
      </c>
      <c r="F511" s="712">
        <v>27326156</v>
      </c>
      <c r="G511" s="712">
        <v>2704003</v>
      </c>
      <c r="H511" s="716" t="str">
        <f>IF(G511="","",VLOOKUP(G511,ARANCEL!$B$5:$D$121,2,FALSE))</f>
        <v xml:space="preserve">CORONA PERIFERICA CON PERNO MUÑON COLADO </v>
      </c>
      <c r="I511" s="717" t="s">
        <v>632</v>
      </c>
      <c r="J511" s="712">
        <v>2</v>
      </c>
      <c r="K511" s="718">
        <f>IF(G511="","",VLOOKUP(G511,ARANCEL!$B$5:$D$121,3,FALSE)*J511)</f>
        <v>65224</v>
      </c>
      <c r="L511" s="1243" t="s">
        <v>7548</v>
      </c>
      <c r="M511" s="1243">
        <v>4500254810</v>
      </c>
      <c r="N511" s="1243" t="s">
        <v>7560</v>
      </c>
    </row>
    <row r="512" spans="1:14" s="454" customFormat="1" x14ac:dyDescent="0.25">
      <c r="A512" s="712" t="s">
        <v>305</v>
      </c>
      <c r="B512" s="719">
        <v>41955</v>
      </c>
      <c r="C512" s="714" t="s">
        <v>8228</v>
      </c>
      <c r="D512" s="712" t="s">
        <v>500</v>
      </c>
      <c r="E512" s="715">
        <v>10279690</v>
      </c>
      <c r="F512" s="712">
        <v>29190282</v>
      </c>
      <c r="G512" s="712">
        <v>2704013</v>
      </c>
      <c r="H512" s="716" t="str">
        <f>IF(G512="","",VLOOKUP(G512,ARANCEL!$B$5:$D$121,2,FALSE))</f>
        <v>PROVISORIO (POR PIEZA)</v>
      </c>
      <c r="I512" s="717" t="s">
        <v>6530</v>
      </c>
      <c r="J512" s="712">
        <v>2</v>
      </c>
      <c r="K512" s="718">
        <f>IF(G512="","",VLOOKUP(G512,ARANCEL!$B$5:$D$121,3,FALSE)*J512)</f>
        <v>6500</v>
      </c>
      <c r="L512" s="1351" t="s">
        <v>9431</v>
      </c>
      <c r="M512" s="1351">
        <v>4500269285</v>
      </c>
      <c r="N512" s="1351" t="s">
        <v>9454</v>
      </c>
    </row>
    <row r="513" spans="1:14" s="454" customFormat="1" x14ac:dyDescent="0.25">
      <c r="A513" s="712" t="s">
        <v>305</v>
      </c>
      <c r="B513" s="719">
        <v>41712</v>
      </c>
      <c r="C513" s="714" t="s">
        <v>3299</v>
      </c>
      <c r="D513" s="712" t="s">
        <v>1638</v>
      </c>
      <c r="E513" s="715">
        <v>10181053</v>
      </c>
      <c r="F513" s="712">
        <v>25420074</v>
      </c>
      <c r="G513" s="712">
        <v>2704013</v>
      </c>
      <c r="H513" s="716" t="str">
        <f>IF(G513="","",VLOOKUP(G513,ARANCEL!$B$5:$D$121,2,FALSE))</f>
        <v>PROVISORIO (POR PIEZA)</v>
      </c>
      <c r="I513" s="717" t="s">
        <v>317</v>
      </c>
      <c r="J513" s="712">
        <v>1</v>
      </c>
      <c r="K513" s="718">
        <f>IF(G513="","",VLOOKUP(G513,ARANCEL!$B$5:$D$121,3,FALSE)*J513)</f>
        <v>3250</v>
      </c>
      <c r="L513" s="1243" t="s">
        <v>3058</v>
      </c>
      <c r="M513" s="1243">
        <v>4500225669</v>
      </c>
      <c r="N513" s="1243">
        <v>8924</v>
      </c>
    </row>
    <row r="514" spans="1:14" s="454" customFormat="1" x14ac:dyDescent="0.25">
      <c r="A514" s="712" t="s">
        <v>305</v>
      </c>
      <c r="B514" s="719">
        <v>41712</v>
      </c>
      <c r="C514" s="714" t="s">
        <v>3299</v>
      </c>
      <c r="D514" s="712" t="s">
        <v>1638</v>
      </c>
      <c r="E514" s="715">
        <v>10181053</v>
      </c>
      <c r="F514" s="712">
        <v>25420074</v>
      </c>
      <c r="G514" s="712">
        <v>2704003</v>
      </c>
      <c r="H514" s="716" t="str">
        <f>IF(G514="","",VLOOKUP(G514,ARANCEL!$B$5:$D$121,2,FALSE))</f>
        <v xml:space="preserve">CORONA PERIFERICA CON PERNO MUÑON COLADO </v>
      </c>
      <c r="I514" s="717" t="s">
        <v>317</v>
      </c>
      <c r="J514" s="712">
        <v>1</v>
      </c>
      <c r="K514" s="718">
        <f>IF(G514="","",VLOOKUP(G514,ARANCEL!$B$5:$D$121,3,FALSE)*J514)</f>
        <v>32612</v>
      </c>
      <c r="L514" s="1243" t="s">
        <v>3058</v>
      </c>
      <c r="M514" s="1243">
        <v>4500225668</v>
      </c>
      <c r="N514" s="1243">
        <v>8958</v>
      </c>
    </row>
    <row r="515" spans="1:14" s="454" customFormat="1" x14ac:dyDescent="0.25">
      <c r="A515" s="712" t="s">
        <v>305</v>
      </c>
      <c r="B515" s="719">
        <v>41927</v>
      </c>
      <c r="C515" s="714" t="s">
        <v>7638</v>
      </c>
      <c r="D515" s="712" t="s">
        <v>1969</v>
      </c>
      <c r="E515" s="715">
        <v>10264387</v>
      </c>
      <c r="F515" s="712">
        <v>28888316</v>
      </c>
      <c r="G515" s="712">
        <v>2704013</v>
      </c>
      <c r="H515" s="716" t="str">
        <f>IF(G515="","",VLOOKUP(G515,ARANCEL!$B$5:$D$121,2,FALSE))</f>
        <v>PROVISORIO (POR PIEZA)</v>
      </c>
      <c r="I515" s="717" t="s">
        <v>317</v>
      </c>
      <c r="J515" s="712">
        <v>1</v>
      </c>
      <c r="K515" s="718">
        <f>IF(G515="","",VLOOKUP(G515,ARANCEL!$B$5:$D$121,3,FALSE)*J515)</f>
        <v>3250</v>
      </c>
      <c r="L515" s="1243" t="s">
        <v>8279</v>
      </c>
      <c r="M515" s="1243">
        <v>4500260657</v>
      </c>
      <c r="N515" s="1243" t="s">
        <v>8296</v>
      </c>
    </row>
    <row r="516" spans="1:14" s="454" customFormat="1" x14ac:dyDescent="0.25">
      <c r="A516" s="712" t="s">
        <v>305</v>
      </c>
      <c r="B516" s="719">
        <v>41927</v>
      </c>
      <c r="C516" s="714" t="s">
        <v>7638</v>
      </c>
      <c r="D516" s="712" t="s">
        <v>1969</v>
      </c>
      <c r="E516" s="715">
        <v>10264387</v>
      </c>
      <c r="F516" s="712">
        <v>28888316</v>
      </c>
      <c r="G516" s="712">
        <v>2704003</v>
      </c>
      <c r="H516" s="716" t="str">
        <f>IF(G516="","",VLOOKUP(G516,ARANCEL!$B$5:$D$121,2,FALSE))</f>
        <v xml:space="preserve">CORONA PERIFERICA CON PERNO MUÑON COLADO </v>
      </c>
      <c r="I516" s="717" t="s">
        <v>317</v>
      </c>
      <c r="J516" s="712">
        <v>1</v>
      </c>
      <c r="K516" s="718">
        <f>IF(G516="","",VLOOKUP(G516,ARANCEL!$B$5:$D$121,3,FALSE)*J516)</f>
        <v>32612</v>
      </c>
      <c r="L516" s="1243" t="s">
        <v>8279</v>
      </c>
      <c r="M516" s="1243">
        <v>4500260657</v>
      </c>
      <c r="N516" s="1243" t="s">
        <v>8296</v>
      </c>
    </row>
    <row r="517" spans="1:14" s="472" customFormat="1" x14ac:dyDescent="0.25">
      <c r="A517" s="712" t="s">
        <v>305</v>
      </c>
      <c r="B517" s="719">
        <v>41892</v>
      </c>
      <c r="C517" s="714" t="s">
        <v>6969</v>
      </c>
      <c r="D517" s="712" t="s">
        <v>1157</v>
      </c>
      <c r="E517" s="715">
        <v>10254810</v>
      </c>
      <c r="F517" s="712">
        <v>28351116</v>
      </c>
      <c r="G517" s="712">
        <v>2707001</v>
      </c>
      <c r="H517" s="716" t="str">
        <f>IF(G517="","",VLOOKUP(G517,ARANCEL!$B$5:$D$121,2,FALSE))</f>
        <v xml:space="preserve">PLANO DE RELAJACION </v>
      </c>
      <c r="I517" s="717" t="s">
        <v>306</v>
      </c>
      <c r="J517" s="712">
        <v>1</v>
      </c>
      <c r="K517" s="718">
        <f>IF(G517="","",VLOOKUP(G517,ARANCEL!$B$5:$D$121,3,FALSE)*J517)</f>
        <v>9221</v>
      </c>
      <c r="L517" s="1243" t="s">
        <v>8279</v>
      </c>
      <c r="M517" s="1243">
        <v>4500260657</v>
      </c>
      <c r="N517" s="1243" t="s">
        <v>8296</v>
      </c>
    </row>
    <row r="518" spans="1:14" s="472" customFormat="1" x14ac:dyDescent="0.25">
      <c r="A518" s="712" t="s">
        <v>305</v>
      </c>
      <c r="B518" s="719">
        <v>41817</v>
      </c>
      <c r="C518" s="714" t="s">
        <v>5429</v>
      </c>
      <c r="D518" s="712" t="s">
        <v>1857</v>
      </c>
      <c r="E518" s="715">
        <v>10216873</v>
      </c>
      <c r="F518" s="712">
        <v>27026520</v>
      </c>
      <c r="G518" s="712">
        <v>2705003</v>
      </c>
      <c r="H518" s="716" t="str">
        <f>IF(G518="","",VLOOKUP(G518,ARANCEL!$B$5:$D$121,2,FALSE))</f>
        <v>INCRUSTACION ESTETICA (ART-GLASS O CERAMICA)</v>
      </c>
      <c r="I518" s="717" t="s">
        <v>317</v>
      </c>
      <c r="J518" s="712">
        <v>1</v>
      </c>
      <c r="K518" s="718">
        <f>IF(G518="","",VLOOKUP(G518,ARANCEL!$B$5:$D$121,3,FALSE)*J518)</f>
        <v>15676</v>
      </c>
      <c r="L518" s="1243" t="s">
        <v>6017</v>
      </c>
      <c r="M518" s="1243">
        <v>4500243704</v>
      </c>
      <c r="N518" s="1243">
        <v>9793</v>
      </c>
    </row>
    <row r="519" spans="1:14" s="472" customFormat="1" x14ac:dyDescent="0.25">
      <c r="A519" s="712" t="s">
        <v>305</v>
      </c>
      <c r="B519" s="719">
        <v>41744</v>
      </c>
      <c r="C519" s="714" t="s">
        <v>4169</v>
      </c>
      <c r="D519" s="712" t="s">
        <v>1638</v>
      </c>
      <c r="E519" s="715">
        <v>10188661</v>
      </c>
      <c r="F519" s="712">
        <v>25829673</v>
      </c>
      <c r="G519" s="712">
        <v>2704013</v>
      </c>
      <c r="H519" s="716" t="str">
        <f>IF(G519="","",VLOOKUP(G519,ARANCEL!$B$5:$D$121,2,FALSE))</f>
        <v>PROVISORIO (POR PIEZA)</v>
      </c>
      <c r="I519" s="717" t="s">
        <v>322</v>
      </c>
      <c r="J519" s="712">
        <v>1</v>
      </c>
      <c r="K519" s="718">
        <f>IF(G519="","",VLOOKUP(G519,ARANCEL!$B$5:$D$121,3,FALSE)*J519)</f>
        <v>3250</v>
      </c>
      <c r="L519" s="1243" t="s">
        <v>4612</v>
      </c>
      <c r="M519" s="1243">
        <v>4500230003</v>
      </c>
      <c r="N519" s="1243">
        <v>9204</v>
      </c>
    </row>
    <row r="520" spans="1:14" s="475" customFormat="1" x14ac:dyDescent="0.25">
      <c r="A520" s="712" t="s">
        <v>305</v>
      </c>
      <c r="B520" s="719">
        <v>41744</v>
      </c>
      <c r="C520" s="714" t="s">
        <v>4169</v>
      </c>
      <c r="D520" s="712" t="s">
        <v>1638</v>
      </c>
      <c r="E520" s="715">
        <v>10188661</v>
      </c>
      <c r="F520" s="712">
        <v>25829673</v>
      </c>
      <c r="G520" s="712">
        <v>2704003</v>
      </c>
      <c r="H520" s="716" t="str">
        <f>IF(G520="","",VLOOKUP(G520,ARANCEL!$B$5:$D$121,2,FALSE))</f>
        <v xml:space="preserve">CORONA PERIFERICA CON PERNO MUÑON COLADO </v>
      </c>
      <c r="I520" s="717" t="s">
        <v>322</v>
      </c>
      <c r="J520" s="712">
        <v>1</v>
      </c>
      <c r="K520" s="718">
        <f>IF(G520="","",VLOOKUP(G520,ARANCEL!$B$5:$D$121,3,FALSE)*J520)</f>
        <v>32612</v>
      </c>
      <c r="L520" s="1243" t="s">
        <v>4612</v>
      </c>
      <c r="M520" s="1243">
        <v>4500230003</v>
      </c>
      <c r="N520" s="1243">
        <v>9204</v>
      </c>
    </row>
    <row r="521" spans="1:14" s="475" customFormat="1" x14ac:dyDescent="0.25">
      <c r="A521" s="712" t="s">
        <v>313</v>
      </c>
      <c r="B521" s="719">
        <v>41870</v>
      </c>
      <c r="C521" s="714" t="s">
        <v>6368</v>
      </c>
      <c r="D521" s="712" t="s">
        <v>414</v>
      </c>
      <c r="E521" s="715">
        <v>10240425</v>
      </c>
      <c r="F521" s="712">
        <v>27960643</v>
      </c>
      <c r="G521" s="712">
        <v>2704013</v>
      </c>
      <c r="H521" s="716" t="str">
        <f>IF(G521="","",VLOOKUP(G521,ARANCEL!$B$5:$D$121,2,FALSE))</f>
        <v>PROVISORIO (POR PIEZA)</v>
      </c>
      <c r="I521" s="717" t="s">
        <v>618</v>
      </c>
      <c r="J521" s="712">
        <v>1</v>
      </c>
      <c r="K521" s="718">
        <f>IF(G521="","",VLOOKUP(G521,ARANCEL!$B$5:$D$121,3,FALSE)*J521)</f>
        <v>3250</v>
      </c>
      <c r="L521" s="1319" t="str">
        <f>IF(E521="","","IMPAGO")</f>
        <v>IMPAGO</v>
      </c>
      <c r="M521" s="1319" t="str">
        <f>IF(L521="IMPAGO","SIN O.C.","")</f>
        <v>SIN O.C.</v>
      </c>
      <c r="N521" s="1319" t="str">
        <f>IF(L521="IMPAGO","SIN FACT.","")</f>
        <v>SIN FACT.</v>
      </c>
    </row>
    <row r="522" spans="1:14" s="475" customFormat="1" x14ac:dyDescent="0.25">
      <c r="A522" s="712" t="s">
        <v>313</v>
      </c>
      <c r="B522" s="719">
        <v>41870</v>
      </c>
      <c r="C522" s="714" t="s">
        <v>6368</v>
      </c>
      <c r="D522" s="712" t="s">
        <v>414</v>
      </c>
      <c r="E522" s="715">
        <v>10240425</v>
      </c>
      <c r="F522" s="712">
        <v>27960643</v>
      </c>
      <c r="G522" s="712">
        <v>2704003</v>
      </c>
      <c r="H522" s="716" t="str">
        <f>IF(G522="","",VLOOKUP(G522,ARANCEL!$B$5:$D$121,2,FALSE))</f>
        <v xml:space="preserve">CORONA PERIFERICA CON PERNO MUÑON COLADO </v>
      </c>
      <c r="I522" s="717" t="s">
        <v>618</v>
      </c>
      <c r="J522" s="712">
        <v>1</v>
      </c>
      <c r="K522" s="718">
        <f>IF(G522="","",VLOOKUP(G522,ARANCEL!$B$5:$D$121,3,FALSE)*J522)</f>
        <v>32612</v>
      </c>
      <c r="L522" s="1319" t="str">
        <f>IF(E522="","","IMPAGO")</f>
        <v>IMPAGO</v>
      </c>
      <c r="M522" s="1319" t="str">
        <f>IF(L522="IMPAGO","SIN O.C.","")</f>
        <v>SIN O.C.</v>
      </c>
      <c r="N522" s="1319" t="str">
        <f>IF(L522="IMPAGO","SIN FACT.","")</f>
        <v>SIN FACT.</v>
      </c>
    </row>
    <row r="523" spans="1:14" x14ac:dyDescent="0.25">
      <c r="A523" s="712" t="s">
        <v>305</v>
      </c>
      <c r="B523" s="719">
        <v>41803</v>
      </c>
      <c r="C523" s="714" t="s">
        <v>7198</v>
      </c>
      <c r="D523" s="712" t="s">
        <v>414</v>
      </c>
      <c r="E523" s="715">
        <v>10209584</v>
      </c>
      <c r="F523" s="712">
        <v>26657026</v>
      </c>
      <c r="G523" s="712">
        <v>2704013</v>
      </c>
      <c r="H523" s="716" t="str">
        <f>IF(G523="","",VLOOKUP(G523,ARANCEL!$B$5:$D$121,2,FALSE))</f>
        <v>PROVISORIO (POR PIEZA)</v>
      </c>
      <c r="I523" s="717" t="s">
        <v>308</v>
      </c>
      <c r="J523" s="712">
        <v>1</v>
      </c>
      <c r="K523" s="718">
        <f>IF(G523="","",VLOOKUP(G523,ARANCEL!$B$5:$D$121,3,FALSE)*J523)</f>
        <v>3250</v>
      </c>
      <c r="L523" s="1243" t="s">
        <v>6017</v>
      </c>
      <c r="M523" s="1243">
        <v>4500243699</v>
      </c>
      <c r="N523" s="1243">
        <v>9792</v>
      </c>
    </row>
    <row r="524" spans="1:14" s="450" customFormat="1" x14ac:dyDescent="0.25">
      <c r="A524" s="712" t="s">
        <v>305</v>
      </c>
      <c r="B524" s="719">
        <v>41803</v>
      </c>
      <c r="C524" s="714" t="s">
        <v>7198</v>
      </c>
      <c r="D524" s="712" t="s">
        <v>414</v>
      </c>
      <c r="E524" s="715">
        <v>10209584</v>
      </c>
      <c r="F524" s="712">
        <v>26657026</v>
      </c>
      <c r="G524" s="712">
        <v>2704003</v>
      </c>
      <c r="H524" s="716" t="str">
        <f>IF(G524="","",VLOOKUP(G524,ARANCEL!$B$5:$D$121,2,FALSE))</f>
        <v xml:space="preserve">CORONA PERIFERICA CON PERNO MUÑON COLADO </v>
      </c>
      <c r="I524" s="717" t="s">
        <v>308</v>
      </c>
      <c r="J524" s="712">
        <v>1</v>
      </c>
      <c r="K524" s="718">
        <f>IF(G524="","",VLOOKUP(G524,ARANCEL!$B$5:$D$121,3,FALSE)*J524)</f>
        <v>32612</v>
      </c>
      <c r="L524" s="1243" t="s">
        <v>6017</v>
      </c>
      <c r="M524" s="1243">
        <v>4500243699</v>
      </c>
      <c r="N524" s="1243">
        <v>9792</v>
      </c>
    </row>
    <row r="525" spans="1:14" s="450" customFormat="1" x14ac:dyDescent="0.25">
      <c r="A525" s="738" t="s">
        <v>305</v>
      </c>
      <c r="B525" s="719">
        <v>41870</v>
      </c>
      <c r="C525" s="714" t="s">
        <v>7198</v>
      </c>
      <c r="D525" s="712" t="s">
        <v>414</v>
      </c>
      <c r="E525" s="715">
        <v>10240452</v>
      </c>
      <c r="F525" s="712">
        <v>26657026</v>
      </c>
      <c r="G525" s="712">
        <v>2704013</v>
      </c>
      <c r="H525" s="716" t="str">
        <f>IF(G525="","",VLOOKUP(G525,ARANCEL!$B$5:$D$121,2,FALSE))</f>
        <v>PROVISORIO (POR PIEZA)</v>
      </c>
      <c r="I525" s="717" t="s">
        <v>618</v>
      </c>
      <c r="J525" s="712">
        <v>1</v>
      </c>
      <c r="K525" s="718">
        <f>IF(G525="","",VLOOKUP(G525,ARANCEL!$B$5:$D$121,3,FALSE)*J525)</f>
        <v>3250</v>
      </c>
      <c r="L525" s="1243" t="s">
        <v>6905</v>
      </c>
      <c r="M525" s="1243">
        <v>4500249955</v>
      </c>
      <c r="N525" s="1243" t="s">
        <v>6908</v>
      </c>
    </row>
    <row r="526" spans="1:14" s="450" customFormat="1" x14ac:dyDescent="0.25">
      <c r="A526" s="738" t="s">
        <v>305</v>
      </c>
      <c r="B526" s="719">
        <v>41870</v>
      </c>
      <c r="C526" s="714" t="s">
        <v>7198</v>
      </c>
      <c r="D526" s="712" t="s">
        <v>414</v>
      </c>
      <c r="E526" s="715">
        <v>10240452</v>
      </c>
      <c r="F526" s="712">
        <v>26657026</v>
      </c>
      <c r="G526" s="712">
        <v>2704003</v>
      </c>
      <c r="H526" s="716" t="str">
        <f>IF(G526="","",VLOOKUP(G526,ARANCEL!$B$5:$D$121,2,FALSE))</f>
        <v xml:space="preserve">CORONA PERIFERICA CON PERNO MUÑON COLADO </v>
      </c>
      <c r="I526" s="717" t="s">
        <v>618</v>
      </c>
      <c r="J526" s="712">
        <v>1</v>
      </c>
      <c r="K526" s="718">
        <f>IF(G526="","",VLOOKUP(G526,ARANCEL!$B$5:$D$121,3,FALSE)*J526)</f>
        <v>32612</v>
      </c>
      <c r="L526" s="1243" t="s">
        <v>6905</v>
      </c>
      <c r="M526" s="1243">
        <v>4500249955</v>
      </c>
      <c r="N526" s="1243" t="s">
        <v>6908</v>
      </c>
    </row>
    <row r="527" spans="1:14" s="402" customFormat="1" x14ac:dyDescent="0.25">
      <c r="A527" s="712" t="s">
        <v>305</v>
      </c>
      <c r="B527" s="719">
        <v>41927</v>
      </c>
      <c r="C527" s="714" t="s">
        <v>7673</v>
      </c>
      <c r="D527" s="712" t="s">
        <v>1969</v>
      </c>
      <c r="E527" s="715">
        <v>102426206</v>
      </c>
      <c r="F527" s="712">
        <v>24462790</v>
      </c>
      <c r="G527" s="712">
        <v>2704015</v>
      </c>
      <c r="H527" s="716" t="str">
        <f>IF(G527="","",VLOOKUP(G527,ARANCEL!$B$5:$D$121,2,FALSE))</f>
        <v xml:space="preserve">CORONA IN CERAM </v>
      </c>
      <c r="I527" s="717" t="s">
        <v>311</v>
      </c>
      <c r="J527" s="712">
        <v>1</v>
      </c>
      <c r="K527" s="718">
        <f>IF(G527="","",VLOOKUP(G527,ARANCEL!$B$5:$D$121,3,FALSE)*J527)</f>
        <v>42733</v>
      </c>
      <c r="L527" s="1319" t="str">
        <f>IF(E527="","","IMPAGO")</f>
        <v>IMPAGO</v>
      </c>
      <c r="M527" s="1319" t="str">
        <f>IF(L527="IMPAGO","SIN O.C.","")</f>
        <v>SIN O.C.</v>
      </c>
      <c r="N527" s="1319" t="str">
        <f>IF(L527="IMPAGO","SIN FACT.","")</f>
        <v>SIN FACT.</v>
      </c>
    </row>
    <row r="528" spans="1:14" s="475" customFormat="1" x14ac:dyDescent="0.25">
      <c r="A528" s="712" t="s">
        <v>305</v>
      </c>
      <c r="B528" s="719">
        <v>41667</v>
      </c>
      <c r="C528" s="724" t="s">
        <v>1916</v>
      </c>
      <c r="D528" s="712" t="s">
        <v>1863</v>
      </c>
      <c r="E528" s="715">
        <v>10170893</v>
      </c>
      <c r="F528" s="712">
        <v>24819196</v>
      </c>
      <c r="G528" s="712">
        <v>2704003</v>
      </c>
      <c r="H528" s="716" t="str">
        <f>IF(G528="","",VLOOKUP(G528,ARANCEL!$B$5:$D$121,2,FALSE))</f>
        <v xml:space="preserve">CORONA PERIFERICA CON PERNO MUÑON COLADO </v>
      </c>
      <c r="I528" s="717" t="s">
        <v>323</v>
      </c>
      <c r="J528" s="712">
        <v>1</v>
      </c>
      <c r="K528" s="718">
        <f>IF(G528="","",VLOOKUP(G528,ARANCEL!$B$5:$D$121,3,FALSE)*J528)</f>
        <v>32612</v>
      </c>
      <c r="L528" s="1243" t="s">
        <v>2842</v>
      </c>
      <c r="M528" s="1243">
        <v>4500216234</v>
      </c>
      <c r="N528" s="1243">
        <v>8407</v>
      </c>
    </row>
    <row r="529" spans="1:14" s="487" customFormat="1" x14ac:dyDescent="0.25">
      <c r="A529" s="712" t="s">
        <v>305</v>
      </c>
      <c r="B529" s="719">
        <v>41667</v>
      </c>
      <c r="C529" s="724" t="s">
        <v>1916</v>
      </c>
      <c r="D529" s="712" t="s">
        <v>1863</v>
      </c>
      <c r="E529" s="715">
        <v>10170893</v>
      </c>
      <c r="F529" s="712">
        <v>24819196</v>
      </c>
      <c r="G529" s="712">
        <v>2704013</v>
      </c>
      <c r="H529" s="716" t="str">
        <f>IF(G529="","",VLOOKUP(G529,ARANCEL!$B$5:$D$121,2,FALSE))</f>
        <v>PROVISORIO (POR PIEZA)</v>
      </c>
      <c r="I529" s="717" t="s">
        <v>323</v>
      </c>
      <c r="J529" s="712">
        <v>1</v>
      </c>
      <c r="K529" s="718">
        <f>IF(G529="","",VLOOKUP(G529,ARANCEL!$B$5:$D$121,3,FALSE)*J529)</f>
        <v>3250</v>
      </c>
      <c r="L529" s="1243" t="s">
        <v>2842</v>
      </c>
      <c r="M529" s="1243">
        <v>4500216234</v>
      </c>
      <c r="N529" s="1243">
        <v>8407</v>
      </c>
    </row>
    <row r="530" spans="1:14" s="487" customFormat="1" x14ac:dyDescent="0.25">
      <c r="A530" s="712" t="s">
        <v>305</v>
      </c>
      <c r="B530" s="719">
        <v>41982</v>
      </c>
      <c r="C530" s="714" t="s">
        <v>8750</v>
      </c>
      <c r="D530" s="712" t="s">
        <v>95</v>
      </c>
      <c r="E530" s="715">
        <v>10291658</v>
      </c>
      <c r="F530" s="712">
        <v>29900513</v>
      </c>
      <c r="G530" s="712">
        <v>2705003</v>
      </c>
      <c r="H530" s="716" t="str">
        <f>IF(G530="","",VLOOKUP(G530,ARANCEL!$B$5:$D$121,2,FALSE))</f>
        <v>INCRUSTACION ESTETICA (ART-GLASS O CERAMICA)</v>
      </c>
      <c r="I530" s="717" t="s">
        <v>308</v>
      </c>
      <c r="J530" s="712">
        <v>1</v>
      </c>
      <c r="K530" s="718">
        <f>IF(G530="","",VLOOKUP(G530,ARANCEL!$B$5:$D$121,3,FALSE)*J530)</f>
        <v>15676</v>
      </c>
      <c r="L530" s="1351" t="s">
        <v>9431</v>
      </c>
      <c r="M530" s="1351">
        <v>4500269285</v>
      </c>
      <c r="N530" s="1351" t="s">
        <v>9454</v>
      </c>
    </row>
    <row r="531" spans="1:14" s="472" customFormat="1" x14ac:dyDescent="0.25">
      <c r="A531" s="712" t="s">
        <v>305</v>
      </c>
      <c r="B531" s="719">
        <v>41771</v>
      </c>
      <c r="C531" s="714" t="s">
        <v>4441</v>
      </c>
      <c r="D531" s="712" t="s">
        <v>1851</v>
      </c>
      <c r="E531" s="715">
        <v>10195621</v>
      </c>
      <c r="F531" s="712">
        <v>26246616</v>
      </c>
      <c r="G531" s="712">
        <v>2704013</v>
      </c>
      <c r="H531" s="716" t="str">
        <f>IF(G531="","",VLOOKUP(G531,ARANCEL!$B$5:$D$121,2,FALSE))</f>
        <v>PROVISORIO (POR PIEZA)</v>
      </c>
      <c r="I531" s="717" t="s">
        <v>317</v>
      </c>
      <c r="J531" s="712">
        <v>1</v>
      </c>
      <c r="K531" s="718">
        <f>IF(G531="","",VLOOKUP(G531,ARANCEL!$B$5:$D$121,3,FALSE)*J531)</f>
        <v>3250</v>
      </c>
      <c r="L531" s="1243" t="s">
        <v>5292</v>
      </c>
      <c r="M531" s="1243">
        <v>4500235506</v>
      </c>
      <c r="N531" s="1243">
        <v>9399</v>
      </c>
    </row>
    <row r="532" spans="1:14" s="472" customFormat="1" x14ac:dyDescent="0.25">
      <c r="A532" s="712" t="s">
        <v>305</v>
      </c>
      <c r="B532" s="719">
        <v>41771</v>
      </c>
      <c r="C532" s="714" t="s">
        <v>4441</v>
      </c>
      <c r="D532" s="712" t="s">
        <v>1851</v>
      </c>
      <c r="E532" s="715">
        <v>10195621</v>
      </c>
      <c r="F532" s="712">
        <v>26246616</v>
      </c>
      <c r="G532" s="712">
        <v>2704003</v>
      </c>
      <c r="H532" s="716" t="str">
        <f>IF(G532="","",VLOOKUP(G532,ARANCEL!$B$5:$D$121,2,FALSE))</f>
        <v xml:space="preserve">CORONA PERIFERICA CON PERNO MUÑON COLADO </v>
      </c>
      <c r="I532" s="717" t="s">
        <v>317</v>
      </c>
      <c r="J532" s="712">
        <v>1</v>
      </c>
      <c r="K532" s="718">
        <f>IF(G532="","",VLOOKUP(G532,ARANCEL!$B$5:$D$121,3,FALSE)*J532)</f>
        <v>32612</v>
      </c>
      <c r="L532" s="1243" t="s">
        <v>5292</v>
      </c>
      <c r="M532" s="1243">
        <v>4500235506</v>
      </c>
      <c r="N532" s="1243">
        <v>9399</v>
      </c>
    </row>
    <row r="533" spans="1:14" s="472" customFormat="1" x14ac:dyDescent="0.25">
      <c r="A533" s="712" t="s">
        <v>313</v>
      </c>
      <c r="B533" s="719">
        <v>41835</v>
      </c>
      <c r="C533" s="714" t="s">
        <v>4441</v>
      </c>
      <c r="D533" s="712" t="s">
        <v>1851</v>
      </c>
      <c r="E533" s="715">
        <v>10225700</v>
      </c>
      <c r="F533" s="712">
        <v>26246616</v>
      </c>
      <c r="G533" s="712">
        <v>2704013</v>
      </c>
      <c r="H533" s="716" t="str">
        <f>IF(G533="","",VLOOKUP(G533,ARANCEL!$B$5:$D$121,2,FALSE))</f>
        <v>PROVISORIO (POR PIEZA)</v>
      </c>
      <c r="I533" s="717" t="s">
        <v>308</v>
      </c>
      <c r="J533" s="712">
        <v>1</v>
      </c>
      <c r="K533" s="718">
        <f>IF(G533="","",VLOOKUP(G533,ARANCEL!$B$5:$D$121,3,FALSE)*J533)</f>
        <v>3250</v>
      </c>
      <c r="L533" s="1243" t="s">
        <v>6017</v>
      </c>
      <c r="M533" s="1243">
        <v>4500243707</v>
      </c>
      <c r="N533" s="1243">
        <v>9794</v>
      </c>
    </row>
    <row r="534" spans="1:14" s="454" customFormat="1" x14ac:dyDescent="0.25">
      <c r="A534" s="712" t="s">
        <v>313</v>
      </c>
      <c r="B534" s="719">
        <v>41835</v>
      </c>
      <c r="C534" s="714" t="s">
        <v>4441</v>
      </c>
      <c r="D534" s="712" t="s">
        <v>1851</v>
      </c>
      <c r="E534" s="715">
        <v>10225700</v>
      </c>
      <c r="F534" s="712">
        <v>26246616</v>
      </c>
      <c r="G534" s="712">
        <v>2704003</v>
      </c>
      <c r="H534" s="716" t="str">
        <f>IF(G534="","",VLOOKUP(G534,ARANCEL!$B$5:$D$121,2,FALSE))</f>
        <v xml:space="preserve">CORONA PERIFERICA CON PERNO MUÑON COLADO </v>
      </c>
      <c r="I534" s="717" t="s">
        <v>308</v>
      </c>
      <c r="J534" s="712">
        <v>1</v>
      </c>
      <c r="K534" s="718">
        <f>IF(G534="","",VLOOKUP(G534,ARANCEL!$B$5:$D$121,3,FALSE)*J534)</f>
        <v>32612</v>
      </c>
      <c r="L534" s="1243" t="s">
        <v>6017</v>
      </c>
      <c r="M534" s="1243">
        <v>4500243707</v>
      </c>
      <c r="N534" s="1243">
        <v>9794</v>
      </c>
    </row>
    <row r="535" spans="1:14" s="454" customFormat="1" x14ac:dyDescent="0.25">
      <c r="A535" s="738" t="s">
        <v>305</v>
      </c>
      <c r="B535" s="719">
        <v>41844</v>
      </c>
      <c r="C535" s="714" t="s">
        <v>5389</v>
      </c>
      <c r="D535" s="712" t="s">
        <v>1851</v>
      </c>
      <c r="E535" s="715">
        <v>10232865</v>
      </c>
      <c r="F535" s="712">
        <v>26246616</v>
      </c>
      <c r="G535" s="712">
        <v>2704013</v>
      </c>
      <c r="H535" s="716" t="str">
        <f>IF(G535="","",VLOOKUP(G535,ARANCEL!$B$5:$D$121,2,FALSE))</f>
        <v>PROVISORIO (POR PIEZA)</v>
      </c>
      <c r="I535" s="717" t="s">
        <v>308</v>
      </c>
      <c r="J535" s="712">
        <v>1</v>
      </c>
      <c r="K535" s="718">
        <f>IF(G535="","",VLOOKUP(G535,ARANCEL!$B$5:$D$121,3,FALSE)*J535)</f>
        <v>3250</v>
      </c>
      <c r="L535" s="1243" t="s">
        <v>6017</v>
      </c>
      <c r="M535" s="1243">
        <v>4500245543</v>
      </c>
      <c r="N535" s="1243">
        <v>9814</v>
      </c>
    </row>
    <row r="536" spans="1:14" s="487" customFormat="1" x14ac:dyDescent="0.25">
      <c r="A536" s="738" t="s">
        <v>305</v>
      </c>
      <c r="B536" s="719">
        <v>41844</v>
      </c>
      <c r="C536" s="714" t="s">
        <v>5389</v>
      </c>
      <c r="D536" s="712" t="s">
        <v>1851</v>
      </c>
      <c r="E536" s="715">
        <v>10232865</v>
      </c>
      <c r="F536" s="712">
        <v>26246616</v>
      </c>
      <c r="G536" s="712">
        <v>2704003</v>
      </c>
      <c r="H536" s="716" t="str">
        <f>IF(G536="","",VLOOKUP(G536,ARANCEL!$B$5:$D$121,2,FALSE))</f>
        <v xml:space="preserve">CORONA PERIFERICA CON PERNO MUÑON COLADO </v>
      </c>
      <c r="I536" s="717" t="s">
        <v>308</v>
      </c>
      <c r="J536" s="712">
        <v>1</v>
      </c>
      <c r="K536" s="718">
        <f>IF(G536="","",VLOOKUP(G536,ARANCEL!$B$5:$D$121,3,FALSE)*J536)</f>
        <v>32612</v>
      </c>
      <c r="L536" s="1243" t="s">
        <v>6017</v>
      </c>
      <c r="M536" s="1243">
        <v>4500245543</v>
      </c>
      <c r="N536" s="1243">
        <v>9814</v>
      </c>
    </row>
    <row r="537" spans="1:14" s="487" customFormat="1" x14ac:dyDescent="0.25">
      <c r="A537" s="712" t="s">
        <v>305</v>
      </c>
      <c r="B537" s="719">
        <v>41708</v>
      </c>
      <c r="C537" s="714" t="s">
        <v>3199</v>
      </c>
      <c r="D537" s="712" t="s">
        <v>95</v>
      </c>
      <c r="E537" s="715">
        <v>10179928</v>
      </c>
      <c r="F537" s="712">
        <v>25259927</v>
      </c>
      <c r="G537" s="712">
        <v>2704013</v>
      </c>
      <c r="H537" s="716" t="str">
        <f>IF(G537="","",VLOOKUP(G537,ARANCEL!$B$5:$D$121,2,FALSE))</f>
        <v>PROVISORIO (POR PIEZA)</v>
      </c>
      <c r="I537" s="717" t="s">
        <v>325</v>
      </c>
      <c r="J537" s="712">
        <v>1</v>
      </c>
      <c r="K537" s="718">
        <f>IF(G537="","",VLOOKUP(G537,ARANCEL!$B$5:$D$121,3,FALSE)*J537)</f>
        <v>3250</v>
      </c>
      <c r="L537" s="1243" t="s">
        <v>3438</v>
      </c>
      <c r="M537" s="1243">
        <v>4500220797</v>
      </c>
      <c r="N537" s="1243">
        <v>8631</v>
      </c>
    </row>
    <row r="538" spans="1:14" s="487" customFormat="1" x14ac:dyDescent="0.25">
      <c r="A538" s="712" t="s">
        <v>305</v>
      </c>
      <c r="B538" s="719">
        <v>41708</v>
      </c>
      <c r="C538" s="714" t="s">
        <v>3199</v>
      </c>
      <c r="D538" s="712" t="s">
        <v>95</v>
      </c>
      <c r="E538" s="715">
        <v>10179928</v>
      </c>
      <c r="F538" s="712">
        <v>25259927</v>
      </c>
      <c r="G538" s="712">
        <v>2704003</v>
      </c>
      <c r="H538" s="716" t="str">
        <f>IF(G538="","",VLOOKUP(G538,ARANCEL!$B$5:$D$121,2,FALSE))</f>
        <v xml:space="preserve">CORONA PERIFERICA CON PERNO MUÑON COLADO </v>
      </c>
      <c r="I538" s="717" t="s">
        <v>325</v>
      </c>
      <c r="J538" s="712">
        <v>1</v>
      </c>
      <c r="K538" s="718">
        <f>IF(G538="","",VLOOKUP(G538,ARANCEL!$B$5:$D$121,3,FALSE)*J538)</f>
        <v>32612</v>
      </c>
      <c r="L538" s="1243" t="s">
        <v>3438</v>
      </c>
      <c r="M538" s="1243">
        <v>4500220797</v>
      </c>
      <c r="N538" s="1243">
        <v>8631</v>
      </c>
    </row>
    <row r="539" spans="1:14" s="487" customFormat="1" x14ac:dyDescent="0.25">
      <c r="A539" s="712" t="s">
        <v>305</v>
      </c>
      <c r="B539" s="719">
        <v>41897</v>
      </c>
      <c r="C539" s="714" t="s">
        <v>878</v>
      </c>
      <c r="D539" s="712" t="s">
        <v>1638</v>
      </c>
      <c r="E539" s="715">
        <v>10256604</v>
      </c>
      <c r="F539" s="712">
        <v>28565487</v>
      </c>
      <c r="G539" s="712">
        <v>2704013</v>
      </c>
      <c r="H539" s="716" t="str">
        <f>IF(G539="","",VLOOKUP(G539,ARANCEL!$B$5:$D$121,2,FALSE))</f>
        <v>PROVISORIO (POR PIEZA)</v>
      </c>
      <c r="I539" s="717" t="s">
        <v>664</v>
      </c>
      <c r="J539" s="712">
        <v>2</v>
      </c>
      <c r="K539" s="718">
        <f>IF(G539="","",VLOOKUP(G539,ARANCEL!$B$5:$D$121,3,FALSE)*J539)</f>
        <v>6500</v>
      </c>
      <c r="L539" s="1243" t="s">
        <v>7548</v>
      </c>
      <c r="M539" s="1243">
        <v>4500254810</v>
      </c>
      <c r="N539" s="1243" t="s">
        <v>7560</v>
      </c>
    </row>
    <row r="540" spans="1:14" s="487" customFormat="1" x14ac:dyDescent="0.25">
      <c r="A540" s="712" t="s">
        <v>305</v>
      </c>
      <c r="B540" s="719">
        <v>41897</v>
      </c>
      <c r="C540" s="714" t="s">
        <v>878</v>
      </c>
      <c r="D540" s="712" t="s">
        <v>1638</v>
      </c>
      <c r="E540" s="715">
        <v>10256604</v>
      </c>
      <c r="F540" s="712">
        <v>28565487</v>
      </c>
      <c r="G540" s="712">
        <v>2704015</v>
      </c>
      <c r="H540" s="716" t="str">
        <f>IF(G540="","",VLOOKUP(G540,ARANCEL!$B$5:$D$121,2,FALSE))</f>
        <v xml:space="preserve">CORONA IN CERAM </v>
      </c>
      <c r="I540" s="717" t="s">
        <v>664</v>
      </c>
      <c r="J540" s="712">
        <v>2</v>
      </c>
      <c r="K540" s="718">
        <f>IF(G540="","",VLOOKUP(G540,ARANCEL!$B$5:$D$121,3,FALSE)*J540)</f>
        <v>85466</v>
      </c>
      <c r="L540" s="1243" t="s">
        <v>7548</v>
      </c>
      <c r="M540" s="1243">
        <v>4500254810</v>
      </c>
      <c r="N540" s="1243" t="s">
        <v>7560</v>
      </c>
    </row>
    <row r="541" spans="1:14" s="487" customFormat="1" x14ac:dyDescent="0.25">
      <c r="A541" s="712" t="s">
        <v>305</v>
      </c>
      <c r="B541" s="719">
        <v>41912</v>
      </c>
      <c r="C541" s="714" t="s">
        <v>878</v>
      </c>
      <c r="D541" s="712" t="s">
        <v>414</v>
      </c>
      <c r="E541" s="715">
        <v>10257409</v>
      </c>
      <c r="F541" s="712">
        <v>28545385</v>
      </c>
      <c r="G541" s="712">
        <v>2702001</v>
      </c>
      <c r="H541" s="716" t="str">
        <f>IF(G541="","",VLOOKUP(G541,ARANCEL!$B$5:$D$121,2,FALSE))</f>
        <v>LABORATORIO PROVISORIO SOBRE IMPLANTE</v>
      </c>
      <c r="I541" s="717" t="s">
        <v>792</v>
      </c>
      <c r="J541" s="712">
        <v>2</v>
      </c>
      <c r="K541" s="718">
        <f>IF(G541="","",VLOOKUP(G541,ARANCEL!$B$5:$D$121,3,FALSE)*J541)</f>
        <v>15744</v>
      </c>
      <c r="L541" s="1243" t="s">
        <v>7548</v>
      </c>
      <c r="M541" s="1243">
        <v>4500254810</v>
      </c>
      <c r="N541" s="1243" t="s">
        <v>7560</v>
      </c>
    </row>
    <row r="542" spans="1:14" s="542" customFormat="1" x14ac:dyDescent="0.25">
      <c r="A542" s="712" t="s">
        <v>313</v>
      </c>
      <c r="B542" s="719">
        <v>41912</v>
      </c>
      <c r="C542" s="714" t="s">
        <v>878</v>
      </c>
      <c r="D542" s="712" t="s">
        <v>414</v>
      </c>
      <c r="E542" s="715">
        <v>10257409</v>
      </c>
      <c r="F542" s="712">
        <v>28545385</v>
      </c>
      <c r="G542" s="712">
        <v>2702002</v>
      </c>
      <c r="H542" s="716" t="str">
        <f>IF(G542="","",VLOOKUP(G542,ARANCEL!$B$5:$D$121,2,FALSE))</f>
        <v xml:space="preserve">LABORATORIO CORONA CEMENTADA SOBRE IMPLANTE </v>
      </c>
      <c r="I542" s="717" t="s">
        <v>792</v>
      </c>
      <c r="J542" s="712">
        <v>2</v>
      </c>
      <c r="K542" s="718">
        <f>IF(G542="","",VLOOKUP(G542,ARANCEL!$B$5:$D$121,3,FALSE)*J542)</f>
        <v>63756</v>
      </c>
      <c r="L542" s="1243" t="s">
        <v>7548</v>
      </c>
      <c r="M542" s="1243">
        <v>4500254810</v>
      </c>
      <c r="N542" s="1243" t="s">
        <v>7560</v>
      </c>
    </row>
    <row r="543" spans="1:14" s="542" customFormat="1" x14ac:dyDescent="0.25">
      <c r="A543" s="712" t="s">
        <v>305</v>
      </c>
      <c r="B543" s="719">
        <v>41906</v>
      </c>
      <c r="C543" s="714" t="s">
        <v>7257</v>
      </c>
      <c r="D543" s="712" t="s">
        <v>1969</v>
      </c>
      <c r="E543" s="715">
        <v>10257356</v>
      </c>
      <c r="F543" s="712">
        <v>28636989</v>
      </c>
      <c r="G543" s="712">
        <v>2705003</v>
      </c>
      <c r="H543" s="716" t="str">
        <f>IF(G543="","",VLOOKUP(G543,ARANCEL!$B$5:$D$121,2,FALSE))</f>
        <v>INCRUSTACION ESTETICA (ART-GLASS O CERAMICA)</v>
      </c>
      <c r="I543" s="717" t="s">
        <v>312</v>
      </c>
      <c r="J543" s="712">
        <v>1</v>
      </c>
      <c r="K543" s="718">
        <f>IF(G543="","",VLOOKUP(G543,ARANCEL!$B$5:$D$121,3,FALSE)*J543)</f>
        <v>15676</v>
      </c>
      <c r="L543" s="1243" t="s">
        <v>7548</v>
      </c>
      <c r="M543" s="1243">
        <v>4500254810</v>
      </c>
      <c r="N543" s="1243" t="s">
        <v>7560</v>
      </c>
    </row>
    <row r="544" spans="1:14" s="542" customFormat="1" x14ac:dyDescent="0.25">
      <c r="A544" s="712" t="s">
        <v>305</v>
      </c>
      <c r="B544" s="719">
        <v>41869</v>
      </c>
      <c r="C544" s="714" t="s">
        <v>6459</v>
      </c>
      <c r="D544" s="712" t="s">
        <v>1969</v>
      </c>
      <c r="E544" s="715">
        <v>10242853</v>
      </c>
      <c r="F544" s="712">
        <v>27294939</v>
      </c>
      <c r="G544" s="712">
        <v>2705003</v>
      </c>
      <c r="H544" s="716" t="str">
        <f>IF(G544="","",VLOOKUP(G544,ARANCEL!$B$5:$D$121,2,FALSE))</f>
        <v>INCRUSTACION ESTETICA (ART-GLASS O CERAMICA)</v>
      </c>
      <c r="I544" s="717" t="s">
        <v>337</v>
      </c>
      <c r="J544" s="712">
        <v>1</v>
      </c>
      <c r="K544" s="718">
        <f>IF(G544="","",VLOOKUP(G544,ARANCEL!$B$5:$D$121,3,FALSE)*J544)</f>
        <v>15676</v>
      </c>
      <c r="L544" s="1243" t="s">
        <v>6905</v>
      </c>
      <c r="M544" s="1243">
        <v>4500251392</v>
      </c>
      <c r="N544" s="1243" t="s">
        <v>7148</v>
      </c>
    </row>
    <row r="545" spans="1:14" s="542" customFormat="1" x14ac:dyDescent="0.25">
      <c r="A545" s="712" t="s">
        <v>305</v>
      </c>
      <c r="B545" s="719">
        <v>41835</v>
      </c>
      <c r="C545" s="714" t="s">
        <v>5806</v>
      </c>
      <c r="D545" s="712" t="s">
        <v>1969</v>
      </c>
      <c r="E545" s="715">
        <v>10225464</v>
      </c>
      <c r="F545" s="712">
        <v>27294939</v>
      </c>
      <c r="G545" s="712">
        <v>2704013</v>
      </c>
      <c r="H545" s="716" t="str">
        <f>IF(G545="","",VLOOKUP(G545,ARANCEL!$B$5:$D$121,2,FALSE))</f>
        <v>PROVISORIO (POR PIEZA)</v>
      </c>
      <c r="I545" s="717" t="s">
        <v>335</v>
      </c>
      <c r="J545" s="712">
        <v>1</v>
      </c>
      <c r="K545" s="718">
        <f>IF(G545="","",VLOOKUP(G545,ARANCEL!$B$5:$D$121,3,FALSE)*J545)</f>
        <v>3250</v>
      </c>
      <c r="L545" s="1243" t="s">
        <v>6017</v>
      </c>
      <c r="M545" s="1243">
        <v>4500243707</v>
      </c>
      <c r="N545" s="1243">
        <v>9794</v>
      </c>
    </row>
    <row r="546" spans="1:14" s="487" customFormat="1" x14ac:dyDescent="0.25">
      <c r="A546" s="728" t="s">
        <v>305</v>
      </c>
      <c r="B546" s="719">
        <v>41835</v>
      </c>
      <c r="C546" s="714" t="s">
        <v>5806</v>
      </c>
      <c r="D546" s="712" t="s">
        <v>1969</v>
      </c>
      <c r="E546" s="715">
        <v>10225464</v>
      </c>
      <c r="F546" s="712">
        <v>27294939</v>
      </c>
      <c r="G546" s="712">
        <v>2704003</v>
      </c>
      <c r="H546" s="716" t="str">
        <f>IF(G546="","",VLOOKUP(G546,ARANCEL!$B$5:$D$121,2,FALSE))</f>
        <v xml:space="preserve">CORONA PERIFERICA CON PERNO MUÑON COLADO </v>
      </c>
      <c r="I546" s="717" t="s">
        <v>335</v>
      </c>
      <c r="J546" s="712">
        <v>1</v>
      </c>
      <c r="K546" s="718">
        <f>IF(G546="","",VLOOKUP(G546,ARANCEL!$B$5:$D$121,3,FALSE)*J546)</f>
        <v>32612</v>
      </c>
      <c r="L546" s="1243" t="s">
        <v>6017</v>
      </c>
      <c r="M546" s="1243">
        <v>4500243707</v>
      </c>
      <c r="N546" s="1243">
        <v>9794</v>
      </c>
    </row>
    <row r="547" spans="1:14" s="551" customFormat="1" x14ac:dyDescent="0.25">
      <c r="A547" s="712" t="s">
        <v>305</v>
      </c>
      <c r="B547" s="719">
        <v>42025</v>
      </c>
      <c r="C547" s="714" t="s">
        <v>9608</v>
      </c>
      <c r="D547" s="712" t="s">
        <v>1157</v>
      </c>
      <c r="E547" s="715">
        <v>10311441</v>
      </c>
      <c r="F547" s="712">
        <v>30589335</v>
      </c>
      <c r="G547" s="712">
        <v>2707001</v>
      </c>
      <c r="H547" s="716" t="str">
        <f>IF(G547="","",VLOOKUP(G547,ARANCEL!$B$5:$D$121,2,FALSE))</f>
        <v xml:space="preserve">PLANO DE RELAJACION </v>
      </c>
      <c r="I547" s="717" t="s">
        <v>306</v>
      </c>
      <c r="J547" s="712">
        <v>1</v>
      </c>
      <c r="K547" s="718">
        <f>IF(G547="","",VLOOKUP(G547,ARANCEL!$B$5:$D$121,3,FALSE)*J547)</f>
        <v>9221</v>
      </c>
      <c r="L547" s="1319" t="str">
        <f>IF(E547="","","IMPAGO")</f>
        <v>IMPAGO</v>
      </c>
      <c r="M547" s="1319" t="str">
        <f>IF(L547="IMPAGO","SIN O.C.","")</f>
        <v>SIN O.C.</v>
      </c>
      <c r="N547" s="1319" t="str">
        <f>IF(L547="IMPAGO","SIN FACT.","")</f>
        <v>SIN FACT.</v>
      </c>
    </row>
    <row r="548" spans="1:14" s="551" customFormat="1" x14ac:dyDescent="0.25">
      <c r="A548" s="712" t="s">
        <v>305</v>
      </c>
      <c r="B548" s="719">
        <v>41872</v>
      </c>
      <c r="C548" s="714" t="s">
        <v>6629</v>
      </c>
      <c r="D548" s="712" t="s">
        <v>414</v>
      </c>
      <c r="E548" s="715">
        <v>10252771</v>
      </c>
      <c r="F548" s="712">
        <v>27877096</v>
      </c>
      <c r="G548" s="712">
        <v>2704013</v>
      </c>
      <c r="H548" s="716" t="str">
        <f>IF(G548="","",VLOOKUP(G548,ARANCEL!$B$5:$D$121,2,FALSE))</f>
        <v>PROVISORIO (POR PIEZA)</v>
      </c>
      <c r="I548" s="717" t="s">
        <v>684</v>
      </c>
      <c r="J548" s="712">
        <v>2</v>
      </c>
      <c r="K548" s="718">
        <f>IF(G548="","",VLOOKUP(G548,ARANCEL!$B$5:$D$121,3,FALSE)*J548)</f>
        <v>6500</v>
      </c>
      <c r="L548" s="1243" t="s">
        <v>7548</v>
      </c>
      <c r="M548" s="1243">
        <v>4500254810</v>
      </c>
      <c r="N548" s="1243" t="s">
        <v>7560</v>
      </c>
    </row>
    <row r="549" spans="1:14" s="551" customFormat="1" x14ac:dyDescent="0.25">
      <c r="A549" s="712" t="s">
        <v>305</v>
      </c>
      <c r="B549" s="719">
        <v>41872</v>
      </c>
      <c r="C549" s="714" t="s">
        <v>6629</v>
      </c>
      <c r="D549" s="712" t="s">
        <v>414</v>
      </c>
      <c r="E549" s="715">
        <v>10252771</v>
      </c>
      <c r="F549" s="712">
        <v>27877096</v>
      </c>
      <c r="G549" s="712">
        <v>2704003</v>
      </c>
      <c r="H549" s="716" t="str">
        <f>IF(G549="","",VLOOKUP(G549,ARANCEL!$B$5:$D$121,2,FALSE))</f>
        <v xml:space="preserve">CORONA PERIFERICA CON PERNO MUÑON COLADO </v>
      </c>
      <c r="I549" s="717" t="s">
        <v>684</v>
      </c>
      <c r="J549" s="712">
        <v>2</v>
      </c>
      <c r="K549" s="718">
        <f>IF(G549="","",VLOOKUP(G549,ARANCEL!$B$5:$D$121,3,FALSE)*J549)</f>
        <v>65224</v>
      </c>
      <c r="L549" s="1243" t="s">
        <v>7548</v>
      </c>
      <c r="M549" s="1243">
        <v>4500254810</v>
      </c>
      <c r="N549" s="1243" t="s">
        <v>7560</v>
      </c>
    </row>
    <row r="550" spans="1:14" s="450" customFormat="1" x14ac:dyDescent="0.25">
      <c r="A550" s="712" t="s">
        <v>305</v>
      </c>
      <c r="B550" s="719">
        <v>41771</v>
      </c>
      <c r="C550" s="714" t="s">
        <v>4439</v>
      </c>
      <c r="D550" s="712" t="s">
        <v>1969</v>
      </c>
      <c r="E550" s="715">
        <v>10195623</v>
      </c>
      <c r="F550" s="712">
        <v>26121058</v>
      </c>
      <c r="G550" s="712">
        <v>2704013</v>
      </c>
      <c r="H550" s="716" t="str">
        <f>IF(G550="","",VLOOKUP(G550,ARANCEL!$B$5:$D$121,2,FALSE))</f>
        <v>PROVISORIO (POR PIEZA)</v>
      </c>
      <c r="I550" s="717" t="s">
        <v>309</v>
      </c>
      <c r="J550" s="712">
        <v>1</v>
      </c>
      <c r="K550" s="718">
        <f>IF(G550="","",VLOOKUP(G550,ARANCEL!$B$5:$D$121,3,FALSE)*J550)</f>
        <v>3250</v>
      </c>
      <c r="L550" s="1243" t="s">
        <v>5292</v>
      </c>
      <c r="M550" s="1243">
        <v>4500235506</v>
      </c>
      <c r="N550" s="1243">
        <v>9399</v>
      </c>
    </row>
    <row r="551" spans="1:14" s="543" customFormat="1" x14ac:dyDescent="0.25">
      <c r="A551" s="728" t="s">
        <v>305</v>
      </c>
      <c r="B551" s="719">
        <v>41771</v>
      </c>
      <c r="C551" s="714" t="s">
        <v>4439</v>
      </c>
      <c r="D551" s="712" t="s">
        <v>1969</v>
      </c>
      <c r="E551" s="715">
        <v>10195623</v>
      </c>
      <c r="F551" s="712">
        <v>26121058</v>
      </c>
      <c r="G551" s="712">
        <v>2704003</v>
      </c>
      <c r="H551" s="716" t="str">
        <f>IF(G551="","",VLOOKUP(G551,ARANCEL!$B$5:$D$121,2,FALSE))</f>
        <v xml:space="preserve">CORONA PERIFERICA CON PERNO MUÑON COLADO </v>
      </c>
      <c r="I551" s="717" t="s">
        <v>309</v>
      </c>
      <c r="J551" s="712">
        <v>1</v>
      </c>
      <c r="K551" s="718">
        <f>IF(G551="","",VLOOKUP(G551,ARANCEL!$B$5:$D$121,3,FALSE)*J551)</f>
        <v>32612</v>
      </c>
      <c r="L551" s="1243" t="s">
        <v>5292</v>
      </c>
      <c r="M551" s="1243">
        <v>4500235506</v>
      </c>
      <c r="N551" s="1243">
        <v>9399</v>
      </c>
    </row>
    <row r="552" spans="1:14" s="402" customFormat="1" ht="21" customHeight="1" x14ac:dyDescent="0.25">
      <c r="A552" s="712" t="s">
        <v>313</v>
      </c>
      <c r="B552" s="719">
        <v>41655</v>
      </c>
      <c r="C552" s="714" t="s">
        <v>1354</v>
      </c>
      <c r="D552" s="712" t="s">
        <v>1851</v>
      </c>
      <c r="E552" s="715">
        <v>10169637</v>
      </c>
      <c r="F552" s="712">
        <v>23995243</v>
      </c>
      <c r="G552" s="712">
        <v>2704013</v>
      </c>
      <c r="H552" s="716" t="str">
        <f>IF(G552="","",VLOOKUP(G552,ARANCEL!$B$5:$D$121,2,FALSE))</f>
        <v>PROVISORIO (POR PIEZA)</v>
      </c>
      <c r="I552" s="717" t="s">
        <v>322</v>
      </c>
      <c r="J552" s="712">
        <v>1</v>
      </c>
      <c r="K552" s="718">
        <f>IF(G552="","",VLOOKUP(G552,ARANCEL!$B$5:$D$121,3,FALSE)*J552)</f>
        <v>3250</v>
      </c>
      <c r="L552" s="1243" t="s">
        <v>4612</v>
      </c>
      <c r="M552" s="1243">
        <v>4500229998</v>
      </c>
      <c r="N552" s="1243">
        <v>9219</v>
      </c>
    </row>
    <row r="553" spans="1:14" s="402" customFormat="1" x14ac:dyDescent="0.25">
      <c r="A553" s="712" t="s">
        <v>313</v>
      </c>
      <c r="B553" s="719">
        <v>41655</v>
      </c>
      <c r="C553" s="714" t="s">
        <v>1354</v>
      </c>
      <c r="D553" s="712" t="s">
        <v>1851</v>
      </c>
      <c r="E553" s="715">
        <v>10169637</v>
      </c>
      <c r="F553" s="712">
        <v>23995243</v>
      </c>
      <c r="G553" s="712">
        <v>2704003</v>
      </c>
      <c r="H553" s="716" t="str">
        <f>IF(G553="","",VLOOKUP(G553,ARANCEL!$B$5:$D$121,2,FALSE))</f>
        <v xml:space="preserve">CORONA PERIFERICA CON PERNO MUÑON COLADO </v>
      </c>
      <c r="I553" s="717" t="s">
        <v>322</v>
      </c>
      <c r="J553" s="712">
        <v>1</v>
      </c>
      <c r="K553" s="718">
        <f>IF(G553="","",VLOOKUP(G553,ARANCEL!$B$5:$D$121,3,FALSE)*J553)</f>
        <v>32612</v>
      </c>
      <c r="L553" s="1243" t="s">
        <v>4612</v>
      </c>
      <c r="M553" s="1243">
        <v>4500229998</v>
      </c>
      <c r="N553" s="1243">
        <v>9219</v>
      </c>
    </row>
    <row r="554" spans="1:14" s="497" customFormat="1" x14ac:dyDescent="0.25">
      <c r="A554" s="712" t="s">
        <v>305</v>
      </c>
      <c r="B554" s="719">
        <v>41662</v>
      </c>
      <c r="C554" s="724" t="s">
        <v>1915</v>
      </c>
      <c r="D554" s="712" t="s">
        <v>1157</v>
      </c>
      <c r="E554" s="715">
        <v>10170195</v>
      </c>
      <c r="F554" s="712">
        <v>24732808</v>
      </c>
      <c r="G554" s="712">
        <v>2707001</v>
      </c>
      <c r="H554" s="716" t="str">
        <f>IF(G554="","",VLOOKUP(G554,ARANCEL!$B$5:$D$121,2,FALSE))</f>
        <v xml:space="preserve">PLANO DE RELAJACION </v>
      </c>
      <c r="I554" s="717" t="s">
        <v>306</v>
      </c>
      <c r="J554" s="712">
        <v>1</v>
      </c>
      <c r="K554" s="718">
        <f>IF(G554="","",VLOOKUP(G554,ARANCEL!$B$5:$D$121,3,FALSE)*J554)</f>
        <v>9221</v>
      </c>
      <c r="L554" s="1243" t="s">
        <v>2842</v>
      </c>
      <c r="M554" s="1243">
        <v>4500216234</v>
      </c>
      <c r="N554" s="1243">
        <v>8407</v>
      </c>
    </row>
    <row r="555" spans="1:14" s="551" customFormat="1" x14ac:dyDescent="0.25">
      <c r="A555" s="728" t="s">
        <v>313</v>
      </c>
      <c r="B555" s="713">
        <v>41730</v>
      </c>
      <c r="C555" s="714" t="s">
        <v>1915</v>
      </c>
      <c r="D555" s="712" t="s">
        <v>414</v>
      </c>
      <c r="E555" s="715">
        <v>10164278</v>
      </c>
      <c r="F555" s="712">
        <v>23697216</v>
      </c>
      <c r="G555" s="712">
        <v>2704015</v>
      </c>
      <c r="H555" s="716" t="str">
        <f>IF(G555="","",VLOOKUP(G555,ARANCEL!$B$5:$D$121,2,FALSE))</f>
        <v xml:space="preserve">CORONA IN CERAM </v>
      </c>
      <c r="I555" s="717" t="s">
        <v>2739</v>
      </c>
      <c r="J555" s="712">
        <v>1</v>
      </c>
      <c r="K555" s="718">
        <f>IF(G555="","",VLOOKUP(G555,ARANCEL!$B$5:$D$121,3,FALSE)*J555)</f>
        <v>42733</v>
      </c>
      <c r="L555" s="1243" t="s">
        <v>4612</v>
      </c>
      <c r="M555" s="1243">
        <v>4500229998</v>
      </c>
      <c r="N555" s="1243">
        <v>9219</v>
      </c>
    </row>
    <row r="556" spans="1:14" s="544" customFormat="1" x14ac:dyDescent="0.25">
      <c r="A556" s="712" t="s">
        <v>305</v>
      </c>
      <c r="B556" s="719">
        <v>41968</v>
      </c>
      <c r="C556" s="714" t="s">
        <v>8528</v>
      </c>
      <c r="D556" s="712" t="s">
        <v>414</v>
      </c>
      <c r="E556" s="715">
        <v>10285603</v>
      </c>
      <c r="F556" s="712">
        <v>26839616</v>
      </c>
      <c r="G556" s="712">
        <v>2702002</v>
      </c>
      <c r="H556" s="716" t="str">
        <f>IF(G556="","",VLOOKUP(G556,ARANCEL!$B$5:$D$121,2,FALSE))</f>
        <v xml:space="preserve">LABORATORIO CORONA CEMENTADA SOBRE IMPLANTE </v>
      </c>
      <c r="I556" s="717" t="s">
        <v>329</v>
      </c>
      <c r="J556" s="712">
        <v>1</v>
      </c>
      <c r="K556" s="718">
        <f>IF(G556="","",VLOOKUP(G556,ARANCEL!$B$5:$D$121,3,FALSE)*J556)</f>
        <v>31878</v>
      </c>
      <c r="L556" s="1351" t="s">
        <v>9431</v>
      </c>
      <c r="M556" s="1351">
        <v>4500269285</v>
      </c>
      <c r="N556" s="1351" t="s">
        <v>9454</v>
      </c>
    </row>
    <row r="557" spans="1:14" s="544" customFormat="1" x14ac:dyDescent="0.25">
      <c r="A557" s="712" t="s">
        <v>305</v>
      </c>
      <c r="B557" s="719">
        <v>41989</v>
      </c>
      <c r="C557" s="714" t="s">
        <v>8898</v>
      </c>
      <c r="D557" s="712" t="s">
        <v>1870</v>
      </c>
      <c r="E557" s="715">
        <v>10295074</v>
      </c>
      <c r="F557" s="712">
        <v>23960478</v>
      </c>
      <c r="G557" s="712">
        <v>2705003</v>
      </c>
      <c r="H557" s="716" t="str">
        <f>IF(G557="","",VLOOKUP(G557,ARANCEL!$B$5:$D$121,2,FALSE))</f>
        <v>INCRUSTACION ESTETICA (ART-GLASS O CERAMICA)</v>
      </c>
      <c r="I557" s="717" t="s">
        <v>326</v>
      </c>
      <c r="J557" s="712">
        <v>1</v>
      </c>
      <c r="K557" s="718">
        <f>IF(G557="","",VLOOKUP(G557,ARANCEL!$B$5:$D$121,3,FALSE)*J557)</f>
        <v>15676</v>
      </c>
      <c r="L557" s="1319" t="str">
        <f>IF(E557="","","IMPAGO")</f>
        <v>IMPAGO</v>
      </c>
      <c r="M557" s="1319" t="str">
        <f>IF(L557="IMPAGO","SIN O.C.","")</f>
        <v>SIN O.C.</v>
      </c>
      <c r="N557" s="1319" t="str">
        <f>IF(L557="IMPAGO","SIN FACT.","")</f>
        <v>SIN FACT.</v>
      </c>
    </row>
    <row r="558" spans="1:14" s="544" customFormat="1" x14ac:dyDescent="0.25">
      <c r="A558" s="712" t="s">
        <v>305</v>
      </c>
      <c r="B558" s="719">
        <v>41659</v>
      </c>
      <c r="C558" s="724" t="s">
        <v>1914</v>
      </c>
      <c r="D558" s="712" t="s">
        <v>1870</v>
      </c>
      <c r="E558" s="715">
        <v>10169626</v>
      </c>
      <c r="F558" s="712">
        <v>23960478</v>
      </c>
      <c r="G558" s="712">
        <v>2704003</v>
      </c>
      <c r="H558" s="716" t="str">
        <f>IF(G558="","",VLOOKUP(G558,ARANCEL!$B$5:$D$121,2,FALSE))</f>
        <v xml:space="preserve">CORONA PERIFERICA CON PERNO MUÑON COLADO </v>
      </c>
      <c r="I558" s="717" t="s">
        <v>317</v>
      </c>
      <c r="J558" s="712">
        <v>1</v>
      </c>
      <c r="K558" s="718">
        <f>IF(G558="","",VLOOKUP(G558,ARANCEL!$B$5:$D$121,3,FALSE)*J558)</f>
        <v>32612</v>
      </c>
      <c r="L558" s="1243" t="s">
        <v>2842</v>
      </c>
      <c r="M558" s="1243">
        <v>4500216233</v>
      </c>
      <c r="N558" s="1243">
        <v>8406</v>
      </c>
    </row>
    <row r="559" spans="1:14" s="565" customFormat="1" x14ac:dyDescent="0.25">
      <c r="A559" s="728" t="s">
        <v>313</v>
      </c>
      <c r="B559" s="719">
        <v>41659</v>
      </c>
      <c r="C559" s="724" t="s">
        <v>1914</v>
      </c>
      <c r="D559" s="712" t="s">
        <v>1870</v>
      </c>
      <c r="E559" s="715">
        <v>10169626</v>
      </c>
      <c r="F559" s="712">
        <v>23960478</v>
      </c>
      <c r="G559" s="712">
        <v>2704013</v>
      </c>
      <c r="H559" s="716" t="str">
        <f>IF(G559="","",VLOOKUP(G559,ARANCEL!$B$5:$D$121,2,FALSE))</f>
        <v>PROVISORIO (POR PIEZA)</v>
      </c>
      <c r="I559" s="717" t="s">
        <v>317</v>
      </c>
      <c r="J559" s="712">
        <v>1</v>
      </c>
      <c r="K559" s="718">
        <f>IF(G559="","",VLOOKUP(G559,ARANCEL!$B$5:$D$121,3,FALSE)*J559)</f>
        <v>3250</v>
      </c>
      <c r="L559" s="1243" t="s">
        <v>2842</v>
      </c>
      <c r="M559" s="1243">
        <v>4500216233</v>
      </c>
      <c r="N559" s="1243">
        <v>8406</v>
      </c>
    </row>
    <row r="560" spans="1:14" s="565" customFormat="1" x14ac:dyDescent="0.25">
      <c r="A560" s="712" t="s">
        <v>305</v>
      </c>
      <c r="B560" s="719">
        <v>41774</v>
      </c>
      <c r="C560" s="714" t="s">
        <v>1914</v>
      </c>
      <c r="D560" s="712" t="s">
        <v>1157</v>
      </c>
      <c r="E560" s="715">
        <v>10196685</v>
      </c>
      <c r="F560" s="712">
        <v>25734608</v>
      </c>
      <c r="G560" s="712">
        <v>2707001</v>
      </c>
      <c r="H560" s="716" t="str">
        <f>IF(G560="","",VLOOKUP(G560,ARANCEL!$B$5:$D$121,2,FALSE))</f>
        <v xml:space="preserve">PLANO DE RELAJACION </v>
      </c>
      <c r="I560" s="717" t="s">
        <v>306</v>
      </c>
      <c r="J560" s="712">
        <v>1</v>
      </c>
      <c r="K560" s="718">
        <f>IF(G560="","",VLOOKUP(G560,ARANCEL!$B$5:$D$121,3,FALSE)*J560)</f>
        <v>9221</v>
      </c>
      <c r="L560" s="1243" t="s">
        <v>5292</v>
      </c>
      <c r="M560" s="1243">
        <v>4500235506</v>
      </c>
      <c r="N560" s="1243">
        <v>9399</v>
      </c>
    </row>
    <row r="561" spans="1:14" s="565" customFormat="1" x14ac:dyDescent="0.25">
      <c r="A561" s="712" t="s">
        <v>305</v>
      </c>
      <c r="B561" s="719">
        <v>41717</v>
      </c>
      <c r="C561" s="714" t="s">
        <v>3387</v>
      </c>
      <c r="D561" s="712" t="s">
        <v>414</v>
      </c>
      <c r="E561" s="715">
        <v>10181677</v>
      </c>
      <c r="F561" s="712">
        <v>25058851</v>
      </c>
      <c r="G561" s="712">
        <v>2704013</v>
      </c>
      <c r="H561" s="716" t="str">
        <f>IF(G561="","",VLOOKUP(G561,ARANCEL!$B$5:$D$121,2,FALSE))</f>
        <v>PROVISORIO (POR PIEZA)</v>
      </c>
      <c r="I561" s="717" t="s">
        <v>618</v>
      </c>
      <c r="J561" s="712">
        <v>1</v>
      </c>
      <c r="K561" s="718">
        <f>IF(G561="","",VLOOKUP(G561,ARANCEL!$B$5:$D$121,3,FALSE)*J561)</f>
        <v>3250</v>
      </c>
      <c r="L561" s="1243" t="s">
        <v>3058</v>
      </c>
      <c r="M561" s="1243">
        <v>4500225669</v>
      </c>
      <c r="N561" s="1243">
        <v>8924</v>
      </c>
    </row>
    <row r="562" spans="1:14" s="565" customFormat="1" x14ac:dyDescent="0.25">
      <c r="A562" s="712" t="s">
        <v>305</v>
      </c>
      <c r="B562" s="719">
        <v>41717</v>
      </c>
      <c r="C562" s="714" t="s">
        <v>3387</v>
      </c>
      <c r="D562" s="712" t="s">
        <v>414</v>
      </c>
      <c r="E562" s="715">
        <v>10181677</v>
      </c>
      <c r="F562" s="712">
        <v>25058851</v>
      </c>
      <c r="G562" s="712">
        <v>2704003</v>
      </c>
      <c r="H562" s="716" t="str">
        <f>IF(G562="","",VLOOKUP(G562,ARANCEL!$B$5:$D$121,2,FALSE))</f>
        <v xml:space="preserve">CORONA PERIFERICA CON PERNO MUÑON COLADO </v>
      </c>
      <c r="I562" s="717" t="s">
        <v>618</v>
      </c>
      <c r="J562" s="712">
        <v>1</v>
      </c>
      <c r="K562" s="718">
        <f>IF(G562="","",VLOOKUP(G562,ARANCEL!$B$5:$D$121,3,FALSE)*J562)</f>
        <v>32612</v>
      </c>
      <c r="L562" s="1243" t="s">
        <v>3058</v>
      </c>
      <c r="M562" s="1243">
        <v>4500225668</v>
      </c>
      <c r="N562" s="1243">
        <v>8958</v>
      </c>
    </row>
    <row r="563" spans="1:14" s="565" customFormat="1" x14ac:dyDescent="0.25">
      <c r="A563" s="712" t="s">
        <v>305</v>
      </c>
      <c r="B563" s="719">
        <v>41880</v>
      </c>
      <c r="C563" s="714" t="s">
        <v>6717</v>
      </c>
      <c r="D563" s="712" t="s">
        <v>1638</v>
      </c>
      <c r="E563" s="715">
        <v>10249053</v>
      </c>
      <c r="F563" s="712">
        <v>28249280</v>
      </c>
      <c r="G563" s="712">
        <v>2704013</v>
      </c>
      <c r="H563" s="716" t="str">
        <f>IF(G563="","",VLOOKUP(G563,ARANCEL!$B$5:$D$121,2,FALSE))</f>
        <v>PROVISORIO (POR PIEZA)</v>
      </c>
      <c r="I563" s="717" t="s">
        <v>323</v>
      </c>
      <c r="J563" s="712">
        <v>1</v>
      </c>
      <c r="K563" s="718">
        <f>IF(G563="","",VLOOKUP(G563,ARANCEL!$B$5:$D$121,3,FALSE)*J563)</f>
        <v>3250</v>
      </c>
      <c r="L563" s="1243" t="s">
        <v>7548</v>
      </c>
      <c r="M563" s="1243">
        <v>4500254810</v>
      </c>
      <c r="N563" s="1243" t="s">
        <v>7560</v>
      </c>
    </row>
    <row r="564" spans="1:14" s="565" customFormat="1" x14ac:dyDescent="0.25">
      <c r="A564" s="712" t="s">
        <v>305</v>
      </c>
      <c r="B564" s="719">
        <v>41880</v>
      </c>
      <c r="C564" s="714" t="s">
        <v>6717</v>
      </c>
      <c r="D564" s="712" t="s">
        <v>1638</v>
      </c>
      <c r="E564" s="715">
        <v>10249053</v>
      </c>
      <c r="F564" s="712">
        <v>28249280</v>
      </c>
      <c r="G564" s="712">
        <v>2704003</v>
      </c>
      <c r="H564" s="716" t="str">
        <f>IF(G564="","",VLOOKUP(G564,ARANCEL!$B$5:$D$121,2,FALSE))</f>
        <v xml:space="preserve">CORONA PERIFERICA CON PERNO MUÑON COLADO </v>
      </c>
      <c r="I564" s="717" t="s">
        <v>323</v>
      </c>
      <c r="J564" s="712">
        <v>1</v>
      </c>
      <c r="K564" s="718">
        <f>IF(G564="","",VLOOKUP(G564,ARANCEL!$B$5:$D$121,3,FALSE)*J564)</f>
        <v>32612</v>
      </c>
      <c r="L564" s="1243" t="s">
        <v>7548</v>
      </c>
      <c r="M564" s="1243">
        <v>4500254810</v>
      </c>
      <c r="N564" s="1243" t="s">
        <v>7560</v>
      </c>
    </row>
    <row r="565" spans="1:14" s="565" customFormat="1" x14ac:dyDescent="0.25">
      <c r="A565" s="712" t="s">
        <v>313</v>
      </c>
      <c r="B565" s="719">
        <v>41887</v>
      </c>
      <c r="C565" s="714" t="s">
        <v>6717</v>
      </c>
      <c r="D565" s="712" t="s">
        <v>1638</v>
      </c>
      <c r="E565" s="715">
        <v>10253474</v>
      </c>
      <c r="F565" s="712">
        <v>28249280</v>
      </c>
      <c r="G565" s="712">
        <v>2704013</v>
      </c>
      <c r="H565" s="716" t="str">
        <f>IF(G565="","",VLOOKUP(G565,ARANCEL!$B$5:$D$121,2,FALSE))</f>
        <v>PROVISORIO (POR PIEZA)</v>
      </c>
      <c r="I565" s="717" t="s">
        <v>323</v>
      </c>
      <c r="J565" s="712">
        <v>1</v>
      </c>
      <c r="K565" s="718">
        <f>IF(G565="","",VLOOKUP(G565,ARANCEL!$B$5:$D$121,3,FALSE)*J565)</f>
        <v>3250</v>
      </c>
      <c r="L565" s="1243" t="s">
        <v>7548</v>
      </c>
      <c r="M565" s="1243">
        <v>4500254810</v>
      </c>
      <c r="N565" s="1243" t="s">
        <v>7560</v>
      </c>
    </row>
    <row r="566" spans="1:14" s="594" customFormat="1" x14ac:dyDescent="0.25">
      <c r="A566" s="712" t="s">
        <v>313</v>
      </c>
      <c r="B566" s="719">
        <v>41887</v>
      </c>
      <c r="C566" s="714" t="s">
        <v>6717</v>
      </c>
      <c r="D566" s="712" t="s">
        <v>1638</v>
      </c>
      <c r="E566" s="715">
        <v>10253474</v>
      </c>
      <c r="F566" s="712">
        <v>28249280</v>
      </c>
      <c r="G566" s="712">
        <v>2704003</v>
      </c>
      <c r="H566" s="716" t="str">
        <f>IF(G566="","",VLOOKUP(G566,ARANCEL!$B$5:$D$121,2,FALSE))</f>
        <v xml:space="preserve">CORONA PERIFERICA CON PERNO MUÑON COLADO </v>
      </c>
      <c r="I566" s="717" t="s">
        <v>323</v>
      </c>
      <c r="J566" s="712">
        <v>1</v>
      </c>
      <c r="K566" s="718">
        <f>IF(G566="","",VLOOKUP(G566,ARANCEL!$B$5:$D$121,3,FALSE)*J566)</f>
        <v>32612</v>
      </c>
      <c r="L566" s="1243" t="s">
        <v>7548</v>
      </c>
      <c r="M566" s="1243">
        <v>4500254810</v>
      </c>
      <c r="N566" s="1243" t="s">
        <v>7560</v>
      </c>
    </row>
    <row r="567" spans="1:14" s="497" customFormat="1" x14ac:dyDescent="0.25">
      <c r="A567" s="712" t="s">
        <v>305</v>
      </c>
      <c r="B567" s="719">
        <v>41802</v>
      </c>
      <c r="C567" s="714" t="s">
        <v>512</v>
      </c>
      <c r="D567" s="712" t="s">
        <v>500</v>
      </c>
      <c r="E567" s="715">
        <v>10208899</v>
      </c>
      <c r="F567" s="712">
        <v>26528761</v>
      </c>
      <c r="G567" s="712">
        <v>2702001</v>
      </c>
      <c r="H567" s="716" t="str">
        <f>IF(G567="","",VLOOKUP(G567,ARANCEL!$B$5:$D$121,2,FALSE))</f>
        <v>LABORATORIO PROVISORIO SOBRE IMPLANTE</v>
      </c>
      <c r="I567" s="717" t="s">
        <v>613</v>
      </c>
      <c r="J567" s="712">
        <v>2</v>
      </c>
      <c r="K567" s="718">
        <f>IF(G567="","",VLOOKUP(G567,ARANCEL!$B$5:$D$121,3,FALSE)*J567)</f>
        <v>15744</v>
      </c>
      <c r="L567" s="1243" t="s">
        <v>5742</v>
      </c>
      <c r="M567" s="1243">
        <v>4500239468</v>
      </c>
      <c r="N567" s="1243" t="s">
        <v>5756</v>
      </c>
    </row>
    <row r="568" spans="1:14" s="594" customFormat="1" x14ac:dyDescent="0.25">
      <c r="A568" s="712" t="s">
        <v>305</v>
      </c>
      <c r="B568" s="719">
        <v>41961</v>
      </c>
      <c r="C568" s="714" t="s">
        <v>8343</v>
      </c>
      <c r="D568" s="712" t="s">
        <v>1870</v>
      </c>
      <c r="E568" s="715">
        <v>10280105</v>
      </c>
      <c r="F568" s="712">
        <v>29140114</v>
      </c>
      <c r="G568" s="712">
        <v>2705003</v>
      </c>
      <c r="H568" s="716" t="str">
        <f>IF(G568="","",VLOOKUP(G568,ARANCEL!$B$5:$D$121,2,FALSE))</f>
        <v>INCRUSTACION ESTETICA (ART-GLASS O CERAMICA)</v>
      </c>
      <c r="I568" s="717" t="s">
        <v>317</v>
      </c>
      <c r="J568" s="712">
        <v>1</v>
      </c>
      <c r="K568" s="718">
        <f>IF(G568="","",VLOOKUP(G568,ARANCEL!$B$5:$D$121,3,FALSE)*J568)</f>
        <v>15676</v>
      </c>
      <c r="L568" s="1351" t="s">
        <v>9431</v>
      </c>
      <c r="M568" s="1351">
        <v>4500269285</v>
      </c>
      <c r="N568" s="1351" t="s">
        <v>9454</v>
      </c>
    </row>
    <row r="569" spans="1:14" s="450" customFormat="1" x14ac:dyDescent="0.25">
      <c r="A569" s="712" t="s">
        <v>305</v>
      </c>
      <c r="B569" s="719">
        <v>41799</v>
      </c>
      <c r="C569" s="714" t="s">
        <v>4996</v>
      </c>
      <c r="D569" s="712" t="s">
        <v>1856</v>
      </c>
      <c r="E569" s="715">
        <v>10207563</v>
      </c>
      <c r="F569" s="712">
        <v>26837170</v>
      </c>
      <c r="G569" s="712">
        <v>2707001</v>
      </c>
      <c r="H569" s="716" t="str">
        <f>IF(G569="","",VLOOKUP(G569,ARANCEL!$B$5:$D$121,2,FALSE))</f>
        <v xml:space="preserve">PLANO DE RELAJACION </v>
      </c>
      <c r="I569" s="717" t="s">
        <v>306</v>
      </c>
      <c r="J569" s="712">
        <v>1</v>
      </c>
      <c r="K569" s="718">
        <f>IF(G569="","",VLOOKUP(G569,ARANCEL!$B$5:$D$121,3,FALSE)*J569)</f>
        <v>9221</v>
      </c>
      <c r="L569" s="1243" t="s">
        <v>5742</v>
      </c>
      <c r="M569" s="1243">
        <v>4500239468</v>
      </c>
      <c r="N569" s="1243" t="s">
        <v>5756</v>
      </c>
    </row>
    <row r="570" spans="1:14" s="543" customFormat="1" ht="17.25" customHeight="1" x14ac:dyDescent="0.25">
      <c r="A570" s="712" t="s">
        <v>305</v>
      </c>
      <c r="B570" s="719">
        <v>41857</v>
      </c>
      <c r="C570" s="714" t="s">
        <v>6223</v>
      </c>
      <c r="D570" s="712" t="s">
        <v>1157</v>
      </c>
      <c r="E570" s="715">
        <v>10236599</v>
      </c>
      <c r="F570" s="712">
        <v>26414061</v>
      </c>
      <c r="G570" s="712">
        <v>2707001</v>
      </c>
      <c r="H570" s="716" t="str">
        <f>IF(G570="","",VLOOKUP(G570,ARANCEL!$B$5:$D$121,2,FALSE))</f>
        <v xml:space="preserve">PLANO DE RELAJACION </v>
      </c>
      <c r="I570" s="717" t="s">
        <v>306</v>
      </c>
      <c r="J570" s="712">
        <v>1</v>
      </c>
      <c r="K570" s="718">
        <f>IF(G570="","",VLOOKUP(G570,ARANCEL!$B$5:$D$121,3,FALSE)*J570)</f>
        <v>9221</v>
      </c>
      <c r="L570" s="1243" t="s">
        <v>6905</v>
      </c>
      <c r="M570" s="1243">
        <v>4500249955</v>
      </c>
      <c r="N570" s="1243" t="s">
        <v>6908</v>
      </c>
    </row>
    <row r="571" spans="1:14" s="594" customFormat="1" x14ac:dyDescent="0.25">
      <c r="A571" s="712" t="s">
        <v>606</v>
      </c>
      <c r="B571" s="719">
        <v>41978</v>
      </c>
      <c r="C571" s="714" t="s">
        <v>8722</v>
      </c>
      <c r="D571" s="712" t="s">
        <v>1969</v>
      </c>
      <c r="E571" s="715">
        <v>10291172</v>
      </c>
      <c r="F571" s="712">
        <v>29938952</v>
      </c>
      <c r="G571" s="712">
        <v>2704003</v>
      </c>
      <c r="H571" s="716" t="str">
        <f>IF(G571="","",VLOOKUP(G571,ARANCEL!$B$5:$D$121,2,FALSE))</f>
        <v xml:space="preserve">CORONA PERIFERICA CON PERNO MUÑON COLADO </v>
      </c>
      <c r="I571" s="717" t="s">
        <v>309</v>
      </c>
      <c r="J571" s="712">
        <v>1</v>
      </c>
      <c r="K571" s="718">
        <f>IF(G571="","",VLOOKUP(G571,ARANCEL!$B$5:$D$121,3,FALSE)*J571)</f>
        <v>32612</v>
      </c>
      <c r="L571" s="1351" t="s">
        <v>9431</v>
      </c>
      <c r="M571" s="1351">
        <v>4500269285</v>
      </c>
      <c r="N571" s="1351" t="s">
        <v>9454</v>
      </c>
    </row>
    <row r="572" spans="1:14" s="594" customFormat="1" x14ac:dyDescent="0.25">
      <c r="A572" s="712" t="s">
        <v>305</v>
      </c>
      <c r="B572" s="719">
        <v>41761</v>
      </c>
      <c r="C572" s="714" t="s">
        <v>4299</v>
      </c>
      <c r="D572" s="712" t="s">
        <v>1638</v>
      </c>
      <c r="E572" s="715">
        <v>10192851</v>
      </c>
      <c r="F572" s="712">
        <v>26164635</v>
      </c>
      <c r="G572" s="712">
        <v>2704013</v>
      </c>
      <c r="H572" s="716" t="str">
        <f>IF(G572="","",VLOOKUP(G572,ARANCEL!$B$5:$D$121,2,FALSE))</f>
        <v>PROVISORIO (POR PIEZA)</v>
      </c>
      <c r="I572" s="717" t="s">
        <v>322</v>
      </c>
      <c r="J572" s="712">
        <v>1</v>
      </c>
      <c r="K572" s="718">
        <f>IF(G572="","",VLOOKUP(G572,ARANCEL!$B$5:$D$121,3,FALSE)*J572)</f>
        <v>3250</v>
      </c>
      <c r="L572" s="1243" t="s">
        <v>4612</v>
      </c>
      <c r="M572" s="1243">
        <v>4500230017</v>
      </c>
      <c r="N572" s="1243">
        <v>9205</v>
      </c>
    </row>
    <row r="573" spans="1:14" s="565" customFormat="1" x14ac:dyDescent="0.25">
      <c r="A573" s="712" t="s">
        <v>606</v>
      </c>
      <c r="B573" s="719">
        <v>41761</v>
      </c>
      <c r="C573" s="714" t="s">
        <v>4299</v>
      </c>
      <c r="D573" s="712" t="s">
        <v>1638</v>
      </c>
      <c r="E573" s="715">
        <v>10192851</v>
      </c>
      <c r="F573" s="712">
        <v>26164635</v>
      </c>
      <c r="G573" s="712">
        <v>2704003</v>
      </c>
      <c r="H573" s="716" t="str">
        <f>IF(G573="","",VLOOKUP(G573,ARANCEL!$B$5:$D$121,2,FALSE))</f>
        <v xml:space="preserve">CORONA PERIFERICA CON PERNO MUÑON COLADO </v>
      </c>
      <c r="I573" s="717" t="s">
        <v>322</v>
      </c>
      <c r="J573" s="712">
        <v>1</v>
      </c>
      <c r="K573" s="718">
        <f>IF(G573="","",VLOOKUP(G573,ARANCEL!$B$5:$D$121,3,FALSE)*J573)</f>
        <v>32612</v>
      </c>
      <c r="L573" s="1243" t="s">
        <v>4612</v>
      </c>
      <c r="M573" s="1243">
        <v>4500230017</v>
      </c>
      <c r="N573" s="1243">
        <v>9205</v>
      </c>
    </row>
    <row r="574" spans="1:14" s="595" customFormat="1" x14ac:dyDescent="0.25">
      <c r="A574" s="712" t="s">
        <v>305</v>
      </c>
      <c r="B574" s="719">
        <v>41831</v>
      </c>
      <c r="C574" s="714" t="s">
        <v>5610</v>
      </c>
      <c r="D574" s="712" t="s">
        <v>1870</v>
      </c>
      <c r="E574" s="715">
        <v>10223880</v>
      </c>
      <c r="F574" s="712">
        <v>26254267</v>
      </c>
      <c r="G574" s="712">
        <v>2705003</v>
      </c>
      <c r="H574" s="716" t="str">
        <f>IF(G574="","",VLOOKUP(G574,ARANCEL!$B$5:$D$121,2,FALSE))</f>
        <v>INCRUSTACION ESTETICA (ART-GLASS O CERAMICA)</v>
      </c>
      <c r="I574" s="717" t="s">
        <v>322</v>
      </c>
      <c r="J574" s="712">
        <v>1</v>
      </c>
      <c r="K574" s="718">
        <f>IF(G574="","",VLOOKUP(G574,ARANCEL!$B$5:$D$121,3,FALSE)*J574)</f>
        <v>15676</v>
      </c>
      <c r="L574" s="1243" t="s">
        <v>6017</v>
      </c>
      <c r="M574" s="1243">
        <v>4500243707</v>
      </c>
      <c r="N574" s="1243">
        <v>9794</v>
      </c>
    </row>
    <row r="575" spans="1:14" s="595" customFormat="1" x14ac:dyDescent="0.25">
      <c r="A575" s="712" t="s">
        <v>313</v>
      </c>
      <c r="B575" s="719">
        <v>41845</v>
      </c>
      <c r="C575" s="714" t="s">
        <v>5610</v>
      </c>
      <c r="D575" s="712" t="s">
        <v>1870</v>
      </c>
      <c r="E575" s="715">
        <v>10232345</v>
      </c>
      <c r="F575" s="712">
        <v>26254267</v>
      </c>
      <c r="G575" s="712">
        <v>2705003</v>
      </c>
      <c r="H575" s="716" t="str">
        <f>IF(G575="","",VLOOKUP(G575,ARANCEL!$B$5:$D$121,2,FALSE))</f>
        <v>INCRUSTACION ESTETICA (ART-GLASS O CERAMICA)</v>
      </c>
      <c r="I575" s="717" t="s">
        <v>2739</v>
      </c>
      <c r="J575" s="712">
        <v>1</v>
      </c>
      <c r="K575" s="718">
        <f>IF(G575="","",VLOOKUP(G575,ARANCEL!$B$5:$D$121,3,FALSE)*J575)</f>
        <v>15676</v>
      </c>
      <c r="L575" s="1243" t="s">
        <v>6017</v>
      </c>
      <c r="M575" s="1243">
        <v>4500245543</v>
      </c>
      <c r="N575" s="1243">
        <v>9814</v>
      </c>
    </row>
    <row r="576" spans="1:14" s="595" customFormat="1" x14ac:dyDescent="0.25">
      <c r="A576" s="712" t="s">
        <v>606</v>
      </c>
      <c r="B576" s="719">
        <v>41845</v>
      </c>
      <c r="C576" s="714" t="s">
        <v>5610</v>
      </c>
      <c r="D576" s="712" t="s">
        <v>1870</v>
      </c>
      <c r="E576" s="715">
        <v>10232345</v>
      </c>
      <c r="F576" s="712">
        <v>26254267</v>
      </c>
      <c r="G576" s="712">
        <v>2704003</v>
      </c>
      <c r="H576" s="716" t="str">
        <f>IF(G576="","",VLOOKUP(G576,ARANCEL!$B$5:$D$121,2,FALSE))</f>
        <v xml:space="preserve">CORONA PERIFERICA CON PERNO MUÑON COLADO </v>
      </c>
      <c r="I576" s="717" t="s">
        <v>312</v>
      </c>
      <c r="J576" s="712">
        <v>1</v>
      </c>
      <c r="K576" s="718">
        <f>IF(G576="","",VLOOKUP(G576,ARANCEL!$B$5:$D$121,3,FALSE)*J576)</f>
        <v>32612</v>
      </c>
      <c r="L576" s="1243" t="s">
        <v>6017</v>
      </c>
      <c r="M576" s="1243">
        <v>4500245543</v>
      </c>
      <c r="N576" s="1243">
        <v>9814</v>
      </c>
    </row>
    <row r="577" spans="1:14" s="565" customFormat="1" x14ac:dyDescent="0.25">
      <c r="A577" s="712" t="s">
        <v>305</v>
      </c>
      <c r="B577" s="719">
        <v>41782</v>
      </c>
      <c r="C577" s="714" t="s">
        <v>4660</v>
      </c>
      <c r="D577" s="712" t="s">
        <v>1851</v>
      </c>
      <c r="E577" s="715">
        <v>10200000</v>
      </c>
      <c r="F577" s="712">
        <v>26536555</v>
      </c>
      <c r="G577" s="712">
        <v>2701001</v>
      </c>
      <c r="H577" s="716" t="str">
        <f>IF(G577="","",VLOOKUP(G577,ARANCEL!$B$5:$D$121,2,FALSE))</f>
        <v>COSTO LABORATORIO GUIA QUIRURG</v>
      </c>
      <c r="I577" s="717" t="s">
        <v>347</v>
      </c>
      <c r="J577" s="712">
        <v>2</v>
      </c>
      <c r="K577" s="718">
        <f>IF(G577="","",VLOOKUP(G577,ARANCEL!$B$5:$D$121,3,FALSE)*J577)</f>
        <v>22492</v>
      </c>
      <c r="L577" s="1243" t="s">
        <v>5292</v>
      </c>
      <c r="M577" s="1243">
        <v>4500235506</v>
      </c>
      <c r="N577" s="1243">
        <v>9399</v>
      </c>
    </row>
    <row r="578" spans="1:14" s="599" customFormat="1" x14ac:dyDescent="0.25">
      <c r="A578" s="712" t="s">
        <v>305</v>
      </c>
      <c r="B578" s="719">
        <v>41782</v>
      </c>
      <c r="C578" s="714" t="s">
        <v>4660</v>
      </c>
      <c r="D578" s="712" t="s">
        <v>1851</v>
      </c>
      <c r="E578" s="715">
        <v>10200000</v>
      </c>
      <c r="F578" s="712">
        <v>26536555</v>
      </c>
      <c r="G578" s="712">
        <v>2704013</v>
      </c>
      <c r="H578" s="716" t="str">
        <f>IF(G578="","",VLOOKUP(G578,ARANCEL!$B$5:$D$121,2,FALSE))</f>
        <v>PROVISORIO (POR PIEZA)</v>
      </c>
      <c r="I578" s="717" t="s">
        <v>4783</v>
      </c>
      <c r="J578" s="712">
        <v>4</v>
      </c>
      <c r="K578" s="718">
        <f>IF(G578="","",VLOOKUP(G578,ARANCEL!$B$5:$D$121,3,FALSE)*J578)</f>
        <v>13000</v>
      </c>
      <c r="L578" s="1243" t="s">
        <v>5292</v>
      </c>
      <c r="M578" s="1243">
        <v>4500235506</v>
      </c>
      <c r="N578" s="1243">
        <v>9399</v>
      </c>
    </row>
    <row r="579" spans="1:14" s="599" customFormat="1" x14ac:dyDescent="0.25">
      <c r="A579" s="712" t="s">
        <v>305</v>
      </c>
      <c r="B579" s="719">
        <v>41782</v>
      </c>
      <c r="C579" s="714" t="s">
        <v>4660</v>
      </c>
      <c r="D579" s="712" t="s">
        <v>1851</v>
      </c>
      <c r="E579" s="715">
        <v>10200000</v>
      </c>
      <c r="F579" s="712">
        <v>26536555</v>
      </c>
      <c r="G579" s="712">
        <v>2702002</v>
      </c>
      <c r="H579" s="716" t="str">
        <f>IF(G579="","",VLOOKUP(G579,ARANCEL!$B$5:$D$121,2,FALSE))</f>
        <v xml:space="preserve">LABORATORIO CORONA CEMENTADA SOBRE IMPLANTE </v>
      </c>
      <c r="I579" s="717" t="s">
        <v>9616</v>
      </c>
      <c r="J579" s="712">
        <v>5</v>
      </c>
      <c r="K579" s="718">
        <f>IF(G579="","",VLOOKUP(G579,ARANCEL!$B$5:$D$121,3,FALSE)*J579)</f>
        <v>159390</v>
      </c>
      <c r="L579" s="1243" t="s">
        <v>5292</v>
      </c>
      <c r="M579" s="1243">
        <v>4500235506</v>
      </c>
      <c r="N579" s="1243">
        <v>9399</v>
      </c>
    </row>
    <row r="580" spans="1:14" s="601" customFormat="1" x14ac:dyDescent="0.25">
      <c r="A580" s="712" t="s">
        <v>305</v>
      </c>
      <c r="B580" s="719">
        <v>41722</v>
      </c>
      <c r="C580" s="714" t="s">
        <v>3509</v>
      </c>
      <c r="D580" s="712" t="s">
        <v>509</v>
      </c>
      <c r="E580" s="715">
        <v>10183192</v>
      </c>
      <c r="F580" s="712">
        <v>24892901</v>
      </c>
      <c r="G580" s="712">
        <v>2705003</v>
      </c>
      <c r="H580" s="716" t="str">
        <f>IF(G580="","",VLOOKUP(G580,ARANCEL!$B$5:$D$121,2,FALSE))</f>
        <v>INCRUSTACION ESTETICA (ART-GLASS O CERAMICA)</v>
      </c>
      <c r="I580" s="717" t="s">
        <v>326</v>
      </c>
      <c r="J580" s="712">
        <v>1</v>
      </c>
      <c r="K580" s="718">
        <f>IF(G580="","",VLOOKUP(G580,ARANCEL!$B$5:$D$121,3,FALSE)*J580)</f>
        <v>15676</v>
      </c>
      <c r="L580" s="1243" t="s">
        <v>3058</v>
      </c>
      <c r="M580" s="1243">
        <v>4500225669</v>
      </c>
      <c r="N580" s="1243">
        <v>8924</v>
      </c>
    </row>
    <row r="581" spans="1:14" s="601" customFormat="1" x14ac:dyDescent="0.25">
      <c r="A581" s="712" t="s">
        <v>305</v>
      </c>
      <c r="B581" s="719">
        <v>41906</v>
      </c>
      <c r="C581" s="714" t="s">
        <v>7235</v>
      </c>
      <c r="D581" s="712" t="s">
        <v>1283</v>
      </c>
      <c r="E581" s="715">
        <v>10257357</v>
      </c>
      <c r="F581" s="712">
        <v>28398305</v>
      </c>
      <c r="G581" s="712">
        <v>2704005</v>
      </c>
      <c r="H581" s="716" t="str">
        <f>IF(G581="","",VLOOKUP(G581,ARANCEL!$B$5:$D$121,2,FALSE))</f>
        <v>PROVISORIO</v>
      </c>
      <c r="I581" s="717" t="s">
        <v>325</v>
      </c>
      <c r="J581" s="712">
        <v>1</v>
      </c>
      <c r="K581" s="718">
        <f>IF(G581="","",VLOOKUP(G581,ARANCEL!$B$5:$D$121,3,FALSE)*J581)</f>
        <v>3250</v>
      </c>
      <c r="L581" s="1243" t="s">
        <v>7548</v>
      </c>
      <c r="M581" s="1243">
        <v>4500254810</v>
      </c>
      <c r="N581" s="1243" t="s">
        <v>7560</v>
      </c>
    </row>
    <row r="582" spans="1:14" s="601" customFormat="1" x14ac:dyDescent="0.25">
      <c r="A582" s="728" t="s">
        <v>305</v>
      </c>
      <c r="B582" s="719">
        <v>41906</v>
      </c>
      <c r="C582" s="714" t="s">
        <v>7235</v>
      </c>
      <c r="D582" s="712" t="s">
        <v>1283</v>
      </c>
      <c r="E582" s="715">
        <v>10257357</v>
      </c>
      <c r="F582" s="712">
        <v>28398305</v>
      </c>
      <c r="G582" s="712">
        <v>2704003</v>
      </c>
      <c r="H582" s="716" t="str">
        <f>IF(G582="","",VLOOKUP(G582,ARANCEL!$B$5:$D$121,2,FALSE))</f>
        <v xml:space="preserve">CORONA PERIFERICA CON PERNO MUÑON COLADO </v>
      </c>
      <c r="I582" s="717" t="s">
        <v>325</v>
      </c>
      <c r="J582" s="712">
        <v>1</v>
      </c>
      <c r="K582" s="718">
        <f>IF(G582="","",VLOOKUP(G582,ARANCEL!$B$5:$D$121,3,FALSE)*J582)</f>
        <v>32612</v>
      </c>
      <c r="L582" s="1243" t="s">
        <v>7548</v>
      </c>
      <c r="M582" s="1243">
        <v>4500254810</v>
      </c>
      <c r="N582" s="1243" t="s">
        <v>7560</v>
      </c>
    </row>
    <row r="583" spans="1:14" s="601" customFormat="1" x14ac:dyDescent="0.25">
      <c r="A583" s="712" t="s">
        <v>305</v>
      </c>
      <c r="B583" s="719">
        <v>41891</v>
      </c>
      <c r="C583" s="714" t="s">
        <v>6973</v>
      </c>
      <c r="D583" s="712" t="s">
        <v>1856</v>
      </c>
      <c r="E583" s="715">
        <v>10253469</v>
      </c>
      <c r="F583" s="712">
        <v>28217297</v>
      </c>
      <c r="G583" s="712">
        <v>2705003</v>
      </c>
      <c r="H583" s="716" t="str">
        <f>IF(G583="","",VLOOKUP(G583,ARANCEL!$B$5:$D$121,2,FALSE))</f>
        <v>INCRUSTACION ESTETICA (ART-GLASS O CERAMICA)</v>
      </c>
      <c r="I583" s="717" t="s">
        <v>315</v>
      </c>
      <c r="J583" s="712">
        <v>1</v>
      </c>
      <c r="K583" s="718">
        <f>IF(G583="","",VLOOKUP(G583,ARANCEL!$B$5:$D$121,3,FALSE)*J583)</f>
        <v>15676</v>
      </c>
      <c r="L583" s="1243" t="s">
        <v>7548</v>
      </c>
      <c r="M583" s="1243">
        <v>4500254810</v>
      </c>
      <c r="N583" s="1243" t="s">
        <v>7560</v>
      </c>
    </row>
    <row r="584" spans="1:14" s="599" customFormat="1" x14ac:dyDescent="0.25">
      <c r="A584" s="712" t="s">
        <v>305</v>
      </c>
      <c r="B584" s="719">
        <v>41761</v>
      </c>
      <c r="C584" s="714" t="s">
        <v>4320</v>
      </c>
      <c r="D584" s="712" t="s">
        <v>1969</v>
      </c>
      <c r="E584" s="715">
        <v>10193098</v>
      </c>
      <c r="F584" s="712">
        <v>26227507</v>
      </c>
      <c r="G584" s="712">
        <v>2704013</v>
      </c>
      <c r="H584" s="716" t="str">
        <f>IF(G584="","",VLOOKUP(G584,ARANCEL!$B$5:$D$121,2,FALSE))</f>
        <v>PROVISORIO (POR PIEZA)</v>
      </c>
      <c r="I584" s="717" t="s">
        <v>318</v>
      </c>
      <c r="J584" s="712">
        <v>1</v>
      </c>
      <c r="K584" s="718">
        <f>IF(G584="","",VLOOKUP(G584,ARANCEL!$B$5:$D$121,3,FALSE)*J584)</f>
        <v>3250</v>
      </c>
      <c r="L584" s="1243" t="s">
        <v>4612</v>
      </c>
      <c r="M584" s="1243">
        <v>4500230017</v>
      </c>
      <c r="N584" s="1243">
        <v>9205</v>
      </c>
    </row>
    <row r="585" spans="1:14" s="611" customFormat="1" x14ac:dyDescent="0.25">
      <c r="A585" s="712" t="s">
        <v>305</v>
      </c>
      <c r="B585" s="719">
        <v>41768</v>
      </c>
      <c r="C585" s="714" t="s">
        <v>4320</v>
      </c>
      <c r="D585" s="712" t="s">
        <v>1969</v>
      </c>
      <c r="E585" s="715">
        <v>10193098</v>
      </c>
      <c r="F585" s="712">
        <v>26227507</v>
      </c>
      <c r="G585" s="712">
        <v>2705003</v>
      </c>
      <c r="H585" s="716" t="str">
        <f>IF(G585="","",VLOOKUP(G585,ARANCEL!$B$5:$D$121,2,FALSE))</f>
        <v>INCRUSTACION ESTETICA (ART-GLASS O CERAMICA)</v>
      </c>
      <c r="I585" s="717" t="s">
        <v>318</v>
      </c>
      <c r="J585" s="712">
        <v>1</v>
      </c>
      <c r="K585" s="718">
        <f>IF(G585="","",VLOOKUP(G585,ARANCEL!$B$5:$D$121,3,FALSE)*J585)</f>
        <v>15676</v>
      </c>
      <c r="L585" s="1243" t="s">
        <v>5292</v>
      </c>
      <c r="M585" s="1243">
        <v>4500235506</v>
      </c>
      <c r="N585" s="1243">
        <v>9399</v>
      </c>
    </row>
    <row r="586" spans="1:14" s="611" customFormat="1" x14ac:dyDescent="0.25">
      <c r="A586" s="712" t="s">
        <v>305</v>
      </c>
      <c r="B586" s="719">
        <v>41844</v>
      </c>
      <c r="C586" s="714" t="s">
        <v>5964</v>
      </c>
      <c r="D586" s="712" t="s">
        <v>1870</v>
      </c>
      <c r="E586" s="715">
        <v>10230715</v>
      </c>
      <c r="F586" s="712">
        <v>27393158</v>
      </c>
      <c r="G586" s="712">
        <v>2705003</v>
      </c>
      <c r="H586" s="716" t="str">
        <f>IF(G586="","",VLOOKUP(G586,ARANCEL!$B$5:$D$121,2,FALSE))</f>
        <v>INCRUSTACION ESTETICA (ART-GLASS O CERAMICA)</v>
      </c>
      <c r="I586" s="717" t="s">
        <v>316</v>
      </c>
      <c r="J586" s="712">
        <v>1</v>
      </c>
      <c r="K586" s="718">
        <f>IF(G586="","",VLOOKUP(G586,ARANCEL!$B$5:$D$121,3,FALSE)*J586)</f>
        <v>15676</v>
      </c>
      <c r="L586" s="1243" t="s">
        <v>6017</v>
      </c>
      <c r="M586" s="1243">
        <v>4500245543</v>
      </c>
      <c r="N586" s="1243">
        <v>9814</v>
      </c>
    </row>
    <row r="587" spans="1:14" s="611" customFormat="1" x14ac:dyDescent="0.25">
      <c r="A587" s="712" t="s">
        <v>305</v>
      </c>
      <c r="B587" s="719">
        <v>41730</v>
      </c>
      <c r="C587" s="714" t="s">
        <v>3681</v>
      </c>
      <c r="D587" s="712" t="s">
        <v>509</v>
      </c>
      <c r="E587" s="715">
        <v>10185216</v>
      </c>
      <c r="F587" s="712">
        <v>24672695</v>
      </c>
      <c r="G587" s="712">
        <v>2704013</v>
      </c>
      <c r="H587" s="716" t="str">
        <f>IF(G587="","",VLOOKUP(G587,ARANCEL!$B$5:$D$121,2,FALSE))</f>
        <v>PROVISORIO (POR PIEZA)</v>
      </c>
      <c r="I587" s="717" t="s">
        <v>326</v>
      </c>
      <c r="J587" s="712">
        <v>1</v>
      </c>
      <c r="K587" s="718">
        <f>IF(G587="","",VLOOKUP(G587,ARANCEL!$B$5:$D$121,3,FALSE)*J587)</f>
        <v>3250</v>
      </c>
      <c r="L587" s="1243" t="s">
        <v>4612</v>
      </c>
      <c r="M587" s="1243">
        <v>4500230000</v>
      </c>
      <c r="N587" s="1243">
        <v>9201</v>
      </c>
    </row>
    <row r="588" spans="1:14" s="611" customFormat="1" x14ac:dyDescent="0.25">
      <c r="A588" s="712" t="s">
        <v>305</v>
      </c>
      <c r="B588" s="719">
        <v>41730</v>
      </c>
      <c r="C588" s="714" t="s">
        <v>3681</v>
      </c>
      <c r="D588" s="712" t="s">
        <v>509</v>
      </c>
      <c r="E588" s="715">
        <v>10185216</v>
      </c>
      <c r="F588" s="712">
        <v>24672695</v>
      </c>
      <c r="G588" s="712">
        <v>2704003</v>
      </c>
      <c r="H588" s="716" t="str">
        <f>IF(G588="","",VLOOKUP(G588,ARANCEL!$B$5:$D$121,2,FALSE))</f>
        <v xml:space="preserve">CORONA PERIFERICA CON PERNO MUÑON COLADO </v>
      </c>
      <c r="I588" s="717" t="s">
        <v>326</v>
      </c>
      <c r="J588" s="712">
        <v>1</v>
      </c>
      <c r="K588" s="718">
        <f>IF(G588="","",VLOOKUP(G588,ARANCEL!$B$5:$D$121,3,FALSE)*J588)</f>
        <v>32612</v>
      </c>
      <c r="L588" s="1243" t="s">
        <v>4612</v>
      </c>
      <c r="M588" s="1243">
        <v>4500229998</v>
      </c>
      <c r="N588" s="1243">
        <v>9219</v>
      </c>
    </row>
    <row r="589" spans="1:14" s="618" customFormat="1" x14ac:dyDescent="0.25">
      <c r="A589" s="712" t="s">
        <v>305</v>
      </c>
      <c r="B589" s="719">
        <v>41814</v>
      </c>
      <c r="C589" s="714" t="s">
        <v>3681</v>
      </c>
      <c r="D589" s="712" t="s">
        <v>509</v>
      </c>
      <c r="E589" s="715">
        <v>10214630</v>
      </c>
      <c r="F589" s="712">
        <v>24672695</v>
      </c>
      <c r="G589" s="712">
        <v>2705003</v>
      </c>
      <c r="H589" s="716" t="str">
        <f>IF(G589="","",VLOOKUP(G589,ARANCEL!$B$5:$D$121,2,FALSE))</f>
        <v>INCRUSTACION ESTETICA (ART-GLASS O CERAMICA)</v>
      </c>
      <c r="I589" s="717" t="s">
        <v>618</v>
      </c>
      <c r="J589" s="712">
        <v>1</v>
      </c>
      <c r="K589" s="718">
        <f>IF(G589="","",VLOOKUP(G589,ARANCEL!$B$5:$D$121,3,FALSE)*J589)</f>
        <v>15676</v>
      </c>
      <c r="L589" s="1243" t="s">
        <v>6017</v>
      </c>
      <c r="M589" s="1243">
        <v>4500243704</v>
      </c>
      <c r="N589" s="1243">
        <v>9793</v>
      </c>
    </row>
    <row r="590" spans="1:14" s="618" customFormat="1" x14ac:dyDescent="0.25">
      <c r="A590" s="712" t="s">
        <v>305</v>
      </c>
      <c r="B590" s="719">
        <v>41890</v>
      </c>
      <c r="C590" s="714" t="s">
        <v>6895</v>
      </c>
      <c r="D590" s="712" t="s">
        <v>1870</v>
      </c>
      <c r="E590" s="715">
        <v>10253477</v>
      </c>
      <c r="F590" s="712">
        <v>28180963</v>
      </c>
      <c r="G590" s="712">
        <v>2705003</v>
      </c>
      <c r="H590" s="716" t="str">
        <f>IF(G590="","",VLOOKUP(G590,ARANCEL!$B$5:$D$121,2,FALSE))</f>
        <v>INCRUSTACION ESTETICA (ART-GLASS O CERAMICA)</v>
      </c>
      <c r="I590" s="717" t="s">
        <v>618</v>
      </c>
      <c r="J590" s="712">
        <v>1</v>
      </c>
      <c r="K590" s="718">
        <f>IF(G590="","",VLOOKUP(G590,ARANCEL!$B$5:$D$121,3,FALSE)*J590)</f>
        <v>15676</v>
      </c>
      <c r="L590" s="1243" t="s">
        <v>7548</v>
      </c>
      <c r="M590" s="1243">
        <v>4500254810</v>
      </c>
      <c r="N590" s="1243" t="s">
        <v>7560</v>
      </c>
    </row>
    <row r="591" spans="1:14" s="618" customFormat="1" x14ac:dyDescent="0.25">
      <c r="A591" s="738" t="s">
        <v>305</v>
      </c>
      <c r="B591" s="719">
        <v>41913</v>
      </c>
      <c r="C591" s="714" t="s">
        <v>6895</v>
      </c>
      <c r="D591" s="712" t="s">
        <v>1870</v>
      </c>
      <c r="E591" s="715">
        <v>10253477</v>
      </c>
      <c r="F591" s="712">
        <v>28180963</v>
      </c>
      <c r="G591" s="712">
        <v>2705003</v>
      </c>
      <c r="H591" s="716" t="str">
        <f>IF(G591="","",VLOOKUP(G591,ARANCEL!$B$5:$D$121,2,FALSE))</f>
        <v>INCRUSTACION ESTETICA (ART-GLASS O CERAMICA)</v>
      </c>
      <c r="I591" s="717" t="s">
        <v>318</v>
      </c>
      <c r="J591" s="712">
        <v>1</v>
      </c>
      <c r="K591" s="718">
        <f>IF(G591="","",VLOOKUP(G591,ARANCEL!$B$5:$D$121,3,FALSE)*J591)</f>
        <v>15676</v>
      </c>
      <c r="L591" s="1243" t="s">
        <v>8279</v>
      </c>
      <c r="M591" s="1243">
        <v>4500260657</v>
      </c>
      <c r="N591" s="1243" t="s">
        <v>8296</v>
      </c>
    </row>
    <row r="592" spans="1:14" s="618" customFormat="1" x14ac:dyDescent="0.25">
      <c r="A592" s="712" t="s">
        <v>305</v>
      </c>
      <c r="B592" s="719">
        <v>41472</v>
      </c>
      <c r="C592" s="730" t="s">
        <v>1911</v>
      </c>
      <c r="D592" s="712" t="s">
        <v>1856</v>
      </c>
      <c r="E592" s="715">
        <v>10148539</v>
      </c>
      <c r="F592" s="712">
        <v>21918734</v>
      </c>
      <c r="G592" s="712">
        <v>2704013</v>
      </c>
      <c r="H592" s="716" t="str">
        <f>IF(G592="","",VLOOKUP(G592,ARANCEL!$B$5:$D$121,2,FALSE))</f>
        <v>PROVISORIO (POR PIEZA)</v>
      </c>
      <c r="I592" s="717" t="s">
        <v>1913</v>
      </c>
      <c r="J592" s="712">
        <v>4</v>
      </c>
      <c r="K592" s="718">
        <f>IF(G592="","",VLOOKUP(G592,ARANCEL!$B$5:$D$121,3,FALSE)*J592)</f>
        <v>13000</v>
      </c>
      <c r="L592" s="1319" t="str">
        <f>IF(E592="","","IMPAGO")</f>
        <v>IMPAGO</v>
      </c>
      <c r="M592" s="1319" t="str">
        <f>IF(L592="IMPAGO","SIN O.C.","")</f>
        <v>SIN O.C.</v>
      </c>
      <c r="N592" s="1319" t="str">
        <f>IF(L592="IMPAGO","SIN FACT.","")</f>
        <v>SIN FACT.</v>
      </c>
    </row>
    <row r="593" spans="1:14" s="611" customFormat="1" x14ac:dyDescent="0.25">
      <c r="A593" s="712" t="s">
        <v>305</v>
      </c>
      <c r="B593" s="719">
        <v>41472</v>
      </c>
      <c r="C593" s="724" t="s">
        <v>1911</v>
      </c>
      <c r="D593" s="712" t="s">
        <v>1856</v>
      </c>
      <c r="E593" s="715">
        <v>10148539</v>
      </c>
      <c r="F593" s="712">
        <v>21918734</v>
      </c>
      <c r="G593" s="712">
        <v>2705004</v>
      </c>
      <c r="H593" s="716" t="str">
        <f>IF(G593="","",VLOOKUP(G593,ARANCEL!$B$5:$D$121,2,FALSE))</f>
        <v>CARILLA ESTETICA (ART-GLASS O CERAMICA)</v>
      </c>
      <c r="I593" s="717" t="s">
        <v>1912</v>
      </c>
      <c r="J593" s="712">
        <v>4</v>
      </c>
      <c r="K593" s="718">
        <f>IF(G593="","",VLOOKUP(G593,ARANCEL!$B$5:$D$121,3,FALSE)*J593)</f>
        <v>107012</v>
      </c>
      <c r="L593" s="1319" t="str">
        <f>IF(E593="","","IMPAGO")</f>
        <v>IMPAGO</v>
      </c>
      <c r="M593" s="1319" t="str">
        <f>IF(L593="IMPAGO","SIN O.C.","")</f>
        <v>SIN O.C.</v>
      </c>
      <c r="N593" s="1319" t="str">
        <f>IF(L593="IMPAGO","SIN FACT.","")</f>
        <v>SIN FACT.</v>
      </c>
    </row>
    <row r="594" spans="1:14" s="599" customFormat="1" x14ac:dyDescent="0.25">
      <c r="A594" s="712" t="s">
        <v>305</v>
      </c>
      <c r="B594" s="719">
        <v>41816</v>
      </c>
      <c r="C594" s="714" t="s">
        <v>5369</v>
      </c>
      <c r="D594" s="712" t="s">
        <v>1863</v>
      </c>
      <c r="E594" s="715">
        <v>10216872</v>
      </c>
      <c r="F594" s="712">
        <v>25006872</v>
      </c>
      <c r="G594" s="712">
        <v>2704013</v>
      </c>
      <c r="H594" s="716" t="str">
        <f>IF(G594="","",VLOOKUP(G594,ARANCEL!$B$5:$D$121,2,FALSE))</f>
        <v>PROVISORIO (POR PIEZA)</v>
      </c>
      <c r="I594" s="717" t="s">
        <v>342</v>
      </c>
      <c r="J594" s="712">
        <v>1</v>
      </c>
      <c r="K594" s="718">
        <f>IF(G594="","",VLOOKUP(G594,ARANCEL!$B$5:$D$121,3,FALSE)*J594)</f>
        <v>3250</v>
      </c>
      <c r="L594" s="1243" t="s">
        <v>6017</v>
      </c>
      <c r="M594" s="1243">
        <v>4500243704</v>
      </c>
      <c r="N594" s="1243">
        <v>9793</v>
      </c>
    </row>
    <row r="595" spans="1:14" s="618" customFormat="1" x14ac:dyDescent="0.25">
      <c r="A595" s="712" t="s">
        <v>305</v>
      </c>
      <c r="B595" s="719">
        <v>41816</v>
      </c>
      <c r="C595" s="714" t="s">
        <v>5369</v>
      </c>
      <c r="D595" s="712" t="s">
        <v>1863</v>
      </c>
      <c r="E595" s="715">
        <v>10216872</v>
      </c>
      <c r="F595" s="712">
        <v>25006872</v>
      </c>
      <c r="G595" s="712">
        <v>2704003</v>
      </c>
      <c r="H595" s="716" t="str">
        <f>IF(G595="","",VLOOKUP(G595,ARANCEL!$B$5:$D$121,2,FALSE))</f>
        <v xml:space="preserve">CORONA PERIFERICA CON PERNO MUÑON COLADO </v>
      </c>
      <c r="I595" s="717" t="s">
        <v>342</v>
      </c>
      <c r="J595" s="712">
        <v>1</v>
      </c>
      <c r="K595" s="718">
        <f>IF(G595="","",VLOOKUP(G595,ARANCEL!$B$5:$D$121,3,FALSE)*J595)</f>
        <v>32612</v>
      </c>
      <c r="L595" s="1243" t="s">
        <v>6017</v>
      </c>
      <c r="M595" s="1243">
        <v>4500243704</v>
      </c>
      <c r="N595" s="1243">
        <v>9793</v>
      </c>
    </row>
    <row r="596" spans="1:14" s="618" customFormat="1" x14ac:dyDescent="0.25">
      <c r="A596" s="712" t="s">
        <v>305</v>
      </c>
      <c r="B596" s="719">
        <v>41830</v>
      </c>
      <c r="C596" s="714" t="s">
        <v>5910</v>
      </c>
      <c r="D596" s="712" t="s">
        <v>1851</v>
      </c>
      <c r="E596" s="715">
        <v>10223275</v>
      </c>
      <c r="F596" s="712">
        <v>26134613</v>
      </c>
      <c r="G596" s="712">
        <v>2704013</v>
      </c>
      <c r="H596" s="716" t="str">
        <f>IF(G596="","",VLOOKUP(G596,ARANCEL!$B$5:$D$121,2,FALSE))</f>
        <v>PROVISORIO (POR PIEZA)</v>
      </c>
      <c r="I596" s="717" t="s">
        <v>318</v>
      </c>
      <c r="J596" s="712">
        <v>1</v>
      </c>
      <c r="K596" s="718">
        <f>IF(G596="","",VLOOKUP(G596,ARANCEL!$B$5:$D$121,3,FALSE)*J596)</f>
        <v>3250</v>
      </c>
      <c r="L596" s="1243" t="s">
        <v>6017</v>
      </c>
      <c r="M596" s="1243">
        <v>4500243707</v>
      </c>
      <c r="N596" s="1243">
        <v>9794</v>
      </c>
    </row>
    <row r="597" spans="1:14" s="618" customFormat="1" x14ac:dyDescent="0.25">
      <c r="A597" s="712" t="s">
        <v>305</v>
      </c>
      <c r="B597" s="719">
        <v>41830</v>
      </c>
      <c r="C597" s="714" t="s">
        <v>5910</v>
      </c>
      <c r="D597" s="712" t="s">
        <v>1851</v>
      </c>
      <c r="E597" s="715">
        <v>10223275</v>
      </c>
      <c r="F597" s="712">
        <v>26134613</v>
      </c>
      <c r="G597" s="712">
        <v>2704003</v>
      </c>
      <c r="H597" s="716" t="str">
        <f>IF(G597="","",VLOOKUP(G597,ARANCEL!$B$5:$D$121,2,FALSE))</f>
        <v xml:space="preserve">CORONA PERIFERICA CON PERNO MUÑON COLADO </v>
      </c>
      <c r="I597" s="717" t="s">
        <v>318</v>
      </c>
      <c r="J597" s="712">
        <v>1</v>
      </c>
      <c r="K597" s="718">
        <f>IF(G597="","",VLOOKUP(G597,ARANCEL!$B$5:$D$121,3,FALSE)*J597)</f>
        <v>32612</v>
      </c>
      <c r="L597" s="1243" t="s">
        <v>6017</v>
      </c>
      <c r="M597" s="1243">
        <v>4500243707</v>
      </c>
      <c r="N597" s="1243">
        <v>9794</v>
      </c>
    </row>
    <row r="598" spans="1:14" s="618" customFormat="1" x14ac:dyDescent="0.25">
      <c r="A598" s="712" t="s">
        <v>305</v>
      </c>
      <c r="B598" s="719">
        <v>41813</v>
      </c>
      <c r="C598" s="714" t="s">
        <v>5258</v>
      </c>
      <c r="D598" s="712" t="s">
        <v>1851</v>
      </c>
      <c r="E598" s="715">
        <v>10214292</v>
      </c>
      <c r="F598" s="712">
        <v>26134613</v>
      </c>
      <c r="G598" s="712">
        <v>2705003</v>
      </c>
      <c r="H598" s="716" t="str">
        <f>IF(G598="","",VLOOKUP(G598,ARANCEL!$B$5:$D$121,2,FALSE))</f>
        <v>INCRUSTACION ESTETICA (ART-GLASS O CERAMICA)</v>
      </c>
      <c r="I598" s="717" t="s">
        <v>618</v>
      </c>
      <c r="J598" s="712">
        <v>1</v>
      </c>
      <c r="K598" s="718">
        <f>IF(G598="","",VLOOKUP(G598,ARANCEL!$B$5:$D$121,3,FALSE)*J598)</f>
        <v>15676</v>
      </c>
      <c r="L598" s="1243" t="s">
        <v>6017</v>
      </c>
      <c r="M598" s="1243">
        <v>4500243704</v>
      </c>
      <c r="N598" s="1243">
        <v>9793</v>
      </c>
    </row>
    <row r="599" spans="1:14" s="618" customFormat="1" x14ac:dyDescent="0.25">
      <c r="A599" s="712" t="s">
        <v>305</v>
      </c>
      <c r="B599" s="719">
        <v>41842</v>
      </c>
      <c r="C599" s="714" t="s">
        <v>5848</v>
      </c>
      <c r="D599" s="712" t="s">
        <v>414</v>
      </c>
      <c r="E599" s="715">
        <v>10227610</v>
      </c>
      <c r="F599" s="712">
        <v>27135867</v>
      </c>
      <c r="G599" s="712">
        <v>2704013</v>
      </c>
      <c r="H599" s="716" t="str">
        <f>IF(G599="","",VLOOKUP(G599,ARANCEL!$B$5:$D$121,2,FALSE))</f>
        <v>PROVISORIO (POR PIEZA)</v>
      </c>
      <c r="I599" s="717" t="s">
        <v>613</v>
      </c>
      <c r="J599" s="712">
        <v>2</v>
      </c>
      <c r="K599" s="718">
        <f>IF(G599="","",VLOOKUP(G599,ARANCEL!$B$5:$D$121,3,FALSE)*J599)</f>
        <v>6500</v>
      </c>
      <c r="L599" s="1243" t="s">
        <v>6017</v>
      </c>
      <c r="M599" s="1243">
        <v>4500243707</v>
      </c>
      <c r="N599" s="1243">
        <v>9794</v>
      </c>
    </row>
    <row r="600" spans="1:14" s="618" customFormat="1" x14ac:dyDescent="0.25">
      <c r="A600" s="712" t="s">
        <v>305</v>
      </c>
      <c r="B600" s="719">
        <v>41842</v>
      </c>
      <c r="C600" s="714" t="s">
        <v>5848</v>
      </c>
      <c r="D600" s="712" t="s">
        <v>414</v>
      </c>
      <c r="E600" s="715">
        <v>10227610</v>
      </c>
      <c r="F600" s="712">
        <v>27135867</v>
      </c>
      <c r="G600" s="712">
        <v>2704016</v>
      </c>
      <c r="H600" s="716" t="str">
        <f>IF(G600="","",VLOOKUP(G600,ARANCEL!$B$5:$D$121,2,FALSE))</f>
        <v xml:space="preserve">CORONA PROCERA </v>
      </c>
      <c r="I600" s="717" t="s">
        <v>613</v>
      </c>
      <c r="J600" s="712">
        <v>2</v>
      </c>
      <c r="K600" s="718">
        <f>IF(G600="","",VLOOKUP(G600,ARANCEL!$B$5:$D$121,3,FALSE)*J600)</f>
        <v>116954</v>
      </c>
      <c r="L600" s="1243" t="s">
        <v>6017</v>
      </c>
      <c r="M600" s="1243">
        <v>4500243707</v>
      </c>
      <c r="N600" s="1243">
        <v>9794</v>
      </c>
    </row>
    <row r="601" spans="1:14" s="618" customFormat="1" x14ac:dyDescent="0.25">
      <c r="A601" s="712" t="s">
        <v>305</v>
      </c>
      <c r="B601" s="719">
        <v>41711</v>
      </c>
      <c r="C601" s="714" t="s">
        <v>1725</v>
      </c>
      <c r="D601" s="712" t="s">
        <v>1157</v>
      </c>
      <c r="E601" s="715">
        <v>10180599</v>
      </c>
      <c r="F601" s="712">
        <v>25380007</v>
      </c>
      <c r="G601" s="712">
        <v>2707001</v>
      </c>
      <c r="H601" s="716" t="str">
        <f>IF(G601="","",VLOOKUP(G601,ARANCEL!$B$5:$D$121,2,FALSE))</f>
        <v xml:space="preserve">PLANO DE RELAJACION </v>
      </c>
      <c r="I601" s="717" t="s">
        <v>306</v>
      </c>
      <c r="J601" s="712">
        <v>1</v>
      </c>
      <c r="K601" s="718">
        <f>IF(G601="","",VLOOKUP(G601,ARANCEL!$B$5:$D$121,3,FALSE)*J601)</f>
        <v>9221</v>
      </c>
      <c r="L601" s="1243" t="s">
        <v>3058</v>
      </c>
      <c r="M601" s="1243">
        <v>4500225670</v>
      </c>
      <c r="N601" s="1243">
        <v>8925</v>
      </c>
    </row>
    <row r="602" spans="1:14" s="618" customFormat="1" x14ac:dyDescent="0.25">
      <c r="A602" s="712" t="s">
        <v>305</v>
      </c>
      <c r="B602" s="719">
        <v>41779</v>
      </c>
      <c r="C602" s="714" t="s">
        <v>4662</v>
      </c>
      <c r="D602" s="712" t="s">
        <v>1157</v>
      </c>
      <c r="E602" s="715">
        <v>10199466</v>
      </c>
      <c r="F602" s="712">
        <v>26513380</v>
      </c>
      <c r="G602" s="712">
        <v>2707001</v>
      </c>
      <c r="H602" s="716" t="str">
        <f>IF(G602="","",VLOOKUP(G602,ARANCEL!$B$5:$D$121,2,FALSE))</f>
        <v xml:space="preserve">PLANO DE RELAJACION </v>
      </c>
      <c r="I602" s="717" t="s">
        <v>306</v>
      </c>
      <c r="J602" s="712">
        <v>1</v>
      </c>
      <c r="K602" s="718">
        <f>IF(G602="","",VLOOKUP(G602,ARANCEL!$B$5:$D$121,3,FALSE)*J602)</f>
        <v>9221</v>
      </c>
      <c r="L602" s="1243" t="s">
        <v>5292</v>
      </c>
      <c r="M602" s="1243">
        <v>4500235506</v>
      </c>
      <c r="N602" s="1243">
        <v>9399</v>
      </c>
    </row>
    <row r="603" spans="1:14" s="621" customFormat="1" x14ac:dyDescent="0.25">
      <c r="A603" s="712" t="s">
        <v>305</v>
      </c>
      <c r="B603" s="719">
        <v>41692</v>
      </c>
      <c r="C603" s="714" t="s">
        <v>2939</v>
      </c>
      <c r="D603" s="712" t="s">
        <v>414</v>
      </c>
      <c r="E603" s="715">
        <v>10176255</v>
      </c>
      <c r="F603" s="712">
        <v>25067169</v>
      </c>
      <c r="G603" s="712">
        <v>2704013</v>
      </c>
      <c r="H603" s="716" t="str">
        <f>IF(G603="","",VLOOKUP(G603,ARANCEL!$B$5:$D$121,2,FALSE))</f>
        <v>PROVISORIO (POR PIEZA)</v>
      </c>
      <c r="I603" s="717" t="s">
        <v>325</v>
      </c>
      <c r="J603" s="712">
        <v>1</v>
      </c>
      <c r="K603" s="718">
        <f>IF(G603="","",VLOOKUP(G603,ARANCEL!$B$5:$D$121,3,FALSE)*J603)</f>
        <v>3250</v>
      </c>
      <c r="L603" s="1243" t="s">
        <v>8279</v>
      </c>
      <c r="M603" s="1243">
        <v>4500259031</v>
      </c>
      <c r="N603" s="1243" t="s">
        <v>8259</v>
      </c>
    </row>
    <row r="604" spans="1:14" s="620" customFormat="1" x14ac:dyDescent="0.25">
      <c r="A604" s="712" t="s">
        <v>305</v>
      </c>
      <c r="B604" s="719">
        <v>41753</v>
      </c>
      <c r="C604" s="714" t="s">
        <v>2939</v>
      </c>
      <c r="D604" s="712" t="s">
        <v>414</v>
      </c>
      <c r="E604" s="715">
        <v>10176255</v>
      </c>
      <c r="F604" s="712">
        <v>25067169</v>
      </c>
      <c r="G604" s="712">
        <v>2704016</v>
      </c>
      <c r="H604" s="716" t="str">
        <f>IF(G604="","",VLOOKUP(G604,ARANCEL!$B$5:$D$121,2,FALSE))</f>
        <v xml:space="preserve">CORONA PROCERA </v>
      </c>
      <c r="I604" s="717" t="s">
        <v>325</v>
      </c>
      <c r="J604" s="712">
        <v>1</v>
      </c>
      <c r="K604" s="718">
        <f>IF(G604="","",VLOOKUP(G604,ARANCEL!$B$5:$D$121,3,FALSE)*J604)</f>
        <v>58477</v>
      </c>
      <c r="L604" s="1243" t="s">
        <v>8279</v>
      </c>
      <c r="M604" s="1243">
        <v>4500259031</v>
      </c>
      <c r="N604" s="1243" t="s">
        <v>8259</v>
      </c>
    </row>
    <row r="605" spans="1:14" s="596" customFormat="1" x14ac:dyDescent="0.25">
      <c r="A605" s="712" t="s">
        <v>305</v>
      </c>
      <c r="B605" s="719">
        <v>41667</v>
      </c>
      <c r="C605" s="724" t="s">
        <v>1849</v>
      </c>
      <c r="D605" s="712" t="s">
        <v>1638</v>
      </c>
      <c r="E605" s="715">
        <v>10170568</v>
      </c>
      <c r="F605" s="712">
        <v>24176361</v>
      </c>
      <c r="G605" s="712">
        <v>2705003</v>
      </c>
      <c r="H605" s="716" t="str">
        <f>IF(G605="","",VLOOKUP(G605,ARANCEL!$B$5:$D$121,2,FALSE))</f>
        <v>INCRUSTACION ESTETICA (ART-GLASS O CERAMICA)</v>
      </c>
      <c r="I605" s="717" t="s">
        <v>315</v>
      </c>
      <c r="J605" s="712">
        <v>1</v>
      </c>
      <c r="K605" s="718">
        <f>IF(G605="","",VLOOKUP(G605,ARANCEL!$B$5:$D$121,3,FALSE)*J605)</f>
        <v>15676</v>
      </c>
      <c r="L605" s="1243" t="s">
        <v>2842</v>
      </c>
      <c r="M605" s="1243">
        <v>4500216234</v>
      </c>
      <c r="N605" s="1243">
        <v>8407</v>
      </c>
    </row>
    <row r="606" spans="1:14" s="618" customFormat="1" x14ac:dyDescent="0.25">
      <c r="A606" s="728" t="s">
        <v>313</v>
      </c>
      <c r="B606" s="719">
        <v>42020</v>
      </c>
      <c r="C606" s="714" t="s">
        <v>9515</v>
      </c>
      <c r="D606" s="712" t="s">
        <v>1638</v>
      </c>
      <c r="E606" s="715">
        <v>10309170</v>
      </c>
      <c r="F606" s="712">
        <v>30081480</v>
      </c>
      <c r="G606" s="712">
        <v>2704013</v>
      </c>
      <c r="H606" s="716" t="str">
        <f>IF(G606="","",VLOOKUP(G606,ARANCEL!$B$5:$D$121,2,FALSE))</f>
        <v>PROVISORIO (POR PIEZA)</v>
      </c>
      <c r="I606" s="717" t="s">
        <v>329</v>
      </c>
      <c r="J606" s="712">
        <v>1</v>
      </c>
      <c r="K606" s="718">
        <f>IF(G606="","",VLOOKUP(G606,ARANCEL!$B$5:$D$121,3,FALSE)*J606)</f>
        <v>3250</v>
      </c>
      <c r="L606" s="1319" t="str">
        <f>IF(E606="","","IMPAGO")</f>
        <v>IMPAGO</v>
      </c>
      <c r="M606" s="1319" t="str">
        <f>IF(L606="IMPAGO","SIN O.C.","")</f>
        <v>SIN O.C.</v>
      </c>
      <c r="N606" s="1319" t="str">
        <f>IF(L606="IMPAGO","SIN FACT.","")</f>
        <v>SIN FACT.</v>
      </c>
    </row>
    <row r="607" spans="1:14" s="618" customFormat="1" x14ac:dyDescent="0.25">
      <c r="A607" s="712" t="s">
        <v>305</v>
      </c>
      <c r="B607" s="719">
        <v>42020</v>
      </c>
      <c r="C607" s="714" t="s">
        <v>9515</v>
      </c>
      <c r="D607" s="712" t="s">
        <v>1638</v>
      </c>
      <c r="E607" s="715">
        <v>10309170</v>
      </c>
      <c r="F607" s="712">
        <v>30081480</v>
      </c>
      <c r="G607" s="712">
        <v>2704015</v>
      </c>
      <c r="H607" s="716" t="str">
        <f>IF(G607="","",VLOOKUP(G607,ARANCEL!$B$5:$D$121,2,FALSE))</f>
        <v xml:space="preserve">CORONA IN CERAM </v>
      </c>
      <c r="I607" s="717" t="s">
        <v>329</v>
      </c>
      <c r="J607" s="712">
        <v>1</v>
      </c>
      <c r="K607" s="718">
        <f>IF(G607="","",VLOOKUP(G607,ARANCEL!$B$5:$D$121,3,FALSE)*J607)</f>
        <v>42733</v>
      </c>
      <c r="L607" s="1319" t="str">
        <f>IF(E607="","","IMPAGO")</f>
        <v>IMPAGO</v>
      </c>
      <c r="M607" s="1319" t="str">
        <f>IF(L607="IMPAGO","SIN O.C.","")</f>
        <v>SIN O.C.</v>
      </c>
      <c r="N607" s="1319" t="str">
        <f>IF(L607="IMPAGO","SIN FACT.","")</f>
        <v>SIN FACT.</v>
      </c>
    </row>
    <row r="608" spans="1:14" s="618" customFormat="1" x14ac:dyDescent="0.25">
      <c r="A608" s="712" t="s">
        <v>305</v>
      </c>
      <c r="B608" s="719">
        <v>41753</v>
      </c>
      <c r="C608" s="714" t="s">
        <v>4097</v>
      </c>
      <c r="D608" s="712" t="s">
        <v>1857</v>
      </c>
      <c r="E608" s="715">
        <v>10190561</v>
      </c>
      <c r="F608" s="712">
        <v>24986372</v>
      </c>
      <c r="G608" s="712">
        <v>2705003</v>
      </c>
      <c r="H608" s="716" t="str">
        <f>IF(G608="","",VLOOKUP(G608,ARANCEL!$B$5:$D$121,2,FALSE))</f>
        <v>INCRUSTACION ESTETICA (ART-GLASS O CERAMICA)</v>
      </c>
      <c r="I608" s="717" t="s">
        <v>324</v>
      </c>
      <c r="J608" s="712">
        <v>1</v>
      </c>
      <c r="K608" s="718">
        <f>IF(G608="","",VLOOKUP(G608,ARANCEL!$B$5:$D$121,3,FALSE)*J608)</f>
        <v>15676</v>
      </c>
      <c r="L608" s="1243" t="s">
        <v>8279</v>
      </c>
      <c r="M608" s="1243">
        <v>4500259031</v>
      </c>
      <c r="N608" s="1243" t="s">
        <v>8259</v>
      </c>
    </row>
    <row r="609" spans="1:14" s="621" customFormat="1" x14ac:dyDescent="0.25">
      <c r="A609" s="712" t="s">
        <v>305</v>
      </c>
      <c r="B609" s="719">
        <v>41940</v>
      </c>
      <c r="C609" s="714" t="s">
        <v>7903</v>
      </c>
      <c r="D609" s="712" t="s">
        <v>1870</v>
      </c>
      <c r="E609" s="715">
        <v>10270643</v>
      </c>
      <c r="F609" s="712">
        <v>29174771</v>
      </c>
      <c r="G609" s="712">
        <v>2705003</v>
      </c>
      <c r="H609" s="716" t="str">
        <f>IF(G609="","",VLOOKUP(G609,ARANCEL!$B$5:$D$121,2,FALSE))</f>
        <v>INCRUSTACION ESTETICA (ART-GLASS O CERAMICA)</v>
      </c>
      <c r="I609" s="717" t="s">
        <v>318</v>
      </c>
      <c r="J609" s="712">
        <v>1</v>
      </c>
      <c r="K609" s="718">
        <f>IF(G609="","",VLOOKUP(G609,ARANCEL!$B$5:$D$121,3,FALSE)*J609)</f>
        <v>15676</v>
      </c>
      <c r="L609" s="1243" t="s">
        <v>8279</v>
      </c>
      <c r="M609" s="1243">
        <v>4500260657</v>
      </c>
      <c r="N609" s="1243" t="s">
        <v>8296</v>
      </c>
    </row>
    <row r="610" spans="1:14" s="621" customFormat="1" x14ac:dyDescent="0.25">
      <c r="A610" s="712" t="s">
        <v>305</v>
      </c>
      <c r="B610" s="719">
        <v>41879</v>
      </c>
      <c r="C610" s="714" t="s">
        <v>6680</v>
      </c>
      <c r="D610" s="712" t="s">
        <v>1851</v>
      </c>
      <c r="E610" s="715">
        <v>10247808</v>
      </c>
      <c r="F610" s="712">
        <v>27974602</v>
      </c>
      <c r="G610" s="712">
        <v>2705003</v>
      </c>
      <c r="H610" s="716" t="str">
        <f>IF(G610="","",VLOOKUP(G610,ARANCEL!$B$5:$D$121,2,FALSE))</f>
        <v>INCRUSTACION ESTETICA (ART-GLASS O CERAMICA)</v>
      </c>
      <c r="I610" s="717" t="s">
        <v>318</v>
      </c>
      <c r="J610" s="712">
        <v>1</v>
      </c>
      <c r="K610" s="718">
        <f>IF(G610="","",VLOOKUP(G610,ARANCEL!$B$5:$D$121,3,FALSE)*J610)</f>
        <v>15676</v>
      </c>
      <c r="L610" s="1243" t="s">
        <v>6905</v>
      </c>
      <c r="M610" s="1243">
        <v>4500251392</v>
      </c>
      <c r="N610" s="1243" t="s">
        <v>7148</v>
      </c>
    </row>
    <row r="611" spans="1:14" s="621" customFormat="1" x14ac:dyDescent="0.25">
      <c r="A611" s="712" t="s">
        <v>305</v>
      </c>
      <c r="B611" s="719">
        <v>41740</v>
      </c>
      <c r="C611" s="714" t="s">
        <v>3885</v>
      </c>
      <c r="D611" s="712" t="s">
        <v>1863</v>
      </c>
      <c r="E611" s="715">
        <v>10187399</v>
      </c>
      <c r="F611" s="712">
        <v>25886208</v>
      </c>
      <c r="G611" s="712">
        <v>2704013</v>
      </c>
      <c r="H611" s="716" t="str">
        <f>IF(G611="","",VLOOKUP(G611,ARANCEL!$B$5:$D$121,2,FALSE))</f>
        <v>PROVISORIO (POR PIEZA)</v>
      </c>
      <c r="I611" s="717" t="s">
        <v>337</v>
      </c>
      <c r="J611" s="712">
        <v>1</v>
      </c>
      <c r="K611" s="718">
        <f>IF(G611="","",VLOOKUP(G611,ARANCEL!$B$5:$D$121,3,FALSE)*J611)</f>
        <v>3250</v>
      </c>
      <c r="L611" s="1243" t="s">
        <v>4612</v>
      </c>
      <c r="M611" s="1243">
        <v>4500230001</v>
      </c>
      <c r="N611" s="1243">
        <v>9203</v>
      </c>
    </row>
    <row r="612" spans="1:14" s="621" customFormat="1" x14ac:dyDescent="0.25">
      <c r="A612" s="712" t="s">
        <v>305</v>
      </c>
      <c r="B612" s="719">
        <v>41740</v>
      </c>
      <c r="C612" s="714" t="s">
        <v>3885</v>
      </c>
      <c r="D612" s="712" t="s">
        <v>1863</v>
      </c>
      <c r="E612" s="715">
        <v>10187399</v>
      </c>
      <c r="F612" s="712">
        <v>25886208</v>
      </c>
      <c r="G612" s="712">
        <v>2704003</v>
      </c>
      <c r="H612" s="716" t="str">
        <f>IF(G612="","",VLOOKUP(G612,ARANCEL!$B$5:$D$121,2,FALSE))</f>
        <v xml:space="preserve">CORONA PERIFERICA CON PERNO MUÑON COLADO </v>
      </c>
      <c r="I612" s="717" t="s">
        <v>337</v>
      </c>
      <c r="J612" s="712">
        <v>1</v>
      </c>
      <c r="K612" s="718">
        <f>IF(G612="","",VLOOKUP(G612,ARANCEL!$B$5:$D$121,3,FALSE)*J612)</f>
        <v>32612</v>
      </c>
      <c r="L612" s="1243" t="s">
        <v>4612</v>
      </c>
      <c r="M612" s="1243">
        <v>4500230003</v>
      </c>
      <c r="N612" s="1243">
        <v>9204</v>
      </c>
    </row>
    <row r="613" spans="1:14" s="626" customFormat="1" x14ac:dyDescent="0.25">
      <c r="A613" s="712" t="s">
        <v>305</v>
      </c>
      <c r="B613" s="719">
        <v>41753</v>
      </c>
      <c r="C613" s="714" t="s">
        <v>4153</v>
      </c>
      <c r="D613" s="712" t="s">
        <v>1851</v>
      </c>
      <c r="E613" s="715">
        <v>10190945</v>
      </c>
      <c r="F613" s="712">
        <v>25967595</v>
      </c>
      <c r="G613" s="712">
        <v>2704013</v>
      </c>
      <c r="H613" s="716" t="str">
        <f>IF(G613="","",VLOOKUP(G613,ARANCEL!$B$5:$D$121,2,FALSE))</f>
        <v>PROVISORIO (POR PIEZA)</v>
      </c>
      <c r="I613" s="717" t="s">
        <v>4154</v>
      </c>
      <c r="J613" s="712">
        <v>3</v>
      </c>
      <c r="K613" s="718">
        <f>IF(G613="","",VLOOKUP(G613,ARANCEL!$B$5:$D$121,3,FALSE)*J613)</f>
        <v>9750</v>
      </c>
      <c r="L613" s="1243" t="s">
        <v>4612</v>
      </c>
      <c r="M613" s="1243">
        <v>4500230017</v>
      </c>
      <c r="N613" s="1243">
        <v>9205</v>
      </c>
    </row>
    <row r="614" spans="1:14" s="635" customFormat="1" x14ac:dyDescent="0.25">
      <c r="A614" s="712" t="s">
        <v>305</v>
      </c>
      <c r="B614" s="719">
        <v>41753</v>
      </c>
      <c r="C614" s="714" t="s">
        <v>4153</v>
      </c>
      <c r="D614" s="712" t="s">
        <v>1851</v>
      </c>
      <c r="E614" s="715">
        <v>10190945</v>
      </c>
      <c r="F614" s="712">
        <v>25967595</v>
      </c>
      <c r="G614" s="712">
        <v>2702002</v>
      </c>
      <c r="H614" s="716" t="str">
        <f>IF(G614="","",VLOOKUP(G614,ARANCEL!$B$5:$D$121,2,FALSE))</f>
        <v xml:space="preserve">LABORATORIO CORONA CEMENTADA SOBRE IMPLANTE </v>
      </c>
      <c r="I614" s="717" t="s">
        <v>4154</v>
      </c>
      <c r="J614" s="712">
        <v>3</v>
      </c>
      <c r="K614" s="718">
        <f>IF(G614="","",VLOOKUP(G614,ARANCEL!$B$5:$D$121,3,FALSE)*J614)</f>
        <v>95634</v>
      </c>
      <c r="L614" s="1243" t="s">
        <v>4612</v>
      </c>
      <c r="M614" s="1243">
        <v>4500230003</v>
      </c>
      <c r="N614" s="1243">
        <v>9204</v>
      </c>
    </row>
    <row r="615" spans="1:14" s="635" customFormat="1" x14ac:dyDescent="0.25">
      <c r="A615" s="712" t="s">
        <v>305</v>
      </c>
      <c r="B615" s="719">
        <v>41864</v>
      </c>
      <c r="C615" s="714" t="s">
        <v>6365</v>
      </c>
      <c r="D615" s="712" t="s">
        <v>1638</v>
      </c>
      <c r="E615" s="715">
        <v>10240451</v>
      </c>
      <c r="F615" s="712">
        <v>27908769</v>
      </c>
      <c r="G615" s="712">
        <v>2704013</v>
      </c>
      <c r="H615" s="716" t="str">
        <f>IF(G615="","",VLOOKUP(G615,ARANCEL!$B$5:$D$121,2,FALSE))</f>
        <v>PROVISORIO (POR PIEZA)</v>
      </c>
      <c r="I615" s="717" t="s">
        <v>337</v>
      </c>
      <c r="J615" s="712">
        <v>1</v>
      </c>
      <c r="K615" s="718">
        <f>IF(G615="","",VLOOKUP(G615,ARANCEL!$B$5:$D$121,3,FALSE)*J615)</f>
        <v>3250</v>
      </c>
      <c r="L615" s="1243" t="s">
        <v>6905</v>
      </c>
      <c r="M615" s="1243">
        <v>4500249955</v>
      </c>
      <c r="N615" s="1243" t="s">
        <v>6908</v>
      </c>
    </row>
    <row r="616" spans="1:14" s="635" customFormat="1" x14ac:dyDescent="0.25">
      <c r="A616" s="712" t="s">
        <v>305</v>
      </c>
      <c r="B616" s="719">
        <v>41864</v>
      </c>
      <c r="C616" s="714" t="s">
        <v>6365</v>
      </c>
      <c r="D616" s="712" t="s">
        <v>1638</v>
      </c>
      <c r="E616" s="715">
        <v>10240451</v>
      </c>
      <c r="F616" s="712">
        <v>27908769</v>
      </c>
      <c r="G616" s="712">
        <v>2704003</v>
      </c>
      <c r="H616" s="716" t="str">
        <f>IF(G616="","",VLOOKUP(G616,ARANCEL!$B$5:$D$121,2,FALSE))</f>
        <v xml:space="preserve">CORONA PERIFERICA CON PERNO MUÑON COLADO </v>
      </c>
      <c r="I616" s="717" t="s">
        <v>337</v>
      </c>
      <c r="J616" s="712">
        <v>1</v>
      </c>
      <c r="K616" s="718">
        <f>IF(G616="","",VLOOKUP(G616,ARANCEL!$B$5:$D$121,3,FALSE)*J616)</f>
        <v>32612</v>
      </c>
      <c r="L616" s="1243" t="s">
        <v>6905</v>
      </c>
      <c r="M616" s="1243">
        <v>4500249955</v>
      </c>
      <c r="N616" s="1243" t="s">
        <v>6908</v>
      </c>
    </row>
    <row r="617" spans="1:14" s="635" customFormat="1" x14ac:dyDescent="0.25">
      <c r="A617" s="712" t="s">
        <v>305</v>
      </c>
      <c r="B617" s="719">
        <v>41709</v>
      </c>
      <c r="C617" s="714" t="s">
        <v>3243</v>
      </c>
      <c r="D617" s="712" t="s">
        <v>1851</v>
      </c>
      <c r="E617" s="715">
        <v>10180261</v>
      </c>
      <c r="F617" s="712">
        <v>25188177</v>
      </c>
      <c r="G617" s="712">
        <v>2705003</v>
      </c>
      <c r="H617" s="716" t="str">
        <f>IF(G617="","",VLOOKUP(G617,ARANCEL!$B$5:$D$121,2,FALSE))</f>
        <v>INCRUSTACION ESTETICA (ART-GLASS O CERAMICA)</v>
      </c>
      <c r="I617" s="717" t="s">
        <v>632</v>
      </c>
      <c r="J617" s="712">
        <v>2</v>
      </c>
      <c r="K617" s="718">
        <f>IF(G617="","",VLOOKUP(G617,ARANCEL!$B$5:$D$121,3,FALSE)*J617)</f>
        <v>31352</v>
      </c>
      <c r="L617" s="1243" t="s">
        <v>3058</v>
      </c>
      <c r="M617" s="1243">
        <v>4500225670</v>
      </c>
      <c r="N617" s="1243">
        <v>8925</v>
      </c>
    </row>
    <row r="618" spans="1:14" s="635" customFormat="1" x14ac:dyDescent="0.25">
      <c r="A618" s="712" t="s">
        <v>305</v>
      </c>
      <c r="B618" s="719">
        <v>41845</v>
      </c>
      <c r="C618" s="714" t="s">
        <v>3243</v>
      </c>
      <c r="D618" s="712" t="s">
        <v>1870</v>
      </c>
      <c r="E618" s="715">
        <v>10229904</v>
      </c>
      <c r="F618" s="712">
        <v>27202243</v>
      </c>
      <c r="G618" s="712">
        <v>2705003</v>
      </c>
      <c r="H618" s="716" t="str">
        <f>IF(G618="","",VLOOKUP(G618,ARANCEL!$B$5:$D$121,2,FALSE))</f>
        <v>INCRUSTACION ESTETICA (ART-GLASS O CERAMICA)</v>
      </c>
      <c r="I618" s="717" t="s">
        <v>758</v>
      </c>
      <c r="J618" s="712">
        <v>2</v>
      </c>
      <c r="K618" s="718">
        <f>IF(G618="","",VLOOKUP(G618,ARANCEL!$B$5:$D$121,3,FALSE)*J618)</f>
        <v>31352</v>
      </c>
      <c r="L618" s="1243" t="s">
        <v>6017</v>
      </c>
      <c r="M618" s="1243">
        <v>4500245543</v>
      </c>
      <c r="N618" s="1243">
        <v>9814</v>
      </c>
    </row>
    <row r="619" spans="1:14" s="635" customFormat="1" x14ac:dyDescent="0.25">
      <c r="A619" s="712" t="s">
        <v>305</v>
      </c>
      <c r="B619" s="719">
        <v>41906</v>
      </c>
      <c r="C619" s="714" t="s">
        <v>3243</v>
      </c>
      <c r="D619" s="712" t="s">
        <v>1870</v>
      </c>
      <c r="E619" s="715">
        <v>10229904</v>
      </c>
      <c r="F619" s="712">
        <v>27202243</v>
      </c>
      <c r="G619" s="712">
        <v>2705003</v>
      </c>
      <c r="H619" s="716" t="str">
        <f>IF(G619="","",VLOOKUP(G619,ARANCEL!$B$5:$D$121,2,FALSE))</f>
        <v>INCRUSTACION ESTETICA (ART-GLASS O CERAMICA)</v>
      </c>
      <c r="I619" s="717" t="s">
        <v>618</v>
      </c>
      <c r="J619" s="712">
        <v>1</v>
      </c>
      <c r="K619" s="718">
        <f>IF(G619="","",VLOOKUP(G619,ARANCEL!$B$5:$D$121,3,FALSE)*J619)</f>
        <v>15676</v>
      </c>
      <c r="L619" s="1243" t="s">
        <v>7548</v>
      </c>
      <c r="M619" s="1243">
        <v>4500254810</v>
      </c>
      <c r="N619" s="1243" t="s">
        <v>7560</v>
      </c>
    </row>
    <row r="620" spans="1:14" s="626" customFormat="1" x14ac:dyDescent="0.25">
      <c r="A620" s="712" t="s">
        <v>305</v>
      </c>
      <c r="B620" s="719">
        <v>42013</v>
      </c>
      <c r="C620" s="714" t="s">
        <v>9297</v>
      </c>
      <c r="D620" s="712" t="s">
        <v>414</v>
      </c>
      <c r="E620" s="715">
        <v>10304728</v>
      </c>
      <c r="F620" s="712">
        <v>30129906</v>
      </c>
      <c r="G620" s="712">
        <v>2704013</v>
      </c>
      <c r="H620" s="716" t="str">
        <f>IF(G620="","",VLOOKUP(G620,ARANCEL!$B$5:$D$121,2,FALSE))</f>
        <v>PROVISORIO (POR PIEZA)</v>
      </c>
      <c r="I620" s="717" t="s">
        <v>329</v>
      </c>
      <c r="J620" s="712">
        <v>1</v>
      </c>
      <c r="K620" s="718">
        <f>IF(G620="","",VLOOKUP(G620,ARANCEL!$B$5:$D$121,3,FALSE)*J620)</f>
        <v>3250</v>
      </c>
      <c r="L620" s="1319" t="str">
        <f>IF(E620="","","IMPAGO")</f>
        <v>IMPAGO</v>
      </c>
      <c r="M620" s="1319" t="str">
        <f>IF(L620="IMPAGO","SIN O.C.","")</f>
        <v>SIN O.C.</v>
      </c>
      <c r="N620" s="1319" t="str">
        <f>IF(L620="IMPAGO","SIN FACT.","")</f>
        <v>SIN FACT.</v>
      </c>
    </row>
    <row r="621" spans="1:14" s="626" customFormat="1" x14ac:dyDescent="0.25">
      <c r="A621" s="712" t="s">
        <v>305</v>
      </c>
      <c r="B621" s="719">
        <v>42013</v>
      </c>
      <c r="C621" s="714" t="s">
        <v>9297</v>
      </c>
      <c r="D621" s="712" t="s">
        <v>414</v>
      </c>
      <c r="E621" s="715">
        <v>10304728</v>
      </c>
      <c r="F621" s="712">
        <v>30129906</v>
      </c>
      <c r="G621" s="712">
        <v>2704031</v>
      </c>
      <c r="H621" s="716" t="str">
        <f>IF(G621="","",VLOOKUP(G621,ARANCEL!$B$5:$D$121,2,FALSE))</f>
        <v xml:space="preserve">PERNO MUÑON METALICO </v>
      </c>
      <c r="I621" s="717" t="s">
        <v>329</v>
      </c>
      <c r="J621" s="712">
        <v>1</v>
      </c>
      <c r="K621" s="718">
        <f>IF(G621="","",VLOOKUP(G621,ARANCEL!$B$5:$D$121,3,FALSE)*J621)</f>
        <v>12246</v>
      </c>
      <c r="L621" s="1319" t="str">
        <f>IF(E621="","","IMPAGO")</f>
        <v>IMPAGO</v>
      </c>
      <c r="M621" s="1319" t="str">
        <f>IF(L621="IMPAGO","SIN O.C.","")</f>
        <v>SIN O.C.</v>
      </c>
      <c r="N621" s="1319" t="str">
        <f>IF(L621="IMPAGO","SIN FACT.","")</f>
        <v>SIN FACT.</v>
      </c>
    </row>
    <row r="622" spans="1:14" s="631" customFormat="1" x14ac:dyDescent="0.25">
      <c r="A622" s="712" t="s">
        <v>313</v>
      </c>
      <c r="B622" s="719">
        <v>42013</v>
      </c>
      <c r="C622" s="714" t="s">
        <v>9297</v>
      </c>
      <c r="D622" s="712" t="s">
        <v>414</v>
      </c>
      <c r="E622" s="715">
        <v>10304728</v>
      </c>
      <c r="F622" s="712">
        <v>30129906</v>
      </c>
      <c r="G622" s="712">
        <v>2704016</v>
      </c>
      <c r="H622" s="716" t="str">
        <f>IF(G622="","",VLOOKUP(G622,ARANCEL!$B$5:$D$121,2,FALSE))</f>
        <v xml:space="preserve">CORONA PROCERA </v>
      </c>
      <c r="I622" s="717" t="s">
        <v>2739</v>
      </c>
      <c r="J622" s="712">
        <v>1</v>
      </c>
      <c r="K622" s="718">
        <f>IF(G622="","",VLOOKUP(G622,ARANCEL!$B$5:$D$121,3,FALSE)*J622)</f>
        <v>58477</v>
      </c>
      <c r="L622" s="1319" t="str">
        <f>IF(E622="","","IMPAGO")</f>
        <v>IMPAGO</v>
      </c>
      <c r="M622" s="1319" t="str">
        <f>IF(L622="IMPAGO","SIN O.C.","")</f>
        <v>SIN O.C.</v>
      </c>
      <c r="N622" s="1319" t="str">
        <f>IF(L622="IMPAGO","SIN FACT.","")</f>
        <v>SIN FACT.</v>
      </c>
    </row>
    <row r="623" spans="1:14" s="543" customFormat="1" x14ac:dyDescent="0.25">
      <c r="A623" s="712" t="s">
        <v>305</v>
      </c>
      <c r="B623" s="719">
        <v>41857</v>
      </c>
      <c r="C623" s="714" t="s">
        <v>6248</v>
      </c>
      <c r="D623" s="712" t="s">
        <v>1863</v>
      </c>
      <c r="E623" s="715">
        <v>10236708</v>
      </c>
      <c r="F623" s="712">
        <v>27027951</v>
      </c>
      <c r="G623" s="712">
        <v>2704013</v>
      </c>
      <c r="H623" s="716" t="str">
        <f>IF(G623="","",VLOOKUP(G623,ARANCEL!$B$5:$D$121,2,FALSE))</f>
        <v>PROVISORIO (POR PIEZA)</v>
      </c>
      <c r="I623" s="717" t="s">
        <v>337</v>
      </c>
      <c r="J623" s="712">
        <v>1</v>
      </c>
      <c r="K623" s="718">
        <f>IF(G623="","",VLOOKUP(G623,ARANCEL!$B$5:$D$121,3,FALSE)*J623)</f>
        <v>3250</v>
      </c>
      <c r="L623" s="1243" t="s">
        <v>6905</v>
      </c>
      <c r="M623" s="1243">
        <v>4500249955</v>
      </c>
      <c r="N623" s="1243" t="s">
        <v>6908</v>
      </c>
    </row>
    <row r="624" spans="1:14" s="543" customFormat="1" x14ac:dyDescent="0.25">
      <c r="A624" s="728" t="s">
        <v>305</v>
      </c>
      <c r="B624" s="719">
        <v>41857</v>
      </c>
      <c r="C624" s="714" t="s">
        <v>6248</v>
      </c>
      <c r="D624" s="712" t="s">
        <v>1863</v>
      </c>
      <c r="E624" s="715">
        <v>10236708</v>
      </c>
      <c r="F624" s="712">
        <v>27027951</v>
      </c>
      <c r="G624" s="712">
        <v>2704003</v>
      </c>
      <c r="H624" s="716" t="str">
        <f>IF(G624="","",VLOOKUP(G624,ARANCEL!$B$5:$D$121,2,FALSE))</f>
        <v xml:space="preserve">CORONA PERIFERICA CON PERNO MUÑON COLADO </v>
      </c>
      <c r="I624" s="717" t="s">
        <v>337</v>
      </c>
      <c r="J624" s="712">
        <v>1</v>
      </c>
      <c r="K624" s="718">
        <f>IF(G624="","",VLOOKUP(G624,ARANCEL!$B$5:$D$121,3,FALSE)*J624)</f>
        <v>32612</v>
      </c>
      <c r="L624" s="1243" t="s">
        <v>6905</v>
      </c>
      <c r="M624" s="1243">
        <v>4500249955</v>
      </c>
      <c r="N624" s="1243" t="s">
        <v>6908</v>
      </c>
    </row>
    <row r="625" spans="1:14" s="450" customFormat="1" x14ac:dyDescent="0.25">
      <c r="A625" s="712" t="s">
        <v>305</v>
      </c>
      <c r="B625" s="719">
        <v>41709</v>
      </c>
      <c r="C625" s="714" t="s">
        <v>3217</v>
      </c>
      <c r="D625" s="712" t="s">
        <v>414</v>
      </c>
      <c r="E625" s="715">
        <v>10179922</v>
      </c>
      <c r="F625" s="712">
        <v>25351070</v>
      </c>
      <c r="G625" s="712">
        <v>2702016</v>
      </c>
      <c r="H625" s="716" t="str">
        <f>IF(G625="","",VLOOKUP(G625,ARANCEL!$B$5:$D$121,2,FALSE))</f>
        <v xml:space="preserve">GUIA QUIRURGICA </v>
      </c>
      <c r="I625" s="717" t="s">
        <v>331</v>
      </c>
      <c r="J625" s="712">
        <v>1</v>
      </c>
      <c r="K625" s="718">
        <f>IF(G625="","",VLOOKUP(G625,ARANCEL!$B$5:$D$121,3,FALSE)*J625)</f>
        <v>18218</v>
      </c>
      <c r="L625" s="1243" t="s">
        <v>4612</v>
      </c>
      <c r="M625" s="1243">
        <v>4500230000</v>
      </c>
      <c r="N625" s="1243">
        <v>9201</v>
      </c>
    </row>
    <row r="626" spans="1:14" x14ac:dyDescent="0.25">
      <c r="A626" s="712" t="s">
        <v>305</v>
      </c>
      <c r="B626" s="719">
        <v>41709</v>
      </c>
      <c r="C626" s="714" t="s">
        <v>3217</v>
      </c>
      <c r="D626" s="712" t="s">
        <v>414</v>
      </c>
      <c r="E626" s="715">
        <v>10179923</v>
      </c>
      <c r="F626" s="712">
        <v>18695231</v>
      </c>
      <c r="G626" s="712">
        <v>2702002</v>
      </c>
      <c r="H626" s="716" t="str">
        <f>IF(G626="","",VLOOKUP(G626,ARANCEL!$B$5:$D$121,2,FALSE))</f>
        <v xml:space="preserve">LABORATORIO CORONA CEMENTADA SOBRE IMPLANTE </v>
      </c>
      <c r="I626" s="717" t="s">
        <v>613</v>
      </c>
      <c r="J626" s="712">
        <v>2</v>
      </c>
      <c r="K626" s="718">
        <f>IF(G626="","",VLOOKUP(G626,ARANCEL!$B$5:$D$121,3,FALSE)*J626)</f>
        <v>63756</v>
      </c>
      <c r="L626" s="1243" t="s">
        <v>3058</v>
      </c>
      <c r="M626" s="1243">
        <v>4500225668</v>
      </c>
      <c r="N626" s="1243">
        <v>8958</v>
      </c>
    </row>
    <row r="627" spans="1:14" s="626" customFormat="1" x14ac:dyDescent="0.25">
      <c r="A627" s="712" t="s">
        <v>305</v>
      </c>
      <c r="B627" s="719">
        <v>41857</v>
      </c>
      <c r="C627" s="714" t="s">
        <v>6199</v>
      </c>
      <c r="D627" s="712" t="s">
        <v>414</v>
      </c>
      <c r="E627" s="715">
        <v>10235954</v>
      </c>
      <c r="F627" s="712">
        <v>24061135</v>
      </c>
      <c r="G627" s="712">
        <v>2702048</v>
      </c>
      <c r="H627" s="716" t="str">
        <f>IF(G627="","",VLOOKUP(G627,ARANCEL!$B$5:$D$121,2,FALSE))</f>
        <v xml:space="preserve">SERVICIO LAB. IMPLANTE CORONA CEMENTADA/ATORNILLADA </v>
      </c>
      <c r="I627" s="717" t="s">
        <v>309</v>
      </c>
      <c r="J627" s="712">
        <v>1</v>
      </c>
      <c r="K627" s="718">
        <f>IF(G627="","",VLOOKUP(G627,ARANCEL!$B$5:$D$121,3,FALSE)*J627)</f>
        <v>43857</v>
      </c>
      <c r="L627" s="1243" t="s">
        <v>6905</v>
      </c>
      <c r="M627" s="1243">
        <v>4500249955</v>
      </c>
      <c r="N627" s="1243" t="s">
        <v>6908</v>
      </c>
    </row>
    <row r="628" spans="1:14" s="642" customFormat="1" x14ac:dyDescent="0.25">
      <c r="A628" s="738" t="s">
        <v>305</v>
      </c>
      <c r="B628" s="719">
        <v>41857</v>
      </c>
      <c r="C628" s="714" t="s">
        <v>6199</v>
      </c>
      <c r="D628" s="712" t="s">
        <v>414</v>
      </c>
      <c r="E628" s="715">
        <v>10247800</v>
      </c>
      <c r="F628" s="712">
        <v>24061135</v>
      </c>
      <c r="G628" s="712">
        <v>2702002</v>
      </c>
      <c r="H628" s="716" t="str">
        <f>IF(G628="","",VLOOKUP(G628,ARANCEL!$B$5:$D$121,2,FALSE))</f>
        <v xml:space="preserve">LABORATORIO CORONA CEMENTADA SOBRE IMPLANTE </v>
      </c>
      <c r="I628" s="717" t="s">
        <v>323</v>
      </c>
      <c r="J628" s="712">
        <v>1</v>
      </c>
      <c r="K628" s="718">
        <f>IF(G628="","",VLOOKUP(G628,ARANCEL!$B$5:$D$121,3,FALSE)*J628)</f>
        <v>31878</v>
      </c>
      <c r="L628" s="1243" t="s">
        <v>6905</v>
      </c>
      <c r="M628" s="1243">
        <v>4500251392</v>
      </c>
      <c r="N628" s="1243" t="s">
        <v>7148</v>
      </c>
    </row>
    <row r="629" spans="1:14" s="642" customFormat="1" x14ac:dyDescent="0.25">
      <c r="A629" s="712" t="s">
        <v>305</v>
      </c>
      <c r="B629" s="719">
        <v>41893</v>
      </c>
      <c r="C629" s="714" t="s">
        <v>7014</v>
      </c>
      <c r="D629" s="712" t="s">
        <v>500</v>
      </c>
      <c r="E629" s="715">
        <v>10255012</v>
      </c>
      <c r="F629" s="712">
        <v>2846926</v>
      </c>
      <c r="G629" s="712">
        <v>2702001</v>
      </c>
      <c r="H629" s="716" t="str">
        <f>IF(G629="","",VLOOKUP(G629,ARANCEL!$B$5:$D$121,2,FALSE))</f>
        <v>LABORATORIO PROVISORIO SOBRE IMPLANTE</v>
      </c>
      <c r="I629" s="717" t="s">
        <v>325</v>
      </c>
      <c r="J629" s="712">
        <v>1</v>
      </c>
      <c r="K629" s="718">
        <f>IF(G629="","",VLOOKUP(G629,ARANCEL!$B$5:$D$121,3,FALSE)*J629)</f>
        <v>7872</v>
      </c>
      <c r="L629" s="1243" t="s">
        <v>7548</v>
      </c>
      <c r="M629" s="1243">
        <v>4500254810</v>
      </c>
      <c r="N629" s="1243" t="s">
        <v>7560</v>
      </c>
    </row>
    <row r="630" spans="1:14" s="642" customFormat="1" x14ac:dyDescent="0.25">
      <c r="A630" s="712" t="s">
        <v>305</v>
      </c>
      <c r="B630" s="719">
        <v>41655</v>
      </c>
      <c r="C630" s="724" t="s">
        <v>1908</v>
      </c>
      <c r="D630" s="712" t="s">
        <v>1863</v>
      </c>
      <c r="E630" s="715">
        <v>10169402</v>
      </c>
      <c r="F630" s="712">
        <v>24305386</v>
      </c>
      <c r="G630" s="712">
        <v>2704003</v>
      </c>
      <c r="H630" s="716" t="str">
        <f>IF(G630="","",VLOOKUP(G630,ARANCEL!$B$5:$D$121,2,FALSE))</f>
        <v xml:space="preserve">CORONA PERIFERICA CON PERNO MUÑON COLADO </v>
      </c>
      <c r="I630" s="717" t="s">
        <v>324</v>
      </c>
      <c r="J630" s="712">
        <v>1</v>
      </c>
      <c r="K630" s="718">
        <f>IF(G630="","",VLOOKUP(G630,ARANCEL!$B$5:$D$121,3,FALSE)*J630)</f>
        <v>32612</v>
      </c>
      <c r="L630" s="1243" t="s">
        <v>2842</v>
      </c>
      <c r="M630" s="1243">
        <v>4500216233</v>
      </c>
      <c r="N630" s="1243">
        <v>8406</v>
      </c>
    </row>
    <row r="631" spans="1:14" s="642" customFormat="1" x14ac:dyDescent="0.25">
      <c r="A631" s="712" t="s">
        <v>305</v>
      </c>
      <c r="B631" s="719">
        <v>41655</v>
      </c>
      <c r="C631" s="724" t="s">
        <v>1908</v>
      </c>
      <c r="D631" s="712" t="s">
        <v>1863</v>
      </c>
      <c r="E631" s="715">
        <v>10169402</v>
      </c>
      <c r="F631" s="712">
        <v>24305386</v>
      </c>
      <c r="G631" s="712">
        <v>2704013</v>
      </c>
      <c r="H631" s="716" t="str">
        <f>IF(G631="","",VLOOKUP(G631,ARANCEL!$B$5:$D$121,2,FALSE))</f>
        <v>PROVISORIO (POR PIEZA)</v>
      </c>
      <c r="I631" s="717" t="s">
        <v>324</v>
      </c>
      <c r="J631" s="712">
        <v>1</v>
      </c>
      <c r="K631" s="718">
        <f>IF(G631="","",VLOOKUP(G631,ARANCEL!$B$5:$D$121,3,FALSE)*J631)</f>
        <v>3250</v>
      </c>
      <c r="L631" s="1243" t="s">
        <v>2842</v>
      </c>
      <c r="M631" s="1243">
        <v>4500216233</v>
      </c>
      <c r="N631" s="1243">
        <v>8406</v>
      </c>
    </row>
    <row r="632" spans="1:14" s="450" customFormat="1" x14ac:dyDescent="0.25">
      <c r="A632" s="712" t="s">
        <v>606</v>
      </c>
      <c r="B632" s="719">
        <v>41857</v>
      </c>
      <c r="C632" s="714" t="s">
        <v>2220</v>
      </c>
      <c r="D632" s="712" t="s">
        <v>414</v>
      </c>
      <c r="E632" s="715">
        <v>10235957</v>
      </c>
      <c r="F632" s="712">
        <v>21901694</v>
      </c>
      <c r="G632" s="712">
        <v>2705004</v>
      </c>
      <c r="H632" s="716" t="str">
        <f>IF(G632="","",VLOOKUP(G632,ARANCEL!$B$5:$D$121,2,FALSE))</f>
        <v>CARILLA ESTETICA (ART-GLASS O CERAMICA)</v>
      </c>
      <c r="I632" s="717" t="s">
        <v>6467</v>
      </c>
      <c r="J632" s="712">
        <v>6</v>
      </c>
      <c r="K632" s="718">
        <f>IF(G632="","",VLOOKUP(G632,ARANCEL!$B$5:$D$121,3,FALSE)*J632)</f>
        <v>160518</v>
      </c>
      <c r="L632" s="1243" t="s">
        <v>6905</v>
      </c>
      <c r="M632" s="1243">
        <v>4500249955</v>
      </c>
      <c r="N632" s="1243" t="s">
        <v>6908</v>
      </c>
    </row>
    <row r="633" spans="1:14" s="631" customFormat="1" x14ac:dyDescent="0.25">
      <c r="A633" s="712" t="s">
        <v>305</v>
      </c>
      <c r="B633" s="719">
        <v>41920</v>
      </c>
      <c r="C633" s="714" t="s">
        <v>2220</v>
      </c>
      <c r="D633" s="712" t="s">
        <v>1157</v>
      </c>
      <c r="E633" s="715">
        <v>10267132</v>
      </c>
      <c r="F633" s="712">
        <v>28093875</v>
      </c>
      <c r="G633" s="712">
        <v>2707001</v>
      </c>
      <c r="H633" s="716" t="str">
        <f>IF(G633="","",VLOOKUP(G633,ARANCEL!$B$5:$D$121,2,FALSE))</f>
        <v xml:space="preserve">PLANO DE RELAJACION </v>
      </c>
      <c r="I633" s="717" t="s">
        <v>306</v>
      </c>
      <c r="J633" s="712">
        <v>1</v>
      </c>
      <c r="K633" s="718">
        <f>IF(G633="","",VLOOKUP(G633,ARANCEL!$B$5:$D$121,3,FALSE)*J633)</f>
        <v>9221</v>
      </c>
      <c r="L633" s="1243" t="s">
        <v>8279</v>
      </c>
      <c r="M633" s="1243">
        <v>4500260657</v>
      </c>
      <c r="N633" s="1243" t="s">
        <v>8296</v>
      </c>
    </row>
    <row r="634" spans="1:14" s="631" customFormat="1" x14ac:dyDescent="0.25">
      <c r="A634" s="712" t="s">
        <v>305</v>
      </c>
      <c r="B634" s="719">
        <v>41989</v>
      </c>
      <c r="C634" s="714" t="s">
        <v>8852</v>
      </c>
      <c r="D634" s="712" t="s">
        <v>414</v>
      </c>
      <c r="E634" s="715">
        <v>10293467</v>
      </c>
      <c r="F634" s="712">
        <v>30011425</v>
      </c>
      <c r="G634" s="712">
        <v>2704013</v>
      </c>
      <c r="H634" s="716" t="str">
        <f>IF(G634="","",VLOOKUP(G634,ARANCEL!$B$5:$D$121,2,FALSE))</f>
        <v>PROVISORIO (POR PIEZA)</v>
      </c>
      <c r="I634" s="717" t="s">
        <v>321</v>
      </c>
      <c r="J634" s="712">
        <v>1</v>
      </c>
      <c r="K634" s="718">
        <f>IF(G634="","",VLOOKUP(G634,ARANCEL!$B$5:$D$121,3,FALSE)*J634)</f>
        <v>3250</v>
      </c>
      <c r="L634" s="1351" t="s">
        <v>9431</v>
      </c>
      <c r="M634" s="1351">
        <v>4500269285</v>
      </c>
      <c r="N634" s="1351" t="s">
        <v>9454</v>
      </c>
    </row>
    <row r="635" spans="1:14" s="642" customFormat="1" x14ac:dyDescent="0.25">
      <c r="A635" s="712" t="s">
        <v>313</v>
      </c>
      <c r="B635" s="719">
        <v>41989</v>
      </c>
      <c r="C635" s="714" t="s">
        <v>8852</v>
      </c>
      <c r="D635" s="712" t="s">
        <v>414</v>
      </c>
      <c r="E635" s="715">
        <v>10293467</v>
      </c>
      <c r="F635" s="712">
        <v>30011425</v>
      </c>
      <c r="G635" s="712">
        <v>2704003</v>
      </c>
      <c r="H635" s="716" t="str">
        <f>IF(G635="","",VLOOKUP(G635,ARANCEL!$B$5:$D$121,2,FALSE))</f>
        <v xml:space="preserve">CORONA PERIFERICA CON PERNO MUÑON COLADO </v>
      </c>
      <c r="I635" s="717" t="s">
        <v>321</v>
      </c>
      <c r="J635" s="712">
        <v>1</v>
      </c>
      <c r="K635" s="718">
        <f>IF(G635="","",VLOOKUP(G635,ARANCEL!$B$5:$D$121,3,FALSE)*J635)</f>
        <v>32612</v>
      </c>
      <c r="L635" s="1351" t="s">
        <v>9431</v>
      </c>
      <c r="M635" s="1351">
        <v>4500269285</v>
      </c>
      <c r="N635" s="1351" t="s">
        <v>9454</v>
      </c>
    </row>
    <row r="636" spans="1:14" s="642" customFormat="1" x14ac:dyDescent="0.25">
      <c r="A636" s="712" t="s">
        <v>305</v>
      </c>
      <c r="B636" s="719">
        <v>41767</v>
      </c>
      <c r="C636" s="714" t="s">
        <v>4411</v>
      </c>
      <c r="D636" s="712" t="s">
        <v>414</v>
      </c>
      <c r="E636" s="715">
        <v>10194428</v>
      </c>
      <c r="F636" s="712">
        <v>26203940</v>
      </c>
      <c r="G636" s="712">
        <v>2704005</v>
      </c>
      <c r="H636" s="716" t="str">
        <f>IF(G636="","",VLOOKUP(G636,ARANCEL!$B$5:$D$121,2,FALSE))</f>
        <v>PROVISORIO</v>
      </c>
      <c r="I636" s="717" t="s">
        <v>323</v>
      </c>
      <c r="J636" s="712">
        <v>1</v>
      </c>
      <c r="K636" s="718">
        <f>IF(G636="","",VLOOKUP(G636,ARANCEL!$B$5:$D$121,3,FALSE)*J636)</f>
        <v>3250</v>
      </c>
      <c r="L636" s="1243" t="s">
        <v>5292</v>
      </c>
      <c r="M636" s="1243">
        <v>4500235506</v>
      </c>
      <c r="N636" s="1243">
        <v>9399</v>
      </c>
    </row>
    <row r="637" spans="1:14" s="642" customFormat="1" x14ac:dyDescent="0.25">
      <c r="A637" s="728" t="s">
        <v>305</v>
      </c>
      <c r="B637" s="719">
        <v>41767</v>
      </c>
      <c r="C637" s="714" t="s">
        <v>4411</v>
      </c>
      <c r="D637" s="712" t="s">
        <v>414</v>
      </c>
      <c r="E637" s="715">
        <v>10194428</v>
      </c>
      <c r="F637" s="712">
        <v>26203940</v>
      </c>
      <c r="G637" s="712">
        <v>2704015</v>
      </c>
      <c r="H637" s="716" t="str">
        <f>IF(G637="","",VLOOKUP(G637,ARANCEL!$B$5:$D$121,2,FALSE))</f>
        <v xml:space="preserve">CORONA IN CERAM </v>
      </c>
      <c r="I637" s="717" t="s">
        <v>323</v>
      </c>
      <c r="J637" s="712">
        <v>1</v>
      </c>
      <c r="K637" s="718">
        <f>IF(G637="","",VLOOKUP(G637,ARANCEL!$B$5:$D$121,3,FALSE)*J637)</f>
        <v>42733</v>
      </c>
      <c r="L637" s="1243" t="s">
        <v>5292</v>
      </c>
      <c r="M637" s="1243">
        <v>4500235506</v>
      </c>
      <c r="N637" s="1243">
        <v>9399</v>
      </c>
    </row>
    <row r="638" spans="1:14" s="642" customFormat="1" x14ac:dyDescent="0.25">
      <c r="A638" s="712" t="s">
        <v>305</v>
      </c>
      <c r="B638" s="719">
        <v>41765</v>
      </c>
      <c r="C638" s="714" t="s">
        <v>4336</v>
      </c>
      <c r="D638" s="712" t="s">
        <v>1638</v>
      </c>
      <c r="E638" s="715">
        <v>10193909</v>
      </c>
      <c r="F638" s="712">
        <v>25312868</v>
      </c>
      <c r="G638" s="712">
        <v>2704013</v>
      </c>
      <c r="H638" s="716" t="str">
        <f>IF(G638="","",VLOOKUP(G638,ARANCEL!$B$5:$D$121,2,FALSE))</f>
        <v>PROVISORIO (POR PIEZA)</v>
      </c>
      <c r="I638" s="717" t="s">
        <v>681</v>
      </c>
      <c r="J638" s="712">
        <v>4</v>
      </c>
      <c r="K638" s="718">
        <f>IF(G638="","",VLOOKUP(G638,ARANCEL!$B$5:$D$121,3,FALSE)*J638)</f>
        <v>13000</v>
      </c>
      <c r="L638" s="1243" t="s">
        <v>5292</v>
      </c>
      <c r="M638" s="1243">
        <v>4500235506</v>
      </c>
      <c r="N638" s="1243">
        <v>9399</v>
      </c>
    </row>
    <row r="639" spans="1:14" s="642" customFormat="1" x14ac:dyDescent="0.25">
      <c r="A639" s="712" t="s">
        <v>305</v>
      </c>
      <c r="B639" s="719">
        <v>41796</v>
      </c>
      <c r="C639" s="714" t="s">
        <v>4336</v>
      </c>
      <c r="D639" s="712" t="s">
        <v>1638</v>
      </c>
      <c r="E639" s="715">
        <v>10193909</v>
      </c>
      <c r="F639" s="712">
        <v>25312868</v>
      </c>
      <c r="G639" s="712">
        <v>2704008</v>
      </c>
      <c r="H639" s="716" t="str">
        <f>IF(G639="","",VLOOKUP(G639,ARANCEL!$B$5:$D$121,2,FALSE))</f>
        <v>PILAR, INSERCION O PUNTO DE APOYO CON PERNO MUÑON</v>
      </c>
      <c r="I639" s="717" t="s">
        <v>1426</v>
      </c>
      <c r="J639" s="712">
        <v>3</v>
      </c>
      <c r="K639" s="718">
        <f>IF(G639="","",VLOOKUP(G639,ARANCEL!$B$5:$D$121,3,FALSE)*J639)</f>
        <v>97836</v>
      </c>
      <c r="L639" s="1243" t="s">
        <v>5742</v>
      </c>
      <c r="M639" s="1243">
        <v>4500239468</v>
      </c>
      <c r="N639" s="1243" t="s">
        <v>5756</v>
      </c>
    </row>
    <row r="640" spans="1:14" s="651" customFormat="1" x14ac:dyDescent="0.25">
      <c r="A640" s="712" t="s">
        <v>305</v>
      </c>
      <c r="B640" s="719">
        <v>41796</v>
      </c>
      <c r="C640" s="714" t="s">
        <v>4336</v>
      </c>
      <c r="D640" s="712" t="s">
        <v>1638</v>
      </c>
      <c r="E640" s="715">
        <v>10193909</v>
      </c>
      <c r="F640" s="712">
        <v>25312868</v>
      </c>
      <c r="G640" s="712">
        <v>2704012</v>
      </c>
      <c r="H640" s="716" t="str">
        <f>IF(G640="","",VLOOKUP(G640,ARANCEL!$B$5:$D$121,2,FALSE))</f>
        <v xml:space="preserve">INTERMEDIARIO O PONTICO </v>
      </c>
      <c r="I640" s="717" t="s">
        <v>329</v>
      </c>
      <c r="J640" s="712">
        <v>1</v>
      </c>
      <c r="K640" s="718">
        <f>IF(G640="","",VLOOKUP(G640,ARANCEL!$B$5:$D$121,3,FALSE)*J640)</f>
        <v>25122</v>
      </c>
      <c r="L640" s="1243" t="s">
        <v>5742</v>
      </c>
      <c r="M640" s="1243">
        <v>4500239468</v>
      </c>
      <c r="N640" s="1243" t="s">
        <v>5756</v>
      </c>
    </row>
    <row r="641" spans="1:14" s="651" customFormat="1" x14ac:dyDescent="0.25">
      <c r="A641" s="712" t="s">
        <v>305</v>
      </c>
      <c r="B641" s="719">
        <v>41723</v>
      </c>
      <c r="C641" s="714" t="s">
        <v>1401</v>
      </c>
      <c r="D641" s="712" t="s">
        <v>1857</v>
      </c>
      <c r="E641" s="715">
        <v>10182900</v>
      </c>
      <c r="F641" s="712">
        <v>24049865</v>
      </c>
      <c r="G641" s="712">
        <v>2705003</v>
      </c>
      <c r="H641" s="716" t="str">
        <f>IF(G641="","",VLOOKUP(G641,ARANCEL!$B$5:$D$121,2,FALSE))</f>
        <v>INCRUSTACION ESTETICA (ART-GLASS O CERAMICA)</v>
      </c>
      <c r="I641" s="717" t="s">
        <v>308</v>
      </c>
      <c r="J641" s="712">
        <v>1</v>
      </c>
      <c r="K641" s="718">
        <f>IF(G641="","",VLOOKUP(G641,ARANCEL!$B$5:$D$121,3,FALSE)*J641)</f>
        <v>15676</v>
      </c>
      <c r="L641" s="1243" t="s">
        <v>3058</v>
      </c>
      <c r="M641" s="1243">
        <v>4500225669</v>
      </c>
      <c r="N641" s="1243">
        <v>8924</v>
      </c>
    </row>
    <row r="642" spans="1:14" s="651" customFormat="1" x14ac:dyDescent="0.25">
      <c r="A642" s="712" t="s">
        <v>305</v>
      </c>
      <c r="B642" s="719">
        <v>41885</v>
      </c>
      <c r="C642" s="714" t="s">
        <v>6800</v>
      </c>
      <c r="D642" s="712" t="s">
        <v>1157</v>
      </c>
      <c r="E642" s="715">
        <v>10251106</v>
      </c>
      <c r="F642" s="712">
        <v>28239296</v>
      </c>
      <c r="G642" s="712">
        <v>2707001</v>
      </c>
      <c r="H642" s="716" t="str">
        <f>IF(G642="","",VLOOKUP(G642,ARANCEL!$B$5:$D$121,2,FALSE))</f>
        <v xml:space="preserve">PLANO DE RELAJACION </v>
      </c>
      <c r="I642" s="717" t="s">
        <v>306</v>
      </c>
      <c r="J642" s="712">
        <v>1</v>
      </c>
      <c r="K642" s="718">
        <f>IF(G642="","",VLOOKUP(G642,ARANCEL!$B$5:$D$121,3,FALSE)*J642)</f>
        <v>9221</v>
      </c>
      <c r="L642" s="1243" t="s">
        <v>7548</v>
      </c>
      <c r="M642" s="1243">
        <v>4500254810</v>
      </c>
      <c r="N642" s="1243" t="s">
        <v>7560</v>
      </c>
    </row>
    <row r="643" spans="1:14" s="651" customFormat="1" x14ac:dyDescent="0.25">
      <c r="A643" s="712" t="s">
        <v>305</v>
      </c>
      <c r="B643" s="719">
        <v>41968</v>
      </c>
      <c r="C643" s="714" t="s">
        <v>9685</v>
      </c>
      <c r="D643" s="712" t="s">
        <v>414</v>
      </c>
      <c r="E643" s="715">
        <v>10280518</v>
      </c>
      <c r="F643" s="712">
        <v>23238689</v>
      </c>
      <c r="G643" s="712">
        <v>2702048</v>
      </c>
      <c r="H643" s="716" t="str">
        <f>IF(G643="","",VLOOKUP(G643,ARANCEL!$B$5:$D$121,2,FALSE))</f>
        <v xml:space="preserve">SERVICIO LAB. IMPLANTE CORONA CEMENTADA/ATORNILLADA </v>
      </c>
      <c r="I643" s="717" t="s">
        <v>309</v>
      </c>
      <c r="J643" s="712">
        <v>1</v>
      </c>
      <c r="K643" s="718">
        <f>IF(G643="","",VLOOKUP(G643,ARANCEL!$B$5:$D$121,3,FALSE)*J643)</f>
        <v>43857</v>
      </c>
      <c r="L643" s="1351" t="s">
        <v>9431</v>
      </c>
      <c r="M643" s="1351">
        <v>4500269285</v>
      </c>
      <c r="N643" s="1351" t="s">
        <v>9454</v>
      </c>
    </row>
    <row r="644" spans="1:14" s="651" customFormat="1" x14ac:dyDescent="0.25">
      <c r="A644" s="728" t="s">
        <v>305</v>
      </c>
      <c r="B644" s="719">
        <v>41862</v>
      </c>
      <c r="C644" s="714" t="s">
        <v>6948</v>
      </c>
      <c r="D644" s="712" t="s">
        <v>1283</v>
      </c>
      <c r="E644" s="715">
        <v>10239282</v>
      </c>
      <c r="F644" s="712">
        <v>27715279</v>
      </c>
      <c r="G644" s="712">
        <v>2706001</v>
      </c>
      <c r="H644" s="716" t="str">
        <f>IF(G644="","",VLOOKUP(G644,ARANCEL!$B$5:$D$121,2,FALSE))</f>
        <v xml:space="preserve">PROTESIS TOTAL ACRILICA </v>
      </c>
      <c r="I644" s="717" t="s">
        <v>306</v>
      </c>
      <c r="J644" s="712">
        <v>1</v>
      </c>
      <c r="K644" s="718">
        <f>IF(G644="","",VLOOKUP(G644,ARANCEL!$B$5:$D$121,3,FALSE)*J644)</f>
        <v>18668</v>
      </c>
      <c r="L644" s="1243" t="s">
        <v>6905</v>
      </c>
      <c r="M644" s="1243">
        <v>4500249955</v>
      </c>
      <c r="N644" s="1243" t="s">
        <v>6908</v>
      </c>
    </row>
    <row r="645" spans="1:14" s="651" customFormat="1" x14ac:dyDescent="0.25">
      <c r="A645" s="728" t="s">
        <v>305</v>
      </c>
      <c r="B645" s="719">
        <v>41862</v>
      </c>
      <c r="C645" s="714" t="s">
        <v>6948</v>
      </c>
      <c r="D645" s="712" t="s">
        <v>1283</v>
      </c>
      <c r="E645" s="715">
        <v>10239282</v>
      </c>
      <c r="F645" s="712">
        <v>27715279</v>
      </c>
      <c r="G645" s="712">
        <v>2706002</v>
      </c>
      <c r="H645" s="716" t="str">
        <f>IF(G645="","",VLOOKUP(G645,ARANCEL!$B$5:$D$121,2,FALSE))</f>
        <v xml:space="preserve">PROTESIS PARCIAL ACRILICA </v>
      </c>
      <c r="I645" s="717" t="s">
        <v>331</v>
      </c>
      <c r="J645" s="712">
        <v>1</v>
      </c>
      <c r="K645" s="718">
        <f>IF(G645="","",VLOOKUP(G645,ARANCEL!$B$5:$D$121,3,FALSE)*J645)</f>
        <v>24026</v>
      </c>
      <c r="L645" s="1243" t="s">
        <v>6905</v>
      </c>
      <c r="M645" s="1243">
        <v>4500249955</v>
      </c>
      <c r="N645" s="1243" t="s">
        <v>6908</v>
      </c>
    </row>
    <row r="646" spans="1:14" s="651" customFormat="1" x14ac:dyDescent="0.25">
      <c r="A646" s="712" t="s">
        <v>305</v>
      </c>
      <c r="B646" s="719">
        <v>41645</v>
      </c>
      <c r="C646" s="724" t="s">
        <v>1907</v>
      </c>
      <c r="D646" s="712" t="s">
        <v>414</v>
      </c>
      <c r="E646" s="715">
        <v>10168288</v>
      </c>
      <c r="F646" s="712">
        <v>23588672</v>
      </c>
      <c r="G646" s="727">
        <v>2704013</v>
      </c>
      <c r="H646" s="716" t="str">
        <f>IF(G646="","",VLOOKUP(G646,ARANCEL!$B$5:$D$121,2,FALSE))</f>
        <v>PROVISORIO (POR PIEZA)</v>
      </c>
      <c r="I646" s="717" t="s">
        <v>309</v>
      </c>
      <c r="J646" s="712">
        <v>1</v>
      </c>
      <c r="K646" s="718">
        <f>IF(G646="","",VLOOKUP(G646,ARANCEL!$B$5:$D$121,3,FALSE)*J646)</f>
        <v>3250</v>
      </c>
      <c r="L646" s="1243" t="s">
        <v>2842</v>
      </c>
      <c r="M646" s="1243">
        <v>4500216232</v>
      </c>
      <c r="N646" s="1243">
        <v>8405</v>
      </c>
    </row>
    <row r="647" spans="1:14" s="651" customFormat="1" x14ac:dyDescent="0.25">
      <c r="A647" s="712" t="s">
        <v>305</v>
      </c>
      <c r="B647" s="719">
        <v>41645</v>
      </c>
      <c r="C647" s="724" t="s">
        <v>1907</v>
      </c>
      <c r="D647" s="712" t="s">
        <v>414</v>
      </c>
      <c r="E647" s="715">
        <v>10168288</v>
      </c>
      <c r="F647" s="712">
        <v>23588672</v>
      </c>
      <c r="G647" s="727">
        <v>2704003</v>
      </c>
      <c r="H647" s="716" t="str">
        <f>IF(G647="","",VLOOKUP(G647,ARANCEL!$B$5:$D$121,2,FALSE))</f>
        <v xml:space="preserve">CORONA PERIFERICA CON PERNO MUÑON COLADO </v>
      </c>
      <c r="I647" s="717" t="s">
        <v>309</v>
      </c>
      <c r="J647" s="712">
        <v>1</v>
      </c>
      <c r="K647" s="718">
        <f>IF(G647="","",VLOOKUP(G647,ARANCEL!$B$5:$D$121,3,FALSE)*J647)</f>
        <v>32612</v>
      </c>
      <c r="L647" s="1243" t="s">
        <v>2842</v>
      </c>
      <c r="M647" s="1243">
        <v>4500216232</v>
      </c>
      <c r="N647" s="1243">
        <v>8405</v>
      </c>
    </row>
    <row r="648" spans="1:14" s="651" customFormat="1" x14ac:dyDescent="0.25">
      <c r="A648" s="712" t="s">
        <v>305</v>
      </c>
      <c r="B648" s="719">
        <v>41661</v>
      </c>
      <c r="C648" s="724" t="s">
        <v>1907</v>
      </c>
      <c r="D648" s="712" t="s">
        <v>1876</v>
      </c>
      <c r="E648" s="715">
        <v>10169980</v>
      </c>
      <c r="F648" s="712">
        <v>23588672</v>
      </c>
      <c r="G648" s="712">
        <v>2705003</v>
      </c>
      <c r="H648" s="716" t="str">
        <f>IF(G648="","",VLOOKUP(G648,ARANCEL!$B$5:$D$121,2,FALSE))</f>
        <v>INCRUSTACION ESTETICA (ART-GLASS O CERAMICA)</v>
      </c>
      <c r="I648" s="717" t="s">
        <v>326</v>
      </c>
      <c r="J648" s="712">
        <v>1</v>
      </c>
      <c r="K648" s="718">
        <f>IF(G648="","",VLOOKUP(G648,ARANCEL!$B$5:$D$121,3,FALSE)*J648)</f>
        <v>15676</v>
      </c>
      <c r="L648" s="1243" t="s">
        <v>2842</v>
      </c>
      <c r="M648" s="1243">
        <v>4500216233</v>
      </c>
      <c r="N648" s="1243">
        <v>8406</v>
      </c>
    </row>
    <row r="649" spans="1:14" s="237" customFormat="1" x14ac:dyDescent="0.25">
      <c r="A649" s="712" t="s">
        <v>305</v>
      </c>
      <c r="B649" s="719">
        <v>41941</v>
      </c>
      <c r="C649" s="714" t="s">
        <v>7960</v>
      </c>
      <c r="D649" s="712" t="s">
        <v>1157</v>
      </c>
      <c r="E649" s="715">
        <v>10273338</v>
      </c>
      <c r="F649" s="712">
        <v>29317323</v>
      </c>
      <c r="G649" s="712">
        <v>2707001</v>
      </c>
      <c r="H649" s="716" t="str">
        <f>IF(G649="","",VLOOKUP(G649,ARANCEL!$B$5:$D$121,2,FALSE))</f>
        <v xml:space="preserve">PLANO DE RELAJACION </v>
      </c>
      <c r="I649" s="717" t="s">
        <v>306</v>
      </c>
      <c r="J649" s="712">
        <v>1</v>
      </c>
      <c r="K649" s="718">
        <f>IF(G649="","",VLOOKUP(G649,ARANCEL!$B$5:$D$121,3,FALSE)*J649)</f>
        <v>9221</v>
      </c>
      <c r="L649" s="1243" t="s">
        <v>8279</v>
      </c>
      <c r="M649" s="1243">
        <v>4500260657</v>
      </c>
      <c r="N649" s="1243" t="s">
        <v>8296</v>
      </c>
    </row>
    <row r="650" spans="1:14" s="651" customFormat="1" x14ac:dyDescent="0.25">
      <c r="A650" s="712" t="s">
        <v>305</v>
      </c>
      <c r="B650" s="719">
        <v>41772</v>
      </c>
      <c r="C650" s="714" t="s">
        <v>4442</v>
      </c>
      <c r="D650" s="712" t="s">
        <v>1851</v>
      </c>
      <c r="E650" s="715">
        <v>10195812</v>
      </c>
      <c r="F650" s="712">
        <v>25708572</v>
      </c>
      <c r="G650" s="712">
        <v>2705003</v>
      </c>
      <c r="H650" s="716" t="str">
        <f>IF(G650="","",VLOOKUP(G650,ARANCEL!$B$5:$D$121,2,FALSE))</f>
        <v>INCRUSTACION ESTETICA (ART-GLASS O CERAMICA)</v>
      </c>
      <c r="I650" s="717" t="s">
        <v>308</v>
      </c>
      <c r="J650" s="712">
        <v>1</v>
      </c>
      <c r="K650" s="718">
        <f>IF(G650="","",VLOOKUP(G650,ARANCEL!$B$5:$D$121,3,FALSE)*J650)</f>
        <v>15676</v>
      </c>
      <c r="L650" s="1319" t="str">
        <f>IF(E650="","","IMPAGO")</f>
        <v>IMPAGO</v>
      </c>
      <c r="M650" s="1319" t="str">
        <f>IF(L650="IMPAGO","SIN O.C.","")</f>
        <v>SIN O.C.</v>
      </c>
      <c r="N650" s="1319" t="str">
        <f>IF(L650="IMPAGO","SIN FACT.","")</f>
        <v>SIN FACT.</v>
      </c>
    </row>
    <row r="651" spans="1:14" s="666" customFormat="1" x14ac:dyDescent="0.25">
      <c r="A651" s="712" t="s">
        <v>305</v>
      </c>
      <c r="B651" s="719">
        <v>41878</v>
      </c>
      <c r="C651" s="714" t="s">
        <v>6681</v>
      </c>
      <c r="D651" s="712" t="s">
        <v>1157</v>
      </c>
      <c r="E651" s="715">
        <v>10247807</v>
      </c>
      <c r="F651" s="712">
        <v>27390378</v>
      </c>
      <c r="G651" s="712">
        <v>2707001</v>
      </c>
      <c r="H651" s="716" t="str">
        <f>IF(G651="","",VLOOKUP(G651,ARANCEL!$B$5:$D$121,2,FALSE))</f>
        <v xml:space="preserve">PLANO DE RELAJACION </v>
      </c>
      <c r="I651" s="717" t="s">
        <v>306</v>
      </c>
      <c r="J651" s="712">
        <v>1</v>
      </c>
      <c r="K651" s="718">
        <f>IF(G651="","",VLOOKUP(G651,ARANCEL!$B$5:$D$121,3,FALSE)*J651)</f>
        <v>9221</v>
      </c>
      <c r="L651" s="1243" t="s">
        <v>6905</v>
      </c>
      <c r="M651" s="1243">
        <v>4500251392</v>
      </c>
      <c r="N651" s="1243" t="s">
        <v>7148</v>
      </c>
    </row>
    <row r="652" spans="1:14" s="666" customFormat="1" x14ac:dyDescent="0.25">
      <c r="A652" s="712" t="s">
        <v>305</v>
      </c>
      <c r="B652" s="719">
        <v>41765</v>
      </c>
      <c r="C652" s="714" t="s">
        <v>4338</v>
      </c>
      <c r="D652" s="712" t="s">
        <v>1969</v>
      </c>
      <c r="E652" s="715">
        <v>10193903</v>
      </c>
      <c r="F652" s="712">
        <v>25837440</v>
      </c>
      <c r="G652" s="712">
        <v>2704013</v>
      </c>
      <c r="H652" s="716" t="str">
        <f>IF(G652="","",VLOOKUP(G652,ARANCEL!$B$5:$D$121,2,FALSE))</f>
        <v>PROVISORIO (POR PIEZA)</v>
      </c>
      <c r="I652" s="717" t="s">
        <v>324</v>
      </c>
      <c r="J652" s="712">
        <v>1</v>
      </c>
      <c r="K652" s="718">
        <f>IF(G652="","",VLOOKUP(G652,ARANCEL!$B$5:$D$121,3,FALSE)*J652)</f>
        <v>3250</v>
      </c>
      <c r="L652" s="1243" t="s">
        <v>4612</v>
      </c>
      <c r="M652" s="1243">
        <v>4500230017</v>
      </c>
      <c r="N652" s="1243">
        <v>9205</v>
      </c>
    </row>
    <row r="653" spans="1:14" s="666" customFormat="1" x14ac:dyDescent="0.25">
      <c r="A653" s="728" t="s">
        <v>305</v>
      </c>
      <c r="B653" s="719">
        <v>41765</v>
      </c>
      <c r="C653" s="714" t="s">
        <v>4338</v>
      </c>
      <c r="D653" s="712" t="s">
        <v>1969</v>
      </c>
      <c r="E653" s="715">
        <v>10193903</v>
      </c>
      <c r="F653" s="712">
        <v>25837440</v>
      </c>
      <c r="G653" s="712">
        <v>2704003</v>
      </c>
      <c r="H653" s="716" t="str">
        <f>IF(G653="","",VLOOKUP(G653,ARANCEL!$B$5:$D$121,2,FALSE))</f>
        <v xml:space="preserve">CORONA PERIFERICA CON PERNO MUÑON COLADO </v>
      </c>
      <c r="I653" s="717" t="s">
        <v>324</v>
      </c>
      <c r="J653" s="712">
        <v>1</v>
      </c>
      <c r="K653" s="718">
        <f>IF(G653="","",VLOOKUP(G653,ARANCEL!$B$5:$D$121,3,FALSE)*J653)</f>
        <v>32612</v>
      </c>
      <c r="L653" s="1243" t="s">
        <v>4612</v>
      </c>
      <c r="M653" s="1243">
        <v>4500230017</v>
      </c>
      <c r="N653" s="1243">
        <v>9205</v>
      </c>
    </row>
    <row r="654" spans="1:14" s="666" customFormat="1" x14ac:dyDescent="0.25">
      <c r="A654" s="712" t="s">
        <v>305</v>
      </c>
      <c r="B654" s="719">
        <v>41921</v>
      </c>
      <c r="C654" s="714" t="s">
        <v>7459</v>
      </c>
      <c r="D654" s="712" t="s">
        <v>414</v>
      </c>
      <c r="E654" s="715">
        <v>10260246</v>
      </c>
      <c r="F654" s="712">
        <v>28288401</v>
      </c>
      <c r="G654" s="712">
        <v>2704003</v>
      </c>
      <c r="H654" s="716" t="str">
        <f>IF(G654="","",VLOOKUP(G654,ARANCEL!$B$5:$D$121,2,FALSE))</f>
        <v xml:space="preserve">CORONA PERIFERICA CON PERNO MUÑON COLADO </v>
      </c>
      <c r="I654" s="717" t="s">
        <v>618</v>
      </c>
      <c r="J654" s="712">
        <v>1</v>
      </c>
      <c r="K654" s="718">
        <f>IF(G654="","",VLOOKUP(G654,ARANCEL!$B$5:$D$121,3,FALSE)*J654)</f>
        <v>32612</v>
      </c>
      <c r="L654" s="1243" t="s">
        <v>7548</v>
      </c>
      <c r="M654" s="1243">
        <v>4500255820</v>
      </c>
      <c r="N654" s="1243">
        <v>10273</v>
      </c>
    </row>
    <row r="655" spans="1:14" s="666" customFormat="1" x14ac:dyDescent="0.25">
      <c r="A655" s="712" t="s">
        <v>305</v>
      </c>
      <c r="B655" s="719">
        <v>41921</v>
      </c>
      <c r="C655" s="714" t="s">
        <v>7459</v>
      </c>
      <c r="D655" s="712" t="s">
        <v>414</v>
      </c>
      <c r="E655" s="715">
        <v>10260246</v>
      </c>
      <c r="F655" s="712">
        <v>28288401</v>
      </c>
      <c r="G655" s="712">
        <v>2704013</v>
      </c>
      <c r="H655" s="716" t="str">
        <f>IF(G655="","",VLOOKUP(G655,ARANCEL!$B$5:$D$121,2,FALSE))</f>
        <v>PROVISORIO (POR PIEZA)</v>
      </c>
      <c r="I655" s="717" t="s">
        <v>618</v>
      </c>
      <c r="J655" s="712">
        <v>1</v>
      </c>
      <c r="K655" s="718">
        <f>IF(G655="","",VLOOKUP(G655,ARANCEL!$B$5:$D$121,3,FALSE)*J655)</f>
        <v>3250</v>
      </c>
      <c r="L655" s="1243" t="s">
        <v>7548</v>
      </c>
      <c r="M655" s="1243">
        <v>4500255820</v>
      </c>
      <c r="N655" s="1243">
        <v>10273</v>
      </c>
    </row>
    <row r="656" spans="1:14" s="666" customFormat="1" x14ac:dyDescent="0.25">
      <c r="A656" s="712" t="s">
        <v>305</v>
      </c>
      <c r="B656" s="719">
        <v>41978</v>
      </c>
      <c r="C656" s="714" t="s">
        <v>8724</v>
      </c>
      <c r="D656" s="712" t="s">
        <v>1157</v>
      </c>
      <c r="E656" s="715">
        <v>10290867</v>
      </c>
      <c r="F656" s="712">
        <v>29914298</v>
      </c>
      <c r="G656" s="712">
        <v>2707001</v>
      </c>
      <c r="H656" s="716" t="str">
        <f>IF(G656="","",VLOOKUP(G656,ARANCEL!$B$5:$D$121,2,FALSE))</f>
        <v xml:space="preserve">PLANO DE RELAJACION </v>
      </c>
      <c r="I656" s="717" t="s">
        <v>2739</v>
      </c>
      <c r="J656" s="712">
        <v>1</v>
      </c>
      <c r="K656" s="718">
        <f>IF(G656="","",VLOOKUP(G656,ARANCEL!$B$5:$D$121,3,FALSE)*J656)</f>
        <v>9221</v>
      </c>
      <c r="L656" s="1351" t="s">
        <v>9431</v>
      </c>
      <c r="M656" s="1351">
        <v>4500269285</v>
      </c>
      <c r="N656" s="1351" t="s">
        <v>9454</v>
      </c>
    </row>
    <row r="657" spans="1:14" s="668" customFormat="1" x14ac:dyDescent="0.25">
      <c r="A657" s="712" t="s">
        <v>305</v>
      </c>
      <c r="B657" s="719">
        <v>41739</v>
      </c>
      <c r="C657" s="714" t="s">
        <v>3852</v>
      </c>
      <c r="D657" s="712" t="s">
        <v>1157</v>
      </c>
      <c r="E657" s="715">
        <v>10187434</v>
      </c>
      <c r="F657" s="712">
        <v>25634714</v>
      </c>
      <c r="G657" s="712">
        <v>2707001</v>
      </c>
      <c r="H657" s="716" t="str">
        <f>IF(G657="","",VLOOKUP(G657,ARANCEL!$B$5:$D$121,2,FALSE))</f>
        <v xml:space="preserve">PLANO DE RELAJACION </v>
      </c>
      <c r="I657" s="717" t="s">
        <v>306</v>
      </c>
      <c r="J657" s="712">
        <v>1</v>
      </c>
      <c r="K657" s="718">
        <f>IF(G657="","",VLOOKUP(G657,ARANCEL!$B$5:$D$121,3,FALSE)*J657)</f>
        <v>9221</v>
      </c>
      <c r="L657" s="1243" t="s">
        <v>4612</v>
      </c>
      <c r="M657" s="1243">
        <v>4500230003</v>
      </c>
      <c r="N657" s="1243">
        <v>9204</v>
      </c>
    </row>
    <row r="658" spans="1:14" s="668" customFormat="1" x14ac:dyDescent="0.25">
      <c r="A658" s="712" t="s">
        <v>305</v>
      </c>
      <c r="B658" s="719">
        <v>41779</v>
      </c>
      <c r="C658" s="714" t="s">
        <v>4663</v>
      </c>
      <c r="D658" s="712" t="s">
        <v>1851</v>
      </c>
      <c r="E658" s="715">
        <v>10199083</v>
      </c>
      <c r="F658" s="712">
        <v>24875501</v>
      </c>
      <c r="G658" s="712">
        <v>2702048</v>
      </c>
      <c r="H658" s="716" t="str">
        <f>IF(G658="","",VLOOKUP(G658,ARANCEL!$B$5:$D$121,2,FALSE))</f>
        <v xml:space="preserve">SERVICIO LAB. IMPLANTE CORONA CEMENTADA/ATORNILLADA </v>
      </c>
      <c r="I658" s="717" t="s">
        <v>4768</v>
      </c>
      <c r="J658" s="712">
        <v>3</v>
      </c>
      <c r="K658" s="718">
        <f>IF(G658="","",VLOOKUP(G658,ARANCEL!$B$5:$D$121,3,FALSE)*J658)</f>
        <v>131571</v>
      </c>
      <c r="L658" s="1243" t="s">
        <v>5292</v>
      </c>
      <c r="M658" s="1243">
        <v>4500235506</v>
      </c>
      <c r="N658" s="1243">
        <v>9399</v>
      </c>
    </row>
    <row r="659" spans="1:14" s="668" customFormat="1" x14ac:dyDescent="0.25">
      <c r="A659" s="712" t="s">
        <v>305</v>
      </c>
      <c r="B659" s="719">
        <v>41779</v>
      </c>
      <c r="C659" s="714" t="s">
        <v>4663</v>
      </c>
      <c r="D659" s="712" t="s">
        <v>1851</v>
      </c>
      <c r="E659" s="715">
        <v>10199083</v>
      </c>
      <c r="F659" s="712">
        <v>24875501</v>
      </c>
      <c r="G659" s="712">
        <v>2702005</v>
      </c>
      <c r="H659" s="716" t="str">
        <f>IF(G659="","",VLOOKUP(G659,ARANCEL!$B$5:$D$121,2,FALSE))</f>
        <v xml:space="preserve">LABORATORIO INTERMEDIARIO SOBRE IMPLANTE </v>
      </c>
      <c r="I659" s="717" t="s">
        <v>308</v>
      </c>
      <c r="J659" s="712">
        <v>1</v>
      </c>
      <c r="K659" s="718">
        <f>IF(G659="","",VLOOKUP(G659,ARANCEL!$B$5:$D$121,3,FALSE)*J659)</f>
        <v>31889</v>
      </c>
      <c r="L659" s="1243" t="s">
        <v>5292</v>
      </c>
      <c r="M659" s="1243">
        <v>4500235506</v>
      </c>
      <c r="N659" s="1243">
        <v>9399</v>
      </c>
    </row>
    <row r="660" spans="1:14" s="668" customFormat="1" x14ac:dyDescent="0.25">
      <c r="A660" s="712" t="s">
        <v>305</v>
      </c>
      <c r="B660" s="719">
        <v>41935</v>
      </c>
      <c r="C660" s="714" t="s">
        <v>7803</v>
      </c>
      <c r="D660" s="712" t="s">
        <v>1157</v>
      </c>
      <c r="E660" s="715">
        <v>10269100</v>
      </c>
      <c r="F660" s="712">
        <v>28932431</v>
      </c>
      <c r="G660" s="712">
        <v>2707001</v>
      </c>
      <c r="H660" s="716" t="str">
        <f>IF(G660="","",VLOOKUP(G660,ARANCEL!$B$5:$D$121,2,FALSE))</f>
        <v xml:space="preserve">PLANO DE RELAJACION </v>
      </c>
      <c r="I660" s="717" t="s">
        <v>2739</v>
      </c>
      <c r="J660" s="712">
        <v>1</v>
      </c>
      <c r="K660" s="718">
        <f>IF(G660="","",VLOOKUP(G660,ARANCEL!$B$5:$D$121,3,FALSE)*J660)</f>
        <v>9221</v>
      </c>
      <c r="L660" s="1243" t="s">
        <v>8279</v>
      </c>
      <c r="M660" s="1243">
        <v>4500260657</v>
      </c>
      <c r="N660" s="1243" t="s">
        <v>8296</v>
      </c>
    </row>
    <row r="661" spans="1:14" s="668" customFormat="1" x14ac:dyDescent="0.25">
      <c r="A661" s="712" t="s">
        <v>305</v>
      </c>
      <c r="B661" s="719">
        <v>41999</v>
      </c>
      <c r="C661" s="714" t="s">
        <v>9151</v>
      </c>
      <c r="D661" s="712" t="s">
        <v>1969</v>
      </c>
      <c r="E661" s="715">
        <v>10301474</v>
      </c>
      <c r="F661" s="712">
        <v>30127603</v>
      </c>
      <c r="G661" s="712">
        <v>2704013</v>
      </c>
      <c r="H661" s="716" t="str">
        <f>IF(G661="","",VLOOKUP(G661,ARANCEL!$B$5:$D$121,2,FALSE))</f>
        <v>PROVISORIO (POR PIEZA)</v>
      </c>
      <c r="I661" s="717" t="s">
        <v>318</v>
      </c>
      <c r="J661" s="712">
        <v>1</v>
      </c>
      <c r="K661" s="718">
        <f>IF(G661="","",VLOOKUP(G661,ARANCEL!$B$5:$D$121,3,FALSE)*J661)</f>
        <v>3250</v>
      </c>
      <c r="L661" s="1319" t="str">
        <f>IF(E661="","","IMPAGO")</f>
        <v>IMPAGO</v>
      </c>
      <c r="M661" s="1319" t="str">
        <f>IF(L661="IMPAGO","SIN O.C.","")</f>
        <v>SIN O.C.</v>
      </c>
      <c r="N661" s="1319" t="str">
        <f>IF(L661="IMPAGO","SIN FACT.","")</f>
        <v>SIN FACT.</v>
      </c>
    </row>
    <row r="662" spans="1:14" s="668" customFormat="1" x14ac:dyDescent="0.25">
      <c r="A662" s="712" t="s">
        <v>313</v>
      </c>
      <c r="B662" s="719">
        <v>41999</v>
      </c>
      <c r="C662" s="714" t="s">
        <v>9151</v>
      </c>
      <c r="D662" s="712" t="s">
        <v>1969</v>
      </c>
      <c r="E662" s="715">
        <v>10301474</v>
      </c>
      <c r="F662" s="712">
        <v>30127603</v>
      </c>
      <c r="G662" s="712">
        <v>2704003</v>
      </c>
      <c r="H662" s="716" t="str">
        <f>IF(G662="","",VLOOKUP(G662,ARANCEL!$B$5:$D$121,2,FALSE))</f>
        <v xml:space="preserve">CORONA PERIFERICA CON PERNO MUÑON COLADO </v>
      </c>
      <c r="I662" s="717" t="s">
        <v>318</v>
      </c>
      <c r="J662" s="712">
        <v>1</v>
      </c>
      <c r="K662" s="718">
        <f>IF(G662="","",VLOOKUP(G662,ARANCEL!$B$5:$D$121,3,FALSE)*J662)</f>
        <v>32612</v>
      </c>
      <c r="L662" s="1319" t="str">
        <f>IF(E662="","","IMPAGO")</f>
        <v>IMPAGO</v>
      </c>
      <c r="M662" s="1319" t="str">
        <f>IF(L662="IMPAGO","SIN O.C.","")</f>
        <v>SIN O.C.</v>
      </c>
      <c r="N662" s="1319" t="str">
        <f>IF(L662="IMPAGO","SIN FACT.","")</f>
        <v>SIN FACT.</v>
      </c>
    </row>
    <row r="663" spans="1:14" s="671" customFormat="1" x14ac:dyDescent="0.25">
      <c r="A663" s="712" t="s">
        <v>305</v>
      </c>
      <c r="B663" s="719">
        <v>41702</v>
      </c>
      <c r="C663" s="714" t="s">
        <v>3148</v>
      </c>
      <c r="D663" s="712" t="s">
        <v>95</v>
      </c>
      <c r="E663" s="715">
        <v>10178369</v>
      </c>
      <c r="F663" s="712">
        <v>25237629</v>
      </c>
      <c r="G663" s="712">
        <v>2704013</v>
      </c>
      <c r="H663" s="716" t="str">
        <f>IF(G663="","",VLOOKUP(G663,ARANCEL!$B$5:$D$121,2,FALSE))</f>
        <v>PROVISORIO (POR PIEZA)</v>
      </c>
      <c r="I663" s="717" t="s">
        <v>340</v>
      </c>
      <c r="J663" s="712">
        <v>1</v>
      </c>
      <c r="K663" s="718">
        <f>IF(G663="","",VLOOKUP(G663,ARANCEL!$B$5:$D$121,3,FALSE)*J663)</f>
        <v>3250</v>
      </c>
      <c r="L663" s="1319" t="str">
        <f>IF(E663="","","IMPAGO")</f>
        <v>IMPAGO</v>
      </c>
      <c r="M663" s="1319" t="str">
        <f>IF(L663="IMPAGO","SIN O.C.","")</f>
        <v>SIN O.C.</v>
      </c>
      <c r="N663" s="1319" t="str">
        <f>IF(L663="IMPAGO","SIN FACT.","")</f>
        <v>SIN FACT.</v>
      </c>
    </row>
    <row r="664" spans="1:14" s="668" customFormat="1" x14ac:dyDescent="0.25">
      <c r="A664" s="712" t="s">
        <v>606</v>
      </c>
      <c r="B664" s="719">
        <v>41702</v>
      </c>
      <c r="C664" s="714" t="s">
        <v>3148</v>
      </c>
      <c r="D664" s="712" t="s">
        <v>95</v>
      </c>
      <c r="E664" s="715">
        <v>10178369</v>
      </c>
      <c r="F664" s="712">
        <v>25237629</v>
      </c>
      <c r="G664" s="712">
        <v>2704003</v>
      </c>
      <c r="H664" s="716" t="str">
        <f>IF(G664="","",VLOOKUP(G664,ARANCEL!$B$5:$D$121,2,FALSE))</f>
        <v xml:space="preserve">CORONA PERIFERICA CON PERNO MUÑON COLADO </v>
      </c>
      <c r="I664" s="717" t="s">
        <v>340</v>
      </c>
      <c r="J664" s="712">
        <v>1</v>
      </c>
      <c r="K664" s="718">
        <f>IF(G664="","",VLOOKUP(G664,ARANCEL!$B$5:$D$121,3,FALSE)*J664)</f>
        <v>32612</v>
      </c>
      <c r="L664" s="1319" t="str">
        <f>IF(E664="","","IMPAGO")</f>
        <v>IMPAGO</v>
      </c>
      <c r="M664" s="1319" t="str">
        <f>IF(L664="IMPAGO","SIN O.C.","")</f>
        <v>SIN O.C.</v>
      </c>
      <c r="N664" s="1319" t="str">
        <f>IF(L664="IMPAGO","SIN FACT.","")</f>
        <v>SIN FACT.</v>
      </c>
    </row>
    <row r="665" spans="1:14" s="642" customFormat="1" x14ac:dyDescent="0.25">
      <c r="A665" s="712" t="s">
        <v>305</v>
      </c>
      <c r="B665" s="719">
        <v>41666</v>
      </c>
      <c r="C665" s="714" t="s">
        <v>1906</v>
      </c>
      <c r="D665" s="712" t="s">
        <v>2606</v>
      </c>
      <c r="E665" s="715">
        <v>10170676</v>
      </c>
      <c r="F665" s="712" t="s">
        <v>367</v>
      </c>
      <c r="G665" s="712">
        <v>2704005</v>
      </c>
      <c r="H665" s="716" t="str">
        <f>IF(G665="","",VLOOKUP(G665,ARANCEL!$B$5:$D$121,2,FALSE))</f>
        <v>PROVISORIO</v>
      </c>
      <c r="I665" s="717" t="s">
        <v>737</v>
      </c>
      <c r="J665" s="712">
        <v>2</v>
      </c>
      <c r="K665" s="718">
        <f>IF(G665="","",VLOOKUP(G665,ARANCEL!$B$5:$D$121,3,FALSE)*J665)</f>
        <v>6500</v>
      </c>
      <c r="L665" s="1243" t="s">
        <v>2842</v>
      </c>
      <c r="M665" s="1243">
        <v>4500216259</v>
      </c>
      <c r="N665" s="1243">
        <v>8377</v>
      </c>
    </row>
    <row r="666" spans="1:14" s="671" customFormat="1" x14ac:dyDescent="0.25">
      <c r="A666" s="712" t="s">
        <v>606</v>
      </c>
      <c r="B666" s="719">
        <v>41670</v>
      </c>
      <c r="C666" s="714" t="s">
        <v>1906</v>
      </c>
      <c r="D666" s="712" t="s">
        <v>442</v>
      </c>
      <c r="E666" s="715">
        <v>10171371</v>
      </c>
      <c r="F666" s="712" t="s">
        <v>367</v>
      </c>
      <c r="G666" s="712">
        <v>2704016</v>
      </c>
      <c r="H666" s="716" t="str">
        <f>IF(G666="","",VLOOKUP(G666,ARANCEL!$B$5:$D$121,2,FALSE))</f>
        <v xml:space="preserve">CORONA PROCERA </v>
      </c>
      <c r="I666" s="717" t="s">
        <v>311</v>
      </c>
      <c r="J666" s="712">
        <v>1</v>
      </c>
      <c r="K666" s="718">
        <f>IF(G666="","",VLOOKUP(G666,ARANCEL!$B$5:$D$121,3,FALSE)*J666)</f>
        <v>58477</v>
      </c>
      <c r="L666" s="1243" t="s">
        <v>2842</v>
      </c>
      <c r="M666" s="1243">
        <v>4500216259</v>
      </c>
      <c r="N666" s="1243">
        <v>8377</v>
      </c>
    </row>
    <row r="667" spans="1:14" s="671" customFormat="1" x14ac:dyDescent="0.25">
      <c r="A667" s="712" t="s">
        <v>305</v>
      </c>
      <c r="B667" s="719">
        <v>41995</v>
      </c>
      <c r="C667" s="714" t="s">
        <v>9104</v>
      </c>
      <c r="D667" s="712" t="s">
        <v>414</v>
      </c>
      <c r="E667" s="715">
        <v>10302484</v>
      </c>
      <c r="F667" s="712">
        <v>26832387</v>
      </c>
      <c r="G667" s="712">
        <v>2702048</v>
      </c>
      <c r="H667" s="716" t="str">
        <f>IF(G667="","",VLOOKUP(G667,ARANCEL!$B$5:$D$121,2,FALSE))</f>
        <v xml:space="preserve">SERVICIO LAB. IMPLANTE CORONA CEMENTADA/ATORNILLADA </v>
      </c>
      <c r="I667" s="717" t="s">
        <v>325</v>
      </c>
      <c r="J667" s="712">
        <v>1</v>
      </c>
      <c r="K667" s="718">
        <f>IF(G667="","",VLOOKUP(G667,ARANCEL!$B$5:$D$121,3,FALSE)*J667)</f>
        <v>43857</v>
      </c>
      <c r="L667" s="1319" t="str">
        <f>IF(E667="","","IMPAGO")</f>
        <v>IMPAGO</v>
      </c>
      <c r="M667" s="1319" t="str">
        <f>IF(L667="IMPAGO","SIN O.C.","")</f>
        <v>SIN O.C.</v>
      </c>
      <c r="N667" s="1319" t="str">
        <f>IF(L667="IMPAGO","SIN FACT.","")</f>
        <v>SIN FACT.</v>
      </c>
    </row>
    <row r="668" spans="1:14" s="671" customFormat="1" x14ac:dyDescent="0.25">
      <c r="A668" s="712" t="s">
        <v>305</v>
      </c>
      <c r="B668" s="719">
        <v>41767</v>
      </c>
      <c r="C668" s="714" t="s">
        <v>4161</v>
      </c>
      <c r="D668" s="712" t="s">
        <v>1157</v>
      </c>
      <c r="E668" s="715">
        <v>10194426</v>
      </c>
      <c r="F668" s="712">
        <v>26283256</v>
      </c>
      <c r="G668" s="712">
        <v>2707001</v>
      </c>
      <c r="H668" s="716" t="str">
        <f>IF(G668="","",VLOOKUP(G668,ARANCEL!$B$5:$D$121,2,FALSE))</f>
        <v xml:space="preserve">PLANO DE RELAJACION </v>
      </c>
      <c r="I668" s="717" t="s">
        <v>306</v>
      </c>
      <c r="J668" s="712">
        <v>1</v>
      </c>
      <c r="K668" s="718">
        <f>IF(G668="","",VLOOKUP(G668,ARANCEL!$B$5:$D$121,3,FALSE)*J668)</f>
        <v>9221</v>
      </c>
      <c r="L668" s="1243" t="s">
        <v>5292</v>
      </c>
      <c r="M668" s="1243">
        <v>4500235506</v>
      </c>
      <c r="N668" s="1243">
        <v>9399</v>
      </c>
    </row>
    <row r="669" spans="1:14" s="671" customFormat="1" x14ac:dyDescent="0.25">
      <c r="A669" s="712" t="s">
        <v>305</v>
      </c>
      <c r="B669" s="719">
        <v>41927</v>
      </c>
      <c r="C669" s="714" t="s">
        <v>7639</v>
      </c>
      <c r="D669" s="712" t="s">
        <v>1851</v>
      </c>
      <c r="E669" s="715">
        <v>10264689</v>
      </c>
      <c r="F669" s="712">
        <v>29028567</v>
      </c>
      <c r="G669" s="712">
        <v>2704013</v>
      </c>
      <c r="H669" s="716" t="str">
        <f>IF(G669="","",VLOOKUP(G669,ARANCEL!$B$5:$D$121,2,FALSE))</f>
        <v>PROVISORIO (POR PIEZA)</v>
      </c>
      <c r="I669" s="717" t="s">
        <v>329</v>
      </c>
      <c r="J669" s="712">
        <v>1</v>
      </c>
      <c r="K669" s="718">
        <f>IF(G669="","",VLOOKUP(G669,ARANCEL!$B$5:$D$121,3,FALSE)*J669)</f>
        <v>3250</v>
      </c>
      <c r="L669" s="1243" t="s">
        <v>8279</v>
      </c>
      <c r="M669" s="1243">
        <v>4500260657</v>
      </c>
      <c r="N669" s="1243" t="s">
        <v>8296</v>
      </c>
    </row>
    <row r="670" spans="1:14" s="671" customFormat="1" x14ac:dyDescent="0.25">
      <c r="A670" s="712" t="s">
        <v>305</v>
      </c>
      <c r="B670" s="719">
        <v>41927</v>
      </c>
      <c r="C670" s="714" t="s">
        <v>7639</v>
      </c>
      <c r="D670" s="712" t="s">
        <v>1851</v>
      </c>
      <c r="E670" s="715">
        <v>10264689</v>
      </c>
      <c r="F670" s="712">
        <v>29028567</v>
      </c>
      <c r="G670" s="712">
        <v>2704003</v>
      </c>
      <c r="H670" s="716" t="str">
        <f>IF(G670="","",VLOOKUP(G670,ARANCEL!$B$5:$D$121,2,FALSE))</f>
        <v xml:space="preserve">CORONA PERIFERICA CON PERNO MUÑON COLADO </v>
      </c>
      <c r="I670" s="717" t="s">
        <v>329</v>
      </c>
      <c r="J670" s="712">
        <v>1</v>
      </c>
      <c r="K670" s="718">
        <f>IF(G670="","",VLOOKUP(G670,ARANCEL!$B$5:$D$121,3,FALSE)*J670)</f>
        <v>32612</v>
      </c>
      <c r="L670" s="1243" t="s">
        <v>8279</v>
      </c>
      <c r="M670" s="1243">
        <v>4500260657</v>
      </c>
      <c r="N670" s="1243" t="s">
        <v>8296</v>
      </c>
    </row>
    <row r="671" spans="1:14" s="671" customFormat="1" x14ac:dyDescent="0.25">
      <c r="A671" s="712" t="s">
        <v>305</v>
      </c>
      <c r="B671" s="720">
        <v>41939</v>
      </c>
      <c r="C671" s="714" t="s">
        <v>7639</v>
      </c>
      <c r="D671" s="712" t="s">
        <v>1851</v>
      </c>
      <c r="E671" s="715">
        <v>10270641</v>
      </c>
      <c r="F671" s="712">
        <v>29028567</v>
      </c>
      <c r="G671" s="712">
        <v>2704013</v>
      </c>
      <c r="H671" s="716" t="str">
        <f>IF(G671="","",VLOOKUP(G671,ARANCEL!$B$5:$D$121,2,FALSE))</f>
        <v>PROVISORIO (POR PIEZA)</v>
      </c>
      <c r="I671" s="717" t="s">
        <v>311</v>
      </c>
      <c r="J671" s="712">
        <v>1</v>
      </c>
      <c r="K671" s="718">
        <f>IF(G671="","",VLOOKUP(G671,ARANCEL!$B$5:$D$121,3,FALSE)*J671)</f>
        <v>3250</v>
      </c>
      <c r="L671" s="1243" t="s">
        <v>8279</v>
      </c>
      <c r="M671" s="1243">
        <v>4500260657</v>
      </c>
      <c r="N671" s="1243" t="s">
        <v>8296</v>
      </c>
    </row>
    <row r="672" spans="1:14" s="671" customFormat="1" x14ac:dyDescent="0.25">
      <c r="A672" s="712" t="s">
        <v>313</v>
      </c>
      <c r="B672" s="719">
        <v>41939</v>
      </c>
      <c r="C672" s="714" t="s">
        <v>7639</v>
      </c>
      <c r="D672" s="712" t="s">
        <v>1851</v>
      </c>
      <c r="E672" s="715">
        <v>10270641</v>
      </c>
      <c r="F672" s="712">
        <v>29028567</v>
      </c>
      <c r="G672" s="712">
        <v>2704003</v>
      </c>
      <c r="H672" s="716" t="str">
        <f>IF(G672="","",VLOOKUP(G672,ARANCEL!$B$5:$D$121,2,FALSE))</f>
        <v xml:space="preserve">CORONA PERIFERICA CON PERNO MUÑON COLADO </v>
      </c>
      <c r="I672" s="717" t="s">
        <v>311</v>
      </c>
      <c r="J672" s="712">
        <v>1</v>
      </c>
      <c r="K672" s="718">
        <f>IF(G672="","",VLOOKUP(G672,ARANCEL!$B$5:$D$121,3,FALSE)*J672)</f>
        <v>32612</v>
      </c>
      <c r="L672" s="1243" t="s">
        <v>8279</v>
      </c>
      <c r="M672" s="1243">
        <v>4500260657</v>
      </c>
      <c r="N672" s="1243" t="s">
        <v>8296</v>
      </c>
    </row>
    <row r="673" spans="1:14" s="671" customFormat="1" x14ac:dyDescent="0.25">
      <c r="A673" s="712" t="s">
        <v>305</v>
      </c>
      <c r="B673" s="719">
        <v>41788</v>
      </c>
      <c r="C673" s="714" t="s">
        <v>4744</v>
      </c>
      <c r="D673" s="712" t="s">
        <v>1157</v>
      </c>
      <c r="E673" s="715">
        <v>10201729</v>
      </c>
      <c r="F673" s="712">
        <v>25999961</v>
      </c>
      <c r="G673" s="712">
        <v>2707001</v>
      </c>
      <c r="H673" s="732" t="str">
        <f>IF(G673="","",VLOOKUP(G673,ARANCEL!$B$5:$D$121,2,FALSE))</f>
        <v xml:space="preserve">PLANO DE RELAJACION </v>
      </c>
      <c r="I673" s="717" t="s">
        <v>306</v>
      </c>
      <c r="J673" s="712">
        <v>1</v>
      </c>
      <c r="K673" s="718">
        <f>IF(G673="","",VLOOKUP(G673,ARANCEL!$B$5:$D$121,3,FALSE)*J673)</f>
        <v>9221</v>
      </c>
      <c r="L673" s="1243" t="s">
        <v>5292</v>
      </c>
      <c r="M673" s="1243">
        <v>4500235506</v>
      </c>
      <c r="N673" s="1243">
        <v>9399</v>
      </c>
    </row>
    <row r="674" spans="1:14" s="671" customFormat="1" x14ac:dyDescent="0.25">
      <c r="A674" s="712" t="s">
        <v>305</v>
      </c>
      <c r="B674" s="719">
        <v>41745</v>
      </c>
      <c r="C674" s="714" t="s">
        <v>4025</v>
      </c>
      <c r="D674" s="712" t="s">
        <v>1280</v>
      </c>
      <c r="E674" s="715">
        <v>10189126</v>
      </c>
      <c r="F674" s="712">
        <v>25522517</v>
      </c>
      <c r="G674" s="712">
        <v>2704005</v>
      </c>
      <c r="H674" s="716" t="str">
        <f>IF(G674="","",VLOOKUP(G674,ARANCEL!$B$5:$D$121,2,FALSE))</f>
        <v>PROVISORIO</v>
      </c>
      <c r="I674" s="717" t="s">
        <v>324</v>
      </c>
      <c r="J674" s="712">
        <v>1</v>
      </c>
      <c r="K674" s="718">
        <f>IF(G674="","",VLOOKUP(G674,ARANCEL!$B$5:$D$121,3,FALSE)*J674)</f>
        <v>3250</v>
      </c>
      <c r="L674" s="1243" t="s">
        <v>4612</v>
      </c>
      <c r="M674" s="1243">
        <v>4500230003</v>
      </c>
      <c r="N674" s="1243">
        <v>9204</v>
      </c>
    </row>
    <row r="675" spans="1:14" s="671" customFormat="1" x14ac:dyDescent="0.25">
      <c r="A675" s="712" t="s">
        <v>305</v>
      </c>
      <c r="B675" s="719">
        <v>41745</v>
      </c>
      <c r="C675" s="714" t="s">
        <v>4025</v>
      </c>
      <c r="D675" s="712" t="s">
        <v>1280</v>
      </c>
      <c r="E675" s="715">
        <v>10189126</v>
      </c>
      <c r="F675" s="712">
        <v>25522517</v>
      </c>
      <c r="G675" s="712">
        <v>2704016</v>
      </c>
      <c r="H675" s="716" t="str">
        <f>IF(G675="","",VLOOKUP(G675,ARANCEL!$B$5:$D$121,2,FALSE))</f>
        <v xml:space="preserve">CORONA PROCERA </v>
      </c>
      <c r="I675" s="717" t="s">
        <v>324</v>
      </c>
      <c r="J675" s="712">
        <v>1</v>
      </c>
      <c r="K675" s="718">
        <f>IF(G675="","",VLOOKUP(G675,ARANCEL!$B$5:$D$121,3,FALSE)*J675)</f>
        <v>58477</v>
      </c>
      <c r="L675" s="1243" t="s">
        <v>4612</v>
      </c>
      <c r="M675" s="1243">
        <v>4500230003</v>
      </c>
      <c r="N675" s="1243">
        <v>9204</v>
      </c>
    </row>
    <row r="676" spans="1:14" s="684" customFormat="1" x14ac:dyDescent="0.25">
      <c r="A676" s="989" t="s">
        <v>305</v>
      </c>
      <c r="B676" s="719">
        <v>41745</v>
      </c>
      <c r="C676" s="714" t="s">
        <v>4025</v>
      </c>
      <c r="D676" s="712" t="s">
        <v>1280</v>
      </c>
      <c r="E676" s="715">
        <v>10189126</v>
      </c>
      <c r="F676" s="712">
        <v>25522517</v>
      </c>
      <c r="G676" s="712">
        <v>2704031</v>
      </c>
      <c r="H676" s="716" t="str">
        <f>IF(G676="","",VLOOKUP(G676,ARANCEL!$B$5:$D$121,2,FALSE))</f>
        <v xml:space="preserve">PERNO MUÑON METALICO </v>
      </c>
      <c r="I676" s="717" t="s">
        <v>324</v>
      </c>
      <c r="J676" s="712">
        <v>1</v>
      </c>
      <c r="K676" s="718">
        <f>IF(G676="","",VLOOKUP(G676,ARANCEL!$B$5:$D$121,3,FALSE)*J676)</f>
        <v>12246</v>
      </c>
      <c r="L676" s="1243" t="s">
        <v>8279</v>
      </c>
      <c r="M676" s="1243">
        <v>4500259031</v>
      </c>
      <c r="N676" s="1243" t="s">
        <v>8259</v>
      </c>
    </row>
    <row r="677" spans="1:14" s="684" customFormat="1" x14ac:dyDescent="0.25">
      <c r="A677" s="712" t="s">
        <v>305</v>
      </c>
      <c r="B677" s="719">
        <v>41746</v>
      </c>
      <c r="C677" s="714" t="s">
        <v>4009</v>
      </c>
      <c r="D677" s="712" t="s">
        <v>1863</v>
      </c>
      <c r="E677" s="715">
        <v>10189074</v>
      </c>
      <c r="F677" s="712">
        <v>25901000</v>
      </c>
      <c r="G677" s="712">
        <v>2704013</v>
      </c>
      <c r="H677" s="716" t="str">
        <f>IF(G677="","",VLOOKUP(G677,ARANCEL!$B$5:$D$121,2,FALSE))</f>
        <v>PROVISORIO (POR PIEZA)</v>
      </c>
      <c r="I677" s="717" t="s">
        <v>317</v>
      </c>
      <c r="J677" s="712">
        <v>1</v>
      </c>
      <c r="K677" s="718">
        <f>IF(G677="","",VLOOKUP(G677,ARANCEL!$B$5:$D$121,3,FALSE)*J677)</f>
        <v>3250</v>
      </c>
      <c r="L677" s="1243" t="s">
        <v>4612</v>
      </c>
      <c r="M677" s="1243">
        <v>4500230003</v>
      </c>
      <c r="N677" s="1243">
        <v>9204</v>
      </c>
    </row>
    <row r="678" spans="1:14" s="684" customFormat="1" x14ac:dyDescent="0.25">
      <c r="A678" s="712" t="s">
        <v>305</v>
      </c>
      <c r="B678" s="719">
        <v>41746</v>
      </c>
      <c r="C678" s="714" t="s">
        <v>4009</v>
      </c>
      <c r="D678" s="712" t="s">
        <v>1863</v>
      </c>
      <c r="E678" s="715">
        <v>10189074</v>
      </c>
      <c r="F678" s="712">
        <v>25901000</v>
      </c>
      <c r="G678" s="712">
        <v>2704003</v>
      </c>
      <c r="H678" s="716" t="str">
        <f>IF(G678="","",VLOOKUP(G678,ARANCEL!$B$5:$D$121,2,FALSE))</f>
        <v xml:space="preserve">CORONA PERIFERICA CON PERNO MUÑON COLADO </v>
      </c>
      <c r="I678" s="717" t="s">
        <v>317</v>
      </c>
      <c r="J678" s="712">
        <v>1</v>
      </c>
      <c r="K678" s="718">
        <f>IF(G678="","",VLOOKUP(G678,ARANCEL!$B$5:$D$121,3,FALSE)*J678)</f>
        <v>32612</v>
      </c>
      <c r="L678" s="1243" t="s">
        <v>4612</v>
      </c>
      <c r="M678" s="1243">
        <v>4500230003</v>
      </c>
      <c r="N678" s="1243">
        <v>9204</v>
      </c>
    </row>
    <row r="679" spans="1:14" s="688" customFormat="1" x14ac:dyDescent="0.25">
      <c r="A679" s="712" t="s">
        <v>305</v>
      </c>
      <c r="B679" s="719">
        <v>41618</v>
      </c>
      <c r="C679" s="724" t="s">
        <v>1904</v>
      </c>
      <c r="D679" s="712" t="s">
        <v>1870</v>
      </c>
      <c r="E679" s="715">
        <v>10165148</v>
      </c>
      <c r="F679" s="712">
        <v>22320354</v>
      </c>
      <c r="G679" s="727">
        <v>2705003</v>
      </c>
      <c r="H679" s="716" t="str">
        <f>IF(G679="","",VLOOKUP(G679,ARANCEL!$B$5:$D$121,2,FALSE))</f>
        <v>INCRUSTACION ESTETICA (ART-GLASS O CERAMICA)</v>
      </c>
      <c r="I679" s="746" t="s">
        <v>760</v>
      </c>
      <c r="J679" s="712">
        <v>2</v>
      </c>
      <c r="K679" s="718">
        <f>IF(G679="","",VLOOKUP(G679,ARANCEL!$B$5:$D$121,3,FALSE)*J679)</f>
        <v>31352</v>
      </c>
      <c r="L679" s="1319" t="str">
        <f>IF(E679="","","IMPAGO")</f>
        <v>IMPAGO</v>
      </c>
      <c r="M679" s="1319" t="str">
        <f>IF(L679="IMPAGO","SIN O.C.","")</f>
        <v>SIN O.C.</v>
      </c>
      <c r="N679" s="1319" t="str">
        <f>IF(L679="IMPAGO","SIN FACT.","")</f>
        <v>SIN FACT.</v>
      </c>
    </row>
    <row r="680" spans="1:14" s="688" customFormat="1" x14ac:dyDescent="0.25">
      <c r="A680" s="728" t="s">
        <v>313</v>
      </c>
      <c r="B680" s="719">
        <v>41919</v>
      </c>
      <c r="C680" s="714" t="s">
        <v>7537</v>
      </c>
      <c r="D680" s="712" t="s">
        <v>1851</v>
      </c>
      <c r="E680" s="715">
        <v>10262263</v>
      </c>
      <c r="F680" s="712">
        <v>25387433</v>
      </c>
      <c r="G680" s="712">
        <v>2702001</v>
      </c>
      <c r="H680" s="716" t="str">
        <f>IF(G680="","",VLOOKUP(G680,ARANCEL!$B$5:$D$121,2,FALSE))</f>
        <v>LABORATORIO PROVISORIO SOBRE IMPLANTE</v>
      </c>
      <c r="I680" s="717" t="s">
        <v>2739</v>
      </c>
      <c r="J680" s="712">
        <v>1</v>
      </c>
      <c r="K680" s="718">
        <f>IF(G680="","",VLOOKUP(G680,ARANCEL!$B$5:$D$121,3,FALSE)*J680)</f>
        <v>7872</v>
      </c>
      <c r="L680" s="1243" t="s">
        <v>8279</v>
      </c>
      <c r="M680" s="1243">
        <v>4500260657</v>
      </c>
      <c r="N680" s="1243" t="s">
        <v>8296</v>
      </c>
    </row>
    <row r="681" spans="1:14" s="688" customFormat="1" x14ac:dyDescent="0.25">
      <c r="A681" s="712" t="s">
        <v>305</v>
      </c>
      <c r="B681" s="719">
        <v>41919</v>
      </c>
      <c r="C681" s="714" t="s">
        <v>7537</v>
      </c>
      <c r="D681" s="712" t="s">
        <v>1851</v>
      </c>
      <c r="E681" s="715">
        <v>10262263</v>
      </c>
      <c r="F681" s="712">
        <v>25387433</v>
      </c>
      <c r="G681" s="712">
        <v>2702002</v>
      </c>
      <c r="H681" s="716" t="str">
        <f>IF(G681="","",VLOOKUP(G681,ARANCEL!$B$5:$D$121,2,FALSE))</f>
        <v xml:space="preserve">LABORATORIO CORONA CEMENTADA SOBRE IMPLANTE </v>
      </c>
      <c r="I681" s="717" t="s">
        <v>317</v>
      </c>
      <c r="J681" s="712">
        <v>1</v>
      </c>
      <c r="K681" s="718">
        <f>IF(G681="","",VLOOKUP(G681,ARANCEL!$B$5:$D$121,3,FALSE)*J681)</f>
        <v>31878</v>
      </c>
      <c r="L681" s="1243" t="s">
        <v>8279</v>
      </c>
      <c r="M681" s="1243">
        <v>4500260657</v>
      </c>
      <c r="N681" s="1243" t="s">
        <v>8296</v>
      </c>
    </row>
    <row r="682" spans="1:14" s="688" customFormat="1" x14ac:dyDescent="0.25">
      <c r="A682" s="712" t="s">
        <v>305</v>
      </c>
      <c r="B682" s="719">
        <v>41929</v>
      </c>
      <c r="C682" s="714" t="s">
        <v>7722</v>
      </c>
      <c r="D682" s="712" t="s">
        <v>1969</v>
      </c>
      <c r="E682" s="715">
        <v>10266068</v>
      </c>
      <c r="F682" s="712">
        <v>28564968</v>
      </c>
      <c r="G682" s="712">
        <v>2704013</v>
      </c>
      <c r="H682" s="716" t="str">
        <f>IF(G682="","",VLOOKUP(G682,ARANCEL!$B$5:$D$121,2,FALSE))</f>
        <v>PROVISORIO (POR PIEZA)</v>
      </c>
      <c r="I682" s="717" t="s">
        <v>315</v>
      </c>
      <c r="J682" s="712">
        <v>1</v>
      </c>
      <c r="K682" s="718">
        <f>IF(G682="","",VLOOKUP(G682,ARANCEL!$B$5:$D$121,3,FALSE)*J682)</f>
        <v>3250</v>
      </c>
      <c r="L682" s="1243" t="s">
        <v>8279</v>
      </c>
      <c r="M682" s="1243">
        <v>4500260657</v>
      </c>
      <c r="N682" s="1243" t="s">
        <v>8296</v>
      </c>
    </row>
    <row r="683" spans="1:14" s="688" customFormat="1" x14ac:dyDescent="0.25">
      <c r="A683" s="712" t="s">
        <v>305</v>
      </c>
      <c r="B683" s="719">
        <v>41929</v>
      </c>
      <c r="C683" s="714" t="s">
        <v>7722</v>
      </c>
      <c r="D683" s="712" t="s">
        <v>1969</v>
      </c>
      <c r="E683" s="715">
        <v>10266068</v>
      </c>
      <c r="F683" s="712">
        <v>28564968</v>
      </c>
      <c r="G683" s="712">
        <v>2704003</v>
      </c>
      <c r="H683" s="716" t="str">
        <f>IF(G683="","",VLOOKUP(G683,ARANCEL!$B$5:$D$121,2,FALSE))</f>
        <v xml:space="preserve">CORONA PERIFERICA CON PERNO MUÑON COLADO </v>
      </c>
      <c r="I683" s="717" t="s">
        <v>315</v>
      </c>
      <c r="J683" s="712">
        <v>1</v>
      </c>
      <c r="K683" s="718">
        <f>IF(G683="","",VLOOKUP(G683,ARANCEL!$B$5:$D$121,3,FALSE)*J683)</f>
        <v>32612</v>
      </c>
      <c r="L683" s="1243" t="s">
        <v>8279</v>
      </c>
      <c r="M683" s="1243">
        <v>4500260657</v>
      </c>
      <c r="N683" s="1243" t="s">
        <v>8296</v>
      </c>
    </row>
    <row r="684" spans="1:14" s="688" customFormat="1" x14ac:dyDescent="0.25">
      <c r="A684" s="712" t="s">
        <v>305</v>
      </c>
      <c r="B684" s="719">
        <v>41953</v>
      </c>
      <c r="C684" s="714" t="s">
        <v>8146</v>
      </c>
      <c r="D684" s="712" t="s">
        <v>47</v>
      </c>
      <c r="E684" s="715">
        <v>10276882</v>
      </c>
      <c r="F684" s="712">
        <v>29374492</v>
      </c>
      <c r="G684" s="712">
        <v>2707001</v>
      </c>
      <c r="H684" s="716" t="str">
        <f>IF(G684="","",VLOOKUP(G684,ARANCEL!$B$5:$D$121,2,FALSE))</f>
        <v xml:space="preserve">PLANO DE RELAJACION </v>
      </c>
      <c r="I684" s="717" t="s">
        <v>306</v>
      </c>
      <c r="J684" s="712">
        <v>1</v>
      </c>
      <c r="K684" s="718">
        <f>IF(G684="","",VLOOKUP(G684,ARANCEL!$B$5:$D$121,3,FALSE)*J684)</f>
        <v>9221</v>
      </c>
      <c r="L684" s="1243" t="s">
        <v>8256</v>
      </c>
      <c r="M684" s="1243">
        <v>4500265501</v>
      </c>
      <c r="N684" s="1243" t="s">
        <v>8950</v>
      </c>
    </row>
    <row r="685" spans="1:14" s="684" customFormat="1" x14ac:dyDescent="0.25">
      <c r="A685" s="712" t="s">
        <v>305</v>
      </c>
      <c r="B685" s="719">
        <v>41685</v>
      </c>
      <c r="C685" s="724" t="s">
        <v>2748</v>
      </c>
      <c r="D685" s="712" t="s">
        <v>1638</v>
      </c>
      <c r="E685" s="715">
        <v>10173118</v>
      </c>
      <c r="F685" s="712">
        <v>23657615</v>
      </c>
      <c r="G685" s="712">
        <v>2704013</v>
      </c>
      <c r="H685" s="716" t="str">
        <f>IF(G685="","",VLOOKUP(G685,ARANCEL!$B$5:$D$121,2,FALSE))</f>
        <v>PROVISORIO (POR PIEZA)</v>
      </c>
      <c r="I685" s="717" t="s">
        <v>1368</v>
      </c>
      <c r="J685" s="712">
        <v>3</v>
      </c>
      <c r="K685" s="718">
        <f>IF(G685="","",VLOOKUP(G685,ARANCEL!$B$5:$D$121,3,FALSE)*J685)</f>
        <v>9750</v>
      </c>
      <c r="L685" s="1243" t="s">
        <v>3438</v>
      </c>
      <c r="M685" s="1243">
        <v>4500220795</v>
      </c>
      <c r="N685" s="1243">
        <v>8630</v>
      </c>
    </row>
    <row r="686" spans="1:14" s="695" customFormat="1" x14ac:dyDescent="0.25">
      <c r="A686" s="712" t="s">
        <v>305</v>
      </c>
      <c r="B686" s="719">
        <v>41685</v>
      </c>
      <c r="C686" s="724" t="s">
        <v>2748</v>
      </c>
      <c r="D686" s="712" t="s">
        <v>1638</v>
      </c>
      <c r="E686" s="715">
        <v>10173118</v>
      </c>
      <c r="F686" s="712">
        <v>23657615</v>
      </c>
      <c r="G686" s="712">
        <v>2704015</v>
      </c>
      <c r="H686" s="716" t="str">
        <f>IF(G686="","",VLOOKUP(G686,ARANCEL!$B$5:$D$121,2,FALSE))</f>
        <v xml:space="preserve">CORONA IN CERAM </v>
      </c>
      <c r="I686" s="717" t="s">
        <v>1368</v>
      </c>
      <c r="J686" s="712">
        <v>3</v>
      </c>
      <c r="K686" s="718">
        <f>IF(G686="","",VLOOKUP(G686,ARANCEL!$B$5:$D$121,3,FALSE)*J686)</f>
        <v>128199</v>
      </c>
      <c r="L686" s="1243" t="s">
        <v>3438</v>
      </c>
      <c r="M686" s="1243">
        <v>4500220795</v>
      </c>
      <c r="N686" s="1243">
        <v>8630</v>
      </c>
    </row>
    <row r="687" spans="1:14" s="695" customFormat="1" x14ac:dyDescent="0.25">
      <c r="A687" s="712" t="s">
        <v>305</v>
      </c>
      <c r="B687" s="719">
        <v>41857</v>
      </c>
      <c r="C687" s="714" t="s">
        <v>6249</v>
      </c>
      <c r="D687" s="712" t="s">
        <v>414</v>
      </c>
      <c r="E687" s="715">
        <v>10236710</v>
      </c>
      <c r="F687" s="712">
        <v>26599388</v>
      </c>
      <c r="G687" s="712">
        <v>2704005</v>
      </c>
      <c r="H687" s="716" t="str">
        <f>IF(G687="","",VLOOKUP(G687,ARANCEL!$B$5:$D$121,2,FALSE))</f>
        <v>PROVISORIO</v>
      </c>
      <c r="I687" s="717" t="s">
        <v>325</v>
      </c>
      <c r="J687" s="712">
        <v>1</v>
      </c>
      <c r="K687" s="718">
        <f>IF(G687="","",VLOOKUP(G687,ARANCEL!$B$5:$D$121,3,FALSE)*J687)</f>
        <v>3250</v>
      </c>
      <c r="L687" s="1243" t="s">
        <v>6905</v>
      </c>
      <c r="M687" s="1243">
        <v>4500249955</v>
      </c>
      <c r="N687" s="1243" t="s">
        <v>6908</v>
      </c>
    </row>
    <row r="688" spans="1:14" s="695" customFormat="1" x14ac:dyDescent="0.25">
      <c r="A688" s="728" t="s">
        <v>305</v>
      </c>
      <c r="B688" s="719">
        <v>41857</v>
      </c>
      <c r="C688" s="714" t="s">
        <v>6249</v>
      </c>
      <c r="D688" s="712" t="s">
        <v>414</v>
      </c>
      <c r="E688" s="715">
        <v>10236710</v>
      </c>
      <c r="F688" s="712">
        <v>26599388</v>
      </c>
      <c r="G688" s="712">
        <v>2704015</v>
      </c>
      <c r="H688" s="716" t="str">
        <f>IF(G688="","",VLOOKUP(G688,ARANCEL!$B$5:$D$121,2,FALSE))</f>
        <v xml:space="preserve">CORONA IN CERAM </v>
      </c>
      <c r="I688" s="717" t="s">
        <v>325</v>
      </c>
      <c r="J688" s="712">
        <v>1</v>
      </c>
      <c r="K688" s="718">
        <f>IF(G688="","",VLOOKUP(G688,ARANCEL!$B$5:$D$121,3,FALSE)*J688)</f>
        <v>42733</v>
      </c>
      <c r="L688" s="1243" t="s">
        <v>6905</v>
      </c>
      <c r="M688" s="1243">
        <v>4500249955</v>
      </c>
      <c r="N688" s="1243" t="s">
        <v>6908</v>
      </c>
    </row>
    <row r="689" spans="1:14" s="695" customFormat="1" x14ac:dyDescent="0.25">
      <c r="A689" s="712" t="s">
        <v>305</v>
      </c>
      <c r="B689" s="719">
        <v>41810</v>
      </c>
      <c r="C689" s="714" t="s">
        <v>5225</v>
      </c>
      <c r="D689" s="712" t="s">
        <v>1638</v>
      </c>
      <c r="E689" s="715">
        <v>10213838</v>
      </c>
      <c r="F689" s="712">
        <v>26989621</v>
      </c>
      <c r="G689" s="712">
        <v>2704013</v>
      </c>
      <c r="H689" s="716" t="str">
        <f>IF(G689="","",VLOOKUP(G689,ARANCEL!$B$5:$D$121,2,FALSE))</f>
        <v>PROVISORIO (POR PIEZA)</v>
      </c>
      <c r="I689" s="717" t="s">
        <v>337</v>
      </c>
      <c r="J689" s="712">
        <v>1</v>
      </c>
      <c r="K689" s="718">
        <f>IF(G689="","",VLOOKUP(G689,ARANCEL!$B$5:$D$121,3,FALSE)*J689)</f>
        <v>3250</v>
      </c>
      <c r="L689" s="1243" t="s">
        <v>6017</v>
      </c>
      <c r="M689" s="1243">
        <v>4500243704</v>
      </c>
      <c r="N689" s="1243">
        <v>9793</v>
      </c>
    </row>
    <row r="690" spans="1:14" s="699" customFormat="1" x14ac:dyDescent="0.25">
      <c r="A690" s="712" t="s">
        <v>305</v>
      </c>
      <c r="B690" s="719">
        <v>41810</v>
      </c>
      <c r="C690" s="714" t="s">
        <v>5225</v>
      </c>
      <c r="D690" s="712" t="s">
        <v>1638</v>
      </c>
      <c r="E690" s="715">
        <v>10213838</v>
      </c>
      <c r="F690" s="712">
        <v>26989621</v>
      </c>
      <c r="G690" s="712">
        <v>2704003</v>
      </c>
      <c r="H690" s="716" t="str">
        <f>IF(G690="","",VLOOKUP(G690,ARANCEL!$B$5:$D$121,2,FALSE))</f>
        <v xml:space="preserve">CORONA PERIFERICA CON PERNO MUÑON COLADO </v>
      </c>
      <c r="I690" s="717" t="s">
        <v>337</v>
      </c>
      <c r="J690" s="712">
        <v>1</v>
      </c>
      <c r="K690" s="718">
        <f>IF(G690="","",VLOOKUP(G690,ARANCEL!$B$5:$D$121,3,FALSE)*J690)</f>
        <v>32612</v>
      </c>
      <c r="L690" s="1243" t="s">
        <v>6017</v>
      </c>
      <c r="M690" s="1243">
        <v>4500243704</v>
      </c>
      <c r="N690" s="1243">
        <v>9793</v>
      </c>
    </row>
    <row r="691" spans="1:14" s="699" customFormat="1" x14ac:dyDescent="0.25">
      <c r="A691" s="712" t="s">
        <v>305</v>
      </c>
      <c r="B691" s="719">
        <v>41949</v>
      </c>
      <c r="C691" s="714" t="s">
        <v>8066</v>
      </c>
      <c r="D691" s="712" t="s">
        <v>1157</v>
      </c>
      <c r="E691" s="715">
        <v>10275252</v>
      </c>
      <c r="F691" s="712">
        <v>29409713</v>
      </c>
      <c r="G691" s="712">
        <v>2707001</v>
      </c>
      <c r="H691" s="716" t="str">
        <f>IF(G691="","",VLOOKUP(G691,ARANCEL!$B$5:$D$121,2,FALSE))</f>
        <v xml:space="preserve">PLANO DE RELAJACION </v>
      </c>
      <c r="I691" s="717" t="s">
        <v>2773</v>
      </c>
      <c r="J691" s="712">
        <v>1</v>
      </c>
      <c r="K691" s="718">
        <f>IF(G691="","",VLOOKUP(G691,ARANCEL!$B$5:$D$121,3,FALSE)*J691)</f>
        <v>9221</v>
      </c>
      <c r="L691" s="1243" t="s">
        <v>8279</v>
      </c>
      <c r="M691" s="1243">
        <v>4500260657</v>
      </c>
      <c r="N691" s="1243" t="s">
        <v>8296</v>
      </c>
    </row>
    <row r="692" spans="1:14" s="699" customFormat="1" x14ac:dyDescent="0.25">
      <c r="A692" s="712" t="s">
        <v>305</v>
      </c>
      <c r="B692" s="719">
        <v>41694</v>
      </c>
      <c r="C692" s="714" t="s">
        <v>2993</v>
      </c>
      <c r="D692" s="712" t="s">
        <v>414</v>
      </c>
      <c r="E692" s="715">
        <v>10176896</v>
      </c>
      <c r="F692" s="712">
        <v>25108486</v>
      </c>
      <c r="G692" s="712">
        <v>2705003</v>
      </c>
      <c r="H692" s="716" t="str">
        <f>IF(G692="","",VLOOKUP(G692,ARANCEL!$B$5:$D$121,2,FALSE))</f>
        <v>INCRUSTACION ESTETICA (ART-GLASS O CERAMICA)</v>
      </c>
      <c r="I692" s="717" t="s">
        <v>315</v>
      </c>
      <c r="J692" s="712">
        <v>1</v>
      </c>
      <c r="K692" s="718">
        <f>IF(G692="","",VLOOKUP(G692,ARANCEL!$B$5:$D$121,3,FALSE)*J692)</f>
        <v>15676</v>
      </c>
      <c r="L692" s="1243" t="s">
        <v>3438</v>
      </c>
      <c r="M692" s="1243">
        <v>4500220797</v>
      </c>
      <c r="N692" s="1243">
        <v>8631</v>
      </c>
    </row>
    <row r="693" spans="1:14" s="699" customFormat="1" x14ac:dyDescent="0.25">
      <c r="A693" s="712" t="s">
        <v>313</v>
      </c>
      <c r="B693" s="719">
        <v>41912</v>
      </c>
      <c r="C693" s="714" t="s">
        <v>7331</v>
      </c>
      <c r="D693" s="712" t="s">
        <v>1851</v>
      </c>
      <c r="E693" s="715">
        <v>10258489</v>
      </c>
      <c r="F693" s="712">
        <v>28187978</v>
      </c>
      <c r="G693" s="712">
        <v>2704002</v>
      </c>
      <c r="H693" s="716" t="str">
        <f>IF(G693="","",VLOOKUP(G693,ARANCEL!$B$5:$D$121,2,FALSE))</f>
        <v xml:space="preserve">CORONA PERIFERICA </v>
      </c>
      <c r="I693" s="717" t="s">
        <v>2739</v>
      </c>
      <c r="J693" s="712">
        <v>1</v>
      </c>
      <c r="K693" s="718">
        <f>IF(G693="","",VLOOKUP(G693,ARANCEL!$B$5:$D$121,3,FALSE)*J693)</f>
        <v>25865</v>
      </c>
      <c r="L693" s="1243" t="s">
        <v>7548</v>
      </c>
      <c r="M693" s="1243">
        <v>4500254810</v>
      </c>
      <c r="N693" s="1243" t="s">
        <v>7560</v>
      </c>
    </row>
    <row r="694" spans="1:14" s="699" customFormat="1" x14ac:dyDescent="0.25">
      <c r="A694" s="712" t="s">
        <v>305</v>
      </c>
      <c r="B694" s="719">
        <v>41912</v>
      </c>
      <c r="C694" s="714" t="s">
        <v>7331</v>
      </c>
      <c r="D694" s="712" t="s">
        <v>1851</v>
      </c>
      <c r="E694" s="715">
        <v>10258489</v>
      </c>
      <c r="F694" s="712">
        <v>28187978</v>
      </c>
      <c r="G694" s="712">
        <v>2704005</v>
      </c>
      <c r="H694" s="716" t="str">
        <f>IF(G694="","",VLOOKUP(G694,ARANCEL!$B$5:$D$121,2,FALSE))</f>
        <v>PROVISORIO</v>
      </c>
      <c r="I694" s="717" t="s">
        <v>323</v>
      </c>
      <c r="J694" s="712">
        <v>1</v>
      </c>
      <c r="K694" s="718">
        <f>IF(G694="","",VLOOKUP(G694,ARANCEL!$B$5:$D$121,3,FALSE)*J694)</f>
        <v>3250</v>
      </c>
      <c r="L694" s="1243" t="s">
        <v>7548</v>
      </c>
      <c r="M694" s="1243">
        <v>4500254810</v>
      </c>
      <c r="N694" s="1243" t="s">
        <v>7560</v>
      </c>
    </row>
    <row r="695" spans="1:14" s="699" customFormat="1" x14ac:dyDescent="0.25">
      <c r="A695" s="712" t="s">
        <v>313</v>
      </c>
      <c r="B695" s="719">
        <v>41938</v>
      </c>
      <c r="C695" s="714" t="s">
        <v>7331</v>
      </c>
      <c r="D695" s="712" t="s">
        <v>1851</v>
      </c>
      <c r="E695" s="715">
        <v>10270990</v>
      </c>
      <c r="F695" s="712">
        <v>28187978</v>
      </c>
      <c r="G695" s="712">
        <v>2704005</v>
      </c>
      <c r="H695" s="716" t="str">
        <f>IF(G695="","",VLOOKUP(G695,ARANCEL!$B$5:$D$121,2,FALSE))</f>
        <v>PROVISORIO</v>
      </c>
      <c r="I695" s="717" t="s">
        <v>323</v>
      </c>
      <c r="J695" s="712">
        <v>1</v>
      </c>
      <c r="K695" s="718">
        <f>IF(G695="","",VLOOKUP(G695,ARANCEL!$B$5:$D$121,3,FALSE)*J695)</f>
        <v>3250</v>
      </c>
      <c r="L695" s="1243" t="s">
        <v>8279</v>
      </c>
      <c r="M695" s="1243">
        <v>4500260657</v>
      </c>
      <c r="N695" s="1243" t="s">
        <v>8296</v>
      </c>
    </row>
    <row r="696" spans="1:14" s="699" customFormat="1" x14ac:dyDescent="0.25">
      <c r="A696" s="712" t="s">
        <v>305</v>
      </c>
      <c r="B696" s="719">
        <v>41938</v>
      </c>
      <c r="C696" s="714" t="s">
        <v>7331</v>
      </c>
      <c r="D696" s="712" t="s">
        <v>1851</v>
      </c>
      <c r="E696" s="715">
        <v>10270990</v>
      </c>
      <c r="F696" s="712">
        <v>28187978</v>
      </c>
      <c r="G696" s="712">
        <v>2704002</v>
      </c>
      <c r="H696" s="716" t="str">
        <f>IF(G696="","",VLOOKUP(G696,ARANCEL!$B$5:$D$121,2,FALSE))</f>
        <v xml:space="preserve">CORONA PERIFERICA </v>
      </c>
      <c r="I696" s="717" t="s">
        <v>323</v>
      </c>
      <c r="J696" s="712">
        <v>1</v>
      </c>
      <c r="K696" s="718">
        <f>IF(G696="","",VLOOKUP(G696,ARANCEL!$B$5:$D$121,3,FALSE)*J696)</f>
        <v>25865</v>
      </c>
      <c r="L696" s="1243" t="s">
        <v>8279</v>
      </c>
      <c r="M696" s="1243">
        <v>4500260657</v>
      </c>
      <c r="N696" s="1243" t="s">
        <v>8296</v>
      </c>
    </row>
    <row r="697" spans="1:14" s="699" customFormat="1" x14ac:dyDescent="0.25">
      <c r="A697" s="712" t="s">
        <v>305</v>
      </c>
      <c r="B697" s="719">
        <v>41645</v>
      </c>
      <c r="C697" s="724" t="s">
        <v>1902</v>
      </c>
      <c r="D697" s="712" t="s">
        <v>1857</v>
      </c>
      <c r="E697" s="715">
        <v>10168287</v>
      </c>
      <c r="F697" s="712">
        <v>24461762</v>
      </c>
      <c r="G697" s="727">
        <v>2705003</v>
      </c>
      <c r="H697" s="716" t="str">
        <f>IF(G697="","",VLOOKUP(G697,ARANCEL!$B$5:$D$121,2,FALSE))</f>
        <v>INCRUSTACION ESTETICA (ART-GLASS O CERAMICA)</v>
      </c>
      <c r="I697" s="717" t="s">
        <v>308</v>
      </c>
      <c r="J697" s="712">
        <v>1</v>
      </c>
      <c r="K697" s="718">
        <f>IF(G697="","",VLOOKUP(G697,ARANCEL!$B$5:$D$121,3,FALSE)*J697)</f>
        <v>15676</v>
      </c>
      <c r="L697" s="1243" t="s">
        <v>2842</v>
      </c>
      <c r="M697" s="1243">
        <v>4500216232</v>
      </c>
      <c r="N697" s="1243">
        <v>8405</v>
      </c>
    </row>
    <row r="698" spans="1:14" s="631" customFormat="1" x14ac:dyDescent="0.25">
      <c r="A698" s="606" t="s">
        <v>305</v>
      </c>
      <c r="B698" s="615">
        <v>41786</v>
      </c>
      <c r="C698" s="607" t="s">
        <v>5026</v>
      </c>
      <c r="D698" s="606" t="s">
        <v>1856</v>
      </c>
      <c r="E698" s="608">
        <v>10208259</v>
      </c>
      <c r="F698" s="606">
        <v>26493173</v>
      </c>
      <c r="G698" s="606">
        <v>2705003</v>
      </c>
      <c r="H698" s="120" t="str">
        <f>IF(G698="","",VLOOKUP(G698,ARANCEL!$B$5:$D$121,2,FALSE))</f>
        <v>INCRUSTACION ESTETICA (ART-GLASS O CERAMICA)</v>
      </c>
      <c r="I698" s="121" t="s">
        <v>312</v>
      </c>
      <c r="J698" s="119">
        <v>1</v>
      </c>
      <c r="K698" s="122">
        <f>IF(G698="","",VLOOKUP(G698,ARANCEL!$B$5:$D$121,3,FALSE)*J698)</f>
        <v>15676</v>
      </c>
      <c r="L698" s="1235" t="str">
        <f>IF(E698="","","IMPAGO")</f>
        <v>IMPAGO</v>
      </c>
      <c r="M698" s="1235" t="str">
        <f>IF(L698="IMPAGO","SIN O.C.","")</f>
        <v>SIN O.C.</v>
      </c>
      <c r="N698" s="1235" t="str">
        <f>IF(L698="IMPAGO","SIN FACT.","")</f>
        <v>SIN FACT.</v>
      </c>
    </row>
    <row r="699" spans="1:14" s="699" customFormat="1" x14ac:dyDescent="0.25">
      <c r="A699" s="712" t="s">
        <v>305</v>
      </c>
      <c r="B699" s="719">
        <v>41730</v>
      </c>
      <c r="C699" s="714" t="s">
        <v>3647</v>
      </c>
      <c r="D699" s="712" t="s">
        <v>1863</v>
      </c>
      <c r="E699" s="715">
        <v>10184741</v>
      </c>
      <c r="F699" s="712">
        <v>25560059</v>
      </c>
      <c r="G699" s="712">
        <v>2704013</v>
      </c>
      <c r="H699" s="716" t="str">
        <f>IF(G699="","",VLOOKUP(G699,ARANCEL!$B$5:$D$121,2,FALSE))</f>
        <v>PROVISORIO (POR PIEZA)</v>
      </c>
      <c r="I699" s="717" t="s">
        <v>661</v>
      </c>
      <c r="J699" s="712">
        <v>1</v>
      </c>
      <c r="K699" s="718">
        <f>IF(G699="","",VLOOKUP(G699,ARANCEL!$B$5:$D$121,3,FALSE)*J699)</f>
        <v>3250</v>
      </c>
      <c r="L699" s="1243" t="s">
        <v>4612</v>
      </c>
      <c r="M699" s="1243">
        <v>4500230000</v>
      </c>
      <c r="N699" s="1243">
        <v>9201</v>
      </c>
    </row>
    <row r="700" spans="1:14" s="750" customFormat="1" x14ac:dyDescent="0.25">
      <c r="A700" s="728" t="s">
        <v>305</v>
      </c>
      <c r="B700" s="719">
        <v>41730</v>
      </c>
      <c r="C700" s="714" t="s">
        <v>3647</v>
      </c>
      <c r="D700" s="712" t="s">
        <v>1863</v>
      </c>
      <c r="E700" s="715">
        <v>10184741</v>
      </c>
      <c r="F700" s="712">
        <v>25560059</v>
      </c>
      <c r="G700" s="712">
        <v>2704003</v>
      </c>
      <c r="H700" s="716" t="str">
        <f>IF(G700="","",VLOOKUP(G700,ARANCEL!$B$5:$D$121,2,FALSE))</f>
        <v xml:space="preserve">CORONA PERIFERICA CON PERNO MUÑON COLADO </v>
      </c>
      <c r="I700" s="717" t="s">
        <v>661</v>
      </c>
      <c r="J700" s="712">
        <v>1</v>
      </c>
      <c r="K700" s="718">
        <f>IF(G700="","",VLOOKUP(G700,ARANCEL!$B$5:$D$121,3,FALSE)*J700)</f>
        <v>32612</v>
      </c>
      <c r="L700" s="1243" t="s">
        <v>4612</v>
      </c>
      <c r="M700" s="1243">
        <v>4500230000</v>
      </c>
      <c r="N700" s="1243">
        <v>9201</v>
      </c>
    </row>
    <row r="701" spans="1:14" s="750" customFormat="1" x14ac:dyDescent="0.25">
      <c r="A701" s="712" t="s">
        <v>305</v>
      </c>
      <c r="B701" s="719">
        <v>41843</v>
      </c>
      <c r="C701" s="714" t="s">
        <v>1901</v>
      </c>
      <c r="D701" s="712" t="s">
        <v>1157</v>
      </c>
      <c r="E701" s="715">
        <v>10230717</v>
      </c>
      <c r="F701" s="712">
        <v>27362078</v>
      </c>
      <c r="G701" s="712">
        <v>2707001</v>
      </c>
      <c r="H701" s="716" t="str">
        <f>IF(G701="","",VLOOKUP(G701,ARANCEL!$B$5:$D$121,2,FALSE))</f>
        <v xml:space="preserve">PLANO DE RELAJACION </v>
      </c>
      <c r="I701" s="717" t="s">
        <v>331</v>
      </c>
      <c r="J701" s="712">
        <v>1</v>
      </c>
      <c r="K701" s="718">
        <f>IF(G701="","",VLOOKUP(G701,ARANCEL!$B$5:$D$121,3,FALSE)*J701)</f>
        <v>9221</v>
      </c>
      <c r="L701" s="1243" t="s">
        <v>6017</v>
      </c>
      <c r="M701" s="1243">
        <v>4500245543</v>
      </c>
      <c r="N701" s="1243">
        <v>9814</v>
      </c>
    </row>
    <row r="702" spans="1:14" s="750" customFormat="1" x14ac:dyDescent="0.25">
      <c r="A702" s="712" t="s">
        <v>305</v>
      </c>
      <c r="B702" s="719">
        <v>41712</v>
      </c>
      <c r="C702" s="714" t="s">
        <v>3300</v>
      </c>
      <c r="D702" s="712" t="s">
        <v>1157</v>
      </c>
      <c r="E702" s="715">
        <v>10180811</v>
      </c>
      <c r="F702" s="712">
        <v>24935459</v>
      </c>
      <c r="G702" s="712">
        <v>2707001</v>
      </c>
      <c r="H702" s="716" t="str">
        <f>IF(G702="","",VLOOKUP(G702,ARANCEL!$B$5:$D$121,2,FALSE))</f>
        <v xml:space="preserve">PLANO DE RELAJACION </v>
      </c>
      <c r="I702" s="717" t="s">
        <v>306</v>
      </c>
      <c r="J702" s="712">
        <v>1</v>
      </c>
      <c r="K702" s="718">
        <f>IF(G702="","",VLOOKUP(G702,ARANCEL!$B$5:$D$121,3,FALSE)*J702)</f>
        <v>9221</v>
      </c>
      <c r="L702" s="1243" t="s">
        <v>3058</v>
      </c>
      <c r="M702" s="1243">
        <v>4500225670</v>
      </c>
      <c r="N702" s="1243">
        <v>8925</v>
      </c>
    </row>
    <row r="703" spans="1:14" s="756" customFormat="1" x14ac:dyDescent="0.25">
      <c r="A703" s="712" t="s">
        <v>305</v>
      </c>
      <c r="B703" s="719">
        <v>41978</v>
      </c>
      <c r="C703" s="714" t="s">
        <v>9244</v>
      </c>
      <c r="D703" s="712" t="s">
        <v>1856</v>
      </c>
      <c r="E703" s="715">
        <v>10306498</v>
      </c>
      <c r="F703" s="712">
        <v>27846831</v>
      </c>
      <c r="G703" s="712">
        <v>2705003</v>
      </c>
      <c r="H703" s="716" t="str">
        <f>IF(G703="","",VLOOKUP(G703,ARANCEL!$B$5:$D$121,2,FALSE))</f>
        <v>INCRUSTACION ESTETICA (ART-GLASS O CERAMICA)</v>
      </c>
      <c r="I703" s="717" t="s">
        <v>308</v>
      </c>
      <c r="J703" s="712">
        <v>1</v>
      </c>
      <c r="K703" s="718">
        <f>IF(G703="","",VLOOKUP(G703,ARANCEL!$B$5:$D$121,3,FALSE)*J703)</f>
        <v>15676</v>
      </c>
      <c r="L703" s="1319" t="str">
        <f>IF(E703="","","IMPAGO")</f>
        <v>IMPAGO</v>
      </c>
      <c r="M703" s="1319" t="str">
        <f>IF(L703="IMPAGO","SIN O.C.","")</f>
        <v>SIN O.C.</v>
      </c>
      <c r="N703" s="1319" t="str">
        <f>IF(L703="IMPAGO","SIN FACT.","")</f>
        <v>SIN FACT.</v>
      </c>
    </row>
    <row r="704" spans="1:14" s="756" customFormat="1" x14ac:dyDescent="0.25">
      <c r="A704" s="712" t="s">
        <v>305</v>
      </c>
      <c r="B704" s="719">
        <v>41724</v>
      </c>
      <c r="C704" s="714" t="s">
        <v>3531</v>
      </c>
      <c r="D704" s="712" t="s">
        <v>1638</v>
      </c>
      <c r="E704" s="715">
        <v>10183827</v>
      </c>
      <c r="F704" s="712">
        <v>25322016</v>
      </c>
      <c r="G704" s="712">
        <v>2704013</v>
      </c>
      <c r="H704" s="716" t="str">
        <f>IF(G704="","",VLOOKUP(G704,ARANCEL!$B$5:$D$121,2,FALSE))</f>
        <v>PROVISORIO (POR PIEZA)</v>
      </c>
      <c r="I704" s="717" t="s">
        <v>312</v>
      </c>
      <c r="J704" s="712">
        <v>1</v>
      </c>
      <c r="K704" s="718">
        <f>IF(G704="","",VLOOKUP(G704,ARANCEL!$B$5:$D$121,3,FALSE)*J704)</f>
        <v>3250</v>
      </c>
      <c r="L704" s="1243" t="s">
        <v>3058</v>
      </c>
      <c r="M704" s="1243">
        <v>4500225669</v>
      </c>
      <c r="N704" s="1243">
        <v>8924</v>
      </c>
    </row>
    <row r="705" spans="1:14" s="756" customFormat="1" x14ac:dyDescent="0.25">
      <c r="A705" s="712" t="s">
        <v>305</v>
      </c>
      <c r="B705" s="719">
        <v>41724</v>
      </c>
      <c r="C705" s="714" t="s">
        <v>3531</v>
      </c>
      <c r="D705" s="712" t="s">
        <v>1638</v>
      </c>
      <c r="E705" s="715">
        <v>10183827</v>
      </c>
      <c r="F705" s="712">
        <v>25322016</v>
      </c>
      <c r="G705" s="712">
        <v>2704003</v>
      </c>
      <c r="H705" s="716" t="str">
        <f>IF(G705="","",VLOOKUP(G705,ARANCEL!$B$5:$D$121,2,FALSE))</f>
        <v xml:space="preserve">CORONA PERIFERICA CON PERNO MUÑON COLADO </v>
      </c>
      <c r="I705" s="717" t="s">
        <v>312</v>
      </c>
      <c r="J705" s="712">
        <v>1</v>
      </c>
      <c r="K705" s="718">
        <f>IF(G705="","",VLOOKUP(G705,ARANCEL!$B$5:$D$121,3,FALSE)*J705)</f>
        <v>32612</v>
      </c>
      <c r="L705" s="1243" t="s">
        <v>3058</v>
      </c>
      <c r="M705" s="1243">
        <v>4500225668</v>
      </c>
      <c r="N705" s="1243">
        <v>8958</v>
      </c>
    </row>
    <row r="706" spans="1:14" s="756" customFormat="1" x14ac:dyDescent="0.25">
      <c r="A706" s="712" t="s">
        <v>305</v>
      </c>
      <c r="B706" s="719">
        <v>41933</v>
      </c>
      <c r="C706" s="714" t="s">
        <v>3531</v>
      </c>
      <c r="D706" s="712" t="s">
        <v>1638</v>
      </c>
      <c r="E706" s="715">
        <v>10267806</v>
      </c>
      <c r="F706" s="712">
        <v>28197352</v>
      </c>
      <c r="G706" s="712">
        <v>2704015</v>
      </c>
      <c r="H706" s="716" t="str">
        <f>IF(G706="","",VLOOKUP(G706,ARANCEL!$B$5:$D$121,2,FALSE))</f>
        <v xml:space="preserve">CORONA IN CERAM </v>
      </c>
      <c r="I706" s="717" t="s">
        <v>329</v>
      </c>
      <c r="J706" s="712">
        <v>1</v>
      </c>
      <c r="K706" s="718">
        <f>IF(G706="","",VLOOKUP(G706,ARANCEL!$B$5:$D$121,3,FALSE)*J706)</f>
        <v>42733</v>
      </c>
      <c r="L706" s="1243" t="s">
        <v>8279</v>
      </c>
      <c r="M706" s="1243">
        <v>4500260657</v>
      </c>
      <c r="N706" s="1243" t="s">
        <v>8296</v>
      </c>
    </row>
    <row r="707" spans="1:14" s="756" customFormat="1" x14ac:dyDescent="0.25">
      <c r="A707" s="712" t="s">
        <v>305</v>
      </c>
      <c r="B707" s="719">
        <v>41933</v>
      </c>
      <c r="C707" s="714" t="s">
        <v>3531</v>
      </c>
      <c r="D707" s="712" t="s">
        <v>1638</v>
      </c>
      <c r="E707" s="715">
        <v>10267806</v>
      </c>
      <c r="F707" s="712">
        <v>28197352</v>
      </c>
      <c r="G707" s="712">
        <v>2704013</v>
      </c>
      <c r="H707" s="716" t="str">
        <f>IF(G707="","",VLOOKUP(G707,ARANCEL!$B$5:$D$121,2,FALSE))</f>
        <v>PROVISORIO (POR PIEZA)</v>
      </c>
      <c r="I707" s="717" t="s">
        <v>329</v>
      </c>
      <c r="J707" s="712">
        <v>1</v>
      </c>
      <c r="K707" s="718">
        <f>IF(G707="","",VLOOKUP(G707,ARANCEL!$B$5:$D$121,3,FALSE)*J707)</f>
        <v>3250</v>
      </c>
      <c r="L707" s="1243" t="s">
        <v>8279</v>
      </c>
      <c r="M707" s="1243">
        <v>4500260657</v>
      </c>
      <c r="N707" s="1243" t="s">
        <v>8296</v>
      </c>
    </row>
    <row r="708" spans="1:14" s="756" customFormat="1" x14ac:dyDescent="0.25">
      <c r="A708" s="712" t="s">
        <v>305</v>
      </c>
      <c r="B708" s="719">
        <v>41828</v>
      </c>
      <c r="C708" s="714" t="s">
        <v>5722</v>
      </c>
      <c r="D708" s="712" t="s">
        <v>95</v>
      </c>
      <c r="E708" s="715">
        <v>10221926</v>
      </c>
      <c r="F708" s="712">
        <v>27329288</v>
      </c>
      <c r="G708" s="712">
        <v>2704005</v>
      </c>
      <c r="H708" s="716" t="str">
        <f>IF(G708="","",VLOOKUP(G708,ARANCEL!$B$5:$D$121,2,FALSE))</f>
        <v>PROVISORIO</v>
      </c>
      <c r="I708" s="717" t="s">
        <v>342</v>
      </c>
      <c r="J708" s="712">
        <v>1</v>
      </c>
      <c r="K708" s="718">
        <f>IF(G708="","",VLOOKUP(G708,ARANCEL!$B$5:$D$121,3,FALSE)*J708)</f>
        <v>3250</v>
      </c>
      <c r="L708" s="1243" t="s">
        <v>6017</v>
      </c>
      <c r="M708" s="1243">
        <v>4500243707</v>
      </c>
      <c r="N708" s="1243">
        <v>9794</v>
      </c>
    </row>
    <row r="709" spans="1:14" s="756" customFormat="1" x14ac:dyDescent="0.25">
      <c r="A709" s="738" t="s">
        <v>305</v>
      </c>
      <c r="B709" s="719">
        <v>41849</v>
      </c>
      <c r="C709" s="714" t="s">
        <v>5722</v>
      </c>
      <c r="D709" s="712" t="s">
        <v>95</v>
      </c>
      <c r="E709" s="715">
        <v>10221926</v>
      </c>
      <c r="F709" s="712">
        <v>27329288</v>
      </c>
      <c r="G709" s="712">
        <v>2704005</v>
      </c>
      <c r="H709" s="716" t="str">
        <f>IF(G709="","",VLOOKUP(G709,ARANCEL!$B$5:$D$121,2,FALSE))</f>
        <v>PROVISORIO</v>
      </c>
      <c r="I709" s="717" t="s">
        <v>5909</v>
      </c>
      <c r="J709" s="712">
        <v>4</v>
      </c>
      <c r="K709" s="718">
        <f>IF(G709="","",VLOOKUP(G709,ARANCEL!$B$5:$D$121,3,FALSE)*J709)</f>
        <v>13000</v>
      </c>
      <c r="L709" s="1243" t="s">
        <v>6905</v>
      </c>
      <c r="M709" s="1243">
        <v>4500249955</v>
      </c>
      <c r="N709" s="1243" t="s">
        <v>6908</v>
      </c>
    </row>
    <row r="710" spans="1:14" s="699" customFormat="1" x14ac:dyDescent="0.25">
      <c r="A710" s="712" t="s">
        <v>305</v>
      </c>
      <c r="B710" s="719">
        <v>41999</v>
      </c>
      <c r="C710" s="714" t="s">
        <v>5722</v>
      </c>
      <c r="D710" s="712" t="s">
        <v>95</v>
      </c>
      <c r="E710" s="715">
        <v>10221926</v>
      </c>
      <c r="F710" s="712">
        <v>27329288</v>
      </c>
      <c r="G710" s="712">
        <v>2704003</v>
      </c>
      <c r="H710" s="716" t="str">
        <f>IF(G710="","",VLOOKUP(G710,ARANCEL!$B$5:$D$121,2,FALSE))</f>
        <v xml:space="preserve">CORONA PERIFERICA CON PERNO MUÑON COLADO </v>
      </c>
      <c r="I710" s="717" t="s">
        <v>733</v>
      </c>
      <c r="J710" s="712">
        <v>5</v>
      </c>
      <c r="K710" s="718">
        <f>IF(G710="","",VLOOKUP(G710,ARANCEL!$B$5:$D$121,3,FALSE)*J710)</f>
        <v>163060</v>
      </c>
      <c r="L710" s="1319" t="str">
        <f>IF(E710="","","IMPAGO")</f>
        <v>IMPAGO</v>
      </c>
      <c r="M710" s="1319" t="str">
        <f>IF(L710="IMPAGO","SIN O.C.","")</f>
        <v>SIN O.C.</v>
      </c>
      <c r="N710" s="1319" t="str">
        <f>IF(L710="IMPAGO","SIN FACT.","")</f>
        <v>SIN FACT.</v>
      </c>
    </row>
    <row r="711" spans="1:14" s="769" customFormat="1" x14ac:dyDescent="0.25">
      <c r="A711" s="712" t="s">
        <v>606</v>
      </c>
      <c r="B711" s="719">
        <v>41999</v>
      </c>
      <c r="C711" s="714" t="s">
        <v>5722</v>
      </c>
      <c r="D711" s="712" t="s">
        <v>95</v>
      </c>
      <c r="E711" s="715">
        <v>10221926</v>
      </c>
      <c r="F711" s="712">
        <v>27329288</v>
      </c>
      <c r="G711" s="712">
        <v>2704003</v>
      </c>
      <c r="H711" s="716" t="str">
        <f>IF(G711="","",VLOOKUP(G711,ARANCEL!$B$5:$D$121,2,FALSE))</f>
        <v xml:space="preserve">CORONA PERIFERICA CON PERNO MUÑON COLADO </v>
      </c>
      <c r="I711" s="717" t="s">
        <v>340</v>
      </c>
      <c r="J711" s="712">
        <v>1</v>
      </c>
      <c r="K711" s="718">
        <f>IF(G711="","",VLOOKUP(G711,ARANCEL!$B$5:$D$121,3,FALSE)*J711)</f>
        <v>32612</v>
      </c>
      <c r="L711" s="1319" t="str">
        <f>IF(E711="","","IMPAGO")</f>
        <v>IMPAGO</v>
      </c>
      <c r="M711" s="1319" t="str">
        <f>IF(L711="IMPAGO","SIN O.C.","")</f>
        <v>SIN O.C.</v>
      </c>
      <c r="N711" s="1319" t="str">
        <f>IF(L711="IMPAGO","SIN FACT.","")</f>
        <v>SIN FACT.</v>
      </c>
    </row>
    <row r="712" spans="1:14" s="774" customFormat="1" x14ac:dyDescent="0.25">
      <c r="A712" s="712" t="s">
        <v>305</v>
      </c>
      <c r="B712" s="719">
        <v>41837</v>
      </c>
      <c r="C712" s="714" t="s">
        <v>5879</v>
      </c>
      <c r="D712" s="712" t="s">
        <v>95</v>
      </c>
      <c r="E712" s="715">
        <v>10227612</v>
      </c>
      <c r="F712" s="712">
        <v>26583286</v>
      </c>
      <c r="G712" s="712">
        <v>2705003</v>
      </c>
      <c r="H712" s="716" t="str">
        <f>IF(G712="","",VLOOKUP(G712,ARANCEL!$B$5:$D$121,2,FALSE))</f>
        <v>INCRUSTACION ESTETICA (ART-GLASS O CERAMICA)</v>
      </c>
      <c r="I712" s="717" t="s">
        <v>312</v>
      </c>
      <c r="J712" s="712">
        <v>1</v>
      </c>
      <c r="K712" s="718">
        <f>IF(G712="","",VLOOKUP(G712,ARANCEL!$B$5:$D$121,3,FALSE)*J712)</f>
        <v>15676</v>
      </c>
      <c r="L712" s="1243" t="s">
        <v>6017</v>
      </c>
      <c r="M712" s="1243">
        <v>4500243707</v>
      </c>
      <c r="N712" s="1243">
        <v>9794</v>
      </c>
    </row>
    <row r="713" spans="1:14" s="774" customFormat="1" x14ac:dyDescent="0.25">
      <c r="A713" s="712" t="s">
        <v>305</v>
      </c>
      <c r="B713" s="719">
        <v>41988</v>
      </c>
      <c r="C713" s="714" t="s">
        <v>8899</v>
      </c>
      <c r="D713" s="712" t="s">
        <v>95</v>
      </c>
      <c r="E713" s="715">
        <v>10295072</v>
      </c>
      <c r="F713" s="712">
        <v>29867382</v>
      </c>
      <c r="G713" s="712">
        <v>2704005</v>
      </c>
      <c r="H713" s="716" t="str">
        <f>IF(G713="","",VLOOKUP(G713,ARANCEL!$B$5:$D$121,2,FALSE))</f>
        <v>PROVISORIO</v>
      </c>
      <c r="I713" s="717" t="s">
        <v>613</v>
      </c>
      <c r="J713" s="712">
        <v>2</v>
      </c>
      <c r="K713" s="718">
        <f>IF(G713="","",VLOOKUP(G713,ARANCEL!$B$5:$D$121,3,FALSE)*J713)</f>
        <v>6500</v>
      </c>
      <c r="L713" s="1351" t="s">
        <v>9431</v>
      </c>
      <c r="M713" s="1351">
        <v>4500269285</v>
      </c>
      <c r="N713" s="1351" t="s">
        <v>9454</v>
      </c>
    </row>
    <row r="714" spans="1:14" s="774" customFormat="1" x14ac:dyDescent="0.25">
      <c r="A714" s="712" t="s">
        <v>606</v>
      </c>
      <c r="B714" s="719">
        <v>41988</v>
      </c>
      <c r="C714" s="714" t="s">
        <v>8899</v>
      </c>
      <c r="D714" s="712" t="s">
        <v>95</v>
      </c>
      <c r="E714" s="715">
        <v>10295072</v>
      </c>
      <c r="F714" s="712">
        <v>29867382</v>
      </c>
      <c r="G714" s="712">
        <v>2704003</v>
      </c>
      <c r="H714" s="716" t="str">
        <f>IF(G714="","",VLOOKUP(G714,ARANCEL!$B$5:$D$121,2,FALSE))</f>
        <v xml:space="preserve">CORONA PERIFERICA CON PERNO MUÑON COLADO </v>
      </c>
      <c r="I714" s="717" t="s">
        <v>613</v>
      </c>
      <c r="J714" s="712">
        <v>2</v>
      </c>
      <c r="K714" s="718">
        <f>IF(G714="","",VLOOKUP(G714,ARANCEL!$B$5:$D$121,3,FALSE)*J714)</f>
        <v>65224</v>
      </c>
      <c r="L714" s="1351" t="s">
        <v>9431</v>
      </c>
      <c r="M714" s="1351">
        <v>4500269285</v>
      </c>
      <c r="N714" s="1351" t="s">
        <v>9454</v>
      </c>
    </row>
    <row r="715" spans="1:14" s="774" customFormat="1" x14ac:dyDescent="0.25">
      <c r="A715" s="712" t="s">
        <v>305</v>
      </c>
      <c r="B715" s="719">
        <v>41967</v>
      </c>
      <c r="C715" s="714" t="s">
        <v>8487</v>
      </c>
      <c r="D715" s="712" t="s">
        <v>509</v>
      </c>
      <c r="E715" s="715">
        <v>10284872</v>
      </c>
      <c r="F715" s="712">
        <v>28350987</v>
      </c>
      <c r="G715" s="712">
        <v>2705003</v>
      </c>
      <c r="H715" s="716" t="str">
        <f>IF(G715="","",VLOOKUP(G715,ARANCEL!$B$5:$D$121,2,FALSE))</f>
        <v>INCRUSTACION ESTETICA (ART-GLASS O CERAMICA)</v>
      </c>
      <c r="I715" s="717" t="s">
        <v>632</v>
      </c>
      <c r="J715" s="712">
        <v>2</v>
      </c>
      <c r="K715" s="718">
        <f>IF(G715="","",VLOOKUP(G715,ARANCEL!$B$5:$D$121,3,FALSE)*J715)</f>
        <v>31352</v>
      </c>
      <c r="L715" s="1351" t="s">
        <v>9431</v>
      </c>
      <c r="M715" s="1351">
        <v>4500269285</v>
      </c>
      <c r="N715" s="1351" t="s">
        <v>9454</v>
      </c>
    </row>
    <row r="716" spans="1:14" s="631" customFormat="1" x14ac:dyDescent="0.25">
      <c r="A716" s="119" t="s">
        <v>305</v>
      </c>
      <c r="B716" s="164">
        <v>41652</v>
      </c>
      <c r="C716" s="181" t="s">
        <v>1900</v>
      </c>
      <c r="D716" s="119" t="s">
        <v>1283</v>
      </c>
      <c r="E716" s="162">
        <v>10156120</v>
      </c>
      <c r="F716" s="119">
        <v>22949512</v>
      </c>
      <c r="G716" s="119">
        <v>2704015</v>
      </c>
      <c r="H716" s="120" t="str">
        <f>IF(G716="","",VLOOKUP(G716,ARANCEL!$B$5:$D$121,2,FALSE))</f>
        <v xml:space="preserve">CORONA IN CERAM </v>
      </c>
      <c r="I716" s="121" t="s">
        <v>323</v>
      </c>
      <c r="J716" s="119">
        <v>1</v>
      </c>
      <c r="K716" s="122">
        <f>IF(G716="","",VLOOKUP(G716,ARANCEL!$B$5:$D$121,3,FALSE)*J716)</f>
        <v>42733</v>
      </c>
      <c r="L716" s="1229" t="s">
        <v>2842</v>
      </c>
      <c r="M716" s="1229">
        <v>4500216232</v>
      </c>
      <c r="N716" s="1229">
        <v>8405</v>
      </c>
    </row>
    <row r="717" spans="1:14" s="764" customFormat="1" x14ac:dyDescent="0.25">
      <c r="A717" s="119" t="s">
        <v>305</v>
      </c>
      <c r="B717" s="164">
        <v>41908</v>
      </c>
      <c r="C717" s="118" t="s">
        <v>7258</v>
      </c>
      <c r="D717" s="119" t="s">
        <v>1638</v>
      </c>
      <c r="E717" s="162">
        <v>10257935</v>
      </c>
      <c r="F717" s="119">
        <v>27543575</v>
      </c>
      <c r="G717" s="712">
        <v>2705003</v>
      </c>
      <c r="H717" s="716" t="str">
        <f>IF(G717="","",VLOOKUP(G717,ARANCEL!$B$5:$D$121,2,FALSE))</f>
        <v>INCRUSTACION ESTETICA (ART-GLASS O CERAMICA)</v>
      </c>
      <c r="I717" s="717" t="s">
        <v>308</v>
      </c>
      <c r="J717" s="712">
        <v>1</v>
      </c>
      <c r="K717" s="718">
        <f>IF(G717="","",VLOOKUP(G717,ARANCEL!$B$5:$D$121,3,FALSE)*J717)</f>
        <v>15676</v>
      </c>
      <c r="L717" s="1243" t="s">
        <v>7548</v>
      </c>
      <c r="M717" s="1243">
        <v>4500254810</v>
      </c>
      <c r="N717" s="1243" t="s">
        <v>7560</v>
      </c>
    </row>
    <row r="718" spans="1:14" s="774" customFormat="1" x14ac:dyDescent="0.25">
      <c r="A718" s="712" t="s">
        <v>305</v>
      </c>
      <c r="B718" s="719">
        <v>41771</v>
      </c>
      <c r="C718" s="714" t="s">
        <v>4412</v>
      </c>
      <c r="D718" s="712" t="s">
        <v>1870</v>
      </c>
      <c r="E718" s="715">
        <v>10194850</v>
      </c>
      <c r="F718" s="712">
        <v>25892315</v>
      </c>
      <c r="G718" s="712">
        <v>2705003</v>
      </c>
      <c r="H718" s="716" t="str">
        <f>IF(G718="","",VLOOKUP(G718,ARANCEL!$B$5:$D$121,2,FALSE))</f>
        <v>INCRUSTACION ESTETICA (ART-GLASS O CERAMICA)</v>
      </c>
      <c r="I718" s="717" t="s">
        <v>318</v>
      </c>
      <c r="J718" s="712">
        <v>1</v>
      </c>
      <c r="K718" s="718">
        <f>IF(G718="","",VLOOKUP(G718,ARANCEL!$B$5:$D$121,3,FALSE)*J718)</f>
        <v>15676</v>
      </c>
      <c r="L718" s="1243" t="s">
        <v>5292</v>
      </c>
      <c r="M718" s="1243">
        <v>4500235506</v>
      </c>
      <c r="N718" s="1243">
        <v>9399</v>
      </c>
    </row>
    <row r="719" spans="1:14" s="769" customFormat="1" x14ac:dyDescent="0.25">
      <c r="A719" s="712" t="s">
        <v>305</v>
      </c>
      <c r="B719" s="719">
        <v>41674</v>
      </c>
      <c r="C719" s="724" t="s">
        <v>936</v>
      </c>
      <c r="D719" s="712" t="s">
        <v>414</v>
      </c>
      <c r="E719" s="715">
        <v>10171767</v>
      </c>
      <c r="F719" s="712">
        <v>24879172</v>
      </c>
      <c r="G719" s="712">
        <v>2704013</v>
      </c>
      <c r="H719" s="716" t="str">
        <f>IF(G719="","",VLOOKUP(G719,ARANCEL!$B$5:$D$121,2,FALSE))</f>
        <v>PROVISORIO (POR PIEZA)</v>
      </c>
      <c r="I719" s="717" t="s">
        <v>321</v>
      </c>
      <c r="J719" s="712">
        <v>1</v>
      </c>
      <c r="K719" s="718">
        <f>IF(G719="","",VLOOKUP(G719,ARANCEL!$B$5:$D$121,3,FALSE)*J719)</f>
        <v>3250</v>
      </c>
      <c r="L719" s="1243" t="s">
        <v>2842</v>
      </c>
      <c r="M719" s="1243">
        <v>4500216234</v>
      </c>
      <c r="N719" s="1243">
        <v>8407</v>
      </c>
    </row>
    <row r="720" spans="1:14" s="769" customFormat="1" x14ac:dyDescent="0.25">
      <c r="A720" s="712" t="s">
        <v>305</v>
      </c>
      <c r="B720" s="719">
        <v>41689</v>
      </c>
      <c r="C720" s="724" t="s">
        <v>936</v>
      </c>
      <c r="D720" s="712" t="s">
        <v>1969</v>
      </c>
      <c r="E720" s="715">
        <v>10175791</v>
      </c>
      <c r="F720" s="712">
        <v>25090638</v>
      </c>
      <c r="G720" s="712">
        <v>2704003</v>
      </c>
      <c r="H720" s="716" t="str">
        <f>IF(G720="","",VLOOKUP(G720,ARANCEL!$B$5:$D$121,2,FALSE))</f>
        <v xml:space="preserve">CORONA PERIFERICA CON PERNO MUÑON COLADO </v>
      </c>
      <c r="I720" s="717" t="s">
        <v>319</v>
      </c>
      <c r="J720" s="712">
        <v>1</v>
      </c>
      <c r="K720" s="718">
        <f>IF(G720="","",VLOOKUP(G720,ARANCEL!$B$5:$D$121,3,FALSE)*J720)</f>
        <v>32612</v>
      </c>
      <c r="L720" s="1243" t="s">
        <v>3438</v>
      </c>
      <c r="M720" s="1243">
        <v>4500220797</v>
      </c>
      <c r="N720" s="1243">
        <v>8631</v>
      </c>
    </row>
    <row r="721" spans="1:14" s="795" customFormat="1" x14ac:dyDescent="0.25">
      <c r="A721" s="712" t="s">
        <v>305</v>
      </c>
      <c r="B721" s="719">
        <v>41667</v>
      </c>
      <c r="C721" s="724" t="s">
        <v>1850</v>
      </c>
      <c r="D721" s="712" t="s">
        <v>414</v>
      </c>
      <c r="E721" s="715">
        <v>10170506</v>
      </c>
      <c r="F721" s="712">
        <v>19586605</v>
      </c>
      <c r="G721" s="712">
        <v>2705003</v>
      </c>
      <c r="H721" s="716" t="str">
        <f>IF(G721="","",VLOOKUP(G721,ARANCEL!$B$5:$D$121,2,FALSE))</f>
        <v>INCRUSTACION ESTETICA (ART-GLASS O CERAMICA)</v>
      </c>
      <c r="I721" s="717" t="s">
        <v>308</v>
      </c>
      <c r="J721" s="712">
        <v>1</v>
      </c>
      <c r="K721" s="718">
        <f>IF(G721="","",VLOOKUP(G721,ARANCEL!$B$5:$D$121,3,FALSE)*J721)</f>
        <v>15676</v>
      </c>
      <c r="L721" s="1243" t="s">
        <v>2842</v>
      </c>
      <c r="M721" s="1243">
        <v>4500216234</v>
      </c>
      <c r="N721" s="1243">
        <v>8407</v>
      </c>
    </row>
    <row r="722" spans="1:14" s="795" customFormat="1" x14ac:dyDescent="0.25">
      <c r="A722" s="712" t="s">
        <v>305</v>
      </c>
      <c r="B722" s="719">
        <v>41838</v>
      </c>
      <c r="C722" s="714" t="s">
        <v>5847</v>
      </c>
      <c r="D722" s="712" t="s">
        <v>1863</v>
      </c>
      <c r="E722" s="715">
        <v>10227674</v>
      </c>
      <c r="F722" s="712">
        <v>27166930</v>
      </c>
      <c r="G722" s="712">
        <v>2704013</v>
      </c>
      <c r="H722" s="716" t="str">
        <f>IF(G722="","",VLOOKUP(G722,ARANCEL!$B$5:$D$121,2,FALSE))</f>
        <v>PROVISORIO (POR PIEZA)</v>
      </c>
      <c r="I722" s="717" t="s">
        <v>325</v>
      </c>
      <c r="J722" s="712">
        <v>1</v>
      </c>
      <c r="K722" s="718">
        <f>IF(G722="","",VLOOKUP(G722,ARANCEL!$B$5:$D$121,3,FALSE)*J722)</f>
        <v>3250</v>
      </c>
      <c r="L722" s="1243" t="s">
        <v>6017</v>
      </c>
      <c r="M722" s="1243">
        <v>4500243707</v>
      </c>
      <c r="N722" s="1243">
        <v>9794</v>
      </c>
    </row>
    <row r="723" spans="1:14" s="764" customFormat="1" x14ac:dyDescent="0.25">
      <c r="A723" s="728" t="s">
        <v>305</v>
      </c>
      <c r="B723" s="719">
        <v>41838</v>
      </c>
      <c r="C723" s="714" t="s">
        <v>5847</v>
      </c>
      <c r="D723" s="712" t="s">
        <v>1863</v>
      </c>
      <c r="E723" s="715">
        <v>10227674</v>
      </c>
      <c r="F723" s="712">
        <v>27166930</v>
      </c>
      <c r="G723" s="712">
        <v>2704003</v>
      </c>
      <c r="H723" s="716" t="str">
        <f>IF(G723="","",VLOOKUP(G723,ARANCEL!$B$5:$D$121,2,FALSE))</f>
        <v xml:space="preserve">CORONA PERIFERICA CON PERNO MUÑON COLADO </v>
      </c>
      <c r="I723" s="717" t="s">
        <v>325</v>
      </c>
      <c r="J723" s="712">
        <v>1</v>
      </c>
      <c r="K723" s="718">
        <f>IF(G723="","",VLOOKUP(G723,ARANCEL!$B$5:$D$121,3,FALSE)*J723)</f>
        <v>32612</v>
      </c>
      <c r="L723" s="1243" t="s">
        <v>6017</v>
      </c>
      <c r="M723" s="1243">
        <v>4500243707</v>
      </c>
      <c r="N723" s="1243">
        <v>9794</v>
      </c>
    </row>
    <row r="724" spans="1:14" s="795" customFormat="1" x14ac:dyDescent="0.25">
      <c r="A724" s="712" t="s">
        <v>305</v>
      </c>
      <c r="B724" s="719">
        <v>41977</v>
      </c>
      <c r="C724" s="714" t="s">
        <v>8670</v>
      </c>
      <c r="D724" s="712" t="s">
        <v>8671</v>
      </c>
      <c r="E724" s="715">
        <v>10289772</v>
      </c>
      <c r="F724" s="712">
        <v>29482653</v>
      </c>
      <c r="G724" s="712">
        <v>2705003</v>
      </c>
      <c r="H724" s="716" t="str">
        <f>IF(G724="","",VLOOKUP(G724,ARANCEL!$B$5:$D$121,2,FALSE))</f>
        <v>INCRUSTACION ESTETICA (ART-GLASS O CERAMICA)</v>
      </c>
      <c r="I724" s="717" t="s">
        <v>756</v>
      </c>
      <c r="J724" s="728">
        <v>2</v>
      </c>
      <c r="K724" s="718">
        <f>IF(G724="","",VLOOKUP(G724,ARANCEL!$B$5:$D$121,3,FALSE)*J724)</f>
        <v>31352</v>
      </c>
      <c r="L724" s="1351" t="s">
        <v>9431</v>
      </c>
      <c r="M724" s="1351">
        <v>4500269285</v>
      </c>
      <c r="N724" s="1351" t="s">
        <v>9454</v>
      </c>
    </row>
    <row r="725" spans="1:14" s="800" customFormat="1" x14ac:dyDescent="0.25">
      <c r="A725" s="712" t="s">
        <v>305</v>
      </c>
      <c r="B725" s="719">
        <v>41950</v>
      </c>
      <c r="C725" s="714" t="s">
        <v>8108</v>
      </c>
      <c r="D725" s="712" t="s">
        <v>47</v>
      </c>
      <c r="E725" s="715">
        <v>10276563</v>
      </c>
      <c r="F725" s="712">
        <v>29468704</v>
      </c>
      <c r="G725" s="712">
        <v>2707001</v>
      </c>
      <c r="H725" s="716" t="str">
        <f>IF(G725="","",VLOOKUP(G725,ARANCEL!$B$5:$D$121,2,FALSE))</f>
        <v xml:space="preserve">PLANO DE RELAJACION </v>
      </c>
      <c r="I725" s="717" t="s">
        <v>331</v>
      </c>
      <c r="J725" s="712">
        <v>1</v>
      </c>
      <c r="K725" s="718">
        <f>IF(G725="","",VLOOKUP(G725,ARANCEL!$B$5:$D$121,3,FALSE)*J725)</f>
        <v>9221</v>
      </c>
      <c r="L725" s="1243" t="s">
        <v>8256</v>
      </c>
      <c r="M725" s="1243">
        <v>4500265501</v>
      </c>
      <c r="N725" s="1243" t="s">
        <v>8950</v>
      </c>
    </row>
    <row r="726" spans="1:14" s="800" customFormat="1" x14ac:dyDescent="0.25">
      <c r="A726" s="712" t="s">
        <v>305</v>
      </c>
      <c r="B726" s="719">
        <v>41710</v>
      </c>
      <c r="C726" s="714" t="s">
        <v>3263</v>
      </c>
      <c r="D726" s="712" t="s">
        <v>1157</v>
      </c>
      <c r="E726" s="715">
        <v>10180338</v>
      </c>
      <c r="F726" s="712">
        <v>24906869</v>
      </c>
      <c r="G726" s="712">
        <v>2707001</v>
      </c>
      <c r="H726" s="716" t="str">
        <f>IF(G726="","",VLOOKUP(G726,ARANCEL!$B$5:$D$121,2,FALSE))</f>
        <v xml:space="preserve">PLANO DE RELAJACION </v>
      </c>
      <c r="I726" s="717" t="s">
        <v>306</v>
      </c>
      <c r="J726" s="712">
        <v>1</v>
      </c>
      <c r="K726" s="718">
        <f>IF(G726="","",VLOOKUP(G726,ARANCEL!$B$5:$D$121,3,FALSE)*J726)</f>
        <v>9221</v>
      </c>
      <c r="L726" s="1243" t="s">
        <v>3058</v>
      </c>
      <c r="M726" s="1243">
        <v>4500225670</v>
      </c>
      <c r="N726" s="1243">
        <v>8925</v>
      </c>
    </row>
    <row r="727" spans="1:14" s="800" customFormat="1" x14ac:dyDescent="0.25">
      <c r="A727" s="728" t="s">
        <v>313</v>
      </c>
      <c r="B727" s="719">
        <v>41771</v>
      </c>
      <c r="C727" s="714" t="s">
        <v>4440</v>
      </c>
      <c r="D727" s="712" t="s">
        <v>1870</v>
      </c>
      <c r="E727" s="715">
        <v>10195622</v>
      </c>
      <c r="F727" s="712">
        <v>25033303</v>
      </c>
      <c r="G727" s="712">
        <v>2704013</v>
      </c>
      <c r="H727" s="716" t="str">
        <f>IF(G727="","",VLOOKUP(G727,ARANCEL!$B$5:$D$121,2,FALSE))</f>
        <v>PROVISORIO (POR PIEZA)</v>
      </c>
      <c r="I727" s="717" t="s">
        <v>2739</v>
      </c>
      <c r="J727" s="712">
        <v>1</v>
      </c>
      <c r="K727" s="718">
        <f>IF(G727="","",VLOOKUP(G727,ARANCEL!$B$5:$D$121,3,FALSE)*J727)</f>
        <v>3250</v>
      </c>
      <c r="L727" s="1243" t="s">
        <v>5292</v>
      </c>
      <c r="M727" s="1243">
        <v>4500235506</v>
      </c>
      <c r="N727" s="1243">
        <v>9399</v>
      </c>
    </row>
    <row r="728" spans="1:14" s="800" customFormat="1" x14ac:dyDescent="0.25">
      <c r="A728" s="712" t="s">
        <v>305</v>
      </c>
      <c r="B728" s="719">
        <v>41771</v>
      </c>
      <c r="C728" s="714" t="s">
        <v>4440</v>
      </c>
      <c r="D728" s="712" t="s">
        <v>1870</v>
      </c>
      <c r="E728" s="715">
        <v>10195622</v>
      </c>
      <c r="F728" s="712">
        <v>25033303</v>
      </c>
      <c r="G728" s="712">
        <v>2704003</v>
      </c>
      <c r="H728" s="716" t="str">
        <f>IF(G728="","",VLOOKUP(G728,ARANCEL!$B$5:$D$121,2,FALSE))</f>
        <v xml:space="preserve">CORONA PERIFERICA CON PERNO MUÑON COLADO </v>
      </c>
      <c r="I728" s="717" t="s">
        <v>329</v>
      </c>
      <c r="J728" s="712">
        <v>1</v>
      </c>
      <c r="K728" s="718">
        <f>IF(G728="","",VLOOKUP(G728,ARANCEL!$B$5:$D$121,3,FALSE)*J728)</f>
        <v>32612</v>
      </c>
      <c r="L728" s="1243" t="s">
        <v>5292</v>
      </c>
      <c r="M728" s="1243">
        <v>4500235506</v>
      </c>
      <c r="N728" s="1243">
        <v>9399</v>
      </c>
    </row>
    <row r="729" spans="1:14" s="800" customFormat="1" x14ac:dyDescent="0.25">
      <c r="A729" s="712" t="s">
        <v>305</v>
      </c>
      <c r="B729" s="719">
        <v>41922</v>
      </c>
      <c r="C729" s="714" t="s">
        <v>7615</v>
      </c>
      <c r="D729" s="712" t="s">
        <v>1863</v>
      </c>
      <c r="E729" s="715">
        <v>10263777</v>
      </c>
      <c r="F729" s="712">
        <v>28903471</v>
      </c>
      <c r="G729" s="712">
        <v>2704013</v>
      </c>
      <c r="H729" s="716" t="str">
        <f>IF(G729="","",VLOOKUP(G729,ARANCEL!$B$5:$D$121,2,FALSE))</f>
        <v>PROVISORIO (POR PIEZA)</v>
      </c>
      <c r="I729" s="717" t="s">
        <v>756</v>
      </c>
      <c r="J729" s="712">
        <v>2</v>
      </c>
      <c r="K729" s="718">
        <f>IF(G729="","",VLOOKUP(G729,ARANCEL!$B$5:$D$121,3,FALSE)*J729)</f>
        <v>6500</v>
      </c>
      <c r="L729" s="1243" t="s">
        <v>8279</v>
      </c>
      <c r="M729" s="1243">
        <v>4500260657</v>
      </c>
      <c r="N729" s="1243" t="s">
        <v>8296</v>
      </c>
    </row>
    <row r="730" spans="1:14" s="800" customFormat="1" x14ac:dyDescent="0.25">
      <c r="A730" s="712" t="s">
        <v>305</v>
      </c>
      <c r="B730" s="719">
        <v>41922</v>
      </c>
      <c r="C730" s="714" t="s">
        <v>7615</v>
      </c>
      <c r="D730" s="712" t="s">
        <v>1863</v>
      </c>
      <c r="E730" s="715">
        <v>10263777</v>
      </c>
      <c r="F730" s="712">
        <v>28903471</v>
      </c>
      <c r="G730" s="712">
        <v>2704003</v>
      </c>
      <c r="H730" s="716" t="str">
        <f>IF(G730="","",VLOOKUP(G730,ARANCEL!$B$5:$D$121,2,FALSE))</f>
        <v xml:space="preserve">CORONA PERIFERICA CON PERNO MUÑON COLADO </v>
      </c>
      <c r="I730" s="717" t="s">
        <v>756</v>
      </c>
      <c r="J730" s="712">
        <v>2</v>
      </c>
      <c r="K730" s="718">
        <f>IF(G730="","",VLOOKUP(G730,ARANCEL!$B$5:$D$121,3,FALSE)*J730)</f>
        <v>65224</v>
      </c>
      <c r="L730" s="1243" t="s">
        <v>8279</v>
      </c>
      <c r="M730" s="1243">
        <v>4500260657</v>
      </c>
      <c r="N730" s="1243" t="s">
        <v>8296</v>
      </c>
    </row>
    <row r="731" spans="1:14" s="795" customFormat="1" x14ac:dyDescent="0.25">
      <c r="A731" s="744" t="s">
        <v>313</v>
      </c>
      <c r="B731" s="719">
        <v>41785</v>
      </c>
      <c r="C731" s="714" t="s">
        <v>4557</v>
      </c>
      <c r="D731" s="712" t="s">
        <v>414</v>
      </c>
      <c r="E731" s="715">
        <v>10198346</v>
      </c>
      <c r="F731" s="712">
        <v>26470060</v>
      </c>
      <c r="G731" s="712">
        <v>2706005</v>
      </c>
      <c r="H731" s="716" t="str">
        <f>IF(G731="","",VLOOKUP(G731,ARANCEL!$B$5:$D$121,2,FALSE))</f>
        <v>REPARACIONES SIMPLES PROTESIS (FRACTURA O PEGAR DIENTE)</v>
      </c>
      <c r="I731" s="717" t="s">
        <v>2739</v>
      </c>
      <c r="J731" s="712">
        <v>1</v>
      </c>
      <c r="K731" s="718">
        <f>IF(G731="","",VLOOKUP(G731,ARANCEL!$B$5:$D$121,3,FALSE)*J731)</f>
        <v>2969</v>
      </c>
      <c r="L731" s="1243" t="s">
        <v>5292</v>
      </c>
      <c r="M731" s="1243">
        <v>4500235506</v>
      </c>
      <c r="N731" s="1243">
        <v>9399</v>
      </c>
    </row>
    <row r="732" spans="1:14" s="795" customFormat="1" x14ac:dyDescent="0.25">
      <c r="A732" s="712" t="s">
        <v>305</v>
      </c>
      <c r="B732" s="719">
        <v>41982</v>
      </c>
      <c r="C732" s="714" t="s">
        <v>8770</v>
      </c>
      <c r="D732" s="712" t="s">
        <v>95</v>
      </c>
      <c r="E732" s="715">
        <v>10292133</v>
      </c>
      <c r="F732" s="712">
        <v>28906629</v>
      </c>
      <c r="G732" s="712">
        <v>2704005</v>
      </c>
      <c r="H732" s="716" t="str">
        <f>IF(G732="","",VLOOKUP(G732,ARANCEL!$B$5:$D$121,2,FALSE))</f>
        <v>PROVISORIO</v>
      </c>
      <c r="I732" s="717" t="s">
        <v>321</v>
      </c>
      <c r="J732" s="712">
        <v>1</v>
      </c>
      <c r="K732" s="718">
        <f>IF(G732="","",VLOOKUP(G732,ARANCEL!$B$5:$D$121,3,FALSE)*J732)</f>
        <v>3250</v>
      </c>
      <c r="L732" s="1351" t="s">
        <v>9431</v>
      </c>
      <c r="M732" s="1351">
        <v>4500269285</v>
      </c>
      <c r="N732" s="1351" t="s">
        <v>9454</v>
      </c>
    </row>
    <row r="733" spans="1:14" s="800" customFormat="1" x14ac:dyDescent="0.25">
      <c r="A733" s="712" t="s">
        <v>305</v>
      </c>
      <c r="B733" s="719">
        <v>41982</v>
      </c>
      <c r="C733" s="714" t="s">
        <v>8770</v>
      </c>
      <c r="D733" s="712" t="s">
        <v>95</v>
      </c>
      <c r="E733" s="715">
        <v>10292133</v>
      </c>
      <c r="F733" s="712">
        <v>28906629</v>
      </c>
      <c r="G733" s="712">
        <v>2704003</v>
      </c>
      <c r="H733" s="716" t="str">
        <f>IF(G733="","",VLOOKUP(G733,ARANCEL!$B$5:$D$121,2,FALSE))</f>
        <v xml:space="preserve">CORONA PERIFERICA CON PERNO MUÑON COLADO </v>
      </c>
      <c r="I733" s="717" t="s">
        <v>321</v>
      </c>
      <c r="J733" s="712">
        <v>1</v>
      </c>
      <c r="K733" s="718">
        <f>IF(G733="","",VLOOKUP(G733,ARANCEL!$B$5:$D$121,3,FALSE)*J733)</f>
        <v>32612</v>
      </c>
      <c r="L733" s="1351" t="s">
        <v>9431</v>
      </c>
      <c r="M733" s="1351">
        <v>4500269285</v>
      </c>
      <c r="N733" s="1351" t="s">
        <v>9454</v>
      </c>
    </row>
    <row r="734" spans="1:14" s="812" customFormat="1" x14ac:dyDescent="0.25">
      <c r="A734" s="712" t="s">
        <v>305</v>
      </c>
      <c r="B734" s="719">
        <v>41758</v>
      </c>
      <c r="C734" s="714" t="s">
        <v>4155</v>
      </c>
      <c r="D734" s="712" t="s">
        <v>414</v>
      </c>
      <c r="E734" s="715">
        <v>10190946</v>
      </c>
      <c r="F734" s="712">
        <v>23998747</v>
      </c>
      <c r="G734" s="712">
        <v>2702048</v>
      </c>
      <c r="H734" s="716" t="str">
        <f>IF(G734="","",VLOOKUP(G734,ARANCEL!$B$5:$D$121,2,FALSE))</f>
        <v xml:space="preserve">SERVICIO LAB. IMPLANTE CORONA CEMENTADA/ATORNILLADA </v>
      </c>
      <c r="I734" s="717" t="s">
        <v>309</v>
      </c>
      <c r="J734" s="712">
        <v>1</v>
      </c>
      <c r="K734" s="718">
        <f>IF(G734="","",VLOOKUP(G734,ARANCEL!$B$5:$D$121,3,FALSE)*J734)</f>
        <v>43857</v>
      </c>
      <c r="L734" s="1243" t="s">
        <v>8279</v>
      </c>
      <c r="M734" s="1243">
        <v>4500259031</v>
      </c>
      <c r="N734" s="1243" t="s">
        <v>8259</v>
      </c>
    </row>
    <row r="735" spans="1:14" s="800" customFormat="1" x14ac:dyDescent="0.25">
      <c r="A735" s="712" t="s">
        <v>305</v>
      </c>
      <c r="B735" s="719">
        <v>41736</v>
      </c>
      <c r="C735" s="714" t="s">
        <v>3750</v>
      </c>
      <c r="D735" s="712" t="s">
        <v>95</v>
      </c>
      <c r="E735" s="715">
        <v>10186031</v>
      </c>
      <c r="F735" s="712">
        <v>25359023</v>
      </c>
      <c r="G735" s="712">
        <v>2705003</v>
      </c>
      <c r="H735" s="716" t="str">
        <f>IF(G735="","",VLOOKUP(G735,ARANCEL!$B$5:$D$121,2,FALSE))</f>
        <v>INCRUSTACION ESTETICA (ART-GLASS O CERAMICA)</v>
      </c>
      <c r="I735" s="717" t="s">
        <v>322</v>
      </c>
      <c r="J735" s="712">
        <v>1</v>
      </c>
      <c r="K735" s="718">
        <f>IF(G735="","",VLOOKUP(G735,ARANCEL!$B$5:$D$121,3,FALSE)*J735)</f>
        <v>15676</v>
      </c>
      <c r="L735" s="1243" t="s">
        <v>4612</v>
      </c>
      <c r="M735" s="1243">
        <v>4500230001</v>
      </c>
      <c r="N735" s="1243">
        <v>9203</v>
      </c>
    </row>
    <row r="736" spans="1:14" s="800" customFormat="1" x14ac:dyDescent="0.25">
      <c r="A736" s="712" t="s">
        <v>305</v>
      </c>
      <c r="B736" s="719">
        <v>41759</v>
      </c>
      <c r="C736" s="714" t="s">
        <v>4256</v>
      </c>
      <c r="D736" s="712" t="s">
        <v>1863</v>
      </c>
      <c r="E736" s="715">
        <v>10192166</v>
      </c>
      <c r="F736" s="712">
        <v>25961266</v>
      </c>
      <c r="G736" s="712">
        <v>2704013</v>
      </c>
      <c r="H736" s="716" t="str">
        <f>IF(G736="","",VLOOKUP(G736,ARANCEL!$B$5:$D$121,2,FALSE))</f>
        <v>PROVISORIO (POR PIEZA)</v>
      </c>
      <c r="I736" s="717" t="s">
        <v>317</v>
      </c>
      <c r="J736" s="712">
        <v>1</v>
      </c>
      <c r="K736" s="718">
        <f>IF(G736="","",VLOOKUP(G736,ARANCEL!$B$5:$D$121,3,FALSE)*J736)</f>
        <v>3250</v>
      </c>
      <c r="L736" s="1243" t="s">
        <v>4612</v>
      </c>
      <c r="M736" s="1243">
        <v>4500230017</v>
      </c>
      <c r="N736" s="1243">
        <v>9205</v>
      </c>
    </row>
    <row r="737" spans="1:14" s="800" customFormat="1" x14ac:dyDescent="0.25">
      <c r="A737" s="728" t="s">
        <v>305</v>
      </c>
      <c r="B737" s="719">
        <v>41759</v>
      </c>
      <c r="C737" s="714" t="s">
        <v>4256</v>
      </c>
      <c r="D737" s="712" t="s">
        <v>1863</v>
      </c>
      <c r="E737" s="715">
        <v>10192166</v>
      </c>
      <c r="F737" s="712">
        <v>25961266</v>
      </c>
      <c r="G737" s="712">
        <v>2704003</v>
      </c>
      <c r="H737" s="716" t="str">
        <f>IF(G737="","",VLOOKUP(G737,ARANCEL!$B$5:$D$121,2,FALSE))</f>
        <v xml:space="preserve">CORONA PERIFERICA CON PERNO MUÑON COLADO </v>
      </c>
      <c r="I737" s="717" t="s">
        <v>317</v>
      </c>
      <c r="J737" s="712">
        <v>1</v>
      </c>
      <c r="K737" s="718">
        <f>IF(G737="","",VLOOKUP(G737,ARANCEL!$B$5:$D$121,3,FALSE)*J737)</f>
        <v>32612</v>
      </c>
      <c r="L737" s="1243" t="s">
        <v>4612</v>
      </c>
      <c r="M737" s="1243">
        <v>4500230017</v>
      </c>
      <c r="N737" s="1243">
        <v>9205</v>
      </c>
    </row>
    <row r="738" spans="1:14" s="800" customFormat="1" x14ac:dyDescent="0.25">
      <c r="A738" s="712" t="s">
        <v>305</v>
      </c>
      <c r="B738" s="719">
        <v>41815</v>
      </c>
      <c r="C738" s="714" t="s">
        <v>4256</v>
      </c>
      <c r="D738" s="712" t="s">
        <v>1863</v>
      </c>
      <c r="E738" s="715">
        <v>10215572</v>
      </c>
      <c r="F738" s="712">
        <v>25961266</v>
      </c>
      <c r="G738" s="712">
        <v>2704013</v>
      </c>
      <c r="H738" s="716" t="str">
        <f>IF(G738="","",VLOOKUP(G738,ARANCEL!$B$5:$D$121,2,FALSE))</f>
        <v>PROVISORIO (POR PIEZA)</v>
      </c>
      <c r="I738" s="717" t="s">
        <v>324</v>
      </c>
      <c r="J738" s="712">
        <v>1</v>
      </c>
      <c r="K738" s="718">
        <f>IF(G738="","",VLOOKUP(G738,ARANCEL!$B$5:$D$121,3,FALSE)*J738)</f>
        <v>3250</v>
      </c>
      <c r="L738" s="1243" t="s">
        <v>6017</v>
      </c>
      <c r="M738" s="1243">
        <v>4500243704</v>
      </c>
      <c r="N738" s="1243">
        <v>9793</v>
      </c>
    </row>
    <row r="739" spans="1:14" s="800" customFormat="1" x14ac:dyDescent="0.25">
      <c r="A739" s="712" t="s">
        <v>606</v>
      </c>
      <c r="B739" s="719">
        <v>41815</v>
      </c>
      <c r="C739" s="714" t="s">
        <v>4256</v>
      </c>
      <c r="D739" s="712" t="s">
        <v>1863</v>
      </c>
      <c r="E739" s="715">
        <v>10215572</v>
      </c>
      <c r="F739" s="712">
        <v>25961266</v>
      </c>
      <c r="G739" s="712">
        <v>2704003</v>
      </c>
      <c r="H739" s="716" t="str">
        <f>IF(G739="","",VLOOKUP(G739,ARANCEL!$B$5:$D$121,2,FALSE))</f>
        <v xml:space="preserve">CORONA PERIFERICA CON PERNO MUÑON COLADO </v>
      </c>
      <c r="I739" s="717" t="s">
        <v>324</v>
      </c>
      <c r="J739" s="712">
        <v>1</v>
      </c>
      <c r="K739" s="718">
        <f>IF(G739="","",VLOOKUP(G739,ARANCEL!$B$5:$D$121,3,FALSE)*J739)</f>
        <v>32612</v>
      </c>
      <c r="L739" s="1243" t="s">
        <v>6017</v>
      </c>
      <c r="M739" s="1243">
        <v>4500243704</v>
      </c>
      <c r="N739" s="1243">
        <v>9793</v>
      </c>
    </row>
    <row r="740" spans="1:14" s="830" customFormat="1" x14ac:dyDescent="0.25">
      <c r="A740" s="712" t="s">
        <v>305</v>
      </c>
      <c r="B740" s="719">
        <v>41880</v>
      </c>
      <c r="C740" s="714" t="s">
        <v>6693</v>
      </c>
      <c r="D740" s="712" t="s">
        <v>414</v>
      </c>
      <c r="E740" s="715">
        <v>10248339</v>
      </c>
      <c r="F740" s="712">
        <v>28234677</v>
      </c>
      <c r="G740" s="816">
        <v>2704013</v>
      </c>
      <c r="H740" s="716" t="str">
        <f>IF(G740="","",VLOOKUP(G740,ARANCEL!$B$5:$D$121,2,FALSE))</f>
        <v>PROVISORIO (POR PIEZA)</v>
      </c>
      <c r="I740" s="717" t="s">
        <v>316</v>
      </c>
      <c r="J740" s="712">
        <v>1</v>
      </c>
      <c r="K740" s="718">
        <f>IF(G740="","",VLOOKUP(G740,ARANCEL!$B$5:$D$121,3,FALSE)*J740)</f>
        <v>3250</v>
      </c>
      <c r="L740" s="1243" t="s">
        <v>6905</v>
      </c>
      <c r="M740" s="1243">
        <v>4500251392</v>
      </c>
      <c r="N740" s="1243" t="s">
        <v>7148</v>
      </c>
    </row>
    <row r="741" spans="1:14" s="830" customFormat="1" x14ac:dyDescent="0.25">
      <c r="A741" s="816" t="s">
        <v>606</v>
      </c>
      <c r="B741" s="817">
        <v>41880</v>
      </c>
      <c r="C741" s="818" t="s">
        <v>6693</v>
      </c>
      <c r="D741" s="816" t="s">
        <v>414</v>
      </c>
      <c r="E741" s="819">
        <v>10248339</v>
      </c>
      <c r="F741" s="816">
        <v>28234677</v>
      </c>
      <c r="G741" s="816">
        <v>2704003</v>
      </c>
      <c r="H741" s="716" t="str">
        <f>IF(G741="","",VLOOKUP(G741,ARANCEL!$B$5:$D$121,2,FALSE))</f>
        <v xml:space="preserve">CORONA PERIFERICA CON PERNO MUÑON COLADO </v>
      </c>
      <c r="I741" s="717" t="s">
        <v>316</v>
      </c>
      <c r="J741" s="712">
        <v>1</v>
      </c>
      <c r="K741" s="718">
        <f>IF(G741="","",VLOOKUP(G741,ARANCEL!$B$5:$D$121,3,FALSE)*J741)</f>
        <v>32612</v>
      </c>
      <c r="L741" s="1243" t="s">
        <v>6905</v>
      </c>
      <c r="M741" s="1243">
        <v>4500251392</v>
      </c>
      <c r="N741" s="1243" t="s">
        <v>7148</v>
      </c>
    </row>
    <row r="742" spans="1:14" s="830" customFormat="1" x14ac:dyDescent="0.25">
      <c r="A742" s="816" t="s">
        <v>305</v>
      </c>
      <c r="B742" s="817">
        <v>41801</v>
      </c>
      <c r="C742" s="818" t="s">
        <v>5061</v>
      </c>
      <c r="D742" s="816" t="s">
        <v>1851</v>
      </c>
      <c r="E742" s="819">
        <v>10208572</v>
      </c>
      <c r="F742" s="816">
        <v>26415703</v>
      </c>
      <c r="G742" s="816">
        <v>2705003</v>
      </c>
      <c r="H742" s="716" t="str">
        <f>IF(G742="","",VLOOKUP(G742,ARANCEL!$B$5:$D$121,2,FALSE))</f>
        <v>INCRUSTACION ESTETICA (ART-GLASS O CERAMICA)</v>
      </c>
      <c r="I742" s="717" t="s">
        <v>1349</v>
      </c>
      <c r="J742" s="712">
        <v>2</v>
      </c>
      <c r="K742" s="718">
        <f>IF(G742="","",VLOOKUP(G742,ARANCEL!$B$5:$D$121,3,FALSE)*J742)</f>
        <v>31352</v>
      </c>
      <c r="L742" s="1243" t="s">
        <v>5742</v>
      </c>
      <c r="M742" s="1243">
        <v>4500239468</v>
      </c>
      <c r="N742" s="1243" t="s">
        <v>5756</v>
      </c>
    </row>
    <row r="743" spans="1:14" s="830" customFormat="1" x14ac:dyDescent="0.25">
      <c r="A743" s="816" t="s">
        <v>305</v>
      </c>
      <c r="B743" s="817">
        <v>41724</v>
      </c>
      <c r="C743" s="818" t="s">
        <v>3560</v>
      </c>
      <c r="D743" s="816" t="s">
        <v>1157</v>
      </c>
      <c r="E743" s="819">
        <v>10183845</v>
      </c>
      <c r="F743" s="816">
        <v>23958974</v>
      </c>
      <c r="G743" s="816">
        <v>2707001</v>
      </c>
      <c r="H743" s="716" t="str">
        <f>IF(G743="","",VLOOKUP(G743,ARANCEL!$B$5:$D$121,2,FALSE))</f>
        <v xml:space="preserve">PLANO DE RELAJACION </v>
      </c>
      <c r="I743" s="717" t="s">
        <v>306</v>
      </c>
      <c r="J743" s="712">
        <v>1</v>
      </c>
      <c r="K743" s="718">
        <f>IF(G743="","",VLOOKUP(G743,ARANCEL!$B$5:$D$121,3,FALSE)*J743)</f>
        <v>9221</v>
      </c>
      <c r="L743" s="1243" t="s">
        <v>3058</v>
      </c>
      <c r="M743" s="1243">
        <v>4500225670</v>
      </c>
      <c r="N743" s="1243">
        <v>8925</v>
      </c>
    </row>
    <row r="744" spans="1:14" s="830" customFormat="1" x14ac:dyDescent="0.25">
      <c r="A744" s="816" t="s">
        <v>305</v>
      </c>
      <c r="B744" s="817">
        <v>41719</v>
      </c>
      <c r="C744" s="818" t="s">
        <v>3434</v>
      </c>
      <c r="D744" s="816" t="s">
        <v>1157</v>
      </c>
      <c r="E744" s="819">
        <v>10182178</v>
      </c>
      <c r="F744" s="816">
        <v>25383709</v>
      </c>
      <c r="G744" s="816">
        <v>2707001</v>
      </c>
      <c r="H744" s="716" t="str">
        <f>IF(G744="","",VLOOKUP(G744,ARANCEL!$B$5:$D$121,2,FALSE))</f>
        <v xml:space="preserve">PLANO DE RELAJACION </v>
      </c>
      <c r="I744" s="717" t="s">
        <v>306</v>
      </c>
      <c r="J744" s="712">
        <v>1</v>
      </c>
      <c r="K744" s="718">
        <f>IF(G744="","",VLOOKUP(G744,ARANCEL!$B$5:$D$121,3,FALSE)*J744)</f>
        <v>9221</v>
      </c>
      <c r="L744" s="1243" t="s">
        <v>4612</v>
      </c>
      <c r="M744" s="1243">
        <v>4500230000</v>
      </c>
      <c r="N744" s="1243">
        <v>9201</v>
      </c>
    </row>
    <row r="745" spans="1:14" s="830" customFormat="1" x14ac:dyDescent="0.25">
      <c r="A745" s="816" t="s">
        <v>305</v>
      </c>
      <c r="B745" s="817">
        <v>41807</v>
      </c>
      <c r="C745" s="818" t="s">
        <v>5153</v>
      </c>
      <c r="D745" s="816" t="s">
        <v>1870</v>
      </c>
      <c r="E745" s="819">
        <v>10210886</v>
      </c>
      <c r="F745" s="816">
        <v>26831244</v>
      </c>
      <c r="G745" s="816">
        <v>2705003</v>
      </c>
      <c r="H745" s="716" t="str">
        <f>IF(G745="","",VLOOKUP(G745,ARANCEL!$B$5:$D$121,2,FALSE))</f>
        <v>INCRUSTACION ESTETICA (ART-GLASS O CERAMICA)</v>
      </c>
      <c r="I745" s="717" t="s">
        <v>355</v>
      </c>
      <c r="J745" s="712">
        <v>2</v>
      </c>
      <c r="K745" s="718">
        <f>IF(G745="","",VLOOKUP(G745,ARANCEL!$B$5:$D$121,3,FALSE)*J745)</f>
        <v>31352</v>
      </c>
      <c r="L745" s="1243" t="s">
        <v>6017</v>
      </c>
      <c r="M745" s="1243">
        <v>4500243699</v>
      </c>
      <c r="N745" s="1243">
        <v>9792</v>
      </c>
    </row>
    <row r="746" spans="1:14" s="830" customFormat="1" x14ac:dyDescent="0.25">
      <c r="A746" s="816" t="s">
        <v>305</v>
      </c>
      <c r="B746" s="817">
        <v>41680</v>
      </c>
      <c r="C746" s="1152" t="s">
        <v>1896</v>
      </c>
      <c r="D746" s="816" t="s">
        <v>1870</v>
      </c>
      <c r="E746" s="819">
        <v>10157746</v>
      </c>
      <c r="F746" s="816">
        <v>23188886</v>
      </c>
      <c r="G746" s="816">
        <v>2705003</v>
      </c>
      <c r="H746" s="716" t="str">
        <f>IF(G746="","",VLOOKUP(G746,ARANCEL!$B$5:$D$121,2,FALSE))</f>
        <v>INCRUSTACION ESTETICA (ART-GLASS O CERAMICA)</v>
      </c>
      <c r="I746" s="717" t="s">
        <v>326</v>
      </c>
      <c r="J746" s="712">
        <v>1</v>
      </c>
      <c r="K746" s="718">
        <f>IF(G746="","",VLOOKUP(G746,ARANCEL!$B$5:$D$121,3,FALSE)*J746)</f>
        <v>15676</v>
      </c>
      <c r="L746" s="1243" t="s">
        <v>3438</v>
      </c>
      <c r="M746" s="1243">
        <v>4500220795</v>
      </c>
      <c r="N746" s="1243">
        <v>8630</v>
      </c>
    </row>
    <row r="747" spans="1:14" s="830" customFormat="1" x14ac:dyDescent="0.25">
      <c r="A747" s="816" t="s">
        <v>305</v>
      </c>
      <c r="B747" s="817">
        <v>41814</v>
      </c>
      <c r="C747" s="818" t="s">
        <v>5319</v>
      </c>
      <c r="D747" s="816" t="s">
        <v>1157</v>
      </c>
      <c r="E747" s="819">
        <v>10215570</v>
      </c>
      <c r="F747" s="816">
        <v>27108758</v>
      </c>
      <c r="G747" s="816">
        <v>2707001</v>
      </c>
      <c r="H747" s="716" t="str">
        <f>IF(G747="","",VLOOKUP(G747,ARANCEL!$B$5:$D$121,2,FALSE))</f>
        <v xml:space="preserve">PLANO DE RELAJACION </v>
      </c>
      <c r="I747" s="717" t="s">
        <v>306</v>
      </c>
      <c r="J747" s="712">
        <v>1</v>
      </c>
      <c r="K747" s="718">
        <f>IF(G747="","",VLOOKUP(G747,ARANCEL!$B$5:$D$121,3,FALSE)*J747)</f>
        <v>9221</v>
      </c>
      <c r="L747" s="1243" t="s">
        <v>6017</v>
      </c>
      <c r="M747" s="1243">
        <v>4500243704</v>
      </c>
      <c r="N747" s="1243">
        <v>9793</v>
      </c>
    </row>
    <row r="748" spans="1:14" s="830" customFormat="1" x14ac:dyDescent="0.25">
      <c r="A748" s="816" t="s">
        <v>305</v>
      </c>
      <c r="B748" s="817">
        <v>41950</v>
      </c>
      <c r="C748" s="818" t="s">
        <v>8113</v>
      </c>
      <c r="D748" s="816" t="s">
        <v>1638</v>
      </c>
      <c r="E748" s="819">
        <v>10276125</v>
      </c>
      <c r="F748" s="816">
        <v>29221779</v>
      </c>
      <c r="G748" s="816">
        <v>2705003</v>
      </c>
      <c r="H748" s="716" t="str">
        <f>IF(G748="","",VLOOKUP(G748,ARANCEL!$B$5:$D$121,2,FALSE))</f>
        <v>INCRUSTACION ESTETICA (ART-GLASS O CERAMICA)</v>
      </c>
      <c r="I748" s="717" t="s">
        <v>312</v>
      </c>
      <c r="J748" s="712">
        <v>1</v>
      </c>
      <c r="K748" s="718">
        <f>IF(G748="","",VLOOKUP(G748,ARANCEL!$B$5:$D$121,3,FALSE)*J748)</f>
        <v>15676</v>
      </c>
      <c r="L748" s="1243" t="s">
        <v>8256</v>
      </c>
      <c r="M748" s="1243">
        <v>4500265501</v>
      </c>
      <c r="N748" s="1243" t="s">
        <v>8950</v>
      </c>
    </row>
    <row r="749" spans="1:14" s="800" customFormat="1" x14ac:dyDescent="0.25">
      <c r="A749" s="712" t="s">
        <v>305</v>
      </c>
      <c r="B749" s="719">
        <v>42018</v>
      </c>
      <c r="C749" s="714" t="s">
        <v>9477</v>
      </c>
      <c r="D749" s="712" t="s">
        <v>1969</v>
      </c>
      <c r="E749" s="715">
        <v>10307769</v>
      </c>
      <c r="F749" s="712">
        <v>30165426</v>
      </c>
      <c r="G749" s="712">
        <v>2704013</v>
      </c>
      <c r="H749" s="716" t="str">
        <f>IF(G749="","",VLOOKUP(G749,ARANCEL!$B$5:$D$121,2,FALSE))</f>
        <v>PROVISORIO (POR PIEZA)</v>
      </c>
      <c r="I749" s="717" t="s">
        <v>322</v>
      </c>
      <c r="J749" s="712">
        <v>1</v>
      </c>
      <c r="K749" s="718">
        <f>IF(G749="","",VLOOKUP(G749,ARANCEL!$B$5:$D$121,3,FALSE)*J749)</f>
        <v>3250</v>
      </c>
      <c r="L749" s="1319" t="str">
        <f>IF(E749="","","IMPAGO")</f>
        <v>IMPAGO</v>
      </c>
      <c r="M749" s="1319" t="str">
        <f>IF(L749="IMPAGO","SIN O.C.","")</f>
        <v>SIN O.C.</v>
      </c>
      <c r="N749" s="1319" t="str">
        <f>IF(L749="IMPAGO","SIN FACT.","")</f>
        <v>SIN FACT.</v>
      </c>
    </row>
    <row r="750" spans="1:14" s="842" customFormat="1" x14ac:dyDescent="0.25">
      <c r="A750" s="712" t="s">
        <v>313</v>
      </c>
      <c r="B750" s="719">
        <v>42018</v>
      </c>
      <c r="C750" s="714" t="s">
        <v>9477</v>
      </c>
      <c r="D750" s="712" t="s">
        <v>1969</v>
      </c>
      <c r="E750" s="715">
        <v>10307769</v>
      </c>
      <c r="F750" s="712">
        <v>30165426</v>
      </c>
      <c r="G750" s="816">
        <v>2704003</v>
      </c>
      <c r="H750" s="716" t="str">
        <f>IF(G750="","",VLOOKUP(G750,ARANCEL!$B$5:$D$121,2,FALSE))</f>
        <v xml:space="preserve">CORONA PERIFERICA CON PERNO MUÑON COLADO </v>
      </c>
      <c r="I750" s="717" t="s">
        <v>322</v>
      </c>
      <c r="J750" s="712">
        <v>1</v>
      </c>
      <c r="K750" s="718">
        <f>IF(G750="","",VLOOKUP(G750,ARANCEL!$B$5:$D$121,3,FALSE)*J750)</f>
        <v>32612</v>
      </c>
      <c r="L750" s="1319" t="str">
        <f>IF(E750="","","IMPAGO")</f>
        <v>IMPAGO</v>
      </c>
      <c r="M750" s="1319" t="str">
        <f>IF(L750="IMPAGO","SIN O.C.","")</f>
        <v>SIN O.C.</v>
      </c>
      <c r="N750" s="1319" t="str">
        <f>IF(L750="IMPAGO","SIN FACT.","")</f>
        <v>SIN FACT.</v>
      </c>
    </row>
    <row r="751" spans="1:14" s="842" customFormat="1" x14ac:dyDescent="0.25">
      <c r="A751" s="816" t="s">
        <v>305</v>
      </c>
      <c r="B751" s="817">
        <v>42020</v>
      </c>
      <c r="C751" s="818" t="s">
        <v>9477</v>
      </c>
      <c r="D751" s="816" t="s">
        <v>1969</v>
      </c>
      <c r="E751" s="819">
        <v>10309171</v>
      </c>
      <c r="F751" s="816">
        <v>30165426</v>
      </c>
      <c r="G751" s="816">
        <v>2704013</v>
      </c>
      <c r="H751" s="716" t="str">
        <f>IF(G751="","",VLOOKUP(G751,ARANCEL!$B$5:$D$121,2,FALSE))</f>
        <v>PROVISORIO (POR PIEZA)</v>
      </c>
      <c r="I751" s="717" t="s">
        <v>322</v>
      </c>
      <c r="J751" s="712">
        <v>1</v>
      </c>
      <c r="K751" s="718">
        <f>IF(G751="","",VLOOKUP(G751,ARANCEL!$B$5:$D$121,3,FALSE)*J751)</f>
        <v>3250</v>
      </c>
      <c r="L751" s="1319" t="str">
        <f>IF(E751="","","IMPAGO")</f>
        <v>IMPAGO</v>
      </c>
      <c r="M751" s="1319" t="str">
        <f>IF(L751="IMPAGO","SIN O.C.","")</f>
        <v>SIN O.C.</v>
      </c>
      <c r="N751" s="1319" t="str">
        <f>IF(L751="IMPAGO","SIN FACT.","")</f>
        <v>SIN FACT.</v>
      </c>
    </row>
    <row r="752" spans="1:14" s="842" customFormat="1" x14ac:dyDescent="0.25">
      <c r="A752" s="816" t="s">
        <v>313</v>
      </c>
      <c r="B752" s="817">
        <v>42020</v>
      </c>
      <c r="C752" s="818" t="s">
        <v>9477</v>
      </c>
      <c r="D752" s="816" t="s">
        <v>1969</v>
      </c>
      <c r="E752" s="819">
        <v>10309171</v>
      </c>
      <c r="F752" s="816">
        <v>30165426</v>
      </c>
      <c r="G752" s="816">
        <v>2704003</v>
      </c>
      <c r="H752" s="716" t="str">
        <f>IF(G752="","",VLOOKUP(G752,ARANCEL!$B$5:$D$121,2,FALSE))</f>
        <v xml:space="preserve">CORONA PERIFERICA CON PERNO MUÑON COLADO </v>
      </c>
      <c r="I752" s="717" t="s">
        <v>322</v>
      </c>
      <c r="J752" s="712">
        <v>1</v>
      </c>
      <c r="K752" s="718">
        <f>IF(G752="","",VLOOKUP(G752,ARANCEL!$B$5:$D$121,3,FALSE)*J752)</f>
        <v>32612</v>
      </c>
      <c r="L752" s="1319" t="str">
        <f>IF(E752="","","IMPAGO")</f>
        <v>IMPAGO</v>
      </c>
      <c r="M752" s="1319" t="str">
        <f>IF(L752="IMPAGO","SIN O.C.","")</f>
        <v>SIN O.C.</v>
      </c>
      <c r="N752" s="1319" t="str">
        <f>IF(L752="IMPAGO","SIN FACT.","")</f>
        <v>SIN FACT.</v>
      </c>
    </row>
    <row r="753" spans="1:14" s="842" customFormat="1" x14ac:dyDescent="0.25">
      <c r="A753" s="816" t="s">
        <v>305</v>
      </c>
      <c r="B753" s="817">
        <v>41739</v>
      </c>
      <c r="C753" s="818" t="s">
        <v>3867</v>
      </c>
      <c r="D753" s="816" t="s">
        <v>620</v>
      </c>
      <c r="E753" s="819">
        <v>10187459</v>
      </c>
      <c r="F753" s="816">
        <v>25404867</v>
      </c>
      <c r="G753" s="816">
        <v>2705003</v>
      </c>
      <c r="H753" s="716" t="str">
        <f>IF(G753="","",VLOOKUP(G753,ARANCEL!$B$5:$D$121,2,FALSE))</f>
        <v>INCRUSTACION ESTETICA (ART-GLASS O CERAMICA)</v>
      </c>
      <c r="I753" s="717" t="s">
        <v>309</v>
      </c>
      <c r="J753" s="712">
        <v>1</v>
      </c>
      <c r="K753" s="718">
        <f>IF(G753="","",VLOOKUP(G753,ARANCEL!$B$5:$D$121,3,FALSE)*J753)</f>
        <v>15676</v>
      </c>
      <c r="L753" s="1243" t="s">
        <v>4612</v>
      </c>
      <c r="M753" s="1243">
        <v>4500230001</v>
      </c>
      <c r="N753" s="1243">
        <v>9203</v>
      </c>
    </row>
    <row r="754" spans="1:14" s="842" customFormat="1" x14ac:dyDescent="0.25">
      <c r="A754" s="816" t="s">
        <v>305</v>
      </c>
      <c r="B754" s="817">
        <v>41815</v>
      </c>
      <c r="C754" s="818" t="s">
        <v>5318</v>
      </c>
      <c r="D754" s="816" t="s">
        <v>414</v>
      </c>
      <c r="E754" s="819">
        <v>10215571</v>
      </c>
      <c r="F754" s="816">
        <v>26757916</v>
      </c>
      <c r="G754" s="816">
        <v>2704013</v>
      </c>
      <c r="H754" s="716" t="str">
        <f>IF(G754="","",VLOOKUP(G754,ARANCEL!$B$5:$D$121,2,FALSE))</f>
        <v>PROVISORIO (POR PIEZA)</v>
      </c>
      <c r="I754" s="717" t="s">
        <v>312</v>
      </c>
      <c r="J754" s="712">
        <v>1</v>
      </c>
      <c r="K754" s="718">
        <f>IF(G754="","",VLOOKUP(G754,ARANCEL!$B$5:$D$121,3,FALSE)*J754)</f>
        <v>3250</v>
      </c>
      <c r="L754" s="1243" t="s">
        <v>6017</v>
      </c>
      <c r="M754" s="1243">
        <v>4500243704</v>
      </c>
      <c r="N754" s="1243">
        <v>9793</v>
      </c>
    </row>
    <row r="755" spans="1:14" s="842" customFormat="1" x14ac:dyDescent="0.25">
      <c r="A755" s="816" t="s">
        <v>305</v>
      </c>
      <c r="B755" s="817">
        <v>41815</v>
      </c>
      <c r="C755" s="818" t="s">
        <v>5318</v>
      </c>
      <c r="D755" s="816" t="s">
        <v>414</v>
      </c>
      <c r="E755" s="819">
        <v>10215571</v>
      </c>
      <c r="F755" s="816">
        <v>26757916</v>
      </c>
      <c r="G755" s="816">
        <v>2704003</v>
      </c>
      <c r="H755" s="716" t="str">
        <f>IF(G755="","",VLOOKUP(G755,ARANCEL!$B$5:$D$121,2,FALSE))</f>
        <v xml:space="preserve">CORONA PERIFERICA CON PERNO MUÑON COLADO </v>
      </c>
      <c r="I755" s="717" t="s">
        <v>312</v>
      </c>
      <c r="J755" s="712">
        <v>1</v>
      </c>
      <c r="K755" s="718">
        <f>IF(G755="","",VLOOKUP(G755,ARANCEL!$B$5:$D$121,3,FALSE)*J755)</f>
        <v>32612</v>
      </c>
      <c r="L755" s="1243" t="s">
        <v>6017</v>
      </c>
      <c r="M755" s="1243">
        <v>4500243704</v>
      </c>
      <c r="N755" s="1243">
        <v>9793</v>
      </c>
    </row>
    <row r="756" spans="1:14" s="842" customFormat="1" x14ac:dyDescent="0.25">
      <c r="A756" s="816" t="s">
        <v>313</v>
      </c>
      <c r="B756" s="817">
        <v>41831</v>
      </c>
      <c r="C756" s="818" t="s">
        <v>5318</v>
      </c>
      <c r="D756" s="816" t="s">
        <v>414</v>
      </c>
      <c r="E756" s="819">
        <v>10221927</v>
      </c>
      <c r="F756" s="816">
        <v>26857916</v>
      </c>
      <c r="G756" s="816">
        <v>2704013</v>
      </c>
      <c r="H756" s="716" t="str">
        <f>IF(G756="","",VLOOKUP(G756,ARANCEL!$B$5:$D$121,2,FALSE))</f>
        <v>PROVISORIO (POR PIEZA)</v>
      </c>
      <c r="I756" s="717" t="s">
        <v>2739</v>
      </c>
      <c r="J756" s="712">
        <v>1</v>
      </c>
      <c r="K756" s="718">
        <f>IF(G756="","",VLOOKUP(G756,ARANCEL!$B$5:$D$121,3,FALSE)*J756)</f>
        <v>3250</v>
      </c>
      <c r="L756" s="1243" t="s">
        <v>6017</v>
      </c>
      <c r="M756" s="1243">
        <v>4500243707</v>
      </c>
      <c r="N756" s="1243">
        <v>9794</v>
      </c>
    </row>
    <row r="757" spans="1:14" s="846" customFormat="1" x14ac:dyDescent="0.25">
      <c r="A757" s="816" t="s">
        <v>313</v>
      </c>
      <c r="B757" s="817">
        <v>41831</v>
      </c>
      <c r="C757" s="818" t="s">
        <v>5318</v>
      </c>
      <c r="D757" s="816" t="s">
        <v>414</v>
      </c>
      <c r="E757" s="819">
        <v>10221927</v>
      </c>
      <c r="F757" s="816">
        <v>26857916</v>
      </c>
      <c r="G757" s="816">
        <v>2704003</v>
      </c>
      <c r="H757" s="716" t="str">
        <f>IF(G757="","",VLOOKUP(G757,ARANCEL!$B$5:$D$121,2,FALSE))</f>
        <v xml:space="preserve">CORONA PERIFERICA CON PERNO MUÑON COLADO </v>
      </c>
      <c r="I757" s="717" t="s">
        <v>2739</v>
      </c>
      <c r="J757" s="712">
        <v>1</v>
      </c>
      <c r="K757" s="718">
        <f>IF(G757="","",VLOOKUP(G757,ARANCEL!$B$5:$D$121,3,FALSE)*J757)</f>
        <v>32612</v>
      </c>
      <c r="L757" s="1243" t="s">
        <v>6017</v>
      </c>
      <c r="M757" s="1243">
        <v>4500243707</v>
      </c>
      <c r="N757" s="1243">
        <v>9794</v>
      </c>
    </row>
    <row r="758" spans="1:14" s="846" customFormat="1" x14ac:dyDescent="0.25">
      <c r="A758" s="816" t="s">
        <v>305</v>
      </c>
      <c r="B758" s="817">
        <v>41969</v>
      </c>
      <c r="C758" s="818" t="s">
        <v>8468</v>
      </c>
      <c r="D758" s="816" t="s">
        <v>414</v>
      </c>
      <c r="E758" s="819">
        <v>10284412</v>
      </c>
      <c r="F758" s="816">
        <v>29423790</v>
      </c>
      <c r="G758" s="816">
        <v>2704013</v>
      </c>
      <c r="H758" s="716" t="str">
        <f>IF(G758="","",VLOOKUP(G758,ARANCEL!$B$5:$D$121,2,FALSE))</f>
        <v>PROVISORIO (POR PIEZA)</v>
      </c>
      <c r="I758" s="717" t="s">
        <v>8469</v>
      </c>
      <c r="J758" s="712">
        <v>6</v>
      </c>
      <c r="K758" s="718">
        <f>IF(G758="","",VLOOKUP(G758,ARANCEL!$B$5:$D$121,3,FALSE)*J758)</f>
        <v>19500</v>
      </c>
      <c r="L758" s="1351" t="s">
        <v>9431</v>
      </c>
      <c r="M758" s="1351">
        <v>4500269285</v>
      </c>
      <c r="N758" s="1351" t="s">
        <v>9454</v>
      </c>
    </row>
    <row r="759" spans="1:14" s="846" customFormat="1" x14ac:dyDescent="0.25">
      <c r="A759" s="816" t="s">
        <v>305</v>
      </c>
      <c r="B759" s="817">
        <v>41969</v>
      </c>
      <c r="C759" s="818" t="s">
        <v>8468</v>
      </c>
      <c r="D759" s="816" t="s">
        <v>414</v>
      </c>
      <c r="E759" s="819">
        <v>10284412</v>
      </c>
      <c r="F759" s="816">
        <v>29423790</v>
      </c>
      <c r="G759" s="816">
        <v>2701001</v>
      </c>
      <c r="H759" s="716" t="str">
        <f>IF(G759="","",VLOOKUP(G759,ARANCEL!$B$5:$D$121,2,FALSE))</f>
        <v>COSTO LABORATORIO GUIA QUIRURG</v>
      </c>
      <c r="I759" s="717" t="s">
        <v>331</v>
      </c>
      <c r="J759" s="712">
        <v>1</v>
      </c>
      <c r="K759" s="718">
        <f>IF(G759="","",VLOOKUP(G759,ARANCEL!$B$5:$D$121,3,FALSE)*J759)</f>
        <v>11246</v>
      </c>
      <c r="L759" s="1351" t="s">
        <v>9431</v>
      </c>
      <c r="M759" s="1351">
        <v>4500269285</v>
      </c>
      <c r="N759" s="1351" t="s">
        <v>9454</v>
      </c>
    </row>
    <row r="760" spans="1:14" s="842" customFormat="1" x14ac:dyDescent="0.25">
      <c r="A760" s="816" t="s">
        <v>305</v>
      </c>
      <c r="B760" s="817">
        <v>41779</v>
      </c>
      <c r="C760" s="818" t="s">
        <v>4575</v>
      </c>
      <c r="D760" s="816" t="s">
        <v>1870</v>
      </c>
      <c r="E760" s="819">
        <v>10198761</v>
      </c>
      <c r="F760" s="816">
        <v>23556707</v>
      </c>
      <c r="G760" s="816">
        <v>2705003</v>
      </c>
      <c r="H760" s="716" t="str">
        <f>IF(G760="","",VLOOKUP(G760,ARANCEL!$B$5:$D$121,2,FALSE))</f>
        <v>INCRUSTACION ESTETICA (ART-GLASS O CERAMICA)</v>
      </c>
      <c r="I760" s="717" t="s">
        <v>318</v>
      </c>
      <c r="J760" s="712">
        <v>1</v>
      </c>
      <c r="K760" s="718">
        <f>IF(G760="","",VLOOKUP(G760,ARANCEL!$B$5:$D$121,3,FALSE)*J760)</f>
        <v>15676</v>
      </c>
      <c r="L760" s="1243" t="s">
        <v>5292</v>
      </c>
      <c r="M760" s="1243">
        <v>4500235506</v>
      </c>
      <c r="N760" s="1243">
        <v>9399</v>
      </c>
    </row>
    <row r="761" spans="1:14" s="842" customFormat="1" x14ac:dyDescent="0.25">
      <c r="A761" s="816" t="s">
        <v>305</v>
      </c>
      <c r="B761" s="817">
        <v>41786</v>
      </c>
      <c r="C761" s="818" t="s">
        <v>4575</v>
      </c>
      <c r="D761" s="816" t="s">
        <v>1870</v>
      </c>
      <c r="E761" s="819">
        <v>10198761</v>
      </c>
      <c r="F761" s="816">
        <v>23556707</v>
      </c>
      <c r="G761" s="816">
        <v>2705003</v>
      </c>
      <c r="H761" s="716" t="str">
        <f>IF(G761="","",VLOOKUP(G761,ARANCEL!$B$5:$D$121,2,FALSE))</f>
        <v>INCRUSTACION ESTETICA (ART-GLASS O CERAMICA)</v>
      </c>
      <c r="I761" s="717" t="s">
        <v>315</v>
      </c>
      <c r="J761" s="712">
        <v>1</v>
      </c>
      <c r="K761" s="718">
        <f>IF(G761="","",VLOOKUP(G761,ARANCEL!$B$5:$D$121,3,FALSE)*J761)</f>
        <v>15676</v>
      </c>
      <c r="L761" s="1293" t="s">
        <v>5292</v>
      </c>
      <c r="M761" s="1293">
        <v>4500235506</v>
      </c>
      <c r="N761" s="1293">
        <v>9399</v>
      </c>
    </row>
    <row r="762" spans="1:14" s="865" customFormat="1" x14ac:dyDescent="0.25">
      <c r="A762" s="816" t="s">
        <v>305</v>
      </c>
      <c r="B762" s="817">
        <v>41932</v>
      </c>
      <c r="C762" s="818" t="s">
        <v>7741</v>
      </c>
      <c r="D762" s="816" t="s">
        <v>1856</v>
      </c>
      <c r="E762" s="819">
        <v>10267471</v>
      </c>
      <c r="F762" s="816">
        <v>28991523</v>
      </c>
      <c r="G762" s="816">
        <v>2705003</v>
      </c>
      <c r="H762" s="716" t="str">
        <f>IF(G762="","",VLOOKUP(G762,ARANCEL!$B$5:$D$121,2,FALSE))</f>
        <v>INCRUSTACION ESTETICA (ART-GLASS O CERAMICA)</v>
      </c>
      <c r="I762" s="717" t="s">
        <v>312</v>
      </c>
      <c r="J762" s="712">
        <v>1</v>
      </c>
      <c r="K762" s="718">
        <f>IF(G762="","",VLOOKUP(G762,ARANCEL!$B$5:$D$121,3,FALSE)*J762)</f>
        <v>15676</v>
      </c>
      <c r="L762" s="1243" t="s">
        <v>8279</v>
      </c>
      <c r="M762" s="1243">
        <v>4500260657</v>
      </c>
      <c r="N762" s="1243" t="s">
        <v>8296</v>
      </c>
    </row>
    <row r="763" spans="1:14" s="865" customFormat="1" x14ac:dyDescent="0.25">
      <c r="A763" s="816" t="s">
        <v>305</v>
      </c>
      <c r="B763" s="817">
        <v>41737</v>
      </c>
      <c r="C763" s="818" t="s">
        <v>3797</v>
      </c>
      <c r="D763" s="816" t="s">
        <v>95</v>
      </c>
      <c r="E763" s="819">
        <v>10186760</v>
      </c>
      <c r="F763" s="816">
        <v>25709603</v>
      </c>
      <c r="G763" s="816">
        <v>2705003</v>
      </c>
      <c r="H763" s="716" t="str">
        <f>IF(G763="","",VLOOKUP(G763,ARANCEL!$B$5:$D$121,2,FALSE))</f>
        <v>INCRUSTACION ESTETICA (ART-GLASS O CERAMICA)</v>
      </c>
      <c r="I763" s="717" t="s">
        <v>618</v>
      </c>
      <c r="J763" s="712">
        <v>1</v>
      </c>
      <c r="K763" s="718">
        <f>IF(G763="","",VLOOKUP(G763,ARANCEL!$B$5:$D$121,3,FALSE)*J763)</f>
        <v>15676</v>
      </c>
      <c r="L763" s="1243" t="s">
        <v>4612</v>
      </c>
      <c r="M763" s="1243">
        <v>4500230001</v>
      </c>
      <c r="N763" s="1243">
        <v>9203</v>
      </c>
    </row>
    <row r="764" spans="1:14" s="644" customFormat="1" x14ac:dyDescent="0.25">
      <c r="A764" s="606" t="s">
        <v>305</v>
      </c>
      <c r="B764" s="615">
        <v>41988</v>
      </c>
      <c r="C764" s="118" t="s">
        <v>8877</v>
      </c>
      <c r="D764" s="119" t="s">
        <v>95</v>
      </c>
      <c r="E764" s="162">
        <v>10294398</v>
      </c>
      <c r="F764" s="119">
        <v>30044588</v>
      </c>
      <c r="G764" s="606">
        <v>2705003</v>
      </c>
      <c r="H764" s="120" t="str">
        <f>IF(G764="","",VLOOKUP(G764,ARANCEL!$B$5:$D$121,2,FALSE))</f>
        <v>INCRUSTACION ESTETICA (ART-GLASS O CERAMICA)</v>
      </c>
      <c r="I764" s="121" t="s">
        <v>316</v>
      </c>
      <c r="J764" s="119">
        <v>1</v>
      </c>
      <c r="K764" s="122">
        <f>IF(G764="","",VLOOKUP(G764,ARANCEL!$B$5:$D$121,3,FALSE)*J764)</f>
        <v>15676</v>
      </c>
      <c r="L764" s="1349" t="s">
        <v>9431</v>
      </c>
      <c r="M764" s="1349">
        <v>4500269285</v>
      </c>
      <c r="N764" s="1349" t="s">
        <v>9454</v>
      </c>
    </row>
    <row r="765" spans="1:14" s="644" customFormat="1" x14ac:dyDescent="0.25">
      <c r="A765" s="606" t="s">
        <v>305</v>
      </c>
      <c r="B765" s="615">
        <v>41677</v>
      </c>
      <c r="C765" s="181" t="s">
        <v>2675</v>
      </c>
      <c r="D765" s="119" t="s">
        <v>620</v>
      </c>
      <c r="E765" s="162">
        <v>10172078</v>
      </c>
      <c r="F765" s="119">
        <v>24830151</v>
      </c>
      <c r="G765" s="606">
        <v>2704003</v>
      </c>
      <c r="H765" s="120" t="str">
        <f>IF(G765="","",VLOOKUP(G765,ARANCEL!$B$5:$D$121,2,FALSE))</f>
        <v xml:space="preserve">CORONA PERIFERICA CON PERNO MUÑON COLADO </v>
      </c>
      <c r="I765" s="121" t="s">
        <v>321</v>
      </c>
      <c r="J765" s="119">
        <v>1</v>
      </c>
      <c r="K765" s="122">
        <f>IF(G765="","",VLOOKUP(G765,ARANCEL!$B$5:$D$121,3,FALSE)*J765)</f>
        <v>32612</v>
      </c>
      <c r="L765" s="1229" t="s">
        <v>3438</v>
      </c>
      <c r="M765" s="1229">
        <v>4500220795</v>
      </c>
      <c r="N765" s="1229">
        <v>8630</v>
      </c>
    </row>
    <row r="766" spans="1:14" s="865" customFormat="1" x14ac:dyDescent="0.25">
      <c r="A766" s="816" t="s">
        <v>305</v>
      </c>
      <c r="B766" s="817">
        <v>41781</v>
      </c>
      <c r="C766" s="818" t="s">
        <v>4661</v>
      </c>
      <c r="D766" s="816" t="s">
        <v>1157</v>
      </c>
      <c r="E766" s="819">
        <v>10200003</v>
      </c>
      <c r="F766" s="816">
        <v>26520875</v>
      </c>
      <c r="G766" s="816">
        <v>2707001</v>
      </c>
      <c r="H766" s="716" t="str">
        <f>IF(G766="","",VLOOKUP(G766,ARANCEL!$B$5:$D$121,2,FALSE))</f>
        <v xml:space="preserve">PLANO DE RELAJACION </v>
      </c>
      <c r="I766" s="717" t="s">
        <v>306</v>
      </c>
      <c r="J766" s="712">
        <v>1</v>
      </c>
      <c r="K766" s="718">
        <f>IF(G766="","",VLOOKUP(G766,ARANCEL!$B$5:$D$121,3,FALSE)*J766)</f>
        <v>9221</v>
      </c>
      <c r="L766" s="1243" t="s">
        <v>5292</v>
      </c>
      <c r="M766" s="1243">
        <v>4500235506</v>
      </c>
      <c r="N766" s="1243">
        <v>9399</v>
      </c>
    </row>
    <row r="767" spans="1:14" s="865" customFormat="1" x14ac:dyDescent="0.25">
      <c r="A767" s="816" t="s">
        <v>305</v>
      </c>
      <c r="B767" s="817">
        <v>41759</v>
      </c>
      <c r="C767" s="818" t="s">
        <v>4255</v>
      </c>
      <c r="D767" s="816" t="s">
        <v>1863</v>
      </c>
      <c r="E767" s="819">
        <v>10192168</v>
      </c>
      <c r="F767" s="816">
        <v>25777410</v>
      </c>
      <c r="G767" s="816">
        <v>2704013</v>
      </c>
      <c r="H767" s="716" t="str">
        <f>IF(G767="","",VLOOKUP(G767,ARANCEL!$B$5:$D$121,2,FALSE))</f>
        <v>PROVISORIO (POR PIEZA)</v>
      </c>
      <c r="I767" s="717" t="s">
        <v>324</v>
      </c>
      <c r="J767" s="712">
        <v>1</v>
      </c>
      <c r="K767" s="718">
        <f>IF(G767="","",VLOOKUP(G767,ARANCEL!$B$5:$D$121,3,FALSE)*J767)</f>
        <v>3250</v>
      </c>
      <c r="L767" s="1243" t="s">
        <v>4612</v>
      </c>
      <c r="M767" s="1243">
        <v>4500230017</v>
      </c>
      <c r="N767" s="1243">
        <v>9205</v>
      </c>
    </row>
    <row r="768" spans="1:14" s="865" customFormat="1" x14ac:dyDescent="0.25">
      <c r="A768" s="843" t="s">
        <v>305</v>
      </c>
      <c r="B768" s="817">
        <v>41759</v>
      </c>
      <c r="C768" s="818" t="s">
        <v>4255</v>
      </c>
      <c r="D768" s="816" t="s">
        <v>1863</v>
      </c>
      <c r="E768" s="819">
        <v>10192168</v>
      </c>
      <c r="F768" s="816">
        <v>25777410</v>
      </c>
      <c r="G768" s="816">
        <v>2704003</v>
      </c>
      <c r="H768" s="716" t="str">
        <f>IF(G768="","",VLOOKUP(G768,ARANCEL!$B$5:$D$121,2,FALSE))</f>
        <v xml:space="preserve">CORONA PERIFERICA CON PERNO MUÑON COLADO </v>
      </c>
      <c r="I768" s="717" t="s">
        <v>324</v>
      </c>
      <c r="J768" s="712">
        <v>1</v>
      </c>
      <c r="K768" s="718">
        <f>IF(G768="","",VLOOKUP(G768,ARANCEL!$B$5:$D$121,3,FALSE)*J768)</f>
        <v>32612</v>
      </c>
      <c r="L768" s="1243" t="s">
        <v>4612</v>
      </c>
      <c r="M768" s="1243">
        <v>4500230017</v>
      </c>
      <c r="N768" s="1243">
        <v>9205</v>
      </c>
    </row>
    <row r="769" spans="1:14" s="874" customFormat="1" x14ac:dyDescent="0.25">
      <c r="A769" s="816" t="s">
        <v>305</v>
      </c>
      <c r="B769" s="817">
        <v>41920</v>
      </c>
      <c r="C769" s="818" t="s">
        <v>1894</v>
      </c>
      <c r="D769" s="816" t="s">
        <v>1157</v>
      </c>
      <c r="E769" s="819">
        <v>10262264</v>
      </c>
      <c r="F769" s="816">
        <v>22937425</v>
      </c>
      <c r="G769" s="816">
        <v>2707001</v>
      </c>
      <c r="H769" s="716" t="str">
        <f>IF(G769="","",VLOOKUP(G769,ARANCEL!$B$5:$D$121,2,FALSE))</f>
        <v xml:space="preserve">PLANO DE RELAJACION </v>
      </c>
      <c r="I769" s="717" t="s">
        <v>306</v>
      </c>
      <c r="J769" s="712">
        <v>1</v>
      </c>
      <c r="K769" s="718">
        <f>IF(G769="","",VLOOKUP(G769,ARANCEL!$B$5:$D$121,3,FALSE)*J769)</f>
        <v>9221</v>
      </c>
      <c r="L769" s="1243" t="s">
        <v>8279</v>
      </c>
      <c r="M769" s="1243">
        <v>4500260657</v>
      </c>
      <c r="N769" s="1243" t="s">
        <v>8296</v>
      </c>
    </row>
    <row r="770" spans="1:14" s="874" customFormat="1" x14ac:dyDescent="0.25">
      <c r="A770" s="816" t="s">
        <v>305</v>
      </c>
      <c r="B770" s="817">
        <v>41750</v>
      </c>
      <c r="C770" s="818" t="s">
        <v>3971</v>
      </c>
      <c r="D770" s="816" t="s">
        <v>414</v>
      </c>
      <c r="E770" s="819">
        <v>10188669</v>
      </c>
      <c r="F770" s="816">
        <v>23758235</v>
      </c>
      <c r="G770" s="816">
        <v>2702048</v>
      </c>
      <c r="H770" s="716" t="str">
        <f>IF(G770="","",VLOOKUP(G770,ARANCEL!$B$5:$D$121,2,FALSE))</f>
        <v xml:space="preserve">SERVICIO LAB. IMPLANTE CORONA CEMENTADA/ATORNILLADA </v>
      </c>
      <c r="I770" s="717" t="s">
        <v>3972</v>
      </c>
      <c r="J770" s="712">
        <v>3</v>
      </c>
      <c r="K770" s="718">
        <f>IF(G770="","",VLOOKUP(G770,ARANCEL!$B$5:$D$121,3,FALSE)*J770)</f>
        <v>131571</v>
      </c>
      <c r="L770" s="1243" t="s">
        <v>8279</v>
      </c>
      <c r="M770" s="1243">
        <v>4500259031</v>
      </c>
      <c r="N770" s="1243" t="s">
        <v>8259</v>
      </c>
    </row>
    <row r="771" spans="1:14" s="874" customFormat="1" x14ac:dyDescent="0.25">
      <c r="A771" s="816" t="s">
        <v>305</v>
      </c>
      <c r="B771" s="817">
        <v>41731</v>
      </c>
      <c r="C771" s="818" t="s">
        <v>3683</v>
      </c>
      <c r="D771" s="816" t="s">
        <v>1969</v>
      </c>
      <c r="E771" s="819">
        <v>10185262</v>
      </c>
      <c r="F771" s="816">
        <v>25700503</v>
      </c>
      <c r="G771" s="816">
        <v>2704013</v>
      </c>
      <c r="H771" s="716" t="str">
        <f>IF(G771="","",VLOOKUP(G771,ARANCEL!$B$5:$D$121,2,FALSE))</f>
        <v>PROVISORIO (POR PIEZA)</v>
      </c>
      <c r="I771" s="717" t="s">
        <v>326</v>
      </c>
      <c r="J771" s="712">
        <v>1</v>
      </c>
      <c r="K771" s="718">
        <f>IF(G771="","",VLOOKUP(G771,ARANCEL!$B$5:$D$121,3,FALSE)*J771)</f>
        <v>3250</v>
      </c>
      <c r="L771" s="1243" t="s">
        <v>4612</v>
      </c>
      <c r="M771" s="1243">
        <v>4500230000</v>
      </c>
      <c r="N771" s="1243">
        <v>9201</v>
      </c>
    </row>
    <row r="772" spans="1:14" s="865" customFormat="1" x14ac:dyDescent="0.25">
      <c r="A772" s="843" t="s">
        <v>305</v>
      </c>
      <c r="B772" s="817">
        <v>41731</v>
      </c>
      <c r="C772" s="818" t="s">
        <v>3683</v>
      </c>
      <c r="D772" s="816" t="s">
        <v>1969</v>
      </c>
      <c r="E772" s="819">
        <v>10185262</v>
      </c>
      <c r="F772" s="816">
        <v>25700503</v>
      </c>
      <c r="G772" s="816">
        <v>2704003</v>
      </c>
      <c r="H772" s="716" t="str">
        <f>IF(G772="","",VLOOKUP(G772,ARANCEL!$B$5:$D$121,2,FALSE))</f>
        <v xml:space="preserve">CORONA PERIFERICA CON PERNO MUÑON COLADO </v>
      </c>
      <c r="I772" s="717" t="s">
        <v>326</v>
      </c>
      <c r="J772" s="712">
        <v>1</v>
      </c>
      <c r="K772" s="718">
        <f>IF(G772="","",VLOOKUP(G772,ARANCEL!$B$5:$D$121,3,FALSE)*J772)</f>
        <v>32612</v>
      </c>
      <c r="L772" s="1243" t="s">
        <v>4612</v>
      </c>
      <c r="M772" s="1243">
        <v>4500230000</v>
      </c>
      <c r="N772" s="1243">
        <v>9201</v>
      </c>
    </row>
    <row r="773" spans="1:14" s="865" customFormat="1" x14ac:dyDescent="0.25">
      <c r="A773" s="816" t="s">
        <v>305</v>
      </c>
      <c r="B773" s="817">
        <v>41738</v>
      </c>
      <c r="C773" s="818" t="s">
        <v>3798</v>
      </c>
      <c r="D773" s="816" t="s">
        <v>414</v>
      </c>
      <c r="E773" s="819">
        <v>10186678</v>
      </c>
      <c r="F773" s="816">
        <v>25745461</v>
      </c>
      <c r="G773" s="816">
        <v>2704013</v>
      </c>
      <c r="H773" s="716" t="str">
        <f>IF(G773="","",VLOOKUP(G773,ARANCEL!$B$5:$D$121,2,FALSE))</f>
        <v>PROVISORIO (POR PIEZA)</v>
      </c>
      <c r="I773" s="717" t="s">
        <v>309</v>
      </c>
      <c r="J773" s="712">
        <v>1</v>
      </c>
      <c r="K773" s="718">
        <f>IF(G773="","",VLOOKUP(G773,ARANCEL!$B$5:$D$121,3,FALSE)*J773)</f>
        <v>3250</v>
      </c>
      <c r="L773" s="1243" t="s">
        <v>4612</v>
      </c>
      <c r="M773" s="1243">
        <v>4500230001</v>
      </c>
      <c r="N773" s="1243">
        <v>9203</v>
      </c>
    </row>
    <row r="774" spans="1:14" s="874" customFormat="1" x14ac:dyDescent="0.25">
      <c r="A774" s="1388" t="s">
        <v>305</v>
      </c>
      <c r="B774" s="817">
        <v>41738</v>
      </c>
      <c r="C774" s="818" t="s">
        <v>3798</v>
      </c>
      <c r="D774" s="816" t="s">
        <v>414</v>
      </c>
      <c r="E774" s="819">
        <v>10186678</v>
      </c>
      <c r="F774" s="816">
        <v>25745461</v>
      </c>
      <c r="G774" s="816">
        <v>2704016</v>
      </c>
      <c r="H774" s="716" t="str">
        <f>IF(G774="","",VLOOKUP(G774,ARANCEL!$B$5:$D$121,2,FALSE))</f>
        <v xml:space="preserve">CORONA PROCERA </v>
      </c>
      <c r="I774" s="717" t="s">
        <v>309</v>
      </c>
      <c r="J774" s="712">
        <v>1</v>
      </c>
      <c r="K774" s="718">
        <f>IF(G774="","",VLOOKUP(G774,ARANCEL!$B$5:$D$121,3,FALSE)*J774)</f>
        <v>58477</v>
      </c>
      <c r="L774" s="1243" t="s">
        <v>4612</v>
      </c>
      <c r="M774" s="1243">
        <v>4500230001</v>
      </c>
      <c r="N774" s="1243">
        <v>9203</v>
      </c>
    </row>
    <row r="775" spans="1:14" s="875" customFormat="1" x14ac:dyDescent="0.25">
      <c r="A775" s="816" t="s">
        <v>305</v>
      </c>
      <c r="B775" s="817">
        <v>41758</v>
      </c>
      <c r="C775" s="818" t="s">
        <v>3798</v>
      </c>
      <c r="D775" s="816" t="s">
        <v>414</v>
      </c>
      <c r="E775" s="819">
        <v>10190890</v>
      </c>
      <c r="F775" s="816">
        <v>26077564</v>
      </c>
      <c r="G775" s="816">
        <v>2704031</v>
      </c>
      <c r="H775" s="716" t="str">
        <f>IF(G775="","",VLOOKUP(G775,ARANCEL!$B$5:$D$121,2,FALSE))</f>
        <v xml:space="preserve">PERNO MUÑON METALICO </v>
      </c>
      <c r="I775" s="717" t="s">
        <v>309</v>
      </c>
      <c r="J775" s="712">
        <v>1</v>
      </c>
      <c r="K775" s="718">
        <f>IF(G775="","",VLOOKUP(G775,ARANCEL!$B$5:$D$121,3,FALSE)*J775)</f>
        <v>12246</v>
      </c>
      <c r="L775" s="1243" t="s">
        <v>8279</v>
      </c>
      <c r="M775" s="1243">
        <v>4500259031</v>
      </c>
      <c r="N775" s="1243" t="s">
        <v>8259</v>
      </c>
    </row>
    <row r="776" spans="1:14" s="875" customFormat="1" x14ac:dyDescent="0.25">
      <c r="A776" s="816" t="s">
        <v>305</v>
      </c>
      <c r="B776" s="817">
        <v>41880</v>
      </c>
      <c r="C776" s="818" t="s">
        <v>6715</v>
      </c>
      <c r="D776" s="816" t="s">
        <v>1157</v>
      </c>
      <c r="E776" s="819">
        <v>10249051</v>
      </c>
      <c r="F776" s="816">
        <v>28239737</v>
      </c>
      <c r="G776" s="816">
        <v>2707001</v>
      </c>
      <c r="H776" s="716" t="str">
        <f>IF(G776="","",VLOOKUP(G776,ARANCEL!$B$5:$D$121,2,FALSE))</f>
        <v xml:space="preserve">PLANO DE RELAJACION </v>
      </c>
      <c r="I776" s="717" t="s">
        <v>306</v>
      </c>
      <c r="J776" s="712">
        <v>1</v>
      </c>
      <c r="K776" s="718">
        <f>IF(G776="","",VLOOKUP(G776,ARANCEL!$B$5:$D$121,3,FALSE)*J776)</f>
        <v>9221</v>
      </c>
      <c r="L776" s="1243" t="s">
        <v>7548</v>
      </c>
      <c r="M776" s="1243">
        <v>4500254810</v>
      </c>
      <c r="N776" s="1243" t="s">
        <v>7560</v>
      </c>
    </row>
    <row r="777" spans="1:14" s="875" customFormat="1" x14ac:dyDescent="0.25">
      <c r="A777" s="816" t="s">
        <v>305</v>
      </c>
      <c r="B777" s="817">
        <v>41894</v>
      </c>
      <c r="C777" s="818" t="s">
        <v>6715</v>
      </c>
      <c r="D777" s="816" t="s">
        <v>1280</v>
      </c>
      <c r="E777" s="819">
        <v>10255732</v>
      </c>
      <c r="F777" s="816">
        <v>28490893</v>
      </c>
      <c r="G777" s="816">
        <v>2704005</v>
      </c>
      <c r="H777" s="716" t="str">
        <f>IF(G777="","",VLOOKUP(G777,ARANCEL!$B$5:$D$121,2,FALSE))</f>
        <v>PROVISORIO</v>
      </c>
      <c r="I777" s="717" t="s">
        <v>312</v>
      </c>
      <c r="J777" s="712">
        <v>1</v>
      </c>
      <c r="K777" s="718">
        <f>IF(G777="","",VLOOKUP(G777,ARANCEL!$B$5:$D$121,3,FALSE)*J777)</f>
        <v>3250</v>
      </c>
      <c r="L777" s="1243" t="s">
        <v>7548</v>
      </c>
      <c r="M777" s="1243">
        <v>4500254810</v>
      </c>
      <c r="N777" s="1243" t="s">
        <v>7560</v>
      </c>
    </row>
    <row r="778" spans="1:14" s="798" customFormat="1" x14ac:dyDescent="0.25">
      <c r="A778" s="728" t="s">
        <v>305</v>
      </c>
      <c r="B778" s="719">
        <v>41894</v>
      </c>
      <c r="C778" s="714" t="s">
        <v>6715</v>
      </c>
      <c r="D778" s="712" t="s">
        <v>1280</v>
      </c>
      <c r="E778" s="715">
        <v>10255732</v>
      </c>
      <c r="F778" s="712">
        <v>28490893</v>
      </c>
      <c r="G778" s="712">
        <v>2704003</v>
      </c>
      <c r="H778" s="716" t="str">
        <f>IF(G778="","",VLOOKUP(G778,ARANCEL!$B$5:$D$121,2,FALSE))</f>
        <v xml:space="preserve">CORONA PERIFERICA CON PERNO MUÑON COLADO </v>
      </c>
      <c r="I778" s="717" t="s">
        <v>312</v>
      </c>
      <c r="J778" s="712">
        <v>1</v>
      </c>
      <c r="K778" s="718">
        <f>IF(G778="","",VLOOKUP(G778,ARANCEL!$B$5:$D$121,3,FALSE)*J778)</f>
        <v>32612</v>
      </c>
      <c r="L778" s="1243" t="s">
        <v>7548</v>
      </c>
      <c r="M778" s="1243">
        <v>4500254810</v>
      </c>
      <c r="N778" s="1243" t="s">
        <v>7560</v>
      </c>
    </row>
    <row r="779" spans="1:14" s="798" customFormat="1" x14ac:dyDescent="0.25">
      <c r="A779" s="712" t="s">
        <v>305</v>
      </c>
      <c r="B779" s="719">
        <v>41962</v>
      </c>
      <c r="C779" s="714" t="s">
        <v>6715</v>
      </c>
      <c r="D779" s="712" t="s">
        <v>1280</v>
      </c>
      <c r="E779" s="715">
        <v>10283631</v>
      </c>
      <c r="F779" s="712">
        <v>28490893</v>
      </c>
      <c r="G779" s="712">
        <v>2704005</v>
      </c>
      <c r="H779" s="716" t="str">
        <f>IF(G779="","",VLOOKUP(G779,ARANCEL!$B$5:$D$121,2,FALSE))</f>
        <v>PROVISORIO</v>
      </c>
      <c r="I779" s="717" t="s">
        <v>324</v>
      </c>
      <c r="J779" s="712">
        <v>1</v>
      </c>
      <c r="K779" s="718">
        <f>IF(G779="","",VLOOKUP(G779,ARANCEL!$B$5:$D$121,3,FALSE)*J779)</f>
        <v>3250</v>
      </c>
      <c r="L779" s="1351" t="s">
        <v>9431</v>
      </c>
      <c r="M779" s="1351">
        <v>4500269285</v>
      </c>
      <c r="N779" s="1351" t="s">
        <v>9454</v>
      </c>
    </row>
    <row r="780" spans="1:14" s="798" customFormat="1" x14ac:dyDescent="0.25">
      <c r="A780" s="712" t="s">
        <v>305</v>
      </c>
      <c r="B780" s="719">
        <v>41962</v>
      </c>
      <c r="C780" s="714" t="s">
        <v>6715</v>
      </c>
      <c r="D780" s="712" t="s">
        <v>1280</v>
      </c>
      <c r="E780" s="715">
        <v>10283631</v>
      </c>
      <c r="F780" s="712">
        <v>28490893</v>
      </c>
      <c r="G780" s="712">
        <v>2704003</v>
      </c>
      <c r="H780" s="716" t="str">
        <f>IF(G780="","",VLOOKUP(G780,ARANCEL!$B$5:$D$121,2,FALSE))</f>
        <v xml:space="preserve">CORONA PERIFERICA CON PERNO MUÑON COLADO </v>
      </c>
      <c r="I780" s="717" t="s">
        <v>324</v>
      </c>
      <c r="J780" s="712">
        <v>1</v>
      </c>
      <c r="K780" s="718">
        <f>IF(G780="","",VLOOKUP(G780,ARANCEL!$B$5:$D$121,3,FALSE)*J780)</f>
        <v>32612</v>
      </c>
      <c r="L780" s="1351" t="s">
        <v>9431</v>
      </c>
      <c r="M780" s="1351">
        <v>4500269285</v>
      </c>
      <c r="N780" s="1351" t="s">
        <v>9454</v>
      </c>
    </row>
    <row r="781" spans="1:14" s="875" customFormat="1" x14ac:dyDescent="0.25">
      <c r="A781" s="816" t="s">
        <v>305</v>
      </c>
      <c r="B781" s="817">
        <v>41867</v>
      </c>
      <c r="C781" s="818" t="s">
        <v>1141</v>
      </c>
      <c r="D781" s="816" t="s">
        <v>95</v>
      </c>
      <c r="E781" s="819">
        <v>10242257</v>
      </c>
      <c r="F781" s="816">
        <v>27752825</v>
      </c>
      <c r="G781" s="816">
        <v>2704005</v>
      </c>
      <c r="H781" s="716" t="str">
        <f>IF(G781="","",VLOOKUP(G781,ARANCEL!$B$5:$D$121,2,FALSE))</f>
        <v>PROVISORIO</v>
      </c>
      <c r="I781" s="717" t="s">
        <v>312</v>
      </c>
      <c r="J781" s="712">
        <v>1</v>
      </c>
      <c r="K781" s="718">
        <f>IF(G781="","",VLOOKUP(G781,ARANCEL!$B$5:$D$121,3,FALSE)*J781)</f>
        <v>3250</v>
      </c>
      <c r="L781" s="1243" t="s">
        <v>6905</v>
      </c>
      <c r="M781" s="1243">
        <v>4500251392</v>
      </c>
      <c r="N781" s="1243" t="s">
        <v>7148</v>
      </c>
    </row>
    <row r="782" spans="1:14" s="874" customFormat="1" x14ac:dyDescent="0.25">
      <c r="A782" s="816" t="s">
        <v>305</v>
      </c>
      <c r="B782" s="817">
        <v>41867</v>
      </c>
      <c r="C782" s="818" t="s">
        <v>1141</v>
      </c>
      <c r="D782" s="816" t="s">
        <v>95</v>
      </c>
      <c r="E782" s="819">
        <v>10242257</v>
      </c>
      <c r="F782" s="816">
        <v>27752825</v>
      </c>
      <c r="G782" s="816">
        <v>2704003</v>
      </c>
      <c r="H782" s="716" t="str">
        <f>IF(G782="","",VLOOKUP(G782,ARANCEL!$B$5:$D$121,2,FALSE))</f>
        <v xml:space="preserve">CORONA PERIFERICA CON PERNO MUÑON COLADO </v>
      </c>
      <c r="I782" s="717" t="s">
        <v>312</v>
      </c>
      <c r="J782" s="712">
        <v>1</v>
      </c>
      <c r="K782" s="718">
        <f>IF(G782="","",VLOOKUP(G782,ARANCEL!$B$5:$D$121,3,FALSE)*J782)</f>
        <v>32612</v>
      </c>
      <c r="L782" s="1243" t="s">
        <v>6905</v>
      </c>
      <c r="M782" s="1243">
        <v>4500251392</v>
      </c>
      <c r="N782" s="1243" t="s">
        <v>7148</v>
      </c>
    </row>
    <row r="783" spans="1:14" s="874" customFormat="1" x14ac:dyDescent="0.25">
      <c r="A783" s="816" t="s">
        <v>305</v>
      </c>
      <c r="B783" s="817">
        <v>41666</v>
      </c>
      <c r="C783" s="1152" t="s">
        <v>1893</v>
      </c>
      <c r="D783" s="816" t="s">
        <v>1851</v>
      </c>
      <c r="E783" s="819">
        <v>10170318</v>
      </c>
      <c r="F783" s="816">
        <v>24014236</v>
      </c>
      <c r="G783" s="816">
        <v>2704003</v>
      </c>
      <c r="H783" s="716" t="str">
        <f>IF(G783="","",VLOOKUP(G783,ARANCEL!$B$5:$D$121,2,FALSE))</f>
        <v xml:space="preserve">CORONA PERIFERICA CON PERNO MUÑON COLADO </v>
      </c>
      <c r="I783" s="717" t="s">
        <v>337</v>
      </c>
      <c r="J783" s="712">
        <v>1</v>
      </c>
      <c r="K783" s="718">
        <f>IF(G783="","",VLOOKUP(G783,ARANCEL!$B$5:$D$121,3,FALSE)*J783)</f>
        <v>32612</v>
      </c>
      <c r="L783" s="1243" t="s">
        <v>2842</v>
      </c>
      <c r="M783" s="1243">
        <v>4500216234</v>
      </c>
      <c r="N783" s="1243">
        <v>8407</v>
      </c>
    </row>
    <row r="784" spans="1:14" s="877" customFormat="1" x14ac:dyDescent="0.25">
      <c r="A784" s="816" t="s">
        <v>305</v>
      </c>
      <c r="B784" s="817">
        <v>41666</v>
      </c>
      <c r="C784" s="1152" t="s">
        <v>1893</v>
      </c>
      <c r="D784" s="816" t="s">
        <v>1851</v>
      </c>
      <c r="E784" s="819">
        <v>10170318</v>
      </c>
      <c r="F784" s="816">
        <v>24014236</v>
      </c>
      <c r="G784" s="816">
        <v>2704013</v>
      </c>
      <c r="H784" s="120" t="str">
        <f>IF(G784="","",VLOOKUP(G784,ARANCEL!$B$5:$D$121,2,FALSE))</f>
        <v>PROVISORIO (POR PIEZA)</v>
      </c>
      <c r="I784" s="121" t="s">
        <v>337</v>
      </c>
      <c r="J784" s="119">
        <v>1</v>
      </c>
      <c r="K784" s="122">
        <f>IF(G784="","",VLOOKUP(G784,ARANCEL!$B$5:$D$121,3,FALSE)*J784)</f>
        <v>3250</v>
      </c>
      <c r="L784" s="1229" t="s">
        <v>2842</v>
      </c>
      <c r="M784" s="1229">
        <v>4500216234</v>
      </c>
      <c r="N784" s="1229">
        <v>8407</v>
      </c>
    </row>
    <row r="785" spans="1:14" s="874" customFormat="1" x14ac:dyDescent="0.25">
      <c r="A785" s="816" t="s">
        <v>305</v>
      </c>
      <c r="B785" s="817">
        <v>41906</v>
      </c>
      <c r="C785" s="818" t="s">
        <v>7314</v>
      </c>
      <c r="D785" s="816" t="s">
        <v>1638</v>
      </c>
      <c r="E785" s="819">
        <v>10259406</v>
      </c>
      <c r="F785" s="816">
        <v>28627430</v>
      </c>
      <c r="G785" s="816">
        <v>2704013</v>
      </c>
      <c r="H785" s="716" t="str">
        <f>IF(G785="","",VLOOKUP(G785,ARANCEL!$B$5:$D$121,2,FALSE))</f>
        <v>PROVISORIO (POR PIEZA)</v>
      </c>
      <c r="I785" s="717" t="s">
        <v>323</v>
      </c>
      <c r="J785" s="712">
        <v>1</v>
      </c>
      <c r="K785" s="718">
        <f>IF(G785="","",VLOOKUP(G785,ARANCEL!$B$5:$D$121,3,FALSE)*J785)</f>
        <v>3250</v>
      </c>
      <c r="L785" s="1243" t="s">
        <v>7548</v>
      </c>
      <c r="M785" s="1243">
        <v>4500255820</v>
      </c>
      <c r="N785" s="1243">
        <v>10273</v>
      </c>
    </row>
    <row r="786" spans="1:14" s="874" customFormat="1" x14ac:dyDescent="0.25">
      <c r="A786" s="816" t="s">
        <v>305</v>
      </c>
      <c r="B786" s="817">
        <v>41906</v>
      </c>
      <c r="C786" s="818" t="s">
        <v>7314</v>
      </c>
      <c r="D786" s="816" t="s">
        <v>1638</v>
      </c>
      <c r="E786" s="819">
        <v>10259406</v>
      </c>
      <c r="F786" s="816">
        <v>28627430</v>
      </c>
      <c r="G786" s="816">
        <v>2704015</v>
      </c>
      <c r="H786" s="716" t="str">
        <f>IF(G786="","",VLOOKUP(G786,ARANCEL!$B$5:$D$121,2,FALSE))</f>
        <v xml:space="preserve">CORONA IN CERAM </v>
      </c>
      <c r="I786" s="717" t="s">
        <v>323</v>
      </c>
      <c r="J786" s="712">
        <v>1</v>
      </c>
      <c r="K786" s="718">
        <f>IF(G786="","",VLOOKUP(G786,ARANCEL!$B$5:$D$121,3,FALSE)*J786)</f>
        <v>42733</v>
      </c>
      <c r="L786" s="1243" t="s">
        <v>7548</v>
      </c>
      <c r="M786" s="1243">
        <v>4500255820</v>
      </c>
      <c r="N786" s="1243">
        <v>10273</v>
      </c>
    </row>
    <row r="787" spans="1:14" s="874" customFormat="1" x14ac:dyDescent="0.25">
      <c r="A787" s="816" t="s">
        <v>305</v>
      </c>
      <c r="B787" s="817">
        <v>41787</v>
      </c>
      <c r="C787" s="818" t="s">
        <v>4775</v>
      </c>
      <c r="D787" s="816" t="s">
        <v>1280</v>
      </c>
      <c r="E787" s="819">
        <v>10201878</v>
      </c>
      <c r="F787" s="816">
        <v>26520907</v>
      </c>
      <c r="G787" s="816">
        <v>2704005</v>
      </c>
      <c r="H787" s="716" t="str">
        <f>IF(G787="","",VLOOKUP(G787,ARANCEL!$B$5:$D$121,2,FALSE))</f>
        <v>PROVISORIO</v>
      </c>
      <c r="I787" s="717" t="s">
        <v>326</v>
      </c>
      <c r="J787" s="712">
        <v>1</v>
      </c>
      <c r="K787" s="718">
        <f>IF(G787="","",VLOOKUP(G787,ARANCEL!$B$5:$D$121,3,FALSE)*J787)</f>
        <v>3250</v>
      </c>
      <c r="L787" s="1243" t="s">
        <v>5292</v>
      </c>
      <c r="M787" s="1243">
        <v>4500235506</v>
      </c>
      <c r="N787" s="1243">
        <v>9399</v>
      </c>
    </row>
    <row r="788" spans="1:14" s="884" customFormat="1" x14ac:dyDescent="0.25">
      <c r="A788" s="843" t="s">
        <v>313</v>
      </c>
      <c r="B788" s="817">
        <v>41815</v>
      </c>
      <c r="C788" s="818" t="s">
        <v>4775</v>
      </c>
      <c r="D788" s="816" t="s">
        <v>1280</v>
      </c>
      <c r="E788" s="819">
        <v>10201878</v>
      </c>
      <c r="F788" s="816">
        <v>26520907</v>
      </c>
      <c r="G788" s="816">
        <v>2704031</v>
      </c>
      <c r="H788" s="716" t="str">
        <f>IF(G788="","",VLOOKUP(G788,ARANCEL!$B$5:$D$121,2,FALSE))</f>
        <v xml:space="preserve">PERNO MUÑON METALICO </v>
      </c>
      <c r="I788" s="717" t="s">
        <v>326</v>
      </c>
      <c r="J788" s="712">
        <v>1</v>
      </c>
      <c r="K788" s="718">
        <f>IF(G788="","",VLOOKUP(G788,ARANCEL!$B$5:$D$121,3,FALSE)*J788)</f>
        <v>12246</v>
      </c>
      <c r="L788" s="1243" t="s">
        <v>6017</v>
      </c>
      <c r="M788" s="1243">
        <v>4500243699</v>
      </c>
      <c r="N788" s="1243">
        <v>9792</v>
      </c>
    </row>
    <row r="789" spans="1:14" s="884" customFormat="1" x14ac:dyDescent="0.25">
      <c r="A789" s="816" t="s">
        <v>305</v>
      </c>
      <c r="B789" s="817">
        <v>41815</v>
      </c>
      <c r="C789" s="818" t="s">
        <v>4775</v>
      </c>
      <c r="D789" s="816" t="s">
        <v>1280</v>
      </c>
      <c r="E789" s="819">
        <v>10201878</v>
      </c>
      <c r="F789" s="816">
        <v>26520907</v>
      </c>
      <c r="G789" s="816">
        <v>2704016</v>
      </c>
      <c r="H789" s="716" t="str">
        <f>IF(G789="","",VLOOKUP(G789,ARANCEL!$B$5:$D$121,2,FALSE))</f>
        <v xml:space="preserve">CORONA PROCERA </v>
      </c>
      <c r="I789" s="717" t="s">
        <v>326</v>
      </c>
      <c r="J789" s="712">
        <v>1</v>
      </c>
      <c r="K789" s="718">
        <f>IF(G789="","",VLOOKUP(G789,ARANCEL!$B$5:$D$121,3,FALSE)*J789)</f>
        <v>58477</v>
      </c>
      <c r="L789" s="1243" t="s">
        <v>6017</v>
      </c>
      <c r="M789" s="1243">
        <v>4500243699</v>
      </c>
      <c r="N789" s="1243">
        <v>9792</v>
      </c>
    </row>
    <row r="790" spans="1:14" s="844" customFormat="1" ht="14.25" customHeight="1" x14ac:dyDescent="0.25">
      <c r="A790" s="712" t="s">
        <v>305</v>
      </c>
      <c r="B790" s="719">
        <v>41996</v>
      </c>
      <c r="C790" s="714" t="s">
        <v>9068</v>
      </c>
      <c r="D790" s="712" t="s">
        <v>8671</v>
      </c>
      <c r="E790" s="715">
        <v>10299255</v>
      </c>
      <c r="F790" s="712">
        <v>30146782</v>
      </c>
      <c r="G790" s="712">
        <v>2705003</v>
      </c>
      <c r="H790" s="716" t="str">
        <f>IF(G790="","",VLOOKUP(G790,ARANCEL!$B$5:$D$121,2,FALSE))</f>
        <v>INCRUSTACION ESTETICA (ART-GLASS O CERAMICA)</v>
      </c>
      <c r="I790" s="717" t="s">
        <v>322</v>
      </c>
      <c r="J790" s="712">
        <v>1</v>
      </c>
      <c r="K790" s="718">
        <f>IF(G790="","",VLOOKUP(G790,ARANCEL!$B$5:$D$121,3,FALSE)*J790)</f>
        <v>15676</v>
      </c>
      <c r="L790" s="1319" t="str">
        <f>IF(E790="","","IMPAGO")</f>
        <v>IMPAGO</v>
      </c>
      <c r="M790" s="1319" t="str">
        <f>IF(L790="IMPAGO","SIN O.C.","")</f>
        <v>SIN O.C.</v>
      </c>
      <c r="N790" s="1319" t="str">
        <f>IF(L790="IMPAGO","SIN FACT.","")</f>
        <v>SIN FACT.</v>
      </c>
    </row>
    <row r="791" spans="1:14" s="884" customFormat="1" x14ac:dyDescent="0.25">
      <c r="A791" s="816" t="s">
        <v>305</v>
      </c>
      <c r="B791" s="817">
        <v>41743</v>
      </c>
      <c r="C791" s="818" t="s">
        <v>3970</v>
      </c>
      <c r="D791" s="816" t="s">
        <v>509</v>
      </c>
      <c r="E791" s="819">
        <v>10188667</v>
      </c>
      <c r="F791" s="816">
        <v>24973269</v>
      </c>
      <c r="G791" s="816">
        <v>2704013</v>
      </c>
      <c r="H791" s="716" t="str">
        <f>IF(G791="","",VLOOKUP(G791,ARANCEL!$B$5:$D$121,2,FALSE))</f>
        <v>PROVISORIO (POR PIEZA)</v>
      </c>
      <c r="I791" s="717" t="s">
        <v>335</v>
      </c>
      <c r="J791" s="712">
        <v>1</v>
      </c>
      <c r="K791" s="718">
        <f>IF(G791="","",VLOOKUP(G791,ARANCEL!$B$5:$D$121,3,FALSE)*J791)</f>
        <v>3250</v>
      </c>
      <c r="L791" s="1243" t="s">
        <v>4612</v>
      </c>
      <c r="M791" s="1243">
        <v>4500230000</v>
      </c>
      <c r="N791" s="1243">
        <v>9201</v>
      </c>
    </row>
    <row r="792" spans="1:14" s="884" customFormat="1" x14ac:dyDescent="0.25">
      <c r="A792" s="816" t="s">
        <v>305</v>
      </c>
      <c r="B792" s="817">
        <v>41743</v>
      </c>
      <c r="C792" s="818" t="s">
        <v>3970</v>
      </c>
      <c r="D792" s="816" t="s">
        <v>509</v>
      </c>
      <c r="E792" s="819">
        <v>10188667</v>
      </c>
      <c r="F792" s="816">
        <v>24973269</v>
      </c>
      <c r="G792" s="816">
        <v>2704003</v>
      </c>
      <c r="H792" s="716" t="str">
        <f>IF(G792="","",VLOOKUP(G792,ARANCEL!$B$5:$D$121,2,FALSE))</f>
        <v xml:space="preserve">CORONA PERIFERICA CON PERNO MUÑON COLADO </v>
      </c>
      <c r="I792" s="717" t="s">
        <v>335</v>
      </c>
      <c r="J792" s="712">
        <v>1</v>
      </c>
      <c r="K792" s="718">
        <f>IF(G792="","",VLOOKUP(G792,ARANCEL!$B$5:$D$121,3,FALSE)*J792)</f>
        <v>32612</v>
      </c>
      <c r="L792" s="1243" t="s">
        <v>4612</v>
      </c>
      <c r="M792" s="1243">
        <v>4500230000</v>
      </c>
      <c r="N792" s="1243">
        <v>9201</v>
      </c>
    </row>
    <row r="793" spans="1:14" s="874" customFormat="1" x14ac:dyDescent="0.25">
      <c r="A793" s="816" t="s">
        <v>305</v>
      </c>
      <c r="B793" s="817">
        <v>41844</v>
      </c>
      <c r="C793" s="818" t="s">
        <v>5965</v>
      </c>
      <c r="D793" s="816" t="s">
        <v>1157</v>
      </c>
      <c r="E793" s="819">
        <v>10230716</v>
      </c>
      <c r="F793" s="816">
        <v>27525658</v>
      </c>
      <c r="G793" s="816">
        <v>2707001</v>
      </c>
      <c r="H793" s="716" t="str">
        <f>IF(G793="","",VLOOKUP(G793,ARANCEL!$B$5:$D$121,2,FALSE))</f>
        <v xml:space="preserve">PLANO DE RELAJACION </v>
      </c>
      <c r="I793" s="717" t="s">
        <v>306</v>
      </c>
      <c r="J793" s="712">
        <v>1</v>
      </c>
      <c r="K793" s="718">
        <f>IF(G793="","",VLOOKUP(G793,ARANCEL!$B$5:$D$121,3,FALSE)*J793)</f>
        <v>9221</v>
      </c>
      <c r="L793" s="1243" t="s">
        <v>6017</v>
      </c>
      <c r="M793" s="1243">
        <v>4500245543</v>
      </c>
      <c r="N793" s="1243">
        <v>9814</v>
      </c>
    </row>
    <row r="794" spans="1:14" s="895" customFormat="1" x14ac:dyDescent="0.25">
      <c r="A794" s="816" t="s">
        <v>305</v>
      </c>
      <c r="B794" s="817">
        <v>41683</v>
      </c>
      <c r="C794" s="1152" t="s">
        <v>2777</v>
      </c>
      <c r="D794" s="816" t="s">
        <v>1157</v>
      </c>
      <c r="E794" s="819">
        <v>10173855</v>
      </c>
      <c r="F794" s="816" t="s">
        <v>592</v>
      </c>
      <c r="G794" s="816">
        <v>2707001</v>
      </c>
      <c r="H794" s="716" t="str">
        <f>IF(G794="","",VLOOKUP(G794,ARANCEL!$B$5:$D$121,2,FALSE))</f>
        <v xml:space="preserve">PLANO DE RELAJACION </v>
      </c>
      <c r="I794" s="717" t="s">
        <v>306</v>
      </c>
      <c r="J794" s="712">
        <v>1</v>
      </c>
      <c r="K794" s="718">
        <f>IF(G794="","",VLOOKUP(G794,ARANCEL!$B$5:$D$121,3,FALSE)*J794)</f>
        <v>9221</v>
      </c>
      <c r="L794" s="1243" t="s">
        <v>3438</v>
      </c>
      <c r="M794" s="1243">
        <v>4500220795</v>
      </c>
      <c r="N794" s="1243">
        <v>8630</v>
      </c>
    </row>
    <row r="795" spans="1:14" s="895" customFormat="1" x14ac:dyDescent="0.25">
      <c r="A795" s="816" t="s">
        <v>305</v>
      </c>
      <c r="B795" s="817">
        <v>41737</v>
      </c>
      <c r="C795" s="818" t="s">
        <v>3826</v>
      </c>
      <c r="D795" s="816" t="s">
        <v>1969</v>
      </c>
      <c r="E795" s="819">
        <v>10186768</v>
      </c>
      <c r="F795" s="816">
        <v>25577533</v>
      </c>
      <c r="G795" s="816">
        <v>2704013</v>
      </c>
      <c r="H795" s="716" t="str">
        <f>IF(G795="","",VLOOKUP(G795,ARANCEL!$B$5:$D$121,2,FALSE))</f>
        <v>PROVISORIO (POR PIEZA)</v>
      </c>
      <c r="I795" s="717" t="s">
        <v>308</v>
      </c>
      <c r="J795" s="712">
        <v>1</v>
      </c>
      <c r="K795" s="718">
        <f>IF(G795="","",VLOOKUP(G795,ARANCEL!$B$5:$D$121,3,FALSE)*J795)</f>
        <v>3250</v>
      </c>
      <c r="L795" s="1243" t="s">
        <v>4612</v>
      </c>
      <c r="M795" s="1243">
        <v>4500230001</v>
      </c>
      <c r="N795" s="1243">
        <v>9203</v>
      </c>
    </row>
    <row r="796" spans="1:14" s="895" customFormat="1" x14ac:dyDescent="0.25">
      <c r="A796" s="843" t="s">
        <v>305</v>
      </c>
      <c r="B796" s="817">
        <v>41737</v>
      </c>
      <c r="C796" s="818" t="s">
        <v>3826</v>
      </c>
      <c r="D796" s="816" t="s">
        <v>1969</v>
      </c>
      <c r="E796" s="819">
        <v>10186768</v>
      </c>
      <c r="F796" s="816">
        <v>25577533</v>
      </c>
      <c r="G796" s="816">
        <v>2704003</v>
      </c>
      <c r="H796" s="716" t="str">
        <f>IF(G796="","",VLOOKUP(G796,ARANCEL!$B$5:$D$121,2,FALSE))</f>
        <v xml:space="preserve">CORONA PERIFERICA CON PERNO MUÑON COLADO </v>
      </c>
      <c r="I796" s="717" t="s">
        <v>308</v>
      </c>
      <c r="J796" s="712">
        <v>1</v>
      </c>
      <c r="K796" s="718">
        <f>IF(G796="","",VLOOKUP(G796,ARANCEL!$B$5:$D$121,3,FALSE)*J796)</f>
        <v>32612</v>
      </c>
      <c r="L796" s="1243" t="s">
        <v>4612</v>
      </c>
      <c r="M796" s="1243">
        <v>4500230001</v>
      </c>
      <c r="N796" s="1243">
        <v>9203</v>
      </c>
    </row>
    <row r="797" spans="1:14" s="895" customFormat="1" x14ac:dyDescent="0.25">
      <c r="A797" s="816" t="s">
        <v>305</v>
      </c>
      <c r="B797" s="817">
        <v>41659</v>
      </c>
      <c r="C797" s="1152" t="s">
        <v>1892</v>
      </c>
      <c r="D797" s="816" t="s">
        <v>95</v>
      </c>
      <c r="E797" s="819">
        <v>10169543</v>
      </c>
      <c r="F797" s="816">
        <v>24645565</v>
      </c>
      <c r="G797" s="816">
        <v>2705003</v>
      </c>
      <c r="H797" s="716" t="str">
        <f>IF(G797="","",VLOOKUP(G797,ARANCEL!$B$5:$D$121,2,FALSE))</f>
        <v>INCRUSTACION ESTETICA (ART-GLASS O CERAMICA)</v>
      </c>
      <c r="I797" s="717" t="s">
        <v>312</v>
      </c>
      <c r="J797" s="712">
        <v>1</v>
      </c>
      <c r="K797" s="718">
        <f>IF(G797="","",VLOOKUP(G797,ARANCEL!$B$5:$D$121,3,FALSE)*J797)</f>
        <v>15676</v>
      </c>
      <c r="L797" s="1243" t="s">
        <v>2842</v>
      </c>
      <c r="M797" s="1243">
        <v>4500216233</v>
      </c>
      <c r="N797" s="1243">
        <v>8406</v>
      </c>
    </row>
    <row r="798" spans="1:14" x14ac:dyDescent="0.25">
      <c r="A798" s="712" t="s">
        <v>305</v>
      </c>
      <c r="B798" s="719">
        <v>41688</v>
      </c>
      <c r="C798" s="714" t="s">
        <v>3022</v>
      </c>
      <c r="D798" s="712" t="s">
        <v>414</v>
      </c>
      <c r="E798" s="715">
        <v>10163157</v>
      </c>
      <c r="F798" s="712">
        <v>23207790</v>
      </c>
      <c r="G798" s="712">
        <v>2704003</v>
      </c>
      <c r="H798" s="716" t="str">
        <f>IF(G798="","",VLOOKUP(G798,ARANCEL!$B$5:$D$121,2,FALSE))</f>
        <v xml:space="preserve">CORONA PERIFERICA CON PERNO MUÑON COLADO </v>
      </c>
      <c r="I798" s="717" t="s">
        <v>312</v>
      </c>
      <c r="J798" s="712">
        <v>1</v>
      </c>
      <c r="K798" s="718">
        <f>IF(G798="","",VLOOKUP(G798,ARANCEL!$B$5:$D$121,3,FALSE)*J798)</f>
        <v>32612</v>
      </c>
      <c r="L798" s="1243" t="s">
        <v>3438</v>
      </c>
      <c r="M798" s="1243">
        <v>4500220795</v>
      </c>
      <c r="N798" s="1243">
        <v>8630</v>
      </c>
    </row>
    <row r="799" spans="1:14" s="895" customFormat="1" x14ac:dyDescent="0.25">
      <c r="A799" s="712" t="s">
        <v>305</v>
      </c>
      <c r="B799" s="719">
        <v>41801</v>
      </c>
      <c r="C799" s="714" t="s">
        <v>4994</v>
      </c>
      <c r="D799" s="712" t="s">
        <v>1851</v>
      </c>
      <c r="E799" s="715">
        <v>10207824</v>
      </c>
      <c r="F799" s="712">
        <v>26347375</v>
      </c>
      <c r="G799" s="712">
        <v>2702002</v>
      </c>
      <c r="H799" s="716" t="str">
        <f>IF(G799="","",VLOOKUP(G799,ARANCEL!$B$5:$D$121,2,FALSE))</f>
        <v xml:space="preserve">LABORATORIO CORONA CEMENTADA SOBRE IMPLANTE </v>
      </c>
      <c r="I799" s="717" t="s">
        <v>337</v>
      </c>
      <c r="J799" s="712">
        <v>1</v>
      </c>
      <c r="K799" s="718">
        <f>IF(G799="","",VLOOKUP(G799,ARANCEL!$B$5:$D$121,3,FALSE)*J799)</f>
        <v>31878</v>
      </c>
      <c r="L799" s="1243" t="s">
        <v>5742</v>
      </c>
      <c r="M799" s="1243">
        <v>4500239468</v>
      </c>
      <c r="N799" s="1243" t="s">
        <v>5756</v>
      </c>
    </row>
    <row r="800" spans="1:14" s="895" customFormat="1" x14ac:dyDescent="0.25">
      <c r="A800" s="712" t="s">
        <v>305</v>
      </c>
      <c r="B800" s="719">
        <v>41939</v>
      </c>
      <c r="C800" s="714" t="s">
        <v>7883</v>
      </c>
      <c r="D800" s="712" t="s">
        <v>95</v>
      </c>
      <c r="E800" s="715">
        <v>10270519</v>
      </c>
      <c r="F800" s="712">
        <v>28396519</v>
      </c>
      <c r="G800" s="712">
        <v>2705003</v>
      </c>
      <c r="H800" s="716" t="str">
        <f>IF(G800="","",VLOOKUP(G800,ARANCEL!$B$5:$D$121,2,FALSE))</f>
        <v>INCRUSTACION ESTETICA (ART-GLASS O CERAMICA)</v>
      </c>
      <c r="I800" s="717" t="s">
        <v>322</v>
      </c>
      <c r="J800" s="712">
        <v>1</v>
      </c>
      <c r="K800" s="718">
        <f>IF(G800="","",VLOOKUP(G800,ARANCEL!$B$5:$D$121,3,FALSE)*J800)</f>
        <v>15676</v>
      </c>
      <c r="L800" s="1243" t="s">
        <v>8279</v>
      </c>
      <c r="M800" s="1243">
        <v>4500260657</v>
      </c>
      <c r="N800" s="1243" t="s">
        <v>8296</v>
      </c>
    </row>
    <row r="801" spans="1:14" s="895" customFormat="1" x14ac:dyDescent="0.25">
      <c r="A801" s="712" t="s">
        <v>305</v>
      </c>
      <c r="B801" s="719">
        <v>41515</v>
      </c>
      <c r="C801" s="724" t="s">
        <v>1891</v>
      </c>
      <c r="D801" s="712" t="s">
        <v>1275</v>
      </c>
      <c r="E801" s="715">
        <v>10153454</v>
      </c>
      <c r="F801" s="712">
        <v>22162099</v>
      </c>
      <c r="G801" s="712">
        <v>2704013</v>
      </c>
      <c r="H801" s="716" t="str">
        <f>IF(G801="","",VLOOKUP(G801,ARANCEL!$B$5:$D$121,2,FALSE))</f>
        <v>PROVISORIO (POR PIEZA)</v>
      </c>
      <c r="I801" s="717" t="s">
        <v>355</v>
      </c>
      <c r="J801" s="712">
        <v>2</v>
      </c>
      <c r="K801" s="718">
        <f>IF(G801="","",VLOOKUP(G801,ARANCEL!$B$5:$D$121,3,FALSE)*J801)</f>
        <v>6500</v>
      </c>
      <c r="L801" s="1319" t="str">
        <f>IF(E801="","","IMPAGO")</f>
        <v>IMPAGO</v>
      </c>
      <c r="M801" s="1319" t="str">
        <f>IF(L801="IMPAGO","SIN O.C.","")</f>
        <v>SIN O.C.</v>
      </c>
      <c r="N801" s="1319" t="str">
        <f>IF(L801="IMPAGO","SIN FACT.","")</f>
        <v>SIN FACT.</v>
      </c>
    </row>
    <row r="802" spans="1:14" s="899" customFormat="1" x14ac:dyDescent="0.25">
      <c r="A802" s="816" t="s">
        <v>305</v>
      </c>
      <c r="B802" s="817">
        <v>41515</v>
      </c>
      <c r="C802" s="1152" t="s">
        <v>1891</v>
      </c>
      <c r="D802" s="816" t="s">
        <v>1275</v>
      </c>
      <c r="E802" s="819">
        <v>10153454</v>
      </c>
      <c r="F802" s="816">
        <v>22162099</v>
      </c>
      <c r="G802" s="816">
        <v>2704003</v>
      </c>
      <c r="H802" s="716" t="str">
        <f>IF(G802="","",VLOOKUP(G802,ARANCEL!$B$5:$D$121,2,FALSE))</f>
        <v xml:space="preserve">CORONA PERIFERICA CON PERNO MUÑON COLADO </v>
      </c>
      <c r="I802" s="717" t="s">
        <v>355</v>
      </c>
      <c r="J802" s="712">
        <v>2</v>
      </c>
      <c r="K802" s="718">
        <f>IF(G802="","",VLOOKUP(G802,ARANCEL!$B$5:$D$121,3,FALSE)*J802)</f>
        <v>65224</v>
      </c>
      <c r="L802" s="1319" t="str">
        <f>IF(E802="","","IMPAGO")</f>
        <v>IMPAGO</v>
      </c>
      <c r="M802" s="1319" t="str">
        <f>IF(L802="IMPAGO","SIN O.C.","")</f>
        <v>SIN O.C.</v>
      </c>
      <c r="N802" s="1319" t="str">
        <f>IF(L802="IMPAGO","SIN FACT.","")</f>
        <v>SIN FACT.</v>
      </c>
    </row>
    <row r="803" spans="1:14" s="899" customFormat="1" x14ac:dyDescent="0.25">
      <c r="A803" s="816" t="s">
        <v>305</v>
      </c>
      <c r="B803" s="817">
        <v>41964</v>
      </c>
      <c r="C803" s="818" t="s">
        <v>8467</v>
      </c>
      <c r="D803" s="816" t="s">
        <v>1638</v>
      </c>
      <c r="E803" s="819">
        <v>10283676</v>
      </c>
      <c r="F803" s="816">
        <v>29695756</v>
      </c>
      <c r="G803" s="816">
        <v>2704013</v>
      </c>
      <c r="H803" s="716" t="str">
        <f>IF(G803="","",VLOOKUP(G803,ARANCEL!$B$5:$D$121,2,FALSE))</f>
        <v>PROVISORIO (POR PIEZA)</v>
      </c>
      <c r="I803" s="717" t="s">
        <v>312</v>
      </c>
      <c r="J803" s="712">
        <v>1</v>
      </c>
      <c r="K803" s="718">
        <f>IF(G803="","",VLOOKUP(G803,ARANCEL!$B$5:$D$121,3,FALSE)*J803)</f>
        <v>3250</v>
      </c>
      <c r="L803" s="1351" t="s">
        <v>9431</v>
      </c>
      <c r="M803" s="1351">
        <v>4500269285</v>
      </c>
      <c r="N803" s="1351" t="s">
        <v>9454</v>
      </c>
    </row>
    <row r="804" spans="1:14" s="899" customFormat="1" x14ac:dyDescent="0.25">
      <c r="A804" s="816" t="s">
        <v>305</v>
      </c>
      <c r="B804" s="817">
        <v>41964</v>
      </c>
      <c r="C804" s="818" t="s">
        <v>8467</v>
      </c>
      <c r="D804" s="816" t="s">
        <v>1638</v>
      </c>
      <c r="E804" s="819">
        <v>10283676</v>
      </c>
      <c r="F804" s="816">
        <v>29695756</v>
      </c>
      <c r="G804" s="816">
        <v>2704003</v>
      </c>
      <c r="H804" s="716" t="str">
        <f>IF(G804="","",VLOOKUP(G804,ARANCEL!$B$5:$D$121,2,FALSE))</f>
        <v xml:space="preserve">CORONA PERIFERICA CON PERNO MUÑON COLADO </v>
      </c>
      <c r="I804" s="717" t="s">
        <v>312</v>
      </c>
      <c r="J804" s="712">
        <v>1</v>
      </c>
      <c r="K804" s="718">
        <f>IF(G804="","",VLOOKUP(G804,ARANCEL!$B$5:$D$121,3,FALSE)*J804)</f>
        <v>32612</v>
      </c>
      <c r="L804" s="1351" t="s">
        <v>9431</v>
      </c>
      <c r="M804" s="1351">
        <v>4500269285</v>
      </c>
      <c r="N804" s="1351" t="s">
        <v>9454</v>
      </c>
    </row>
    <row r="805" spans="1:14" s="899" customFormat="1" x14ac:dyDescent="0.25">
      <c r="A805" s="816" t="s">
        <v>305</v>
      </c>
      <c r="B805" s="817">
        <v>41961</v>
      </c>
      <c r="C805" s="818" t="s">
        <v>8205</v>
      </c>
      <c r="D805" s="816" t="s">
        <v>414</v>
      </c>
      <c r="E805" s="819">
        <v>10278600</v>
      </c>
      <c r="F805" s="816">
        <v>29524512</v>
      </c>
      <c r="G805" s="816">
        <v>2702001</v>
      </c>
      <c r="H805" s="716" t="str">
        <f>IF(G805="","",VLOOKUP(G805,ARANCEL!$B$5:$D$121,2,FALSE))</f>
        <v>LABORATORIO PROVISORIO SOBRE IMPLANTE</v>
      </c>
      <c r="I805" s="717" t="s">
        <v>335</v>
      </c>
      <c r="J805" s="712">
        <v>1</v>
      </c>
      <c r="K805" s="718">
        <f>IF(G805="","",VLOOKUP(G805,ARANCEL!$B$5:$D$121,3,FALSE)*J805)</f>
        <v>7872</v>
      </c>
      <c r="L805" s="1243" t="s">
        <v>8256</v>
      </c>
      <c r="M805" s="1243">
        <v>4500265501</v>
      </c>
      <c r="N805" s="1243" t="s">
        <v>8950</v>
      </c>
    </row>
    <row r="806" spans="1:14" s="899" customFormat="1" x14ac:dyDescent="0.25">
      <c r="A806" s="816" t="s">
        <v>313</v>
      </c>
      <c r="B806" s="817">
        <v>41961</v>
      </c>
      <c r="C806" s="818" t="s">
        <v>8205</v>
      </c>
      <c r="D806" s="816" t="s">
        <v>414</v>
      </c>
      <c r="E806" s="819">
        <v>10278600</v>
      </c>
      <c r="F806" s="816">
        <v>29524512</v>
      </c>
      <c r="G806" s="816">
        <v>2702002</v>
      </c>
      <c r="H806" s="716" t="str">
        <f>IF(G806="","",VLOOKUP(G806,ARANCEL!$B$5:$D$121,2,FALSE))</f>
        <v xml:space="preserve">LABORATORIO CORONA CEMENTADA SOBRE IMPLANTE </v>
      </c>
      <c r="I806" s="717" t="s">
        <v>2739</v>
      </c>
      <c r="J806" s="712">
        <v>2</v>
      </c>
      <c r="K806" s="718">
        <f>IF(G806="","",VLOOKUP(G806,ARANCEL!$B$5:$D$121,3,FALSE)*J806)</f>
        <v>63756</v>
      </c>
      <c r="L806" s="1243" t="s">
        <v>8256</v>
      </c>
      <c r="M806" s="1243">
        <v>4500265501</v>
      </c>
      <c r="N806" s="1243" t="s">
        <v>8950</v>
      </c>
    </row>
    <row r="807" spans="1:14" s="899" customFormat="1" x14ac:dyDescent="0.25">
      <c r="A807" s="816" t="s">
        <v>305</v>
      </c>
      <c r="B807" s="817">
        <v>41765</v>
      </c>
      <c r="C807" s="818" t="s">
        <v>4335</v>
      </c>
      <c r="D807" s="816" t="s">
        <v>95</v>
      </c>
      <c r="E807" s="819">
        <v>10193643</v>
      </c>
      <c r="F807" s="816">
        <v>26026979</v>
      </c>
      <c r="G807" s="816">
        <v>2704013</v>
      </c>
      <c r="H807" s="716" t="str">
        <f>IF(G807="","",VLOOKUP(G807,ARANCEL!$B$5:$D$121,2,FALSE))</f>
        <v>PROVISORIO (POR PIEZA)</v>
      </c>
      <c r="I807" s="717" t="s">
        <v>324</v>
      </c>
      <c r="J807" s="712">
        <v>1</v>
      </c>
      <c r="K807" s="718">
        <f>IF(G807="","",VLOOKUP(G807,ARANCEL!$B$5:$D$121,3,FALSE)*J807)</f>
        <v>3250</v>
      </c>
      <c r="L807" s="1243" t="s">
        <v>4612</v>
      </c>
      <c r="M807" s="1243">
        <v>4500230017</v>
      </c>
      <c r="N807" s="1243">
        <v>9205</v>
      </c>
    </row>
    <row r="808" spans="1:14" s="899" customFormat="1" x14ac:dyDescent="0.25">
      <c r="A808" s="843" t="s">
        <v>305</v>
      </c>
      <c r="B808" s="817">
        <v>41765</v>
      </c>
      <c r="C808" s="818" t="s">
        <v>4335</v>
      </c>
      <c r="D808" s="816" t="s">
        <v>95</v>
      </c>
      <c r="E808" s="819">
        <v>10193643</v>
      </c>
      <c r="F808" s="816">
        <v>26026979</v>
      </c>
      <c r="G808" s="816">
        <v>2704003</v>
      </c>
      <c r="H808" s="716" t="str">
        <f>IF(G808="","",VLOOKUP(G808,ARANCEL!$B$5:$D$121,2,FALSE))</f>
        <v xml:space="preserve">CORONA PERIFERICA CON PERNO MUÑON COLADO </v>
      </c>
      <c r="I808" s="717" t="s">
        <v>324</v>
      </c>
      <c r="J808" s="712">
        <v>1</v>
      </c>
      <c r="K808" s="718">
        <f>IF(G808="","",VLOOKUP(G808,ARANCEL!$B$5:$D$121,3,FALSE)*J808)</f>
        <v>32612</v>
      </c>
      <c r="L808" s="1243" t="s">
        <v>4612</v>
      </c>
      <c r="M808" s="1243">
        <v>4500230017</v>
      </c>
      <c r="N808" s="1243">
        <v>9205</v>
      </c>
    </row>
    <row r="809" spans="1:14" s="908" customFormat="1" x14ac:dyDescent="0.25">
      <c r="A809" s="816" t="s">
        <v>305</v>
      </c>
      <c r="B809" s="817">
        <v>41694</v>
      </c>
      <c r="C809" s="818" t="s">
        <v>2649</v>
      </c>
      <c r="D809" s="816" t="s">
        <v>414</v>
      </c>
      <c r="E809" s="819">
        <v>10177261</v>
      </c>
      <c r="F809" s="816">
        <v>23696304</v>
      </c>
      <c r="G809" s="816">
        <v>2702048</v>
      </c>
      <c r="H809" s="716" t="str">
        <f>IF(G809="","",VLOOKUP(G809,ARANCEL!$B$5:$D$121,2,FALSE))</f>
        <v xml:space="preserve">SERVICIO LAB. IMPLANTE CORONA CEMENTADA/ATORNILLADA </v>
      </c>
      <c r="I809" s="717" t="s">
        <v>684</v>
      </c>
      <c r="J809" s="712">
        <v>2</v>
      </c>
      <c r="K809" s="718">
        <f>IF(G809="","",VLOOKUP(G809,ARANCEL!$B$5:$D$121,3,FALSE)*J809)</f>
        <v>87714</v>
      </c>
      <c r="L809" s="1243" t="s">
        <v>8279</v>
      </c>
      <c r="M809" s="1243">
        <v>4500259031</v>
      </c>
      <c r="N809" s="1243" t="s">
        <v>8259</v>
      </c>
    </row>
    <row r="810" spans="1:14" s="908" customFormat="1" x14ac:dyDescent="0.25">
      <c r="A810" s="816" t="s">
        <v>305</v>
      </c>
      <c r="B810" s="817">
        <v>41822</v>
      </c>
      <c r="C810" s="818" t="s">
        <v>2649</v>
      </c>
      <c r="D810" s="816" t="s">
        <v>1157</v>
      </c>
      <c r="E810" s="819">
        <v>10218744</v>
      </c>
      <c r="F810" s="816">
        <v>26654790</v>
      </c>
      <c r="G810" s="816">
        <v>2707001</v>
      </c>
      <c r="H810" s="716" t="str">
        <f>IF(G810="","",VLOOKUP(G810,ARANCEL!$B$5:$D$121,2,FALSE))</f>
        <v xml:space="preserve">PLANO DE RELAJACION </v>
      </c>
      <c r="I810" s="717" t="s">
        <v>306</v>
      </c>
      <c r="J810" s="712">
        <v>1</v>
      </c>
      <c r="K810" s="718">
        <f>IF(G810="","",VLOOKUP(G810,ARANCEL!$B$5:$D$121,3,FALSE)*J810)</f>
        <v>9221</v>
      </c>
      <c r="L810" s="1243" t="s">
        <v>6017</v>
      </c>
      <c r="M810" s="1243">
        <v>4500243707</v>
      </c>
      <c r="N810" s="1243">
        <v>9794</v>
      </c>
    </row>
    <row r="811" spans="1:14" s="908" customFormat="1" x14ac:dyDescent="0.25">
      <c r="A811" s="816" t="s">
        <v>305</v>
      </c>
      <c r="B811" s="817">
        <v>41754</v>
      </c>
      <c r="C811" s="818" t="s">
        <v>4220</v>
      </c>
      <c r="D811" s="816" t="s">
        <v>1857</v>
      </c>
      <c r="E811" s="819">
        <v>10190489</v>
      </c>
      <c r="F811" s="816">
        <v>25945900</v>
      </c>
      <c r="G811" s="816">
        <v>2705003</v>
      </c>
      <c r="H811" s="716" t="str">
        <f>IF(G811="","",VLOOKUP(G811,ARANCEL!$B$5:$D$121,2,FALSE))</f>
        <v>INCRUSTACION ESTETICA (ART-GLASS O CERAMICA)</v>
      </c>
      <c r="I811" s="717" t="s">
        <v>326</v>
      </c>
      <c r="J811" s="712">
        <v>1</v>
      </c>
      <c r="K811" s="718">
        <f>IF(G811="","",VLOOKUP(G811,ARANCEL!$B$5:$D$121,3,FALSE)*J811)</f>
        <v>15676</v>
      </c>
      <c r="L811" s="1243" t="s">
        <v>4612</v>
      </c>
      <c r="M811" s="1243">
        <v>4500230003</v>
      </c>
      <c r="N811" s="1243">
        <v>9204</v>
      </c>
    </row>
    <row r="812" spans="1:14" s="908" customFormat="1" x14ac:dyDescent="0.25">
      <c r="A812" s="816" t="s">
        <v>305</v>
      </c>
      <c r="B812" s="817">
        <v>41856</v>
      </c>
      <c r="C812" s="818" t="s">
        <v>6200</v>
      </c>
      <c r="D812" s="816" t="s">
        <v>1851</v>
      </c>
      <c r="E812" s="819">
        <v>10236012</v>
      </c>
      <c r="F812" s="816">
        <v>27493402</v>
      </c>
      <c r="G812" s="816">
        <v>2704013</v>
      </c>
      <c r="H812" s="716" t="str">
        <f>IF(G812="","",VLOOKUP(G812,ARANCEL!$B$5:$D$121,2,FALSE))</f>
        <v>PROVISORIO (POR PIEZA)</v>
      </c>
      <c r="I812" s="717" t="s">
        <v>613</v>
      </c>
      <c r="J812" s="712">
        <v>2</v>
      </c>
      <c r="K812" s="718">
        <f>IF(G812="","",VLOOKUP(G812,ARANCEL!$B$5:$D$121,3,FALSE)*J812)</f>
        <v>6500</v>
      </c>
      <c r="L812" s="1243" t="s">
        <v>6905</v>
      </c>
      <c r="M812" s="1243">
        <v>4500249955</v>
      </c>
      <c r="N812" s="1243" t="s">
        <v>6908</v>
      </c>
    </row>
    <row r="813" spans="1:14" s="908" customFormat="1" x14ac:dyDescent="0.25">
      <c r="A813" s="816" t="s">
        <v>305</v>
      </c>
      <c r="B813" s="817">
        <v>41856</v>
      </c>
      <c r="C813" s="818" t="s">
        <v>6200</v>
      </c>
      <c r="D813" s="816" t="s">
        <v>1851</v>
      </c>
      <c r="E813" s="819">
        <v>10236012</v>
      </c>
      <c r="F813" s="816">
        <v>27493402</v>
      </c>
      <c r="G813" s="816">
        <v>2704002</v>
      </c>
      <c r="H813" s="716" t="str">
        <f>IF(G813="","",VLOOKUP(G813,ARANCEL!$B$5:$D$121,2,FALSE))</f>
        <v xml:space="preserve">CORONA PERIFERICA </v>
      </c>
      <c r="I813" s="717" t="s">
        <v>613</v>
      </c>
      <c r="J813" s="712">
        <v>2</v>
      </c>
      <c r="K813" s="718">
        <f>IF(G813="","",VLOOKUP(G813,ARANCEL!$B$5:$D$121,3,FALSE)*J813)</f>
        <v>51730</v>
      </c>
      <c r="L813" s="1243" t="s">
        <v>6905</v>
      </c>
      <c r="M813" s="1243">
        <v>4500249955</v>
      </c>
      <c r="N813" s="1243" t="s">
        <v>6908</v>
      </c>
    </row>
    <row r="814" spans="1:14" s="916" customFormat="1" x14ac:dyDescent="0.25">
      <c r="A814" s="824" t="s">
        <v>305</v>
      </c>
      <c r="B814" s="817">
        <v>41864</v>
      </c>
      <c r="C814" s="818" t="s">
        <v>6200</v>
      </c>
      <c r="D814" s="816" t="s">
        <v>1851</v>
      </c>
      <c r="E814" s="819">
        <v>10242298</v>
      </c>
      <c r="F814" s="816">
        <v>27493402</v>
      </c>
      <c r="G814" s="816">
        <v>2705003</v>
      </c>
      <c r="H814" s="716" t="str">
        <f>IF(G814="","",VLOOKUP(G814,ARANCEL!$B$5:$D$121,2,FALSE))</f>
        <v>INCRUSTACION ESTETICA (ART-GLASS O CERAMICA)</v>
      </c>
      <c r="I814" s="717" t="s">
        <v>633</v>
      </c>
      <c r="J814" s="712">
        <v>1</v>
      </c>
      <c r="K814" s="718">
        <f>IF(G814="","",VLOOKUP(G814,ARANCEL!$B$5:$D$121,3,FALSE)*J814)</f>
        <v>15676</v>
      </c>
      <c r="L814" s="1243" t="s">
        <v>6905</v>
      </c>
      <c r="M814" s="1243">
        <v>4500251392</v>
      </c>
      <c r="N814" s="1243" t="s">
        <v>7148</v>
      </c>
    </row>
    <row r="815" spans="1:14" s="916" customFormat="1" x14ac:dyDescent="0.25">
      <c r="A815" s="816" t="s">
        <v>305</v>
      </c>
      <c r="B815" s="817">
        <v>41838</v>
      </c>
      <c r="C815" s="818" t="s">
        <v>1889</v>
      </c>
      <c r="D815" s="816" t="s">
        <v>1157</v>
      </c>
      <c r="E815" s="819">
        <v>10242258</v>
      </c>
      <c r="F815" s="816">
        <v>28001475</v>
      </c>
      <c r="G815" s="816">
        <v>2707001</v>
      </c>
      <c r="H815" s="716" t="str">
        <f>IF(G815="","",VLOOKUP(G815,ARANCEL!$B$5:$D$121,2,FALSE))</f>
        <v xml:space="preserve">PLANO DE RELAJACION </v>
      </c>
      <c r="I815" s="717" t="s">
        <v>306</v>
      </c>
      <c r="J815" s="712">
        <v>1</v>
      </c>
      <c r="K815" s="718">
        <f>IF(G815="","",VLOOKUP(G815,ARANCEL!$B$5:$D$121,3,FALSE)*J815)</f>
        <v>9221</v>
      </c>
      <c r="L815" s="1243" t="s">
        <v>6905</v>
      </c>
      <c r="M815" s="1243">
        <v>4500251392</v>
      </c>
      <c r="N815" s="1243" t="s">
        <v>7148</v>
      </c>
    </row>
    <row r="816" spans="1:14" s="916" customFormat="1" x14ac:dyDescent="0.25">
      <c r="A816" s="816" t="s">
        <v>305</v>
      </c>
      <c r="B816" s="817">
        <v>41789</v>
      </c>
      <c r="C816" s="818" t="s">
        <v>4810</v>
      </c>
      <c r="D816" s="816" t="s">
        <v>1857</v>
      </c>
      <c r="E816" s="819">
        <v>10203032</v>
      </c>
      <c r="F816" s="816">
        <v>24740822</v>
      </c>
      <c r="G816" s="816">
        <v>2705003</v>
      </c>
      <c r="H816" s="716" t="str">
        <f>IF(G816="","",VLOOKUP(G816,ARANCEL!$B$5:$D$121,2,FALSE))</f>
        <v>INCRUSTACION ESTETICA (ART-GLASS O CERAMICA)</v>
      </c>
      <c r="I816" s="717" t="s">
        <v>308</v>
      </c>
      <c r="J816" s="712">
        <v>1</v>
      </c>
      <c r="K816" s="718">
        <f>IF(G816="","",VLOOKUP(G816,ARANCEL!$B$5:$D$121,3,FALSE)*J816)</f>
        <v>15676</v>
      </c>
      <c r="L816" s="1243" t="s">
        <v>5292</v>
      </c>
      <c r="M816" s="1243">
        <v>4500235506</v>
      </c>
      <c r="N816" s="1243">
        <v>9399</v>
      </c>
    </row>
    <row r="817" spans="1:14" s="916" customFormat="1" x14ac:dyDescent="0.25">
      <c r="A817" s="816" t="s">
        <v>305</v>
      </c>
      <c r="B817" s="817">
        <v>41864</v>
      </c>
      <c r="C817" s="818" t="s">
        <v>6363</v>
      </c>
      <c r="D817" s="816" t="s">
        <v>1157</v>
      </c>
      <c r="E817" s="819">
        <v>10240428</v>
      </c>
      <c r="F817" s="816">
        <v>27961196</v>
      </c>
      <c r="G817" s="816">
        <v>2707001</v>
      </c>
      <c r="H817" s="716" t="str">
        <f>IF(G817="","",VLOOKUP(G817,ARANCEL!$B$5:$D$121,2,FALSE))</f>
        <v xml:space="preserve">PLANO DE RELAJACION </v>
      </c>
      <c r="I817" s="717" t="s">
        <v>306</v>
      </c>
      <c r="J817" s="712">
        <v>1</v>
      </c>
      <c r="K817" s="718">
        <f>IF(G817="","",VLOOKUP(G817,ARANCEL!$B$5:$D$121,3,FALSE)*J817)</f>
        <v>9221</v>
      </c>
      <c r="L817" s="1243" t="s">
        <v>6905</v>
      </c>
      <c r="M817" s="1243">
        <v>4500249955</v>
      </c>
      <c r="N817" s="1243" t="s">
        <v>6908</v>
      </c>
    </row>
    <row r="818" spans="1:14" s="916" customFormat="1" x14ac:dyDescent="0.25">
      <c r="A818" s="816" t="s">
        <v>313</v>
      </c>
      <c r="B818" s="817">
        <v>41654.908414351848</v>
      </c>
      <c r="C818" s="1152" t="s">
        <v>1888</v>
      </c>
      <c r="D818" s="816" t="s">
        <v>1887</v>
      </c>
      <c r="E818" s="819">
        <v>10157460</v>
      </c>
      <c r="F818" s="816">
        <v>23225424</v>
      </c>
      <c r="G818" s="816">
        <v>2704015</v>
      </c>
      <c r="H818" s="716" t="str">
        <f>IF(G818="","",VLOOKUP(G818,ARANCEL!$B$5:$D$121,2,FALSE))</f>
        <v xml:space="preserve">CORONA IN CERAM </v>
      </c>
      <c r="I818" s="717"/>
      <c r="J818" s="712">
        <v>1</v>
      </c>
      <c r="K818" s="718">
        <f>IF(G818="","",VLOOKUP(G818,ARANCEL!$B$5:$D$121,3,FALSE)*J818)</f>
        <v>42733</v>
      </c>
      <c r="L818" s="1293" t="s">
        <v>597</v>
      </c>
      <c r="M818" s="1293">
        <v>4500211684</v>
      </c>
      <c r="N818" s="1293">
        <v>8200</v>
      </c>
    </row>
    <row r="819" spans="1:14" s="910" customFormat="1" x14ac:dyDescent="0.25">
      <c r="A819" s="816" t="s">
        <v>305</v>
      </c>
      <c r="B819" s="817">
        <v>41879</v>
      </c>
      <c r="C819" s="818" t="s">
        <v>6716</v>
      </c>
      <c r="D819" s="816" t="s">
        <v>1870</v>
      </c>
      <c r="E819" s="819">
        <v>10248359</v>
      </c>
      <c r="F819" s="816">
        <v>28028171</v>
      </c>
      <c r="G819" s="816">
        <v>2705003</v>
      </c>
      <c r="H819" s="716" t="str">
        <f>IF(G819="","",VLOOKUP(G819,ARANCEL!$B$5:$D$121,2,FALSE))</f>
        <v>INCRUSTACION ESTETICA (ART-GLASS O CERAMICA)</v>
      </c>
      <c r="I819" s="717" t="s">
        <v>312</v>
      </c>
      <c r="J819" s="712">
        <v>1</v>
      </c>
      <c r="K819" s="718">
        <f>IF(G819="","",VLOOKUP(G819,ARANCEL!$B$5:$D$121,3,FALSE)*J819)</f>
        <v>15676</v>
      </c>
      <c r="L819" s="1243" t="s">
        <v>7548</v>
      </c>
      <c r="M819" s="1243">
        <v>4500254810</v>
      </c>
      <c r="N819" s="1243" t="s">
        <v>7560</v>
      </c>
    </row>
    <row r="820" spans="1:14" s="910" customFormat="1" x14ac:dyDescent="0.25">
      <c r="A820" s="824" t="s">
        <v>305</v>
      </c>
      <c r="B820" s="817">
        <v>41989</v>
      </c>
      <c r="C820" s="818" t="s">
        <v>6716</v>
      </c>
      <c r="D820" s="816" t="s">
        <v>1870</v>
      </c>
      <c r="E820" s="819">
        <v>10248359</v>
      </c>
      <c r="F820" s="816">
        <v>28028171</v>
      </c>
      <c r="G820" s="816">
        <v>2705003</v>
      </c>
      <c r="H820" s="716" t="str">
        <f>IF(G820="","",VLOOKUP(G820,ARANCEL!$B$5:$D$121,2,FALSE))</f>
        <v>INCRUSTACION ESTETICA (ART-GLASS O CERAMICA)</v>
      </c>
      <c r="I820" s="717" t="s">
        <v>308</v>
      </c>
      <c r="J820" s="712">
        <v>1</v>
      </c>
      <c r="K820" s="718">
        <f>IF(G820="","",VLOOKUP(G820,ARANCEL!$B$5:$D$121,3,FALSE)*J820)</f>
        <v>15676</v>
      </c>
      <c r="L820" s="1319" t="str">
        <f>IF(E820="","","IMPAGO")</f>
        <v>IMPAGO</v>
      </c>
      <c r="M820" s="1319" t="str">
        <f>IF(L820="IMPAGO","SIN O.C.","")</f>
        <v>SIN O.C.</v>
      </c>
      <c r="N820" s="1319" t="str">
        <f>IF(L820="IMPAGO","SIN FACT.","")</f>
        <v>SIN FACT.</v>
      </c>
    </row>
    <row r="821" spans="1:14" s="910" customFormat="1" x14ac:dyDescent="0.25">
      <c r="A821" s="816" t="s">
        <v>305</v>
      </c>
      <c r="B821" s="817">
        <v>41732</v>
      </c>
      <c r="C821" s="818" t="s">
        <v>3749</v>
      </c>
      <c r="D821" s="816" t="s">
        <v>1851</v>
      </c>
      <c r="E821" s="819">
        <v>10185970</v>
      </c>
      <c r="F821" s="816">
        <v>24726627</v>
      </c>
      <c r="G821" s="816">
        <v>2704013</v>
      </c>
      <c r="H821" s="716" t="str">
        <f>IF(G821="","",VLOOKUP(G821,ARANCEL!$B$5:$D$121,2,FALSE))</f>
        <v>PROVISORIO (POR PIEZA)</v>
      </c>
      <c r="I821" s="717" t="s">
        <v>335</v>
      </c>
      <c r="J821" s="712">
        <v>1</v>
      </c>
      <c r="K821" s="718">
        <f>IF(G821="","",VLOOKUP(G821,ARANCEL!$B$5:$D$121,3,FALSE)*J821)</f>
        <v>3250</v>
      </c>
      <c r="L821" s="1243" t="s">
        <v>4612</v>
      </c>
      <c r="M821" s="1243">
        <v>4500230000</v>
      </c>
      <c r="N821" s="1243">
        <v>9201</v>
      </c>
    </row>
    <row r="822" spans="1:14" s="910" customFormat="1" x14ac:dyDescent="0.25">
      <c r="A822" s="816" t="s">
        <v>305</v>
      </c>
      <c r="B822" s="817">
        <v>41732</v>
      </c>
      <c r="C822" s="818" t="s">
        <v>3749</v>
      </c>
      <c r="D822" s="816" t="s">
        <v>1851</v>
      </c>
      <c r="E822" s="819">
        <v>10185970</v>
      </c>
      <c r="F822" s="816">
        <v>24726627</v>
      </c>
      <c r="G822" s="816">
        <v>2704003</v>
      </c>
      <c r="H822" s="716" t="str">
        <f>IF(G822="","",VLOOKUP(G822,ARANCEL!$B$5:$D$121,2,FALSE))</f>
        <v xml:space="preserve">CORONA PERIFERICA CON PERNO MUÑON COLADO </v>
      </c>
      <c r="I822" s="717" t="s">
        <v>335</v>
      </c>
      <c r="J822" s="712">
        <v>1</v>
      </c>
      <c r="K822" s="718">
        <f>IF(G822="","",VLOOKUP(G822,ARANCEL!$B$5:$D$121,3,FALSE)*J822)</f>
        <v>32612</v>
      </c>
      <c r="L822" s="1243" t="s">
        <v>4612</v>
      </c>
      <c r="M822" s="1243">
        <v>4500230000</v>
      </c>
      <c r="N822" s="1243">
        <v>9201</v>
      </c>
    </row>
    <row r="823" spans="1:14" s="910" customFormat="1" x14ac:dyDescent="0.25">
      <c r="A823" s="816" t="s">
        <v>305</v>
      </c>
      <c r="B823" s="817">
        <v>41655</v>
      </c>
      <c r="C823" s="1152" t="s">
        <v>1885</v>
      </c>
      <c r="D823" s="816" t="s">
        <v>95</v>
      </c>
      <c r="E823" s="819">
        <v>10169404</v>
      </c>
      <c r="F823" s="816">
        <v>24612741</v>
      </c>
      <c r="G823" s="816">
        <v>2705003</v>
      </c>
      <c r="H823" s="716" t="str">
        <f>IF(G823="","",VLOOKUP(G823,ARANCEL!$B$5:$D$121,2,FALSE))</f>
        <v>INCRUSTACION ESTETICA (ART-GLASS O CERAMICA)</v>
      </c>
      <c r="I823" s="717" t="s">
        <v>618</v>
      </c>
      <c r="J823" s="712">
        <v>1</v>
      </c>
      <c r="K823" s="718">
        <f>IF(G823="","",VLOOKUP(G823,ARANCEL!$B$5:$D$121,3,FALSE)*J823)</f>
        <v>15676</v>
      </c>
      <c r="L823" s="1243" t="s">
        <v>2842</v>
      </c>
      <c r="M823" s="1243">
        <v>4500216233</v>
      </c>
      <c r="N823" s="1243">
        <v>8406</v>
      </c>
    </row>
    <row r="824" spans="1:14" s="920" customFormat="1" x14ac:dyDescent="0.25">
      <c r="A824" s="816" t="s">
        <v>305</v>
      </c>
      <c r="B824" s="817">
        <v>41718</v>
      </c>
      <c r="C824" s="818" t="s">
        <v>3433</v>
      </c>
      <c r="D824" s="816" t="s">
        <v>1157</v>
      </c>
      <c r="E824" s="819">
        <v>10182177</v>
      </c>
      <c r="F824" s="816">
        <v>25495747</v>
      </c>
      <c r="G824" s="816">
        <v>2707001</v>
      </c>
      <c r="H824" s="716" t="str">
        <f>IF(G824="","",VLOOKUP(G824,ARANCEL!$B$5:$D$121,2,FALSE))</f>
        <v xml:space="preserve">PLANO DE RELAJACION </v>
      </c>
      <c r="I824" s="717" t="s">
        <v>306</v>
      </c>
      <c r="J824" s="712">
        <v>1</v>
      </c>
      <c r="K824" s="718">
        <f>IF(G824="","",VLOOKUP(G824,ARANCEL!$B$5:$D$121,3,FALSE)*J824)</f>
        <v>9221</v>
      </c>
      <c r="L824" s="1243" t="s">
        <v>3058</v>
      </c>
      <c r="M824" s="1243">
        <v>4500225670</v>
      </c>
      <c r="N824" s="1243">
        <v>8925</v>
      </c>
    </row>
    <row r="825" spans="1:14" s="924" customFormat="1" x14ac:dyDescent="0.25">
      <c r="A825" s="816" t="s">
        <v>305</v>
      </c>
      <c r="B825" s="817">
        <v>41724</v>
      </c>
      <c r="C825" s="818" t="s">
        <v>3433</v>
      </c>
      <c r="D825" s="816" t="s">
        <v>1851</v>
      </c>
      <c r="E825" s="819">
        <v>10184066</v>
      </c>
      <c r="F825" s="816">
        <v>24826328</v>
      </c>
      <c r="G825" s="816">
        <v>2705003</v>
      </c>
      <c r="H825" s="716" t="str">
        <f>IF(G825="","",VLOOKUP(G825,ARANCEL!$B$5:$D$121,2,FALSE))</f>
        <v>INCRUSTACION ESTETICA (ART-GLASS O CERAMICA)</v>
      </c>
      <c r="I825" s="717" t="s">
        <v>308</v>
      </c>
      <c r="J825" s="712">
        <v>1</v>
      </c>
      <c r="K825" s="718">
        <f>IF(G825="","",VLOOKUP(G825,ARANCEL!$B$5:$D$121,3,FALSE)*J825)</f>
        <v>15676</v>
      </c>
      <c r="L825" s="1243" t="s">
        <v>3058</v>
      </c>
      <c r="M825" s="1243">
        <v>4500225669</v>
      </c>
      <c r="N825" s="1243">
        <v>8924</v>
      </c>
    </row>
    <row r="826" spans="1:14" s="920" customFormat="1" ht="15" customHeight="1" x14ac:dyDescent="0.25">
      <c r="A826" s="816" t="s">
        <v>305</v>
      </c>
      <c r="B826" s="817">
        <v>41969</v>
      </c>
      <c r="C826" s="818" t="s">
        <v>8578</v>
      </c>
      <c r="D826" s="816" t="s">
        <v>1863</v>
      </c>
      <c r="E826" s="819">
        <v>10286869</v>
      </c>
      <c r="F826" s="816">
        <v>29325100</v>
      </c>
      <c r="G826" s="816">
        <v>2704013</v>
      </c>
      <c r="H826" s="716" t="str">
        <f>IF(G826="","",VLOOKUP(G826,ARANCEL!$B$5:$D$121,2,FALSE))</f>
        <v>PROVISORIO (POR PIEZA)</v>
      </c>
      <c r="I826" s="717" t="s">
        <v>342</v>
      </c>
      <c r="J826" s="712">
        <v>1</v>
      </c>
      <c r="K826" s="718">
        <f>IF(G826="","",VLOOKUP(G826,ARANCEL!$B$5:$D$121,3,FALSE)*J826)</f>
        <v>3250</v>
      </c>
      <c r="L826" s="1351" t="s">
        <v>9431</v>
      </c>
      <c r="M826" s="1351">
        <v>4500269285</v>
      </c>
      <c r="N826" s="1351" t="s">
        <v>9454</v>
      </c>
    </row>
    <row r="827" spans="1:14" x14ac:dyDescent="0.25">
      <c r="A827" s="119" t="s">
        <v>305</v>
      </c>
      <c r="B827" s="164">
        <v>41969</v>
      </c>
      <c r="C827" s="118" t="s">
        <v>8578</v>
      </c>
      <c r="D827" s="119" t="s">
        <v>1863</v>
      </c>
      <c r="E827" s="162">
        <v>10286869</v>
      </c>
      <c r="F827" s="119">
        <v>29325100</v>
      </c>
      <c r="G827" s="119">
        <v>2704003</v>
      </c>
      <c r="H827" s="120" t="str">
        <f>IF(G827="","",VLOOKUP(G827,ARANCEL!$B$5:$D$121,2,FALSE))</f>
        <v xml:space="preserve">CORONA PERIFERICA CON PERNO MUÑON COLADO </v>
      </c>
      <c r="I827" s="121" t="s">
        <v>342</v>
      </c>
      <c r="J827" s="119">
        <v>1</v>
      </c>
      <c r="K827" s="122">
        <f>IF(G827="","",VLOOKUP(G827,ARANCEL!$B$5:$D$121,3,FALSE)*J827)</f>
        <v>32612</v>
      </c>
      <c r="L827" s="1349" t="s">
        <v>9431</v>
      </c>
      <c r="M827" s="1349">
        <v>4500269285</v>
      </c>
      <c r="N827" s="1349" t="s">
        <v>9454</v>
      </c>
    </row>
    <row r="828" spans="1:14" s="920" customFormat="1" x14ac:dyDescent="0.25">
      <c r="A828" s="816" t="s">
        <v>305</v>
      </c>
      <c r="B828" s="817">
        <v>41863</v>
      </c>
      <c r="C828" s="818" t="s">
        <v>6369</v>
      </c>
      <c r="D828" s="816" t="s">
        <v>95</v>
      </c>
      <c r="E828" s="819">
        <v>10240054</v>
      </c>
      <c r="F828" s="816">
        <v>27941960</v>
      </c>
      <c r="G828" s="816">
        <v>2704005</v>
      </c>
      <c r="H828" s="716" t="str">
        <f>IF(G828="","",VLOOKUP(G828,ARANCEL!$B$5:$D$121,2,FALSE))</f>
        <v>PROVISORIO</v>
      </c>
      <c r="I828" s="717" t="s">
        <v>322</v>
      </c>
      <c r="J828" s="712">
        <v>1</v>
      </c>
      <c r="K828" s="718">
        <f>IF(G828="","",VLOOKUP(G828,ARANCEL!$B$5:$D$121,3,FALSE)*J828)</f>
        <v>3250</v>
      </c>
      <c r="L828" s="1243" t="s">
        <v>6905</v>
      </c>
      <c r="M828" s="1243">
        <v>4500249955</v>
      </c>
      <c r="N828" s="1243" t="s">
        <v>6908</v>
      </c>
    </row>
    <row r="829" spans="1:14" s="920" customFormat="1" x14ac:dyDescent="0.25">
      <c r="A829" s="816" t="s">
        <v>305</v>
      </c>
      <c r="B829" s="817">
        <v>41863</v>
      </c>
      <c r="C829" s="818" t="s">
        <v>6369</v>
      </c>
      <c r="D829" s="816" t="s">
        <v>95</v>
      </c>
      <c r="E829" s="819">
        <v>10240054</v>
      </c>
      <c r="F829" s="816">
        <v>27941960</v>
      </c>
      <c r="G829" s="816">
        <v>2704003</v>
      </c>
      <c r="H829" s="716" t="str">
        <f>IF(G829="","",VLOOKUP(G829,ARANCEL!$B$5:$D$121,2,FALSE))</f>
        <v xml:space="preserve">CORONA PERIFERICA CON PERNO MUÑON COLADO </v>
      </c>
      <c r="I829" s="717" t="s">
        <v>322</v>
      </c>
      <c r="J829" s="712">
        <v>1</v>
      </c>
      <c r="K829" s="718">
        <f>IF(G829="","",VLOOKUP(G829,ARANCEL!$B$5:$D$121,3,FALSE)*J829)</f>
        <v>32612</v>
      </c>
      <c r="L829" s="1243" t="s">
        <v>6905</v>
      </c>
      <c r="M829" s="1243">
        <v>4500249955</v>
      </c>
      <c r="N829" s="1243" t="s">
        <v>6908</v>
      </c>
    </row>
    <row r="830" spans="1:14" s="387" customFormat="1" x14ac:dyDescent="0.25">
      <c r="A830" s="165" t="s">
        <v>305</v>
      </c>
      <c r="B830" s="719">
        <v>41862</v>
      </c>
      <c r="C830" s="714" t="s">
        <v>6466</v>
      </c>
      <c r="D830" s="712" t="s">
        <v>509</v>
      </c>
      <c r="E830" s="715">
        <v>10246635</v>
      </c>
      <c r="F830" s="712">
        <v>27570592</v>
      </c>
      <c r="G830" s="712">
        <v>2705003</v>
      </c>
      <c r="H830" s="716" t="str">
        <f>IF(G830="","",VLOOKUP(G830,ARANCEL!$B$5:$D$121,2,FALSE))</f>
        <v>INCRUSTACION ESTETICA (ART-GLASS O CERAMICA)</v>
      </c>
      <c r="I830" s="717" t="s">
        <v>317</v>
      </c>
      <c r="J830" s="712">
        <v>1</v>
      </c>
      <c r="K830" s="718">
        <f>IF(G830="","",VLOOKUP(G830,ARANCEL!$B$5:$D$121,3,FALSE)*J830)</f>
        <v>15676</v>
      </c>
      <c r="L830" s="1243" t="s">
        <v>6905</v>
      </c>
      <c r="M830" s="1243">
        <v>4500251392</v>
      </c>
      <c r="N830" s="1243" t="s">
        <v>7148</v>
      </c>
    </row>
    <row r="831" spans="1:14" s="924" customFormat="1" x14ac:dyDescent="0.25">
      <c r="A831" s="816" t="s">
        <v>305</v>
      </c>
      <c r="B831" s="817">
        <v>41687</v>
      </c>
      <c r="C831" s="1152" t="s">
        <v>2885</v>
      </c>
      <c r="D831" s="816" t="s">
        <v>1969</v>
      </c>
      <c r="E831" s="819">
        <v>10175591</v>
      </c>
      <c r="F831" s="816">
        <v>20237911</v>
      </c>
      <c r="G831" s="816">
        <v>2705003</v>
      </c>
      <c r="H831" s="716" t="str">
        <f>IF(G831="","",VLOOKUP(G831,ARANCEL!$B$5:$D$121,2,FALSE))</f>
        <v>INCRUSTACION ESTETICA (ART-GLASS O CERAMICA)</v>
      </c>
      <c r="I831" s="717" t="s">
        <v>671</v>
      </c>
      <c r="J831" s="712">
        <v>1</v>
      </c>
      <c r="K831" s="718">
        <f>IF(G831="","",VLOOKUP(G831,ARANCEL!$B$5:$D$121,3,FALSE)*J831)</f>
        <v>15676</v>
      </c>
      <c r="L831" s="1243" t="s">
        <v>3058</v>
      </c>
      <c r="M831" s="1243">
        <v>4500225669</v>
      </c>
      <c r="N831" s="1243">
        <v>8924</v>
      </c>
    </row>
    <row r="832" spans="1:14" s="924" customFormat="1" x14ac:dyDescent="0.25">
      <c r="A832" s="843" t="s">
        <v>313</v>
      </c>
      <c r="B832" s="817">
        <v>41703</v>
      </c>
      <c r="C832" s="957" t="s">
        <v>3028</v>
      </c>
      <c r="D832" s="817" t="s">
        <v>414</v>
      </c>
      <c r="E832" s="819">
        <v>10179257</v>
      </c>
      <c r="F832" s="816">
        <v>23511255</v>
      </c>
      <c r="G832" s="816">
        <v>2706006</v>
      </c>
      <c r="H832" s="716" t="str">
        <f>IF(G832="","",VLOOKUP(G832,ARANCEL!$B$5:$D$121,2,FALSE))</f>
        <v>REPARACION COMPUESTA (AGREGAR HASTA 2 PIEZAS O RETENEDOR)</v>
      </c>
      <c r="I832" s="717" t="s">
        <v>331</v>
      </c>
      <c r="J832" s="712">
        <v>1</v>
      </c>
      <c r="K832" s="718">
        <f>IF(G832="","",VLOOKUP(G832,ARANCEL!$B$5:$D$121,3,FALSE)*J832)</f>
        <v>4464</v>
      </c>
      <c r="L832" s="1243" t="s">
        <v>3438</v>
      </c>
      <c r="M832" s="1243">
        <v>4500220797</v>
      </c>
      <c r="N832" s="1243">
        <v>8631</v>
      </c>
    </row>
    <row r="833" spans="1:14" s="924" customFormat="1" x14ac:dyDescent="0.25">
      <c r="A833" s="928" t="s">
        <v>305</v>
      </c>
      <c r="B833" s="817">
        <v>41710</v>
      </c>
      <c r="C833" s="818" t="s">
        <v>3028</v>
      </c>
      <c r="D833" s="816" t="s">
        <v>414</v>
      </c>
      <c r="E833" s="819">
        <v>10179921</v>
      </c>
      <c r="F833" s="816">
        <v>22779455</v>
      </c>
      <c r="G833" s="816">
        <v>2706021</v>
      </c>
      <c r="H833" s="716" t="str">
        <f>IF(G833="","",VLOOKUP(G833,ARANCEL!$B$5:$D$121,2,FALSE))</f>
        <v>PROTESIS REMOVIBLE SOBRE IMPLANTE (PROGRAMA PROT. FIJA TOTAL)</v>
      </c>
      <c r="I833" s="717" t="s">
        <v>331</v>
      </c>
      <c r="J833" s="712">
        <v>1</v>
      </c>
      <c r="K833" s="718">
        <f>IF(G833="","",VLOOKUP(G833,ARANCEL!$B$5:$D$121,3,FALSE)*J833)</f>
        <v>46107</v>
      </c>
      <c r="L833" s="1243" t="s">
        <v>8279</v>
      </c>
      <c r="M833" s="1243">
        <v>4500259031</v>
      </c>
      <c r="N833" s="1243" t="s">
        <v>8259</v>
      </c>
    </row>
    <row r="834" spans="1:14" s="924" customFormat="1" x14ac:dyDescent="0.25">
      <c r="A834" s="816" t="s">
        <v>305</v>
      </c>
      <c r="B834" s="817">
        <v>41978</v>
      </c>
      <c r="C834" s="818" t="s">
        <v>8858</v>
      </c>
      <c r="D834" s="816" t="s">
        <v>414</v>
      </c>
      <c r="E834" s="819">
        <v>10293500</v>
      </c>
      <c r="F834" s="816">
        <v>28006972</v>
      </c>
      <c r="G834" s="816">
        <v>2702004</v>
      </c>
      <c r="H834" s="716" t="str">
        <f>IF(G834="","",VLOOKUP(G834,ARANCEL!$B$5:$D$121,2,FALSE))</f>
        <v>LABORATORIO PROTESIS FIJA ATORNILLADA (4 A 6 IMPLANTES)</v>
      </c>
      <c r="I834" s="717" t="s">
        <v>306</v>
      </c>
      <c r="J834" s="712">
        <v>1</v>
      </c>
      <c r="K834" s="718">
        <f>IF(G834="","",VLOOKUP(G834,ARANCEL!$B$5:$D$121,3,FALSE)*J834)</f>
        <v>151814</v>
      </c>
      <c r="L834" s="1319" t="str">
        <f>IF(E834="","","IMPAGO")</f>
        <v>IMPAGO</v>
      </c>
      <c r="M834" s="1319" t="str">
        <f>IF(L834="IMPAGO","SIN O.C.","")</f>
        <v>SIN O.C.</v>
      </c>
      <c r="N834" s="1319" t="str">
        <f>IF(L834="IMPAGO","SIN FACT.","")</f>
        <v>SIN FACT.</v>
      </c>
    </row>
    <row r="835" spans="1:14" s="924" customFormat="1" x14ac:dyDescent="0.25">
      <c r="A835" s="816" t="s">
        <v>305</v>
      </c>
      <c r="B835" s="817">
        <v>41891</v>
      </c>
      <c r="C835" s="818" t="s">
        <v>1884</v>
      </c>
      <c r="D835" s="816" t="s">
        <v>414</v>
      </c>
      <c r="E835" s="819">
        <v>10253942</v>
      </c>
      <c r="F835" s="816">
        <v>28157334</v>
      </c>
      <c r="G835" s="816">
        <v>2704013</v>
      </c>
      <c r="H835" s="716" t="str">
        <f>IF(G835="","",VLOOKUP(G835,ARANCEL!$B$5:$D$121,2,FALSE))</f>
        <v>PROVISORIO (POR PIEZA)</v>
      </c>
      <c r="I835" s="717" t="s">
        <v>319</v>
      </c>
      <c r="J835" s="712">
        <v>1</v>
      </c>
      <c r="K835" s="718">
        <f>IF(G835="","",VLOOKUP(G835,ARANCEL!$B$5:$D$121,3,FALSE)*J835)</f>
        <v>3250</v>
      </c>
      <c r="L835" s="1243" t="s">
        <v>7548</v>
      </c>
      <c r="M835" s="1243">
        <v>4500254810</v>
      </c>
      <c r="N835" s="1243" t="s">
        <v>7560</v>
      </c>
    </row>
    <row r="836" spans="1:14" s="924" customFormat="1" x14ac:dyDescent="0.25">
      <c r="A836" s="843" t="s">
        <v>305</v>
      </c>
      <c r="B836" s="817">
        <v>41891</v>
      </c>
      <c r="C836" s="818" t="s">
        <v>1884</v>
      </c>
      <c r="D836" s="816" t="s">
        <v>414</v>
      </c>
      <c r="E836" s="819">
        <v>10253942</v>
      </c>
      <c r="F836" s="816">
        <v>28157334</v>
      </c>
      <c r="G836" s="816">
        <v>2704003</v>
      </c>
      <c r="H836" s="716" t="str">
        <f>IF(G836="","",VLOOKUP(G836,ARANCEL!$B$5:$D$121,2,FALSE))</f>
        <v xml:space="preserve">CORONA PERIFERICA CON PERNO MUÑON COLADO </v>
      </c>
      <c r="I836" s="717" t="s">
        <v>319</v>
      </c>
      <c r="J836" s="712">
        <v>1</v>
      </c>
      <c r="K836" s="718">
        <f>IF(G836="","",VLOOKUP(G836,ARANCEL!$B$5:$D$121,3,FALSE)*J836)</f>
        <v>32612</v>
      </c>
      <c r="L836" s="1243" t="s">
        <v>7548</v>
      </c>
      <c r="M836" s="1243">
        <v>4500254810</v>
      </c>
      <c r="N836" s="1243" t="s">
        <v>7560</v>
      </c>
    </row>
    <row r="837" spans="1:14" s="939" customFormat="1" x14ac:dyDescent="0.25">
      <c r="A837" s="816" t="s">
        <v>305</v>
      </c>
      <c r="B837" s="817">
        <v>41694</v>
      </c>
      <c r="C837" s="818" t="s">
        <v>2992</v>
      </c>
      <c r="D837" s="816" t="s">
        <v>1283</v>
      </c>
      <c r="E837" s="819">
        <v>10176338</v>
      </c>
      <c r="F837" s="816">
        <v>25103020</v>
      </c>
      <c r="G837" s="816">
        <v>2704005</v>
      </c>
      <c r="H837" s="716" t="str">
        <f>IF(G837="","",VLOOKUP(G837,ARANCEL!$B$5:$D$121,2,FALSE))</f>
        <v>PROVISORIO</v>
      </c>
      <c r="I837" s="717" t="s">
        <v>319</v>
      </c>
      <c r="J837" s="712">
        <v>1</v>
      </c>
      <c r="K837" s="718">
        <f>IF(G837="","",VLOOKUP(G837,ARANCEL!$B$5:$D$121,3,FALSE)*J837)</f>
        <v>3250</v>
      </c>
      <c r="L837" s="1243" t="s">
        <v>3438</v>
      </c>
      <c r="M837" s="1243">
        <v>4500220797</v>
      </c>
      <c r="N837" s="1243">
        <v>8631</v>
      </c>
    </row>
    <row r="838" spans="1:14" s="943" customFormat="1" x14ac:dyDescent="0.25">
      <c r="A838" s="816" t="s">
        <v>305</v>
      </c>
      <c r="B838" s="817">
        <v>41710</v>
      </c>
      <c r="C838" s="818" t="s">
        <v>2992</v>
      </c>
      <c r="D838" s="816" t="s">
        <v>1283</v>
      </c>
      <c r="E838" s="819">
        <v>10176338</v>
      </c>
      <c r="F838" s="816">
        <v>25103020</v>
      </c>
      <c r="G838" s="816">
        <v>2704003</v>
      </c>
      <c r="H838" s="716" t="str">
        <f>IF(G838="","",VLOOKUP(G838,ARANCEL!$B$5:$D$121,2,FALSE))</f>
        <v xml:space="preserve">CORONA PERIFERICA CON PERNO MUÑON COLADO </v>
      </c>
      <c r="I838" s="717" t="s">
        <v>319</v>
      </c>
      <c r="J838" s="712">
        <v>1</v>
      </c>
      <c r="K838" s="718">
        <f>IF(G838="","",VLOOKUP(G838,ARANCEL!$B$5:$D$121,3,FALSE)*J838)</f>
        <v>32612</v>
      </c>
      <c r="L838" s="1243" t="s">
        <v>3438</v>
      </c>
      <c r="M838" s="1243">
        <v>4500220797</v>
      </c>
      <c r="N838" s="1243">
        <v>8631</v>
      </c>
    </row>
    <row r="839" spans="1:14" s="943" customFormat="1" x14ac:dyDescent="0.25">
      <c r="A839" s="816" t="s">
        <v>305</v>
      </c>
      <c r="B839" s="817">
        <v>41809</v>
      </c>
      <c r="C839" s="818" t="s">
        <v>5212</v>
      </c>
      <c r="D839" s="816" t="s">
        <v>1857</v>
      </c>
      <c r="E839" s="819">
        <v>10212556</v>
      </c>
      <c r="F839" s="816">
        <v>26981541</v>
      </c>
      <c r="G839" s="816">
        <v>2705003</v>
      </c>
      <c r="H839" s="716" t="str">
        <f>IF(G839="","",VLOOKUP(G839,ARANCEL!$B$5:$D$121,2,FALSE))</f>
        <v>INCRUSTACION ESTETICA (ART-GLASS O CERAMICA)</v>
      </c>
      <c r="I839" s="717" t="s">
        <v>326</v>
      </c>
      <c r="J839" s="712">
        <v>1</v>
      </c>
      <c r="K839" s="718">
        <f>IF(G839="","",VLOOKUP(G839,ARANCEL!$B$5:$D$121,3,FALSE)*J839)</f>
        <v>15676</v>
      </c>
      <c r="L839" s="1243" t="s">
        <v>6017</v>
      </c>
      <c r="M839" s="1243">
        <v>4500243699</v>
      </c>
      <c r="N839" s="1243">
        <v>9792</v>
      </c>
    </row>
    <row r="840" spans="1:14" s="943" customFormat="1" x14ac:dyDescent="0.25">
      <c r="A840" s="816" t="s">
        <v>313</v>
      </c>
      <c r="B840" s="817">
        <v>41682</v>
      </c>
      <c r="C840" s="1152" t="s">
        <v>2751</v>
      </c>
      <c r="D840" s="816" t="s">
        <v>95</v>
      </c>
      <c r="E840" s="819">
        <v>10173119</v>
      </c>
      <c r="F840" s="816">
        <v>24863236</v>
      </c>
      <c r="G840" s="816">
        <v>2704003</v>
      </c>
      <c r="H840" s="716" t="str">
        <f>IF(G840="","",VLOOKUP(G840,ARANCEL!$B$5:$D$121,2,FALSE))</f>
        <v xml:space="preserve">CORONA PERIFERICA CON PERNO MUÑON COLADO </v>
      </c>
      <c r="I840" s="717" t="s">
        <v>317</v>
      </c>
      <c r="J840" s="712">
        <v>1</v>
      </c>
      <c r="K840" s="718">
        <f>IF(G840="","",VLOOKUP(G840,ARANCEL!$B$5:$D$121,3,FALSE)*J840)</f>
        <v>32612</v>
      </c>
      <c r="L840" s="1243" t="s">
        <v>3438</v>
      </c>
      <c r="M840" s="1243">
        <v>4500220795</v>
      </c>
      <c r="N840" s="1243">
        <v>8630</v>
      </c>
    </row>
    <row r="841" spans="1:14" s="943" customFormat="1" x14ac:dyDescent="0.25">
      <c r="A841" s="816" t="s">
        <v>305</v>
      </c>
      <c r="B841" s="817">
        <v>41723</v>
      </c>
      <c r="C841" s="818" t="s">
        <v>3511</v>
      </c>
      <c r="D841" s="816" t="s">
        <v>414</v>
      </c>
      <c r="E841" s="819">
        <v>10183390</v>
      </c>
      <c r="F841" s="816">
        <v>25409507</v>
      </c>
      <c r="G841" s="816">
        <v>2704013</v>
      </c>
      <c r="H841" s="716" t="str">
        <f>IF(G841="","",VLOOKUP(G841,ARANCEL!$B$5:$D$121,2,FALSE))</f>
        <v>PROVISORIO (POR PIEZA)</v>
      </c>
      <c r="I841" s="717" t="s">
        <v>337</v>
      </c>
      <c r="J841" s="712">
        <v>1</v>
      </c>
      <c r="K841" s="718">
        <f>IF(G841="","",VLOOKUP(G841,ARANCEL!$B$5:$D$121,3,FALSE)*J841)</f>
        <v>3250</v>
      </c>
      <c r="L841" s="1243" t="s">
        <v>3058</v>
      </c>
      <c r="M841" s="1243">
        <v>4500225669</v>
      </c>
      <c r="N841" s="1243">
        <v>8924</v>
      </c>
    </row>
    <row r="842" spans="1:14" s="917" customFormat="1" x14ac:dyDescent="0.25">
      <c r="A842" s="728" t="s">
        <v>305</v>
      </c>
      <c r="B842" s="719">
        <v>41723</v>
      </c>
      <c r="C842" s="714" t="s">
        <v>3511</v>
      </c>
      <c r="D842" s="712" t="s">
        <v>414</v>
      </c>
      <c r="E842" s="715">
        <v>10183390</v>
      </c>
      <c r="F842" s="712">
        <v>25409507</v>
      </c>
      <c r="G842" s="712">
        <v>2704003</v>
      </c>
      <c r="H842" s="716" t="str">
        <f>IF(G842="","",VLOOKUP(G842,ARANCEL!$B$5:$D$121,2,FALSE))</f>
        <v xml:space="preserve">CORONA PERIFERICA CON PERNO MUÑON COLADO </v>
      </c>
      <c r="I842" s="717" t="s">
        <v>337</v>
      </c>
      <c r="J842" s="712">
        <v>1</v>
      </c>
      <c r="K842" s="718">
        <f>IF(G842="","",VLOOKUP(G842,ARANCEL!$B$5:$D$121,3,FALSE)*J842)</f>
        <v>32612</v>
      </c>
      <c r="L842" s="1243" t="s">
        <v>3058</v>
      </c>
      <c r="M842" s="1243">
        <v>4500225668</v>
      </c>
      <c r="N842" s="1243">
        <v>8958</v>
      </c>
    </row>
    <row r="843" spans="1:14" s="844" customFormat="1" x14ac:dyDescent="0.25">
      <c r="A843" s="712" t="s">
        <v>305</v>
      </c>
      <c r="B843" s="719">
        <v>41880</v>
      </c>
      <c r="C843" s="714" t="s">
        <v>988</v>
      </c>
      <c r="D843" s="712" t="s">
        <v>414</v>
      </c>
      <c r="E843" s="715">
        <v>10246819</v>
      </c>
      <c r="F843" s="712" t="s">
        <v>6621</v>
      </c>
      <c r="G843" s="712">
        <v>2702048</v>
      </c>
      <c r="H843" s="716" t="str">
        <f>IF(G843="","",VLOOKUP(G843,ARANCEL!$B$5:$D$121,2,FALSE))</f>
        <v xml:space="preserve">SERVICIO LAB. IMPLANTE CORONA CEMENTADA/ATORNILLADA </v>
      </c>
      <c r="I843" s="717" t="s">
        <v>1368</v>
      </c>
      <c r="J843" s="712">
        <v>3</v>
      </c>
      <c r="K843" s="718">
        <f>IF(G843="","",VLOOKUP(G843,ARANCEL!$B$5:$D$121,3,FALSE)*J843)</f>
        <v>131571</v>
      </c>
      <c r="L843" s="1243" t="s">
        <v>7548</v>
      </c>
      <c r="M843" s="1243">
        <v>4500255270</v>
      </c>
      <c r="N843" s="1243" t="s">
        <v>7568</v>
      </c>
    </row>
    <row r="844" spans="1:14" s="844" customFormat="1" ht="14.25" customHeight="1" x14ac:dyDescent="0.25">
      <c r="A844" s="712" t="s">
        <v>305</v>
      </c>
      <c r="B844" s="719">
        <v>41968</v>
      </c>
      <c r="C844" s="714" t="s">
        <v>988</v>
      </c>
      <c r="D844" s="712" t="s">
        <v>414</v>
      </c>
      <c r="E844" s="715">
        <v>10283170</v>
      </c>
      <c r="F844" s="712">
        <v>29061280</v>
      </c>
      <c r="G844" s="712">
        <v>2704019</v>
      </c>
      <c r="H844" s="716" t="str">
        <f>IF(G844="","",VLOOKUP(G844,ARANCEL!$B$5:$D$121,2,FALSE))</f>
        <v>CARILLA EMPRESS</v>
      </c>
      <c r="I844" s="717" t="s">
        <v>311</v>
      </c>
      <c r="J844" s="712">
        <v>1</v>
      </c>
      <c r="K844" s="718">
        <f>IF(G844="","",VLOOKUP(G844,ARANCEL!$B$5:$D$121,3,FALSE)*J844)</f>
        <v>43857</v>
      </c>
      <c r="L844" s="1351" t="s">
        <v>9431</v>
      </c>
      <c r="M844" s="1351">
        <v>4500269285</v>
      </c>
      <c r="N844" s="1351" t="s">
        <v>9454</v>
      </c>
    </row>
    <row r="845" spans="1:14" s="943" customFormat="1" x14ac:dyDescent="0.25">
      <c r="A845" s="816" t="s">
        <v>305</v>
      </c>
      <c r="B845" s="817">
        <v>41642</v>
      </c>
      <c r="C845" s="1152" t="s">
        <v>1883</v>
      </c>
      <c r="D845" s="816" t="s">
        <v>1876</v>
      </c>
      <c r="E845" s="819">
        <v>10168333</v>
      </c>
      <c r="F845" s="712">
        <v>24021297</v>
      </c>
      <c r="G845" s="816">
        <v>2704013</v>
      </c>
      <c r="H845" s="716" t="str">
        <f>IF(G845="","",VLOOKUP(G845,ARANCEL!$B$5:$D$121,2,FALSE))</f>
        <v>PROVISORIO (POR PIEZA)</v>
      </c>
      <c r="I845" s="717" t="s">
        <v>613</v>
      </c>
      <c r="J845" s="712">
        <v>2</v>
      </c>
      <c r="K845" s="718">
        <f>IF(G845="","",VLOOKUP(G845,ARANCEL!$B$5:$D$121,3,FALSE)*J845)</f>
        <v>6500</v>
      </c>
      <c r="L845" s="1293" t="s">
        <v>597</v>
      </c>
      <c r="M845" s="1293">
        <v>4500211688</v>
      </c>
      <c r="N845" s="1293">
        <v>8203</v>
      </c>
    </row>
    <row r="846" spans="1:14" s="943" customFormat="1" x14ac:dyDescent="0.25">
      <c r="A846" s="816" t="s">
        <v>305</v>
      </c>
      <c r="B846" s="817">
        <v>41814</v>
      </c>
      <c r="C846" s="818" t="s">
        <v>5284</v>
      </c>
      <c r="D846" s="816" t="s">
        <v>1969</v>
      </c>
      <c r="E846" s="819">
        <v>10214659</v>
      </c>
      <c r="F846" s="816">
        <v>23288607</v>
      </c>
      <c r="G846" s="816">
        <v>2704015</v>
      </c>
      <c r="H846" s="716" t="str">
        <f>IF(G846="","",VLOOKUP(G846,ARANCEL!$B$5:$D$121,2,FALSE))</f>
        <v xml:space="preserve">CORONA IN CERAM </v>
      </c>
      <c r="I846" s="717" t="s">
        <v>323</v>
      </c>
      <c r="J846" s="712">
        <v>1</v>
      </c>
      <c r="K846" s="718">
        <f>IF(G846="","",VLOOKUP(G846,ARANCEL!$B$5:$D$121,3,FALSE)*J846)</f>
        <v>42733</v>
      </c>
      <c r="L846" s="1243" t="s">
        <v>6017</v>
      </c>
      <c r="M846" s="1243">
        <v>4500243704</v>
      </c>
      <c r="N846" s="1243">
        <v>9793</v>
      </c>
    </row>
    <row r="847" spans="1:14" s="946" customFormat="1" x14ac:dyDescent="0.25">
      <c r="A847" s="816" t="s">
        <v>305</v>
      </c>
      <c r="B847" s="817">
        <v>41834</v>
      </c>
      <c r="C847" s="818" t="s">
        <v>5284</v>
      </c>
      <c r="D847" s="816" t="s">
        <v>1969</v>
      </c>
      <c r="E847" s="819">
        <v>10224689</v>
      </c>
      <c r="F847" s="816">
        <v>27438797</v>
      </c>
      <c r="G847" s="816">
        <v>2704013</v>
      </c>
      <c r="H847" s="716" t="str">
        <f>IF(G847="","",VLOOKUP(G847,ARANCEL!$B$5:$D$121,2,FALSE))</f>
        <v>PROVISORIO (POR PIEZA)</v>
      </c>
      <c r="I847" s="717" t="s">
        <v>1093</v>
      </c>
      <c r="J847" s="712">
        <v>3</v>
      </c>
      <c r="K847" s="718">
        <f>IF(G847="","",VLOOKUP(G847,ARANCEL!$B$5:$D$121,3,FALSE)*J847)</f>
        <v>9750</v>
      </c>
      <c r="L847" s="1243" t="s">
        <v>6017</v>
      </c>
      <c r="M847" s="1243">
        <v>4500243707</v>
      </c>
      <c r="N847" s="1243">
        <v>9794</v>
      </c>
    </row>
    <row r="848" spans="1:14" s="946" customFormat="1" x14ac:dyDescent="0.25">
      <c r="A848" s="816" t="s">
        <v>305</v>
      </c>
      <c r="B848" s="817">
        <v>41844</v>
      </c>
      <c r="C848" s="818" t="s">
        <v>5284</v>
      </c>
      <c r="D848" s="816" t="s">
        <v>1969</v>
      </c>
      <c r="E848" s="957">
        <v>10224689</v>
      </c>
      <c r="F848" s="816">
        <v>27438797</v>
      </c>
      <c r="G848" s="816">
        <v>2704008</v>
      </c>
      <c r="H848" s="716" t="str">
        <f>IF(G848="","",VLOOKUP(G848,ARANCEL!$B$5:$D$121,2,FALSE))</f>
        <v>PILAR, INSERCION O PUNTO DE APOYO CON PERNO MUÑON</v>
      </c>
      <c r="I848" s="717" t="s">
        <v>6048</v>
      </c>
      <c r="J848" s="712">
        <v>2</v>
      </c>
      <c r="K848" s="718">
        <f>IF(G848="","",VLOOKUP(G848,ARANCEL!$B$5:$D$121,3,FALSE)*J848)</f>
        <v>65224</v>
      </c>
      <c r="L848" s="1243" t="s">
        <v>6017</v>
      </c>
      <c r="M848" s="1243">
        <v>4500245543</v>
      </c>
      <c r="N848" s="1243">
        <v>9814</v>
      </c>
    </row>
    <row r="849" spans="1:14" s="946" customFormat="1" x14ac:dyDescent="0.25">
      <c r="A849" s="816" t="s">
        <v>305</v>
      </c>
      <c r="B849" s="817">
        <v>41869</v>
      </c>
      <c r="C849" s="818" t="s">
        <v>5284</v>
      </c>
      <c r="D849" s="816" t="s">
        <v>1969</v>
      </c>
      <c r="E849" s="819">
        <v>10224689</v>
      </c>
      <c r="F849" s="816">
        <v>27438797</v>
      </c>
      <c r="G849" s="816">
        <v>2704012</v>
      </c>
      <c r="H849" s="716" t="str">
        <f>IF(G849="","",VLOOKUP(G849,ARANCEL!$B$5:$D$121,2,FALSE))</f>
        <v xml:space="preserve">INTERMEDIARIO O PONTICO </v>
      </c>
      <c r="I849" s="717" t="s">
        <v>633</v>
      </c>
      <c r="J849" s="712">
        <v>1</v>
      </c>
      <c r="K849" s="718">
        <f>IF(G849="","",VLOOKUP(G849,ARANCEL!$B$5:$D$121,3,FALSE)*J849)</f>
        <v>25122</v>
      </c>
      <c r="L849" s="1243" t="s">
        <v>6905</v>
      </c>
      <c r="M849" s="1243">
        <v>4500251392</v>
      </c>
      <c r="N849" s="1243" t="s">
        <v>7148</v>
      </c>
    </row>
    <row r="850" spans="1:14" s="946" customFormat="1" x14ac:dyDescent="0.25">
      <c r="A850" s="816" t="s">
        <v>305</v>
      </c>
      <c r="B850" s="817">
        <v>41832</v>
      </c>
      <c r="C850" s="818" t="s">
        <v>5878</v>
      </c>
      <c r="D850" s="816" t="s">
        <v>1857</v>
      </c>
      <c r="E850" s="819">
        <v>10225711</v>
      </c>
      <c r="F850" s="816">
        <v>26930365</v>
      </c>
      <c r="G850" s="816">
        <v>2704013</v>
      </c>
      <c r="H850" s="716" t="str">
        <f>IF(G850="","",VLOOKUP(G850,ARANCEL!$B$5:$D$121,2,FALSE))</f>
        <v>PROVISORIO (POR PIEZA)</v>
      </c>
      <c r="I850" s="717" t="s">
        <v>309</v>
      </c>
      <c r="J850" s="712">
        <v>1</v>
      </c>
      <c r="K850" s="718">
        <f>IF(G850="","",VLOOKUP(G850,ARANCEL!$B$5:$D$121,3,FALSE)*J850)</f>
        <v>3250</v>
      </c>
      <c r="L850" s="1243" t="s">
        <v>6017</v>
      </c>
      <c r="M850" s="1243">
        <v>4500243707</v>
      </c>
      <c r="N850" s="1243">
        <v>9794</v>
      </c>
    </row>
    <row r="851" spans="1:14" s="946" customFormat="1" x14ac:dyDescent="0.25">
      <c r="A851" s="843" t="s">
        <v>305</v>
      </c>
      <c r="B851" s="817">
        <v>41838</v>
      </c>
      <c r="C851" s="818" t="s">
        <v>5878</v>
      </c>
      <c r="D851" s="816" t="s">
        <v>1857</v>
      </c>
      <c r="E851" s="819">
        <v>10225711</v>
      </c>
      <c r="F851" s="816">
        <v>26930365</v>
      </c>
      <c r="G851" s="816">
        <v>2704003</v>
      </c>
      <c r="H851" s="716" t="str">
        <f>IF(G851="","",VLOOKUP(G851,ARANCEL!$B$5:$D$121,2,FALSE))</f>
        <v xml:space="preserve">CORONA PERIFERICA CON PERNO MUÑON COLADO </v>
      </c>
      <c r="I851" s="717" t="s">
        <v>309</v>
      </c>
      <c r="J851" s="712">
        <v>1</v>
      </c>
      <c r="K851" s="718">
        <f>IF(G851="","",VLOOKUP(G851,ARANCEL!$B$5:$D$121,3,FALSE)*J851)</f>
        <v>32612</v>
      </c>
      <c r="L851" s="1243" t="s">
        <v>6017</v>
      </c>
      <c r="M851" s="1243">
        <v>4500243707</v>
      </c>
      <c r="N851" s="1243">
        <v>9794</v>
      </c>
    </row>
    <row r="852" spans="1:14" s="943" customFormat="1" x14ac:dyDescent="0.25">
      <c r="A852" s="816" t="s">
        <v>305</v>
      </c>
      <c r="B852" s="817">
        <v>41680</v>
      </c>
      <c r="C852" s="1152" t="s">
        <v>2746</v>
      </c>
      <c r="D852" s="816" t="s">
        <v>1870</v>
      </c>
      <c r="E852" s="819">
        <v>10172888</v>
      </c>
      <c r="F852" s="816">
        <v>24956629</v>
      </c>
      <c r="G852" s="816">
        <v>2705003</v>
      </c>
      <c r="H852" s="716" t="str">
        <f>IF(G852="","",VLOOKUP(G852,ARANCEL!$B$5:$D$121,2,FALSE))</f>
        <v>INCRUSTACION ESTETICA (ART-GLASS O CERAMICA)</v>
      </c>
      <c r="I852" s="717" t="s">
        <v>326</v>
      </c>
      <c r="J852" s="712">
        <v>1</v>
      </c>
      <c r="K852" s="718">
        <f>IF(G852="","",VLOOKUP(G852,ARANCEL!$B$5:$D$121,3,FALSE)*J852)</f>
        <v>15676</v>
      </c>
      <c r="L852" s="1243" t="s">
        <v>3438</v>
      </c>
      <c r="M852" s="1243">
        <v>4500220795</v>
      </c>
      <c r="N852" s="1243">
        <v>8630</v>
      </c>
    </row>
    <row r="853" spans="1:14" s="939" customFormat="1" x14ac:dyDescent="0.25">
      <c r="A853" s="816" t="s">
        <v>305</v>
      </c>
      <c r="B853" s="817">
        <v>41671</v>
      </c>
      <c r="C853" s="1152" t="s">
        <v>2591</v>
      </c>
      <c r="D853" s="816" t="s">
        <v>95</v>
      </c>
      <c r="E853" s="819">
        <v>10170989</v>
      </c>
      <c r="F853" s="816">
        <v>24780967</v>
      </c>
      <c r="G853" s="816">
        <v>2705003</v>
      </c>
      <c r="H853" s="716" t="str">
        <f>IF(G853="","",VLOOKUP(G853,ARANCEL!$B$5:$D$121,2,FALSE))</f>
        <v>INCRUSTACION ESTETICA (ART-GLASS O CERAMICA)</v>
      </c>
      <c r="I853" s="717" t="s">
        <v>326</v>
      </c>
      <c r="J853" s="712">
        <v>1</v>
      </c>
      <c r="K853" s="718">
        <f>IF(G853="","",VLOOKUP(G853,ARANCEL!$B$5:$D$121,3,FALSE)*J853)</f>
        <v>15676</v>
      </c>
      <c r="L853" s="1243" t="s">
        <v>2842</v>
      </c>
      <c r="M853" s="1243">
        <v>4500216234</v>
      </c>
      <c r="N853" s="1243">
        <v>8407</v>
      </c>
    </row>
    <row r="854" spans="1:14" s="953" customFormat="1" x14ac:dyDescent="0.25">
      <c r="A854" s="816" t="s">
        <v>305</v>
      </c>
      <c r="B854" s="817">
        <v>41648</v>
      </c>
      <c r="C854" s="1152" t="s">
        <v>1881</v>
      </c>
      <c r="D854" s="816" t="s">
        <v>1863</v>
      </c>
      <c r="E854" s="819">
        <v>10168488</v>
      </c>
      <c r="F854" s="816">
        <v>24428762</v>
      </c>
      <c r="G854" s="816">
        <v>2704013</v>
      </c>
      <c r="H854" s="716" t="str">
        <f>IF(G854="","",VLOOKUP(G854,ARANCEL!$B$5:$D$121,2,FALSE))</f>
        <v>PROVISORIO (POR PIEZA)</v>
      </c>
      <c r="I854" s="717" t="s">
        <v>323</v>
      </c>
      <c r="J854" s="712">
        <v>1</v>
      </c>
      <c r="K854" s="718">
        <f>IF(G854="","",VLOOKUP(G854,ARANCEL!$B$5:$D$121,3,FALSE)*J854)</f>
        <v>3250</v>
      </c>
      <c r="L854" s="1243" t="s">
        <v>2842</v>
      </c>
      <c r="M854" s="1243">
        <v>4500216232</v>
      </c>
      <c r="N854" s="1243">
        <v>8405</v>
      </c>
    </row>
    <row r="855" spans="1:14" s="953" customFormat="1" x14ac:dyDescent="0.25">
      <c r="A855" s="816" t="s">
        <v>305</v>
      </c>
      <c r="B855" s="817">
        <v>41648</v>
      </c>
      <c r="C855" s="1152" t="s">
        <v>1881</v>
      </c>
      <c r="D855" s="816" t="s">
        <v>1863</v>
      </c>
      <c r="E855" s="819">
        <v>10168488</v>
      </c>
      <c r="F855" s="816">
        <v>24428762</v>
      </c>
      <c r="G855" s="816">
        <v>2704003</v>
      </c>
      <c r="H855" s="716" t="str">
        <f>IF(G855="","",VLOOKUP(G855,ARANCEL!$B$5:$D$121,2,FALSE))</f>
        <v xml:space="preserve">CORONA PERIFERICA CON PERNO MUÑON COLADO </v>
      </c>
      <c r="I855" s="717" t="s">
        <v>323</v>
      </c>
      <c r="J855" s="712">
        <v>1</v>
      </c>
      <c r="K855" s="718">
        <f>IF(G855="","",VLOOKUP(G855,ARANCEL!$B$5:$D$121,3,FALSE)*J855)</f>
        <v>32612</v>
      </c>
      <c r="L855" s="1243" t="s">
        <v>2842</v>
      </c>
      <c r="M855" s="1243">
        <v>4500216232</v>
      </c>
      <c r="N855" s="1243">
        <v>8405</v>
      </c>
    </row>
    <row r="856" spans="1:14" s="953" customFormat="1" x14ac:dyDescent="0.25">
      <c r="A856" s="843" t="s">
        <v>305</v>
      </c>
      <c r="B856" s="817">
        <v>41690</v>
      </c>
      <c r="C856" s="818" t="s">
        <v>2940</v>
      </c>
      <c r="D856" s="816" t="s">
        <v>1863</v>
      </c>
      <c r="E856" s="819">
        <v>10176253</v>
      </c>
      <c r="F856" s="816">
        <v>24428762</v>
      </c>
      <c r="G856" s="816">
        <v>2704003</v>
      </c>
      <c r="H856" s="716" t="str">
        <f>IF(G856="","",VLOOKUP(G856,ARANCEL!$B$5:$D$121,2,FALSE))</f>
        <v xml:space="preserve">CORONA PERIFERICA CON PERNO MUÑON COLADO </v>
      </c>
      <c r="I856" s="717" t="s">
        <v>323</v>
      </c>
      <c r="J856" s="712">
        <v>1</v>
      </c>
      <c r="K856" s="718">
        <f>IF(G856="","",VLOOKUP(G856,ARANCEL!$B$5:$D$121,3,FALSE)*J856)</f>
        <v>32612</v>
      </c>
      <c r="L856" s="1243" t="s">
        <v>4612</v>
      </c>
      <c r="M856" s="1243">
        <v>4500229998</v>
      </c>
      <c r="N856" s="1243">
        <v>9219</v>
      </c>
    </row>
    <row r="857" spans="1:14" s="953" customFormat="1" x14ac:dyDescent="0.25">
      <c r="A857" s="816" t="s">
        <v>305</v>
      </c>
      <c r="B857" s="817">
        <v>41878</v>
      </c>
      <c r="C857" s="818" t="s">
        <v>6648</v>
      </c>
      <c r="D857" s="816" t="s">
        <v>1638</v>
      </c>
      <c r="E857" s="819">
        <v>10247645</v>
      </c>
      <c r="F857" s="816">
        <v>27473224</v>
      </c>
      <c r="G857" s="816">
        <v>2704013</v>
      </c>
      <c r="H857" s="716" t="str">
        <f>IF(G857="","",VLOOKUP(G857,ARANCEL!$B$5:$D$121,2,FALSE))</f>
        <v>PROVISORIO (POR PIEZA)</v>
      </c>
      <c r="I857" s="717" t="s">
        <v>324</v>
      </c>
      <c r="J857" s="712">
        <v>1</v>
      </c>
      <c r="K857" s="718">
        <f>IF(G857="","",VLOOKUP(G857,ARANCEL!$B$5:$D$121,3,FALSE)*J857)</f>
        <v>3250</v>
      </c>
      <c r="L857" s="1243" t="s">
        <v>6905</v>
      </c>
      <c r="M857" s="1243">
        <v>4500251392</v>
      </c>
      <c r="N857" s="1243" t="s">
        <v>7148</v>
      </c>
    </row>
    <row r="858" spans="1:14" s="953" customFormat="1" x14ac:dyDescent="0.25">
      <c r="A858" s="816" t="s">
        <v>305</v>
      </c>
      <c r="B858" s="817">
        <v>41878</v>
      </c>
      <c r="C858" s="818" t="s">
        <v>6648</v>
      </c>
      <c r="D858" s="816" t="s">
        <v>1638</v>
      </c>
      <c r="E858" s="819">
        <v>10247645</v>
      </c>
      <c r="F858" s="816">
        <v>27473224</v>
      </c>
      <c r="G858" s="816">
        <v>2704003</v>
      </c>
      <c r="H858" s="716" t="str">
        <f>IF(G858="","",VLOOKUP(G858,ARANCEL!$B$5:$D$121,2,FALSE))</f>
        <v xml:space="preserve">CORONA PERIFERICA CON PERNO MUÑON COLADO </v>
      </c>
      <c r="I858" s="717" t="s">
        <v>324</v>
      </c>
      <c r="J858" s="712">
        <v>1</v>
      </c>
      <c r="K858" s="718">
        <f>IF(G858="","",VLOOKUP(G858,ARANCEL!$B$5:$D$121,3,FALSE)*J858)</f>
        <v>32612</v>
      </c>
      <c r="L858" s="1243" t="s">
        <v>6905</v>
      </c>
      <c r="M858" s="1243">
        <v>4500251392</v>
      </c>
      <c r="N858" s="1243" t="s">
        <v>7148</v>
      </c>
    </row>
    <row r="859" spans="1:14" s="953" customFormat="1" x14ac:dyDescent="0.25">
      <c r="A859" s="816" t="s">
        <v>305</v>
      </c>
      <c r="B859" s="817">
        <v>41850</v>
      </c>
      <c r="C859" s="818" t="s">
        <v>6047</v>
      </c>
      <c r="D859" s="816" t="s">
        <v>1283</v>
      </c>
      <c r="E859" s="819">
        <v>10232347</v>
      </c>
      <c r="F859" s="816">
        <v>27234277</v>
      </c>
      <c r="G859" s="816">
        <v>2704005</v>
      </c>
      <c r="H859" s="716" t="str">
        <f>IF(G859="","",VLOOKUP(G859,ARANCEL!$B$5:$D$121,2,FALSE))</f>
        <v>PROVISORIO</v>
      </c>
      <c r="I859" s="717" t="s">
        <v>730</v>
      </c>
      <c r="J859" s="712">
        <v>6</v>
      </c>
      <c r="K859" s="718">
        <f>IF(G859="","",VLOOKUP(G859,ARANCEL!$B$5:$D$121,3,FALSE)*J859)</f>
        <v>19500</v>
      </c>
      <c r="L859" s="1243" t="s">
        <v>6017</v>
      </c>
      <c r="M859" s="1243">
        <v>4500245543</v>
      </c>
      <c r="N859" s="1243">
        <v>9814</v>
      </c>
    </row>
    <row r="860" spans="1:14" s="953" customFormat="1" x14ac:dyDescent="0.25">
      <c r="A860" s="816" t="s">
        <v>305</v>
      </c>
      <c r="B860" s="817">
        <v>41850</v>
      </c>
      <c r="C860" s="818" t="s">
        <v>6047</v>
      </c>
      <c r="D860" s="816" t="s">
        <v>1283</v>
      </c>
      <c r="E860" s="819">
        <v>10232347</v>
      </c>
      <c r="F860" s="816">
        <v>27234277</v>
      </c>
      <c r="G860" s="816">
        <v>2704015</v>
      </c>
      <c r="H860" s="716" t="str">
        <f>IF(G860="","",VLOOKUP(G860,ARANCEL!$B$5:$D$121,2,FALSE))</f>
        <v xml:space="preserve">CORONA IN CERAM </v>
      </c>
      <c r="I860" s="717" t="s">
        <v>730</v>
      </c>
      <c r="J860" s="712">
        <v>6</v>
      </c>
      <c r="K860" s="718">
        <f>IF(G860="","",VLOOKUP(G860,ARANCEL!$B$5:$D$121,3,FALSE)*J860)</f>
        <v>256398</v>
      </c>
      <c r="L860" s="1243" t="s">
        <v>6017</v>
      </c>
      <c r="M860" s="1243">
        <v>4500245543</v>
      </c>
      <c r="N860" s="1243">
        <v>9814</v>
      </c>
    </row>
    <row r="861" spans="1:14" s="956" customFormat="1" x14ac:dyDescent="0.25">
      <c r="A861" s="816" t="s">
        <v>305</v>
      </c>
      <c r="B861" s="817">
        <v>41956</v>
      </c>
      <c r="C861" s="818" t="s">
        <v>8203</v>
      </c>
      <c r="D861" s="816" t="s">
        <v>95</v>
      </c>
      <c r="E861" s="819">
        <v>10278663</v>
      </c>
      <c r="F861" s="816">
        <v>29528423</v>
      </c>
      <c r="G861" s="816">
        <v>2705003</v>
      </c>
      <c r="H861" s="820" t="str">
        <f>IF(G861="","",VLOOKUP(G861,ARANCEL!$B$5:$D$121,2,FALSE))</f>
        <v>INCRUSTACION ESTETICA (ART-GLASS O CERAMICA)</v>
      </c>
      <c r="I861" s="821" t="s">
        <v>632</v>
      </c>
      <c r="J861" s="816">
        <v>2</v>
      </c>
      <c r="K861" s="822">
        <f>IF(G861="","",VLOOKUP(G861,ARANCEL!$B$5:$D$121,3,FALSE)*J861)</f>
        <v>31352</v>
      </c>
      <c r="L861" s="1210" t="s">
        <v>8256</v>
      </c>
      <c r="M861" s="1210">
        <v>4500265501</v>
      </c>
      <c r="N861" s="1210" t="s">
        <v>8950</v>
      </c>
    </row>
    <row r="862" spans="1:14" s="956" customFormat="1" x14ac:dyDescent="0.25">
      <c r="A862" s="816" t="s">
        <v>305</v>
      </c>
      <c r="B862" s="817">
        <v>41691</v>
      </c>
      <c r="C862" s="818" t="s">
        <v>2936</v>
      </c>
      <c r="D862" s="816" t="s">
        <v>500</v>
      </c>
      <c r="E862" s="957">
        <v>10176254</v>
      </c>
      <c r="F862" s="816">
        <v>24777646</v>
      </c>
      <c r="G862" s="816">
        <v>2702048</v>
      </c>
      <c r="H862" s="820" t="str">
        <f>IF(G862="","",VLOOKUP(G862,ARANCEL!$B$5:$D$121,2,FALSE))</f>
        <v xml:space="preserve">SERVICIO LAB. IMPLANTE CORONA CEMENTADA/ATORNILLADA </v>
      </c>
      <c r="I862" s="821" t="s">
        <v>3688</v>
      </c>
      <c r="J862" s="816">
        <v>3</v>
      </c>
      <c r="K862" s="822">
        <f>IF(G862="","",VLOOKUP(G862,ARANCEL!$B$5:$D$121,3,FALSE)*J862)</f>
        <v>131571</v>
      </c>
      <c r="L862" s="1210" t="s">
        <v>8279</v>
      </c>
      <c r="M862" s="1210">
        <v>4500259031</v>
      </c>
      <c r="N862" s="1210" t="s">
        <v>8259</v>
      </c>
    </row>
    <row r="863" spans="1:14" s="953" customFormat="1" x14ac:dyDescent="0.25">
      <c r="A863" s="843" t="s">
        <v>313</v>
      </c>
      <c r="B863" s="823">
        <v>41730</v>
      </c>
      <c r="C863" s="818" t="s">
        <v>1880</v>
      </c>
      <c r="D863" s="816" t="s">
        <v>1851</v>
      </c>
      <c r="E863" s="819">
        <v>10168544</v>
      </c>
      <c r="F863" s="816">
        <v>24175434</v>
      </c>
      <c r="G863" s="816">
        <v>2705003</v>
      </c>
      <c r="H863" s="716" t="str">
        <f>IF(G863="","",VLOOKUP(G863,ARANCEL!$B$5:$D$121,2,FALSE))</f>
        <v>INCRUSTACION ESTETICA (ART-GLASS O CERAMICA)</v>
      </c>
      <c r="I863" s="717" t="s">
        <v>2739</v>
      </c>
      <c r="J863" s="712">
        <v>1</v>
      </c>
      <c r="K863" s="718">
        <f>IF(G863="","",VLOOKUP(G863,ARANCEL!$B$5:$D$121,3,FALSE)*J863)</f>
        <v>15676</v>
      </c>
      <c r="L863" s="1243" t="s">
        <v>4612</v>
      </c>
      <c r="M863" s="1243">
        <v>4500229998</v>
      </c>
      <c r="N863" s="1243">
        <v>9219</v>
      </c>
    </row>
    <row r="864" spans="1:14" s="798" customFormat="1" x14ac:dyDescent="0.25">
      <c r="A864" s="712" t="s">
        <v>305</v>
      </c>
      <c r="B864" s="719">
        <v>41964</v>
      </c>
      <c r="C864" s="714" t="s">
        <v>8432</v>
      </c>
      <c r="D864" s="712" t="s">
        <v>414</v>
      </c>
      <c r="E864" s="715">
        <v>10283349</v>
      </c>
      <c r="F864" s="712">
        <v>29677260</v>
      </c>
      <c r="G864" s="712">
        <v>2704005</v>
      </c>
      <c r="H864" s="716" t="str">
        <f>IF(G864="","",VLOOKUP(G864,ARANCEL!$B$5:$D$121,2,FALSE))</f>
        <v>PROVISORIO</v>
      </c>
      <c r="I864" s="717" t="s">
        <v>337</v>
      </c>
      <c r="J864" s="712">
        <v>1</v>
      </c>
      <c r="K864" s="718">
        <f>IF(G864="","",VLOOKUP(G864,ARANCEL!$B$5:$D$121,3,FALSE)*J864)</f>
        <v>3250</v>
      </c>
      <c r="L864" s="1351" t="s">
        <v>9431</v>
      </c>
      <c r="M864" s="1351">
        <v>4500269285</v>
      </c>
      <c r="N864" s="1351" t="s">
        <v>9454</v>
      </c>
    </row>
    <row r="865" spans="1:14" s="953" customFormat="1" x14ac:dyDescent="0.25">
      <c r="A865" s="816" t="s">
        <v>305</v>
      </c>
      <c r="B865" s="889">
        <v>41823</v>
      </c>
      <c r="C865" s="818" t="s">
        <v>5493</v>
      </c>
      <c r="D865" s="816" t="s">
        <v>414</v>
      </c>
      <c r="E865" s="819">
        <v>10219689</v>
      </c>
      <c r="F865" s="816">
        <v>27266592</v>
      </c>
      <c r="G865" s="816">
        <v>2704013</v>
      </c>
      <c r="H865" s="716" t="str">
        <f>IF(G865="","",VLOOKUP(G865,ARANCEL!$B$5:$D$121,2,FALSE))</f>
        <v>PROVISORIO (POR PIEZA)</v>
      </c>
      <c r="I865" s="717" t="s">
        <v>337</v>
      </c>
      <c r="J865" s="712">
        <v>1</v>
      </c>
      <c r="K865" s="718">
        <f>IF(G865="","",VLOOKUP(G865,ARANCEL!$B$5:$D$121,3,FALSE)*J865)</f>
        <v>3250</v>
      </c>
      <c r="L865" s="1243" t="s">
        <v>8279</v>
      </c>
      <c r="M865" s="1243">
        <v>4500259031</v>
      </c>
      <c r="N865" s="1243" t="s">
        <v>8259</v>
      </c>
    </row>
    <row r="866" spans="1:14" s="985" customFormat="1" x14ac:dyDescent="0.25">
      <c r="A866" s="816" t="s">
        <v>305</v>
      </c>
      <c r="B866" s="817">
        <v>41936</v>
      </c>
      <c r="C866" s="818" t="s">
        <v>7904</v>
      </c>
      <c r="D866" s="816" t="s">
        <v>47</v>
      </c>
      <c r="E866" s="819">
        <v>10270992</v>
      </c>
      <c r="F866" s="816">
        <v>29118960</v>
      </c>
      <c r="G866" s="816">
        <v>2704013</v>
      </c>
      <c r="H866" s="820" t="str">
        <f>IF(G866="","",VLOOKUP(G866,ARANCEL!$B$5:$D$121,2,FALSE))</f>
        <v>PROVISORIO (POR PIEZA)</v>
      </c>
      <c r="I866" s="821" t="s">
        <v>322</v>
      </c>
      <c r="J866" s="816">
        <v>1</v>
      </c>
      <c r="K866" s="822">
        <f>IF(G866="","",VLOOKUP(G866,ARANCEL!$B$5:$D$121,3,FALSE)*J866)</f>
        <v>3250</v>
      </c>
      <c r="L866" s="1210" t="s">
        <v>8279</v>
      </c>
      <c r="M866" s="1210">
        <v>4500260657</v>
      </c>
      <c r="N866" s="1210" t="s">
        <v>8296</v>
      </c>
    </row>
    <row r="867" spans="1:14" s="956" customFormat="1" x14ac:dyDescent="0.25">
      <c r="A867" s="816" t="s">
        <v>305</v>
      </c>
      <c r="B867" s="817">
        <v>41936</v>
      </c>
      <c r="C867" s="818" t="s">
        <v>7904</v>
      </c>
      <c r="D867" s="816" t="s">
        <v>47</v>
      </c>
      <c r="E867" s="819">
        <v>10270992</v>
      </c>
      <c r="F867" s="816">
        <v>29118960</v>
      </c>
      <c r="G867" s="816">
        <v>2704003</v>
      </c>
      <c r="H867" s="820" t="str">
        <f>IF(G867="","",VLOOKUP(G867,ARANCEL!$B$5:$D$121,2,FALSE))</f>
        <v xml:space="preserve">CORONA PERIFERICA CON PERNO MUÑON COLADO </v>
      </c>
      <c r="I867" s="821" t="s">
        <v>322</v>
      </c>
      <c r="J867" s="816">
        <v>1</v>
      </c>
      <c r="K867" s="822">
        <f>IF(G867="","",VLOOKUP(G867,ARANCEL!$B$5:$D$121,3,FALSE)*J867)</f>
        <v>32612</v>
      </c>
      <c r="L867" s="1210" t="s">
        <v>8279</v>
      </c>
      <c r="M867" s="1210">
        <v>4500260657</v>
      </c>
      <c r="N867" s="1210" t="s">
        <v>8296</v>
      </c>
    </row>
    <row r="868" spans="1:14" s="962" customFormat="1" x14ac:dyDescent="0.25">
      <c r="A868" s="816" t="s">
        <v>305</v>
      </c>
      <c r="B868" s="817">
        <v>41867</v>
      </c>
      <c r="C868" s="818" t="s">
        <v>6424</v>
      </c>
      <c r="D868" s="816" t="s">
        <v>95</v>
      </c>
      <c r="E868" s="819">
        <v>10242291</v>
      </c>
      <c r="F868" s="816">
        <v>26331871</v>
      </c>
      <c r="G868" s="816">
        <v>2705003</v>
      </c>
      <c r="H868" s="820" t="str">
        <f>IF(G868="","",VLOOKUP(G868,ARANCEL!$B$5:$D$121,2,FALSE))</f>
        <v>INCRUSTACION ESTETICA (ART-GLASS O CERAMICA)</v>
      </c>
      <c r="I868" s="821" t="s">
        <v>326</v>
      </c>
      <c r="J868" s="816">
        <v>1</v>
      </c>
      <c r="K868" s="822">
        <f>IF(G868="","",VLOOKUP(G868,ARANCEL!$B$5:$D$121,3,FALSE)*J868)</f>
        <v>15676</v>
      </c>
      <c r="L868" s="1210" t="s">
        <v>6905</v>
      </c>
      <c r="M868" s="1210">
        <v>4500251392</v>
      </c>
      <c r="N868" s="1210" t="s">
        <v>7148</v>
      </c>
    </row>
    <row r="869" spans="1:14" s="970" customFormat="1" x14ac:dyDescent="0.25">
      <c r="A869" s="816" t="s">
        <v>305</v>
      </c>
      <c r="B869" s="817">
        <v>41689</v>
      </c>
      <c r="C869" s="818" t="s">
        <v>2938</v>
      </c>
      <c r="D869" s="816" t="s">
        <v>414</v>
      </c>
      <c r="E869" s="819">
        <v>10175790</v>
      </c>
      <c r="F869" s="816">
        <v>24898949</v>
      </c>
      <c r="G869" s="816">
        <v>2705003</v>
      </c>
      <c r="H869" s="716" t="str">
        <f>IF(G869="","",VLOOKUP(G869,ARANCEL!$B$5:$D$121,2,FALSE))</f>
        <v>INCRUSTACION ESTETICA (ART-GLASS O CERAMICA)</v>
      </c>
      <c r="I869" s="717" t="s">
        <v>324</v>
      </c>
      <c r="J869" s="712">
        <v>1</v>
      </c>
      <c r="K869" s="718">
        <f>IF(G869="","",VLOOKUP(G869,ARANCEL!$B$5:$D$121,3,FALSE)*J869)</f>
        <v>15676</v>
      </c>
      <c r="L869" s="1243" t="s">
        <v>3438</v>
      </c>
      <c r="M869" s="1243">
        <v>4500220797</v>
      </c>
      <c r="N869" s="1243">
        <v>8631</v>
      </c>
    </row>
    <row r="870" spans="1:14" s="970" customFormat="1" x14ac:dyDescent="0.25">
      <c r="A870" s="816" t="s">
        <v>305</v>
      </c>
      <c r="B870" s="817">
        <v>41785</v>
      </c>
      <c r="C870" s="818" t="s">
        <v>4715</v>
      </c>
      <c r="D870" s="816" t="s">
        <v>95</v>
      </c>
      <c r="E870" s="819">
        <v>10200718</v>
      </c>
      <c r="F870" s="816">
        <v>26584045</v>
      </c>
      <c r="G870" s="816">
        <v>2704013</v>
      </c>
      <c r="H870" s="716" t="str">
        <f>IF(G870="","",VLOOKUP(G870,ARANCEL!$B$5:$D$121,2,FALSE))</f>
        <v>PROVISORIO (POR PIEZA)</v>
      </c>
      <c r="I870" s="717" t="s">
        <v>326</v>
      </c>
      <c r="J870" s="712">
        <v>1</v>
      </c>
      <c r="K870" s="718">
        <f>IF(G870="","",VLOOKUP(G870,ARANCEL!$B$5:$D$121,3,FALSE)*J870)</f>
        <v>3250</v>
      </c>
      <c r="L870" s="1243" t="s">
        <v>5292</v>
      </c>
      <c r="M870" s="1243">
        <v>4500235506</v>
      </c>
      <c r="N870" s="1243">
        <v>9399</v>
      </c>
    </row>
    <row r="871" spans="1:14" s="970" customFormat="1" x14ac:dyDescent="0.25">
      <c r="A871" s="843" t="s">
        <v>305</v>
      </c>
      <c r="B871" s="817">
        <v>41785</v>
      </c>
      <c r="C871" s="818" t="s">
        <v>4715</v>
      </c>
      <c r="D871" s="816" t="s">
        <v>95</v>
      </c>
      <c r="E871" s="819">
        <v>10200718</v>
      </c>
      <c r="F871" s="816">
        <v>26584045</v>
      </c>
      <c r="G871" s="816">
        <v>2704003</v>
      </c>
      <c r="H871" s="716" t="str">
        <f>IF(G871="","",VLOOKUP(G871,ARANCEL!$B$5:$D$121,2,FALSE))</f>
        <v xml:space="preserve">CORONA PERIFERICA CON PERNO MUÑON COLADO </v>
      </c>
      <c r="I871" s="717" t="s">
        <v>326</v>
      </c>
      <c r="J871" s="712">
        <v>1</v>
      </c>
      <c r="K871" s="718">
        <f>IF(G871="","",VLOOKUP(G871,ARANCEL!$B$5:$D$121,3,FALSE)*J871)</f>
        <v>32612</v>
      </c>
      <c r="L871" s="1243" t="s">
        <v>5292</v>
      </c>
      <c r="M871" s="1243">
        <v>4500235506</v>
      </c>
      <c r="N871" s="1243">
        <v>9399</v>
      </c>
    </row>
    <row r="872" spans="1:14" s="985" customFormat="1" x14ac:dyDescent="0.25">
      <c r="A872" s="816" t="s">
        <v>305</v>
      </c>
      <c r="B872" s="817">
        <v>41767</v>
      </c>
      <c r="C872" s="818" t="s">
        <v>4767</v>
      </c>
      <c r="D872" s="816" t="s">
        <v>1157</v>
      </c>
      <c r="E872" s="819">
        <v>10194427</v>
      </c>
      <c r="F872" s="816">
        <v>26279869</v>
      </c>
      <c r="G872" s="816">
        <v>2707001</v>
      </c>
      <c r="H872" s="716" t="str">
        <f>IF(G872="","",VLOOKUP(G872,ARANCEL!$B$5:$D$121,2,FALSE))</f>
        <v xml:space="preserve">PLANO DE RELAJACION </v>
      </c>
      <c r="I872" s="717" t="s">
        <v>306</v>
      </c>
      <c r="J872" s="712">
        <v>1</v>
      </c>
      <c r="K872" s="718">
        <f>IF(G872="","",VLOOKUP(G872,ARANCEL!$B$5:$D$121,3,FALSE)*J872)</f>
        <v>9221</v>
      </c>
      <c r="L872" s="1243" t="s">
        <v>5292</v>
      </c>
      <c r="M872" s="1243">
        <v>4500235506</v>
      </c>
      <c r="N872" s="1243">
        <v>9399</v>
      </c>
    </row>
    <row r="873" spans="1:14" s="985" customFormat="1" x14ac:dyDescent="0.25">
      <c r="A873" s="816" t="s">
        <v>305</v>
      </c>
      <c r="B873" s="817">
        <v>41932</v>
      </c>
      <c r="C873" s="818" t="s">
        <v>7758</v>
      </c>
      <c r="D873" s="816" t="s">
        <v>47</v>
      </c>
      <c r="E873" s="819">
        <v>10267470</v>
      </c>
      <c r="F873" s="816">
        <v>29082356</v>
      </c>
      <c r="G873" s="816">
        <v>2704013</v>
      </c>
      <c r="H873" s="716" t="str">
        <f>IF(G873="","",VLOOKUP(G873,ARANCEL!$B$5:$D$121,2,FALSE))</f>
        <v>PROVISORIO (POR PIEZA)</v>
      </c>
      <c r="I873" s="717" t="s">
        <v>329</v>
      </c>
      <c r="J873" s="712">
        <v>1</v>
      </c>
      <c r="K873" s="718">
        <f>IF(G873="","",VLOOKUP(G873,ARANCEL!$B$5:$D$121,3,FALSE)*J873)</f>
        <v>3250</v>
      </c>
      <c r="L873" s="1243" t="s">
        <v>8279</v>
      </c>
      <c r="M873" s="1243">
        <v>4500260657</v>
      </c>
      <c r="N873" s="1243" t="s">
        <v>8296</v>
      </c>
    </row>
    <row r="874" spans="1:14" s="985" customFormat="1" x14ac:dyDescent="0.25">
      <c r="A874" s="816" t="s">
        <v>313</v>
      </c>
      <c r="B874" s="817">
        <v>41932</v>
      </c>
      <c r="C874" s="818" t="s">
        <v>7758</v>
      </c>
      <c r="D874" s="816" t="s">
        <v>47</v>
      </c>
      <c r="E874" s="819">
        <v>10267470</v>
      </c>
      <c r="F874" s="816">
        <v>29082356</v>
      </c>
      <c r="G874" s="816">
        <v>2704016</v>
      </c>
      <c r="H874" s="716" t="str">
        <f>IF(G874="","",VLOOKUP(G874,ARANCEL!$B$5:$D$121,2,FALSE))</f>
        <v xml:space="preserve">CORONA PROCERA </v>
      </c>
      <c r="I874" s="717" t="s">
        <v>329</v>
      </c>
      <c r="J874" s="712">
        <v>1</v>
      </c>
      <c r="K874" s="718">
        <f>IF(G874="","",VLOOKUP(G874,ARANCEL!$B$5:$D$121,3,FALSE)*J874)</f>
        <v>58477</v>
      </c>
      <c r="L874" s="1243" t="s">
        <v>8279</v>
      </c>
      <c r="M874" s="1243">
        <v>4500260657</v>
      </c>
      <c r="N874" s="1243" t="s">
        <v>8296</v>
      </c>
    </row>
    <row r="875" spans="1:14" s="985" customFormat="1" x14ac:dyDescent="0.25">
      <c r="A875" s="824" t="s">
        <v>305</v>
      </c>
      <c r="B875" s="817">
        <v>41953</v>
      </c>
      <c r="C875" s="818" t="s">
        <v>7758</v>
      </c>
      <c r="D875" s="816" t="s">
        <v>47</v>
      </c>
      <c r="E875" s="819">
        <v>10267470</v>
      </c>
      <c r="F875" s="816">
        <v>29082356</v>
      </c>
      <c r="G875" s="816">
        <v>2704031</v>
      </c>
      <c r="H875" s="716" t="str">
        <f>IF(G875="","",VLOOKUP(G875,ARANCEL!$B$5:$D$121,2,FALSE))</f>
        <v xml:space="preserve">PERNO MUÑON METALICO </v>
      </c>
      <c r="I875" s="717" t="s">
        <v>329</v>
      </c>
      <c r="J875" s="712">
        <v>1</v>
      </c>
      <c r="K875" s="718">
        <f>IF(G875="","",VLOOKUP(G875,ARANCEL!$B$5:$D$121,3,FALSE)*J875)</f>
        <v>12246</v>
      </c>
      <c r="L875" s="1319" t="str">
        <f>IF(E875="","","IMPAGO")</f>
        <v>IMPAGO</v>
      </c>
      <c r="M875" s="1319" t="str">
        <f>IF(L875="IMPAGO","SIN O.C.","")</f>
        <v>SIN O.C.</v>
      </c>
      <c r="N875" s="1319" t="str">
        <f>IF(L875="IMPAGO","SIN FACT.","")</f>
        <v>SIN FACT.</v>
      </c>
    </row>
    <row r="876" spans="1:14" s="956" customFormat="1" ht="15" customHeight="1" x14ac:dyDescent="0.25">
      <c r="A876" s="816" t="s">
        <v>305</v>
      </c>
      <c r="B876" s="817">
        <v>41781</v>
      </c>
      <c r="C876" s="818" t="s">
        <v>4659</v>
      </c>
      <c r="D876" s="816" t="s">
        <v>1851</v>
      </c>
      <c r="E876" s="819">
        <v>10199893</v>
      </c>
      <c r="F876" s="816">
        <v>19455410</v>
      </c>
      <c r="G876" s="816">
        <v>2704015</v>
      </c>
      <c r="H876" s="820" t="str">
        <f>IF(G876="","",VLOOKUP(G876,ARANCEL!$B$5:$D$121,2,FALSE))</f>
        <v xml:space="preserve">CORONA IN CERAM </v>
      </c>
      <c r="I876" s="821" t="s">
        <v>337</v>
      </c>
      <c r="J876" s="816">
        <v>1</v>
      </c>
      <c r="K876" s="822">
        <f>IF(G876="","",VLOOKUP(G876,ARANCEL!$B$5:$D$121,3,FALSE)*J876)</f>
        <v>42733</v>
      </c>
      <c r="L876" s="1210" t="s">
        <v>5292</v>
      </c>
      <c r="M876" s="1210">
        <v>4500235506</v>
      </c>
      <c r="N876" s="1210">
        <v>9399</v>
      </c>
    </row>
    <row r="877" spans="1:14" s="917" customFormat="1" x14ac:dyDescent="0.25">
      <c r="A877" s="712" t="s">
        <v>305</v>
      </c>
      <c r="B877" s="719">
        <v>41894</v>
      </c>
      <c r="C877" s="714" t="s">
        <v>1384</v>
      </c>
      <c r="D877" s="712" t="s">
        <v>47</v>
      </c>
      <c r="E877" s="715">
        <v>10255737</v>
      </c>
      <c r="F877" s="712">
        <v>28339474</v>
      </c>
      <c r="G877" s="712">
        <v>2707001</v>
      </c>
      <c r="H877" s="716" t="str">
        <f>IF(G877="","",VLOOKUP(G877,ARANCEL!$B$5:$D$121,2,FALSE))</f>
        <v xml:space="preserve">PLANO DE RELAJACION </v>
      </c>
      <c r="I877" s="717" t="s">
        <v>306</v>
      </c>
      <c r="J877" s="712">
        <v>1</v>
      </c>
      <c r="K877" s="718">
        <f>IF(G877="","",VLOOKUP(G877,ARANCEL!$B$5:$D$121,3,FALSE)*J877)</f>
        <v>9221</v>
      </c>
      <c r="L877" s="1243" t="s">
        <v>7548</v>
      </c>
      <c r="M877" s="1243">
        <v>4500254810</v>
      </c>
      <c r="N877" s="1243" t="s">
        <v>7560</v>
      </c>
    </row>
    <row r="878" spans="1:14" s="985" customFormat="1" x14ac:dyDescent="0.25">
      <c r="A878" s="816" t="s">
        <v>305</v>
      </c>
      <c r="B878" s="817">
        <v>41789</v>
      </c>
      <c r="C878" s="818" t="s">
        <v>4813</v>
      </c>
      <c r="D878" s="816" t="s">
        <v>95</v>
      </c>
      <c r="E878" s="819">
        <v>10203035</v>
      </c>
      <c r="F878" s="816">
        <v>25972636</v>
      </c>
      <c r="G878" s="816">
        <v>2705003</v>
      </c>
      <c r="H878" s="716" t="str">
        <f>IF(G878="","",VLOOKUP(G878,ARANCEL!$B$5:$D$121,2,FALSE))</f>
        <v>INCRUSTACION ESTETICA (ART-GLASS O CERAMICA)</v>
      </c>
      <c r="I878" s="717" t="s">
        <v>322</v>
      </c>
      <c r="J878" s="712">
        <v>1</v>
      </c>
      <c r="K878" s="718">
        <f>IF(G878="","",VLOOKUP(G878,ARANCEL!$B$5:$D$121,3,FALSE)*J878)</f>
        <v>15676</v>
      </c>
      <c r="L878" s="1243" t="s">
        <v>5292</v>
      </c>
      <c r="M878" s="1243">
        <v>4500235506</v>
      </c>
      <c r="N878" s="1243">
        <v>9399</v>
      </c>
    </row>
    <row r="879" spans="1:14" s="1010" customFormat="1" x14ac:dyDescent="0.25">
      <c r="A879" s="816" t="s">
        <v>305</v>
      </c>
      <c r="B879" s="817">
        <v>41803</v>
      </c>
      <c r="C879" s="818" t="s">
        <v>4813</v>
      </c>
      <c r="D879" s="816" t="s">
        <v>95</v>
      </c>
      <c r="E879" s="819">
        <v>10203035</v>
      </c>
      <c r="F879" s="816">
        <v>25972636</v>
      </c>
      <c r="G879" s="816">
        <v>2704005</v>
      </c>
      <c r="H879" s="716" t="str">
        <f>IF(G879="","",VLOOKUP(G879,ARANCEL!$B$5:$D$121,2,FALSE))</f>
        <v>PROVISORIO</v>
      </c>
      <c r="I879" s="717" t="s">
        <v>318</v>
      </c>
      <c r="J879" s="712">
        <v>1</v>
      </c>
      <c r="K879" s="718">
        <f>IF(G879="","",VLOOKUP(G879,ARANCEL!$B$5:$D$121,3,FALSE)*J879)</f>
        <v>3250</v>
      </c>
      <c r="L879" s="1243" t="s">
        <v>6017</v>
      </c>
      <c r="M879" s="1243">
        <v>4500243699</v>
      </c>
      <c r="N879" s="1243">
        <v>9792</v>
      </c>
    </row>
    <row r="880" spans="1:14" s="1010" customFormat="1" x14ac:dyDescent="0.25">
      <c r="A880" s="816" t="s">
        <v>305</v>
      </c>
      <c r="B880" s="817">
        <v>41803</v>
      </c>
      <c r="C880" s="818" t="s">
        <v>4813</v>
      </c>
      <c r="D880" s="816" t="s">
        <v>95</v>
      </c>
      <c r="E880" s="819">
        <v>10203035</v>
      </c>
      <c r="F880" s="816">
        <v>25972636</v>
      </c>
      <c r="G880" s="816">
        <v>2704003</v>
      </c>
      <c r="H880" s="716" t="str">
        <f>IF(G880="","",VLOOKUP(G880,ARANCEL!$B$5:$D$121,2,FALSE))</f>
        <v xml:space="preserve">CORONA PERIFERICA CON PERNO MUÑON COLADO </v>
      </c>
      <c r="I880" s="717" t="s">
        <v>318</v>
      </c>
      <c r="J880" s="712">
        <v>1</v>
      </c>
      <c r="K880" s="718">
        <f>IF(G880="","",VLOOKUP(G880,ARANCEL!$B$5:$D$121,3,FALSE)*J880)</f>
        <v>32612</v>
      </c>
      <c r="L880" s="1243" t="s">
        <v>6017</v>
      </c>
      <c r="M880" s="1243">
        <v>4500243699</v>
      </c>
      <c r="N880" s="1243">
        <v>9792</v>
      </c>
    </row>
    <row r="881" spans="1:14" s="1010" customFormat="1" x14ac:dyDescent="0.25">
      <c r="A881" s="816" t="s">
        <v>305</v>
      </c>
      <c r="B881" s="817">
        <v>41959</v>
      </c>
      <c r="C881" s="818" t="s">
        <v>850</v>
      </c>
      <c r="D881" s="816" t="s">
        <v>47</v>
      </c>
      <c r="E881" s="819">
        <v>10279840</v>
      </c>
      <c r="F881" s="816">
        <v>29470004</v>
      </c>
      <c r="G881" s="816">
        <v>2704013</v>
      </c>
      <c r="H881" s="716" t="str">
        <f>IF(G881="","",VLOOKUP(G881,ARANCEL!$B$5:$D$121,2,FALSE))</f>
        <v>PROVISORIO (POR PIEZA)</v>
      </c>
      <c r="I881" s="717" t="s">
        <v>308</v>
      </c>
      <c r="J881" s="712">
        <v>1</v>
      </c>
      <c r="K881" s="718">
        <f>IF(G881="","",VLOOKUP(G881,ARANCEL!$B$5:$D$121,3,FALSE)*J881)</f>
        <v>3250</v>
      </c>
      <c r="L881" s="1351" t="s">
        <v>9431</v>
      </c>
      <c r="M881" s="1351">
        <v>4500269285</v>
      </c>
      <c r="N881" s="1351" t="s">
        <v>9454</v>
      </c>
    </row>
    <row r="882" spans="1:14" s="985" customFormat="1" x14ac:dyDescent="0.25">
      <c r="A882" s="816" t="s">
        <v>305</v>
      </c>
      <c r="B882" s="817">
        <v>41959</v>
      </c>
      <c r="C882" s="818" t="s">
        <v>850</v>
      </c>
      <c r="D882" s="816" t="s">
        <v>47</v>
      </c>
      <c r="E882" s="819">
        <v>10279840</v>
      </c>
      <c r="F882" s="816">
        <v>29470004</v>
      </c>
      <c r="G882" s="816">
        <v>2704003</v>
      </c>
      <c r="H882" s="716" t="str">
        <f>IF(G882="","",VLOOKUP(G882,ARANCEL!$B$5:$D$121,2,FALSE))</f>
        <v xml:space="preserve">CORONA PERIFERICA CON PERNO MUÑON COLADO </v>
      </c>
      <c r="I882" s="717" t="s">
        <v>308</v>
      </c>
      <c r="J882" s="712">
        <v>1</v>
      </c>
      <c r="K882" s="718">
        <f>IF(G882="","",VLOOKUP(G882,ARANCEL!$B$5:$D$121,3,FALSE)*J882)</f>
        <v>32612</v>
      </c>
      <c r="L882" s="1351" t="s">
        <v>9431</v>
      </c>
      <c r="M882" s="1351">
        <v>4500269285</v>
      </c>
      <c r="N882" s="1351" t="s">
        <v>9454</v>
      </c>
    </row>
    <row r="883" spans="1:14" s="985" customFormat="1" x14ac:dyDescent="0.25">
      <c r="A883" s="816" t="s">
        <v>305</v>
      </c>
      <c r="B883" s="817">
        <v>41652</v>
      </c>
      <c r="C883" s="1152" t="s">
        <v>1878</v>
      </c>
      <c r="D883" s="816" t="s">
        <v>1856</v>
      </c>
      <c r="E883" s="819">
        <v>10169076</v>
      </c>
      <c r="F883" s="816">
        <v>24596823</v>
      </c>
      <c r="G883" s="816">
        <v>2705003</v>
      </c>
      <c r="H883" s="716" t="str">
        <f>IF(G883="","",VLOOKUP(G883,ARANCEL!$B$5:$D$121,2,FALSE))</f>
        <v>INCRUSTACION ESTETICA (ART-GLASS O CERAMICA)</v>
      </c>
      <c r="I883" s="717" t="s">
        <v>316</v>
      </c>
      <c r="J883" s="712">
        <v>1</v>
      </c>
      <c r="K883" s="718">
        <f>IF(G883="","",VLOOKUP(G883,ARANCEL!$B$5:$D$121,3,FALSE)*J883)</f>
        <v>15676</v>
      </c>
      <c r="L883" s="1243" t="s">
        <v>2842</v>
      </c>
      <c r="M883" s="1243">
        <v>4500216233</v>
      </c>
      <c r="N883" s="1243">
        <v>8406</v>
      </c>
    </row>
    <row r="884" spans="1:14" s="985" customFormat="1" x14ac:dyDescent="0.25">
      <c r="A884" s="816" t="s">
        <v>305</v>
      </c>
      <c r="B884" s="817">
        <v>41813</v>
      </c>
      <c r="C884" s="818" t="s">
        <v>5260</v>
      </c>
      <c r="D884" s="816" t="s">
        <v>509</v>
      </c>
      <c r="E884" s="819">
        <v>10214297</v>
      </c>
      <c r="F884" s="816">
        <v>26155962</v>
      </c>
      <c r="G884" s="816">
        <v>2705003</v>
      </c>
      <c r="H884" s="716" t="str">
        <f>IF(G884="","",VLOOKUP(G884,ARANCEL!$B$5:$D$121,2,FALSE))</f>
        <v>INCRUSTACION ESTETICA (ART-GLASS O CERAMICA)</v>
      </c>
      <c r="I884" s="717" t="s">
        <v>309</v>
      </c>
      <c r="J884" s="712">
        <v>1</v>
      </c>
      <c r="K884" s="718">
        <f>IF(G884="","",VLOOKUP(G884,ARANCEL!$B$5:$D$121,3,FALSE)*J884)</f>
        <v>15676</v>
      </c>
      <c r="L884" s="1243" t="s">
        <v>6017</v>
      </c>
      <c r="M884" s="1243">
        <v>4500243704</v>
      </c>
      <c r="N884" s="1243">
        <v>9793</v>
      </c>
    </row>
    <row r="885" spans="1:14" s="1017" customFormat="1" x14ac:dyDescent="0.25">
      <c r="A885" s="816" t="s">
        <v>305</v>
      </c>
      <c r="B885" s="817">
        <v>41919</v>
      </c>
      <c r="C885" s="818" t="s">
        <v>7501</v>
      </c>
      <c r="D885" s="816" t="s">
        <v>1283</v>
      </c>
      <c r="E885" s="819">
        <v>10260676</v>
      </c>
      <c r="F885" s="816">
        <v>27978302</v>
      </c>
      <c r="G885" s="816">
        <v>2702001</v>
      </c>
      <c r="H885" s="716" t="str">
        <f>IF(G885="","",VLOOKUP(G885,ARANCEL!$B$5:$D$121,2,FALSE))</f>
        <v>LABORATORIO PROVISORIO SOBRE IMPLANTE</v>
      </c>
      <c r="I885" s="717" t="s">
        <v>325</v>
      </c>
      <c r="J885" s="712">
        <v>1</v>
      </c>
      <c r="K885" s="718">
        <f>IF(G885="","",VLOOKUP(G885,ARANCEL!$B$5:$D$121,3,FALSE)*J885)</f>
        <v>7872</v>
      </c>
      <c r="L885" s="1243" t="s">
        <v>7548</v>
      </c>
      <c r="M885" s="1243">
        <v>4500255820</v>
      </c>
      <c r="N885" s="1243">
        <v>10273</v>
      </c>
    </row>
    <row r="886" spans="1:14" s="1017" customFormat="1" x14ac:dyDescent="0.25">
      <c r="A886" s="816" t="s">
        <v>305</v>
      </c>
      <c r="B886" s="817">
        <v>41960</v>
      </c>
      <c r="C886" s="818" t="s">
        <v>8486</v>
      </c>
      <c r="D886" s="816" t="s">
        <v>70</v>
      </c>
      <c r="E886" s="819">
        <v>10280491</v>
      </c>
      <c r="F886" s="843">
        <v>29455641</v>
      </c>
      <c r="G886" s="816">
        <v>2704013</v>
      </c>
      <c r="H886" s="716" t="str">
        <f>IF(G886="","",VLOOKUP(G886,ARANCEL!$B$5:$D$121,2,FALSE))</f>
        <v>PROVISORIO (POR PIEZA)</v>
      </c>
      <c r="I886" s="717" t="s">
        <v>312</v>
      </c>
      <c r="J886" s="712">
        <v>1</v>
      </c>
      <c r="K886" s="718">
        <f>IF(G886="","",VLOOKUP(G886,ARANCEL!$B$5:$D$121,3,FALSE)*J886)</f>
        <v>3250</v>
      </c>
      <c r="L886" s="1351" t="s">
        <v>9431</v>
      </c>
      <c r="M886" s="1351">
        <v>4500269285</v>
      </c>
      <c r="N886" s="1351" t="s">
        <v>9454</v>
      </c>
    </row>
    <row r="887" spans="1:14" s="1017" customFormat="1" x14ac:dyDescent="0.25">
      <c r="A887" s="816" t="s">
        <v>305</v>
      </c>
      <c r="B887" s="817">
        <v>41701</v>
      </c>
      <c r="C887" s="818" t="s">
        <v>3100</v>
      </c>
      <c r="D887" s="816" t="s">
        <v>414</v>
      </c>
      <c r="E887" s="819">
        <v>10178297</v>
      </c>
      <c r="F887" s="816">
        <v>25188185</v>
      </c>
      <c r="G887" s="816">
        <v>2704013</v>
      </c>
      <c r="H887" s="716" t="str">
        <f>IF(G887="","",VLOOKUP(G887,ARANCEL!$B$5:$D$121,2,FALSE))</f>
        <v>PROVISORIO (POR PIEZA)</v>
      </c>
      <c r="I887" s="717" t="s">
        <v>312</v>
      </c>
      <c r="J887" s="712">
        <v>1</v>
      </c>
      <c r="K887" s="718">
        <f>IF(G887="","",VLOOKUP(G887,ARANCEL!$B$5:$D$121,3,FALSE)*J887)</f>
        <v>3250</v>
      </c>
      <c r="L887" s="1319" t="str">
        <f>IF(E887="","","IMPAGO")</f>
        <v>IMPAGO</v>
      </c>
      <c r="M887" s="1319" t="str">
        <f>IF(L887="IMPAGO","SIN O.C.","")</f>
        <v>SIN O.C.</v>
      </c>
      <c r="N887" s="1319" t="str">
        <f>IF(L887="IMPAGO","SIN FACT.","")</f>
        <v>SIN FACT.</v>
      </c>
    </row>
    <row r="888" spans="1:14" s="985" customFormat="1" x14ac:dyDescent="0.25">
      <c r="A888" s="816" t="s">
        <v>305</v>
      </c>
      <c r="B888" s="817">
        <v>41701</v>
      </c>
      <c r="C888" s="818" t="s">
        <v>3100</v>
      </c>
      <c r="D888" s="816" t="s">
        <v>414</v>
      </c>
      <c r="E888" s="819">
        <v>10178297</v>
      </c>
      <c r="F888" s="816">
        <v>25188185</v>
      </c>
      <c r="G888" s="816">
        <v>2704003</v>
      </c>
      <c r="H888" s="716" t="str">
        <f>IF(G888="","",VLOOKUP(G888,ARANCEL!$B$5:$D$121,2,FALSE))</f>
        <v xml:space="preserve">CORONA PERIFERICA CON PERNO MUÑON COLADO </v>
      </c>
      <c r="I888" s="717" t="s">
        <v>312</v>
      </c>
      <c r="J888" s="712">
        <v>1</v>
      </c>
      <c r="K888" s="718">
        <f>IF(G888="","",VLOOKUP(G888,ARANCEL!$B$5:$D$121,3,FALSE)*J888)</f>
        <v>32612</v>
      </c>
      <c r="L888" s="1319" t="str">
        <f>IF(E888="","","IMPAGO")</f>
        <v>IMPAGO</v>
      </c>
      <c r="M888" s="1319" t="str">
        <f>IF(L888="IMPAGO","SIN O.C.","")</f>
        <v>SIN O.C.</v>
      </c>
      <c r="N888" s="1319" t="str">
        <f>IF(L888="IMPAGO","SIN FACT.","")</f>
        <v>SIN FACT.</v>
      </c>
    </row>
    <row r="889" spans="1:14" s="1021" customFormat="1" x14ac:dyDescent="0.25">
      <c r="A889" s="843" t="s">
        <v>313</v>
      </c>
      <c r="B889" s="817">
        <v>41705</v>
      </c>
      <c r="C889" s="818" t="s">
        <v>3182</v>
      </c>
      <c r="D889" s="816" t="s">
        <v>414</v>
      </c>
      <c r="E889" s="819">
        <v>10179264</v>
      </c>
      <c r="F889" s="816">
        <v>25188185</v>
      </c>
      <c r="G889" s="816">
        <v>2704013</v>
      </c>
      <c r="H889" s="716" t="str">
        <f>IF(G889="","",VLOOKUP(G889,ARANCEL!$B$5:$D$121,2,FALSE))</f>
        <v>PROVISORIO (POR PIEZA)</v>
      </c>
      <c r="I889" s="717" t="s">
        <v>312</v>
      </c>
      <c r="J889" s="712">
        <v>1</v>
      </c>
      <c r="K889" s="718">
        <f>IF(G889="","",VLOOKUP(G889,ARANCEL!$B$5:$D$121,3,FALSE)*J889)</f>
        <v>3250</v>
      </c>
      <c r="L889" s="1243" t="s">
        <v>3438</v>
      </c>
      <c r="M889" s="1243">
        <v>4500220797</v>
      </c>
      <c r="N889" s="1243">
        <v>8631</v>
      </c>
    </row>
    <row r="890" spans="1:14" s="1021" customFormat="1" x14ac:dyDescent="0.25">
      <c r="A890" s="816" t="s">
        <v>305</v>
      </c>
      <c r="B890" s="817">
        <v>41705</v>
      </c>
      <c r="C890" s="818" t="s">
        <v>3182</v>
      </c>
      <c r="D890" s="816" t="s">
        <v>414</v>
      </c>
      <c r="E890" s="819">
        <v>10179264</v>
      </c>
      <c r="F890" s="816">
        <v>25188185</v>
      </c>
      <c r="G890" s="816">
        <v>2704003</v>
      </c>
      <c r="H890" s="716" t="str">
        <f>IF(G890="","",VLOOKUP(G890,ARANCEL!$B$5:$D$121,2,FALSE))</f>
        <v xml:space="preserve">CORONA PERIFERICA CON PERNO MUÑON COLADO </v>
      </c>
      <c r="I890" s="717" t="s">
        <v>312</v>
      </c>
      <c r="J890" s="712">
        <v>1</v>
      </c>
      <c r="K890" s="718">
        <f>IF(G890="","",VLOOKUP(G890,ARANCEL!$B$5:$D$121,3,FALSE)*J890)</f>
        <v>32612</v>
      </c>
      <c r="L890" s="1243" t="s">
        <v>3438</v>
      </c>
      <c r="M890" s="1243">
        <v>4500220797</v>
      </c>
      <c r="N890" s="1243">
        <v>8631</v>
      </c>
    </row>
    <row r="891" spans="1:14" s="544" customFormat="1" x14ac:dyDescent="0.25">
      <c r="A891" s="255" t="s">
        <v>313</v>
      </c>
      <c r="B891" s="256">
        <v>41932</v>
      </c>
      <c r="C891" s="118" t="s">
        <v>1875</v>
      </c>
      <c r="D891" s="119" t="s">
        <v>509</v>
      </c>
      <c r="E891" s="162">
        <v>10267473</v>
      </c>
      <c r="F891" s="119">
        <v>28539717</v>
      </c>
      <c r="G891" s="255">
        <v>2704013</v>
      </c>
      <c r="H891" s="120" t="str">
        <f>IF(G891="","",VLOOKUP(G891,ARANCEL!$B$5:$D$121,2,FALSE))</f>
        <v>PROVISORIO (POR PIEZA)</v>
      </c>
      <c r="I891" s="121" t="s">
        <v>319</v>
      </c>
      <c r="J891" s="119">
        <v>1</v>
      </c>
      <c r="K891" s="122">
        <f>IF(G891="","",VLOOKUP(G891,ARANCEL!$B$5:$D$121,3,FALSE)*J891)</f>
        <v>3250</v>
      </c>
      <c r="L891" s="1229" t="s">
        <v>8279</v>
      </c>
      <c r="M891" s="1229">
        <v>4500260657</v>
      </c>
      <c r="N891" s="1229" t="s">
        <v>8296</v>
      </c>
    </row>
    <row r="892" spans="1:14" s="1021" customFormat="1" x14ac:dyDescent="0.25">
      <c r="A892" s="843" t="s">
        <v>305</v>
      </c>
      <c r="B892" s="817">
        <v>41932</v>
      </c>
      <c r="C892" s="818" t="s">
        <v>1875</v>
      </c>
      <c r="D892" s="816" t="s">
        <v>509</v>
      </c>
      <c r="E892" s="819">
        <v>10267473</v>
      </c>
      <c r="F892" s="816">
        <v>28539717</v>
      </c>
      <c r="G892" s="816">
        <v>2704003</v>
      </c>
      <c r="H892" s="716" t="str">
        <f>IF(G892="","",VLOOKUP(G892,ARANCEL!$B$5:$D$121,2,FALSE))</f>
        <v xml:space="preserve">CORONA PERIFERICA CON PERNO MUÑON COLADO </v>
      </c>
      <c r="I892" s="717" t="s">
        <v>319</v>
      </c>
      <c r="J892" s="712">
        <v>1</v>
      </c>
      <c r="K892" s="718">
        <f>IF(G892="","",VLOOKUP(G892,ARANCEL!$B$5:$D$121,3,FALSE)*J892)</f>
        <v>32612</v>
      </c>
      <c r="L892" s="1243" t="s">
        <v>8279</v>
      </c>
      <c r="M892" s="1243">
        <v>4500260657</v>
      </c>
      <c r="N892" s="1243" t="s">
        <v>8296</v>
      </c>
    </row>
    <row r="893" spans="1:14" s="1021" customFormat="1" x14ac:dyDescent="0.25">
      <c r="A893" s="816" t="s">
        <v>305</v>
      </c>
      <c r="B893" s="817">
        <v>42364</v>
      </c>
      <c r="C893" s="818" t="s">
        <v>9388</v>
      </c>
      <c r="D893" s="816" t="s">
        <v>95</v>
      </c>
      <c r="E893" s="819">
        <v>10306496</v>
      </c>
      <c r="F893" s="816">
        <v>29043138</v>
      </c>
      <c r="G893" s="816">
        <v>2705003</v>
      </c>
      <c r="H893" s="716" t="str">
        <f>IF(G893="","",VLOOKUP(G893,ARANCEL!$B$5:$D$121,2,FALSE))</f>
        <v>INCRUSTACION ESTETICA (ART-GLASS O CERAMICA)</v>
      </c>
      <c r="I893" s="717" t="s">
        <v>622</v>
      </c>
      <c r="J893" s="712">
        <v>2</v>
      </c>
      <c r="K893" s="718">
        <f>IF(G893="","",VLOOKUP(G893,ARANCEL!$B$5:$D$121,3,FALSE)*J893)</f>
        <v>31352</v>
      </c>
      <c r="L893" s="1319" t="str">
        <f>IF(E893="","","IMPAGO")</f>
        <v>IMPAGO</v>
      </c>
      <c r="M893" s="1319" t="str">
        <f>IF(L893="IMPAGO","SIN O.C.","")</f>
        <v>SIN O.C.</v>
      </c>
      <c r="N893" s="1319" t="str">
        <f>IF(L893="IMPAGO","SIN FACT.","")</f>
        <v>SIN FACT.</v>
      </c>
    </row>
    <row r="894" spans="1:14" s="1028" customFormat="1" x14ac:dyDescent="0.25">
      <c r="A894" s="816" t="s">
        <v>305</v>
      </c>
      <c r="B894" s="817">
        <v>41935</v>
      </c>
      <c r="C894" s="818" t="s">
        <v>7838</v>
      </c>
      <c r="D894" s="816" t="s">
        <v>95</v>
      </c>
      <c r="E894" s="819">
        <v>10269811</v>
      </c>
      <c r="F894" s="816">
        <v>29043128</v>
      </c>
      <c r="G894" s="816">
        <v>2705003</v>
      </c>
      <c r="H894" s="716" t="str">
        <f>IF(G894="","",VLOOKUP(G894,ARANCEL!$B$5:$D$121,2,FALSE))</f>
        <v>INCRUSTACION ESTETICA (ART-GLASS O CERAMICA)</v>
      </c>
      <c r="I894" s="717" t="s">
        <v>318</v>
      </c>
      <c r="J894" s="712">
        <v>1</v>
      </c>
      <c r="K894" s="718">
        <f>IF(G894="","",VLOOKUP(G894,ARANCEL!$B$5:$D$121,3,FALSE)*J894)</f>
        <v>15676</v>
      </c>
      <c r="L894" s="1243" t="s">
        <v>8279</v>
      </c>
      <c r="M894" s="1243">
        <v>4500260657</v>
      </c>
      <c r="N894" s="1243" t="s">
        <v>8296</v>
      </c>
    </row>
    <row r="895" spans="1:14" s="1028" customFormat="1" x14ac:dyDescent="0.25">
      <c r="A895" s="816" t="s">
        <v>305</v>
      </c>
      <c r="B895" s="817">
        <v>41907</v>
      </c>
      <c r="C895" s="818" t="s">
        <v>7276</v>
      </c>
      <c r="D895" s="816" t="s">
        <v>1870</v>
      </c>
      <c r="E895" s="819">
        <v>10258147</v>
      </c>
      <c r="F895" s="816">
        <v>28554444</v>
      </c>
      <c r="G895" s="816">
        <v>2705003</v>
      </c>
      <c r="H895" s="716" t="str">
        <f>IF(G895="","",VLOOKUP(G895,ARANCEL!$B$5:$D$121,2,FALSE))</f>
        <v>INCRUSTACION ESTETICA (ART-GLASS O CERAMICA)</v>
      </c>
      <c r="I895" s="717" t="s">
        <v>326</v>
      </c>
      <c r="J895" s="712">
        <v>1</v>
      </c>
      <c r="K895" s="718">
        <f>IF(G895="","",VLOOKUP(G895,ARANCEL!$B$5:$D$121,3,FALSE)*J895)</f>
        <v>15676</v>
      </c>
      <c r="L895" s="1243" t="s">
        <v>7548</v>
      </c>
      <c r="M895" s="1243">
        <v>4500254810</v>
      </c>
      <c r="N895" s="1243" t="s">
        <v>7560</v>
      </c>
    </row>
    <row r="896" spans="1:14" s="1028" customFormat="1" x14ac:dyDescent="0.25">
      <c r="A896" s="816" t="s">
        <v>305</v>
      </c>
      <c r="B896" s="817">
        <v>41838</v>
      </c>
      <c r="C896" s="818" t="s">
        <v>5391</v>
      </c>
      <c r="D896" s="816" t="s">
        <v>1283</v>
      </c>
      <c r="E896" s="819">
        <v>10163210</v>
      </c>
      <c r="F896" s="816">
        <v>23172580</v>
      </c>
      <c r="G896" s="816">
        <v>2704005</v>
      </c>
      <c r="H896" s="716" t="str">
        <f>IF(G896="","",VLOOKUP(G896,ARANCEL!$B$5:$D$121,2,FALSE))</f>
        <v>PROVISORIO</v>
      </c>
      <c r="I896" s="717" t="s">
        <v>326</v>
      </c>
      <c r="J896" s="712">
        <v>1</v>
      </c>
      <c r="K896" s="718">
        <f>IF(G896="","",VLOOKUP(G896,ARANCEL!$B$5:$D$121,3,FALSE)*J896)</f>
        <v>3250</v>
      </c>
      <c r="L896" s="1243" t="s">
        <v>6017</v>
      </c>
      <c r="M896" s="1243">
        <v>4500243699</v>
      </c>
      <c r="N896" s="1243">
        <v>9792</v>
      </c>
    </row>
    <row r="897" spans="1:14" s="1028" customFormat="1" x14ac:dyDescent="0.25">
      <c r="A897" s="824" t="s">
        <v>606</v>
      </c>
      <c r="B897" s="885">
        <v>41844</v>
      </c>
      <c r="C897" s="818" t="s">
        <v>5391</v>
      </c>
      <c r="D897" s="816" t="s">
        <v>1283</v>
      </c>
      <c r="E897" s="819">
        <v>10163210</v>
      </c>
      <c r="F897" s="816">
        <v>27692377</v>
      </c>
      <c r="G897" s="816">
        <v>2704003</v>
      </c>
      <c r="H897" s="716" t="str">
        <f>IF(G897="","",VLOOKUP(G897,ARANCEL!$B$5:$D$121,2,FALSE))</f>
        <v xml:space="preserve">CORONA PERIFERICA CON PERNO MUÑON COLADO </v>
      </c>
      <c r="I897" s="717" t="s">
        <v>326</v>
      </c>
      <c r="J897" s="712">
        <v>1</v>
      </c>
      <c r="K897" s="718">
        <f>IF(G897="","",VLOOKUP(G897,ARANCEL!$B$5:$D$121,3,FALSE)*J897)</f>
        <v>32612</v>
      </c>
      <c r="L897" s="1243" t="s">
        <v>6017</v>
      </c>
      <c r="M897" s="1243">
        <v>4500245543</v>
      </c>
      <c r="N897" s="1243">
        <v>9814</v>
      </c>
    </row>
    <row r="898" spans="1:14" s="1028" customFormat="1" x14ac:dyDescent="0.25">
      <c r="A898" s="816" t="s">
        <v>305</v>
      </c>
      <c r="B898" s="817">
        <v>41709</v>
      </c>
      <c r="C898" s="818" t="s">
        <v>3200</v>
      </c>
      <c r="D898" s="816" t="s">
        <v>95</v>
      </c>
      <c r="E898" s="819">
        <v>10179952</v>
      </c>
      <c r="F898" s="816">
        <v>25313907</v>
      </c>
      <c r="G898" s="816">
        <v>2704013</v>
      </c>
      <c r="H898" s="716" t="str">
        <f>IF(G898="","",VLOOKUP(G898,ARANCEL!$B$5:$D$121,2,FALSE))</f>
        <v>PROVISORIO (POR PIEZA)</v>
      </c>
      <c r="I898" s="717" t="s">
        <v>809</v>
      </c>
      <c r="J898" s="712">
        <v>1</v>
      </c>
      <c r="K898" s="718">
        <f>IF(G898="","",VLOOKUP(G898,ARANCEL!$B$5:$D$121,3,FALSE)*J898)</f>
        <v>3250</v>
      </c>
      <c r="L898" s="1243" t="s">
        <v>3058</v>
      </c>
      <c r="M898" s="1243">
        <v>4500225669</v>
      </c>
      <c r="N898" s="1243">
        <v>8924</v>
      </c>
    </row>
    <row r="899" spans="1:14" s="1028" customFormat="1" x14ac:dyDescent="0.25">
      <c r="A899" s="816" t="s">
        <v>305</v>
      </c>
      <c r="B899" s="817">
        <v>41709</v>
      </c>
      <c r="C899" s="818" t="s">
        <v>3200</v>
      </c>
      <c r="D899" s="816" t="s">
        <v>95</v>
      </c>
      <c r="E899" s="819">
        <v>10179952</v>
      </c>
      <c r="F899" s="816">
        <v>25313907</v>
      </c>
      <c r="G899" s="816">
        <v>2704003</v>
      </c>
      <c r="H899" s="716" t="str">
        <f>IF(G899="","",VLOOKUP(G899,ARANCEL!$B$5:$D$121,2,FALSE))</f>
        <v xml:space="preserve">CORONA PERIFERICA CON PERNO MUÑON COLADO </v>
      </c>
      <c r="I899" s="717" t="s">
        <v>809</v>
      </c>
      <c r="J899" s="712">
        <v>1</v>
      </c>
      <c r="K899" s="718">
        <f>IF(G899="","",VLOOKUP(G899,ARANCEL!$B$5:$D$121,3,FALSE)*J899)</f>
        <v>32612</v>
      </c>
      <c r="L899" s="1243" t="s">
        <v>3058</v>
      </c>
      <c r="M899" s="1243">
        <v>4500225668</v>
      </c>
      <c r="N899" s="1243">
        <v>8958</v>
      </c>
    </row>
    <row r="900" spans="1:14" s="956" customFormat="1" x14ac:dyDescent="0.25">
      <c r="A900" s="816" t="s">
        <v>305</v>
      </c>
      <c r="B900" s="817">
        <v>41725</v>
      </c>
      <c r="C900" s="818" t="s">
        <v>3562</v>
      </c>
      <c r="D900" s="816" t="s">
        <v>1157</v>
      </c>
      <c r="E900" s="819">
        <v>10183942</v>
      </c>
      <c r="F900" s="816">
        <v>25498318</v>
      </c>
      <c r="G900" s="816">
        <v>2707001</v>
      </c>
      <c r="H900" s="820" t="str">
        <f>IF(G900="","",VLOOKUP(G900,ARANCEL!$B$5:$D$121,2,FALSE))</f>
        <v xml:space="preserve">PLANO DE RELAJACION </v>
      </c>
      <c r="I900" s="821" t="s">
        <v>306</v>
      </c>
      <c r="J900" s="816">
        <v>1</v>
      </c>
      <c r="K900" s="822">
        <f>IF(G900="","",VLOOKUP(G900,ARANCEL!$B$5:$D$121,3,FALSE)*J900)</f>
        <v>9221</v>
      </c>
      <c r="L900" s="1210" t="s">
        <v>3058</v>
      </c>
      <c r="M900" s="1210">
        <v>4500225670</v>
      </c>
      <c r="N900" s="1210">
        <v>8925</v>
      </c>
    </row>
    <row r="901" spans="1:14" s="1029" customFormat="1" x14ac:dyDescent="0.25">
      <c r="A901" s="816" t="s">
        <v>305</v>
      </c>
      <c r="B901" s="817">
        <v>41992</v>
      </c>
      <c r="C901" s="818" t="s">
        <v>9028</v>
      </c>
      <c r="D901" s="816" t="s">
        <v>1856</v>
      </c>
      <c r="E901" s="819">
        <v>10298772</v>
      </c>
      <c r="F901" s="816">
        <v>29884757</v>
      </c>
      <c r="G901" s="816">
        <v>2705003</v>
      </c>
      <c r="H901" s="716" t="str">
        <f>IF(G901="","",VLOOKUP(G901,ARANCEL!$B$5:$D$121,2,FALSE))</f>
        <v>INCRUSTACION ESTETICA (ART-GLASS O CERAMICA)</v>
      </c>
      <c r="I901" s="717" t="s">
        <v>317</v>
      </c>
      <c r="J901" s="712">
        <v>1</v>
      </c>
      <c r="K901" s="718">
        <f>IF(G901="","",VLOOKUP(G901,ARANCEL!$B$5:$D$121,3,FALSE)*J901)</f>
        <v>15676</v>
      </c>
      <c r="L901" s="1319" t="str">
        <f>IF(E901="","","IMPAGO")</f>
        <v>IMPAGO</v>
      </c>
      <c r="M901" s="1319" t="str">
        <f>IF(L901="IMPAGO","SIN O.C.","")</f>
        <v>SIN O.C.</v>
      </c>
      <c r="N901" s="1319" t="str">
        <f>IF(L901="IMPAGO","SIN FACT.","")</f>
        <v>SIN FACT.</v>
      </c>
    </row>
    <row r="902" spans="1:14" s="956" customFormat="1" x14ac:dyDescent="0.25">
      <c r="A902" s="816" t="s">
        <v>305</v>
      </c>
      <c r="B902" s="817">
        <v>41682</v>
      </c>
      <c r="C902" s="724" t="s">
        <v>2750</v>
      </c>
      <c r="D902" s="712" t="s">
        <v>414</v>
      </c>
      <c r="E902" s="715">
        <v>10173375</v>
      </c>
      <c r="F902" s="712">
        <v>21996287</v>
      </c>
      <c r="G902" s="712">
        <v>2705003</v>
      </c>
      <c r="H902" s="716" t="str">
        <f>IF(G902="","",VLOOKUP(G902,ARANCEL!$B$5:$D$121,2,FALSE))</f>
        <v>INCRUSTACION ESTETICA (ART-GLASS O CERAMICA)</v>
      </c>
      <c r="I902" s="717" t="s">
        <v>326</v>
      </c>
      <c r="J902" s="712">
        <v>1</v>
      </c>
      <c r="K902" s="822">
        <f>IF(G902="","",VLOOKUP(G902,ARANCEL!$B$5:$D$121,3,FALSE)*J902)</f>
        <v>15676</v>
      </c>
      <c r="L902" s="1210" t="s">
        <v>3438</v>
      </c>
      <c r="M902" s="1210">
        <v>4500220795</v>
      </c>
      <c r="N902" s="1210">
        <v>8630</v>
      </c>
    </row>
    <row r="903" spans="1:14" s="1028" customFormat="1" x14ac:dyDescent="0.25">
      <c r="A903" s="816" t="s">
        <v>305</v>
      </c>
      <c r="B903" s="817">
        <v>41723</v>
      </c>
      <c r="C903" s="818" t="s">
        <v>3508</v>
      </c>
      <c r="D903" s="816" t="s">
        <v>95</v>
      </c>
      <c r="E903" s="819">
        <v>10183397</v>
      </c>
      <c r="F903" s="816">
        <v>25355103</v>
      </c>
      <c r="G903" s="816">
        <v>2704013</v>
      </c>
      <c r="H903" s="716" t="str">
        <f>IF(G903="","",VLOOKUP(G903,ARANCEL!$B$5:$D$121,2,FALSE))</f>
        <v>PROVISORIO (POR PIEZA)</v>
      </c>
      <c r="I903" s="717" t="s">
        <v>322</v>
      </c>
      <c r="J903" s="712">
        <v>1</v>
      </c>
      <c r="K903" s="718">
        <f>IF(G903="","",VLOOKUP(G903,ARANCEL!$B$5:$D$121,3,FALSE)*J903)</f>
        <v>3250</v>
      </c>
      <c r="L903" s="1243" t="s">
        <v>8279</v>
      </c>
      <c r="M903" s="1243">
        <v>4500259031</v>
      </c>
      <c r="N903" s="1243" t="s">
        <v>8259</v>
      </c>
    </row>
    <row r="904" spans="1:14" s="1035" customFormat="1" x14ac:dyDescent="0.25">
      <c r="A904" s="816" t="s">
        <v>305</v>
      </c>
      <c r="B904" s="817">
        <v>41723</v>
      </c>
      <c r="C904" s="818" t="s">
        <v>3508</v>
      </c>
      <c r="D904" s="816" t="s">
        <v>95</v>
      </c>
      <c r="E904" s="819">
        <v>10183397</v>
      </c>
      <c r="F904" s="816">
        <v>25355103</v>
      </c>
      <c r="G904" s="816">
        <v>2704003</v>
      </c>
      <c r="H904" s="716" t="str">
        <f>IF(G904="","",VLOOKUP(G904,ARANCEL!$B$5:$D$121,2,FALSE))</f>
        <v xml:space="preserve">CORONA PERIFERICA CON PERNO MUÑON COLADO </v>
      </c>
      <c r="I904" s="717" t="s">
        <v>317</v>
      </c>
      <c r="J904" s="712">
        <v>1</v>
      </c>
      <c r="K904" s="718">
        <f>IF(G904="","",VLOOKUP(G904,ARANCEL!$B$5:$D$121,3,FALSE)*J904)</f>
        <v>32612</v>
      </c>
      <c r="L904" s="1243" t="s">
        <v>3058</v>
      </c>
      <c r="M904" s="1243">
        <v>4500225668</v>
      </c>
      <c r="N904" s="1243">
        <v>8958</v>
      </c>
    </row>
    <row r="905" spans="1:14" s="1035" customFormat="1" x14ac:dyDescent="0.25">
      <c r="A905" s="816" t="s">
        <v>305</v>
      </c>
      <c r="B905" s="817">
        <v>41870</v>
      </c>
      <c r="C905" s="818" t="s">
        <v>6515</v>
      </c>
      <c r="D905" s="816" t="s">
        <v>6516</v>
      </c>
      <c r="E905" s="819">
        <v>10243375</v>
      </c>
      <c r="F905" s="816">
        <v>28036605</v>
      </c>
      <c r="G905" s="816">
        <v>2705003</v>
      </c>
      <c r="H905" s="716" t="str">
        <f>IF(G905="","",VLOOKUP(G905,ARANCEL!$B$5:$D$121,2,FALSE))</f>
        <v>INCRUSTACION ESTETICA (ART-GLASS O CERAMICA)</v>
      </c>
      <c r="I905" s="717" t="s">
        <v>316</v>
      </c>
      <c r="J905" s="712">
        <v>1</v>
      </c>
      <c r="K905" s="718">
        <f>IF(G905="","",VLOOKUP(G905,ARANCEL!$B$5:$D$121,3,FALSE)*J905)</f>
        <v>15676</v>
      </c>
      <c r="L905" s="1243" t="s">
        <v>6905</v>
      </c>
      <c r="M905" s="1243">
        <v>4500251392</v>
      </c>
      <c r="N905" s="1243" t="s">
        <v>7148</v>
      </c>
    </row>
    <row r="906" spans="1:14" s="1035" customFormat="1" x14ac:dyDescent="0.25">
      <c r="A906" s="843" t="s">
        <v>313</v>
      </c>
      <c r="B906" s="823">
        <v>41730</v>
      </c>
      <c r="C906" s="818" t="s">
        <v>1874</v>
      </c>
      <c r="D906" s="816" t="s">
        <v>95</v>
      </c>
      <c r="E906" s="819">
        <v>10168760</v>
      </c>
      <c r="F906" s="816">
        <v>24217974</v>
      </c>
      <c r="G906" s="816">
        <v>2704003</v>
      </c>
      <c r="H906" s="716" t="str">
        <f>IF(G906="","",VLOOKUP(G906,ARANCEL!$B$5:$D$121,2,FALSE))</f>
        <v xml:space="preserve">CORONA PERIFERICA CON PERNO MUÑON COLADO </v>
      </c>
      <c r="I906" s="717" t="s">
        <v>2739</v>
      </c>
      <c r="J906" s="712">
        <v>1</v>
      </c>
      <c r="K906" s="718">
        <f>IF(G906="","",VLOOKUP(G906,ARANCEL!$B$5:$D$121,3,FALSE)*J906)</f>
        <v>32612</v>
      </c>
      <c r="L906" s="1243" t="s">
        <v>4612</v>
      </c>
      <c r="M906" s="1243">
        <v>4500229998</v>
      </c>
      <c r="N906" s="1243">
        <v>9219</v>
      </c>
    </row>
    <row r="907" spans="1:14" s="591" customFormat="1" x14ac:dyDescent="0.25">
      <c r="A907" s="588" t="s">
        <v>313</v>
      </c>
      <c r="B907" s="559">
        <v>41730</v>
      </c>
      <c r="C907" s="118" t="s">
        <v>1874</v>
      </c>
      <c r="D907" s="119" t="s">
        <v>95</v>
      </c>
      <c r="E907" s="162">
        <v>10168760</v>
      </c>
      <c r="F907" s="119">
        <v>24217974</v>
      </c>
      <c r="G907" s="555">
        <v>2704013</v>
      </c>
      <c r="H907" s="120" t="str">
        <f>IF(G907="","",VLOOKUP(G907,ARANCEL!$B$5:$D$121,2,FALSE))</f>
        <v>PROVISORIO (POR PIEZA)</v>
      </c>
      <c r="I907" s="121" t="s">
        <v>2739</v>
      </c>
      <c r="J907" s="119">
        <v>1</v>
      </c>
      <c r="K907" s="122">
        <f>IF(G907="","",VLOOKUP(G907,ARANCEL!$B$5:$D$121,3,FALSE)*J907)</f>
        <v>3250</v>
      </c>
      <c r="L907" s="1229" t="s">
        <v>4612</v>
      </c>
      <c r="M907" s="1229">
        <v>4500229998</v>
      </c>
      <c r="N907" s="1229">
        <v>9219</v>
      </c>
    </row>
    <row r="908" spans="1:14" s="1035" customFormat="1" x14ac:dyDescent="0.25">
      <c r="A908" s="816" t="s">
        <v>606</v>
      </c>
      <c r="B908" s="817">
        <v>41953</v>
      </c>
      <c r="C908" s="818" t="s">
        <v>841</v>
      </c>
      <c r="D908" s="816" t="s">
        <v>1283</v>
      </c>
      <c r="E908" s="819">
        <v>10276126</v>
      </c>
      <c r="F908" s="816">
        <v>29295722</v>
      </c>
      <c r="G908" s="816">
        <v>2704005</v>
      </c>
      <c r="H908" s="716" t="str">
        <f>IF(G908="","",VLOOKUP(G908,ARANCEL!$B$5:$D$121,2,FALSE))</f>
        <v>PROVISORIO</v>
      </c>
      <c r="I908" s="717" t="s">
        <v>317</v>
      </c>
      <c r="J908" s="712">
        <v>1</v>
      </c>
      <c r="K908" s="718">
        <f>IF(G908="","",VLOOKUP(G908,ARANCEL!$B$5:$D$121,3,FALSE)*J908)</f>
        <v>3250</v>
      </c>
      <c r="L908" s="1243" t="s">
        <v>8256</v>
      </c>
      <c r="M908" s="1243">
        <v>4500265501</v>
      </c>
      <c r="N908" s="1243" t="s">
        <v>8950</v>
      </c>
    </row>
    <row r="909" spans="1:14" s="1021" customFormat="1" x14ac:dyDescent="0.25">
      <c r="A909" s="816" t="s">
        <v>305</v>
      </c>
      <c r="B909" s="817">
        <v>41953</v>
      </c>
      <c r="C909" s="818" t="s">
        <v>841</v>
      </c>
      <c r="D909" s="816" t="s">
        <v>1283</v>
      </c>
      <c r="E909" s="819">
        <v>10276126</v>
      </c>
      <c r="F909" s="816">
        <v>29295722</v>
      </c>
      <c r="G909" s="816">
        <v>2704016</v>
      </c>
      <c r="H909" s="716" t="str">
        <f>IF(G909="","",VLOOKUP(G909,ARANCEL!$B$5:$D$121,2,FALSE))</f>
        <v xml:space="preserve">CORONA PROCERA </v>
      </c>
      <c r="I909" s="717" t="s">
        <v>317</v>
      </c>
      <c r="J909" s="712">
        <v>1</v>
      </c>
      <c r="K909" s="718">
        <f>IF(G909="","",VLOOKUP(G909,ARANCEL!$B$5:$D$121,3,FALSE)*J909)</f>
        <v>58477</v>
      </c>
      <c r="L909" s="1243" t="s">
        <v>8256</v>
      </c>
      <c r="M909" s="1243">
        <v>4500265501</v>
      </c>
      <c r="N909" s="1243" t="s">
        <v>8950</v>
      </c>
    </row>
    <row r="910" spans="1:14" s="1081" customFormat="1" x14ac:dyDescent="0.25">
      <c r="A910" s="816" t="s">
        <v>305</v>
      </c>
      <c r="B910" s="817">
        <v>41990</v>
      </c>
      <c r="C910" s="818" t="s">
        <v>8771</v>
      </c>
      <c r="D910" s="816" t="s">
        <v>414</v>
      </c>
      <c r="E910" s="819">
        <v>10292540</v>
      </c>
      <c r="F910" s="816">
        <v>29980119</v>
      </c>
      <c r="G910" s="816">
        <v>2704013</v>
      </c>
      <c r="H910" s="716" t="str">
        <f>IF(G910="","",VLOOKUP(G910,ARANCEL!$B$5:$D$121,2,FALSE))</f>
        <v>PROVISORIO (POR PIEZA)</v>
      </c>
      <c r="I910" s="717" t="s">
        <v>737</v>
      </c>
      <c r="J910" s="712">
        <v>2</v>
      </c>
      <c r="K910" s="718">
        <f>IF(G910="","",VLOOKUP(G910,ARANCEL!$B$5:$D$121,3,FALSE)*J910)</f>
        <v>6500</v>
      </c>
      <c r="L910" s="1319" t="str">
        <f>IF(E910="","","IMPAGO")</f>
        <v>IMPAGO</v>
      </c>
      <c r="M910" s="1319" t="str">
        <f>IF(L910="IMPAGO","SIN O.C.","")</f>
        <v>SIN O.C.</v>
      </c>
      <c r="N910" s="1319" t="str">
        <f>IF(L910="IMPAGO","SIN FACT.","")</f>
        <v>SIN FACT.</v>
      </c>
    </row>
    <row r="911" spans="1:14" s="1081" customFormat="1" x14ac:dyDescent="0.25">
      <c r="A911" s="816" t="s">
        <v>305</v>
      </c>
      <c r="B911" s="817">
        <v>41990</v>
      </c>
      <c r="C911" s="818" t="s">
        <v>8771</v>
      </c>
      <c r="D911" s="816" t="s">
        <v>414</v>
      </c>
      <c r="E911" s="819">
        <v>10292540</v>
      </c>
      <c r="F911" s="816">
        <v>29980119</v>
      </c>
      <c r="G911" s="816">
        <v>2704031</v>
      </c>
      <c r="H911" s="716" t="str">
        <f>IF(G911="","",VLOOKUP(G911,ARANCEL!$B$5:$D$121,2,FALSE))</f>
        <v xml:space="preserve">PERNO MUÑON METALICO </v>
      </c>
      <c r="I911" s="717" t="s">
        <v>737</v>
      </c>
      <c r="J911" s="712">
        <v>2</v>
      </c>
      <c r="K911" s="718">
        <f>IF(G911="","",VLOOKUP(G911,ARANCEL!$B$5:$D$121,3,FALSE)*J911)</f>
        <v>24492</v>
      </c>
      <c r="L911" s="1319" t="str">
        <f>IF(E911="","","IMPAGO")</f>
        <v>IMPAGO</v>
      </c>
      <c r="M911" s="1319" t="str">
        <f>IF(L911="IMPAGO","SIN O.C.","")</f>
        <v>SIN O.C.</v>
      </c>
      <c r="N911" s="1319" t="str">
        <f>IF(L911="IMPAGO","SIN FACT.","")</f>
        <v>SIN FACT.</v>
      </c>
    </row>
    <row r="912" spans="1:14" s="1088" customFormat="1" ht="17.25" customHeight="1" x14ac:dyDescent="0.25">
      <c r="A912" s="816" t="s">
        <v>606</v>
      </c>
      <c r="B912" s="817">
        <v>41990</v>
      </c>
      <c r="C912" s="818" t="s">
        <v>8771</v>
      </c>
      <c r="D912" s="816" t="s">
        <v>414</v>
      </c>
      <c r="E912" s="819">
        <v>10292540</v>
      </c>
      <c r="F912" s="816">
        <v>29980119</v>
      </c>
      <c r="G912" s="816">
        <v>2704016</v>
      </c>
      <c r="H912" s="820" t="str">
        <f>IF(G912="","",VLOOKUP(G912,ARANCEL!$B$5:$D$121,2,FALSE))</f>
        <v xml:space="preserve">CORONA PROCERA </v>
      </c>
      <c r="I912" s="821" t="s">
        <v>737</v>
      </c>
      <c r="J912" s="816">
        <v>2</v>
      </c>
      <c r="K912" s="822">
        <f>IF(G912="","",VLOOKUP(G912,ARANCEL!$B$5:$D$121,3,FALSE)*J912)</f>
        <v>116954</v>
      </c>
      <c r="L912" s="1249" t="str">
        <f>IF(E912="","","IMPAGO")</f>
        <v>IMPAGO</v>
      </c>
      <c r="M912" s="1249" t="str">
        <f>IF(L912="IMPAGO","SIN O.C.","")</f>
        <v>SIN O.C.</v>
      </c>
      <c r="N912" s="1249" t="str">
        <f>IF(L912="IMPAGO","SIN FACT.","")</f>
        <v>SIN FACT.</v>
      </c>
    </row>
    <row r="913" spans="1:14" s="1088" customFormat="1" ht="17.25" customHeight="1" x14ac:dyDescent="0.25">
      <c r="A913" s="816" t="s">
        <v>305</v>
      </c>
      <c r="B913" s="817">
        <v>41683</v>
      </c>
      <c r="C913" s="1152" t="s">
        <v>2874</v>
      </c>
      <c r="D913" s="816" t="s">
        <v>1157</v>
      </c>
      <c r="E913" s="819">
        <v>10174166</v>
      </c>
      <c r="F913" s="816">
        <v>25024280</v>
      </c>
      <c r="G913" s="816">
        <v>2707001</v>
      </c>
      <c r="H913" s="820" t="str">
        <f>IF(G913="","",VLOOKUP(G913,ARANCEL!$B$5:$D$121,2,FALSE))</f>
        <v xml:space="preserve">PLANO DE RELAJACION </v>
      </c>
      <c r="I913" s="821" t="s">
        <v>306</v>
      </c>
      <c r="J913" s="816">
        <v>1</v>
      </c>
      <c r="K913" s="822">
        <f>IF(G913="","",VLOOKUP(G913,ARANCEL!$B$5:$D$121,3,FALSE)*J913)</f>
        <v>9221</v>
      </c>
      <c r="L913" s="1210" t="s">
        <v>3438</v>
      </c>
      <c r="M913" s="1210">
        <v>4500220795</v>
      </c>
      <c r="N913" s="1210">
        <v>8630</v>
      </c>
    </row>
    <row r="914" spans="1:14" s="1081" customFormat="1" ht="17.25" customHeight="1" x14ac:dyDescent="0.25">
      <c r="A914" s="816" t="s">
        <v>305</v>
      </c>
      <c r="B914" s="817">
        <v>41988</v>
      </c>
      <c r="C914" s="818" t="s">
        <v>8876</v>
      </c>
      <c r="D914" s="816" t="s">
        <v>698</v>
      </c>
      <c r="E914" s="819">
        <v>10294392</v>
      </c>
      <c r="F914" s="816">
        <v>30023732</v>
      </c>
      <c r="G914" s="816">
        <v>2708009</v>
      </c>
      <c r="H914" s="820" t="str">
        <f>IF(G914="","",VLOOKUP(G914,ARANCEL!$B$5:$D$121,2,FALSE))</f>
        <v xml:space="preserve">MANTENEDOR DE ESPACIO FIJO </v>
      </c>
      <c r="I914" s="821" t="s">
        <v>331</v>
      </c>
      <c r="J914" s="816">
        <v>1</v>
      </c>
      <c r="K914" s="822">
        <f>IF(G914="","",VLOOKUP(G914,ARANCEL!$B$5:$D$121,3,FALSE)*J914)</f>
        <v>17997</v>
      </c>
      <c r="L914" s="1350" t="s">
        <v>9431</v>
      </c>
      <c r="M914" s="1350">
        <v>4500269285</v>
      </c>
      <c r="N914" s="1350" t="s">
        <v>9454</v>
      </c>
    </row>
    <row r="915" spans="1:14" s="1088" customFormat="1" ht="17.25" customHeight="1" x14ac:dyDescent="0.25">
      <c r="A915" s="816" t="s">
        <v>313</v>
      </c>
      <c r="B915" s="817">
        <v>41617</v>
      </c>
      <c r="C915" s="1152" t="s">
        <v>1871</v>
      </c>
      <c r="D915" s="816" t="s">
        <v>1870</v>
      </c>
      <c r="E915" s="819">
        <v>10164641</v>
      </c>
      <c r="F915" s="816">
        <v>22626326</v>
      </c>
      <c r="G915" s="1409">
        <v>2704013</v>
      </c>
      <c r="H915" s="820" t="str">
        <f>IF(G915="","",VLOOKUP(G915,ARANCEL!$B$5:$D$121,2,FALSE))</f>
        <v>PROVISORIO (POR PIEZA)</v>
      </c>
      <c r="I915" s="821" t="s">
        <v>308</v>
      </c>
      <c r="J915" s="816">
        <v>1</v>
      </c>
      <c r="K915" s="822">
        <f>IF(G915="","",VLOOKUP(G915,ARANCEL!$B$5:$D$121,3,FALSE)*J915)</f>
        <v>3250</v>
      </c>
      <c r="L915" s="1249" t="str">
        <f>IF(E915="","","IMPAGO")</f>
        <v>IMPAGO</v>
      </c>
      <c r="M915" s="1249" t="str">
        <f>IF(L915="IMPAGO","SIN O.C.","")</f>
        <v>SIN O.C.</v>
      </c>
      <c r="N915" s="1249" t="str">
        <f>IF(L915="IMPAGO","SIN FACT.","")</f>
        <v>SIN FACT.</v>
      </c>
    </row>
    <row r="916" spans="1:14" s="1088" customFormat="1" ht="17.25" customHeight="1" x14ac:dyDescent="0.25">
      <c r="A916" s="816" t="s">
        <v>305</v>
      </c>
      <c r="B916" s="817">
        <v>41617</v>
      </c>
      <c r="C916" s="1152" t="s">
        <v>1871</v>
      </c>
      <c r="D916" s="816" t="s">
        <v>1870</v>
      </c>
      <c r="E916" s="819">
        <v>10164641</v>
      </c>
      <c r="F916" s="816">
        <v>22626326</v>
      </c>
      <c r="G916" s="1409">
        <v>2705003</v>
      </c>
      <c r="H916" s="820" t="str">
        <f>IF(G916="","",VLOOKUP(G916,ARANCEL!$B$5:$D$121,2,FALSE))</f>
        <v>INCRUSTACION ESTETICA (ART-GLASS O CERAMICA)</v>
      </c>
      <c r="I916" s="821" t="s">
        <v>618</v>
      </c>
      <c r="J916" s="816">
        <v>1</v>
      </c>
      <c r="K916" s="822">
        <f>IF(G916="","",VLOOKUP(G916,ARANCEL!$B$5:$D$121,3,FALSE)*J916)</f>
        <v>15676</v>
      </c>
      <c r="L916" s="1249" t="str">
        <f>IF(E916="","","IMPAGO")</f>
        <v>IMPAGO</v>
      </c>
      <c r="M916" s="1249" t="str">
        <f>IF(L916="IMPAGO","SIN O.C.","")</f>
        <v>SIN O.C.</v>
      </c>
      <c r="N916" s="1249" t="str">
        <f>IF(L916="IMPAGO","SIN FACT.","")</f>
        <v>SIN FACT.</v>
      </c>
    </row>
    <row r="917" spans="1:14" s="1078" customFormat="1" x14ac:dyDescent="0.25">
      <c r="A917" s="816" t="s">
        <v>606</v>
      </c>
      <c r="B917" s="817">
        <v>41617</v>
      </c>
      <c r="C917" s="1152" t="s">
        <v>1871</v>
      </c>
      <c r="D917" s="816" t="s">
        <v>1870</v>
      </c>
      <c r="E917" s="819">
        <v>10164641</v>
      </c>
      <c r="F917" s="816">
        <v>22626326</v>
      </c>
      <c r="G917" s="1409">
        <v>2704003</v>
      </c>
      <c r="H917" s="716" t="str">
        <f>IF(G917="","",VLOOKUP(G917,ARANCEL!$B$5:$D$121,2,FALSE))</f>
        <v xml:space="preserve">CORONA PERIFERICA CON PERNO MUÑON COLADO </v>
      </c>
      <c r="I917" s="717" t="s">
        <v>308</v>
      </c>
      <c r="J917" s="712">
        <v>1</v>
      </c>
      <c r="K917" s="718">
        <f>IF(G917="","",VLOOKUP(G917,ARANCEL!$B$5:$D$121,3,FALSE)*J917)</f>
        <v>32612</v>
      </c>
      <c r="L917" s="1319" t="str">
        <f>IF(E917="","","IMPAGO")</f>
        <v>IMPAGO</v>
      </c>
      <c r="M917" s="1319" t="str">
        <f>IF(L917="IMPAGO","SIN O.C.","")</f>
        <v>SIN O.C.</v>
      </c>
      <c r="N917" s="1319" t="str">
        <f>IF(L917="IMPAGO","SIN FACT.","")</f>
        <v>SIN FACT.</v>
      </c>
    </row>
    <row r="918" spans="1:14" s="1021" customFormat="1" x14ac:dyDescent="0.25">
      <c r="A918" s="816" t="s">
        <v>305</v>
      </c>
      <c r="B918" s="817">
        <v>41744</v>
      </c>
      <c r="C918" s="818" t="s">
        <v>3969</v>
      </c>
      <c r="D918" s="816" t="s">
        <v>1870</v>
      </c>
      <c r="E918" s="819">
        <v>10188609</v>
      </c>
      <c r="F918" s="816">
        <v>24857147</v>
      </c>
      <c r="G918" s="816">
        <v>2705003</v>
      </c>
      <c r="H918" s="716" t="str">
        <f>IF(G918="","",VLOOKUP(G918,ARANCEL!$B$5:$D$121,2,FALSE))</f>
        <v>INCRUSTACION ESTETICA (ART-GLASS O CERAMICA)</v>
      </c>
      <c r="I918" s="717" t="s">
        <v>316</v>
      </c>
      <c r="J918" s="712">
        <v>1</v>
      </c>
      <c r="K918" s="718">
        <f>IF(G918="","",VLOOKUP(G918,ARANCEL!$B$5:$D$121,3,FALSE)*J918)</f>
        <v>15676</v>
      </c>
      <c r="L918" s="1243" t="s">
        <v>4612</v>
      </c>
      <c r="M918" s="1243">
        <v>4500229998</v>
      </c>
      <c r="N918" s="1243">
        <v>9219</v>
      </c>
    </row>
    <row r="919" spans="1:14" s="1103" customFormat="1" x14ac:dyDescent="0.25">
      <c r="A919" s="816" t="s">
        <v>305</v>
      </c>
      <c r="B919" s="817">
        <v>41660</v>
      </c>
      <c r="C919" s="1152" t="s">
        <v>1869</v>
      </c>
      <c r="D919" s="816" t="s">
        <v>1283</v>
      </c>
      <c r="E919" s="819">
        <v>10169547</v>
      </c>
      <c r="F919" s="816">
        <v>24373599</v>
      </c>
      <c r="G919" s="816">
        <v>2704015</v>
      </c>
      <c r="H919" s="716" t="str">
        <f>IF(G919="","",VLOOKUP(G919,ARANCEL!$B$5:$D$121,2,FALSE))</f>
        <v xml:space="preserve">CORONA IN CERAM </v>
      </c>
      <c r="I919" s="717" t="s">
        <v>618</v>
      </c>
      <c r="J919" s="712">
        <v>1</v>
      </c>
      <c r="K919" s="718">
        <f>IF(G919="","",VLOOKUP(G919,ARANCEL!$B$5:$D$121,3,FALSE)*J919)</f>
        <v>42733</v>
      </c>
      <c r="L919" s="1243" t="s">
        <v>2842</v>
      </c>
      <c r="M919" s="1243">
        <v>4500216233</v>
      </c>
      <c r="N919" s="1243">
        <v>8406</v>
      </c>
    </row>
    <row r="920" spans="1:14" s="1103" customFormat="1" x14ac:dyDescent="0.25">
      <c r="A920" s="816" t="s">
        <v>606</v>
      </c>
      <c r="B920" s="817">
        <v>41892</v>
      </c>
      <c r="C920" s="818" t="s">
        <v>1869</v>
      </c>
      <c r="D920" s="816" t="s">
        <v>1283</v>
      </c>
      <c r="E920" s="819">
        <v>10256076</v>
      </c>
      <c r="F920" s="816">
        <v>28445884</v>
      </c>
      <c r="G920" s="816">
        <v>2704005</v>
      </c>
      <c r="H920" s="716" t="str">
        <f>IF(G920="","",VLOOKUP(G920,ARANCEL!$B$5:$D$121,2,FALSE))</f>
        <v>PROVISORIO</v>
      </c>
      <c r="I920" s="717" t="s">
        <v>7199</v>
      </c>
      <c r="J920" s="712">
        <v>2</v>
      </c>
      <c r="K920" s="718">
        <f>IF(G920="","",VLOOKUP(G920,ARANCEL!$B$5:$D$121,3,FALSE)*J920)</f>
        <v>6500</v>
      </c>
      <c r="L920" s="1243" t="s">
        <v>7548</v>
      </c>
      <c r="M920" s="1243">
        <v>4500254810</v>
      </c>
      <c r="N920" s="1243" t="s">
        <v>7560</v>
      </c>
    </row>
    <row r="921" spans="1:14" s="1103" customFormat="1" x14ac:dyDescent="0.25">
      <c r="A921" s="816" t="s">
        <v>606</v>
      </c>
      <c r="B921" s="817">
        <v>41892</v>
      </c>
      <c r="C921" s="818" t="s">
        <v>1869</v>
      </c>
      <c r="D921" s="816" t="s">
        <v>1283</v>
      </c>
      <c r="E921" s="819">
        <v>10256076</v>
      </c>
      <c r="F921" s="816">
        <v>28445884</v>
      </c>
      <c r="G921" s="816">
        <v>2704016</v>
      </c>
      <c r="H921" s="716" t="str">
        <f>IF(G921="","",VLOOKUP(G921,ARANCEL!$B$5:$D$121,2,FALSE))</f>
        <v xml:space="preserve">CORONA PROCERA </v>
      </c>
      <c r="I921" s="717" t="s">
        <v>945</v>
      </c>
      <c r="J921" s="712">
        <v>2</v>
      </c>
      <c r="K921" s="718">
        <f>IF(G921="","",VLOOKUP(G921,ARANCEL!$B$5:$D$121,3,FALSE)*J921)</f>
        <v>116954</v>
      </c>
      <c r="L921" s="1243" t="s">
        <v>7548</v>
      </c>
      <c r="M921" s="1243">
        <v>4500254810</v>
      </c>
      <c r="N921" s="1243" t="s">
        <v>7560</v>
      </c>
    </row>
    <row r="922" spans="1:14" s="1103" customFormat="1" x14ac:dyDescent="0.25">
      <c r="A922" s="816" t="s">
        <v>305</v>
      </c>
      <c r="B922" s="817">
        <v>41653</v>
      </c>
      <c r="C922" s="1152" t="s">
        <v>1867</v>
      </c>
      <c r="D922" s="816" t="s">
        <v>95</v>
      </c>
      <c r="E922" s="819">
        <v>10169304</v>
      </c>
      <c r="F922" s="816">
        <v>24066351</v>
      </c>
      <c r="G922" s="816">
        <v>2704003</v>
      </c>
      <c r="H922" s="716" t="str">
        <f>IF(G922="","",VLOOKUP(G922,ARANCEL!$B$5:$D$121,2,FALSE))</f>
        <v xml:space="preserve">CORONA PERIFERICA CON PERNO MUÑON COLADO </v>
      </c>
      <c r="I922" s="717" t="s">
        <v>309</v>
      </c>
      <c r="J922" s="712">
        <v>1</v>
      </c>
      <c r="K922" s="718">
        <f>IF(G922="","",VLOOKUP(G922,ARANCEL!$B$5:$D$121,3,FALSE)*J922)</f>
        <v>32612</v>
      </c>
      <c r="L922" s="1243" t="s">
        <v>2842</v>
      </c>
      <c r="M922" s="1243">
        <v>4500216233</v>
      </c>
      <c r="N922" s="1243">
        <v>8406</v>
      </c>
    </row>
    <row r="923" spans="1:14" s="1103" customFormat="1" x14ac:dyDescent="0.25">
      <c r="A923" s="816" t="s">
        <v>305</v>
      </c>
      <c r="B923" s="817">
        <v>41653</v>
      </c>
      <c r="C923" s="1152" t="s">
        <v>1867</v>
      </c>
      <c r="D923" s="816" t="s">
        <v>95</v>
      </c>
      <c r="E923" s="819">
        <v>10169304</v>
      </c>
      <c r="F923" s="816">
        <v>24066351</v>
      </c>
      <c r="G923" s="816">
        <v>2704013</v>
      </c>
      <c r="H923" s="716" t="str">
        <f>IF(G923="","",VLOOKUP(G923,ARANCEL!$B$5:$D$121,2,FALSE))</f>
        <v>PROVISORIO (POR PIEZA)</v>
      </c>
      <c r="I923" s="717" t="s">
        <v>309</v>
      </c>
      <c r="J923" s="712">
        <v>1</v>
      </c>
      <c r="K923" s="718">
        <f>IF(G923="","",VLOOKUP(G923,ARANCEL!$B$5:$D$121,3,FALSE)*J923)</f>
        <v>3250</v>
      </c>
      <c r="L923" s="1243" t="s">
        <v>2842</v>
      </c>
      <c r="M923" s="1243">
        <v>4500216233</v>
      </c>
      <c r="N923" s="1243">
        <v>8406</v>
      </c>
    </row>
    <row r="924" spans="1:14" s="1103" customFormat="1" x14ac:dyDescent="0.25">
      <c r="A924" s="816" t="s">
        <v>305</v>
      </c>
      <c r="B924" s="817">
        <v>41803</v>
      </c>
      <c r="C924" s="818" t="s">
        <v>5088</v>
      </c>
      <c r="D924" s="816" t="s">
        <v>414</v>
      </c>
      <c r="E924" s="819">
        <v>10208969</v>
      </c>
      <c r="F924" s="816">
        <v>26719283</v>
      </c>
      <c r="G924" s="816">
        <v>2704013</v>
      </c>
      <c r="H924" s="716" t="str">
        <f>IF(G924="","",VLOOKUP(G924,ARANCEL!$B$5:$D$121,2,FALSE))</f>
        <v>PROVISORIO (POR PIEZA)</v>
      </c>
      <c r="I924" s="717" t="s">
        <v>661</v>
      </c>
      <c r="J924" s="712">
        <v>1</v>
      </c>
      <c r="K924" s="718">
        <f>IF(G924="","",VLOOKUP(G924,ARANCEL!$B$5:$D$121,3,FALSE)*J924)</f>
        <v>3250</v>
      </c>
      <c r="L924" s="1243" t="s">
        <v>6017</v>
      </c>
      <c r="M924" s="1243">
        <v>4500243699</v>
      </c>
      <c r="N924" s="1243">
        <v>9792</v>
      </c>
    </row>
    <row r="925" spans="1:14" s="1029" customFormat="1" x14ac:dyDescent="0.25">
      <c r="A925" s="712" t="s">
        <v>305</v>
      </c>
      <c r="B925" s="719">
        <v>41803</v>
      </c>
      <c r="C925" s="714" t="s">
        <v>5088</v>
      </c>
      <c r="D925" s="712" t="s">
        <v>414</v>
      </c>
      <c r="E925" s="715">
        <v>10208969</v>
      </c>
      <c r="F925" s="712">
        <v>26719283</v>
      </c>
      <c r="G925" s="712">
        <v>2704006</v>
      </c>
      <c r="H925" s="716" t="str">
        <f>IF(G925="","",VLOOKUP(G925,ARANCEL!$B$5:$D$121,2,FALSE))</f>
        <v xml:space="preserve">CERAMICA ALUMINOSA ANTERIOR O POSTERIOR </v>
      </c>
      <c r="I925" s="717" t="s">
        <v>661</v>
      </c>
      <c r="J925" s="712">
        <v>1</v>
      </c>
      <c r="K925" s="718">
        <f>IF(G925="","",VLOOKUP(G925,ARANCEL!$B$5:$D$121,3,FALSE)*J925)</f>
        <v>31487</v>
      </c>
      <c r="L925" s="1243" t="s">
        <v>6017</v>
      </c>
      <c r="M925" s="1243">
        <v>4500243699</v>
      </c>
      <c r="N925" s="1243">
        <v>9792</v>
      </c>
    </row>
    <row r="926" spans="1:14" s="1113" customFormat="1" x14ac:dyDescent="0.25">
      <c r="A926" s="816" t="s">
        <v>305</v>
      </c>
      <c r="B926" s="817">
        <v>41723</v>
      </c>
      <c r="C926" s="818" t="s">
        <v>3532</v>
      </c>
      <c r="D926" s="816" t="s">
        <v>95</v>
      </c>
      <c r="E926" s="819">
        <v>10183434</v>
      </c>
      <c r="F926" s="816">
        <v>24612187</v>
      </c>
      <c r="G926" s="816">
        <v>2704013</v>
      </c>
      <c r="H926" s="716" t="str">
        <f>IF(G926="","",VLOOKUP(G926,ARANCEL!$B$5:$D$121,2,FALSE))</f>
        <v>PROVISORIO (POR PIEZA)</v>
      </c>
      <c r="I926" s="717" t="s">
        <v>316</v>
      </c>
      <c r="J926" s="712">
        <v>1</v>
      </c>
      <c r="K926" s="718">
        <f>IF(G926="","",VLOOKUP(G926,ARANCEL!$B$5:$D$121,3,FALSE)*J926)</f>
        <v>3250</v>
      </c>
      <c r="L926" s="1243" t="s">
        <v>3058</v>
      </c>
      <c r="M926" s="1243">
        <v>4500225668</v>
      </c>
      <c r="N926" s="1243">
        <v>8958</v>
      </c>
    </row>
    <row r="927" spans="1:14" s="1113" customFormat="1" x14ac:dyDescent="0.25">
      <c r="A927" s="816" t="s">
        <v>305</v>
      </c>
      <c r="B927" s="817">
        <v>41723</v>
      </c>
      <c r="C927" s="818" t="s">
        <v>3532</v>
      </c>
      <c r="D927" s="816" t="s">
        <v>95</v>
      </c>
      <c r="E927" s="819">
        <v>10183434</v>
      </c>
      <c r="F927" s="816">
        <v>24612187</v>
      </c>
      <c r="G927" s="816">
        <v>2704003</v>
      </c>
      <c r="H927" s="716" t="str">
        <f>IF(G927="","",VLOOKUP(G927,ARANCEL!$B$5:$D$121,2,FALSE))</f>
        <v xml:space="preserve">CORONA PERIFERICA CON PERNO MUÑON COLADO </v>
      </c>
      <c r="I927" s="717" t="s">
        <v>316</v>
      </c>
      <c r="J927" s="712">
        <v>1</v>
      </c>
      <c r="K927" s="718">
        <f>IF(G927="","",VLOOKUP(G927,ARANCEL!$B$5:$D$121,3,FALSE)*J927)</f>
        <v>32612</v>
      </c>
      <c r="L927" s="1243" t="s">
        <v>3058</v>
      </c>
      <c r="M927" s="1243">
        <v>4500225668</v>
      </c>
      <c r="N927" s="1243">
        <v>8958</v>
      </c>
    </row>
    <row r="928" spans="1:14" s="1103" customFormat="1" x14ac:dyDescent="0.25">
      <c r="A928" s="816" t="s">
        <v>305</v>
      </c>
      <c r="B928" s="817">
        <v>41625</v>
      </c>
      <c r="C928" s="1152" t="s">
        <v>1865</v>
      </c>
      <c r="D928" s="816" t="s">
        <v>1969</v>
      </c>
      <c r="E928" s="819">
        <v>10161474</v>
      </c>
      <c r="F928" s="816">
        <v>22832898</v>
      </c>
      <c r="G928" s="1409">
        <v>2704003</v>
      </c>
      <c r="H928" s="716" t="str">
        <f>IF(G928="","",VLOOKUP(G928,ARANCEL!$B$5:$D$121,2,FALSE))</f>
        <v xml:space="preserve">CORONA PERIFERICA CON PERNO MUÑON COLADO </v>
      </c>
      <c r="I928" s="717" t="s">
        <v>337</v>
      </c>
      <c r="J928" s="712">
        <v>1</v>
      </c>
      <c r="K928" s="718">
        <f>IF(G928="","",VLOOKUP(G928,ARANCEL!$B$5:$D$121,3,FALSE)*J928)</f>
        <v>32612</v>
      </c>
      <c r="L928" s="1319" t="str">
        <f>IF(E928="","","IMPAGO")</f>
        <v>IMPAGO</v>
      </c>
      <c r="M928" s="1319" t="str">
        <f>IF(L928="IMPAGO","SIN O.C.","")</f>
        <v>SIN O.C.</v>
      </c>
      <c r="N928" s="1319" t="str">
        <f>IF(L928="IMPAGO","SIN FACT.","")</f>
        <v>SIN FACT.</v>
      </c>
    </row>
    <row r="929" spans="1:14" s="1128" customFormat="1" x14ac:dyDescent="0.25">
      <c r="A929" s="816" t="s">
        <v>313</v>
      </c>
      <c r="B929" s="817">
        <v>41731</v>
      </c>
      <c r="C929" s="818" t="s">
        <v>3706</v>
      </c>
      <c r="D929" s="816" t="s">
        <v>95</v>
      </c>
      <c r="E929" s="819">
        <v>10185536</v>
      </c>
      <c r="F929" s="816">
        <v>24641287</v>
      </c>
      <c r="G929" s="816">
        <v>2704013</v>
      </c>
      <c r="H929" s="716" t="str">
        <f>IF(G929="","",VLOOKUP(G929,ARANCEL!$B$5:$D$121,2,FALSE))</f>
        <v>PROVISORIO (POR PIEZA)</v>
      </c>
      <c r="I929" s="717" t="s">
        <v>316</v>
      </c>
      <c r="J929" s="712">
        <v>1</v>
      </c>
      <c r="K929" s="718">
        <f>IF(G929="","",VLOOKUP(G929,ARANCEL!$B$5:$D$121,3,FALSE)*J929)</f>
        <v>3250</v>
      </c>
      <c r="L929" s="1243" t="s">
        <v>4612</v>
      </c>
      <c r="M929" s="1243">
        <v>4500230000</v>
      </c>
      <c r="N929" s="1243">
        <v>9201</v>
      </c>
    </row>
    <row r="930" spans="1:14" s="1128" customFormat="1" x14ac:dyDescent="0.25">
      <c r="A930" s="816" t="s">
        <v>313</v>
      </c>
      <c r="B930" s="817">
        <v>41731</v>
      </c>
      <c r="C930" s="818" t="s">
        <v>3706</v>
      </c>
      <c r="D930" s="816" t="s">
        <v>95</v>
      </c>
      <c r="E930" s="819">
        <v>10185536</v>
      </c>
      <c r="F930" s="816">
        <v>24641287</v>
      </c>
      <c r="G930" s="816">
        <v>2704003</v>
      </c>
      <c r="H930" s="716" t="str">
        <f>IF(G930="","",VLOOKUP(G930,ARANCEL!$B$5:$D$121,2,FALSE))</f>
        <v xml:space="preserve">CORONA PERIFERICA CON PERNO MUÑON COLADO </v>
      </c>
      <c r="I930" s="717" t="s">
        <v>316</v>
      </c>
      <c r="J930" s="712">
        <v>1</v>
      </c>
      <c r="K930" s="718">
        <f>IF(G930="","",VLOOKUP(G930,ARANCEL!$B$5:$D$121,3,FALSE)*J930)</f>
        <v>32612</v>
      </c>
      <c r="L930" s="1243" t="s">
        <v>4612</v>
      </c>
      <c r="M930" s="1243">
        <v>4500230000</v>
      </c>
      <c r="N930" s="1243">
        <v>9201</v>
      </c>
    </row>
    <row r="931" spans="1:14" s="1128" customFormat="1" x14ac:dyDescent="0.25">
      <c r="A931" s="816" t="s">
        <v>606</v>
      </c>
      <c r="B931" s="817">
        <v>41953</v>
      </c>
      <c r="C931" s="818" t="s">
        <v>8114</v>
      </c>
      <c r="D931" s="816" t="s">
        <v>1863</v>
      </c>
      <c r="E931" s="819">
        <v>10276560</v>
      </c>
      <c r="F931" s="816">
        <v>29188198</v>
      </c>
      <c r="G931" s="816">
        <v>2704013</v>
      </c>
      <c r="H931" s="716" t="str">
        <f>IF(G931="","",VLOOKUP(G931,ARANCEL!$B$5:$D$121,2,FALSE))</f>
        <v>PROVISORIO (POR PIEZA)</v>
      </c>
      <c r="I931" s="717" t="s">
        <v>324</v>
      </c>
      <c r="J931" s="712">
        <v>1</v>
      </c>
      <c r="K931" s="718">
        <f>IF(G931="","",VLOOKUP(G931,ARANCEL!$B$5:$D$121,3,FALSE)*J931)</f>
        <v>3250</v>
      </c>
      <c r="L931" s="1243" t="s">
        <v>8256</v>
      </c>
      <c r="M931" s="1243">
        <v>4500265501</v>
      </c>
      <c r="N931" s="1243" t="s">
        <v>8950</v>
      </c>
    </row>
    <row r="932" spans="1:14" s="1128" customFormat="1" x14ac:dyDescent="0.25">
      <c r="A932" s="816" t="s">
        <v>305</v>
      </c>
      <c r="B932" s="817">
        <v>41953</v>
      </c>
      <c r="C932" s="818" t="s">
        <v>8114</v>
      </c>
      <c r="D932" s="816" t="s">
        <v>1863</v>
      </c>
      <c r="E932" s="819">
        <v>10276560</v>
      </c>
      <c r="F932" s="816">
        <v>29188198</v>
      </c>
      <c r="G932" s="816">
        <v>2704003</v>
      </c>
      <c r="H932" s="716" t="str">
        <f>IF(G932="","",VLOOKUP(G932,ARANCEL!$B$5:$D$121,2,FALSE))</f>
        <v xml:space="preserve">CORONA PERIFERICA CON PERNO MUÑON COLADO </v>
      </c>
      <c r="I932" s="717" t="s">
        <v>324</v>
      </c>
      <c r="J932" s="712">
        <v>1</v>
      </c>
      <c r="K932" s="718">
        <f>IF(G932="","",VLOOKUP(G932,ARANCEL!$B$5:$D$121,3,FALSE)*J932)</f>
        <v>32612</v>
      </c>
      <c r="L932" s="1243" t="s">
        <v>8256</v>
      </c>
      <c r="M932" s="1243">
        <v>4500265501</v>
      </c>
      <c r="N932" s="1243" t="s">
        <v>8950</v>
      </c>
    </row>
    <row r="933" spans="1:14" s="1092" customFormat="1" x14ac:dyDescent="0.25">
      <c r="A933" s="712" t="s">
        <v>305</v>
      </c>
      <c r="B933" s="719">
        <v>41982</v>
      </c>
      <c r="C933" s="714" t="s">
        <v>8749</v>
      </c>
      <c r="D933" s="712" t="s">
        <v>1851</v>
      </c>
      <c r="E933" s="715">
        <v>10291656</v>
      </c>
      <c r="F933" s="712">
        <v>29422170</v>
      </c>
      <c r="G933" s="712">
        <v>2704013</v>
      </c>
      <c r="H933" s="716" t="str">
        <f>IF(G933="","",VLOOKUP(G933,ARANCEL!$B$5:$D$121,2,FALSE))</f>
        <v>PROVISORIO (POR PIEZA)</v>
      </c>
      <c r="I933" s="717" t="s">
        <v>324</v>
      </c>
      <c r="J933" s="712">
        <v>1</v>
      </c>
      <c r="K933" s="718">
        <f>IF(G933="","",VLOOKUP(G933,ARANCEL!$B$5:$D$121,3,FALSE)*J933)</f>
        <v>3250</v>
      </c>
      <c r="L933" s="1351" t="s">
        <v>9431</v>
      </c>
      <c r="M933" s="1351">
        <v>4500269285</v>
      </c>
      <c r="N933" s="1351" t="s">
        <v>9454</v>
      </c>
    </row>
    <row r="934" spans="1:14" s="1092" customFormat="1" x14ac:dyDescent="0.25">
      <c r="A934" s="712" t="s">
        <v>305</v>
      </c>
      <c r="B934" s="719">
        <v>41982</v>
      </c>
      <c r="C934" s="714" t="s">
        <v>8749</v>
      </c>
      <c r="D934" s="712" t="s">
        <v>1851</v>
      </c>
      <c r="E934" s="715">
        <v>10291656</v>
      </c>
      <c r="F934" s="712">
        <v>29422170</v>
      </c>
      <c r="G934" s="712">
        <v>2704003</v>
      </c>
      <c r="H934" s="716" t="str">
        <f>IF(G934="","",VLOOKUP(G934,ARANCEL!$B$5:$D$121,2,FALSE))</f>
        <v xml:space="preserve">CORONA PERIFERICA CON PERNO MUÑON COLADO </v>
      </c>
      <c r="I934" s="717" t="s">
        <v>324</v>
      </c>
      <c r="J934" s="712">
        <v>1</v>
      </c>
      <c r="K934" s="718">
        <f>IF(G934="","",VLOOKUP(G934,ARANCEL!$B$5:$D$121,3,FALSE)*J934)</f>
        <v>32612</v>
      </c>
      <c r="L934" s="1351" t="s">
        <v>9431</v>
      </c>
      <c r="M934" s="1351">
        <v>4500269285</v>
      </c>
      <c r="N934" s="1351" t="s">
        <v>9454</v>
      </c>
    </row>
    <row r="935" spans="1:14" s="1128" customFormat="1" x14ac:dyDescent="0.25">
      <c r="A935" s="816" t="s">
        <v>305</v>
      </c>
      <c r="B935" s="817">
        <v>41710</v>
      </c>
      <c r="C935" s="714" t="s">
        <v>3262</v>
      </c>
      <c r="D935" s="712" t="s">
        <v>1157</v>
      </c>
      <c r="E935" s="715">
        <v>10180339</v>
      </c>
      <c r="F935" s="712">
        <v>24906877</v>
      </c>
      <c r="G935" s="816">
        <v>2707001</v>
      </c>
      <c r="H935" s="716" t="str">
        <f>IF(G935="","",VLOOKUP(G935,ARANCEL!$B$5:$D$121,2,FALSE))</f>
        <v xml:space="preserve">PLANO DE RELAJACION </v>
      </c>
      <c r="I935" s="717" t="s">
        <v>306</v>
      </c>
      <c r="J935" s="712">
        <v>1</v>
      </c>
      <c r="K935" s="718">
        <f>IF(G935="","",VLOOKUP(G935,ARANCEL!$B$5:$D$121,3,FALSE)*J935)</f>
        <v>9221</v>
      </c>
      <c r="L935" s="1243" t="s">
        <v>3058</v>
      </c>
      <c r="M935" s="1243">
        <v>4500225670</v>
      </c>
      <c r="N935" s="1243">
        <v>8925</v>
      </c>
    </row>
    <row r="936" spans="1:14" s="1179" customFormat="1" x14ac:dyDescent="0.25">
      <c r="A936" s="816" t="s">
        <v>313</v>
      </c>
      <c r="B936" s="817">
        <v>41977</v>
      </c>
      <c r="C936" s="818" t="s">
        <v>8649</v>
      </c>
      <c r="D936" s="816" t="s">
        <v>1863</v>
      </c>
      <c r="E936" s="819">
        <v>10289507</v>
      </c>
      <c r="F936" s="816">
        <v>29856387</v>
      </c>
      <c r="G936" s="816">
        <v>2704003</v>
      </c>
      <c r="H936" s="716" t="str">
        <f>IF(G936="","",VLOOKUP(G936,ARANCEL!$B$5:$D$121,2,FALSE))</f>
        <v xml:space="preserve">CORONA PERIFERICA CON PERNO MUÑON COLADO </v>
      </c>
      <c r="I936" s="717" t="s">
        <v>324</v>
      </c>
      <c r="J936" s="712">
        <v>1</v>
      </c>
      <c r="K936" s="718">
        <f>IF(G936="","",VLOOKUP(G936,ARANCEL!$B$5:$D$121,3,FALSE)*J936)</f>
        <v>32612</v>
      </c>
      <c r="L936" s="1351" t="s">
        <v>9431</v>
      </c>
      <c r="M936" s="1351">
        <v>4500269285</v>
      </c>
      <c r="N936" s="1351" t="s">
        <v>9454</v>
      </c>
    </row>
    <row r="937" spans="1:14" s="1179" customFormat="1" x14ac:dyDescent="0.25">
      <c r="A937" s="816" t="s">
        <v>305</v>
      </c>
      <c r="B937" s="817">
        <v>41977</v>
      </c>
      <c r="C937" s="818" t="s">
        <v>8649</v>
      </c>
      <c r="D937" s="816" t="s">
        <v>1863</v>
      </c>
      <c r="E937" s="819">
        <v>10289507</v>
      </c>
      <c r="F937" s="816">
        <v>29856387</v>
      </c>
      <c r="G937" s="816">
        <v>2704013</v>
      </c>
      <c r="H937" s="716" t="str">
        <f>IF(G937="","",VLOOKUP(G937,ARANCEL!$B$5:$D$121,2,FALSE))</f>
        <v>PROVISORIO (POR PIEZA)</v>
      </c>
      <c r="I937" s="717" t="s">
        <v>324</v>
      </c>
      <c r="J937" s="712">
        <v>1</v>
      </c>
      <c r="K937" s="718">
        <f>IF(G937="","",VLOOKUP(G937,ARANCEL!$B$5:$D$121,3,FALSE)*J937)</f>
        <v>3250</v>
      </c>
      <c r="L937" s="1351" t="s">
        <v>9431</v>
      </c>
      <c r="M937" s="1351">
        <v>4500269285</v>
      </c>
      <c r="N937" s="1351" t="s">
        <v>9454</v>
      </c>
    </row>
    <row r="938" spans="1:14" s="1185" customFormat="1" x14ac:dyDescent="0.25">
      <c r="A938" s="816" t="s">
        <v>305</v>
      </c>
      <c r="B938" s="817">
        <v>41992</v>
      </c>
      <c r="C938" s="818" t="s">
        <v>8997</v>
      </c>
      <c r="D938" s="816" t="s">
        <v>1870</v>
      </c>
      <c r="E938" s="819">
        <v>10297929</v>
      </c>
      <c r="F938" s="816">
        <v>29554681</v>
      </c>
      <c r="G938" s="816">
        <v>2705003</v>
      </c>
      <c r="H938" s="716" t="str">
        <f>IF(G938="","",VLOOKUP(G938,ARANCEL!$B$5:$D$121,2,FALSE))</f>
        <v>INCRUSTACION ESTETICA (ART-GLASS O CERAMICA)</v>
      </c>
      <c r="I938" s="717" t="s">
        <v>319</v>
      </c>
      <c r="J938" s="712">
        <v>1</v>
      </c>
      <c r="K938" s="718">
        <f>IF(G938="","",VLOOKUP(G938,ARANCEL!$B$5:$D$121,3,FALSE)*J938)</f>
        <v>15676</v>
      </c>
      <c r="L938" s="1319" t="str">
        <f>IF(E938="","","IMPAGO")</f>
        <v>IMPAGO</v>
      </c>
      <c r="M938" s="1319" t="str">
        <f>IF(L938="IMPAGO","SIN O.C.","")</f>
        <v>SIN O.C.</v>
      </c>
      <c r="N938" s="1319" t="str">
        <f>IF(L938="IMPAGO","SIN FACT.","")</f>
        <v>SIN FACT.</v>
      </c>
    </row>
    <row r="939" spans="1:14" s="1185" customFormat="1" x14ac:dyDescent="0.25">
      <c r="A939" s="816" t="s">
        <v>305</v>
      </c>
      <c r="B939" s="817">
        <v>41739</v>
      </c>
      <c r="C939" s="818" t="s">
        <v>3824</v>
      </c>
      <c r="D939" s="816" t="s">
        <v>500</v>
      </c>
      <c r="E939" s="819">
        <v>10186807</v>
      </c>
      <c r="F939" s="816">
        <v>25516120</v>
      </c>
      <c r="G939" s="816">
        <v>2704013</v>
      </c>
      <c r="H939" s="716" t="str">
        <f>IF(G939="","",VLOOKUP(G939,ARANCEL!$B$5:$D$121,2,FALSE))</f>
        <v>PROVISORIO (POR PIEZA)</v>
      </c>
      <c r="I939" s="717" t="s">
        <v>769</v>
      </c>
      <c r="J939" s="712">
        <v>2</v>
      </c>
      <c r="K939" s="718">
        <f>IF(G939="","",VLOOKUP(G939,ARANCEL!$B$5:$D$121,3,FALSE)*J939)</f>
        <v>6500</v>
      </c>
      <c r="L939" s="1243" t="s">
        <v>4612</v>
      </c>
      <c r="M939" s="1243">
        <v>4500230001</v>
      </c>
      <c r="N939" s="1243">
        <v>9203</v>
      </c>
    </row>
    <row r="940" spans="1:14" s="1179" customFormat="1" x14ac:dyDescent="0.25">
      <c r="A940" s="843" t="s">
        <v>305</v>
      </c>
      <c r="B940" s="817">
        <v>41739</v>
      </c>
      <c r="C940" s="818" t="s">
        <v>3824</v>
      </c>
      <c r="D940" s="816" t="s">
        <v>500</v>
      </c>
      <c r="E940" s="819">
        <v>10186807</v>
      </c>
      <c r="F940" s="816">
        <v>25516120</v>
      </c>
      <c r="G940" s="816">
        <v>2704003</v>
      </c>
      <c r="H940" s="716" t="str">
        <f>IF(G940="","",VLOOKUP(G940,ARANCEL!$B$5:$D$121,2,FALSE))</f>
        <v xml:space="preserve">CORONA PERIFERICA CON PERNO MUÑON COLADO </v>
      </c>
      <c r="I940" s="717" t="s">
        <v>769</v>
      </c>
      <c r="J940" s="712">
        <v>2</v>
      </c>
      <c r="K940" s="718">
        <f>IF(G940="","",VLOOKUP(G940,ARANCEL!$B$5:$D$121,3,FALSE)*J940)</f>
        <v>65224</v>
      </c>
      <c r="L940" s="1243" t="s">
        <v>4612</v>
      </c>
      <c r="M940" s="1243">
        <v>4500230001</v>
      </c>
      <c r="N940" s="1243">
        <v>9203</v>
      </c>
    </row>
    <row r="941" spans="1:14" s="1129" customFormat="1" x14ac:dyDescent="0.25">
      <c r="A941" s="816" t="s">
        <v>305</v>
      </c>
      <c r="B941" s="817">
        <v>41724</v>
      </c>
      <c r="C941" s="818" t="s">
        <v>3530</v>
      </c>
      <c r="D941" s="816" t="s">
        <v>414</v>
      </c>
      <c r="E941" s="819">
        <v>10183892</v>
      </c>
      <c r="F941" s="816">
        <v>24715873</v>
      </c>
      <c r="G941" s="816">
        <v>2704005</v>
      </c>
      <c r="H941" s="716" t="str">
        <f>IF(G941="","",VLOOKUP(G941,ARANCEL!$B$5:$D$121,2,FALSE))</f>
        <v>PROVISORIO</v>
      </c>
      <c r="I941" s="717" t="s">
        <v>647</v>
      </c>
      <c r="J941" s="712">
        <v>3</v>
      </c>
      <c r="K941" s="718">
        <f>IF(G941="","",VLOOKUP(G941,ARANCEL!$B$5:$D$121,3,FALSE)*J941)</f>
        <v>9750</v>
      </c>
      <c r="L941" s="1243" t="s">
        <v>3058</v>
      </c>
      <c r="M941" s="1243">
        <v>4500225668</v>
      </c>
      <c r="N941" s="1243">
        <v>8958</v>
      </c>
    </row>
    <row r="942" spans="1:14" s="1029" customFormat="1" x14ac:dyDescent="0.25">
      <c r="A942" s="712" t="s">
        <v>313</v>
      </c>
      <c r="B942" s="719">
        <v>41724</v>
      </c>
      <c r="C942" s="714" t="s">
        <v>3530</v>
      </c>
      <c r="D942" s="712" t="s">
        <v>414</v>
      </c>
      <c r="E942" s="715">
        <v>10183892</v>
      </c>
      <c r="F942" s="712">
        <v>24715873</v>
      </c>
      <c r="G942" s="712">
        <v>2702005</v>
      </c>
      <c r="H942" s="716" t="str">
        <f>IF(G942="","",VLOOKUP(G942,ARANCEL!$B$5:$D$121,2,FALSE))</f>
        <v xml:space="preserve">LABORATORIO INTERMEDIARIO SOBRE IMPLANTE </v>
      </c>
      <c r="I942" s="717" t="s">
        <v>2739</v>
      </c>
      <c r="J942" s="712">
        <v>1</v>
      </c>
      <c r="K942" s="718">
        <f>IF(G942="","",VLOOKUP(G942,ARANCEL!$B$5:$D$121,3,FALSE)*J942)</f>
        <v>31889</v>
      </c>
      <c r="L942" s="1243" t="s">
        <v>3058</v>
      </c>
      <c r="M942" s="1243">
        <v>4500225668</v>
      </c>
      <c r="N942" s="1243">
        <v>8958</v>
      </c>
    </row>
    <row r="943" spans="1:14" s="1092" customFormat="1" x14ac:dyDescent="0.25">
      <c r="A943" s="728" t="s">
        <v>305</v>
      </c>
      <c r="B943" s="719">
        <v>41718</v>
      </c>
      <c r="C943" s="714" t="s">
        <v>3415</v>
      </c>
      <c r="D943" s="712" t="s">
        <v>1157</v>
      </c>
      <c r="E943" s="715">
        <v>10181933</v>
      </c>
      <c r="F943" s="712">
        <v>25508091</v>
      </c>
      <c r="G943" s="712">
        <v>2707001</v>
      </c>
      <c r="H943" s="716" t="str">
        <f>IF(G943="","",VLOOKUP(G943,ARANCEL!$B$5:$D$121,2,FALSE))</f>
        <v xml:space="preserve">PLANO DE RELAJACION </v>
      </c>
      <c r="I943" s="717" t="s">
        <v>306</v>
      </c>
      <c r="J943" s="712">
        <v>1</v>
      </c>
      <c r="K943" s="718">
        <f>IF(G943="","",VLOOKUP(G943,ARANCEL!$B$5:$D$121,3,FALSE)*J943)</f>
        <v>9221</v>
      </c>
      <c r="L943" s="1243" t="s">
        <v>3058</v>
      </c>
      <c r="M943" s="1243">
        <v>4500225670</v>
      </c>
      <c r="N943" s="1243">
        <v>8925</v>
      </c>
    </row>
    <row r="944" spans="1:14" s="1185" customFormat="1" x14ac:dyDescent="0.25">
      <c r="A944" s="816" t="s">
        <v>305</v>
      </c>
      <c r="B944" s="817">
        <v>41864</v>
      </c>
      <c r="C944" s="818" t="s">
        <v>6366</v>
      </c>
      <c r="D944" s="816" t="s">
        <v>1157</v>
      </c>
      <c r="E944" s="819">
        <v>10240450</v>
      </c>
      <c r="F944" s="816">
        <v>27831865</v>
      </c>
      <c r="G944" s="816">
        <v>2707001</v>
      </c>
      <c r="H944" s="716" t="str">
        <f>IF(G944="","",VLOOKUP(G944,ARANCEL!$B$5:$D$121,2,FALSE))</f>
        <v xml:space="preserve">PLANO DE RELAJACION </v>
      </c>
      <c r="I944" s="717" t="s">
        <v>306</v>
      </c>
      <c r="J944" s="712">
        <v>1</v>
      </c>
      <c r="K944" s="718">
        <f>IF(G944="","",VLOOKUP(G944,ARANCEL!$B$5:$D$121,3,FALSE)*J944)</f>
        <v>9221</v>
      </c>
      <c r="L944" s="1243" t="s">
        <v>6905</v>
      </c>
      <c r="M944" s="1243">
        <v>4500249955</v>
      </c>
      <c r="N944" s="1243" t="s">
        <v>6908</v>
      </c>
    </row>
    <row r="945" spans="1:14" s="1185" customFormat="1" ht="15" customHeight="1" x14ac:dyDescent="0.25">
      <c r="A945" s="816" t="s">
        <v>305</v>
      </c>
      <c r="B945" s="817">
        <v>41919</v>
      </c>
      <c r="C945" s="818" t="s">
        <v>6366</v>
      </c>
      <c r="D945" s="816" t="s">
        <v>1870</v>
      </c>
      <c r="E945" s="819">
        <v>10262622</v>
      </c>
      <c r="F945" s="816">
        <v>26704678</v>
      </c>
      <c r="G945" s="816">
        <v>2705003</v>
      </c>
      <c r="H945" s="716" t="str">
        <f>IF(G945="","",VLOOKUP(G945,ARANCEL!$B$5:$D$121,2,FALSE))</f>
        <v>INCRUSTACION ESTETICA (ART-GLASS O CERAMICA)</v>
      </c>
      <c r="I945" s="717" t="s">
        <v>312</v>
      </c>
      <c r="J945" s="712">
        <v>1</v>
      </c>
      <c r="K945" s="718">
        <f>IF(G945="","",VLOOKUP(G945,ARANCEL!$B$5:$D$121,3,FALSE)*J945)</f>
        <v>15676</v>
      </c>
      <c r="L945" s="1243" t="s">
        <v>8279</v>
      </c>
      <c r="M945" s="1243">
        <v>4500260657</v>
      </c>
      <c r="N945" s="1243" t="s">
        <v>8296</v>
      </c>
    </row>
    <row r="946" spans="1:14" s="1185" customFormat="1" x14ac:dyDescent="0.25">
      <c r="A946" s="816" t="s">
        <v>305</v>
      </c>
      <c r="B946" s="817">
        <v>41757</v>
      </c>
      <c r="C946" s="818" t="s">
        <v>1651</v>
      </c>
      <c r="D946" s="816" t="s">
        <v>1863</v>
      </c>
      <c r="E946" s="819">
        <v>10191500</v>
      </c>
      <c r="F946" s="816">
        <v>24957647</v>
      </c>
      <c r="G946" s="816">
        <v>2704013</v>
      </c>
      <c r="H946" s="716" t="str">
        <f>IF(G946="","",VLOOKUP(G946,ARANCEL!$B$5:$D$121,2,FALSE))</f>
        <v>PROVISORIO (POR PIEZA)</v>
      </c>
      <c r="I946" s="717" t="s">
        <v>337</v>
      </c>
      <c r="J946" s="712">
        <v>1</v>
      </c>
      <c r="K946" s="718">
        <f>IF(G946="","",VLOOKUP(G946,ARANCEL!$B$5:$D$121,3,FALSE)*J946)</f>
        <v>3250</v>
      </c>
      <c r="L946" s="1243" t="s">
        <v>8279</v>
      </c>
      <c r="M946" s="1243">
        <v>4500259031</v>
      </c>
      <c r="N946" s="1243" t="s">
        <v>8259</v>
      </c>
    </row>
    <row r="947" spans="1:14" s="1340" customFormat="1" x14ac:dyDescent="0.25">
      <c r="A947" s="816" t="s">
        <v>305</v>
      </c>
      <c r="B947" s="817">
        <v>41757</v>
      </c>
      <c r="C947" s="818" t="s">
        <v>1651</v>
      </c>
      <c r="D947" s="816" t="s">
        <v>1863</v>
      </c>
      <c r="E947" s="819">
        <v>10191500</v>
      </c>
      <c r="F947" s="816">
        <v>24957647</v>
      </c>
      <c r="G947" s="816">
        <v>2704003</v>
      </c>
      <c r="H947" s="716" t="str">
        <f>IF(G947="","",VLOOKUP(G947,ARANCEL!$B$5:$D$121,2,FALSE))</f>
        <v xml:space="preserve">CORONA PERIFERICA CON PERNO MUÑON COLADO </v>
      </c>
      <c r="I947" s="717" t="s">
        <v>337</v>
      </c>
      <c r="J947" s="712">
        <v>1</v>
      </c>
      <c r="K947" s="718">
        <f>IF(G947="","",VLOOKUP(G947,ARANCEL!$B$5:$D$121,3,FALSE)*J947)</f>
        <v>32612</v>
      </c>
      <c r="L947" s="1243" t="s">
        <v>8279</v>
      </c>
      <c r="M947" s="1243">
        <v>4500259031</v>
      </c>
      <c r="N947" s="1243" t="s">
        <v>8259</v>
      </c>
    </row>
    <row r="948" spans="1:14" s="1128" customFormat="1" x14ac:dyDescent="0.25">
      <c r="A948" s="816" t="s">
        <v>305</v>
      </c>
      <c r="B948" s="817">
        <v>41708</v>
      </c>
      <c r="C948" s="818" t="s">
        <v>3198</v>
      </c>
      <c r="D948" s="816" t="s">
        <v>414</v>
      </c>
      <c r="E948" s="819">
        <v>10179665</v>
      </c>
      <c r="F948" s="816">
        <v>25184003</v>
      </c>
      <c r="G948" s="816">
        <v>2702048</v>
      </c>
      <c r="H948" s="716" t="str">
        <f>IF(G948="","",VLOOKUP(G948,ARANCEL!$B$5:$D$121,2,FALSE))</f>
        <v xml:space="preserve">SERVICIO LAB. IMPLANTE CORONA CEMENTADA/ATORNILLADA </v>
      </c>
      <c r="I948" s="717" t="s">
        <v>1094</v>
      </c>
      <c r="J948" s="712">
        <v>2</v>
      </c>
      <c r="K948" s="718">
        <f>IF(G948="","",VLOOKUP(G948,ARANCEL!$B$5:$D$121,3,FALSE)*J948)</f>
        <v>87714</v>
      </c>
      <c r="L948" s="1243" t="s">
        <v>3058</v>
      </c>
      <c r="M948" s="1243">
        <v>4500225668</v>
      </c>
      <c r="N948" s="1243">
        <v>8958</v>
      </c>
    </row>
    <row r="949" spans="1:14" s="1209" customFormat="1" x14ac:dyDescent="0.25">
      <c r="A949" s="816" t="s">
        <v>305</v>
      </c>
      <c r="B949" s="817">
        <v>41708</v>
      </c>
      <c r="C949" s="818" t="s">
        <v>3198</v>
      </c>
      <c r="D949" s="816" t="s">
        <v>414</v>
      </c>
      <c r="E949" s="819">
        <v>10179665</v>
      </c>
      <c r="F949" s="816">
        <v>25183405</v>
      </c>
      <c r="G949" s="816">
        <v>2704013</v>
      </c>
      <c r="H949" s="820" t="str">
        <f>IF(G949="","",VLOOKUP(G949,ARANCEL!$B$5:$D$121,2,FALSE))</f>
        <v>PROVISORIO (POR PIEZA)</v>
      </c>
      <c r="I949" s="821" t="s">
        <v>1368</v>
      </c>
      <c r="J949" s="816">
        <v>3</v>
      </c>
      <c r="K949" s="822">
        <f>IF(G949="","",VLOOKUP(G949,ARANCEL!$B$5:$D$121,3,FALSE)*J949)</f>
        <v>9750</v>
      </c>
      <c r="L949" s="1210" t="s">
        <v>3058</v>
      </c>
      <c r="M949" s="1210">
        <v>4500225669</v>
      </c>
      <c r="N949" s="1210">
        <v>8924</v>
      </c>
    </row>
    <row r="950" spans="1:14" s="1209" customFormat="1" x14ac:dyDescent="0.25">
      <c r="A950" s="824" t="s">
        <v>305</v>
      </c>
      <c r="B950" s="817">
        <v>41849</v>
      </c>
      <c r="C950" s="818" t="s">
        <v>3198</v>
      </c>
      <c r="D950" s="816" t="s">
        <v>414</v>
      </c>
      <c r="E950" s="819">
        <v>10179665</v>
      </c>
      <c r="F950" s="816">
        <v>25184003</v>
      </c>
      <c r="G950" s="816">
        <v>2702022</v>
      </c>
      <c r="H950" s="820" t="str">
        <f>IF(G950="","",VLOOKUP(G950,ARANCEL!$B$5:$D$121,2,FALSE))</f>
        <v xml:space="preserve">INTERMEDIARIO SOBRE IMPLANTE </v>
      </c>
      <c r="I950" s="821" t="s">
        <v>325</v>
      </c>
      <c r="J950" s="816">
        <v>1</v>
      </c>
      <c r="K950" s="822">
        <f>IF(G950="","",VLOOKUP(G950,ARANCEL!$B$5:$D$121,3,FALSE)*J950)</f>
        <v>35986</v>
      </c>
      <c r="L950" s="1210" t="s">
        <v>6905</v>
      </c>
      <c r="M950" s="1210">
        <v>4500249955</v>
      </c>
      <c r="N950" s="1210" t="s">
        <v>6908</v>
      </c>
    </row>
    <row r="951" spans="1:14" s="1209" customFormat="1" x14ac:dyDescent="0.25">
      <c r="A951" s="816" t="s">
        <v>305</v>
      </c>
      <c r="B951" s="817">
        <v>41642</v>
      </c>
      <c r="C951" s="1152" t="s">
        <v>1855</v>
      </c>
      <c r="D951" s="816" t="s">
        <v>1638</v>
      </c>
      <c r="E951" s="819">
        <v>10168814</v>
      </c>
      <c r="F951" s="816">
        <v>23928792</v>
      </c>
      <c r="G951" s="816">
        <v>2704013</v>
      </c>
      <c r="H951" s="820" t="str">
        <f>IF(G951="","",VLOOKUP(G951,ARANCEL!$B$5:$D$121,2,FALSE))</f>
        <v>PROVISORIO (POR PIEZA)</v>
      </c>
      <c r="I951" s="821" t="s">
        <v>335</v>
      </c>
      <c r="J951" s="816">
        <v>1</v>
      </c>
      <c r="K951" s="822">
        <f>IF(G951="","",VLOOKUP(G951,ARANCEL!$B$5:$D$121,3,FALSE)*J951)</f>
        <v>3250</v>
      </c>
      <c r="L951" s="1210" t="s">
        <v>2842</v>
      </c>
      <c r="M951" s="1210">
        <v>4500216232</v>
      </c>
      <c r="N951" s="1210">
        <v>8405</v>
      </c>
    </row>
    <row r="952" spans="1:14" s="1209" customFormat="1" x14ac:dyDescent="0.25">
      <c r="A952" s="816" t="s">
        <v>305</v>
      </c>
      <c r="B952" s="817">
        <v>41642</v>
      </c>
      <c r="C952" s="1152" t="s">
        <v>1855</v>
      </c>
      <c r="D952" s="816" t="s">
        <v>1638</v>
      </c>
      <c r="E952" s="819">
        <v>10168814</v>
      </c>
      <c r="F952" s="816">
        <v>23928792</v>
      </c>
      <c r="G952" s="816">
        <v>2704003</v>
      </c>
      <c r="H952" s="820" t="str">
        <f>IF(G952="","",VLOOKUP(G952,ARANCEL!$B$5:$D$121,2,FALSE))</f>
        <v xml:space="preserve">CORONA PERIFERICA CON PERNO MUÑON COLADO </v>
      </c>
      <c r="I952" s="821" t="s">
        <v>335</v>
      </c>
      <c r="J952" s="816">
        <v>1</v>
      </c>
      <c r="K952" s="822">
        <f>IF(G952="","",VLOOKUP(G952,ARANCEL!$B$5:$D$121,3,FALSE)*J952)</f>
        <v>32612</v>
      </c>
      <c r="L952" s="1210" t="s">
        <v>2842</v>
      </c>
      <c r="M952" s="1210">
        <v>4500216232</v>
      </c>
      <c r="N952" s="1210">
        <v>8405</v>
      </c>
    </row>
    <row r="953" spans="1:14" s="1341" customFormat="1" x14ac:dyDescent="0.25">
      <c r="A953" s="843" t="s">
        <v>313</v>
      </c>
      <c r="B953" s="817">
        <v>41705</v>
      </c>
      <c r="C953" s="818" t="s">
        <v>1855</v>
      </c>
      <c r="D953" s="816" t="s">
        <v>1638</v>
      </c>
      <c r="E953" s="819">
        <v>10179266</v>
      </c>
      <c r="F953" s="816">
        <v>23928792</v>
      </c>
      <c r="G953" s="816">
        <v>2704013</v>
      </c>
      <c r="H953" s="820" t="str">
        <f>IF(G953="","",VLOOKUP(G953,ARANCEL!$B$5:$D$121,2,FALSE))</f>
        <v>PROVISORIO (POR PIEZA)</v>
      </c>
      <c r="I953" s="821" t="s">
        <v>308</v>
      </c>
      <c r="J953" s="816">
        <v>1</v>
      </c>
      <c r="K953" s="822">
        <f>IF(G953="","",VLOOKUP(G953,ARANCEL!$B$5:$D$121,3,FALSE)*J953)</f>
        <v>3250</v>
      </c>
      <c r="L953" s="1210" t="s">
        <v>4612</v>
      </c>
      <c r="M953" s="1210">
        <v>4500229998</v>
      </c>
      <c r="N953" s="1210">
        <v>9219</v>
      </c>
    </row>
    <row r="954" spans="1:14" s="1341" customFormat="1" x14ac:dyDescent="0.25">
      <c r="A954" s="816" t="s">
        <v>305</v>
      </c>
      <c r="B954" s="817">
        <v>41705</v>
      </c>
      <c r="C954" s="818" t="s">
        <v>1855</v>
      </c>
      <c r="D954" s="816" t="s">
        <v>1638</v>
      </c>
      <c r="E954" s="819">
        <v>10179266</v>
      </c>
      <c r="F954" s="816">
        <v>23928792</v>
      </c>
      <c r="G954" s="816">
        <v>2702002</v>
      </c>
      <c r="H954" s="820" t="str">
        <f>IF(G954="","",VLOOKUP(G954,ARANCEL!$B$5:$D$121,2,FALSE))</f>
        <v xml:space="preserve">LABORATORIO CORONA CEMENTADA SOBRE IMPLANTE </v>
      </c>
      <c r="I954" s="821" t="s">
        <v>308</v>
      </c>
      <c r="J954" s="816">
        <v>1</v>
      </c>
      <c r="K954" s="822">
        <f>IF(G954="","",VLOOKUP(G954,ARANCEL!$B$5:$D$121,3,FALSE)*J954)</f>
        <v>31878</v>
      </c>
      <c r="L954" s="1210" t="s">
        <v>3438</v>
      </c>
      <c r="M954" s="1210">
        <v>4500220797</v>
      </c>
      <c r="N954" s="1210">
        <v>8631</v>
      </c>
    </row>
    <row r="955" spans="1:14" s="1341" customFormat="1" x14ac:dyDescent="0.25">
      <c r="A955" s="816" t="s">
        <v>305</v>
      </c>
      <c r="B955" s="817">
        <v>41719</v>
      </c>
      <c r="C955" s="818" t="s">
        <v>1855</v>
      </c>
      <c r="D955" s="816" t="s">
        <v>1638</v>
      </c>
      <c r="E955" s="819">
        <v>10182227</v>
      </c>
      <c r="F955" s="816">
        <v>23928792</v>
      </c>
      <c r="G955" s="816">
        <v>2702002</v>
      </c>
      <c r="H955" s="820" t="str">
        <f>IF(G955="","",VLOOKUP(G955,ARANCEL!$B$5:$D$121,2,FALSE))</f>
        <v xml:space="preserve">LABORATORIO CORONA CEMENTADA SOBRE IMPLANTE </v>
      </c>
      <c r="I955" s="821" t="s">
        <v>312</v>
      </c>
      <c r="J955" s="816">
        <v>1</v>
      </c>
      <c r="K955" s="822">
        <f>IF(G955="","",VLOOKUP(G955,ARANCEL!$B$5:$D$121,3,FALSE)*J955)</f>
        <v>31878</v>
      </c>
      <c r="L955" s="1210" t="s">
        <v>4612</v>
      </c>
      <c r="M955" s="1210">
        <v>4500229998</v>
      </c>
      <c r="N955" s="1210">
        <v>9219</v>
      </c>
    </row>
    <row r="956" spans="1:14" s="1341" customFormat="1" x14ac:dyDescent="0.25">
      <c r="A956" s="816" t="s">
        <v>305</v>
      </c>
      <c r="B956" s="817">
        <v>41872</v>
      </c>
      <c r="C956" s="818" t="s">
        <v>6557</v>
      </c>
      <c r="D956" s="816" t="s">
        <v>1863</v>
      </c>
      <c r="E956" s="819">
        <v>10244489</v>
      </c>
      <c r="F956" s="816">
        <v>27754761</v>
      </c>
      <c r="G956" s="816">
        <v>2704013</v>
      </c>
      <c r="H956" s="820" t="str">
        <f>IF(G956="","",VLOOKUP(G956,ARANCEL!$B$5:$D$121,2,FALSE))</f>
        <v>PROVISORIO (POR PIEZA)</v>
      </c>
      <c r="I956" s="821" t="s">
        <v>337</v>
      </c>
      <c r="J956" s="816">
        <v>1</v>
      </c>
      <c r="K956" s="822">
        <f>IF(G956="","",VLOOKUP(G956,ARANCEL!$B$5:$D$121,3,FALSE)*J956)</f>
        <v>3250</v>
      </c>
      <c r="L956" s="1210" t="s">
        <v>6905</v>
      </c>
      <c r="M956" s="1210">
        <v>4500251392</v>
      </c>
      <c r="N956" s="1210" t="s">
        <v>7148</v>
      </c>
    </row>
    <row r="957" spans="1:14" s="1341" customFormat="1" x14ac:dyDescent="0.25">
      <c r="A957" s="843" t="s">
        <v>305</v>
      </c>
      <c r="B957" s="817">
        <v>41872</v>
      </c>
      <c r="C957" s="818" t="s">
        <v>6557</v>
      </c>
      <c r="D957" s="816" t="s">
        <v>1863</v>
      </c>
      <c r="E957" s="819">
        <v>10244489</v>
      </c>
      <c r="F957" s="816">
        <v>27754761</v>
      </c>
      <c r="G957" s="816">
        <v>2704003</v>
      </c>
      <c r="H957" s="820" t="str">
        <f>IF(G957="","",VLOOKUP(G957,ARANCEL!$B$5:$D$121,2,FALSE))</f>
        <v xml:space="preserve">CORONA PERIFERICA CON PERNO MUÑON COLADO </v>
      </c>
      <c r="I957" s="821" t="s">
        <v>337</v>
      </c>
      <c r="J957" s="816">
        <v>1</v>
      </c>
      <c r="K957" s="822">
        <f>IF(G957="","",VLOOKUP(G957,ARANCEL!$B$5:$D$121,3,FALSE)*J957)</f>
        <v>32612</v>
      </c>
      <c r="L957" s="1210" t="s">
        <v>6905</v>
      </c>
      <c r="M957" s="1210">
        <v>4500251392</v>
      </c>
      <c r="N957" s="1210" t="s">
        <v>7148</v>
      </c>
    </row>
    <row r="958" spans="1:14" s="1375" customFormat="1" x14ac:dyDescent="0.25">
      <c r="A958" s="816" t="s">
        <v>305</v>
      </c>
      <c r="B958" s="817">
        <v>41808</v>
      </c>
      <c r="C958" s="818" t="s">
        <v>5170</v>
      </c>
      <c r="D958" s="816" t="s">
        <v>414</v>
      </c>
      <c r="E958" s="819">
        <v>10211902</v>
      </c>
      <c r="F958" s="816">
        <v>26609294</v>
      </c>
      <c r="G958" s="816">
        <v>2704013</v>
      </c>
      <c r="H958" s="820" t="str">
        <f>IF(G958="","",VLOOKUP(G958,ARANCEL!$B$5:$D$121,2,FALSE))</f>
        <v>PROVISORIO (POR PIEZA)</v>
      </c>
      <c r="I958" s="821" t="s">
        <v>323</v>
      </c>
      <c r="J958" s="816">
        <v>1</v>
      </c>
      <c r="K958" s="822">
        <f>IF(G958="","",VLOOKUP(G958,ARANCEL!$B$5:$D$121,3,FALSE)*J958)</f>
        <v>3250</v>
      </c>
      <c r="L958" s="1210" t="s">
        <v>6017</v>
      </c>
      <c r="M958" s="1210">
        <v>4500243699</v>
      </c>
      <c r="N958" s="1210">
        <v>9792</v>
      </c>
    </row>
    <row r="959" spans="1:14" s="1375" customFormat="1" x14ac:dyDescent="0.25">
      <c r="A959" s="816" t="s">
        <v>305</v>
      </c>
      <c r="B959" s="817">
        <v>41808</v>
      </c>
      <c r="C959" s="818" t="s">
        <v>5170</v>
      </c>
      <c r="D959" s="816" t="s">
        <v>414</v>
      </c>
      <c r="E959" s="819">
        <v>10211902</v>
      </c>
      <c r="F959" s="816">
        <v>26609294</v>
      </c>
      <c r="G959" s="816">
        <v>2704006</v>
      </c>
      <c r="H959" s="820" t="str">
        <f>IF(G959="","",VLOOKUP(G959,ARANCEL!$B$5:$D$121,2,FALSE))</f>
        <v xml:space="preserve">CERAMICA ALUMINOSA ANTERIOR O POSTERIOR </v>
      </c>
      <c r="I959" s="821" t="s">
        <v>323</v>
      </c>
      <c r="J959" s="816">
        <v>1</v>
      </c>
      <c r="K959" s="822">
        <f>IF(G959="","",VLOOKUP(G959,ARANCEL!$B$5:$D$121,3,FALSE)*J959)</f>
        <v>31487</v>
      </c>
      <c r="L959" s="1210" t="s">
        <v>6017</v>
      </c>
      <c r="M959" s="1210">
        <v>4500243699</v>
      </c>
      <c r="N959" s="1210">
        <v>9792</v>
      </c>
    </row>
    <row r="960" spans="1:14" s="1375" customFormat="1" x14ac:dyDescent="0.25">
      <c r="A960" s="816" t="s">
        <v>313</v>
      </c>
      <c r="B960" s="817">
        <v>41925</v>
      </c>
      <c r="C960" s="818" t="s">
        <v>7486</v>
      </c>
      <c r="D960" s="816" t="s">
        <v>414</v>
      </c>
      <c r="E960" s="819">
        <v>10260245</v>
      </c>
      <c r="F960" s="816">
        <v>26609294</v>
      </c>
      <c r="G960" s="816">
        <v>2704013</v>
      </c>
      <c r="H960" s="820" t="str">
        <f>IF(G960="","",VLOOKUP(G960,ARANCEL!$B$5:$D$121,2,FALSE))</f>
        <v>PROVISORIO (POR PIEZA)</v>
      </c>
      <c r="I960" s="821" t="s">
        <v>2739</v>
      </c>
      <c r="J960" s="816">
        <v>1</v>
      </c>
      <c r="K960" s="822">
        <f>IF(G960="","",VLOOKUP(G960,ARANCEL!$B$5:$D$121,3,FALSE)*J960)</f>
        <v>3250</v>
      </c>
      <c r="L960" s="1210" t="s">
        <v>8279</v>
      </c>
      <c r="M960" s="1210">
        <v>4500259031</v>
      </c>
      <c r="N960" s="1210" t="s">
        <v>8259</v>
      </c>
    </row>
    <row r="961" spans="1:14" s="1375" customFormat="1" x14ac:dyDescent="0.25">
      <c r="A961" s="816" t="s">
        <v>313</v>
      </c>
      <c r="B961" s="817">
        <v>41925</v>
      </c>
      <c r="C961" s="818" t="s">
        <v>7486</v>
      </c>
      <c r="D961" s="816" t="s">
        <v>414</v>
      </c>
      <c r="E961" s="819">
        <v>10260245</v>
      </c>
      <c r="F961" s="816">
        <v>26609294</v>
      </c>
      <c r="G961" s="816">
        <v>2704006</v>
      </c>
      <c r="H961" s="820" t="str">
        <f>IF(G961="","",VLOOKUP(G961,ARANCEL!$B$5:$D$121,2,FALSE))</f>
        <v xml:space="preserve">CERAMICA ALUMINOSA ANTERIOR O POSTERIOR </v>
      </c>
      <c r="I961" s="821" t="s">
        <v>2739</v>
      </c>
      <c r="J961" s="816">
        <v>1</v>
      </c>
      <c r="K961" s="822">
        <f>IF(G961="","",VLOOKUP(G961,ARANCEL!$B$5:$D$121,3,FALSE)*J961)</f>
        <v>31487</v>
      </c>
      <c r="L961" s="1210" t="s">
        <v>8279</v>
      </c>
      <c r="M961" s="1210">
        <v>4500259031</v>
      </c>
      <c r="N961" s="1210" t="s">
        <v>8259</v>
      </c>
    </row>
    <row r="962" spans="1:14" s="1387" customFormat="1" x14ac:dyDescent="0.25">
      <c r="A962" s="816" t="s">
        <v>305</v>
      </c>
      <c r="B962" s="817">
        <v>41670</v>
      </c>
      <c r="C962" s="1152" t="s">
        <v>2586</v>
      </c>
      <c r="D962" s="816" t="s">
        <v>1870</v>
      </c>
      <c r="E962" s="819">
        <v>10170895</v>
      </c>
      <c r="F962" s="816">
        <v>24790577</v>
      </c>
      <c r="G962" s="816">
        <v>2705003</v>
      </c>
      <c r="H962" s="820" t="str">
        <f>IF(G962="","",VLOOKUP(G962,ARANCEL!$B$5:$D$121,2,FALSE))</f>
        <v>INCRUSTACION ESTETICA (ART-GLASS O CERAMICA)</v>
      </c>
      <c r="I962" s="821" t="s">
        <v>309</v>
      </c>
      <c r="J962" s="816">
        <v>1</v>
      </c>
      <c r="K962" s="822">
        <f>IF(G962="","",VLOOKUP(G962,ARANCEL!$B$5:$D$121,3,FALSE)*J962)</f>
        <v>15676</v>
      </c>
      <c r="L962" s="1210" t="s">
        <v>3438</v>
      </c>
      <c r="M962" s="1210">
        <v>4500220795</v>
      </c>
      <c r="N962" s="1210">
        <v>8630</v>
      </c>
    </row>
    <row r="963" spans="1:14" s="1375" customFormat="1" x14ac:dyDescent="0.25">
      <c r="A963" s="816" t="s">
        <v>305</v>
      </c>
      <c r="B963" s="817">
        <v>41969</v>
      </c>
      <c r="C963" s="818" t="s">
        <v>8520</v>
      </c>
      <c r="D963" s="816" t="s">
        <v>620</v>
      </c>
      <c r="E963" s="819">
        <v>10285600</v>
      </c>
      <c r="F963" s="816">
        <v>29754166</v>
      </c>
      <c r="G963" s="816">
        <v>2704005</v>
      </c>
      <c r="H963" s="820" t="str">
        <f>IF(G963="","",VLOOKUP(G963,ARANCEL!$B$5:$D$121,2,FALSE))</f>
        <v>PROVISORIO</v>
      </c>
      <c r="I963" s="821" t="s">
        <v>325</v>
      </c>
      <c r="J963" s="816">
        <v>1</v>
      </c>
      <c r="K963" s="822">
        <f>IF(G963="","",VLOOKUP(G963,ARANCEL!$B$5:$D$121,3,FALSE)*J963)</f>
        <v>3250</v>
      </c>
      <c r="L963" s="1350" t="s">
        <v>9431</v>
      </c>
      <c r="M963" s="1350">
        <v>4500269285</v>
      </c>
      <c r="N963" s="1350" t="s">
        <v>9454</v>
      </c>
    </row>
    <row r="964" spans="1:14" s="1123" customFormat="1" x14ac:dyDescent="0.25">
      <c r="A964" s="712" t="s">
        <v>305</v>
      </c>
      <c r="B964" s="719">
        <v>41969</v>
      </c>
      <c r="C964" s="714" t="s">
        <v>8520</v>
      </c>
      <c r="D964" s="712" t="s">
        <v>620</v>
      </c>
      <c r="E964" s="715">
        <v>10285600</v>
      </c>
      <c r="F964" s="712">
        <v>29754166</v>
      </c>
      <c r="G964" s="712">
        <v>2704003</v>
      </c>
      <c r="H964" s="716" t="str">
        <f>IF(G964="","",VLOOKUP(G964,ARANCEL!$B$5:$D$121,2,FALSE))</f>
        <v xml:space="preserve">CORONA PERIFERICA CON PERNO MUÑON COLADO </v>
      </c>
      <c r="I964" s="717" t="s">
        <v>325</v>
      </c>
      <c r="J964" s="712">
        <v>1</v>
      </c>
      <c r="K964" s="718">
        <f>IF(G964="","",VLOOKUP(G964,ARANCEL!$B$5:$D$121,3,FALSE)*J964)</f>
        <v>32612</v>
      </c>
      <c r="L964" s="1351" t="s">
        <v>9431</v>
      </c>
      <c r="M964" s="1351">
        <v>4500269285</v>
      </c>
      <c r="N964" s="1351" t="s">
        <v>9454</v>
      </c>
    </row>
    <row r="965" spans="1:14" s="1423" customFormat="1" x14ac:dyDescent="0.25">
      <c r="A965" s="816" t="s">
        <v>305</v>
      </c>
      <c r="B965" s="817">
        <v>42025</v>
      </c>
      <c r="C965" s="818" t="s">
        <v>9646</v>
      </c>
      <c r="D965" s="816" t="s">
        <v>1157</v>
      </c>
      <c r="E965" s="819">
        <v>10311444</v>
      </c>
      <c r="F965" s="816">
        <v>30095043</v>
      </c>
      <c r="G965" s="816">
        <v>2707001</v>
      </c>
      <c r="H965" s="820" t="str">
        <f>IF(G965="","",VLOOKUP(G965,ARANCEL!$B$5:$D$121,2,FALSE))</f>
        <v xml:space="preserve">PLANO DE RELAJACION </v>
      </c>
      <c r="I965" s="821" t="s">
        <v>306</v>
      </c>
      <c r="J965" s="816">
        <v>1</v>
      </c>
      <c r="K965" s="822">
        <f>IF(G965="","",VLOOKUP(G965,ARANCEL!$B$5:$D$121,3,FALSE)*J965)</f>
        <v>9221</v>
      </c>
      <c r="L965" s="1249" t="str">
        <f t="shared" ref="L965:L969" si="0">IF(E965="","","IMPAGO")</f>
        <v>IMPAGO</v>
      </c>
      <c r="M965" s="1249" t="str">
        <f t="shared" ref="M965:M969" si="1">IF(L965="IMPAGO","SIN O.C.","")</f>
        <v>SIN O.C.</v>
      </c>
      <c r="N965" s="1249" t="str">
        <f t="shared" ref="N965:N969" si="2">IF(L965="IMPAGO","SIN FACT.","")</f>
        <v>SIN FACT.</v>
      </c>
    </row>
    <row r="966" spans="1:14" s="1423" customFormat="1" x14ac:dyDescent="0.25">
      <c r="A966" s="816" t="s">
        <v>313</v>
      </c>
      <c r="B966" s="817">
        <v>42023</v>
      </c>
      <c r="C966" s="818" t="s">
        <v>9647</v>
      </c>
      <c r="D966" s="816" t="s">
        <v>1638</v>
      </c>
      <c r="E966" s="819">
        <v>10310224</v>
      </c>
      <c r="F966" s="816">
        <v>30464171</v>
      </c>
      <c r="G966" s="816">
        <v>2704003</v>
      </c>
      <c r="H966" s="820" t="str">
        <f>IF(G966="","",VLOOKUP(G966,ARANCEL!$B$5:$D$121,2,FALSE))</f>
        <v xml:space="preserve">CORONA PERIFERICA CON PERNO MUÑON COLADO </v>
      </c>
      <c r="I966" s="821" t="s">
        <v>308</v>
      </c>
      <c r="J966" s="816">
        <v>1</v>
      </c>
      <c r="K966" s="822">
        <f>IF(G966="","",VLOOKUP(G966,ARANCEL!$B$5:$D$121,3,FALSE)*J966)</f>
        <v>32612</v>
      </c>
      <c r="L966" s="1249" t="str">
        <f t="shared" si="0"/>
        <v>IMPAGO</v>
      </c>
      <c r="M966" s="1249" t="str">
        <f t="shared" si="1"/>
        <v>SIN O.C.</v>
      </c>
      <c r="N966" s="1249" t="str">
        <f t="shared" si="2"/>
        <v>SIN FACT.</v>
      </c>
    </row>
    <row r="967" spans="1:14" s="1423" customFormat="1" x14ac:dyDescent="0.25">
      <c r="A967" s="816" t="s">
        <v>305</v>
      </c>
      <c r="B967" s="817">
        <v>42023</v>
      </c>
      <c r="C967" s="818" t="s">
        <v>9647</v>
      </c>
      <c r="D967" s="816" t="s">
        <v>1638</v>
      </c>
      <c r="E967" s="819">
        <v>10310224</v>
      </c>
      <c r="F967" s="816">
        <v>30464171</v>
      </c>
      <c r="G967" s="816">
        <v>2704013</v>
      </c>
      <c r="H967" s="820" t="str">
        <f>IF(G967="","",VLOOKUP(G967,ARANCEL!$B$5:$D$121,2,FALSE))</f>
        <v>PROVISORIO (POR PIEZA)</v>
      </c>
      <c r="I967" s="821" t="s">
        <v>308</v>
      </c>
      <c r="J967" s="816">
        <v>1</v>
      </c>
      <c r="K967" s="822">
        <f>IF(G967="","",VLOOKUP(G967,ARANCEL!$B$5:$D$121,3,FALSE)*J967)</f>
        <v>3250</v>
      </c>
      <c r="L967" s="1249" t="str">
        <f t="shared" si="0"/>
        <v>IMPAGO</v>
      </c>
      <c r="M967" s="1249" t="str">
        <f t="shared" si="1"/>
        <v>SIN O.C.</v>
      </c>
      <c r="N967" s="1249" t="str">
        <f t="shared" si="2"/>
        <v>SIN FACT.</v>
      </c>
    </row>
    <row r="968" spans="1:14" s="1423" customFormat="1" x14ac:dyDescent="0.25">
      <c r="A968" s="816" t="s">
        <v>305</v>
      </c>
      <c r="B968" s="817">
        <v>42027</v>
      </c>
      <c r="C968" s="818" t="s">
        <v>9648</v>
      </c>
      <c r="D968" s="816" t="s">
        <v>414</v>
      </c>
      <c r="E968" s="819">
        <v>10311591</v>
      </c>
      <c r="F968" s="816">
        <v>30093963</v>
      </c>
      <c r="G968" s="816">
        <v>2705003</v>
      </c>
      <c r="H968" s="820" t="str">
        <f>IF(G968="","",VLOOKUP(G968,ARANCEL!$B$5:$D$121,2,FALSE))</f>
        <v>INCRUSTACION ESTETICA (ART-GLASS O CERAMICA)</v>
      </c>
      <c r="I968" s="821" t="s">
        <v>322</v>
      </c>
      <c r="J968" s="816">
        <v>1</v>
      </c>
      <c r="K968" s="822">
        <f>IF(G968="","",VLOOKUP(G968,ARANCEL!$B$5:$D$121,3,FALSE)*J968)</f>
        <v>15676</v>
      </c>
      <c r="L968" s="1249" t="str">
        <f t="shared" si="0"/>
        <v>IMPAGO</v>
      </c>
      <c r="M968" s="1249" t="str">
        <f t="shared" si="1"/>
        <v>SIN O.C.</v>
      </c>
      <c r="N968" s="1249" t="str">
        <f t="shared" si="2"/>
        <v>SIN FACT.</v>
      </c>
    </row>
    <row r="969" spans="1:14" s="1209" customFormat="1" x14ac:dyDescent="0.25">
      <c r="A969" s="816" t="s">
        <v>305</v>
      </c>
      <c r="B969" s="817">
        <v>42027</v>
      </c>
      <c r="C969" s="818" t="s">
        <v>9477</v>
      </c>
      <c r="D969" s="816" t="s">
        <v>1969</v>
      </c>
      <c r="E969" s="819">
        <v>10309171</v>
      </c>
      <c r="F969" s="816">
        <v>30165426</v>
      </c>
      <c r="G969" s="816">
        <v>2705003</v>
      </c>
      <c r="H969" s="820" t="str">
        <f>IF(G969="","",VLOOKUP(G969,ARANCEL!$B$5:$D$121,2,FALSE))</f>
        <v>INCRUSTACION ESTETICA (ART-GLASS O CERAMICA)</v>
      </c>
      <c r="I969" s="821" t="s">
        <v>618</v>
      </c>
      <c r="J969" s="816">
        <v>1</v>
      </c>
      <c r="K969" s="822">
        <f>IF(G969="","",VLOOKUP(G969,ARANCEL!$B$5:$D$121,3,FALSE)*J969)</f>
        <v>15676</v>
      </c>
      <c r="L969" s="1249" t="str">
        <f t="shared" si="0"/>
        <v>IMPAGO</v>
      </c>
      <c r="M969" s="1249" t="str">
        <f t="shared" si="1"/>
        <v>SIN O.C.</v>
      </c>
      <c r="N969" s="1249" t="str">
        <f t="shared" si="2"/>
        <v>SIN FACT.</v>
      </c>
    </row>
    <row r="970" spans="1:14" s="1433" customFormat="1" x14ac:dyDescent="0.25">
      <c r="A970" s="816" t="s">
        <v>313</v>
      </c>
      <c r="B970" s="817">
        <v>42026</v>
      </c>
      <c r="C970" s="818" t="s">
        <v>9678</v>
      </c>
      <c r="D970" s="816" t="s">
        <v>1851</v>
      </c>
      <c r="E970" s="819">
        <v>10312621</v>
      </c>
      <c r="F970" s="816">
        <v>27579885</v>
      </c>
      <c r="G970" s="816">
        <v>2704005</v>
      </c>
      <c r="H970" s="820" t="str">
        <f>IF(G970="","",VLOOKUP(G970,ARANCEL!$B$5:$D$121,2,FALSE))</f>
        <v>PROVISORIO</v>
      </c>
      <c r="I970" s="821" t="s">
        <v>323</v>
      </c>
      <c r="J970" s="816">
        <v>1</v>
      </c>
      <c r="K970" s="822">
        <f>IF(G970="","",VLOOKUP(G970,ARANCEL!$B$5:$D$121,3,FALSE)*J970)</f>
        <v>3250</v>
      </c>
      <c r="L970" s="1249" t="str">
        <f t="shared" ref="L970:L977" si="3">IF(E970="","","IMPAGO")</f>
        <v>IMPAGO</v>
      </c>
      <c r="M970" s="1249" t="str">
        <f t="shared" ref="M970:M977" si="4">IF(L970="IMPAGO","SIN O.C.","")</f>
        <v>SIN O.C.</v>
      </c>
      <c r="N970" s="1249" t="str">
        <f t="shared" ref="N970:N977" si="5">IF(L970="IMPAGO","SIN FACT.","")</f>
        <v>SIN FACT.</v>
      </c>
    </row>
    <row r="971" spans="1:14" s="1433" customFormat="1" x14ac:dyDescent="0.25">
      <c r="A971" s="816" t="s">
        <v>606</v>
      </c>
      <c r="B971" s="817">
        <v>42026</v>
      </c>
      <c r="C971" s="818" t="s">
        <v>9678</v>
      </c>
      <c r="D971" s="816" t="s">
        <v>1851</v>
      </c>
      <c r="E971" s="819">
        <v>10312621</v>
      </c>
      <c r="F971" s="816">
        <v>27579885</v>
      </c>
      <c r="G971" s="816">
        <v>2702002</v>
      </c>
      <c r="H971" s="820" t="str">
        <f>IF(G971="","",VLOOKUP(G971,ARANCEL!$B$5:$D$121,2,FALSE))</f>
        <v xml:space="preserve">LABORATORIO CORONA CEMENTADA SOBRE IMPLANTE </v>
      </c>
      <c r="I971" s="821" t="s">
        <v>323</v>
      </c>
      <c r="J971" s="816">
        <v>1</v>
      </c>
      <c r="K971" s="822">
        <f>IF(G971="","",VLOOKUP(G971,ARANCEL!$B$5:$D$121,3,FALSE)*J971)</f>
        <v>31878</v>
      </c>
      <c r="L971" s="1249" t="str">
        <f t="shared" si="3"/>
        <v>IMPAGO</v>
      </c>
      <c r="M971" s="1249" t="str">
        <f t="shared" si="4"/>
        <v>SIN O.C.</v>
      </c>
      <c r="N971" s="1249" t="str">
        <f t="shared" si="5"/>
        <v>SIN FACT.</v>
      </c>
    </row>
    <row r="972" spans="1:14" s="1439" customFormat="1" x14ac:dyDescent="0.25">
      <c r="A972" s="816" t="s">
        <v>606</v>
      </c>
      <c r="B972" s="817">
        <v>42030</v>
      </c>
      <c r="C972" s="818" t="s">
        <v>9706</v>
      </c>
      <c r="D972" s="816" t="s">
        <v>95</v>
      </c>
      <c r="E972" s="819">
        <v>10312780</v>
      </c>
      <c r="F972" s="816">
        <v>30540411</v>
      </c>
      <c r="G972" s="816">
        <v>2704003</v>
      </c>
      <c r="H972" s="820" t="str">
        <f>IF(G972="","",VLOOKUP(G972,ARANCEL!$B$5:$D$121,2,FALSE))</f>
        <v xml:space="preserve">CORONA PERIFERICA CON PERNO MUÑON COLADO </v>
      </c>
      <c r="I972" s="821" t="s">
        <v>317</v>
      </c>
      <c r="J972" s="816">
        <v>1</v>
      </c>
      <c r="K972" s="822">
        <f>IF(G972="","",VLOOKUP(G972,ARANCEL!$B$5:$D$121,3,FALSE)*J972)</f>
        <v>32612</v>
      </c>
      <c r="L972" s="1249" t="str">
        <f t="shared" ref="L972:L975" si="6">IF(E972="","","IMPAGO")</f>
        <v>IMPAGO</v>
      </c>
      <c r="M972" s="1249" t="str">
        <f t="shared" ref="M972:M975" si="7">IF(L972="IMPAGO","SIN O.C.","")</f>
        <v>SIN O.C.</v>
      </c>
      <c r="N972" s="1249" t="str">
        <f t="shared" ref="N972:N975" si="8">IF(L972="IMPAGO","SIN FACT.","")</f>
        <v>SIN FACT.</v>
      </c>
    </row>
    <row r="973" spans="1:14" s="1439" customFormat="1" x14ac:dyDescent="0.25">
      <c r="A973" s="712" t="s">
        <v>305</v>
      </c>
      <c r="B973" s="719">
        <v>42030</v>
      </c>
      <c r="C973" s="714" t="s">
        <v>9706</v>
      </c>
      <c r="D973" s="712" t="s">
        <v>95</v>
      </c>
      <c r="E973" s="715">
        <v>10312780</v>
      </c>
      <c r="F973" s="712">
        <v>30540411</v>
      </c>
      <c r="G973" s="712">
        <v>2704005</v>
      </c>
      <c r="H973" s="820" t="str">
        <f>IF(G973="","",VLOOKUP(G973,ARANCEL!$B$5:$D$121,2,FALSE))</f>
        <v>PROVISORIO</v>
      </c>
      <c r="I973" s="821" t="s">
        <v>317</v>
      </c>
      <c r="J973" s="816">
        <v>1</v>
      </c>
      <c r="K973" s="822">
        <f>IF(G973="","",VLOOKUP(G973,ARANCEL!$B$5:$D$121,3,FALSE)*J973)</f>
        <v>3250</v>
      </c>
      <c r="L973" s="1249" t="str">
        <f t="shared" si="6"/>
        <v>IMPAGO</v>
      </c>
      <c r="M973" s="1249" t="str">
        <f t="shared" si="7"/>
        <v>SIN O.C.</v>
      </c>
      <c r="N973" s="1249" t="str">
        <f t="shared" si="8"/>
        <v>SIN FACT.</v>
      </c>
    </row>
    <row r="974" spans="1:14" s="1439" customFormat="1" x14ac:dyDescent="0.25">
      <c r="A974" s="816" t="s">
        <v>606</v>
      </c>
      <c r="B974" s="817">
        <v>42030</v>
      </c>
      <c r="C974" s="818" t="s">
        <v>9707</v>
      </c>
      <c r="D974" s="816" t="s">
        <v>414</v>
      </c>
      <c r="E974" s="819">
        <v>10312814</v>
      </c>
      <c r="F974" s="816">
        <v>28168464</v>
      </c>
      <c r="G974" s="816">
        <v>2702002</v>
      </c>
      <c r="H974" s="820" t="str">
        <f>IF(G974="","",VLOOKUP(G974,ARANCEL!$B$5:$D$121,2,FALSE))</f>
        <v xml:space="preserve">LABORATORIO CORONA CEMENTADA SOBRE IMPLANTE </v>
      </c>
      <c r="I974" s="821" t="s">
        <v>360</v>
      </c>
      <c r="J974" s="816">
        <v>2</v>
      </c>
      <c r="K974" s="822">
        <f>IF(G974="","",VLOOKUP(G974,ARANCEL!$B$5:$D$121,3,FALSE)*J974)</f>
        <v>63756</v>
      </c>
      <c r="L974" s="1249" t="str">
        <f t="shared" si="6"/>
        <v>IMPAGO</v>
      </c>
      <c r="M974" s="1249" t="str">
        <f t="shared" si="7"/>
        <v>SIN O.C.</v>
      </c>
      <c r="N974" s="1249" t="str">
        <f t="shared" si="8"/>
        <v>SIN FACT.</v>
      </c>
    </row>
    <row r="975" spans="1:14" s="1439" customFormat="1" x14ac:dyDescent="0.25">
      <c r="A975" s="712" t="s">
        <v>305</v>
      </c>
      <c r="B975" s="719">
        <v>42027</v>
      </c>
      <c r="C975" s="714" t="s">
        <v>9708</v>
      </c>
      <c r="D975" s="712" t="s">
        <v>1969</v>
      </c>
      <c r="E975" s="715">
        <v>10312662</v>
      </c>
      <c r="F975" s="712">
        <v>30613944</v>
      </c>
      <c r="G975" s="712">
        <v>2704013</v>
      </c>
      <c r="H975" s="820" t="str">
        <f>IF(G975="","",VLOOKUP(G975,ARANCEL!$B$5:$D$121,2,FALSE))</f>
        <v>PROVISORIO (POR PIEZA)</v>
      </c>
      <c r="I975" s="821" t="s">
        <v>950</v>
      </c>
      <c r="J975" s="816">
        <v>2</v>
      </c>
      <c r="K975" s="822">
        <f>IF(G975="","",VLOOKUP(G975,ARANCEL!$B$5:$D$121,3,FALSE)*J975)</f>
        <v>6500</v>
      </c>
      <c r="L975" s="1249" t="str">
        <f t="shared" si="6"/>
        <v>IMPAGO</v>
      </c>
      <c r="M975" s="1249" t="str">
        <f t="shared" si="7"/>
        <v>SIN O.C.</v>
      </c>
      <c r="N975" s="1249" t="str">
        <f t="shared" si="8"/>
        <v>SIN FACT.</v>
      </c>
    </row>
    <row r="976" spans="1:14" s="1439" customFormat="1" x14ac:dyDescent="0.25">
      <c r="A976" s="816" t="s">
        <v>313</v>
      </c>
      <c r="B976" s="817">
        <v>42027</v>
      </c>
      <c r="C976" s="818" t="s">
        <v>9708</v>
      </c>
      <c r="D976" s="816" t="s">
        <v>1969</v>
      </c>
      <c r="E976" s="819">
        <v>10312662</v>
      </c>
      <c r="F976" s="816">
        <v>30613944</v>
      </c>
      <c r="G976" s="816">
        <v>2704003</v>
      </c>
      <c r="H976" s="820" t="str">
        <f>IF(G976="","",VLOOKUP(G976,ARANCEL!$B$5:$D$121,2,FALSE))</f>
        <v xml:space="preserve">CORONA PERIFERICA CON PERNO MUÑON COLADO </v>
      </c>
      <c r="I976" s="821" t="s">
        <v>950</v>
      </c>
      <c r="J976" s="816">
        <v>2</v>
      </c>
      <c r="K976" s="822">
        <f>IF(G976="","",VLOOKUP(G976,ARANCEL!$B$5:$D$121,3,FALSE)*J976)</f>
        <v>65224</v>
      </c>
      <c r="L976" s="1249" t="str">
        <f t="shared" si="3"/>
        <v>IMPAGO</v>
      </c>
      <c r="M976" s="1249" t="str">
        <f t="shared" si="4"/>
        <v>SIN O.C.</v>
      </c>
      <c r="N976" s="1249" t="str">
        <f t="shared" si="5"/>
        <v>SIN FACT.</v>
      </c>
    </row>
    <row r="977" spans="1:14" s="1439" customFormat="1" x14ac:dyDescent="0.25">
      <c r="A977" s="712" t="s">
        <v>606</v>
      </c>
      <c r="B977" s="719">
        <v>42023</v>
      </c>
      <c r="C977" s="714" t="s">
        <v>1412</v>
      </c>
      <c r="D977" s="712" t="s">
        <v>95</v>
      </c>
      <c r="E977" s="715">
        <v>10311445</v>
      </c>
      <c r="F977" s="712">
        <v>24541290</v>
      </c>
      <c r="G977" s="712">
        <v>2704003</v>
      </c>
      <c r="H977" s="820" t="str">
        <f>IF(G977="","",VLOOKUP(G977,ARANCEL!$B$5:$D$121,2,FALSE))</f>
        <v xml:space="preserve">CORONA PERIFERICA CON PERNO MUÑON COLADO </v>
      </c>
      <c r="I977" s="821" t="s">
        <v>318</v>
      </c>
      <c r="J977" s="816">
        <v>1</v>
      </c>
      <c r="K977" s="822">
        <f>IF(G977="","",VLOOKUP(G977,ARANCEL!$B$5:$D$121,3,FALSE)*J977)</f>
        <v>32612</v>
      </c>
      <c r="L977" s="1249" t="str">
        <f t="shared" si="3"/>
        <v>IMPAGO</v>
      </c>
      <c r="M977" s="1249" t="str">
        <f t="shared" si="4"/>
        <v>SIN O.C.</v>
      </c>
      <c r="N977" s="1249" t="str">
        <f t="shared" si="5"/>
        <v>SIN FACT.</v>
      </c>
    </row>
    <row r="978" spans="1:14" s="1440" customFormat="1" x14ac:dyDescent="0.25">
      <c r="A978" s="816" t="s">
        <v>313</v>
      </c>
      <c r="B978" s="817">
        <v>42023</v>
      </c>
      <c r="C978" s="818" t="s">
        <v>1412</v>
      </c>
      <c r="D978" s="816" t="s">
        <v>95</v>
      </c>
      <c r="E978" s="819">
        <v>10311445</v>
      </c>
      <c r="F978" s="816">
        <v>24541290</v>
      </c>
      <c r="G978" s="816">
        <v>2704013</v>
      </c>
      <c r="H978" s="820" t="str">
        <f>IF(G978="","",VLOOKUP(G978,ARANCEL!$B$5:$D$121,2,FALSE))</f>
        <v>PROVISORIO (POR PIEZA)</v>
      </c>
      <c r="I978" s="821" t="s">
        <v>318</v>
      </c>
      <c r="J978" s="816">
        <v>1</v>
      </c>
      <c r="K978" s="822">
        <f>IF(G978="","",VLOOKUP(G978,ARANCEL!$B$5:$D$121,3,FALSE)*J978)</f>
        <v>3250</v>
      </c>
      <c r="L978" s="1249" t="str">
        <f>IF(E978="","","IMPAGO")</f>
        <v>IMPAGO</v>
      </c>
      <c r="M978" s="1249" t="str">
        <f>IF(L978="IMPAGO","SIN O.C.","")</f>
        <v>SIN O.C.</v>
      </c>
      <c r="N978" s="1249" t="str">
        <f>IF(L978="IMPAGO","SIN FACT.","")</f>
        <v>SIN FACT.</v>
      </c>
    </row>
    <row r="979" spans="1:14" s="1440" customFormat="1" x14ac:dyDescent="0.25">
      <c r="A979" s="816" t="s">
        <v>313</v>
      </c>
      <c r="B979" s="817">
        <v>42032</v>
      </c>
      <c r="C979" s="818" t="s">
        <v>9738</v>
      </c>
      <c r="D979" s="816" t="s">
        <v>1863</v>
      </c>
      <c r="E979" s="819">
        <v>10313308</v>
      </c>
      <c r="F979" s="816">
        <v>30573442</v>
      </c>
      <c r="G979" s="816">
        <v>2704003</v>
      </c>
      <c r="H979" s="820" t="str">
        <f>IF(G979="","",VLOOKUP(G979,ARANCEL!$B$5:$D$121,2,FALSE))</f>
        <v xml:space="preserve">CORONA PERIFERICA CON PERNO MUÑON COLADO </v>
      </c>
      <c r="I979" s="821" t="s">
        <v>324</v>
      </c>
      <c r="J979" s="816">
        <v>1</v>
      </c>
      <c r="K979" s="822">
        <f>IF(G979="","",VLOOKUP(G979,ARANCEL!$B$5:$D$121,3,FALSE)*J979)</f>
        <v>32612</v>
      </c>
      <c r="L979" s="1249" t="str">
        <f>IF(E979="","","IMPAGO")</f>
        <v>IMPAGO</v>
      </c>
      <c r="M979" s="1249" t="str">
        <f>IF(L979="IMPAGO","SIN O.C.","")</f>
        <v>SIN O.C.</v>
      </c>
      <c r="N979" s="1249" t="str">
        <f>IF(L979="IMPAGO","SIN FACT.","")</f>
        <v>SIN FACT.</v>
      </c>
    </row>
    <row r="980" spans="1:14" s="1440" customFormat="1" x14ac:dyDescent="0.25">
      <c r="A980" s="816" t="s">
        <v>305</v>
      </c>
      <c r="B980" s="817">
        <v>42032</v>
      </c>
      <c r="C980" s="818" t="s">
        <v>9738</v>
      </c>
      <c r="D980" s="816" t="s">
        <v>1863</v>
      </c>
      <c r="E980" s="819">
        <v>10313308</v>
      </c>
      <c r="F980" s="816">
        <v>30573442</v>
      </c>
      <c r="G980" s="816">
        <v>2704013</v>
      </c>
      <c r="H980" s="820" t="str">
        <f>IF(G980="","",VLOOKUP(G980,ARANCEL!$B$5:$D$121,2,FALSE))</f>
        <v>PROVISORIO (POR PIEZA)</v>
      </c>
      <c r="I980" s="821" t="s">
        <v>324</v>
      </c>
      <c r="J980" s="816">
        <v>1</v>
      </c>
      <c r="K980" s="822">
        <f>IF(G980="","",VLOOKUP(G980,ARANCEL!$B$5:$D$121,3,FALSE)*J980)</f>
        <v>3250</v>
      </c>
      <c r="L980" s="1249" t="str">
        <f>IF(E980="","","IMPAGO")</f>
        <v>IMPAGO</v>
      </c>
      <c r="M980" s="1249" t="str">
        <f>IF(L980="IMPAGO","SIN O.C.","")</f>
        <v>SIN O.C.</v>
      </c>
      <c r="N980" s="1249" t="str">
        <f>IF(L980="IMPAGO","SIN FACT.","")</f>
        <v>SIN FACT.</v>
      </c>
    </row>
    <row r="981" spans="1:14" s="1444" customFormat="1" x14ac:dyDescent="0.25">
      <c r="A981" s="816" t="s">
        <v>313</v>
      </c>
      <c r="B981" s="817">
        <v>42017</v>
      </c>
      <c r="C981" s="818" t="s">
        <v>7501</v>
      </c>
      <c r="D981" s="816" t="s">
        <v>1283</v>
      </c>
      <c r="E981" s="819">
        <v>10260676</v>
      </c>
      <c r="F981" s="816">
        <v>27978302</v>
      </c>
      <c r="G981" s="816">
        <v>2702001</v>
      </c>
      <c r="H981" s="820" t="str">
        <f>IF(G981="","",VLOOKUP(G981,ARANCEL!$B$5:$D$121,2,FALSE))</f>
        <v>LABORATORIO PROVISORIO SOBRE IMPLANTE</v>
      </c>
      <c r="I981" s="821" t="s">
        <v>1091</v>
      </c>
      <c r="J981" s="816">
        <v>2</v>
      </c>
      <c r="K981" s="822">
        <f>IF(G981="","",VLOOKUP(G981,ARANCEL!$B$5:$D$121,3,FALSE)*J981)</f>
        <v>15744</v>
      </c>
      <c r="L981" s="1249" t="str">
        <f t="shared" ref="L981:L985" si="9">IF(E981="","","IMPAGO")</f>
        <v>IMPAGO</v>
      </c>
      <c r="M981" s="1249" t="str">
        <f t="shared" ref="M981:M985" si="10">IF(L981="IMPAGO","SIN O.C.","")</f>
        <v>SIN O.C.</v>
      </c>
      <c r="N981" s="1249" t="str">
        <f t="shared" ref="N981:N985" si="11">IF(L981="IMPAGO","SIN FACT.","")</f>
        <v>SIN FACT.</v>
      </c>
    </row>
    <row r="982" spans="1:14" s="1187" customFormat="1" x14ac:dyDescent="0.25">
      <c r="A982" s="712" t="s">
        <v>305</v>
      </c>
      <c r="B982" s="719">
        <v>42017</v>
      </c>
      <c r="C982" s="714" t="s">
        <v>9684</v>
      </c>
      <c r="D982" s="712" t="s">
        <v>1856</v>
      </c>
      <c r="E982" s="715">
        <v>10313052</v>
      </c>
      <c r="F982" s="712">
        <v>30346636</v>
      </c>
      <c r="G982" s="712">
        <v>2705003</v>
      </c>
      <c r="H982" s="716" t="str">
        <f>IF(G982="","",VLOOKUP(G982,ARANCEL!$B$5:$D$121,2,FALSE))</f>
        <v>INCRUSTACION ESTETICA (ART-GLASS O CERAMICA)</v>
      </c>
      <c r="I982" s="717" t="s">
        <v>318</v>
      </c>
      <c r="J982" s="712">
        <v>1</v>
      </c>
      <c r="K982" s="718">
        <f>IF(G982="","",VLOOKUP(G982,ARANCEL!$B$5:$D$121,3,FALSE)*J982)</f>
        <v>15676</v>
      </c>
      <c r="L982" s="1319" t="str">
        <f>IF(E982="","","IMPAGO")</f>
        <v>IMPAGO</v>
      </c>
      <c r="M982" s="1319" t="str">
        <f>IF(L982="IMPAGO","SIN O.C.","")</f>
        <v>SIN O.C.</v>
      </c>
      <c r="N982" s="1319" t="str">
        <f>IF(L982="IMPAGO","SIN FACT.","")</f>
        <v>SIN FACT.</v>
      </c>
    </row>
    <row r="983" spans="1:14" s="1444" customFormat="1" x14ac:dyDescent="0.25">
      <c r="A983" s="816" t="s">
        <v>313</v>
      </c>
      <c r="B983" s="817">
        <v>42031</v>
      </c>
      <c r="C983" s="818" t="s">
        <v>9772</v>
      </c>
      <c r="D983" s="816" t="s">
        <v>1870</v>
      </c>
      <c r="E983" s="828">
        <v>10313310</v>
      </c>
      <c r="F983" s="816">
        <v>30673016</v>
      </c>
      <c r="G983" s="816">
        <v>2702002</v>
      </c>
      <c r="H983" s="820" t="str">
        <f>IF(G983="","",VLOOKUP(G983,ARANCEL!$B$5:$D$121,2,FALSE))</f>
        <v xml:space="preserve">LABORATORIO CORONA CEMENTADA SOBRE IMPLANTE </v>
      </c>
      <c r="I983" s="821"/>
      <c r="J983" s="816">
        <v>1</v>
      </c>
      <c r="K983" s="822">
        <f>IF(G983="","",VLOOKUP(G983,ARANCEL!$B$5:$D$121,3,FALSE)*J983)</f>
        <v>31878</v>
      </c>
      <c r="L983" s="1249" t="str">
        <f>IF(E983="","","IMPAGO")</f>
        <v>IMPAGO</v>
      </c>
      <c r="M983" s="1249" t="str">
        <f>IF(L983="IMPAGO","SIN O.C.","")</f>
        <v>SIN O.C.</v>
      </c>
      <c r="N983" s="1249" t="str">
        <f>IF(L983="IMPAGO","SIN FACT.","")</f>
        <v>SIN FACT.</v>
      </c>
    </row>
    <row r="984" spans="1:14" s="1450" customFormat="1" x14ac:dyDescent="0.25">
      <c r="A984" s="816" t="s">
        <v>313</v>
      </c>
      <c r="B984" s="817">
        <v>42032</v>
      </c>
      <c r="C984" s="818" t="s">
        <v>9775</v>
      </c>
      <c r="D984" s="816" t="s">
        <v>1638</v>
      </c>
      <c r="E984" s="828">
        <v>10313537</v>
      </c>
      <c r="F984" s="816">
        <v>27546641</v>
      </c>
      <c r="G984" s="816">
        <v>2702002</v>
      </c>
      <c r="H984" s="820" t="str">
        <f>IF(G984="","",VLOOKUP(G984,ARANCEL!$B$5:$D$121,2,FALSE))</f>
        <v xml:space="preserve">LABORATORIO CORONA CEMENTADA SOBRE IMPLANTE </v>
      </c>
      <c r="I984" s="821" t="s">
        <v>664</v>
      </c>
      <c r="J984" s="816">
        <v>2</v>
      </c>
      <c r="K984" s="822">
        <f>IF(G984="","",VLOOKUP(G984,ARANCEL!$B$5:$D$121,3,FALSE)*J984)</f>
        <v>63756</v>
      </c>
      <c r="L984" s="1249" t="str">
        <f>IF(E984="","","IMPAGO")</f>
        <v>IMPAGO</v>
      </c>
      <c r="M984" s="1249" t="str">
        <f>IF(L984="IMPAGO","SIN O.C.","")</f>
        <v>SIN O.C.</v>
      </c>
      <c r="N984" s="1249" t="str">
        <f>IF(L984="IMPAGO","SIN FACT.","")</f>
        <v>SIN FACT.</v>
      </c>
    </row>
    <row r="985" spans="1:14" s="1444" customFormat="1" x14ac:dyDescent="0.25">
      <c r="A985" s="816" t="s">
        <v>313</v>
      </c>
      <c r="B985" s="817">
        <v>42032</v>
      </c>
      <c r="C985" s="818" t="s">
        <v>9810</v>
      </c>
      <c r="D985" s="816" t="s">
        <v>1157</v>
      </c>
      <c r="E985" s="819">
        <v>10314040</v>
      </c>
      <c r="F985" s="816">
        <v>30705751</v>
      </c>
      <c r="G985" s="816">
        <v>2707001</v>
      </c>
      <c r="H985" s="820" t="str">
        <f>IF(G985="","",VLOOKUP(G985,ARANCEL!$B$5:$D$121,2,FALSE))</f>
        <v xml:space="preserve">PLANO DE RELAJACION </v>
      </c>
      <c r="I985" s="821" t="s">
        <v>2739</v>
      </c>
      <c r="J985" s="816">
        <v>1</v>
      </c>
      <c r="K985" s="822">
        <f>IF(G985="","",VLOOKUP(G985,ARANCEL!$B$5:$D$121,3,FALSE)*J985)</f>
        <v>9221</v>
      </c>
      <c r="L985" s="1249" t="str">
        <f t="shared" si="9"/>
        <v>IMPAGO</v>
      </c>
      <c r="M985" s="1249" t="str">
        <f t="shared" si="10"/>
        <v>SIN O.C.</v>
      </c>
      <c r="N985" s="1249" t="str">
        <f t="shared" si="11"/>
        <v>SIN FACT.</v>
      </c>
    </row>
    <row r="986" spans="1:14" s="1450" customFormat="1" x14ac:dyDescent="0.25">
      <c r="A986" s="816" t="s">
        <v>313</v>
      </c>
      <c r="B986" s="817">
        <v>42057</v>
      </c>
      <c r="C986" s="818" t="s">
        <v>9811</v>
      </c>
      <c r="D986" s="816" t="s">
        <v>1157</v>
      </c>
      <c r="E986" s="819">
        <v>10314082</v>
      </c>
      <c r="F986" s="816">
        <v>30719907</v>
      </c>
      <c r="G986" s="816">
        <v>2707001</v>
      </c>
      <c r="H986" s="820" t="str">
        <f>IF(G986="","",VLOOKUP(G986,ARANCEL!$B$5:$D$121,2,FALSE))</f>
        <v xml:space="preserve">PLANO DE RELAJACION </v>
      </c>
      <c r="I986" s="821" t="s">
        <v>2739</v>
      </c>
      <c r="J986" s="816">
        <v>1</v>
      </c>
      <c r="K986" s="822">
        <f>IF(G986="","",VLOOKUP(G986,ARANCEL!$B$5:$D$121,3,FALSE)*J986)</f>
        <v>9221</v>
      </c>
      <c r="L986" s="1249" t="str">
        <f t="shared" ref="L986:L987" si="12">IF(E986="","","IMPAGO")</f>
        <v>IMPAGO</v>
      </c>
      <c r="M986" s="1249" t="str">
        <f t="shared" ref="M986:M987" si="13">IF(L986="IMPAGO","SIN O.C.","")</f>
        <v>SIN O.C.</v>
      </c>
      <c r="N986" s="1249" t="str">
        <f t="shared" ref="N986:N987" si="14">IF(L986="IMPAGO","SIN FACT.","")</f>
        <v>SIN FACT.</v>
      </c>
    </row>
    <row r="987" spans="1:14" s="1450" customFormat="1" x14ac:dyDescent="0.25">
      <c r="A987" s="816" t="s">
        <v>313</v>
      </c>
      <c r="B987" s="817">
        <v>42060</v>
      </c>
      <c r="C987" s="818" t="s">
        <v>9841</v>
      </c>
      <c r="D987" s="816" t="s">
        <v>1870</v>
      </c>
      <c r="E987" s="819">
        <v>10315014</v>
      </c>
      <c r="F987" s="816">
        <v>30741181</v>
      </c>
      <c r="G987" s="816">
        <v>2705003</v>
      </c>
      <c r="H987" s="820" t="str">
        <f>IF(G987="","",VLOOKUP(G987,ARANCEL!$B$5:$D$121,2,FALSE))</f>
        <v>INCRUSTACION ESTETICA (ART-GLASS O CERAMICA)</v>
      </c>
      <c r="I987" s="821" t="s">
        <v>2739</v>
      </c>
      <c r="J987" s="816">
        <v>1</v>
      </c>
      <c r="K987" s="822">
        <f>IF(G987="","",VLOOKUP(G987,ARANCEL!$B$5:$D$121,3,FALSE)*J987)</f>
        <v>15676</v>
      </c>
      <c r="L987" s="1249" t="str">
        <f t="shared" si="12"/>
        <v>IMPAGO</v>
      </c>
      <c r="M987" s="1249" t="str">
        <f t="shared" si="13"/>
        <v>SIN O.C.</v>
      </c>
      <c r="N987" s="1249" t="str">
        <f t="shared" si="14"/>
        <v>SIN FACT.</v>
      </c>
    </row>
    <row r="988" spans="1:14" s="1450" customFormat="1" x14ac:dyDescent="0.25">
      <c r="A988" s="816" t="s">
        <v>313</v>
      </c>
      <c r="B988" s="817">
        <v>42060</v>
      </c>
      <c r="C988" s="818" t="s">
        <v>9871</v>
      </c>
      <c r="D988" s="816" t="s">
        <v>1969</v>
      </c>
      <c r="E988" s="819">
        <v>10315044</v>
      </c>
      <c r="F988" s="816">
        <v>30748241</v>
      </c>
      <c r="G988" s="816">
        <v>2704003</v>
      </c>
      <c r="H988" s="820" t="str">
        <f>IF(G988="","",VLOOKUP(G988,ARANCEL!$B$5:$D$121,2,FALSE))</f>
        <v xml:space="preserve">CORONA PERIFERICA CON PERNO MUÑON COLADO </v>
      </c>
      <c r="I988" s="821" t="s">
        <v>2739</v>
      </c>
      <c r="J988" s="816">
        <v>1</v>
      </c>
      <c r="K988" s="822">
        <f>IF(G988="","",VLOOKUP(G988,ARANCEL!$B$5:$D$121,3,FALSE)*J988)</f>
        <v>32612</v>
      </c>
      <c r="L988" s="1249" t="str">
        <f t="shared" ref="L988" si="15">IF(E988="","","IMPAGO")</f>
        <v>IMPAGO</v>
      </c>
      <c r="M988" s="1249" t="str">
        <f t="shared" ref="M988" si="16">IF(L988="IMPAGO","SIN O.C.","")</f>
        <v>SIN O.C.</v>
      </c>
      <c r="N988" s="1249" t="str">
        <f t="shared" ref="N988" si="17">IF(L988="IMPAGO","SIN FACT.","")</f>
        <v>SIN FACT.</v>
      </c>
    </row>
    <row r="989" spans="1:14" s="1450" customFormat="1" x14ac:dyDescent="0.25">
      <c r="A989" s="816" t="s">
        <v>313</v>
      </c>
      <c r="B989" s="817">
        <v>42060</v>
      </c>
      <c r="C989" s="818" t="s">
        <v>9871</v>
      </c>
      <c r="D989" s="816" t="s">
        <v>1969</v>
      </c>
      <c r="E989" s="819">
        <v>10315044</v>
      </c>
      <c r="F989" s="816">
        <v>30748241</v>
      </c>
      <c r="G989" s="816">
        <v>2704013</v>
      </c>
      <c r="H989" s="820" t="str">
        <f>IF(G989="","",VLOOKUP(G989,ARANCEL!$B$5:$D$121,2,FALSE))</f>
        <v>PROVISORIO (POR PIEZA)</v>
      </c>
      <c r="I989" s="821" t="s">
        <v>2739</v>
      </c>
      <c r="J989" s="816">
        <v>1</v>
      </c>
      <c r="K989" s="822">
        <f>IF(G989="","",VLOOKUP(G989,ARANCEL!$B$5:$D$121,3,FALSE)*J989)</f>
        <v>3250</v>
      </c>
      <c r="L989" s="1249" t="str">
        <f t="shared" ref="L989" si="18">IF(E989="","","IMPAGO")</f>
        <v>IMPAGO</v>
      </c>
      <c r="M989" s="1249" t="str">
        <f t="shared" ref="M989" si="19">IF(L989="IMPAGO","SIN O.C.","")</f>
        <v>SIN O.C.</v>
      </c>
      <c r="N989" s="1249" t="str">
        <f t="shared" ref="N989" si="20">IF(L989="IMPAGO","SIN FACT.","")</f>
        <v>SIN FACT.</v>
      </c>
    </row>
    <row r="990" spans="1:14" s="1450" customFormat="1" x14ac:dyDescent="0.25">
      <c r="A990" s="816"/>
      <c r="B990" s="817"/>
      <c r="C990" s="818"/>
      <c r="D990" s="816"/>
      <c r="E990" s="819"/>
      <c r="F990" s="816"/>
      <c r="G990" s="816"/>
      <c r="H990" s="820" t="str">
        <f>IF(G990="","",VLOOKUP(G990,ARANCEL!$B$5:$D$121,2,FALSE))</f>
        <v/>
      </c>
      <c r="I990" s="821" t="s">
        <v>2739</v>
      </c>
      <c r="J990" s="816" t="s">
        <v>2739</v>
      </c>
      <c r="K990" s="822" t="str">
        <f>IF(G990="","",VLOOKUP(G990,ARANCEL!$B$5:$D$121,3,FALSE)*J990)</f>
        <v/>
      </c>
      <c r="L990" s="1249" t="str">
        <f t="shared" ref="L990" si="21">IF(E990="","","IMPAGO")</f>
        <v/>
      </c>
      <c r="M990" s="1249" t="str">
        <f t="shared" ref="M990" si="22">IF(L990="IMPAGO","SIN O.C.","")</f>
        <v/>
      </c>
      <c r="N990" s="1249" t="str">
        <f t="shared" ref="N990" si="23">IF(L990="IMPAGO","SIN FACT.","")</f>
        <v/>
      </c>
    </row>
    <row r="991" spans="1:14" s="1450" customFormat="1" x14ac:dyDescent="0.25">
      <c r="A991" s="816"/>
      <c r="B991" s="817"/>
      <c r="C991" s="818"/>
      <c r="D991" s="816"/>
      <c r="E991" s="819"/>
      <c r="F991" s="816"/>
      <c r="G991" s="816"/>
      <c r="H991" s="820" t="str">
        <f>IF(G991="","",VLOOKUP(G991,ARANCEL!$B$5:$D$121,2,FALSE))</f>
        <v/>
      </c>
      <c r="I991" s="821" t="s">
        <v>2739</v>
      </c>
      <c r="J991" s="816" t="s">
        <v>2739</v>
      </c>
      <c r="K991" s="822" t="str">
        <f>IF(G991="","",VLOOKUP(G991,ARANCEL!$B$5:$D$121,3,FALSE)*J991)</f>
        <v/>
      </c>
      <c r="L991" s="1249" t="str">
        <f t="shared" ref="L991" si="24">IF(E991="","","IMPAGO")</f>
        <v/>
      </c>
      <c r="M991" s="1249" t="str">
        <f t="shared" ref="M991" si="25">IF(L991="IMPAGO","SIN O.C.","")</f>
        <v/>
      </c>
      <c r="N991" s="1249" t="str">
        <f t="shared" ref="N991" si="26">IF(L991="IMPAGO","SIN FACT.","")</f>
        <v/>
      </c>
    </row>
    <row r="992" spans="1:14" s="1433" customFormat="1" x14ac:dyDescent="0.25">
      <c r="A992" s="816"/>
      <c r="B992" s="817"/>
      <c r="C992" s="818"/>
      <c r="D992" s="816"/>
      <c r="E992" s="819"/>
      <c r="F992" s="816"/>
      <c r="G992" s="816"/>
      <c r="H992" s="820" t="str">
        <f>IF(G992="","",VLOOKUP(G992,ARANCEL!$B$5:$D$121,2,FALSE))</f>
        <v/>
      </c>
      <c r="I992" s="821" t="s">
        <v>2739</v>
      </c>
      <c r="J992" s="816" t="s">
        <v>2739</v>
      </c>
      <c r="K992" s="822" t="str">
        <f>IF(G992="","",VLOOKUP(G992,ARANCEL!$B$5:$D$121,3,FALSE)*J992)</f>
        <v/>
      </c>
      <c r="L992" s="1249" t="str">
        <f t="shared" ref="L992" si="27">IF(E992="","","IMPAGO")</f>
        <v/>
      </c>
      <c r="M992" s="1249" t="str">
        <f t="shared" ref="M992" si="28">IF(L992="IMPAGO","SIN O.C.","")</f>
        <v/>
      </c>
      <c r="N992" s="1249" t="str">
        <f t="shared" ref="N992" si="29">IF(L992="IMPAGO","SIN FACT.","")</f>
        <v/>
      </c>
    </row>
    <row r="993" spans="1:14" s="701" customFormat="1" x14ac:dyDescent="0.25">
      <c r="A993" s="712"/>
      <c r="B993" s="719"/>
      <c r="C993" s="714"/>
      <c r="D993" s="712"/>
      <c r="E993" s="715"/>
      <c r="F993" s="712"/>
      <c r="G993" s="712"/>
      <c r="H993" s="820" t="str">
        <f>IF(G993="","",VLOOKUP(G993,ARANCEL!$B$5:$D$121,2,FALSE))</f>
        <v/>
      </c>
      <c r="I993" s="821" t="s">
        <v>2739</v>
      </c>
      <c r="J993" s="816" t="s">
        <v>2739</v>
      </c>
      <c r="K993" s="822" t="str">
        <f>IF(G993="","",VLOOKUP(G993,ARANCEL!$B$5:$D$121,3,FALSE)*J993)</f>
        <v/>
      </c>
      <c r="L993" s="1249" t="str">
        <f t="shared" ref="L993" si="30">IF(E993="","","IMPAGO")</f>
        <v/>
      </c>
      <c r="M993" s="1249" t="str">
        <f t="shared" ref="M993" si="31">IF(L993="IMPAGO","SIN O.C.","")</f>
        <v/>
      </c>
      <c r="N993" s="1249" t="str">
        <f t="shared" ref="N993" si="32">IF(L993="IMPAGO","SIN FACT.","")</f>
        <v/>
      </c>
    </row>
    <row r="994" spans="1:14" s="701" customFormat="1" x14ac:dyDescent="0.25">
      <c r="L994" s="1232"/>
      <c r="M994" s="1232"/>
      <c r="N994" s="1232"/>
    </row>
    <row r="995" spans="1:14" x14ac:dyDescent="0.25">
      <c r="A995" s="279"/>
      <c r="B995" s="279"/>
      <c r="C995" s="279"/>
      <c r="D995" s="280" t="s">
        <v>2719</v>
      </c>
      <c r="E995" s="281"/>
      <c r="F995" s="282"/>
      <c r="G995" s="208">
        <f ca="1">SUMIFS(K6:K994,L6:L994,"IMPAGO",B6:B994,"&lt;"&amp;DATE(YEAR(TODAY()),MONTH(TODAY()),1))</f>
        <v>2211525</v>
      </c>
      <c r="H995" s="283" t="s">
        <v>4614</v>
      </c>
      <c r="I995" s="1476">
        <f ca="1">SUMIF(L6:L994,UPPER(TEXT(DATE(YEAR(TODAY()),MONTH(TODAY()),0),"MMMM"))&amp;" "&amp;YEAR(DATE(YEAR(TODAY()),MONTH(TODAY()),0)),K6:K994)</f>
        <v>2399435</v>
      </c>
      <c r="J995" s="1477"/>
      <c r="K995" s="110">
        <f>SUMIF(L5:L5,#REF!,K5:K5)</f>
        <v>0</v>
      </c>
      <c r="L995" s="1253"/>
      <c r="M995" s="1253"/>
      <c r="N995" s="1253"/>
    </row>
    <row r="997" spans="1:14" ht="26.25" x14ac:dyDescent="0.25">
      <c r="A997" s="107" t="s">
        <v>8699</v>
      </c>
      <c r="B997" s="107"/>
      <c r="C997" s="108"/>
      <c r="D997" s="107"/>
      <c r="E997" s="107"/>
      <c r="F997" s="107"/>
      <c r="G997" s="107"/>
      <c r="H997" s="107"/>
      <c r="I997" s="107"/>
      <c r="J997" s="107"/>
      <c r="K997" s="107"/>
      <c r="L997" s="1254"/>
      <c r="M997" s="1254"/>
      <c r="N997" s="1254"/>
    </row>
    <row r="998" spans="1:14" ht="25.5" x14ac:dyDescent="0.25">
      <c r="A998" s="111" t="s">
        <v>4</v>
      </c>
      <c r="B998" s="112" t="s">
        <v>5</v>
      </c>
      <c r="C998" s="113" t="s">
        <v>6</v>
      </c>
      <c r="D998" s="112" t="s">
        <v>7</v>
      </c>
      <c r="E998" s="112" t="s">
        <v>8</v>
      </c>
      <c r="F998" s="112" t="s">
        <v>9</v>
      </c>
      <c r="G998" s="111" t="s">
        <v>10</v>
      </c>
      <c r="H998" s="112" t="s">
        <v>11</v>
      </c>
      <c r="I998" s="112" t="s">
        <v>12</v>
      </c>
      <c r="J998" s="112" t="s">
        <v>13</v>
      </c>
      <c r="K998" s="112" t="s">
        <v>14</v>
      </c>
      <c r="L998" s="1255" t="s">
        <v>15</v>
      </c>
      <c r="M998" s="1255" t="s">
        <v>16</v>
      </c>
      <c r="N998" s="1256" t="s">
        <v>17</v>
      </c>
    </row>
    <row r="999" spans="1:14" s="1129" customFormat="1" x14ac:dyDescent="0.25">
      <c r="A999" s="816" t="s">
        <v>606</v>
      </c>
      <c r="B999" s="817">
        <v>42009</v>
      </c>
      <c r="C999" s="818" t="s">
        <v>9398</v>
      </c>
      <c r="D999" s="816" t="s">
        <v>503</v>
      </c>
      <c r="E999" s="819" t="s">
        <v>343</v>
      </c>
      <c r="F999" s="816">
        <v>29754106</v>
      </c>
      <c r="G999" s="816">
        <v>2704003</v>
      </c>
      <c r="H999" s="716" t="str">
        <f>IF(G999="","",VLOOKUP(G999,ARANCEL!$B$5:$D$121,2,FALSE))</f>
        <v xml:space="preserve">CORONA PERIFERICA CON PERNO MUÑON COLADO </v>
      </c>
      <c r="I999" s="717" t="s">
        <v>325</v>
      </c>
      <c r="J999" s="712">
        <v>1</v>
      </c>
      <c r="K999" s="718">
        <f>IF(G999="","",VLOOKUP(G999,ARANCEL!$B$5:$D$121,3,FALSE)*J999)</f>
        <v>32612</v>
      </c>
      <c r="L999" s="1319" t="str">
        <f t="shared" ref="L999:L1005" si="33">IF(E999="","","IMPAGO")</f>
        <v>IMPAGO</v>
      </c>
      <c r="M999" s="1319" t="str">
        <f t="shared" ref="M999:M1005" si="34">IF(L999="IMPAGO","SIN O.C.","")</f>
        <v>SIN O.C.</v>
      </c>
      <c r="N999" s="1319" t="str">
        <f t="shared" ref="N999:N1005" si="35">IF(L999="IMPAGO","SIN FACT.","")</f>
        <v>SIN FACT.</v>
      </c>
    </row>
    <row r="1000" spans="1:14" s="1187" customFormat="1" ht="25.5" x14ac:dyDescent="0.25">
      <c r="A1000" s="824" t="s">
        <v>9683</v>
      </c>
      <c r="B1000" s="817">
        <v>42017</v>
      </c>
      <c r="C1000" s="818" t="s">
        <v>7501</v>
      </c>
      <c r="D1000" s="816" t="s">
        <v>1283</v>
      </c>
      <c r="E1000" s="819" t="s">
        <v>343</v>
      </c>
      <c r="F1000" s="816">
        <v>28767464</v>
      </c>
      <c r="G1000" s="816">
        <v>2702003</v>
      </c>
      <c r="H1000" s="716" t="str">
        <f>IF(G1000="","",VLOOKUP(G1000,ARANCEL!$B$5:$D$121,2,FALSE))</f>
        <v>LABORATORIO PROTESIS FIJA ATORNILLADA DIRECTA</v>
      </c>
      <c r="I1000" s="717" t="s">
        <v>317</v>
      </c>
      <c r="J1000" s="712">
        <v>1</v>
      </c>
      <c r="K1000" s="718">
        <f>IF(G1000="","",VLOOKUP(G1000,ARANCEL!$B$5:$D$121,3,FALSE)*J1000)</f>
        <v>43857</v>
      </c>
      <c r="L1000" s="1319" t="str">
        <f t="shared" ref="L1000" si="36">IF(E1000="","","IMPAGO")</f>
        <v>IMPAGO</v>
      </c>
      <c r="M1000" s="1319" t="str">
        <f t="shared" ref="M1000" si="37">IF(L1000="IMPAGO","SIN O.C.","")</f>
        <v>SIN O.C.</v>
      </c>
      <c r="N1000" s="1319" t="str">
        <f t="shared" ref="N1000" si="38">IF(L1000="IMPAGO","SIN FACT.","")</f>
        <v>SIN FACT.</v>
      </c>
    </row>
    <row r="1001" spans="1:14" s="1129" customFormat="1" ht="28.5" x14ac:dyDescent="0.25">
      <c r="A1001" s="824" t="s">
        <v>9686</v>
      </c>
      <c r="B1001" s="817">
        <v>42020</v>
      </c>
      <c r="C1001" s="818" t="s">
        <v>8997</v>
      </c>
      <c r="D1001" s="816" t="s">
        <v>1870</v>
      </c>
      <c r="E1001" s="819" t="s">
        <v>343</v>
      </c>
      <c r="F1001" s="816">
        <v>29554681</v>
      </c>
      <c r="G1001" s="816">
        <v>2705003</v>
      </c>
      <c r="H1001" s="716" t="str">
        <f>IF(G1001="","",VLOOKUP(G1001,ARANCEL!$B$5:$D$121,2,FALSE))</f>
        <v>INCRUSTACION ESTETICA (ART-GLASS O CERAMICA)</v>
      </c>
      <c r="I1001" s="717" t="s">
        <v>335</v>
      </c>
      <c r="J1001" s="712">
        <v>1</v>
      </c>
      <c r="K1001" s="718">
        <f>IF(G1001="","",VLOOKUP(G1001,ARANCEL!$B$5:$D$121,3,FALSE)*J1001)</f>
        <v>15676</v>
      </c>
      <c r="L1001" s="1319" t="str">
        <f t="shared" si="33"/>
        <v>IMPAGO</v>
      </c>
      <c r="M1001" s="1319" t="str">
        <f t="shared" si="34"/>
        <v>SIN O.C.</v>
      </c>
      <c r="N1001" s="1319" t="str">
        <f t="shared" si="35"/>
        <v>SIN FACT.</v>
      </c>
    </row>
    <row r="1002" spans="1:14" s="1439" customFormat="1" x14ac:dyDescent="0.25">
      <c r="A1002" s="816" t="s">
        <v>606</v>
      </c>
      <c r="B1002" s="817">
        <v>42017</v>
      </c>
      <c r="C1002" s="818" t="s">
        <v>4501</v>
      </c>
      <c r="D1002" s="816" t="s">
        <v>1851</v>
      </c>
      <c r="E1002" s="819" t="s">
        <v>343</v>
      </c>
      <c r="F1002" s="816">
        <v>25803051</v>
      </c>
      <c r="G1002" s="816">
        <v>2702002</v>
      </c>
      <c r="H1002" s="820" t="str">
        <f>IF(G1002="","",VLOOKUP(G1002,ARANCEL!$B$5:$D$121,2,FALSE))</f>
        <v xml:space="preserve">LABORATORIO CORONA CEMENTADA SOBRE IMPLANTE </v>
      </c>
      <c r="I1002" s="821" t="s">
        <v>954</v>
      </c>
      <c r="J1002" s="816">
        <v>2</v>
      </c>
      <c r="K1002" s="822">
        <f>IF(G1002="","",VLOOKUP(G1002,ARANCEL!$B$5:$D$121,3,FALSE)*J1002)</f>
        <v>63756</v>
      </c>
      <c r="L1002" s="1249" t="str">
        <f t="shared" si="33"/>
        <v>IMPAGO</v>
      </c>
      <c r="M1002" s="1249" t="str">
        <f t="shared" si="34"/>
        <v>SIN O.C.</v>
      </c>
      <c r="N1002" s="1249" t="str">
        <f t="shared" si="35"/>
        <v>SIN FACT.</v>
      </c>
    </row>
    <row r="1003" spans="1:14" s="1439" customFormat="1" x14ac:dyDescent="0.25">
      <c r="A1003" s="712"/>
      <c r="B1003" s="719"/>
      <c r="C1003" s="714"/>
      <c r="D1003" s="712"/>
      <c r="E1003" s="715"/>
      <c r="F1003" s="712"/>
      <c r="G1003" s="712"/>
      <c r="H1003" s="820" t="str">
        <f>IF(G1003="","",VLOOKUP(G1003,ARANCEL!$B$5:$D$121,2,FALSE))</f>
        <v/>
      </c>
      <c r="I1003" s="821" t="s">
        <v>2739</v>
      </c>
      <c r="J1003" s="816" t="s">
        <v>2739</v>
      </c>
      <c r="K1003" s="822" t="str">
        <f>IF(G1003="","",VLOOKUP(G1003,ARANCEL!$B$5:$D$121,3,FALSE)*J1003)</f>
        <v/>
      </c>
      <c r="L1003" s="1249" t="str">
        <f t="shared" si="33"/>
        <v/>
      </c>
      <c r="M1003" s="1249" t="str">
        <f t="shared" si="34"/>
        <v/>
      </c>
      <c r="N1003" s="1249" t="str">
        <f t="shared" si="35"/>
        <v/>
      </c>
    </row>
    <row r="1004" spans="1:14" s="1439" customFormat="1" x14ac:dyDescent="0.25">
      <c r="A1004" s="816"/>
      <c r="B1004" s="817"/>
      <c r="C1004" s="818"/>
      <c r="D1004" s="816"/>
      <c r="E1004" s="819"/>
      <c r="F1004" s="816"/>
      <c r="G1004" s="816"/>
      <c r="H1004" s="820" t="str">
        <f>IF(G1004="","",VLOOKUP(G1004,ARANCEL!$B$5:$D$121,2,FALSE))</f>
        <v/>
      </c>
      <c r="I1004" s="821" t="s">
        <v>2739</v>
      </c>
      <c r="J1004" s="816" t="s">
        <v>2739</v>
      </c>
      <c r="K1004" s="822" t="str">
        <f>IF(G1004="","",VLOOKUP(G1004,ARANCEL!$B$5:$D$121,3,FALSE)*J1004)</f>
        <v/>
      </c>
      <c r="L1004" s="1249" t="str">
        <f t="shared" si="33"/>
        <v/>
      </c>
      <c r="M1004" s="1249" t="str">
        <f t="shared" si="34"/>
        <v/>
      </c>
      <c r="N1004" s="1249" t="str">
        <f t="shared" si="35"/>
        <v/>
      </c>
    </row>
    <row r="1005" spans="1:14" s="1439" customFormat="1" x14ac:dyDescent="0.25">
      <c r="A1005" s="712"/>
      <c r="B1005" s="719"/>
      <c r="C1005" s="714"/>
      <c r="D1005" s="712"/>
      <c r="E1005" s="715"/>
      <c r="F1005" s="712"/>
      <c r="G1005" s="712"/>
      <c r="H1005" s="820" t="str">
        <f>IF(G1005="","",VLOOKUP(G1005,ARANCEL!$B$5:$D$121,2,FALSE))</f>
        <v/>
      </c>
      <c r="I1005" s="821" t="s">
        <v>2739</v>
      </c>
      <c r="J1005" s="816" t="s">
        <v>2739</v>
      </c>
      <c r="K1005" s="822" t="str">
        <f>IF(G1005="","",VLOOKUP(G1005,ARANCEL!$B$5:$D$121,3,FALSE)*J1005)</f>
        <v/>
      </c>
      <c r="L1005" s="1249" t="str">
        <f t="shared" si="33"/>
        <v/>
      </c>
      <c r="M1005" s="1249" t="str">
        <f t="shared" si="34"/>
        <v/>
      </c>
      <c r="N1005" s="1249" t="str">
        <f t="shared" si="35"/>
        <v/>
      </c>
    </row>
    <row r="1006" spans="1:14" s="764" customFormat="1" x14ac:dyDescent="0.25">
      <c r="A1006" s="712"/>
      <c r="B1006" s="719"/>
      <c r="C1006" s="714"/>
      <c r="D1006" s="712"/>
      <c r="E1006" s="715"/>
      <c r="F1006" s="712"/>
      <c r="G1006" s="712"/>
      <c r="H1006" s="716" t="str">
        <f>IF(G1006="","",VLOOKUP(G1006,ARANCEL!$B$5:$D$121,2,FALSE))</f>
        <v/>
      </c>
      <c r="I1006" s="717" t="s">
        <v>2739</v>
      </c>
      <c r="J1006" s="712" t="s">
        <v>2739</v>
      </c>
      <c r="K1006" s="718" t="str">
        <f>IF(G1006="","",VLOOKUP(G1006,ARANCEL!$B$5:$D$121,3,FALSE)*J1006)</f>
        <v/>
      </c>
      <c r="L1006" s="1319" t="str">
        <f t="shared" ref="L1006" si="39">IF(E1006="","","IMPAGO")</f>
        <v/>
      </c>
      <c r="M1006" s="1319" t="str">
        <f t="shared" ref="M1006" si="40">IF(L1006="IMPAGO","SIN O.C.","")</f>
        <v/>
      </c>
      <c r="N1006" s="1319" t="str">
        <f t="shared" ref="N1006" si="41">IF(L1006="IMPAGO","SIN FACT.","")</f>
        <v/>
      </c>
    </row>
    <row r="1007" spans="1:14" s="342" customFormat="1" x14ac:dyDescent="0.25">
      <c r="A1007" s="349" t="s">
        <v>3912</v>
      </c>
      <c r="B1007" s="350"/>
      <c r="C1007" s="349"/>
      <c r="D1007" s="351"/>
      <c r="E1007" s="351"/>
      <c r="F1007" s="351"/>
      <c r="G1007" s="351"/>
      <c r="H1007" s="352"/>
      <c r="I1007" s="353"/>
      <c r="J1007" s="351"/>
      <c r="K1007" s="354"/>
      <c r="L1007" s="1322"/>
      <c r="M1007" s="1322"/>
      <c r="N1007" s="1322"/>
    </row>
    <row r="1008" spans="1:14" x14ac:dyDescent="0.25">
      <c r="C1008" s="168" t="s">
        <v>7604</v>
      </c>
      <c r="F1008" s="718">
        <v>38086</v>
      </c>
    </row>
    <row r="1009" spans="1:14" ht="26.25" x14ac:dyDescent="0.25">
      <c r="A1009" s="156" t="s">
        <v>328</v>
      </c>
      <c r="B1009" s="156"/>
      <c r="C1009" s="157"/>
      <c r="D1009" s="156"/>
      <c r="E1009" s="156"/>
      <c r="F1009" s="156"/>
      <c r="G1009" s="156"/>
      <c r="H1009" s="156"/>
      <c r="I1009" s="156"/>
      <c r="J1009" s="156"/>
      <c r="K1009" s="156"/>
      <c r="L1009" s="1261"/>
      <c r="M1009" s="1261"/>
      <c r="N1009" s="1261"/>
    </row>
    <row r="1010" spans="1:14" s="201" customFormat="1" ht="25.5" x14ac:dyDescent="0.25">
      <c r="A1010" s="114" t="s">
        <v>4</v>
      </c>
      <c r="B1010" s="115" t="s">
        <v>5</v>
      </c>
      <c r="C1010" s="116" t="s">
        <v>6</v>
      </c>
      <c r="D1010" s="115" t="s">
        <v>7</v>
      </c>
      <c r="E1010" s="115" t="s">
        <v>8</v>
      </c>
      <c r="F1010" s="115" t="s">
        <v>9</v>
      </c>
      <c r="G1010" s="114" t="s">
        <v>10</v>
      </c>
      <c r="H1010" s="115" t="s">
        <v>11</v>
      </c>
      <c r="I1010" s="115" t="s">
        <v>12</v>
      </c>
      <c r="J1010" s="115" t="s">
        <v>13</v>
      </c>
      <c r="K1010" s="115" t="s">
        <v>14</v>
      </c>
      <c r="L1010" s="1257" t="s">
        <v>15</v>
      </c>
      <c r="M1010" s="1257" t="s">
        <v>16</v>
      </c>
      <c r="N1010" s="1258" t="s">
        <v>17</v>
      </c>
    </row>
    <row r="1011" spans="1:14" x14ac:dyDescent="0.25">
      <c r="A1011" s="119" t="s">
        <v>313</v>
      </c>
      <c r="B1011" s="164">
        <v>41761</v>
      </c>
      <c r="C1011" s="118" t="s">
        <v>4320</v>
      </c>
      <c r="D1011" s="119" t="s">
        <v>503</v>
      </c>
      <c r="E1011" s="162">
        <v>10193098</v>
      </c>
      <c r="F1011" s="119">
        <v>26227507</v>
      </c>
      <c r="G1011" s="119">
        <v>2704003</v>
      </c>
      <c r="H1011" s="120" t="str">
        <f>IF(G1011="","",VLOOKUP(G1011,ARANCEL!$B$5:$D$121,2,FALSE))</f>
        <v xml:space="preserve">CORONA PERIFERICA CON PERNO MUÑON COLADO </v>
      </c>
      <c r="I1011" s="121" t="s">
        <v>318</v>
      </c>
      <c r="J1011" s="119">
        <v>1</v>
      </c>
      <c r="K1011" s="122">
        <f>IF(G1011="","",VLOOKUP(G1011,ARANCEL!$B$5:$D$121,3,FALSE)*J1011)</f>
        <v>32612</v>
      </c>
      <c r="L1011" s="1235" t="s">
        <v>390</v>
      </c>
      <c r="M1011" s="1235" t="str">
        <f t="shared" ref="M1011:M1014" si="42">IF(L1011="IMPAGO","SIN O.C.","")</f>
        <v/>
      </c>
      <c r="N1011" s="1235" t="str">
        <f t="shared" ref="N1011:N1014" si="43">IF(L1011="IMPAGO","SIN FACT.","")</f>
        <v/>
      </c>
    </row>
    <row r="1012" spans="1:14" x14ac:dyDescent="0.25">
      <c r="A1012" s="119" t="s">
        <v>305</v>
      </c>
      <c r="B1012" s="164">
        <v>41671</v>
      </c>
      <c r="C1012" s="118" t="s">
        <v>3022</v>
      </c>
      <c r="D1012" s="119" t="s">
        <v>414</v>
      </c>
      <c r="E1012" s="162">
        <v>10163157</v>
      </c>
      <c r="F1012" s="119">
        <v>23207790</v>
      </c>
      <c r="G1012" s="119">
        <v>2704013</v>
      </c>
      <c r="H1012" s="120" t="str">
        <f>IF(G1012="","",VLOOKUP(G1012,ARANCEL!$B$5:$D$121,2,FALSE))</f>
        <v>PROVISORIO (POR PIEZA)</v>
      </c>
      <c r="I1012" s="121" t="s">
        <v>312</v>
      </c>
      <c r="J1012" s="119">
        <v>1</v>
      </c>
      <c r="K1012" s="122">
        <f>IF(G1012="","",VLOOKUP(G1012,ARANCEL!$B$5:$D$121,3,FALSE)*J1012)</f>
        <v>3250</v>
      </c>
      <c r="L1012" s="1235" t="s">
        <v>4261</v>
      </c>
      <c r="M1012" s="1235" t="str">
        <f t="shared" si="42"/>
        <v/>
      </c>
      <c r="N1012" s="1235" t="str">
        <f t="shared" si="43"/>
        <v/>
      </c>
    </row>
    <row r="1013" spans="1:14" s="620" customFormat="1" x14ac:dyDescent="0.25">
      <c r="A1013" s="712" t="s">
        <v>313</v>
      </c>
      <c r="B1013" s="719">
        <v>41863</v>
      </c>
      <c r="C1013" s="714" t="s">
        <v>6047</v>
      </c>
      <c r="D1013" s="712" t="s">
        <v>1283</v>
      </c>
      <c r="E1013" s="715">
        <v>10239283</v>
      </c>
      <c r="F1013" s="712">
        <v>27233705</v>
      </c>
      <c r="G1013" s="712">
        <v>2704005</v>
      </c>
      <c r="H1013" s="716" t="str">
        <f>IF(G1013="","",VLOOKUP(G1013,ARANCEL!$B$5:$D$121,2,FALSE))</f>
        <v>PROVISORIO</v>
      </c>
      <c r="I1013" s="717" t="s">
        <v>6334</v>
      </c>
      <c r="J1013" s="712">
        <v>5</v>
      </c>
      <c r="K1013" s="718">
        <f>IF(G1013="","",VLOOKUP(G1013,ARANCEL!$B$5:$D$121,3,FALSE)*J1013)</f>
        <v>16250</v>
      </c>
      <c r="L1013" s="1319" t="str">
        <f>IF(E1013="","","IMPAGO")</f>
        <v>IMPAGO</v>
      </c>
      <c r="M1013" s="1319" t="str">
        <f t="shared" si="42"/>
        <v>SIN O.C.</v>
      </c>
      <c r="N1013" s="1319" t="str">
        <f t="shared" si="43"/>
        <v>SIN FACT.</v>
      </c>
    </row>
    <row r="1014" spans="1:14" s="620" customFormat="1" x14ac:dyDescent="0.25">
      <c r="A1014" s="712" t="s">
        <v>313</v>
      </c>
      <c r="B1014" s="719">
        <v>41863</v>
      </c>
      <c r="C1014" s="714" t="s">
        <v>6047</v>
      </c>
      <c r="D1014" s="712" t="s">
        <v>1283</v>
      </c>
      <c r="E1014" s="715">
        <v>10239283</v>
      </c>
      <c r="F1014" s="712">
        <v>27233705</v>
      </c>
      <c r="G1014" s="712">
        <v>2704015</v>
      </c>
      <c r="H1014" s="716" t="str">
        <f>IF(G1014="","",VLOOKUP(G1014,ARANCEL!$B$5:$D$121,2,FALSE))</f>
        <v xml:space="preserve">CORONA IN CERAM </v>
      </c>
      <c r="I1014" s="717" t="s">
        <v>6334</v>
      </c>
      <c r="J1014" s="712">
        <v>5</v>
      </c>
      <c r="K1014" s="718">
        <f>IF(G1014="","",VLOOKUP(G1014,ARANCEL!$B$5:$D$121,3,FALSE)*J1014)</f>
        <v>213665</v>
      </c>
      <c r="L1014" s="1319" t="str">
        <f>IF(E1014="","","IMPAGO")</f>
        <v>IMPAGO</v>
      </c>
      <c r="M1014" s="1319" t="str">
        <f t="shared" si="42"/>
        <v>SIN O.C.</v>
      </c>
      <c r="N1014" s="1319" t="str">
        <f t="shared" si="43"/>
        <v>SIN FACT.</v>
      </c>
    </row>
    <row r="1015" spans="1:14" x14ac:dyDescent="0.25">
      <c r="A1015" s="712" t="s">
        <v>313</v>
      </c>
      <c r="B1015" s="719">
        <v>41908</v>
      </c>
      <c r="C1015" s="714" t="s">
        <v>7278</v>
      </c>
      <c r="D1015" s="712" t="s">
        <v>1870</v>
      </c>
      <c r="E1015" s="744">
        <v>10252149</v>
      </c>
      <c r="F1015" s="712">
        <v>27392416</v>
      </c>
      <c r="G1015" s="712">
        <v>2705003</v>
      </c>
      <c r="H1015" s="716" t="str">
        <f>IF(G1015="","",VLOOKUP(G1015,ARANCEL!$B$5:$D$121,2,FALSE))</f>
        <v>INCRUSTACION ESTETICA (ART-GLASS O CERAMICA)</v>
      </c>
      <c r="I1015" s="717" t="s">
        <v>317</v>
      </c>
      <c r="J1015" s="712">
        <v>1</v>
      </c>
      <c r="K1015" s="718">
        <f>IF(G1015="","",VLOOKUP(G1015,ARANCEL!$B$5:$D$121,3,FALSE)*J1015)</f>
        <v>15676</v>
      </c>
      <c r="L1015" s="1319" t="str">
        <f>IF(E1015="","","IMPAGO")</f>
        <v>IMPAGO</v>
      </c>
      <c r="M1015" s="1319" t="str">
        <f>IF(L1015="IMPAGO","SIN O.C.","")</f>
        <v>SIN O.C.</v>
      </c>
      <c r="N1015" s="1319" t="str">
        <f>IF(L1015="IMPAGO","SIN FACT.","")</f>
        <v>SIN FACT.</v>
      </c>
    </row>
    <row r="1016" spans="1:14" s="1185" customFormat="1" x14ac:dyDescent="0.25">
      <c r="A1016" s="1192" t="s">
        <v>313</v>
      </c>
      <c r="B1016" s="1193">
        <v>41548</v>
      </c>
      <c r="C1016" s="1192" t="s">
        <v>9396</v>
      </c>
      <c r="D1016" s="1192" t="s">
        <v>1856</v>
      </c>
      <c r="E1016" s="1192">
        <v>10156321</v>
      </c>
      <c r="F1016" s="1192">
        <v>22584418</v>
      </c>
      <c r="G1016" s="1191">
        <v>2704015</v>
      </c>
      <c r="H1016" s="1181" t="str">
        <f>IF(G1016="","",VLOOKUP(G1016,ARANCEL!$B$5:$D$121,2,FALSE))</f>
        <v xml:space="preserve">CORONA IN CERAM </v>
      </c>
      <c r="I1016" s="821"/>
      <c r="J1016" s="816">
        <v>1</v>
      </c>
      <c r="K1016" s="1182">
        <f>IF(G1016="","",VLOOKUP(G1016,ARANCEL!$B$5:$D$121,3,FALSE)*J1016)</f>
        <v>42733</v>
      </c>
      <c r="L1016" s="1259" t="str">
        <f>IF(E1016="","","IMPAGO")</f>
        <v>IMPAGO</v>
      </c>
      <c r="M1016" s="1259" t="str">
        <f>IF(L1016="IMPAGO","SIN O.C.","")</f>
        <v>SIN O.C.</v>
      </c>
      <c r="N1016" s="1259" t="str">
        <f>IF(L1016="IMPAGO","SIN FACT.","")</f>
        <v>SIN FACT.</v>
      </c>
    </row>
    <row r="1079" spans="1:14" s="201" customFormat="1" x14ac:dyDescent="0.25">
      <c r="A1079" s="355"/>
      <c r="B1079" s="356"/>
      <c r="C1079" s="357"/>
      <c r="D1079" s="355"/>
      <c r="E1079" s="358"/>
      <c r="F1079" s="355"/>
      <c r="G1079" s="355"/>
      <c r="H1079" s="359"/>
      <c r="I1079" s="360"/>
      <c r="J1079" s="355"/>
      <c r="K1079" s="361"/>
      <c r="L1079" s="1323"/>
      <c r="M1079" s="1323"/>
      <c r="N1079" s="1323"/>
    </row>
    <row r="1080" spans="1:14" x14ac:dyDescent="0.25">
      <c r="A1080" s="332"/>
      <c r="B1080" s="332"/>
      <c r="C1080" s="338"/>
      <c r="D1080" s="332"/>
      <c r="E1080" s="332"/>
      <c r="F1080" s="332"/>
    </row>
  </sheetData>
  <autoFilter ref="A5:N993">
    <sortState ref="A7:N985">
      <sortCondition ref="C5:C970"/>
    </sortState>
  </autoFilter>
  <sortState ref="A6:N992">
    <sortCondition ref="K1390"/>
  </sortState>
  <customSheetViews>
    <customSheetView guid="{5A3E7664-B706-4E89-8FE4-5CD0E8149518}" scale="85" showAutoFilter="1">
      <pane ySplit="5" topLeftCell="A979" activePane="bottomLeft" state="frozen"/>
      <selection pane="bottomLeft" activeCell="A983" sqref="A983:XFD983"/>
      <pageMargins left="0.7" right="0.7" top="0.75" bottom="0.75" header="0.3" footer="0.3"/>
      <pageSetup orientation="landscape" r:id="rId1"/>
      <autoFilter ref="A5:N993">
        <sortState ref="A7:N985">
          <sortCondition ref="C5:C970"/>
        </sortState>
      </autoFilter>
    </customSheetView>
    <customSheetView guid="{90887117-F10F-4BFC-8FBC-C977ABC07CFF}" scale="85" showAutoFilter="1">
      <pane ySplit="5" topLeftCell="A1298" activePane="bottomLeft" state="frozen"/>
      <selection pane="bottomLeft" activeCell="B1309" sqref="B1309"/>
      <pageMargins left="0.7" right="0.7" top="0.75" bottom="0.75" header="0.3" footer="0.3"/>
      <pageSetup orientation="landscape" r:id="rId2"/>
      <autoFilter ref="A5:N1309">
        <sortState ref="A7:N1309">
          <sortCondition ref="C5:C1291"/>
        </sortState>
      </autoFilter>
    </customSheetView>
    <customSheetView guid="{384DA9C8-FFC1-4FC6-A1DF-01F043F9EA83}" showAutoFilter="1">
      <pane ySplit="5" topLeftCell="A1023" activePane="bottomLeft" state="frozen"/>
      <selection pane="bottomLeft" activeCell="H2" sqref="H2:H3"/>
      <pageMargins left="0.7" right="0.7" top="0.75" bottom="0.75" header="0.3" footer="0.3"/>
      <autoFilter ref="A5:R1020">
        <sortState ref="A6:Q1020">
          <sortCondition descending="1" ref="L5:L1020"/>
        </sortState>
      </autoFilter>
    </customSheetView>
    <customSheetView guid="{88E733B4-D2A6-4E52-A803-6F54C59BA422}" showAutoFilter="1">
      <pane ySplit="5" topLeftCell="A150" activePane="bottomLeft" state="frozen"/>
      <selection pane="bottomLeft" activeCell="H165" sqref="H165"/>
      <pageMargins left="0.7" right="0.7" top="0.75" bottom="0.75" header="0.3" footer="0.3"/>
      <pageSetup paperSize="9" orientation="portrait" r:id="rId3"/>
      <autoFilter ref="A5:R1114">
        <sortState ref="A6:R1114">
          <sortCondition descending="1" ref="L5:L1114"/>
        </sortState>
      </autoFilter>
    </customSheetView>
    <customSheetView guid="{12FAB891-95C7-4FC6-A844-12DF1167D7D0}" showAutoFilter="1" topLeftCell="E1">
      <pane ySplit="5" topLeftCell="A512" activePane="bottomLeft" state="frozen"/>
      <selection pane="bottomLeft" activeCell="R524" sqref="R524"/>
      <pageMargins left="0.7" right="0.7" top="0.75" bottom="0.75" header="0.3" footer="0.3"/>
      <autoFilter ref="A5:R970">
        <sortState ref="A7:R1406">
          <sortCondition ref="C5:C1389"/>
        </sortState>
      </autoFilter>
    </customSheetView>
    <customSheetView guid="{5C5191FA-2E8D-43C8-B7A4-943B410B3C52}" scale="85" showAutoFilter="1" topLeftCell="B1">
      <pane ySplit="5" topLeftCell="A979" activePane="bottomLeft" state="frozen"/>
      <selection pane="bottomLeft" activeCell="G991" sqref="G991"/>
      <pageMargins left="0.7" right="0.7" top="0.75" bottom="0.75" header="0.3" footer="0.3"/>
      <pageSetup orientation="landscape" r:id="rId4"/>
      <autoFilter ref="A5:N993">
        <sortState ref="A7:N985">
          <sortCondition ref="C5:C970"/>
        </sortState>
      </autoFilter>
    </customSheetView>
  </customSheetViews>
  <mergeCells count="7">
    <mergeCell ref="I995:J995"/>
    <mergeCell ref="A1:D3"/>
    <mergeCell ref="E1:F1"/>
    <mergeCell ref="E2:F3"/>
    <mergeCell ref="G2:G3"/>
    <mergeCell ref="H2:H3"/>
    <mergeCell ref="I2:I3"/>
  </mergeCells>
  <hyperlinks>
    <hyperlink ref="H2" r:id="rId5"/>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10271" r:id="rId9" name="Button 31">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10273" r:id="rId10" name="Button 33">
              <controlPr defaultSize="0" print="0" autoFill="0" autoPict="0" macro="[0]!Botón7_Haga_clic_en">
                <anchor moveWithCells="1" sizeWithCells="1">
                  <from>
                    <xdr:col>0</xdr:col>
                    <xdr:colOff>0</xdr:colOff>
                    <xdr:row>993</xdr:row>
                    <xdr:rowOff>171450</xdr:rowOff>
                  </from>
                  <to>
                    <xdr:col>1</xdr:col>
                    <xdr:colOff>0</xdr:colOff>
                    <xdr:row>995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5" tint="-0.499984740745262"/>
  </sheetPr>
  <dimension ref="A1:AI837"/>
  <sheetViews>
    <sheetView zoomScale="85" zoomScaleNormal="85" workbookViewId="0">
      <pane ySplit="5" topLeftCell="A781" activePane="bottomLeft" state="frozen"/>
      <selection pane="bottomLeft" activeCell="J785" sqref="J785"/>
    </sheetView>
  </sheetViews>
  <sheetFormatPr baseColWidth="10" defaultRowHeight="15" x14ac:dyDescent="0.25"/>
  <cols>
    <col min="1" max="1" width="31" style="7" customWidth="1"/>
    <col min="2" max="2" width="11.85546875" style="7" customWidth="1"/>
    <col min="3" max="3" width="26.7109375" style="7" customWidth="1"/>
    <col min="4" max="4" width="11.42578125" style="7" customWidth="1"/>
    <col min="5" max="5" width="10.7109375" style="7" customWidth="1"/>
    <col min="6" max="6" width="10.140625" style="7" customWidth="1"/>
    <col min="7" max="7" width="11.28515625" style="7" customWidth="1"/>
    <col min="8" max="8" width="50.85546875" style="7" customWidth="1"/>
    <col min="9" max="9" width="11.140625" style="7" customWidth="1"/>
    <col min="10" max="10" width="5.42578125" style="7" customWidth="1"/>
    <col min="11" max="11" width="11.7109375" style="7" customWidth="1"/>
    <col min="12" max="12" width="14.42578125" style="1232" customWidth="1"/>
    <col min="13" max="13" width="11.7109375" style="1232" customWidth="1"/>
    <col min="14" max="14" width="8" style="1232" customWidth="1"/>
    <col min="15" max="16384" width="11.42578125" style="7"/>
  </cols>
  <sheetData>
    <row r="1" spans="1:35" s="266" customFormat="1" ht="15" customHeight="1" x14ac:dyDescent="0.25">
      <c r="A1" s="1504"/>
      <c r="B1" s="1505"/>
      <c r="C1" s="1505"/>
      <c r="D1" s="1505"/>
      <c r="E1" s="1480" t="s">
        <v>0</v>
      </c>
      <c r="F1" s="1480"/>
      <c r="G1" s="265" t="s">
        <v>1</v>
      </c>
      <c r="H1" s="265" t="s">
        <v>2</v>
      </c>
      <c r="I1" s="459" t="s">
        <v>5675</v>
      </c>
      <c r="L1" s="1231"/>
      <c r="M1" s="1231"/>
      <c r="N1" s="1231"/>
      <c r="O1" s="7"/>
      <c r="P1" s="7"/>
      <c r="Q1" s="7"/>
      <c r="R1" s="7"/>
      <c r="S1" s="7"/>
      <c r="T1" s="7"/>
      <c r="U1" s="7"/>
      <c r="V1" s="7"/>
      <c r="W1" s="7"/>
      <c r="X1" s="7"/>
      <c r="Y1" s="7"/>
      <c r="Z1" s="7"/>
      <c r="AA1" s="7"/>
      <c r="AB1" s="7"/>
      <c r="AC1" s="7"/>
      <c r="AD1" s="7"/>
      <c r="AE1" s="7"/>
      <c r="AF1" s="7"/>
      <c r="AG1" s="7"/>
      <c r="AH1" s="7"/>
      <c r="AI1" s="7"/>
    </row>
    <row r="2" spans="1:35" s="266" customFormat="1" ht="17.25" customHeight="1" x14ac:dyDescent="0.25">
      <c r="A2" s="1505"/>
      <c r="B2" s="1505"/>
      <c r="C2" s="1505"/>
      <c r="D2" s="1505"/>
      <c r="E2" s="1518" t="s">
        <v>5686</v>
      </c>
      <c r="F2" s="1519"/>
      <c r="G2" s="1507" t="s">
        <v>5685</v>
      </c>
      <c r="H2" s="1522" t="s">
        <v>9717</v>
      </c>
      <c r="I2" s="1507">
        <v>79453983</v>
      </c>
      <c r="L2" s="1231"/>
      <c r="M2" s="1231"/>
      <c r="N2" s="1231"/>
      <c r="O2" s="7"/>
      <c r="P2" s="7"/>
      <c r="Q2" s="7"/>
      <c r="R2" s="7"/>
      <c r="S2" s="7"/>
      <c r="T2" s="7"/>
      <c r="U2" s="7"/>
      <c r="V2" s="7"/>
      <c r="W2" s="7"/>
      <c r="X2" s="7"/>
      <c r="Y2" s="7"/>
      <c r="Z2" s="7"/>
      <c r="AA2" s="7"/>
      <c r="AB2" s="7"/>
      <c r="AC2" s="7"/>
      <c r="AD2" s="7"/>
      <c r="AE2" s="7"/>
      <c r="AF2" s="7"/>
      <c r="AG2" s="7"/>
      <c r="AH2" s="7"/>
      <c r="AI2" s="7"/>
    </row>
    <row r="3" spans="1:35" s="266" customFormat="1" ht="12" customHeight="1" x14ac:dyDescent="0.25">
      <c r="A3" s="1505"/>
      <c r="B3" s="1505"/>
      <c r="C3" s="1505"/>
      <c r="D3" s="1505"/>
      <c r="E3" s="1520"/>
      <c r="F3" s="1521"/>
      <c r="G3" s="1508"/>
      <c r="H3" s="1517"/>
      <c r="I3" s="1508"/>
      <c r="L3" s="1231"/>
      <c r="M3" s="1231"/>
      <c r="N3" s="1231"/>
      <c r="O3" s="7"/>
      <c r="P3" s="7"/>
      <c r="Q3" s="7"/>
      <c r="R3" s="7"/>
      <c r="S3" s="7"/>
      <c r="T3" s="7"/>
      <c r="U3" s="7"/>
      <c r="V3" s="7"/>
      <c r="W3" s="7"/>
      <c r="X3" s="7"/>
      <c r="Y3" s="7"/>
      <c r="Z3" s="7"/>
      <c r="AA3" s="7"/>
      <c r="AB3" s="7"/>
      <c r="AC3" s="7"/>
      <c r="AD3" s="7"/>
      <c r="AE3" s="7"/>
      <c r="AF3" s="7"/>
      <c r="AG3" s="7"/>
      <c r="AH3" s="7"/>
      <c r="AI3" s="7"/>
    </row>
    <row r="4" spans="1:35" s="266" customFormat="1" ht="15" customHeight="1" x14ac:dyDescent="0.25">
      <c r="C4" s="268"/>
      <c r="L4" s="1231"/>
      <c r="M4" s="1231"/>
      <c r="N4" s="1231"/>
      <c r="O4" s="7"/>
      <c r="P4" s="7"/>
      <c r="Q4" s="7"/>
      <c r="R4" s="7"/>
      <c r="S4" s="7"/>
      <c r="T4" s="7"/>
      <c r="U4" s="7"/>
      <c r="V4" s="7"/>
      <c r="W4" s="7"/>
      <c r="X4" s="7"/>
      <c r="Y4" s="7"/>
      <c r="Z4" s="7"/>
      <c r="AA4" s="7"/>
      <c r="AB4" s="7"/>
      <c r="AC4" s="7"/>
      <c r="AD4" s="7"/>
      <c r="AE4" s="7"/>
      <c r="AF4" s="7"/>
      <c r="AG4" s="7"/>
      <c r="AH4" s="7"/>
      <c r="AI4" s="7"/>
    </row>
    <row r="5" spans="1:35" s="266" customFormat="1" ht="30.75" customHeight="1" x14ac:dyDescent="0.25">
      <c r="A5" s="1" t="s">
        <v>4</v>
      </c>
      <c r="B5" s="2" t="s">
        <v>5</v>
      </c>
      <c r="C5" s="2" t="s">
        <v>6</v>
      </c>
      <c r="D5" s="2" t="s">
        <v>7</v>
      </c>
      <c r="E5" s="2" t="s">
        <v>8</v>
      </c>
      <c r="F5" s="2" t="s">
        <v>9</v>
      </c>
      <c r="G5" s="1" t="s">
        <v>10</v>
      </c>
      <c r="H5" s="2" t="s">
        <v>11</v>
      </c>
      <c r="I5" s="2" t="s">
        <v>12</v>
      </c>
      <c r="J5" s="2" t="s">
        <v>13</v>
      </c>
      <c r="K5" s="2" t="s">
        <v>14</v>
      </c>
      <c r="L5" s="1233" t="s">
        <v>549</v>
      </c>
      <c r="M5" s="1233" t="s">
        <v>550</v>
      </c>
      <c r="N5" s="1234" t="s">
        <v>548</v>
      </c>
      <c r="O5" s="7"/>
      <c r="P5" s="7"/>
      <c r="Q5" s="7"/>
      <c r="R5" s="7"/>
      <c r="S5" s="7"/>
      <c r="T5" s="7"/>
      <c r="U5" s="7"/>
      <c r="V5" s="7"/>
      <c r="W5" s="7"/>
      <c r="X5" s="7"/>
      <c r="Y5" s="7"/>
      <c r="Z5" s="7"/>
      <c r="AA5" s="7"/>
      <c r="AB5" s="7"/>
      <c r="AC5" s="7"/>
      <c r="AD5" s="7"/>
      <c r="AE5" s="7"/>
      <c r="AF5" s="7"/>
      <c r="AG5" s="7"/>
      <c r="AH5" s="7"/>
      <c r="AI5" s="7"/>
    </row>
    <row r="6" spans="1:35" x14ac:dyDescent="0.25">
      <c r="A6" s="119" t="s">
        <v>305</v>
      </c>
      <c r="B6" s="164">
        <v>41716</v>
      </c>
      <c r="C6" s="118" t="s">
        <v>3364</v>
      </c>
      <c r="D6" s="119" t="s">
        <v>516</v>
      </c>
      <c r="E6" s="162">
        <v>10181374</v>
      </c>
      <c r="F6" s="119">
        <v>25033891</v>
      </c>
      <c r="G6" s="119">
        <v>2705003</v>
      </c>
      <c r="H6" s="120" t="str">
        <f>IF(G6="","",VLOOKUP(G6,ARANCEL!$B$5:$D$121,2,FALSE))</f>
        <v>INCRUSTACION ESTETICA (ART-GLASS O CERAMICA)</v>
      </c>
      <c r="I6" s="121" t="s">
        <v>954</v>
      </c>
      <c r="J6" s="119">
        <v>2</v>
      </c>
      <c r="K6" s="122">
        <f>IF(G6="","",VLOOKUP(G6,ARANCEL!$B$5:$D$121,3,FALSE)*J6)</f>
        <v>31352</v>
      </c>
      <c r="L6" s="1229" t="s">
        <v>3058</v>
      </c>
      <c r="M6" s="1229">
        <v>4500225658</v>
      </c>
      <c r="N6" s="1229">
        <v>8928</v>
      </c>
    </row>
    <row r="7" spans="1:35" x14ac:dyDescent="0.25">
      <c r="A7" s="119" t="s">
        <v>305</v>
      </c>
      <c r="B7" s="164">
        <v>41858</v>
      </c>
      <c r="C7" s="118" t="s">
        <v>6250</v>
      </c>
      <c r="D7" s="119" t="s">
        <v>516</v>
      </c>
      <c r="E7" s="162">
        <v>10237431</v>
      </c>
      <c r="F7" s="119">
        <v>26510210</v>
      </c>
      <c r="G7" s="119">
        <v>2705003</v>
      </c>
      <c r="H7" s="120" t="str">
        <f>IF(G7="","",VLOOKUP(G7,ARANCEL!$B$5:$D$121,2,FALSE))</f>
        <v>INCRUSTACION ESTETICA (ART-GLASS O CERAMICA)</v>
      </c>
      <c r="I7" s="121" t="s">
        <v>322</v>
      </c>
      <c r="J7" s="119">
        <v>1</v>
      </c>
      <c r="K7" s="122">
        <f>IF(G7="","",VLOOKUP(G7,ARANCEL!$B$5:$D$121,3,FALSE)*J7)</f>
        <v>15676</v>
      </c>
      <c r="L7" s="1229" t="s">
        <v>6905</v>
      </c>
      <c r="M7" s="1229">
        <v>4500249770</v>
      </c>
      <c r="N7" s="1229" t="s">
        <v>7143</v>
      </c>
    </row>
    <row r="8" spans="1:35" ht="15" customHeight="1" x14ac:dyDescent="0.25">
      <c r="A8" s="119" t="s">
        <v>305</v>
      </c>
      <c r="B8" s="164">
        <v>41856</v>
      </c>
      <c r="C8" s="118" t="s">
        <v>6225</v>
      </c>
      <c r="D8" s="119" t="s">
        <v>438</v>
      </c>
      <c r="E8" s="162">
        <v>10236190</v>
      </c>
      <c r="F8" s="119">
        <v>25362223</v>
      </c>
      <c r="G8" s="119">
        <v>2702048</v>
      </c>
      <c r="H8" s="120" t="str">
        <f>IF(G8="","",VLOOKUP(G8,ARANCEL!$B$5:$D$121,2,FALSE))</f>
        <v xml:space="preserve">SERVICIO LAB. IMPLANTE CORONA CEMENTADA/ATORNILLADA </v>
      </c>
      <c r="I8" s="121" t="s">
        <v>319</v>
      </c>
      <c r="J8" s="119">
        <v>1</v>
      </c>
      <c r="K8" s="122">
        <f>IF(G8="","",VLOOKUP(G8,ARANCEL!$B$5:$D$121,3,FALSE)*J8)</f>
        <v>43857</v>
      </c>
      <c r="L8" s="1229" t="s">
        <v>6905</v>
      </c>
      <c r="M8" s="1229">
        <v>4500249770</v>
      </c>
      <c r="N8" s="1229" t="s">
        <v>7143</v>
      </c>
    </row>
    <row r="9" spans="1:35" ht="15" customHeight="1" x14ac:dyDescent="0.25">
      <c r="A9" s="119" t="s">
        <v>305</v>
      </c>
      <c r="B9" s="164">
        <v>41856</v>
      </c>
      <c r="C9" s="118" t="s">
        <v>6225</v>
      </c>
      <c r="D9" s="119" t="s">
        <v>438</v>
      </c>
      <c r="E9" s="162">
        <v>10236190</v>
      </c>
      <c r="F9" s="119">
        <v>25362223</v>
      </c>
      <c r="G9" s="119">
        <v>2702048</v>
      </c>
      <c r="H9" s="120" t="str">
        <f>IF(G9="","",VLOOKUP(G9,ARANCEL!$B$5:$D$121,2,FALSE))</f>
        <v xml:space="preserve">SERVICIO LAB. IMPLANTE CORONA CEMENTADA/ATORNILLADA </v>
      </c>
      <c r="I9" s="121" t="s">
        <v>6622</v>
      </c>
      <c r="J9" s="119">
        <v>2</v>
      </c>
      <c r="K9" s="122">
        <f>IF(G9="","",VLOOKUP(G9,ARANCEL!$B$5:$D$121,3,FALSE)*J9)</f>
        <v>87714</v>
      </c>
      <c r="L9" s="1229" t="s">
        <v>8256</v>
      </c>
      <c r="M9" s="1229">
        <v>4500265261</v>
      </c>
      <c r="N9" s="1229" t="s">
        <v>8947</v>
      </c>
    </row>
    <row r="10" spans="1:35" x14ac:dyDescent="0.25">
      <c r="A10" s="119" t="s">
        <v>305</v>
      </c>
      <c r="B10" s="164">
        <v>41716</v>
      </c>
      <c r="C10" s="118" t="s">
        <v>3361</v>
      </c>
      <c r="D10" s="119" t="s">
        <v>438</v>
      </c>
      <c r="E10" s="162">
        <v>10181397</v>
      </c>
      <c r="F10" s="119">
        <v>25072689</v>
      </c>
      <c r="G10" s="119">
        <v>2705003</v>
      </c>
      <c r="H10" s="120" t="str">
        <f>IF(G10="","",VLOOKUP(G10,ARANCEL!$B$5:$D$121,2,FALSE))</f>
        <v>INCRUSTACION ESTETICA (ART-GLASS O CERAMICA)</v>
      </c>
      <c r="I10" s="121" t="s">
        <v>308</v>
      </c>
      <c r="J10" s="119">
        <v>1</v>
      </c>
      <c r="K10" s="122">
        <f>IF(G10="","",VLOOKUP(G10,ARANCEL!$B$5:$D$121,3,FALSE)*J10)</f>
        <v>15676</v>
      </c>
      <c r="L10" s="1229" t="s">
        <v>3058</v>
      </c>
      <c r="M10" s="1229">
        <v>4500225658</v>
      </c>
      <c r="N10" s="1229">
        <v>8928</v>
      </c>
    </row>
    <row r="11" spans="1:35" s="237" customFormat="1" x14ac:dyDescent="0.25">
      <c r="A11" s="119" t="s">
        <v>305</v>
      </c>
      <c r="B11" s="164">
        <v>41729</v>
      </c>
      <c r="C11" s="118" t="s">
        <v>3361</v>
      </c>
      <c r="D11" s="119" t="s">
        <v>438</v>
      </c>
      <c r="E11" s="162">
        <v>10181397</v>
      </c>
      <c r="F11" s="119">
        <v>25072689</v>
      </c>
      <c r="G11" s="119">
        <v>2705003</v>
      </c>
      <c r="H11" s="120" t="str">
        <f>IF(G11="","",VLOOKUP(G11,ARANCEL!$B$5:$D$121,2,FALSE))</f>
        <v>INCRUSTACION ESTETICA (ART-GLASS O CERAMICA)</v>
      </c>
      <c r="I11" s="121" t="s">
        <v>618</v>
      </c>
      <c r="J11" s="119">
        <v>1</v>
      </c>
      <c r="K11" s="122">
        <f>IF(G11="","",VLOOKUP(G11,ARANCEL!$B$5:$D$121,3,FALSE)*J11)</f>
        <v>15676</v>
      </c>
      <c r="L11" s="1229" t="s">
        <v>3058</v>
      </c>
      <c r="M11" s="1229">
        <v>4500225658</v>
      </c>
      <c r="N11" s="1229">
        <v>8928</v>
      </c>
    </row>
    <row r="12" spans="1:35" x14ac:dyDescent="0.25">
      <c r="A12" s="119" t="s">
        <v>305</v>
      </c>
      <c r="B12" s="164">
        <v>41939</v>
      </c>
      <c r="C12" s="118" t="s">
        <v>7929</v>
      </c>
      <c r="D12" s="119" t="s">
        <v>7488</v>
      </c>
      <c r="E12" s="162">
        <v>10271406</v>
      </c>
      <c r="F12" s="119">
        <v>29272406</v>
      </c>
      <c r="G12" s="119">
        <v>2708006</v>
      </c>
      <c r="H12" s="120" t="str">
        <f>IF(G12="","",VLOOKUP(G12,ARANCEL!$B$5:$D$121,2,FALSE))</f>
        <v xml:space="preserve">DISYUNTOR </v>
      </c>
      <c r="I12" s="121"/>
      <c r="J12" s="119">
        <v>1</v>
      </c>
      <c r="K12" s="122">
        <f>IF(G12="","",VLOOKUP(G12,ARANCEL!$B$5:$D$121,3,FALSE)*J12)</f>
        <v>41675</v>
      </c>
      <c r="L12" s="1229" t="s">
        <v>8256</v>
      </c>
      <c r="M12" s="1229">
        <v>4500265261</v>
      </c>
      <c r="N12" s="1229" t="s">
        <v>8947</v>
      </c>
      <c r="O12" s="161"/>
    </row>
    <row r="13" spans="1:35" x14ac:dyDescent="0.25">
      <c r="A13" s="119" t="s">
        <v>305</v>
      </c>
      <c r="B13" s="164">
        <v>41922</v>
      </c>
      <c r="C13" s="118" t="s">
        <v>7589</v>
      </c>
      <c r="D13" s="119" t="s">
        <v>1987</v>
      </c>
      <c r="E13" s="162">
        <v>10262133</v>
      </c>
      <c r="F13" s="119">
        <v>28361712</v>
      </c>
      <c r="G13" s="119">
        <v>2705003</v>
      </c>
      <c r="H13" s="120" t="str">
        <f>IF(G13="","",VLOOKUP(G13,ARANCEL!$B$5:$D$121,2,FALSE))</f>
        <v>INCRUSTACION ESTETICA (ART-GLASS O CERAMICA)</v>
      </c>
      <c r="I13" s="121" t="s">
        <v>308</v>
      </c>
      <c r="J13" s="119">
        <v>1</v>
      </c>
      <c r="K13" s="122">
        <f>IF(G13="","",VLOOKUP(G13,ARANCEL!$B$5:$D$121,3,FALSE)*J13)</f>
        <v>15676</v>
      </c>
      <c r="L13" s="1229" t="s">
        <v>8256</v>
      </c>
      <c r="M13" s="1229">
        <v>4500265261</v>
      </c>
      <c r="N13" s="1229" t="s">
        <v>8947</v>
      </c>
      <c r="O13" s="161"/>
    </row>
    <row r="14" spans="1:35" x14ac:dyDescent="0.25">
      <c r="A14" s="119" t="s">
        <v>305</v>
      </c>
      <c r="B14" s="164">
        <v>41982</v>
      </c>
      <c r="C14" s="118" t="s">
        <v>3463</v>
      </c>
      <c r="D14" s="119" t="s">
        <v>1987</v>
      </c>
      <c r="E14" s="162">
        <v>10292739</v>
      </c>
      <c r="F14" s="119">
        <v>2969431</v>
      </c>
      <c r="G14" s="119">
        <v>2704005</v>
      </c>
      <c r="H14" s="120" t="str">
        <f>IF(G14="","",VLOOKUP(G14,ARANCEL!$B$5:$D$121,2,FALSE))</f>
        <v>PROVISORIO</v>
      </c>
      <c r="I14" s="121" t="s">
        <v>311</v>
      </c>
      <c r="J14" s="119">
        <v>1</v>
      </c>
      <c r="K14" s="122">
        <f>IF(G14="","",VLOOKUP(G14,ARANCEL!$B$5:$D$121,3,FALSE)*J14)</f>
        <v>3250</v>
      </c>
      <c r="L14" s="1349" t="s">
        <v>9431</v>
      </c>
      <c r="M14" s="1349">
        <v>4500269135</v>
      </c>
      <c r="N14" s="1349" t="s">
        <v>9434</v>
      </c>
    </row>
    <row r="15" spans="1:35" x14ac:dyDescent="0.25">
      <c r="A15" s="119" t="s">
        <v>305</v>
      </c>
      <c r="B15" s="164">
        <v>41982</v>
      </c>
      <c r="C15" s="118" t="s">
        <v>3463</v>
      </c>
      <c r="D15" s="119" t="s">
        <v>1987</v>
      </c>
      <c r="E15" s="162">
        <v>10292739</v>
      </c>
      <c r="F15" s="119">
        <v>2969431</v>
      </c>
      <c r="G15" s="119">
        <v>2704003</v>
      </c>
      <c r="H15" s="120" t="str">
        <f>IF(G15="","",VLOOKUP(G15,ARANCEL!$B$5:$D$121,2,FALSE))</f>
        <v xml:space="preserve">CORONA PERIFERICA CON PERNO MUÑON COLADO </v>
      </c>
      <c r="I15" s="121" t="s">
        <v>311</v>
      </c>
      <c r="J15" s="119">
        <v>1</v>
      </c>
      <c r="K15" s="122">
        <f>IF(G15="","",VLOOKUP(G15,ARANCEL!$B$5:$D$121,3,FALSE)*J15)</f>
        <v>32612</v>
      </c>
      <c r="L15" s="1349" t="s">
        <v>9431</v>
      </c>
      <c r="M15" s="1349">
        <v>4500269135</v>
      </c>
      <c r="N15" s="1349" t="s">
        <v>9434</v>
      </c>
    </row>
    <row r="16" spans="1:35" x14ac:dyDescent="0.25">
      <c r="A16" s="119" t="s">
        <v>305</v>
      </c>
      <c r="B16" s="164">
        <v>41781</v>
      </c>
      <c r="C16" s="118" t="s">
        <v>4691</v>
      </c>
      <c r="D16" s="119" t="s">
        <v>1987</v>
      </c>
      <c r="E16" s="162">
        <v>10200597</v>
      </c>
      <c r="F16" s="119">
        <v>26546548</v>
      </c>
      <c r="G16" s="119">
        <v>2704005</v>
      </c>
      <c r="H16" s="120" t="str">
        <f>IF(G16="","",VLOOKUP(G16,ARANCEL!$B$5:$D$121,2,FALSE))</f>
        <v>PROVISORIO</v>
      </c>
      <c r="I16" s="121" t="s">
        <v>335</v>
      </c>
      <c r="J16" s="119">
        <v>1</v>
      </c>
      <c r="K16" s="122">
        <f>IF(G16="","",VLOOKUP(G16,ARANCEL!$B$5:$D$121,3,FALSE)*J16)</f>
        <v>3250</v>
      </c>
      <c r="L16" s="1229" t="s">
        <v>5292</v>
      </c>
      <c r="M16" s="1229">
        <v>4500235468</v>
      </c>
      <c r="N16" s="1229">
        <v>9427</v>
      </c>
    </row>
    <row r="17" spans="1:14" x14ac:dyDescent="0.25">
      <c r="A17" s="119" t="s">
        <v>305</v>
      </c>
      <c r="B17" s="164">
        <v>41810</v>
      </c>
      <c r="C17" s="118" t="s">
        <v>4691</v>
      </c>
      <c r="D17" s="119" t="s">
        <v>1987</v>
      </c>
      <c r="E17" s="162">
        <v>10200597</v>
      </c>
      <c r="F17" s="119">
        <v>26546548</v>
      </c>
      <c r="G17" s="119">
        <v>2704003</v>
      </c>
      <c r="H17" s="120" t="str">
        <f>IF(G17="","",VLOOKUP(G17,ARANCEL!$B$5:$D$121,2,FALSE))</f>
        <v xml:space="preserve">CORONA PERIFERICA CON PERNO MUÑON COLADO </v>
      </c>
      <c r="I17" s="121" t="s">
        <v>335</v>
      </c>
      <c r="J17" s="119">
        <v>1</v>
      </c>
      <c r="K17" s="122">
        <f>IF(G17="","",VLOOKUP(G17,ARANCEL!$B$5:$D$121,3,FALSE)*J17)</f>
        <v>32612</v>
      </c>
      <c r="L17" s="1229" t="s">
        <v>5742</v>
      </c>
      <c r="M17" s="1229">
        <v>4500239396</v>
      </c>
      <c r="N17" s="1229" t="s">
        <v>5752</v>
      </c>
    </row>
    <row r="18" spans="1:14" x14ac:dyDescent="0.25">
      <c r="A18" s="169" t="s">
        <v>305</v>
      </c>
      <c r="B18" s="164">
        <v>41760</v>
      </c>
      <c r="C18" s="118" t="s">
        <v>4785</v>
      </c>
      <c r="D18" s="119" t="s">
        <v>514</v>
      </c>
      <c r="E18" s="162">
        <v>10201351</v>
      </c>
      <c r="F18" s="119">
        <v>25795211</v>
      </c>
      <c r="G18" s="119">
        <v>2704005</v>
      </c>
      <c r="H18" s="120" t="str">
        <f>IF(G18="","",VLOOKUP(G18,ARANCEL!$B$5:$D$121,2,FALSE))</f>
        <v>PROVISORIO</v>
      </c>
      <c r="I18" s="121" t="s">
        <v>5324</v>
      </c>
      <c r="J18" s="119">
        <v>4</v>
      </c>
      <c r="K18" s="122">
        <f>IF(G18="","",VLOOKUP(G18,ARANCEL!$B$5:$D$121,3,FALSE)*J18)</f>
        <v>13000</v>
      </c>
      <c r="L18" s="1229" t="s">
        <v>5292</v>
      </c>
      <c r="M18" s="1229">
        <v>4500235468</v>
      </c>
      <c r="N18" s="1229">
        <v>9427</v>
      </c>
    </row>
    <row r="19" spans="1:14" x14ac:dyDescent="0.25">
      <c r="A19" s="119" t="s">
        <v>305</v>
      </c>
      <c r="B19" s="164">
        <v>41842</v>
      </c>
      <c r="C19" s="118" t="s">
        <v>5978</v>
      </c>
      <c r="D19" s="119" t="s">
        <v>514</v>
      </c>
      <c r="E19" s="162">
        <v>10246616</v>
      </c>
      <c r="F19" s="119">
        <v>27503476</v>
      </c>
      <c r="G19" s="119">
        <v>2704005</v>
      </c>
      <c r="H19" s="120" t="str">
        <f>IF(G19="","",VLOOKUP(G19,ARANCEL!$B$5:$D$121,2,FALSE))</f>
        <v>PROVISORIO</v>
      </c>
      <c r="I19" s="121" t="s">
        <v>5979</v>
      </c>
      <c r="J19" s="119">
        <v>2</v>
      </c>
      <c r="K19" s="122">
        <f>IF(G19="","",VLOOKUP(G19,ARANCEL!$B$5:$D$121,3,FALSE)*J19)</f>
        <v>6500</v>
      </c>
      <c r="L19" s="1229" t="s">
        <v>6905</v>
      </c>
      <c r="M19" s="1229">
        <v>4500249770</v>
      </c>
      <c r="N19" s="1229" t="s">
        <v>7143</v>
      </c>
    </row>
    <row r="20" spans="1:14" x14ac:dyDescent="0.25">
      <c r="A20" s="119" t="s">
        <v>606</v>
      </c>
      <c r="B20" s="164">
        <v>41842</v>
      </c>
      <c r="C20" s="118" t="s">
        <v>5978</v>
      </c>
      <c r="D20" s="119" t="s">
        <v>514</v>
      </c>
      <c r="E20" s="162">
        <v>10246616</v>
      </c>
      <c r="F20" s="119">
        <v>27503476</v>
      </c>
      <c r="G20" s="119">
        <v>2704003</v>
      </c>
      <c r="H20" s="120" t="str">
        <f>IF(G20="","",VLOOKUP(G20,ARANCEL!$B$5:$D$121,2,FALSE))</f>
        <v xml:space="preserve">CORONA PERIFERICA CON PERNO MUÑON COLADO </v>
      </c>
      <c r="I20" s="121" t="s">
        <v>5979</v>
      </c>
      <c r="J20" s="119">
        <v>2</v>
      </c>
      <c r="K20" s="122">
        <f>IF(G20="","",VLOOKUP(G20,ARANCEL!$B$5:$D$121,3,FALSE)*J20)</f>
        <v>65224</v>
      </c>
      <c r="L20" s="1229" t="s">
        <v>8256</v>
      </c>
      <c r="M20" s="1229">
        <v>4500265261</v>
      </c>
      <c r="N20" s="1229" t="s">
        <v>8947</v>
      </c>
    </row>
    <row r="21" spans="1:14" x14ac:dyDescent="0.25">
      <c r="A21" s="119" t="s">
        <v>305</v>
      </c>
      <c r="B21" s="164">
        <v>41844</v>
      </c>
      <c r="C21" s="118" t="s">
        <v>5966</v>
      </c>
      <c r="D21" s="119" t="s">
        <v>957</v>
      </c>
      <c r="E21" s="162">
        <v>10230763</v>
      </c>
      <c r="F21" s="119">
        <v>27627580</v>
      </c>
      <c r="G21" s="119">
        <v>2708001</v>
      </c>
      <c r="H21" s="120" t="str">
        <f>IF(G21="","",VLOOKUP(G21,ARANCEL!$B$5:$D$121,2,FALSE))</f>
        <v xml:space="preserve">PLACA DE ORTODONCIA SIN TORNILLO </v>
      </c>
      <c r="I21" s="121" t="s">
        <v>331</v>
      </c>
      <c r="J21" s="119">
        <v>1</v>
      </c>
      <c r="K21" s="122">
        <f>IF(G21="","",VLOOKUP(G21,ARANCEL!$B$5:$D$121,3,FALSE)*J21)</f>
        <v>17997</v>
      </c>
      <c r="L21" s="1229" t="s">
        <v>6017</v>
      </c>
      <c r="M21" s="1229">
        <v>4500245445</v>
      </c>
      <c r="N21" s="1229">
        <v>9809</v>
      </c>
    </row>
    <row r="22" spans="1:14" x14ac:dyDescent="0.25">
      <c r="A22" s="119" t="s">
        <v>305</v>
      </c>
      <c r="B22" s="164">
        <v>41722</v>
      </c>
      <c r="C22" s="118" t="s">
        <v>3533</v>
      </c>
      <c r="D22" s="119" t="s">
        <v>516</v>
      </c>
      <c r="E22" s="162">
        <v>10183882</v>
      </c>
      <c r="F22" s="119">
        <v>24800259</v>
      </c>
      <c r="G22" s="119">
        <v>2705003</v>
      </c>
      <c r="H22" s="120" t="str">
        <f>IF(G22="","",VLOOKUP(G22,ARANCEL!$B$5:$D$121,2,FALSE))</f>
        <v>INCRUSTACION ESTETICA (ART-GLASS O CERAMICA)</v>
      </c>
      <c r="I22" s="121" t="s">
        <v>618</v>
      </c>
      <c r="J22" s="119">
        <v>1</v>
      </c>
      <c r="K22" s="122">
        <f>IF(G22="","",VLOOKUP(G22,ARANCEL!$B$5:$D$121,3,FALSE)*J22)</f>
        <v>15676</v>
      </c>
      <c r="L22" s="1229" t="s">
        <v>3058</v>
      </c>
      <c r="M22" s="1229">
        <v>4500225658</v>
      </c>
      <c r="N22" s="1229">
        <v>8928</v>
      </c>
    </row>
    <row r="23" spans="1:14" x14ac:dyDescent="0.25">
      <c r="A23" s="119" t="s">
        <v>305</v>
      </c>
      <c r="B23" s="164">
        <v>41722</v>
      </c>
      <c r="C23" s="118" t="s">
        <v>3533</v>
      </c>
      <c r="D23" s="119" t="s">
        <v>516</v>
      </c>
      <c r="E23" s="162">
        <v>10183882</v>
      </c>
      <c r="F23" s="119">
        <v>24800259</v>
      </c>
      <c r="G23" s="119">
        <v>2704005</v>
      </c>
      <c r="H23" s="120" t="str">
        <f>IF(G23="","",VLOOKUP(G23,ARANCEL!$B$5:$D$121,2,FALSE))</f>
        <v>PROVISORIO</v>
      </c>
      <c r="I23" s="121" t="s">
        <v>326</v>
      </c>
      <c r="J23" s="119">
        <v>1</v>
      </c>
      <c r="K23" s="122">
        <f>IF(G23="","",VLOOKUP(G23,ARANCEL!$B$5:$D$121,3,FALSE)*J23)</f>
        <v>3250</v>
      </c>
      <c r="L23" s="1229" t="s">
        <v>3058</v>
      </c>
      <c r="M23" s="1229">
        <v>4500225654</v>
      </c>
      <c r="N23" s="1229">
        <v>8926</v>
      </c>
    </row>
    <row r="24" spans="1:14" x14ac:dyDescent="0.25">
      <c r="A24" s="119" t="s">
        <v>305</v>
      </c>
      <c r="B24" s="164">
        <v>41746</v>
      </c>
      <c r="C24" s="118" t="s">
        <v>3533</v>
      </c>
      <c r="D24" s="119" t="s">
        <v>516</v>
      </c>
      <c r="E24" s="162">
        <v>10183882</v>
      </c>
      <c r="F24" s="119">
        <v>24800259</v>
      </c>
      <c r="G24" s="119">
        <v>2704003</v>
      </c>
      <c r="H24" s="120" t="str">
        <f>IF(G24="","",VLOOKUP(G24,ARANCEL!$B$5:$D$121,2,FALSE))</f>
        <v xml:space="preserve">CORONA PERIFERICA CON PERNO MUÑON COLADO </v>
      </c>
      <c r="I24" s="121" t="s">
        <v>326</v>
      </c>
      <c r="J24" s="119">
        <v>1</v>
      </c>
      <c r="K24" s="122">
        <f>IF(G24="","",VLOOKUP(G24,ARANCEL!$B$5:$D$121,3,FALSE)*J24)</f>
        <v>32612</v>
      </c>
      <c r="L24" s="1229" t="s">
        <v>4612</v>
      </c>
      <c r="M24" s="1229">
        <v>4500229978</v>
      </c>
      <c r="N24" s="1229">
        <v>9223</v>
      </c>
    </row>
    <row r="25" spans="1:14" x14ac:dyDescent="0.25">
      <c r="A25" s="119" t="s">
        <v>305</v>
      </c>
      <c r="B25" s="164">
        <v>41820</v>
      </c>
      <c r="C25" s="118" t="s">
        <v>5423</v>
      </c>
      <c r="D25" s="119" t="s">
        <v>73</v>
      </c>
      <c r="E25" s="162">
        <v>10217556</v>
      </c>
      <c r="F25" s="119">
        <v>27061963</v>
      </c>
      <c r="G25" s="119">
        <v>2704005</v>
      </c>
      <c r="H25" s="120" t="str">
        <f>IF(G25="","",VLOOKUP(G25,ARANCEL!$B$5:$D$121,2,FALSE))</f>
        <v>PROVISORIO</v>
      </c>
      <c r="I25" s="121" t="s">
        <v>322</v>
      </c>
      <c r="J25" s="119">
        <v>1</v>
      </c>
      <c r="K25" s="122">
        <f>IF(G25="","",VLOOKUP(G25,ARANCEL!$B$5:$D$121,3,FALSE)*J25)</f>
        <v>3250</v>
      </c>
      <c r="L25" s="1229" t="s">
        <v>5742</v>
      </c>
      <c r="M25" s="1229">
        <v>4500239396</v>
      </c>
      <c r="N25" s="1229" t="s">
        <v>5752</v>
      </c>
    </row>
    <row r="26" spans="1:14" x14ac:dyDescent="0.25">
      <c r="A26" s="119" t="s">
        <v>305</v>
      </c>
      <c r="B26" s="164">
        <v>41820</v>
      </c>
      <c r="C26" s="118" t="s">
        <v>5423</v>
      </c>
      <c r="D26" s="119" t="s">
        <v>73</v>
      </c>
      <c r="E26" s="162">
        <v>10217556</v>
      </c>
      <c r="F26" s="119">
        <v>27061963</v>
      </c>
      <c r="G26" s="119">
        <v>2704003</v>
      </c>
      <c r="H26" s="120" t="str">
        <f>IF(G26="","",VLOOKUP(G26,ARANCEL!$B$5:$D$121,2,FALSE))</f>
        <v xml:space="preserve">CORONA PERIFERICA CON PERNO MUÑON COLADO </v>
      </c>
      <c r="I26" s="121" t="s">
        <v>322</v>
      </c>
      <c r="J26" s="119">
        <v>1</v>
      </c>
      <c r="K26" s="122">
        <f>IF(G26="","",VLOOKUP(G26,ARANCEL!$B$5:$D$121,3,FALSE)*J26)</f>
        <v>32612</v>
      </c>
      <c r="L26" s="1229" t="s">
        <v>5742</v>
      </c>
      <c r="M26" s="1229">
        <v>4500239396</v>
      </c>
      <c r="N26" s="1229" t="s">
        <v>5752</v>
      </c>
    </row>
    <row r="27" spans="1:14" s="168" customFormat="1" x14ac:dyDescent="0.25">
      <c r="A27" s="119" t="s">
        <v>305</v>
      </c>
      <c r="B27" s="164">
        <v>41891</v>
      </c>
      <c r="C27" s="118" t="s">
        <v>6977</v>
      </c>
      <c r="D27" s="119" t="s">
        <v>438</v>
      </c>
      <c r="E27" s="162">
        <v>10254472</v>
      </c>
      <c r="F27" s="119">
        <v>25705874</v>
      </c>
      <c r="G27" s="119">
        <v>2702048</v>
      </c>
      <c r="H27" s="120" t="str">
        <f>IF(G27="","",VLOOKUP(G27,ARANCEL!$B$5:$D$121,2,FALSE))</f>
        <v xml:space="preserve">SERVICIO LAB. IMPLANTE CORONA CEMENTADA/ATORNILLADA </v>
      </c>
      <c r="I27" s="121" t="s">
        <v>756</v>
      </c>
      <c r="J27" s="119">
        <v>2</v>
      </c>
      <c r="K27" s="122">
        <f>IF(G27="","",VLOOKUP(G27,ARANCEL!$B$5:$D$121,3,FALSE)*J27)</f>
        <v>87714</v>
      </c>
      <c r="L27" s="1229" t="s">
        <v>8256</v>
      </c>
      <c r="M27" s="1229">
        <v>4500265261</v>
      </c>
      <c r="N27" s="1229" t="s">
        <v>8947</v>
      </c>
    </row>
    <row r="28" spans="1:14" s="168" customFormat="1" x14ac:dyDescent="0.25">
      <c r="A28" s="119" t="s">
        <v>305</v>
      </c>
      <c r="B28" s="164">
        <v>41827</v>
      </c>
      <c r="C28" s="118" t="s">
        <v>5514</v>
      </c>
      <c r="D28" s="119" t="s">
        <v>1982</v>
      </c>
      <c r="E28" s="162">
        <v>10221082</v>
      </c>
      <c r="F28" s="119">
        <v>26897754</v>
      </c>
      <c r="G28" s="119">
        <v>2704005</v>
      </c>
      <c r="H28" s="120" t="str">
        <f>IF(G28="","",VLOOKUP(G28,ARANCEL!$B$5:$D$121,2,FALSE))</f>
        <v>PROVISORIO</v>
      </c>
      <c r="I28" s="121" t="s">
        <v>618</v>
      </c>
      <c r="J28" s="119">
        <v>1</v>
      </c>
      <c r="K28" s="122">
        <f>IF(G28="","",VLOOKUP(G28,ARANCEL!$B$5:$D$121,3,FALSE)*J28)</f>
        <v>3250</v>
      </c>
      <c r="L28" s="1229" t="s">
        <v>6017</v>
      </c>
      <c r="M28" s="1229">
        <v>4500243582</v>
      </c>
      <c r="N28" s="1229">
        <v>9788</v>
      </c>
    </row>
    <row r="29" spans="1:14" x14ac:dyDescent="0.25">
      <c r="A29" s="119" t="s">
        <v>305</v>
      </c>
      <c r="B29" s="164">
        <v>41827</v>
      </c>
      <c r="C29" s="118" t="s">
        <v>5514</v>
      </c>
      <c r="D29" s="119" t="s">
        <v>1982</v>
      </c>
      <c r="E29" s="162">
        <v>10221082</v>
      </c>
      <c r="F29" s="119">
        <v>26897754</v>
      </c>
      <c r="G29" s="119">
        <v>2704003</v>
      </c>
      <c r="H29" s="120" t="str">
        <f>IF(G29="","",VLOOKUP(G29,ARANCEL!$B$5:$D$121,2,FALSE))</f>
        <v xml:space="preserve">CORONA PERIFERICA CON PERNO MUÑON COLADO </v>
      </c>
      <c r="I29" s="121" t="s">
        <v>618</v>
      </c>
      <c r="J29" s="119">
        <v>1</v>
      </c>
      <c r="K29" s="122">
        <f>IF(G29="","",VLOOKUP(G29,ARANCEL!$B$5:$D$121,3,FALSE)*J29)</f>
        <v>32612</v>
      </c>
      <c r="L29" s="1229" t="s">
        <v>6017</v>
      </c>
      <c r="M29" s="1229">
        <v>4500243582</v>
      </c>
      <c r="N29" s="1229">
        <v>9788</v>
      </c>
    </row>
    <row r="30" spans="1:14" ht="15" customHeight="1" x14ac:dyDescent="0.25">
      <c r="A30" s="119" t="s">
        <v>305</v>
      </c>
      <c r="B30" s="164">
        <v>41953</v>
      </c>
      <c r="C30" s="118" t="s">
        <v>5514</v>
      </c>
      <c r="D30" s="119" t="s">
        <v>514</v>
      </c>
      <c r="E30" s="162">
        <v>10276494</v>
      </c>
      <c r="F30" s="119">
        <v>29355926</v>
      </c>
      <c r="G30" s="119">
        <v>2704005</v>
      </c>
      <c r="H30" s="120" t="str">
        <f>IF(G30="","",VLOOKUP(G30,ARANCEL!$B$5:$D$121,2,FALSE))</f>
        <v>PROVISORIO</v>
      </c>
      <c r="I30" s="121" t="s">
        <v>325</v>
      </c>
      <c r="J30" s="119">
        <v>1</v>
      </c>
      <c r="K30" s="122">
        <f>IF(G30="","",VLOOKUP(G30,ARANCEL!$B$5:$D$121,3,FALSE)*J30)</f>
        <v>3250</v>
      </c>
      <c r="L30" s="1349" t="s">
        <v>9431</v>
      </c>
      <c r="M30" s="1349">
        <v>4500269135</v>
      </c>
      <c r="N30" s="1349" t="s">
        <v>9434</v>
      </c>
    </row>
    <row r="31" spans="1:14" s="237" customFormat="1" ht="15" customHeight="1" x14ac:dyDescent="0.25">
      <c r="A31" s="119" t="s">
        <v>313</v>
      </c>
      <c r="B31" s="164">
        <v>41953</v>
      </c>
      <c r="C31" s="118" t="s">
        <v>5514</v>
      </c>
      <c r="D31" s="119" t="s">
        <v>514</v>
      </c>
      <c r="E31" s="162">
        <v>10276494</v>
      </c>
      <c r="F31" s="119">
        <v>29355926</v>
      </c>
      <c r="G31" s="119">
        <v>2704031</v>
      </c>
      <c r="H31" s="120" t="str">
        <f>IF(G31="","",VLOOKUP(G31,ARANCEL!$B$5:$D$121,2,FALSE))</f>
        <v xml:space="preserve">PERNO MUÑON METALICO </v>
      </c>
      <c r="I31" s="121" t="s">
        <v>325</v>
      </c>
      <c r="J31" s="119">
        <v>1</v>
      </c>
      <c r="K31" s="122">
        <f>IF(G31="","",VLOOKUP(G31,ARANCEL!$B$5:$D$121,3,FALSE)*J31)</f>
        <v>12246</v>
      </c>
      <c r="L31" s="1349" t="s">
        <v>9431</v>
      </c>
      <c r="M31" s="1349">
        <v>4500269135</v>
      </c>
      <c r="N31" s="1349" t="s">
        <v>9434</v>
      </c>
    </row>
    <row r="32" spans="1:14" s="237" customFormat="1" x14ac:dyDescent="0.25">
      <c r="A32" s="119" t="s">
        <v>606</v>
      </c>
      <c r="B32" s="164">
        <v>41953</v>
      </c>
      <c r="C32" s="118" t="s">
        <v>5514</v>
      </c>
      <c r="D32" s="119" t="s">
        <v>514</v>
      </c>
      <c r="E32" s="162">
        <v>10276494</v>
      </c>
      <c r="F32" s="119">
        <v>29355926</v>
      </c>
      <c r="G32" s="119">
        <v>2704016</v>
      </c>
      <c r="H32" s="120" t="str">
        <f>IF(G32="","",VLOOKUP(G32,ARANCEL!$B$5:$D$121,2,FALSE))</f>
        <v xml:space="preserve">CORONA PROCERA </v>
      </c>
      <c r="I32" s="121" t="s">
        <v>325</v>
      </c>
      <c r="J32" s="119">
        <v>1</v>
      </c>
      <c r="K32" s="122">
        <f>IF(G32="","",VLOOKUP(G32,ARANCEL!$B$5:$D$121,3,FALSE)*J32)</f>
        <v>58477</v>
      </c>
      <c r="L32" s="1349" t="s">
        <v>9431</v>
      </c>
      <c r="M32" s="1349">
        <v>4500269135</v>
      </c>
      <c r="N32" s="1349" t="s">
        <v>9434</v>
      </c>
    </row>
    <row r="33" spans="1:14" x14ac:dyDescent="0.25">
      <c r="A33" s="119" t="s">
        <v>305</v>
      </c>
      <c r="B33" s="164">
        <v>41913</v>
      </c>
      <c r="C33" s="118" t="s">
        <v>7393</v>
      </c>
      <c r="D33" s="119" t="s">
        <v>957</v>
      </c>
      <c r="E33" s="162">
        <v>10258775</v>
      </c>
      <c r="F33" s="119">
        <v>28793682</v>
      </c>
      <c r="G33" s="119">
        <v>2708001</v>
      </c>
      <c r="H33" s="120" t="str">
        <f>IF(G33="","",VLOOKUP(G33,ARANCEL!$B$5:$D$121,2,FALSE))</f>
        <v xml:space="preserve">PLACA DE ORTODONCIA SIN TORNILLO </v>
      </c>
      <c r="I33" s="121" t="s">
        <v>306</v>
      </c>
      <c r="J33" s="119">
        <v>1</v>
      </c>
      <c r="K33" s="122">
        <f>IF(G33="","",VLOOKUP(G33,ARANCEL!$B$5:$D$121,3,FALSE)*J33)</f>
        <v>17997</v>
      </c>
      <c r="L33" s="1229" t="s">
        <v>8256</v>
      </c>
      <c r="M33" s="1229">
        <v>4500265261</v>
      </c>
      <c r="N33" s="1229" t="s">
        <v>8947</v>
      </c>
    </row>
    <row r="34" spans="1:14" ht="15" customHeight="1" x14ac:dyDescent="0.25">
      <c r="A34" s="119" t="s">
        <v>305</v>
      </c>
      <c r="B34" s="164">
        <v>41920</v>
      </c>
      <c r="C34" s="118" t="s">
        <v>7460</v>
      </c>
      <c r="D34" s="119" t="s">
        <v>516</v>
      </c>
      <c r="E34" s="162">
        <v>10260671</v>
      </c>
      <c r="F34" s="119">
        <v>28700891</v>
      </c>
      <c r="G34" s="119">
        <v>2704005</v>
      </c>
      <c r="H34" s="120" t="str">
        <f>IF(G34="","",VLOOKUP(G34,ARANCEL!$B$5:$D$121,2,FALSE))</f>
        <v>PROVISORIO</v>
      </c>
      <c r="I34" s="121" t="s">
        <v>309</v>
      </c>
      <c r="J34" s="119">
        <v>1</v>
      </c>
      <c r="K34" s="122">
        <f>IF(G34="","",VLOOKUP(G34,ARANCEL!$B$5:$D$121,3,FALSE)*J34)</f>
        <v>3250</v>
      </c>
      <c r="L34" s="1229" t="s">
        <v>8256</v>
      </c>
      <c r="M34" s="1229">
        <v>4500265261</v>
      </c>
      <c r="N34" s="1229" t="s">
        <v>8947</v>
      </c>
    </row>
    <row r="35" spans="1:14" ht="15" customHeight="1" x14ac:dyDescent="0.25">
      <c r="A35" s="119" t="s">
        <v>305</v>
      </c>
      <c r="B35" s="164">
        <v>41859</v>
      </c>
      <c r="C35" s="118" t="s">
        <v>6281</v>
      </c>
      <c r="D35" s="119" t="s">
        <v>516</v>
      </c>
      <c r="E35" s="162">
        <v>10238184</v>
      </c>
      <c r="F35" s="119">
        <v>27610395</v>
      </c>
      <c r="G35" s="119">
        <v>2705003</v>
      </c>
      <c r="H35" s="120" t="str">
        <f>IF(G35="","",VLOOKUP(G35,ARANCEL!$B$5:$D$121,2,FALSE))</f>
        <v>INCRUSTACION ESTETICA (ART-GLASS O CERAMICA)</v>
      </c>
      <c r="I35" s="121" t="s">
        <v>312</v>
      </c>
      <c r="J35" s="119">
        <v>1</v>
      </c>
      <c r="K35" s="122">
        <f>IF(G35="","",VLOOKUP(G35,ARANCEL!$B$5:$D$121,3,FALSE)*J35)</f>
        <v>15676</v>
      </c>
      <c r="L35" s="1229" t="s">
        <v>6905</v>
      </c>
      <c r="M35" s="1229">
        <v>4500249770</v>
      </c>
      <c r="N35" s="1229" t="s">
        <v>7143</v>
      </c>
    </row>
    <row r="36" spans="1:14" x14ac:dyDescent="0.25">
      <c r="A36" s="119" t="s">
        <v>305</v>
      </c>
      <c r="B36" s="164">
        <v>41992</v>
      </c>
      <c r="C36" s="118" t="s">
        <v>8998</v>
      </c>
      <c r="D36" s="119" t="s">
        <v>1987</v>
      </c>
      <c r="E36" s="162">
        <v>10297629</v>
      </c>
      <c r="F36" s="119">
        <v>28124185</v>
      </c>
      <c r="G36" s="119">
        <v>2705003</v>
      </c>
      <c r="H36" s="120" t="str">
        <f>IF(G36="","",VLOOKUP(G36,ARANCEL!$B$5:$D$121,2,FALSE))</f>
        <v>INCRUSTACION ESTETICA (ART-GLASS O CERAMICA)</v>
      </c>
      <c r="I36" s="121" t="s">
        <v>324</v>
      </c>
      <c r="J36" s="119">
        <v>1</v>
      </c>
      <c r="K36" s="122">
        <f>IF(G36="","",VLOOKUP(G36,ARANCEL!$B$5:$D$121,3,FALSE)*J36)</f>
        <v>15676</v>
      </c>
      <c r="L36" s="1349" t="s">
        <v>9431</v>
      </c>
      <c r="M36" s="1349">
        <v>4500269135</v>
      </c>
      <c r="N36" s="1349" t="s">
        <v>9434</v>
      </c>
    </row>
    <row r="37" spans="1:14" x14ac:dyDescent="0.25">
      <c r="A37" s="119" t="s">
        <v>305</v>
      </c>
      <c r="B37" s="164">
        <v>41506</v>
      </c>
      <c r="C37" s="118" t="s">
        <v>2099</v>
      </c>
      <c r="D37" s="119" t="s">
        <v>438</v>
      </c>
      <c r="E37" s="162">
        <v>10152500</v>
      </c>
      <c r="F37" s="119">
        <v>22369672</v>
      </c>
      <c r="G37" s="119">
        <v>2705003</v>
      </c>
      <c r="H37" s="120" t="str">
        <f>IF(G37="","",VLOOKUP(G37,ARANCEL!$B$5:$D$121,2,FALSE))</f>
        <v>INCRUSTACION ESTETICA (ART-GLASS O CERAMICA)</v>
      </c>
      <c r="I37" s="121" t="s">
        <v>337</v>
      </c>
      <c r="J37" s="174">
        <v>1</v>
      </c>
      <c r="K37" s="122">
        <f>IF(G37="","",VLOOKUP(G37,ARANCEL!$B$5:$D$121,3,FALSE)*J37)</f>
        <v>15676</v>
      </c>
      <c r="L37" s="1235" t="str">
        <f>IF(E37="","","IMPAGO")</f>
        <v>IMPAGO</v>
      </c>
      <c r="M37" s="1235" t="str">
        <f>IF(L37="IMPAGO","SIN O.C.","")</f>
        <v>SIN O.C.</v>
      </c>
      <c r="N37" s="1235" t="str">
        <f>IF(L37="IMPAGO","SIN FACT.","")</f>
        <v>SIN FACT.</v>
      </c>
    </row>
    <row r="38" spans="1:14" x14ac:dyDescent="0.25">
      <c r="A38" s="119" t="s">
        <v>305</v>
      </c>
      <c r="B38" s="164">
        <v>41824</v>
      </c>
      <c r="C38" s="118" t="s">
        <v>5478</v>
      </c>
      <c r="D38" s="119" t="s">
        <v>1987</v>
      </c>
      <c r="E38" s="162">
        <v>10220273</v>
      </c>
      <c r="F38" s="119">
        <v>26657885</v>
      </c>
      <c r="G38" s="119">
        <v>2705003</v>
      </c>
      <c r="H38" s="120" t="str">
        <f>IF(G38="","",VLOOKUP(G38,ARANCEL!$B$5:$D$121,2,FALSE))</f>
        <v>INCRUSTACION ESTETICA (ART-GLASS O CERAMICA)</v>
      </c>
      <c r="I38" s="121" t="s">
        <v>778</v>
      </c>
      <c r="J38" s="119">
        <v>2</v>
      </c>
      <c r="K38" s="122">
        <f>IF(G38="","",VLOOKUP(G38,ARANCEL!$B$5:$D$121,3,FALSE)*J38)</f>
        <v>31352</v>
      </c>
      <c r="L38" s="1229" t="s">
        <v>8279</v>
      </c>
      <c r="M38" s="1229">
        <v>4500257525</v>
      </c>
      <c r="N38" s="1229" t="s">
        <v>8282</v>
      </c>
    </row>
    <row r="39" spans="1:14" s="237" customFormat="1" ht="15" customHeight="1" x14ac:dyDescent="0.25">
      <c r="A39" s="119" t="s">
        <v>305</v>
      </c>
      <c r="B39" s="164">
        <v>41698</v>
      </c>
      <c r="C39" s="118" t="s">
        <v>3080</v>
      </c>
      <c r="D39" s="119" t="s">
        <v>1982</v>
      </c>
      <c r="E39" s="162">
        <v>10178000</v>
      </c>
      <c r="F39" s="119">
        <v>24872890</v>
      </c>
      <c r="G39" s="119">
        <v>2704018</v>
      </c>
      <c r="H39" s="120" t="str">
        <f>IF(G39="","",VLOOKUP(G39,ARANCEL!$B$5:$D$121,2,FALSE))</f>
        <v>INLAY-ONLAY EMPRESS</v>
      </c>
      <c r="I39" s="121" t="s">
        <v>308</v>
      </c>
      <c r="J39" s="119">
        <v>1</v>
      </c>
      <c r="K39" s="122">
        <f>IF(G39="","",VLOOKUP(G39,ARANCEL!$B$5:$D$121,3,FALSE)*J39)</f>
        <v>43857</v>
      </c>
      <c r="L39" s="1229" t="s">
        <v>3438</v>
      </c>
      <c r="M39" s="1229">
        <v>4500220781</v>
      </c>
      <c r="N39" s="1229">
        <v>8622</v>
      </c>
    </row>
    <row r="40" spans="1:14" s="237" customFormat="1" ht="15" customHeight="1" x14ac:dyDescent="0.25">
      <c r="A40" s="119" t="s">
        <v>305</v>
      </c>
      <c r="B40" s="164">
        <v>41887</v>
      </c>
      <c r="C40" s="118" t="s">
        <v>6855</v>
      </c>
      <c r="D40" s="119" t="s">
        <v>1987</v>
      </c>
      <c r="E40" s="162">
        <v>10252307</v>
      </c>
      <c r="F40" s="119">
        <v>28113071</v>
      </c>
      <c r="G40" s="119">
        <v>2705003</v>
      </c>
      <c r="H40" s="120" t="str">
        <f>IF(G40="","",VLOOKUP(G40,ARANCEL!$B$5:$D$121,2,FALSE))</f>
        <v>INCRUSTACION ESTETICA (ART-GLASS O CERAMICA)</v>
      </c>
      <c r="I40" s="121" t="s">
        <v>318</v>
      </c>
      <c r="J40" s="119">
        <v>1</v>
      </c>
      <c r="K40" s="122">
        <f>IF(G40="","",VLOOKUP(G40,ARANCEL!$B$5:$D$121,3,FALSE)*J40)</f>
        <v>15676</v>
      </c>
      <c r="L40" s="1229" t="s">
        <v>8256</v>
      </c>
      <c r="M40" s="1229">
        <v>4500265261</v>
      </c>
      <c r="N40" s="1229" t="s">
        <v>8947</v>
      </c>
    </row>
    <row r="41" spans="1:14" x14ac:dyDescent="0.25">
      <c r="A41" s="119" t="s">
        <v>305</v>
      </c>
      <c r="B41" s="164">
        <v>41941</v>
      </c>
      <c r="C41" s="118" t="s">
        <v>7995</v>
      </c>
      <c r="D41" s="119" t="s">
        <v>957</v>
      </c>
      <c r="E41" s="162">
        <v>10272747</v>
      </c>
      <c r="F41" s="119">
        <v>29291219</v>
      </c>
      <c r="G41" s="119">
        <v>2708001</v>
      </c>
      <c r="H41" s="120" t="str">
        <f>IF(G41="","",VLOOKUP(G41,ARANCEL!$B$5:$D$121,2,FALSE))</f>
        <v xml:space="preserve">PLACA DE ORTODONCIA SIN TORNILLO </v>
      </c>
      <c r="I41" s="121" t="s">
        <v>306</v>
      </c>
      <c r="J41" s="119">
        <v>1</v>
      </c>
      <c r="K41" s="122">
        <f>IF(G41="","",VLOOKUP(G41,ARANCEL!$B$5:$D$121,3,FALSE)*J41)</f>
        <v>17997</v>
      </c>
      <c r="L41" s="1229" t="s">
        <v>8256</v>
      </c>
      <c r="M41" s="1229">
        <v>4500265261</v>
      </c>
      <c r="N41" s="1229" t="s">
        <v>8947</v>
      </c>
    </row>
    <row r="42" spans="1:14" x14ac:dyDescent="0.25">
      <c r="A42" s="169" t="s">
        <v>313</v>
      </c>
      <c r="B42" s="164">
        <v>41802</v>
      </c>
      <c r="C42" s="118" t="s">
        <v>5063</v>
      </c>
      <c r="D42" s="119" t="s">
        <v>514</v>
      </c>
      <c r="E42" s="162">
        <v>10208309</v>
      </c>
      <c r="F42" s="119">
        <v>26704204</v>
      </c>
      <c r="G42" s="119">
        <v>2704005</v>
      </c>
      <c r="H42" s="120" t="str">
        <f>IF(G42="","",VLOOKUP(G42,ARANCEL!$B$5:$D$121,2,FALSE))</f>
        <v>PROVISORIO</v>
      </c>
      <c r="I42" s="121" t="s">
        <v>322</v>
      </c>
      <c r="J42" s="119">
        <v>1</v>
      </c>
      <c r="K42" s="122">
        <f>IF(G42="","",VLOOKUP(G42,ARANCEL!$B$5:$D$121,3,FALSE)*J42)</f>
        <v>3250</v>
      </c>
      <c r="L42" s="1229" t="s">
        <v>5742</v>
      </c>
      <c r="M42" s="1229">
        <v>4500239396</v>
      </c>
      <c r="N42" s="1229" t="s">
        <v>5752</v>
      </c>
    </row>
    <row r="43" spans="1:14" x14ac:dyDescent="0.25">
      <c r="A43" s="119" t="s">
        <v>305</v>
      </c>
      <c r="B43" s="164">
        <v>41802</v>
      </c>
      <c r="C43" s="118" t="s">
        <v>5063</v>
      </c>
      <c r="D43" s="119" t="s">
        <v>514</v>
      </c>
      <c r="E43" s="162">
        <v>10208309</v>
      </c>
      <c r="F43" s="119">
        <v>26704204</v>
      </c>
      <c r="G43" s="119">
        <v>2704003</v>
      </c>
      <c r="H43" s="120" t="str">
        <f>IF(G43="","",VLOOKUP(G43,ARANCEL!$B$5:$D$121,2,FALSE))</f>
        <v xml:space="preserve">CORONA PERIFERICA CON PERNO MUÑON COLADO </v>
      </c>
      <c r="I43" s="121" t="s">
        <v>322</v>
      </c>
      <c r="J43" s="119">
        <v>1</v>
      </c>
      <c r="K43" s="122">
        <f>IF(G43="","",VLOOKUP(G43,ARANCEL!$B$5:$D$121,3,FALSE)*J43)</f>
        <v>32612</v>
      </c>
      <c r="L43" s="1229" t="s">
        <v>5742</v>
      </c>
      <c r="M43" s="1229">
        <v>4500239396</v>
      </c>
      <c r="N43" s="1229" t="s">
        <v>5752</v>
      </c>
    </row>
    <row r="44" spans="1:14" x14ac:dyDescent="0.25">
      <c r="A44" s="119" t="s">
        <v>305</v>
      </c>
      <c r="B44" s="164">
        <v>41733</v>
      </c>
      <c r="C44" s="118" t="s">
        <v>3753</v>
      </c>
      <c r="D44" s="119" t="s">
        <v>1987</v>
      </c>
      <c r="E44" s="162">
        <v>10185967</v>
      </c>
      <c r="F44" s="119">
        <v>25047286</v>
      </c>
      <c r="G44" s="119">
        <v>2705003</v>
      </c>
      <c r="H44" s="120" t="str">
        <f>IF(G44="","",VLOOKUP(G44,ARANCEL!$B$5:$D$121,2,FALSE))</f>
        <v>INCRUSTACION ESTETICA (ART-GLASS O CERAMICA)</v>
      </c>
      <c r="I44" s="121" t="s">
        <v>312</v>
      </c>
      <c r="J44" s="119">
        <v>1</v>
      </c>
      <c r="K44" s="122">
        <f>IF(G44="","",VLOOKUP(G44,ARANCEL!$B$5:$D$121,3,FALSE)*J44)</f>
        <v>15676</v>
      </c>
      <c r="L44" s="1229" t="s">
        <v>4612</v>
      </c>
      <c r="M44" s="1229">
        <v>4500229978</v>
      </c>
      <c r="N44" s="1229">
        <v>9223</v>
      </c>
    </row>
    <row r="45" spans="1:14" ht="15" customHeight="1" x14ac:dyDescent="0.25">
      <c r="A45" s="169" t="s">
        <v>313</v>
      </c>
      <c r="B45" s="164">
        <v>41640</v>
      </c>
      <c r="C45" s="118" t="s">
        <v>2574</v>
      </c>
      <c r="D45" s="119" t="s">
        <v>5738</v>
      </c>
      <c r="E45" s="162">
        <v>10170970</v>
      </c>
      <c r="F45" s="119">
        <v>24523620</v>
      </c>
      <c r="G45" s="119">
        <v>2705003</v>
      </c>
      <c r="H45" s="120" t="str">
        <f>IF(G45="","",VLOOKUP(G45,ARANCEL!$B$5:$D$121,2,FALSE))</f>
        <v>INCRUSTACION ESTETICA (ART-GLASS O CERAMICA)</v>
      </c>
      <c r="I45" s="121" t="s">
        <v>2739</v>
      </c>
      <c r="J45" s="119">
        <v>1</v>
      </c>
      <c r="K45" s="122">
        <f>IF(G45="","",VLOOKUP(G45,ARANCEL!$B$5:$D$121,3,FALSE)*J45)</f>
        <v>15676</v>
      </c>
      <c r="L45" s="1229" t="s">
        <v>2842</v>
      </c>
      <c r="M45" s="1229">
        <v>4500216217</v>
      </c>
      <c r="N45" s="1229">
        <v>8397</v>
      </c>
    </row>
    <row r="46" spans="1:14" ht="15" customHeight="1" x14ac:dyDescent="0.25">
      <c r="A46" s="119" t="s">
        <v>305</v>
      </c>
      <c r="B46" s="164">
        <v>41673</v>
      </c>
      <c r="C46" s="118" t="s">
        <v>2574</v>
      </c>
      <c r="D46" s="119" t="s">
        <v>1987</v>
      </c>
      <c r="E46" s="162">
        <v>10170971</v>
      </c>
      <c r="F46" s="119">
        <v>24523620</v>
      </c>
      <c r="G46" s="119">
        <v>2705003</v>
      </c>
      <c r="H46" s="120" t="str">
        <f>IF(G46="","",VLOOKUP(G46,ARANCEL!$B$5:$D$121,2,FALSE))</f>
        <v>INCRUSTACION ESTETICA (ART-GLASS O CERAMICA)</v>
      </c>
      <c r="I46" s="121" t="s">
        <v>618</v>
      </c>
      <c r="J46" s="119">
        <v>1</v>
      </c>
      <c r="K46" s="122">
        <f>IF(G46="","",VLOOKUP(G46,ARANCEL!$B$5:$D$121,3,FALSE)*J46)</f>
        <v>15676</v>
      </c>
      <c r="L46" s="1229" t="s">
        <v>2842</v>
      </c>
      <c r="M46" s="1229">
        <v>4500216217</v>
      </c>
      <c r="N46" s="1229">
        <v>8397</v>
      </c>
    </row>
    <row r="47" spans="1:14" x14ac:dyDescent="0.25">
      <c r="A47" s="185" t="s">
        <v>305</v>
      </c>
      <c r="B47" s="189">
        <v>41652</v>
      </c>
      <c r="C47" s="188" t="s">
        <v>2098</v>
      </c>
      <c r="D47" s="185" t="s">
        <v>438</v>
      </c>
      <c r="E47" s="185">
        <v>10154709</v>
      </c>
      <c r="F47" s="185">
        <v>21318932</v>
      </c>
      <c r="G47" s="185">
        <v>2704003</v>
      </c>
      <c r="H47" s="187" t="str">
        <f>IF(G47="","",VLOOKUP(G47,ARANCEL!$B$5:$D$121,2,FALSE))</f>
        <v xml:space="preserve">CORONA PERIFERICA CON PERNO MUÑON COLADO </v>
      </c>
      <c r="I47" s="186"/>
      <c r="J47" s="185">
        <v>1</v>
      </c>
      <c r="K47" s="184">
        <f>IF(G47="","",VLOOKUP(G47,ARANCEL!$B$5:$D$121,3,FALSE)*J47)</f>
        <v>32612</v>
      </c>
      <c r="L47" s="1229" t="s">
        <v>2842</v>
      </c>
      <c r="M47" s="1229">
        <v>4500216214</v>
      </c>
      <c r="N47" s="1229">
        <v>8395</v>
      </c>
    </row>
    <row r="48" spans="1:14" x14ac:dyDescent="0.25">
      <c r="A48" s="185" t="s">
        <v>305</v>
      </c>
      <c r="B48" s="189">
        <v>41652</v>
      </c>
      <c r="C48" s="188" t="s">
        <v>2098</v>
      </c>
      <c r="D48" s="185" t="s">
        <v>438</v>
      </c>
      <c r="E48" s="185">
        <v>10154709</v>
      </c>
      <c r="F48" s="185">
        <v>21318932</v>
      </c>
      <c r="G48" s="185">
        <v>2704002</v>
      </c>
      <c r="H48" s="187" t="str">
        <f>IF(G48="","",VLOOKUP(G48,ARANCEL!$B$5:$D$121,2,FALSE))</f>
        <v xml:space="preserve">CORONA PERIFERICA </v>
      </c>
      <c r="I48" s="186"/>
      <c r="J48" s="185">
        <v>3</v>
      </c>
      <c r="K48" s="184">
        <f>IF(G48="","",VLOOKUP(G48,ARANCEL!$B$5:$D$121,3,FALSE)*J48)</f>
        <v>77595</v>
      </c>
      <c r="L48" s="1229" t="s">
        <v>2842</v>
      </c>
      <c r="M48" s="1229">
        <v>4500216214</v>
      </c>
      <c r="N48" s="1229">
        <v>8395</v>
      </c>
    </row>
    <row r="49" spans="1:14" x14ac:dyDescent="0.25">
      <c r="A49" s="119" t="s">
        <v>606</v>
      </c>
      <c r="B49" s="164">
        <v>41976</v>
      </c>
      <c r="C49" s="118" t="s">
        <v>8596</v>
      </c>
      <c r="D49" s="119" t="s">
        <v>516</v>
      </c>
      <c r="E49" s="162">
        <v>10287939</v>
      </c>
      <c r="F49" s="119">
        <v>29236590</v>
      </c>
      <c r="G49" s="119">
        <v>2704003</v>
      </c>
      <c r="H49" s="120" t="str">
        <f>IF(G49="","",VLOOKUP(G49,ARANCEL!$B$5:$D$121,2,FALSE))</f>
        <v xml:space="preserve">CORONA PERIFERICA CON PERNO MUÑON COLADO </v>
      </c>
      <c r="I49" s="121" t="s">
        <v>324</v>
      </c>
      <c r="J49" s="119">
        <v>1</v>
      </c>
      <c r="K49" s="122">
        <f>IF(G49="","",VLOOKUP(G49,ARANCEL!$B$5:$D$121,3,FALSE)*J49)</f>
        <v>32612</v>
      </c>
      <c r="L49" s="1349" t="s">
        <v>9431</v>
      </c>
      <c r="M49" s="1349">
        <v>4500269135</v>
      </c>
      <c r="N49" s="1349" t="s">
        <v>9434</v>
      </c>
    </row>
    <row r="50" spans="1:14" x14ac:dyDescent="0.25">
      <c r="A50" s="119" t="s">
        <v>305</v>
      </c>
      <c r="B50" s="164">
        <v>41976</v>
      </c>
      <c r="C50" s="118" t="s">
        <v>8596</v>
      </c>
      <c r="D50" s="119" t="s">
        <v>516</v>
      </c>
      <c r="E50" s="162">
        <v>10287939</v>
      </c>
      <c r="F50" s="119">
        <v>29236590</v>
      </c>
      <c r="G50" s="119">
        <v>2704005</v>
      </c>
      <c r="H50" s="120" t="str">
        <f>IF(G50="","",VLOOKUP(G50,ARANCEL!$B$5:$D$121,2,FALSE))</f>
        <v>PROVISORIO</v>
      </c>
      <c r="I50" s="121" t="s">
        <v>324</v>
      </c>
      <c r="J50" s="119">
        <v>1</v>
      </c>
      <c r="K50" s="122">
        <f>IF(G50="","",VLOOKUP(G50,ARANCEL!$B$5:$D$121,3,FALSE)*J50)</f>
        <v>3250</v>
      </c>
      <c r="L50" s="1349" t="s">
        <v>9431</v>
      </c>
      <c r="M50" s="1349">
        <v>4500269135</v>
      </c>
      <c r="N50" s="1349" t="s">
        <v>9434</v>
      </c>
    </row>
    <row r="51" spans="1:14" x14ac:dyDescent="0.25">
      <c r="A51" s="119" t="s">
        <v>305</v>
      </c>
      <c r="B51" s="159">
        <v>41646</v>
      </c>
      <c r="C51" s="118" t="s">
        <v>2097</v>
      </c>
      <c r="D51" s="119" t="s">
        <v>73</v>
      </c>
      <c r="E51" s="162">
        <v>10168805</v>
      </c>
      <c r="F51" s="119">
        <v>24080938</v>
      </c>
      <c r="G51" s="119">
        <v>2705003</v>
      </c>
      <c r="H51" s="120" t="str">
        <f>IF(G51="","",VLOOKUP(G51,ARANCEL!$B$5:$D$121,2,FALSE))</f>
        <v>INCRUSTACION ESTETICA (ART-GLASS O CERAMICA)</v>
      </c>
      <c r="I51" s="121" t="s">
        <v>318</v>
      </c>
      <c r="J51" s="119">
        <v>1</v>
      </c>
      <c r="K51" s="122">
        <f>IF(G51="","",VLOOKUP(G51,ARANCEL!$B$5:$D$121,3,FALSE)*J51)</f>
        <v>15676</v>
      </c>
      <c r="L51" s="1229" t="s">
        <v>2842</v>
      </c>
      <c r="M51" s="1229">
        <v>4500216214</v>
      </c>
      <c r="N51" s="1229">
        <v>8395</v>
      </c>
    </row>
    <row r="52" spans="1:14" x14ac:dyDescent="0.25">
      <c r="A52" s="119" t="s">
        <v>305</v>
      </c>
      <c r="B52" s="159">
        <v>41652</v>
      </c>
      <c r="C52" s="118" t="s">
        <v>2097</v>
      </c>
      <c r="D52" s="119" t="s">
        <v>73</v>
      </c>
      <c r="E52" s="162">
        <v>10168805</v>
      </c>
      <c r="F52" s="119">
        <v>24080938</v>
      </c>
      <c r="G52" s="119">
        <v>2704005</v>
      </c>
      <c r="H52" s="120" t="str">
        <f>IF(G52="","",VLOOKUP(G52,ARANCEL!$B$5:$D$121,2,FALSE))</f>
        <v>PROVISORIO</v>
      </c>
      <c r="I52" s="121" t="s">
        <v>324</v>
      </c>
      <c r="J52" s="119">
        <v>1</v>
      </c>
      <c r="K52" s="122">
        <f>IF(G52="","",VLOOKUP(G52,ARANCEL!$B$5:$D$121,3,FALSE)*J52)</f>
        <v>3250</v>
      </c>
      <c r="L52" s="1229" t="s">
        <v>2842</v>
      </c>
      <c r="M52" s="1229">
        <v>4500216214</v>
      </c>
      <c r="N52" s="1229">
        <v>8395</v>
      </c>
    </row>
    <row r="53" spans="1:14" x14ac:dyDescent="0.25">
      <c r="A53" s="119" t="s">
        <v>305</v>
      </c>
      <c r="B53" s="159">
        <v>41652</v>
      </c>
      <c r="C53" s="118" t="s">
        <v>2097</v>
      </c>
      <c r="D53" s="119" t="s">
        <v>73</v>
      </c>
      <c r="E53" s="162">
        <v>10168805</v>
      </c>
      <c r="F53" s="119">
        <v>24080938</v>
      </c>
      <c r="G53" s="119">
        <v>2704003</v>
      </c>
      <c r="H53" s="120" t="str">
        <f>IF(G53="","",VLOOKUP(G53,ARANCEL!$B$5:$D$121,2,FALSE))</f>
        <v xml:space="preserve">CORONA PERIFERICA CON PERNO MUÑON COLADO </v>
      </c>
      <c r="I53" s="121" t="s">
        <v>324</v>
      </c>
      <c r="J53" s="119">
        <v>1</v>
      </c>
      <c r="K53" s="122">
        <f>IF(G53="","",VLOOKUP(G53,ARANCEL!$B$5:$D$121,3,FALSE)*J53)</f>
        <v>32612</v>
      </c>
      <c r="L53" s="1229" t="s">
        <v>2842</v>
      </c>
      <c r="M53" s="1229">
        <v>4500216214</v>
      </c>
      <c r="N53" s="1229">
        <v>8395</v>
      </c>
    </row>
    <row r="54" spans="1:14" x14ac:dyDescent="0.25">
      <c r="A54" s="169" t="s">
        <v>305</v>
      </c>
      <c r="B54" s="164">
        <v>41771</v>
      </c>
      <c r="C54" s="118" t="s">
        <v>4506</v>
      </c>
      <c r="D54" s="119" t="s">
        <v>516</v>
      </c>
      <c r="E54" s="162">
        <v>10195145</v>
      </c>
      <c r="F54" s="119">
        <v>22770967</v>
      </c>
      <c r="G54" s="119">
        <v>2704003</v>
      </c>
      <c r="H54" s="120" t="str">
        <f>IF(G54="","",VLOOKUP(G54,ARANCEL!$B$5:$D$121,2,FALSE))</f>
        <v xml:space="preserve">CORONA PERIFERICA CON PERNO MUÑON COLADO </v>
      </c>
      <c r="I54" s="121" t="s">
        <v>309</v>
      </c>
      <c r="J54" s="119">
        <v>1</v>
      </c>
      <c r="K54" s="122">
        <f>IF(G54="","",VLOOKUP(G54,ARANCEL!$B$5:$D$121,3,FALSE)*J54)</f>
        <v>32612</v>
      </c>
      <c r="L54" s="1229" t="s">
        <v>5292</v>
      </c>
      <c r="M54" s="1229">
        <v>4500235470</v>
      </c>
      <c r="N54" s="1229">
        <v>9429</v>
      </c>
    </row>
    <row r="55" spans="1:14" x14ac:dyDescent="0.25">
      <c r="A55" s="119" t="s">
        <v>305</v>
      </c>
      <c r="B55" s="164">
        <v>41871</v>
      </c>
      <c r="C55" s="118" t="s">
        <v>6555</v>
      </c>
      <c r="D55" s="119" t="s">
        <v>514</v>
      </c>
      <c r="E55" s="162">
        <v>10244486</v>
      </c>
      <c r="F55" s="119">
        <v>27314246</v>
      </c>
      <c r="G55" s="119">
        <v>2705003</v>
      </c>
      <c r="H55" s="120" t="str">
        <f>IF(G55="","",VLOOKUP(G55,ARANCEL!$B$5:$D$121,2,FALSE))</f>
        <v>INCRUSTACION ESTETICA (ART-GLASS O CERAMICA)</v>
      </c>
      <c r="I55" s="121" t="s">
        <v>335</v>
      </c>
      <c r="J55" s="119">
        <v>1</v>
      </c>
      <c r="K55" s="122">
        <f>IF(G55="","",VLOOKUP(G55,ARANCEL!$B$5:$D$121,3,FALSE)*J55)</f>
        <v>15676</v>
      </c>
      <c r="L55" s="1229" t="s">
        <v>6905</v>
      </c>
      <c r="M55" s="1229">
        <v>4500249770</v>
      </c>
      <c r="N55" s="1229" t="s">
        <v>7143</v>
      </c>
    </row>
    <row r="56" spans="1:14" x14ac:dyDescent="0.25">
      <c r="A56" s="119" t="s">
        <v>305</v>
      </c>
      <c r="B56" s="164">
        <v>42009</v>
      </c>
      <c r="C56" s="118" t="s">
        <v>9208</v>
      </c>
      <c r="D56" s="119" t="s">
        <v>8150</v>
      </c>
      <c r="E56" s="162">
        <v>10302988</v>
      </c>
      <c r="F56" s="119">
        <v>29189341</v>
      </c>
      <c r="G56" s="119">
        <v>2708005</v>
      </c>
      <c r="H56" s="120" t="str">
        <f>IF(G56="","",VLOOKUP(G56,ARANCEL!$B$5:$D$121,2,FALSE))</f>
        <v xml:space="preserve">QUAD HELIX ARCO TRANSPALATINO </v>
      </c>
      <c r="I56" s="121" t="s">
        <v>331</v>
      </c>
      <c r="J56" s="119">
        <v>1</v>
      </c>
      <c r="K56" s="122">
        <f>IF(G56="","",VLOOKUP(G56,ARANCEL!$B$5:$D$121,3,FALSE)*J56)</f>
        <v>21402</v>
      </c>
      <c r="L56" s="1235" t="str">
        <f>IF(E56="","","IMPAGO")</f>
        <v>IMPAGO</v>
      </c>
      <c r="M56" s="1235" t="str">
        <f>IF(L56="IMPAGO","SIN O.C.","")</f>
        <v>SIN O.C.</v>
      </c>
      <c r="N56" s="1235" t="str">
        <f>IF(L56="IMPAGO","SIN FACT.","")</f>
        <v>SIN FACT.</v>
      </c>
    </row>
    <row r="57" spans="1:14" x14ac:dyDescent="0.25">
      <c r="A57" s="119" t="s">
        <v>305</v>
      </c>
      <c r="B57" s="164">
        <v>42016</v>
      </c>
      <c r="C57" s="118" t="s">
        <v>9345</v>
      </c>
      <c r="D57" s="119" t="s">
        <v>73</v>
      </c>
      <c r="E57" s="162">
        <v>10306405</v>
      </c>
      <c r="F57" s="119">
        <v>29854053</v>
      </c>
      <c r="G57" s="119">
        <v>2704005</v>
      </c>
      <c r="H57" s="120" t="str">
        <f>IF(G57="","",VLOOKUP(G57,ARANCEL!$B$5:$D$121,2,FALSE))</f>
        <v>PROVISORIO</v>
      </c>
      <c r="I57" s="121" t="s">
        <v>326</v>
      </c>
      <c r="J57" s="119">
        <v>1</v>
      </c>
      <c r="K57" s="122">
        <f>IF(G57="","",VLOOKUP(G57,ARANCEL!$B$5:$D$121,3,FALSE)*J57)</f>
        <v>3250</v>
      </c>
      <c r="L57" s="1235" t="str">
        <f>IF(E57="","","IMPAGO")</f>
        <v>IMPAGO</v>
      </c>
      <c r="M57" s="1235" t="str">
        <f>IF(L57="IMPAGO","SIN O.C.","")</f>
        <v>SIN O.C.</v>
      </c>
      <c r="N57" s="1235" t="str">
        <f>IF(L57="IMPAGO","SIN FACT.","")</f>
        <v>SIN FACT.</v>
      </c>
    </row>
    <row r="58" spans="1:14" x14ac:dyDescent="0.25">
      <c r="A58" s="119" t="s">
        <v>606</v>
      </c>
      <c r="B58" s="164">
        <v>42016</v>
      </c>
      <c r="C58" s="118" t="s">
        <v>9345</v>
      </c>
      <c r="D58" s="119" t="s">
        <v>73</v>
      </c>
      <c r="E58" s="162">
        <v>10306405</v>
      </c>
      <c r="F58" s="119">
        <v>29854053</v>
      </c>
      <c r="G58" s="119">
        <v>2704003</v>
      </c>
      <c r="H58" s="120" t="str">
        <f>IF(G58="","",VLOOKUP(G58,ARANCEL!$B$5:$D$121,2,FALSE))</f>
        <v xml:space="preserve">CORONA PERIFERICA CON PERNO MUÑON COLADO </v>
      </c>
      <c r="I58" s="121" t="s">
        <v>326</v>
      </c>
      <c r="J58" s="119">
        <v>1</v>
      </c>
      <c r="K58" s="122">
        <f>IF(G58="","",VLOOKUP(G58,ARANCEL!$B$5:$D$121,3,FALSE)*J58)</f>
        <v>32612</v>
      </c>
      <c r="L58" s="1235" t="str">
        <f>IF(E58="","","IMPAGO")</f>
        <v>IMPAGO</v>
      </c>
      <c r="M58" s="1235" t="str">
        <f>IF(L58="IMPAGO","SIN O.C.","")</f>
        <v>SIN O.C.</v>
      </c>
      <c r="N58" s="1235" t="str">
        <f>IF(L58="IMPAGO","SIN FACT.","")</f>
        <v>SIN FACT.</v>
      </c>
    </row>
    <row r="59" spans="1:14" x14ac:dyDescent="0.25">
      <c r="A59" s="119" t="s">
        <v>305</v>
      </c>
      <c r="B59" s="164">
        <v>41670</v>
      </c>
      <c r="C59" s="118" t="s">
        <v>2096</v>
      </c>
      <c r="D59" s="119" t="s">
        <v>1987</v>
      </c>
      <c r="E59" s="162">
        <v>10170975</v>
      </c>
      <c r="F59" s="119">
        <v>24639901</v>
      </c>
      <c r="G59" s="119">
        <v>2704005</v>
      </c>
      <c r="H59" s="120" t="str">
        <f>IF(G59="","",VLOOKUP(G59,ARANCEL!$B$5:$D$121,2,FALSE))</f>
        <v>PROVISORIO</v>
      </c>
      <c r="I59" s="121" t="s">
        <v>309</v>
      </c>
      <c r="J59" s="119">
        <v>1</v>
      </c>
      <c r="K59" s="122">
        <f>IF(G59="","",VLOOKUP(G59,ARANCEL!$B$5:$D$121,3,FALSE)*J59)</f>
        <v>3250</v>
      </c>
      <c r="L59" s="1229" t="s">
        <v>2842</v>
      </c>
      <c r="M59" s="1229">
        <v>4500216217</v>
      </c>
      <c r="N59" s="1229">
        <v>8397</v>
      </c>
    </row>
    <row r="60" spans="1:14" ht="15" customHeight="1" x14ac:dyDescent="0.25">
      <c r="A60" s="119" t="s">
        <v>305</v>
      </c>
      <c r="B60" s="164">
        <v>41677</v>
      </c>
      <c r="C60" s="118" t="s">
        <v>2096</v>
      </c>
      <c r="D60" s="119" t="s">
        <v>1987</v>
      </c>
      <c r="E60" s="162">
        <v>10170975</v>
      </c>
      <c r="F60" s="119">
        <v>24639901</v>
      </c>
      <c r="G60" s="119">
        <v>2704003</v>
      </c>
      <c r="H60" s="120" t="str">
        <f>IF(G60="","",VLOOKUP(G60,ARANCEL!$B$5:$D$121,2,FALSE))</f>
        <v xml:space="preserve">CORONA PERIFERICA CON PERNO MUÑON COLADO </v>
      </c>
      <c r="I60" s="121" t="s">
        <v>309</v>
      </c>
      <c r="J60" s="119">
        <v>1</v>
      </c>
      <c r="K60" s="122">
        <f>IF(G60="","",VLOOKUP(G60,ARANCEL!$B$5:$D$121,3,FALSE)*J60)</f>
        <v>32612</v>
      </c>
      <c r="L60" s="1229" t="s">
        <v>3438</v>
      </c>
      <c r="M60" s="1229">
        <v>4500220780</v>
      </c>
      <c r="N60" s="1229">
        <v>8621</v>
      </c>
    </row>
    <row r="61" spans="1:14" ht="15" customHeight="1" x14ac:dyDescent="0.25">
      <c r="A61" s="119" t="s">
        <v>305</v>
      </c>
      <c r="B61" s="164">
        <v>41745</v>
      </c>
      <c r="C61" s="118" t="s">
        <v>3974</v>
      </c>
      <c r="D61" s="119" t="s">
        <v>516</v>
      </c>
      <c r="E61" s="162">
        <v>10188698</v>
      </c>
      <c r="F61" s="119">
        <v>25730905</v>
      </c>
      <c r="G61" s="119">
        <v>2705003</v>
      </c>
      <c r="H61" s="120" t="str">
        <f>IF(G61="","",VLOOKUP(G61,ARANCEL!$B$5:$D$121,2,FALSE))</f>
        <v>INCRUSTACION ESTETICA (ART-GLASS O CERAMICA)</v>
      </c>
      <c r="I61" s="121" t="s">
        <v>312</v>
      </c>
      <c r="J61" s="119">
        <v>1</v>
      </c>
      <c r="K61" s="122">
        <f>IF(G61="","",VLOOKUP(G61,ARANCEL!$B$5:$D$121,3,FALSE)*J61)</f>
        <v>15676</v>
      </c>
      <c r="L61" s="1229" t="s">
        <v>4612</v>
      </c>
      <c r="M61" s="1229">
        <v>4500229979</v>
      </c>
      <c r="N61" s="1229">
        <v>9191</v>
      </c>
    </row>
    <row r="62" spans="1:14" x14ac:dyDescent="0.25">
      <c r="A62" s="119" t="s">
        <v>305</v>
      </c>
      <c r="B62" s="164">
        <v>41641</v>
      </c>
      <c r="C62" s="118" t="s">
        <v>2095</v>
      </c>
      <c r="D62" s="119" t="s">
        <v>1987</v>
      </c>
      <c r="E62" s="162">
        <v>10167585</v>
      </c>
      <c r="F62" s="119">
        <v>24126170</v>
      </c>
      <c r="G62" s="119">
        <v>2705003</v>
      </c>
      <c r="H62" s="120" t="str">
        <f>IF(G62="","",VLOOKUP(G62,ARANCEL!$B$5:$D$121,2,FALSE))</f>
        <v>INCRUSTACION ESTETICA (ART-GLASS O CERAMICA)</v>
      </c>
      <c r="I62" s="121" t="s">
        <v>322</v>
      </c>
      <c r="J62" s="119">
        <v>1</v>
      </c>
      <c r="K62" s="122">
        <f>IF(G62="","",VLOOKUP(G62,ARANCEL!$B$5:$D$121,3,FALSE)*J62)</f>
        <v>15676</v>
      </c>
      <c r="L62" s="1236" t="s">
        <v>597</v>
      </c>
      <c r="M62" s="1236">
        <v>4500211673</v>
      </c>
      <c r="N62" s="1236">
        <v>8188</v>
      </c>
    </row>
    <row r="63" spans="1:14" x14ac:dyDescent="0.25">
      <c r="A63" s="119" t="s">
        <v>305</v>
      </c>
      <c r="B63" s="164">
        <v>41885</v>
      </c>
      <c r="C63" s="118" t="s">
        <v>6984</v>
      </c>
      <c r="D63" s="119" t="s">
        <v>1987</v>
      </c>
      <c r="E63" s="162">
        <v>10252309</v>
      </c>
      <c r="F63" s="119">
        <v>28232728</v>
      </c>
      <c r="G63" s="119">
        <v>2704005</v>
      </c>
      <c r="H63" s="120" t="str">
        <f>IF(G63="","",VLOOKUP(G63,ARANCEL!$B$5:$D$121,2,FALSE))</f>
        <v>PROVISORIO</v>
      </c>
      <c r="I63" s="121" t="s">
        <v>326</v>
      </c>
      <c r="J63" s="119">
        <v>1</v>
      </c>
      <c r="K63" s="122">
        <f>IF(G63="","",VLOOKUP(G63,ARANCEL!$B$5:$D$121,3,FALSE)*J63)</f>
        <v>3250</v>
      </c>
      <c r="L63" s="1229" t="s">
        <v>8256</v>
      </c>
      <c r="M63" s="1229">
        <v>4500265261</v>
      </c>
      <c r="N63" s="1229" t="s">
        <v>8947</v>
      </c>
    </row>
    <row r="64" spans="1:14" x14ac:dyDescent="0.25">
      <c r="A64" s="119" t="s">
        <v>305</v>
      </c>
      <c r="B64" s="164">
        <v>41885</v>
      </c>
      <c r="C64" s="118" t="s">
        <v>6984</v>
      </c>
      <c r="D64" s="119" t="s">
        <v>1987</v>
      </c>
      <c r="E64" s="162">
        <v>10252309</v>
      </c>
      <c r="F64" s="119">
        <v>28232728</v>
      </c>
      <c r="G64" s="119">
        <v>2704003</v>
      </c>
      <c r="H64" s="120" t="str">
        <f>IF(G64="","",VLOOKUP(G64,ARANCEL!$B$5:$D$121,2,FALSE))</f>
        <v xml:space="preserve">CORONA PERIFERICA CON PERNO MUÑON COLADO </v>
      </c>
      <c r="I64" s="121" t="s">
        <v>326</v>
      </c>
      <c r="J64" s="119">
        <v>1</v>
      </c>
      <c r="K64" s="122">
        <f>IF(G64="","",VLOOKUP(G64,ARANCEL!$B$5:$D$121,3,FALSE)*J64)</f>
        <v>32612</v>
      </c>
      <c r="L64" s="1229" t="s">
        <v>8256</v>
      </c>
      <c r="M64" s="1229">
        <v>4500265261</v>
      </c>
      <c r="N64" s="1229" t="s">
        <v>8947</v>
      </c>
    </row>
    <row r="65" spans="1:14" ht="15" customHeight="1" x14ac:dyDescent="0.25">
      <c r="A65" s="119" t="s">
        <v>305</v>
      </c>
      <c r="B65" s="164">
        <v>41934</v>
      </c>
      <c r="C65" s="118" t="s">
        <v>7785</v>
      </c>
      <c r="D65" s="119" t="s">
        <v>70</v>
      </c>
      <c r="E65" s="162">
        <v>10268158</v>
      </c>
      <c r="F65" s="119">
        <v>28890824</v>
      </c>
      <c r="G65" s="119">
        <v>2704005</v>
      </c>
      <c r="H65" s="120" t="str">
        <f>IF(G65="","",VLOOKUP(G65,ARANCEL!$B$5:$D$121,2,FALSE))</f>
        <v>PROVISORIO</v>
      </c>
      <c r="I65" s="121" t="s">
        <v>613</v>
      </c>
      <c r="J65" s="119">
        <v>2</v>
      </c>
      <c r="K65" s="122">
        <f>IF(G65="","",VLOOKUP(G65,ARANCEL!$B$5:$D$121,3,FALSE)*J65)</f>
        <v>6500</v>
      </c>
      <c r="L65" s="1229" t="s">
        <v>8256</v>
      </c>
      <c r="M65" s="1229">
        <v>4500265261</v>
      </c>
      <c r="N65" s="1229" t="s">
        <v>8947</v>
      </c>
    </row>
    <row r="66" spans="1:14" ht="15" customHeight="1" x14ac:dyDescent="0.25">
      <c r="A66" s="119" t="s">
        <v>305</v>
      </c>
      <c r="B66" s="164">
        <v>41934</v>
      </c>
      <c r="C66" s="118" t="s">
        <v>7785</v>
      </c>
      <c r="D66" s="119" t="s">
        <v>70</v>
      </c>
      <c r="E66" s="162">
        <v>10268158</v>
      </c>
      <c r="F66" s="119">
        <v>28890824</v>
      </c>
      <c r="G66" s="119">
        <v>2704019</v>
      </c>
      <c r="H66" s="120" t="str">
        <f>IF(G66="","",VLOOKUP(G66,ARANCEL!$B$5:$D$121,2,FALSE))</f>
        <v>CARILLA EMPRESS</v>
      </c>
      <c r="I66" s="121" t="s">
        <v>613</v>
      </c>
      <c r="J66" s="119">
        <v>2</v>
      </c>
      <c r="K66" s="122">
        <f>IF(G66="","",VLOOKUP(G66,ARANCEL!$B$5:$D$121,3,FALSE)*J66)</f>
        <v>87714</v>
      </c>
      <c r="L66" s="1229" t="s">
        <v>8256</v>
      </c>
      <c r="M66" s="1229">
        <v>4500265261</v>
      </c>
      <c r="N66" s="1229" t="s">
        <v>8947</v>
      </c>
    </row>
    <row r="67" spans="1:14" ht="15" customHeight="1" x14ac:dyDescent="0.25">
      <c r="A67" s="119" t="s">
        <v>305</v>
      </c>
      <c r="B67" s="164">
        <v>42012</v>
      </c>
      <c r="C67" s="118" t="s">
        <v>7785</v>
      </c>
      <c r="D67" s="119" t="s">
        <v>70</v>
      </c>
      <c r="E67" s="162">
        <v>10268158</v>
      </c>
      <c r="F67" s="119">
        <v>28890824</v>
      </c>
      <c r="G67" s="119">
        <v>2707001</v>
      </c>
      <c r="H67" s="120" t="str">
        <f>IF(G67="","",VLOOKUP(G67,ARANCEL!$B$5:$D$121,2,FALSE))</f>
        <v xml:space="preserve">PLANO DE RELAJACION </v>
      </c>
      <c r="I67" s="121" t="s">
        <v>306</v>
      </c>
      <c r="J67" s="119">
        <v>1</v>
      </c>
      <c r="K67" s="122">
        <f>IF(G67="","",VLOOKUP(G67,ARANCEL!$B$5:$D$121,3,FALSE)*J67)</f>
        <v>9221</v>
      </c>
      <c r="L67" s="1235" t="str">
        <f>IF(E67="","","IMPAGO")</f>
        <v>IMPAGO</v>
      </c>
      <c r="M67" s="1235" t="str">
        <f>IF(L67="IMPAGO","SIN O.C.","")</f>
        <v>SIN O.C.</v>
      </c>
      <c r="N67" s="1235" t="str">
        <f>IF(L67="IMPAGO","SIN FACT.","")</f>
        <v>SIN FACT.</v>
      </c>
    </row>
    <row r="68" spans="1:14" x14ac:dyDescent="0.25">
      <c r="A68" s="119" t="s">
        <v>305</v>
      </c>
      <c r="B68" s="164">
        <v>41694</v>
      </c>
      <c r="C68" s="118" t="s">
        <v>2941</v>
      </c>
      <c r="D68" s="119" t="s">
        <v>516</v>
      </c>
      <c r="E68" s="162">
        <v>10175777</v>
      </c>
      <c r="F68" s="119">
        <v>25107240</v>
      </c>
      <c r="G68" s="119">
        <v>2704005</v>
      </c>
      <c r="H68" s="120" t="str">
        <f>IF(G68="","",VLOOKUP(G68,ARANCEL!$B$5:$D$121,2,FALSE))</f>
        <v>PROVISORIO</v>
      </c>
      <c r="I68" s="121" t="s">
        <v>308</v>
      </c>
      <c r="J68" s="119">
        <v>1</v>
      </c>
      <c r="K68" s="122">
        <f>IF(G68="","",VLOOKUP(G68,ARANCEL!$B$5:$D$121,3,FALSE)*J68)</f>
        <v>3250</v>
      </c>
      <c r="L68" s="1229" t="s">
        <v>3438</v>
      </c>
      <c r="M68" s="1229">
        <v>4500220781</v>
      </c>
      <c r="N68" s="1229">
        <v>8622</v>
      </c>
    </row>
    <row r="69" spans="1:14" s="237" customFormat="1" x14ac:dyDescent="0.25">
      <c r="A69" s="119" t="s">
        <v>305</v>
      </c>
      <c r="B69" s="164">
        <v>41858</v>
      </c>
      <c r="C69" s="118" t="s">
        <v>2094</v>
      </c>
      <c r="D69" s="119" t="s">
        <v>73</v>
      </c>
      <c r="E69" s="162">
        <v>10238182</v>
      </c>
      <c r="F69" s="119">
        <v>27517960</v>
      </c>
      <c r="G69" s="119">
        <v>2704005</v>
      </c>
      <c r="H69" s="120" t="str">
        <f>IF(G69="","",VLOOKUP(G69,ARANCEL!$B$5:$D$121,2,FALSE))</f>
        <v>PROVISORIO</v>
      </c>
      <c r="I69" s="121" t="s">
        <v>618</v>
      </c>
      <c r="J69" s="119">
        <v>1</v>
      </c>
      <c r="K69" s="122">
        <f>IF(G69="","",VLOOKUP(G69,ARANCEL!$B$5:$D$121,3,FALSE)*J69)</f>
        <v>3250</v>
      </c>
      <c r="L69" s="1229" t="s">
        <v>6905</v>
      </c>
      <c r="M69" s="1229">
        <v>4500249770</v>
      </c>
      <c r="N69" s="1229" t="s">
        <v>7143</v>
      </c>
    </row>
    <row r="70" spans="1:14" s="237" customFormat="1" x14ac:dyDescent="0.25">
      <c r="A70" s="119" t="s">
        <v>305</v>
      </c>
      <c r="B70" s="164">
        <v>41970</v>
      </c>
      <c r="C70" s="118" t="s">
        <v>2094</v>
      </c>
      <c r="D70" s="119" t="s">
        <v>73</v>
      </c>
      <c r="E70" s="162">
        <v>10238182</v>
      </c>
      <c r="F70" s="119">
        <v>27517960</v>
      </c>
      <c r="G70" s="119">
        <v>2704003</v>
      </c>
      <c r="H70" s="120" t="str">
        <f>IF(G70="","",VLOOKUP(G70,ARANCEL!$B$5:$D$121,2,FALSE))</f>
        <v xml:space="preserve">CORONA PERIFERICA CON PERNO MUÑON COLADO </v>
      </c>
      <c r="I70" s="121" t="s">
        <v>618</v>
      </c>
      <c r="J70" s="119">
        <v>1</v>
      </c>
      <c r="K70" s="122">
        <f>IF(G70="","",VLOOKUP(G70,ARANCEL!$B$5:$D$121,3,FALSE)*J70)</f>
        <v>32612</v>
      </c>
      <c r="L70" s="1349" t="s">
        <v>9431</v>
      </c>
      <c r="M70" s="1349">
        <v>4500269135</v>
      </c>
      <c r="N70" s="1349" t="s">
        <v>9434</v>
      </c>
    </row>
    <row r="71" spans="1:14" x14ac:dyDescent="0.25">
      <c r="A71" s="119" t="s">
        <v>313</v>
      </c>
      <c r="B71" s="164">
        <v>41952</v>
      </c>
      <c r="C71" s="118" t="s">
        <v>8345</v>
      </c>
      <c r="D71" s="119" t="s">
        <v>2018</v>
      </c>
      <c r="E71" s="162">
        <v>10258376</v>
      </c>
      <c r="F71" s="119">
        <v>28289129</v>
      </c>
      <c r="G71" s="119">
        <v>2705003</v>
      </c>
      <c r="H71" s="120" t="str">
        <f>IF(G71="","",VLOOKUP(G71,ARANCEL!$B$5:$D$121,2,FALSE))</f>
        <v>INCRUSTACION ESTETICA (ART-GLASS O CERAMICA)</v>
      </c>
      <c r="I71" s="121"/>
      <c r="J71" s="119">
        <v>1</v>
      </c>
      <c r="K71" s="122">
        <f>IF(G71="","",VLOOKUP(G71,ARANCEL!$B$5:$D$121,3,FALSE)*J71)</f>
        <v>15676</v>
      </c>
      <c r="L71" s="1235" t="str">
        <f>IF(E71="","","IMPAGO")</f>
        <v>IMPAGO</v>
      </c>
      <c r="M71" s="1235" t="str">
        <f>IF(L71="IMPAGO","SIN O.C.","")</f>
        <v>SIN O.C.</v>
      </c>
      <c r="N71" s="1235" t="str">
        <f>IF(L71="IMPAGO","SIN FACT.","")</f>
        <v>SIN FACT.</v>
      </c>
    </row>
    <row r="72" spans="1:14" ht="15" customHeight="1" x14ac:dyDescent="0.25">
      <c r="A72" s="119" t="s">
        <v>305</v>
      </c>
      <c r="B72" s="164">
        <v>41952</v>
      </c>
      <c r="C72" s="118" t="s">
        <v>8345</v>
      </c>
      <c r="D72" s="119" t="s">
        <v>2018</v>
      </c>
      <c r="E72" s="162">
        <v>10258376</v>
      </c>
      <c r="F72" s="119">
        <v>28289129</v>
      </c>
      <c r="G72" s="119">
        <v>2704005</v>
      </c>
      <c r="H72" s="120" t="str">
        <f>IF(G72="","",VLOOKUP(G72,ARANCEL!$B$5:$D$121,2,FALSE))</f>
        <v>PROVISORIO</v>
      </c>
      <c r="I72" s="121" t="s">
        <v>319</v>
      </c>
      <c r="J72" s="119">
        <v>1</v>
      </c>
      <c r="K72" s="122">
        <f>IF(G72="","",VLOOKUP(G72,ARANCEL!$B$5:$D$121,3,FALSE)*J72)</f>
        <v>3250</v>
      </c>
      <c r="L72" s="1235" t="str">
        <f>IF(E72="","","IMPAGO")</f>
        <v>IMPAGO</v>
      </c>
      <c r="M72" s="1235" t="str">
        <f>IF(L72="IMPAGO","SIN O.C.","")</f>
        <v>SIN O.C.</v>
      </c>
      <c r="N72" s="1235" t="str">
        <f>IF(L72="IMPAGO","SIN FACT.","")</f>
        <v>SIN FACT.</v>
      </c>
    </row>
    <row r="73" spans="1:14" ht="15" customHeight="1" x14ac:dyDescent="0.25">
      <c r="A73" s="119" t="s">
        <v>305</v>
      </c>
      <c r="B73" s="164">
        <v>41952</v>
      </c>
      <c r="C73" s="118" t="s">
        <v>8345</v>
      </c>
      <c r="D73" s="119" t="s">
        <v>2018</v>
      </c>
      <c r="E73" s="162">
        <v>10258376</v>
      </c>
      <c r="F73" s="119">
        <v>28289129</v>
      </c>
      <c r="G73" s="119">
        <v>2704003</v>
      </c>
      <c r="H73" s="120" t="str">
        <f>IF(G73="","",VLOOKUP(G73,ARANCEL!$B$5:$D$121,2,FALSE))</f>
        <v xml:space="preserve">CORONA PERIFERICA CON PERNO MUÑON COLADO </v>
      </c>
      <c r="I73" s="121" t="s">
        <v>319</v>
      </c>
      <c r="J73" s="119">
        <v>1</v>
      </c>
      <c r="K73" s="122">
        <f>IF(G73="","",VLOOKUP(G73,ARANCEL!$B$5:$D$121,3,FALSE)*J73)</f>
        <v>32612</v>
      </c>
      <c r="L73" s="1235" t="str">
        <f>IF(E73="","","IMPAGO")</f>
        <v>IMPAGO</v>
      </c>
      <c r="M73" s="1235" t="str">
        <f>IF(L73="IMPAGO","SIN O.C.","")</f>
        <v>SIN O.C.</v>
      </c>
      <c r="N73" s="1235" t="str">
        <f>IF(L73="IMPAGO","SIN FACT.","")</f>
        <v>SIN FACT.</v>
      </c>
    </row>
    <row r="74" spans="1:14" x14ac:dyDescent="0.25">
      <c r="A74" s="119" t="s">
        <v>305</v>
      </c>
      <c r="B74" s="164">
        <v>41962</v>
      </c>
      <c r="C74" s="118" t="s">
        <v>8488</v>
      </c>
      <c r="D74" s="119" t="s">
        <v>2166</v>
      </c>
      <c r="E74" s="162">
        <v>10284199</v>
      </c>
      <c r="F74" s="119">
        <v>29052835</v>
      </c>
      <c r="G74" s="119">
        <v>2708001</v>
      </c>
      <c r="H74" s="120" t="str">
        <f>IF(G74="","",VLOOKUP(G74,ARANCEL!$B$5:$D$121,2,FALSE))</f>
        <v xml:space="preserve">PLACA DE ORTODONCIA SIN TORNILLO </v>
      </c>
      <c r="I74" s="121" t="s">
        <v>306</v>
      </c>
      <c r="J74" s="119">
        <v>1</v>
      </c>
      <c r="K74" s="122">
        <f>IF(G74="","",VLOOKUP(G74,ARANCEL!$B$5:$D$121,3,FALSE)*J74)</f>
        <v>17997</v>
      </c>
      <c r="L74" s="1349" t="s">
        <v>9431</v>
      </c>
      <c r="M74" s="1349">
        <v>4500269135</v>
      </c>
      <c r="N74" s="1349" t="s">
        <v>9434</v>
      </c>
    </row>
    <row r="75" spans="1:14" x14ac:dyDescent="0.25">
      <c r="A75" s="119" t="s">
        <v>305</v>
      </c>
      <c r="B75" s="164">
        <v>41914</v>
      </c>
      <c r="C75" s="118" t="s">
        <v>7356</v>
      </c>
      <c r="D75" s="119" t="s">
        <v>516</v>
      </c>
      <c r="E75" s="162">
        <v>10258648</v>
      </c>
      <c r="F75" s="119">
        <v>28705065</v>
      </c>
      <c r="G75" s="119">
        <v>2704005</v>
      </c>
      <c r="H75" s="120" t="str">
        <f>IF(G75="","",VLOOKUP(G75,ARANCEL!$B$5:$D$121,2,FALSE))</f>
        <v>PROVISORIO</v>
      </c>
      <c r="I75" s="121" t="s">
        <v>309</v>
      </c>
      <c r="J75" s="119">
        <v>1</v>
      </c>
      <c r="K75" s="122">
        <f>IF(G75="","",VLOOKUP(G75,ARANCEL!$B$5:$D$121,3,FALSE)*J75)</f>
        <v>3250</v>
      </c>
      <c r="L75" s="1235" t="str">
        <f>IF(E75="","","IMPAGO")</f>
        <v>IMPAGO</v>
      </c>
      <c r="M75" s="1235" t="str">
        <f>IF(L75="IMPAGO","SIN O.C.","")</f>
        <v>SIN O.C.</v>
      </c>
      <c r="N75" s="1235" t="str">
        <f>IF(L75="IMPAGO","SIN FACT.","")</f>
        <v>SIN FACT.</v>
      </c>
    </row>
    <row r="76" spans="1:14" x14ac:dyDescent="0.25">
      <c r="A76" s="119" t="s">
        <v>305</v>
      </c>
      <c r="B76" s="164">
        <v>41914</v>
      </c>
      <c r="C76" s="118" t="s">
        <v>7356</v>
      </c>
      <c r="D76" s="119" t="s">
        <v>516</v>
      </c>
      <c r="E76" s="162">
        <v>10258648</v>
      </c>
      <c r="F76" s="119">
        <v>28705065</v>
      </c>
      <c r="G76" s="119">
        <v>2704003</v>
      </c>
      <c r="H76" s="120" t="str">
        <f>IF(G76="","",VLOOKUP(G76,ARANCEL!$B$5:$D$121,2,FALSE))</f>
        <v xml:space="preserve">CORONA PERIFERICA CON PERNO MUÑON COLADO </v>
      </c>
      <c r="I76" s="121" t="s">
        <v>309</v>
      </c>
      <c r="J76" s="119">
        <v>1</v>
      </c>
      <c r="K76" s="122">
        <f>IF(G76="","",VLOOKUP(G76,ARANCEL!$B$5:$D$121,3,FALSE)*J76)</f>
        <v>32612</v>
      </c>
      <c r="L76" s="1235" t="str">
        <f>IF(E76="","","IMPAGO")</f>
        <v>IMPAGO</v>
      </c>
      <c r="M76" s="1235" t="str">
        <f>IF(L76="IMPAGO","SIN O.C.","")</f>
        <v>SIN O.C.</v>
      </c>
      <c r="N76" s="1235" t="str">
        <f>IF(L76="IMPAGO","SIN FACT.","")</f>
        <v>SIN FACT.</v>
      </c>
    </row>
    <row r="77" spans="1:14" s="237" customFormat="1" x14ac:dyDescent="0.25">
      <c r="A77" s="119" t="s">
        <v>305</v>
      </c>
      <c r="B77" s="164">
        <v>41914</v>
      </c>
      <c r="C77" s="118" t="s">
        <v>7418</v>
      </c>
      <c r="D77" s="119" t="s">
        <v>957</v>
      </c>
      <c r="E77" s="162">
        <v>10259276</v>
      </c>
      <c r="F77" s="119">
        <v>25309250</v>
      </c>
      <c r="G77" s="119">
        <v>2708001</v>
      </c>
      <c r="H77" s="120" t="str">
        <f>IF(G77="","",VLOOKUP(G77,ARANCEL!$B$5:$D$121,2,FALSE))</f>
        <v xml:space="preserve">PLACA DE ORTODONCIA SIN TORNILLO </v>
      </c>
      <c r="I77" s="121" t="s">
        <v>306</v>
      </c>
      <c r="J77" s="119">
        <v>1</v>
      </c>
      <c r="K77" s="122">
        <f>IF(G77="","",VLOOKUP(G77,ARANCEL!$B$5:$D$121,3,FALSE)*J77)</f>
        <v>17997</v>
      </c>
      <c r="L77" s="1229" t="s">
        <v>8256</v>
      </c>
      <c r="M77" s="1229">
        <v>4500265261</v>
      </c>
      <c r="N77" s="1229" t="s">
        <v>8947</v>
      </c>
    </row>
    <row r="78" spans="1:14" ht="15" customHeight="1" x14ac:dyDescent="0.25">
      <c r="A78" s="119" t="s">
        <v>305</v>
      </c>
      <c r="B78" s="164">
        <v>41940</v>
      </c>
      <c r="C78" s="118" t="s">
        <v>7928</v>
      </c>
      <c r="D78" s="119" t="s">
        <v>400</v>
      </c>
      <c r="E78" s="162">
        <v>10271407</v>
      </c>
      <c r="F78" s="119">
        <v>27827798</v>
      </c>
      <c r="G78" s="119">
        <v>2708005</v>
      </c>
      <c r="H78" s="120" t="str">
        <f>IF(G78="","",VLOOKUP(G78,ARANCEL!$B$5:$D$121,2,FALSE))</f>
        <v xml:space="preserve">QUAD HELIX ARCO TRANSPALATINO </v>
      </c>
      <c r="I78" s="121"/>
      <c r="J78" s="119">
        <v>1</v>
      </c>
      <c r="K78" s="122">
        <f>IF(G78="","",VLOOKUP(G78,ARANCEL!$B$5:$D$121,3,FALSE)*J78)</f>
        <v>21402</v>
      </c>
      <c r="L78" s="1229" t="s">
        <v>8256</v>
      </c>
      <c r="M78" s="1229">
        <v>4500265261</v>
      </c>
      <c r="N78" s="1229" t="s">
        <v>8947</v>
      </c>
    </row>
    <row r="79" spans="1:14" ht="15" customHeight="1" x14ac:dyDescent="0.25">
      <c r="A79" s="119" t="s">
        <v>305</v>
      </c>
      <c r="B79" s="164">
        <v>41976</v>
      </c>
      <c r="C79" s="118" t="s">
        <v>8680</v>
      </c>
      <c r="D79" s="119" t="s">
        <v>7488</v>
      </c>
      <c r="E79" s="162">
        <v>10290140</v>
      </c>
      <c r="F79" s="119">
        <v>29879131</v>
      </c>
      <c r="G79" s="119">
        <v>2708001</v>
      </c>
      <c r="H79" s="120" t="str">
        <f>IF(G79="","",VLOOKUP(G79,ARANCEL!$B$5:$D$121,2,FALSE))</f>
        <v xml:space="preserve">PLACA DE ORTODONCIA SIN TORNILLO </v>
      </c>
      <c r="I79" s="121" t="s">
        <v>306</v>
      </c>
      <c r="J79" s="119">
        <v>1</v>
      </c>
      <c r="K79" s="122">
        <f>IF(G79="","",VLOOKUP(G79,ARANCEL!$B$5:$D$121,3,FALSE)*J79)</f>
        <v>17997</v>
      </c>
      <c r="L79" s="1349" t="s">
        <v>9431</v>
      </c>
      <c r="M79" s="1349">
        <v>4500269135</v>
      </c>
      <c r="N79" s="1349" t="s">
        <v>9434</v>
      </c>
    </row>
    <row r="80" spans="1:14" x14ac:dyDescent="0.25">
      <c r="A80" s="119" t="s">
        <v>305</v>
      </c>
      <c r="B80" s="164">
        <v>41661</v>
      </c>
      <c r="C80" s="118" t="s">
        <v>1991</v>
      </c>
      <c r="D80" s="119" t="s">
        <v>69</v>
      </c>
      <c r="E80" s="162">
        <v>10169961</v>
      </c>
      <c r="F80" s="119">
        <v>24709972</v>
      </c>
      <c r="G80" s="119">
        <v>2704005</v>
      </c>
      <c r="H80" s="120" t="str">
        <f>IF(G80="","",VLOOKUP(G80,ARANCEL!$B$5:$D$121,2,FALSE))</f>
        <v>PROVISORIO</v>
      </c>
      <c r="I80" s="121" t="s">
        <v>324</v>
      </c>
      <c r="J80" s="119">
        <v>1</v>
      </c>
      <c r="K80" s="122">
        <f>IF(G80="","",VLOOKUP(G80,ARANCEL!$B$5:$D$121,3,FALSE)*J80)</f>
        <v>3250</v>
      </c>
      <c r="L80" s="1229" t="s">
        <v>2842</v>
      </c>
      <c r="M80" s="1229">
        <v>4500216215</v>
      </c>
      <c r="N80" s="1229">
        <v>8396</v>
      </c>
    </row>
    <row r="81" spans="1:14" x14ac:dyDescent="0.25">
      <c r="A81" s="119" t="s">
        <v>305</v>
      </c>
      <c r="B81" s="164">
        <v>41680</v>
      </c>
      <c r="C81" s="118" t="s">
        <v>1991</v>
      </c>
      <c r="D81" s="119" t="s">
        <v>69</v>
      </c>
      <c r="E81" s="162">
        <v>10169961</v>
      </c>
      <c r="F81" s="119">
        <v>24709972</v>
      </c>
      <c r="G81" s="119">
        <v>2704003</v>
      </c>
      <c r="H81" s="120" t="str">
        <f>IF(G81="","",VLOOKUP(G81,ARANCEL!$B$5:$D$121,2,FALSE))</f>
        <v xml:space="preserve">CORONA PERIFERICA CON PERNO MUÑON COLADO </v>
      </c>
      <c r="I81" s="121" t="s">
        <v>324</v>
      </c>
      <c r="J81" s="119">
        <v>1</v>
      </c>
      <c r="K81" s="122">
        <f>IF(G81="","",VLOOKUP(G81,ARANCEL!$B$5:$D$121,3,FALSE)*J81)</f>
        <v>32612</v>
      </c>
      <c r="L81" s="1229" t="s">
        <v>3438</v>
      </c>
      <c r="M81" s="1229">
        <v>4500220780</v>
      </c>
      <c r="N81" s="1229">
        <v>8621</v>
      </c>
    </row>
    <row r="82" spans="1:14" x14ac:dyDescent="0.25">
      <c r="A82" s="119" t="s">
        <v>305</v>
      </c>
      <c r="B82" s="164">
        <v>41694</v>
      </c>
      <c r="C82" s="118" t="s">
        <v>1991</v>
      </c>
      <c r="D82" s="119" t="s">
        <v>69</v>
      </c>
      <c r="E82" s="162">
        <v>10169961</v>
      </c>
      <c r="F82" s="119">
        <v>24709972</v>
      </c>
      <c r="G82" s="119">
        <v>2705003</v>
      </c>
      <c r="H82" s="120" t="str">
        <f>IF(G82="","",VLOOKUP(G82,ARANCEL!$B$5:$D$121,2,FALSE))</f>
        <v>INCRUSTACION ESTETICA (ART-GLASS O CERAMICA)</v>
      </c>
      <c r="I82" s="121" t="s">
        <v>322</v>
      </c>
      <c r="J82" s="119">
        <v>1</v>
      </c>
      <c r="K82" s="122">
        <f>IF(G82="","",VLOOKUP(G82,ARANCEL!$B$5:$D$121,3,FALSE)*J82)</f>
        <v>15676</v>
      </c>
      <c r="L82" s="1229" t="s">
        <v>3438</v>
      </c>
      <c r="M82" s="1229">
        <v>4500220780</v>
      </c>
      <c r="N82" s="1229">
        <v>8621</v>
      </c>
    </row>
    <row r="83" spans="1:14" x14ac:dyDescent="0.25">
      <c r="A83" s="119" t="s">
        <v>313</v>
      </c>
      <c r="B83" s="164">
        <v>41968</v>
      </c>
      <c r="C83" s="118" t="s">
        <v>9037</v>
      </c>
      <c r="D83" s="119" t="s">
        <v>438</v>
      </c>
      <c r="E83" s="162">
        <v>10285039</v>
      </c>
      <c r="F83" s="119">
        <v>27429199</v>
      </c>
      <c r="G83" s="119">
        <v>2704005</v>
      </c>
      <c r="H83" s="120" t="str">
        <f>IF(G83="","",VLOOKUP(G83,ARANCEL!$B$5:$D$121,2,FALSE))</f>
        <v>PROVISORIO</v>
      </c>
      <c r="I83" s="121"/>
      <c r="J83" s="119">
        <v>1</v>
      </c>
      <c r="K83" s="122">
        <f>IF(G83="","",VLOOKUP(G83,ARANCEL!$B$5:$D$121,3,FALSE)*J83)</f>
        <v>3250</v>
      </c>
      <c r="L83" s="1349" t="s">
        <v>9431</v>
      </c>
      <c r="M83" s="1349">
        <v>4500269135</v>
      </c>
      <c r="N83" s="1349" t="s">
        <v>9434</v>
      </c>
    </row>
    <row r="84" spans="1:14" x14ac:dyDescent="0.25">
      <c r="A84" s="119" t="s">
        <v>313</v>
      </c>
      <c r="B84" s="164">
        <v>41968</v>
      </c>
      <c r="C84" s="118" t="s">
        <v>9037</v>
      </c>
      <c r="D84" s="119" t="s">
        <v>438</v>
      </c>
      <c r="E84" s="162">
        <v>10285039</v>
      </c>
      <c r="F84" s="119">
        <v>27429199</v>
      </c>
      <c r="G84" s="119">
        <v>2704003</v>
      </c>
      <c r="H84" s="120" t="str">
        <f>IF(G84="","",VLOOKUP(G84,ARANCEL!$B$5:$D$121,2,FALSE))</f>
        <v xml:space="preserve">CORONA PERIFERICA CON PERNO MUÑON COLADO </v>
      </c>
      <c r="I84" s="121"/>
      <c r="J84" s="119">
        <v>1</v>
      </c>
      <c r="K84" s="122">
        <f>IF(G84="","",VLOOKUP(G84,ARANCEL!$B$5:$D$121,3,FALSE)*J84)</f>
        <v>32612</v>
      </c>
      <c r="L84" s="1349" t="s">
        <v>9431</v>
      </c>
      <c r="M84" s="1349">
        <v>4500269135</v>
      </c>
      <c r="N84" s="1349" t="s">
        <v>9434</v>
      </c>
    </row>
    <row r="85" spans="1:14" x14ac:dyDescent="0.25">
      <c r="A85" s="119" t="s">
        <v>305</v>
      </c>
      <c r="B85" s="164">
        <v>41995</v>
      </c>
      <c r="C85" s="118" t="s">
        <v>9037</v>
      </c>
      <c r="D85" s="119" t="s">
        <v>438</v>
      </c>
      <c r="E85" s="162">
        <v>10285039</v>
      </c>
      <c r="F85" s="119">
        <v>24259199</v>
      </c>
      <c r="G85" s="119">
        <v>2702014</v>
      </c>
      <c r="H85" s="120" t="str">
        <f>IF(G85="","",VLOOKUP(G85,ARANCEL!$B$5:$D$121,2,FALSE))</f>
        <v>PROTESIS AD-MODUM BRANEMARK</v>
      </c>
      <c r="I85" s="121" t="s">
        <v>306</v>
      </c>
      <c r="J85" s="119">
        <v>1</v>
      </c>
      <c r="K85" s="122">
        <f>IF(G85="","",VLOOKUP(G85,ARANCEL!$B$5:$D$121,3,FALSE)*J85)</f>
        <v>188924</v>
      </c>
      <c r="L85" s="1349" t="s">
        <v>9431</v>
      </c>
      <c r="M85" s="1349">
        <v>4500269135</v>
      </c>
      <c r="N85" s="1349" t="s">
        <v>9434</v>
      </c>
    </row>
    <row r="86" spans="1:14" x14ac:dyDescent="0.25">
      <c r="A86" s="119" t="s">
        <v>305</v>
      </c>
      <c r="B86" s="164">
        <v>41667</v>
      </c>
      <c r="C86" s="118" t="s">
        <v>1986</v>
      </c>
      <c r="D86" s="119" t="s">
        <v>516</v>
      </c>
      <c r="E86" s="162">
        <v>10170430</v>
      </c>
      <c r="F86" s="119">
        <v>24773482</v>
      </c>
      <c r="G86" s="119">
        <v>2705003</v>
      </c>
      <c r="H86" s="120" t="str">
        <f>IF(G86="","",VLOOKUP(G86,ARANCEL!$B$5:$D$121,2,FALSE))</f>
        <v>INCRUSTACION ESTETICA (ART-GLASS O CERAMICA)</v>
      </c>
      <c r="I86" s="121" t="s">
        <v>309</v>
      </c>
      <c r="J86" s="119">
        <v>1</v>
      </c>
      <c r="K86" s="122">
        <f>IF(G86="","",VLOOKUP(G86,ARANCEL!$B$5:$D$121,3,FALSE)*J86)</f>
        <v>15676</v>
      </c>
      <c r="L86" s="1229" t="s">
        <v>2842</v>
      </c>
      <c r="M86" s="1229">
        <v>4500216217</v>
      </c>
      <c r="N86" s="1229">
        <v>8397</v>
      </c>
    </row>
    <row r="87" spans="1:14" x14ac:dyDescent="0.25">
      <c r="A87" s="119" t="s">
        <v>305</v>
      </c>
      <c r="B87" s="164">
        <v>41967</v>
      </c>
      <c r="C87" s="118" t="s">
        <v>8554</v>
      </c>
      <c r="D87" s="119" t="s">
        <v>400</v>
      </c>
      <c r="E87" s="162">
        <v>10285581</v>
      </c>
      <c r="F87" s="119">
        <v>29731061</v>
      </c>
      <c r="G87" s="119">
        <v>2708001</v>
      </c>
      <c r="H87" s="120" t="str">
        <f>IF(G87="","",VLOOKUP(G87,ARANCEL!$B$5:$D$121,2,FALSE))</f>
        <v xml:space="preserve">PLACA DE ORTODONCIA SIN TORNILLO </v>
      </c>
      <c r="I87" s="121" t="s">
        <v>306</v>
      </c>
      <c r="J87" s="119">
        <v>1</v>
      </c>
      <c r="K87" s="122">
        <f>IF(G87="","",VLOOKUP(G87,ARANCEL!$B$5:$D$121,3,FALSE)*J87)</f>
        <v>17997</v>
      </c>
      <c r="L87" s="1349" t="s">
        <v>9431</v>
      </c>
      <c r="M87" s="1349">
        <v>4500269135</v>
      </c>
      <c r="N87" s="1349" t="s">
        <v>9434</v>
      </c>
    </row>
    <row r="88" spans="1:14" x14ac:dyDescent="0.25">
      <c r="A88" s="119" t="s">
        <v>305</v>
      </c>
      <c r="B88" s="164">
        <v>41795</v>
      </c>
      <c r="C88" s="118" t="s">
        <v>4973</v>
      </c>
      <c r="D88" s="119" t="s">
        <v>1987</v>
      </c>
      <c r="E88" s="162">
        <v>10206099</v>
      </c>
      <c r="F88" s="119">
        <v>26547165</v>
      </c>
      <c r="G88" s="119">
        <v>2705003</v>
      </c>
      <c r="H88" s="120" t="str">
        <f>IF(G88="","",VLOOKUP(G88,ARANCEL!$B$5:$D$121,2,FALSE))</f>
        <v>INCRUSTACION ESTETICA (ART-GLASS O CERAMICA)</v>
      </c>
      <c r="I88" s="121" t="s">
        <v>324</v>
      </c>
      <c r="J88" s="119">
        <v>1</v>
      </c>
      <c r="K88" s="122">
        <f>IF(G88="","",VLOOKUP(G88,ARANCEL!$B$5:$D$121,3,FALSE)*J88)</f>
        <v>15676</v>
      </c>
      <c r="L88" s="1229" t="s">
        <v>5742</v>
      </c>
      <c r="M88" s="1229">
        <v>4500239396</v>
      </c>
      <c r="N88" s="1229" t="s">
        <v>5752</v>
      </c>
    </row>
    <row r="89" spans="1:14" s="237" customFormat="1" x14ac:dyDescent="0.25">
      <c r="A89" s="119" t="s">
        <v>305</v>
      </c>
      <c r="B89" s="164">
        <v>41935</v>
      </c>
      <c r="C89" s="118" t="s">
        <v>7804</v>
      </c>
      <c r="D89" s="119" t="s">
        <v>1987</v>
      </c>
      <c r="E89" s="162">
        <v>10268821</v>
      </c>
      <c r="F89" s="119">
        <v>29052595</v>
      </c>
      <c r="G89" s="119">
        <v>2704005</v>
      </c>
      <c r="H89" s="120" t="str">
        <f>IF(G89="","",VLOOKUP(G89,ARANCEL!$B$5:$D$121,2,FALSE))</f>
        <v>PROVISORIO</v>
      </c>
      <c r="I89" s="121" t="s">
        <v>318</v>
      </c>
      <c r="J89" s="119">
        <v>1</v>
      </c>
      <c r="K89" s="122">
        <f>IF(G89="","",VLOOKUP(G89,ARANCEL!$B$5:$D$121,3,FALSE)*J89)</f>
        <v>3250</v>
      </c>
      <c r="L89" s="1229" t="s">
        <v>8256</v>
      </c>
      <c r="M89" s="1229">
        <v>4500265261</v>
      </c>
      <c r="N89" s="1229" t="s">
        <v>8947</v>
      </c>
    </row>
    <row r="90" spans="1:14" s="237" customFormat="1" x14ac:dyDescent="0.25">
      <c r="A90" s="119" t="s">
        <v>305</v>
      </c>
      <c r="B90" s="164">
        <v>41935</v>
      </c>
      <c r="C90" s="118" t="s">
        <v>7804</v>
      </c>
      <c r="D90" s="119" t="s">
        <v>1987</v>
      </c>
      <c r="E90" s="162">
        <v>10268821</v>
      </c>
      <c r="F90" s="119">
        <v>29052595</v>
      </c>
      <c r="G90" s="119">
        <v>2704003</v>
      </c>
      <c r="H90" s="120" t="str">
        <f>IF(G90="","",VLOOKUP(G90,ARANCEL!$B$5:$D$121,2,FALSE))</f>
        <v xml:space="preserve">CORONA PERIFERICA CON PERNO MUÑON COLADO </v>
      </c>
      <c r="I90" s="121" t="s">
        <v>318</v>
      </c>
      <c r="J90" s="119">
        <v>1</v>
      </c>
      <c r="K90" s="122">
        <f>IF(G90="","",VLOOKUP(G90,ARANCEL!$B$5:$D$121,3,FALSE)*J90)</f>
        <v>32612</v>
      </c>
      <c r="L90" s="1229" t="s">
        <v>8256</v>
      </c>
      <c r="M90" s="1229">
        <v>4500265261</v>
      </c>
      <c r="N90" s="1229" t="s">
        <v>8947</v>
      </c>
    </row>
    <row r="91" spans="1:14" s="237" customFormat="1" x14ac:dyDescent="0.25">
      <c r="A91" s="119" t="s">
        <v>305</v>
      </c>
      <c r="B91" s="164">
        <v>41978</v>
      </c>
      <c r="C91" s="118" t="s">
        <v>5881</v>
      </c>
      <c r="D91" s="119" t="s">
        <v>957</v>
      </c>
      <c r="E91" s="162">
        <v>10291637</v>
      </c>
      <c r="F91" s="119">
        <v>27725017</v>
      </c>
      <c r="G91" s="119">
        <v>2708005</v>
      </c>
      <c r="H91" s="120" t="str">
        <f>IF(G91="","",VLOOKUP(G91,ARANCEL!$B$5:$D$121,2,FALSE))</f>
        <v xml:space="preserve">QUAD HELIX ARCO TRANSPALATINO </v>
      </c>
      <c r="I91" s="121" t="s">
        <v>306</v>
      </c>
      <c r="J91" s="119">
        <v>1</v>
      </c>
      <c r="K91" s="122">
        <f>IF(G91="","",VLOOKUP(G91,ARANCEL!$B$5:$D$121,3,FALSE)*J91)</f>
        <v>21402</v>
      </c>
      <c r="L91" s="1349" t="s">
        <v>9431</v>
      </c>
      <c r="M91" s="1349">
        <v>4500269135</v>
      </c>
      <c r="N91" s="1349" t="s">
        <v>9434</v>
      </c>
    </row>
    <row r="92" spans="1:14" x14ac:dyDescent="0.25">
      <c r="A92" s="119" t="s">
        <v>305</v>
      </c>
      <c r="B92" s="164">
        <v>41974</v>
      </c>
      <c r="C92" s="118" t="s">
        <v>8606</v>
      </c>
      <c r="D92" s="119" t="s">
        <v>2018</v>
      </c>
      <c r="E92" s="162">
        <v>10287348</v>
      </c>
      <c r="F92" s="119">
        <v>28565894</v>
      </c>
      <c r="G92" s="119">
        <v>2704005</v>
      </c>
      <c r="H92" s="120" t="str">
        <f>IF(G92="","",VLOOKUP(G92,ARANCEL!$B$5:$D$121,2,FALSE))</f>
        <v>PROVISORIO</v>
      </c>
      <c r="I92" s="121" t="s">
        <v>618</v>
      </c>
      <c r="J92" s="119">
        <v>1</v>
      </c>
      <c r="K92" s="122">
        <f>IF(G92="","",VLOOKUP(G92,ARANCEL!$B$5:$D$121,3,FALSE)*J92)</f>
        <v>3250</v>
      </c>
      <c r="L92" s="1349" t="s">
        <v>9431</v>
      </c>
      <c r="M92" s="1349">
        <v>4500269135</v>
      </c>
      <c r="N92" s="1349" t="s">
        <v>9434</v>
      </c>
    </row>
    <row r="93" spans="1:14" s="237" customFormat="1" ht="15" customHeight="1" x14ac:dyDescent="0.25">
      <c r="A93" s="119" t="s">
        <v>305</v>
      </c>
      <c r="B93" s="164">
        <v>41974</v>
      </c>
      <c r="C93" s="118" t="s">
        <v>8606</v>
      </c>
      <c r="D93" s="119" t="s">
        <v>2018</v>
      </c>
      <c r="E93" s="162">
        <v>10287348</v>
      </c>
      <c r="F93" s="119">
        <v>28565894</v>
      </c>
      <c r="G93" s="119">
        <v>2704003</v>
      </c>
      <c r="H93" s="120" t="str">
        <f>IF(G93="","",VLOOKUP(G93,ARANCEL!$B$5:$D$121,2,FALSE))</f>
        <v xml:space="preserve">CORONA PERIFERICA CON PERNO MUÑON COLADO </v>
      </c>
      <c r="I93" s="121" t="s">
        <v>618</v>
      </c>
      <c r="J93" s="119">
        <v>1</v>
      </c>
      <c r="K93" s="122">
        <f>IF(G93="","",VLOOKUP(G93,ARANCEL!$B$5:$D$121,3,FALSE)*J93)</f>
        <v>32612</v>
      </c>
      <c r="L93" s="1349" t="s">
        <v>9431</v>
      </c>
      <c r="M93" s="1349">
        <v>4500269135</v>
      </c>
      <c r="N93" s="1349" t="s">
        <v>9434</v>
      </c>
    </row>
    <row r="94" spans="1:14" s="237" customFormat="1" ht="15" customHeight="1" x14ac:dyDescent="0.25">
      <c r="A94" s="119" t="s">
        <v>305</v>
      </c>
      <c r="B94" s="164">
        <v>41927</v>
      </c>
      <c r="C94" s="118" t="s">
        <v>7668</v>
      </c>
      <c r="D94" s="119" t="s">
        <v>514</v>
      </c>
      <c r="E94" s="162">
        <v>10265187</v>
      </c>
      <c r="F94" s="119">
        <v>28488718</v>
      </c>
      <c r="G94" s="119">
        <v>2704005</v>
      </c>
      <c r="H94" s="120" t="str">
        <f>IF(G94="","",VLOOKUP(G94,ARANCEL!$B$5:$D$121,2,FALSE))</f>
        <v>PROVISORIO</v>
      </c>
      <c r="I94" s="121" t="s">
        <v>308</v>
      </c>
      <c r="J94" s="119">
        <v>1</v>
      </c>
      <c r="K94" s="122">
        <f>IF(G94="","",VLOOKUP(G94,ARANCEL!$B$5:$D$121,3,FALSE)*J94)</f>
        <v>3250</v>
      </c>
      <c r="L94" s="1229" t="s">
        <v>8256</v>
      </c>
      <c r="M94" s="1229">
        <v>4500265261</v>
      </c>
      <c r="N94" s="1229" t="s">
        <v>8947</v>
      </c>
    </row>
    <row r="95" spans="1:14" s="237" customFormat="1" ht="15" customHeight="1" x14ac:dyDescent="0.25">
      <c r="A95" s="119" t="s">
        <v>606</v>
      </c>
      <c r="B95" s="164">
        <v>41927</v>
      </c>
      <c r="C95" s="118" t="s">
        <v>7668</v>
      </c>
      <c r="D95" s="119" t="s">
        <v>514</v>
      </c>
      <c r="E95" s="162">
        <v>10265187</v>
      </c>
      <c r="F95" s="119">
        <v>28488718</v>
      </c>
      <c r="G95" s="119">
        <v>2704003</v>
      </c>
      <c r="H95" s="120" t="str">
        <f>IF(G95="","",VLOOKUP(G95,ARANCEL!$B$5:$D$121,2,FALSE))</f>
        <v xml:space="preserve">CORONA PERIFERICA CON PERNO MUÑON COLADO </v>
      </c>
      <c r="I95" s="121" t="s">
        <v>308</v>
      </c>
      <c r="J95" s="119">
        <v>1</v>
      </c>
      <c r="K95" s="122">
        <f>IF(G95="","",VLOOKUP(G95,ARANCEL!$B$5:$D$121,3,FALSE)*J95)</f>
        <v>32612</v>
      </c>
      <c r="L95" s="1229" t="s">
        <v>8256</v>
      </c>
      <c r="M95" s="1229">
        <v>4500265261</v>
      </c>
      <c r="N95" s="1229" t="s">
        <v>8947</v>
      </c>
    </row>
    <row r="96" spans="1:14" s="237" customFormat="1" ht="15" customHeight="1" x14ac:dyDescent="0.25">
      <c r="A96" s="169" t="s">
        <v>313</v>
      </c>
      <c r="B96" s="164">
        <v>41699</v>
      </c>
      <c r="C96" s="118" t="s">
        <v>4183</v>
      </c>
      <c r="D96" s="119" t="s">
        <v>2018</v>
      </c>
      <c r="E96" s="162">
        <v>10181925</v>
      </c>
      <c r="F96" s="119">
        <v>25393906</v>
      </c>
      <c r="G96" s="119">
        <v>2704003</v>
      </c>
      <c r="H96" s="120" t="str">
        <f>IF(G96="","",VLOOKUP(G96,ARANCEL!$B$5:$D$121,2,FALSE))</f>
        <v xml:space="preserve">CORONA PERIFERICA CON PERNO MUÑON COLADO </v>
      </c>
      <c r="I96" s="121"/>
      <c r="J96" s="119">
        <v>1</v>
      </c>
      <c r="K96" s="122">
        <f>IF(G96="","",VLOOKUP(G96,ARANCEL!$B$5:$D$121,3,FALSE)*J96)</f>
        <v>32612</v>
      </c>
      <c r="L96" s="1229" t="s">
        <v>3058</v>
      </c>
      <c r="M96" s="1229">
        <v>4500225654</v>
      </c>
      <c r="N96" s="1229">
        <v>8926</v>
      </c>
    </row>
    <row r="97" spans="1:14" s="237" customFormat="1" ht="15" customHeight="1" x14ac:dyDescent="0.25">
      <c r="A97" s="169" t="s">
        <v>313</v>
      </c>
      <c r="B97" s="164">
        <v>41699</v>
      </c>
      <c r="C97" s="118" t="s">
        <v>4183</v>
      </c>
      <c r="D97" s="119" t="s">
        <v>2018</v>
      </c>
      <c r="E97" s="162">
        <v>10181925</v>
      </c>
      <c r="F97" s="119">
        <v>25393906</v>
      </c>
      <c r="G97" s="119">
        <v>2704005</v>
      </c>
      <c r="H97" s="120" t="str">
        <f>IF(G97="","",VLOOKUP(G97,ARANCEL!$B$5:$D$121,2,FALSE))</f>
        <v>PROVISORIO</v>
      </c>
      <c r="I97" s="121"/>
      <c r="J97" s="119">
        <v>1</v>
      </c>
      <c r="K97" s="122">
        <f>IF(G97="","",VLOOKUP(G97,ARANCEL!$B$5:$D$121,3,FALSE)*J97)</f>
        <v>3250</v>
      </c>
      <c r="L97" s="1229" t="s">
        <v>3058</v>
      </c>
      <c r="M97" s="1229">
        <v>4500225654</v>
      </c>
      <c r="N97" s="1229">
        <v>8926</v>
      </c>
    </row>
    <row r="98" spans="1:14" s="237" customFormat="1" x14ac:dyDescent="0.25">
      <c r="A98" s="119" t="s">
        <v>606</v>
      </c>
      <c r="B98" s="164">
        <v>41642</v>
      </c>
      <c r="C98" s="118" t="s">
        <v>2092</v>
      </c>
      <c r="D98" s="119" t="s">
        <v>69</v>
      </c>
      <c r="E98" s="162">
        <v>10165259</v>
      </c>
      <c r="F98" s="119">
        <v>24226170</v>
      </c>
      <c r="G98" s="119">
        <v>2704012</v>
      </c>
      <c r="H98" s="120" t="str">
        <f>IF(G98="","",VLOOKUP(G98,ARANCEL!$B$5:$D$121,2,FALSE))</f>
        <v xml:space="preserve">INTERMEDIARIO O PONTICO </v>
      </c>
      <c r="I98" s="121" t="s">
        <v>308</v>
      </c>
      <c r="J98" s="119">
        <v>1</v>
      </c>
      <c r="K98" s="122">
        <f>IF(G98="","",VLOOKUP(G98,ARANCEL!$B$5:$D$121,3,FALSE)*J98)</f>
        <v>25122</v>
      </c>
      <c r="L98" s="1236" t="s">
        <v>597</v>
      </c>
      <c r="M98" s="1236">
        <v>4500211673</v>
      </c>
      <c r="N98" s="1236">
        <v>8188</v>
      </c>
    </row>
    <row r="99" spans="1:14" s="237" customFormat="1" x14ac:dyDescent="0.25">
      <c r="A99" s="119" t="s">
        <v>305</v>
      </c>
      <c r="B99" s="164">
        <v>41642</v>
      </c>
      <c r="C99" s="118" t="s">
        <v>2092</v>
      </c>
      <c r="D99" s="119" t="s">
        <v>69</v>
      </c>
      <c r="E99" s="162">
        <v>10165259</v>
      </c>
      <c r="F99" s="119">
        <v>24226170</v>
      </c>
      <c r="G99" s="119">
        <v>2704008</v>
      </c>
      <c r="H99" s="120" t="str">
        <f>IF(G99="","",VLOOKUP(G99,ARANCEL!$B$5:$D$121,2,FALSE))</f>
        <v>PILAR, INSERCION O PUNTO DE APOYO CON PERNO MUÑON</v>
      </c>
      <c r="I99" s="121" t="s">
        <v>775</v>
      </c>
      <c r="J99" s="119">
        <v>2</v>
      </c>
      <c r="K99" s="122">
        <f>IF(G99="","",VLOOKUP(G99,ARANCEL!$B$5:$D$121,3,FALSE)*J99)</f>
        <v>65224</v>
      </c>
      <c r="L99" s="1236" t="s">
        <v>597</v>
      </c>
      <c r="M99" s="1236">
        <v>4500211673</v>
      </c>
      <c r="N99" s="1236">
        <v>8188</v>
      </c>
    </row>
    <row r="100" spans="1:14" s="237" customFormat="1" x14ac:dyDescent="0.25">
      <c r="A100" s="119" t="s">
        <v>305</v>
      </c>
      <c r="B100" s="164">
        <v>41717</v>
      </c>
      <c r="C100" s="118" t="s">
        <v>3419</v>
      </c>
      <c r="D100" s="119" t="s">
        <v>69</v>
      </c>
      <c r="E100" s="162">
        <v>10181638</v>
      </c>
      <c r="F100" s="119">
        <v>25097479</v>
      </c>
      <c r="G100" s="119">
        <v>2705003</v>
      </c>
      <c r="H100" s="120" t="str">
        <f>IF(G100="","",VLOOKUP(G100,ARANCEL!$B$5:$D$121,2,FALSE))</f>
        <v>INCRUSTACION ESTETICA (ART-GLASS O CERAMICA)</v>
      </c>
      <c r="I100" s="121" t="s">
        <v>622</v>
      </c>
      <c r="J100" s="119">
        <v>2</v>
      </c>
      <c r="K100" s="122">
        <f>IF(G100="","",VLOOKUP(G100,ARANCEL!$B$5:$D$121,3,FALSE)*J100)</f>
        <v>31352</v>
      </c>
      <c r="L100" s="1229" t="s">
        <v>3058</v>
      </c>
      <c r="M100" s="1229">
        <v>4500225658</v>
      </c>
      <c r="N100" s="1229">
        <v>8928</v>
      </c>
    </row>
    <row r="101" spans="1:14" s="237" customFormat="1" x14ac:dyDescent="0.25">
      <c r="A101" s="119" t="s">
        <v>305</v>
      </c>
      <c r="B101" s="164">
        <v>41725</v>
      </c>
      <c r="C101" s="118" t="s">
        <v>3419</v>
      </c>
      <c r="D101" s="119" t="s">
        <v>69</v>
      </c>
      <c r="E101" s="162">
        <v>10183941</v>
      </c>
      <c r="F101" s="119">
        <v>25097149</v>
      </c>
      <c r="G101" s="119">
        <v>2705003</v>
      </c>
      <c r="H101" s="120" t="str">
        <f>IF(G101="","",VLOOKUP(G101,ARANCEL!$B$5:$D$121,2,FALSE))</f>
        <v>INCRUSTACION ESTETICA (ART-GLASS O CERAMICA)</v>
      </c>
      <c r="I101" s="121" t="s">
        <v>622</v>
      </c>
      <c r="J101" s="119">
        <v>2</v>
      </c>
      <c r="K101" s="122">
        <f>IF(G101="","",VLOOKUP(G101,ARANCEL!$B$5:$D$121,3,FALSE)*J101)</f>
        <v>31352</v>
      </c>
      <c r="L101" s="1235" t="str">
        <f>IF(E101="","","IMPAGO")</f>
        <v>IMPAGO</v>
      </c>
      <c r="M101" s="1235" t="str">
        <f>IF(L101="IMPAGO","SIN O.C.","")</f>
        <v>SIN O.C.</v>
      </c>
      <c r="N101" s="1235" t="str">
        <f>IF(L101="IMPAGO","SIN FACT.","")</f>
        <v>SIN FACT.</v>
      </c>
    </row>
    <row r="102" spans="1:14" s="237" customFormat="1" x14ac:dyDescent="0.25">
      <c r="A102" s="119" t="s">
        <v>305</v>
      </c>
      <c r="B102" s="164">
        <v>41963</v>
      </c>
      <c r="C102" s="118" t="s">
        <v>8402</v>
      </c>
      <c r="D102" s="119" t="s">
        <v>8403</v>
      </c>
      <c r="E102" s="162">
        <v>10282524</v>
      </c>
      <c r="F102" s="119">
        <v>26900449</v>
      </c>
      <c r="G102" s="119">
        <v>2704005</v>
      </c>
      <c r="H102" s="120" t="str">
        <f>IF(G102="","",VLOOKUP(G102,ARANCEL!$B$5:$D$121,2,FALSE))</f>
        <v>PROVISORIO</v>
      </c>
      <c r="I102" s="121" t="s">
        <v>618</v>
      </c>
      <c r="J102" s="119">
        <v>1</v>
      </c>
      <c r="K102" s="122">
        <f>IF(G102="","",VLOOKUP(G102,ARANCEL!$B$5:$D$121,3,FALSE)*J102)</f>
        <v>3250</v>
      </c>
      <c r="L102" s="1349" t="s">
        <v>9431</v>
      </c>
      <c r="M102" s="1349">
        <v>4500269135</v>
      </c>
      <c r="N102" s="1349" t="s">
        <v>9434</v>
      </c>
    </row>
    <row r="103" spans="1:14" s="237" customFormat="1" x14ac:dyDescent="0.25">
      <c r="A103" s="119" t="s">
        <v>606</v>
      </c>
      <c r="B103" s="164">
        <v>41963</v>
      </c>
      <c r="C103" s="118" t="s">
        <v>8402</v>
      </c>
      <c r="D103" s="119" t="s">
        <v>8403</v>
      </c>
      <c r="E103" s="162">
        <v>10282524</v>
      </c>
      <c r="F103" s="119">
        <v>26900449</v>
      </c>
      <c r="G103" s="119">
        <v>2704003</v>
      </c>
      <c r="H103" s="120" t="str">
        <f>IF(G103="","",VLOOKUP(G103,ARANCEL!$B$5:$D$121,2,FALSE))</f>
        <v xml:space="preserve">CORONA PERIFERICA CON PERNO MUÑON COLADO </v>
      </c>
      <c r="I103" s="121" t="s">
        <v>618</v>
      </c>
      <c r="J103" s="119">
        <v>1</v>
      </c>
      <c r="K103" s="122">
        <f>IF(G103="","",VLOOKUP(G103,ARANCEL!$B$5:$D$121,3,FALSE)*J103)</f>
        <v>32612</v>
      </c>
      <c r="L103" s="1349" t="s">
        <v>9431</v>
      </c>
      <c r="M103" s="1349">
        <v>4500269135</v>
      </c>
      <c r="N103" s="1349" t="s">
        <v>9434</v>
      </c>
    </row>
    <row r="104" spans="1:14" s="237" customFormat="1" x14ac:dyDescent="0.25">
      <c r="A104" s="119" t="s">
        <v>313</v>
      </c>
      <c r="B104" s="164">
        <v>42031</v>
      </c>
      <c r="C104" s="118" t="s">
        <v>9781</v>
      </c>
      <c r="D104" s="119" t="s">
        <v>73</v>
      </c>
      <c r="E104" s="162">
        <v>10313591</v>
      </c>
      <c r="F104" s="119">
        <v>28737131</v>
      </c>
      <c r="G104" s="119">
        <v>2704005</v>
      </c>
      <c r="H104" s="120" t="str">
        <f>IF(G104="","",VLOOKUP(G104,ARANCEL!$B$5:$D$121,2,FALSE))</f>
        <v>PROVISORIO</v>
      </c>
      <c r="I104" s="121" t="s">
        <v>4781</v>
      </c>
      <c r="J104" s="119">
        <v>3</v>
      </c>
      <c r="K104" s="122">
        <f>IF(G104="","",VLOOKUP(G104,ARANCEL!$B$5:$D$121,3,FALSE)*J104)</f>
        <v>9750</v>
      </c>
      <c r="L104" s="1235" t="str">
        <f>IF(E104="","","IMPAGO")</f>
        <v>IMPAGO</v>
      </c>
      <c r="M104" s="1235" t="str">
        <f>IF(L104="IMPAGO","SIN O.C.","")</f>
        <v>SIN O.C.</v>
      </c>
      <c r="N104" s="1235" t="str">
        <f>IF(L104="IMPAGO","SIN FACT.","")</f>
        <v>SIN FACT.</v>
      </c>
    </row>
    <row r="105" spans="1:14" s="237" customFormat="1" x14ac:dyDescent="0.25">
      <c r="A105" s="119" t="s">
        <v>305</v>
      </c>
      <c r="B105" s="164">
        <v>41800</v>
      </c>
      <c r="C105" s="118" t="s">
        <v>5064</v>
      </c>
      <c r="D105" s="119" t="s">
        <v>516</v>
      </c>
      <c r="E105" s="162">
        <v>10208258</v>
      </c>
      <c r="F105" s="119">
        <v>26614760</v>
      </c>
      <c r="G105" s="119">
        <v>2704005</v>
      </c>
      <c r="H105" s="120" t="str">
        <f>IF(G105="","",VLOOKUP(G105,ARANCEL!$B$5:$D$121,2,FALSE))</f>
        <v>PROVISORIO</v>
      </c>
      <c r="I105" s="121" t="s">
        <v>316</v>
      </c>
      <c r="J105" s="119">
        <v>1</v>
      </c>
      <c r="K105" s="122">
        <f>IF(G105="","",VLOOKUP(G105,ARANCEL!$B$5:$D$121,3,FALSE)*J105)</f>
        <v>3250</v>
      </c>
      <c r="L105" s="1229" t="s">
        <v>5742</v>
      </c>
      <c r="M105" s="1229">
        <v>4500239396</v>
      </c>
      <c r="N105" s="1229" t="s">
        <v>5752</v>
      </c>
    </row>
    <row r="106" spans="1:14" s="237" customFormat="1" x14ac:dyDescent="0.25">
      <c r="A106" s="119" t="s">
        <v>606</v>
      </c>
      <c r="B106" s="164">
        <v>41925</v>
      </c>
      <c r="C106" s="118" t="s">
        <v>5064</v>
      </c>
      <c r="D106" s="119" t="s">
        <v>516</v>
      </c>
      <c r="E106" s="162">
        <v>10208258</v>
      </c>
      <c r="F106" s="119">
        <v>26614760</v>
      </c>
      <c r="G106" s="119">
        <v>2704003</v>
      </c>
      <c r="H106" s="120" t="str">
        <f>IF(G106="","",VLOOKUP(G106,ARANCEL!$B$5:$D$121,2,FALSE))</f>
        <v xml:space="preserve">CORONA PERIFERICA CON PERNO MUÑON COLADO </v>
      </c>
      <c r="I106" s="121" t="s">
        <v>316</v>
      </c>
      <c r="J106" s="119">
        <v>1</v>
      </c>
      <c r="K106" s="122">
        <f>IF(G106="","",VLOOKUP(G106,ARANCEL!$B$5:$D$121,3,FALSE)*J106)</f>
        <v>32612</v>
      </c>
      <c r="L106" s="1229" t="s">
        <v>8256</v>
      </c>
      <c r="M106" s="1229">
        <v>4500265261</v>
      </c>
      <c r="N106" s="1229" t="s">
        <v>8947</v>
      </c>
    </row>
    <row r="107" spans="1:14" s="237" customFormat="1" x14ac:dyDescent="0.25">
      <c r="A107" s="119" t="s">
        <v>305</v>
      </c>
      <c r="B107" s="164">
        <v>41831</v>
      </c>
      <c r="C107" s="118" t="s">
        <v>5720</v>
      </c>
      <c r="D107" s="119" t="s">
        <v>1982</v>
      </c>
      <c r="E107" s="162">
        <v>10224681</v>
      </c>
      <c r="F107" s="119">
        <v>27415612</v>
      </c>
      <c r="G107" s="119">
        <v>2704005</v>
      </c>
      <c r="H107" s="120" t="str">
        <f>IF(G107="","",VLOOKUP(G107,ARANCEL!$B$5:$D$121,2,FALSE))</f>
        <v>PROVISORIO</v>
      </c>
      <c r="I107" s="121" t="s">
        <v>329</v>
      </c>
      <c r="J107" s="119">
        <v>1</v>
      </c>
      <c r="K107" s="122">
        <f>IF(G107="","",VLOOKUP(G107,ARANCEL!$B$5:$D$121,3,FALSE)*J107)</f>
        <v>3250</v>
      </c>
      <c r="L107" s="1229" t="s">
        <v>6017</v>
      </c>
      <c r="M107" s="1229">
        <v>4500243582</v>
      </c>
      <c r="N107" s="1229">
        <v>9788</v>
      </c>
    </row>
    <row r="108" spans="1:14" s="237" customFormat="1" ht="15" customHeight="1" x14ac:dyDescent="0.25">
      <c r="A108" s="119" t="s">
        <v>305</v>
      </c>
      <c r="B108" s="164">
        <v>41852</v>
      </c>
      <c r="C108" s="118" t="s">
        <v>5720</v>
      </c>
      <c r="D108" s="119" t="s">
        <v>1982</v>
      </c>
      <c r="E108" s="162">
        <v>10224681</v>
      </c>
      <c r="F108" s="119">
        <v>27415612</v>
      </c>
      <c r="G108" s="119">
        <v>2704027</v>
      </c>
      <c r="H108" s="120" t="str">
        <f>IF(G108="","",VLOOKUP(G108,ARANCEL!$B$5:$D$121,2,FALSE))</f>
        <v>PROTESIS VALPLAST UNILATERAL (HASTA 2 PIEZAS)</v>
      </c>
      <c r="I108" s="121" t="s">
        <v>329</v>
      </c>
      <c r="J108" s="119">
        <v>1</v>
      </c>
      <c r="K108" s="122">
        <f>IF(G108="","",VLOOKUP(G108,ARANCEL!$B$5:$D$121,3,FALSE)*J108)</f>
        <v>22491</v>
      </c>
      <c r="L108" s="1229" t="s">
        <v>6017</v>
      </c>
      <c r="M108" s="1229">
        <v>4500245445</v>
      </c>
      <c r="N108" s="1229">
        <v>9809</v>
      </c>
    </row>
    <row r="109" spans="1:14" s="237" customFormat="1" ht="15" customHeight="1" x14ac:dyDescent="0.25">
      <c r="A109" s="119" t="s">
        <v>305</v>
      </c>
      <c r="B109" s="164">
        <v>42024</v>
      </c>
      <c r="C109" s="118" t="s">
        <v>9611</v>
      </c>
      <c r="D109" s="119" t="s">
        <v>400</v>
      </c>
      <c r="E109" s="162">
        <v>10310447</v>
      </c>
      <c r="F109" s="119">
        <v>29748750</v>
      </c>
      <c r="G109" s="119">
        <v>2708001</v>
      </c>
      <c r="H109" s="120" t="str">
        <f>IF(G109="","",VLOOKUP(G109,ARANCEL!$B$5:$D$121,2,FALSE))</f>
        <v xml:space="preserve">PLACA DE ORTODONCIA SIN TORNILLO </v>
      </c>
      <c r="I109" s="121" t="s">
        <v>306</v>
      </c>
      <c r="J109" s="119">
        <v>1</v>
      </c>
      <c r="K109" s="122">
        <f>IF(G109="","",VLOOKUP(G109,ARANCEL!$B$5:$D$121,3,FALSE)*J109)</f>
        <v>17997</v>
      </c>
      <c r="L109" s="1235" t="str">
        <f>IF(E109="","","IMPAGO")</f>
        <v>IMPAGO</v>
      </c>
      <c r="M109" s="1235" t="str">
        <f>IF(L109="IMPAGO","SIN O.C.","")</f>
        <v>SIN O.C.</v>
      </c>
      <c r="N109" s="1235" t="str">
        <f>IF(L109="IMPAGO","SIN FACT.","")</f>
        <v>SIN FACT.</v>
      </c>
    </row>
    <row r="110" spans="1:14" s="237" customFormat="1" x14ac:dyDescent="0.25">
      <c r="A110" s="927" t="s">
        <v>313</v>
      </c>
      <c r="B110" s="164">
        <v>41652</v>
      </c>
      <c r="C110" s="118" t="s">
        <v>1995</v>
      </c>
      <c r="D110" s="119" t="s">
        <v>69</v>
      </c>
      <c r="E110" s="162">
        <v>10168960</v>
      </c>
      <c r="F110" s="119">
        <v>23820369</v>
      </c>
      <c r="G110" s="119">
        <v>2704003</v>
      </c>
      <c r="H110" s="120" t="str">
        <f>IF(G110="","",VLOOKUP(G110,ARANCEL!$B$5:$D$121,2,FALSE))</f>
        <v xml:space="preserve">CORONA PERIFERICA CON PERNO MUÑON COLADO </v>
      </c>
      <c r="I110" s="121" t="s">
        <v>337</v>
      </c>
      <c r="J110" s="119">
        <v>1</v>
      </c>
      <c r="K110" s="122">
        <f>IF(G110="","",VLOOKUP(G110,ARANCEL!$B$5:$D$121,3,FALSE)*J110)</f>
        <v>32612</v>
      </c>
      <c r="L110" s="1229" t="s">
        <v>8279</v>
      </c>
      <c r="M110" s="1229">
        <v>4500257525</v>
      </c>
      <c r="N110" s="1229" t="s">
        <v>8282</v>
      </c>
    </row>
    <row r="111" spans="1:14" s="237" customFormat="1" x14ac:dyDescent="0.25">
      <c r="A111" s="119" t="s">
        <v>305</v>
      </c>
      <c r="B111" s="164">
        <v>41659</v>
      </c>
      <c r="C111" s="118" t="s">
        <v>1995</v>
      </c>
      <c r="D111" s="119" t="s">
        <v>69</v>
      </c>
      <c r="E111" s="162">
        <v>10167367</v>
      </c>
      <c r="F111" s="119">
        <v>23820369</v>
      </c>
      <c r="G111" s="119">
        <v>2704003</v>
      </c>
      <c r="H111" s="120" t="str">
        <f>IF(G111="","",VLOOKUP(G111,ARANCEL!$B$5:$D$121,2,FALSE))</f>
        <v xml:space="preserve">CORONA PERIFERICA CON PERNO MUÑON COLADO </v>
      </c>
      <c r="I111" s="121" t="s">
        <v>337</v>
      </c>
      <c r="J111" s="119">
        <v>1</v>
      </c>
      <c r="K111" s="122">
        <f>IF(G111="","",VLOOKUP(G111,ARANCEL!$B$5:$D$121,3,FALSE)*J111)</f>
        <v>32612</v>
      </c>
      <c r="L111" s="1229" t="s">
        <v>2842</v>
      </c>
      <c r="M111" s="1229">
        <v>4500216214</v>
      </c>
      <c r="N111" s="1229">
        <v>8395</v>
      </c>
    </row>
    <row r="112" spans="1:14" s="237" customFormat="1" x14ac:dyDescent="0.25">
      <c r="A112" s="119" t="s">
        <v>305</v>
      </c>
      <c r="B112" s="164">
        <v>41892</v>
      </c>
      <c r="C112" s="118" t="s">
        <v>6975</v>
      </c>
      <c r="D112" s="119" t="s">
        <v>1987</v>
      </c>
      <c r="E112" s="162">
        <v>10254474</v>
      </c>
      <c r="F112" s="119">
        <v>28249604</v>
      </c>
      <c r="G112" s="119">
        <v>2705003</v>
      </c>
      <c r="H112" s="120" t="str">
        <f>IF(G112="","",VLOOKUP(G112,ARANCEL!$B$5:$D$121,2,FALSE))</f>
        <v>INCRUSTACION ESTETICA (ART-GLASS O CERAMICA)</v>
      </c>
      <c r="I112" s="121" t="s">
        <v>633</v>
      </c>
      <c r="J112" s="119">
        <v>14</v>
      </c>
      <c r="K112" s="122">
        <f>IF(G112="","",VLOOKUP(G112,ARANCEL!$B$5:$D$121,3,FALSE)*J112)</f>
        <v>219464</v>
      </c>
      <c r="L112" s="1229" t="s">
        <v>8256</v>
      </c>
      <c r="M112" s="1229">
        <v>4500265261</v>
      </c>
      <c r="N112" s="1229" t="s">
        <v>8947</v>
      </c>
    </row>
    <row r="113" spans="1:14" s="237" customFormat="1" x14ac:dyDescent="0.25">
      <c r="A113" s="119" t="s">
        <v>305</v>
      </c>
      <c r="B113" s="164">
        <v>41922</v>
      </c>
      <c r="C113" s="118" t="s">
        <v>7594</v>
      </c>
      <c r="D113" s="119" t="s">
        <v>70</v>
      </c>
      <c r="E113" s="162">
        <v>10262645</v>
      </c>
      <c r="F113" s="119">
        <v>28333806</v>
      </c>
      <c r="G113" s="119">
        <v>2705003</v>
      </c>
      <c r="H113" s="120" t="str">
        <f>IF(G113="","",VLOOKUP(G113,ARANCEL!$B$5:$D$121,2,FALSE))</f>
        <v>INCRUSTACION ESTETICA (ART-GLASS O CERAMICA)</v>
      </c>
      <c r="I113" s="121" t="s">
        <v>326</v>
      </c>
      <c r="J113" s="119">
        <v>1</v>
      </c>
      <c r="K113" s="122">
        <f>IF(G113="","",VLOOKUP(G113,ARANCEL!$B$5:$D$121,3,FALSE)*J113)</f>
        <v>15676</v>
      </c>
      <c r="L113" s="1229" t="s">
        <v>8256</v>
      </c>
      <c r="M113" s="1229">
        <v>4500265261</v>
      </c>
      <c r="N113" s="1229" t="s">
        <v>8947</v>
      </c>
    </row>
    <row r="114" spans="1:14" s="237" customFormat="1" x14ac:dyDescent="0.25">
      <c r="A114" s="119" t="s">
        <v>305</v>
      </c>
      <c r="B114" s="164">
        <v>41666</v>
      </c>
      <c r="C114" s="118" t="s">
        <v>1984</v>
      </c>
      <c r="D114" s="119" t="s">
        <v>514</v>
      </c>
      <c r="E114" s="162">
        <v>10170316</v>
      </c>
      <c r="F114" s="119">
        <v>24669190</v>
      </c>
      <c r="G114" s="119">
        <v>2705003</v>
      </c>
      <c r="H114" s="120" t="str">
        <f>IF(G114="","",VLOOKUP(G114,ARANCEL!$B$5:$D$121,2,FALSE))</f>
        <v>INCRUSTACION ESTETICA (ART-GLASS O CERAMICA)</v>
      </c>
      <c r="I114" s="121" t="s">
        <v>618</v>
      </c>
      <c r="J114" s="119">
        <v>1</v>
      </c>
      <c r="K114" s="122">
        <f>IF(G114="","",VLOOKUP(G114,ARANCEL!$B$5:$D$121,3,FALSE)*J114)</f>
        <v>15676</v>
      </c>
      <c r="L114" s="1229" t="s">
        <v>2842</v>
      </c>
      <c r="M114" s="1229">
        <v>4500216217</v>
      </c>
      <c r="N114" s="1229">
        <v>8397</v>
      </c>
    </row>
    <row r="115" spans="1:14" s="237" customFormat="1" ht="15" customHeight="1" x14ac:dyDescent="0.25">
      <c r="A115" s="174" t="s">
        <v>305</v>
      </c>
      <c r="B115" s="223">
        <v>41676</v>
      </c>
      <c r="C115" s="181" t="s">
        <v>1984</v>
      </c>
      <c r="D115" s="174" t="s">
        <v>514</v>
      </c>
      <c r="E115" s="162">
        <v>10170316</v>
      </c>
      <c r="F115" s="119">
        <v>24669190</v>
      </c>
      <c r="G115" s="119">
        <v>2705003</v>
      </c>
      <c r="H115" s="120" t="str">
        <f>IF(G115="","",VLOOKUP(G115,ARANCEL!$B$5:$D$121,2,FALSE))</f>
        <v>INCRUSTACION ESTETICA (ART-GLASS O CERAMICA)</v>
      </c>
      <c r="I115" s="121" t="s">
        <v>318</v>
      </c>
      <c r="J115" s="119">
        <v>1</v>
      </c>
      <c r="K115" s="122">
        <f>IF(G115="","",VLOOKUP(G115,ARANCEL!$B$5:$D$121,3,FALSE)*J115)</f>
        <v>15676</v>
      </c>
      <c r="L115" s="1229" t="s">
        <v>2842</v>
      </c>
      <c r="M115" s="1229">
        <v>4500216217</v>
      </c>
      <c r="N115" s="1229">
        <v>8397</v>
      </c>
    </row>
    <row r="116" spans="1:14" s="237" customFormat="1" ht="15" customHeight="1" x14ac:dyDescent="0.25">
      <c r="A116" s="119" t="s">
        <v>305</v>
      </c>
      <c r="B116" s="164">
        <v>41647</v>
      </c>
      <c r="C116" s="118" t="s">
        <v>2088</v>
      </c>
      <c r="D116" s="119" t="s">
        <v>1987</v>
      </c>
      <c r="E116" s="162">
        <v>10162932</v>
      </c>
      <c r="F116" s="119">
        <v>23561334</v>
      </c>
      <c r="G116" s="119">
        <v>2705003</v>
      </c>
      <c r="H116" s="120" t="str">
        <f>IF(G116="","",VLOOKUP(G116,ARANCEL!$B$5:$D$121,2,FALSE))</f>
        <v>INCRUSTACION ESTETICA (ART-GLASS O CERAMICA)</v>
      </c>
      <c r="I116" s="121"/>
      <c r="J116" s="119">
        <v>1</v>
      </c>
      <c r="K116" s="122">
        <f>IF(G116="","",VLOOKUP(G116,ARANCEL!$B$5:$D$121,3,FALSE)*J116)</f>
        <v>15676</v>
      </c>
      <c r="L116" s="1236" t="s">
        <v>597</v>
      </c>
      <c r="M116" s="1236">
        <v>4500211670</v>
      </c>
      <c r="N116" s="1236">
        <v>8186</v>
      </c>
    </row>
    <row r="117" spans="1:14" s="237" customFormat="1" x14ac:dyDescent="0.25">
      <c r="A117" s="119" t="s">
        <v>305</v>
      </c>
      <c r="B117" s="164">
        <v>41962</v>
      </c>
      <c r="C117" s="118" t="s">
        <v>8376</v>
      </c>
      <c r="D117" s="119" t="s">
        <v>7488</v>
      </c>
      <c r="E117" s="162">
        <v>10281695</v>
      </c>
      <c r="F117" s="119">
        <v>24709985</v>
      </c>
      <c r="G117" s="119">
        <v>2708001</v>
      </c>
      <c r="H117" s="120" t="str">
        <f>IF(G117="","",VLOOKUP(G117,ARANCEL!$B$5:$D$121,2,FALSE))</f>
        <v xml:space="preserve">PLACA DE ORTODONCIA SIN TORNILLO </v>
      </c>
      <c r="I117" s="121" t="s">
        <v>306</v>
      </c>
      <c r="J117" s="119">
        <v>1</v>
      </c>
      <c r="K117" s="122">
        <f>IF(G117="","",VLOOKUP(G117,ARANCEL!$B$5:$D$121,3,FALSE)*J117)</f>
        <v>17997</v>
      </c>
      <c r="L117" s="1349" t="s">
        <v>9431</v>
      </c>
      <c r="M117" s="1349">
        <v>4500269135</v>
      </c>
      <c r="N117" s="1349" t="s">
        <v>9434</v>
      </c>
    </row>
    <row r="118" spans="1:14" s="237" customFormat="1" ht="15" customHeight="1" x14ac:dyDescent="0.25">
      <c r="A118" s="119" t="s">
        <v>305</v>
      </c>
      <c r="B118" s="164">
        <v>41967</v>
      </c>
      <c r="C118" s="118" t="s">
        <v>8553</v>
      </c>
      <c r="D118" s="119" t="s">
        <v>400</v>
      </c>
      <c r="E118" s="162">
        <v>10285582</v>
      </c>
      <c r="F118" s="119">
        <v>29404942</v>
      </c>
      <c r="G118" s="119">
        <v>2708001</v>
      </c>
      <c r="H118" s="120" t="str">
        <f>IF(G118="","",VLOOKUP(G118,ARANCEL!$B$5:$D$121,2,FALSE))</f>
        <v xml:space="preserve">PLACA DE ORTODONCIA SIN TORNILLO </v>
      </c>
      <c r="I118" s="121" t="s">
        <v>306</v>
      </c>
      <c r="J118" s="119">
        <v>1</v>
      </c>
      <c r="K118" s="122">
        <f>IF(G118="","",VLOOKUP(G118,ARANCEL!$B$5:$D$121,3,FALSE)*J118)</f>
        <v>17997</v>
      </c>
      <c r="L118" s="1349" t="s">
        <v>9431</v>
      </c>
      <c r="M118" s="1349">
        <v>4500269135</v>
      </c>
      <c r="N118" s="1349" t="s">
        <v>9434</v>
      </c>
    </row>
    <row r="119" spans="1:14" s="237" customFormat="1" ht="15" customHeight="1" x14ac:dyDescent="0.25">
      <c r="A119" s="119" t="s">
        <v>305</v>
      </c>
      <c r="B119" s="164">
        <v>42023</v>
      </c>
      <c r="C119" s="118" t="s">
        <v>9551</v>
      </c>
      <c r="D119" s="119" t="s">
        <v>73</v>
      </c>
      <c r="E119" s="162">
        <v>10309591</v>
      </c>
      <c r="F119" s="119">
        <v>30365339</v>
      </c>
      <c r="G119" s="119">
        <v>2704005</v>
      </c>
      <c r="H119" s="120" t="str">
        <f>IF(G119="","",VLOOKUP(G119,ARANCEL!$B$5:$D$121,2,FALSE))</f>
        <v>PROVISORIO</v>
      </c>
      <c r="I119" s="121" t="s">
        <v>326</v>
      </c>
      <c r="J119" s="119">
        <v>1</v>
      </c>
      <c r="K119" s="122">
        <f>IF(G119="","",VLOOKUP(G119,ARANCEL!$B$5:$D$121,3,FALSE)*J119)</f>
        <v>3250</v>
      </c>
      <c r="L119" s="1235" t="str">
        <f>IF(E119="","","IMPAGO")</f>
        <v>IMPAGO</v>
      </c>
      <c r="M119" s="1235" t="str">
        <f>IF(L119="IMPAGO","SIN O.C.","")</f>
        <v>SIN O.C.</v>
      </c>
      <c r="N119" s="1235" t="str">
        <f>IF(L119="IMPAGO","SIN FACT.","")</f>
        <v>SIN FACT.</v>
      </c>
    </row>
    <row r="120" spans="1:14" s="237" customFormat="1" ht="15" customHeight="1" x14ac:dyDescent="0.25">
      <c r="A120" s="119" t="s">
        <v>313</v>
      </c>
      <c r="B120" s="164">
        <v>42023</v>
      </c>
      <c r="C120" s="118" t="s">
        <v>9551</v>
      </c>
      <c r="D120" s="119" t="s">
        <v>73</v>
      </c>
      <c r="E120" s="162">
        <v>10309591</v>
      </c>
      <c r="F120" s="119">
        <v>30365339</v>
      </c>
      <c r="G120" s="119">
        <v>2704002</v>
      </c>
      <c r="H120" s="120" t="str">
        <f>IF(G120="","",VLOOKUP(G120,ARANCEL!$B$5:$D$121,2,FALSE))</f>
        <v xml:space="preserve">CORONA PERIFERICA </v>
      </c>
      <c r="I120" s="121" t="s">
        <v>326</v>
      </c>
      <c r="J120" s="119">
        <v>1</v>
      </c>
      <c r="K120" s="122">
        <f>IF(G120="","",VLOOKUP(G120,ARANCEL!$B$5:$D$121,3,FALSE)*J120)</f>
        <v>25865</v>
      </c>
      <c r="L120" s="1235" t="str">
        <f>IF(E120="","","IMPAGO")</f>
        <v>IMPAGO</v>
      </c>
      <c r="M120" s="1235" t="str">
        <f>IF(L120="IMPAGO","SIN O.C.","")</f>
        <v>SIN O.C.</v>
      </c>
      <c r="N120" s="1235" t="str">
        <f>IF(L120="IMPAGO","SIN FACT.","")</f>
        <v>SIN FACT.</v>
      </c>
    </row>
    <row r="121" spans="1:14" s="237" customFormat="1" ht="15" customHeight="1" x14ac:dyDescent="0.25">
      <c r="A121" s="119" t="s">
        <v>305</v>
      </c>
      <c r="B121" s="164">
        <v>41677</v>
      </c>
      <c r="C121" s="118" t="s">
        <v>2087</v>
      </c>
      <c r="D121" s="119" t="s">
        <v>1987</v>
      </c>
      <c r="E121" s="162">
        <v>10172523</v>
      </c>
      <c r="F121" s="119">
        <v>23836510</v>
      </c>
      <c r="G121" s="119">
        <v>2705003</v>
      </c>
      <c r="H121" s="120" t="str">
        <f>IF(G121="","",VLOOKUP(G121,ARANCEL!$B$5:$D$121,2,FALSE))</f>
        <v>INCRUSTACION ESTETICA (ART-GLASS O CERAMICA)</v>
      </c>
      <c r="I121" s="121" t="s">
        <v>317</v>
      </c>
      <c r="J121" s="119">
        <v>1</v>
      </c>
      <c r="K121" s="122">
        <f>IF(G121="","",VLOOKUP(G121,ARANCEL!$B$5:$D$121,3,FALSE)*J121)</f>
        <v>15676</v>
      </c>
      <c r="L121" s="1229" t="s">
        <v>3438</v>
      </c>
      <c r="M121" s="1229">
        <v>4500220780</v>
      </c>
      <c r="N121" s="1229">
        <v>8621</v>
      </c>
    </row>
    <row r="122" spans="1:14" s="237" customFormat="1" x14ac:dyDescent="0.25">
      <c r="A122" s="119" t="s">
        <v>305</v>
      </c>
      <c r="B122" s="164">
        <v>41828</v>
      </c>
      <c r="C122" s="118" t="s">
        <v>920</v>
      </c>
      <c r="D122" s="119" t="s">
        <v>438</v>
      </c>
      <c r="E122" s="162">
        <v>10221357</v>
      </c>
      <c r="F122" s="119">
        <v>27196903</v>
      </c>
      <c r="G122" s="119">
        <v>2704005</v>
      </c>
      <c r="H122" s="120" t="str">
        <f>IF(G122="","",VLOOKUP(G122,ARANCEL!$B$5:$D$121,2,FALSE))</f>
        <v>PROVISORIO</v>
      </c>
      <c r="I122" s="121" t="s">
        <v>324</v>
      </c>
      <c r="J122" s="119">
        <v>1</v>
      </c>
      <c r="K122" s="122">
        <f>IF(G122="","",VLOOKUP(G122,ARANCEL!$B$5:$D$121,3,FALSE)*J122)</f>
        <v>3250</v>
      </c>
      <c r="L122" s="1229" t="s">
        <v>6017</v>
      </c>
      <c r="M122" s="1229">
        <v>4500243582</v>
      </c>
      <c r="N122" s="1229">
        <v>9788</v>
      </c>
    </row>
    <row r="123" spans="1:14" s="237" customFormat="1" x14ac:dyDescent="0.25">
      <c r="A123" s="169" t="s">
        <v>305</v>
      </c>
      <c r="B123" s="164">
        <v>41828</v>
      </c>
      <c r="C123" s="118" t="s">
        <v>920</v>
      </c>
      <c r="D123" s="119" t="s">
        <v>438</v>
      </c>
      <c r="E123" s="162">
        <v>10221357</v>
      </c>
      <c r="F123" s="119">
        <v>27196903</v>
      </c>
      <c r="G123" s="119">
        <v>2704003</v>
      </c>
      <c r="H123" s="120" t="str">
        <f>IF(G123="","",VLOOKUP(G123,ARANCEL!$B$5:$D$121,2,FALSE))</f>
        <v xml:space="preserve">CORONA PERIFERICA CON PERNO MUÑON COLADO </v>
      </c>
      <c r="I123" s="121" t="s">
        <v>324</v>
      </c>
      <c r="J123" s="119">
        <v>1</v>
      </c>
      <c r="K123" s="122">
        <f>IF(G123="","",VLOOKUP(G123,ARANCEL!$B$5:$D$121,3,FALSE)*J123)</f>
        <v>32612</v>
      </c>
      <c r="L123" s="1229" t="s">
        <v>6017</v>
      </c>
      <c r="M123" s="1229">
        <v>4500243582</v>
      </c>
      <c r="N123" s="1229">
        <v>9788</v>
      </c>
    </row>
    <row r="124" spans="1:14" s="237" customFormat="1" ht="15" customHeight="1" x14ac:dyDescent="0.25">
      <c r="A124" s="119" t="s">
        <v>305</v>
      </c>
      <c r="B124" s="164">
        <v>41936</v>
      </c>
      <c r="C124" s="118" t="s">
        <v>7839</v>
      </c>
      <c r="D124" s="119" t="s">
        <v>516</v>
      </c>
      <c r="E124" s="162">
        <v>10269590</v>
      </c>
      <c r="F124" s="119">
        <v>29152469</v>
      </c>
      <c r="G124" s="119">
        <v>2704005</v>
      </c>
      <c r="H124" s="120" t="str">
        <f>IF(G124="","",VLOOKUP(G124,ARANCEL!$B$5:$D$121,2,FALSE))</f>
        <v>PROVISORIO</v>
      </c>
      <c r="I124" s="121" t="s">
        <v>618</v>
      </c>
      <c r="J124" s="119">
        <v>1</v>
      </c>
      <c r="K124" s="122">
        <f>IF(G124="","",VLOOKUP(G124,ARANCEL!$B$5:$D$121,3,FALSE)*J124)</f>
        <v>3250</v>
      </c>
      <c r="L124" s="1229" t="s">
        <v>8256</v>
      </c>
      <c r="M124" s="1229">
        <v>4500265261</v>
      </c>
      <c r="N124" s="1229" t="s">
        <v>8947</v>
      </c>
    </row>
    <row r="125" spans="1:14" s="237" customFormat="1" ht="15" customHeight="1" x14ac:dyDescent="0.25">
      <c r="A125" s="119" t="s">
        <v>606</v>
      </c>
      <c r="B125" s="164">
        <v>41936</v>
      </c>
      <c r="C125" s="118" t="s">
        <v>7839</v>
      </c>
      <c r="D125" s="119" t="s">
        <v>516</v>
      </c>
      <c r="E125" s="162">
        <v>10269590</v>
      </c>
      <c r="F125" s="119">
        <v>29152469</v>
      </c>
      <c r="G125" s="119">
        <v>2704003</v>
      </c>
      <c r="H125" s="120" t="str">
        <f>IF(G125="","",VLOOKUP(G125,ARANCEL!$B$5:$D$121,2,FALSE))</f>
        <v xml:space="preserve">CORONA PERIFERICA CON PERNO MUÑON COLADO </v>
      </c>
      <c r="I125" s="121" t="s">
        <v>618</v>
      </c>
      <c r="J125" s="119">
        <v>1</v>
      </c>
      <c r="K125" s="122">
        <f>IF(G125="","",VLOOKUP(G125,ARANCEL!$B$5:$D$121,3,FALSE)*J125)</f>
        <v>32612</v>
      </c>
      <c r="L125" s="1229" t="s">
        <v>8256</v>
      </c>
      <c r="M125" s="1229">
        <v>4500265261</v>
      </c>
      <c r="N125" s="1229" t="s">
        <v>8947</v>
      </c>
    </row>
    <row r="126" spans="1:14" s="237" customFormat="1" x14ac:dyDescent="0.25">
      <c r="A126" s="119" t="s">
        <v>305</v>
      </c>
      <c r="B126" s="164">
        <v>41733</v>
      </c>
      <c r="C126" s="118" t="s">
        <v>3755</v>
      </c>
      <c r="D126" s="119" t="s">
        <v>514</v>
      </c>
      <c r="E126" s="162">
        <v>10185962</v>
      </c>
      <c r="F126" s="119">
        <v>25639049</v>
      </c>
      <c r="G126" s="119">
        <v>2704005</v>
      </c>
      <c r="H126" s="120" t="str">
        <f>IF(G126="","",VLOOKUP(G126,ARANCEL!$B$5:$D$121,2,FALSE))</f>
        <v>PROVISORIO</v>
      </c>
      <c r="I126" s="121" t="s">
        <v>792</v>
      </c>
      <c r="J126" s="119">
        <v>2</v>
      </c>
      <c r="K126" s="122">
        <f>IF(G126="","",VLOOKUP(G126,ARANCEL!$B$5:$D$121,3,FALSE)*J126)</f>
        <v>6500</v>
      </c>
      <c r="L126" s="1229" t="s">
        <v>4612</v>
      </c>
      <c r="M126" s="1229">
        <v>4500229978</v>
      </c>
      <c r="N126" s="1229">
        <v>9223</v>
      </c>
    </row>
    <row r="127" spans="1:14" s="237" customFormat="1" ht="15" customHeight="1" x14ac:dyDescent="0.25">
      <c r="A127" s="119" t="s">
        <v>305</v>
      </c>
      <c r="B127" s="164">
        <v>41750</v>
      </c>
      <c r="C127" s="118" t="s">
        <v>3755</v>
      </c>
      <c r="D127" s="119" t="s">
        <v>514</v>
      </c>
      <c r="E127" s="162">
        <v>10185962</v>
      </c>
      <c r="F127" s="119">
        <v>25639049</v>
      </c>
      <c r="G127" s="119">
        <v>2704031</v>
      </c>
      <c r="H127" s="120" t="str">
        <f>IF(G127="","",VLOOKUP(G127,ARANCEL!$B$5:$D$121,2,FALSE))</f>
        <v xml:space="preserve">PERNO MUÑON METALICO </v>
      </c>
      <c r="I127" s="121" t="s">
        <v>792</v>
      </c>
      <c r="J127" s="119">
        <v>1</v>
      </c>
      <c r="K127" s="122">
        <f>IF(G127="","",VLOOKUP(G127,ARANCEL!$B$5:$D$121,3,FALSE)*J127)</f>
        <v>12246</v>
      </c>
      <c r="L127" s="1229" t="s">
        <v>4612</v>
      </c>
      <c r="M127" s="1229">
        <v>4500229978</v>
      </c>
      <c r="N127" s="1229">
        <v>9223</v>
      </c>
    </row>
    <row r="128" spans="1:14" s="237" customFormat="1" x14ac:dyDescent="0.25">
      <c r="A128" s="119" t="s">
        <v>305</v>
      </c>
      <c r="B128" s="164">
        <v>41750</v>
      </c>
      <c r="C128" s="118" t="s">
        <v>3755</v>
      </c>
      <c r="D128" s="119" t="s">
        <v>514</v>
      </c>
      <c r="E128" s="162">
        <v>10185962</v>
      </c>
      <c r="F128" s="119">
        <v>25639049</v>
      </c>
      <c r="G128" s="119">
        <v>2704016</v>
      </c>
      <c r="H128" s="120" t="str">
        <f>IF(G128="","",VLOOKUP(G128,ARANCEL!$B$5:$D$121,2,FALSE))</f>
        <v xml:space="preserve">CORONA PROCERA </v>
      </c>
      <c r="I128" s="121" t="s">
        <v>792</v>
      </c>
      <c r="J128" s="119">
        <v>2</v>
      </c>
      <c r="K128" s="122">
        <f>IF(G128="","",VLOOKUP(G128,ARANCEL!$B$5:$D$121,3,FALSE)*J128)</f>
        <v>116954</v>
      </c>
      <c r="L128" s="1229" t="s">
        <v>4612</v>
      </c>
      <c r="M128" s="1229">
        <v>4500229978</v>
      </c>
      <c r="N128" s="1229">
        <v>9223</v>
      </c>
    </row>
    <row r="129" spans="1:14" s="237" customFormat="1" x14ac:dyDescent="0.2">
      <c r="A129" s="119" t="s">
        <v>305</v>
      </c>
      <c r="B129" s="164">
        <v>41844</v>
      </c>
      <c r="C129" s="609" t="s">
        <v>5967</v>
      </c>
      <c r="D129" s="348" t="s">
        <v>957</v>
      </c>
      <c r="E129" s="348">
        <v>10230760</v>
      </c>
      <c r="F129" s="348">
        <v>27266757</v>
      </c>
      <c r="G129" s="348">
        <v>2708001</v>
      </c>
      <c r="H129" s="120" t="str">
        <f>IF(G129="","",VLOOKUP(G129,ARANCEL!$B$5:$D$121,2,FALSE))</f>
        <v xml:space="preserve">PLACA DE ORTODONCIA SIN TORNILLO </v>
      </c>
      <c r="I129" s="121"/>
      <c r="J129" s="119">
        <v>1</v>
      </c>
      <c r="K129" s="122">
        <f>IF(G129="","",VLOOKUP(G129,ARANCEL!$B$5:$D$121,3,FALSE)*J129)</f>
        <v>17997</v>
      </c>
      <c r="L129" s="1229" t="s">
        <v>6017</v>
      </c>
      <c r="M129" s="1229">
        <v>4500245445</v>
      </c>
      <c r="N129" s="1229">
        <v>9809</v>
      </c>
    </row>
    <row r="130" spans="1:14" s="237" customFormat="1" x14ac:dyDescent="0.25">
      <c r="A130" s="169" t="s">
        <v>313</v>
      </c>
      <c r="B130" s="164">
        <v>41816</v>
      </c>
      <c r="C130" s="118" t="s">
        <v>5430</v>
      </c>
      <c r="D130" s="119" t="s">
        <v>73</v>
      </c>
      <c r="E130" s="162">
        <v>10216850</v>
      </c>
      <c r="F130" s="119">
        <v>26978469</v>
      </c>
      <c r="G130" s="119">
        <v>2704005</v>
      </c>
      <c r="H130" s="120" t="str">
        <f>IF(G130="","",VLOOKUP(G130,ARANCEL!$B$5:$D$121,2,FALSE))</f>
        <v>PROVISORIO</v>
      </c>
      <c r="I130" s="121"/>
      <c r="J130" s="119">
        <v>1</v>
      </c>
      <c r="K130" s="122">
        <f>IF(G130="","",VLOOKUP(G130,ARANCEL!$B$5:$D$121,3,FALSE)*J130)</f>
        <v>3250</v>
      </c>
      <c r="L130" s="1229" t="s">
        <v>5742</v>
      </c>
      <c r="M130" s="1229">
        <v>4500239396</v>
      </c>
      <c r="N130" s="1229" t="s">
        <v>5752</v>
      </c>
    </row>
    <row r="131" spans="1:14" s="237" customFormat="1" x14ac:dyDescent="0.25">
      <c r="A131" s="165" t="s">
        <v>305</v>
      </c>
      <c r="B131" s="164">
        <v>41821</v>
      </c>
      <c r="C131" s="118" t="s">
        <v>5430</v>
      </c>
      <c r="D131" s="119" t="s">
        <v>73</v>
      </c>
      <c r="E131" s="162">
        <v>10216850</v>
      </c>
      <c r="F131" s="119">
        <v>26978469</v>
      </c>
      <c r="G131" s="119">
        <v>2704003</v>
      </c>
      <c r="H131" s="120" t="str">
        <f>IF(G131="","",VLOOKUP(G131,ARANCEL!$B$5:$D$121,2,FALSE))</f>
        <v xml:space="preserve">CORONA PERIFERICA CON PERNO MUÑON COLADO </v>
      </c>
      <c r="I131" s="121" t="s">
        <v>312</v>
      </c>
      <c r="J131" s="119">
        <v>1</v>
      </c>
      <c r="K131" s="122">
        <f>IF(G131="","",VLOOKUP(G131,ARANCEL!$B$5:$D$121,3,FALSE)*J131)</f>
        <v>32612</v>
      </c>
      <c r="L131" s="1229" t="s">
        <v>6017</v>
      </c>
      <c r="M131" s="1229">
        <v>4500245445</v>
      </c>
      <c r="N131" s="1229">
        <v>9809</v>
      </c>
    </row>
    <row r="132" spans="1:14" s="237" customFormat="1" x14ac:dyDescent="0.25">
      <c r="A132" s="119" t="s">
        <v>305</v>
      </c>
      <c r="B132" s="164">
        <v>41810</v>
      </c>
      <c r="C132" s="118" t="s">
        <v>5230</v>
      </c>
      <c r="D132" s="119" t="s">
        <v>1987</v>
      </c>
      <c r="E132" s="162">
        <v>10213470</v>
      </c>
      <c r="F132" s="119">
        <v>26573222</v>
      </c>
      <c r="G132" s="119">
        <v>2705003</v>
      </c>
      <c r="H132" s="120" t="str">
        <f>IF(G132="","",VLOOKUP(G132,ARANCEL!$B$5:$D$121,2,FALSE))</f>
        <v>INCRUSTACION ESTETICA (ART-GLASS O CERAMICA)</v>
      </c>
      <c r="I132" s="121" t="s">
        <v>335</v>
      </c>
      <c r="J132" s="119">
        <v>1</v>
      </c>
      <c r="K132" s="122">
        <f>IF(G132="","",VLOOKUP(G132,ARANCEL!$B$5:$D$121,3,FALSE)*J132)</f>
        <v>15676</v>
      </c>
      <c r="L132" s="1229" t="s">
        <v>5742</v>
      </c>
      <c r="M132" s="1229">
        <v>4500239396</v>
      </c>
      <c r="N132" s="1229" t="s">
        <v>5752</v>
      </c>
    </row>
    <row r="133" spans="1:14" s="237" customFormat="1" x14ac:dyDescent="0.25">
      <c r="A133" s="119" t="s">
        <v>305</v>
      </c>
      <c r="B133" s="164">
        <v>41718</v>
      </c>
      <c r="C133" s="118" t="s">
        <v>3389</v>
      </c>
      <c r="D133" s="119" t="s">
        <v>514</v>
      </c>
      <c r="E133" s="162">
        <v>10181417</v>
      </c>
      <c r="F133" s="119">
        <v>24930217</v>
      </c>
      <c r="G133" s="119">
        <v>2705003</v>
      </c>
      <c r="H133" s="120" t="str">
        <f>IF(G133="","",VLOOKUP(G133,ARANCEL!$B$5:$D$121,2,FALSE))</f>
        <v>INCRUSTACION ESTETICA (ART-GLASS O CERAMICA)</v>
      </c>
      <c r="I133" s="121" t="s">
        <v>322</v>
      </c>
      <c r="J133" s="119">
        <v>1</v>
      </c>
      <c r="K133" s="122">
        <f>IF(G133="","",VLOOKUP(G133,ARANCEL!$B$5:$D$121,3,FALSE)*J133)</f>
        <v>15676</v>
      </c>
      <c r="L133" s="1229" t="s">
        <v>3058</v>
      </c>
      <c r="M133" s="1229">
        <v>4500225658</v>
      </c>
      <c r="N133" s="1229">
        <v>8928</v>
      </c>
    </row>
    <row r="134" spans="1:14" s="237" customFormat="1" x14ac:dyDescent="0.25">
      <c r="A134" s="119" t="s">
        <v>305</v>
      </c>
      <c r="B134" s="164">
        <v>41716</v>
      </c>
      <c r="C134" s="118" t="s">
        <v>3363</v>
      </c>
      <c r="D134" s="119" t="s">
        <v>516</v>
      </c>
      <c r="E134" s="162">
        <v>10181373</v>
      </c>
      <c r="F134" s="119">
        <v>25038951</v>
      </c>
      <c r="G134" s="119">
        <v>2705003</v>
      </c>
      <c r="H134" s="120" t="str">
        <f>IF(G134="","",VLOOKUP(G134,ARANCEL!$B$5:$D$121,2,FALSE))</f>
        <v>INCRUSTACION ESTETICA (ART-GLASS O CERAMICA)</v>
      </c>
      <c r="I134" s="121" t="s">
        <v>337</v>
      </c>
      <c r="J134" s="119">
        <v>1</v>
      </c>
      <c r="K134" s="122">
        <f>IF(G134="","",VLOOKUP(G134,ARANCEL!$B$5:$D$121,3,FALSE)*J134)</f>
        <v>15676</v>
      </c>
      <c r="L134" s="1229" t="s">
        <v>3058</v>
      </c>
      <c r="M134" s="1229">
        <v>4500225658</v>
      </c>
      <c r="N134" s="1229">
        <v>8928</v>
      </c>
    </row>
    <row r="135" spans="1:14" s="237" customFormat="1" ht="15" customHeight="1" x14ac:dyDescent="0.25">
      <c r="A135" s="119" t="s">
        <v>305</v>
      </c>
      <c r="B135" s="164">
        <v>41831</v>
      </c>
      <c r="C135" s="118" t="s">
        <v>5654</v>
      </c>
      <c r="D135" s="119" t="s">
        <v>73</v>
      </c>
      <c r="E135" s="162">
        <v>10223548</v>
      </c>
      <c r="F135" s="119">
        <v>27145122</v>
      </c>
      <c r="G135" s="119">
        <v>2704005</v>
      </c>
      <c r="H135" s="120" t="str">
        <f>IF(G135="","",VLOOKUP(G135,ARANCEL!$B$5:$D$121,2,FALSE))</f>
        <v>PROVISORIO</v>
      </c>
      <c r="I135" s="121" t="s">
        <v>324</v>
      </c>
      <c r="J135" s="119">
        <v>1</v>
      </c>
      <c r="K135" s="122">
        <f>IF(G135="","",VLOOKUP(G135,ARANCEL!$B$5:$D$121,3,FALSE)*J135)</f>
        <v>3250</v>
      </c>
      <c r="L135" s="1229" t="s">
        <v>6017</v>
      </c>
      <c r="M135" s="1229">
        <v>4500243582</v>
      </c>
      <c r="N135" s="1229">
        <v>9788</v>
      </c>
    </row>
    <row r="136" spans="1:14" s="237" customFormat="1" x14ac:dyDescent="0.25">
      <c r="A136" s="119" t="s">
        <v>305</v>
      </c>
      <c r="B136" s="164">
        <v>41859</v>
      </c>
      <c r="C136" s="118" t="s">
        <v>5654</v>
      </c>
      <c r="D136" s="119" t="s">
        <v>73</v>
      </c>
      <c r="E136" s="162">
        <v>10223548</v>
      </c>
      <c r="F136" s="119">
        <v>27145122</v>
      </c>
      <c r="G136" s="119">
        <v>2704003</v>
      </c>
      <c r="H136" s="120" t="str">
        <f>IF(G136="","",VLOOKUP(G136,ARANCEL!$B$5:$D$121,2,FALSE))</f>
        <v xml:space="preserve">CORONA PERIFERICA CON PERNO MUÑON COLADO </v>
      </c>
      <c r="I136" s="121" t="s">
        <v>324</v>
      </c>
      <c r="J136" s="119">
        <v>1</v>
      </c>
      <c r="K136" s="122">
        <f>IF(G136="","",VLOOKUP(G136,ARANCEL!$B$5:$D$121,3,FALSE)*J136)</f>
        <v>32612</v>
      </c>
      <c r="L136" s="1229" t="s">
        <v>6017</v>
      </c>
      <c r="M136" s="1229">
        <v>4500243582</v>
      </c>
      <c r="N136" s="1229">
        <v>9788</v>
      </c>
    </row>
    <row r="137" spans="1:14" s="237" customFormat="1" x14ac:dyDescent="0.25">
      <c r="A137" s="119" t="s">
        <v>313</v>
      </c>
      <c r="B137" s="164">
        <v>41859</v>
      </c>
      <c r="C137" s="118" t="s">
        <v>5654</v>
      </c>
      <c r="D137" s="119" t="s">
        <v>73</v>
      </c>
      <c r="E137" s="162">
        <v>10223548</v>
      </c>
      <c r="F137" s="119">
        <v>27145122</v>
      </c>
      <c r="G137" s="119">
        <v>2704003</v>
      </c>
      <c r="H137" s="120" t="str">
        <f>IF(G137="","",VLOOKUP(G137,ARANCEL!$B$5:$D$121,2,FALSE))</f>
        <v xml:space="preserve">CORONA PERIFERICA CON PERNO MUÑON COLADO </v>
      </c>
      <c r="I137" s="121" t="s">
        <v>324</v>
      </c>
      <c r="J137" s="119">
        <v>1</v>
      </c>
      <c r="K137" s="122">
        <f>IF(G137="","",VLOOKUP(G137,ARANCEL!$B$5:$D$121,3,FALSE)*J137)</f>
        <v>32612</v>
      </c>
      <c r="L137" s="1229" t="s">
        <v>6905</v>
      </c>
      <c r="M137" s="1229">
        <v>4500249770</v>
      </c>
      <c r="N137" s="1229" t="s">
        <v>7143</v>
      </c>
    </row>
    <row r="138" spans="1:14" s="237" customFormat="1" x14ac:dyDescent="0.25">
      <c r="A138" s="119" t="s">
        <v>305</v>
      </c>
      <c r="B138" s="164">
        <v>41704</v>
      </c>
      <c r="C138" s="118" t="s">
        <v>2085</v>
      </c>
      <c r="D138" s="119" t="s">
        <v>73</v>
      </c>
      <c r="E138" s="162">
        <v>10179235</v>
      </c>
      <c r="F138" s="119">
        <v>25298189</v>
      </c>
      <c r="G138" s="119">
        <v>2704005</v>
      </c>
      <c r="H138" s="120" t="str">
        <f>IF(G138="","",VLOOKUP(G138,ARANCEL!$B$5:$D$121,2,FALSE))</f>
        <v>PROVISORIO</v>
      </c>
      <c r="I138" s="121" t="s">
        <v>311</v>
      </c>
      <c r="J138" s="119">
        <v>1</v>
      </c>
      <c r="K138" s="122">
        <f>IF(G138="","",VLOOKUP(G138,ARANCEL!$B$5:$D$121,3,FALSE)*J138)</f>
        <v>3250</v>
      </c>
      <c r="L138" s="1229" t="s">
        <v>3438</v>
      </c>
      <c r="M138" s="1229">
        <v>4500220781</v>
      </c>
      <c r="N138" s="1229">
        <v>8622</v>
      </c>
    </row>
    <row r="139" spans="1:14" s="237" customFormat="1" x14ac:dyDescent="0.25">
      <c r="A139" s="119" t="s">
        <v>305</v>
      </c>
      <c r="B139" s="164">
        <v>41730</v>
      </c>
      <c r="C139" s="118" t="s">
        <v>2085</v>
      </c>
      <c r="D139" s="119" t="s">
        <v>73</v>
      </c>
      <c r="E139" s="162">
        <v>10179235</v>
      </c>
      <c r="F139" s="119">
        <v>25298189</v>
      </c>
      <c r="G139" s="119">
        <v>2704003</v>
      </c>
      <c r="H139" s="120" t="str">
        <f>IF(G139="","",VLOOKUP(G139,ARANCEL!$B$5:$D$121,2,FALSE))</f>
        <v xml:space="preserve">CORONA PERIFERICA CON PERNO MUÑON COLADO </v>
      </c>
      <c r="I139" s="121" t="s">
        <v>311</v>
      </c>
      <c r="J139" s="119">
        <v>1</v>
      </c>
      <c r="K139" s="122">
        <f>IF(G139="","",VLOOKUP(G139,ARANCEL!$B$5:$D$121,3,FALSE)*J139)</f>
        <v>32612</v>
      </c>
      <c r="L139" s="1229" t="s">
        <v>4612</v>
      </c>
      <c r="M139" s="1229">
        <v>4500229978</v>
      </c>
      <c r="N139" s="1229">
        <v>9223</v>
      </c>
    </row>
    <row r="140" spans="1:14" s="237" customFormat="1" ht="15" customHeight="1" x14ac:dyDescent="0.25">
      <c r="A140" s="119" t="s">
        <v>305</v>
      </c>
      <c r="B140" s="164">
        <v>41792</v>
      </c>
      <c r="C140" s="118" t="s">
        <v>2085</v>
      </c>
      <c r="D140" s="119" t="s">
        <v>73</v>
      </c>
      <c r="E140" s="162">
        <v>10204222</v>
      </c>
      <c r="F140" s="119">
        <v>26143571</v>
      </c>
      <c r="G140" s="119">
        <v>2704005</v>
      </c>
      <c r="H140" s="120" t="str">
        <f>IF(G140="","",VLOOKUP(G140,ARANCEL!$B$5:$D$121,2,FALSE))</f>
        <v>PROVISORIO</v>
      </c>
      <c r="I140" s="121" t="s">
        <v>319</v>
      </c>
      <c r="J140" s="119">
        <v>1</v>
      </c>
      <c r="K140" s="122">
        <f>IF(G140="","",VLOOKUP(G140,ARANCEL!$B$5:$D$121,3,FALSE)*J140)</f>
        <v>3250</v>
      </c>
      <c r="L140" s="1229" t="s">
        <v>5742</v>
      </c>
      <c r="M140" s="1229">
        <v>4500239396</v>
      </c>
      <c r="N140" s="1229" t="s">
        <v>5752</v>
      </c>
    </row>
    <row r="141" spans="1:14" s="237" customFormat="1" x14ac:dyDescent="0.25">
      <c r="A141" s="119" t="s">
        <v>305</v>
      </c>
      <c r="B141" s="164">
        <v>41821</v>
      </c>
      <c r="C141" s="118" t="s">
        <v>2085</v>
      </c>
      <c r="D141" s="119" t="s">
        <v>73</v>
      </c>
      <c r="E141" s="162">
        <v>10204222</v>
      </c>
      <c r="F141" s="119">
        <v>26143571</v>
      </c>
      <c r="G141" s="119">
        <v>2704003</v>
      </c>
      <c r="H141" s="120" t="str">
        <f>IF(G141="","",VLOOKUP(G141,ARANCEL!$B$5:$D$121,2,FALSE))</f>
        <v xml:space="preserve">CORONA PERIFERICA CON PERNO MUÑON COLADO </v>
      </c>
      <c r="I141" s="121" t="s">
        <v>319</v>
      </c>
      <c r="J141" s="119">
        <v>1</v>
      </c>
      <c r="K141" s="122">
        <f>IF(G141="","",VLOOKUP(G141,ARANCEL!$B$5:$D$121,3,FALSE)*J141)</f>
        <v>32612</v>
      </c>
      <c r="L141" s="1229" t="s">
        <v>5742</v>
      </c>
      <c r="M141" s="1229">
        <v>4500239396</v>
      </c>
      <c r="N141" s="1229" t="s">
        <v>5752</v>
      </c>
    </row>
    <row r="142" spans="1:14" s="237" customFormat="1" x14ac:dyDescent="0.25">
      <c r="A142" s="119" t="s">
        <v>305</v>
      </c>
      <c r="B142" s="164">
        <v>41974</v>
      </c>
      <c r="C142" s="118" t="s">
        <v>2085</v>
      </c>
      <c r="D142" s="119" t="s">
        <v>73</v>
      </c>
      <c r="E142" s="162">
        <v>10285271</v>
      </c>
      <c r="F142" s="119">
        <v>28550893</v>
      </c>
      <c r="G142" s="119">
        <v>2704005</v>
      </c>
      <c r="H142" s="120" t="str">
        <f>IF(G142="","",VLOOKUP(G142,ARANCEL!$B$5:$D$121,2,FALSE))</f>
        <v>PROVISORIO</v>
      </c>
      <c r="I142" s="121" t="s">
        <v>335</v>
      </c>
      <c r="J142" s="119">
        <v>1</v>
      </c>
      <c r="K142" s="122">
        <f>IF(G142="","",VLOOKUP(G142,ARANCEL!$B$5:$D$121,3,FALSE)*J142)</f>
        <v>3250</v>
      </c>
      <c r="L142" s="1349" t="s">
        <v>9431</v>
      </c>
      <c r="M142" s="1349">
        <v>4500269135</v>
      </c>
      <c r="N142" s="1349" t="s">
        <v>9434</v>
      </c>
    </row>
    <row r="143" spans="1:14" s="237" customFormat="1" x14ac:dyDescent="0.25">
      <c r="A143" s="119" t="s">
        <v>606</v>
      </c>
      <c r="B143" s="164">
        <v>41974</v>
      </c>
      <c r="C143" s="118" t="s">
        <v>2085</v>
      </c>
      <c r="D143" s="119" t="s">
        <v>73</v>
      </c>
      <c r="E143" s="162">
        <v>10285271</v>
      </c>
      <c r="F143" s="119">
        <v>28550893</v>
      </c>
      <c r="G143" s="119">
        <v>2704003</v>
      </c>
      <c r="H143" s="120" t="str">
        <f>IF(G143="","",VLOOKUP(G143,ARANCEL!$B$5:$D$121,2,FALSE))</f>
        <v xml:space="preserve">CORONA PERIFERICA CON PERNO MUÑON COLADO </v>
      </c>
      <c r="I143" s="121" t="s">
        <v>335</v>
      </c>
      <c r="J143" s="119">
        <v>1</v>
      </c>
      <c r="K143" s="122">
        <f>IF(G143="","",VLOOKUP(G143,ARANCEL!$B$5:$D$121,3,FALSE)*J143)</f>
        <v>32612</v>
      </c>
      <c r="L143" s="1349" t="s">
        <v>9431</v>
      </c>
      <c r="M143" s="1349">
        <v>4500269135</v>
      </c>
      <c r="N143" s="1349" t="s">
        <v>9434</v>
      </c>
    </row>
    <row r="144" spans="1:14" s="237" customFormat="1" x14ac:dyDescent="0.25">
      <c r="A144" s="119" t="s">
        <v>305</v>
      </c>
      <c r="B144" s="164">
        <v>41703</v>
      </c>
      <c r="C144" s="118" t="s">
        <v>3149</v>
      </c>
      <c r="D144" s="119" t="s">
        <v>1987</v>
      </c>
      <c r="E144" s="162">
        <v>10178576</v>
      </c>
      <c r="F144" s="119">
        <v>24996796</v>
      </c>
      <c r="G144" s="119">
        <v>2705003</v>
      </c>
      <c r="H144" s="120" t="str">
        <f>IF(G144="","",VLOOKUP(G144,ARANCEL!$B$5:$D$121,2,FALSE))</f>
        <v>INCRUSTACION ESTETICA (ART-GLASS O CERAMICA)</v>
      </c>
      <c r="I144" s="121" t="s">
        <v>316</v>
      </c>
      <c r="J144" s="119">
        <v>1</v>
      </c>
      <c r="K144" s="122">
        <f>IF(G144="","",VLOOKUP(G144,ARANCEL!$B$5:$D$121,3,FALSE)*J144)</f>
        <v>15676</v>
      </c>
      <c r="L144" s="1229" t="s">
        <v>3438</v>
      </c>
      <c r="M144" s="1229">
        <v>4500220781</v>
      </c>
      <c r="N144" s="1229">
        <v>8622</v>
      </c>
    </row>
    <row r="145" spans="1:14" s="237" customFormat="1" ht="15" customHeight="1" x14ac:dyDescent="0.25">
      <c r="A145" s="119" t="s">
        <v>305</v>
      </c>
      <c r="B145" s="164">
        <v>41899</v>
      </c>
      <c r="C145" s="118" t="s">
        <v>7175</v>
      </c>
      <c r="D145" s="119" t="s">
        <v>1987</v>
      </c>
      <c r="E145" s="162">
        <v>10256663</v>
      </c>
      <c r="F145" s="119">
        <v>25040182</v>
      </c>
      <c r="G145" s="119">
        <v>2705003</v>
      </c>
      <c r="H145" s="120" t="str">
        <f>IF(G145="","",VLOOKUP(G145,ARANCEL!$B$5:$D$121,2,FALSE))</f>
        <v>INCRUSTACION ESTETICA (ART-GLASS O CERAMICA)</v>
      </c>
      <c r="I145" s="121" t="s">
        <v>318</v>
      </c>
      <c r="J145" s="119">
        <v>1</v>
      </c>
      <c r="K145" s="122">
        <f>IF(G145="","",VLOOKUP(G145,ARANCEL!$B$5:$D$121,3,FALSE)*J145)</f>
        <v>15676</v>
      </c>
      <c r="L145" s="1229" t="s">
        <v>8256</v>
      </c>
      <c r="M145" s="1229">
        <v>4500265261</v>
      </c>
      <c r="N145" s="1229" t="s">
        <v>8947</v>
      </c>
    </row>
    <row r="146" spans="1:14" s="237" customFormat="1" x14ac:dyDescent="0.25">
      <c r="A146" s="119" t="s">
        <v>305</v>
      </c>
      <c r="B146" s="164">
        <v>41865</v>
      </c>
      <c r="C146" s="118" t="s">
        <v>6427</v>
      </c>
      <c r="D146" s="119" t="s">
        <v>73</v>
      </c>
      <c r="E146" s="162">
        <v>10242581</v>
      </c>
      <c r="F146" s="119">
        <v>27394822</v>
      </c>
      <c r="G146" s="119">
        <v>2704005</v>
      </c>
      <c r="H146" s="120" t="str">
        <f>IF(G146="","",VLOOKUP(G146,ARANCEL!$B$5:$D$121,2,FALSE))</f>
        <v>PROVISORIO</v>
      </c>
      <c r="I146" s="121" t="s">
        <v>325</v>
      </c>
      <c r="J146" s="119">
        <v>1</v>
      </c>
      <c r="K146" s="122">
        <f>IF(G146="","",VLOOKUP(G146,ARANCEL!$B$5:$D$121,3,FALSE)*J146)</f>
        <v>3250</v>
      </c>
      <c r="L146" s="1229" t="s">
        <v>6905</v>
      </c>
      <c r="M146" s="1229">
        <v>4500249770</v>
      </c>
      <c r="N146" s="1229" t="s">
        <v>7143</v>
      </c>
    </row>
    <row r="147" spans="1:14" s="237" customFormat="1" x14ac:dyDescent="0.25">
      <c r="A147" s="119" t="s">
        <v>305</v>
      </c>
      <c r="B147" s="164">
        <v>41865</v>
      </c>
      <c r="C147" s="118" t="s">
        <v>6427</v>
      </c>
      <c r="D147" s="119" t="s">
        <v>73</v>
      </c>
      <c r="E147" s="162">
        <v>10242581</v>
      </c>
      <c r="F147" s="119">
        <v>27394822</v>
      </c>
      <c r="G147" s="119">
        <v>2704016</v>
      </c>
      <c r="H147" s="120" t="str">
        <f>IF(G147="","",VLOOKUP(G147,ARANCEL!$B$5:$D$121,2,FALSE))</f>
        <v xml:space="preserve">CORONA PROCERA </v>
      </c>
      <c r="I147" s="121" t="s">
        <v>325</v>
      </c>
      <c r="J147" s="119">
        <v>1</v>
      </c>
      <c r="K147" s="122">
        <f>IF(G147="","",VLOOKUP(G147,ARANCEL!$B$5:$D$121,3,FALSE)*J147)</f>
        <v>58477</v>
      </c>
      <c r="L147" s="1229" t="s">
        <v>6905</v>
      </c>
      <c r="M147" s="1229">
        <v>4500249770</v>
      </c>
      <c r="N147" s="1229" t="s">
        <v>7143</v>
      </c>
    </row>
    <row r="148" spans="1:14" s="237" customFormat="1" x14ac:dyDescent="0.25">
      <c r="A148" s="119" t="s">
        <v>313</v>
      </c>
      <c r="B148" s="164">
        <v>41912</v>
      </c>
      <c r="C148" s="118" t="s">
        <v>6427</v>
      </c>
      <c r="D148" s="119" t="s">
        <v>73</v>
      </c>
      <c r="E148" s="162">
        <v>10258492</v>
      </c>
      <c r="F148" s="119">
        <v>27394822</v>
      </c>
      <c r="G148" s="119">
        <v>2704016</v>
      </c>
      <c r="H148" s="120" t="str">
        <f>IF(G148="","",VLOOKUP(G148,ARANCEL!$B$5:$D$121,2,FALSE))</f>
        <v xml:space="preserve">CORONA PROCERA </v>
      </c>
      <c r="I148" s="121"/>
      <c r="J148" s="119">
        <v>1</v>
      </c>
      <c r="K148" s="122">
        <f>IF(G148="","",VLOOKUP(G148,ARANCEL!$B$5:$D$121,3,FALSE)*J148)</f>
        <v>58477</v>
      </c>
      <c r="L148" s="1235" t="str">
        <f>IF(E148="","","IMPAGO")</f>
        <v>IMPAGO</v>
      </c>
      <c r="M148" s="1235" t="str">
        <f>IF(L148="IMPAGO","SIN O.C.","")</f>
        <v>SIN O.C.</v>
      </c>
      <c r="N148" s="1235" t="str">
        <f>IF(L148="IMPAGO","SIN FACT.","")</f>
        <v>SIN FACT.</v>
      </c>
    </row>
    <row r="149" spans="1:14" s="237" customFormat="1" x14ac:dyDescent="0.25">
      <c r="A149" s="119" t="s">
        <v>313</v>
      </c>
      <c r="B149" s="164">
        <v>41912</v>
      </c>
      <c r="C149" s="118" t="s">
        <v>6427</v>
      </c>
      <c r="D149" s="119" t="s">
        <v>73</v>
      </c>
      <c r="E149" s="162">
        <v>10258492</v>
      </c>
      <c r="F149" s="119">
        <v>27394822</v>
      </c>
      <c r="G149" s="119">
        <v>2704005</v>
      </c>
      <c r="H149" s="120" t="str">
        <f>IF(G149="","",VLOOKUP(G149,ARANCEL!$B$5:$D$121,2,FALSE))</f>
        <v>PROVISORIO</v>
      </c>
      <c r="I149" s="121"/>
      <c r="J149" s="119">
        <v>1</v>
      </c>
      <c r="K149" s="122">
        <f>IF(G149="","",VLOOKUP(G149,ARANCEL!$B$5:$D$121,3,FALSE)*J149)</f>
        <v>3250</v>
      </c>
      <c r="L149" s="1235" t="str">
        <f>IF(E149="","","IMPAGO")</f>
        <v>IMPAGO</v>
      </c>
      <c r="M149" s="1235" t="str">
        <f>IF(L149="IMPAGO","SIN O.C.","")</f>
        <v>SIN O.C.</v>
      </c>
      <c r="N149" s="1235" t="str">
        <f>IF(L149="IMPAGO","SIN FACT.","")</f>
        <v>SIN FACT.</v>
      </c>
    </row>
    <row r="150" spans="1:14" s="237" customFormat="1" x14ac:dyDescent="0.25">
      <c r="A150" s="119" t="s">
        <v>313</v>
      </c>
      <c r="B150" s="164">
        <v>41864</v>
      </c>
      <c r="C150" s="118" t="s">
        <v>6371</v>
      </c>
      <c r="D150" s="119" t="s">
        <v>516</v>
      </c>
      <c r="E150" s="162">
        <v>10240449</v>
      </c>
      <c r="F150" s="119">
        <v>24821041</v>
      </c>
      <c r="G150" s="119">
        <v>2704005</v>
      </c>
      <c r="H150" s="120" t="str">
        <f>IF(G150="","",VLOOKUP(G150,ARANCEL!$B$5:$D$121,2,FALSE))</f>
        <v>PROVISORIO</v>
      </c>
      <c r="I150" s="121"/>
      <c r="J150" s="119">
        <v>1</v>
      </c>
      <c r="K150" s="122">
        <f>IF(G150="","",VLOOKUP(G150,ARANCEL!$B$5:$D$121,3,FALSE)*J150)</f>
        <v>3250</v>
      </c>
      <c r="L150" s="1229" t="s">
        <v>8256</v>
      </c>
      <c r="M150" s="1229">
        <v>4500265261</v>
      </c>
      <c r="N150" s="1229" t="s">
        <v>8947</v>
      </c>
    </row>
    <row r="151" spans="1:14" s="237" customFormat="1" x14ac:dyDescent="0.25">
      <c r="A151" s="119" t="s">
        <v>305</v>
      </c>
      <c r="B151" s="164">
        <v>41864</v>
      </c>
      <c r="C151" s="118" t="s">
        <v>6371</v>
      </c>
      <c r="D151" s="119" t="s">
        <v>516</v>
      </c>
      <c r="E151" s="162">
        <v>10240449</v>
      </c>
      <c r="F151" s="119">
        <v>24821041</v>
      </c>
      <c r="G151" s="119">
        <v>2705003</v>
      </c>
      <c r="H151" s="120" t="str">
        <f>IF(G151="","",VLOOKUP(G151,ARANCEL!$B$5:$D$121,2,FALSE))</f>
        <v>INCRUSTACION ESTETICA (ART-GLASS O CERAMICA)</v>
      </c>
      <c r="I151" s="121" t="s">
        <v>684</v>
      </c>
      <c r="J151" s="119">
        <v>2</v>
      </c>
      <c r="K151" s="122">
        <f>IF(G151="","",VLOOKUP(G151,ARANCEL!$B$5:$D$121,3,FALSE)*J151)</f>
        <v>31352</v>
      </c>
      <c r="L151" s="1229" t="s">
        <v>6905</v>
      </c>
      <c r="M151" s="1229">
        <v>4500249770</v>
      </c>
      <c r="N151" s="1229" t="s">
        <v>7143</v>
      </c>
    </row>
    <row r="152" spans="1:14" s="237" customFormat="1" ht="15" customHeight="1" x14ac:dyDescent="0.25">
      <c r="A152" s="119" t="s">
        <v>305</v>
      </c>
      <c r="B152" s="164">
        <v>41939</v>
      </c>
      <c r="C152" s="118" t="s">
        <v>6371</v>
      </c>
      <c r="D152" s="119" t="s">
        <v>516</v>
      </c>
      <c r="E152" s="162">
        <v>10270610</v>
      </c>
      <c r="F152" s="119">
        <v>24821041</v>
      </c>
      <c r="G152" s="119">
        <v>2704005</v>
      </c>
      <c r="H152" s="120" t="str">
        <f>IF(G152="","",VLOOKUP(G152,ARANCEL!$B$5:$D$121,2,FALSE))</f>
        <v>PROVISORIO</v>
      </c>
      <c r="I152" s="121" t="s">
        <v>950</v>
      </c>
      <c r="J152" s="119">
        <v>2</v>
      </c>
      <c r="K152" s="122">
        <f>IF(G152="","",VLOOKUP(G152,ARANCEL!$B$5:$D$121,3,FALSE)*J152)</f>
        <v>6500</v>
      </c>
      <c r="L152" s="1229" t="s">
        <v>8256</v>
      </c>
      <c r="M152" s="1229">
        <v>4500265261</v>
      </c>
      <c r="N152" s="1229" t="s">
        <v>8947</v>
      </c>
    </row>
    <row r="153" spans="1:14" s="237" customFormat="1" ht="15" customHeight="1" x14ac:dyDescent="0.25">
      <c r="A153" s="119" t="s">
        <v>305</v>
      </c>
      <c r="B153" s="164">
        <v>41716</v>
      </c>
      <c r="C153" s="118" t="s">
        <v>3313</v>
      </c>
      <c r="D153" s="119" t="s">
        <v>516</v>
      </c>
      <c r="E153" s="162">
        <v>10181305</v>
      </c>
      <c r="F153" s="119">
        <v>24697668</v>
      </c>
      <c r="G153" s="119">
        <v>2705003</v>
      </c>
      <c r="H153" s="120" t="str">
        <f>IF(G153="","",VLOOKUP(G153,ARANCEL!$B$5:$D$121,2,FALSE))</f>
        <v>INCRUSTACION ESTETICA (ART-GLASS O CERAMICA)</v>
      </c>
      <c r="I153" s="121" t="s">
        <v>779</v>
      </c>
      <c r="J153" s="119">
        <v>2</v>
      </c>
      <c r="K153" s="122">
        <f>IF(G153="","",VLOOKUP(G153,ARANCEL!$B$5:$D$121,3,FALSE)*J153)</f>
        <v>31352</v>
      </c>
      <c r="L153" s="1229" t="s">
        <v>3058</v>
      </c>
      <c r="M153" s="1229">
        <v>4500225658</v>
      </c>
      <c r="N153" s="1229">
        <v>8928</v>
      </c>
    </row>
    <row r="154" spans="1:14" s="237" customFormat="1" x14ac:dyDescent="0.25">
      <c r="A154" s="119" t="s">
        <v>305</v>
      </c>
      <c r="B154" s="164">
        <v>41736</v>
      </c>
      <c r="C154" s="118" t="s">
        <v>1435</v>
      </c>
      <c r="D154" s="119" t="s">
        <v>514</v>
      </c>
      <c r="E154" s="162">
        <v>10186338</v>
      </c>
      <c r="F154" s="119">
        <v>25574646</v>
      </c>
      <c r="G154" s="119">
        <v>2704005</v>
      </c>
      <c r="H154" s="120" t="str">
        <f>IF(G154="","",VLOOKUP(G154,ARANCEL!$B$5:$D$121,2,FALSE))</f>
        <v>PROVISORIO</v>
      </c>
      <c r="I154" s="121" t="s">
        <v>324</v>
      </c>
      <c r="J154" s="119">
        <v>1</v>
      </c>
      <c r="K154" s="122">
        <f>IF(G154="","",VLOOKUP(G154,ARANCEL!$B$5:$D$121,3,FALSE)*J154)</f>
        <v>3250</v>
      </c>
      <c r="L154" s="1229" t="s">
        <v>4612</v>
      </c>
      <c r="M154" s="1229">
        <v>4500229979</v>
      </c>
      <c r="N154" s="1229">
        <v>9191</v>
      </c>
    </row>
    <row r="155" spans="1:14" s="237" customFormat="1" x14ac:dyDescent="0.25">
      <c r="A155" s="169" t="s">
        <v>305</v>
      </c>
      <c r="B155" s="164">
        <v>41778</v>
      </c>
      <c r="C155" s="118" t="s">
        <v>1435</v>
      </c>
      <c r="D155" s="119" t="s">
        <v>514</v>
      </c>
      <c r="E155" s="162">
        <v>10186338</v>
      </c>
      <c r="F155" s="119">
        <v>25574646</v>
      </c>
      <c r="G155" s="119">
        <v>2704003</v>
      </c>
      <c r="H155" s="120" t="str">
        <f>IF(G155="","",VLOOKUP(G155,ARANCEL!$B$5:$D$121,2,FALSE))</f>
        <v xml:space="preserve">CORONA PERIFERICA CON PERNO MUÑON COLADO </v>
      </c>
      <c r="I155" s="121" t="s">
        <v>324</v>
      </c>
      <c r="J155" s="119">
        <v>1</v>
      </c>
      <c r="K155" s="122">
        <f>IF(G155="","",VLOOKUP(G155,ARANCEL!$B$5:$D$121,3,FALSE)*J155)</f>
        <v>32612</v>
      </c>
      <c r="L155" s="1229" t="s">
        <v>5292</v>
      </c>
      <c r="M155" s="1229">
        <v>4500235470</v>
      </c>
      <c r="N155" s="1229">
        <v>9429</v>
      </c>
    </row>
    <row r="156" spans="1:14" s="237" customFormat="1" x14ac:dyDescent="0.25">
      <c r="A156" s="119" t="s">
        <v>305</v>
      </c>
      <c r="B156" s="164">
        <v>41862</v>
      </c>
      <c r="C156" s="118" t="s">
        <v>1435</v>
      </c>
      <c r="D156" s="119" t="s">
        <v>514</v>
      </c>
      <c r="E156" s="162">
        <v>10239654</v>
      </c>
      <c r="F156" s="119">
        <v>27802148</v>
      </c>
      <c r="G156" s="119">
        <v>2704005</v>
      </c>
      <c r="H156" s="120" t="str">
        <f>IF(G156="","",VLOOKUP(G156,ARANCEL!$B$5:$D$121,2,FALSE))</f>
        <v>PROVISORIO</v>
      </c>
      <c r="I156" s="121" t="s">
        <v>329</v>
      </c>
      <c r="J156" s="119">
        <v>1</v>
      </c>
      <c r="K156" s="122">
        <f>IF(G156="","",VLOOKUP(G156,ARANCEL!$B$5:$D$121,3,FALSE)*J156)</f>
        <v>3250</v>
      </c>
      <c r="L156" s="1229" t="s">
        <v>6905</v>
      </c>
      <c r="M156" s="1229">
        <v>4500249770</v>
      </c>
      <c r="N156" s="1229" t="s">
        <v>7143</v>
      </c>
    </row>
    <row r="157" spans="1:14" s="237" customFormat="1" x14ac:dyDescent="0.25">
      <c r="A157" s="119" t="s">
        <v>305</v>
      </c>
      <c r="B157" s="164">
        <v>41862</v>
      </c>
      <c r="C157" s="118" t="s">
        <v>1435</v>
      </c>
      <c r="D157" s="119" t="s">
        <v>514</v>
      </c>
      <c r="E157" s="162">
        <v>10239654</v>
      </c>
      <c r="F157" s="119">
        <v>27802148</v>
      </c>
      <c r="G157" s="119">
        <v>2704020</v>
      </c>
      <c r="H157" s="120" t="str">
        <f>IF(G157="","",VLOOKUP(G157,ARANCEL!$B$5:$D$121,2,FALSE))</f>
        <v xml:space="preserve">PERNO MUÑON DE FIBRA CEROMEROS </v>
      </c>
      <c r="I157" s="121" t="s">
        <v>329</v>
      </c>
      <c r="J157" s="119">
        <v>1</v>
      </c>
      <c r="K157" s="122">
        <f>IF(G157="","",VLOOKUP(G157,ARANCEL!$B$5:$D$121,3,FALSE)*J157)</f>
        <v>18892</v>
      </c>
      <c r="L157" s="1229" t="s">
        <v>8256</v>
      </c>
      <c r="M157" s="1229">
        <v>4500265261</v>
      </c>
      <c r="N157" s="1229" t="s">
        <v>8947</v>
      </c>
    </row>
    <row r="158" spans="1:14" s="237" customFormat="1" x14ac:dyDescent="0.25">
      <c r="A158" s="119" t="s">
        <v>305</v>
      </c>
      <c r="B158" s="164">
        <v>42020</v>
      </c>
      <c r="C158" s="118" t="s">
        <v>1435</v>
      </c>
      <c r="D158" s="119" t="s">
        <v>514</v>
      </c>
      <c r="E158" s="162">
        <v>10239654</v>
      </c>
      <c r="F158" s="119">
        <v>27802148</v>
      </c>
      <c r="G158" s="119">
        <v>2704016</v>
      </c>
      <c r="H158" s="120" t="str">
        <f>IF(G158="","",VLOOKUP(G158,ARANCEL!$B$5:$D$121,2,FALSE))</f>
        <v xml:space="preserve">CORONA PROCERA </v>
      </c>
      <c r="I158" s="121" t="s">
        <v>329</v>
      </c>
      <c r="J158" s="119">
        <v>1</v>
      </c>
      <c r="K158" s="122">
        <f>IF(G158="","",VLOOKUP(G158,ARANCEL!$B$5:$D$121,3,FALSE)*J158)</f>
        <v>58477</v>
      </c>
      <c r="L158" s="1235" t="str">
        <f>IF(E158="","","IMPAGO")</f>
        <v>IMPAGO</v>
      </c>
      <c r="M158" s="1235" t="str">
        <f>IF(L158="IMPAGO","SIN O.C.","")</f>
        <v>SIN O.C.</v>
      </c>
      <c r="N158" s="1235" t="str">
        <f>IF(L158="IMPAGO","SIN FACT.","")</f>
        <v>SIN FACT.</v>
      </c>
    </row>
    <row r="159" spans="1:14" s="237" customFormat="1" x14ac:dyDescent="0.25">
      <c r="A159" s="119" t="s">
        <v>305</v>
      </c>
      <c r="B159" s="164">
        <v>41647</v>
      </c>
      <c r="C159" s="118" t="s">
        <v>2082</v>
      </c>
      <c r="D159" s="119" t="s">
        <v>1987</v>
      </c>
      <c r="E159" s="162">
        <v>10168376</v>
      </c>
      <c r="F159" s="119">
        <v>24433455</v>
      </c>
      <c r="G159" s="119">
        <v>2705003</v>
      </c>
      <c r="H159" s="120" t="str">
        <f>IF(G159="","",VLOOKUP(G159,ARANCEL!$B$5:$D$121,2,FALSE))</f>
        <v>INCRUSTACION ESTETICA (ART-GLASS O CERAMICA)</v>
      </c>
      <c r="I159" s="121" t="s">
        <v>316</v>
      </c>
      <c r="J159" s="119">
        <v>1</v>
      </c>
      <c r="K159" s="122">
        <f>IF(G159="","",VLOOKUP(G159,ARANCEL!$B$5:$D$121,3,FALSE)*J159)</f>
        <v>15676</v>
      </c>
      <c r="L159" s="1229" t="s">
        <v>2842</v>
      </c>
      <c r="M159" s="1229">
        <v>4500216214</v>
      </c>
      <c r="N159" s="1229">
        <v>8395</v>
      </c>
    </row>
    <row r="160" spans="1:14" s="237" customFormat="1" x14ac:dyDescent="0.25">
      <c r="A160" s="119" t="s">
        <v>305</v>
      </c>
      <c r="B160" s="164">
        <v>41697</v>
      </c>
      <c r="C160" s="118" t="s">
        <v>2995</v>
      </c>
      <c r="D160" s="119" t="s">
        <v>1987</v>
      </c>
      <c r="E160" s="162">
        <v>10176948</v>
      </c>
      <c r="F160" s="119">
        <v>25033001</v>
      </c>
      <c r="G160" s="119">
        <v>2704005</v>
      </c>
      <c r="H160" s="120" t="str">
        <f>IF(G160="","",VLOOKUP(G160,ARANCEL!$B$5:$D$121,2,FALSE))</f>
        <v>PROVISORIO</v>
      </c>
      <c r="I160" s="121" t="s">
        <v>321</v>
      </c>
      <c r="J160" s="119">
        <v>1</v>
      </c>
      <c r="K160" s="122">
        <f>IF(G160="","",VLOOKUP(G160,ARANCEL!$B$5:$D$121,3,FALSE)*J160)</f>
        <v>3250</v>
      </c>
      <c r="L160" s="1229" t="s">
        <v>3438</v>
      </c>
      <c r="M160" s="1229">
        <v>4500220781</v>
      </c>
      <c r="N160" s="1229">
        <v>8622</v>
      </c>
    </row>
    <row r="161" spans="1:14" s="237" customFormat="1" x14ac:dyDescent="0.25">
      <c r="A161" s="119" t="s">
        <v>305</v>
      </c>
      <c r="B161" s="164">
        <v>41715</v>
      </c>
      <c r="C161" s="118" t="s">
        <v>2995</v>
      </c>
      <c r="D161" s="119" t="s">
        <v>1987</v>
      </c>
      <c r="E161" s="162">
        <v>10176948</v>
      </c>
      <c r="F161" s="119">
        <v>25033001</v>
      </c>
      <c r="G161" s="119">
        <v>2704003</v>
      </c>
      <c r="H161" s="120" t="str">
        <f>IF(G161="","",VLOOKUP(G161,ARANCEL!$B$5:$D$121,2,FALSE))</f>
        <v xml:space="preserve">CORONA PERIFERICA CON PERNO MUÑON COLADO </v>
      </c>
      <c r="I161" s="121" t="s">
        <v>321</v>
      </c>
      <c r="J161" s="119">
        <v>1</v>
      </c>
      <c r="K161" s="122">
        <f>IF(G161="","",VLOOKUP(G161,ARANCEL!$B$5:$D$121,3,FALSE)*J161)</f>
        <v>32612</v>
      </c>
      <c r="L161" s="1229" t="s">
        <v>3058</v>
      </c>
      <c r="M161" s="1229">
        <v>4500225654</v>
      </c>
      <c r="N161" s="1229">
        <v>8926</v>
      </c>
    </row>
    <row r="162" spans="1:14" s="237" customFormat="1" x14ac:dyDescent="0.25">
      <c r="A162" s="119" t="s">
        <v>305</v>
      </c>
      <c r="B162" s="164">
        <v>41988</v>
      </c>
      <c r="C162" s="118" t="s">
        <v>8921</v>
      </c>
      <c r="D162" s="119" t="s">
        <v>8150</v>
      </c>
      <c r="E162" s="162">
        <v>10295388</v>
      </c>
      <c r="F162" s="119">
        <v>29966076</v>
      </c>
      <c r="G162" s="119">
        <v>2708005</v>
      </c>
      <c r="H162" s="120" t="str">
        <f>IF(G162="","",VLOOKUP(G162,ARANCEL!$B$5:$D$121,2,FALSE))</f>
        <v xml:space="preserve">QUAD HELIX ARCO TRANSPALATINO </v>
      </c>
      <c r="I162" s="121" t="s">
        <v>306</v>
      </c>
      <c r="J162" s="119">
        <v>1</v>
      </c>
      <c r="K162" s="122">
        <f>IF(G162="","",VLOOKUP(G162,ARANCEL!$B$5:$D$121,3,FALSE)*J162)</f>
        <v>21402</v>
      </c>
      <c r="L162" s="1349" t="s">
        <v>9431</v>
      </c>
      <c r="M162" s="1349">
        <v>4500269135</v>
      </c>
      <c r="N162" s="1349" t="s">
        <v>9434</v>
      </c>
    </row>
    <row r="163" spans="1:14" s="237" customFormat="1" x14ac:dyDescent="0.25">
      <c r="A163" s="119" t="s">
        <v>305</v>
      </c>
      <c r="B163" s="164">
        <v>41920</v>
      </c>
      <c r="C163" s="118" t="s">
        <v>7461</v>
      </c>
      <c r="D163" s="119" t="s">
        <v>1987</v>
      </c>
      <c r="E163" s="162">
        <v>10260613</v>
      </c>
      <c r="F163" s="119">
        <v>28681436</v>
      </c>
      <c r="G163" s="119">
        <v>2705003</v>
      </c>
      <c r="H163" s="120" t="str">
        <f>IF(G163="","",VLOOKUP(G163,ARANCEL!$B$5:$D$121,2,FALSE))</f>
        <v>INCRUSTACION ESTETICA (ART-GLASS O CERAMICA)</v>
      </c>
      <c r="I163" s="121" t="s">
        <v>618</v>
      </c>
      <c r="J163" s="119">
        <v>1</v>
      </c>
      <c r="K163" s="122">
        <f>IF(G163="","",VLOOKUP(G163,ARANCEL!$B$5:$D$121,3,FALSE)*J163)</f>
        <v>15676</v>
      </c>
      <c r="L163" s="1229" t="s">
        <v>8256</v>
      </c>
      <c r="M163" s="1229">
        <v>4500265261</v>
      </c>
      <c r="N163" s="1229" t="s">
        <v>8947</v>
      </c>
    </row>
    <row r="164" spans="1:14" s="237" customFormat="1" x14ac:dyDescent="0.25">
      <c r="A164" s="119" t="s">
        <v>305</v>
      </c>
      <c r="B164" s="164">
        <v>41837</v>
      </c>
      <c r="C164" s="118" t="s">
        <v>5815</v>
      </c>
      <c r="D164" s="119" t="s">
        <v>514</v>
      </c>
      <c r="E164" s="162">
        <v>10226122</v>
      </c>
      <c r="F164" s="119">
        <v>27430296</v>
      </c>
      <c r="G164" s="119">
        <v>2704005</v>
      </c>
      <c r="H164" s="120" t="str">
        <f>IF(G164="","",VLOOKUP(G164,ARANCEL!$B$5:$D$121,2,FALSE))</f>
        <v>PROVISORIO</v>
      </c>
      <c r="I164" s="121" t="s">
        <v>317</v>
      </c>
      <c r="J164" s="119">
        <v>1</v>
      </c>
      <c r="K164" s="122">
        <f>IF(G164="","",VLOOKUP(G164,ARANCEL!$B$5:$D$121,3,FALSE)*J164)</f>
        <v>3250</v>
      </c>
      <c r="L164" s="1229" t="s">
        <v>6017</v>
      </c>
      <c r="M164" s="1229">
        <v>4500245445</v>
      </c>
      <c r="N164" s="1229">
        <v>9809</v>
      </c>
    </row>
    <row r="165" spans="1:14" s="237" customFormat="1" x14ac:dyDescent="0.25">
      <c r="A165" s="119" t="s">
        <v>305</v>
      </c>
      <c r="B165" s="164">
        <v>41850</v>
      </c>
      <c r="C165" s="118" t="s">
        <v>5815</v>
      </c>
      <c r="D165" s="119" t="s">
        <v>514</v>
      </c>
      <c r="E165" s="162">
        <v>10226122</v>
      </c>
      <c r="F165" s="119">
        <v>27430296</v>
      </c>
      <c r="G165" s="119">
        <v>2704003</v>
      </c>
      <c r="H165" s="120" t="str">
        <f>IF(G165="","",VLOOKUP(G165,ARANCEL!$B$5:$D$121,2,FALSE))</f>
        <v xml:space="preserve">CORONA PERIFERICA CON PERNO MUÑON COLADO </v>
      </c>
      <c r="I165" s="121" t="s">
        <v>317</v>
      </c>
      <c r="J165" s="119">
        <v>1</v>
      </c>
      <c r="K165" s="122">
        <f>IF(G165="","",VLOOKUP(G165,ARANCEL!$B$5:$D$121,3,FALSE)*J165)</f>
        <v>32612</v>
      </c>
      <c r="L165" s="1229" t="s">
        <v>6017</v>
      </c>
      <c r="M165" s="1229">
        <v>4500245445</v>
      </c>
      <c r="N165" s="1229">
        <v>9809</v>
      </c>
    </row>
    <row r="166" spans="1:14" s="237" customFormat="1" x14ac:dyDescent="0.25">
      <c r="A166" s="119" t="s">
        <v>305</v>
      </c>
      <c r="B166" s="164">
        <v>41926</v>
      </c>
      <c r="C166" s="118" t="s">
        <v>5815</v>
      </c>
      <c r="D166" s="119" t="s">
        <v>514</v>
      </c>
      <c r="E166" s="162">
        <v>10226122</v>
      </c>
      <c r="F166" s="119">
        <v>27430296</v>
      </c>
      <c r="G166" s="119">
        <v>2705003</v>
      </c>
      <c r="H166" s="120" t="str">
        <f>IF(G166="","",VLOOKUP(G166,ARANCEL!$B$5:$D$121,2,FALSE))</f>
        <v>INCRUSTACION ESTETICA (ART-GLASS O CERAMICA)</v>
      </c>
      <c r="I166" s="121" t="s">
        <v>324</v>
      </c>
      <c r="J166" s="119">
        <v>1</v>
      </c>
      <c r="K166" s="122">
        <f>IF(G166="","",VLOOKUP(G166,ARANCEL!$B$5:$D$121,3,FALSE)*J166)</f>
        <v>15676</v>
      </c>
      <c r="L166" s="1229" t="s">
        <v>8256</v>
      </c>
      <c r="M166" s="1229">
        <v>4500265261</v>
      </c>
      <c r="N166" s="1229" t="s">
        <v>8947</v>
      </c>
    </row>
    <row r="167" spans="1:14" s="237" customFormat="1" x14ac:dyDescent="0.25">
      <c r="A167" s="119" t="s">
        <v>305</v>
      </c>
      <c r="B167" s="164">
        <v>41731</v>
      </c>
      <c r="C167" s="118" t="s">
        <v>3707</v>
      </c>
      <c r="D167" s="119" t="s">
        <v>69</v>
      </c>
      <c r="E167" s="162">
        <v>10185299</v>
      </c>
      <c r="F167" s="119">
        <v>25454715</v>
      </c>
      <c r="G167" s="119">
        <v>2705003</v>
      </c>
      <c r="H167" s="120" t="str">
        <f>IF(G167="","",VLOOKUP(G167,ARANCEL!$B$5:$D$121,2,FALSE))</f>
        <v>INCRUSTACION ESTETICA (ART-GLASS O CERAMICA)</v>
      </c>
      <c r="I167" s="121" t="s">
        <v>312</v>
      </c>
      <c r="J167" s="119">
        <v>1</v>
      </c>
      <c r="K167" s="122">
        <f>IF(G167="","",VLOOKUP(G167,ARANCEL!$B$5:$D$121,3,FALSE)*J167)</f>
        <v>15676</v>
      </c>
      <c r="L167" s="1229" t="s">
        <v>4612</v>
      </c>
      <c r="M167" s="1229">
        <v>4500229978</v>
      </c>
      <c r="N167" s="1229">
        <v>9223</v>
      </c>
    </row>
    <row r="168" spans="1:14" s="237" customFormat="1" x14ac:dyDescent="0.25">
      <c r="A168" s="169" t="s">
        <v>313</v>
      </c>
      <c r="B168" s="164">
        <v>41942</v>
      </c>
      <c r="C168" s="118" t="s">
        <v>7981</v>
      </c>
      <c r="D168" s="119" t="s">
        <v>514</v>
      </c>
      <c r="E168" s="162">
        <v>10273511</v>
      </c>
      <c r="F168" s="119" t="s">
        <v>7982</v>
      </c>
      <c r="G168" s="119">
        <v>2704005</v>
      </c>
      <c r="H168" s="120" t="str">
        <f>IF(G168="","",VLOOKUP(G168,ARANCEL!$B$5:$D$121,2,FALSE))</f>
        <v>PROVISORIO</v>
      </c>
      <c r="I168" s="121"/>
      <c r="J168" s="119">
        <v>1</v>
      </c>
      <c r="K168" s="122">
        <f>IF(G168="","",VLOOKUP(G168,ARANCEL!$B$5:$D$121,3,FALSE)*J168)</f>
        <v>3250</v>
      </c>
      <c r="L168" s="1229" t="s">
        <v>8256</v>
      </c>
      <c r="M168" s="1229">
        <v>4500265261</v>
      </c>
      <c r="N168" s="1229" t="s">
        <v>8947</v>
      </c>
    </row>
    <row r="169" spans="1:14" s="237" customFormat="1" x14ac:dyDescent="0.25">
      <c r="A169" s="119" t="s">
        <v>305</v>
      </c>
      <c r="B169" s="164">
        <v>41942</v>
      </c>
      <c r="C169" s="118" t="s">
        <v>7981</v>
      </c>
      <c r="D169" s="119" t="s">
        <v>514</v>
      </c>
      <c r="E169" s="162">
        <v>10273511</v>
      </c>
      <c r="F169" s="119" t="s">
        <v>7982</v>
      </c>
      <c r="G169" s="119">
        <v>2704003</v>
      </c>
      <c r="H169" s="120" t="str">
        <f>IF(G169="","",VLOOKUP(G169,ARANCEL!$B$5:$D$121,2,FALSE))</f>
        <v xml:space="preserve">CORONA PERIFERICA CON PERNO MUÑON COLADO </v>
      </c>
      <c r="I169" s="121" t="s">
        <v>326</v>
      </c>
      <c r="J169" s="119">
        <v>1</v>
      </c>
      <c r="K169" s="122">
        <f>IF(G169="","",VLOOKUP(G169,ARANCEL!$B$5:$D$121,3,FALSE)*J169)</f>
        <v>32612</v>
      </c>
      <c r="L169" s="1229" t="s">
        <v>8256</v>
      </c>
      <c r="M169" s="1229">
        <v>4500265261</v>
      </c>
      <c r="N169" s="1229" t="s">
        <v>8947</v>
      </c>
    </row>
    <row r="170" spans="1:14" s="237" customFormat="1" x14ac:dyDescent="0.25">
      <c r="A170" s="119" t="s">
        <v>305</v>
      </c>
      <c r="B170" s="164">
        <v>41880</v>
      </c>
      <c r="C170" s="118" t="s">
        <v>2271</v>
      </c>
      <c r="D170" s="119" t="s">
        <v>70</v>
      </c>
      <c r="E170" s="162">
        <v>10251371</v>
      </c>
      <c r="F170" s="119">
        <v>27636322</v>
      </c>
      <c r="G170" s="119">
        <v>2705003</v>
      </c>
      <c r="H170" s="120" t="str">
        <f>IF(G170="","",VLOOKUP(G170,ARANCEL!$B$5:$D$121,2,FALSE))</f>
        <v>INCRUSTACION ESTETICA (ART-GLASS O CERAMICA)</v>
      </c>
      <c r="I170" s="121" t="s">
        <v>308</v>
      </c>
      <c r="J170" s="119">
        <v>1</v>
      </c>
      <c r="K170" s="122">
        <f>IF(G170="","",VLOOKUP(G170,ARANCEL!$B$5:$D$121,3,FALSE)*J170)</f>
        <v>15676</v>
      </c>
      <c r="L170" s="1229" t="s">
        <v>8256</v>
      </c>
      <c r="M170" s="1229">
        <v>4500265261</v>
      </c>
      <c r="N170" s="1229" t="s">
        <v>8947</v>
      </c>
    </row>
    <row r="171" spans="1:14" s="237" customFormat="1" x14ac:dyDescent="0.25">
      <c r="A171" s="119" t="s">
        <v>305</v>
      </c>
      <c r="B171" s="164">
        <v>41802</v>
      </c>
      <c r="C171" s="118" t="s">
        <v>5028</v>
      </c>
      <c r="D171" s="119" t="s">
        <v>514</v>
      </c>
      <c r="E171" s="162">
        <v>10208247</v>
      </c>
      <c r="F171" s="119">
        <v>26739925</v>
      </c>
      <c r="G171" s="119">
        <v>2704005</v>
      </c>
      <c r="H171" s="120" t="str">
        <f>IF(G171="","",VLOOKUP(G171,ARANCEL!$B$5:$D$121,2,FALSE))</f>
        <v>PROVISORIO</v>
      </c>
      <c r="I171" s="121" t="s">
        <v>316</v>
      </c>
      <c r="J171" s="119">
        <v>1</v>
      </c>
      <c r="K171" s="122">
        <f>IF(G171="","",VLOOKUP(G171,ARANCEL!$B$5:$D$121,3,FALSE)*J171)</f>
        <v>3250</v>
      </c>
      <c r="L171" s="1229" t="s">
        <v>5742</v>
      </c>
      <c r="M171" s="1229">
        <v>4500239396</v>
      </c>
      <c r="N171" s="1229" t="s">
        <v>5752</v>
      </c>
    </row>
    <row r="172" spans="1:14" s="237" customFormat="1" ht="15" customHeight="1" x14ac:dyDescent="0.25">
      <c r="A172" s="119" t="s">
        <v>305</v>
      </c>
      <c r="B172" s="164">
        <v>41813</v>
      </c>
      <c r="C172" s="118" t="s">
        <v>5028</v>
      </c>
      <c r="D172" s="119" t="s">
        <v>514</v>
      </c>
      <c r="E172" s="162">
        <v>10208247</v>
      </c>
      <c r="F172" s="119">
        <v>26739925</v>
      </c>
      <c r="G172" s="119">
        <v>2704003</v>
      </c>
      <c r="H172" s="120" t="str">
        <f>IF(G172="","",VLOOKUP(G172,ARANCEL!$B$5:$D$121,2,FALSE))</f>
        <v xml:space="preserve">CORONA PERIFERICA CON PERNO MUÑON COLADO </v>
      </c>
      <c r="I172" s="121" t="s">
        <v>316</v>
      </c>
      <c r="J172" s="119">
        <v>1</v>
      </c>
      <c r="K172" s="122">
        <f>IF(G172="","",VLOOKUP(G172,ARANCEL!$B$5:$D$121,3,FALSE)*J172)</f>
        <v>32612</v>
      </c>
      <c r="L172" s="1229" t="s">
        <v>5742</v>
      </c>
      <c r="M172" s="1229">
        <v>4500239396</v>
      </c>
      <c r="N172" s="1229" t="s">
        <v>5752</v>
      </c>
    </row>
    <row r="173" spans="1:14" s="237" customFormat="1" x14ac:dyDescent="0.25">
      <c r="A173" s="119" t="s">
        <v>305</v>
      </c>
      <c r="B173" s="164">
        <v>41879</v>
      </c>
      <c r="C173" s="118" t="s">
        <v>5028</v>
      </c>
      <c r="D173" s="119" t="s">
        <v>514</v>
      </c>
      <c r="E173" s="162">
        <v>10248124</v>
      </c>
      <c r="F173" s="119">
        <v>2776039</v>
      </c>
      <c r="G173" s="119">
        <v>2705003</v>
      </c>
      <c r="H173" s="120" t="str">
        <f>IF(G173="","",VLOOKUP(G173,ARANCEL!$B$5:$D$121,2,FALSE))</f>
        <v>INCRUSTACION ESTETICA (ART-GLASS O CERAMICA)</v>
      </c>
      <c r="I173" s="121" t="s">
        <v>308</v>
      </c>
      <c r="J173" s="119">
        <v>1</v>
      </c>
      <c r="K173" s="122">
        <f>IF(G173="","",VLOOKUP(G173,ARANCEL!$B$5:$D$121,3,FALSE)*J173)</f>
        <v>15676</v>
      </c>
      <c r="L173" s="1229" t="s">
        <v>8256</v>
      </c>
      <c r="M173" s="1229">
        <v>4500265261</v>
      </c>
      <c r="N173" s="1229" t="s">
        <v>8947</v>
      </c>
    </row>
    <row r="174" spans="1:14" s="237" customFormat="1" x14ac:dyDescent="0.25">
      <c r="A174" s="119" t="s">
        <v>305</v>
      </c>
      <c r="B174" s="164">
        <v>41953</v>
      </c>
      <c r="C174" s="118" t="s">
        <v>8116</v>
      </c>
      <c r="D174" s="119" t="s">
        <v>514</v>
      </c>
      <c r="E174" s="162">
        <v>10276565</v>
      </c>
      <c r="F174" s="119">
        <v>29295151</v>
      </c>
      <c r="G174" s="119">
        <v>2704005</v>
      </c>
      <c r="H174" s="120" t="str">
        <f>IF(G174="","",VLOOKUP(G174,ARANCEL!$B$5:$D$121,2,FALSE))</f>
        <v>PROVISORIO</v>
      </c>
      <c r="I174" s="121" t="s">
        <v>325</v>
      </c>
      <c r="J174" s="119">
        <v>1</v>
      </c>
      <c r="K174" s="122">
        <f>IF(G174="","",VLOOKUP(G174,ARANCEL!$B$5:$D$121,3,FALSE)*J174)</f>
        <v>3250</v>
      </c>
      <c r="L174" s="1349" t="s">
        <v>9431</v>
      </c>
      <c r="M174" s="1349">
        <v>4500269135</v>
      </c>
      <c r="N174" s="1349" t="s">
        <v>9434</v>
      </c>
    </row>
    <row r="175" spans="1:14" s="237" customFormat="1" x14ac:dyDescent="0.25">
      <c r="A175" s="119" t="s">
        <v>313</v>
      </c>
      <c r="B175" s="164">
        <v>41953</v>
      </c>
      <c r="C175" s="118" t="s">
        <v>8116</v>
      </c>
      <c r="D175" s="119" t="s">
        <v>514</v>
      </c>
      <c r="E175" s="162">
        <v>10276565</v>
      </c>
      <c r="F175" s="119">
        <v>29295151</v>
      </c>
      <c r="G175" s="119">
        <v>2702002</v>
      </c>
      <c r="H175" s="120" t="str">
        <f>IF(G175="","",VLOOKUP(G175,ARANCEL!$B$5:$D$121,2,FALSE))</f>
        <v xml:space="preserve">LABORATORIO CORONA CEMENTADA SOBRE IMPLANTE </v>
      </c>
      <c r="I175" s="121" t="s">
        <v>329</v>
      </c>
      <c r="J175" s="119">
        <v>1</v>
      </c>
      <c r="K175" s="122">
        <f>IF(G175="","",VLOOKUP(G175,ARANCEL!$B$5:$D$121,3,FALSE)*J175)</f>
        <v>31878</v>
      </c>
      <c r="L175" s="1349" t="s">
        <v>9431</v>
      </c>
      <c r="M175" s="1349">
        <v>4500269135</v>
      </c>
      <c r="N175" s="1349" t="s">
        <v>9434</v>
      </c>
    </row>
    <row r="176" spans="1:14" s="237" customFormat="1" x14ac:dyDescent="0.25">
      <c r="A176" s="119" t="s">
        <v>305</v>
      </c>
      <c r="B176" s="164">
        <v>41673</v>
      </c>
      <c r="C176" s="118" t="s">
        <v>2596</v>
      </c>
      <c r="D176" s="119" t="s">
        <v>73</v>
      </c>
      <c r="E176" s="162">
        <v>10171060</v>
      </c>
      <c r="F176" s="119">
        <v>24119828</v>
      </c>
      <c r="G176" s="119">
        <v>2704005</v>
      </c>
      <c r="H176" s="120" t="str">
        <f>IF(G176="","",VLOOKUP(G176,ARANCEL!$B$5:$D$121,2,FALSE))</f>
        <v>PROVISORIO</v>
      </c>
      <c r="I176" s="121" t="s">
        <v>319</v>
      </c>
      <c r="J176" s="119">
        <v>1</v>
      </c>
      <c r="K176" s="122">
        <f>IF(G176="","",VLOOKUP(G176,ARANCEL!$B$5:$D$121,3,FALSE)*J176)</f>
        <v>3250</v>
      </c>
      <c r="L176" s="1229" t="s">
        <v>2842</v>
      </c>
      <c r="M176" s="1229">
        <v>4500216217</v>
      </c>
      <c r="N176" s="1229">
        <v>8397</v>
      </c>
    </row>
    <row r="177" spans="1:14" s="237" customFormat="1" ht="15" customHeight="1" x14ac:dyDescent="0.25">
      <c r="A177" s="119" t="s">
        <v>305</v>
      </c>
      <c r="B177" s="164">
        <v>41704</v>
      </c>
      <c r="C177" s="118" t="s">
        <v>2596</v>
      </c>
      <c r="D177" s="119" t="s">
        <v>73</v>
      </c>
      <c r="E177" s="162">
        <v>10171060</v>
      </c>
      <c r="F177" s="119">
        <v>24119828</v>
      </c>
      <c r="G177" s="119">
        <v>2704003</v>
      </c>
      <c r="H177" s="120" t="str">
        <f>IF(G177="","",VLOOKUP(G177,ARANCEL!$B$5:$D$121,2,FALSE))</f>
        <v xml:space="preserve">CORONA PERIFERICA CON PERNO MUÑON COLADO </v>
      </c>
      <c r="I177" s="121" t="s">
        <v>319</v>
      </c>
      <c r="J177" s="119">
        <v>1</v>
      </c>
      <c r="K177" s="122">
        <f>IF(G177="","",VLOOKUP(G177,ARANCEL!$B$5:$D$121,3,FALSE)*J177)</f>
        <v>32612</v>
      </c>
      <c r="L177" s="1229" t="s">
        <v>3438</v>
      </c>
      <c r="M177" s="1229">
        <v>4500220780</v>
      </c>
      <c r="N177" s="1229">
        <v>8621</v>
      </c>
    </row>
    <row r="178" spans="1:14" s="237" customFormat="1" ht="15" customHeight="1" x14ac:dyDescent="0.25">
      <c r="A178" s="119" t="s">
        <v>305</v>
      </c>
      <c r="B178" s="164">
        <v>41977</v>
      </c>
      <c r="C178" s="118" t="s">
        <v>8679</v>
      </c>
      <c r="D178" s="119" t="s">
        <v>73</v>
      </c>
      <c r="E178" s="162">
        <v>10290261</v>
      </c>
      <c r="F178" s="119">
        <v>29125552</v>
      </c>
      <c r="G178" s="119">
        <v>2704005</v>
      </c>
      <c r="H178" s="120" t="str">
        <f>IF(G178="","",VLOOKUP(G178,ARANCEL!$B$5:$D$121,2,FALSE))</f>
        <v>PROVISORIO</v>
      </c>
      <c r="I178" s="121" t="s">
        <v>325</v>
      </c>
      <c r="J178" s="119">
        <v>1</v>
      </c>
      <c r="K178" s="122">
        <f>IF(G178="","",VLOOKUP(G178,ARANCEL!$B$5:$D$121,3,FALSE)*J178)</f>
        <v>3250</v>
      </c>
      <c r="L178" s="1229" t="s">
        <v>8256</v>
      </c>
      <c r="M178" s="1229">
        <v>4500265261</v>
      </c>
      <c r="N178" s="1229" t="s">
        <v>8947</v>
      </c>
    </row>
    <row r="179" spans="1:14" s="237" customFormat="1" x14ac:dyDescent="0.25">
      <c r="A179" s="119" t="s">
        <v>305</v>
      </c>
      <c r="B179" s="164">
        <v>41984</v>
      </c>
      <c r="C179" s="118" t="s">
        <v>8679</v>
      </c>
      <c r="D179" s="119" t="s">
        <v>73</v>
      </c>
      <c r="E179" s="162">
        <v>10290261</v>
      </c>
      <c r="F179" s="119">
        <v>29125552</v>
      </c>
      <c r="G179" s="119">
        <v>2704016</v>
      </c>
      <c r="H179" s="120" t="str">
        <f>IF(G179="","",VLOOKUP(G179,ARANCEL!$B$5:$D$121,2,FALSE))</f>
        <v xml:space="preserve">CORONA PROCERA </v>
      </c>
      <c r="I179" s="121" t="s">
        <v>325</v>
      </c>
      <c r="J179" s="119">
        <v>1</v>
      </c>
      <c r="K179" s="122">
        <f>IF(G179="","",VLOOKUP(G179,ARANCEL!$B$5:$D$121,3,FALSE)*J179)</f>
        <v>58477</v>
      </c>
      <c r="L179" s="1349" t="s">
        <v>9431</v>
      </c>
      <c r="M179" s="1349">
        <v>4500269135</v>
      </c>
      <c r="N179" s="1349" t="s">
        <v>9434</v>
      </c>
    </row>
    <row r="180" spans="1:14" s="237" customFormat="1" x14ac:dyDescent="0.25">
      <c r="A180" s="119" t="s">
        <v>305</v>
      </c>
      <c r="B180" s="164">
        <v>41666</v>
      </c>
      <c r="C180" s="118" t="s">
        <v>1983</v>
      </c>
      <c r="D180" s="119" t="s">
        <v>1982</v>
      </c>
      <c r="E180" s="162">
        <v>10170468</v>
      </c>
      <c r="F180" s="119">
        <v>24442488</v>
      </c>
      <c r="G180" s="119">
        <v>2704005</v>
      </c>
      <c r="H180" s="120" t="str">
        <f>IF(G180="","",VLOOKUP(G180,ARANCEL!$B$5:$D$121,2,FALSE))</f>
        <v>PROVISORIO</v>
      </c>
      <c r="I180" s="121" t="s">
        <v>318</v>
      </c>
      <c r="J180" s="119">
        <v>1</v>
      </c>
      <c r="K180" s="122">
        <f>IF(G180="","",VLOOKUP(G180,ARANCEL!$B$5:$D$121,3,FALSE)*J180)</f>
        <v>3250</v>
      </c>
      <c r="L180" s="1229" t="s">
        <v>2842</v>
      </c>
      <c r="M180" s="1229">
        <v>4500216217</v>
      </c>
      <c r="N180" s="1229">
        <v>8397</v>
      </c>
    </row>
    <row r="181" spans="1:14" s="237" customFormat="1" x14ac:dyDescent="0.25">
      <c r="A181" s="119" t="s">
        <v>305</v>
      </c>
      <c r="B181" s="164">
        <v>41670</v>
      </c>
      <c r="C181" s="118" t="s">
        <v>1983</v>
      </c>
      <c r="D181" s="119" t="s">
        <v>1982</v>
      </c>
      <c r="E181" s="162">
        <v>10170468</v>
      </c>
      <c r="F181" s="119">
        <v>24442488</v>
      </c>
      <c r="G181" s="119">
        <v>2704003</v>
      </c>
      <c r="H181" s="120" t="str">
        <f>IF(G181="","",VLOOKUP(G181,ARANCEL!$B$5:$D$121,2,FALSE))</f>
        <v xml:space="preserve">CORONA PERIFERICA CON PERNO MUÑON COLADO </v>
      </c>
      <c r="I181" s="121" t="s">
        <v>318</v>
      </c>
      <c r="J181" s="119">
        <v>1</v>
      </c>
      <c r="K181" s="122">
        <f>IF(G181="","",VLOOKUP(G181,ARANCEL!$B$5:$D$121,3,FALSE)*J181)</f>
        <v>32612</v>
      </c>
      <c r="L181" s="1229" t="s">
        <v>2842</v>
      </c>
      <c r="M181" s="1229">
        <v>4500216217</v>
      </c>
      <c r="N181" s="1229">
        <v>8397</v>
      </c>
    </row>
    <row r="182" spans="1:14" s="237" customFormat="1" x14ac:dyDescent="0.25">
      <c r="A182" s="119" t="s">
        <v>305</v>
      </c>
      <c r="B182" s="164">
        <v>41697</v>
      </c>
      <c r="C182" s="118" t="s">
        <v>1983</v>
      </c>
      <c r="D182" s="119" t="s">
        <v>1982</v>
      </c>
      <c r="E182" s="162">
        <v>10177699</v>
      </c>
      <c r="F182" s="119">
        <v>25204105</v>
      </c>
      <c r="G182" s="119">
        <v>2704005</v>
      </c>
      <c r="H182" s="120" t="str">
        <f>IF(G182="","",VLOOKUP(G182,ARANCEL!$B$5:$D$121,2,FALSE))</f>
        <v>PROVISORIO</v>
      </c>
      <c r="I182" s="121" t="s">
        <v>312</v>
      </c>
      <c r="J182" s="119">
        <v>1</v>
      </c>
      <c r="K182" s="122">
        <f>IF(G182="","",VLOOKUP(G182,ARANCEL!$B$5:$D$121,3,FALSE)*J182)</f>
        <v>3250</v>
      </c>
      <c r="L182" s="1229" t="s">
        <v>3438</v>
      </c>
      <c r="M182" s="1229">
        <v>4500220781</v>
      </c>
      <c r="N182" s="1229">
        <v>8622</v>
      </c>
    </row>
    <row r="183" spans="1:14" s="237" customFormat="1" x14ac:dyDescent="0.25">
      <c r="A183" s="119" t="s">
        <v>305</v>
      </c>
      <c r="B183" s="164">
        <v>41736</v>
      </c>
      <c r="C183" s="118" t="s">
        <v>3773</v>
      </c>
      <c r="D183" s="119" t="s">
        <v>73</v>
      </c>
      <c r="E183" s="162">
        <v>10186339</v>
      </c>
      <c r="F183" s="119">
        <v>25339726</v>
      </c>
      <c r="G183" s="119">
        <v>2705003</v>
      </c>
      <c r="H183" s="120" t="str">
        <f>IF(G183="","",VLOOKUP(G183,ARANCEL!$B$5:$D$121,2,FALSE))</f>
        <v>INCRUSTACION ESTETICA (ART-GLASS O CERAMICA)</v>
      </c>
      <c r="I183" s="121" t="s">
        <v>308</v>
      </c>
      <c r="J183" s="119">
        <v>1</v>
      </c>
      <c r="K183" s="122">
        <f>IF(G183="","",VLOOKUP(G183,ARANCEL!$B$5:$D$121,3,FALSE)*J183)</f>
        <v>15676</v>
      </c>
      <c r="L183" s="1229" t="s">
        <v>4612</v>
      </c>
      <c r="M183" s="1229">
        <v>4500229979</v>
      </c>
      <c r="N183" s="1229">
        <v>9191</v>
      </c>
    </row>
    <row r="184" spans="1:14" s="237" customFormat="1" x14ac:dyDescent="0.25">
      <c r="A184" s="119" t="s">
        <v>305</v>
      </c>
      <c r="B184" s="164">
        <v>41739</v>
      </c>
      <c r="C184" s="118" t="s">
        <v>3854</v>
      </c>
      <c r="D184" s="119" t="s">
        <v>514</v>
      </c>
      <c r="E184" s="162">
        <v>10187358</v>
      </c>
      <c r="F184" s="119">
        <v>25834289</v>
      </c>
      <c r="G184" s="119">
        <v>2704005</v>
      </c>
      <c r="H184" s="120" t="str">
        <f>IF(G184="","",VLOOKUP(G184,ARANCEL!$B$5:$D$121,2,FALSE))</f>
        <v>PROVISORIO</v>
      </c>
      <c r="I184" s="121" t="s">
        <v>312</v>
      </c>
      <c r="J184" s="119">
        <v>1</v>
      </c>
      <c r="K184" s="122">
        <f>IF(G184="","",VLOOKUP(G184,ARANCEL!$B$5:$D$121,3,FALSE)*J184)</f>
        <v>3250</v>
      </c>
      <c r="L184" s="1229" t="s">
        <v>4612</v>
      </c>
      <c r="M184" s="1229">
        <v>4500229979</v>
      </c>
      <c r="N184" s="1229">
        <v>9191</v>
      </c>
    </row>
    <row r="185" spans="1:14" s="237" customFormat="1" x14ac:dyDescent="0.25">
      <c r="A185" s="119" t="s">
        <v>606</v>
      </c>
      <c r="B185" s="164">
        <v>41759</v>
      </c>
      <c r="C185" s="118" t="s">
        <v>3854</v>
      </c>
      <c r="D185" s="119" t="s">
        <v>514</v>
      </c>
      <c r="E185" s="162">
        <v>10187358</v>
      </c>
      <c r="F185" s="119">
        <v>25834289</v>
      </c>
      <c r="G185" s="119">
        <v>2704003</v>
      </c>
      <c r="H185" s="120" t="str">
        <f>IF(G185="","",VLOOKUP(G185,ARANCEL!$B$5:$D$121,2,FALSE))</f>
        <v xml:space="preserve">CORONA PERIFERICA CON PERNO MUÑON COLADO </v>
      </c>
      <c r="I185" s="121" t="s">
        <v>312</v>
      </c>
      <c r="J185" s="119">
        <v>1</v>
      </c>
      <c r="K185" s="122">
        <f>IF(G185="","",VLOOKUP(G185,ARANCEL!$B$5:$D$121,3,FALSE)*J185)</f>
        <v>32612</v>
      </c>
      <c r="L185" s="1229" t="s">
        <v>4612</v>
      </c>
      <c r="M185" s="1229">
        <v>4500229979</v>
      </c>
      <c r="N185" s="1229">
        <v>9191</v>
      </c>
    </row>
    <row r="186" spans="1:14" s="237" customFormat="1" ht="15" customHeight="1" x14ac:dyDescent="0.25">
      <c r="A186" s="119" t="s">
        <v>305</v>
      </c>
      <c r="B186" s="164">
        <v>41733</v>
      </c>
      <c r="C186" s="118" t="s">
        <v>3774</v>
      </c>
      <c r="D186" s="119" t="s">
        <v>1982</v>
      </c>
      <c r="E186" s="162">
        <v>10186332</v>
      </c>
      <c r="F186" s="119">
        <v>25633033</v>
      </c>
      <c r="G186" s="119">
        <v>2705003</v>
      </c>
      <c r="H186" s="120" t="str">
        <f>IF(G186="","",VLOOKUP(G186,ARANCEL!$B$5:$D$121,2,FALSE))</f>
        <v>INCRUSTACION ESTETICA (ART-GLASS O CERAMICA)</v>
      </c>
      <c r="I186" s="121" t="s">
        <v>322</v>
      </c>
      <c r="J186" s="119">
        <v>1</v>
      </c>
      <c r="K186" s="122">
        <f>IF(G186="","",VLOOKUP(G186,ARANCEL!$B$5:$D$121,3,FALSE)*J186)</f>
        <v>15676</v>
      </c>
      <c r="L186" s="1229" t="s">
        <v>4612</v>
      </c>
      <c r="M186" s="1229">
        <v>4500229978</v>
      </c>
      <c r="N186" s="1229">
        <v>9223</v>
      </c>
    </row>
    <row r="187" spans="1:14" s="237" customFormat="1" ht="15" customHeight="1" x14ac:dyDescent="0.25">
      <c r="A187" s="119" t="s">
        <v>305</v>
      </c>
      <c r="B187" s="164">
        <v>41702</v>
      </c>
      <c r="C187" s="118" t="s">
        <v>3101</v>
      </c>
      <c r="D187" s="119" t="s">
        <v>1987</v>
      </c>
      <c r="E187" s="162">
        <v>10178290</v>
      </c>
      <c r="F187" s="119">
        <v>25247479</v>
      </c>
      <c r="G187" s="119">
        <v>2705003</v>
      </c>
      <c r="H187" s="120" t="str">
        <f>IF(G187="","",VLOOKUP(G187,ARANCEL!$B$5:$D$121,2,FALSE))</f>
        <v>INCRUSTACION ESTETICA (ART-GLASS O CERAMICA)</v>
      </c>
      <c r="I187" s="121" t="s">
        <v>312</v>
      </c>
      <c r="J187" s="119">
        <v>1</v>
      </c>
      <c r="K187" s="122">
        <f>IF(G187="","",VLOOKUP(G187,ARANCEL!$B$5:$D$121,3,FALSE)*J187)</f>
        <v>15676</v>
      </c>
      <c r="L187" s="1229" t="s">
        <v>3438</v>
      </c>
      <c r="M187" s="1229">
        <v>4500220781</v>
      </c>
      <c r="N187" s="1229">
        <v>8622</v>
      </c>
    </row>
    <row r="188" spans="1:14" s="237" customFormat="1" x14ac:dyDescent="0.25">
      <c r="A188" s="119" t="s">
        <v>305</v>
      </c>
      <c r="B188" s="164">
        <v>42013</v>
      </c>
      <c r="C188" s="118" t="s">
        <v>9344</v>
      </c>
      <c r="D188" s="119" t="s">
        <v>79</v>
      </c>
      <c r="E188" s="162">
        <v>10306123</v>
      </c>
      <c r="F188" s="119">
        <v>30346662</v>
      </c>
      <c r="G188" s="119">
        <v>2705003</v>
      </c>
      <c r="H188" s="120" t="str">
        <f>IF(G188="","",VLOOKUP(G188,ARANCEL!$B$5:$D$121,2,FALSE))</f>
        <v>INCRUSTACION ESTETICA (ART-GLASS O CERAMICA)</v>
      </c>
      <c r="I188" s="121" t="s">
        <v>308</v>
      </c>
      <c r="J188" s="119">
        <v>1</v>
      </c>
      <c r="K188" s="122">
        <f>IF(G188="","",VLOOKUP(G188,ARANCEL!$B$5:$D$121,3,FALSE)*J188)</f>
        <v>15676</v>
      </c>
      <c r="L188" s="1235" t="str">
        <f>IF(E188="","","IMPAGO")</f>
        <v>IMPAGO</v>
      </c>
      <c r="M188" s="1235" t="str">
        <f>IF(L188="IMPAGO","SIN O.C.","")</f>
        <v>SIN O.C.</v>
      </c>
      <c r="N188" s="1235" t="str">
        <f>IF(L188="IMPAGO","SIN FACT.","")</f>
        <v>SIN FACT.</v>
      </c>
    </row>
    <row r="189" spans="1:14" s="237" customFormat="1" x14ac:dyDescent="0.25">
      <c r="A189" s="119" t="s">
        <v>305</v>
      </c>
      <c r="B189" s="164">
        <v>41663</v>
      </c>
      <c r="C189" s="118" t="s">
        <v>1988</v>
      </c>
      <c r="D189" s="119" t="s">
        <v>1987</v>
      </c>
      <c r="E189" s="162">
        <v>10170236</v>
      </c>
      <c r="F189" s="119">
        <v>24133293</v>
      </c>
      <c r="G189" s="119">
        <v>2705003</v>
      </c>
      <c r="H189" s="120" t="str">
        <f>IF(G189="","",VLOOKUP(G189,ARANCEL!$B$5:$D$121,2,FALSE))</f>
        <v>INCRUSTACION ESTETICA (ART-GLASS O CERAMICA)</v>
      </c>
      <c r="I189" s="121" t="s">
        <v>318</v>
      </c>
      <c r="J189" s="119">
        <v>1</v>
      </c>
      <c r="K189" s="122">
        <f>IF(G189="","",VLOOKUP(G189,ARANCEL!$B$5:$D$121,3,FALSE)*J189)</f>
        <v>15676</v>
      </c>
      <c r="L189" s="1229" t="s">
        <v>2842</v>
      </c>
      <c r="M189" s="1229">
        <v>4500216217</v>
      </c>
      <c r="N189" s="1229">
        <v>8397</v>
      </c>
    </row>
    <row r="190" spans="1:14" s="237" customFormat="1" ht="15" customHeight="1" x14ac:dyDescent="0.25">
      <c r="A190" s="119" t="s">
        <v>305</v>
      </c>
      <c r="B190" s="164">
        <v>41802</v>
      </c>
      <c r="C190" s="118" t="s">
        <v>5062</v>
      </c>
      <c r="D190" s="119" t="s">
        <v>514</v>
      </c>
      <c r="E190" s="162">
        <v>10208880</v>
      </c>
      <c r="F190" s="119">
        <v>25969658</v>
      </c>
      <c r="G190" s="119">
        <v>2704005</v>
      </c>
      <c r="H190" s="120" t="str">
        <f>IF(G190="","",VLOOKUP(G190,ARANCEL!$B$5:$D$121,2,FALSE))</f>
        <v>PROVISORIO</v>
      </c>
      <c r="I190" s="121" t="s">
        <v>326</v>
      </c>
      <c r="J190" s="119">
        <v>1</v>
      </c>
      <c r="K190" s="122">
        <f>IF(G190="","",VLOOKUP(G190,ARANCEL!$B$5:$D$121,3,FALSE)*J190)</f>
        <v>3250</v>
      </c>
      <c r="L190" s="1229" t="s">
        <v>5742</v>
      </c>
      <c r="M190" s="1229">
        <v>4500239396</v>
      </c>
      <c r="N190" s="1229" t="s">
        <v>5752</v>
      </c>
    </row>
    <row r="191" spans="1:14" s="237" customFormat="1" x14ac:dyDescent="0.25">
      <c r="A191" s="119" t="s">
        <v>305</v>
      </c>
      <c r="B191" s="164">
        <v>41829</v>
      </c>
      <c r="C191" s="118" t="s">
        <v>5062</v>
      </c>
      <c r="D191" s="119" t="s">
        <v>514</v>
      </c>
      <c r="E191" s="162">
        <v>10208880</v>
      </c>
      <c r="F191" s="119">
        <v>25969658</v>
      </c>
      <c r="G191" s="119">
        <v>2704003</v>
      </c>
      <c r="H191" s="120" t="str">
        <f>IF(G191="","",VLOOKUP(G191,ARANCEL!$B$5:$D$121,2,FALSE))</f>
        <v xml:space="preserve">CORONA PERIFERICA CON PERNO MUÑON COLADO </v>
      </c>
      <c r="I191" s="121" t="s">
        <v>326</v>
      </c>
      <c r="J191" s="119">
        <v>1</v>
      </c>
      <c r="K191" s="122">
        <f>IF(G191="","",VLOOKUP(G191,ARANCEL!$B$5:$D$121,3,FALSE)*J191)</f>
        <v>32612</v>
      </c>
      <c r="L191" s="1229" t="s">
        <v>6017</v>
      </c>
      <c r="M191" s="1229">
        <v>4500245445</v>
      </c>
      <c r="N191" s="1229">
        <v>9809</v>
      </c>
    </row>
    <row r="192" spans="1:14" s="237" customFormat="1" x14ac:dyDescent="0.2">
      <c r="A192" s="119" t="s">
        <v>313</v>
      </c>
      <c r="B192" s="164">
        <v>42368</v>
      </c>
      <c r="C192" s="609" t="s">
        <v>9438</v>
      </c>
      <c r="D192" s="609" t="s">
        <v>8150</v>
      </c>
      <c r="E192" s="609">
        <v>10302517</v>
      </c>
      <c r="F192" s="609">
        <v>30062477</v>
      </c>
      <c r="G192" s="609">
        <v>2708001</v>
      </c>
      <c r="H192" s="120" t="str">
        <f>IF(G192="","",VLOOKUP(G192,ARANCEL!$B$5:$D$121,2,FALSE))</f>
        <v xml:space="preserve">PLACA DE ORTODONCIA SIN TORNILLO </v>
      </c>
      <c r="I192" s="121"/>
      <c r="J192" s="119">
        <v>1</v>
      </c>
      <c r="K192" s="122">
        <f>IF(G192="","",VLOOKUP(G192,ARANCEL!$B$5:$D$121,3,FALSE)*J192)</f>
        <v>17997</v>
      </c>
      <c r="L192" s="1349" t="s">
        <v>9431</v>
      </c>
      <c r="M192" s="1349">
        <v>4500269135</v>
      </c>
      <c r="N192" s="1349" t="s">
        <v>9434</v>
      </c>
    </row>
    <row r="193" spans="1:14" s="237" customFormat="1" x14ac:dyDescent="0.25">
      <c r="A193" s="119" t="s">
        <v>305</v>
      </c>
      <c r="B193" s="164">
        <v>41676</v>
      </c>
      <c r="C193" s="118" t="s">
        <v>2658</v>
      </c>
      <c r="D193" s="119" t="s">
        <v>516</v>
      </c>
      <c r="E193" s="162">
        <v>10171805</v>
      </c>
      <c r="F193" s="119">
        <v>24882348</v>
      </c>
      <c r="G193" s="119">
        <v>2705003</v>
      </c>
      <c r="H193" s="120" t="str">
        <f>IF(G193="","",VLOOKUP(G193,ARANCEL!$B$5:$D$121,2,FALSE))</f>
        <v>INCRUSTACION ESTETICA (ART-GLASS O CERAMICA)</v>
      </c>
      <c r="I193" s="121" t="s">
        <v>308</v>
      </c>
      <c r="J193" s="119">
        <v>1</v>
      </c>
      <c r="K193" s="122">
        <f>IF(G193="","",VLOOKUP(G193,ARANCEL!$B$5:$D$121,3,FALSE)*J193)</f>
        <v>15676</v>
      </c>
      <c r="L193" s="1229" t="s">
        <v>2842</v>
      </c>
      <c r="M193" s="1229">
        <v>4500216217</v>
      </c>
      <c r="N193" s="1229">
        <v>8397</v>
      </c>
    </row>
    <row r="194" spans="1:14" s="237" customFormat="1" x14ac:dyDescent="0.25">
      <c r="A194" s="119" t="s">
        <v>305</v>
      </c>
      <c r="B194" s="164">
        <v>41683</v>
      </c>
      <c r="C194" s="118" t="s">
        <v>2078</v>
      </c>
      <c r="D194" s="119" t="s">
        <v>516</v>
      </c>
      <c r="E194" s="162">
        <v>10173625</v>
      </c>
      <c r="F194" s="119">
        <v>23966422</v>
      </c>
      <c r="G194" s="119">
        <v>2705003</v>
      </c>
      <c r="H194" s="120" t="str">
        <f>IF(G194="","",VLOOKUP(G194,ARANCEL!$B$5:$D$121,2,FALSE))</f>
        <v>INCRUSTACION ESTETICA (ART-GLASS O CERAMICA)</v>
      </c>
      <c r="I194" s="121" t="s">
        <v>618</v>
      </c>
      <c r="J194" s="119">
        <v>1</v>
      </c>
      <c r="K194" s="122">
        <f>IF(G194="","",VLOOKUP(G194,ARANCEL!$B$5:$D$121,3,FALSE)*J194)</f>
        <v>15676</v>
      </c>
      <c r="L194" s="1229" t="s">
        <v>3438</v>
      </c>
      <c r="M194" s="1229">
        <v>4500220780</v>
      </c>
      <c r="N194" s="1229">
        <v>8621</v>
      </c>
    </row>
    <row r="195" spans="1:14" s="237" customFormat="1" x14ac:dyDescent="0.25">
      <c r="A195" s="119" t="s">
        <v>305</v>
      </c>
      <c r="B195" s="164">
        <v>41660</v>
      </c>
      <c r="C195" s="118" t="s">
        <v>1366</v>
      </c>
      <c r="D195" s="119" t="s">
        <v>73</v>
      </c>
      <c r="E195" s="162">
        <v>10169753</v>
      </c>
      <c r="F195" s="119">
        <v>24302904</v>
      </c>
      <c r="G195" s="119">
        <v>2704005</v>
      </c>
      <c r="H195" s="120" t="str">
        <f>IF(G195="","",VLOOKUP(G195,ARANCEL!$B$5:$D$121,2,FALSE))</f>
        <v>PROVISORIO</v>
      </c>
      <c r="I195" s="121" t="s">
        <v>312</v>
      </c>
      <c r="J195" s="119">
        <v>1</v>
      </c>
      <c r="K195" s="122">
        <f>IF(G195="","",VLOOKUP(G195,ARANCEL!$B$5:$D$121,3,FALSE)*J195)</f>
        <v>3250</v>
      </c>
      <c r="L195" s="1229" t="s">
        <v>2842</v>
      </c>
      <c r="M195" s="1210">
        <v>4500216215</v>
      </c>
      <c r="N195" s="1210">
        <v>8396</v>
      </c>
    </row>
    <row r="196" spans="1:14" s="237" customFormat="1" x14ac:dyDescent="0.25">
      <c r="A196" s="119" t="s">
        <v>305</v>
      </c>
      <c r="B196" s="164">
        <v>41709</v>
      </c>
      <c r="C196" s="118" t="s">
        <v>1366</v>
      </c>
      <c r="D196" s="119" t="s">
        <v>73</v>
      </c>
      <c r="E196" s="162">
        <v>10169753</v>
      </c>
      <c r="F196" s="119">
        <v>24302904</v>
      </c>
      <c r="G196" s="119">
        <v>2704003</v>
      </c>
      <c r="H196" s="120" t="str">
        <f>IF(G196="","",VLOOKUP(G196,ARANCEL!$B$5:$D$121,2,FALSE))</f>
        <v xml:space="preserve">CORONA PERIFERICA CON PERNO MUÑON COLADO </v>
      </c>
      <c r="I196" s="121" t="s">
        <v>312</v>
      </c>
      <c r="J196" s="119">
        <v>1</v>
      </c>
      <c r="K196" s="122">
        <f>IF(G196="","",VLOOKUP(G196,ARANCEL!$B$5:$D$121,3,FALSE)*J196)</f>
        <v>32612</v>
      </c>
      <c r="L196" s="1229" t="s">
        <v>3438</v>
      </c>
      <c r="M196" s="1229">
        <v>4500220780</v>
      </c>
      <c r="N196" s="1229">
        <v>8621</v>
      </c>
    </row>
    <row r="197" spans="1:14" s="237" customFormat="1" ht="15" customHeight="1" x14ac:dyDescent="0.25">
      <c r="A197" s="119" t="s">
        <v>305</v>
      </c>
      <c r="B197" s="164">
        <v>41715</v>
      </c>
      <c r="C197" s="118" t="s">
        <v>3388</v>
      </c>
      <c r="D197" s="119" t="s">
        <v>516</v>
      </c>
      <c r="E197" s="162">
        <v>10181700</v>
      </c>
      <c r="F197" s="119">
        <v>24199504</v>
      </c>
      <c r="G197" s="119">
        <v>2705003</v>
      </c>
      <c r="H197" s="120" t="str">
        <f>IF(G197="","",VLOOKUP(G197,ARANCEL!$B$5:$D$121,2,FALSE))</f>
        <v>INCRUSTACION ESTETICA (ART-GLASS O CERAMICA)</v>
      </c>
      <c r="I197" s="121" t="s">
        <v>308</v>
      </c>
      <c r="J197" s="119">
        <v>1</v>
      </c>
      <c r="K197" s="122">
        <f>IF(G197="","",VLOOKUP(G197,ARANCEL!$B$5:$D$121,3,FALSE)*J197)</f>
        <v>15676</v>
      </c>
      <c r="L197" s="1229" t="s">
        <v>3058</v>
      </c>
      <c r="M197" s="1229">
        <v>4500225658</v>
      </c>
      <c r="N197" s="1229">
        <v>8928</v>
      </c>
    </row>
    <row r="198" spans="1:14" s="237" customFormat="1" x14ac:dyDescent="0.25">
      <c r="A198" s="119" t="s">
        <v>305</v>
      </c>
      <c r="B198" s="164">
        <v>42020</v>
      </c>
      <c r="C198" s="118" t="s">
        <v>3491</v>
      </c>
      <c r="D198" s="119" t="s">
        <v>957</v>
      </c>
      <c r="E198" s="162">
        <v>10308872</v>
      </c>
      <c r="F198" s="119">
        <v>29919951</v>
      </c>
      <c r="G198" s="119">
        <v>2708001</v>
      </c>
      <c r="H198" s="120" t="str">
        <f>IF(G198="","",VLOOKUP(G198,ARANCEL!$B$5:$D$121,2,FALSE))</f>
        <v xml:space="preserve">PLACA DE ORTODONCIA SIN TORNILLO </v>
      </c>
      <c r="I198" s="121" t="s">
        <v>306</v>
      </c>
      <c r="J198" s="119">
        <v>1</v>
      </c>
      <c r="K198" s="122">
        <f>IF(G198="","",VLOOKUP(G198,ARANCEL!$B$5:$D$121,3,FALSE)*J198)</f>
        <v>17997</v>
      </c>
      <c r="L198" s="1235" t="str">
        <f>IF(E198="","","IMPAGO")</f>
        <v>IMPAGO</v>
      </c>
      <c r="M198" s="1235" t="str">
        <f>IF(L198="IMPAGO","SIN O.C.","")</f>
        <v>SIN O.C.</v>
      </c>
      <c r="N198" s="1235" t="str">
        <f>IF(L198="IMPAGO","SIN FACT.","")</f>
        <v>SIN FACT.</v>
      </c>
    </row>
    <row r="199" spans="1:14" s="237" customFormat="1" x14ac:dyDescent="0.25">
      <c r="A199" s="119" t="s">
        <v>305</v>
      </c>
      <c r="B199" s="164">
        <v>41794</v>
      </c>
      <c r="C199" s="118" t="s">
        <v>4932</v>
      </c>
      <c r="D199" s="119" t="s">
        <v>1982</v>
      </c>
      <c r="E199" s="162">
        <v>10205212</v>
      </c>
      <c r="F199" s="119">
        <v>26391040</v>
      </c>
      <c r="G199" s="119">
        <v>2704005</v>
      </c>
      <c r="H199" s="120" t="str">
        <f>IF(G199="","",VLOOKUP(G199,ARANCEL!$B$5:$D$121,2,FALSE))</f>
        <v>PROVISORIO</v>
      </c>
      <c r="I199" s="121" t="s">
        <v>681</v>
      </c>
      <c r="J199" s="119">
        <v>4</v>
      </c>
      <c r="K199" s="122">
        <f>IF(G199="","",VLOOKUP(G199,ARANCEL!$B$5:$D$121,3,FALSE)*J199)</f>
        <v>13000</v>
      </c>
      <c r="L199" s="1229" t="s">
        <v>5742</v>
      </c>
      <c r="M199" s="1229">
        <v>4500239396</v>
      </c>
      <c r="N199" s="1229" t="s">
        <v>5752</v>
      </c>
    </row>
    <row r="200" spans="1:14" s="237" customFormat="1" x14ac:dyDescent="0.25">
      <c r="A200" s="119" t="s">
        <v>305</v>
      </c>
      <c r="B200" s="164">
        <v>41803</v>
      </c>
      <c r="C200" s="118" t="s">
        <v>4932</v>
      </c>
      <c r="D200" s="119" t="s">
        <v>1982</v>
      </c>
      <c r="E200" s="162">
        <v>10205212</v>
      </c>
      <c r="F200" s="119">
        <v>26391040</v>
      </c>
      <c r="G200" s="119">
        <v>2704019</v>
      </c>
      <c r="H200" s="120" t="str">
        <f>IF(G200="","",VLOOKUP(G200,ARANCEL!$B$5:$D$121,2,FALSE))</f>
        <v>CARILLA EMPRESS</v>
      </c>
      <c r="I200" s="121" t="s">
        <v>681</v>
      </c>
      <c r="J200" s="119">
        <v>4</v>
      </c>
      <c r="K200" s="122">
        <f>IF(G200="","",VLOOKUP(G200,ARANCEL!$B$5:$D$121,3,FALSE)*J200)</f>
        <v>175428</v>
      </c>
      <c r="L200" s="1229" t="s">
        <v>5742</v>
      </c>
      <c r="M200" s="1229">
        <v>4500239396</v>
      </c>
      <c r="N200" s="1229" t="s">
        <v>5752</v>
      </c>
    </row>
    <row r="201" spans="1:14" s="237" customFormat="1" x14ac:dyDescent="0.25">
      <c r="A201" s="119" t="s">
        <v>305</v>
      </c>
      <c r="B201" s="164">
        <v>41816</v>
      </c>
      <c r="C201" s="118" t="s">
        <v>4932</v>
      </c>
      <c r="D201" s="119" t="s">
        <v>1982</v>
      </c>
      <c r="E201" s="162">
        <v>10216853</v>
      </c>
      <c r="F201" s="119">
        <v>26391040</v>
      </c>
      <c r="G201" s="119">
        <v>2707001</v>
      </c>
      <c r="H201" s="120" t="str">
        <f>IF(G201="","",VLOOKUP(G201,ARANCEL!$B$5:$D$121,2,FALSE))</f>
        <v xml:space="preserve">PLANO DE RELAJACION </v>
      </c>
      <c r="I201" s="121" t="s">
        <v>306</v>
      </c>
      <c r="J201" s="119">
        <v>1</v>
      </c>
      <c r="K201" s="122">
        <f>IF(G201="","",VLOOKUP(G201,ARANCEL!$B$5:$D$121,3,FALSE)*J201)</f>
        <v>9221</v>
      </c>
      <c r="L201" s="1229" t="s">
        <v>5742</v>
      </c>
      <c r="M201" s="1229">
        <v>4500239396</v>
      </c>
      <c r="N201" s="1229" t="s">
        <v>5752</v>
      </c>
    </row>
    <row r="202" spans="1:14" s="237" customFormat="1" x14ac:dyDescent="0.25">
      <c r="A202" s="119" t="s">
        <v>305</v>
      </c>
      <c r="B202" s="164">
        <v>41949</v>
      </c>
      <c r="C202" s="118" t="s">
        <v>8067</v>
      </c>
      <c r="D202" s="119" t="s">
        <v>1987</v>
      </c>
      <c r="E202" s="162">
        <v>10275242</v>
      </c>
      <c r="F202" s="119">
        <v>29319078</v>
      </c>
      <c r="G202" s="119">
        <v>2704005</v>
      </c>
      <c r="H202" s="120" t="str">
        <f>IF(G202="","",VLOOKUP(G202,ARANCEL!$B$5:$D$121,2,FALSE))</f>
        <v>PROVISORIO</v>
      </c>
      <c r="I202" s="121" t="s">
        <v>316</v>
      </c>
      <c r="J202" s="119">
        <v>1</v>
      </c>
      <c r="K202" s="122">
        <f>IF(G202="","",VLOOKUP(G202,ARANCEL!$B$5:$D$121,3,FALSE)*J202)</f>
        <v>3250</v>
      </c>
      <c r="L202" s="1349" t="s">
        <v>9431</v>
      </c>
      <c r="M202" s="1349">
        <v>4500269135</v>
      </c>
      <c r="N202" s="1349" t="s">
        <v>9434</v>
      </c>
    </row>
    <row r="203" spans="1:14" s="237" customFormat="1" x14ac:dyDescent="0.25">
      <c r="A203" s="119" t="s">
        <v>305</v>
      </c>
      <c r="B203" s="164">
        <v>41970</v>
      </c>
      <c r="C203" s="118" t="s">
        <v>8067</v>
      </c>
      <c r="D203" s="119" t="s">
        <v>1987</v>
      </c>
      <c r="E203" s="162">
        <v>10275242</v>
      </c>
      <c r="F203" s="119">
        <v>29319078</v>
      </c>
      <c r="G203" s="119">
        <v>2704003</v>
      </c>
      <c r="H203" s="120" t="str">
        <f>IF(G203="","",VLOOKUP(G203,ARANCEL!$B$5:$D$121,2,FALSE))</f>
        <v xml:space="preserve">CORONA PERIFERICA CON PERNO MUÑON COLADO </v>
      </c>
      <c r="I203" s="121" t="s">
        <v>316</v>
      </c>
      <c r="J203" s="119">
        <v>1</v>
      </c>
      <c r="K203" s="122">
        <f>IF(G203="","",VLOOKUP(G203,ARANCEL!$B$5:$D$121,3,FALSE)*J203)</f>
        <v>32612</v>
      </c>
      <c r="L203" s="1349" t="s">
        <v>9431</v>
      </c>
      <c r="M203" s="1349">
        <v>4500269135</v>
      </c>
      <c r="N203" s="1349" t="s">
        <v>9434</v>
      </c>
    </row>
    <row r="204" spans="1:14" s="237" customFormat="1" x14ac:dyDescent="0.25">
      <c r="A204" s="119" t="s">
        <v>305</v>
      </c>
      <c r="B204" s="164">
        <v>41688</v>
      </c>
      <c r="C204" s="118" t="s">
        <v>2875</v>
      </c>
      <c r="D204" s="119" t="s">
        <v>438</v>
      </c>
      <c r="E204" s="162">
        <v>10174912</v>
      </c>
      <c r="F204" s="119">
        <v>23864721</v>
      </c>
      <c r="G204" s="119">
        <v>2704005</v>
      </c>
      <c r="H204" s="120" t="str">
        <f>IF(G204="","",VLOOKUP(G204,ARANCEL!$B$5:$D$121,2,FALSE))</f>
        <v>PROVISORIO</v>
      </c>
      <c r="I204" s="121" t="s">
        <v>340</v>
      </c>
      <c r="J204" s="119">
        <v>1</v>
      </c>
      <c r="K204" s="122">
        <f>IF(G204="","",VLOOKUP(G204,ARANCEL!$B$5:$D$121,3,FALSE)*J204)</f>
        <v>3250</v>
      </c>
      <c r="L204" s="1229" t="s">
        <v>3438</v>
      </c>
      <c r="M204" s="1229">
        <v>4500220780</v>
      </c>
      <c r="N204" s="1229">
        <v>8621</v>
      </c>
    </row>
    <row r="205" spans="1:14" s="237" customFormat="1" x14ac:dyDescent="0.25">
      <c r="A205" s="119" t="s">
        <v>305</v>
      </c>
      <c r="B205" s="164">
        <v>41696</v>
      </c>
      <c r="C205" s="118" t="s">
        <v>2875</v>
      </c>
      <c r="D205" s="119" t="s">
        <v>438</v>
      </c>
      <c r="E205" s="162">
        <v>10174912</v>
      </c>
      <c r="F205" s="119">
        <v>23864721</v>
      </c>
      <c r="G205" s="119">
        <v>2704003</v>
      </c>
      <c r="H205" s="120" t="str">
        <f>IF(G205="","",VLOOKUP(G205,ARANCEL!$B$5:$D$121,2,FALSE))</f>
        <v xml:space="preserve">CORONA PERIFERICA CON PERNO MUÑON COLADO </v>
      </c>
      <c r="I205" s="121" t="s">
        <v>340</v>
      </c>
      <c r="J205" s="119">
        <v>1</v>
      </c>
      <c r="K205" s="122">
        <f>IF(G205="","",VLOOKUP(G205,ARANCEL!$B$5:$D$121,3,FALSE)*J205)</f>
        <v>32612</v>
      </c>
      <c r="L205" s="1229" t="s">
        <v>3438</v>
      </c>
      <c r="M205" s="1229">
        <v>4500220780</v>
      </c>
      <c r="N205" s="1229">
        <v>8621</v>
      </c>
    </row>
    <row r="206" spans="1:14" s="237" customFormat="1" x14ac:dyDescent="0.25">
      <c r="A206" s="119" t="s">
        <v>305</v>
      </c>
      <c r="B206" s="164">
        <v>41799</v>
      </c>
      <c r="C206" s="118" t="s">
        <v>2875</v>
      </c>
      <c r="D206" s="119" t="s">
        <v>438</v>
      </c>
      <c r="E206" s="162">
        <v>10207801</v>
      </c>
      <c r="F206" s="119">
        <v>26718818</v>
      </c>
      <c r="G206" s="119">
        <v>2705003</v>
      </c>
      <c r="H206" s="120" t="str">
        <f>IF(G206="","",VLOOKUP(G206,ARANCEL!$B$5:$D$121,2,FALSE))</f>
        <v>INCRUSTACION ESTETICA (ART-GLASS O CERAMICA)</v>
      </c>
      <c r="I206" s="121" t="s">
        <v>318</v>
      </c>
      <c r="J206" s="119">
        <v>1</v>
      </c>
      <c r="K206" s="122">
        <f>IF(G206="","",VLOOKUP(G206,ARANCEL!$B$5:$D$121,3,FALSE)*J206)</f>
        <v>15676</v>
      </c>
      <c r="L206" s="1229" t="s">
        <v>5742</v>
      </c>
      <c r="M206" s="1229">
        <v>4500239396</v>
      </c>
      <c r="N206" s="1229" t="s">
        <v>5752</v>
      </c>
    </row>
    <row r="207" spans="1:14" s="236" customFormat="1" x14ac:dyDescent="0.25">
      <c r="A207" s="119" t="s">
        <v>305</v>
      </c>
      <c r="B207" s="164">
        <v>41982</v>
      </c>
      <c r="C207" s="118" t="s">
        <v>8773</v>
      </c>
      <c r="D207" s="119" t="s">
        <v>2018</v>
      </c>
      <c r="E207" s="162">
        <v>10291636</v>
      </c>
      <c r="F207" s="119">
        <v>29815615</v>
      </c>
      <c r="G207" s="119">
        <v>2704005</v>
      </c>
      <c r="H207" s="120" t="str">
        <f>IF(G207="","",VLOOKUP(G207,ARANCEL!$B$5:$D$121,2,FALSE))</f>
        <v>PROVISORIO</v>
      </c>
      <c r="I207" s="121" t="s">
        <v>309</v>
      </c>
      <c r="J207" s="119">
        <v>1</v>
      </c>
      <c r="K207" s="122">
        <f>IF(G207="","",VLOOKUP(G207,ARANCEL!$B$5:$D$121,3,FALSE)*J207)</f>
        <v>3250</v>
      </c>
      <c r="L207" s="1349" t="s">
        <v>9431</v>
      </c>
      <c r="M207" s="1349">
        <v>4500269135</v>
      </c>
      <c r="N207" s="1349" t="s">
        <v>9434</v>
      </c>
    </row>
    <row r="208" spans="1:14" s="237" customFormat="1" x14ac:dyDescent="0.25">
      <c r="A208" s="169" t="s">
        <v>305</v>
      </c>
      <c r="B208" s="164">
        <v>41982</v>
      </c>
      <c r="C208" s="118" t="s">
        <v>8773</v>
      </c>
      <c r="D208" s="119" t="s">
        <v>2018</v>
      </c>
      <c r="E208" s="162">
        <v>10291636</v>
      </c>
      <c r="F208" s="119">
        <v>29815615</v>
      </c>
      <c r="G208" s="119">
        <v>2704003</v>
      </c>
      <c r="H208" s="120" t="str">
        <f>IF(G208="","",VLOOKUP(G208,ARANCEL!$B$5:$D$121,2,FALSE))</f>
        <v xml:space="preserve">CORONA PERIFERICA CON PERNO MUÑON COLADO </v>
      </c>
      <c r="I208" s="121" t="s">
        <v>309</v>
      </c>
      <c r="J208" s="119">
        <v>1</v>
      </c>
      <c r="K208" s="122">
        <f>IF(G208="","",VLOOKUP(G208,ARANCEL!$B$5:$D$121,3,FALSE)*J208)</f>
        <v>32612</v>
      </c>
      <c r="L208" s="1349" t="s">
        <v>9431</v>
      </c>
      <c r="M208" s="1349">
        <v>4500269135</v>
      </c>
      <c r="N208" s="1349" t="s">
        <v>9434</v>
      </c>
    </row>
    <row r="209" spans="1:14" s="237" customFormat="1" x14ac:dyDescent="0.25">
      <c r="A209" s="119" t="s">
        <v>305</v>
      </c>
      <c r="B209" s="164">
        <v>41991</v>
      </c>
      <c r="C209" s="118" t="s">
        <v>8773</v>
      </c>
      <c r="D209" s="119" t="s">
        <v>2018</v>
      </c>
      <c r="E209" s="162">
        <v>10291636</v>
      </c>
      <c r="F209" s="119">
        <v>29815615</v>
      </c>
      <c r="G209" s="119">
        <v>2704005</v>
      </c>
      <c r="H209" s="120" t="str">
        <f>IF(G209="","",VLOOKUP(G209,ARANCEL!$B$5:$D$121,2,FALSE))</f>
        <v>PROVISORIO</v>
      </c>
      <c r="I209" s="121" t="s">
        <v>763</v>
      </c>
      <c r="J209" s="119">
        <v>2</v>
      </c>
      <c r="K209" s="122">
        <f>IF(G209="","",VLOOKUP(G209,ARANCEL!$B$5:$D$121,3,FALSE)*J209)</f>
        <v>6500</v>
      </c>
      <c r="L209" s="1349" t="s">
        <v>9431</v>
      </c>
      <c r="M209" s="1349">
        <v>4500269135</v>
      </c>
      <c r="N209" s="1349" t="s">
        <v>9434</v>
      </c>
    </row>
    <row r="210" spans="1:14" s="237" customFormat="1" x14ac:dyDescent="0.25">
      <c r="A210" s="169" t="s">
        <v>305</v>
      </c>
      <c r="B210" s="164">
        <v>41991</v>
      </c>
      <c r="C210" s="118" t="s">
        <v>8773</v>
      </c>
      <c r="D210" s="119" t="s">
        <v>2018</v>
      </c>
      <c r="E210" s="162">
        <v>10291636</v>
      </c>
      <c r="F210" s="119">
        <v>29815615</v>
      </c>
      <c r="G210" s="119">
        <v>2704003</v>
      </c>
      <c r="H210" s="120" t="str">
        <f>IF(G210="","",VLOOKUP(G210,ARANCEL!$B$5:$D$121,2,FALSE))</f>
        <v xml:space="preserve">CORONA PERIFERICA CON PERNO MUÑON COLADO </v>
      </c>
      <c r="I210" s="121" t="s">
        <v>763</v>
      </c>
      <c r="J210" s="119">
        <v>2</v>
      </c>
      <c r="K210" s="122">
        <f>IF(G210="","",VLOOKUP(G210,ARANCEL!$B$5:$D$121,3,FALSE)*J210)</f>
        <v>65224</v>
      </c>
      <c r="L210" s="1349" t="s">
        <v>9431</v>
      </c>
      <c r="M210" s="1349">
        <v>4500269135</v>
      </c>
      <c r="N210" s="1349" t="s">
        <v>9434</v>
      </c>
    </row>
    <row r="211" spans="1:14" s="237" customFormat="1" x14ac:dyDescent="0.25">
      <c r="A211" s="119" t="s">
        <v>305</v>
      </c>
      <c r="B211" s="164">
        <v>42026</v>
      </c>
      <c r="C211" s="118" t="s">
        <v>9710</v>
      </c>
      <c r="D211" s="119" t="s">
        <v>944</v>
      </c>
      <c r="E211" s="162">
        <v>10312575</v>
      </c>
      <c r="F211" s="119">
        <v>30581794</v>
      </c>
      <c r="G211" s="119">
        <v>2708001</v>
      </c>
      <c r="H211" s="120" t="str">
        <f>IF(G211="","",VLOOKUP(G211,ARANCEL!$B$5:$D$121,2,FALSE))</f>
        <v xml:space="preserve">PLACA DE ORTODONCIA SIN TORNILLO </v>
      </c>
      <c r="I211" s="121" t="s">
        <v>306</v>
      </c>
      <c r="J211" s="119">
        <v>1</v>
      </c>
      <c r="K211" s="122">
        <f>IF(G211="","",VLOOKUP(G211,ARANCEL!$B$5:$D$121,3,FALSE)*J211)</f>
        <v>17997</v>
      </c>
      <c r="L211" s="1235" t="str">
        <f>IF(E211="","","IMPAGO")</f>
        <v>IMPAGO</v>
      </c>
      <c r="M211" s="1235" t="str">
        <f>IF(L211="IMPAGO","SIN O.C.","")</f>
        <v>SIN O.C.</v>
      </c>
      <c r="N211" s="1235" t="str">
        <f>IF(L211="IMPAGO","SIN FACT.","")</f>
        <v>SIN FACT.</v>
      </c>
    </row>
    <row r="212" spans="1:14" s="237" customFormat="1" x14ac:dyDescent="0.25">
      <c r="A212" s="119" t="s">
        <v>305</v>
      </c>
      <c r="B212" s="164">
        <v>41915</v>
      </c>
      <c r="C212" s="118" t="s">
        <v>7373</v>
      </c>
      <c r="D212" s="119" t="s">
        <v>514</v>
      </c>
      <c r="E212" s="162">
        <v>10258799</v>
      </c>
      <c r="F212" s="119">
        <v>27757473</v>
      </c>
      <c r="G212" s="119">
        <v>2704005</v>
      </c>
      <c r="H212" s="120" t="str">
        <f>IF(G212="","",VLOOKUP(G212,ARANCEL!$B$5:$D$121,2,FALSE))</f>
        <v>PROVISORIO</v>
      </c>
      <c r="I212" s="121" t="s">
        <v>622</v>
      </c>
      <c r="J212" s="119">
        <v>2</v>
      </c>
      <c r="K212" s="122">
        <f>IF(G212="","",VLOOKUP(G212,ARANCEL!$B$5:$D$121,3,FALSE)*J212)</f>
        <v>6500</v>
      </c>
      <c r="L212" s="1229" t="s">
        <v>8256</v>
      </c>
      <c r="M212" s="1229">
        <v>4500265261</v>
      </c>
      <c r="N212" s="1229" t="s">
        <v>8947</v>
      </c>
    </row>
    <row r="213" spans="1:14" s="237" customFormat="1" x14ac:dyDescent="0.25">
      <c r="A213" s="119" t="s">
        <v>305</v>
      </c>
      <c r="B213" s="164">
        <v>41915</v>
      </c>
      <c r="C213" s="118" t="s">
        <v>7373</v>
      </c>
      <c r="D213" s="119" t="s">
        <v>514</v>
      </c>
      <c r="E213" s="162">
        <v>10258799</v>
      </c>
      <c r="F213" s="119">
        <v>27757473</v>
      </c>
      <c r="G213" s="119">
        <v>2704003</v>
      </c>
      <c r="H213" s="120" t="str">
        <f>IF(G213="","",VLOOKUP(G213,ARANCEL!$B$5:$D$121,2,FALSE))</f>
        <v xml:space="preserve">CORONA PERIFERICA CON PERNO MUÑON COLADO </v>
      </c>
      <c r="I213" s="121" t="s">
        <v>622</v>
      </c>
      <c r="J213" s="119">
        <v>2</v>
      </c>
      <c r="K213" s="122">
        <f>IF(G213="","",VLOOKUP(G213,ARANCEL!$B$5:$D$121,3,FALSE)*J213)</f>
        <v>65224</v>
      </c>
      <c r="L213" s="1229" t="s">
        <v>8256</v>
      </c>
      <c r="M213" s="1229">
        <v>4500265261</v>
      </c>
      <c r="N213" s="1229" t="s">
        <v>8947</v>
      </c>
    </row>
    <row r="214" spans="1:14" s="237" customFormat="1" x14ac:dyDescent="0.25">
      <c r="A214" s="119" t="s">
        <v>305</v>
      </c>
      <c r="B214" s="164">
        <v>41793</v>
      </c>
      <c r="C214" s="118" t="s">
        <v>2077</v>
      </c>
      <c r="D214" s="119" t="s">
        <v>438</v>
      </c>
      <c r="E214" s="162">
        <v>10204635</v>
      </c>
      <c r="F214" s="119">
        <v>23970484</v>
      </c>
      <c r="G214" s="119">
        <v>2702048</v>
      </c>
      <c r="H214" s="120" t="str">
        <f>IF(G214="","",VLOOKUP(G214,ARANCEL!$B$5:$D$121,2,FALSE))</f>
        <v xml:space="preserve">SERVICIO LAB. IMPLANTE CORONA CEMENTADA/ATORNILLADA </v>
      </c>
      <c r="I214" s="121" t="s">
        <v>326</v>
      </c>
      <c r="J214" s="119">
        <v>1</v>
      </c>
      <c r="K214" s="122">
        <f>IF(G214="","",VLOOKUP(G214,ARANCEL!$B$5:$D$121,3,FALSE)*J214)</f>
        <v>43857</v>
      </c>
      <c r="L214" s="1229" t="s">
        <v>5742</v>
      </c>
      <c r="M214" s="1229">
        <v>4500239396</v>
      </c>
      <c r="N214" s="1229" t="s">
        <v>5752</v>
      </c>
    </row>
    <row r="215" spans="1:14" s="237" customFormat="1" x14ac:dyDescent="0.25">
      <c r="A215" s="119" t="s">
        <v>305</v>
      </c>
      <c r="B215" s="164">
        <v>41807</v>
      </c>
      <c r="C215" s="118" t="s">
        <v>2077</v>
      </c>
      <c r="D215" s="119" t="s">
        <v>438</v>
      </c>
      <c r="E215" s="162">
        <v>10204635</v>
      </c>
      <c r="F215" s="119">
        <v>23970484</v>
      </c>
      <c r="G215" s="119">
        <v>2702048</v>
      </c>
      <c r="H215" s="120" t="str">
        <f>IF(G215="","",VLOOKUP(G215,ARANCEL!$B$5:$D$121,2,FALSE))</f>
        <v xml:space="preserve">SERVICIO LAB. IMPLANTE CORONA CEMENTADA/ATORNILLADA </v>
      </c>
      <c r="I215" s="121" t="s">
        <v>732</v>
      </c>
      <c r="J215" s="119">
        <v>4</v>
      </c>
      <c r="K215" s="122">
        <f>IF(G215="","",VLOOKUP(G215,ARANCEL!$B$5:$D$121,3,FALSE)*J215)</f>
        <v>175428</v>
      </c>
      <c r="L215" s="1229" t="s">
        <v>5742</v>
      </c>
      <c r="M215" s="1229">
        <v>4500239396</v>
      </c>
      <c r="N215" s="1229" t="s">
        <v>5752</v>
      </c>
    </row>
    <row r="216" spans="1:14" s="237" customFormat="1" x14ac:dyDescent="0.25">
      <c r="A216" s="119" t="s">
        <v>305</v>
      </c>
      <c r="B216" s="164">
        <v>41856</v>
      </c>
      <c r="C216" s="118" t="s">
        <v>2077</v>
      </c>
      <c r="D216" s="119" t="s">
        <v>438</v>
      </c>
      <c r="E216" s="162">
        <v>10236193</v>
      </c>
      <c r="F216" s="119">
        <v>23970484</v>
      </c>
      <c r="G216" s="119">
        <v>2705003</v>
      </c>
      <c r="H216" s="120" t="str">
        <f>IF(G216="","",VLOOKUP(G216,ARANCEL!$B$5:$D$121,2,FALSE))</f>
        <v>INCRUSTACION ESTETICA (ART-GLASS O CERAMICA)</v>
      </c>
      <c r="I216" s="121" t="s">
        <v>321</v>
      </c>
      <c r="J216" s="119">
        <v>1</v>
      </c>
      <c r="K216" s="122">
        <f>IF(G216="","",VLOOKUP(G216,ARANCEL!$B$5:$D$121,3,FALSE)*J216)</f>
        <v>15676</v>
      </c>
      <c r="L216" s="1229" t="s">
        <v>6905</v>
      </c>
      <c r="M216" s="1229">
        <v>4500249770</v>
      </c>
      <c r="N216" s="1229" t="s">
        <v>7143</v>
      </c>
    </row>
    <row r="217" spans="1:14" s="237" customFormat="1" x14ac:dyDescent="0.25">
      <c r="A217" s="119" t="s">
        <v>305</v>
      </c>
      <c r="B217" s="164">
        <v>41870</v>
      </c>
      <c r="C217" s="118" t="s">
        <v>2077</v>
      </c>
      <c r="D217" s="119" t="s">
        <v>438</v>
      </c>
      <c r="E217" s="162">
        <v>10243379</v>
      </c>
      <c r="F217" s="119">
        <v>20772612</v>
      </c>
      <c r="G217" s="119">
        <v>2702048</v>
      </c>
      <c r="H217" s="120" t="str">
        <f>IF(G217="","",VLOOKUP(G217,ARANCEL!$B$5:$D$121,2,FALSE))</f>
        <v xml:space="preserve">SERVICIO LAB. IMPLANTE CORONA CEMENTADA/ATORNILLADA </v>
      </c>
      <c r="I217" s="121" t="s">
        <v>337</v>
      </c>
      <c r="J217" s="119">
        <v>1</v>
      </c>
      <c r="K217" s="122">
        <f>IF(G217="","",VLOOKUP(G217,ARANCEL!$B$5:$D$121,3,FALSE)*J217)</f>
        <v>43857</v>
      </c>
      <c r="L217" s="1229" t="s">
        <v>6905</v>
      </c>
      <c r="M217" s="1229">
        <v>4500249770</v>
      </c>
      <c r="N217" s="1229" t="s">
        <v>7143</v>
      </c>
    </row>
    <row r="218" spans="1:14" s="237" customFormat="1" ht="15" customHeight="1" x14ac:dyDescent="0.25">
      <c r="A218" s="119" t="s">
        <v>305</v>
      </c>
      <c r="B218" s="164">
        <v>41947</v>
      </c>
      <c r="C218" s="118" t="s">
        <v>2077</v>
      </c>
      <c r="D218" s="119" t="s">
        <v>438</v>
      </c>
      <c r="E218" s="162">
        <v>10274986</v>
      </c>
      <c r="F218" s="119">
        <v>29137662</v>
      </c>
      <c r="G218" s="119">
        <v>2704005</v>
      </c>
      <c r="H218" s="120" t="str">
        <f>IF(G218="","",VLOOKUP(G218,ARANCEL!$B$5:$D$121,2,FALSE))</f>
        <v>PROVISORIO</v>
      </c>
      <c r="I218" s="121" t="s">
        <v>309</v>
      </c>
      <c r="J218" s="119">
        <v>1</v>
      </c>
      <c r="K218" s="122">
        <f>IF(G218="","",VLOOKUP(G218,ARANCEL!$B$5:$D$121,3,FALSE)*J218)</f>
        <v>3250</v>
      </c>
      <c r="L218" s="1349" t="s">
        <v>9431</v>
      </c>
      <c r="M218" s="1349">
        <v>4500269135</v>
      </c>
      <c r="N218" s="1349" t="s">
        <v>9434</v>
      </c>
    </row>
    <row r="219" spans="1:14" s="237" customFormat="1" x14ac:dyDescent="0.25">
      <c r="A219" s="119" t="s">
        <v>305</v>
      </c>
      <c r="B219" s="164">
        <v>41947</v>
      </c>
      <c r="C219" s="118" t="s">
        <v>2077</v>
      </c>
      <c r="D219" s="119" t="s">
        <v>438</v>
      </c>
      <c r="E219" s="162">
        <v>10274986</v>
      </c>
      <c r="F219" s="119">
        <v>29137662</v>
      </c>
      <c r="G219" s="119">
        <v>2704003</v>
      </c>
      <c r="H219" s="120" t="str">
        <f>IF(G219="","",VLOOKUP(G219,ARANCEL!$B$5:$D$121,2,FALSE))</f>
        <v xml:space="preserve">CORONA PERIFERICA CON PERNO MUÑON COLADO </v>
      </c>
      <c r="I219" s="121" t="s">
        <v>309</v>
      </c>
      <c r="J219" s="119">
        <v>1</v>
      </c>
      <c r="K219" s="122">
        <f>IF(G219="","",VLOOKUP(G219,ARANCEL!$B$5:$D$121,3,FALSE)*J219)</f>
        <v>32612</v>
      </c>
      <c r="L219" s="1349" t="s">
        <v>9431</v>
      </c>
      <c r="M219" s="1349">
        <v>4500269135</v>
      </c>
      <c r="N219" s="1349" t="s">
        <v>9434</v>
      </c>
    </row>
    <row r="220" spans="1:14" s="237" customFormat="1" ht="15" customHeight="1" x14ac:dyDescent="0.25">
      <c r="A220" s="119" t="s">
        <v>305</v>
      </c>
      <c r="B220" s="164">
        <v>41716</v>
      </c>
      <c r="C220" s="118" t="s">
        <v>2076</v>
      </c>
      <c r="D220" s="119" t="s">
        <v>70</v>
      </c>
      <c r="E220" s="162">
        <v>10181924</v>
      </c>
      <c r="F220" s="119">
        <v>25498683</v>
      </c>
      <c r="G220" s="119">
        <v>2704005</v>
      </c>
      <c r="H220" s="120" t="str">
        <f>IF(G220="","",VLOOKUP(G220,ARANCEL!$B$5:$D$121,2,FALSE))</f>
        <v>PROVISORIO</v>
      </c>
      <c r="I220" s="121" t="s">
        <v>316</v>
      </c>
      <c r="J220" s="119">
        <v>1</v>
      </c>
      <c r="K220" s="122">
        <f>IF(G220="","",VLOOKUP(G220,ARANCEL!$B$5:$D$121,3,FALSE)*J220)</f>
        <v>3250</v>
      </c>
      <c r="L220" s="1229" t="s">
        <v>3058</v>
      </c>
      <c r="M220" s="1229">
        <v>4500225654</v>
      </c>
      <c r="N220" s="1229">
        <v>8926</v>
      </c>
    </row>
    <row r="221" spans="1:14" s="237" customFormat="1" ht="15" customHeight="1" x14ac:dyDescent="0.25">
      <c r="A221" s="119" t="s">
        <v>305</v>
      </c>
      <c r="B221" s="164">
        <v>41724</v>
      </c>
      <c r="C221" s="118" t="s">
        <v>2076</v>
      </c>
      <c r="D221" s="119" t="s">
        <v>70</v>
      </c>
      <c r="E221" s="162">
        <v>10181924</v>
      </c>
      <c r="F221" s="119">
        <v>25498683</v>
      </c>
      <c r="G221" s="119">
        <v>2704003</v>
      </c>
      <c r="H221" s="120" t="str">
        <f>IF(G221="","",VLOOKUP(G221,ARANCEL!$B$5:$D$121,2,FALSE))</f>
        <v xml:space="preserve">CORONA PERIFERICA CON PERNO MUÑON COLADO </v>
      </c>
      <c r="I221" s="121" t="s">
        <v>316</v>
      </c>
      <c r="J221" s="119">
        <v>1</v>
      </c>
      <c r="K221" s="122">
        <f>IF(G221="","",VLOOKUP(G221,ARANCEL!$B$5:$D$121,3,FALSE)*J221)</f>
        <v>32612</v>
      </c>
      <c r="L221" s="1229" t="s">
        <v>3058</v>
      </c>
      <c r="M221" s="1229">
        <v>4500225654</v>
      </c>
      <c r="N221" s="1229">
        <v>8926</v>
      </c>
    </row>
    <row r="222" spans="1:14" s="237" customFormat="1" x14ac:dyDescent="0.25">
      <c r="A222" s="255" t="s">
        <v>305</v>
      </c>
      <c r="B222" s="256">
        <v>41653</v>
      </c>
      <c r="C222" s="257" t="s">
        <v>2075</v>
      </c>
      <c r="D222" s="255" t="s">
        <v>438</v>
      </c>
      <c r="E222" s="258">
        <v>10169056</v>
      </c>
      <c r="F222" s="255">
        <v>23388990</v>
      </c>
      <c r="G222" s="255">
        <v>2704005</v>
      </c>
      <c r="H222" s="120" t="str">
        <f>IF(G222="","",VLOOKUP(G222,ARANCEL!$B$5:$D$121,2,FALSE))</f>
        <v>PROVISORIO</v>
      </c>
      <c r="I222" s="121" t="s">
        <v>756</v>
      </c>
      <c r="J222" s="119">
        <v>2</v>
      </c>
      <c r="K222" s="122">
        <f>IF(G222="","",VLOOKUP(G222,ARANCEL!$B$5:$D$121,3,FALSE)*J222)</f>
        <v>6500</v>
      </c>
      <c r="L222" s="1229" t="s">
        <v>2842</v>
      </c>
      <c r="M222" s="1229">
        <v>4500216215</v>
      </c>
      <c r="N222" s="1229">
        <v>8396</v>
      </c>
    </row>
    <row r="223" spans="1:14" s="237" customFormat="1" x14ac:dyDescent="0.25">
      <c r="A223" s="255" t="s">
        <v>305</v>
      </c>
      <c r="B223" s="256">
        <v>41828</v>
      </c>
      <c r="C223" s="257" t="s">
        <v>2075</v>
      </c>
      <c r="D223" s="255" t="s">
        <v>438</v>
      </c>
      <c r="E223" s="258">
        <v>10169056</v>
      </c>
      <c r="F223" s="255">
        <v>23388990</v>
      </c>
      <c r="G223" s="255">
        <v>2702048</v>
      </c>
      <c r="H223" s="120" t="str">
        <f>IF(G223="","",VLOOKUP(G223,ARANCEL!$B$5:$D$121,2,FALSE))</f>
        <v xml:space="preserve">SERVICIO LAB. IMPLANTE CORONA CEMENTADA/ATORNILLADA </v>
      </c>
      <c r="I223" s="121" t="s">
        <v>337</v>
      </c>
      <c r="J223" s="119">
        <v>1</v>
      </c>
      <c r="K223" s="122">
        <f>IF(G223="","",VLOOKUP(G223,ARANCEL!$B$5:$D$121,3,FALSE)*J223)</f>
        <v>43857</v>
      </c>
      <c r="L223" s="1229" t="s">
        <v>6017</v>
      </c>
      <c r="M223" s="1229">
        <v>4500245445</v>
      </c>
      <c r="N223" s="1229">
        <v>9809</v>
      </c>
    </row>
    <row r="224" spans="1:14" s="237" customFormat="1" x14ac:dyDescent="0.25">
      <c r="A224" s="255" t="s">
        <v>305</v>
      </c>
      <c r="B224" s="256">
        <v>41849</v>
      </c>
      <c r="C224" s="118" t="s">
        <v>2075</v>
      </c>
      <c r="D224" s="119" t="s">
        <v>438</v>
      </c>
      <c r="E224" s="162">
        <v>10162300</v>
      </c>
      <c r="F224" s="119">
        <v>21034515</v>
      </c>
      <c r="G224" s="255">
        <v>2702048</v>
      </c>
      <c r="H224" s="120" t="str">
        <f>IF(G224="","",VLOOKUP(G224,ARANCEL!$B$5:$D$121,2,FALSE))</f>
        <v xml:space="preserve">SERVICIO LAB. IMPLANTE CORONA CEMENTADA/ATORNILLADA </v>
      </c>
      <c r="I224" s="121" t="s">
        <v>317</v>
      </c>
      <c r="J224" s="119">
        <v>1</v>
      </c>
      <c r="K224" s="122">
        <f>IF(G224="","",VLOOKUP(G224,ARANCEL!$B$5:$D$121,3,FALSE)*J224)</f>
        <v>43857</v>
      </c>
      <c r="L224" s="1229" t="s">
        <v>6905</v>
      </c>
      <c r="M224" s="1229">
        <v>4500249770</v>
      </c>
      <c r="N224" s="1229" t="s">
        <v>7143</v>
      </c>
    </row>
    <row r="225" spans="1:14" s="237" customFormat="1" x14ac:dyDescent="0.25">
      <c r="A225" s="255" t="s">
        <v>305</v>
      </c>
      <c r="B225" s="256">
        <v>42017</v>
      </c>
      <c r="C225" s="257" t="s">
        <v>789</v>
      </c>
      <c r="D225" s="255" t="s">
        <v>2018</v>
      </c>
      <c r="E225" s="258">
        <v>10306974</v>
      </c>
      <c r="F225" s="255">
        <v>30179212</v>
      </c>
      <c r="G225" s="255">
        <v>2704005</v>
      </c>
      <c r="H225" s="120" t="str">
        <f>IF(G225="","",VLOOKUP(G225,ARANCEL!$B$5:$D$121,2,FALSE))</f>
        <v>PROVISORIO</v>
      </c>
      <c r="I225" s="121" t="s">
        <v>671</v>
      </c>
      <c r="J225" s="119">
        <v>1</v>
      </c>
      <c r="K225" s="122">
        <f>IF(G225="","",VLOOKUP(G225,ARANCEL!$B$5:$D$121,3,FALSE)*J225)</f>
        <v>3250</v>
      </c>
      <c r="L225" s="1235" t="str">
        <f>IF(E225="","","IMPAGO")</f>
        <v>IMPAGO</v>
      </c>
      <c r="M225" s="1235" t="str">
        <f>IF(L225="IMPAGO","SIN O.C.","")</f>
        <v>SIN O.C.</v>
      </c>
      <c r="N225" s="1235" t="str">
        <f>IF(L225="IMPAGO","SIN FACT.","")</f>
        <v>SIN FACT.</v>
      </c>
    </row>
    <row r="226" spans="1:14" s="237" customFormat="1" x14ac:dyDescent="0.25">
      <c r="A226" s="255" t="s">
        <v>606</v>
      </c>
      <c r="B226" s="256">
        <v>42017</v>
      </c>
      <c r="C226" s="257" t="s">
        <v>789</v>
      </c>
      <c r="D226" s="255" t="s">
        <v>2018</v>
      </c>
      <c r="E226" s="258">
        <v>10306974</v>
      </c>
      <c r="F226" s="255">
        <v>30179212</v>
      </c>
      <c r="G226" s="255">
        <v>2704003</v>
      </c>
      <c r="H226" s="120" t="str">
        <f>IF(G226="","",VLOOKUP(G226,ARANCEL!$B$5:$D$121,2,FALSE))</f>
        <v xml:space="preserve">CORONA PERIFERICA CON PERNO MUÑON COLADO </v>
      </c>
      <c r="I226" s="121" t="s">
        <v>671</v>
      </c>
      <c r="J226" s="119">
        <v>1</v>
      </c>
      <c r="K226" s="122">
        <f>IF(G226="","",VLOOKUP(G226,ARANCEL!$B$5:$D$121,3,FALSE)*J226)</f>
        <v>32612</v>
      </c>
      <c r="L226" s="1235" t="str">
        <f>IF(E226="","","IMPAGO")</f>
        <v>IMPAGO</v>
      </c>
      <c r="M226" s="1235" t="str">
        <f>IF(L226="IMPAGO","SIN O.C.","")</f>
        <v>SIN O.C.</v>
      </c>
      <c r="N226" s="1235" t="str">
        <f>IF(L226="IMPAGO","SIN FACT.","")</f>
        <v>SIN FACT.</v>
      </c>
    </row>
    <row r="227" spans="1:14" s="237" customFormat="1" x14ac:dyDescent="0.25">
      <c r="A227" s="119" t="s">
        <v>305</v>
      </c>
      <c r="B227" s="164">
        <v>41856</v>
      </c>
      <c r="C227" s="118" t="s">
        <v>6227</v>
      </c>
      <c r="D227" s="119" t="s">
        <v>73</v>
      </c>
      <c r="E227" s="162">
        <v>10236205</v>
      </c>
      <c r="F227" s="119">
        <v>26908100</v>
      </c>
      <c r="G227" s="119">
        <v>2704005</v>
      </c>
      <c r="H227" s="120" t="str">
        <f>IF(G227="","",VLOOKUP(G227,ARANCEL!$B$5:$D$121,2,FALSE))</f>
        <v>PROVISORIO</v>
      </c>
      <c r="I227" s="121" t="s">
        <v>326</v>
      </c>
      <c r="J227" s="119">
        <v>1</v>
      </c>
      <c r="K227" s="122">
        <f>IF(G227="","",VLOOKUP(G227,ARANCEL!$B$5:$D$121,3,FALSE)*J227)</f>
        <v>3250</v>
      </c>
      <c r="L227" s="1229" t="s">
        <v>6905</v>
      </c>
      <c r="M227" s="1229">
        <v>4500249770</v>
      </c>
      <c r="N227" s="1229" t="s">
        <v>7143</v>
      </c>
    </row>
    <row r="228" spans="1:14" s="237" customFormat="1" x14ac:dyDescent="0.25">
      <c r="A228" s="255" t="s">
        <v>305</v>
      </c>
      <c r="B228" s="256">
        <v>41898</v>
      </c>
      <c r="C228" s="257" t="s">
        <v>6227</v>
      </c>
      <c r="D228" s="255" t="s">
        <v>73</v>
      </c>
      <c r="E228" s="258">
        <v>10236205</v>
      </c>
      <c r="F228" s="255">
        <v>26908100</v>
      </c>
      <c r="G228" s="255">
        <v>2704003</v>
      </c>
      <c r="H228" s="120" t="str">
        <f>IF(G228="","",VLOOKUP(G228,ARANCEL!$B$5:$D$121,2,FALSE))</f>
        <v xml:space="preserve">CORONA PERIFERICA CON PERNO MUÑON COLADO </v>
      </c>
      <c r="I228" s="121" t="s">
        <v>326</v>
      </c>
      <c r="J228" s="119">
        <v>1</v>
      </c>
      <c r="K228" s="122">
        <f>IF(G228="","",VLOOKUP(G228,ARANCEL!$B$5:$D$121,3,FALSE)*J228)</f>
        <v>32612</v>
      </c>
      <c r="L228" s="1229" t="s">
        <v>7548</v>
      </c>
      <c r="M228" s="1229">
        <v>4500254757</v>
      </c>
      <c r="N228" s="1229" t="s">
        <v>7549</v>
      </c>
    </row>
    <row r="229" spans="1:14" s="237" customFormat="1" x14ac:dyDescent="0.25">
      <c r="A229" s="255" t="s">
        <v>313</v>
      </c>
      <c r="B229" s="256">
        <v>41919</v>
      </c>
      <c r="C229" s="257" t="s">
        <v>6227</v>
      </c>
      <c r="D229" s="255" t="s">
        <v>73</v>
      </c>
      <c r="E229" s="258">
        <v>10236205</v>
      </c>
      <c r="F229" s="255">
        <v>26908100</v>
      </c>
      <c r="G229" s="255">
        <v>2704003</v>
      </c>
      <c r="H229" s="120" t="str">
        <f>IF(G229="","",VLOOKUP(G229,ARANCEL!$B$5:$D$121,2,FALSE))</f>
        <v xml:space="preserve">CORONA PERIFERICA CON PERNO MUÑON COLADO </v>
      </c>
      <c r="I229" s="121"/>
      <c r="J229" s="119">
        <v>1</v>
      </c>
      <c r="K229" s="122">
        <f>IF(G229="","",VLOOKUP(G229,ARANCEL!$B$5:$D$121,3,FALSE)*J229)</f>
        <v>32612</v>
      </c>
      <c r="L229" s="1229" t="s">
        <v>8256</v>
      </c>
      <c r="M229" s="1229">
        <v>4500265261</v>
      </c>
      <c r="N229" s="1229" t="s">
        <v>8947</v>
      </c>
    </row>
    <row r="230" spans="1:14" s="237" customFormat="1" x14ac:dyDescent="0.25">
      <c r="A230" s="255" t="s">
        <v>305</v>
      </c>
      <c r="B230" s="256">
        <v>41789</v>
      </c>
      <c r="C230" s="118" t="s">
        <v>4817</v>
      </c>
      <c r="D230" s="119" t="s">
        <v>1987</v>
      </c>
      <c r="E230" s="162">
        <v>10203041</v>
      </c>
      <c r="F230" s="119">
        <v>26545181</v>
      </c>
      <c r="G230" s="255">
        <v>2704005</v>
      </c>
      <c r="H230" s="120" t="str">
        <f>IF(G230="","",VLOOKUP(G230,ARANCEL!$B$5:$D$121,2,FALSE))</f>
        <v>PROVISORIO</v>
      </c>
      <c r="I230" s="121" t="s">
        <v>322</v>
      </c>
      <c r="J230" s="119">
        <v>1</v>
      </c>
      <c r="K230" s="122">
        <f>IF(G230="","",VLOOKUP(G230,ARANCEL!$B$5:$D$121,3,FALSE)*J230)</f>
        <v>3250</v>
      </c>
      <c r="L230" s="1229" t="s">
        <v>5292</v>
      </c>
      <c r="M230" s="1229">
        <v>4500235468</v>
      </c>
      <c r="N230" s="1229">
        <v>9427</v>
      </c>
    </row>
    <row r="231" spans="1:14" s="237" customFormat="1" x14ac:dyDescent="0.25">
      <c r="A231" s="339" t="s">
        <v>305</v>
      </c>
      <c r="B231" s="256">
        <v>41799</v>
      </c>
      <c r="C231" s="118" t="s">
        <v>4817</v>
      </c>
      <c r="D231" s="119" t="s">
        <v>1987</v>
      </c>
      <c r="E231" s="162">
        <v>10203041</v>
      </c>
      <c r="F231" s="119">
        <v>26545181</v>
      </c>
      <c r="G231" s="255">
        <v>2704003</v>
      </c>
      <c r="H231" s="120" t="str">
        <f>IF(G231="","",VLOOKUP(G231,ARANCEL!$B$5:$D$121,2,FALSE))</f>
        <v xml:space="preserve">CORONA PERIFERICA CON PERNO MUÑON COLADO </v>
      </c>
      <c r="I231" s="121" t="s">
        <v>322</v>
      </c>
      <c r="J231" s="119">
        <v>1</v>
      </c>
      <c r="K231" s="122">
        <f>IF(G231="","",VLOOKUP(G231,ARANCEL!$B$5:$D$121,3,FALSE)*J231)</f>
        <v>32612</v>
      </c>
      <c r="L231" s="1229" t="s">
        <v>5292</v>
      </c>
      <c r="M231" s="1229">
        <v>4500235468</v>
      </c>
      <c r="N231" s="1229">
        <v>9427</v>
      </c>
    </row>
    <row r="232" spans="1:14" s="237" customFormat="1" x14ac:dyDescent="0.25">
      <c r="A232" s="255" t="s">
        <v>305</v>
      </c>
      <c r="B232" s="256">
        <v>41702</v>
      </c>
      <c r="C232" s="257" t="s">
        <v>3130</v>
      </c>
      <c r="D232" s="255" t="s">
        <v>1987</v>
      </c>
      <c r="E232" s="258">
        <v>10178569</v>
      </c>
      <c r="F232" s="255">
        <v>25176788</v>
      </c>
      <c r="G232" s="255">
        <v>2704005</v>
      </c>
      <c r="H232" s="120" t="str">
        <f>IF(G232="","",VLOOKUP(G232,ARANCEL!$B$5:$D$121,2,FALSE))</f>
        <v>PROVISORIO</v>
      </c>
      <c r="I232" s="121" t="s">
        <v>318</v>
      </c>
      <c r="J232" s="119">
        <v>1</v>
      </c>
      <c r="K232" s="122">
        <f>IF(G232="","",VLOOKUP(G232,ARANCEL!$B$5:$D$121,3,FALSE)*J232)</f>
        <v>3250</v>
      </c>
      <c r="L232" s="1229" t="s">
        <v>3438</v>
      </c>
      <c r="M232" s="1229">
        <v>4500220781</v>
      </c>
      <c r="N232" s="1229">
        <v>8622</v>
      </c>
    </row>
    <row r="233" spans="1:14" s="237" customFormat="1" x14ac:dyDescent="0.25">
      <c r="A233" s="255" t="s">
        <v>305</v>
      </c>
      <c r="B233" s="256">
        <v>41712</v>
      </c>
      <c r="C233" s="257" t="s">
        <v>3130</v>
      </c>
      <c r="D233" s="255" t="s">
        <v>1987</v>
      </c>
      <c r="E233" s="258">
        <v>10178569</v>
      </c>
      <c r="F233" s="255">
        <v>25176788</v>
      </c>
      <c r="G233" s="255">
        <v>2704003</v>
      </c>
      <c r="H233" s="120" t="str">
        <f>IF(G233="","",VLOOKUP(G233,ARANCEL!$B$5:$D$121,2,FALSE))</f>
        <v xml:space="preserve">CORONA PERIFERICA CON PERNO MUÑON COLADO </v>
      </c>
      <c r="I233" s="121" t="s">
        <v>318</v>
      </c>
      <c r="J233" s="119">
        <v>1</v>
      </c>
      <c r="K233" s="122">
        <f>IF(G233="","",VLOOKUP(G233,ARANCEL!$B$5:$D$121,3,FALSE)*J233)</f>
        <v>32612</v>
      </c>
      <c r="L233" s="1229" t="s">
        <v>3058</v>
      </c>
      <c r="M233" s="1229">
        <v>4500225654</v>
      </c>
      <c r="N233" s="1229">
        <v>8926</v>
      </c>
    </row>
    <row r="234" spans="1:14" s="237" customFormat="1" x14ac:dyDescent="0.25">
      <c r="A234" s="255" t="s">
        <v>305</v>
      </c>
      <c r="B234" s="256">
        <v>41764</v>
      </c>
      <c r="C234" s="257" t="s">
        <v>3130</v>
      </c>
      <c r="D234" s="255" t="s">
        <v>1987</v>
      </c>
      <c r="E234" s="258">
        <v>10178569</v>
      </c>
      <c r="F234" s="255">
        <v>25176788</v>
      </c>
      <c r="G234" s="255">
        <v>2704005</v>
      </c>
      <c r="H234" s="120" t="str">
        <f>IF(G234="","",VLOOKUP(G234,ARANCEL!$B$5:$D$121,2,FALSE))</f>
        <v>PROVISORIO</v>
      </c>
      <c r="I234" s="121" t="s">
        <v>324</v>
      </c>
      <c r="J234" s="119">
        <v>1</v>
      </c>
      <c r="K234" s="122">
        <f>IF(G234="","",VLOOKUP(G234,ARANCEL!$B$5:$D$121,3,FALSE)*J234)</f>
        <v>3250</v>
      </c>
      <c r="L234" s="1229" t="s">
        <v>4612</v>
      </c>
      <c r="M234" s="1229">
        <v>4500229978</v>
      </c>
      <c r="N234" s="1229">
        <v>9223</v>
      </c>
    </row>
    <row r="235" spans="1:14" s="237" customFormat="1" x14ac:dyDescent="0.25">
      <c r="A235" s="339" t="s">
        <v>305</v>
      </c>
      <c r="B235" s="256">
        <v>41764</v>
      </c>
      <c r="C235" s="118" t="s">
        <v>3130</v>
      </c>
      <c r="D235" s="119" t="s">
        <v>1987</v>
      </c>
      <c r="E235" s="162">
        <v>10178569</v>
      </c>
      <c r="F235" s="119">
        <v>25176788</v>
      </c>
      <c r="G235" s="255">
        <v>2704003</v>
      </c>
      <c r="H235" s="120" t="str">
        <f>IF(G235="","",VLOOKUP(G235,ARANCEL!$B$5:$D$121,2,FALSE))</f>
        <v xml:space="preserve">CORONA PERIFERICA CON PERNO MUÑON COLADO </v>
      </c>
      <c r="I235" s="121" t="s">
        <v>324</v>
      </c>
      <c r="J235" s="119">
        <v>1</v>
      </c>
      <c r="K235" s="122">
        <f>IF(G235="","",VLOOKUP(G235,ARANCEL!$B$5:$D$121,3,FALSE)*J235)</f>
        <v>32612</v>
      </c>
      <c r="L235" s="1229" t="s">
        <v>4612</v>
      </c>
      <c r="M235" s="1229">
        <v>4500229978</v>
      </c>
      <c r="N235" s="1229">
        <v>9223</v>
      </c>
    </row>
    <row r="236" spans="1:14" s="237" customFormat="1" x14ac:dyDescent="0.25">
      <c r="A236" s="255" t="s">
        <v>305</v>
      </c>
      <c r="B236" s="256">
        <v>41869</v>
      </c>
      <c r="C236" s="257" t="s">
        <v>6399</v>
      </c>
      <c r="D236" s="255" t="s">
        <v>1987</v>
      </c>
      <c r="E236" s="258">
        <v>10241073</v>
      </c>
      <c r="F236" s="255">
        <v>27971691</v>
      </c>
      <c r="G236" s="255">
        <v>2705003</v>
      </c>
      <c r="H236" s="120" t="str">
        <f>IF(G236="","",VLOOKUP(G236,ARANCEL!$B$5:$D$121,2,FALSE))</f>
        <v>INCRUSTACION ESTETICA (ART-GLASS O CERAMICA)</v>
      </c>
      <c r="I236" s="121" t="s">
        <v>326</v>
      </c>
      <c r="J236" s="119">
        <v>1</v>
      </c>
      <c r="K236" s="122">
        <f>IF(G236="","",VLOOKUP(G236,ARANCEL!$B$5:$D$121,3,FALSE)*J236)</f>
        <v>15676</v>
      </c>
      <c r="L236" s="1229" t="s">
        <v>6905</v>
      </c>
      <c r="M236" s="1229">
        <v>4500249770</v>
      </c>
      <c r="N236" s="1229" t="s">
        <v>7143</v>
      </c>
    </row>
    <row r="237" spans="1:14" s="237" customFormat="1" ht="15" customHeight="1" x14ac:dyDescent="0.25">
      <c r="A237" s="255" t="s">
        <v>305</v>
      </c>
      <c r="B237" s="256">
        <v>41971</v>
      </c>
      <c r="C237" s="257" t="s">
        <v>8607</v>
      </c>
      <c r="D237" s="255" t="s">
        <v>1987</v>
      </c>
      <c r="E237" s="258">
        <v>10287345</v>
      </c>
      <c r="F237" s="255">
        <v>29690664</v>
      </c>
      <c r="G237" s="255">
        <v>2705003</v>
      </c>
      <c r="H237" s="120" t="str">
        <f>IF(G237="","",VLOOKUP(G237,ARANCEL!$B$5:$D$121,2,FALSE))</f>
        <v>INCRUSTACION ESTETICA (ART-GLASS O CERAMICA)</v>
      </c>
      <c r="I237" s="121" t="s">
        <v>326</v>
      </c>
      <c r="J237" s="119">
        <v>1</v>
      </c>
      <c r="K237" s="122">
        <f>IF(G237="","",VLOOKUP(G237,ARANCEL!$B$5:$D$121,3,FALSE)*J237)</f>
        <v>15676</v>
      </c>
      <c r="L237" s="1349" t="s">
        <v>9431</v>
      </c>
      <c r="M237" s="1349">
        <v>4500269135</v>
      </c>
      <c r="N237" s="1349" t="s">
        <v>9434</v>
      </c>
    </row>
    <row r="238" spans="1:14" s="237" customFormat="1" x14ac:dyDescent="0.25">
      <c r="A238" s="255" t="s">
        <v>305</v>
      </c>
      <c r="B238" s="256">
        <v>41701</v>
      </c>
      <c r="C238" s="118" t="s">
        <v>3082</v>
      </c>
      <c r="D238" s="119" t="s">
        <v>514</v>
      </c>
      <c r="E238" s="162">
        <v>10178002</v>
      </c>
      <c r="F238" s="119">
        <v>25192946</v>
      </c>
      <c r="G238" s="255">
        <v>2704005</v>
      </c>
      <c r="H238" s="120" t="str">
        <f>IF(G238="","",VLOOKUP(G238,ARANCEL!$B$5:$D$121,2,FALSE))</f>
        <v>PROVISORIO</v>
      </c>
      <c r="I238" s="121" t="s">
        <v>3083</v>
      </c>
      <c r="J238" s="119">
        <v>4</v>
      </c>
      <c r="K238" s="122">
        <f>IF(G238="","",VLOOKUP(G238,ARANCEL!$B$5:$D$121,3,FALSE)*J238)</f>
        <v>13000</v>
      </c>
      <c r="L238" s="1229" t="s">
        <v>3438</v>
      </c>
      <c r="M238" s="1229">
        <v>4500220781</v>
      </c>
      <c r="N238" s="1229">
        <v>8622</v>
      </c>
    </row>
    <row r="239" spans="1:14" s="237" customFormat="1" x14ac:dyDescent="0.25">
      <c r="A239" s="255" t="s">
        <v>305</v>
      </c>
      <c r="B239" s="256">
        <v>42019</v>
      </c>
      <c r="C239" s="118" t="s">
        <v>9484</v>
      </c>
      <c r="D239" s="119" t="s">
        <v>2018</v>
      </c>
      <c r="E239" s="162">
        <v>10307588</v>
      </c>
      <c r="F239" s="119">
        <v>30341391</v>
      </c>
      <c r="G239" s="255">
        <v>2705003</v>
      </c>
      <c r="H239" s="120" t="str">
        <f>IF(G239="","",VLOOKUP(G239,ARANCEL!$B$5:$D$121,2,FALSE))</f>
        <v>INCRUSTACION ESTETICA (ART-GLASS O CERAMICA)</v>
      </c>
      <c r="I239" s="121" t="s">
        <v>326</v>
      </c>
      <c r="J239" s="119">
        <v>1</v>
      </c>
      <c r="K239" s="122">
        <f>IF(G239="","",VLOOKUP(G239,ARANCEL!$B$5:$D$121,3,FALSE)*J239)</f>
        <v>15676</v>
      </c>
      <c r="L239" s="1235" t="str">
        <f>IF(E239="","","IMPAGO")</f>
        <v>IMPAGO</v>
      </c>
      <c r="M239" s="1235" t="str">
        <f>IF(L239="IMPAGO","SIN O.C.","")</f>
        <v>SIN O.C.</v>
      </c>
      <c r="N239" s="1235" t="str">
        <f>IF(L239="IMPAGO","SIN FACT.","")</f>
        <v>SIN FACT.</v>
      </c>
    </row>
    <row r="240" spans="1:14" s="237" customFormat="1" x14ac:dyDescent="0.25">
      <c r="A240" s="255" t="s">
        <v>305</v>
      </c>
      <c r="B240" s="256">
        <v>41787</v>
      </c>
      <c r="C240" s="257" t="s">
        <v>4776</v>
      </c>
      <c r="D240" s="255" t="s">
        <v>514</v>
      </c>
      <c r="E240" s="258">
        <v>10201906</v>
      </c>
      <c r="F240" s="255">
        <v>25870820</v>
      </c>
      <c r="G240" s="255">
        <v>2704005</v>
      </c>
      <c r="H240" s="120" t="str">
        <f>IF(G240="","",VLOOKUP(G240,ARANCEL!$B$5:$D$121,2,FALSE))</f>
        <v>PROVISORIO</v>
      </c>
      <c r="I240" s="121" t="s">
        <v>315</v>
      </c>
      <c r="J240" s="119">
        <v>1</v>
      </c>
      <c r="K240" s="122">
        <f>IF(G240="","",VLOOKUP(G240,ARANCEL!$B$5:$D$121,3,FALSE)*J240)</f>
        <v>3250</v>
      </c>
      <c r="L240" s="1229" t="s">
        <v>5292</v>
      </c>
      <c r="M240" s="1229">
        <v>4500235468</v>
      </c>
      <c r="N240" s="1229">
        <v>9427</v>
      </c>
    </row>
    <row r="241" spans="1:14" s="237" customFormat="1" x14ac:dyDescent="0.25">
      <c r="A241" s="339" t="s">
        <v>305</v>
      </c>
      <c r="B241" s="256">
        <v>41787</v>
      </c>
      <c r="C241" s="257" t="s">
        <v>4776</v>
      </c>
      <c r="D241" s="255" t="s">
        <v>514</v>
      </c>
      <c r="E241" s="258">
        <v>10201906</v>
      </c>
      <c r="F241" s="255">
        <v>25870820</v>
      </c>
      <c r="G241" s="255">
        <v>2704003</v>
      </c>
      <c r="H241" s="120" t="str">
        <f>IF(G241="","",VLOOKUP(G241,ARANCEL!$B$5:$D$121,2,FALSE))</f>
        <v xml:space="preserve">CORONA PERIFERICA CON PERNO MUÑON COLADO </v>
      </c>
      <c r="I241" s="121" t="s">
        <v>315</v>
      </c>
      <c r="J241" s="119">
        <v>1</v>
      </c>
      <c r="K241" s="122">
        <f>IF(G241="","",VLOOKUP(G241,ARANCEL!$B$5:$D$121,3,FALSE)*J241)</f>
        <v>32612</v>
      </c>
      <c r="L241" s="1229" t="s">
        <v>5292</v>
      </c>
      <c r="M241" s="1229">
        <v>4500235468</v>
      </c>
      <c r="N241" s="1229">
        <v>9427</v>
      </c>
    </row>
    <row r="242" spans="1:14" s="237" customFormat="1" x14ac:dyDescent="0.25">
      <c r="A242" s="255" t="s">
        <v>305</v>
      </c>
      <c r="B242" s="256">
        <v>41850</v>
      </c>
      <c r="C242" s="257" t="s">
        <v>6122</v>
      </c>
      <c r="D242" s="255" t="s">
        <v>957</v>
      </c>
      <c r="E242" s="258">
        <v>10233179</v>
      </c>
      <c r="F242" s="255">
        <v>27602894</v>
      </c>
      <c r="G242" s="255">
        <v>2708001</v>
      </c>
      <c r="H242" s="120" t="str">
        <f>IF(G242="","",VLOOKUP(G242,ARANCEL!$B$5:$D$121,2,FALSE))</f>
        <v xml:space="preserve">PLACA DE ORTODONCIA SIN TORNILLO </v>
      </c>
      <c r="I242" s="121" t="s">
        <v>306</v>
      </c>
      <c r="J242" s="119">
        <v>1</v>
      </c>
      <c r="K242" s="122">
        <f>IF(G242="","",VLOOKUP(G242,ARANCEL!$B$5:$D$121,3,FALSE)*J242)</f>
        <v>17997</v>
      </c>
      <c r="L242" s="1229" t="s">
        <v>6017</v>
      </c>
      <c r="M242" s="1229">
        <v>4500245445</v>
      </c>
      <c r="N242" s="1229">
        <v>9809</v>
      </c>
    </row>
    <row r="243" spans="1:14" s="237" customFormat="1" x14ac:dyDescent="0.25">
      <c r="A243" s="255" t="s">
        <v>305</v>
      </c>
      <c r="B243" s="256">
        <v>41740</v>
      </c>
      <c r="C243" s="118" t="s">
        <v>3889</v>
      </c>
      <c r="D243" s="119" t="s">
        <v>516</v>
      </c>
      <c r="E243" s="162">
        <v>10187506</v>
      </c>
      <c r="F243" s="119">
        <v>25002414</v>
      </c>
      <c r="G243" s="255">
        <v>2705003</v>
      </c>
      <c r="H243" s="120" t="str">
        <f>IF(G243="","",VLOOKUP(G243,ARANCEL!$B$5:$D$121,2,FALSE))</f>
        <v>INCRUSTACION ESTETICA (ART-GLASS O CERAMICA)</v>
      </c>
      <c r="I243" s="121" t="s">
        <v>322</v>
      </c>
      <c r="J243" s="119">
        <v>1</v>
      </c>
      <c r="K243" s="122">
        <f>IF(G243="","",VLOOKUP(G243,ARANCEL!$B$5:$D$121,3,FALSE)*J243)</f>
        <v>15676</v>
      </c>
      <c r="L243" s="1229" t="s">
        <v>4612</v>
      </c>
      <c r="M243" s="1229">
        <v>4500229979</v>
      </c>
      <c r="N243" s="1229">
        <v>9191</v>
      </c>
    </row>
    <row r="244" spans="1:14" s="237" customFormat="1" x14ac:dyDescent="0.25">
      <c r="A244" s="255" t="s">
        <v>305</v>
      </c>
      <c r="B244" s="256">
        <v>41681</v>
      </c>
      <c r="C244" s="257" t="s">
        <v>2757</v>
      </c>
      <c r="D244" s="255" t="s">
        <v>73</v>
      </c>
      <c r="E244" s="258">
        <v>10173151</v>
      </c>
      <c r="F244" s="255">
        <v>24934274</v>
      </c>
      <c r="G244" s="255">
        <v>2704005</v>
      </c>
      <c r="H244" s="120" t="str">
        <f>IF(G244="","",VLOOKUP(G244,ARANCEL!$B$5:$D$121,2,FALSE))</f>
        <v>PROVISORIO</v>
      </c>
      <c r="I244" s="121" t="s">
        <v>312</v>
      </c>
      <c r="J244" s="119">
        <v>1</v>
      </c>
      <c r="K244" s="122">
        <f>IF(G244="","",VLOOKUP(G244,ARANCEL!$B$5:$D$121,3,FALSE)*J244)</f>
        <v>3250</v>
      </c>
      <c r="L244" s="1229" t="s">
        <v>3438</v>
      </c>
      <c r="M244" s="1229">
        <v>4500220780</v>
      </c>
      <c r="N244" s="1229">
        <v>8621</v>
      </c>
    </row>
    <row r="245" spans="1:14" s="237" customFormat="1" x14ac:dyDescent="0.25">
      <c r="A245" s="255" t="s">
        <v>305</v>
      </c>
      <c r="B245" s="256">
        <v>41702</v>
      </c>
      <c r="C245" s="118" t="s">
        <v>2757</v>
      </c>
      <c r="D245" s="119" t="s">
        <v>73</v>
      </c>
      <c r="E245" s="162">
        <v>10173151</v>
      </c>
      <c r="F245" s="119">
        <v>24934274</v>
      </c>
      <c r="G245" s="255">
        <v>2704003</v>
      </c>
      <c r="H245" s="120" t="str">
        <f>IF(G245="","",VLOOKUP(G245,ARANCEL!$B$5:$D$121,2,FALSE))</f>
        <v xml:space="preserve">CORONA PERIFERICA CON PERNO MUÑON COLADO </v>
      </c>
      <c r="I245" s="121" t="s">
        <v>312</v>
      </c>
      <c r="J245" s="119">
        <v>1</v>
      </c>
      <c r="K245" s="122">
        <f>IF(G245="","",VLOOKUP(G245,ARANCEL!$B$5:$D$121,3,FALSE)*J245)</f>
        <v>32612</v>
      </c>
      <c r="L245" s="1229" t="s">
        <v>3438</v>
      </c>
      <c r="M245" s="1229">
        <v>4500220780</v>
      </c>
      <c r="N245" s="1229">
        <v>8621</v>
      </c>
    </row>
    <row r="246" spans="1:14" s="237" customFormat="1" ht="15" customHeight="1" x14ac:dyDescent="0.25">
      <c r="A246" s="255" t="s">
        <v>305</v>
      </c>
      <c r="B246" s="256">
        <v>41885</v>
      </c>
      <c r="C246" s="257" t="s">
        <v>2757</v>
      </c>
      <c r="D246" s="255" t="s">
        <v>1987</v>
      </c>
      <c r="E246" s="258">
        <v>10252451</v>
      </c>
      <c r="F246" s="255">
        <v>28241080</v>
      </c>
      <c r="G246" s="255">
        <v>2704005</v>
      </c>
      <c r="H246" s="120" t="str">
        <f>IF(G246="","",VLOOKUP(G246,ARANCEL!$B$5:$D$121,2,FALSE))</f>
        <v>PROVISORIO</v>
      </c>
      <c r="I246" s="121" t="s">
        <v>308</v>
      </c>
      <c r="J246" s="119">
        <v>1</v>
      </c>
      <c r="K246" s="122">
        <f>IF(G246="","",VLOOKUP(G246,ARANCEL!$B$5:$D$121,3,FALSE)*J246)</f>
        <v>3250</v>
      </c>
      <c r="L246" s="1229" t="s">
        <v>8256</v>
      </c>
      <c r="M246" s="1229">
        <v>4500265261</v>
      </c>
      <c r="N246" s="1229" t="s">
        <v>8947</v>
      </c>
    </row>
    <row r="247" spans="1:14" s="237" customFormat="1" x14ac:dyDescent="0.25">
      <c r="A247" s="255" t="s">
        <v>305</v>
      </c>
      <c r="B247" s="256">
        <v>41885</v>
      </c>
      <c r="C247" s="257" t="s">
        <v>2757</v>
      </c>
      <c r="D247" s="255" t="s">
        <v>1987</v>
      </c>
      <c r="E247" s="258">
        <v>10252451</v>
      </c>
      <c r="F247" s="255">
        <v>28241080</v>
      </c>
      <c r="G247" s="255">
        <v>2704003</v>
      </c>
      <c r="H247" s="120" t="str">
        <f>IF(G247="","",VLOOKUP(G247,ARANCEL!$B$5:$D$121,2,FALSE))</f>
        <v xml:space="preserve">CORONA PERIFERICA CON PERNO MUÑON COLADO </v>
      </c>
      <c r="I247" s="121" t="s">
        <v>308</v>
      </c>
      <c r="J247" s="119">
        <v>1</v>
      </c>
      <c r="K247" s="122">
        <f>IF(G247="","",VLOOKUP(G247,ARANCEL!$B$5:$D$121,3,FALSE)*J247)</f>
        <v>32612</v>
      </c>
      <c r="L247" s="1229" t="s">
        <v>8256</v>
      </c>
      <c r="M247" s="1229">
        <v>4500265261</v>
      </c>
      <c r="N247" s="1229" t="s">
        <v>8947</v>
      </c>
    </row>
    <row r="248" spans="1:14" s="237" customFormat="1" x14ac:dyDescent="0.25">
      <c r="A248" s="255" t="s">
        <v>305</v>
      </c>
      <c r="B248" s="256">
        <v>41831</v>
      </c>
      <c r="C248" s="257" t="s">
        <v>5651</v>
      </c>
      <c r="D248" s="255" t="s">
        <v>514</v>
      </c>
      <c r="E248" s="258">
        <v>10223547</v>
      </c>
      <c r="F248" s="255">
        <v>26907553</v>
      </c>
      <c r="G248" s="255">
        <v>2704005</v>
      </c>
      <c r="H248" s="120" t="str">
        <f>IF(G248="","",VLOOKUP(G248,ARANCEL!$B$5:$D$121,2,FALSE))</f>
        <v>PROVISORIO</v>
      </c>
      <c r="I248" s="121" t="s">
        <v>337</v>
      </c>
      <c r="J248" s="119">
        <v>1</v>
      </c>
      <c r="K248" s="122">
        <f>IF(G248="","",VLOOKUP(G248,ARANCEL!$B$5:$D$121,3,FALSE)*J248)</f>
        <v>3250</v>
      </c>
      <c r="L248" s="1229" t="s">
        <v>6017</v>
      </c>
      <c r="M248" s="1229">
        <v>4500243582</v>
      </c>
      <c r="N248" s="1229">
        <v>9788</v>
      </c>
    </row>
    <row r="249" spans="1:14" s="237" customFormat="1" x14ac:dyDescent="0.25">
      <c r="A249" s="255" t="s">
        <v>313</v>
      </c>
      <c r="B249" s="256">
        <v>41689</v>
      </c>
      <c r="C249" s="257" t="s">
        <v>9031</v>
      </c>
      <c r="D249" s="255" t="s">
        <v>70</v>
      </c>
      <c r="E249" s="258">
        <v>10298356</v>
      </c>
      <c r="F249" s="255">
        <v>29442218</v>
      </c>
      <c r="G249" s="255">
        <v>2705003</v>
      </c>
      <c r="H249" s="120" t="str">
        <f>IF(G249="","",VLOOKUP(G249,ARANCEL!$B$5:$D$121,2,FALSE))</f>
        <v>INCRUSTACION ESTETICA (ART-GLASS O CERAMICA)</v>
      </c>
      <c r="I249" s="121" t="s">
        <v>1349</v>
      </c>
      <c r="J249" s="119">
        <v>2</v>
      </c>
      <c r="K249" s="122">
        <f>IF(G249="","",VLOOKUP(G249,ARANCEL!$B$5:$D$121,3,FALSE)*J249)</f>
        <v>31352</v>
      </c>
      <c r="L249" s="1349" t="s">
        <v>9431</v>
      </c>
      <c r="M249" s="1349">
        <v>4500269135</v>
      </c>
      <c r="N249" s="1349" t="s">
        <v>9434</v>
      </c>
    </row>
    <row r="250" spans="1:14" s="237" customFormat="1" x14ac:dyDescent="0.25">
      <c r="A250" s="255" t="s">
        <v>305</v>
      </c>
      <c r="B250" s="256">
        <v>41689</v>
      </c>
      <c r="C250" s="257" t="s">
        <v>9031</v>
      </c>
      <c r="D250" s="255" t="s">
        <v>70</v>
      </c>
      <c r="E250" s="258">
        <v>10298356</v>
      </c>
      <c r="F250" s="255">
        <v>29442218</v>
      </c>
      <c r="G250" s="255">
        <v>2704005</v>
      </c>
      <c r="H250" s="120" t="str">
        <f>IF(G250="","",VLOOKUP(G250,ARANCEL!$B$5:$D$121,2,FALSE))</f>
        <v>PROVISORIO</v>
      </c>
      <c r="I250" s="121" t="s">
        <v>312</v>
      </c>
      <c r="J250" s="119">
        <v>1</v>
      </c>
      <c r="K250" s="122">
        <f>IF(G250="","",VLOOKUP(G250,ARANCEL!$B$5:$D$121,3,FALSE)*J250)</f>
        <v>3250</v>
      </c>
      <c r="L250" s="1349" t="s">
        <v>9431</v>
      </c>
      <c r="M250" s="1349">
        <v>4500269135</v>
      </c>
      <c r="N250" s="1349" t="s">
        <v>9434</v>
      </c>
    </row>
    <row r="251" spans="1:14" s="237" customFormat="1" ht="15" customHeight="1" x14ac:dyDescent="0.25">
      <c r="A251" s="255" t="s">
        <v>606</v>
      </c>
      <c r="B251" s="256">
        <v>41689</v>
      </c>
      <c r="C251" s="257" t="s">
        <v>9031</v>
      </c>
      <c r="D251" s="255" t="s">
        <v>70</v>
      </c>
      <c r="E251" s="258">
        <v>10298356</v>
      </c>
      <c r="F251" s="255">
        <v>29442218</v>
      </c>
      <c r="G251" s="255">
        <v>2704003</v>
      </c>
      <c r="H251" s="120" t="str">
        <f>IF(G251="","",VLOOKUP(G251,ARANCEL!$B$5:$D$121,2,FALSE))</f>
        <v xml:space="preserve">CORONA PERIFERICA CON PERNO MUÑON COLADO </v>
      </c>
      <c r="I251" s="121" t="s">
        <v>312</v>
      </c>
      <c r="J251" s="119">
        <v>1</v>
      </c>
      <c r="K251" s="122">
        <f>IF(G251="","",VLOOKUP(G251,ARANCEL!$B$5:$D$121,3,FALSE)*J251)</f>
        <v>32612</v>
      </c>
      <c r="L251" s="1349" t="s">
        <v>9431</v>
      </c>
      <c r="M251" s="1349">
        <v>4500269135</v>
      </c>
      <c r="N251" s="1349" t="s">
        <v>9434</v>
      </c>
    </row>
    <row r="252" spans="1:14" s="237" customFormat="1" x14ac:dyDescent="0.25">
      <c r="A252" s="255" t="s">
        <v>305</v>
      </c>
      <c r="B252" s="256">
        <v>42020</v>
      </c>
      <c r="C252" s="257" t="s">
        <v>9031</v>
      </c>
      <c r="D252" s="255" t="s">
        <v>70</v>
      </c>
      <c r="E252" s="258">
        <v>10309003</v>
      </c>
      <c r="F252" s="255">
        <v>30521978</v>
      </c>
      <c r="G252" s="255">
        <v>2704005</v>
      </c>
      <c r="H252" s="120" t="str">
        <f>IF(G252="","",VLOOKUP(G252,ARANCEL!$B$5:$D$121,2,FALSE))</f>
        <v>PROVISORIO</v>
      </c>
      <c r="I252" s="121" t="s">
        <v>326</v>
      </c>
      <c r="J252" s="119">
        <v>1</v>
      </c>
      <c r="K252" s="122">
        <f>IF(G252="","",VLOOKUP(G252,ARANCEL!$B$5:$D$121,3,FALSE)*J252)</f>
        <v>3250</v>
      </c>
      <c r="L252" s="1235" t="str">
        <f>IF(E252="","","IMPAGO")</f>
        <v>IMPAGO</v>
      </c>
      <c r="M252" s="1235" t="str">
        <f>IF(L252="IMPAGO","SIN O.C.","")</f>
        <v>SIN O.C.</v>
      </c>
      <c r="N252" s="1235" t="str">
        <f>IF(L252="IMPAGO","SIN FACT.","")</f>
        <v>SIN FACT.</v>
      </c>
    </row>
    <row r="253" spans="1:14" s="237" customFormat="1" x14ac:dyDescent="0.25">
      <c r="A253" s="255" t="s">
        <v>606</v>
      </c>
      <c r="B253" s="256">
        <v>42020</v>
      </c>
      <c r="C253" s="257" t="s">
        <v>9031</v>
      </c>
      <c r="D253" s="255" t="s">
        <v>70</v>
      </c>
      <c r="E253" s="258">
        <v>10309003</v>
      </c>
      <c r="F253" s="255">
        <v>30521978</v>
      </c>
      <c r="G253" s="255">
        <v>2704003</v>
      </c>
      <c r="H253" s="120" t="str">
        <f>IF(G253="","",VLOOKUP(G253,ARANCEL!$B$5:$D$121,2,FALSE))</f>
        <v xml:space="preserve">CORONA PERIFERICA CON PERNO MUÑON COLADO </v>
      </c>
      <c r="I253" s="121" t="s">
        <v>326</v>
      </c>
      <c r="J253" s="119">
        <v>1</v>
      </c>
      <c r="K253" s="122">
        <f>IF(G253="","",VLOOKUP(G253,ARANCEL!$B$5:$D$121,3,FALSE)*J253)</f>
        <v>32612</v>
      </c>
      <c r="L253" s="1235" t="str">
        <f>IF(E253="","","IMPAGO")</f>
        <v>IMPAGO</v>
      </c>
      <c r="M253" s="1235" t="str">
        <f>IF(L253="IMPAGO","SIN O.C.","")</f>
        <v>SIN O.C.</v>
      </c>
      <c r="N253" s="1235" t="str">
        <f>IF(L253="IMPAGO","SIN FACT.","")</f>
        <v>SIN FACT.</v>
      </c>
    </row>
    <row r="254" spans="1:14" s="237" customFormat="1" ht="15" customHeight="1" x14ac:dyDescent="0.25">
      <c r="A254" s="255" t="s">
        <v>305</v>
      </c>
      <c r="B254" s="256">
        <v>42020</v>
      </c>
      <c r="C254" s="118" t="s">
        <v>9612</v>
      </c>
      <c r="D254" s="119"/>
      <c r="E254" s="162">
        <v>10310448</v>
      </c>
      <c r="F254" s="119">
        <v>30453502</v>
      </c>
      <c r="G254" s="255">
        <v>2708001</v>
      </c>
      <c r="H254" s="120" t="str">
        <f>IF(G254="","",VLOOKUP(G254,ARANCEL!$B$5:$D$121,2,FALSE))</f>
        <v xml:space="preserve">PLACA DE ORTODONCIA SIN TORNILLO </v>
      </c>
      <c r="I254" s="121" t="s">
        <v>306</v>
      </c>
      <c r="J254" s="119">
        <v>1</v>
      </c>
      <c r="K254" s="122">
        <f>IF(G254="","",VLOOKUP(G254,ARANCEL!$B$5:$D$121,3,FALSE)*J254)</f>
        <v>17997</v>
      </c>
      <c r="L254" s="1235" t="str">
        <f>IF(E254="","","IMPAGO")</f>
        <v>IMPAGO</v>
      </c>
      <c r="M254" s="1235" t="str">
        <f>IF(L254="IMPAGO","SIN O.C.","")</f>
        <v>SIN O.C.</v>
      </c>
      <c r="N254" s="1235" t="str">
        <f>IF(L254="IMPAGO","SIN FACT.","")</f>
        <v>SIN FACT.</v>
      </c>
    </row>
    <row r="255" spans="1:14" s="237" customFormat="1" x14ac:dyDescent="0.25">
      <c r="A255" s="255" t="s">
        <v>305</v>
      </c>
      <c r="B255" s="256">
        <v>41806</v>
      </c>
      <c r="C255" s="257" t="s">
        <v>5154</v>
      </c>
      <c r="D255" s="255" t="s">
        <v>514</v>
      </c>
      <c r="E255" s="258">
        <v>10210668</v>
      </c>
      <c r="F255" s="255">
        <v>26551329</v>
      </c>
      <c r="G255" s="255">
        <v>2704005</v>
      </c>
      <c r="H255" s="120" t="str">
        <f>IF(G255="","",VLOOKUP(G255,ARANCEL!$B$5:$D$121,2,FALSE))</f>
        <v>PROVISORIO</v>
      </c>
      <c r="I255" s="121" t="s">
        <v>329</v>
      </c>
      <c r="J255" s="119">
        <v>1</v>
      </c>
      <c r="K255" s="122">
        <f>IF(G255="","",VLOOKUP(G255,ARANCEL!$B$5:$D$121,3,FALSE)*J255)</f>
        <v>3250</v>
      </c>
      <c r="L255" s="1229" t="s">
        <v>5742</v>
      </c>
      <c r="M255" s="1229">
        <v>4500239396</v>
      </c>
      <c r="N255" s="1229" t="s">
        <v>5752</v>
      </c>
    </row>
    <row r="256" spans="1:14" s="237" customFormat="1" x14ac:dyDescent="0.25">
      <c r="A256" s="339" t="s">
        <v>313</v>
      </c>
      <c r="B256" s="256">
        <v>41827</v>
      </c>
      <c r="C256" s="118" t="s">
        <v>5154</v>
      </c>
      <c r="D256" s="119" t="s">
        <v>514</v>
      </c>
      <c r="E256" s="162">
        <v>10210668</v>
      </c>
      <c r="F256" s="119">
        <v>26551329</v>
      </c>
      <c r="G256" s="255">
        <v>2704031</v>
      </c>
      <c r="H256" s="120" t="str">
        <f>IF(G256="","",VLOOKUP(G256,ARANCEL!$B$5:$D$121,2,FALSE))</f>
        <v xml:space="preserve">PERNO MUÑON METALICO </v>
      </c>
      <c r="I256" s="121" t="s">
        <v>329</v>
      </c>
      <c r="J256" s="119">
        <v>1</v>
      </c>
      <c r="K256" s="122">
        <f>IF(G256="","",VLOOKUP(G256,ARANCEL!$B$5:$D$121,3,FALSE)*J256)</f>
        <v>12246</v>
      </c>
      <c r="L256" s="1229" t="s">
        <v>6017</v>
      </c>
      <c r="M256" s="1229">
        <v>4500245445</v>
      </c>
      <c r="N256" s="1229">
        <v>9809</v>
      </c>
    </row>
    <row r="257" spans="1:14" s="237" customFormat="1" x14ac:dyDescent="0.25">
      <c r="A257" s="255" t="s">
        <v>305</v>
      </c>
      <c r="B257" s="256">
        <v>41827</v>
      </c>
      <c r="C257" s="257" t="s">
        <v>5154</v>
      </c>
      <c r="D257" s="255" t="s">
        <v>514</v>
      </c>
      <c r="E257" s="258">
        <v>10210668</v>
      </c>
      <c r="F257" s="255">
        <v>26551329</v>
      </c>
      <c r="G257" s="255">
        <v>2704016</v>
      </c>
      <c r="H257" s="120" t="str">
        <f>IF(G257="","",VLOOKUP(G257,ARANCEL!$B$5:$D$121,2,FALSE))</f>
        <v xml:space="preserve">CORONA PROCERA </v>
      </c>
      <c r="I257" s="121" t="s">
        <v>329</v>
      </c>
      <c r="J257" s="119">
        <v>1</v>
      </c>
      <c r="K257" s="122">
        <f>IF(G257="","",VLOOKUP(G257,ARANCEL!$B$5:$D$121,3,FALSE)*J257)</f>
        <v>58477</v>
      </c>
      <c r="L257" s="1229" t="s">
        <v>6017</v>
      </c>
      <c r="M257" s="1229">
        <v>4500245445</v>
      </c>
      <c r="N257" s="1229">
        <v>9809</v>
      </c>
    </row>
    <row r="258" spans="1:14" s="237" customFormat="1" ht="15" customHeight="1" x14ac:dyDescent="0.25">
      <c r="A258" s="255" t="s">
        <v>305</v>
      </c>
      <c r="B258" s="256">
        <v>41872</v>
      </c>
      <c r="C258" s="257" t="s">
        <v>6520</v>
      </c>
      <c r="D258" s="255" t="s">
        <v>400</v>
      </c>
      <c r="E258" s="258">
        <v>10244085</v>
      </c>
      <c r="F258" s="255">
        <v>27950274</v>
      </c>
      <c r="G258" s="255">
        <v>2708002</v>
      </c>
      <c r="H258" s="120" t="str">
        <f>IF(G258="","",VLOOKUP(G258,ARANCEL!$B$5:$D$121,2,FALSE))</f>
        <v xml:space="preserve">PLACA DE ORTODONCIA CON UN TORNILLO </v>
      </c>
      <c r="I258" s="121" t="s">
        <v>306</v>
      </c>
      <c r="J258" s="119">
        <v>1</v>
      </c>
      <c r="K258" s="122">
        <f>IF(G258="","",VLOOKUP(G258,ARANCEL!$B$5:$D$121,3,FALSE)*J258)</f>
        <v>21402</v>
      </c>
      <c r="L258" s="1229" t="s">
        <v>6905</v>
      </c>
      <c r="M258" s="1229">
        <v>4500249770</v>
      </c>
      <c r="N258" s="1229" t="s">
        <v>7143</v>
      </c>
    </row>
    <row r="259" spans="1:14" s="237" customFormat="1" x14ac:dyDescent="0.25">
      <c r="A259" s="255" t="s">
        <v>305</v>
      </c>
      <c r="B259" s="256">
        <v>41739</v>
      </c>
      <c r="C259" s="257" t="s">
        <v>3853</v>
      </c>
      <c r="D259" s="255" t="s">
        <v>516</v>
      </c>
      <c r="E259" s="258">
        <v>10187357</v>
      </c>
      <c r="F259" s="255">
        <v>25537369</v>
      </c>
      <c r="G259" s="255">
        <v>2705003</v>
      </c>
      <c r="H259" s="120" t="str">
        <f>IF(G259="","",VLOOKUP(G259,ARANCEL!$B$5:$D$121,2,FALSE))</f>
        <v>INCRUSTACION ESTETICA (ART-GLASS O CERAMICA)</v>
      </c>
      <c r="I259" s="121" t="s">
        <v>312</v>
      </c>
      <c r="J259" s="119">
        <v>1</v>
      </c>
      <c r="K259" s="122">
        <f>IF(G259="","",VLOOKUP(G259,ARANCEL!$B$5:$D$121,3,FALSE)*J259)</f>
        <v>15676</v>
      </c>
      <c r="L259" s="1229" t="s">
        <v>4612</v>
      </c>
      <c r="M259" s="1229">
        <v>4500229979</v>
      </c>
      <c r="N259" s="1229">
        <v>9191</v>
      </c>
    </row>
    <row r="260" spans="1:14" s="237" customFormat="1" x14ac:dyDescent="0.25">
      <c r="A260" s="255" t="s">
        <v>305</v>
      </c>
      <c r="B260" s="256">
        <v>41778</v>
      </c>
      <c r="C260" s="118" t="s">
        <v>4558</v>
      </c>
      <c r="D260" s="119" t="s">
        <v>514</v>
      </c>
      <c r="E260" s="162">
        <v>10198155</v>
      </c>
      <c r="F260" s="119">
        <v>25972210</v>
      </c>
      <c r="G260" s="255">
        <v>2704005</v>
      </c>
      <c r="H260" s="120" t="str">
        <f>IF(G260="","",VLOOKUP(G260,ARANCEL!$B$5:$D$121,2,FALSE))</f>
        <v>PROVISORIO</v>
      </c>
      <c r="I260" s="121" t="s">
        <v>318</v>
      </c>
      <c r="J260" s="119">
        <v>1</v>
      </c>
      <c r="K260" s="122">
        <f>IF(G260="","",VLOOKUP(G260,ARANCEL!$B$5:$D$121,3,FALSE)*J260)</f>
        <v>3250</v>
      </c>
      <c r="L260" s="1229" t="s">
        <v>5292</v>
      </c>
      <c r="M260" s="1229">
        <v>4500235468</v>
      </c>
      <c r="N260" s="1229">
        <v>9427</v>
      </c>
    </row>
    <row r="261" spans="1:14" s="237" customFormat="1" x14ac:dyDescent="0.25">
      <c r="A261" s="255" t="s">
        <v>305</v>
      </c>
      <c r="B261" s="256">
        <v>41787</v>
      </c>
      <c r="C261" s="118" t="s">
        <v>4558</v>
      </c>
      <c r="D261" s="119" t="s">
        <v>514</v>
      </c>
      <c r="E261" s="162">
        <v>10198155</v>
      </c>
      <c r="F261" s="119">
        <v>25972210</v>
      </c>
      <c r="G261" s="255">
        <v>2704003</v>
      </c>
      <c r="H261" s="120" t="str">
        <f>IF(G261="","",VLOOKUP(G261,ARANCEL!$B$5:$D$121,2,FALSE))</f>
        <v xml:space="preserve">CORONA PERIFERICA CON PERNO MUÑON COLADO </v>
      </c>
      <c r="I261" s="121" t="s">
        <v>318</v>
      </c>
      <c r="J261" s="119">
        <v>1</v>
      </c>
      <c r="K261" s="122">
        <f>IF(G261="","",VLOOKUP(G261,ARANCEL!$B$5:$D$121,3,FALSE)*J261)</f>
        <v>32612</v>
      </c>
      <c r="L261" s="1229" t="s">
        <v>5292</v>
      </c>
      <c r="M261" s="1229">
        <v>4500235468</v>
      </c>
      <c r="N261" s="1229">
        <v>9427</v>
      </c>
    </row>
    <row r="262" spans="1:14" s="237" customFormat="1" x14ac:dyDescent="0.25">
      <c r="A262" s="255" t="s">
        <v>305</v>
      </c>
      <c r="B262" s="256">
        <v>41911</v>
      </c>
      <c r="C262" s="257" t="s">
        <v>7279</v>
      </c>
      <c r="D262" s="255" t="s">
        <v>516</v>
      </c>
      <c r="E262" s="258">
        <v>10258129</v>
      </c>
      <c r="F262" s="255">
        <v>28015270</v>
      </c>
      <c r="G262" s="255">
        <v>2705003</v>
      </c>
      <c r="H262" s="120" t="str">
        <f>IF(G262="","",VLOOKUP(G262,ARANCEL!$B$5:$D$121,2,FALSE))</f>
        <v>INCRUSTACION ESTETICA (ART-GLASS O CERAMICA)</v>
      </c>
      <c r="I262" s="121" t="s">
        <v>315</v>
      </c>
      <c r="J262" s="119">
        <v>1</v>
      </c>
      <c r="K262" s="122">
        <f>IF(G262="","",VLOOKUP(G262,ARANCEL!$B$5:$D$121,3,FALSE)*J262)</f>
        <v>15676</v>
      </c>
      <c r="L262" s="1229" t="s">
        <v>8256</v>
      </c>
      <c r="M262" s="1229">
        <v>4500265261</v>
      </c>
      <c r="N262" s="1229" t="s">
        <v>8947</v>
      </c>
    </row>
    <row r="263" spans="1:14" s="237" customFormat="1" x14ac:dyDescent="0.25">
      <c r="A263" s="255" t="s">
        <v>305</v>
      </c>
      <c r="B263" s="256">
        <v>41796</v>
      </c>
      <c r="C263" s="257" t="s">
        <v>4974</v>
      </c>
      <c r="D263" s="255" t="s">
        <v>516</v>
      </c>
      <c r="E263" s="258">
        <v>10206363</v>
      </c>
      <c r="F263" s="255">
        <v>26399994</v>
      </c>
      <c r="G263" s="255">
        <v>2704005</v>
      </c>
      <c r="H263" s="120" t="str">
        <f>IF(G263="","",VLOOKUP(G263,ARANCEL!$B$5:$D$121,2,FALSE))</f>
        <v>PROVISORIO</v>
      </c>
      <c r="I263" s="121" t="s">
        <v>317</v>
      </c>
      <c r="J263" s="119">
        <v>1</v>
      </c>
      <c r="K263" s="122">
        <f>IF(G263="","",VLOOKUP(G263,ARANCEL!$B$5:$D$121,3,FALSE)*J263)</f>
        <v>3250</v>
      </c>
      <c r="L263" s="1229" t="s">
        <v>5742</v>
      </c>
      <c r="M263" s="1210">
        <v>4500239396</v>
      </c>
      <c r="N263" s="1210" t="s">
        <v>5752</v>
      </c>
    </row>
    <row r="264" spans="1:14" s="237" customFormat="1" x14ac:dyDescent="0.25">
      <c r="A264" s="339" t="s">
        <v>305</v>
      </c>
      <c r="B264" s="256">
        <v>41823</v>
      </c>
      <c r="C264" s="257" t="s">
        <v>4974</v>
      </c>
      <c r="D264" s="255" t="s">
        <v>516</v>
      </c>
      <c r="E264" s="258">
        <v>10206363</v>
      </c>
      <c r="F264" s="255">
        <v>26399994</v>
      </c>
      <c r="G264" s="255">
        <v>2704003</v>
      </c>
      <c r="H264" s="120" t="str">
        <f>IF(G264="","",VLOOKUP(G264,ARANCEL!$B$5:$D$121,2,FALSE))</f>
        <v xml:space="preserve">CORONA PERIFERICA CON PERNO MUÑON COLADO </v>
      </c>
      <c r="I264" s="121" t="s">
        <v>317</v>
      </c>
      <c r="J264" s="119">
        <v>1</v>
      </c>
      <c r="K264" s="122">
        <f>IF(G264="","",VLOOKUP(G264,ARANCEL!$B$5:$D$121,3,FALSE)*J264)</f>
        <v>32612</v>
      </c>
      <c r="L264" s="1229" t="s">
        <v>5742</v>
      </c>
      <c r="M264" s="1210">
        <v>4500241302</v>
      </c>
      <c r="N264" s="1210" t="s">
        <v>5769</v>
      </c>
    </row>
    <row r="265" spans="1:14" s="237" customFormat="1" x14ac:dyDescent="0.25">
      <c r="A265" s="255" t="s">
        <v>305</v>
      </c>
      <c r="B265" s="256">
        <v>41941</v>
      </c>
      <c r="C265" s="257" t="s">
        <v>7726</v>
      </c>
      <c r="D265" s="255" t="s">
        <v>400</v>
      </c>
      <c r="E265" s="258">
        <v>10273571</v>
      </c>
      <c r="F265" s="255">
        <v>28314032</v>
      </c>
      <c r="G265" s="255">
        <v>2708002</v>
      </c>
      <c r="H265" s="120" t="str">
        <f>IF(G265="","",VLOOKUP(G265,ARANCEL!$B$5:$D$121,2,FALSE))</f>
        <v xml:space="preserve">PLACA DE ORTODONCIA CON UN TORNILLO </v>
      </c>
      <c r="I265" s="121" t="s">
        <v>306</v>
      </c>
      <c r="J265" s="119">
        <v>1</v>
      </c>
      <c r="K265" s="122">
        <f>IF(G265="","",VLOOKUP(G265,ARANCEL!$B$5:$D$121,3,FALSE)*J265)</f>
        <v>21402</v>
      </c>
      <c r="L265" s="1229" t="s">
        <v>8256</v>
      </c>
      <c r="M265" s="1229">
        <v>4500265261</v>
      </c>
      <c r="N265" s="1229" t="s">
        <v>8947</v>
      </c>
    </row>
    <row r="266" spans="1:14" s="237" customFormat="1" x14ac:dyDescent="0.25">
      <c r="A266" s="255" t="s">
        <v>313</v>
      </c>
      <c r="B266" s="256">
        <v>41926</v>
      </c>
      <c r="C266" s="118" t="s">
        <v>7616</v>
      </c>
      <c r="D266" s="119" t="s">
        <v>400</v>
      </c>
      <c r="E266" s="162">
        <v>10263712</v>
      </c>
      <c r="F266" s="119">
        <v>28314032</v>
      </c>
      <c r="G266" s="255">
        <v>2708002</v>
      </c>
      <c r="H266" s="120" t="str">
        <f>IF(G266="","",VLOOKUP(G266,ARANCEL!$B$5:$D$121,2,FALSE))</f>
        <v xml:space="preserve">PLACA DE ORTODONCIA CON UN TORNILLO </v>
      </c>
      <c r="I266" s="121"/>
      <c r="J266" s="119">
        <v>1</v>
      </c>
      <c r="K266" s="122">
        <f>IF(G266="","",VLOOKUP(G266,ARANCEL!$B$5:$D$121,3,FALSE)*J266)</f>
        <v>21402</v>
      </c>
      <c r="L266" s="1229" t="s">
        <v>8256</v>
      </c>
      <c r="M266" s="1229">
        <v>4500265261</v>
      </c>
      <c r="N266" s="1229" t="s">
        <v>8947</v>
      </c>
    </row>
    <row r="267" spans="1:14" s="237" customFormat="1" x14ac:dyDescent="0.25">
      <c r="A267" s="255" t="s">
        <v>305</v>
      </c>
      <c r="B267" s="256">
        <v>41754</v>
      </c>
      <c r="C267" s="257" t="s">
        <v>4158</v>
      </c>
      <c r="D267" s="255" t="s">
        <v>516</v>
      </c>
      <c r="E267" s="258">
        <v>10191141</v>
      </c>
      <c r="F267" s="255">
        <v>26006118</v>
      </c>
      <c r="G267" s="255">
        <v>2704005</v>
      </c>
      <c r="H267" s="120" t="str">
        <f>IF(G267="","",VLOOKUP(G267,ARANCEL!$B$5:$D$121,2,FALSE))</f>
        <v>PROVISORIO</v>
      </c>
      <c r="I267" s="121" t="s">
        <v>308</v>
      </c>
      <c r="J267" s="119">
        <v>1</v>
      </c>
      <c r="K267" s="122">
        <f>IF(G267="","",VLOOKUP(G267,ARANCEL!$B$5:$D$121,3,FALSE)*J267)</f>
        <v>3250</v>
      </c>
      <c r="L267" s="1229" t="s">
        <v>4612</v>
      </c>
      <c r="M267" s="1229">
        <v>4500229981</v>
      </c>
      <c r="N267" s="1229">
        <v>9192</v>
      </c>
    </row>
    <row r="268" spans="1:14" s="237" customFormat="1" x14ac:dyDescent="0.25">
      <c r="A268" s="255" t="s">
        <v>305</v>
      </c>
      <c r="B268" s="256">
        <v>41768</v>
      </c>
      <c r="C268" s="257" t="s">
        <v>4158</v>
      </c>
      <c r="D268" s="255" t="s">
        <v>516</v>
      </c>
      <c r="E268" s="258">
        <v>10191141</v>
      </c>
      <c r="F268" s="255">
        <v>26006118</v>
      </c>
      <c r="G268" s="255">
        <v>2704003</v>
      </c>
      <c r="H268" s="120" t="str">
        <f>IF(G268="","",VLOOKUP(G268,ARANCEL!$B$5:$D$121,2,FALSE))</f>
        <v xml:space="preserve">CORONA PERIFERICA CON PERNO MUÑON COLADO </v>
      </c>
      <c r="I268" s="121" t="s">
        <v>308</v>
      </c>
      <c r="J268" s="119">
        <v>1</v>
      </c>
      <c r="K268" s="122">
        <f>IF(G268="","",VLOOKUP(G268,ARANCEL!$B$5:$D$121,3,FALSE)*J268)</f>
        <v>32612</v>
      </c>
      <c r="L268" s="1229" t="s">
        <v>5292</v>
      </c>
      <c r="M268" s="1229">
        <v>4500235470</v>
      </c>
      <c r="N268" s="1229">
        <v>9429</v>
      </c>
    </row>
    <row r="269" spans="1:14" s="237" customFormat="1" x14ac:dyDescent="0.25">
      <c r="A269" s="255" t="s">
        <v>305</v>
      </c>
      <c r="B269" s="256">
        <v>41807</v>
      </c>
      <c r="C269" s="257" t="s">
        <v>5171</v>
      </c>
      <c r="D269" s="255" t="s">
        <v>73</v>
      </c>
      <c r="E269" s="258">
        <v>10211249</v>
      </c>
      <c r="F269" s="255">
        <v>26723934</v>
      </c>
      <c r="G269" s="255">
        <v>2705003</v>
      </c>
      <c r="H269" s="120" t="str">
        <f>IF(G269="","",VLOOKUP(G269,ARANCEL!$B$5:$D$121,2,FALSE))</f>
        <v>INCRUSTACION ESTETICA (ART-GLASS O CERAMICA)</v>
      </c>
      <c r="I269" s="121" t="s">
        <v>308</v>
      </c>
      <c r="J269" s="119">
        <v>1</v>
      </c>
      <c r="K269" s="122">
        <f>IF(G269="","",VLOOKUP(G269,ARANCEL!$B$5:$D$121,3,FALSE)*J269)</f>
        <v>15676</v>
      </c>
      <c r="L269" s="1229" t="s">
        <v>5742</v>
      </c>
      <c r="M269" s="1229">
        <v>4500239396</v>
      </c>
      <c r="N269" s="1229" t="s">
        <v>5752</v>
      </c>
    </row>
    <row r="270" spans="1:14" s="237" customFormat="1" x14ac:dyDescent="0.25">
      <c r="A270" s="255" t="s">
        <v>305</v>
      </c>
      <c r="B270" s="256">
        <v>41821</v>
      </c>
      <c r="C270" s="257" t="s">
        <v>5171</v>
      </c>
      <c r="D270" s="255" t="s">
        <v>73</v>
      </c>
      <c r="E270" s="258">
        <v>10218378</v>
      </c>
      <c r="F270" s="255">
        <v>26723934</v>
      </c>
      <c r="G270" s="255">
        <v>2704005</v>
      </c>
      <c r="H270" s="120" t="str">
        <f>IF(G270="","",VLOOKUP(G270,ARANCEL!$B$5:$D$121,2,FALSE))</f>
        <v>PROVISORIO</v>
      </c>
      <c r="I270" s="121" t="s">
        <v>308</v>
      </c>
      <c r="J270" s="119">
        <v>1</v>
      </c>
      <c r="K270" s="122">
        <f>IF(G270="","",VLOOKUP(G270,ARANCEL!$B$5:$D$121,3,FALSE)*J270)</f>
        <v>3250</v>
      </c>
      <c r="L270" s="1229" t="s">
        <v>5742</v>
      </c>
      <c r="M270" s="1229">
        <v>4500241302</v>
      </c>
      <c r="N270" s="1229" t="s">
        <v>5769</v>
      </c>
    </row>
    <row r="271" spans="1:14" s="237" customFormat="1" x14ac:dyDescent="0.25">
      <c r="A271" s="255" t="s">
        <v>305</v>
      </c>
      <c r="B271" s="256">
        <v>41877</v>
      </c>
      <c r="C271" s="257" t="s">
        <v>5171</v>
      </c>
      <c r="D271" s="255" t="s">
        <v>73</v>
      </c>
      <c r="E271" s="258">
        <v>10218378</v>
      </c>
      <c r="F271" s="255">
        <v>26723934</v>
      </c>
      <c r="G271" s="255">
        <v>2704003</v>
      </c>
      <c r="H271" s="120" t="str">
        <f>IF(G271="","",VLOOKUP(G271,ARANCEL!$B$5:$D$121,2,FALSE))</f>
        <v xml:space="preserve">CORONA PERIFERICA CON PERNO MUÑON COLADO </v>
      </c>
      <c r="I271" s="121" t="s">
        <v>308</v>
      </c>
      <c r="J271" s="119">
        <v>1</v>
      </c>
      <c r="K271" s="122">
        <f>IF(G271="","",VLOOKUP(G271,ARANCEL!$B$5:$D$121,3,FALSE)*J271)</f>
        <v>32612</v>
      </c>
      <c r="L271" s="1229" t="s">
        <v>7548</v>
      </c>
      <c r="M271" s="1229">
        <v>4500254757</v>
      </c>
      <c r="N271" s="1229" t="s">
        <v>7549</v>
      </c>
    </row>
    <row r="272" spans="1:14" s="237" customFormat="1" x14ac:dyDescent="0.25">
      <c r="A272" s="255" t="s">
        <v>305</v>
      </c>
      <c r="B272" s="256">
        <v>41883</v>
      </c>
      <c r="C272" s="257" t="s">
        <v>6754</v>
      </c>
      <c r="D272" s="255" t="s">
        <v>73</v>
      </c>
      <c r="E272" s="258">
        <v>10249772</v>
      </c>
      <c r="F272" s="255">
        <v>25982485</v>
      </c>
      <c r="G272" s="255">
        <v>2705003</v>
      </c>
      <c r="H272" s="120" t="str">
        <f>IF(G272="","",VLOOKUP(G272,ARANCEL!$B$5:$D$121,2,FALSE))</f>
        <v>INCRUSTACION ESTETICA (ART-GLASS O CERAMICA)</v>
      </c>
      <c r="I272" s="121" t="s">
        <v>312</v>
      </c>
      <c r="J272" s="119">
        <v>1</v>
      </c>
      <c r="K272" s="122">
        <f>IF(G272="","",VLOOKUP(G272,ARANCEL!$B$5:$D$121,3,FALSE)*J272)</f>
        <v>15676</v>
      </c>
      <c r="L272" s="1229" t="s">
        <v>8256</v>
      </c>
      <c r="M272" s="1229">
        <v>4500265261</v>
      </c>
      <c r="N272" s="1229" t="s">
        <v>8947</v>
      </c>
    </row>
    <row r="273" spans="1:14" s="237" customFormat="1" x14ac:dyDescent="0.25">
      <c r="A273" s="255" t="s">
        <v>305</v>
      </c>
      <c r="B273" s="256">
        <v>41816</v>
      </c>
      <c r="C273" s="257" t="s">
        <v>5370</v>
      </c>
      <c r="D273" s="255" t="s">
        <v>73</v>
      </c>
      <c r="E273" s="258">
        <v>10216192</v>
      </c>
      <c r="F273" s="255">
        <v>25986481</v>
      </c>
      <c r="G273" s="255">
        <v>2705003</v>
      </c>
      <c r="H273" s="120" t="str">
        <f>IF(G273="","",VLOOKUP(G273,ARANCEL!$B$5:$D$121,2,FALSE))</f>
        <v>INCRUSTACION ESTETICA (ART-GLASS O CERAMICA)</v>
      </c>
      <c r="I273" s="121" t="s">
        <v>316</v>
      </c>
      <c r="J273" s="119">
        <v>1</v>
      </c>
      <c r="K273" s="122">
        <f>IF(G273="","",VLOOKUP(G273,ARANCEL!$B$5:$D$121,3,FALSE)*J273)</f>
        <v>15676</v>
      </c>
      <c r="L273" s="1229" t="s">
        <v>5742</v>
      </c>
      <c r="M273" s="1229">
        <v>4500239396</v>
      </c>
      <c r="N273" s="1229" t="s">
        <v>5752</v>
      </c>
    </row>
    <row r="274" spans="1:14" s="237" customFormat="1" x14ac:dyDescent="0.25">
      <c r="A274" s="255" t="s">
        <v>305</v>
      </c>
      <c r="B274" s="256">
        <v>41870</v>
      </c>
      <c r="C274" s="257" t="s">
        <v>6518</v>
      </c>
      <c r="D274" s="255" t="s">
        <v>73</v>
      </c>
      <c r="E274" s="258">
        <v>10244082</v>
      </c>
      <c r="F274" s="255">
        <v>27814453</v>
      </c>
      <c r="G274" s="255">
        <v>2704005</v>
      </c>
      <c r="H274" s="120" t="str">
        <f>IF(G274="","",VLOOKUP(G274,ARANCEL!$B$5:$D$121,2,FALSE))</f>
        <v>PROVISORIO</v>
      </c>
      <c r="I274" s="121" t="s">
        <v>312</v>
      </c>
      <c r="J274" s="119">
        <v>1</v>
      </c>
      <c r="K274" s="122">
        <f>IF(G274="","",VLOOKUP(G274,ARANCEL!$B$5:$D$121,3,FALSE)*J274)</f>
        <v>3250</v>
      </c>
      <c r="L274" s="1229" t="s">
        <v>6905</v>
      </c>
      <c r="M274" s="1229">
        <v>4500249770</v>
      </c>
      <c r="N274" s="1229" t="s">
        <v>7143</v>
      </c>
    </row>
    <row r="275" spans="1:14" s="237" customFormat="1" x14ac:dyDescent="0.25">
      <c r="A275" s="255" t="s">
        <v>305</v>
      </c>
      <c r="B275" s="256">
        <v>41870</v>
      </c>
      <c r="C275" s="257" t="s">
        <v>6518</v>
      </c>
      <c r="D275" s="255" t="s">
        <v>73</v>
      </c>
      <c r="E275" s="258">
        <v>10244082</v>
      </c>
      <c r="F275" s="255">
        <v>27814453</v>
      </c>
      <c r="G275" s="255">
        <v>2704003</v>
      </c>
      <c r="H275" s="120" t="str">
        <f>IF(G275="","",VLOOKUP(G275,ARANCEL!$B$5:$D$121,2,FALSE))</f>
        <v xml:space="preserve">CORONA PERIFERICA CON PERNO MUÑON COLADO </v>
      </c>
      <c r="I275" s="121" t="s">
        <v>312</v>
      </c>
      <c r="J275" s="119">
        <v>1</v>
      </c>
      <c r="K275" s="122">
        <f>IF(G275="","",VLOOKUP(G275,ARANCEL!$B$5:$D$121,3,FALSE)*J275)</f>
        <v>32612</v>
      </c>
      <c r="L275" s="1229" t="s">
        <v>8256</v>
      </c>
      <c r="M275" s="1229">
        <v>4500265261</v>
      </c>
      <c r="N275" s="1229" t="s">
        <v>8947</v>
      </c>
    </row>
    <row r="276" spans="1:14" s="237" customFormat="1" x14ac:dyDescent="0.25">
      <c r="A276" s="255" t="s">
        <v>305</v>
      </c>
      <c r="B276" s="256">
        <v>41662</v>
      </c>
      <c r="C276" s="257" t="s">
        <v>1990</v>
      </c>
      <c r="D276" s="255" t="s">
        <v>438</v>
      </c>
      <c r="E276" s="258">
        <v>10144241</v>
      </c>
      <c r="F276" s="255">
        <v>17008252</v>
      </c>
      <c r="G276" s="255">
        <v>2702048</v>
      </c>
      <c r="H276" s="120" t="str">
        <f>IF(G276="","",VLOOKUP(G276,ARANCEL!$B$5:$D$121,2,FALSE))</f>
        <v xml:space="preserve">SERVICIO LAB. IMPLANTE CORONA CEMENTADA/ATORNILLADA </v>
      </c>
      <c r="I276" s="121" t="s">
        <v>1778</v>
      </c>
      <c r="J276" s="119">
        <v>1</v>
      </c>
      <c r="K276" s="122">
        <f>IF(G276="","",VLOOKUP(G276,ARANCEL!$B$5:$D$121,3,FALSE)*J276)</f>
        <v>43857</v>
      </c>
      <c r="L276" s="1229" t="s">
        <v>8279</v>
      </c>
      <c r="M276" s="1229">
        <v>4500257525</v>
      </c>
      <c r="N276" s="1229" t="s">
        <v>8282</v>
      </c>
    </row>
    <row r="277" spans="1:14" s="237" customFormat="1" x14ac:dyDescent="0.25">
      <c r="A277" s="255" t="s">
        <v>305</v>
      </c>
      <c r="B277" s="256">
        <v>41774</v>
      </c>
      <c r="C277" s="257" t="s">
        <v>4504</v>
      </c>
      <c r="D277" s="255" t="s">
        <v>1987</v>
      </c>
      <c r="E277" s="258">
        <v>10196895</v>
      </c>
      <c r="F277" s="255">
        <v>23679744</v>
      </c>
      <c r="G277" s="255">
        <v>2705003</v>
      </c>
      <c r="H277" s="120" t="str">
        <f>IF(G277="","",VLOOKUP(G277,ARANCEL!$B$5:$D$121,2,FALSE))</f>
        <v>INCRUSTACION ESTETICA (ART-GLASS O CERAMICA)</v>
      </c>
      <c r="I277" s="121" t="s">
        <v>308</v>
      </c>
      <c r="J277" s="119">
        <v>1</v>
      </c>
      <c r="K277" s="122">
        <f>IF(G277="","",VLOOKUP(G277,ARANCEL!$B$5:$D$121,3,FALSE)*J277)</f>
        <v>15676</v>
      </c>
      <c r="L277" s="1229" t="s">
        <v>5292</v>
      </c>
      <c r="M277" s="1229">
        <v>4500235470</v>
      </c>
      <c r="N277" s="1229">
        <v>9429</v>
      </c>
    </row>
    <row r="278" spans="1:14" s="237" customFormat="1" x14ac:dyDescent="0.25">
      <c r="A278" s="255" t="s">
        <v>305</v>
      </c>
      <c r="B278" s="256">
        <v>41845</v>
      </c>
      <c r="C278" s="257" t="s">
        <v>5970</v>
      </c>
      <c r="D278" s="255" t="s">
        <v>1987</v>
      </c>
      <c r="E278" s="258">
        <v>10230765</v>
      </c>
      <c r="F278" s="255">
        <v>27642486</v>
      </c>
      <c r="G278" s="255">
        <v>2704005</v>
      </c>
      <c r="H278" s="120" t="str">
        <f>IF(G278="","",VLOOKUP(G278,ARANCEL!$B$5:$D$121,2,FALSE))</f>
        <v>PROVISORIO</v>
      </c>
      <c r="I278" s="121" t="s">
        <v>317</v>
      </c>
      <c r="J278" s="119">
        <v>1</v>
      </c>
      <c r="K278" s="122">
        <f>IF(G278="","",VLOOKUP(G278,ARANCEL!$B$5:$D$121,3,FALSE)*J278)</f>
        <v>3250</v>
      </c>
      <c r="L278" s="1229" t="s">
        <v>6017</v>
      </c>
      <c r="M278" s="1229">
        <v>4500245445</v>
      </c>
      <c r="N278" s="1229">
        <v>9809</v>
      </c>
    </row>
    <row r="279" spans="1:14" s="237" customFormat="1" x14ac:dyDescent="0.25">
      <c r="A279" s="255" t="s">
        <v>305</v>
      </c>
      <c r="B279" s="256">
        <v>41897</v>
      </c>
      <c r="C279" s="118" t="s">
        <v>5970</v>
      </c>
      <c r="D279" s="119" t="s">
        <v>1987</v>
      </c>
      <c r="E279" s="162">
        <v>10230765</v>
      </c>
      <c r="F279" s="119">
        <v>27642486</v>
      </c>
      <c r="G279" s="255">
        <v>2704003</v>
      </c>
      <c r="H279" s="120" t="str">
        <f>IF(G279="","",VLOOKUP(G279,ARANCEL!$B$5:$D$121,2,FALSE))</f>
        <v xml:space="preserve">CORONA PERIFERICA CON PERNO MUÑON COLADO </v>
      </c>
      <c r="I279" s="121" t="s">
        <v>317</v>
      </c>
      <c r="J279" s="119">
        <v>1</v>
      </c>
      <c r="K279" s="122">
        <f>IF(G279="","",VLOOKUP(G279,ARANCEL!$B$5:$D$121,3,FALSE)*J279)</f>
        <v>32612</v>
      </c>
      <c r="L279" s="1229" t="s">
        <v>8256</v>
      </c>
      <c r="M279" s="1229">
        <v>4500265261</v>
      </c>
      <c r="N279" s="1229" t="s">
        <v>8947</v>
      </c>
    </row>
    <row r="280" spans="1:14" s="237" customFormat="1" x14ac:dyDescent="0.25">
      <c r="A280" s="255" t="s">
        <v>305</v>
      </c>
      <c r="B280" s="256">
        <v>41953</v>
      </c>
      <c r="C280" s="257" t="s">
        <v>8149</v>
      </c>
      <c r="D280" s="255" t="s">
        <v>8150</v>
      </c>
      <c r="E280" s="258">
        <v>10277142</v>
      </c>
      <c r="F280" s="255">
        <v>29377112</v>
      </c>
      <c r="G280" s="255">
        <v>2708005</v>
      </c>
      <c r="H280" s="120" t="str">
        <f>IF(G280="","",VLOOKUP(G280,ARANCEL!$B$5:$D$121,2,FALSE))</f>
        <v xml:space="preserve">QUAD HELIX ARCO TRANSPALATINO </v>
      </c>
      <c r="I280" s="121" t="s">
        <v>306</v>
      </c>
      <c r="J280" s="119">
        <v>1</v>
      </c>
      <c r="K280" s="122">
        <f>IF(G280="","",VLOOKUP(G280,ARANCEL!$B$5:$D$121,3,FALSE)*J280)</f>
        <v>21402</v>
      </c>
      <c r="L280" s="1349" t="s">
        <v>9431</v>
      </c>
      <c r="M280" s="1349">
        <v>4500269135</v>
      </c>
      <c r="N280" s="1349" t="s">
        <v>9434</v>
      </c>
    </row>
    <row r="281" spans="1:14" s="237" customFormat="1" x14ac:dyDescent="0.25">
      <c r="A281" s="255" t="s">
        <v>305</v>
      </c>
      <c r="B281" s="256">
        <v>41969</v>
      </c>
      <c r="C281" s="257" t="s">
        <v>8552</v>
      </c>
      <c r="D281" s="255" t="s">
        <v>7488</v>
      </c>
      <c r="E281" s="258">
        <v>10286394</v>
      </c>
      <c r="F281" s="255">
        <v>29404341</v>
      </c>
      <c r="G281" s="255">
        <v>2708001</v>
      </c>
      <c r="H281" s="120" t="str">
        <f>IF(G281="","",VLOOKUP(G281,ARANCEL!$B$5:$D$121,2,FALSE))</f>
        <v xml:space="preserve">PLACA DE ORTODONCIA SIN TORNILLO </v>
      </c>
      <c r="I281" s="121" t="s">
        <v>306</v>
      </c>
      <c r="J281" s="119">
        <v>1</v>
      </c>
      <c r="K281" s="122">
        <f>IF(G281="","",VLOOKUP(G281,ARANCEL!$B$5:$D$121,3,FALSE)*J281)</f>
        <v>17997</v>
      </c>
      <c r="L281" s="1349" t="s">
        <v>9431</v>
      </c>
      <c r="M281" s="1349">
        <v>4500269135</v>
      </c>
      <c r="N281" s="1349" t="s">
        <v>9434</v>
      </c>
    </row>
    <row r="282" spans="1:14" s="407" customFormat="1" ht="14.25" customHeight="1" x14ac:dyDescent="0.25">
      <c r="A282" s="255" t="s">
        <v>305</v>
      </c>
      <c r="B282" s="256">
        <v>41500</v>
      </c>
      <c r="C282" s="257" t="s">
        <v>2065</v>
      </c>
      <c r="D282" s="255" t="s">
        <v>1982</v>
      </c>
      <c r="E282" s="258">
        <v>10154961</v>
      </c>
      <c r="F282" s="255">
        <v>22604072</v>
      </c>
      <c r="G282" s="255">
        <v>2704003</v>
      </c>
      <c r="H282" s="120" t="str">
        <f>IF(G282="","",VLOOKUP(G282,ARANCEL!$B$5:$D$121,2,FALSE))</f>
        <v xml:space="preserve">CORONA PERIFERICA CON PERNO MUÑON COLADO </v>
      </c>
      <c r="I282" s="121" t="s">
        <v>309</v>
      </c>
      <c r="J282" s="119">
        <v>1</v>
      </c>
      <c r="K282" s="122">
        <f>IF(G282="","",VLOOKUP(G282,ARANCEL!$B$5:$D$121,3,FALSE)*J282)</f>
        <v>32612</v>
      </c>
      <c r="L282" s="1235" t="str">
        <f>IF(E282="","","IMPAGO")</f>
        <v>IMPAGO</v>
      </c>
      <c r="M282" s="1235" t="str">
        <f>IF(L282="IMPAGO","SIN O.C.","")</f>
        <v>SIN O.C.</v>
      </c>
      <c r="N282" s="1235" t="str">
        <f>IF(L282="IMPAGO","SIN FACT.","")</f>
        <v>SIN FACT.</v>
      </c>
    </row>
    <row r="283" spans="1:14" s="237" customFormat="1" x14ac:dyDescent="0.25">
      <c r="A283" s="255" t="s">
        <v>305</v>
      </c>
      <c r="B283" s="256">
        <v>41653</v>
      </c>
      <c r="C283" s="257" t="s">
        <v>2064</v>
      </c>
      <c r="D283" s="255" t="s">
        <v>73</v>
      </c>
      <c r="E283" s="258">
        <v>10168999</v>
      </c>
      <c r="F283" s="255">
        <v>19699423</v>
      </c>
      <c r="G283" s="255">
        <v>2705003</v>
      </c>
      <c r="H283" s="120" t="str">
        <f>IF(G283="","",VLOOKUP(G283,ARANCEL!$B$5:$D$121,2,FALSE))</f>
        <v>INCRUSTACION ESTETICA (ART-GLASS O CERAMICA)</v>
      </c>
      <c r="I283" s="121" t="s">
        <v>322</v>
      </c>
      <c r="J283" s="119">
        <v>1</v>
      </c>
      <c r="K283" s="122">
        <f>IF(G283="","",VLOOKUP(G283,ARANCEL!$B$5:$D$121,3,FALSE)*J283)</f>
        <v>15676</v>
      </c>
      <c r="L283" s="1229" t="s">
        <v>2842</v>
      </c>
      <c r="M283" s="1229">
        <v>4500216215</v>
      </c>
      <c r="N283" s="1229">
        <v>8396</v>
      </c>
    </row>
    <row r="284" spans="1:14" s="407" customFormat="1" x14ac:dyDescent="0.25">
      <c r="A284" s="255" t="s">
        <v>305</v>
      </c>
      <c r="B284" s="256">
        <v>41983</v>
      </c>
      <c r="C284" s="257" t="s">
        <v>1286</v>
      </c>
      <c r="D284" s="255" t="s">
        <v>2018</v>
      </c>
      <c r="E284" s="258">
        <v>10292037</v>
      </c>
      <c r="F284" s="255">
        <v>29841949</v>
      </c>
      <c r="G284" s="255">
        <v>2704005</v>
      </c>
      <c r="H284" s="120" t="str">
        <f>IF(G284="","",VLOOKUP(G284,ARANCEL!$B$5:$D$121,2,FALSE))</f>
        <v>PROVISORIO</v>
      </c>
      <c r="I284" s="121" t="s">
        <v>322</v>
      </c>
      <c r="J284" s="119">
        <v>1</v>
      </c>
      <c r="K284" s="122">
        <f>IF(G284="","",VLOOKUP(G284,ARANCEL!$B$5:$D$121,3,FALSE)*J284)</f>
        <v>3250</v>
      </c>
      <c r="L284" s="1349" t="s">
        <v>9431</v>
      </c>
      <c r="M284" s="1349">
        <v>4500269135</v>
      </c>
      <c r="N284" s="1349" t="s">
        <v>9434</v>
      </c>
    </row>
    <row r="285" spans="1:14" s="237" customFormat="1" x14ac:dyDescent="0.25">
      <c r="A285" s="255" t="s">
        <v>305</v>
      </c>
      <c r="B285" s="256">
        <v>41983</v>
      </c>
      <c r="C285" s="118" t="s">
        <v>1286</v>
      </c>
      <c r="D285" s="119" t="s">
        <v>2018</v>
      </c>
      <c r="E285" s="162">
        <v>10292037</v>
      </c>
      <c r="F285" s="119">
        <v>29841949</v>
      </c>
      <c r="G285" s="255">
        <v>2704003</v>
      </c>
      <c r="H285" s="120" t="str">
        <f>IF(G285="","",VLOOKUP(G285,ARANCEL!$B$5:$D$121,2,FALSE))</f>
        <v xml:space="preserve">CORONA PERIFERICA CON PERNO MUÑON COLADO </v>
      </c>
      <c r="I285" s="121" t="s">
        <v>322</v>
      </c>
      <c r="J285" s="119">
        <v>1</v>
      </c>
      <c r="K285" s="122">
        <f>IF(G285="","",VLOOKUP(G285,ARANCEL!$B$5:$D$121,3,FALSE)*J285)</f>
        <v>32612</v>
      </c>
      <c r="L285" s="1349" t="s">
        <v>9431</v>
      </c>
      <c r="M285" s="1349">
        <v>4500269135</v>
      </c>
      <c r="N285" s="1349" t="s">
        <v>9434</v>
      </c>
    </row>
    <row r="286" spans="1:14" s="237" customFormat="1" x14ac:dyDescent="0.25">
      <c r="A286" s="255" t="s">
        <v>305</v>
      </c>
      <c r="B286" s="256">
        <v>41919</v>
      </c>
      <c r="C286" s="118" t="s">
        <v>7431</v>
      </c>
      <c r="D286" s="119" t="s">
        <v>438</v>
      </c>
      <c r="E286" s="162">
        <v>10260419</v>
      </c>
      <c r="F286" s="119">
        <v>26851589</v>
      </c>
      <c r="G286" s="255">
        <v>2702048</v>
      </c>
      <c r="H286" s="120" t="str">
        <f>IF(G286="","",VLOOKUP(G286,ARANCEL!$B$5:$D$121,2,FALSE))</f>
        <v xml:space="preserve">SERVICIO LAB. IMPLANTE CORONA CEMENTADA/ATORNILLADA </v>
      </c>
      <c r="I286" s="121" t="s">
        <v>317</v>
      </c>
      <c r="J286" s="119">
        <v>1</v>
      </c>
      <c r="K286" s="122">
        <f>IF(G286="","",VLOOKUP(G286,ARANCEL!$B$5:$D$121,3,FALSE)*J286)</f>
        <v>43857</v>
      </c>
      <c r="L286" s="1229" t="s">
        <v>8256</v>
      </c>
      <c r="M286" s="1229">
        <v>4500265261</v>
      </c>
      <c r="N286" s="1229" t="s">
        <v>8947</v>
      </c>
    </row>
    <row r="287" spans="1:14" s="237" customFormat="1" x14ac:dyDescent="0.25">
      <c r="A287" s="255" t="s">
        <v>305</v>
      </c>
      <c r="B287" s="256">
        <v>41757</v>
      </c>
      <c r="C287" s="257" t="s">
        <v>4182</v>
      </c>
      <c r="D287" s="255" t="s">
        <v>2061</v>
      </c>
      <c r="E287" s="258">
        <v>10191540</v>
      </c>
      <c r="F287" s="255">
        <v>25345665</v>
      </c>
      <c r="G287" s="255">
        <v>2705003</v>
      </c>
      <c r="H287" s="120" t="str">
        <f>IF(G287="","",VLOOKUP(G287,ARANCEL!$B$5:$D$121,2,FALSE))</f>
        <v>INCRUSTACION ESTETICA (ART-GLASS O CERAMICA)</v>
      </c>
      <c r="I287" s="121" t="s">
        <v>321</v>
      </c>
      <c r="J287" s="119">
        <v>1</v>
      </c>
      <c r="K287" s="122">
        <f>IF(G287="","",VLOOKUP(G287,ARANCEL!$B$5:$D$121,3,FALSE)*J287)</f>
        <v>15676</v>
      </c>
      <c r="L287" s="1229" t="s">
        <v>4612</v>
      </c>
      <c r="M287" s="1229">
        <v>4500229981</v>
      </c>
      <c r="N287" s="1229">
        <v>9192</v>
      </c>
    </row>
    <row r="288" spans="1:14" s="237" customFormat="1" x14ac:dyDescent="0.25">
      <c r="A288" s="255" t="s">
        <v>305</v>
      </c>
      <c r="B288" s="256">
        <v>41978</v>
      </c>
      <c r="C288" s="257" t="s">
        <v>8727</v>
      </c>
      <c r="D288" s="255" t="s">
        <v>516</v>
      </c>
      <c r="E288" s="258">
        <v>10290629</v>
      </c>
      <c r="F288" s="255">
        <v>28995776</v>
      </c>
      <c r="G288" s="255">
        <v>2705003</v>
      </c>
      <c r="H288" s="120" t="str">
        <f>IF(G288="","",VLOOKUP(G288,ARANCEL!$B$5:$D$121,2,FALSE))</f>
        <v>INCRUSTACION ESTETICA (ART-GLASS O CERAMICA)</v>
      </c>
      <c r="I288" s="121" t="s">
        <v>618</v>
      </c>
      <c r="J288" s="119">
        <v>1</v>
      </c>
      <c r="K288" s="122">
        <f>IF(G288="","",VLOOKUP(G288,ARANCEL!$B$5:$D$121,3,FALSE)*J288)</f>
        <v>15676</v>
      </c>
      <c r="L288" s="1349" t="s">
        <v>9431</v>
      </c>
      <c r="M288" s="1349">
        <v>4500269135</v>
      </c>
      <c r="N288" s="1349" t="s">
        <v>9434</v>
      </c>
    </row>
    <row r="289" spans="1:14" s="237" customFormat="1" x14ac:dyDescent="0.25">
      <c r="A289" s="255" t="s">
        <v>305</v>
      </c>
      <c r="B289" s="256">
        <v>41785</v>
      </c>
      <c r="C289" s="257" t="s">
        <v>4718</v>
      </c>
      <c r="D289" s="255" t="s">
        <v>73</v>
      </c>
      <c r="E289" s="258">
        <v>10200719</v>
      </c>
      <c r="F289" s="255">
        <v>26495445</v>
      </c>
      <c r="G289" s="255">
        <v>2704005</v>
      </c>
      <c r="H289" s="120" t="str">
        <f>IF(G289="","",VLOOKUP(G289,ARANCEL!$B$5:$D$121,2,FALSE))</f>
        <v>PROVISORIO</v>
      </c>
      <c r="I289" s="121" t="s">
        <v>337</v>
      </c>
      <c r="J289" s="119">
        <v>1</v>
      </c>
      <c r="K289" s="122">
        <f>IF(G289="","",VLOOKUP(G289,ARANCEL!$B$5:$D$121,3,FALSE)*J289)</f>
        <v>3250</v>
      </c>
      <c r="L289" s="1229" t="s">
        <v>5742</v>
      </c>
      <c r="M289" s="1229">
        <v>4500239396</v>
      </c>
      <c r="N289" s="1229" t="s">
        <v>5752</v>
      </c>
    </row>
    <row r="290" spans="1:14" s="237" customFormat="1" x14ac:dyDescent="0.25">
      <c r="A290" s="255" t="s">
        <v>305</v>
      </c>
      <c r="B290" s="256">
        <v>41800</v>
      </c>
      <c r="C290" s="257" t="s">
        <v>4718</v>
      </c>
      <c r="D290" s="255" t="s">
        <v>73</v>
      </c>
      <c r="E290" s="258">
        <v>10200719</v>
      </c>
      <c r="F290" s="255">
        <v>26495445</v>
      </c>
      <c r="G290" s="255">
        <v>2704003</v>
      </c>
      <c r="H290" s="120" t="str">
        <f>IF(G290="","",VLOOKUP(G290,ARANCEL!$B$5:$D$121,2,FALSE))</f>
        <v xml:space="preserve">CORONA PERIFERICA CON PERNO MUÑON COLADO </v>
      </c>
      <c r="I290" s="121" t="s">
        <v>337</v>
      </c>
      <c r="J290" s="119">
        <v>1</v>
      </c>
      <c r="K290" s="122">
        <f>IF(G290="","",VLOOKUP(G290,ARANCEL!$B$5:$D$121,3,FALSE)*J290)</f>
        <v>32612</v>
      </c>
      <c r="L290" s="1229" t="s">
        <v>5742</v>
      </c>
      <c r="M290" s="1229">
        <v>4500239396</v>
      </c>
      <c r="N290" s="1229" t="s">
        <v>5752</v>
      </c>
    </row>
    <row r="291" spans="1:14" s="237" customFormat="1" x14ac:dyDescent="0.25">
      <c r="A291" s="255" t="s">
        <v>305</v>
      </c>
      <c r="B291" s="256">
        <v>41708</v>
      </c>
      <c r="C291" s="257" t="s">
        <v>3218</v>
      </c>
      <c r="D291" s="255" t="s">
        <v>514</v>
      </c>
      <c r="E291" s="258">
        <v>10179685</v>
      </c>
      <c r="F291" s="255">
        <v>24672346</v>
      </c>
      <c r="G291" s="255">
        <v>2705003</v>
      </c>
      <c r="H291" s="120" t="str">
        <f>IF(G291="","",VLOOKUP(G291,ARANCEL!$B$5:$D$121,2,FALSE))</f>
        <v>INCRUSTACION ESTETICA (ART-GLASS O CERAMICA)</v>
      </c>
      <c r="I291" s="121" t="s">
        <v>337</v>
      </c>
      <c r="J291" s="119">
        <v>1</v>
      </c>
      <c r="K291" s="122">
        <f>IF(G291="","",VLOOKUP(G291,ARANCEL!$B$5:$D$121,3,FALSE)*J291)</f>
        <v>15676</v>
      </c>
      <c r="L291" s="1229" t="s">
        <v>3438</v>
      </c>
      <c r="M291" s="1229">
        <v>4500220781</v>
      </c>
      <c r="N291" s="1229">
        <v>8622</v>
      </c>
    </row>
    <row r="292" spans="1:14" s="237" customFormat="1" x14ac:dyDescent="0.25">
      <c r="A292" s="255" t="s">
        <v>305</v>
      </c>
      <c r="B292" s="256">
        <v>41934</v>
      </c>
      <c r="C292" s="118" t="s">
        <v>7753</v>
      </c>
      <c r="D292" s="119" t="s">
        <v>1987</v>
      </c>
      <c r="E292" s="162">
        <v>10267797</v>
      </c>
      <c r="F292" s="119">
        <v>28816495</v>
      </c>
      <c r="G292" s="255">
        <v>2705003</v>
      </c>
      <c r="H292" s="120" t="str">
        <f>IF(G292="","",VLOOKUP(G292,ARANCEL!$B$5:$D$121,2,FALSE))</f>
        <v>INCRUSTACION ESTETICA (ART-GLASS O CERAMICA)</v>
      </c>
      <c r="I292" s="121" t="s">
        <v>308</v>
      </c>
      <c r="J292" s="119">
        <v>1</v>
      </c>
      <c r="K292" s="122">
        <f>IF(G292="","",VLOOKUP(G292,ARANCEL!$B$5:$D$121,3,FALSE)*J292)</f>
        <v>15676</v>
      </c>
      <c r="L292" s="1229" t="s">
        <v>8256</v>
      </c>
      <c r="M292" s="1229">
        <v>4500265261</v>
      </c>
      <c r="N292" s="1229" t="s">
        <v>8947</v>
      </c>
    </row>
    <row r="293" spans="1:14" s="237" customFormat="1" x14ac:dyDescent="0.25">
      <c r="A293" s="255" t="s">
        <v>305</v>
      </c>
      <c r="B293" s="256">
        <v>41968</v>
      </c>
      <c r="C293" s="257" t="s">
        <v>8549</v>
      </c>
      <c r="D293" s="255" t="s">
        <v>1987</v>
      </c>
      <c r="E293" s="258">
        <v>10285586</v>
      </c>
      <c r="F293" s="255">
        <v>29676490</v>
      </c>
      <c r="G293" s="255">
        <v>2705003</v>
      </c>
      <c r="H293" s="120" t="str">
        <f>IF(G293="","",VLOOKUP(G293,ARANCEL!$B$5:$D$121,2,FALSE))</f>
        <v>INCRUSTACION ESTETICA (ART-GLASS O CERAMICA)</v>
      </c>
      <c r="I293" s="121" t="s">
        <v>308</v>
      </c>
      <c r="J293" s="119">
        <v>1</v>
      </c>
      <c r="K293" s="122">
        <f>IF(G293="","",VLOOKUP(G293,ARANCEL!$B$5:$D$121,3,FALSE)*J293)</f>
        <v>15676</v>
      </c>
      <c r="L293" s="1349" t="s">
        <v>9431</v>
      </c>
      <c r="M293" s="1349">
        <v>4500269135</v>
      </c>
      <c r="N293" s="1349" t="s">
        <v>9434</v>
      </c>
    </row>
    <row r="294" spans="1:14" s="237" customFormat="1" x14ac:dyDescent="0.25">
      <c r="A294" s="339" t="s">
        <v>313</v>
      </c>
      <c r="B294" s="254">
        <v>41730</v>
      </c>
      <c r="C294" s="257" t="s">
        <v>4596</v>
      </c>
      <c r="D294" s="255" t="s">
        <v>73</v>
      </c>
      <c r="E294" s="258">
        <v>10191627</v>
      </c>
      <c r="F294" s="255">
        <v>25867535</v>
      </c>
      <c r="G294" s="255">
        <v>2706007</v>
      </c>
      <c r="H294" s="120" t="str">
        <f>IF(G294="","",VLOOKUP(G294,ARANCEL!$B$5:$D$121,2,FALSE))</f>
        <v>REPARACION COMPLEJA MAS DE 2 PIEZAS</v>
      </c>
      <c r="I294" s="121"/>
      <c r="J294" s="119">
        <v>1</v>
      </c>
      <c r="K294" s="122">
        <f>IF(G294="","",VLOOKUP(G294,ARANCEL!$B$5:$D$121,3,FALSE)*J294)</f>
        <v>8906</v>
      </c>
      <c r="L294" s="1229" t="s">
        <v>4612</v>
      </c>
      <c r="M294" s="1229">
        <v>4500229981</v>
      </c>
      <c r="N294" s="1229">
        <v>9192</v>
      </c>
    </row>
    <row r="295" spans="1:14" s="237" customFormat="1" x14ac:dyDescent="0.25">
      <c r="A295" s="255" t="s">
        <v>305</v>
      </c>
      <c r="B295" s="256">
        <v>41873</v>
      </c>
      <c r="C295" s="257" t="s">
        <v>6594</v>
      </c>
      <c r="D295" s="255" t="s">
        <v>1987</v>
      </c>
      <c r="E295" s="258">
        <v>10245727</v>
      </c>
      <c r="F295" s="255">
        <v>28033619</v>
      </c>
      <c r="G295" s="255">
        <v>2705003</v>
      </c>
      <c r="H295" s="120" t="str">
        <f>IF(G295="","",VLOOKUP(G295,ARANCEL!$B$5:$D$121,2,FALSE))</f>
        <v>INCRUSTACION ESTETICA (ART-GLASS O CERAMICA)</v>
      </c>
      <c r="I295" s="121" t="s">
        <v>308</v>
      </c>
      <c r="J295" s="119">
        <v>1</v>
      </c>
      <c r="K295" s="122">
        <f>IF(G295="","",VLOOKUP(G295,ARANCEL!$B$5:$D$121,3,FALSE)*J295)</f>
        <v>15676</v>
      </c>
      <c r="L295" s="1229" t="s">
        <v>6905</v>
      </c>
      <c r="M295" s="1229">
        <v>4500249770</v>
      </c>
      <c r="N295" s="1229" t="s">
        <v>7143</v>
      </c>
    </row>
    <row r="296" spans="1:14" s="237" customFormat="1" x14ac:dyDescent="0.25">
      <c r="A296" s="255" t="s">
        <v>305</v>
      </c>
      <c r="B296" s="256">
        <v>41789</v>
      </c>
      <c r="C296" s="257" t="s">
        <v>4845</v>
      </c>
      <c r="D296" s="255" t="s">
        <v>1987</v>
      </c>
      <c r="E296" s="258">
        <v>10203288</v>
      </c>
      <c r="F296" s="255">
        <v>25748208</v>
      </c>
      <c r="G296" s="255">
        <v>2705003</v>
      </c>
      <c r="H296" s="120" t="str">
        <f>IF(G296="","",VLOOKUP(G296,ARANCEL!$B$5:$D$121,2,FALSE))</f>
        <v>INCRUSTACION ESTETICA (ART-GLASS O CERAMICA)</v>
      </c>
      <c r="I296" s="121" t="s">
        <v>322</v>
      </c>
      <c r="J296" s="119">
        <v>1</v>
      </c>
      <c r="K296" s="122">
        <f>IF(G296="","",VLOOKUP(G296,ARANCEL!$B$5:$D$121,3,FALSE)*J296)</f>
        <v>15676</v>
      </c>
      <c r="L296" s="1229" t="s">
        <v>5292</v>
      </c>
      <c r="M296" s="1229">
        <v>4500235468</v>
      </c>
      <c r="N296" s="1229">
        <v>9427</v>
      </c>
    </row>
    <row r="297" spans="1:14" s="237" customFormat="1" x14ac:dyDescent="0.25">
      <c r="A297" s="255" t="s">
        <v>305</v>
      </c>
      <c r="B297" s="256">
        <v>41939</v>
      </c>
      <c r="C297" s="257" t="s">
        <v>7931</v>
      </c>
      <c r="D297" s="255" t="s">
        <v>73</v>
      </c>
      <c r="E297" s="258">
        <v>10271405</v>
      </c>
      <c r="F297" s="255">
        <v>29103158</v>
      </c>
      <c r="G297" s="255">
        <v>2705003</v>
      </c>
      <c r="H297" s="120" t="str">
        <f>IF(G297="","",VLOOKUP(G297,ARANCEL!$B$5:$D$121,2,FALSE))</f>
        <v>INCRUSTACION ESTETICA (ART-GLASS O CERAMICA)</v>
      </c>
      <c r="I297" s="121" t="s">
        <v>7310</v>
      </c>
      <c r="J297" s="119">
        <v>1</v>
      </c>
      <c r="K297" s="122">
        <f>IF(G297="","",VLOOKUP(G297,ARANCEL!$B$5:$D$121,3,FALSE)*J297)</f>
        <v>15676</v>
      </c>
      <c r="L297" s="1229" t="s">
        <v>8256</v>
      </c>
      <c r="M297" s="1229">
        <v>4500265261</v>
      </c>
      <c r="N297" s="1229" t="s">
        <v>8947</v>
      </c>
    </row>
    <row r="298" spans="1:14" s="237" customFormat="1" x14ac:dyDescent="0.25">
      <c r="A298" s="255" t="s">
        <v>305</v>
      </c>
      <c r="B298" s="256">
        <v>41864</v>
      </c>
      <c r="C298" s="257" t="s">
        <v>519</v>
      </c>
      <c r="D298" s="255" t="s">
        <v>516</v>
      </c>
      <c r="E298" s="258">
        <v>10240443</v>
      </c>
      <c r="F298" s="255">
        <v>27535577</v>
      </c>
      <c r="G298" s="255">
        <v>2704005</v>
      </c>
      <c r="H298" s="120" t="str">
        <f>IF(G298="","",VLOOKUP(G298,ARANCEL!$B$5:$D$121,2,FALSE))</f>
        <v>PROVISORIO</v>
      </c>
      <c r="I298" s="121" t="s">
        <v>756</v>
      </c>
      <c r="J298" s="119">
        <v>2</v>
      </c>
      <c r="K298" s="122">
        <f>IF(G298="","",VLOOKUP(G298,ARANCEL!$B$5:$D$121,3,FALSE)*J298)</f>
        <v>6500</v>
      </c>
      <c r="L298" s="1229" t="s">
        <v>6905</v>
      </c>
      <c r="M298" s="1229">
        <v>4500249770</v>
      </c>
      <c r="N298" s="1229" t="s">
        <v>7143</v>
      </c>
    </row>
    <row r="299" spans="1:14" s="237" customFormat="1" x14ac:dyDescent="0.25">
      <c r="A299" s="255" t="s">
        <v>606</v>
      </c>
      <c r="B299" s="256">
        <v>41890</v>
      </c>
      <c r="C299" s="257" t="s">
        <v>519</v>
      </c>
      <c r="D299" s="255" t="s">
        <v>516</v>
      </c>
      <c r="E299" s="258">
        <v>10240443</v>
      </c>
      <c r="F299" s="255">
        <v>27535577</v>
      </c>
      <c r="G299" s="255">
        <v>2704003</v>
      </c>
      <c r="H299" s="120" t="str">
        <f>IF(G299="","",VLOOKUP(G299,ARANCEL!$B$5:$D$121,2,FALSE))</f>
        <v xml:space="preserve">CORONA PERIFERICA CON PERNO MUÑON COLADO </v>
      </c>
      <c r="I299" s="121" t="s">
        <v>337</v>
      </c>
      <c r="J299" s="119">
        <v>1</v>
      </c>
      <c r="K299" s="122">
        <f>IF(G299="","",VLOOKUP(G299,ARANCEL!$B$5:$D$121,3,FALSE)*J299)</f>
        <v>32612</v>
      </c>
      <c r="L299" s="1349" t="s">
        <v>9431</v>
      </c>
      <c r="M299" s="1349">
        <v>4500269135</v>
      </c>
      <c r="N299" s="1349" t="s">
        <v>9434</v>
      </c>
    </row>
    <row r="300" spans="1:14" s="237" customFormat="1" x14ac:dyDescent="0.25">
      <c r="A300" s="255" t="s">
        <v>305</v>
      </c>
      <c r="B300" s="256">
        <v>41936</v>
      </c>
      <c r="C300" s="118" t="s">
        <v>519</v>
      </c>
      <c r="D300" s="119" t="s">
        <v>516</v>
      </c>
      <c r="E300" s="162">
        <v>10268599</v>
      </c>
      <c r="F300" s="119">
        <v>28973046</v>
      </c>
      <c r="G300" s="255">
        <v>2704005</v>
      </c>
      <c r="H300" s="120" t="str">
        <f>IF(G300="","",VLOOKUP(G300,ARANCEL!$B$5:$D$121,2,FALSE))</f>
        <v>PROVISORIO</v>
      </c>
      <c r="I300" s="121" t="s">
        <v>684</v>
      </c>
      <c r="J300" s="119">
        <v>2</v>
      </c>
      <c r="K300" s="122">
        <f>IF(G300="","",VLOOKUP(G300,ARANCEL!$B$5:$D$121,3,FALSE)*J300)</f>
        <v>6500</v>
      </c>
      <c r="L300" s="1229" t="s">
        <v>8256</v>
      </c>
      <c r="M300" s="1229">
        <v>4500265261</v>
      </c>
      <c r="N300" s="1229" t="s">
        <v>8947</v>
      </c>
    </row>
    <row r="301" spans="1:14" s="237" customFormat="1" x14ac:dyDescent="0.25">
      <c r="A301" s="255" t="s">
        <v>305</v>
      </c>
      <c r="B301" s="831">
        <v>41944</v>
      </c>
      <c r="C301" s="257" t="s">
        <v>519</v>
      </c>
      <c r="D301" s="255" t="s">
        <v>516</v>
      </c>
      <c r="E301" s="258">
        <v>10268599</v>
      </c>
      <c r="F301" s="255">
        <v>28973046</v>
      </c>
      <c r="G301" s="255">
        <v>2706024</v>
      </c>
      <c r="H301" s="120" t="str">
        <f>IF(G301="","",VLOOKUP(G301,ARANCEL!$B$5:$D$121,2,FALSE))</f>
        <v>PROTESIS INMEDIATA ACRILICA</v>
      </c>
      <c r="I301" s="121"/>
      <c r="J301" s="119">
        <v>1</v>
      </c>
      <c r="K301" s="122">
        <f>IF(G301="","",VLOOKUP(G301,ARANCEL!$B$5:$D$121,3,FALSE)*J301)</f>
        <v>54293</v>
      </c>
      <c r="L301" s="1229" t="s">
        <v>8256</v>
      </c>
      <c r="M301" s="1229">
        <v>4500265261</v>
      </c>
      <c r="N301" s="1229" t="s">
        <v>8947</v>
      </c>
    </row>
    <row r="302" spans="1:14" s="237" customFormat="1" x14ac:dyDescent="0.25">
      <c r="A302" s="255" t="s">
        <v>305</v>
      </c>
      <c r="B302" s="256">
        <v>41981</v>
      </c>
      <c r="C302" s="118" t="s">
        <v>8811</v>
      </c>
      <c r="D302" s="119" t="s">
        <v>516</v>
      </c>
      <c r="E302" s="162">
        <v>10291880</v>
      </c>
      <c r="F302" s="119">
        <v>29513354</v>
      </c>
      <c r="G302" s="255">
        <v>2707002</v>
      </c>
      <c r="H302" s="120" t="str">
        <f>IF(G302="","",VLOOKUP(G302,ARANCEL!$B$5:$D$121,2,FALSE))</f>
        <v>CUBETA DE BLANQUEAMIENTO</v>
      </c>
      <c r="I302" s="121" t="s">
        <v>306</v>
      </c>
      <c r="J302" s="119">
        <v>1</v>
      </c>
      <c r="K302" s="122">
        <f>IF(G302="","",VLOOKUP(G302,ARANCEL!$B$5:$D$121,3,FALSE)*J302)</f>
        <v>5904</v>
      </c>
      <c r="L302" s="1235" t="s">
        <v>9433</v>
      </c>
      <c r="M302" s="1235" t="str">
        <f>IF(L302="IMPAGO","SIN O.C.","")</f>
        <v/>
      </c>
      <c r="N302" s="1235" t="str">
        <f>IF(L302="IMPAGO","SIN FACT.","")</f>
        <v/>
      </c>
    </row>
    <row r="303" spans="1:14" s="237" customFormat="1" x14ac:dyDescent="0.25">
      <c r="A303" s="412" t="s">
        <v>305</v>
      </c>
      <c r="B303" s="256">
        <v>41981</v>
      </c>
      <c r="C303" s="257" t="s">
        <v>8811</v>
      </c>
      <c r="D303" s="255" t="s">
        <v>516</v>
      </c>
      <c r="E303" s="258">
        <v>10291880</v>
      </c>
      <c r="F303" s="255">
        <v>29513354</v>
      </c>
      <c r="G303" s="255">
        <v>2707002</v>
      </c>
      <c r="H303" s="120" t="str">
        <f>IF(G303="","",VLOOKUP(G303,ARANCEL!$B$5:$D$121,2,FALSE))</f>
        <v>CUBETA DE BLANQUEAMIENTO</v>
      </c>
      <c r="I303" s="121" t="s">
        <v>331</v>
      </c>
      <c r="J303" s="119">
        <v>1</v>
      </c>
      <c r="K303" s="122">
        <f>IF(G303="","",VLOOKUP(G303,ARANCEL!$B$5:$D$121,3,FALSE)*J303)</f>
        <v>5904</v>
      </c>
      <c r="L303" s="1235" t="s">
        <v>9433</v>
      </c>
      <c r="M303" s="1235" t="str">
        <f>IF(L303="IMPAGO","SIN O.C.","")</f>
        <v/>
      </c>
      <c r="N303" s="1235" t="str">
        <f>IF(L303="IMPAGO","SIN FACT.","")</f>
        <v/>
      </c>
    </row>
    <row r="304" spans="1:14" s="237" customFormat="1" x14ac:dyDescent="0.25">
      <c r="A304" s="255" t="s">
        <v>305</v>
      </c>
      <c r="B304" s="256">
        <v>41898</v>
      </c>
      <c r="C304" s="257" t="s">
        <v>7101</v>
      </c>
      <c r="D304" s="255" t="s">
        <v>73</v>
      </c>
      <c r="E304" s="258">
        <v>10256610</v>
      </c>
      <c r="F304" s="255">
        <v>27871775</v>
      </c>
      <c r="G304" s="255">
        <v>2704005</v>
      </c>
      <c r="H304" s="120" t="str">
        <f>IF(G304="","",VLOOKUP(G304,ARANCEL!$B$5:$D$121,2,FALSE))</f>
        <v>PROVISORIO</v>
      </c>
      <c r="I304" s="121" t="s">
        <v>322</v>
      </c>
      <c r="J304" s="119">
        <v>1</v>
      </c>
      <c r="K304" s="122">
        <f>IF(G304="","",VLOOKUP(G304,ARANCEL!$B$5:$D$121,3,FALSE)*J304)</f>
        <v>3250</v>
      </c>
      <c r="L304" s="1229" t="s">
        <v>8256</v>
      </c>
      <c r="M304" s="1229">
        <v>4500265261</v>
      </c>
      <c r="N304" s="1229" t="s">
        <v>8947</v>
      </c>
    </row>
    <row r="305" spans="1:14" s="237" customFormat="1" x14ac:dyDescent="0.25">
      <c r="A305" s="255" t="s">
        <v>305</v>
      </c>
      <c r="B305" s="256">
        <v>41898</v>
      </c>
      <c r="C305" s="118" t="s">
        <v>7101</v>
      </c>
      <c r="D305" s="119" t="s">
        <v>73</v>
      </c>
      <c r="E305" s="162">
        <v>10256610</v>
      </c>
      <c r="F305" s="119">
        <v>27871775</v>
      </c>
      <c r="G305" s="255">
        <v>2704003</v>
      </c>
      <c r="H305" s="120" t="str">
        <f>IF(G305="","",VLOOKUP(G305,ARANCEL!$B$5:$D$121,2,FALSE))</f>
        <v xml:space="preserve">CORONA PERIFERICA CON PERNO MUÑON COLADO </v>
      </c>
      <c r="I305" s="121" t="s">
        <v>322</v>
      </c>
      <c r="J305" s="119">
        <v>1</v>
      </c>
      <c r="K305" s="122">
        <f>IF(G305="","",VLOOKUP(G305,ARANCEL!$B$5:$D$121,3,FALSE)*J305)</f>
        <v>32612</v>
      </c>
      <c r="L305" s="1229" t="s">
        <v>8256</v>
      </c>
      <c r="M305" s="1229">
        <v>4500265261</v>
      </c>
      <c r="N305" s="1229" t="s">
        <v>8947</v>
      </c>
    </row>
    <row r="306" spans="1:14" s="237" customFormat="1" x14ac:dyDescent="0.25">
      <c r="A306" s="255" t="s">
        <v>606</v>
      </c>
      <c r="B306" s="256">
        <v>41991</v>
      </c>
      <c r="C306" s="118" t="s">
        <v>9030</v>
      </c>
      <c r="D306" s="119" t="s">
        <v>514</v>
      </c>
      <c r="E306" s="162">
        <v>10296864</v>
      </c>
      <c r="F306" s="119">
        <v>28967588</v>
      </c>
      <c r="G306" s="255">
        <v>2704005</v>
      </c>
      <c r="H306" s="120" t="str">
        <f>IF(G306="","",VLOOKUP(G306,ARANCEL!$B$5:$D$121,2,FALSE))</f>
        <v>PROVISORIO</v>
      </c>
      <c r="I306" s="121" t="s">
        <v>9400</v>
      </c>
      <c r="J306" s="119">
        <v>2</v>
      </c>
      <c r="K306" s="122">
        <f>IF(G306="","",VLOOKUP(G306,ARANCEL!$B$5:$D$121,3,FALSE)*J306)</f>
        <v>6500</v>
      </c>
      <c r="L306" s="1349" t="s">
        <v>9431</v>
      </c>
      <c r="M306" s="1349">
        <v>4500269135</v>
      </c>
      <c r="N306" s="1349" t="s">
        <v>9434</v>
      </c>
    </row>
    <row r="307" spans="1:14" s="237" customFormat="1" x14ac:dyDescent="0.25">
      <c r="A307" s="255" t="s">
        <v>305</v>
      </c>
      <c r="B307" s="256">
        <v>41991</v>
      </c>
      <c r="C307" s="257" t="s">
        <v>9030</v>
      </c>
      <c r="D307" s="255" t="s">
        <v>514</v>
      </c>
      <c r="E307" s="258">
        <v>10300785</v>
      </c>
      <c r="F307" s="255">
        <v>30123048</v>
      </c>
      <c r="G307" s="255">
        <v>2704027</v>
      </c>
      <c r="H307" s="120" t="str">
        <f>IF(G307="","",VLOOKUP(G307,ARANCEL!$B$5:$D$121,2,FALSE))</f>
        <v>PROTESIS VALPLAST UNILATERAL (HASTA 2 PIEZAS)</v>
      </c>
      <c r="I307" s="121" t="s">
        <v>331</v>
      </c>
      <c r="J307" s="119">
        <v>1</v>
      </c>
      <c r="K307" s="122">
        <f>IF(G307="","",VLOOKUP(G307,ARANCEL!$B$5:$D$121,3,FALSE)*J307)</f>
        <v>22491</v>
      </c>
      <c r="L307" s="1349" t="s">
        <v>9431</v>
      </c>
      <c r="M307" s="1349">
        <v>4500269135</v>
      </c>
      <c r="N307" s="1349" t="s">
        <v>9434</v>
      </c>
    </row>
    <row r="308" spans="1:14" s="237" customFormat="1" x14ac:dyDescent="0.25">
      <c r="A308" s="255" t="s">
        <v>305</v>
      </c>
      <c r="B308" s="256">
        <v>41927</v>
      </c>
      <c r="C308" s="257" t="s">
        <v>7641</v>
      </c>
      <c r="D308" s="255" t="s">
        <v>1987</v>
      </c>
      <c r="E308" s="258">
        <v>10264394</v>
      </c>
      <c r="F308" s="255">
        <v>27538195</v>
      </c>
      <c r="G308" s="255">
        <v>2705003</v>
      </c>
      <c r="H308" s="120" t="str">
        <f>IF(G308="","",VLOOKUP(G308,ARANCEL!$B$5:$D$121,2,FALSE))</f>
        <v>INCRUSTACION ESTETICA (ART-GLASS O CERAMICA)</v>
      </c>
      <c r="I308" s="121" t="s">
        <v>322</v>
      </c>
      <c r="J308" s="119">
        <v>1</v>
      </c>
      <c r="K308" s="122">
        <f>IF(G308="","",VLOOKUP(G308,ARANCEL!$B$5:$D$121,3,FALSE)*J308)</f>
        <v>15676</v>
      </c>
      <c r="L308" s="1229" t="s">
        <v>8256</v>
      </c>
      <c r="M308" s="1229">
        <v>4500265261</v>
      </c>
      <c r="N308" s="1229" t="s">
        <v>8947</v>
      </c>
    </row>
    <row r="309" spans="1:14" s="237" customFormat="1" x14ac:dyDescent="0.25">
      <c r="A309" s="255" t="s">
        <v>305</v>
      </c>
      <c r="B309" s="256">
        <v>41968</v>
      </c>
      <c r="C309" s="257" t="s">
        <v>7641</v>
      </c>
      <c r="D309" s="255" t="s">
        <v>1987</v>
      </c>
      <c r="E309" s="258">
        <v>10285870</v>
      </c>
      <c r="F309" s="255">
        <v>29755439</v>
      </c>
      <c r="G309" s="255">
        <v>2705003</v>
      </c>
      <c r="H309" s="120" t="str">
        <f>IF(G309="","",VLOOKUP(G309,ARANCEL!$B$5:$D$121,2,FALSE))</f>
        <v>INCRUSTACION ESTETICA (ART-GLASS O CERAMICA)</v>
      </c>
      <c r="I309" s="121" t="s">
        <v>326</v>
      </c>
      <c r="J309" s="119">
        <v>1</v>
      </c>
      <c r="K309" s="122">
        <f>IF(G309="","",VLOOKUP(G309,ARANCEL!$B$5:$D$121,3,FALSE)*J309)</f>
        <v>15676</v>
      </c>
      <c r="L309" s="1349" t="s">
        <v>9431</v>
      </c>
      <c r="M309" s="1349">
        <v>4500269135</v>
      </c>
      <c r="N309" s="1349" t="s">
        <v>9434</v>
      </c>
    </row>
    <row r="310" spans="1:14" s="237" customFormat="1" x14ac:dyDescent="0.25">
      <c r="A310" s="255" t="s">
        <v>305</v>
      </c>
      <c r="B310" s="256">
        <v>41871</v>
      </c>
      <c r="C310" s="257" t="s">
        <v>6597</v>
      </c>
      <c r="D310" s="255" t="s">
        <v>70</v>
      </c>
      <c r="E310" s="258">
        <v>10245098</v>
      </c>
      <c r="F310" s="255">
        <v>27977899</v>
      </c>
      <c r="G310" s="255">
        <v>2704005</v>
      </c>
      <c r="H310" s="120" t="str">
        <f>IF(G310="","",VLOOKUP(G310,ARANCEL!$B$5:$D$121,2,FALSE))</f>
        <v>PROVISORIO</v>
      </c>
      <c r="I310" s="121" t="s">
        <v>323</v>
      </c>
      <c r="J310" s="119">
        <v>1</v>
      </c>
      <c r="K310" s="122">
        <f>IF(G310="","",VLOOKUP(G310,ARANCEL!$B$5:$D$121,3,FALSE)*J310)</f>
        <v>3250</v>
      </c>
      <c r="L310" s="1229" t="s">
        <v>6905</v>
      </c>
      <c r="M310" s="1229">
        <v>4500249770</v>
      </c>
      <c r="N310" s="1229" t="s">
        <v>7143</v>
      </c>
    </row>
    <row r="311" spans="1:14" s="237" customFormat="1" x14ac:dyDescent="0.25">
      <c r="A311" s="255" t="s">
        <v>305</v>
      </c>
      <c r="B311" s="256">
        <v>41871</v>
      </c>
      <c r="C311" s="257" t="s">
        <v>6597</v>
      </c>
      <c r="D311" s="255" t="s">
        <v>70</v>
      </c>
      <c r="E311" s="258">
        <v>10245098</v>
      </c>
      <c r="F311" s="255">
        <v>27977899</v>
      </c>
      <c r="G311" s="255">
        <v>2704003</v>
      </c>
      <c r="H311" s="120" t="str">
        <f>IF(G311="","",VLOOKUP(G311,ARANCEL!$B$5:$D$121,2,FALSE))</f>
        <v xml:space="preserve">CORONA PERIFERICA CON PERNO MUÑON COLADO </v>
      </c>
      <c r="I311" s="121" t="s">
        <v>323</v>
      </c>
      <c r="J311" s="119">
        <v>1</v>
      </c>
      <c r="K311" s="122">
        <f>IF(G311="","",VLOOKUP(G311,ARANCEL!$B$5:$D$121,3,FALSE)*J311)</f>
        <v>32612</v>
      </c>
      <c r="L311" s="1229" t="s">
        <v>8256</v>
      </c>
      <c r="M311" s="1229">
        <v>4500265261</v>
      </c>
      <c r="N311" s="1229" t="s">
        <v>8947</v>
      </c>
    </row>
    <row r="312" spans="1:14" s="237" customFormat="1" x14ac:dyDescent="0.25">
      <c r="A312" s="255" t="s">
        <v>305</v>
      </c>
      <c r="B312" s="256">
        <v>41898</v>
      </c>
      <c r="C312" s="257" t="s">
        <v>7102</v>
      </c>
      <c r="D312" s="255" t="s">
        <v>438</v>
      </c>
      <c r="E312" s="258">
        <v>10256467</v>
      </c>
      <c r="F312" s="255">
        <v>27330277</v>
      </c>
      <c r="G312" s="255">
        <v>2705003</v>
      </c>
      <c r="H312" s="120" t="str">
        <f>IF(G312="","",VLOOKUP(G312,ARANCEL!$B$5:$D$121,2,FALSE))</f>
        <v>INCRUSTACION ESTETICA (ART-GLASS O CERAMICA)</v>
      </c>
      <c r="I312" s="121" t="s">
        <v>326</v>
      </c>
      <c r="J312" s="119">
        <v>1</v>
      </c>
      <c r="K312" s="122">
        <f>IF(G312="","",VLOOKUP(G312,ARANCEL!$B$5:$D$121,3,FALSE)*J312)</f>
        <v>15676</v>
      </c>
      <c r="L312" s="1229" t="s">
        <v>8256</v>
      </c>
      <c r="M312" s="1229">
        <v>4500265261</v>
      </c>
      <c r="N312" s="1229" t="s">
        <v>8947</v>
      </c>
    </row>
    <row r="313" spans="1:14" s="237" customFormat="1" x14ac:dyDescent="0.25">
      <c r="A313" s="255" t="s">
        <v>305</v>
      </c>
      <c r="B313" s="256">
        <v>41827</v>
      </c>
      <c r="C313" s="118" t="s">
        <v>5570</v>
      </c>
      <c r="D313" s="119" t="s">
        <v>98</v>
      </c>
      <c r="E313" s="162">
        <v>10221355</v>
      </c>
      <c r="F313" s="119">
        <v>26334120</v>
      </c>
      <c r="G313" s="255">
        <v>2708001</v>
      </c>
      <c r="H313" s="120" t="str">
        <f>IF(G313="","",VLOOKUP(G313,ARANCEL!$B$5:$D$121,2,FALSE))</f>
        <v xml:space="preserve">PLACA DE ORTODONCIA SIN TORNILLO </v>
      </c>
      <c r="I313" s="121" t="s">
        <v>306</v>
      </c>
      <c r="J313" s="119">
        <v>1</v>
      </c>
      <c r="K313" s="122">
        <f>IF(G313="","",VLOOKUP(G313,ARANCEL!$B$5:$D$121,3,FALSE)*J313)</f>
        <v>17997</v>
      </c>
      <c r="L313" s="1229" t="s">
        <v>6017</v>
      </c>
      <c r="M313" s="1229">
        <v>4500243582</v>
      </c>
      <c r="N313" s="1229">
        <v>9788</v>
      </c>
    </row>
    <row r="314" spans="1:14" s="237" customFormat="1" x14ac:dyDescent="0.25">
      <c r="A314" s="255" t="s">
        <v>305</v>
      </c>
      <c r="B314" s="256">
        <v>41698</v>
      </c>
      <c r="C314" s="257" t="s">
        <v>3081</v>
      </c>
      <c r="D314" s="255" t="s">
        <v>1987</v>
      </c>
      <c r="E314" s="258">
        <v>10178001</v>
      </c>
      <c r="F314" s="255">
        <v>25217083</v>
      </c>
      <c r="G314" s="255">
        <v>2705003</v>
      </c>
      <c r="H314" s="120" t="str">
        <f>IF(G314="","",VLOOKUP(G314,ARANCEL!$B$5:$D$121,2,FALSE))</f>
        <v>INCRUSTACION ESTETICA (ART-GLASS O CERAMICA)</v>
      </c>
      <c r="I314" s="121" t="s">
        <v>308</v>
      </c>
      <c r="J314" s="119">
        <v>1</v>
      </c>
      <c r="K314" s="122">
        <f>IF(G314="","",VLOOKUP(G314,ARANCEL!$B$5:$D$121,3,FALSE)*J314)</f>
        <v>15676</v>
      </c>
      <c r="L314" s="1229" t="s">
        <v>3438</v>
      </c>
      <c r="M314" s="1229">
        <v>4500220781</v>
      </c>
      <c r="N314" s="1229">
        <v>8622</v>
      </c>
    </row>
    <row r="315" spans="1:14" s="237" customFormat="1" x14ac:dyDescent="0.25">
      <c r="A315" s="255" t="s">
        <v>305</v>
      </c>
      <c r="B315" s="256">
        <v>41719</v>
      </c>
      <c r="C315" s="257" t="s">
        <v>3081</v>
      </c>
      <c r="D315" s="255" t="s">
        <v>1987</v>
      </c>
      <c r="E315" s="258">
        <v>10182462</v>
      </c>
      <c r="F315" s="255">
        <v>25217083</v>
      </c>
      <c r="G315" s="255">
        <v>2705003</v>
      </c>
      <c r="H315" s="120" t="str">
        <f>IF(G315="","",VLOOKUP(G315,ARANCEL!$B$5:$D$121,2,FALSE))</f>
        <v>INCRUSTACION ESTETICA (ART-GLASS O CERAMICA)</v>
      </c>
      <c r="I315" s="121" t="s">
        <v>337</v>
      </c>
      <c r="J315" s="119">
        <v>1</v>
      </c>
      <c r="K315" s="122">
        <f>IF(G315="","",VLOOKUP(G315,ARANCEL!$B$5:$D$121,3,FALSE)*J315)</f>
        <v>15676</v>
      </c>
      <c r="L315" s="1229" t="s">
        <v>3058</v>
      </c>
      <c r="M315" s="1229">
        <v>4500225658</v>
      </c>
      <c r="N315" s="1229">
        <v>8928</v>
      </c>
    </row>
    <row r="316" spans="1:14" s="237" customFormat="1" x14ac:dyDescent="0.25">
      <c r="A316" s="255" t="s">
        <v>305</v>
      </c>
      <c r="B316" s="256">
        <v>41645</v>
      </c>
      <c r="C316" s="118" t="s">
        <v>2060</v>
      </c>
      <c r="D316" s="119" t="s">
        <v>517</v>
      </c>
      <c r="E316" s="162">
        <v>10168996</v>
      </c>
      <c r="F316" s="119">
        <v>23926846</v>
      </c>
      <c r="G316" s="255">
        <v>2705003</v>
      </c>
      <c r="H316" s="120" t="str">
        <f>IF(G316="","",VLOOKUP(G316,ARANCEL!$B$5:$D$121,2,FALSE))</f>
        <v>INCRUSTACION ESTETICA (ART-GLASS O CERAMICA)</v>
      </c>
      <c r="I316" s="121" t="s">
        <v>316</v>
      </c>
      <c r="J316" s="119">
        <v>1</v>
      </c>
      <c r="K316" s="122">
        <f>IF(G316="","",VLOOKUP(G316,ARANCEL!$B$5:$D$121,3,FALSE)*J316)</f>
        <v>15676</v>
      </c>
      <c r="L316" s="1229" t="s">
        <v>2842</v>
      </c>
      <c r="M316" s="1229">
        <v>4500216214</v>
      </c>
      <c r="N316" s="1229">
        <v>8395</v>
      </c>
    </row>
    <row r="317" spans="1:14" s="237" customFormat="1" x14ac:dyDescent="0.25">
      <c r="A317" s="255" t="s">
        <v>305</v>
      </c>
      <c r="B317" s="256">
        <v>41677</v>
      </c>
      <c r="C317" s="118" t="s">
        <v>2060</v>
      </c>
      <c r="D317" s="119" t="s">
        <v>517</v>
      </c>
      <c r="E317" s="162">
        <v>10168996</v>
      </c>
      <c r="F317" s="119">
        <v>23926846</v>
      </c>
      <c r="G317" s="255">
        <v>2705003</v>
      </c>
      <c r="H317" s="120" t="str">
        <f>IF(G317="","",VLOOKUP(G317,ARANCEL!$B$5:$D$121,2,FALSE))</f>
        <v>INCRUSTACION ESTETICA (ART-GLASS O CERAMICA)</v>
      </c>
      <c r="I317" s="121" t="s">
        <v>322</v>
      </c>
      <c r="J317" s="119">
        <v>1</v>
      </c>
      <c r="K317" s="122">
        <f>IF(G317="","",VLOOKUP(G317,ARANCEL!$B$5:$D$121,3,FALSE)*J317)</f>
        <v>15676</v>
      </c>
      <c r="L317" s="1229" t="s">
        <v>3438</v>
      </c>
      <c r="M317" s="1229">
        <v>4500220780</v>
      </c>
      <c r="N317" s="1229">
        <v>8621</v>
      </c>
    </row>
    <row r="318" spans="1:14" s="237" customFormat="1" x14ac:dyDescent="0.25">
      <c r="A318" s="255" t="s">
        <v>305</v>
      </c>
      <c r="B318" s="256">
        <v>41921</v>
      </c>
      <c r="C318" s="118" t="s">
        <v>7590</v>
      </c>
      <c r="D318" s="119" t="s">
        <v>957</v>
      </c>
      <c r="E318" s="162">
        <v>10262134</v>
      </c>
      <c r="F318" s="119">
        <v>28920431</v>
      </c>
      <c r="G318" s="255">
        <v>2708001</v>
      </c>
      <c r="H318" s="120" t="str">
        <f>IF(G318="","",VLOOKUP(G318,ARANCEL!$B$5:$D$121,2,FALSE))</f>
        <v xml:space="preserve">PLACA DE ORTODONCIA SIN TORNILLO </v>
      </c>
      <c r="I318" s="121"/>
      <c r="J318" s="119">
        <v>1</v>
      </c>
      <c r="K318" s="122">
        <f>IF(G318="","",VLOOKUP(G318,ARANCEL!$B$5:$D$121,3,FALSE)*J318)</f>
        <v>17997</v>
      </c>
      <c r="L318" s="1229" t="s">
        <v>8256</v>
      </c>
      <c r="M318" s="1229">
        <v>4500265261</v>
      </c>
      <c r="N318" s="1229" t="s">
        <v>8947</v>
      </c>
    </row>
    <row r="319" spans="1:14" s="237" customFormat="1" x14ac:dyDescent="0.25">
      <c r="A319" s="255" t="s">
        <v>305</v>
      </c>
      <c r="B319" s="256">
        <v>41831</v>
      </c>
      <c r="C319" s="257" t="s">
        <v>5652</v>
      </c>
      <c r="D319" s="255" t="s">
        <v>73</v>
      </c>
      <c r="E319" s="258">
        <v>10223545</v>
      </c>
      <c r="F319" s="255">
        <v>26980674</v>
      </c>
      <c r="G319" s="255">
        <v>2705003</v>
      </c>
      <c r="H319" s="120" t="str">
        <f>IF(G319="","",VLOOKUP(G319,ARANCEL!$B$5:$D$121,2,FALSE))</f>
        <v>INCRUSTACION ESTETICA (ART-GLASS O CERAMICA)</v>
      </c>
      <c r="I319" s="121" t="s">
        <v>326</v>
      </c>
      <c r="J319" s="119">
        <v>1</v>
      </c>
      <c r="K319" s="122">
        <f>IF(G319="","",VLOOKUP(G319,ARANCEL!$B$5:$D$121,3,FALSE)*J319)</f>
        <v>15676</v>
      </c>
      <c r="L319" s="1229" t="s">
        <v>6017</v>
      </c>
      <c r="M319" s="1229">
        <v>4500243582</v>
      </c>
      <c r="N319" s="1229">
        <v>9788</v>
      </c>
    </row>
    <row r="320" spans="1:14" s="237" customFormat="1" x14ac:dyDescent="0.25">
      <c r="A320" s="255" t="s">
        <v>305</v>
      </c>
      <c r="B320" s="256">
        <v>41929</v>
      </c>
      <c r="C320" s="257" t="s">
        <v>7723</v>
      </c>
      <c r="D320" s="255" t="s">
        <v>957</v>
      </c>
      <c r="E320" s="258">
        <v>10266037</v>
      </c>
      <c r="F320" s="255">
        <v>29067959</v>
      </c>
      <c r="G320" s="255">
        <v>2708001</v>
      </c>
      <c r="H320" s="120" t="str">
        <f>IF(G320="","",VLOOKUP(G320,ARANCEL!$B$5:$D$121,2,FALSE))</f>
        <v xml:space="preserve">PLACA DE ORTODONCIA SIN TORNILLO </v>
      </c>
      <c r="I320" s="121" t="s">
        <v>306</v>
      </c>
      <c r="J320" s="119">
        <v>1</v>
      </c>
      <c r="K320" s="122">
        <f>IF(G320="","",VLOOKUP(G320,ARANCEL!$B$5:$D$121,3,FALSE)*J320)</f>
        <v>17997</v>
      </c>
      <c r="L320" s="1229" t="s">
        <v>8256</v>
      </c>
      <c r="M320" s="1229">
        <v>4500265261</v>
      </c>
      <c r="N320" s="1229" t="s">
        <v>8947</v>
      </c>
    </row>
    <row r="321" spans="1:14" s="237" customFormat="1" x14ac:dyDescent="0.25">
      <c r="A321" s="255" t="s">
        <v>305</v>
      </c>
      <c r="B321" s="256">
        <v>42020</v>
      </c>
      <c r="C321" s="257" t="s">
        <v>9518</v>
      </c>
      <c r="D321" s="255" t="s">
        <v>957</v>
      </c>
      <c r="E321" s="258">
        <v>10308873</v>
      </c>
      <c r="F321" s="255">
        <v>29910974</v>
      </c>
      <c r="G321" s="255">
        <v>2708001</v>
      </c>
      <c r="H321" s="120" t="str">
        <f>IF(G321="","",VLOOKUP(G321,ARANCEL!$B$5:$D$121,2,FALSE))</f>
        <v xml:space="preserve">PLACA DE ORTODONCIA SIN TORNILLO </v>
      </c>
      <c r="I321" s="121" t="s">
        <v>306</v>
      </c>
      <c r="J321" s="119">
        <v>1</v>
      </c>
      <c r="K321" s="122">
        <f>IF(G321="","",VLOOKUP(G321,ARANCEL!$B$5:$D$121,3,FALSE)*J321)</f>
        <v>17997</v>
      </c>
      <c r="L321" s="1235" t="str">
        <f>IF(E321="","","IMPAGO")</f>
        <v>IMPAGO</v>
      </c>
      <c r="M321" s="1235" t="str">
        <f>IF(L321="IMPAGO","SIN O.C.","")</f>
        <v>SIN O.C.</v>
      </c>
      <c r="N321" s="1235" t="str">
        <f>IF(L321="IMPAGO","SIN FACT.","")</f>
        <v>SIN FACT.</v>
      </c>
    </row>
    <row r="322" spans="1:14" s="237" customFormat="1" x14ac:dyDescent="0.25">
      <c r="A322" s="255" t="s">
        <v>305</v>
      </c>
      <c r="B322" s="256">
        <v>42020</v>
      </c>
      <c r="C322" s="257" t="s">
        <v>9519</v>
      </c>
      <c r="D322" s="255" t="s">
        <v>957</v>
      </c>
      <c r="E322" s="258">
        <v>10308871</v>
      </c>
      <c r="F322" s="255">
        <v>29665506</v>
      </c>
      <c r="G322" s="255">
        <v>2708001</v>
      </c>
      <c r="H322" s="120" t="str">
        <f>IF(G322="","",VLOOKUP(G322,ARANCEL!$B$5:$D$121,2,FALSE))</f>
        <v xml:space="preserve">PLACA DE ORTODONCIA SIN TORNILLO </v>
      </c>
      <c r="I322" s="121" t="s">
        <v>306</v>
      </c>
      <c r="J322" s="119">
        <v>1</v>
      </c>
      <c r="K322" s="122">
        <f>IF(G322="","",VLOOKUP(G322,ARANCEL!$B$5:$D$121,3,FALSE)*J322)</f>
        <v>17997</v>
      </c>
      <c r="L322" s="1235" t="str">
        <f>IF(E322="","","IMPAGO")</f>
        <v>IMPAGO</v>
      </c>
      <c r="M322" s="1235" t="str">
        <f>IF(L322="IMPAGO","SIN O.C.","")</f>
        <v>SIN O.C.</v>
      </c>
      <c r="N322" s="1235" t="str">
        <f>IF(L322="IMPAGO","SIN FACT.","")</f>
        <v>SIN FACT.</v>
      </c>
    </row>
    <row r="323" spans="1:14" s="237" customFormat="1" x14ac:dyDescent="0.25">
      <c r="A323" s="255" t="s">
        <v>305</v>
      </c>
      <c r="B323" s="256">
        <v>41893</v>
      </c>
      <c r="C323" s="118" t="s">
        <v>7033</v>
      </c>
      <c r="D323" s="119" t="s">
        <v>514</v>
      </c>
      <c r="E323" s="162">
        <v>10255713</v>
      </c>
      <c r="F323" s="119">
        <v>28092275</v>
      </c>
      <c r="G323" s="255">
        <v>2705003</v>
      </c>
      <c r="H323" s="120" t="str">
        <f>IF(G323="","",VLOOKUP(G323,ARANCEL!$B$5:$D$121,2,FALSE))</f>
        <v>INCRUSTACION ESTETICA (ART-GLASS O CERAMICA)</v>
      </c>
      <c r="I323" s="121" t="s">
        <v>312</v>
      </c>
      <c r="J323" s="119">
        <v>1</v>
      </c>
      <c r="K323" s="122">
        <f>IF(G323="","",VLOOKUP(G323,ARANCEL!$B$5:$D$121,3,FALSE)*J323)</f>
        <v>15676</v>
      </c>
      <c r="L323" s="1229" t="s">
        <v>8256</v>
      </c>
      <c r="M323" s="1229">
        <v>4500265261</v>
      </c>
      <c r="N323" s="1229" t="s">
        <v>8947</v>
      </c>
    </row>
    <row r="324" spans="1:14" s="237" customFormat="1" x14ac:dyDescent="0.25">
      <c r="A324" s="255" t="s">
        <v>305</v>
      </c>
      <c r="B324" s="256">
        <v>42017</v>
      </c>
      <c r="C324" s="257" t="s">
        <v>9392</v>
      </c>
      <c r="D324" s="255" t="s">
        <v>2018</v>
      </c>
      <c r="E324" s="258">
        <v>10306742</v>
      </c>
      <c r="F324" s="255">
        <v>30340808</v>
      </c>
      <c r="G324" s="255">
        <v>2705003</v>
      </c>
      <c r="H324" s="120" t="str">
        <f>IF(G324="","",VLOOKUP(G324,ARANCEL!$B$5:$D$121,2,FALSE))</f>
        <v>INCRUSTACION ESTETICA (ART-GLASS O CERAMICA)</v>
      </c>
      <c r="I324" s="121" t="s">
        <v>315</v>
      </c>
      <c r="J324" s="119">
        <v>1</v>
      </c>
      <c r="K324" s="122">
        <f>IF(G324="","",VLOOKUP(G324,ARANCEL!$B$5:$D$121,3,FALSE)*J324)</f>
        <v>15676</v>
      </c>
      <c r="L324" s="1235" t="str">
        <f>IF(E324="","","IMPAGO")</f>
        <v>IMPAGO</v>
      </c>
      <c r="M324" s="1235" t="str">
        <f>IF(L324="IMPAGO","SIN O.C.","")</f>
        <v>SIN O.C.</v>
      </c>
      <c r="N324" s="1235" t="str">
        <f>IF(L324="IMPAGO","SIN FACT.","")</f>
        <v>SIN FACT.</v>
      </c>
    </row>
    <row r="325" spans="1:14" s="237" customFormat="1" x14ac:dyDescent="0.25">
      <c r="A325" s="255" t="s">
        <v>305</v>
      </c>
      <c r="B325" s="256">
        <v>41997</v>
      </c>
      <c r="C325" s="118" t="s">
        <v>9119</v>
      </c>
      <c r="D325" s="119" t="s">
        <v>1987</v>
      </c>
      <c r="E325" s="162">
        <v>10300138</v>
      </c>
      <c r="F325" s="119">
        <v>29795961</v>
      </c>
      <c r="G325" s="255">
        <v>2704005</v>
      </c>
      <c r="H325" s="120" t="str">
        <f>IF(G325="","",VLOOKUP(G325,ARANCEL!$B$5:$D$121,2,FALSE))</f>
        <v>PROVISORIO</v>
      </c>
      <c r="I325" s="121" t="s">
        <v>322</v>
      </c>
      <c r="J325" s="119">
        <v>1</v>
      </c>
      <c r="K325" s="122">
        <f>IF(G325="","",VLOOKUP(G325,ARANCEL!$B$5:$D$121,3,FALSE)*J325)</f>
        <v>3250</v>
      </c>
      <c r="L325" s="1349" t="s">
        <v>9431</v>
      </c>
      <c r="M325" s="1349">
        <v>4500269135</v>
      </c>
      <c r="N325" s="1349" t="s">
        <v>9434</v>
      </c>
    </row>
    <row r="326" spans="1:14" s="237" customFormat="1" x14ac:dyDescent="0.25">
      <c r="A326" s="255" t="s">
        <v>313</v>
      </c>
      <c r="B326" s="256">
        <v>41997</v>
      </c>
      <c r="C326" s="257" t="s">
        <v>9119</v>
      </c>
      <c r="D326" s="255" t="s">
        <v>1987</v>
      </c>
      <c r="E326" s="258">
        <v>10300138</v>
      </c>
      <c r="F326" s="255">
        <v>29795961</v>
      </c>
      <c r="G326" s="255">
        <v>2704003</v>
      </c>
      <c r="H326" s="120" t="str">
        <f>IF(G326="","",VLOOKUP(G326,ARANCEL!$B$5:$D$121,2,FALSE))</f>
        <v xml:space="preserve">CORONA PERIFERICA CON PERNO MUÑON COLADO </v>
      </c>
      <c r="I326" s="121" t="s">
        <v>322</v>
      </c>
      <c r="J326" s="119">
        <v>1</v>
      </c>
      <c r="K326" s="122">
        <f>IF(G326="","",VLOOKUP(G326,ARANCEL!$B$5:$D$121,3,FALSE)*J326)</f>
        <v>32612</v>
      </c>
      <c r="L326" s="1349" t="s">
        <v>9431</v>
      </c>
      <c r="M326" s="1349">
        <v>4500269135</v>
      </c>
      <c r="N326" s="1349" t="s">
        <v>9434</v>
      </c>
    </row>
    <row r="327" spans="1:14" s="237" customFormat="1" x14ac:dyDescent="0.25">
      <c r="A327" s="255" t="s">
        <v>305</v>
      </c>
      <c r="B327" s="256">
        <v>42019</v>
      </c>
      <c r="C327" s="118" t="s">
        <v>9517</v>
      </c>
      <c r="D327" s="119" t="s">
        <v>73</v>
      </c>
      <c r="E327" s="162">
        <v>10308875</v>
      </c>
      <c r="F327" s="119">
        <v>30497052</v>
      </c>
      <c r="G327" s="255">
        <v>2704005</v>
      </c>
      <c r="H327" s="120" t="str">
        <f>IF(G327="","",VLOOKUP(G327,ARANCEL!$B$5:$D$121,2,FALSE))</f>
        <v>PROVISORIO</v>
      </c>
      <c r="I327" s="121" t="s">
        <v>316</v>
      </c>
      <c r="J327" s="119">
        <v>1</v>
      </c>
      <c r="K327" s="122">
        <f>IF(G327="","",VLOOKUP(G327,ARANCEL!$B$5:$D$121,3,FALSE)*J327)</f>
        <v>3250</v>
      </c>
      <c r="L327" s="1235" t="str">
        <f>IF(E327="","","IMPAGO")</f>
        <v>IMPAGO</v>
      </c>
      <c r="M327" s="1235" t="str">
        <f>IF(L327="IMPAGO","SIN O.C.","")</f>
        <v>SIN O.C.</v>
      </c>
      <c r="N327" s="1235" t="str">
        <f>IF(L327="IMPAGO","SIN FACT.","")</f>
        <v>SIN FACT.</v>
      </c>
    </row>
    <row r="328" spans="1:14" s="237" customFormat="1" x14ac:dyDescent="0.25">
      <c r="A328" s="255" t="s">
        <v>313</v>
      </c>
      <c r="B328" s="256">
        <v>42019</v>
      </c>
      <c r="C328" s="118" t="s">
        <v>9517</v>
      </c>
      <c r="D328" s="119" t="s">
        <v>73</v>
      </c>
      <c r="E328" s="162">
        <v>10308875</v>
      </c>
      <c r="F328" s="119">
        <v>30497052</v>
      </c>
      <c r="G328" s="255">
        <v>2704003</v>
      </c>
      <c r="H328" s="120" t="str">
        <f>IF(G328="","",VLOOKUP(G328,ARANCEL!$B$5:$D$121,2,FALSE))</f>
        <v xml:space="preserve">CORONA PERIFERICA CON PERNO MUÑON COLADO </v>
      </c>
      <c r="I328" s="121" t="s">
        <v>316</v>
      </c>
      <c r="J328" s="119">
        <v>1</v>
      </c>
      <c r="K328" s="122">
        <f>IF(G328="","",VLOOKUP(G328,ARANCEL!$B$5:$D$121,3,FALSE)*J328)</f>
        <v>32612</v>
      </c>
      <c r="L328" s="1235" t="str">
        <f>IF(E328="","","IMPAGO")</f>
        <v>IMPAGO</v>
      </c>
      <c r="M328" s="1235" t="str">
        <f>IF(L328="IMPAGO","SIN O.C.","")</f>
        <v>SIN O.C.</v>
      </c>
      <c r="N328" s="1235" t="str">
        <f>IF(L328="IMPAGO","SIN FACT.","")</f>
        <v>SIN FACT.</v>
      </c>
    </row>
    <row r="329" spans="1:14" s="237" customFormat="1" x14ac:dyDescent="0.25">
      <c r="A329" s="255" t="s">
        <v>305</v>
      </c>
      <c r="B329" s="256">
        <v>41863</v>
      </c>
      <c r="C329" s="257" t="s">
        <v>6374</v>
      </c>
      <c r="D329" s="255" t="s">
        <v>438</v>
      </c>
      <c r="E329" s="258">
        <v>10240441</v>
      </c>
      <c r="F329" s="255">
        <v>27828398</v>
      </c>
      <c r="G329" s="255">
        <v>2705003</v>
      </c>
      <c r="H329" s="120" t="str">
        <f>IF(G329="","",VLOOKUP(G329,ARANCEL!$B$5:$D$121,2,FALSE))</f>
        <v>INCRUSTACION ESTETICA (ART-GLASS O CERAMICA)</v>
      </c>
      <c r="I329" s="121" t="s">
        <v>322</v>
      </c>
      <c r="J329" s="119">
        <v>1</v>
      </c>
      <c r="K329" s="122">
        <f>IF(G329="","",VLOOKUP(G329,ARANCEL!$B$5:$D$121,3,FALSE)*J329)</f>
        <v>15676</v>
      </c>
      <c r="L329" s="1229" t="s">
        <v>6905</v>
      </c>
      <c r="M329" s="1229">
        <v>4500249770</v>
      </c>
      <c r="N329" s="1229" t="s">
        <v>7143</v>
      </c>
    </row>
    <row r="330" spans="1:14" s="237" customFormat="1" x14ac:dyDescent="0.25">
      <c r="A330" s="255" t="s">
        <v>305</v>
      </c>
      <c r="B330" s="256">
        <v>41655</v>
      </c>
      <c r="C330" s="257" t="s">
        <v>2059</v>
      </c>
      <c r="D330" s="255" t="s">
        <v>516</v>
      </c>
      <c r="E330" s="258">
        <v>10169288</v>
      </c>
      <c r="F330" s="255">
        <v>22554140</v>
      </c>
      <c r="G330" s="255">
        <v>2705003</v>
      </c>
      <c r="H330" s="120" t="str">
        <f>IF(G330="","",VLOOKUP(G330,ARANCEL!$B$5:$D$121,2,FALSE))</f>
        <v>INCRUSTACION ESTETICA (ART-GLASS O CERAMICA)</v>
      </c>
      <c r="I330" s="121" t="s">
        <v>322</v>
      </c>
      <c r="J330" s="119">
        <v>1</v>
      </c>
      <c r="K330" s="122">
        <f>IF(G330="","",VLOOKUP(G330,ARANCEL!$B$5:$D$121,3,FALSE)*J330)</f>
        <v>15676</v>
      </c>
      <c r="L330" s="1229" t="s">
        <v>2842</v>
      </c>
      <c r="M330" s="1229">
        <v>4500216215</v>
      </c>
      <c r="N330" s="1229">
        <v>8396</v>
      </c>
    </row>
    <row r="331" spans="1:14" s="237" customFormat="1" x14ac:dyDescent="0.25">
      <c r="A331" s="255" t="s">
        <v>305</v>
      </c>
      <c r="B331" s="256">
        <v>41829</v>
      </c>
      <c r="C331" s="257" t="s">
        <v>5572</v>
      </c>
      <c r="D331" s="255" t="s">
        <v>514</v>
      </c>
      <c r="E331" s="258">
        <v>10222354</v>
      </c>
      <c r="F331" s="255">
        <v>27354926</v>
      </c>
      <c r="G331" s="255">
        <v>2704005</v>
      </c>
      <c r="H331" s="120" t="str">
        <f>IF(G331="","",VLOOKUP(G331,ARANCEL!$B$5:$D$121,2,FALSE))</f>
        <v>PROVISORIO</v>
      </c>
      <c r="I331" s="121" t="s">
        <v>309</v>
      </c>
      <c r="J331" s="119">
        <v>1</v>
      </c>
      <c r="K331" s="122">
        <f>IF(G331="","",VLOOKUP(G331,ARANCEL!$B$5:$D$121,3,FALSE)*J331)</f>
        <v>3250</v>
      </c>
      <c r="L331" s="1229" t="s">
        <v>6017</v>
      </c>
      <c r="M331" s="1229">
        <v>4500243582</v>
      </c>
      <c r="N331" s="1229">
        <v>9788</v>
      </c>
    </row>
    <row r="332" spans="1:14" s="237" customFormat="1" x14ac:dyDescent="0.25">
      <c r="A332" s="255" t="s">
        <v>305</v>
      </c>
      <c r="B332" s="256">
        <v>41792</v>
      </c>
      <c r="C332" s="257" t="s">
        <v>4878</v>
      </c>
      <c r="D332" s="255" t="s">
        <v>1982</v>
      </c>
      <c r="E332" s="258">
        <v>10204190</v>
      </c>
      <c r="F332" s="255">
        <v>25245215</v>
      </c>
      <c r="G332" s="255">
        <v>2705003</v>
      </c>
      <c r="H332" s="120" t="str">
        <f>IF(G332="","",VLOOKUP(G332,ARANCEL!$B$5:$D$121,2,FALSE))</f>
        <v>INCRUSTACION ESTETICA (ART-GLASS O CERAMICA)</v>
      </c>
      <c r="I332" s="121" t="s">
        <v>319</v>
      </c>
      <c r="J332" s="119">
        <v>1</v>
      </c>
      <c r="K332" s="122">
        <f>IF(G332="","",VLOOKUP(G332,ARANCEL!$B$5:$D$121,3,FALSE)*J332)</f>
        <v>15676</v>
      </c>
      <c r="L332" s="1229" t="s">
        <v>5742</v>
      </c>
      <c r="M332" s="1229">
        <v>4500239396</v>
      </c>
      <c r="N332" s="1229" t="s">
        <v>5752</v>
      </c>
    </row>
    <row r="333" spans="1:14" s="237" customFormat="1" x14ac:dyDescent="0.25">
      <c r="A333" s="255" t="s">
        <v>305</v>
      </c>
      <c r="B333" s="256">
        <v>41794</v>
      </c>
      <c r="C333" s="257" t="s">
        <v>4997</v>
      </c>
      <c r="D333" s="255" t="s">
        <v>514</v>
      </c>
      <c r="E333" s="258">
        <v>10207108</v>
      </c>
      <c r="F333" s="255">
        <v>26177950</v>
      </c>
      <c r="G333" s="255">
        <v>2704005</v>
      </c>
      <c r="H333" s="120" t="str">
        <f>IF(G333="","",VLOOKUP(G333,ARANCEL!$B$5:$D$121,2,FALSE))</f>
        <v>PROVISORIO</v>
      </c>
      <c r="I333" s="121" t="s">
        <v>684</v>
      </c>
      <c r="J333" s="119">
        <v>2</v>
      </c>
      <c r="K333" s="122">
        <f>IF(G333="","",VLOOKUP(G333,ARANCEL!$B$5:$D$121,3,FALSE)*J333)</f>
        <v>6500</v>
      </c>
      <c r="L333" s="1229" t="s">
        <v>5742</v>
      </c>
      <c r="M333" s="1229">
        <v>4500239396</v>
      </c>
      <c r="N333" s="1229" t="s">
        <v>5752</v>
      </c>
    </row>
    <row r="334" spans="1:14" s="237" customFormat="1" x14ac:dyDescent="0.25">
      <c r="A334" s="339" t="s">
        <v>305</v>
      </c>
      <c r="B334" s="256">
        <v>41829</v>
      </c>
      <c r="C334" s="257" t="s">
        <v>4997</v>
      </c>
      <c r="D334" s="255" t="s">
        <v>514</v>
      </c>
      <c r="E334" s="258">
        <v>10207108</v>
      </c>
      <c r="F334" s="255">
        <v>26177950</v>
      </c>
      <c r="G334" s="255">
        <v>2704003</v>
      </c>
      <c r="H334" s="120" t="str">
        <f>IF(G334="","",VLOOKUP(G334,ARANCEL!$B$5:$D$121,2,FALSE))</f>
        <v xml:space="preserve">CORONA PERIFERICA CON PERNO MUÑON COLADO </v>
      </c>
      <c r="I334" s="121" t="s">
        <v>684</v>
      </c>
      <c r="J334" s="119">
        <v>2</v>
      </c>
      <c r="K334" s="122">
        <f>IF(G334="","",VLOOKUP(G334,ARANCEL!$B$5:$D$121,3,FALSE)*J334)</f>
        <v>65224</v>
      </c>
      <c r="L334" s="1229" t="s">
        <v>6017</v>
      </c>
      <c r="M334" s="1229">
        <v>4500245445</v>
      </c>
      <c r="N334" s="1229">
        <v>9809</v>
      </c>
    </row>
    <row r="335" spans="1:14" s="237" customFormat="1" ht="15" customHeight="1" x14ac:dyDescent="0.25">
      <c r="A335" s="255" t="s">
        <v>305</v>
      </c>
      <c r="B335" s="256">
        <v>41850</v>
      </c>
      <c r="C335" s="257" t="s">
        <v>891</v>
      </c>
      <c r="D335" s="255" t="s">
        <v>514</v>
      </c>
      <c r="E335" s="258">
        <v>10232349</v>
      </c>
      <c r="F335" s="255">
        <v>27364739</v>
      </c>
      <c r="G335" s="255">
        <v>2704005</v>
      </c>
      <c r="H335" s="120" t="str">
        <f>IF(G335="","",VLOOKUP(G335,ARANCEL!$B$5:$D$121,2,FALSE))</f>
        <v>PROVISORIO</v>
      </c>
      <c r="I335" s="121" t="s">
        <v>756</v>
      </c>
      <c r="J335" s="119">
        <v>2</v>
      </c>
      <c r="K335" s="122">
        <f>IF(G335="","",VLOOKUP(G335,ARANCEL!$B$5:$D$121,3,FALSE)*J335)</f>
        <v>6500</v>
      </c>
      <c r="L335" s="1229" t="s">
        <v>6017</v>
      </c>
      <c r="M335" s="1229">
        <v>4500245445</v>
      </c>
      <c r="N335" s="1229">
        <v>9809</v>
      </c>
    </row>
    <row r="336" spans="1:14" s="237" customFormat="1" ht="15" customHeight="1" x14ac:dyDescent="0.25">
      <c r="A336" s="255" t="s">
        <v>305</v>
      </c>
      <c r="B336" s="256">
        <v>41857</v>
      </c>
      <c r="C336" s="118" t="s">
        <v>891</v>
      </c>
      <c r="D336" s="119" t="s">
        <v>514</v>
      </c>
      <c r="E336" s="162">
        <v>10232349</v>
      </c>
      <c r="F336" s="119">
        <v>27364739</v>
      </c>
      <c r="G336" s="255">
        <v>2704003</v>
      </c>
      <c r="H336" s="120" t="str">
        <f>IF(G336="","",VLOOKUP(G336,ARANCEL!$B$5:$D$121,2,FALSE))</f>
        <v xml:space="preserve">CORONA PERIFERICA CON PERNO MUÑON COLADO </v>
      </c>
      <c r="I336" s="121" t="s">
        <v>756</v>
      </c>
      <c r="J336" s="119">
        <v>2</v>
      </c>
      <c r="K336" s="122">
        <f>IF(G336="","",VLOOKUP(G336,ARANCEL!$B$5:$D$121,3,FALSE)*J336)</f>
        <v>65224</v>
      </c>
      <c r="L336" s="1229" t="s">
        <v>6905</v>
      </c>
      <c r="M336" s="1229">
        <v>4500249770</v>
      </c>
      <c r="N336" s="1229" t="s">
        <v>7143</v>
      </c>
    </row>
    <row r="337" spans="1:14" s="237" customFormat="1" x14ac:dyDescent="0.25">
      <c r="A337" s="255" t="s">
        <v>305</v>
      </c>
      <c r="B337" s="256">
        <v>41880</v>
      </c>
      <c r="C337" s="257" t="s">
        <v>1231</v>
      </c>
      <c r="D337" s="255" t="s">
        <v>1987</v>
      </c>
      <c r="E337" s="258">
        <v>10251600</v>
      </c>
      <c r="F337" s="255">
        <v>27552295</v>
      </c>
      <c r="G337" s="255">
        <v>2705003</v>
      </c>
      <c r="H337" s="120" t="str">
        <f>IF(G337="","",VLOOKUP(G337,ARANCEL!$B$5:$D$121,2,FALSE))</f>
        <v>INCRUSTACION ESTETICA (ART-GLASS O CERAMICA)</v>
      </c>
      <c r="I337" s="121" t="s">
        <v>618</v>
      </c>
      <c r="J337" s="119">
        <v>1</v>
      </c>
      <c r="K337" s="122">
        <f>IF(G337="","",VLOOKUP(G337,ARANCEL!$B$5:$D$121,3,FALSE)*J337)</f>
        <v>15676</v>
      </c>
      <c r="L337" s="1229" t="s">
        <v>7548</v>
      </c>
      <c r="M337" s="1229">
        <v>4500254757</v>
      </c>
      <c r="N337" s="1229" t="s">
        <v>7549</v>
      </c>
    </row>
    <row r="338" spans="1:14" s="237" customFormat="1" x14ac:dyDescent="0.25">
      <c r="A338" s="255" t="s">
        <v>305</v>
      </c>
      <c r="B338" s="256">
        <v>42009</v>
      </c>
      <c r="C338" s="257" t="s">
        <v>9188</v>
      </c>
      <c r="D338" s="255" t="s">
        <v>8150</v>
      </c>
      <c r="E338" s="258">
        <v>10302518</v>
      </c>
      <c r="F338" s="255">
        <v>29840434</v>
      </c>
      <c r="G338" s="255">
        <v>2707003</v>
      </c>
      <c r="H338" s="120" t="str">
        <f>IF(G338="","",VLOOKUP(G338,ARANCEL!$B$5:$D$121,2,FALSE))</f>
        <v xml:space="preserve">ESTAMPADO </v>
      </c>
      <c r="I338" s="121" t="s">
        <v>347</v>
      </c>
      <c r="J338" s="119">
        <v>2</v>
      </c>
      <c r="K338" s="122">
        <f>IF(G338="","",VLOOKUP(G338,ARANCEL!$B$5:$D$121,3,FALSE)*J338)</f>
        <v>12056</v>
      </c>
      <c r="L338" s="1349" t="s">
        <v>9431</v>
      </c>
      <c r="M338" s="1349">
        <v>4500269135</v>
      </c>
      <c r="N338" s="1349" t="s">
        <v>9434</v>
      </c>
    </row>
    <row r="339" spans="1:14" s="237" customFormat="1" x14ac:dyDescent="0.25">
      <c r="A339" s="255" t="s">
        <v>305</v>
      </c>
      <c r="B339" s="256">
        <v>41977</v>
      </c>
      <c r="C339" s="257" t="s">
        <v>8608</v>
      </c>
      <c r="D339" s="255" t="s">
        <v>516</v>
      </c>
      <c r="E339" s="258">
        <v>10287343</v>
      </c>
      <c r="F339" s="255">
        <v>29591849</v>
      </c>
      <c r="G339" s="255">
        <v>2704025</v>
      </c>
      <c r="H339" s="120" t="str">
        <f>IF(G339="","",VLOOKUP(G339,ARANCEL!$B$5:$D$121,2,FALSE))</f>
        <v>PROTESIS METALICA CON VALPLAST (RETENEDORES ESTETICOS)</v>
      </c>
      <c r="I339" s="121" t="s">
        <v>347</v>
      </c>
      <c r="J339" s="119">
        <v>2</v>
      </c>
      <c r="K339" s="122">
        <f>IF(G339="","",VLOOKUP(G339,ARANCEL!$B$5:$D$121,3,FALSE)*J339)</f>
        <v>179928</v>
      </c>
      <c r="L339" s="1349" t="s">
        <v>9431</v>
      </c>
      <c r="M339" s="1349">
        <v>4500269135</v>
      </c>
      <c r="N339" s="1349" t="s">
        <v>9434</v>
      </c>
    </row>
    <row r="340" spans="1:14" s="237" customFormat="1" x14ac:dyDescent="0.25">
      <c r="A340" s="255" t="s">
        <v>305</v>
      </c>
      <c r="B340" s="256">
        <v>41732</v>
      </c>
      <c r="C340" s="118" t="s">
        <v>3752</v>
      </c>
      <c r="D340" s="119" t="s">
        <v>73</v>
      </c>
      <c r="E340" s="162">
        <v>10185960</v>
      </c>
      <c r="F340" s="119">
        <v>24893464</v>
      </c>
      <c r="G340" s="255">
        <v>2704005</v>
      </c>
      <c r="H340" s="120" t="str">
        <f>IF(G340="","",VLOOKUP(G340,ARANCEL!$B$5:$D$121,2,FALSE))</f>
        <v>PROVISORIO</v>
      </c>
      <c r="I340" s="121" t="s">
        <v>308</v>
      </c>
      <c r="J340" s="119">
        <v>1</v>
      </c>
      <c r="K340" s="122">
        <f>IF(G340="","",VLOOKUP(G340,ARANCEL!$B$5:$D$121,3,FALSE)*J340)</f>
        <v>3250</v>
      </c>
      <c r="L340" s="1229" t="s">
        <v>4612</v>
      </c>
      <c r="M340" s="1229">
        <v>4500229978</v>
      </c>
      <c r="N340" s="1229">
        <v>9223</v>
      </c>
    </row>
    <row r="341" spans="1:14" s="237" customFormat="1" x14ac:dyDescent="0.25">
      <c r="A341" s="255" t="s">
        <v>305</v>
      </c>
      <c r="B341" s="256">
        <v>41743</v>
      </c>
      <c r="C341" s="257" t="s">
        <v>3752</v>
      </c>
      <c r="D341" s="255" t="s">
        <v>73</v>
      </c>
      <c r="E341" s="258">
        <v>10185960</v>
      </c>
      <c r="F341" s="255">
        <v>24893464</v>
      </c>
      <c r="G341" s="255">
        <v>2704003</v>
      </c>
      <c r="H341" s="120" t="str">
        <f>IF(G341="","",VLOOKUP(G341,ARANCEL!$B$5:$D$121,2,FALSE))</f>
        <v xml:space="preserve">CORONA PERIFERICA CON PERNO MUÑON COLADO </v>
      </c>
      <c r="I341" s="121" t="s">
        <v>308</v>
      </c>
      <c r="J341" s="119">
        <v>1</v>
      </c>
      <c r="K341" s="122">
        <f>IF(G341="","",VLOOKUP(G341,ARANCEL!$B$5:$D$121,3,FALSE)*J341)</f>
        <v>32612</v>
      </c>
      <c r="L341" s="1229" t="s">
        <v>4612</v>
      </c>
      <c r="M341" s="1229">
        <v>4500229978</v>
      </c>
      <c r="N341" s="1229">
        <v>9223</v>
      </c>
    </row>
    <row r="342" spans="1:14" s="237" customFormat="1" x14ac:dyDescent="0.25">
      <c r="A342" s="255" t="s">
        <v>305</v>
      </c>
      <c r="B342" s="256">
        <v>41746</v>
      </c>
      <c r="C342" s="257" t="s">
        <v>4010</v>
      </c>
      <c r="D342" s="255" t="s">
        <v>1987</v>
      </c>
      <c r="E342" s="258">
        <v>10189045</v>
      </c>
      <c r="F342" s="255">
        <v>25630847</v>
      </c>
      <c r="G342" s="255">
        <v>2705003</v>
      </c>
      <c r="H342" s="120" t="str">
        <f>IF(G342="","",VLOOKUP(G342,ARANCEL!$B$5:$D$121,2,FALSE))</f>
        <v>INCRUSTACION ESTETICA (ART-GLASS O CERAMICA)</v>
      </c>
      <c r="I342" s="121" t="s">
        <v>312</v>
      </c>
      <c r="J342" s="119">
        <v>1</v>
      </c>
      <c r="K342" s="122">
        <f>IF(G342="","",VLOOKUP(G342,ARANCEL!$B$5:$D$121,3,FALSE)*J342)</f>
        <v>15676</v>
      </c>
      <c r="L342" s="1229" t="s">
        <v>4612</v>
      </c>
      <c r="M342" s="1229">
        <v>4500229979</v>
      </c>
      <c r="N342" s="1229">
        <v>9191</v>
      </c>
    </row>
    <row r="343" spans="1:14" s="237" customFormat="1" x14ac:dyDescent="0.25">
      <c r="A343" s="255" t="s">
        <v>305</v>
      </c>
      <c r="B343" s="256">
        <v>41884</v>
      </c>
      <c r="C343" s="118" t="s">
        <v>5419</v>
      </c>
      <c r="D343" s="119" t="s">
        <v>514</v>
      </c>
      <c r="E343" s="162">
        <v>10249774</v>
      </c>
      <c r="F343" s="119">
        <v>27584717</v>
      </c>
      <c r="G343" s="255">
        <v>2705003</v>
      </c>
      <c r="H343" s="120" t="str">
        <f>IF(G343="","",VLOOKUP(G343,ARANCEL!$B$5:$D$121,2,FALSE))</f>
        <v>INCRUSTACION ESTETICA (ART-GLASS O CERAMICA)</v>
      </c>
      <c r="I343" s="121" t="s">
        <v>7365</v>
      </c>
      <c r="J343" s="119">
        <v>2</v>
      </c>
      <c r="K343" s="122">
        <f>IF(G343="","",VLOOKUP(G343,ARANCEL!$B$5:$D$121,3,FALSE)*J343)</f>
        <v>31352</v>
      </c>
      <c r="L343" s="1229" t="s">
        <v>8256</v>
      </c>
      <c r="M343" s="1229">
        <v>4500265261</v>
      </c>
      <c r="N343" s="1229" t="s">
        <v>8947</v>
      </c>
    </row>
    <row r="344" spans="1:14" s="237" customFormat="1" x14ac:dyDescent="0.25">
      <c r="A344" s="255" t="s">
        <v>305</v>
      </c>
      <c r="B344" s="256">
        <v>41858</v>
      </c>
      <c r="C344" s="118" t="s">
        <v>6304</v>
      </c>
      <c r="D344" s="119" t="s">
        <v>516</v>
      </c>
      <c r="E344" s="162">
        <v>10238871</v>
      </c>
      <c r="F344" s="119">
        <v>27891169</v>
      </c>
      <c r="G344" s="255">
        <v>2702024</v>
      </c>
      <c r="H344" s="120" t="str">
        <f>IF(G344="","",VLOOKUP(G344,ARANCEL!$B$5:$D$121,2,FALSE))</f>
        <v>PROVISORIO SOBRE IMPLANTE</v>
      </c>
      <c r="I344" s="121" t="s">
        <v>613</v>
      </c>
      <c r="J344" s="119">
        <v>2</v>
      </c>
      <c r="K344" s="122">
        <f>IF(G344="","",VLOOKUP(G344,ARANCEL!$B$5:$D$121,3,FALSE)*J344)</f>
        <v>9222</v>
      </c>
      <c r="L344" s="1229" t="s">
        <v>6905</v>
      </c>
      <c r="M344" s="1229">
        <v>4500249770</v>
      </c>
      <c r="N344" s="1229" t="s">
        <v>7143</v>
      </c>
    </row>
    <row r="345" spans="1:14" s="237" customFormat="1" ht="15" customHeight="1" x14ac:dyDescent="0.25">
      <c r="A345" s="255" t="s">
        <v>305</v>
      </c>
      <c r="B345" s="256">
        <v>41768</v>
      </c>
      <c r="C345" s="118" t="s">
        <v>4413</v>
      </c>
      <c r="D345" s="119" t="s">
        <v>1982</v>
      </c>
      <c r="E345" s="162">
        <v>10195144</v>
      </c>
      <c r="F345" s="119">
        <v>25899002</v>
      </c>
      <c r="G345" s="255">
        <v>2704005</v>
      </c>
      <c r="H345" s="120" t="str">
        <f>IF(G345="","",VLOOKUP(G345,ARANCEL!$B$5:$D$121,2,FALSE))</f>
        <v>PROVISORIO</v>
      </c>
      <c r="I345" s="121" t="s">
        <v>317</v>
      </c>
      <c r="J345" s="119">
        <v>1</v>
      </c>
      <c r="K345" s="122">
        <f>IF(G345="","",VLOOKUP(G345,ARANCEL!$B$5:$D$121,3,FALSE)*J345)</f>
        <v>3250</v>
      </c>
      <c r="L345" s="1229" t="s">
        <v>5292</v>
      </c>
      <c r="M345" s="1229">
        <v>4500235470</v>
      </c>
      <c r="N345" s="1229">
        <v>9429</v>
      </c>
    </row>
    <row r="346" spans="1:14" s="237" customFormat="1" ht="15" customHeight="1" x14ac:dyDescent="0.25">
      <c r="A346" s="255" t="s">
        <v>305</v>
      </c>
      <c r="B346" s="256">
        <v>41782</v>
      </c>
      <c r="C346" s="257" t="s">
        <v>4413</v>
      </c>
      <c r="D346" s="255" t="s">
        <v>1982</v>
      </c>
      <c r="E346" s="258">
        <v>10195144</v>
      </c>
      <c r="F346" s="255">
        <v>25899002</v>
      </c>
      <c r="G346" s="255">
        <v>2704003</v>
      </c>
      <c r="H346" s="120" t="str">
        <f>IF(G346="","",VLOOKUP(G346,ARANCEL!$B$5:$D$121,2,FALSE))</f>
        <v xml:space="preserve">CORONA PERIFERICA CON PERNO MUÑON COLADO </v>
      </c>
      <c r="I346" s="121" t="s">
        <v>317</v>
      </c>
      <c r="J346" s="119">
        <v>1</v>
      </c>
      <c r="K346" s="122">
        <f>IF(G346="","",VLOOKUP(G346,ARANCEL!$B$5:$D$121,3,FALSE)*J346)</f>
        <v>32612</v>
      </c>
      <c r="L346" s="1229" t="s">
        <v>5292</v>
      </c>
      <c r="M346" s="1229">
        <v>4500235470</v>
      </c>
      <c r="N346" s="1229">
        <v>9429</v>
      </c>
    </row>
    <row r="347" spans="1:14" s="237" customFormat="1" x14ac:dyDescent="0.25">
      <c r="A347" s="255" t="s">
        <v>305</v>
      </c>
      <c r="B347" s="256">
        <v>41911</v>
      </c>
      <c r="C347" s="257" t="s">
        <v>7332</v>
      </c>
      <c r="D347" s="255" t="s">
        <v>516</v>
      </c>
      <c r="E347" s="258">
        <v>10258273</v>
      </c>
      <c r="F347" s="255">
        <v>28708381</v>
      </c>
      <c r="G347" s="255">
        <v>2704005</v>
      </c>
      <c r="H347" s="120" t="str">
        <f>IF(G347="","",VLOOKUP(G347,ARANCEL!$B$5:$D$121,2,FALSE))</f>
        <v>PROVISORIO</v>
      </c>
      <c r="I347" s="121" t="s">
        <v>613</v>
      </c>
      <c r="J347" s="119">
        <v>2</v>
      </c>
      <c r="K347" s="122">
        <f>IF(G347="","",VLOOKUP(G347,ARANCEL!$B$5:$D$121,3,FALSE)*J347)</f>
        <v>6500</v>
      </c>
      <c r="L347" s="1229" t="s">
        <v>8256</v>
      </c>
      <c r="M347" s="1229">
        <v>4500265261</v>
      </c>
      <c r="N347" s="1229" t="s">
        <v>8947</v>
      </c>
    </row>
    <row r="348" spans="1:14" s="237" customFormat="1" ht="15" customHeight="1" x14ac:dyDescent="0.25">
      <c r="A348" s="255" t="s">
        <v>305</v>
      </c>
      <c r="B348" s="256">
        <v>41863</v>
      </c>
      <c r="C348" s="257" t="s">
        <v>6372</v>
      </c>
      <c r="D348" s="255" t="s">
        <v>438</v>
      </c>
      <c r="E348" s="258">
        <v>10240445</v>
      </c>
      <c r="F348" s="255">
        <v>27828365</v>
      </c>
      <c r="G348" s="255">
        <v>2705003</v>
      </c>
      <c r="H348" s="120" t="str">
        <f>IF(G348="","",VLOOKUP(G348,ARANCEL!$B$5:$D$121,2,FALSE))</f>
        <v>INCRUSTACION ESTETICA (ART-GLASS O CERAMICA)</v>
      </c>
      <c r="I348" s="121" t="s">
        <v>312</v>
      </c>
      <c r="J348" s="119">
        <v>1</v>
      </c>
      <c r="K348" s="122">
        <f>IF(G348="","",VLOOKUP(G348,ARANCEL!$B$5:$D$121,3,FALSE)*J348)</f>
        <v>15676</v>
      </c>
      <c r="L348" s="1229" t="s">
        <v>6905</v>
      </c>
      <c r="M348" s="1229">
        <v>4500249770</v>
      </c>
      <c r="N348" s="1229" t="s">
        <v>7143</v>
      </c>
    </row>
    <row r="349" spans="1:14" s="237" customFormat="1" x14ac:dyDescent="0.2">
      <c r="A349" s="339" t="s">
        <v>313</v>
      </c>
      <c r="B349" s="256">
        <v>41838</v>
      </c>
      <c r="C349" s="960" t="s">
        <v>6288</v>
      </c>
      <c r="D349" s="958" t="s">
        <v>514</v>
      </c>
      <c r="E349" s="958">
        <v>10225622</v>
      </c>
      <c r="F349" s="958">
        <v>24057010</v>
      </c>
      <c r="G349" s="958">
        <v>2702048</v>
      </c>
      <c r="H349" s="120" t="str">
        <f>IF(G349="","",VLOOKUP(G349,ARANCEL!$B$5:$D$121,2,FALSE))</f>
        <v xml:space="preserve">SERVICIO LAB. IMPLANTE CORONA CEMENTADA/ATORNILLADA </v>
      </c>
      <c r="I349" s="121"/>
      <c r="J349" s="119">
        <v>6</v>
      </c>
      <c r="K349" s="122">
        <f>IF(G349="","",VLOOKUP(G349,ARANCEL!$B$5:$D$121,3,FALSE)*J349)</f>
        <v>263142</v>
      </c>
      <c r="L349" s="1229" t="s">
        <v>6017</v>
      </c>
      <c r="M349" s="1229">
        <v>4500245445</v>
      </c>
      <c r="N349" s="1229">
        <v>9809</v>
      </c>
    </row>
    <row r="350" spans="1:14" s="237" customFormat="1" x14ac:dyDescent="0.2">
      <c r="A350" s="339" t="s">
        <v>313</v>
      </c>
      <c r="B350" s="256">
        <v>41838</v>
      </c>
      <c r="C350" s="960" t="s">
        <v>6288</v>
      </c>
      <c r="D350" s="958" t="s">
        <v>514</v>
      </c>
      <c r="E350" s="958">
        <v>10225622</v>
      </c>
      <c r="F350" s="958">
        <v>24057010</v>
      </c>
      <c r="G350" s="958">
        <v>2702005</v>
      </c>
      <c r="H350" s="120" t="str">
        <f>IF(G350="","",VLOOKUP(G350,ARANCEL!$B$5:$D$121,2,FALSE))</f>
        <v xml:space="preserve">LABORATORIO INTERMEDIARIO SOBRE IMPLANTE </v>
      </c>
      <c r="I350" s="121"/>
      <c r="J350" s="119">
        <v>3</v>
      </c>
      <c r="K350" s="122">
        <f>IF(G350="","",VLOOKUP(G350,ARANCEL!$B$5:$D$121,3,FALSE)*J350)</f>
        <v>95667</v>
      </c>
      <c r="L350" s="1229" t="s">
        <v>6017</v>
      </c>
      <c r="M350" s="1229">
        <v>4500245445</v>
      </c>
      <c r="N350" s="1229">
        <v>9809</v>
      </c>
    </row>
    <row r="351" spans="1:14" s="237" customFormat="1" ht="15" customHeight="1" x14ac:dyDescent="0.25">
      <c r="A351" s="255" t="s">
        <v>305</v>
      </c>
      <c r="B351" s="256">
        <v>41851</v>
      </c>
      <c r="C351" s="118" t="s">
        <v>6146</v>
      </c>
      <c r="D351" s="119" t="s">
        <v>73</v>
      </c>
      <c r="E351" s="162">
        <v>10234605</v>
      </c>
      <c r="F351" s="119">
        <v>26064762</v>
      </c>
      <c r="G351" s="255">
        <v>2705003</v>
      </c>
      <c r="H351" s="120" t="str">
        <f>IF(G351="","",VLOOKUP(G351,ARANCEL!$B$5:$D$121,2,FALSE))</f>
        <v>INCRUSTACION ESTETICA (ART-GLASS O CERAMICA)</v>
      </c>
      <c r="I351" s="121" t="s">
        <v>316</v>
      </c>
      <c r="J351" s="119">
        <v>1</v>
      </c>
      <c r="K351" s="122">
        <f>IF(G351="","",VLOOKUP(G351,ARANCEL!$B$5:$D$121,3,FALSE)*J351)</f>
        <v>15676</v>
      </c>
      <c r="L351" s="1229" t="s">
        <v>6017</v>
      </c>
      <c r="M351" s="1229">
        <v>4500245445</v>
      </c>
      <c r="N351" s="1229">
        <v>9809</v>
      </c>
    </row>
    <row r="352" spans="1:14" s="237" customFormat="1" ht="15" customHeight="1" x14ac:dyDescent="0.25">
      <c r="A352" s="255" t="s">
        <v>305</v>
      </c>
      <c r="B352" s="256">
        <v>41684</v>
      </c>
      <c r="C352" s="257" t="s">
        <v>2810</v>
      </c>
      <c r="D352" s="255" t="s">
        <v>514</v>
      </c>
      <c r="E352" s="258">
        <v>10173863</v>
      </c>
      <c r="F352" s="255">
        <v>24837831</v>
      </c>
      <c r="G352" s="255">
        <v>2704005</v>
      </c>
      <c r="H352" s="120" t="str">
        <f>IF(G352="","",VLOOKUP(G352,ARANCEL!$B$5:$D$121,2,FALSE))</f>
        <v>PROVISORIO</v>
      </c>
      <c r="I352" s="121" t="s">
        <v>613</v>
      </c>
      <c r="J352" s="119">
        <v>2</v>
      </c>
      <c r="K352" s="122">
        <f>IF(G352="","",VLOOKUP(G352,ARANCEL!$B$5:$D$121,3,FALSE)*J352)</f>
        <v>6500</v>
      </c>
      <c r="L352" s="1229" t="s">
        <v>3438</v>
      </c>
      <c r="M352" s="1229">
        <v>4500220780</v>
      </c>
      <c r="N352" s="1229">
        <v>8621</v>
      </c>
    </row>
    <row r="353" spans="1:14" s="237" customFormat="1" x14ac:dyDescent="0.25">
      <c r="A353" s="255" t="s">
        <v>305</v>
      </c>
      <c r="B353" s="256">
        <v>41698</v>
      </c>
      <c r="C353" s="257" t="s">
        <v>2810</v>
      </c>
      <c r="D353" s="255" t="s">
        <v>514</v>
      </c>
      <c r="E353" s="258">
        <v>10173863</v>
      </c>
      <c r="F353" s="255">
        <v>24837831</v>
      </c>
      <c r="G353" s="255">
        <v>2704019</v>
      </c>
      <c r="H353" s="120" t="str">
        <f>IF(G353="","",VLOOKUP(G353,ARANCEL!$B$5:$D$121,2,FALSE))</f>
        <v>CARILLA EMPRESS</v>
      </c>
      <c r="I353" s="121" t="s">
        <v>613</v>
      </c>
      <c r="J353" s="119">
        <v>2</v>
      </c>
      <c r="K353" s="122">
        <f>IF(G353="","",VLOOKUP(G353,ARANCEL!$B$5:$D$121,3,FALSE)*J353)</f>
        <v>87714</v>
      </c>
      <c r="L353" s="1229" t="s">
        <v>3438</v>
      </c>
      <c r="M353" s="1229">
        <v>4500220780</v>
      </c>
      <c r="N353" s="1229">
        <v>8621</v>
      </c>
    </row>
    <row r="354" spans="1:14" s="237" customFormat="1" ht="15" customHeight="1" x14ac:dyDescent="0.25">
      <c r="A354" s="255" t="s">
        <v>305</v>
      </c>
      <c r="B354" s="256">
        <v>41891</v>
      </c>
      <c r="C354" s="257" t="s">
        <v>6974</v>
      </c>
      <c r="D354" s="255" t="s">
        <v>400</v>
      </c>
      <c r="E354" s="258">
        <v>10254004</v>
      </c>
      <c r="F354" s="255">
        <v>27700209</v>
      </c>
      <c r="G354" s="255">
        <v>2708001</v>
      </c>
      <c r="H354" s="120" t="str">
        <f>IF(G354="","",VLOOKUP(G354,ARANCEL!$B$5:$D$121,2,FALSE))</f>
        <v xml:space="preserve">PLACA DE ORTODONCIA SIN TORNILLO </v>
      </c>
      <c r="I354" s="121" t="s">
        <v>306</v>
      </c>
      <c r="J354" s="119">
        <v>1</v>
      </c>
      <c r="K354" s="122">
        <f>IF(G354="","",VLOOKUP(G354,ARANCEL!$B$5:$D$121,3,FALSE)*J354)</f>
        <v>17997</v>
      </c>
      <c r="L354" s="1229" t="s">
        <v>8256</v>
      </c>
      <c r="M354" s="1229">
        <v>4500265261</v>
      </c>
      <c r="N354" s="1229" t="s">
        <v>8947</v>
      </c>
    </row>
    <row r="355" spans="1:14" s="237" customFormat="1" ht="15" customHeight="1" x14ac:dyDescent="0.25">
      <c r="A355" s="255" t="s">
        <v>305</v>
      </c>
      <c r="B355" s="256">
        <v>41653</v>
      </c>
      <c r="C355" s="257" t="s">
        <v>2055</v>
      </c>
      <c r="D355" s="255" t="s">
        <v>73</v>
      </c>
      <c r="E355" s="258">
        <v>10169059</v>
      </c>
      <c r="F355" s="255">
        <v>24403488</v>
      </c>
      <c r="G355" s="255">
        <v>2705003</v>
      </c>
      <c r="H355" s="120" t="str">
        <f>IF(G355="","",VLOOKUP(G355,ARANCEL!$B$5:$D$121,2,FALSE))</f>
        <v>INCRUSTACION ESTETICA (ART-GLASS O CERAMICA)</v>
      </c>
      <c r="I355" s="121" t="s">
        <v>326</v>
      </c>
      <c r="J355" s="119">
        <v>1</v>
      </c>
      <c r="K355" s="122">
        <f>IF(G355="","",VLOOKUP(G355,ARANCEL!$B$5:$D$121,3,FALSE)*J355)</f>
        <v>15676</v>
      </c>
      <c r="L355" s="1229" t="s">
        <v>2842</v>
      </c>
      <c r="M355" s="1229">
        <v>4500216215</v>
      </c>
      <c r="N355" s="1229">
        <v>8396</v>
      </c>
    </row>
    <row r="356" spans="1:14" s="237" customFormat="1" x14ac:dyDescent="0.25">
      <c r="A356" s="255" t="s">
        <v>313</v>
      </c>
      <c r="B356" s="256">
        <v>41656</v>
      </c>
      <c r="C356" s="257" t="s">
        <v>2055</v>
      </c>
      <c r="D356" s="255" t="s">
        <v>73</v>
      </c>
      <c r="E356" s="258">
        <v>10169401</v>
      </c>
      <c r="F356" s="255">
        <v>2421159</v>
      </c>
      <c r="G356" s="255">
        <v>2705003</v>
      </c>
      <c r="H356" s="120" t="str">
        <f>IF(G356="","",VLOOKUP(G356,ARANCEL!$B$5:$D$121,2,FALSE))</f>
        <v>INCRUSTACION ESTETICA (ART-GLASS O CERAMICA)</v>
      </c>
      <c r="I356" s="121" t="s">
        <v>315</v>
      </c>
      <c r="J356" s="119">
        <v>1</v>
      </c>
      <c r="K356" s="122">
        <f>IF(G356="","",VLOOKUP(G356,ARANCEL!$B$5:$D$121,3,FALSE)*J356)</f>
        <v>15676</v>
      </c>
      <c r="L356" s="1229" t="s">
        <v>2842</v>
      </c>
      <c r="M356" s="1229">
        <v>4500216215</v>
      </c>
      <c r="N356" s="1229">
        <v>8396</v>
      </c>
    </row>
    <row r="357" spans="1:14" s="237" customFormat="1" ht="16.5" customHeight="1" x14ac:dyDescent="0.25">
      <c r="A357" s="255" t="s">
        <v>305</v>
      </c>
      <c r="B357" s="256">
        <v>41673</v>
      </c>
      <c r="C357" s="118" t="s">
        <v>2054</v>
      </c>
      <c r="D357" s="119" t="s">
        <v>516</v>
      </c>
      <c r="E357" s="162">
        <v>10171111</v>
      </c>
      <c r="F357" s="119">
        <v>19783836</v>
      </c>
      <c r="G357" s="255">
        <v>2704005</v>
      </c>
      <c r="H357" s="120" t="str">
        <f>IF(G357="","",VLOOKUP(G357,ARANCEL!$B$5:$D$121,2,FALSE))</f>
        <v>PROVISORIO</v>
      </c>
      <c r="I357" s="121" t="s">
        <v>309</v>
      </c>
      <c r="J357" s="119">
        <v>1</v>
      </c>
      <c r="K357" s="122">
        <f>IF(G357="","",VLOOKUP(G357,ARANCEL!$B$5:$D$121,3,FALSE)*J357)</f>
        <v>3250</v>
      </c>
      <c r="L357" s="1229" t="s">
        <v>4612</v>
      </c>
      <c r="M357" s="1229">
        <v>4500229978</v>
      </c>
      <c r="N357" s="1229">
        <v>9223</v>
      </c>
    </row>
    <row r="358" spans="1:14" s="237" customFormat="1" ht="15" customHeight="1" x14ac:dyDescent="0.25">
      <c r="A358" s="255" t="s">
        <v>305</v>
      </c>
      <c r="B358" s="256">
        <v>41673</v>
      </c>
      <c r="C358" s="118" t="s">
        <v>2054</v>
      </c>
      <c r="D358" s="119" t="s">
        <v>516</v>
      </c>
      <c r="E358" s="162">
        <v>10171111</v>
      </c>
      <c r="F358" s="119">
        <v>19783836</v>
      </c>
      <c r="G358" s="255">
        <v>2704003</v>
      </c>
      <c r="H358" s="120" t="str">
        <f>IF(G358="","",VLOOKUP(G358,ARANCEL!$B$5:$D$121,2,FALSE))</f>
        <v xml:space="preserve">CORONA PERIFERICA CON PERNO MUÑON COLADO </v>
      </c>
      <c r="I358" s="121" t="s">
        <v>309</v>
      </c>
      <c r="J358" s="119">
        <v>1</v>
      </c>
      <c r="K358" s="122">
        <f>IF(G358="","",VLOOKUP(G358,ARANCEL!$B$5:$D$121,3,FALSE)*J358)</f>
        <v>32612</v>
      </c>
      <c r="L358" s="1229" t="s">
        <v>2842</v>
      </c>
      <c r="M358" s="1229">
        <v>4500216217</v>
      </c>
      <c r="N358" s="1229">
        <v>8397</v>
      </c>
    </row>
    <row r="359" spans="1:14" s="237" customFormat="1" ht="15" customHeight="1" x14ac:dyDescent="0.25">
      <c r="A359" s="255" t="s">
        <v>305</v>
      </c>
      <c r="B359" s="256">
        <v>41954</v>
      </c>
      <c r="C359" s="257" t="s">
        <v>8115</v>
      </c>
      <c r="D359" s="255" t="s">
        <v>516</v>
      </c>
      <c r="E359" s="258">
        <v>10276358</v>
      </c>
      <c r="F359" s="255">
        <v>29455507</v>
      </c>
      <c r="G359" s="255">
        <v>2704005</v>
      </c>
      <c r="H359" s="120" t="str">
        <f>IF(G359="","",VLOOKUP(G359,ARANCEL!$B$5:$D$121,2,FALSE))</f>
        <v>PROVISORIO</v>
      </c>
      <c r="I359" s="121" t="s">
        <v>317</v>
      </c>
      <c r="J359" s="119">
        <v>1</v>
      </c>
      <c r="K359" s="122">
        <f>IF(G359="","",VLOOKUP(G359,ARANCEL!$B$5:$D$121,3,FALSE)*J359)</f>
        <v>3250</v>
      </c>
      <c r="L359" s="1349" t="s">
        <v>9431</v>
      </c>
      <c r="M359" s="1349">
        <v>4500269135</v>
      </c>
      <c r="N359" s="1349" t="s">
        <v>9434</v>
      </c>
    </row>
    <row r="360" spans="1:14" s="237" customFormat="1" ht="15" customHeight="1" x14ac:dyDescent="0.25">
      <c r="A360" s="255" t="s">
        <v>606</v>
      </c>
      <c r="B360" s="256">
        <v>41954</v>
      </c>
      <c r="C360" s="257" t="s">
        <v>8115</v>
      </c>
      <c r="D360" s="255" t="s">
        <v>516</v>
      </c>
      <c r="E360" s="258">
        <v>10276358</v>
      </c>
      <c r="F360" s="255">
        <v>29455507</v>
      </c>
      <c r="G360" s="255">
        <v>2704003</v>
      </c>
      <c r="H360" s="120" t="str">
        <f>IF(G360="","",VLOOKUP(G360,ARANCEL!$B$5:$D$121,2,FALSE))</f>
        <v xml:space="preserve">CORONA PERIFERICA CON PERNO MUÑON COLADO </v>
      </c>
      <c r="I360" s="121" t="s">
        <v>317</v>
      </c>
      <c r="J360" s="119">
        <v>1</v>
      </c>
      <c r="K360" s="122">
        <f>IF(G360="","",VLOOKUP(G360,ARANCEL!$B$5:$D$121,3,FALSE)*J360)</f>
        <v>32612</v>
      </c>
      <c r="L360" s="1349" t="s">
        <v>9431</v>
      </c>
      <c r="M360" s="1349">
        <v>4500269135</v>
      </c>
      <c r="N360" s="1349" t="s">
        <v>9434</v>
      </c>
    </row>
    <row r="361" spans="1:14" s="450" customFormat="1" ht="17.25" customHeight="1" x14ac:dyDescent="0.25">
      <c r="A361" s="119" t="s">
        <v>305</v>
      </c>
      <c r="B361" s="164">
        <v>42018</v>
      </c>
      <c r="C361" s="118" t="s">
        <v>9421</v>
      </c>
      <c r="D361" s="119" t="s">
        <v>73</v>
      </c>
      <c r="E361" s="162">
        <v>10307430</v>
      </c>
      <c r="F361" s="119">
        <v>30087765</v>
      </c>
      <c r="G361" s="119">
        <v>2704005</v>
      </c>
      <c r="H361" s="120" t="str">
        <f>IF(G361="","",VLOOKUP(G361,ARANCEL!$B$5:$D$121,2,FALSE))</f>
        <v>PROVISORIO</v>
      </c>
      <c r="I361" s="121" t="s">
        <v>771</v>
      </c>
      <c r="J361" s="119">
        <v>2</v>
      </c>
      <c r="K361" s="122">
        <f>IF(G361="","",VLOOKUP(G361,ARANCEL!$B$5:$D$121,3,FALSE)*J361)</f>
        <v>6500</v>
      </c>
      <c r="L361" s="1235" t="str">
        <f>IF(E361="","","IMPAGO")</f>
        <v>IMPAGO</v>
      </c>
      <c r="M361" s="1235" t="str">
        <f>IF(L361="IMPAGO","SIN O.C.","")</f>
        <v>SIN O.C.</v>
      </c>
      <c r="N361" s="1235" t="str">
        <f>IF(L361="IMPAGO","SIN FACT.","")</f>
        <v>SIN FACT.</v>
      </c>
    </row>
    <row r="362" spans="1:14" s="237" customFormat="1" ht="15" customHeight="1" x14ac:dyDescent="0.25">
      <c r="A362" s="255" t="s">
        <v>313</v>
      </c>
      <c r="B362" s="256">
        <v>42028</v>
      </c>
      <c r="C362" s="257" t="s">
        <v>9421</v>
      </c>
      <c r="D362" s="255" t="s">
        <v>73</v>
      </c>
      <c r="E362" s="258">
        <v>10307430</v>
      </c>
      <c r="F362" s="255">
        <v>30087765</v>
      </c>
      <c r="G362" s="255">
        <v>2704003</v>
      </c>
      <c r="H362" s="120" t="str">
        <f>IF(G362="","",VLOOKUP(G362,ARANCEL!$B$5:$D$121,2,FALSE))</f>
        <v xml:space="preserve">CORONA PERIFERICA CON PERNO MUÑON COLADO </v>
      </c>
      <c r="I362" s="121" t="s">
        <v>326</v>
      </c>
      <c r="J362" s="119">
        <v>1</v>
      </c>
      <c r="K362" s="122">
        <f>IF(G362="","",VLOOKUP(G362,ARANCEL!$B$5:$D$121,3,FALSE)*J362)</f>
        <v>32612</v>
      </c>
      <c r="L362" s="1235" t="str">
        <f>IF(E362="","","IMPAGO")</f>
        <v>IMPAGO</v>
      </c>
      <c r="M362" s="1235" t="str">
        <f>IF(L362="IMPAGO","SIN O.C.","")</f>
        <v>SIN O.C.</v>
      </c>
      <c r="N362" s="1235" t="str">
        <f>IF(L362="IMPAGO","SIN FACT.","")</f>
        <v>SIN FACT.</v>
      </c>
    </row>
    <row r="363" spans="1:14" s="237" customFormat="1" ht="15" customHeight="1" x14ac:dyDescent="0.25">
      <c r="A363" s="555" t="s">
        <v>305</v>
      </c>
      <c r="B363" s="556">
        <v>41716</v>
      </c>
      <c r="C363" s="557" t="s">
        <v>3362</v>
      </c>
      <c r="D363" s="555" t="s">
        <v>516</v>
      </c>
      <c r="E363" s="558">
        <v>10181354</v>
      </c>
      <c r="F363" s="555">
        <v>25057004</v>
      </c>
      <c r="G363" s="555">
        <v>2705003</v>
      </c>
      <c r="H363" s="120" t="str">
        <f>IF(G363="","",VLOOKUP(G363,ARANCEL!$B$5:$D$121,2,FALSE))</f>
        <v>INCRUSTACION ESTETICA (ART-GLASS O CERAMICA)</v>
      </c>
      <c r="I363" s="121" t="s">
        <v>312</v>
      </c>
      <c r="J363" s="119">
        <v>1</v>
      </c>
      <c r="K363" s="122">
        <f>IF(G363="","",VLOOKUP(G363,ARANCEL!$B$5:$D$121,3,FALSE)*J363)</f>
        <v>15676</v>
      </c>
      <c r="L363" s="1229" t="s">
        <v>3058</v>
      </c>
      <c r="M363" s="1229">
        <v>4500225658</v>
      </c>
      <c r="N363" s="1229">
        <v>8928</v>
      </c>
    </row>
    <row r="364" spans="1:14" s="237" customFormat="1" ht="15" customHeight="1" x14ac:dyDescent="0.25">
      <c r="A364" s="555" t="s">
        <v>305</v>
      </c>
      <c r="B364" s="556">
        <v>41761</v>
      </c>
      <c r="C364" s="557" t="s">
        <v>4278</v>
      </c>
      <c r="D364" s="555" t="s">
        <v>73</v>
      </c>
      <c r="E364" s="558">
        <v>10192546</v>
      </c>
      <c r="F364" s="555">
        <v>256339527</v>
      </c>
      <c r="G364" s="555">
        <v>2704005</v>
      </c>
      <c r="H364" s="120" t="str">
        <f>IF(G364="","",VLOOKUP(G364,ARANCEL!$B$5:$D$121,2,FALSE))</f>
        <v>PROVISORIO</v>
      </c>
      <c r="I364" s="121" t="s">
        <v>312</v>
      </c>
      <c r="J364" s="119">
        <v>1</v>
      </c>
      <c r="K364" s="122">
        <f>IF(G364="","",VLOOKUP(G364,ARANCEL!$B$5:$D$121,3,FALSE)*J364)</f>
        <v>3250</v>
      </c>
      <c r="L364" s="1229" t="s">
        <v>4612</v>
      </c>
      <c r="M364" s="1229">
        <v>4500229981</v>
      </c>
      <c r="N364" s="1229">
        <v>9192</v>
      </c>
    </row>
    <row r="365" spans="1:14" s="237" customFormat="1" x14ac:dyDescent="0.25">
      <c r="A365" s="555" t="s">
        <v>313</v>
      </c>
      <c r="B365" s="556">
        <v>41785</v>
      </c>
      <c r="C365" s="257" t="s">
        <v>4278</v>
      </c>
      <c r="D365" s="255" t="s">
        <v>73</v>
      </c>
      <c r="E365" s="258">
        <v>10192546</v>
      </c>
      <c r="F365" s="255">
        <v>256339527</v>
      </c>
      <c r="G365" s="555">
        <v>2704003</v>
      </c>
      <c r="H365" s="120" t="str">
        <f>IF(G365="","",VLOOKUP(G365,ARANCEL!$B$5:$D$121,2,FALSE))</f>
        <v xml:space="preserve">CORONA PERIFERICA CON PERNO MUÑON COLADO </v>
      </c>
      <c r="I365" s="121" t="s">
        <v>312</v>
      </c>
      <c r="J365" s="119">
        <v>1</v>
      </c>
      <c r="K365" s="122">
        <f>IF(G365="","",VLOOKUP(G365,ARANCEL!$B$5:$D$121,3,FALSE)*J365)</f>
        <v>32612</v>
      </c>
      <c r="L365" s="1229" t="s">
        <v>5292</v>
      </c>
      <c r="M365" s="1229">
        <v>4500235470</v>
      </c>
      <c r="N365" s="1229">
        <v>9429</v>
      </c>
    </row>
    <row r="366" spans="1:14" s="237" customFormat="1" ht="15" customHeight="1" x14ac:dyDescent="0.2">
      <c r="A366" s="588" t="s">
        <v>313</v>
      </c>
      <c r="B366" s="556">
        <v>41974</v>
      </c>
      <c r="C366" s="1406" t="s">
        <v>8774</v>
      </c>
      <c r="D366" s="1406" t="s">
        <v>1987</v>
      </c>
      <c r="E366" s="1406">
        <v>10295762</v>
      </c>
      <c r="F366" s="1406">
        <v>29342080</v>
      </c>
      <c r="G366" s="1406">
        <v>2706002</v>
      </c>
      <c r="H366" s="120" t="str">
        <f>IF(G366="","",VLOOKUP(G366,ARANCEL!$B$5:$D$121,2,FALSE))</f>
        <v xml:space="preserve">PROTESIS PARCIAL ACRILICA </v>
      </c>
      <c r="I366" s="121"/>
      <c r="J366" s="119">
        <v>1</v>
      </c>
      <c r="K366" s="122">
        <f>IF(G366="","",VLOOKUP(G366,ARANCEL!$B$5:$D$121,3,FALSE)*J366)</f>
        <v>24026</v>
      </c>
      <c r="L366" s="1349" t="s">
        <v>9431</v>
      </c>
      <c r="M366" s="1349">
        <v>4500269135</v>
      </c>
      <c r="N366" s="1349" t="s">
        <v>9434</v>
      </c>
    </row>
    <row r="367" spans="1:14" s="237" customFormat="1" x14ac:dyDescent="0.25">
      <c r="A367" s="555" t="s">
        <v>305</v>
      </c>
      <c r="B367" s="556">
        <v>41978</v>
      </c>
      <c r="C367" s="557" t="s">
        <v>8774</v>
      </c>
      <c r="D367" s="555" t="s">
        <v>1987</v>
      </c>
      <c r="E367" s="558">
        <v>10291639</v>
      </c>
      <c r="F367" s="555">
        <v>29342080</v>
      </c>
      <c r="G367" s="555">
        <v>2704005</v>
      </c>
      <c r="H367" s="120" t="str">
        <f>IF(G367="","",VLOOKUP(G367,ARANCEL!$B$5:$D$121,2,FALSE))</f>
        <v>PROVISORIO</v>
      </c>
      <c r="I367" s="121" t="s">
        <v>335</v>
      </c>
      <c r="J367" s="119">
        <v>1</v>
      </c>
      <c r="K367" s="122">
        <f>IF(G367="","",VLOOKUP(G367,ARANCEL!$B$5:$D$121,3,FALSE)*J367)</f>
        <v>3250</v>
      </c>
      <c r="L367" s="1349" t="s">
        <v>9431</v>
      </c>
      <c r="M367" s="1349">
        <v>4500269135</v>
      </c>
      <c r="N367" s="1349" t="s">
        <v>9434</v>
      </c>
    </row>
    <row r="368" spans="1:14" s="237" customFormat="1" ht="15" customHeight="1" x14ac:dyDescent="0.25">
      <c r="A368" s="255" t="s">
        <v>305</v>
      </c>
      <c r="B368" s="256">
        <v>41990</v>
      </c>
      <c r="C368" s="257" t="s">
        <v>8774</v>
      </c>
      <c r="D368" s="255" t="s">
        <v>1987</v>
      </c>
      <c r="E368" s="258">
        <v>10295762</v>
      </c>
      <c r="F368" s="255">
        <v>29342080</v>
      </c>
      <c r="G368" s="255">
        <v>2704003</v>
      </c>
      <c r="H368" s="120" t="str">
        <f>IF(G368="","",VLOOKUP(G368,ARANCEL!$B$5:$D$121,2,FALSE))</f>
        <v xml:space="preserve">CORONA PERIFERICA CON PERNO MUÑON COLADO </v>
      </c>
      <c r="I368" s="121" t="s">
        <v>335</v>
      </c>
      <c r="J368" s="119">
        <v>1</v>
      </c>
      <c r="K368" s="122">
        <f>IF(G368="","",VLOOKUP(G368,ARANCEL!$B$5:$D$121,3,FALSE)*J368)</f>
        <v>32612</v>
      </c>
      <c r="L368" s="1349" t="s">
        <v>9431</v>
      </c>
      <c r="M368" s="1349">
        <v>4500269135</v>
      </c>
      <c r="N368" s="1349" t="s">
        <v>9434</v>
      </c>
    </row>
    <row r="369" spans="1:14" s="237" customFormat="1" x14ac:dyDescent="0.25">
      <c r="A369" s="255" t="s">
        <v>305</v>
      </c>
      <c r="B369" s="256">
        <v>41725</v>
      </c>
      <c r="C369" s="118" t="s">
        <v>3583</v>
      </c>
      <c r="D369" s="119" t="s">
        <v>514</v>
      </c>
      <c r="E369" s="162">
        <v>10184130</v>
      </c>
      <c r="F369" s="119">
        <v>25512560</v>
      </c>
      <c r="G369" s="255">
        <v>2704005</v>
      </c>
      <c r="H369" s="120" t="str">
        <f>IF(G369="","",VLOOKUP(G369,ARANCEL!$B$5:$D$121,2,FALSE))</f>
        <v>PROVISORIO</v>
      </c>
      <c r="I369" s="121" t="s">
        <v>312</v>
      </c>
      <c r="J369" s="119">
        <v>1</v>
      </c>
      <c r="K369" s="122">
        <f>IF(G369="","",VLOOKUP(G369,ARANCEL!$B$5:$D$121,3,FALSE)*J369)</f>
        <v>3250</v>
      </c>
      <c r="L369" s="1229" t="s">
        <v>3058</v>
      </c>
      <c r="M369" s="1229">
        <v>4500225654</v>
      </c>
      <c r="N369" s="1229">
        <v>8926</v>
      </c>
    </row>
    <row r="370" spans="1:14" s="237" customFormat="1" ht="15" customHeight="1" x14ac:dyDescent="0.25">
      <c r="A370" s="555" t="s">
        <v>305</v>
      </c>
      <c r="B370" s="556">
        <v>41746</v>
      </c>
      <c r="C370" s="557" t="s">
        <v>3583</v>
      </c>
      <c r="D370" s="555" t="s">
        <v>514</v>
      </c>
      <c r="E370" s="558">
        <v>10184130</v>
      </c>
      <c r="F370" s="555">
        <v>25512560</v>
      </c>
      <c r="G370" s="555">
        <v>2704003</v>
      </c>
      <c r="H370" s="120" t="str">
        <f>IF(G370="","",VLOOKUP(G370,ARANCEL!$B$5:$D$121,2,FALSE))</f>
        <v xml:space="preserve">CORONA PERIFERICA CON PERNO MUÑON COLADO </v>
      </c>
      <c r="I370" s="121" t="s">
        <v>312</v>
      </c>
      <c r="J370" s="119">
        <v>1</v>
      </c>
      <c r="K370" s="122">
        <f>IF(G370="","",VLOOKUP(G370,ARANCEL!$B$5:$D$121,3,FALSE)*J370)</f>
        <v>32612</v>
      </c>
      <c r="L370" s="1229" t="s">
        <v>4612</v>
      </c>
      <c r="M370" s="1229">
        <v>4500229978</v>
      </c>
      <c r="N370" s="1229">
        <v>9223</v>
      </c>
    </row>
    <row r="371" spans="1:14" s="237" customFormat="1" x14ac:dyDescent="0.25">
      <c r="A371" s="555" t="s">
        <v>305</v>
      </c>
      <c r="B371" s="556">
        <v>41739</v>
      </c>
      <c r="C371" s="118" t="s">
        <v>3914</v>
      </c>
      <c r="D371" s="119" t="s">
        <v>1982</v>
      </c>
      <c r="E371" s="162">
        <v>10188132</v>
      </c>
      <c r="F371" s="119">
        <v>25549504</v>
      </c>
      <c r="G371" s="555">
        <v>2705003</v>
      </c>
      <c r="H371" s="120" t="str">
        <f>IF(G371="","",VLOOKUP(G371,ARANCEL!$B$5:$D$121,2,FALSE))</f>
        <v>INCRUSTACION ESTETICA (ART-GLASS O CERAMICA)</v>
      </c>
      <c r="I371" s="121" t="s">
        <v>337</v>
      </c>
      <c r="J371" s="119">
        <v>1</v>
      </c>
      <c r="K371" s="122">
        <f>IF(G371="","",VLOOKUP(G371,ARANCEL!$B$5:$D$121,3,FALSE)*J371)</f>
        <v>15676</v>
      </c>
      <c r="L371" s="1229" t="s">
        <v>4612</v>
      </c>
      <c r="M371" s="1229">
        <v>4500229979</v>
      </c>
      <c r="N371" s="1229">
        <v>9191</v>
      </c>
    </row>
    <row r="372" spans="1:14" s="237" customFormat="1" x14ac:dyDescent="0.25">
      <c r="A372" s="555" t="s">
        <v>305</v>
      </c>
      <c r="B372" s="556">
        <v>41731</v>
      </c>
      <c r="C372" s="118" t="s">
        <v>3708</v>
      </c>
      <c r="D372" s="119" t="s">
        <v>69</v>
      </c>
      <c r="E372" s="162">
        <v>10185298</v>
      </c>
      <c r="F372" s="119">
        <v>25344980</v>
      </c>
      <c r="G372" s="555">
        <v>2704005</v>
      </c>
      <c r="H372" s="120" t="str">
        <f>IF(G372="","",VLOOKUP(G372,ARANCEL!$B$5:$D$121,2,FALSE))</f>
        <v>PROVISORIO</v>
      </c>
      <c r="I372" s="121" t="s">
        <v>312</v>
      </c>
      <c r="J372" s="119">
        <v>1</v>
      </c>
      <c r="K372" s="122">
        <f>IF(G372="","",VLOOKUP(G372,ARANCEL!$B$5:$D$121,3,FALSE)*J372)</f>
        <v>3250</v>
      </c>
      <c r="L372" s="1229" t="s">
        <v>4612</v>
      </c>
      <c r="M372" s="1229">
        <v>4500229978</v>
      </c>
      <c r="N372" s="1229">
        <v>9223</v>
      </c>
    </row>
    <row r="373" spans="1:14" s="237" customFormat="1" x14ac:dyDescent="0.25">
      <c r="A373" s="555" t="s">
        <v>305</v>
      </c>
      <c r="B373" s="556">
        <v>41766</v>
      </c>
      <c r="C373" s="118" t="s">
        <v>3708</v>
      </c>
      <c r="D373" s="119" t="s">
        <v>69</v>
      </c>
      <c r="E373" s="162">
        <v>10185298</v>
      </c>
      <c r="F373" s="119">
        <v>25344980</v>
      </c>
      <c r="G373" s="555">
        <v>2704003</v>
      </c>
      <c r="H373" s="120" t="str">
        <f>IF(G373="","",VLOOKUP(G373,ARANCEL!$B$5:$D$121,2,FALSE))</f>
        <v xml:space="preserve">CORONA PERIFERICA CON PERNO MUÑON COLADO </v>
      </c>
      <c r="I373" s="121" t="s">
        <v>312</v>
      </c>
      <c r="J373" s="119">
        <v>1</v>
      </c>
      <c r="K373" s="122">
        <f>IF(G373="","",VLOOKUP(G373,ARANCEL!$B$5:$D$121,3,FALSE)*J373)</f>
        <v>32612</v>
      </c>
      <c r="L373" s="1229" t="s">
        <v>4612</v>
      </c>
      <c r="M373" s="1229">
        <v>4500229978</v>
      </c>
      <c r="N373" s="1229">
        <v>9223</v>
      </c>
    </row>
    <row r="374" spans="1:14" x14ac:dyDescent="0.25">
      <c r="A374" s="119" t="s">
        <v>305</v>
      </c>
      <c r="B374" s="164">
        <v>41779</v>
      </c>
      <c r="C374" s="118" t="s">
        <v>4665</v>
      </c>
      <c r="D374" s="119" t="s">
        <v>438</v>
      </c>
      <c r="E374" s="162">
        <v>10198777</v>
      </c>
      <c r="F374" s="119">
        <v>26371550</v>
      </c>
      <c r="G374" s="119">
        <v>2704005</v>
      </c>
      <c r="H374" s="120" t="str">
        <f>IF(G374="","",VLOOKUP(G374,ARANCEL!$B$5:$D$121,2,FALSE))</f>
        <v>PROVISORIO</v>
      </c>
      <c r="I374" s="121" t="s">
        <v>337</v>
      </c>
      <c r="J374" s="119">
        <v>1</v>
      </c>
      <c r="K374" s="122">
        <f>IF(G374="","",VLOOKUP(G374,ARANCEL!$B$5:$D$121,3,FALSE)*J374)</f>
        <v>3250</v>
      </c>
      <c r="L374" s="1229" t="s">
        <v>5292</v>
      </c>
      <c r="M374" s="1229">
        <v>4500235468</v>
      </c>
      <c r="N374" s="1229">
        <v>9427</v>
      </c>
    </row>
    <row r="375" spans="1:14" s="237" customFormat="1" ht="15" customHeight="1" x14ac:dyDescent="0.25">
      <c r="A375" s="255" t="s">
        <v>305</v>
      </c>
      <c r="B375" s="256">
        <v>41793</v>
      </c>
      <c r="C375" s="118" t="s">
        <v>4665</v>
      </c>
      <c r="D375" s="119" t="s">
        <v>438</v>
      </c>
      <c r="E375" s="162">
        <v>10198777</v>
      </c>
      <c r="F375" s="119">
        <v>26371550</v>
      </c>
      <c r="G375" s="255">
        <v>2704003</v>
      </c>
      <c r="H375" s="120" t="str">
        <f>IF(G375="","",VLOOKUP(G375,ARANCEL!$B$5:$D$121,2,FALSE))</f>
        <v xml:space="preserve">CORONA PERIFERICA CON PERNO MUÑON COLADO </v>
      </c>
      <c r="I375" s="121" t="s">
        <v>337</v>
      </c>
      <c r="J375" s="119">
        <v>1</v>
      </c>
      <c r="K375" s="122">
        <f>IF(G375="","",VLOOKUP(G375,ARANCEL!$B$5:$D$121,3,FALSE)*J375)</f>
        <v>32612</v>
      </c>
      <c r="L375" s="1229" t="s">
        <v>5292</v>
      </c>
      <c r="M375" s="1229">
        <v>4500235468</v>
      </c>
      <c r="N375" s="1229">
        <v>9427</v>
      </c>
    </row>
    <row r="376" spans="1:14" s="237" customFormat="1" x14ac:dyDescent="0.25">
      <c r="A376" s="555" t="s">
        <v>305</v>
      </c>
      <c r="B376" s="556">
        <v>41754</v>
      </c>
      <c r="C376" s="557" t="s">
        <v>4157</v>
      </c>
      <c r="D376" s="555" t="s">
        <v>516</v>
      </c>
      <c r="E376" s="558">
        <v>10191145</v>
      </c>
      <c r="F376" s="555">
        <v>25738780</v>
      </c>
      <c r="G376" s="555">
        <v>2705003</v>
      </c>
      <c r="H376" s="120" t="str">
        <f>IF(G376="","",VLOOKUP(G376,ARANCEL!$B$5:$D$121,2,FALSE))</f>
        <v>INCRUSTACION ESTETICA (ART-GLASS O CERAMICA)</v>
      </c>
      <c r="I376" s="121" t="s">
        <v>322</v>
      </c>
      <c r="J376" s="119">
        <v>1</v>
      </c>
      <c r="K376" s="122">
        <f>IF(G376="","",VLOOKUP(G376,ARANCEL!$B$5:$D$121,3,FALSE)*J376)</f>
        <v>15676</v>
      </c>
      <c r="L376" s="1229" t="s">
        <v>4612</v>
      </c>
      <c r="M376" s="1229">
        <v>4500229981</v>
      </c>
      <c r="N376" s="1229">
        <v>9192</v>
      </c>
    </row>
    <row r="377" spans="1:14" s="237" customFormat="1" ht="15" customHeight="1" x14ac:dyDescent="0.25">
      <c r="A377" s="555" t="s">
        <v>305</v>
      </c>
      <c r="B377" s="556">
        <v>42023</v>
      </c>
      <c r="C377" s="557" t="s">
        <v>9581</v>
      </c>
      <c r="D377" s="555" t="s">
        <v>8150</v>
      </c>
      <c r="E377" s="558">
        <v>10309969</v>
      </c>
      <c r="F377" s="555">
        <v>30182539</v>
      </c>
      <c r="G377" s="555">
        <v>2708001</v>
      </c>
      <c r="H377" s="120" t="str">
        <f>IF(G377="","",VLOOKUP(G377,ARANCEL!$B$5:$D$121,2,FALSE))</f>
        <v xml:space="preserve">PLACA DE ORTODONCIA SIN TORNILLO </v>
      </c>
      <c r="I377" s="121" t="s">
        <v>306</v>
      </c>
      <c r="J377" s="119">
        <v>1</v>
      </c>
      <c r="K377" s="122">
        <f>IF(G377="","",VLOOKUP(G377,ARANCEL!$B$5:$D$121,3,FALSE)*J377)</f>
        <v>17997</v>
      </c>
      <c r="L377" s="1235" t="str">
        <f>IF(E377="","","IMPAGO")</f>
        <v>IMPAGO</v>
      </c>
      <c r="M377" s="1235" t="str">
        <f>IF(L377="IMPAGO","SIN O.C.","")</f>
        <v>SIN O.C.</v>
      </c>
      <c r="N377" s="1235" t="str">
        <f>IF(L377="IMPAGO","SIN FACT.","")</f>
        <v>SIN FACT.</v>
      </c>
    </row>
    <row r="378" spans="1:14" s="237" customFormat="1" ht="15" customHeight="1" x14ac:dyDescent="0.25">
      <c r="A378" s="555" t="s">
        <v>305</v>
      </c>
      <c r="B378" s="556">
        <v>41641</v>
      </c>
      <c r="C378" s="118" t="s">
        <v>2051</v>
      </c>
      <c r="D378" s="119" t="s">
        <v>1982</v>
      </c>
      <c r="E378" s="162">
        <v>10166305</v>
      </c>
      <c r="F378" s="119">
        <v>24304318</v>
      </c>
      <c r="G378" s="555">
        <v>2704003</v>
      </c>
      <c r="H378" s="120" t="str">
        <f>IF(G378="","",VLOOKUP(G378,ARANCEL!$B$5:$D$121,2,FALSE))</f>
        <v xml:space="preserve">CORONA PERIFERICA CON PERNO MUÑON COLADO </v>
      </c>
      <c r="I378" s="121" t="s">
        <v>324</v>
      </c>
      <c r="J378" s="119">
        <v>1</v>
      </c>
      <c r="K378" s="122">
        <f>IF(G378="","",VLOOKUP(G378,ARANCEL!$B$5:$D$121,3,FALSE)*J378)</f>
        <v>32612</v>
      </c>
      <c r="L378" s="1236" t="s">
        <v>597</v>
      </c>
      <c r="M378" s="1236">
        <v>4500211673</v>
      </c>
      <c r="N378" s="1236">
        <v>8188</v>
      </c>
    </row>
    <row r="379" spans="1:14" s="237" customFormat="1" x14ac:dyDescent="0.25">
      <c r="A379" s="555" t="s">
        <v>305</v>
      </c>
      <c r="B379" s="556">
        <v>41956</v>
      </c>
      <c r="C379" s="557" t="s">
        <v>8242</v>
      </c>
      <c r="D379" s="555" t="s">
        <v>8150</v>
      </c>
      <c r="E379" s="558">
        <v>10279075</v>
      </c>
      <c r="F379" s="555">
        <v>29314938</v>
      </c>
      <c r="G379" s="555">
        <v>2708002</v>
      </c>
      <c r="H379" s="120" t="str">
        <f>IF(G379="","",VLOOKUP(G379,ARANCEL!$B$5:$D$121,2,FALSE))</f>
        <v xml:space="preserve">PLACA DE ORTODONCIA CON UN TORNILLO </v>
      </c>
      <c r="I379" s="121" t="s">
        <v>306</v>
      </c>
      <c r="J379" s="119">
        <v>1</v>
      </c>
      <c r="K379" s="122">
        <f>IF(G379="","",VLOOKUP(G379,ARANCEL!$B$5:$D$121,3,FALSE)*J379)</f>
        <v>21402</v>
      </c>
      <c r="L379" s="1349" t="s">
        <v>9431</v>
      </c>
      <c r="M379" s="1349">
        <v>4500269135</v>
      </c>
      <c r="N379" s="1349" t="s">
        <v>9434</v>
      </c>
    </row>
    <row r="380" spans="1:14" s="237" customFormat="1" x14ac:dyDescent="0.25">
      <c r="A380" s="555" t="s">
        <v>305</v>
      </c>
      <c r="B380" s="556">
        <v>41751</v>
      </c>
      <c r="C380" s="557" t="s">
        <v>4063</v>
      </c>
      <c r="D380" s="555" t="s">
        <v>73</v>
      </c>
      <c r="E380" s="558">
        <v>10189894</v>
      </c>
      <c r="F380" s="555">
        <v>25231968</v>
      </c>
      <c r="G380" s="555">
        <v>2705003</v>
      </c>
      <c r="H380" s="120" t="str">
        <f>IF(G380="","",VLOOKUP(G380,ARANCEL!$B$5:$D$121,2,FALSE))</f>
        <v>INCRUSTACION ESTETICA (ART-GLASS O CERAMICA)</v>
      </c>
      <c r="I380" s="121" t="s">
        <v>326</v>
      </c>
      <c r="J380" s="119">
        <v>1</v>
      </c>
      <c r="K380" s="122">
        <f>IF(G380="","",VLOOKUP(G380,ARANCEL!$B$5:$D$121,3,FALSE)*J380)</f>
        <v>15676</v>
      </c>
      <c r="L380" s="1229" t="s">
        <v>4612</v>
      </c>
      <c r="M380" s="1229">
        <v>4500229979</v>
      </c>
      <c r="N380" s="1229">
        <v>9191</v>
      </c>
    </row>
    <row r="381" spans="1:14" s="237" customFormat="1" ht="14.25" customHeight="1" x14ac:dyDescent="0.25">
      <c r="A381" s="555" t="s">
        <v>305</v>
      </c>
      <c r="B381" s="556">
        <v>41821</v>
      </c>
      <c r="C381" s="557" t="s">
        <v>5476</v>
      </c>
      <c r="D381" s="555" t="s">
        <v>73</v>
      </c>
      <c r="E381" s="558">
        <v>10220274</v>
      </c>
      <c r="F381" s="555">
        <v>26357882</v>
      </c>
      <c r="G381" s="555">
        <v>2702048</v>
      </c>
      <c r="H381" s="120" t="str">
        <f>IF(G381="","",VLOOKUP(G381,ARANCEL!$B$5:$D$121,2,FALSE))</f>
        <v xml:space="preserve">SERVICIO LAB. IMPLANTE CORONA CEMENTADA/ATORNILLADA </v>
      </c>
      <c r="I381" s="121" t="s">
        <v>323</v>
      </c>
      <c r="J381" s="119">
        <v>1</v>
      </c>
      <c r="K381" s="122">
        <f>IF(G381="","",VLOOKUP(G381,ARANCEL!$B$5:$D$121,3,FALSE)*J381)</f>
        <v>43857</v>
      </c>
      <c r="L381" s="1229" t="s">
        <v>5742</v>
      </c>
      <c r="M381" s="1229">
        <v>4500241302</v>
      </c>
      <c r="N381" s="1229" t="s">
        <v>5769</v>
      </c>
    </row>
    <row r="382" spans="1:14" s="237" customFormat="1" ht="15" customHeight="1" x14ac:dyDescent="0.25">
      <c r="A382" s="555" t="s">
        <v>305</v>
      </c>
      <c r="B382" s="556">
        <v>41821</v>
      </c>
      <c r="C382" s="557" t="s">
        <v>5476</v>
      </c>
      <c r="D382" s="555" t="s">
        <v>73</v>
      </c>
      <c r="E382" s="558">
        <v>10220274</v>
      </c>
      <c r="F382" s="555">
        <v>26357882</v>
      </c>
      <c r="G382" s="555">
        <v>2702005</v>
      </c>
      <c r="H382" s="120" t="str">
        <f>IF(G382="","",VLOOKUP(G382,ARANCEL!$B$5:$D$121,2,FALSE))</f>
        <v xml:space="preserve">LABORATORIO INTERMEDIARIO SOBRE IMPLANTE </v>
      </c>
      <c r="I382" s="121" t="s">
        <v>325</v>
      </c>
      <c r="J382" s="119">
        <v>1</v>
      </c>
      <c r="K382" s="122">
        <f>IF(G382="","",VLOOKUP(G382,ARANCEL!$B$5:$D$121,3,FALSE)*J382)</f>
        <v>31889</v>
      </c>
      <c r="L382" s="1229" t="s">
        <v>5742</v>
      </c>
      <c r="M382" s="1229">
        <v>4500241302</v>
      </c>
      <c r="N382" s="1229" t="s">
        <v>5769</v>
      </c>
    </row>
    <row r="383" spans="1:14" s="237" customFormat="1" x14ac:dyDescent="0.25">
      <c r="A383" s="555" t="s">
        <v>305</v>
      </c>
      <c r="B383" s="556">
        <v>41848</v>
      </c>
      <c r="C383" s="557" t="s">
        <v>5476</v>
      </c>
      <c r="D383" s="555" t="s">
        <v>73</v>
      </c>
      <c r="E383" s="558">
        <v>10220274</v>
      </c>
      <c r="F383" s="555">
        <v>26357882</v>
      </c>
      <c r="G383" s="555">
        <v>2702048</v>
      </c>
      <c r="H383" s="120" t="str">
        <f>IF(G383="","",VLOOKUP(G383,ARANCEL!$B$5:$D$121,2,FALSE))</f>
        <v xml:space="preserve">SERVICIO LAB. IMPLANTE CORONA CEMENTADA/ATORNILLADA </v>
      </c>
      <c r="I383" s="121" t="s">
        <v>329</v>
      </c>
      <c r="J383" s="119">
        <v>1</v>
      </c>
      <c r="K383" s="122">
        <f>IF(G383="","",VLOOKUP(G383,ARANCEL!$B$5:$D$121,3,FALSE)*J383)</f>
        <v>43857</v>
      </c>
      <c r="L383" s="1229" t="s">
        <v>6017</v>
      </c>
      <c r="M383" s="1229">
        <v>4500245445</v>
      </c>
      <c r="N383" s="1229">
        <v>9809</v>
      </c>
    </row>
    <row r="384" spans="1:14" s="237" customFormat="1" ht="15" customHeight="1" x14ac:dyDescent="0.25">
      <c r="A384" s="555" t="s">
        <v>305</v>
      </c>
      <c r="B384" s="556">
        <v>41960</v>
      </c>
      <c r="C384" s="557" t="s">
        <v>8344</v>
      </c>
      <c r="D384" s="555" t="s">
        <v>73</v>
      </c>
      <c r="E384" s="558">
        <v>10281434</v>
      </c>
      <c r="F384" s="555">
        <v>29230487</v>
      </c>
      <c r="G384" s="555">
        <v>2705003</v>
      </c>
      <c r="H384" s="120" t="str">
        <f>IF(G384="","",VLOOKUP(G384,ARANCEL!$B$5:$D$121,2,FALSE))</f>
        <v>INCRUSTACION ESTETICA (ART-GLASS O CERAMICA)</v>
      </c>
      <c r="I384" s="121" t="s">
        <v>618</v>
      </c>
      <c r="J384" s="119">
        <v>1</v>
      </c>
      <c r="K384" s="122">
        <f>IF(G384="","",VLOOKUP(G384,ARANCEL!$B$5:$D$121,3,FALSE)*J384)</f>
        <v>15676</v>
      </c>
      <c r="L384" s="1349" t="s">
        <v>9431</v>
      </c>
      <c r="M384" s="1349">
        <v>4500269135</v>
      </c>
      <c r="N384" s="1349" t="s">
        <v>9434</v>
      </c>
    </row>
    <row r="385" spans="1:14" s="237" customFormat="1" x14ac:dyDescent="0.25">
      <c r="A385" s="555" t="s">
        <v>313</v>
      </c>
      <c r="B385" s="556">
        <v>41960</v>
      </c>
      <c r="C385" s="557" t="s">
        <v>8344</v>
      </c>
      <c r="D385" s="555" t="s">
        <v>73</v>
      </c>
      <c r="E385" s="558">
        <v>10281434</v>
      </c>
      <c r="F385" s="555">
        <v>29230487</v>
      </c>
      <c r="G385" s="555">
        <v>2706008</v>
      </c>
      <c r="H385" s="120" t="str">
        <f>IF(G385="","",VLOOKUP(G385,ARANCEL!$B$5:$D$121,2,FALSE))</f>
        <v xml:space="preserve">PROTESIS METALICA TERMINADA </v>
      </c>
      <c r="I385" s="121" t="s">
        <v>618</v>
      </c>
      <c r="J385" s="119">
        <v>1</v>
      </c>
      <c r="K385" s="122">
        <f>IF(G385="","",VLOOKUP(G385,ARANCEL!$B$5:$D$121,3,FALSE)*J385)</f>
        <v>39483</v>
      </c>
      <c r="L385" s="1349" t="s">
        <v>9431</v>
      </c>
      <c r="M385" s="1349">
        <v>4500269135</v>
      </c>
      <c r="N385" s="1349" t="s">
        <v>9434</v>
      </c>
    </row>
    <row r="386" spans="1:14" s="237" customFormat="1" ht="15" customHeight="1" x14ac:dyDescent="0.25">
      <c r="A386" s="555" t="s">
        <v>305</v>
      </c>
      <c r="B386" s="556">
        <v>42018</v>
      </c>
      <c r="C386" s="607" t="s">
        <v>9486</v>
      </c>
      <c r="D386" s="606" t="s">
        <v>514</v>
      </c>
      <c r="E386" s="608">
        <v>10307590</v>
      </c>
      <c r="F386" s="606">
        <v>28332133</v>
      </c>
      <c r="G386" s="606">
        <v>2705001</v>
      </c>
      <c r="H386" s="120" t="str">
        <f>IF(G386="","",VLOOKUP(G386,ARANCEL!$B$5:$D$121,2,FALSE))</f>
        <v xml:space="preserve">EN METAL NO NOBLE </v>
      </c>
      <c r="I386" s="121" t="s">
        <v>318</v>
      </c>
      <c r="J386" s="119">
        <v>1</v>
      </c>
      <c r="K386" s="122">
        <f>IF(G386="","",VLOOKUP(G386,ARANCEL!$B$5:$D$121,3,FALSE)*J386)</f>
        <v>15744</v>
      </c>
      <c r="L386" s="1235" t="str">
        <f>IF(E386="","","IMPAGO")</f>
        <v>IMPAGO</v>
      </c>
      <c r="M386" s="1235" t="str">
        <f>IF(L386="IMPAGO","SIN O.C.","")</f>
        <v>SIN O.C.</v>
      </c>
      <c r="N386" s="1235" t="str">
        <f>IF(L386="IMPAGO","SIN FACT.","")</f>
        <v>SIN FACT.</v>
      </c>
    </row>
    <row r="387" spans="1:14" s="237" customFormat="1" ht="15" customHeight="1" x14ac:dyDescent="0.25">
      <c r="A387" s="555" t="s">
        <v>606</v>
      </c>
      <c r="B387" s="556">
        <v>42025</v>
      </c>
      <c r="C387" s="607" t="s">
        <v>9610</v>
      </c>
      <c r="D387" s="606" t="s">
        <v>514</v>
      </c>
      <c r="E387" s="608">
        <v>10311452</v>
      </c>
      <c r="F387" s="606">
        <v>28766157</v>
      </c>
      <c r="G387" s="606">
        <v>2704003</v>
      </c>
      <c r="H387" s="120" t="str">
        <f>IF(G387="","",VLOOKUP(G387,ARANCEL!$B$5:$D$121,2,FALSE))</f>
        <v xml:space="preserve">CORONA PERIFERICA CON PERNO MUÑON COLADO </v>
      </c>
      <c r="I387" s="121" t="s">
        <v>312</v>
      </c>
      <c r="J387" s="119">
        <v>1</v>
      </c>
      <c r="K387" s="122">
        <f>IF(G387="","",VLOOKUP(G387,ARANCEL!$B$5:$D$121,3,FALSE)*J387)</f>
        <v>32612</v>
      </c>
      <c r="L387" s="1235" t="str">
        <f>IF(E387="","","IMPAGO")</f>
        <v>IMPAGO</v>
      </c>
      <c r="M387" s="1235" t="str">
        <f>IF(L387="IMPAGO","SIN O.C.","")</f>
        <v>SIN O.C.</v>
      </c>
      <c r="N387" s="1235" t="str">
        <f>IF(L387="IMPAGO","SIN FACT.","")</f>
        <v>SIN FACT.</v>
      </c>
    </row>
    <row r="388" spans="1:14" s="237" customFormat="1" ht="15" customHeight="1" x14ac:dyDescent="0.25">
      <c r="A388" s="555" t="s">
        <v>305</v>
      </c>
      <c r="B388" s="556">
        <v>41829</v>
      </c>
      <c r="C388" s="607" t="s">
        <v>5568</v>
      </c>
      <c r="D388" s="606" t="s">
        <v>516</v>
      </c>
      <c r="E388" s="608">
        <v>10222352</v>
      </c>
      <c r="F388" s="606">
        <v>27276624</v>
      </c>
      <c r="G388" s="606">
        <v>2705003</v>
      </c>
      <c r="H388" s="120" t="str">
        <f>IF(G388="","",VLOOKUP(G388,ARANCEL!$B$5:$D$121,2,FALSE))</f>
        <v>INCRUSTACION ESTETICA (ART-GLASS O CERAMICA)</v>
      </c>
      <c r="I388" s="121" t="s">
        <v>326</v>
      </c>
      <c r="J388" s="119">
        <v>1</v>
      </c>
      <c r="K388" s="122">
        <f>IF(G388="","",VLOOKUP(G388,ARANCEL!$B$5:$D$121,3,FALSE)*J388)</f>
        <v>15676</v>
      </c>
      <c r="L388" s="1229" t="s">
        <v>6017</v>
      </c>
      <c r="M388" s="1229">
        <v>4500243582</v>
      </c>
      <c r="N388" s="1229">
        <v>9788</v>
      </c>
    </row>
    <row r="389" spans="1:14" s="237" customFormat="1" ht="15" customHeight="1" x14ac:dyDescent="0.25">
      <c r="A389" s="555" t="s">
        <v>305</v>
      </c>
      <c r="B389" s="556">
        <v>41885</v>
      </c>
      <c r="C389" s="607" t="s">
        <v>5568</v>
      </c>
      <c r="D389" s="606" t="s">
        <v>516</v>
      </c>
      <c r="E389" s="608">
        <v>10222352</v>
      </c>
      <c r="F389" s="606">
        <v>27276624</v>
      </c>
      <c r="G389" s="606">
        <v>2705003</v>
      </c>
      <c r="H389" s="120" t="str">
        <f>IF(G389="","",VLOOKUP(G389,ARANCEL!$B$5:$D$121,2,FALSE))</f>
        <v>INCRUSTACION ESTETICA (ART-GLASS O CERAMICA)</v>
      </c>
      <c r="I389" s="121" t="s">
        <v>684</v>
      </c>
      <c r="J389" s="119">
        <v>2</v>
      </c>
      <c r="K389" s="122">
        <f>IF(G389="","",VLOOKUP(G389,ARANCEL!$B$5:$D$121,3,FALSE)*J389)</f>
        <v>31352</v>
      </c>
      <c r="L389" s="1229" t="s">
        <v>8256</v>
      </c>
      <c r="M389" s="1229">
        <v>4500265261</v>
      </c>
      <c r="N389" s="1229" t="s">
        <v>8947</v>
      </c>
    </row>
    <row r="390" spans="1:14" s="237" customFormat="1" x14ac:dyDescent="0.25">
      <c r="A390" s="555" t="s">
        <v>305</v>
      </c>
      <c r="B390" s="556">
        <v>41974</v>
      </c>
      <c r="C390" s="557" t="s">
        <v>8639</v>
      </c>
      <c r="D390" s="555" t="s">
        <v>73</v>
      </c>
      <c r="E390" s="558">
        <v>10288659</v>
      </c>
      <c r="F390" s="555">
        <v>29706278</v>
      </c>
      <c r="G390" s="555">
        <v>2704005</v>
      </c>
      <c r="H390" s="120" t="str">
        <f>IF(G390="","",VLOOKUP(G390,ARANCEL!$B$5:$D$121,2,FALSE))</f>
        <v>PROVISORIO</v>
      </c>
      <c r="I390" s="121" t="s">
        <v>312</v>
      </c>
      <c r="J390" s="119">
        <v>1</v>
      </c>
      <c r="K390" s="122">
        <f>IF(G390="","",VLOOKUP(G390,ARANCEL!$B$5:$D$121,3,FALSE)*J390)</f>
        <v>3250</v>
      </c>
      <c r="L390" s="1349" t="s">
        <v>9431</v>
      </c>
      <c r="M390" s="1349">
        <v>4500269135</v>
      </c>
      <c r="N390" s="1349" t="s">
        <v>9434</v>
      </c>
    </row>
    <row r="391" spans="1:14" s="237" customFormat="1" x14ac:dyDescent="0.25">
      <c r="A391" s="555" t="s">
        <v>305</v>
      </c>
      <c r="B391" s="556">
        <v>41975</v>
      </c>
      <c r="C391" s="557" t="s">
        <v>8639</v>
      </c>
      <c r="D391" s="555" t="s">
        <v>73</v>
      </c>
      <c r="E391" s="558">
        <v>10288659</v>
      </c>
      <c r="F391" s="555">
        <v>29706278</v>
      </c>
      <c r="G391" s="555">
        <v>2704003</v>
      </c>
      <c r="H391" s="120" t="str">
        <f>IF(G391="","",VLOOKUP(G391,ARANCEL!$B$5:$D$121,2,FALSE))</f>
        <v xml:space="preserve">CORONA PERIFERICA CON PERNO MUÑON COLADO </v>
      </c>
      <c r="I391" s="121" t="s">
        <v>312</v>
      </c>
      <c r="J391" s="119">
        <v>1</v>
      </c>
      <c r="K391" s="122">
        <f>IF(G391="","",VLOOKUP(G391,ARANCEL!$B$5:$D$121,3,FALSE)*J391)</f>
        <v>32612</v>
      </c>
      <c r="L391" s="1349" t="s">
        <v>9431</v>
      </c>
      <c r="M391" s="1349">
        <v>4500269135</v>
      </c>
      <c r="N391" s="1349" t="s">
        <v>9434</v>
      </c>
    </row>
    <row r="392" spans="1:14" s="237" customFormat="1" x14ac:dyDescent="0.25">
      <c r="A392" s="555" t="s">
        <v>305</v>
      </c>
      <c r="B392" s="556">
        <v>41320</v>
      </c>
      <c r="C392" s="557" t="s">
        <v>520</v>
      </c>
      <c r="D392" s="555" t="s">
        <v>65</v>
      </c>
      <c r="E392" s="558">
        <v>10127709</v>
      </c>
      <c r="F392" s="555">
        <v>17416725</v>
      </c>
      <c r="G392" s="555">
        <v>2704003</v>
      </c>
      <c r="H392" s="120" t="str">
        <f>IF(G392="","",VLOOKUP(G392,ARANCEL!$B$5:$D$121,2,FALSE))</f>
        <v xml:space="preserve">CORONA PERIFERICA CON PERNO MUÑON COLADO </v>
      </c>
      <c r="I392" s="121" t="s">
        <v>308</v>
      </c>
      <c r="J392" s="119">
        <v>1</v>
      </c>
      <c r="K392" s="122">
        <f>IF(G392="","",VLOOKUP(G392,ARANCEL!$B$5:$D$121,3,FALSE)*J392)</f>
        <v>32612</v>
      </c>
      <c r="L392" s="1235" t="str">
        <f>IF(E392="","","IMPAGO")</f>
        <v>IMPAGO</v>
      </c>
      <c r="M392" s="1235" t="str">
        <f>IF(L392="IMPAGO","SIN O.C.","")</f>
        <v>SIN O.C.</v>
      </c>
      <c r="N392" s="1235" t="str">
        <f>IF(L392="IMPAGO","SIN FACT.","")</f>
        <v>SIN FACT.</v>
      </c>
    </row>
    <row r="393" spans="1:14" s="237" customFormat="1" x14ac:dyDescent="0.25">
      <c r="A393" s="555" t="s">
        <v>305</v>
      </c>
      <c r="B393" s="556">
        <v>41765</v>
      </c>
      <c r="C393" s="557" t="s">
        <v>2049</v>
      </c>
      <c r="D393" s="555" t="s">
        <v>73</v>
      </c>
      <c r="E393" s="558">
        <v>10193652</v>
      </c>
      <c r="F393" s="555">
        <v>24880315</v>
      </c>
      <c r="G393" s="555">
        <v>2704005</v>
      </c>
      <c r="H393" s="120" t="str">
        <f>IF(G393="","",VLOOKUP(G393,ARANCEL!$B$5:$D$121,2,FALSE))</f>
        <v>PROVISORIO</v>
      </c>
      <c r="I393" s="121" t="s">
        <v>2091</v>
      </c>
      <c r="J393" s="119">
        <v>2</v>
      </c>
      <c r="K393" s="122">
        <f>IF(G393="","",VLOOKUP(G393,ARANCEL!$B$5:$D$121,3,FALSE)*J393)</f>
        <v>6500</v>
      </c>
      <c r="L393" s="1229" t="s">
        <v>4612</v>
      </c>
      <c r="M393" s="1229">
        <v>4500229981</v>
      </c>
      <c r="N393" s="1229">
        <v>9192</v>
      </c>
    </row>
    <row r="394" spans="1:14" s="237" customFormat="1" x14ac:dyDescent="0.25">
      <c r="A394" s="555" t="s">
        <v>305</v>
      </c>
      <c r="B394" s="556">
        <v>41793</v>
      </c>
      <c r="C394" s="557" t="s">
        <v>2049</v>
      </c>
      <c r="D394" s="555" t="s">
        <v>73</v>
      </c>
      <c r="E394" s="558">
        <v>10193652</v>
      </c>
      <c r="F394" s="555">
        <v>24880315</v>
      </c>
      <c r="G394" s="606">
        <v>2705003</v>
      </c>
      <c r="H394" s="120" t="str">
        <f>IF(G394="","",VLOOKUP(G394,ARANCEL!$B$5:$D$121,2,FALSE))</f>
        <v>INCRUSTACION ESTETICA (ART-GLASS O CERAMICA)</v>
      </c>
      <c r="I394" s="121" t="s">
        <v>308</v>
      </c>
      <c r="J394" s="119">
        <v>1</v>
      </c>
      <c r="K394" s="122">
        <f>IF(G394="","",VLOOKUP(G394,ARANCEL!$B$5:$D$121,3,FALSE)*J394)</f>
        <v>15676</v>
      </c>
      <c r="L394" s="1229" t="s">
        <v>5742</v>
      </c>
      <c r="M394" s="1229">
        <v>4500239396</v>
      </c>
      <c r="N394" s="1229" t="s">
        <v>5752</v>
      </c>
    </row>
    <row r="395" spans="1:14" s="237" customFormat="1" x14ac:dyDescent="0.25">
      <c r="A395" s="606" t="s">
        <v>305</v>
      </c>
      <c r="B395" s="615">
        <v>41929</v>
      </c>
      <c r="C395" s="118" t="s">
        <v>2049</v>
      </c>
      <c r="D395" s="119" t="s">
        <v>73</v>
      </c>
      <c r="E395" s="162">
        <v>10193652</v>
      </c>
      <c r="F395" s="119">
        <v>24880315</v>
      </c>
      <c r="G395" s="606">
        <v>2704003</v>
      </c>
      <c r="H395" s="120" t="str">
        <f>IF(G395="","",VLOOKUP(G395,ARANCEL!$B$5:$D$121,2,FALSE))</f>
        <v xml:space="preserve">CORONA PERIFERICA CON PERNO MUÑON COLADO </v>
      </c>
      <c r="I395" s="121" t="s">
        <v>2091</v>
      </c>
      <c r="J395" s="119">
        <v>2</v>
      </c>
      <c r="K395" s="122">
        <f>IF(G395="","",VLOOKUP(G395,ARANCEL!$B$5:$D$121,3,FALSE)*J395)</f>
        <v>65224</v>
      </c>
      <c r="L395" s="1229" t="s">
        <v>8256</v>
      </c>
      <c r="M395" s="1229">
        <v>4500265261</v>
      </c>
      <c r="N395" s="1229" t="s">
        <v>8947</v>
      </c>
    </row>
    <row r="396" spans="1:14" s="237" customFormat="1" x14ac:dyDescent="0.25">
      <c r="A396" s="606" t="s">
        <v>305</v>
      </c>
      <c r="B396" s="615">
        <v>41879</v>
      </c>
      <c r="C396" s="607" t="s">
        <v>6650</v>
      </c>
      <c r="D396" s="606" t="s">
        <v>1987</v>
      </c>
      <c r="E396" s="608">
        <v>10247738</v>
      </c>
      <c r="F396" s="606">
        <v>28128004</v>
      </c>
      <c r="G396" s="606">
        <v>2704005</v>
      </c>
      <c r="H396" s="120" t="str">
        <f>IF(G396="","",VLOOKUP(G396,ARANCEL!$B$5:$D$121,2,FALSE))</f>
        <v>PROVISORIO</v>
      </c>
      <c r="I396" s="121" t="s">
        <v>613</v>
      </c>
      <c r="J396" s="119">
        <v>2</v>
      </c>
      <c r="K396" s="122">
        <f>IF(G396="","",VLOOKUP(G396,ARANCEL!$B$5:$D$121,3,FALSE)*J396)</f>
        <v>6500</v>
      </c>
      <c r="L396" s="1229" t="s">
        <v>8256</v>
      </c>
      <c r="M396" s="1229">
        <v>4500265261</v>
      </c>
      <c r="N396" s="1229" t="s">
        <v>8947</v>
      </c>
    </row>
    <row r="397" spans="1:14" s="237" customFormat="1" x14ac:dyDescent="0.25">
      <c r="A397" s="606" t="s">
        <v>313</v>
      </c>
      <c r="B397" s="615">
        <v>41879</v>
      </c>
      <c r="C397" s="607" t="s">
        <v>6650</v>
      </c>
      <c r="D397" s="606" t="s">
        <v>1987</v>
      </c>
      <c r="E397" s="608">
        <v>10247738</v>
      </c>
      <c r="F397" s="606">
        <v>28128004</v>
      </c>
      <c r="G397" s="606">
        <v>2704003</v>
      </c>
      <c r="H397" s="120" t="str">
        <f>IF(G397="","",VLOOKUP(G397,ARANCEL!$B$5:$D$121,2,FALSE))</f>
        <v xml:space="preserve">CORONA PERIFERICA CON PERNO MUÑON COLADO </v>
      </c>
      <c r="I397" s="121" t="s">
        <v>613</v>
      </c>
      <c r="J397" s="119">
        <v>2</v>
      </c>
      <c r="K397" s="122">
        <f>IF(G397="","",VLOOKUP(G397,ARANCEL!$B$5:$D$121,3,FALSE)*J397)</f>
        <v>65224</v>
      </c>
      <c r="L397" s="1349" t="s">
        <v>9431</v>
      </c>
      <c r="M397" s="1349">
        <v>4500269135</v>
      </c>
      <c r="N397" s="1349" t="s">
        <v>9434</v>
      </c>
    </row>
    <row r="398" spans="1:14" s="237" customFormat="1" x14ac:dyDescent="0.25">
      <c r="A398" s="606" t="s">
        <v>305</v>
      </c>
      <c r="B398" s="615">
        <v>41722</v>
      </c>
      <c r="C398" s="607" t="s">
        <v>3513</v>
      </c>
      <c r="D398" s="606" t="s">
        <v>69</v>
      </c>
      <c r="E398" s="608">
        <v>10183184</v>
      </c>
      <c r="F398" s="606">
        <v>24032080</v>
      </c>
      <c r="G398" s="606">
        <v>2705003</v>
      </c>
      <c r="H398" s="120" t="str">
        <f>IF(G398="","",VLOOKUP(G398,ARANCEL!$B$5:$D$121,2,FALSE))</f>
        <v>INCRUSTACION ESTETICA (ART-GLASS O CERAMICA)</v>
      </c>
      <c r="I398" s="121" t="s">
        <v>618</v>
      </c>
      <c r="J398" s="119">
        <v>1</v>
      </c>
      <c r="K398" s="122">
        <f>IF(G398="","",VLOOKUP(G398,ARANCEL!$B$5:$D$121,3,FALSE)*J398)</f>
        <v>15676</v>
      </c>
      <c r="L398" s="1229" t="s">
        <v>3058</v>
      </c>
      <c r="M398" s="1229">
        <v>4500225658</v>
      </c>
      <c r="N398" s="1229">
        <v>8928</v>
      </c>
    </row>
    <row r="399" spans="1:14" s="237" customFormat="1" x14ac:dyDescent="0.25">
      <c r="A399" s="606" t="s">
        <v>305</v>
      </c>
      <c r="B399" s="615">
        <v>41929</v>
      </c>
      <c r="C399" s="607" t="s">
        <v>3513</v>
      </c>
      <c r="D399" s="606" t="s">
        <v>1987</v>
      </c>
      <c r="E399" s="608">
        <v>10266379</v>
      </c>
      <c r="F399" s="606">
        <v>28961034</v>
      </c>
      <c r="G399" s="606">
        <v>2705003</v>
      </c>
      <c r="H399" s="120" t="str">
        <f>IF(G399="","",VLOOKUP(G399,ARANCEL!$B$5:$D$121,2,FALSE))</f>
        <v>INCRUSTACION ESTETICA (ART-GLASS O CERAMICA)</v>
      </c>
      <c r="I399" s="121" t="s">
        <v>326</v>
      </c>
      <c r="J399" s="119">
        <v>1</v>
      </c>
      <c r="K399" s="122">
        <f>IF(G399="","",VLOOKUP(G399,ARANCEL!$B$5:$D$121,3,FALSE)*J399)</f>
        <v>15676</v>
      </c>
      <c r="L399" s="1229" t="s">
        <v>8256</v>
      </c>
      <c r="M399" s="1229">
        <v>4500265261</v>
      </c>
      <c r="N399" s="1229" t="s">
        <v>8947</v>
      </c>
    </row>
    <row r="400" spans="1:14" s="237" customFormat="1" x14ac:dyDescent="0.25">
      <c r="A400" s="606" t="s">
        <v>305</v>
      </c>
      <c r="B400" s="615">
        <v>41970</v>
      </c>
      <c r="C400" s="607" t="s">
        <v>8579</v>
      </c>
      <c r="D400" s="606" t="s">
        <v>2018</v>
      </c>
      <c r="E400" s="608">
        <v>10286388</v>
      </c>
      <c r="F400" s="606">
        <v>29085504</v>
      </c>
      <c r="G400" s="606">
        <v>2704005</v>
      </c>
      <c r="H400" s="120" t="str">
        <f>IF(G400="","",VLOOKUP(G400,ARANCEL!$B$5:$D$121,2,FALSE))</f>
        <v>PROVISORIO</v>
      </c>
      <c r="I400" s="121" t="s">
        <v>792</v>
      </c>
      <c r="J400" s="119">
        <v>2</v>
      </c>
      <c r="K400" s="122">
        <f>IF(G400="","",VLOOKUP(G400,ARANCEL!$B$5:$D$121,3,FALSE)*J400)</f>
        <v>6500</v>
      </c>
      <c r="L400" s="1349" t="s">
        <v>9431</v>
      </c>
      <c r="M400" s="1349">
        <v>4500269135</v>
      </c>
      <c r="N400" s="1349" t="s">
        <v>9434</v>
      </c>
    </row>
    <row r="401" spans="1:14" s="237" customFormat="1" x14ac:dyDescent="0.25">
      <c r="A401" s="606" t="s">
        <v>305</v>
      </c>
      <c r="B401" s="615">
        <v>41970</v>
      </c>
      <c r="C401" s="257" t="s">
        <v>8579</v>
      </c>
      <c r="D401" s="255" t="s">
        <v>2018</v>
      </c>
      <c r="E401" s="258">
        <v>10286388</v>
      </c>
      <c r="F401" s="255">
        <v>29085504</v>
      </c>
      <c r="G401" s="606">
        <v>2704003</v>
      </c>
      <c r="H401" s="120" t="str">
        <f>IF(G401="","",VLOOKUP(G401,ARANCEL!$B$5:$D$121,2,FALSE))</f>
        <v xml:space="preserve">CORONA PERIFERICA CON PERNO MUÑON COLADO </v>
      </c>
      <c r="I401" s="121" t="s">
        <v>792</v>
      </c>
      <c r="J401" s="119">
        <v>1</v>
      </c>
      <c r="K401" s="122">
        <f>IF(G401="","",VLOOKUP(G401,ARANCEL!$B$5:$D$121,3,FALSE)*J401)</f>
        <v>32612</v>
      </c>
      <c r="L401" s="1229" t="s">
        <v>9433</v>
      </c>
      <c r="M401" s="609">
        <v>4500269135</v>
      </c>
      <c r="N401" s="1047" t="s">
        <v>9434</v>
      </c>
    </row>
    <row r="402" spans="1:14" s="237" customFormat="1" x14ac:dyDescent="0.25">
      <c r="A402" s="606" t="s">
        <v>305</v>
      </c>
      <c r="B402" s="615">
        <v>41991</v>
      </c>
      <c r="C402" s="607" t="s">
        <v>8579</v>
      </c>
      <c r="D402" s="606" t="s">
        <v>2018</v>
      </c>
      <c r="E402" s="608">
        <v>10296865</v>
      </c>
      <c r="F402" s="606">
        <v>29085504</v>
      </c>
      <c r="G402" s="606">
        <v>2704005</v>
      </c>
      <c r="H402" s="120" t="str">
        <f>IF(G402="","",VLOOKUP(G402,ARANCEL!$B$5:$D$121,2,FALSE))</f>
        <v>PROVISORIO</v>
      </c>
      <c r="I402" s="121" t="s">
        <v>792</v>
      </c>
      <c r="J402" s="119">
        <v>2</v>
      </c>
      <c r="K402" s="122">
        <f>IF(G402="","",VLOOKUP(G402,ARANCEL!$B$5:$D$121,3,FALSE)*J402)</f>
        <v>6500</v>
      </c>
      <c r="L402" s="1349" t="s">
        <v>9431</v>
      </c>
      <c r="M402" s="1349">
        <v>4500269135</v>
      </c>
      <c r="N402" s="1349" t="s">
        <v>9434</v>
      </c>
    </row>
    <row r="403" spans="1:14" s="237" customFormat="1" x14ac:dyDescent="0.25">
      <c r="A403" s="606" t="s">
        <v>305</v>
      </c>
      <c r="B403" s="615">
        <v>41991</v>
      </c>
      <c r="C403" s="607" t="s">
        <v>8579</v>
      </c>
      <c r="D403" s="606" t="s">
        <v>2018</v>
      </c>
      <c r="E403" s="608">
        <v>10296865</v>
      </c>
      <c r="F403" s="606">
        <v>29085504</v>
      </c>
      <c r="G403" s="606">
        <v>2704003</v>
      </c>
      <c r="H403" s="120" t="str">
        <f>IF(G403="","",VLOOKUP(G403,ARANCEL!$B$5:$D$121,2,FALSE))</f>
        <v xml:space="preserve">CORONA PERIFERICA CON PERNO MUÑON COLADO </v>
      </c>
      <c r="I403" s="121" t="s">
        <v>792</v>
      </c>
      <c r="J403" s="119">
        <v>2</v>
      </c>
      <c r="K403" s="122">
        <f>IF(G403="","",VLOOKUP(G403,ARANCEL!$B$5:$D$121,3,FALSE)*J403)</f>
        <v>65224</v>
      </c>
      <c r="L403" s="1349" t="s">
        <v>9431</v>
      </c>
      <c r="M403" s="1349">
        <v>4500269135</v>
      </c>
      <c r="N403" s="1349" t="s">
        <v>9434</v>
      </c>
    </row>
    <row r="404" spans="1:14" s="237" customFormat="1" x14ac:dyDescent="0.25">
      <c r="A404" s="606" t="s">
        <v>305</v>
      </c>
      <c r="B404" s="615">
        <v>41872</v>
      </c>
      <c r="C404" s="607" t="s">
        <v>6519</v>
      </c>
      <c r="D404" s="606" t="s">
        <v>400</v>
      </c>
      <c r="E404" s="608">
        <v>10244084</v>
      </c>
      <c r="F404" s="606">
        <v>27342003</v>
      </c>
      <c r="G404" s="606">
        <v>2708001</v>
      </c>
      <c r="H404" s="120" t="str">
        <f>IF(G404="","",VLOOKUP(G404,ARANCEL!$B$5:$D$121,2,FALSE))</f>
        <v xml:space="preserve">PLACA DE ORTODONCIA SIN TORNILLO </v>
      </c>
      <c r="I404" s="121" t="s">
        <v>306</v>
      </c>
      <c r="J404" s="119">
        <v>1</v>
      </c>
      <c r="K404" s="122">
        <f>IF(G404="","",VLOOKUP(G404,ARANCEL!$B$5:$D$121,3,FALSE)*J404)</f>
        <v>17997</v>
      </c>
      <c r="L404" s="1229" t="s">
        <v>6905</v>
      </c>
      <c r="M404" s="1229">
        <v>4500249770</v>
      </c>
      <c r="N404" s="1229" t="s">
        <v>7143</v>
      </c>
    </row>
    <row r="405" spans="1:14" s="237" customFormat="1" x14ac:dyDescent="0.25">
      <c r="A405" s="606" t="s">
        <v>305</v>
      </c>
      <c r="B405" s="615">
        <v>41921</v>
      </c>
      <c r="C405" s="607" t="s">
        <v>7503</v>
      </c>
      <c r="D405" s="606" t="s">
        <v>957</v>
      </c>
      <c r="E405" s="608">
        <v>10261276</v>
      </c>
      <c r="F405" s="606">
        <v>28916005</v>
      </c>
      <c r="G405" s="606">
        <v>2708001</v>
      </c>
      <c r="H405" s="120" t="str">
        <f>IF(G405="","",VLOOKUP(G405,ARANCEL!$B$5:$D$121,2,FALSE))</f>
        <v xml:space="preserve">PLACA DE ORTODONCIA SIN TORNILLO </v>
      </c>
      <c r="I405" s="121" t="s">
        <v>306</v>
      </c>
      <c r="J405" s="119">
        <v>1</v>
      </c>
      <c r="K405" s="122">
        <f>IF(G405="","",VLOOKUP(G405,ARANCEL!$B$5:$D$121,3,FALSE)*J405)</f>
        <v>17997</v>
      </c>
      <c r="L405" s="1229" t="s">
        <v>8256</v>
      </c>
      <c r="M405" s="1229">
        <v>4500265261</v>
      </c>
      <c r="N405" s="1229" t="s">
        <v>8947</v>
      </c>
    </row>
    <row r="406" spans="1:14" s="237" customFormat="1" x14ac:dyDescent="0.25">
      <c r="A406" s="606" t="s">
        <v>606</v>
      </c>
      <c r="B406" s="615">
        <v>42032</v>
      </c>
      <c r="C406" s="607" t="s">
        <v>9709</v>
      </c>
      <c r="D406" s="606" t="s">
        <v>79</v>
      </c>
      <c r="E406" s="608">
        <v>10312819</v>
      </c>
      <c r="F406" s="606">
        <v>30416380</v>
      </c>
      <c r="G406" s="606">
        <v>2704023</v>
      </c>
      <c r="H406" s="120" t="str">
        <f>IF(G406="","",VLOOKUP(G406,ARANCEL!$B$5:$D$121,2,FALSE))</f>
        <v xml:space="preserve">PROTESIS VALPLAST PARCIAL </v>
      </c>
      <c r="I406" s="121" t="s">
        <v>306</v>
      </c>
      <c r="J406" s="119">
        <v>1</v>
      </c>
      <c r="K406" s="122">
        <f>IF(G406="","",VLOOKUP(G406,ARANCEL!$B$5:$D$121,3,FALSE)*J406)</f>
        <v>61850</v>
      </c>
      <c r="L406" s="1235" t="str">
        <f>IF(E406="","","IMPAGO")</f>
        <v>IMPAGO</v>
      </c>
      <c r="M406" s="1235" t="str">
        <f>IF(L406="IMPAGO","SIN O.C.","")</f>
        <v>SIN O.C.</v>
      </c>
      <c r="N406" s="1235" t="str">
        <f>IF(L406="IMPAGO","SIN FACT.","")</f>
        <v>SIN FACT.</v>
      </c>
    </row>
    <row r="407" spans="1:14" s="237" customFormat="1" x14ac:dyDescent="0.25">
      <c r="A407" s="606" t="s">
        <v>305</v>
      </c>
      <c r="B407" s="615">
        <v>42023</v>
      </c>
      <c r="C407" s="607" t="s">
        <v>9549</v>
      </c>
      <c r="D407" s="606" t="s">
        <v>9550</v>
      </c>
      <c r="E407" s="608">
        <v>10309595</v>
      </c>
      <c r="F407" s="606">
        <v>29695893</v>
      </c>
      <c r="G407" s="606">
        <v>2705003</v>
      </c>
      <c r="H407" s="120" t="str">
        <f>IF(G407="","",VLOOKUP(G407,ARANCEL!$B$5:$D$121,2,FALSE))</f>
        <v>INCRUSTACION ESTETICA (ART-GLASS O CERAMICA)</v>
      </c>
      <c r="I407" s="121" t="s">
        <v>315</v>
      </c>
      <c r="J407" s="119">
        <v>1</v>
      </c>
      <c r="K407" s="122">
        <f>IF(G407="","",VLOOKUP(G407,ARANCEL!$B$5:$D$121,3,FALSE)*J407)</f>
        <v>15676</v>
      </c>
      <c r="L407" s="1235" t="str">
        <f>IF(E407="","","IMPAGO")</f>
        <v>IMPAGO</v>
      </c>
      <c r="M407" s="1235" t="str">
        <f>IF(L407="IMPAGO","SIN O.C.","")</f>
        <v>SIN O.C.</v>
      </c>
      <c r="N407" s="1235" t="str">
        <f>IF(L407="IMPAGO","SIN FACT.","")</f>
        <v>SIN FACT.</v>
      </c>
    </row>
    <row r="408" spans="1:14" s="237" customFormat="1" x14ac:dyDescent="0.25">
      <c r="A408" s="606" t="s">
        <v>305</v>
      </c>
      <c r="B408" s="615">
        <v>41659</v>
      </c>
      <c r="C408" s="607" t="s">
        <v>2047</v>
      </c>
      <c r="D408" s="606" t="s">
        <v>1982</v>
      </c>
      <c r="E408" s="608">
        <v>10169116</v>
      </c>
      <c r="F408" s="606">
        <v>22800394</v>
      </c>
      <c r="G408" s="606">
        <v>2705003</v>
      </c>
      <c r="H408" s="120" t="str">
        <f>IF(G408="","",VLOOKUP(G408,ARANCEL!$B$5:$D$121,2,FALSE))</f>
        <v>INCRUSTACION ESTETICA (ART-GLASS O CERAMICA)</v>
      </c>
      <c r="I408" s="121" t="s">
        <v>618</v>
      </c>
      <c r="J408" s="119">
        <v>1</v>
      </c>
      <c r="K408" s="122">
        <f>IF(G408="","",VLOOKUP(G408,ARANCEL!$B$5:$D$121,3,FALSE)*J408)</f>
        <v>15676</v>
      </c>
      <c r="L408" s="1229" t="s">
        <v>2842</v>
      </c>
      <c r="M408" s="1229">
        <v>4500216215</v>
      </c>
      <c r="N408" s="1229">
        <v>8396</v>
      </c>
    </row>
    <row r="409" spans="1:14" s="237" customFormat="1" x14ac:dyDescent="0.25">
      <c r="A409" s="606" t="s">
        <v>305</v>
      </c>
      <c r="B409" s="615">
        <v>41995</v>
      </c>
      <c r="C409" s="118" t="s">
        <v>9097</v>
      </c>
      <c r="D409" s="119" t="s">
        <v>70</v>
      </c>
      <c r="E409" s="162">
        <v>10300150</v>
      </c>
      <c r="F409" s="119">
        <v>28761394</v>
      </c>
      <c r="G409" s="606">
        <v>2704005</v>
      </c>
      <c r="H409" s="120" t="str">
        <f>IF(G409="","",VLOOKUP(G409,ARANCEL!$B$5:$D$121,2,FALSE))</f>
        <v>PROVISORIO</v>
      </c>
      <c r="I409" s="121" t="s">
        <v>308</v>
      </c>
      <c r="J409" s="119">
        <v>1</v>
      </c>
      <c r="K409" s="122">
        <f>IF(G409="","",VLOOKUP(G409,ARANCEL!$B$5:$D$121,3,FALSE)*J409)</f>
        <v>3250</v>
      </c>
      <c r="L409" s="1349" t="s">
        <v>9431</v>
      </c>
      <c r="M409" s="1349">
        <v>4500269135</v>
      </c>
      <c r="N409" s="1349" t="s">
        <v>9434</v>
      </c>
    </row>
    <row r="410" spans="1:14" s="237" customFormat="1" x14ac:dyDescent="0.25">
      <c r="A410" s="628" t="s">
        <v>305</v>
      </c>
      <c r="B410" s="615">
        <v>41995</v>
      </c>
      <c r="C410" s="607" t="s">
        <v>9097</v>
      </c>
      <c r="D410" s="606" t="s">
        <v>70</v>
      </c>
      <c r="E410" s="608">
        <v>10300150</v>
      </c>
      <c r="F410" s="606">
        <v>28761394</v>
      </c>
      <c r="G410" s="606">
        <v>2704003</v>
      </c>
      <c r="H410" s="120" t="str">
        <f>IF(G410="","",VLOOKUP(G410,ARANCEL!$B$5:$D$121,2,FALSE))</f>
        <v xml:space="preserve">CORONA PERIFERICA CON PERNO MUÑON COLADO </v>
      </c>
      <c r="I410" s="121" t="s">
        <v>308</v>
      </c>
      <c r="J410" s="119">
        <v>1</v>
      </c>
      <c r="K410" s="122">
        <f>IF(G410="","",VLOOKUP(G410,ARANCEL!$B$5:$D$121,3,FALSE)*J410)</f>
        <v>32612</v>
      </c>
      <c r="L410" s="1349" t="s">
        <v>9431</v>
      </c>
      <c r="M410" s="1349">
        <v>4500269135</v>
      </c>
      <c r="N410" s="1349" t="s">
        <v>9434</v>
      </c>
    </row>
    <row r="411" spans="1:14" s="237" customFormat="1" x14ac:dyDescent="0.25">
      <c r="A411" s="606" t="s">
        <v>305</v>
      </c>
      <c r="B411" s="615">
        <v>41984</v>
      </c>
      <c r="C411" s="607" t="s">
        <v>1215</v>
      </c>
      <c r="D411" s="606" t="s">
        <v>1987</v>
      </c>
      <c r="E411" s="608">
        <v>10293764</v>
      </c>
      <c r="F411" s="606">
        <v>29072513</v>
      </c>
      <c r="G411" s="606">
        <v>2704005</v>
      </c>
      <c r="H411" s="120" t="str">
        <f>IF(G411="","",VLOOKUP(G411,ARANCEL!$B$5:$D$121,2,FALSE))</f>
        <v>PROVISORIO</v>
      </c>
      <c r="I411" s="121" t="s">
        <v>323</v>
      </c>
      <c r="J411" s="119">
        <v>1</v>
      </c>
      <c r="K411" s="122">
        <f>IF(G411="","",VLOOKUP(G411,ARANCEL!$B$5:$D$121,3,FALSE)*J411)</f>
        <v>3250</v>
      </c>
      <c r="L411" s="1349" t="s">
        <v>9431</v>
      </c>
      <c r="M411" s="1349">
        <v>4500269135</v>
      </c>
      <c r="N411" s="1349" t="s">
        <v>9434</v>
      </c>
    </row>
    <row r="412" spans="1:14" s="237" customFormat="1" x14ac:dyDescent="0.25">
      <c r="A412" s="606" t="s">
        <v>305</v>
      </c>
      <c r="B412" s="615">
        <v>41984</v>
      </c>
      <c r="C412" s="607" t="s">
        <v>1215</v>
      </c>
      <c r="D412" s="606" t="s">
        <v>1987</v>
      </c>
      <c r="E412" s="608">
        <v>10293764</v>
      </c>
      <c r="F412" s="606">
        <v>29072513</v>
      </c>
      <c r="G412" s="606">
        <v>2704003</v>
      </c>
      <c r="H412" s="120" t="str">
        <f>IF(G412="","",VLOOKUP(G412,ARANCEL!$B$5:$D$121,2,FALSE))</f>
        <v xml:space="preserve">CORONA PERIFERICA CON PERNO MUÑON COLADO </v>
      </c>
      <c r="I412" s="121" t="s">
        <v>323</v>
      </c>
      <c r="J412" s="119">
        <v>1</v>
      </c>
      <c r="K412" s="122">
        <f>IF(G412="","",VLOOKUP(G412,ARANCEL!$B$5:$D$121,3,FALSE)*J412)</f>
        <v>32612</v>
      </c>
      <c r="L412" s="1349" t="s">
        <v>9431</v>
      </c>
      <c r="M412" s="1349">
        <v>4500269135</v>
      </c>
      <c r="N412" s="1349" t="s">
        <v>9434</v>
      </c>
    </row>
    <row r="413" spans="1:14" s="237" customFormat="1" x14ac:dyDescent="0.25">
      <c r="A413" s="606" t="s">
        <v>305</v>
      </c>
      <c r="B413" s="615">
        <v>42023</v>
      </c>
      <c r="C413" s="118" t="s">
        <v>9580</v>
      </c>
      <c r="D413" s="119" t="s">
        <v>79</v>
      </c>
      <c r="E413" s="162">
        <v>10309968</v>
      </c>
      <c r="F413" s="119">
        <v>30280173</v>
      </c>
      <c r="G413" s="606">
        <v>2705003</v>
      </c>
      <c r="H413" s="120" t="str">
        <f>IF(G413="","",VLOOKUP(G413,ARANCEL!$B$5:$D$121,2,FALSE))</f>
        <v>INCRUSTACION ESTETICA (ART-GLASS O CERAMICA)</v>
      </c>
      <c r="I413" s="121" t="s">
        <v>326</v>
      </c>
      <c r="J413" s="119">
        <v>1</v>
      </c>
      <c r="K413" s="122">
        <f>IF(G413="","",VLOOKUP(G413,ARANCEL!$B$5:$D$121,3,FALSE)*J413)</f>
        <v>15676</v>
      </c>
      <c r="L413" s="1235" t="str">
        <f>IF(E413="","","IMPAGO")</f>
        <v>IMPAGO</v>
      </c>
      <c r="M413" s="1235" t="str">
        <f>IF(L413="IMPAGO","SIN O.C.","")</f>
        <v>SIN O.C.</v>
      </c>
      <c r="N413" s="1235" t="str">
        <f>IF(L413="IMPAGO","SIN FACT.","")</f>
        <v>SIN FACT.</v>
      </c>
    </row>
    <row r="414" spans="1:14" s="237" customFormat="1" x14ac:dyDescent="0.25">
      <c r="A414" s="606" t="s">
        <v>305</v>
      </c>
      <c r="B414" s="615">
        <v>41733</v>
      </c>
      <c r="C414" s="607" t="s">
        <v>3800</v>
      </c>
      <c r="D414" s="606" t="s">
        <v>1982</v>
      </c>
      <c r="E414" s="608">
        <v>10186449</v>
      </c>
      <c r="F414" s="606">
        <v>25428601</v>
      </c>
      <c r="G414" s="606">
        <v>2704005</v>
      </c>
      <c r="H414" s="120" t="str">
        <f>IF(G414="","",VLOOKUP(G414,ARANCEL!$B$5:$D$121,2,FALSE))</f>
        <v>PROVISORIO</v>
      </c>
      <c r="I414" s="121" t="s">
        <v>329</v>
      </c>
      <c r="J414" s="119">
        <v>1</v>
      </c>
      <c r="K414" s="122">
        <f>IF(G414="","",VLOOKUP(G414,ARANCEL!$B$5:$D$121,3,FALSE)*J414)</f>
        <v>3250</v>
      </c>
      <c r="L414" s="1229" t="s">
        <v>4612</v>
      </c>
      <c r="M414" s="1229">
        <v>4500229979</v>
      </c>
      <c r="N414" s="1229">
        <v>9191</v>
      </c>
    </row>
    <row r="415" spans="1:14" s="237" customFormat="1" x14ac:dyDescent="0.25">
      <c r="A415" s="606" t="s">
        <v>305</v>
      </c>
      <c r="B415" s="615">
        <v>41733</v>
      </c>
      <c r="C415" s="607" t="s">
        <v>3800</v>
      </c>
      <c r="D415" s="606" t="s">
        <v>1982</v>
      </c>
      <c r="E415" s="608">
        <v>10186449</v>
      </c>
      <c r="F415" s="606">
        <v>25428601</v>
      </c>
      <c r="G415" s="606">
        <v>2704003</v>
      </c>
      <c r="H415" s="120" t="str">
        <f>IF(G415="","",VLOOKUP(G415,ARANCEL!$B$5:$D$121,2,FALSE))</f>
        <v xml:space="preserve">CORONA PERIFERICA CON PERNO MUÑON COLADO </v>
      </c>
      <c r="I415" s="121" t="s">
        <v>323</v>
      </c>
      <c r="J415" s="119">
        <v>1</v>
      </c>
      <c r="K415" s="122">
        <f>IF(G415="","",VLOOKUP(G415,ARANCEL!$B$5:$D$121,3,FALSE)*J415)</f>
        <v>32612</v>
      </c>
      <c r="L415" s="1229" t="s">
        <v>4612</v>
      </c>
      <c r="M415" s="1229">
        <v>4500229979</v>
      </c>
      <c r="N415" s="1229">
        <v>9191</v>
      </c>
    </row>
    <row r="416" spans="1:14" s="237" customFormat="1" x14ac:dyDescent="0.25">
      <c r="A416" s="606" t="s">
        <v>305</v>
      </c>
      <c r="B416" s="615">
        <v>41863</v>
      </c>
      <c r="C416" s="607" t="s">
        <v>6370</v>
      </c>
      <c r="D416" s="606" t="s">
        <v>1420</v>
      </c>
      <c r="E416" s="608">
        <v>10240440</v>
      </c>
      <c r="F416" s="606">
        <v>27341948</v>
      </c>
      <c r="G416" s="606">
        <v>2708001</v>
      </c>
      <c r="H416" s="120" t="str">
        <f>IF(G416="","",VLOOKUP(G416,ARANCEL!$B$5:$D$121,2,FALSE))</f>
        <v xml:space="preserve">PLACA DE ORTODONCIA SIN TORNILLO </v>
      </c>
      <c r="I416" s="121" t="s">
        <v>306</v>
      </c>
      <c r="J416" s="119">
        <v>1</v>
      </c>
      <c r="K416" s="122">
        <f>IF(G416="","",VLOOKUP(G416,ARANCEL!$B$5:$D$121,3,FALSE)*J416)</f>
        <v>17997</v>
      </c>
      <c r="L416" s="1229" t="s">
        <v>6905</v>
      </c>
      <c r="M416" s="1229">
        <v>4500249770</v>
      </c>
      <c r="N416" s="1229" t="s">
        <v>7143</v>
      </c>
    </row>
    <row r="417" spans="1:14" s="237" customFormat="1" x14ac:dyDescent="0.25">
      <c r="A417" s="606" t="s">
        <v>305</v>
      </c>
      <c r="B417" s="615">
        <v>41913</v>
      </c>
      <c r="C417" s="607" t="s">
        <v>7355</v>
      </c>
      <c r="D417" s="606" t="s">
        <v>514</v>
      </c>
      <c r="E417" s="608">
        <v>10258670</v>
      </c>
      <c r="F417" s="606">
        <v>27529103</v>
      </c>
      <c r="G417" s="606">
        <v>2705003</v>
      </c>
      <c r="H417" s="120" t="str">
        <f>IF(G417="","",VLOOKUP(G417,ARANCEL!$B$5:$D$121,2,FALSE))</f>
        <v>INCRUSTACION ESTETICA (ART-GLASS O CERAMICA)</v>
      </c>
      <c r="I417" s="121" t="s">
        <v>312</v>
      </c>
      <c r="J417" s="119">
        <v>1</v>
      </c>
      <c r="K417" s="122">
        <f>IF(G417="","",VLOOKUP(G417,ARANCEL!$B$5:$D$121,3,FALSE)*J417)</f>
        <v>15676</v>
      </c>
      <c r="L417" s="1235" t="str">
        <f>IF(E417="","","IMPAGO")</f>
        <v>IMPAGO</v>
      </c>
      <c r="M417" s="1235" t="str">
        <f>IF(L417="IMPAGO","SIN O.C.","")</f>
        <v>SIN O.C.</v>
      </c>
      <c r="N417" s="1235" t="str">
        <f>IF(L417="IMPAGO","SIN FACT.","")</f>
        <v>SIN FACT.</v>
      </c>
    </row>
    <row r="418" spans="1:14" s="237" customFormat="1" x14ac:dyDescent="0.25">
      <c r="A418" s="606" t="s">
        <v>305</v>
      </c>
      <c r="B418" s="615">
        <v>41666</v>
      </c>
      <c r="C418" s="607" t="s">
        <v>1981</v>
      </c>
      <c r="D418" s="606" t="s">
        <v>514</v>
      </c>
      <c r="E418" s="608">
        <v>10170469</v>
      </c>
      <c r="F418" s="606">
        <v>23613176</v>
      </c>
      <c r="G418" s="606">
        <v>2704005</v>
      </c>
      <c r="H418" s="120" t="str">
        <f>IF(G418="","",VLOOKUP(G418,ARANCEL!$B$5:$D$121,2,FALSE))</f>
        <v>PROVISORIO</v>
      </c>
      <c r="I418" s="121" t="s">
        <v>1980</v>
      </c>
      <c r="J418" s="119">
        <v>3</v>
      </c>
      <c r="K418" s="122">
        <f>IF(G418="","",VLOOKUP(G418,ARANCEL!$B$5:$D$121,3,FALSE)*J418)</f>
        <v>9750</v>
      </c>
      <c r="L418" s="1229" t="s">
        <v>2842</v>
      </c>
      <c r="M418" s="1229">
        <v>4500216217</v>
      </c>
      <c r="N418" s="1229">
        <v>8397</v>
      </c>
    </row>
    <row r="419" spans="1:14" s="237" customFormat="1" x14ac:dyDescent="0.25">
      <c r="A419" s="606" t="s">
        <v>305</v>
      </c>
      <c r="B419" s="615">
        <v>41914</v>
      </c>
      <c r="C419" s="607" t="s">
        <v>7353</v>
      </c>
      <c r="D419" s="606" t="s">
        <v>1987</v>
      </c>
      <c r="E419" s="608">
        <v>10258789</v>
      </c>
      <c r="F419" s="606">
        <v>28120802</v>
      </c>
      <c r="G419" s="606">
        <v>2705003</v>
      </c>
      <c r="H419" s="120" t="str">
        <f>IF(G419="","",VLOOKUP(G419,ARANCEL!$B$5:$D$121,2,FALSE))</f>
        <v>INCRUSTACION ESTETICA (ART-GLASS O CERAMICA)</v>
      </c>
      <c r="I419" s="121" t="s">
        <v>360</v>
      </c>
      <c r="J419" s="119">
        <v>2</v>
      </c>
      <c r="K419" s="122">
        <f>IF(G419="","",VLOOKUP(G419,ARANCEL!$B$5:$D$121,3,FALSE)*J419)</f>
        <v>31352</v>
      </c>
      <c r="L419" s="1229" t="s">
        <v>8256</v>
      </c>
      <c r="M419" s="1229">
        <v>4500265261</v>
      </c>
      <c r="N419" s="1229" t="s">
        <v>8947</v>
      </c>
    </row>
    <row r="420" spans="1:14" s="237" customFormat="1" x14ac:dyDescent="0.25">
      <c r="A420" s="606" t="s">
        <v>305</v>
      </c>
      <c r="B420" s="615">
        <v>41915</v>
      </c>
      <c r="C420" s="607" t="s">
        <v>7353</v>
      </c>
      <c r="D420" s="606" t="s">
        <v>1987</v>
      </c>
      <c r="E420" s="608">
        <v>10258789</v>
      </c>
      <c r="F420" s="606">
        <v>28120802</v>
      </c>
      <c r="G420" s="606">
        <v>2705003</v>
      </c>
      <c r="H420" s="120" t="str">
        <f>IF(G420="","",VLOOKUP(G420,ARANCEL!$B$5:$D$121,2,FALSE))</f>
        <v>INCRUSTACION ESTETICA (ART-GLASS O CERAMICA)</v>
      </c>
      <c r="I420" s="121" t="s">
        <v>318</v>
      </c>
      <c r="J420" s="119">
        <v>1</v>
      </c>
      <c r="K420" s="122">
        <f>IF(G420="","",VLOOKUP(G420,ARANCEL!$B$5:$D$121,3,FALSE)*J420)</f>
        <v>15676</v>
      </c>
      <c r="L420" s="1229" t="s">
        <v>8256</v>
      </c>
      <c r="M420" s="1229">
        <v>4500265261</v>
      </c>
      <c r="N420" s="1229" t="s">
        <v>8947</v>
      </c>
    </row>
    <row r="421" spans="1:14" s="237" customFormat="1" x14ac:dyDescent="0.25">
      <c r="A421" s="606" t="s">
        <v>305</v>
      </c>
      <c r="B421" s="615">
        <v>41659</v>
      </c>
      <c r="C421" s="607" t="s">
        <v>2046</v>
      </c>
      <c r="D421" s="606" t="s">
        <v>1982</v>
      </c>
      <c r="E421" s="608">
        <v>10168776</v>
      </c>
      <c r="F421" s="606">
        <v>23955173</v>
      </c>
      <c r="G421" s="606">
        <v>2705003</v>
      </c>
      <c r="H421" s="120" t="str">
        <f>IF(G421="","",VLOOKUP(G421,ARANCEL!$B$5:$D$121,2,FALSE))</f>
        <v>INCRUSTACION ESTETICA (ART-GLASS O CERAMICA)</v>
      </c>
      <c r="I421" s="121" t="s">
        <v>326</v>
      </c>
      <c r="J421" s="119">
        <v>1</v>
      </c>
      <c r="K421" s="122">
        <f>IF(G421="","",VLOOKUP(G421,ARANCEL!$B$5:$D$121,3,FALSE)*J421)</f>
        <v>15676</v>
      </c>
      <c r="L421" s="1229" t="s">
        <v>2842</v>
      </c>
      <c r="M421" s="1229">
        <v>4500216214</v>
      </c>
      <c r="N421" s="1229">
        <v>8395</v>
      </c>
    </row>
    <row r="422" spans="1:14" s="237" customFormat="1" x14ac:dyDescent="0.25">
      <c r="A422" s="606" t="s">
        <v>313</v>
      </c>
      <c r="B422" s="615">
        <v>42016</v>
      </c>
      <c r="C422" s="607" t="s">
        <v>9485</v>
      </c>
      <c r="D422" s="606" t="s">
        <v>514</v>
      </c>
      <c r="E422" s="608">
        <v>10307906</v>
      </c>
      <c r="F422" s="606">
        <v>28346295</v>
      </c>
      <c r="G422" s="606">
        <v>2702005</v>
      </c>
      <c r="H422" s="120" t="str">
        <f>IF(G422="","",VLOOKUP(G422,ARANCEL!$B$5:$D$121,2,FALSE))</f>
        <v xml:space="preserve">LABORATORIO INTERMEDIARIO SOBRE IMPLANTE </v>
      </c>
      <c r="I422" s="121"/>
      <c r="J422" s="119">
        <v>1</v>
      </c>
      <c r="K422" s="122">
        <f>IF(G422="","",VLOOKUP(G422,ARANCEL!$B$5:$D$121,3,FALSE)*J422)</f>
        <v>31889</v>
      </c>
      <c r="L422" s="1235" t="str">
        <f>IF(E422="","","IMPAGO")</f>
        <v>IMPAGO</v>
      </c>
      <c r="M422" s="1235" t="str">
        <f>IF(L422="IMPAGO","SIN O.C.","")</f>
        <v>SIN O.C.</v>
      </c>
      <c r="N422" s="1235" t="str">
        <f>IF(L422="IMPAGO","SIN FACT.","")</f>
        <v>SIN FACT.</v>
      </c>
    </row>
    <row r="423" spans="1:14" s="237" customFormat="1" x14ac:dyDescent="0.25">
      <c r="A423" s="606" t="s">
        <v>606</v>
      </c>
      <c r="B423" s="615">
        <v>42016</v>
      </c>
      <c r="C423" s="607" t="s">
        <v>9485</v>
      </c>
      <c r="D423" s="606" t="s">
        <v>514</v>
      </c>
      <c r="E423" s="608">
        <v>10307906</v>
      </c>
      <c r="F423" s="606">
        <v>28346295</v>
      </c>
      <c r="G423" s="606">
        <v>2704008</v>
      </c>
      <c r="H423" s="120" t="str">
        <f>IF(G423="","",VLOOKUP(G423,ARANCEL!$B$5:$D$121,2,FALSE))</f>
        <v>PILAR, INSERCION O PUNTO DE APOYO CON PERNO MUÑON</v>
      </c>
      <c r="I423" s="121" t="s">
        <v>9557</v>
      </c>
      <c r="J423" s="169">
        <v>2</v>
      </c>
      <c r="K423" s="122">
        <f>IF(G423="","",VLOOKUP(G423,ARANCEL!$B$5:$D$121,3,FALSE)*J423)</f>
        <v>65224</v>
      </c>
      <c r="L423" s="1235" t="str">
        <f>IF(E423="","","IMPAGO")</f>
        <v>IMPAGO</v>
      </c>
      <c r="M423" s="1235" t="str">
        <f>IF(L423="IMPAGO","SIN O.C.","")</f>
        <v>SIN O.C.</v>
      </c>
      <c r="N423" s="1235" t="str">
        <f>IF(L423="IMPAGO","SIN FACT.","")</f>
        <v>SIN FACT.</v>
      </c>
    </row>
    <row r="424" spans="1:14" s="237" customFormat="1" x14ac:dyDescent="0.25">
      <c r="A424" s="606" t="s">
        <v>305</v>
      </c>
      <c r="B424" s="615">
        <v>42025</v>
      </c>
      <c r="C424" s="607" t="s">
        <v>9609</v>
      </c>
      <c r="D424" s="606" t="s">
        <v>1987</v>
      </c>
      <c r="E424" s="608">
        <v>10311451</v>
      </c>
      <c r="F424" s="606">
        <v>30581213</v>
      </c>
      <c r="G424" s="606">
        <v>2705003</v>
      </c>
      <c r="H424" s="120" t="str">
        <f>IF(G424="","",VLOOKUP(G424,ARANCEL!$B$5:$D$121,2,FALSE))</f>
        <v>INCRUSTACION ESTETICA (ART-GLASS O CERAMICA)</v>
      </c>
      <c r="I424" s="121" t="s">
        <v>618</v>
      </c>
      <c r="J424" s="119">
        <v>1</v>
      </c>
      <c r="K424" s="122">
        <f>IF(G424="","",VLOOKUP(G424,ARANCEL!$B$5:$D$121,3,FALSE)*J424)</f>
        <v>15676</v>
      </c>
      <c r="L424" s="1235" t="str">
        <f>IF(E424="","","IMPAGO")</f>
        <v>IMPAGO</v>
      </c>
      <c r="M424" s="1235" t="str">
        <f>IF(L424="IMPAGO","SIN O.C.","")</f>
        <v>SIN O.C.</v>
      </c>
      <c r="N424" s="1235" t="str">
        <f>IF(L424="IMPAGO","SIN FACT.","")</f>
        <v>SIN FACT.</v>
      </c>
    </row>
    <row r="425" spans="1:14" s="237" customFormat="1" x14ac:dyDescent="0.25">
      <c r="A425" s="606" t="s">
        <v>305</v>
      </c>
      <c r="B425" s="615">
        <v>41957</v>
      </c>
      <c r="C425" s="607" t="s">
        <v>8347</v>
      </c>
      <c r="D425" s="606" t="s">
        <v>1987</v>
      </c>
      <c r="E425" s="608">
        <v>10280296</v>
      </c>
      <c r="F425" s="606">
        <v>29579028</v>
      </c>
      <c r="G425" s="606">
        <v>2704005</v>
      </c>
      <c r="H425" s="120" t="str">
        <f>IF(G425="","",VLOOKUP(G425,ARANCEL!$B$5:$D$121,2,FALSE))</f>
        <v>PROVISORIO</v>
      </c>
      <c r="I425" s="121" t="s">
        <v>4852</v>
      </c>
      <c r="J425" s="119">
        <v>4</v>
      </c>
      <c r="K425" s="122">
        <f>IF(G425="","",VLOOKUP(G425,ARANCEL!$B$5:$D$121,3,FALSE)*J425)</f>
        <v>13000</v>
      </c>
      <c r="L425" s="1349" t="s">
        <v>9431</v>
      </c>
      <c r="M425" s="1349">
        <v>4500269135</v>
      </c>
      <c r="N425" s="1349" t="s">
        <v>9434</v>
      </c>
    </row>
    <row r="426" spans="1:14" s="237" customFormat="1" x14ac:dyDescent="0.25">
      <c r="A426" s="606" t="s">
        <v>305</v>
      </c>
      <c r="B426" s="615">
        <v>41964</v>
      </c>
      <c r="C426" s="607" t="s">
        <v>8347</v>
      </c>
      <c r="D426" s="606" t="s">
        <v>1987</v>
      </c>
      <c r="E426" s="608">
        <v>10280296</v>
      </c>
      <c r="F426" s="606">
        <v>29579028</v>
      </c>
      <c r="G426" s="606">
        <v>2704012</v>
      </c>
      <c r="H426" s="120" t="str">
        <f>IF(G426="","",VLOOKUP(G426,ARANCEL!$B$5:$D$121,2,FALSE))</f>
        <v xml:space="preserve">INTERMEDIARIO O PONTICO </v>
      </c>
      <c r="I426" s="121" t="s">
        <v>737</v>
      </c>
      <c r="J426" s="119">
        <v>2</v>
      </c>
      <c r="K426" s="122">
        <f>IF(G426="","",VLOOKUP(G426,ARANCEL!$B$5:$D$121,3,FALSE)*J426)</f>
        <v>50244</v>
      </c>
      <c r="L426" s="1349" t="s">
        <v>9431</v>
      </c>
      <c r="M426" s="1349">
        <v>4500269135</v>
      </c>
      <c r="N426" s="1349" t="s">
        <v>9434</v>
      </c>
    </row>
    <row r="427" spans="1:14" s="237" customFormat="1" x14ac:dyDescent="0.25">
      <c r="A427" s="606" t="s">
        <v>305</v>
      </c>
      <c r="B427" s="615">
        <v>41964</v>
      </c>
      <c r="C427" s="607" t="s">
        <v>8347</v>
      </c>
      <c r="D427" s="606" t="s">
        <v>1987</v>
      </c>
      <c r="E427" s="608">
        <v>10280296</v>
      </c>
      <c r="F427" s="606">
        <v>29579028</v>
      </c>
      <c r="G427" s="606">
        <v>2704003</v>
      </c>
      <c r="H427" s="120" t="str">
        <f>IF(G427="","",VLOOKUP(G427,ARANCEL!$B$5:$D$121,2,FALSE))</f>
        <v xml:space="preserve">CORONA PERIFERICA CON PERNO MUÑON COLADO </v>
      </c>
      <c r="I427" s="121" t="s">
        <v>748</v>
      </c>
      <c r="J427" s="119">
        <v>2</v>
      </c>
      <c r="K427" s="122">
        <f>IF(G427="","",VLOOKUP(G427,ARANCEL!$B$5:$D$121,3,FALSE)*J427)</f>
        <v>65224</v>
      </c>
      <c r="L427" s="1349" t="s">
        <v>9431</v>
      </c>
      <c r="M427" s="1349">
        <v>4500269135</v>
      </c>
      <c r="N427" s="1349" t="s">
        <v>9434</v>
      </c>
    </row>
    <row r="428" spans="1:14" s="237" customFormat="1" ht="15" customHeight="1" x14ac:dyDescent="0.25">
      <c r="A428" s="606" t="s">
        <v>305</v>
      </c>
      <c r="B428" s="615">
        <v>41913</v>
      </c>
      <c r="C428" s="607" t="s">
        <v>7354</v>
      </c>
      <c r="D428" s="606" t="s">
        <v>957</v>
      </c>
      <c r="E428" s="608">
        <v>10258821</v>
      </c>
      <c r="F428" s="606">
        <v>27873515</v>
      </c>
      <c r="G428" s="606">
        <v>2708001</v>
      </c>
      <c r="H428" s="120" t="str">
        <f>IF(G428="","",VLOOKUP(G428,ARANCEL!$B$5:$D$121,2,FALSE))</f>
        <v xml:space="preserve">PLACA DE ORTODONCIA SIN TORNILLO </v>
      </c>
      <c r="I428" s="121" t="s">
        <v>306</v>
      </c>
      <c r="J428" s="119">
        <v>1</v>
      </c>
      <c r="K428" s="122">
        <f>IF(G428="","",VLOOKUP(G428,ARANCEL!$B$5:$D$121,3,FALSE)*J428)</f>
        <v>17997</v>
      </c>
      <c r="L428" s="1235" t="str">
        <f>IF(E428="","","IMPAGO")</f>
        <v>IMPAGO</v>
      </c>
      <c r="M428" s="1235" t="str">
        <f>IF(L428="IMPAGO","SIN O.C.","")</f>
        <v>SIN O.C.</v>
      </c>
      <c r="N428" s="1235" t="str">
        <f>IF(L428="IMPAGO","SIN FACT.","")</f>
        <v>SIN FACT.</v>
      </c>
    </row>
    <row r="429" spans="1:14" s="237" customFormat="1" x14ac:dyDescent="0.25">
      <c r="A429" s="606" t="s">
        <v>305</v>
      </c>
      <c r="B429" s="615">
        <v>41667</v>
      </c>
      <c r="C429" s="607" t="s">
        <v>1985</v>
      </c>
      <c r="D429" s="606" t="s">
        <v>516</v>
      </c>
      <c r="E429" s="608">
        <v>10170319</v>
      </c>
      <c r="F429" s="606">
        <v>21805513</v>
      </c>
      <c r="G429" s="606">
        <v>2704003</v>
      </c>
      <c r="H429" s="120" t="str">
        <f>IF(G429="","",VLOOKUP(G429,ARANCEL!$B$5:$D$121,2,FALSE))</f>
        <v xml:space="preserve">CORONA PERIFERICA CON PERNO MUÑON COLADO </v>
      </c>
      <c r="I429" s="121" t="s">
        <v>315</v>
      </c>
      <c r="J429" s="119">
        <v>1</v>
      </c>
      <c r="K429" s="122">
        <f>IF(G429="","",VLOOKUP(G429,ARANCEL!$B$5:$D$121,3,FALSE)*J429)</f>
        <v>32612</v>
      </c>
      <c r="L429" s="1229" t="s">
        <v>2842</v>
      </c>
      <c r="M429" s="1229">
        <v>4500216217</v>
      </c>
      <c r="N429" s="1229">
        <v>8397</v>
      </c>
    </row>
    <row r="430" spans="1:14" s="237" customFormat="1" x14ac:dyDescent="0.25">
      <c r="A430" s="606" t="s">
        <v>305</v>
      </c>
      <c r="B430" s="615">
        <v>41675</v>
      </c>
      <c r="C430" s="607" t="s">
        <v>1985</v>
      </c>
      <c r="D430" s="606" t="s">
        <v>516</v>
      </c>
      <c r="E430" s="608">
        <v>10172456</v>
      </c>
      <c r="F430" s="606">
        <v>24946143</v>
      </c>
      <c r="G430" s="606">
        <v>2704005</v>
      </c>
      <c r="H430" s="120" t="str">
        <f>IF(G430="","",VLOOKUP(G430,ARANCEL!$B$5:$D$121,2,FALSE))</f>
        <v>PROVISORIO</v>
      </c>
      <c r="I430" s="121" t="s">
        <v>315</v>
      </c>
      <c r="J430" s="119">
        <v>1</v>
      </c>
      <c r="K430" s="122">
        <f>IF(G430="","",VLOOKUP(G430,ARANCEL!$B$5:$D$121,3,FALSE)*J430)</f>
        <v>3250</v>
      </c>
      <c r="L430" s="1229" t="s">
        <v>3438</v>
      </c>
      <c r="M430" s="1229">
        <v>4500220780</v>
      </c>
      <c r="N430" s="1229">
        <v>8621</v>
      </c>
    </row>
    <row r="431" spans="1:14" s="237" customFormat="1" x14ac:dyDescent="0.25">
      <c r="A431" s="606" t="s">
        <v>305</v>
      </c>
      <c r="B431" s="615">
        <v>41690</v>
      </c>
      <c r="C431" s="607" t="s">
        <v>1985</v>
      </c>
      <c r="D431" s="606" t="s">
        <v>516</v>
      </c>
      <c r="E431" s="608">
        <v>10175345</v>
      </c>
      <c r="F431" s="606">
        <v>22448058</v>
      </c>
      <c r="G431" s="606">
        <v>2704003</v>
      </c>
      <c r="H431" s="120" t="str">
        <f>IF(G431="","",VLOOKUP(G431,ARANCEL!$B$5:$D$121,2,FALSE))</f>
        <v xml:space="preserve">CORONA PERIFERICA CON PERNO MUÑON COLADO </v>
      </c>
      <c r="I431" s="121" t="s">
        <v>326</v>
      </c>
      <c r="J431" s="119">
        <v>1</v>
      </c>
      <c r="K431" s="122">
        <f>IF(G431="","",VLOOKUP(G431,ARANCEL!$B$5:$D$121,3,FALSE)*J431)</f>
        <v>32612</v>
      </c>
      <c r="L431" s="1229" t="s">
        <v>4612</v>
      </c>
      <c r="M431" s="1229">
        <v>4500229978</v>
      </c>
      <c r="N431" s="1229">
        <v>9223</v>
      </c>
    </row>
    <row r="432" spans="1:14" s="237" customFormat="1" x14ac:dyDescent="0.25">
      <c r="A432" s="606" t="s">
        <v>305</v>
      </c>
      <c r="B432" s="615">
        <v>41765</v>
      </c>
      <c r="C432" s="607" t="s">
        <v>4321</v>
      </c>
      <c r="D432" s="606" t="s">
        <v>69</v>
      </c>
      <c r="E432" s="608">
        <v>10193593</v>
      </c>
      <c r="F432" s="606">
        <v>25964440</v>
      </c>
      <c r="G432" s="606">
        <v>2705003</v>
      </c>
      <c r="H432" s="120" t="str">
        <f>IF(G432="","",VLOOKUP(G432,ARANCEL!$B$5:$D$121,2,FALSE))</f>
        <v>INCRUSTACION ESTETICA (ART-GLASS O CERAMICA)</v>
      </c>
      <c r="I432" s="121" t="s">
        <v>322</v>
      </c>
      <c r="J432" s="119">
        <v>1</v>
      </c>
      <c r="K432" s="122">
        <f>IF(G432="","",VLOOKUP(G432,ARANCEL!$B$5:$D$121,3,FALSE)*J432)</f>
        <v>15676</v>
      </c>
      <c r="L432" s="1229" t="s">
        <v>4612</v>
      </c>
      <c r="M432" s="1229">
        <v>4500229981</v>
      </c>
      <c r="N432" s="1229">
        <v>9192</v>
      </c>
    </row>
    <row r="433" spans="1:14" s="237" customFormat="1" x14ac:dyDescent="0.25">
      <c r="A433" s="606" t="s">
        <v>606</v>
      </c>
      <c r="B433" s="615">
        <v>41957</v>
      </c>
      <c r="C433" s="607" t="s">
        <v>8356</v>
      </c>
      <c r="D433" s="606" t="s">
        <v>516</v>
      </c>
      <c r="E433" s="608">
        <v>10278004</v>
      </c>
      <c r="F433" s="606">
        <v>26243146</v>
      </c>
      <c r="G433" s="606">
        <v>2702005</v>
      </c>
      <c r="H433" s="120" t="str">
        <f>IF(G433="","",VLOOKUP(G433,ARANCEL!$B$5:$D$121,2,FALSE))</f>
        <v xml:space="preserve">LABORATORIO INTERMEDIARIO SOBRE IMPLANTE </v>
      </c>
      <c r="I433" s="121"/>
      <c r="J433" s="119">
        <v>1</v>
      </c>
      <c r="K433" s="122">
        <f>IF(G433="","",VLOOKUP(G433,ARANCEL!$B$5:$D$121,3,FALSE)*J433)</f>
        <v>31889</v>
      </c>
      <c r="L433" s="1349" t="s">
        <v>9431</v>
      </c>
      <c r="M433" s="1349">
        <v>4500269135</v>
      </c>
      <c r="N433" s="1349" t="s">
        <v>9434</v>
      </c>
    </row>
    <row r="434" spans="1:14" s="237" customFormat="1" x14ac:dyDescent="0.25">
      <c r="A434" s="627" t="s">
        <v>305</v>
      </c>
      <c r="B434" s="1161">
        <v>41974</v>
      </c>
      <c r="C434" s="118" t="s">
        <v>8356</v>
      </c>
      <c r="D434" s="119" t="s">
        <v>516</v>
      </c>
      <c r="E434" s="162">
        <v>10301624</v>
      </c>
      <c r="F434" s="119">
        <v>26243146</v>
      </c>
      <c r="G434" s="606">
        <v>2702048</v>
      </c>
      <c r="H434" s="120" t="str">
        <f>IF(G434="","",VLOOKUP(G434,ARANCEL!$B$5:$D$121,2,FALSE))</f>
        <v xml:space="preserve">SERVICIO LAB. IMPLANTE CORONA CEMENTADA/ATORNILLADA </v>
      </c>
      <c r="I434" s="175" t="s">
        <v>8411</v>
      </c>
      <c r="J434" s="119">
        <v>2</v>
      </c>
      <c r="K434" s="122">
        <f>IF(G434="","",VLOOKUP(G434,ARANCEL!$B$5:$D$121,3,FALSE)*J434)</f>
        <v>87714</v>
      </c>
      <c r="L434" s="1349" t="s">
        <v>9431</v>
      </c>
      <c r="M434" s="1349">
        <v>4500269135</v>
      </c>
      <c r="N434" s="1349" t="s">
        <v>9434</v>
      </c>
    </row>
    <row r="435" spans="1:14" s="237" customFormat="1" ht="18.75" customHeight="1" x14ac:dyDescent="0.25">
      <c r="A435" s="255" t="s">
        <v>305</v>
      </c>
      <c r="B435" s="256">
        <v>41733</v>
      </c>
      <c r="C435" s="118" t="s">
        <v>3754</v>
      </c>
      <c r="D435" s="119" t="s">
        <v>2061</v>
      </c>
      <c r="E435" s="162">
        <v>10185961</v>
      </c>
      <c r="F435" s="119">
        <v>23921197</v>
      </c>
      <c r="G435" s="255">
        <v>2705003</v>
      </c>
      <c r="H435" s="120" t="str">
        <f>IF(G435="","",VLOOKUP(G435,ARANCEL!$B$5:$D$121,2,FALSE))</f>
        <v>INCRUSTACION ESTETICA (ART-GLASS O CERAMICA)</v>
      </c>
      <c r="I435" s="121" t="s">
        <v>315</v>
      </c>
      <c r="J435" s="119">
        <v>1</v>
      </c>
      <c r="K435" s="122">
        <f>IF(G435="","",VLOOKUP(G435,ARANCEL!$B$5:$D$121,3,FALSE)*J435)</f>
        <v>15676</v>
      </c>
      <c r="L435" s="1229" t="s">
        <v>4612</v>
      </c>
      <c r="M435" s="1229">
        <v>4500229978</v>
      </c>
      <c r="N435" s="1229">
        <v>9223</v>
      </c>
    </row>
    <row r="436" spans="1:14" s="237" customFormat="1" x14ac:dyDescent="0.25">
      <c r="A436" s="606" t="s">
        <v>305</v>
      </c>
      <c r="B436" s="615">
        <v>42017</v>
      </c>
      <c r="C436" s="607" t="s">
        <v>2335</v>
      </c>
      <c r="D436" s="606" t="s">
        <v>73</v>
      </c>
      <c r="E436" s="608">
        <v>10306975</v>
      </c>
      <c r="F436" s="606">
        <v>30424871</v>
      </c>
      <c r="G436" s="606">
        <v>2704005</v>
      </c>
      <c r="H436" s="120" t="str">
        <f>IF(G436="","",VLOOKUP(G436,ARANCEL!$B$5:$D$121,2,FALSE))</f>
        <v>PROVISORIO</v>
      </c>
      <c r="I436" s="121" t="s">
        <v>340</v>
      </c>
      <c r="J436" s="119">
        <v>1</v>
      </c>
      <c r="K436" s="122">
        <f>IF(G436="","",VLOOKUP(G436,ARANCEL!$B$5:$D$121,3,FALSE)*J436)</f>
        <v>3250</v>
      </c>
      <c r="L436" s="1235" t="str">
        <f>IF(E436="","","IMPAGO")</f>
        <v>IMPAGO</v>
      </c>
      <c r="M436" s="1235" t="str">
        <f>IF(L436="IMPAGO","SIN O.C.","")</f>
        <v>SIN O.C.</v>
      </c>
      <c r="N436" s="1235" t="str">
        <f>IF(L436="IMPAGO","SIN FACT.","")</f>
        <v>SIN FACT.</v>
      </c>
    </row>
    <row r="437" spans="1:14" s="237" customFormat="1" x14ac:dyDescent="0.25">
      <c r="A437" s="606" t="s">
        <v>606</v>
      </c>
      <c r="B437" s="615">
        <v>42017</v>
      </c>
      <c r="C437" s="607" t="s">
        <v>2335</v>
      </c>
      <c r="D437" s="606" t="s">
        <v>73</v>
      </c>
      <c r="E437" s="608">
        <v>10306975</v>
      </c>
      <c r="F437" s="606">
        <v>30424871</v>
      </c>
      <c r="G437" s="606">
        <v>2704003</v>
      </c>
      <c r="H437" s="120" t="str">
        <f>IF(G437="","",VLOOKUP(G437,ARANCEL!$B$5:$D$121,2,FALSE))</f>
        <v xml:space="preserve">CORONA PERIFERICA CON PERNO MUÑON COLADO </v>
      </c>
      <c r="I437" s="121" t="s">
        <v>340</v>
      </c>
      <c r="J437" s="119">
        <v>1</v>
      </c>
      <c r="K437" s="122">
        <f>IF(G437="","",VLOOKUP(G437,ARANCEL!$B$5:$D$121,3,FALSE)*J437)</f>
        <v>32612</v>
      </c>
      <c r="L437" s="1235" t="str">
        <f>IF(E437="","","IMPAGO")</f>
        <v>IMPAGO</v>
      </c>
      <c r="M437" s="1235" t="str">
        <f>IF(L437="IMPAGO","SIN O.C.","")</f>
        <v>SIN O.C.</v>
      </c>
      <c r="N437" s="1235" t="str">
        <f>IF(L437="IMPAGO","SIN FACT.","")</f>
        <v>SIN FACT.</v>
      </c>
    </row>
    <row r="438" spans="1:14" s="237" customFormat="1" x14ac:dyDescent="0.25">
      <c r="A438" s="606" t="s">
        <v>305</v>
      </c>
      <c r="B438" s="615">
        <v>41806</v>
      </c>
      <c r="C438" s="607" t="s">
        <v>5125</v>
      </c>
      <c r="D438" s="606" t="s">
        <v>514</v>
      </c>
      <c r="E438" s="608">
        <v>10210644</v>
      </c>
      <c r="F438" s="606">
        <v>26778204</v>
      </c>
      <c r="G438" s="606">
        <v>2704005</v>
      </c>
      <c r="H438" s="120" t="str">
        <f>IF(G438="","",VLOOKUP(G438,ARANCEL!$B$5:$D$121,2,FALSE))</f>
        <v>PROVISORIO</v>
      </c>
      <c r="I438" s="121" t="s">
        <v>326</v>
      </c>
      <c r="J438" s="119">
        <v>1</v>
      </c>
      <c r="K438" s="122">
        <f>IF(G438="","",VLOOKUP(G438,ARANCEL!$B$5:$D$121,3,FALSE)*J438)</f>
        <v>3250</v>
      </c>
      <c r="L438" s="1229" t="s">
        <v>6017</v>
      </c>
      <c r="M438" s="1229">
        <v>4500245445</v>
      </c>
      <c r="N438" s="1229">
        <v>9809</v>
      </c>
    </row>
    <row r="439" spans="1:14" s="237" customFormat="1" ht="15" customHeight="1" x14ac:dyDescent="0.25">
      <c r="A439" s="606" t="s">
        <v>305</v>
      </c>
      <c r="B439" s="615">
        <v>41675</v>
      </c>
      <c r="C439" s="607" t="s">
        <v>2779</v>
      </c>
      <c r="D439" s="606" t="s">
        <v>514</v>
      </c>
      <c r="E439" s="608">
        <v>10171745</v>
      </c>
      <c r="F439" s="606">
        <v>24539215</v>
      </c>
      <c r="G439" s="606">
        <v>2705003</v>
      </c>
      <c r="H439" s="120" t="str">
        <f>IF(G439="","",VLOOKUP(G439,ARANCEL!$B$5:$D$121,2,FALSE))</f>
        <v>INCRUSTACION ESTETICA (ART-GLASS O CERAMICA)</v>
      </c>
      <c r="I439" s="121" t="s">
        <v>315</v>
      </c>
      <c r="J439" s="119">
        <v>1</v>
      </c>
      <c r="K439" s="122">
        <f>IF(G439="","",VLOOKUP(G439,ARANCEL!$B$5:$D$121,3,FALSE)*J439)</f>
        <v>15676</v>
      </c>
      <c r="L439" s="1229" t="s">
        <v>2842</v>
      </c>
      <c r="M439" s="1229">
        <v>4500216217</v>
      </c>
      <c r="N439" s="1229">
        <v>8397</v>
      </c>
    </row>
    <row r="440" spans="1:14" s="237" customFormat="1" x14ac:dyDescent="0.25">
      <c r="A440" s="606" t="s">
        <v>305</v>
      </c>
      <c r="B440" s="615">
        <v>41885</v>
      </c>
      <c r="C440" s="607" t="s">
        <v>6802</v>
      </c>
      <c r="D440" s="606" t="s">
        <v>514</v>
      </c>
      <c r="E440" s="608">
        <v>10250752</v>
      </c>
      <c r="F440" s="606">
        <v>27980600</v>
      </c>
      <c r="G440" s="606">
        <v>2704005</v>
      </c>
      <c r="H440" s="120" t="str">
        <f>IF(G440="","",VLOOKUP(G440,ARANCEL!$B$5:$D$121,2,FALSE))</f>
        <v>PROVISORIO</v>
      </c>
      <c r="I440" s="121" t="s">
        <v>324</v>
      </c>
      <c r="J440" s="119">
        <v>1</v>
      </c>
      <c r="K440" s="122">
        <f>IF(G440="","",VLOOKUP(G440,ARANCEL!$B$5:$D$121,3,FALSE)*J440)</f>
        <v>3250</v>
      </c>
      <c r="L440" s="1229" t="s">
        <v>8256</v>
      </c>
      <c r="M440" s="1229">
        <v>4500265261</v>
      </c>
      <c r="N440" s="1229" t="s">
        <v>8947</v>
      </c>
    </row>
    <row r="441" spans="1:14" s="237" customFormat="1" x14ac:dyDescent="0.25">
      <c r="A441" s="606" t="s">
        <v>305</v>
      </c>
      <c r="B441" s="615">
        <v>41885</v>
      </c>
      <c r="C441" s="607" t="s">
        <v>6802</v>
      </c>
      <c r="D441" s="606" t="s">
        <v>514</v>
      </c>
      <c r="E441" s="608">
        <v>10250752</v>
      </c>
      <c r="F441" s="606">
        <v>27980600</v>
      </c>
      <c r="G441" s="606">
        <v>2704003</v>
      </c>
      <c r="H441" s="120" t="str">
        <f>IF(G441="","",VLOOKUP(G441,ARANCEL!$B$5:$D$121,2,FALSE))</f>
        <v xml:space="preserve">CORONA PERIFERICA CON PERNO MUÑON COLADO </v>
      </c>
      <c r="I441" s="121" t="s">
        <v>324</v>
      </c>
      <c r="J441" s="119">
        <v>1</v>
      </c>
      <c r="K441" s="122">
        <f>IF(G441="","",VLOOKUP(G441,ARANCEL!$B$5:$D$121,3,FALSE)*J441)</f>
        <v>32612</v>
      </c>
      <c r="L441" s="1229" t="s">
        <v>8256</v>
      </c>
      <c r="M441" s="1229">
        <v>4500265261</v>
      </c>
      <c r="N441" s="1229" t="s">
        <v>8947</v>
      </c>
    </row>
    <row r="442" spans="1:14" s="237" customFormat="1" x14ac:dyDescent="0.25">
      <c r="A442" s="606" t="s">
        <v>305</v>
      </c>
      <c r="B442" s="615">
        <v>41893</v>
      </c>
      <c r="C442" s="607" t="s">
        <v>7016</v>
      </c>
      <c r="D442" s="606" t="s">
        <v>514</v>
      </c>
      <c r="E442" s="608">
        <v>10255404</v>
      </c>
      <c r="F442" s="606">
        <v>28213336</v>
      </c>
      <c r="G442" s="606">
        <v>2704005</v>
      </c>
      <c r="H442" s="120" t="str">
        <f>IF(G442="","",VLOOKUP(G442,ARANCEL!$B$5:$D$121,2,FALSE))</f>
        <v>PROVISORIO</v>
      </c>
      <c r="I442" s="121" t="s">
        <v>7017</v>
      </c>
      <c r="J442" s="119">
        <v>4</v>
      </c>
      <c r="K442" s="122">
        <f>IF(G442="","",VLOOKUP(G442,ARANCEL!$B$5:$D$121,3,FALSE)*J442)</f>
        <v>13000</v>
      </c>
      <c r="L442" s="1229" t="s">
        <v>8256</v>
      </c>
      <c r="M442" s="1229">
        <v>4500265261</v>
      </c>
      <c r="N442" s="1229" t="s">
        <v>8947</v>
      </c>
    </row>
    <row r="443" spans="1:14" s="237" customFormat="1" x14ac:dyDescent="0.25">
      <c r="A443" s="606" t="s">
        <v>305</v>
      </c>
      <c r="B443" s="615">
        <v>41893</v>
      </c>
      <c r="C443" s="607" t="s">
        <v>7016</v>
      </c>
      <c r="D443" s="606" t="s">
        <v>514</v>
      </c>
      <c r="E443" s="608">
        <v>10255404</v>
      </c>
      <c r="F443" s="606">
        <v>28213336</v>
      </c>
      <c r="G443" s="606">
        <v>2704003</v>
      </c>
      <c r="H443" s="120" t="str">
        <f>IF(G443="","",VLOOKUP(G443,ARANCEL!$B$5:$D$121,2,FALSE))</f>
        <v xml:space="preserve">CORONA PERIFERICA CON PERNO MUÑON COLADO </v>
      </c>
      <c r="I443" s="121" t="s">
        <v>7017</v>
      </c>
      <c r="J443" s="119">
        <v>4</v>
      </c>
      <c r="K443" s="122">
        <f>IF(G443="","",VLOOKUP(G443,ARANCEL!$B$5:$D$121,3,FALSE)*J443)</f>
        <v>130448</v>
      </c>
      <c r="L443" s="1229" t="s">
        <v>8256</v>
      </c>
      <c r="M443" s="1229">
        <v>4500265261</v>
      </c>
      <c r="N443" s="1229" t="s">
        <v>8947</v>
      </c>
    </row>
    <row r="444" spans="1:14" s="237" customFormat="1" x14ac:dyDescent="0.25">
      <c r="A444" s="606" t="s">
        <v>606</v>
      </c>
      <c r="B444" s="615">
        <v>42017</v>
      </c>
      <c r="C444" s="607" t="s">
        <v>9471</v>
      </c>
      <c r="D444" s="606" t="s">
        <v>438</v>
      </c>
      <c r="E444" s="608">
        <v>10306976</v>
      </c>
      <c r="F444" s="606">
        <v>25713126</v>
      </c>
      <c r="G444" s="606">
        <v>2702048</v>
      </c>
      <c r="H444" s="120" t="str">
        <f>IF(G444="","",VLOOKUP(G444,ARANCEL!$B$5:$D$121,2,FALSE))</f>
        <v xml:space="preserve">SERVICIO LAB. IMPLANTE CORONA CEMENTADA/ATORNILLADA </v>
      </c>
      <c r="I444" s="121" t="s">
        <v>331</v>
      </c>
      <c r="J444" s="169">
        <v>6</v>
      </c>
      <c r="K444" s="122">
        <f>IF(G444="","",VLOOKUP(G444,ARANCEL!$B$5:$D$121,3,FALSE)*J444)</f>
        <v>263142</v>
      </c>
      <c r="L444" s="1235" t="str">
        <f>IF(E444="","","IMPAGO")</f>
        <v>IMPAGO</v>
      </c>
      <c r="M444" s="1235" t="str">
        <f>IF(L444="IMPAGO","SIN O.C.","")</f>
        <v>SIN O.C.</v>
      </c>
      <c r="N444" s="1235" t="str">
        <f>IF(L444="IMPAGO","SIN FACT.","")</f>
        <v>SIN FACT.</v>
      </c>
    </row>
    <row r="445" spans="1:14" s="237" customFormat="1" x14ac:dyDescent="0.25">
      <c r="A445" s="606" t="s">
        <v>313</v>
      </c>
      <c r="B445" s="615">
        <v>42017</v>
      </c>
      <c r="C445" s="607" t="s">
        <v>9471</v>
      </c>
      <c r="D445" s="606" t="s">
        <v>438</v>
      </c>
      <c r="E445" s="608">
        <v>10306976</v>
      </c>
      <c r="F445" s="606">
        <v>25713126</v>
      </c>
      <c r="G445" s="606">
        <v>2702013</v>
      </c>
      <c r="H445" s="120" t="str">
        <f>IF(G445="","",VLOOKUP(G445,ARANCEL!$B$5:$D$121,2,FALSE))</f>
        <v xml:space="preserve">INTERMEDIARIO </v>
      </c>
      <c r="I445" s="121"/>
      <c r="J445" s="169">
        <v>6</v>
      </c>
      <c r="K445" s="122">
        <f>IF(G445="","",VLOOKUP(G445,ARANCEL!$B$5:$D$121,3,FALSE)*J445)</f>
        <v>141966</v>
      </c>
      <c r="L445" s="1235" t="str">
        <f>IF(E445="","","IMPAGO")</f>
        <v>IMPAGO</v>
      </c>
      <c r="M445" s="1235" t="str">
        <f>IF(L445="IMPAGO","SIN O.C.","")</f>
        <v>SIN O.C.</v>
      </c>
      <c r="N445" s="1235" t="str">
        <f>IF(L445="IMPAGO","SIN FACT.","")</f>
        <v>SIN FACT.</v>
      </c>
    </row>
    <row r="446" spans="1:14" s="237" customFormat="1" x14ac:dyDescent="0.25">
      <c r="A446" s="606" t="s">
        <v>305</v>
      </c>
      <c r="B446" s="615">
        <v>41934</v>
      </c>
      <c r="C446" s="607" t="s">
        <v>7870</v>
      </c>
      <c r="D446" s="606" t="s">
        <v>70</v>
      </c>
      <c r="E446" s="608">
        <v>10269846</v>
      </c>
      <c r="F446" s="606">
        <v>29221915</v>
      </c>
      <c r="G446" s="606">
        <v>2704005</v>
      </c>
      <c r="H446" s="120" t="str">
        <f>IF(G446="","",VLOOKUP(G446,ARANCEL!$B$5:$D$121,2,FALSE))</f>
        <v>PROVISORIO</v>
      </c>
      <c r="I446" s="121" t="s">
        <v>312</v>
      </c>
      <c r="J446" s="119">
        <v>1</v>
      </c>
      <c r="K446" s="122">
        <f>IF(G446="","",VLOOKUP(G446,ARANCEL!$B$5:$D$121,3,FALSE)*J446)</f>
        <v>3250</v>
      </c>
      <c r="L446" s="1229" t="s">
        <v>8256</v>
      </c>
      <c r="M446" s="1229">
        <v>4500265261</v>
      </c>
      <c r="N446" s="1229" t="s">
        <v>8947</v>
      </c>
    </row>
    <row r="447" spans="1:14" s="237" customFormat="1" x14ac:dyDescent="0.25">
      <c r="A447" s="606" t="s">
        <v>313</v>
      </c>
      <c r="B447" s="615">
        <v>41934</v>
      </c>
      <c r="C447" s="607" t="s">
        <v>7870</v>
      </c>
      <c r="D447" s="606" t="s">
        <v>70</v>
      </c>
      <c r="E447" s="608">
        <v>10269846</v>
      </c>
      <c r="F447" s="606">
        <v>29221915</v>
      </c>
      <c r="G447" s="606">
        <v>2704003</v>
      </c>
      <c r="H447" s="120" t="str">
        <f>IF(G447="","",VLOOKUP(G447,ARANCEL!$B$5:$D$121,2,FALSE))</f>
        <v xml:space="preserve">CORONA PERIFERICA CON PERNO MUÑON COLADO </v>
      </c>
      <c r="I447" s="121" t="s">
        <v>312</v>
      </c>
      <c r="J447" s="119">
        <v>1</v>
      </c>
      <c r="K447" s="122">
        <f>IF(G447="","",VLOOKUP(G447,ARANCEL!$B$5:$D$121,3,FALSE)*J447)</f>
        <v>32612</v>
      </c>
      <c r="L447" s="1229" t="s">
        <v>8256</v>
      </c>
      <c r="M447" s="1229">
        <v>4500265261</v>
      </c>
      <c r="N447" s="1229" t="s">
        <v>8947</v>
      </c>
    </row>
    <row r="448" spans="1:14" s="237" customFormat="1" x14ac:dyDescent="0.25">
      <c r="A448" s="606" t="s">
        <v>305</v>
      </c>
      <c r="B448" s="615">
        <v>41941</v>
      </c>
      <c r="C448" s="607" t="s">
        <v>7870</v>
      </c>
      <c r="D448" s="606" t="s">
        <v>70</v>
      </c>
      <c r="E448" s="608">
        <v>10272027</v>
      </c>
      <c r="F448" s="606">
        <v>29221915</v>
      </c>
      <c r="G448" s="606">
        <v>2704005</v>
      </c>
      <c r="H448" s="120" t="str">
        <f>IF(G448="","",VLOOKUP(G448,ARANCEL!$B$5:$D$121,2,FALSE))</f>
        <v>PROVISORIO</v>
      </c>
      <c r="I448" s="121" t="s">
        <v>329</v>
      </c>
      <c r="J448" s="119">
        <v>1</v>
      </c>
      <c r="K448" s="122">
        <f>IF(G448="","",VLOOKUP(G448,ARANCEL!$B$5:$D$121,3,FALSE)*J448)</f>
        <v>3250</v>
      </c>
      <c r="L448" s="1229" t="s">
        <v>8256</v>
      </c>
      <c r="M448" s="1229">
        <v>4500265261</v>
      </c>
      <c r="N448" s="1229" t="s">
        <v>8947</v>
      </c>
    </row>
    <row r="449" spans="1:14" s="237" customFormat="1" x14ac:dyDescent="0.25">
      <c r="A449" s="606" t="s">
        <v>305</v>
      </c>
      <c r="B449" s="615">
        <v>41941</v>
      </c>
      <c r="C449" s="607" t="s">
        <v>7870</v>
      </c>
      <c r="D449" s="606" t="s">
        <v>70</v>
      </c>
      <c r="E449" s="608">
        <v>10272027</v>
      </c>
      <c r="F449" s="606">
        <v>29221915</v>
      </c>
      <c r="G449" s="606">
        <v>2704003</v>
      </c>
      <c r="H449" s="120" t="str">
        <f>IF(G449="","",VLOOKUP(G449,ARANCEL!$B$5:$D$121,2,FALSE))</f>
        <v xml:space="preserve">CORONA PERIFERICA CON PERNO MUÑON COLADO </v>
      </c>
      <c r="I449" s="121" t="s">
        <v>329</v>
      </c>
      <c r="J449" s="119">
        <v>1</v>
      </c>
      <c r="K449" s="122">
        <f>IF(G449="","",VLOOKUP(G449,ARANCEL!$B$5:$D$121,3,FALSE)*J449)</f>
        <v>32612</v>
      </c>
      <c r="L449" s="1229" t="s">
        <v>8256</v>
      </c>
      <c r="M449" s="1229">
        <v>4500265261</v>
      </c>
      <c r="N449" s="1229" t="s">
        <v>8947</v>
      </c>
    </row>
    <row r="450" spans="1:14" s="237" customFormat="1" x14ac:dyDescent="0.25">
      <c r="A450" s="606" t="s">
        <v>305</v>
      </c>
      <c r="B450" s="615">
        <v>41841</v>
      </c>
      <c r="C450" s="607" t="s">
        <v>5027</v>
      </c>
      <c r="D450" s="606" t="s">
        <v>516</v>
      </c>
      <c r="E450" s="608">
        <v>10208245</v>
      </c>
      <c r="F450" s="606">
        <v>26217480</v>
      </c>
      <c r="G450" s="606">
        <v>2704003</v>
      </c>
      <c r="H450" s="120" t="str">
        <f>IF(G450="","",VLOOKUP(G450,ARANCEL!$B$5:$D$121,2,FALSE))</f>
        <v xml:space="preserve">CORONA PERIFERICA CON PERNO MUÑON COLADO </v>
      </c>
      <c r="I450" s="121" t="s">
        <v>326</v>
      </c>
      <c r="J450" s="119">
        <v>1</v>
      </c>
      <c r="K450" s="122">
        <f>IF(G450="","",VLOOKUP(G450,ARANCEL!$B$5:$D$121,3,FALSE)*J450)</f>
        <v>32612</v>
      </c>
      <c r="L450" s="1229" t="s">
        <v>6017</v>
      </c>
      <c r="M450" s="1229">
        <v>4500243585</v>
      </c>
      <c r="N450" s="1229">
        <v>9789</v>
      </c>
    </row>
    <row r="451" spans="1:14" s="237" customFormat="1" x14ac:dyDescent="0.2">
      <c r="A451" s="628" t="s">
        <v>313</v>
      </c>
      <c r="B451" s="615">
        <v>41852</v>
      </c>
      <c r="C451" s="609" t="s">
        <v>5027</v>
      </c>
      <c r="D451" s="348" t="s">
        <v>516</v>
      </c>
      <c r="E451" s="348">
        <v>10208245</v>
      </c>
      <c r="F451" s="348">
        <v>26217480</v>
      </c>
      <c r="G451" s="348">
        <v>2704003</v>
      </c>
      <c r="H451" s="120" t="str">
        <f>IF(G451="","",VLOOKUP(G451,ARANCEL!$B$5:$D$121,2,FALSE))</f>
        <v xml:space="preserve">CORONA PERIFERICA CON PERNO MUÑON COLADO </v>
      </c>
      <c r="I451" s="121"/>
      <c r="J451" s="119">
        <v>1</v>
      </c>
      <c r="K451" s="122">
        <f>IF(G451="","",VLOOKUP(G451,ARANCEL!$B$5:$D$121,3,FALSE)*J451)</f>
        <v>32612</v>
      </c>
      <c r="L451" s="1229" t="s">
        <v>6017</v>
      </c>
      <c r="M451" s="1229">
        <v>4500245445</v>
      </c>
      <c r="N451" s="1229">
        <v>9809</v>
      </c>
    </row>
    <row r="452" spans="1:14" s="237" customFormat="1" x14ac:dyDescent="0.25">
      <c r="A452" s="606" t="s">
        <v>305</v>
      </c>
      <c r="B452" s="615">
        <v>42027</v>
      </c>
      <c r="C452" s="607" t="s">
        <v>9658</v>
      </c>
      <c r="D452" s="606" t="s">
        <v>1987</v>
      </c>
      <c r="E452" s="608">
        <v>10312499</v>
      </c>
      <c r="F452" s="606">
        <v>29965842</v>
      </c>
      <c r="G452" s="606">
        <v>2704005</v>
      </c>
      <c r="H452" s="120" t="str">
        <f>IF(G452="","",VLOOKUP(G452,ARANCEL!$B$5:$D$121,2,FALSE))</f>
        <v>PROVISORIO</v>
      </c>
      <c r="I452" s="121" t="s">
        <v>309</v>
      </c>
      <c r="J452" s="119">
        <v>1</v>
      </c>
      <c r="K452" s="122">
        <f>IF(G452="","",VLOOKUP(G452,ARANCEL!$B$5:$D$121,3,FALSE)*J452)</f>
        <v>3250</v>
      </c>
      <c r="L452" s="1235" t="str">
        <f>IF(E452="","","IMPAGO")</f>
        <v>IMPAGO</v>
      </c>
      <c r="M452" s="1235" t="str">
        <f>IF(L452="IMPAGO","SIN O.C.","")</f>
        <v>SIN O.C.</v>
      </c>
      <c r="N452" s="1235" t="str">
        <f>IF(L452="IMPAGO","SIN FACT.","")</f>
        <v>SIN FACT.</v>
      </c>
    </row>
    <row r="453" spans="1:14" s="237" customFormat="1" x14ac:dyDescent="0.25">
      <c r="A453" s="606" t="s">
        <v>305</v>
      </c>
      <c r="B453" s="615">
        <v>41828</v>
      </c>
      <c r="C453" s="607" t="s">
        <v>5571</v>
      </c>
      <c r="D453" s="606" t="s">
        <v>73</v>
      </c>
      <c r="E453" s="608">
        <v>10222273</v>
      </c>
      <c r="F453" s="606">
        <v>26423897</v>
      </c>
      <c r="G453" s="606">
        <v>2704005</v>
      </c>
      <c r="H453" s="120" t="str">
        <f>IF(G453="","",VLOOKUP(G453,ARANCEL!$B$5:$D$121,2,FALSE))</f>
        <v>PROVISORIO</v>
      </c>
      <c r="I453" s="121" t="s">
        <v>329</v>
      </c>
      <c r="J453" s="119">
        <v>1</v>
      </c>
      <c r="K453" s="122">
        <f>IF(G453="","",VLOOKUP(G453,ARANCEL!$B$5:$D$121,3,FALSE)*J453)</f>
        <v>3250</v>
      </c>
      <c r="L453" s="1229" t="s">
        <v>6017</v>
      </c>
      <c r="M453" s="1229">
        <v>4500243582</v>
      </c>
      <c r="N453" s="1229">
        <v>9788</v>
      </c>
    </row>
    <row r="454" spans="1:14" s="237" customFormat="1" x14ac:dyDescent="0.25">
      <c r="A454" s="606" t="s">
        <v>305</v>
      </c>
      <c r="B454" s="615">
        <v>41852</v>
      </c>
      <c r="C454" s="607" t="s">
        <v>5571</v>
      </c>
      <c r="D454" s="606" t="s">
        <v>73</v>
      </c>
      <c r="E454" s="608">
        <v>10222273</v>
      </c>
      <c r="F454" s="606">
        <v>26423897</v>
      </c>
      <c r="G454" s="606">
        <v>2704003</v>
      </c>
      <c r="H454" s="120" t="str">
        <f>IF(G454="","",VLOOKUP(G454,ARANCEL!$B$5:$D$121,2,FALSE))</f>
        <v xml:space="preserve">CORONA PERIFERICA CON PERNO MUÑON COLADO </v>
      </c>
      <c r="I454" s="121" t="s">
        <v>329</v>
      </c>
      <c r="J454" s="119">
        <v>1</v>
      </c>
      <c r="K454" s="122">
        <f>IF(G454="","",VLOOKUP(G454,ARANCEL!$B$5:$D$121,3,FALSE)*J454)</f>
        <v>32612</v>
      </c>
      <c r="L454" s="1229" t="s">
        <v>6017</v>
      </c>
      <c r="M454" s="1229">
        <v>4500245445</v>
      </c>
      <c r="N454" s="1229">
        <v>9809</v>
      </c>
    </row>
    <row r="455" spans="1:14" s="237" customFormat="1" x14ac:dyDescent="0.25">
      <c r="A455" s="606" t="s">
        <v>305</v>
      </c>
      <c r="B455" s="615">
        <v>42027</v>
      </c>
      <c r="C455" s="607" t="s">
        <v>6678</v>
      </c>
      <c r="D455" s="606" t="s">
        <v>1987</v>
      </c>
      <c r="E455" s="608">
        <v>10312496</v>
      </c>
      <c r="F455" s="606">
        <v>30206412</v>
      </c>
      <c r="G455" s="606">
        <v>2705003</v>
      </c>
      <c r="H455" s="120" t="str">
        <f>IF(G455="","",VLOOKUP(G455,ARANCEL!$B$5:$D$121,2,FALSE))</f>
        <v>INCRUSTACION ESTETICA (ART-GLASS O CERAMICA)</v>
      </c>
      <c r="I455" s="121" t="s">
        <v>315</v>
      </c>
      <c r="J455" s="119">
        <v>1</v>
      </c>
      <c r="K455" s="122">
        <f>IF(G455="","",VLOOKUP(G455,ARANCEL!$B$5:$D$121,3,FALSE)*J455)</f>
        <v>15676</v>
      </c>
      <c r="L455" s="1235" t="str">
        <f>IF(E455="","","IMPAGO")</f>
        <v>IMPAGO</v>
      </c>
      <c r="M455" s="1235" t="str">
        <f>IF(L455="IMPAGO","SIN O.C.","")</f>
        <v>SIN O.C.</v>
      </c>
      <c r="N455" s="1235" t="str">
        <f>IF(L455="IMPAGO","SIN FACT.","")</f>
        <v>SIN FACT.</v>
      </c>
    </row>
    <row r="456" spans="1:14" s="237" customFormat="1" x14ac:dyDescent="0.25">
      <c r="A456" s="606" t="s">
        <v>305</v>
      </c>
      <c r="B456" s="615">
        <v>41988</v>
      </c>
      <c r="C456" s="607" t="s">
        <v>8900</v>
      </c>
      <c r="D456" s="606" t="s">
        <v>514</v>
      </c>
      <c r="E456" s="608">
        <v>10294124</v>
      </c>
      <c r="F456" s="606">
        <v>28967964</v>
      </c>
      <c r="G456" s="606">
        <v>2704005</v>
      </c>
      <c r="H456" s="120" t="str">
        <f>IF(G456="","",VLOOKUP(G456,ARANCEL!$B$5:$D$121,2,FALSE))</f>
        <v>PROVISORIO</v>
      </c>
      <c r="I456" s="121" t="s">
        <v>312</v>
      </c>
      <c r="J456" s="119">
        <v>1</v>
      </c>
      <c r="K456" s="122">
        <f>IF(G456="","",VLOOKUP(G456,ARANCEL!$B$5:$D$121,3,FALSE)*J456)</f>
        <v>3250</v>
      </c>
      <c r="L456" s="1229" t="s">
        <v>9433</v>
      </c>
      <c r="M456" s="609">
        <v>4500269135</v>
      </c>
      <c r="N456" s="1047" t="s">
        <v>9434</v>
      </c>
    </row>
    <row r="457" spans="1:14" s="237" customFormat="1" x14ac:dyDescent="0.25">
      <c r="A457" s="606" t="s">
        <v>606</v>
      </c>
      <c r="B457" s="615">
        <v>41988</v>
      </c>
      <c r="C457" s="607" t="s">
        <v>8900</v>
      </c>
      <c r="D457" s="606" t="s">
        <v>514</v>
      </c>
      <c r="E457" s="608">
        <v>10294124</v>
      </c>
      <c r="F457" s="606">
        <v>28967964</v>
      </c>
      <c r="G457" s="606">
        <v>2704003</v>
      </c>
      <c r="H457" s="120" t="str">
        <f>IF(G457="","",VLOOKUP(G457,ARANCEL!$B$5:$D$121,2,FALSE))</f>
        <v xml:space="preserve">CORONA PERIFERICA CON PERNO MUÑON COLADO </v>
      </c>
      <c r="I457" s="121" t="s">
        <v>312</v>
      </c>
      <c r="J457" s="119">
        <v>1</v>
      </c>
      <c r="K457" s="122">
        <f>IF(G457="","",VLOOKUP(G457,ARANCEL!$B$5:$D$121,3,FALSE)*J457)</f>
        <v>32612</v>
      </c>
      <c r="L457" s="1229" t="s">
        <v>9433</v>
      </c>
      <c r="M457" s="609">
        <v>4500269135</v>
      </c>
      <c r="N457" s="1047" t="s">
        <v>9434</v>
      </c>
    </row>
    <row r="458" spans="1:14" s="237" customFormat="1" x14ac:dyDescent="0.25">
      <c r="A458" s="606" t="s">
        <v>305</v>
      </c>
      <c r="B458" s="615">
        <v>41897</v>
      </c>
      <c r="C458" s="607" t="s">
        <v>7103</v>
      </c>
      <c r="D458" s="606" t="s">
        <v>98</v>
      </c>
      <c r="E458" s="608">
        <v>10256329</v>
      </c>
      <c r="F458" s="606">
        <v>28055188</v>
      </c>
      <c r="G458" s="606">
        <v>2708001</v>
      </c>
      <c r="H458" s="120" t="str">
        <f>IF(G458="","",VLOOKUP(G458,ARANCEL!$B$5:$D$121,2,FALSE))</f>
        <v xml:space="preserve">PLACA DE ORTODONCIA SIN TORNILLO </v>
      </c>
      <c r="I458" s="121" t="s">
        <v>306</v>
      </c>
      <c r="J458" s="119">
        <v>1</v>
      </c>
      <c r="K458" s="122">
        <f>IF(G458="","",VLOOKUP(G458,ARANCEL!$B$5:$D$121,3,FALSE)*J458)</f>
        <v>17997</v>
      </c>
      <c r="L458" s="1229" t="s">
        <v>8256</v>
      </c>
      <c r="M458" s="1229">
        <v>4500265261</v>
      </c>
      <c r="N458" s="1229" t="s">
        <v>8947</v>
      </c>
    </row>
    <row r="459" spans="1:14" s="237" customFormat="1" x14ac:dyDescent="0.25">
      <c r="A459" s="606" t="s">
        <v>305</v>
      </c>
      <c r="B459" s="615">
        <v>41514</v>
      </c>
      <c r="C459" s="607" t="s">
        <v>2041</v>
      </c>
      <c r="D459" s="606" t="s">
        <v>514</v>
      </c>
      <c r="E459" s="608">
        <v>10153118</v>
      </c>
      <c r="F459" s="606">
        <v>22582167</v>
      </c>
      <c r="G459" s="606">
        <v>2704005</v>
      </c>
      <c r="H459" s="120" t="str">
        <f>IF(G459="","",VLOOKUP(G459,ARANCEL!$B$5:$D$121,2,FALSE))</f>
        <v>PROVISORIO</v>
      </c>
      <c r="I459" s="121" t="s">
        <v>2043</v>
      </c>
      <c r="J459" s="119">
        <v>6</v>
      </c>
      <c r="K459" s="122">
        <f>IF(G459="","",VLOOKUP(G459,ARANCEL!$B$5:$D$121,3,FALSE)*J459)</f>
        <v>19500</v>
      </c>
      <c r="L459" s="1235" t="str">
        <f>IF(E459="","","IMPAGO")</f>
        <v>IMPAGO</v>
      </c>
      <c r="M459" s="1235" t="str">
        <f>IF(L459="IMPAGO","SIN O.C.","")</f>
        <v>SIN O.C.</v>
      </c>
      <c r="N459" s="1235" t="str">
        <f>IF(L459="IMPAGO","SIN FACT.","")</f>
        <v>SIN FACT.</v>
      </c>
    </row>
    <row r="460" spans="1:14" s="237" customFormat="1" x14ac:dyDescent="0.25">
      <c r="A460" s="606" t="s">
        <v>305</v>
      </c>
      <c r="B460" s="615">
        <v>41549</v>
      </c>
      <c r="C460" s="607" t="s">
        <v>2041</v>
      </c>
      <c r="D460" s="606" t="s">
        <v>514</v>
      </c>
      <c r="E460" s="608">
        <v>10153118</v>
      </c>
      <c r="F460" s="606">
        <v>22582167</v>
      </c>
      <c r="G460" s="606">
        <v>2704031</v>
      </c>
      <c r="H460" s="120" t="str">
        <f>IF(G460="","",VLOOKUP(G460,ARANCEL!$B$5:$D$121,2,FALSE))</f>
        <v xml:space="preserve">PERNO MUÑON METALICO </v>
      </c>
      <c r="I460" s="121" t="s">
        <v>323</v>
      </c>
      <c r="J460" s="119">
        <v>1</v>
      </c>
      <c r="K460" s="122">
        <f>IF(G460="","",VLOOKUP(G460,ARANCEL!$B$5:$D$121,3,FALSE)*J460)</f>
        <v>12246</v>
      </c>
      <c r="L460" s="1235" t="str">
        <f>IF(E460="","","IMPAGO")</f>
        <v>IMPAGO</v>
      </c>
      <c r="M460" s="1235" t="str">
        <f>IF(L460="IMPAGO","SIN O.C.","")</f>
        <v>SIN O.C.</v>
      </c>
      <c r="N460" s="1235" t="str">
        <f>IF(L460="IMPAGO","SIN FACT.","")</f>
        <v>SIN FACT.</v>
      </c>
    </row>
    <row r="461" spans="1:14" s="237" customFormat="1" x14ac:dyDescent="0.25">
      <c r="A461" s="606" t="s">
        <v>305</v>
      </c>
      <c r="B461" s="615">
        <v>41654</v>
      </c>
      <c r="C461" s="607" t="s">
        <v>2040</v>
      </c>
      <c r="D461" s="606" t="s">
        <v>1987</v>
      </c>
      <c r="E461" s="608">
        <v>10169114</v>
      </c>
      <c r="F461" s="606">
        <v>23411723</v>
      </c>
      <c r="G461" s="606">
        <v>2705003</v>
      </c>
      <c r="H461" s="120" t="str">
        <f>IF(G461="","",VLOOKUP(G461,ARANCEL!$B$5:$D$121,2,FALSE))</f>
        <v>INCRUSTACION ESTETICA (ART-GLASS O CERAMICA)</v>
      </c>
      <c r="I461" s="121" t="s">
        <v>316</v>
      </c>
      <c r="J461" s="119">
        <v>1</v>
      </c>
      <c r="K461" s="122">
        <f>IF(G461="","",VLOOKUP(G461,ARANCEL!$B$5:$D$121,3,FALSE)*J461)</f>
        <v>15676</v>
      </c>
      <c r="L461" s="1229" t="s">
        <v>2842</v>
      </c>
      <c r="M461" s="1229">
        <v>4500216215</v>
      </c>
      <c r="N461" s="1229">
        <v>8396</v>
      </c>
    </row>
    <row r="462" spans="1:14" s="237" customFormat="1" x14ac:dyDescent="0.25">
      <c r="A462" s="606" t="s">
        <v>305</v>
      </c>
      <c r="B462" s="615">
        <v>41857</v>
      </c>
      <c r="C462" s="607" t="s">
        <v>6251</v>
      </c>
      <c r="D462" s="606" t="s">
        <v>957</v>
      </c>
      <c r="E462" s="608">
        <v>10237200</v>
      </c>
      <c r="F462" s="606">
        <v>27528324</v>
      </c>
      <c r="G462" s="606">
        <v>2708001</v>
      </c>
      <c r="H462" s="120" t="str">
        <f>IF(G462="","",VLOOKUP(G462,ARANCEL!$B$5:$D$121,2,FALSE))</f>
        <v xml:space="preserve">PLACA DE ORTODONCIA SIN TORNILLO </v>
      </c>
      <c r="I462" s="121" t="s">
        <v>306</v>
      </c>
      <c r="J462" s="119">
        <v>1</v>
      </c>
      <c r="K462" s="122">
        <f>IF(G462="","",VLOOKUP(G462,ARANCEL!$B$5:$D$121,3,FALSE)*J462)</f>
        <v>17997</v>
      </c>
      <c r="L462" s="1229" t="s">
        <v>6905</v>
      </c>
      <c r="M462" s="1229">
        <v>4500249770</v>
      </c>
      <c r="N462" s="1229" t="s">
        <v>7143</v>
      </c>
    </row>
    <row r="463" spans="1:14" s="237" customFormat="1" x14ac:dyDescent="0.25">
      <c r="A463" s="606" t="s">
        <v>305</v>
      </c>
      <c r="B463" s="615">
        <v>41761</v>
      </c>
      <c r="C463" s="607" t="s">
        <v>1717</v>
      </c>
      <c r="D463" s="606" t="s">
        <v>73</v>
      </c>
      <c r="E463" s="608">
        <v>10192541</v>
      </c>
      <c r="F463" s="606">
        <v>26153530</v>
      </c>
      <c r="G463" s="606">
        <v>2704005</v>
      </c>
      <c r="H463" s="120" t="str">
        <f>IF(G463="","",VLOOKUP(G463,ARANCEL!$B$5:$D$121,2,FALSE))</f>
        <v>PROVISORIO</v>
      </c>
      <c r="I463" s="121" t="s">
        <v>325</v>
      </c>
      <c r="J463" s="119">
        <v>1</v>
      </c>
      <c r="K463" s="122">
        <f>IF(G463="","",VLOOKUP(G463,ARANCEL!$B$5:$D$121,3,FALSE)*J463)</f>
        <v>3250</v>
      </c>
      <c r="L463" s="1229" t="s">
        <v>4612</v>
      </c>
      <c r="M463" s="1229">
        <v>4500229981</v>
      </c>
      <c r="N463" s="1229">
        <v>9192</v>
      </c>
    </row>
    <row r="464" spans="1:14" s="237" customFormat="1" x14ac:dyDescent="0.25">
      <c r="A464" s="606" t="s">
        <v>305</v>
      </c>
      <c r="B464" s="615">
        <v>41785</v>
      </c>
      <c r="C464" s="607" t="s">
        <v>1717</v>
      </c>
      <c r="D464" s="606" t="s">
        <v>73</v>
      </c>
      <c r="E464" s="608">
        <v>10192541</v>
      </c>
      <c r="F464" s="606">
        <v>26153530</v>
      </c>
      <c r="G464" s="606">
        <v>2704003</v>
      </c>
      <c r="H464" s="120" t="str">
        <f>IF(G464="","",VLOOKUP(G464,ARANCEL!$B$5:$D$121,2,FALSE))</f>
        <v xml:space="preserve">CORONA PERIFERICA CON PERNO MUÑON COLADO </v>
      </c>
      <c r="I464" s="121" t="s">
        <v>325</v>
      </c>
      <c r="J464" s="119">
        <v>1</v>
      </c>
      <c r="K464" s="122">
        <f>IF(G464="","",VLOOKUP(G464,ARANCEL!$B$5:$D$121,3,FALSE)*J464)</f>
        <v>32612</v>
      </c>
      <c r="L464" s="1229" t="s">
        <v>5292</v>
      </c>
      <c r="M464" s="1229">
        <v>4500235470</v>
      </c>
      <c r="N464" s="1229">
        <v>9429</v>
      </c>
    </row>
    <row r="465" spans="1:14" s="237" customFormat="1" x14ac:dyDescent="0.25">
      <c r="A465" s="606" t="s">
        <v>305</v>
      </c>
      <c r="B465" s="615">
        <v>41652</v>
      </c>
      <c r="C465" s="118" t="s">
        <v>2039</v>
      </c>
      <c r="D465" s="119" t="s">
        <v>69</v>
      </c>
      <c r="E465" s="162">
        <v>10167365</v>
      </c>
      <c r="F465" s="119">
        <v>24321615</v>
      </c>
      <c r="G465" s="606">
        <v>2704008</v>
      </c>
      <c r="H465" s="120" t="str">
        <f>IF(G465="","",VLOOKUP(G465,ARANCEL!$B$5:$D$121,2,FALSE))</f>
        <v>PILAR, INSERCION O PUNTO DE APOYO CON PERNO MUÑON</v>
      </c>
      <c r="I465" s="121" t="s">
        <v>342</v>
      </c>
      <c r="J465" s="119">
        <v>1</v>
      </c>
      <c r="K465" s="122">
        <f>IF(G465="","",VLOOKUP(G465,ARANCEL!$B$5:$D$121,3,FALSE)*J465)</f>
        <v>32612</v>
      </c>
      <c r="L465" s="1229" t="s">
        <v>2842</v>
      </c>
      <c r="M465" s="1229">
        <v>4500216214</v>
      </c>
      <c r="N465" s="1229">
        <v>8395</v>
      </c>
    </row>
    <row r="466" spans="1:14" s="237" customFormat="1" x14ac:dyDescent="0.25">
      <c r="A466" s="606" t="s">
        <v>313</v>
      </c>
      <c r="B466" s="615">
        <v>41666</v>
      </c>
      <c r="C466" s="607" t="s">
        <v>2039</v>
      </c>
      <c r="D466" s="606" t="s">
        <v>69</v>
      </c>
      <c r="E466" s="608">
        <v>10167365</v>
      </c>
      <c r="F466" s="606">
        <v>24321615</v>
      </c>
      <c r="G466" s="606">
        <v>2704012</v>
      </c>
      <c r="H466" s="120" t="str">
        <f>IF(G466="","",VLOOKUP(G466,ARANCEL!$B$5:$D$121,2,FALSE))</f>
        <v xml:space="preserve">INTERMEDIARIO O PONTICO </v>
      </c>
      <c r="I466" s="121"/>
      <c r="J466" s="119">
        <v>1</v>
      </c>
      <c r="K466" s="122">
        <f>IF(G466="","",VLOOKUP(G466,ARANCEL!$B$5:$D$121,3,FALSE)*J466)</f>
        <v>25122</v>
      </c>
      <c r="L466" s="1229" t="s">
        <v>2842</v>
      </c>
      <c r="M466" s="1229">
        <v>4500216214</v>
      </c>
      <c r="N466" s="1229">
        <v>8395</v>
      </c>
    </row>
    <row r="467" spans="1:14" x14ac:dyDescent="0.25">
      <c r="A467" s="119" t="s">
        <v>305</v>
      </c>
      <c r="B467" s="164">
        <v>41666</v>
      </c>
      <c r="C467" s="118" t="s">
        <v>2039</v>
      </c>
      <c r="D467" s="119" t="s">
        <v>69</v>
      </c>
      <c r="E467" s="162">
        <v>10167365</v>
      </c>
      <c r="F467" s="119">
        <v>24321615</v>
      </c>
      <c r="G467" s="119">
        <v>2704010</v>
      </c>
      <c r="H467" s="120" t="str">
        <f>IF(G467="","",VLOOKUP(G467,ARANCEL!$B$5:$D$121,2,FALSE))</f>
        <v xml:space="preserve">PILAR, INSERCION O PUNTO DE APOYO CON INCRUSTACION </v>
      </c>
      <c r="I467" s="121" t="s">
        <v>323</v>
      </c>
      <c r="J467" s="119">
        <v>1</v>
      </c>
      <c r="K467" s="122">
        <f>IF(G467="","",VLOOKUP(G467,ARANCEL!$B$5:$D$121,3,FALSE)*J467)</f>
        <v>15181</v>
      </c>
      <c r="L467" s="1229" t="s">
        <v>2842</v>
      </c>
      <c r="M467" s="1229">
        <v>4500216214</v>
      </c>
      <c r="N467" s="1229">
        <v>8395</v>
      </c>
    </row>
    <row r="468" spans="1:14" x14ac:dyDescent="0.25">
      <c r="A468" s="119" t="s">
        <v>305</v>
      </c>
      <c r="B468" s="164">
        <v>41942</v>
      </c>
      <c r="C468" s="118" t="s">
        <v>7996</v>
      </c>
      <c r="D468" s="119" t="s">
        <v>957</v>
      </c>
      <c r="E468" s="162">
        <v>10273166</v>
      </c>
      <c r="F468" s="119">
        <v>28788621</v>
      </c>
      <c r="G468" s="119">
        <v>2708001</v>
      </c>
      <c r="H468" s="120" t="str">
        <f>IF(G468="","",VLOOKUP(G468,ARANCEL!$B$5:$D$121,2,FALSE))</f>
        <v xml:space="preserve">PLACA DE ORTODONCIA SIN TORNILLO </v>
      </c>
      <c r="I468" s="121" t="s">
        <v>306</v>
      </c>
      <c r="J468" s="119">
        <v>1</v>
      </c>
      <c r="K468" s="122">
        <f>IF(G468="","",VLOOKUP(G468,ARANCEL!$B$5:$D$121,3,FALSE)*J468)</f>
        <v>17997</v>
      </c>
      <c r="L468" s="1229" t="s">
        <v>8256</v>
      </c>
      <c r="M468" s="1229">
        <v>4500265261</v>
      </c>
      <c r="N468" s="1229" t="s">
        <v>8947</v>
      </c>
    </row>
    <row r="469" spans="1:14" s="237" customFormat="1" x14ac:dyDescent="0.25">
      <c r="A469" s="673" t="s">
        <v>305</v>
      </c>
      <c r="B469" s="677">
        <v>41550</v>
      </c>
      <c r="C469" s="675" t="s">
        <v>2038</v>
      </c>
      <c r="D469" s="673" t="s">
        <v>514</v>
      </c>
      <c r="E469" s="676">
        <v>10156503</v>
      </c>
      <c r="F469" s="673">
        <v>22477036</v>
      </c>
      <c r="G469" s="673">
        <v>2704005</v>
      </c>
      <c r="H469" s="120" t="str">
        <f>IF(G469="","",VLOOKUP(G469,ARANCEL!$B$5:$D$121,2,FALSE))</f>
        <v>PROVISORIO</v>
      </c>
      <c r="I469" s="121" t="s">
        <v>2037</v>
      </c>
      <c r="J469" s="119">
        <v>8</v>
      </c>
      <c r="K469" s="122">
        <f>IF(G469="","",VLOOKUP(G469,ARANCEL!$B$5:$D$121,3,FALSE)*J469)</f>
        <v>26000</v>
      </c>
      <c r="L469" s="1235" t="str">
        <f>IF(E469="","","IMPAGO")</f>
        <v>IMPAGO</v>
      </c>
      <c r="M469" s="1235" t="str">
        <f>IF(L469="IMPAGO","SIN O.C.","")</f>
        <v>SIN O.C.</v>
      </c>
      <c r="N469" s="1235" t="str">
        <f>IF(L469="IMPAGO","SIN FACT.","")</f>
        <v>SIN FACT.</v>
      </c>
    </row>
    <row r="470" spans="1:14" s="237" customFormat="1" x14ac:dyDescent="0.25">
      <c r="A470" s="673" t="s">
        <v>305</v>
      </c>
      <c r="B470" s="677">
        <v>41897</v>
      </c>
      <c r="C470" s="675" t="s">
        <v>7104</v>
      </c>
      <c r="D470" s="673" t="s">
        <v>98</v>
      </c>
      <c r="E470" s="676">
        <v>10256370</v>
      </c>
      <c r="F470" s="673">
        <v>28536431</v>
      </c>
      <c r="G470" s="673">
        <v>2708001</v>
      </c>
      <c r="H470" s="120" t="str">
        <f>IF(G470="","",VLOOKUP(G470,ARANCEL!$B$5:$D$121,2,FALSE))</f>
        <v xml:space="preserve">PLACA DE ORTODONCIA SIN TORNILLO </v>
      </c>
      <c r="I470" s="121" t="s">
        <v>306</v>
      </c>
      <c r="J470" s="119">
        <v>1</v>
      </c>
      <c r="K470" s="122">
        <f>IF(G470="","",VLOOKUP(G470,ARANCEL!$B$5:$D$121,3,FALSE)*J470)</f>
        <v>17997</v>
      </c>
      <c r="L470" s="1229" t="s">
        <v>8256</v>
      </c>
      <c r="M470" s="1229">
        <v>4500265261</v>
      </c>
      <c r="N470" s="1229" t="s">
        <v>8947</v>
      </c>
    </row>
    <row r="471" spans="1:14" s="237" customFormat="1" x14ac:dyDescent="0.25">
      <c r="A471" s="673" t="s">
        <v>305</v>
      </c>
      <c r="B471" s="677">
        <v>41946</v>
      </c>
      <c r="C471" s="675" t="s">
        <v>7984</v>
      </c>
      <c r="D471" s="673" t="s">
        <v>73</v>
      </c>
      <c r="E471" s="676">
        <v>10272745</v>
      </c>
      <c r="F471" s="673">
        <v>29063354</v>
      </c>
      <c r="G471" s="673">
        <v>2704005</v>
      </c>
      <c r="H471" s="120" t="str">
        <f>IF(G471="","",VLOOKUP(G471,ARANCEL!$B$5:$D$121,2,FALSE))</f>
        <v>PROVISORIO</v>
      </c>
      <c r="I471" s="121" t="s">
        <v>326</v>
      </c>
      <c r="J471" s="119">
        <v>1</v>
      </c>
      <c r="K471" s="122">
        <f>IF(G471="","",VLOOKUP(G471,ARANCEL!$B$5:$D$121,3,FALSE)*J471)</f>
        <v>3250</v>
      </c>
      <c r="L471" s="1349" t="s">
        <v>9431</v>
      </c>
      <c r="M471" s="1349">
        <v>4500269135</v>
      </c>
      <c r="N471" s="1349" t="s">
        <v>9434</v>
      </c>
    </row>
    <row r="472" spans="1:14" s="237" customFormat="1" x14ac:dyDescent="0.25">
      <c r="A472" s="673" t="s">
        <v>305</v>
      </c>
      <c r="B472" s="677">
        <v>41946</v>
      </c>
      <c r="C472" s="675" t="s">
        <v>7984</v>
      </c>
      <c r="D472" s="673" t="s">
        <v>73</v>
      </c>
      <c r="E472" s="676">
        <v>10272745</v>
      </c>
      <c r="F472" s="673">
        <v>29063354</v>
      </c>
      <c r="G472" s="673">
        <v>2704003</v>
      </c>
      <c r="H472" s="120" t="str">
        <f>IF(G472="","",VLOOKUP(G472,ARANCEL!$B$5:$D$121,2,FALSE))</f>
        <v xml:space="preserve">CORONA PERIFERICA CON PERNO MUÑON COLADO </v>
      </c>
      <c r="I472" s="121" t="s">
        <v>326</v>
      </c>
      <c r="J472" s="119">
        <v>1</v>
      </c>
      <c r="K472" s="122">
        <f>IF(G472="","",VLOOKUP(G472,ARANCEL!$B$5:$D$121,3,FALSE)*J472)</f>
        <v>32612</v>
      </c>
      <c r="L472" s="1349" t="s">
        <v>9431</v>
      </c>
      <c r="M472" s="1349">
        <v>4500269135</v>
      </c>
      <c r="N472" s="1349" t="s">
        <v>9434</v>
      </c>
    </row>
    <row r="473" spans="1:14" s="237" customFormat="1" x14ac:dyDescent="0.25">
      <c r="A473" s="673" t="s">
        <v>305</v>
      </c>
      <c r="B473" s="677">
        <v>41803</v>
      </c>
      <c r="C473" s="675" t="s">
        <v>1709</v>
      </c>
      <c r="D473" s="673" t="s">
        <v>514</v>
      </c>
      <c r="E473" s="676">
        <v>10205218</v>
      </c>
      <c r="F473" s="673">
        <v>26516931</v>
      </c>
      <c r="G473" s="673">
        <v>2704005</v>
      </c>
      <c r="H473" s="120" t="str">
        <f>IF(G473="","",VLOOKUP(G473,ARANCEL!$B$5:$D$121,2,FALSE))</f>
        <v>PROVISORIO</v>
      </c>
      <c r="I473" s="121" t="s">
        <v>5174</v>
      </c>
      <c r="J473" s="119">
        <v>7</v>
      </c>
      <c r="K473" s="122">
        <f>IF(G473="","",VLOOKUP(G473,ARANCEL!$B$5:$D$121,3,FALSE)*J473)</f>
        <v>22750</v>
      </c>
      <c r="L473" s="1229" t="s">
        <v>5742</v>
      </c>
      <c r="M473" s="1229">
        <v>4500239396</v>
      </c>
      <c r="N473" s="1229" t="s">
        <v>5752</v>
      </c>
    </row>
    <row r="474" spans="1:14" s="237" customFormat="1" x14ac:dyDescent="0.25">
      <c r="A474" s="673" t="s">
        <v>305</v>
      </c>
      <c r="B474" s="677">
        <v>41803</v>
      </c>
      <c r="C474" s="675" t="s">
        <v>1709</v>
      </c>
      <c r="D474" s="673" t="s">
        <v>514</v>
      </c>
      <c r="E474" s="676">
        <v>10205218</v>
      </c>
      <c r="F474" s="673">
        <v>26516931</v>
      </c>
      <c r="G474" s="673">
        <v>2706024</v>
      </c>
      <c r="H474" s="120" t="str">
        <f>IF(G474="","",VLOOKUP(G474,ARANCEL!$B$5:$D$121,2,FALSE))</f>
        <v>PROTESIS INMEDIATA ACRILICA</v>
      </c>
      <c r="I474" s="121" t="s">
        <v>347</v>
      </c>
      <c r="J474" s="119">
        <v>2</v>
      </c>
      <c r="K474" s="122">
        <f>IF(G474="","",VLOOKUP(G474,ARANCEL!$B$5:$D$121,3,FALSE)*J474)</f>
        <v>108586</v>
      </c>
      <c r="L474" s="1229" t="s">
        <v>5742</v>
      </c>
      <c r="M474" s="1229">
        <v>4500239396</v>
      </c>
      <c r="N474" s="1229" t="s">
        <v>5752</v>
      </c>
    </row>
    <row r="475" spans="1:14" s="237" customFormat="1" x14ac:dyDescent="0.25">
      <c r="A475" s="673" t="s">
        <v>305</v>
      </c>
      <c r="B475" s="677">
        <v>41852</v>
      </c>
      <c r="C475" s="675" t="s">
        <v>1709</v>
      </c>
      <c r="D475" s="673" t="s">
        <v>514</v>
      </c>
      <c r="E475" s="676">
        <v>10205218</v>
      </c>
      <c r="F475" s="673">
        <v>26516931</v>
      </c>
      <c r="G475" s="673">
        <v>2704003</v>
      </c>
      <c r="H475" s="120" t="str">
        <f>IF(G475="","",VLOOKUP(G475,ARANCEL!$B$5:$D$121,2,FALSE))</f>
        <v xml:space="preserve">CORONA PERIFERICA CON PERNO MUÑON COLADO </v>
      </c>
      <c r="I475" s="121" t="s">
        <v>5174</v>
      </c>
      <c r="J475" s="119">
        <v>7</v>
      </c>
      <c r="K475" s="122">
        <f>IF(G475="","",VLOOKUP(G475,ARANCEL!$B$5:$D$121,3,FALSE)*J475)</f>
        <v>228284</v>
      </c>
      <c r="L475" s="1229" t="s">
        <v>6017</v>
      </c>
      <c r="M475" s="1229">
        <v>4500245445</v>
      </c>
      <c r="N475" s="1229">
        <v>9809</v>
      </c>
    </row>
    <row r="476" spans="1:14" s="237" customFormat="1" x14ac:dyDescent="0.25">
      <c r="A476" s="606" t="s">
        <v>305</v>
      </c>
      <c r="B476" s="615">
        <v>41816</v>
      </c>
      <c r="C476" s="607" t="s">
        <v>2036</v>
      </c>
      <c r="D476" s="606" t="s">
        <v>73</v>
      </c>
      <c r="E476" s="608">
        <v>10216191</v>
      </c>
      <c r="F476" s="606">
        <v>26979113</v>
      </c>
      <c r="G476" s="606">
        <v>2705003</v>
      </c>
      <c r="H476" s="120" t="str">
        <f>IF(G476="","",VLOOKUP(G476,ARANCEL!$B$5:$D$121,2,FALSE))</f>
        <v>INCRUSTACION ESTETICA (ART-GLASS O CERAMICA)</v>
      </c>
      <c r="I476" s="121" t="s">
        <v>618</v>
      </c>
      <c r="J476" s="119">
        <v>1</v>
      </c>
      <c r="K476" s="122">
        <f>IF(G476="","",VLOOKUP(G476,ARANCEL!$B$5:$D$121,3,FALSE)*J476)</f>
        <v>15676</v>
      </c>
      <c r="L476" s="1229" t="s">
        <v>5742</v>
      </c>
      <c r="M476" s="1229">
        <v>4500239396</v>
      </c>
      <c r="N476" s="1229" t="s">
        <v>5752</v>
      </c>
    </row>
    <row r="477" spans="1:14" s="237" customFormat="1" x14ac:dyDescent="0.25">
      <c r="A477" s="606" t="s">
        <v>305</v>
      </c>
      <c r="B477" s="615">
        <v>41877</v>
      </c>
      <c r="C477" s="607" t="s">
        <v>6623</v>
      </c>
      <c r="D477" s="606" t="s">
        <v>438</v>
      </c>
      <c r="E477" s="608">
        <v>10247309</v>
      </c>
      <c r="F477" s="606">
        <v>25257255</v>
      </c>
      <c r="G477" s="606">
        <v>2702048</v>
      </c>
      <c r="H477" s="120" t="str">
        <f>IF(G477="","",VLOOKUP(G477,ARANCEL!$B$5:$D$121,2,FALSE))</f>
        <v xml:space="preserve">SERVICIO LAB. IMPLANTE CORONA CEMENTADA/ATORNILLADA </v>
      </c>
      <c r="I477" s="121" t="s">
        <v>308</v>
      </c>
      <c r="J477" s="119">
        <v>1</v>
      </c>
      <c r="K477" s="122">
        <f>IF(G477="","",VLOOKUP(G477,ARANCEL!$B$5:$D$121,3,FALSE)*J477)</f>
        <v>43857</v>
      </c>
      <c r="L477" s="1229" t="s">
        <v>8256</v>
      </c>
      <c r="M477" s="1229">
        <v>4500265261</v>
      </c>
      <c r="N477" s="1229" t="s">
        <v>8947</v>
      </c>
    </row>
    <row r="478" spans="1:14" s="237" customFormat="1" x14ac:dyDescent="0.25">
      <c r="A478" s="606" t="s">
        <v>305</v>
      </c>
      <c r="B478" s="615">
        <v>41884</v>
      </c>
      <c r="C478" s="607" t="s">
        <v>6623</v>
      </c>
      <c r="D478" s="606" t="s">
        <v>438</v>
      </c>
      <c r="E478" s="608">
        <v>10250385</v>
      </c>
      <c r="F478" s="606">
        <v>25257255</v>
      </c>
      <c r="G478" s="673">
        <v>2704005</v>
      </c>
      <c r="H478" s="120" t="str">
        <f>IF(G478="","",VLOOKUP(G478,ARANCEL!$B$5:$D$121,2,FALSE))</f>
        <v>PROVISORIO</v>
      </c>
      <c r="I478" s="121" t="s">
        <v>309</v>
      </c>
      <c r="J478" s="119">
        <v>1</v>
      </c>
      <c r="K478" s="122">
        <f>IF(G478="","",VLOOKUP(G478,ARANCEL!$B$5:$D$121,3,FALSE)*J478)</f>
        <v>3250</v>
      </c>
      <c r="L478" s="1229" t="s">
        <v>8256</v>
      </c>
      <c r="M478" s="1229">
        <v>4500265261</v>
      </c>
      <c r="N478" s="1229" t="s">
        <v>8947</v>
      </c>
    </row>
    <row r="479" spans="1:14" s="237" customFormat="1" x14ac:dyDescent="0.25">
      <c r="A479" s="673" t="s">
        <v>305</v>
      </c>
      <c r="B479" s="677">
        <v>41884</v>
      </c>
      <c r="C479" s="675" t="s">
        <v>6623</v>
      </c>
      <c r="D479" s="673" t="s">
        <v>438</v>
      </c>
      <c r="E479" s="676">
        <v>10250385</v>
      </c>
      <c r="F479" s="673">
        <v>25257255</v>
      </c>
      <c r="G479" s="673">
        <v>2704003</v>
      </c>
      <c r="H479" s="120" t="str">
        <f>IF(G479="","",VLOOKUP(G479,ARANCEL!$B$5:$D$121,2,FALSE))</f>
        <v xml:space="preserve">CORONA PERIFERICA CON PERNO MUÑON COLADO </v>
      </c>
      <c r="I479" s="121" t="s">
        <v>309</v>
      </c>
      <c r="J479" s="119">
        <v>1</v>
      </c>
      <c r="K479" s="122">
        <f>IF(G479="","",VLOOKUP(G479,ARANCEL!$B$5:$D$121,3,FALSE)*J479)</f>
        <v>32612</v>
      </c>
      <c r="L479" s="1229" t="s">
        <v>8256</v>
      </c>
      <c r="M479" s="1229">
        <v>4500265261</v>
      </c>
      <c r="N479" s="1229" t="s">
        <v>8947</v>
      </c>
    </row>
    <row r="480" spans="1:14" s="237" customFormat="1" x14ac:dyDescent="0.25">
      <c r="A480" s="673" t="s">
        <v>313</v>
      </c>
      <c r="B480" s="677">
        <v>41912</v>
      </c>
      <c r="C480" s="118" t="s">
        <v>6623</v>
      </c>
      <c r="D480" s="119" t="s">
        <v>438</v>
      </c>
      <c r="E480" s="162">
        <v>10250385</v>
      </c>
      <c r="F480" s="119">
        <v>25257255</v>
      </c>
      <c r="G480" s="673">
        <v>2702048</v>
      </c>
      <c r="H480" s="120" t="str">
        <f>IF(G480="","",VLOOKUP(G480,ARANCEL!$B$5:$D$121,2,FALSE))</f>
        <v xml:space="preserve">SERVICIO LAB. IMPLANTE CORONA CEMENTADA/ATORNILLADA </v>
      </c>
      <c r="I480" s="121"/>
      <c r="J480" s="119">
        <v>1</v>
      </c>
      <c r="K480" s="122">
        <f>IF(G480="","",VLOOKUP(G480,ARANCEL!$B$5:$D$121,3,FALSE)*J480)</f>
        <v>43857</v>
      </c>
      <c r="L480" s="1235" t="str">
        <f>IF(E480="","","IMPAGO")</f>
        <v>IMPAGO</v>
      </c>
      <c r="M480" s="1235" t="str">
        <f>IF(L480="IMPAGO","SIN O.C.","")</f>
        <v>SIN O.C.</v>
      </c>
      <c r="N480" s="1235" t="str">
        <f>IF(L480="IMPAGO","SIN FACT.","")</f>
        <v>SIN FACT.</v>
      </c>
    </row>
    <row r="481" spans="1:14" s="237" customFormat="1" x14ac:dyDescent="0.25">
      <c r="A481" s="673" t="s">
        <v>305</v>
      </c>
      <c r="B481" s="677">
        <v>41814</v>
      </c>
      <c r="C481" s="118" t="s">
        <v>5371</v>
      </c>
      <c r="D481" s="119" t="s">
        <v>438</v>
      </c>
      <c r="E481" s="162">
        <v>10215359</v>
      </c>
      <c r="F481" s="119">
        <v>25096808</v>
      </c>
      <c r="G481" s="1438">
        <v>2702048</v>
      </c>
      <c r="H481" s="120" t="str">
        <f>IF(G481="","",VLOOKUP(G481,ARANCEL!$B$5:$D$121,2,FALSE))</f>
        <v xml:space="preserve">SERVICIO LAB. IMPLANTE CORONA CEMENTADA/ATORNILLADA </v>
      </c>
      <c r="I481" s="121" t="s">
        <v>325</v>
      </c>
      <c r="J481" s="119">
        <v>1</v>
      </c>
      <c r="K481" s="122">
        <f>IF(G481="","",VLOOKUP(G481,ARANCEL!$B$5:$D$121,3,FALSE)*J481)</f>
        <v>43857</v>
      </c>
      <c r="L481" s="1229" t="s">
        <v>5742</v>
      </c>
      <c r="M481" s="1229">
        <v>4500239396</v>
      </c>
      <c r="N481" s="1229" t="s">
        <v>5752</v>
      </c>
    </row>
    <row r="482" spans="1:14" s="237" customFormat="1" x14ac:dyDescent="0.25">
      <c r="A482" s="673" t="s">
        <v>305</v>
      </c>
      <c r="B482" s="677">
        <v>41934</v>
      </c>
      <c r="C482" s="675" t="s">
        <v>1706</v>
      </c>
      <c r="D482" s="673" t="s">
        <v>70</v>
      </c>
      <c r="E482" s="676">
        <v>10268202</v>
      </c>
      <c r="F482" s="673">
        <v>26895630</v>
      </c>
      <c r="G482" s="673">
        <v>2704005</v>
      </c>
      <c r="H482" s="120" t="str">
        <f>IF(G482="","",VLOOKUP(G482,ARANCEL!$B$5:$D$121,2,FALSE))</f>
        <v>PROVISORIO</v>
      </c>
      <c r="I482" s="121" t="s">
        <v>622</v>
      </c>
      <c r="J482" s="119">
        <v>2</v>
      </c>
      <c r="K482" s="122">
        <f>IF(G482="","",VLOOKUP(G482,ARANCEL!$B$5:$D$121,3,FALSE)*J482)</f>
        <v>6500</v>
      </c>
      <c r="L482" s="1229" t="s">
        <v>8256</v>
      </c>
      <c r="M482" s="1229">
        <v>4500265261</v>
      </c>
      <c r="N482" s="1229" t="s">
        <v>8947</v>
      </c>
    </row>
    <row r="483" spans="1:14" s="237" customFormat="1" x14ac:dyDescent="0.25">
      <c r="A483" s="680" t="s">
        <v>606</v>
      </c>
      <c r="B483" s="677">
        <v>41934</v>
      </c>
      <c r="C483" s="118" t="s">
        <v>1706</v>
      </c>
      <c r="D483" s="119" t="s">
        <v>70</v>
      </c>
      <c r="E483" s="162">
        <v>10268202</v>
      </c>
      <c r="F483" s="119">
        <v>26895630</v>
      </c>
      <c r="G483" s="673">
        <v>2704003</v>
      </c>
      <c r="H483" s="120" t="str">
        <f>IF(G483="","",VLOOKUP(G483,ARANCEL!$B$5:$D$121,2,FALSE))</f>
        <v xml:space="preserve">CORONA PERIFERICA CON PERNO MUÑON COLADO </v>
      </c>
      <c r="I483" s="121" t="s">
        <v>622</v>
      </c>
      <c r="J483" s="119">
        <v>2</v>
      </c>
      <c r="K483" s="122">
        <f>IF(G483="","",VLOOKUP(G483,ARANCEL!$B$5:$D$121,3,FALSE)*J483)</f>
        <v>65224</v>
      </c>
      <c r="L483" s="1229" t="s">
        <v>8256</v>
      </c>
      <c r="M483" s="1229">
        <v>4500265261</v>
      </c>
      <c r="N483" s="1229" t="s">
        <v>8947</v>
      </c>
    </row>
    <row r="484" spans="1:14" s="237" customFormat="1" x14ac:dyDescent="0.25">
      <c r="A484" s="680" t="s">
        <v>313</v>
      </c>
      <c r="B484" s="677">
        <v>41948</v>
      </c>
      <c r="C484" s="675" t="s">
        <v>1706</v>
      </c>
      <c r="D484" s="673" t="s">
        <v>70</v>
      </c>
      <c r="E484" s="676">
        <v>10275266</v>
      </c>
      <c r="F484" s="673">
        <v>26895630</v>
      </c>
      <c r="G484" s="673">
        <v>2704005</v>
      </c>
      <c r="H484" s="120" t="str">
        <f>IF(G484="","",VLOOKUP(G484,ARANCEL!$B$5:$D$121,2,FALSE))</f>
        <v>PROVISORIO</v>
      </c>
      <c r="I484" s="121" t="s">
        <v>622</v>
      </c>
      <c r="J484" s="119">
        <v>2</v>
      </c>
      <c r="K484" s="122">
        <f>IF(G484="","",VLOOKUP(G484,ARANCEL!$B$5:$D$121,3,FALSE)*J484)</f>
        <v>6500</v>
      </c>
      <c r="L484" s="1349" t="s">
        <v>9431</v>
      </c>
      <c r="M484" s="1349">
        <v>4500269135</v>
      </c>
      <c r="N484" s="1349" t="s">
        <v>9434</v>
      </c>
    </row>
    <row r="485" spans="1:14" s="237" customFormat="1" x14ac:dyDescent="0.25">
      <c r="A485" s="673" t="s">
        <v>305</v>
      </c>
      <c r="B485" s="677">
        <v>41948</v>
      </c>
      <c r="C485" s="675" t="s">
        <v>1706</v>
      </c>
      <c r="D485" s="673" t="s">
        <v>70</v>
      </c>
      <c r="E485" s="676">
        <v>10275266</v>
      </c>
      <c r="F485" s="673">
        <v>26895630</v>
      </c>
      <c r="G485" s="673">
        <v>2704003</v>
      </c>
      <c r="H485" s="120" t="str">
        <f>IF(G485="","",VLOOKUP(G485,ARANCEL!$B$5:$D$121,2,FALSE))</f>
        <v xml:space="preserve">CORONA PERIFERICA CON PERNO MUÑON COLADO </v>
      </c>
      <c r="I485" s="121" t="s">
        <v>622</v>
      </c>
      <c r="J485" s="119">
        <v>2</v>
      </c>
      <c r="K485" s="122">
        <f>IF(G485="","",VLOOKUP(G485,ARANCEL!$B$5:$D$121,3,FALSE)*J485)</f>
        <v>65224</v>
      </c>
      <c r="L485" s="1349" t="s">
        <v>9431</v>
      </c>
      <c r="M485" s="1349">
        <v>4500269135</v>
      </c>
      <c r="N485" s="1349" t="s">
        <v>9434</v>
      </c>
    </row>
    <row r="486" spans="1:14" s="237" customFormat="1" x14ac:dyDescent="0.25">
      <c r="A486" s="673" t="s">
        <v>305</v>
      </c>
      <c r="B486" s="677">
        <v>41997</v>
      </c>
      <c r="C486" s="675" t="s">
        <v>9096</v>
      </c>
      <c r="D486" s="673" t="s">
        <v>514</v>
      </c>
      <c r="E486" s="676">
        <v>10300152</v>
      </c>
      <c r="F486" s="673">
        <v>30170790</v>
      </c>
      <c r="G486" s="673">
        <v>2704005</v>
      </c>
      <c r="H486" s="120" t="str">
        <f>IF(G486="","",VLOOKUP(G486,ARANCEL!$B$5:$D$121,2,FALSE))</f>
        <v>PROVISORIO</v>
      </c>
      <c r="I486" s="121" t="s">
        <v>618</v>
      </c>
      <c r="J486" s="119">
        <v>1</v>
      </c>
      <c r="K486" s="122">
        <f>IF(G486="","",VLOOKUP(G486,ARANCEL!$B$5:$D$121,3,FALSE)*J486)</f>
        <v>3250</v>
      </c>
      <c r="L486" s="1349" t="s">
        <v>9431</v>
      </c>
      <c r="M486" s="1349">
        <v>4500269135</v>
      </c>
      <c r="N486" s="1349" t="s">
        <v>9434</v>
      </c>
    </row>
    <row r="487" spans="1:14" s="693" customFormat="1" x14ac:dyDescent="0.25">
      <c r="A487" s="673" t="s">
        <v>313</v>
      </c>
      <c r="B487" s="677">
        <v>41997</v>
      </c>
      <c r="C487" s="675" t="s">
        <v>9096</v>
      </c>
      <c r="D487" s="673" t="s">
        <v>514</v>
      </c>
      <c r="E487" s="676">
        <v>10300152</v>
      </c>
      <c r="F487" s="673">
        <v>30170790</v>
      </c>
      <c r="G487" s="673">
        <v>2704003</v>
      </c>
      <c r="H487" s="120" t="str">
        <f>IF(G487="","",VLOOKUP(G487,ARANCEL!$B$5:$D$121,2,FALSE))</f>
        <v xml:space="preserve">CORONA PERIFERICA CON PERNO MUÑON COLADO </v>
      </c>
      <c r="I487" s="121" t="s">
        <v>618</v>
      </c>
      <c r="J487" s="119">
        <v>1</v>
      </c>
      <c r="K487" s="122">
        <f>IF(G487="","",VLOOKUP(G487,ARANCEL!$B$5:$D$121,3,FALSE)*J487)</f>
        <v>32612</v>
      </c>
      <c r="L487" s="1349" t="s">
        <v>9431</v>
      </c>
      <c r="M487" s="1349">
        <v>4500269135</v>
      </c>
      <c r="N487" s="1349" t="s">
        <v>9434</v>
      </c>
    </row>
    <row r="488" spans="1:14" s="693" customFormat="1" x14ac:dyDescent="0.25">
      <c r="A488" s="673" t="s">
        <v>305</v>
      </c>
      <c r="B488" s="677">
        <v>41736</v>
      </c>
      <c r="C488" s="675" t="s">
        <v>3973</v>
      </c>
      <c r="D488" s="673" t="s">
        <v>514</v>
      </c>
      <c r="E488" s="676">
        <v>10186330</v>
      </c>
      <c r="F488" s="673">
        <v>25855815</v>
      </c>
      <c r="G488" s="673">
        <v>2704005</v>
      </c>
      <c r="H488" s="120" t="str">
        <f>IF(G488="","",VLOOKUP(G488,ARANCEL!$B$5:$D$121,2,FALSE))</f>
        <v>PROVISORIO</v>
      </c>
      <c r="I488" s="121" t="s">
        <v>319</v>
      </c>
      <c r="J488" s="119">
        <v>1</v>
      </c>
      <c r="K488" s="122">
        <f>IF(G488="","",VLOOKUP(G488,ARANCEL!$B$5:$D$121,3,FALSE)*J488)</f>
        <v>3250</v>
      </c>
      <c r="L488" s="1229" t="s">
        <v>4612</v>
      </c>
      <c r="M488" s="1229">
        <v>4500229979</v>
      </c>
      <c r="N488" s="1229">
        <v>9191</v>
      </c>
    </row>
    <row r="489" spans="1:14" s="237" customFormat="1" x14ac:dyDescent="0.25">
      <c r="A489" s="673" t="s">
        <v>313</v>
      </c>
      <c r="B489" s="677">
        <v>41736</v>
      </c>
      <c r="C489" s="675" t="s">
        <v>3973</v>
      </c>
      <c r="D489" s="673" t="s">
        <v>514</v>
      </c>
      <c r="E489" s="676">
        <v>10186330</v>
      </c>
      <c r="F489" s="673">
        <v>25855815</v>
      </c>
      <c r="G489" s="673">
        <v>2704012</v>
      </c>
      <c r="H489" s="120" t="str">
        <f>IF(G489="","",VLOOKUP(G489,ARANCEL!$B$5:$D$121,2,FALSE))</f>
        <v xml:space="preserve">INTERMEDIARIO O PONTICO </v>
      </c>
      <c r="I489" s="121"/>
      <c r="J489" s="119">
        <v>1</v>
      </c>
      <c r="K489" s="122">
        <f>IF(G489="","",VLOOKUP(G489,ARANCEL!$B$5:$D$121,3,FALSE)*J489)</f>
        <v>25122</v>
      </c>
      <c r="L489" s="1229" t="s">
        <v>4612</v>
      </c>
      <c r="M489" s="1229">
        <v>4500229979</v>
      </c>
      <c r="N489" s="1229">
        <v>9191</v>
      </c>
    </row>
    <row r="490" spans="1:14" s="237" customFormat="1" x14ac:dyDescent="0.25">
      <c r="A490" s="703" t="s">
        <v>305</v>
      </c>
      <c r="B490" s="705">
        <v>41738</v>
      </c>
      <c r="C490" s="702" t="s">
        <v>3973</v>
      </c>
      <c r="D490" s="703" t="s">
        <v>514</v>
      </c>
      <c r="E490" s="704">
        <v>10186330</v>
      </c>
      <c r="F490" s="703">
        <v>25855815</v>
      </c>
      <c r="G490" s="703">
        <v>2704005</v>
      </c>
      <c r="H490" s="120" t="str">
        <f>IF(G490="","",VLOOKUP(G490,ARANCEL!$B$5:$D$121,2,FALSE))</f>
        <v>PROVISORIO</v>
      </c>
      <c r="I490" s="121" t="s">
        <v>632</v>
      </c>
      <c r="J490" s="119">
        <v>2</v>
      </c>
      <c r="K490" s="122">
        <f>IF(G490="","",VLOOKUP(G490,ARANCEL!$B$5:$D$121,3,FALSE)*J490)</f>
        <v>6500</v>
      </c>
      <c r="L490" s="1229" t="s">
        <v>4612</v>
      </c>
      <c r="M490" s="1229">
        <v>4500229979</v>
      </c>
      <c r="N490" s="1229">
        <v>9191</v>
      </c>
    </row>
    <row r="491" spans="1:14" s="237" customFormat="1" x14ac:dyDescent="0.25">
      <c r="A491" s="703" t="s">
        <v>305</v>
      </c>
      <c r="B491" s="705">
        <v>41761</v>
      </c>
      <c r="C491" s="702" t="s">
        <v>2035</v>
      </c>
      <c r="D491" s="703" t="s">
        <v>1982</v>
      </c>
      <c r="E491" s="704">
        <v>10192519</v>
      </c>
      <c r="F491" s="703">
        <v>26129214</v>
      </c>
      <c r="G491" s="703">
        <v>2704005</v>
      </c>
      <c r="H491" s="120" t="str">
        <f>IF(G491="","",VLOOKUP(G491,ARANCEL!$B$5:$D$121,2,FALSE))</f>
        <v>PROVISORIO</v>
      </c>
      <c r="I491" s="121" t="s">
        <v>613</v>
      </c>
      <c r="J491" s="119">
        <v>2</v>
      </c>
      <c r="K491" s="122">
        <f>IF(G491="","",VLOOKUP(G491,ARANCEL!$B$5:$D$121,3,FALSE)*J491)</f>
        <v>6500</v>
      </c>
      <c r="L491" s="1229" t="s">
        <v>4612</v>
      </c>
      <c r="M491" s="1229">
        <v>4500229981</v>
      </c>
      <c r="N491" s="1229">
        <v>9192</v>
      </c>
    </row>
    <row r="492" spans="1:14" s="237" customFormat="1" x14ac:dyDescent="0.25">
      <c r="A492" s="703" t="s">
        <v>305</v>
      </c>
      <c r="B492" s="705">
        <v>41955</v>
      </c>
      <c r="C492" s="702" t="s">
        <v>8182</v>
      </c>
      <c r="D492" s="703" t="s">
        <v>514</v>
      </c>
      <c r="E492" s="704">
        <v>10278257</v>
      </c>
      <c r="F492" s="703">
        <v>29020233</v>
      </c>
      <c r="G492" s="703">
        <v>2705003</v>
      </c>
      <c r="H492" s="120" t="str">
        <f>IF(G492="","",VLOOKUP(G492,ARANCEL!$B$5:$D$121,2,FALSE))</f>
        <v>INCRUSTACION ESTETICA (ART-GLASS O CERAMICA)</v>
      </c>
      <c r="I492" s="121" t="s">
        <v>318</v>
      </c>
      <c r="J492" s="119">
        <v>1</v>
      </c>
      <c r="K492" s="122">
        <f>IF(G492="","",VLOOKUP(G492,ARANCEL!$B$5:$D$121,3,FALSE)*J492)</f>
        <v>15676</v>
      </c>
      <c r="L492" s="1349" t="s">
        <v>9431</v>
      </c>
      <c r="M492" s="1349">
        <v>4500269135</v>
      </c>
      <c r="N492" s="1349" t="s">
        <v>9434</v>
      </c>
    </row>
    <row r="493" spans="1:14" s="237" customFormat="1" x14ac:dyDescent="0.25">
      <c r="A493" s="703" t="s">
        <v>305</v>
      </c>
      <c r="B493" s="705">
        <v>41660</v>
      </c>
      <c r="C493" s="702" t="s">
        <v>1994</v>
      </c>
      <c r="D493" s="703" t="s">
        <v>73</v>
      </c>
      <c r="E493" s="704">
        <v>10169695</v>
      </c>
      <c r="F493" s="703">
        <v>24362680</v>
      </c>
      <c r="G493" s="673">
        <v>2705003</v>
      </c>
      <c r="H493" s="120" t="str">
        <f>IF(G493="","",VLOOKUP(G493,ARANCEL!$B$5:$D$121,2,FALSE))</f>
        <v>INCRUSTACION ESTETICA (ART-GLASS O CERAMICA)</v>
      </c>
      <c r="I493" s="121" t="s">
        <v>316</v>
      </c>
      <c r="J493" s="119">
        <v>1</v>
      </c>
      <c r="K493" s="122">
        <f>IF(G493="","",VLOOKUP(G493,ARANCEL!$B$5:$D$121,3,FALSE)*J493)</f>
        <v>15676</v>
      </c>
      <c r="L493" s="1229" t="s">
        <v>2842</v>
      </c>
      <c r="M493" s="1229">
        <v>4500216215</v>
      </c>
      <c r="N493" s="1229">
        <v>8396</v>
      </c>
    </row>
    <row r="494" spans="1:14" s="237" customFormat="1" x14ac:dyDescent="0.25">
      <c r="A494" s="673" t="s">
        <v>305</v>
      </c>
      <c r="B494" s="677">
        <v>41702</v>
      </c>
      <c r="C494" s="675" t="s">
        <v>1994</v>
      </c>
      <c r="D494" s="673" t="s">
        <v>73</v>
      </c>
      <c r="E494" s="676">
        <v>10178564</v>
      </c>
      <c r="F494" s="673">
        <v>25233074</v>
      </c>
      <c r="G494" s="673">
        <v>2704005</v>
      </c>
      <c r="H494" s="120" t="str">
        <f>IF(G494="","",VLOOKUP(G494,ARANCEL!$B$5:$D$121,2,FALSE))</f>
        <v>PROVISORIO</v>
      </c>
      <c r="I494" s="121" t="s">
        <v>326</v>
      </c>
      <c r="J494" s="119">
        <v>1</v>
      </c>
      <c r="K494" s="122">
        <f>IF(G494="","",VLOOKUP(G494,ARANCEL!$B$5:$D$121,3,FALSE)*J494)</f>
        <v>3250</v>
      </c>
      <c r="L494" s="1229" t="s">
        <v>3438</v>
      </c>
      <c r="M494" s="1229">
        <v>4500220781</v>
      </c>
      <c r="N494" s="1229">
        <v>8622</v>
      </c>
    </row>
    <row r="495" spans="1:14" s="237" customFormat="1" x14ac:dyDescent="0.25">
      <c r="A495" s="712" t="s">
        <v>305</v>
      </c>
      <c r="B495" s="719">
        <v>41709</v>
      </c>
      <c r="C495" s="714" t="s">
        <v>1994</v>
      </c>
      <c r="D495" s="712" t="s">
        <v>73</v>
      </c>
      <c r="E495" s="715">
        <v>10178564</v>
      </c>
      <c r="F495" s="712">
        <v>25233074</v>
      </c>
      <c r="G495" s="712">
        <v>2704003</v>
      </c>
      <c r="H495" s="120" t="str">
        <f>IF(G495="","",VLOOKUP(G495,ARANCEL!$B$5:$D$121,2,FALSE))</f>
        <v xml:space="preserve">CORONA PERIFERICA CON PERNO MUÑON COLADO </v>
      </c>
      <c r="I495" s="121" t="s">
        <v>326</v>
      </c>
      <c r="J495" s="119">
        <v>1</v>
      </c>
      <c r="K495" s="122">
        <f>IF(G495="","",VLOOKUP(G495,ARANCEL!$B$5:$D$121,3,FALSE)*J495)</f>
        <v>32612</v>
      </c>
      <c r="L495" s="1229" t="s">
        <v>3438</v>
      </c>
      <c r="M495" s="1229">
        <v>4500220781</v>
      </c>
      <c r="N495" s="1229">
        <v>8622</v>
      </c>
    </row>
    <row r="496" spans="1:14" s="237" customFormat="1" x14ac:dyDescent="0.25">
      <c r="A496" s="712" t="s">
        <v>305</v>
      </c>
      <c r="B496" s="719">
        <v>41876</v>
      </c>
      <c r="C496" s="714" t="s">
        <v>1994</v>
      </c>
      <c r="D496" s="712" t="s">
        <v>73</v>
      </c>
      <c r="E496" s="715">
        <v>10245878</v>
      </c>
      <c r="F496" s="712">
        <v>28077282</v>
      </c>
      <c r="G496" s="712">
        <v>2704005</v>
      </c>
      <c r="H496" s="120" t="str">
        <f>IF(G496="","",VLOOKUP(G496,ARANCEL!$B$5:$D$121,2,FALSE))</f>
        <v>PROVISORIO</v>
      </c>
      <c r="I496" s="121" t="s">
        <v>316</v>
      </c>
      <c r="J496" s="119">
        <v>1</v>
      </c>
      <c r="K496" s="122">
        <f>IF(G496="","",VLOOKUP(G496,ARANCEL!$B$5:$D$121,3,FALSE)*J496)</f>
        <v>3250</v>
      </c>
      <c r="L496" s="1229" t="s">
        <v>6905</v>
      </c>
      <c r="M496" s="1229">
        <v>4500249770</v>
      </c>
      <c r="N496" s="1229" t="s">
        <v>7143</v>
      </c>
    </row>
    <row r="497" spans="1:14" s="237" customFormat="1" x14ac:dyDescent="0.25">
      <c r="A497" s="712" t="s">
        <v>305</v>
      </c>
      <c r="B497" s="719">
        <v>41876</v>
      </c>
      <c r="C497" s="714" t="s">
        <v>1994</v>
      </c>
      <c r="D497" s="712" t="s">
        <v>73</v>
      </c>
      <c r="E497" s="715">
        <v>10245878</v>
      </c>
      <c r="F497" s="712">
        <v>28077282</v>
      </c>
      <c r="G497" s="712">
        <v>2704003</v>
      </c>
      <c r="H497" s="120" t="str">
        <f>IF(G497="","",VLOOKUP(G497,ARANCEL!$B$5:$D$121,2,FALSE))</f>
        <v xml:space="preserve">CORONA PERIFERICA CON PERNO MUÑON COLADO </v>
      </c>
      <c r="I497" s="121" t="s">
        <v>316</v>
      </c>
      <c r="J497" s="119">
        <v>1</v>
      </c>
      <c r="K497" s="122">
        <f>IF(G497="","",VLOOKUP(G497,ARANCEL!$B$5:$D$121,3,FALSE)*J497)</f>
        <v>32612</v>
      </c>
      <c r="L497" s="1229" t="s">
        <v>8256</v>
      </c>
      <c r="M497" s="1229">
        <v>4500265261</v>
      </c>
      <c r="N497" s="1229" t="s">
        <v>8947</v>
      </c>
    </row>
    <row r="498" spans="1:14" s="237" customFormat="1" x14ac:dyDescent="0.25">
      <c r="A498" s="712" t="s">
        <v>305</v>
      </c>
      <c r="B498" s="719">
        <v>41856</v>
      </c>
      <c r="C498" s="714" t="s">
        <v>6201</v>
      </c>
      <c r="D498" s="712" t="s">
        <v>73</v>
      </c>
      <c r="E498" s="715">
        <v>10236007</v>
      </c>
      <c r="F498" s="712">
        <v>25992178</v>
      </c>
      <c r="G498" s="712">
        <v>2705003</v>
      </c>
      <c r="H498" s="120" t="str">
        <f>IF(G498="","",VLOOKUP(G498,ARANCEL!$B$5:$D$121,2,FALSE))</f>
        <v>INCRUSTACION ESTETICA (ART-GLASS O CERAMICA)</v>
      </c>
      <c r="I498" s="121" t="s">
        <v>312</v>
      </c>
      <c r="J498" s="119">
        <v>1</v>
      </c>
      <c r="K498" s="122">
        <f>IF(G498="","",VLOOKUP(G498,ARANCEL!$B$5:$D$121,3,FALSE)*J498)</f>
        <v>15676</v>
      </c>
      <c r="L498" s="1229" t="s">
        <v>6905</v>
      </c>
      <c r="M498" s="1229">
        <v>4500249770</v>
      </c>
      <c r="N498" s="1229" t="s">
        <v>7143</v>
      </c>
    </row>
    <row r="499" spans="1:14" s="237" customFormat="1" x14ac:dyDescent="0.25">
      <c r="A499" s="712" t="s">
        <v>305</v>
      </c>
      <c r="B499" s="719">
        <v>41708</v>
      </c>
      <c r="C499" s="714" t="s">
        <v>3127</v>
      </c>
      <c r="D499" s="712" t="s">
        <v>1987</v>
      </c>
      <c r="E499" s="715">
        <v>10178591</v>
      </c>
      <c r="F499" s="712">
        <v>25233374</v>
      </c>
      <c r="G499" s="712">
        <v>2705003</v>
      </c>
      <c r="H499" s="120" t="str">
        <f>IF(G499="","",VLOOKUP(G499,ARANCEL!$B$5:$D$121,2,FALSE))</f>
        <v>INCRUSTACION ESTETICA (ART-GLASS O CERAMICA)</v>
      </c>
      <c r="I499" s="121" t="s">
        <v>618</v>
      </c>
      <c r="J499" s="119">
        <v>1</v>
      </c>
      <c r="K499" s="122">
        <f>IF(G499="","",VLOOKUP(G499,ARANCEL!$B$5:$D$121,3,FALSE)*J499)</f>
        <v>15676</v>
      </c>
      <c r="L499" s="1229" t="s">
        <v>3438</v>
      </c>
      <c r="M499" s="1229">
        <v>4500220781</v>
      </c>
      <c r="N499" s="1229">
        <v>8622</v>
      </c>
    </row>
    <row r="500" spans="1:14" s="237" customFormat="1" x14ac:dyDescent="0.25">
      <c r="A500" s="712" t="s">
        <v>305</v>
      </c>
      <c r="B500" s="719">
        <v>41657</v>
      </c>
      <c r="C500" s="714" t="s">
        <v>2034</v>
      </c>
      <c r="D500" s="712" t="s">
        <v>516</v>
      </c>
      <c r="E500" s="715">
        <v>10169538</v>
      </c>
      <c r="F500" s="712">
        <v>24388634</v>
      </c>
      <c r="G500" s="712">
        <v>2705003</v>
      </c>
      <c r="H500" s="120" t="str">
        <f>IF(G500="","",VLOOKUP(G500,ARANCEL!$B$5:$D$121,2,FALSE))</f>
        <v>INCRUSTACION ESTETICA (ART-GLASS O CERAMICA)</v>
      </c>
      <c r="I500" s="121" t="s">
        <v>335</v>
      </c>
      <c r="J500" s="119">
        <v>1</v>
      </c>
      <c r="K500" s="122">
        <f>IF(G500="","",VLOOKUP(G500,ARANCEL!$B$5:$D$121,3,FALSE)*J500)</f>
        <v>15676</v>
      </c>
      <c r="L500" s="1229" t="s">
        <v>2842</v>
      </c>
      <c r="M500" s="1229">
        <v>4500216215</v>
      </c>
      <c r="N500" s="1229">
        <v>8396</v>
      </c>
    </row>
    <row r="501" spans="1:14" s="237" customFormat="1" x14ac:dyDescent="0.25">
      <c r="A501" s="119" t="s">
        <v>313</v>
      </c>
      <c r="B501" s="164">
        <v>41670</v>
      </c>
      <c r="C501" s="118" t="s">
        <v>2034</v>
      </c>
      <c r="D501" s="119" t="s">
        <v>516</v>
      </c>
      <c r="E501" s="162">
        <v>10169538</v>
      </c>
      <c r="F501" s="119">
        <v>24388634</v>
      </c>
      <c r="G501" s="119">
        <v>2704005</v>
      </c>
      <c r="H501" s="120" t="str">
        <f>IF(G501="","",VLOOKUP(G501,ARANCEL!$B$5:$D$121,2,FALSE))</f>
        <v>PROVISORIO</v>
      </c>
      <c r="I501" s="121" t="s">
        <v>319</v>
      </c>
      <c r="J501" s="119">
        <v>1</v>
      </c>
      <c r="K501" s="122">
        <f>IF(G501="","",VLOOKUP(G501,ARANCEL!$B$5:$D$121,3,FALSE)*J501)</f>
        <v>3250</v>
      </c>
      <c r="L501" s="1229" t="s">
        <v>2842</v>
      </c>
      <c r="M501" s="1229">
        <v>4500216215</v>
      </c>
      <c r="N501" s="1229">
        <v>8396</v>
      </c>
    </row>
    <row r="502" spans="1:14" s="237" customFormat="1" x14ac:dyDescent="0.25">
      <c r="A502" s="712" t="s">
        <v>305</v>
      </c>
      <c r="B502" s="719">
        <v>41670</v>
      </c>
      <c r="C502" s="714" t="s">
        <v>2034</v>
      </c>
      <c r="D502" s="712" t="s">
        <v>516</v>
      </c>
      <c r="E502" s="715">
        <v>10169538</v>
      </c>
      <c r="F502" s="712">
        <v>24388634</v>
      </c>
      <c r="G502" s="712">
        <v>2704003</v>
      </c>
      <c r="H502" s="120" t="str">
        <f>IF(G502="","",VLOOKUP(G502,ARANCEL!$B$5:$D$121,2,FALSE))</f>
        <v xml:space="preserve">CORONA PERIFERICA CON PERNO MUÑON COLADO </v>
      </c>
      <c r="I502" s="121" t="s">
        <v>319</v>
      </c>
      <c r="J502" s="119">
        <v>1</v>
      </c>
      <c r="K502" s="122">
        <f>IF(G502="","",VLOOKUP(G502,ARANCEL!$B$5:$D$121,3,FALSE)*J502)</f>
        <v>32612</v>
      </c>
      <c r="L502" s="1229" t="s">
        <v>2842</v>
      </c>
      <c r="M502" s="1229">
        <v>4500216215</v>
      </c>
      <c r="N502" s="1229">
        <v>8396</v>
      </c>
    </row>
    <row r="503" spans="1:14" s="237" customFormat="1" x14ac:dyDescent="0.25">
      <c r="A503" s="712" t="s">
        <v>305</v>
      </c>
      <c r="B503" s="719">
        <v>41850</v>
      </c>
      <c r="C503" s="714" t="s">
        <v>6104</v>
      </c>
      <c r="D503" s="712" t="s">
        <v>70</v>
      </c>
      <c r="E503" s="715">
        <v>10233536</v>
      </c>
      <c r="F503" s="712">
        <v>26415972</v>
      </c>
      <c r="G503" s="712">
        <v>2705003</v>
      </c>
      <c r="H503" s="120" t="str">
        <f>IF(G503="","",VLOOKUP(G503,ARANCEL!$B$5:$D$121,2,FALSE))</f>
        <v>INCRUSTACION ESTETICA (ART-GLASS O CERAMICA)</v>
      </c>
      <c r="I503" s="121" t="s">
        <v>316</v>
      </c>
      <c r="J503" s="119">
        <v>1</v>
      </c>
      <c r="K503" s="122">
        <f>IF(G503="","",VLOOKUP(G503,ARANCEL!$B$5:$D$121,3,FALSE)*J503)</f>
        <v>15676</v>
      </c>
      <c r="L503" s="1229" t="s">
        <v>6017</v>
      </c>
      <c r="M503" s="1229">
        <v>4500245445</v>
      </c>
      <c r="N503" s="1229">
        <v>9809</v>
      </c>
    </row>
    <row r="504" spans="1:14" s="237" customFormat="1" x14ac:dyDescent="0.25">
      <c r="A504" s="712" t="s">
        <v>305</v>
      </c>
      <c r="B504" s="719">
        <v>42027</v>
      </c>
      <c r="C504" s="714" t="s">
        <v>9673</v>
      </c>
      <c r="D504" s="712" t="s">
        <v>79</v>
      </c>
      <c r="E504" s="715">
        <v>10312572</v>
      </c>
      <c r="F504" s="712">
        <v>30427696</v>
      </c>
      <c r="G504" s="712">
        <v>2705003</v>
      </c>
      <c r="H504" s="120" t="str">
        <f>IF(G504="","",VLOOKUP(G504,ARANCEL!$B$5:$D$121,2,FALSE))</f>
        <v>INCRUSTACION ESTETICA (ART-GLASS O CERAMICA)</v>
      </c>
      <c r="I504" s="121" t="s">
        <v>322</v>
      </c>
      <c r="J504" s="119">
        <v>1</v>
      </c>
      <c r="K504" s="122">
        <f>IF(G504="","",VLOOKUP(G504,ARANCEL!$B$5:$D$121,3,FALSE)*J504)</f>
        <v>15676</v>
      </c>
      <c r="L504" s="1235" t="str">
        <f>IF(E504="","","IMPAGO")</f>
        <v>IMPAGO</v>
      </c>
      <c r="M504" s="1235" t="str">
        <f>IF(L504="IMPAGO","SIN O.C.","")</f>
        <v>SIN O.C.</v>
      </c>
      <c r="N504" s="1235" t="str">
        <f>IF(L504="IMPAGO","SIN FACT.","")</f>
        <v>SIN FACT.</v>
      </c>
    </row>
    <row r="505" spans="1:14" s="237" customFormat="1" x14ac:dyDescent="0.25">
      <c r="A505" s="712" t="s">
        <v>305</v>
      </c>
      <c r="B505" s="719">
        <v>41813</v>
      </c>
      <c r="C505" s="714" t="s">
        <v>5262</v>
      </c>
      <c r="D505" s="712" t="s">
        <v>73</v>
      </c>
      <c r="E505" s="715">
        <v>10214157</v>
      </c>
      <c r="F505" s="712">
        <v>25441516</v>
      </c>
      <c r="G505" s="712">
        <v>2704005</v>
      </c>
      <c r="H505" s="120" t="str">
        <f>IF(G505="","",VLOOKUP(G505,ARANCEL!$B$5:$D$121,2,FALSE))</f>
        <v>PROVISORIO</v>
      </c>
      <c r="I505" s="121" t="s">
        <v>337</v>
      </c>
      <c r="J505" s="119">
        <v>1</v>
      </c>
      <c r="K505" s="122">
        <f>IF(G505="","",VLOOKUP(G505,ARANCEL!$B$5:$D$121,3,FALSE)*J505)</f>
        <v>3250</v>
      </c>
      <c r="L505" s="1229" t="s">
        <v>5742</v>
      </c>
      <c r="M505" s="1229">
        <v>4500239396</v>
      </c>
      <c r="N505" s="1229" t="s">
        <v>5752</v>
      </c>
    </row>
    <row r="506" spans="1:14" s="237" customFormat="1" x14ac:dyDescent="0.25">
      <c r="A506" s="606" t="s">
        <v>313</v>
      </c>
      <c r="B506" s="615">
        <v>41904</v>
      </c>
      <c r="C506" s="607" t="s">
        <v>5262</v>
      </c>
      <c r="D506" s="606" t="s">
        <v>516</v>
      </c>
      <c r="E506" s="608">
        <v>10256806</v>
      </c>
      <c r="F506" s="712">
        <v>25441516</v>
      </c>
      <c r="G506" s="606">
        <v>2704005</v>
      </c>
      <c r="H506" s="120" t="str">
        <f>IF(G506="","",VLOOKUP(G506,ARANCEL!$B$5:$D$121,2,FALSE))</f>
        <v>PROVISORIO</v>
      </c>
      <c r="I506" s="121" t="s">
        <v>337</v>
      </c>
      <c r="J506" s="119">
        <v>1</v>
      </c>
      <c r="K506" s="122">
        <f>IF(G506="","",VLOOKUP(G506,ARANCEL!$B$5:$D$121,3,FALSE)*J506)</f>
        <v>3250</v>
      </c>
      <c r="L506" s="1229" t="s">
        <v>8256</v>
      </c>
      <c r="M506" s="1229">
        <v>4500265261</v>
      </c>
      <c r="N506" s="1229" t="s">
        <v>8947</v>
      </c>
    </row>
    <row r="507" spans="1:14" s="762" customFormat="1" x14ac:dyDescent="0.25">
      <c r="A507" s="712" t="s">
        <v>606</v>
      </c>
      <c r="B507" s="719">
        <v>41904</v>
      </c>
      <c r="C507" s="714" t="s">
        <v>5262</v>
      </c>
      <c r="D507" s="712" t="s">
        <v>516</v>
      </c>
      <c r="E507" s="715">
        <v>10256806</v>
      </c>
      <c r="F507" s="712">
        <v>25441516</v>
      </c>
      <c r="G507" s="712">
        <v>2704003</v>
      </c>
      <c r="H507" s="120" t="str">
        <f>IF(G507="","",VLOOKUP(G507,ARANCEL!$B$5:$D$121,2,FALSE))</f>
        <v xml:space="preserve">CORONA PERIFERICA CON PERNO MUÑON COLADO </v>
      </c>
      <c r="I507" s="121" t="s">
        <v>337</v>
      </c>
      <c r="J507" s="119">
        <v>1</v>
      </c>
      <c r="K507" s="122">
        <f>IF(G507="","",VLOOKUP(G507,ARANCEL!$B$5:$D$121,3,FALSE)*J507)</f>
        <v>32612</v>
      </c>
      <c r="L507" s="1229" t="s">
        <v>8256</v>
      </c>
      <c r="M507" s="1229">
        <v>4500265261</v>
      </c>
      <c r="N507" s="1229" t="s">
        <v>8947</v>
      </c>
    </row>
    <row r="508" spans="1:14" s="237" customFormat="1" x14ac:dyDescent="0.25">
      <c r="A508" s="606" t="s">
        <v>305</v>
      </c>
      <c r="B508" s="615">
        <v>41960</v>
      </c>
      <c r="C508" s="607" t="s">
        <v>8346</v>
      </c>
      <c r="D508" s="606" t="s">
        <v>73</v>
      </c>
      <c r="E508" s="608">
        <v>10280299</v>
      </c>
      <c r="F508" s="606">
        <v>29461011</v>
      </c>
      <c r="G508" s="606">
        <v>2704005</v>
      </c>
      <c r="H508" s="120" t="str">
        <f>IF(G508="","",VLOOKUP(G508,ARANCEL!$B$5:$D$121,2,FALSE))</f>
        <v>PROVISORIO</v>
      </c>
      <c r="I508" s="121" t="s">
        <v>335</v>
      </c>
      <c r="J508" s="119">
        <v>1</v>
      </c>
      <c r="K508" s="122">
        <f>IF(G508="","",VLOOKUP(G508,ARANCEL!$B$5:$D$121,3,FALSE)*J508)</f>
        <v>3250</v>
      </c>
      <c r="L508" s="1349" t="s">
        <v>9431</v>
      </c>
      <c r="M508" s="1349">
        <v>4500269135</v>
      </c>
      <c r="N508" s="1349" t="s">
        <v>9434</v>
      </c>
    </row>
    <row r="509" spans="1:14" s="237" customFormat="1" x14ac:dyDescent="0.25">
      <c r="A509" s="712" t="s">
        <v>305</v>
      </c>
      <c r="B509" s="719">
        <v>41974</v>
      </c>
      <c r="C509" s="118" t="s">
        <v>8346</v>
      </c>
      <c r="D509" s="119" t="s">
        <v>73</v>
      </c>
      <c r="E509" s="162">
        <v>10280299</v>
      </c>
      <c r="F509" s="119">
        <v>29461011</v>
      </c>
      <c r="G509" s="712">
        <v>2704003</v>
      </c>
      <c r="H509" s="120" t="str">
        <f>IF(G509="","",VLOOKUP(G509,ARANCEL!$B$5:$D$121,2,FALSE))</f>
        <v xml:space="preserve">CORONA PERIFERICA CON PERNO MUÑON COLADO </v>
      </c>
      <c r="I509" s="121" t="s">
        <v>335</v>
      </c>
      <c r="J509" s="119">
        <v>1</v>
      </c>
      <c r="K509" s="122">
        <f>IF(G509="","",VLOOKUP(G509,ARANCEL!$B$5:$D$121,3,FALSE)*J509)</f>
        <v>32612</v>
      </c>
      <c r="L509" s="1349" t="s">
        <v>9431</v>
      </c>
      <c r="M509" s="1349">
        <v>4500269135</v>
      </c>
      <c r="N509" s="1349" t="s">
        <v>9434</v>
      </c>
    </row>
    <row r="510" spans="1:14" s="237" customFormat="1" x14ac:dyDescent="0.25">
      <c r="A510" s="712" t="s">
        <v>305</v>
      </c>
      <c r="B510" s="719">
        <v>41878</v>
      </c>
      <c r="C510" s="714" t="s">
        <v>6651</v>
      </c>
      <c r="D510" s="712" t="s">
        <v>514</v>
      </c>
      <c r="E510" s="715">
        <v>10247799</v>
      </c>
      <c r="F510" s="712">
        <v>27593599</v>
      </c>
      <c r="G510" s="712">
        <v>2704005</v>
      </c>
      <c r="H510" s="120" t="str">
        <f>IF(G510="","",VLOOKUP(G510,ARANCEL!$B$5:$D$121,2,FALSE))</f>
        <v>PROVISORIO</v>
      </c>
      <c r="I510" s="121" t="s">
        <v>308</v>
      </c>
      <c r="J510" s="119">
        <v>1</v>
      </c>
      <c r="K510" s="122">
        <f>IF(G510="","",VLOOKUP(G510,ARANCEL!$B$5:$D$121,3,FALSE)*J510)</f>
        <v>3250</v>
      </c>
      <c r="L510" s="1229" t="s">
        <v>8256</v>
      </c>
      <c r="M510" s="1229">
        <v>4500265261</v>
      </c>
      <c r="N510" s="1229" t="s">
        <v>8947</v>
      </c>
    </row>
    <row r="511" spans="1:14" s="237" customFormat="1" x14ac:dyDescent="0.25">
      <c r="A511" s="712" t="s">
        <v>313</v>
      </c>
      <c r="B511" s="719">
        <v>41878</v>
      </c>
      <c r="C511" s="714" t="s">
        <v>6651</v>
      </c>
      <c r="D511" s="712" t="s">
        <v>514</v>
      </c>
      <c r="E511" s="715">
        <v>10247799</v>
      </c>
      <c r="F511" s="712">
        <v>27593599</v>
      </c>
      <c r="G511" s="712">
        <v>2704003</v>
      </c>
      <c r="H511" s="120" t="str">
        <f>IF(G511="","",VLOOKUP(G511,ARANCEL!$B$5:$D$121,2,FALSE))</f>
        <v xml:space="preserve">CORONA PERIFERICA CON PERNO MUÑON COLADO </v>
      </c>
      <c r="I511" s="121"/>
      <c r="J511" s="119">
        <v>1</v>
      </c>
      <c r="K511" s="122">
        <f>IF(G511="","",VLOOKUP(G511,ARANCEL!$B$5:$D$121,3,FALSE)*J511)</f>
        <v>32612</v>
      </c>
      <c r="L511" s="1229" t="s">
        <v>8256</v>
      </c>
      <c r="M511" s="1229">
        <v>4500265261</v>
      </c>
      <c r="N511" s="1229" t="s">
        <v>8947</v>
      </c>
    </row>
    <row r="512" spans="1:14" s="237" customFormat="1" x14ac:dyDescent="0.25">
      <c r="A512" s="712" t="s">
        <v>313</v>
      </c>
      <c r="B512" s="719">
        <v>41878</v>
      </c>
      <c r="C512" s="714" t="s">
        <v>6651</v>
      </c>
      <c r="D512" s="712" t="s">
        <v>514</v>
      </c>
      <c r="E512" s="715">
        <v>10247799</v>
      </c>
      <c r="F512" s="712">
        <v>27593599</v>
      </c>
      <c r="G512" s="712">
        <v>2705003</v>
      </c>
      <c r="H512" s="120" t="str">
        <f>IF(G512="","",VLOOKUP(G512,ARANCEL!$B$5:$D$121,2,FALSE))</f>
        <v>INCRUSTACION ESTETICA (ART-GLASS O CERAMICA)</v>
      </c>
      <c r="I512" s="121"/>
      <c r="J512" s="119">
        <v>1</v>
      </c>
      <c r="K512" s="122">
        <f>IF(G512="","",VLOOKUP(G512,ARANCEL!$B$5:$D$121,3,FALSE)*J512)</f>
        <v>15676</v>
      </c>
      <c r="L512" s="1229" t="s">
        <v>8256</v>
      </c>
      <c r="M512" s="1229">
        <v>4500265261</v>
      </c>
      <c r="N512" s="1229" t="s">
        <v>8947</v>
      </c>
    </row>
    <row r="513" spans="1:14" s="237" customFormat="1" x14ac:dyDescent="0.25">
      <c r="A513" s="712" t="s">
        <v>305</v>
      </c>
      <c r="B513" s="719">
        <v>41989</v>
      </c>
      <c r="C513" s="714" t="s">
        <v>8920</v>
      </c>
      <c r="D513" s="712" t="s">
        <v>7174</v>
      </c>
      <c r="E513" s="715">
        <v>10295730</v>
      </c>
      <c r="F513" s="712">
        <v>29275500</v>
      </c>
      <c r="G513" s="712">
        <v>2708001</v>
      </c>
      <c r="H513" s="120" t="str">
        <f>IF(G513="","",VLOOKUP(G513,ARANCEL!$B$5:$D$121,2,FALSE))</f>
        <v xml:space="preserve">PLACA DE ORTODONCIA SIN TORNILLO </v>
      </c>
      <c r="I513" s="121" t="s">
        <v>306</v>
      </c>
      <c r="J513" s="119">
        <v>1</v>
      </c>
      <c r="K513" s="122">
        <f>IF(G513="","",VLOOKUP(G513,ARANCEL!$B$5:$D$121,3,FALSE)*J513)</f>
        <v>17997</v>
      </c>
      <c r="L513" s="1349" t="s">
        <v>9431</v>
      </c>
      <c r="M513" s="1349">
        <v>4500269135</v>
      </c>
      <c r="N513" s="1349" t="s">
        <v>9434</v>
      </c>
    </row>
    <row r="514" spans="1:14" s="237" customFormat="1" x14ac:dyDescent="0.25">
      <c r="A514" s="712" t="s">
        <v>305</v>
      </c>
      <c r="B514" s="719">
        <v>42016</v>
      </c>
      <c r="C514" s="714" t="s">
        <v>9343</v>
      </c>
      <c r="D514" s="712" t="s">
        <v>944</v>
      </c>
      <c r="E514" s="715">
        <v>10306404</v>
      </c>
      <c r="F514" s="712">
        <v>30158519</v>
      </c>
      <c r="G514" s="712">
        <v>2708006</v>
      </c>
      <c r="H514" s="120" t="str">
        <f>IF(G514="","",VLOOKUP(G514,ARANCEL!$B$5:$D$121,2,FALSE))</f>
        <v xml:space="preserve">DISYUNTOR </v>
      </c>
      <c r="I514" s="121" t="s">
        <v>306</v>
      </c>
      <c r="J514" s="119">
        <v>1</v>
      </c>
      <c r="K514" s="122">
        <f>IF(G514="","",VLOOKUP(G514,ARANCEL!$B$5:$D$121,3,FALSE)*J514)</f>
        <v>41675</v>
      </c>
      <c r="L514" s="1235" t="str">
        <f>IF(E514="","","IMPAGO")</f>
        <v>IMPAGO</v>
      </c>
      <c r="M514" s="1235" t="str">
        <f>IF(L514="IMPAGO","SIN O.C.","")</f>
        <v>SIN O.C.</v>
      </c>
      <c r="N514" s="1235" t="str">
        <f>IF(L514="IMPAGO","SIN FACT.","")</f>
        <v>SIN FACT.</v>
      </c>
    </row>
    <row r="515" spans="1:14" s="237" customFormat="1" x14ac:dyDescent="0.25">
      <c r="A515" s="712" t="s">
        <v>305</v>
      </c>
      <c r="B515" s="719">
        <v>41883</v>
      </c>
      <c r="C515" s="714" t="s">
        <v>6753</v>
      </c>
      <c r="D515" s="712" t="s">
        <v>516</v>
      </c>
      <c r="E515" s="715">
        <v>10249773</v>
      </c>
      <c r="F515" s="712">
        <v>28248075</v>
      </c>
      <c r="G515" s="712">
        <v>2704005</v>
      </c>
      <c r="H515" s="120" t="str">
        <f>IF(G515="","",VLOOKUP(G515,ARANCEL!$B$5:$D$121,2,FALSE))</f>
        <v>PROVISORIO</v>
      </c>
      <c r="I515" s="121" t="s">
        <v>342</v>
      </c>
      <c r="J515" s="119">
        <v>1</v>
      </c>
      <c r="K515" s="122">
        <f>IF(G515="","",VLOOKUP(G515,ARANCEL!$B$5:$D$121,3,FALSE)*J515)</f>
        <v>3250</v>
      </c>
      <c r="L515" s="1229" t="s">
        <v>8256</v>
      </c>
      <c r="M515" s="1229">
        <v>4500265261</v>
      </c>
      <c r="N515" s="1229" t="s">
        <v>8947</v>
      </c>
    </row>
    <row r="516" spans="1:14" s="237" customFormat="1" x14ac:dyDescent="0.25">
      <c r="A516" s="712" t="s">
        <v>305</v>
      </c>
      <c r="B516" s="719">
        <v>41883</v>
      </c>
      <c r="C516" s="714" t="s">
        <v>6753</v>
      </c>
      <c r="D516" s="712" t="s">
        <v>516</v>
      </c>
      <c r="E516" s="715">
        <v>10249773</v>
      </c>
      <c r="F516" s="712">
        <v>28248075</v>
      </c>
      <c r="G516" s="712">
        <v>2704015</v>
      </c>
      <c r="H516" s="120" t="str">
        <f>IF(G516="","",VLOOKUP(G516,ARANCEL!$B$5:$D$121,2,FALSE))</f>
        <v xml:space="preserve">CORONA IN CERAM </v>
      </c>
      <c r="I516" s="121" t="s">
        <v>342</v>
      </c>
      <c r="J516" s="119">
        <v>1</v>
      </c>
      <c r="K516" s="122">
        <f>IF(G516="","",VLOOKUP(G516,ARANCEL!$B$5:$D$121,3,FALSE)*J516)</f>
        <v>42733</v>
      </c>
      <c r="L516" s="1229" t="s">
        <v>8256</v>
      </c>
      <c r="M516" s="1229">
        <v>4500265261</v>
      </c>
      <c r="N516" s="1229" t="s">
        <v>8947</v>
      </c>
    </row>
    <row r="517" spans="1:14" s="237" customFormat="1" x14ac:dyDescent="0.25">
      <c r="A517" s="712" t="s">
        <v>305</v>
      </c>
      <c r="B517" s="719">
        <v>41657</v>
      </c>
      <c r="C517" s="714" t="s">
        <v>2033</v>
      </c>
      <c r="D517" s="712" t="s">
        <v>1987</v>
      </c>
      <c r="E517" s="715">
        <v>10165075</v>
      </c>
      <c r="F517" s="712">
        <v>24131905</v>
      </c>
      <c r="G517" s="712">
        <v>2704005</v>
      </c>
      <c r="H517" s="120" t="str">
        <f>IF(G517="","",VLOOKUP(G517,ARANCEL!$B$5:$D$121,2,FALSE))</f>
        <v>PROVISORIO</v>
      </c>
      <c r="I517" s="121" t="s">
        <v>319</v>
      </c>
      <c r="J517" s="119">
        <v>1</v>
      </c>
      <c r="K517" s="122">
        <f>IF(G517="","",VLOOKUP(G517,ARANCEL!$B$5:$D$121,3,FALSE)*J517)</f>
        <v>3250</v>
      </c>
      <c r="L517" s="1229" t="s">
        <v>2842</v>
      </c>
      <c r="M517" s="1229">
        <v>4500216214</v>
      </c>
      <c r="N517" s="1229">
        <v>8395</v>
      </c>
    </row>
    <row r="518" spans="1:14" s="237" customFormat="1" x14ac:dyDescent="0.25">
      <c r="A518" s="712" t="s">
        <v>305</v>
      </c>
      <c r="B518" s="719">
        <v>41670</v>
      </c>
      <c r="C518" s="714" t="s">
        <v>2033</v>
      </c>
      <c r="D518" s="712" t="s">
        <v>1987</v>
      </c>
      <c r="E518" s="715">
        <v>10165075</v>
      </c>
      <c r="F518" s="712">
        <v>24131905</v>
      </c>
      <c r="G518" s="712">
        <v>2704003</v>
      </c>
      <c r="H518" s="120" t="str">
        <f>IF(G518="","",VLOOKUP(G518,ARANCEL!$B$5:$D$121,2,FALSE))</f>
        <v xml:space="preserve">CORONA PERIFERICA CON PERNO MUÑON COLADO </v>
      </c>
      <c r="I518" s="121" t="s">
        <v>323</v>
      </c>
      <c r="J518" s="119">
        <v>1</v>
      </c>
      <c r="K518" s="122">
        <f>IF(G518="","",VLOOKUP(G518,ARANCEL!$B$5:$D$121,3,FALSE)*J518)</f>
        <v>32612</v>
      </c>
      <c r="L518" s="1229" t="s">
        <v>2842</v>
      </c>
      <c r="M518" s="1229">
        <v>4500216214</v>
      </c>
      <c r="N518" s="1229">
        <v>8395</v>
      </c>
    </row>
    <row r="519" spans="1:14" s="237" customFormat="1" x14ac:dyDescent="0.25">
      <c r="A519" s="712" t="s">
        <v>305</v>
      </c>
      <c r="B519" s="719">
        <v>41788</v>
      </c>
      <c r="C519" s="714" t="s">
        <v>4745</v>
      </c>
      <c r="D519" s="712" t="s">
        <v>70</v>
      </c>
      <c r="E519" s="715">
        <v>10201861</v>
      </c>
      <c r="F519" s="712">
        <v>26537598</v>
      </c>
      <c r="G519" s="712">
        <v>2704005</v>
      </c>
      <c r="H519" s="120" t="str">
        <f>IF(G519="","",VLOOKUP(G519,ARANCEL!$B$5:$D$121,2,FALSE))</f>
        <v>PROVISORIO</v>
      </c>
      <c r="I519" s="121" t="s">
        <v>329</v>
      </c>
      <c r="J519" s="119">
        <v>1</v>
      </c>
      <c r="K519" s="122">
        <f>IF(G519="","",VLOOKUP(G519,ARANCEL!$B$5:$D$121,3,FALSE)*J519)</f>
        <v>3250</v>
      </c>
      <c r="L519" s="1229" t="s">
        <v>5292</v>
      </c>
      <c r="M519" s="1229">
        <v>4500235468</v>
      </c>
      <c r="N519" s="1229">
        <v>9427</v>
      </c>
    </row>
    <row r="520" spans="1:14" s="237" customFormat="1" x14ac:dyDescent="0.25">
      <c r="A520" s="255" t="s">
        <v>305</v>
      </c>
      <c r="B520" s="256">
        <v>41809</v>
      </c>
      <c r="C520" s="257" t="s">
        <v>5229</v>
      </c>
      <c r="D520" s="255" t="s">
        <v>73</v>
      </c>
      <c r="E520" s="258">
        <v>10212926</v>
      </c>
      <c r="F520" s="255">
        <v>26771390</v>
      </c>
      <c r="G520" s="255">
        <v>2704005</v>
      </c>
      <c r="H520" s="120" t="str">
        <f>IF(G520="","",VLOOKUP(G520,ARANCEL!$B$5:$D$121,2,FALSE))</f>
        <v>PROVISORIO</v>
      </c>
      <c r="I520" s="121" t="s">
        <v>324</v>
      </c>
      <c r="J520" s="119">
        <v>1</v>
      </c>
      <c r="K520" s="122">
        <f>IF(G520="","",VLOOKUP(G520,ARANCEL!$B$5:$D$121,3,FALSE)*J520)</f>
        <v>3250</v>
      </c>
      <c r="L520" s="1229" t="s">
        <v>5742</v>
      </c>
      <c r="M520" s="1229">
        <v>4500239396</v>
      </c>
      <c r="N520" s="1229" t="s">
        <v>5752</v>
      </c>
    </row>
    <row r="521" spans="1:14" s="237" customFormat="1" x14ac:dyDescent="0.25">
      <c r="A521" s="712" t="s">
        <v>305</v>
      </c>
      <c r="B521" s="719">
        <v>41837</v>
      </c>
      <c r="C521" s="714" t="s">
        <v>5229</v>
      </c>
      <c r="D521" s="712" t="s">
        <v>73</v>
      </c>
      <c r="E521" s="715">
        <v>10212926</v>
      </c>
      <c r="F521" s="712">
        <v>26771390</v>
      </c>
      <c r="G521" s="712">
        <v>2704003</v>
      </c>
      <c r="H521" s="120" t="str">
        <f>IF(G521="","",VLOOKUP(G521,ARANCEL!$B$5:$D$121,2,FALSE))</f>
        <v xml:space="preserve">CORONA PERIFERICA CON PERNO MUÑON COLADO </v>
      </c>
      <c r="I521" s="121" t="s">
        <v>324</v>
      </c>
      <c r="J521" s="119">
        <v>1</v>
      </c>
      <c r="K521" s="122">
        <f>IF(G521="","",VLOOKUP(G521,ARANCEL!$B$5:$D$121,3,FALSE)*J521)</f>
        <v>32612</v>
      </c>
      <c r="L521" s="1229" t="s">
        <v>6017</v>
      </c>
      <c r="M521" s="1229">
        <v>4500245445</v>
      </c>
      <c r="N521" s="1229">
        <v>9809</v>
      </c>
    </row>
    <row r="522" spans="1:14" s="237" customFormat="1" x14ac:dyDescent="0.25">
      <c r="A522" s="712" t="s">
        <v>305</v>
      </c>
      <c r="B522" s="719">
        <v>41939</v>
      </c>
      <c r="C522" s="714" t="s">
        <v>8485</v>
      </c>
      <c r="D522" s="712" t="s">
        <v>73</v>
      </c>
      <c r="E522" s="715">
        <v>10271402</v>
      </c>
      <c r="F522" s="712">
        <v>29269374</v>
      </c>
      <c r="G522" s="712">
        <v>2704027</v>
      </c>
      <c r="H522" s="120" t="str">
        <f>IF(G522="","",VLOOKUP(G522,ARANCEL!$B$5:$D$121,2,FALSE))</f>
        <v>PROTESIS VALPLAST UNILATERAL (HASTA 2 PIEZAS)</v>
      </c>
      <c r="I522" s="121" t="s">
        <v>311</v>
      </c>
      <c r="J522" s="119">
        <v>1</v>
      </c>
      <c r="K522" s="122">
        <f>IF(G522="","",VLOOKUP(G522,ARANCEL!$B$5:$D$121,3,FALSE)*J522)</f>
        <v>22491</v>
      </c>
      <c r="L522" s="1235" t="str">
        <f>IF(E522="","","IMPAGO")</f>
        <v>IMPAGO</v>
      </c>
      <c r="M522" s="1235" t="str">
        <f>IF(L522="IMPAGO","SIN O.C.","")</f>
        <v>SIN O.C.</v>
      </c>
      <c r="N522" s="1235" t="str">
        <f>IF(L522="IMPAGO","SIN FACT.","")</f>
        <v>SIN FACT.</v>
      </c>
    </row>
    <row r="523" spans="1:14" s="237" customFormat="1" x14ac:dyDescent="0.25">
      <c r="A523" s="712" t="s">
        <v>305</v>
      </c>
      <c r="B523" s="719">
        <v>41912</v>
      </c>
      <c r="C523" s="714" t="s">
        <v>2032</v>
      </c>
      <c r="D523" s="712" t="s">
        <v>438</v>
      </c>
      <c r="E523" s="715">
        <v>10135817</v>
      </c>
      <c r="F523" s="712">
        <v>21509732</v>
      </c>
      <c r="G523" s="712">
        <v>2702048</v>
      </c>
      <c r="H523" s="120" t="str">
        <f>IF(G523="","",VLOOKUP(G523,ARANCEL!$B$5:$D$121,2,FALSE))</f>
        <v xml:space="preserve">SERVICIO LAB. IMPLANTE CORONA CEMENTADA/ATORNILLADA </v>
      </c>
      <c r="I523" s="121" t="s">
        <v>1428</v>
      </c>
      <c r="J523" s="119">
        <v>2</v>
      </c>
      <c r="K523" s="122">
        <f>IF(G523="","",VLOOKUP(G523,ARANCEL!$B$5:$D$121,3,FALSE)*J523)</f>
        <v>87714</v>
      </c>
      <c r="L523" s="1229" t="s">
        <v>8256</v>
      </c>
      <c r="M523" s="1229">
        <v>4500265261</v>
      </c>
      <c r="N523" s="1229" t="s">
        <v>8947</v>
      </c>
    </row>
    <row r="524" spans="1:14" s="237" customFormat="1" x14ac:dyDescent="0.25">
      <c r="A524" s="712" t="s">
        <v>305</v>
      </c>
      <c r="B524" s="719">
        <v>41879</v>
      </c>
      <c r="C524" s="257" t="s">
        <v>6598</v>
      </c>
      <c r="D524" s="255" t="s">
        <v>516</v>
      </c>
      <c r="E524" s="258">
        <v>10246293</v>
      </c>
      <c r="F524" s="255">
        <v>28015740</v>
      </c>
      <c r="G524" s="712">
        <v>2704005</v>
      </c>
      <c r="H524" s="120" t="str">
        <f>IF(G524="","",VLOOKUP(G524,ARANCEL!$B$5:$D$121,2,FALSE))</f>
        <v>PROVISORIO</v>
      </c>
      <c r="I524" s="121" t="s">
        <v>2231</v>
      </c>
      <c r="J524" s="119">
        <v>3</v>
      </c>
      <c r="K524" s="122">
        <f>IF(G524="","",VLOOKUP(G524,ARANCEL!$B$5:$D$121,3,FALSE)*J524)</f>
        <v>9750</v>
      </c>
      <c r="L524" s="1229" t="s">
        <v>6905</v>
      </c>
      <c r="M524" s="1229">
        <v>4500249770</v>
      </c>
      <c r="N524" s="1229" t="s">
        <v>7143</v>
      </c>
    </row>
    <row r="525" spans="1:14" s="237" customFormat="1" x14ac:dyDescent="0.25">
      <c r="A525" s="712" t="s">
        <v>606</v>
      </c>
      <c r="B525" s="719">
        <v>41879</v>
      </c>
      <c r="C525" s="714" t="s">
        <v>6598</v>
      </c>
      <c r="D525" s="712" t="s">
        <v>516</v>
      </c>
      <c r="E525" s="715">
        <v>10246293</v>
      </c>
      <c r="F525" s="712">
        <v>28015740</v>
      </c>
      <c r="G525" s="712">
        <v>2704003</v>
      </c>
      <c r="H525" s="120" t="str">
        <f>IF(G525="","",VLOOKUP(G525,ARANCEL!$B$5:$D$121,2,FALSE))</f>
        <v xml:space="preserve">CORONA PERIFERICA CON PERNO MUÑON COLADO </v>
      </c>
      <c r="I525" s="121" t="s">
        <v>2231</v>
      </c>
      <c r="J525" s="119">
        <v>3</v>
      </c>
      <c r="K525" s="122">
        <f>IF(G525="","",VLOOKUP(G525,ARANCEL!$B$5:$D$121,3,FALSE)*J525)</f>
        <v>97836</v>
      </c>
      <c r="L525" s="1229" t="s">
        <v>8256</v>
      </c>
      <c r="M525" s="1229">
        <v>4500265261</v>
      </c>
      <c r="N525" s="1229" t="s">
        <v>8947</v>
      </c>
    </row>
    <row r="526" spans="1:14" s="237" customFormat="1" x14ac:dyDescent="0.25">
      <c r="A526" s="712" t="s">
        <v>305</v>
      </c>
      <c r="B526" s="719">
        <v>41893</v>
      </c>
      <c r="C526" s="714" t="s">
        <v>7015</v>
      </c>
      <c r="D526" s="712" t="s">
        <v>1987</v>
      </c>
      <c r="E526" s="715">
        <v>10255402</v>
      </c>
      <c r="F526" s="712">
        <v>27757961</v>
      </c>
      <c r="G526" s="712">
        <v>2705003</v>
      </c>
      <c r="H526" s="120" t="str">
        <f>IF(G526="","",VLOOKUP(G526,ARANCEL!$B$5:$D$121,2,FALSE))</f>
        <v>INCRUSTACION ESTETICA (ART-GLASS O CERAMICA)</v>
      </c>
      <c r="I526" s="121" t="s">
        <v>326</v>
      </c>
      <c r="J526" s="119">
        <v>1</v>
      </c>
      <c r="K526" s="122">
        <f>IF(G526="","",VLOOKUP(G526,ARANCEL!$B$5:$D$121,3,FALSE)*J526)</f>
        <v>15676</v>
      </c>
      <c r="L526" s="1229" t="s">
        <v>8256</v>
      </c>
      <c r="M526" s="1229">
        <v>4500265261</v>
      </c>
      <c r="N526" s="1229" t="s">
        <v>8947</v>
      </c>
    </row>
    <row r="527" spans="1:14" s="237" customFormat="1" x14ac:dyDescent="0.25">
      <c r="A527" s="712" t="s">
        <v>305</v>
      </c>
      <c r="B527" s="719">
        <v>41977</v>
      </c>
      <c r="C527" s="714" t="s">
        <v>8681</v>
      </c>
      <c r="D527" s="712" t="s">
        <v>516</v>
      </c>
      <c r="E527" s="715">
        <v>10289779</v>
      </c>
      <c r="F527" s="712">
        <v>29638792</v>
      </c>
      <c r="G527" s="712">
        <v>2705003</v>
      </c>
      <c r="H527" s="120" t="str">
        <f>IF(G527="","",VLOOKUP(G527,ARANCEL!$B$5:$D$121,2,FALSE))</f>
        <v>INCRUSTACION ESTETICA (ART-GLASS O CERAMICA)</v>
      </c>
      <c r="I527" s="121" t="s">
        <v>324</v>
      </c>
      <c r="J527" s="119">
        <v>1</v>
      </c>
      <c r="K527" s="122">
        <f>IF(G527="","",VLOOKUP(G527,ARANCEL!$B$5:$D$121,3,FALSE)*J527)</f>
        <v>15676</v>
      </c>
      <c r="L527" s="1229" t="s">
        <v>8256</v>
      </c>
      <c r="M527" s="1229">
        <v>4500265261</v>
      </c>
      <c r="N527" s="1229" t="s">
        <v>8947</v>
      </c>
    </row>
    <row r="528" spans="1:14" s="237" customFormat="1" x14ac:dyDescent="0.25">
      <c r="A528" s="255" t="s">
        <v>606</v>
      </c>
      <c r="B528" s="256">
        <v>42002</v>
      </c>
      <c r="C528" s="257" t="s">
        <v>8681</v>
      </c>
      <c r="D528" s="255" t="s">
        <v>516</v>
      </c>
      <c r="E528" s="258">
        <v>10289779</v>
      </c>
      <c r="F528" s="255">
        <v>29638792</v>
      </c>
      <c r="G528" s="255">
        <v>2704023</v>
      </c>
      <c r="H528" s="120" t="str">
        <f>IF(G528="","",VLOOKUP(G528,ARANCEL!$B$5:$D$121,2,FALSE))</f>
        <v xml:space="preserve">PROTESIS VALPLAST PARCIAL </v>
      </c>
      <c r="I528" s="121" t="s">
        <v>306</v>
      </c>
      <c r="J528" s="169">
        <v>1</v>
      </c>
      <c r="K528" s="122">
        <f>IF(G528="","",VLOOKUP(G528,ARANCEL!$B$5:$D$121,3,FALSE)*J528)</f>
        <v>61850</v>
      </c>
      <c r="L528" s="1349" t="s">
        <v>9431</v>
      </c>
      <c r="M528" s="1349">
        <v>4500269135</v>
      </c>
      <c r="N528" s="1349" t="s">
        <v>9434</v>
      </c>
    </row>
    <row r="529" spans="1:14" s="237" customFormat="1" x14ac:dyDescent="0.25">
      <c r="A529" s="712" t="s">
        <v>606</v>
      </c>
      <c r="B529" s="719">
        <v>42002</v>
      </c>
      <c r="C529" s="714" t="s">
        <v>8681</v>
      </c>
      <c r="D529" s="712" t="s">
        <v>516</v>
      </c>
      <c r="E529" s="715">
        <v>10289779</v>
      </c>
      <c r="F529" s="712">
        <v>29638792</v>
      </c>
      <c r="G529" s="712">
        <v>2704026</v>
      </c>
      <c r="H529" s="120" t="str">
        <f>IF(G529="","",VLOOKUP(G529,ARANCEL!$B$5:$D$121,2,FALSE))</f>
        <v>PROTESIS VALPLAST UNILATERAL (HASTA 4 PIEZAS)</v>
      </c>
      <c r="I529" s="121" t="s">
        <v>331</v>
      </c>
      <c r="J529" s="169">
        <v>1</v>
      </c>
      <c r="K529" s="122">
        <f>IF(G529="","",VLOOKUP(G529,ARANCEL!$B$5:$D$121,3,FALSE)*J529)</f>
        <v>44982</v>
      </c>
      <c r="L529" s="1349" t="s">
        <v>9431</v>
      </c>
      <c r="M529" s="1349">
        <v>4500269135</v>
      </c>
      <c r="N529" s="1349" t="s">
        <v>9434</v>
      </c>
    </row>
    <row r="530" spans="1:14" s="237" customFormat="1" x14ac:dyDescent="0.25">
      <c r="A530" s="712" t="s">
        <v>305</v>
      </c>
      <c r="B530" s="719">
        <v>41928</v>
      </c>
      <c r="C530" s="714" t="s">
        <v>7667</v>
      </c>
      <c r="D530" s="712" t="s">
        <v>86</v>
      </c>
      <c r="E530" s="715">
        <v>10265222</v>
      </c>
      <c r="F530" s="712">
        <v>29046972</v>
      </c>
      <c r="G530" s="712">
        <v>2704026</v>
      </c>
      <c r="H530" s="120" t="str">
        <f>IF(G530="","",VLOOKUP(G530,ARANCEL!$B$5:$D$121,2,FALSE))</f>
        <v>PROTESIS VALPLAST UNILATERAL (HASTA 4 PIEZAS)</v>
      </c>
      <c r="I530" s="121" t="s">
        <v>347</v>
      </c>
      <c r="J530" s="119">
        <v>2</v>
      </c>
      <c r="K530" s="122">
        <f>IF(G530="","",VLOOKUP(G530,ARANCEL!$B$5:$D$121,3,FALSE)*J530)</f>
        <v>89964</v>
      </c>
      <c r="L530" s="1229" t="s">
        <v>8256</v>
      </c>
      <c r="M530" s="1229">
        <v>4500265261</v>
      </c>
      <c r="N530" s="1229" t="s">
        <v>8947</v>
      </c>
    </row>
    <row r="531" spans="1:14" s="237" customFormat="1" x14ac:dyDescent="0.25">
      <c r="A531" s="712" t="s">
        <v>305</v>
      </c>
      <c r="B531" s="719">
        <v>41794</v>
      </c>
      <c r="C531" s="714" t="s">
        <v>4907</v>
      </c>
      <c r="D531" s="712" t="s">
        <v>1987</v>
      </c>
      <c r="E531" s="715">
        <v>10204636</v>
      </c>
      <c r="F531" s="712">
        <v>26662589</v>
      </c>
      <c r="G531" s="712">
        <v>2704005</v>
      </c>
      <c r="H531" s="120" t="str">
        <f>IF(G531="","",VLOOKUP(G531,ARANCEL!$B$5:$D$121,2,FALSE))</f>
        <v>PROVISORIO</v>
      </c>
      <c r="I531" s="121" t="s">
        <v>325</v>
      </c>
      <c r="J531" s="119">
        <v>1</v>
      </c>
      <c r="K531" s="122">
        <f>IF(G531="","",VLOOKUP(G531,ARANCEL!$B$5:$D$121,3,FALSE)*J531)</f>
        <v>3250</v>
      </c>
      <c r="L531" s="1229" t="s">
        <v>5742</v>
      </c>
      <c r="M531" s="1229">
        <v>4500239396</v>
      </c>
      <c r="N531" s="1229" t="s">
        <v>5752</v>
      </c>
    </row>
    <row r="532" spans="1:14" s="237" customFormat="1" x14ac:dyDescent="0.25">
      <c r="A532" s="712" t="s">
        <v>305</v>
      </c>
      <c r="B532" s="719">
        <v>41829</v>
      </c>
      <c r="C532" s="714" t="s">
        <v>4907</v>
      </c>
      <c r="D532" s="712" t="s">
        <v>1987</v>
      </c>
      <c r="E532" s="715">
        <v>10204636</v>
      </c>
      <c r="F532" s="712">
        <v>26662589</v>
      </c>
      <c r="G532" s="712">
        <v>2704003</v>
      </c>
      <c r="H532" s="120" t="str">
        <f>IF(G532="","",VLOOKUP(G532,ARANCEL!$B$5:$D$121,2,FALSE))</f>
        <v xml:space="preserve">CORONA PERIFERICA CON PERNO MUÑON COLADO </v>
      </c>
      <c r="I532" s="121" t="s">
        <v>325</v>
      </c>
      <c r="J532" s="119">
        <v>1</v>
      </c>
      <c r="K532" s="122">
        <f>IF(G532="","",VLOOKUP(G532,ARANCEL!$B$5:$D$121,3,FALSE)*J532)</f>
        <v>32612</v>
      </c>
      <c r="L532" s="1229" t="s">
        <v>6017</v>
      </c>
      <c r="M532" s="1229">
        <v>4500245445</v>
      </c>
      <c r="N532" s="1229">
        <v>9809</v>
      </c>
    </row>
    <row r="533" spans="1:14" s="237" customFormat="1" x14ac:dyDescent="0.25">
      <c r="A533" s="712" t="s">
        <v>305</v>
      </c>
      <c r="B533" s="719">
        <v>41703</v>
      </c>
      <c r="C533" s="714" t="s">
        <v>3129</v>
      </c>
      <c r="D533" s="712" t="s">
        <v>1987</v>
      </c>
      <c r="E533" s="715">
        <v>10178566</v>
      </c>
      <c r="F533" s="712">
        <v>25128030</v>
      </c>
      <c r="G533" s="712">
        <v>2704005</v>
      </c>
      <c r="H533" s="120" t="str">
        <f>IF(G533="","",VLOOKUP(G533,ARANCEL!$B$5:$D$121,2,FALSE))</f>
        <v>PROVISORIO</v>
      </c>
      <c r="I533" s="121" t="s">
        <v>319</v>
      </c>
      <c r="J533" s="119">
        <v>1</v>
      </c>
      <c r="K533" s="122">
        <f>IF(G533="","",VLOOKUP(G533,ARANCEL!$B$5:$D$121,3,FALSE)*J533)</f>
        <v>3250</v>
      </c>
      <c r="L533" s="1229" t="s">
        <v>3438</v>
      </c>
      <c r="M533" s="1229">
        <v>4500220781</v>
      </c>
      <c r="N533" s="1229">
        <v>8622</v>
      </c>
    </row>
    <row r="534" spans="1:14" s="237" customFormat="1" x14ac:dyDescent="0.25">
      <c r="A534" s="712" t="s">
        <v>305</v>
      </c>
      <c r="B534" s="719">
        <v>41725</v>
      </c>
      <c r="C534" s="714" t="s">
        <v>3129</v>
      </c>
      <c r="D534" s="712" t="s">
        <v>1987</v>
      </c>
      <c r="E534" s="715">
        <v>10178566</v>
      </c>
      <c r="F534" s="712">
        <v>25128030</v>
      </c>
      <c r="G534" s="712">
        <v>2704003</v>
      </c>
      <c r="H534" s="120" t="str">
        <f>IF(G534="","",VLOOKUP(G534,ARANCEL!$B$5:$D$121,2,FALSE))</f>
        <v xml:space="preserve">CORONA PERIFERICA CON PERNO MUÑON COLADO </v>
      </c>
      <c r="I534" s="121" t="s">
        <v>319</v>
      </c>
      <c r="J534" s="119">
        <v>1</v>
      </c>
      <c r="K534" s="122">
        <f>IF(G534="","",VLOOKUP(G534,ARANCEL!$B$5:$D$121,3,FALSE)*J534)</f>
        <v>32612</v>
      </c>
      <c r="L534" s="1229" t="s">
        <v>3058</v>
      </c>
      <c r="M534" s="1229">
        <v>4500225654</v>
      </c>
      <c r="N534" s="1229">
        <v>8926</v>
      </c>
    </row>
    <row r="535" spans="1:14" s="237" customFormat="1" x14ac:dyDescent="0.25">
      <c r="A535" s="712" t="s">
        <v>305</v>
      </c>
      <c r="B535" s="719">
        <v>41739</v>
      </c>
      <c r="C535" s="714" t="s">
        <v>3887</v>
      </c>
      <c r="D535" s="712" t="s">
        <v>73</v>
      </c>
      <c r="E535" s="715">
        <v>10187468</v>
      </c>
      <c r="F535" s="712">
        <v>25233942</v>
      </c>
      <c r="G535" s="712">
        <v>2705003</v>
      </c>
      <c r="H535" s="120" t="str">
        <f>IF(G535="","",VLOOKUP(G535,ARANCEL!$B$5:$D$121,2,FALSE))</f>
        <v>INCRUSTACION ESTETICA (ART-GLASS O CERAMICA)</v>
      </c>
      <c r="I535" s="121" t="s">
        <v>316</v>
      </c>
      <c r="J535" s="119">
        <v>1</v>
      </c>
      <c r="K535" s="122">
        <f>IF(G535="","",VLOOKUP(G535,ARANCEL!$B$5:$D$121,3,FALSE)*J535)</f>
        <v>15676</v>
      </c>
      <c r="L535" s="1229" t="s">
        <v>4612</v>
      </c>
      <c r="M535" s="1229">
        <v>4500229979</v>
      </c>
      <c r="N535" s="1229">
        <v>9191</v>
      </c>
    </row>
    <row r="536" spans="1:14" s="237" customFormat="1" x14ac:dyDescent="0.25">
      <c r="A536" s="712" t="s">
        <v>305</v>
      </c>
      <c r="B536" s="719">
        <v>41807</v>
      </c>
      <c r="C536" s="714" t="s">
        <v>3887</v>
      </c>
      <c r="D536" s="712" t="s">
        <v>438</v>
      </c>
      <c r="E536" s="715">
        <v>10211248</v>
      </c>
      <c r="F536" s="712">
        <v>26491094</v>
      </c>
      <c r="G536" s="712">
        <v>2705003</v>
      </c>
      <c r="H536" s="120" t="str">
        <f>IF(G536="","",VLOOKUP(G536,ARANCEL!$B$5:$D$121,2,FALSE))</f>
        <v>INCRUSTACION ESTETICA (ART-GLASS O CERAMICA)</v>
      </c>
      <c r="I536" s="121" t="s">
        <v>326</v>
      </c>
      <c r="J536" s="119">
        <v>1</v>
      </c>
      <c r="K536" s="122">
        <f>IF(G536="","",VLOOKUP(G536,ARANCEL!$B$5:$D$121,3,FALSE)*J536)</f>
        <v>15676</v>
      </c>
      <c r="L536" s="1229" t="s">
        <v>5742</v>
      </c>
      <c r="M536" s="1229">
        <v>4500239396</v>
      </c>
      <c r="N536" s="1229" t="s">
        <v>5752</v>
      </c>
    </row>
    <row r="537" spans="1:14" s="237" customFormat="1" x14ac:dyDescent="0.25">
      <c r="A537" s="712" t="s">
        <v>305</v>
      </c>
      <c r="B537" s="719">
        <v>41690</v>
      </c>
      <c r="C537" s="714" t="s">
        <v>2876</v>
      </c>
      <c r="D537" s="712" t="s">
        <v>1987</v>
      </c>
      <c r="E537" s="715">
        <v>10174929</v>
      </c>
      <c r="F537" s="712">
        <v>24528483</v>
      </c>
      <c r="G537" s="712">
        <v>2705003</v>
      </c>
      <c r="H537" s="120" t="str">
        <f>IF(G537="","",VLOOKUP(G537,ARANCEL!$B$5:$D$121,2,FALSE))</f>
        <v>INCRUSTACION ESTETICA (ART-GLASS O CERAMICA)</v>
      </c>
      <c r="I537" s="121" t="s">
        <v>312</v>
      </c>
      <c r="J537" s="119">
        <v>1</v>
      </c>
      <c r="K537" s="122">
        <f>IF(G537="","",VLOOKUP(G537,ARANCEL!$B$5:$D$121,3,FALSE)*J537)</f>
        <v>15676</v>
      </c>
      <c r="L537" s="1229" t="s">
        <v>3438</v>
      </c>
      <c r="M537" s="1229">
        <v>4500220780</v>
      </c>
      <c r="N537" s="1229">
        <v>8621</v>
      </c>
    </row>
    <row r="538" spans="1:14" s="237" customFormat="1" x14ac:dyDescent="0.25">
      <c r="A538" s="712" t="s">
        <v>305</v>
      </c>
      <c r="B538" s="719">
        <v>42027</v>
      </c>
      <c r="C538" s="118" t="s">
        <v>9659</v>
      </c>
      <c r="D538" s="119" t="s">
        <v>1987</v>
      </c>
      <c r="E538" s="162">
        <v>10312497</v>
      </c>
      <c r="F538" s="119">
        <v>30394859</v>
      </c>
      <c r="G538" s="712">
        <v>2705003</v>
      </c>
      <c r="H538" s="120" t="str">
        <f>IF(G538="","",VLOOKUP(G538,ARANCEL!$B$5:$D$121,2,FALSE))</f>
        <v>INCRUSTACION ESTETICA (ART-GLASS O CERAMICA)</v>
      </c>
      <c r="I538" s="121" t="s">
        <v>671</v>
      </c>
      <c r="J538" s="119">
        <v>1</v>
      </c>
      <c r="K538" s="122">
        <f>IF(G538="","",VLOOKUP(G538,ARANCEL!$B$5:$D$121,3,FALSE)*J538)</f>
        <v>15676</v>
      </c>
      <c r="L538" s="1235" t="str">
        <f>IF(E538="","","IMPAGO")</f>
        <v>IMPAGO</v>
      </c>
      <c r="M538" s="1235" t="str">
        <f>IF(L538="IMPAGO","SIN O.C.","")</f>
        <v>SIN O.C.</v>
      </c>
      <c r="N538" s="1235" t="str">
        <f>IF(L538="IMPAGO","SIN FACT.","")</f>
        <v>SIN FACT.</v>
      </c>
    </row>
    <row r="539" spans="1:14" s="237" customFormat="1" x14ac:dyDescent="0.25">
      <c r="A539" s="712" t="s">
        <v>305</v>
      </c>
      <c r="B539" s="719">
        <v>41781</v>
      </c>
      <c r="C539" s="714" t="s">
        <v>4664</v>
      </c>
      <c r="D539" s="712" t="s">
        <v>516</v>
      </c>
      <c r="E539" s="715">
        <v>10199902</v>
      </c>
      <c r="F539" s="712">
        <v>26434602</v>
      </c>
      <c r="G539" s="712">
        <v>2704005</v>
      </c>
      <c r="H539" s="120" t="str">
        <f>IF(G539="","",VLOOKUP(G539,ARANCEL!$B$5:$D$121,2,FALSE))</f>
        <v>PROVISORIO</v>
      </c>
      <c r="I539" s="121" t="s">
        <v>2435</v>
      </c>
      <c r="J539" s="119">
        <v>3</v>
      </c>
      <c r="K539" s="122">
        <f>IF(G539="","",VLOOKUP(G539,ARANCEL!$B$5:$D$121,3,FALSE)*J539)</f>
        <v>9750</v>
      </c>
      <c r="L539" s="1229" t="s">
        <v>5292</v>
      </c>
      <c r="M539" s="1229">
        <v>4500235468</v>
      </c>
      <c r="N539" s="1229">
        <v>9427</v>
      </c>
    </row>
    <row r="540" spans="1:14" s="237" customFormat="1" x14ac:dyDescent="0.25">
      <c r="A540" s="712" t="s">
        <v>305</v>
      </c>
      <c r="B540" s="719">
        <v>41789</v>
      </c>
      <c r="C540" s="118" t="s">
        <v>4664</v>
      </c>
      <c r="D540" s="119" t="s">
        <v>516</v>
      </c>
      <c r="E540" s="162">
        <v>10199902</v>
      </c>
      <c r="F540" s="119">
        <v>26434602</v>
      </c>
      <c r="G540" s="712">
        <v>2704020</v>
      </c>
      <c r="H540" s="120" t="str">
        <f>IF(G540="","",VLOOKUP(G540,ARANCEL!$B$5:$D$121,2,FALSE))</f>
        <v xml:space="preserve">PERNO MUÑON DE FIBRA CEROMEROS </v>
      </c>
      <c r="I540" s="121" t="s">
        <v>613</v>
      </c>
      <c r="J540" s="119">
        <v>2</v>
      </c>
      <c r="K540" s="122">
        <f>IF(G540="","",VLOOKUP(G540,ARANCEL!$B$5:$D$121,3,FALSE)*J540)</f>
        <v>37784</v>
      </c>
      <c r="L540" s="1229" t="s">
        <v>5292</v>
      </c>
      <c r="M540" s="1229">
        <v>4500235468</v>
      </c>
      <c r="N540" s="1229">
        <v>9427</v>
      </c>
    </row>
    <row r="541" spans="1:14" s="237" customFormat="1" x14ac:dyDescent="0.25">
      <c r="A541" s="816" t="s">
        <v>305</v>
      </c>
      <c r="B541" s="817">
        <v>41801</v>
      </c>
      <c r="C541" s="818" t="s">
        <v>4664</v>
      </c>
      <c r="D541" s="816" t="s">
        <v>516</v>
      </c>
      <c r="E541" s="819">
        <v>10199902</v>
      </c>
      <c r="F541" s="816">
        <v>26434602</v>
      </c>
      <c r="G541" s="816">
        <v>2704016</v>
      </c>
      <c r="H541" s="120" t="str">
        <f>IF(G541="","",VLOOKUP(G541,ARANCEL!$B$5:$D$121,2,FALSE))</f>
        <v xml:space="preserve">CORONA PROCERA </v>
      </c>
      <c r="I541" s="121" t="s">
        <v>613</v>
      </c>
      <c r="J541" s="119">
        <v>2</v>
      </c>
      <c r="K541" s="122">
        <f>IF(G541="","",VLOOKUP(G541,ARANCEL!$B$5:$D$121,3,FALSE)*J541)</f>
        <v>116954</v>
      </c>
      <c r="L541" s="1229" t="s">
        <v>5742</v>
      </c>
      <c r="M541" s="1229">
        <v>4500239396</v>
      </c>
      <c r="N541" s="1229" t="s">
        <v>5752</v>
      </c>
    </row>
    <row r="542" spans="1:14" s="237" customFormat="1" x14ac:dyDescent="0.25">
      <c r="A542" s="816" t="s">
        <v>313</v>
      </c>
      <c r="B542" s="817">
        <v>41801</v>
      </c>
      <c r="C542" s="714" t="s">
        <v>4664</v>
      </c>
      <c r="D542" s="712" t="s">
        <v>516</v>
      </c>
      <c r="E542" s="715">
        <v>10199902</v>
      </c>
      <c r="F542" s="712">
        <v>26434602</v>
      </c>
      <c r="G542" s="712">
        <v>2704003</v>
      </c>
      <c r="H542" s="120" t="str">
        <f>IF(G542="","",VLOOKUP(G542,ARANCEL!$B$5:$D$121,2,FALSE))</f>
        <v xml:space="preserve">CORONA PERIFERICA CON PERNO MUÑON COLADO </v>
      </c>
      <c r="I542" s="121" t="s">
        <v>322</v>
      </c>
      <c r="J542" s="119">
        <v>1</v>
      </c>
      <c r="K542" s="122">
        <f>IF(G542="","",VLOOKUP(G542,ARANCEL!$B$5:$D$121,3,FALSE)*J542)</f>
        <v>32612</v>
      </c>
      <c r="L542" s="1229" t="s">
        <v>5742</v>
      </c>
      <c r="M542" s="1229">
        <v>4500239396</v>
      </c>
      <c r="N542" s="1229" t="s">
        <v>5752</v>
      </c>
    </row>
    <row r="543" spans="1:14" s="237" customFormat="1" x14ac:dyDescent="0.25">
      <c r="A543" s="816" t="s">
        <v>305</v>
      </c>
      <c r="B543" s="817">
        <v>41709</v>
      </c>
      <c r="C543" s="818" t="s">
        <v>2030</v>
      </c>
      <c r="D543" s="816" t="s">
        <v>438</v>
      </c>
      <c r="E543" s="819">
        <v>10159163</v>
      </c>
      <c r="F543" s="816">
        <v>21139323</v>
      </c>
      <c r="G543" s="816">
        <v>2704015</v>
      </c>
      <c r="H543" s="120" t="str">
        <f>IF(G543="","",VLOOKUP(G543,ARANCEL!$B$5:$D$121,2,FALSE))</f>
        <v xml:space="preserve">CORONA IN CERAM </v>
      </c>
      <c r="I543" s="121" t="s">
        <v>329</v>
      </c>
      <c r="J543" s="119">
        <v>1</v>
      </c>
      <c r="K543" s="122">
        <f>IF(G543="","",VLOOKUP(G543,ARANCEL!$B$5:$D$121,3,FALSE)*J543)</f>
        <v>42733</v>
      </c>
      <c r="L543" s="1229" t="s">
        <v>8279</v>
      </c>
      <c r="M543" s="1229">
        <v>4500257525</v>
      </c>
      <c r="N543" s="1229" t="s">
        <v>8282</v>
      </c>
    </row>
    <row r="544" spans="1:14" s="237" customFormat="1" x14ac:dyDescent="0.25">
      <c r="A544" s="816" t="s">
        <v>305</v>
      </c>
      <c r="B544" s="817">
        <v>41956</v>
      </c>
      <c r="C544" s="118" t="s">
        <v>8206</v>
      </c>
      <c r="D544" s="119" t="s">
        <v>1987</v>
      </c>
      <c r="E544" s="162">
        <v>10278716</v>
      </c>
      <c r="F544" s="119">
        <v>29314943</v>
      </c>
      <c r="G544" s="816">
        <v>2705003</v>
      </c>
      <c r="H544" s="120" t="str">
        <f>IF(G544="","",VLOOKUP(G544,ARANCEL!$B$5:$D$121,2,FALSE))</f>
        <v>INCRUSTACION ESTETICA (ART-GLASS O CERAMICA)</v>
      </c>
      <c r="I544" s="121" t="s">
        <v>326</v>
      </c>
      <c r="J544" s="119">
        <v>1</v>
      </c>
      <c r="K544" s="122">
        <f>IF(G544="","",VLOOKUP(G544,ARANCEL!$B$5:$D$121,3,FALSE)*J544)</f>
        <v>15676</v>
      </c>
      <c r="L544" s="1349" t="s">
        <v>9431</v>
      </c>
      <c r="M544" s="1349">
        <v>4500269135</v>
      </c>
      <c r="N544" s="1349" t="s">
        <v>9434</v>
      </c>
    </row>
    <row r="545" spans="1:14" s="237" customFormat="1" x14ac:dyDescent="0.25">
      <c r="A545" s="816" t="s">
        <v>305</v>
      </c>
      <c r="B545" s="817">
        <v>41806</v>
      </c>
      <c r="C545" s="818" t="s">
        <v>5123</v>
      </c>
      <c r="D545" s="816" t="s">
        <v>73</v>
      </c>
      <c r="E545" s="819">
        <v>10210642</v>
      </c>
      <c r="F545" s="816">
        <v>26543605</v>
      </c>
      <c r="G545" s="816">
        <v>2704005</v>
      </c>
      <c r="H545" s="120" t="str">
        <f>IF(G545="","",VLOOKUP(G545,ARANCEL!$B$5:$D$121,2,FALSE))</f>
        <v>PROVISORIO</v>
      </c>
      <c r="I545" s="121" t="s">
        <v>335</v>
      </c>
      <c r="J545" s="119">
        <v>1</v>
      </c>
      <c r="K545" s="122">
        <f>IF(G545="","",VLOOKUP(G545,ARANCEL!$B$5:$D$121,3,FALSE)*J545)</f>
        <v>3250</v>
      </c>
      <c r="L545" s="1229" t="s">
        <v>5742</v>
      </c>
      <c r="M545" s="1229">
        <v>4500239396</v>
      </c>
      <c r="N545" s="1229" t="s">
        <v>5752</v>
      </c>
    </row>
    <row r="546" spans="1:14" s="237" customFormat="1" x14ac:dyDescent="0.25">
      <c r="A546" s="816" t="s">
        <v>305</v>
      </c>
      <c r="B546" s="817">
        <v>41856</v>
      </c>
      <c r="C546" s="818" t="s">
        <v>5123</v>
      </c>
      <c r="D546" s="816" t="s">
        <v>73</v>
      </c>
      <c r="E546" s="819">
        <v>10210642</v>
      </c>
      <c r="F546" s="816">
        <v>26543605</v>
      </c>
      <c r="G546" s="816">
        <v>2704003</v>
      </c>
      <c r="H546" s="120" t="str">
        <f>IF(G546="","",VLOOKUP(G546,ARANCEL!$B$5:$D$121,2,FALSE))</f>
        <v xml:space="preserve">CORONA PERIFERICA CON PERNO MUÑON COLADO </v>
      </c>
      <c r="I546" s="121" t="s">
        <v>335</v>
      </c>
      <c r="J546" s="119">
        <v>1</v>
      </c>
      <c r="K546" s="122">
        <f>IF(G546="","",VLOOKUP(G546,ARANCEL!$B$5:$D$121,3,FALSE)*J546)</f>
        <v>32612</v>
      </c>
      <c r="L546" s="1229" t="s">
        <v>6905</v>
      </c>
      <c r="M546" s="1229">
        <v>4500249770</v>
      </c>
      <c r="N546" s="1229" t="s">
        <v>7143</v>
      </c>
    </row>
    <row r="547" spans="1:14" s="237" customFormat="1" x14ac:dyDescent="0.25">
      <c r="A547" s="816" t="s">
        <v>305</v>
      </c>
      <c r="B547" s="817">
        <v>41758</v>
      </c>
      <c r="C547" s="818" t="s">
        <v>4210</v>
      </c>
      <c r="D547" s="816" t="s">
        <v>73</v>
      </c>
      <c r="E547" s="819">
        <v>10191613</v>
      </c>
      <c r="F547" s="816">
        <v>26142896</v>
      </c>
      <c r="G547" s="816">
        <v>2704005</v>
      </c>
      <c r="H547" s="120" t="str">
        <f>IF(G547="","",VLOOKUP(G547,ARANCEL!$B$5:$D$121,2,FALSE))</f>
        <v>PROVISORIO</v>
      </c>
      <c r="I547" s="121" t="s">
        <v>748</v>
      </c>
      <c r="J547" s="119">
        <v>2</v>
      </c>
      <c r="K547" s="122">
        <f>IF(G547="","",VLOOKUP(G547,ARANCEL!$B$5:$D$121,3,FALSE)*J547)</f>
        <v>6500</v>
      </c>
      <c r="L547" s="1229" t="s">
        <v>4612</v>
      </c>
      <c r="M547" s="1229">
        <v>4500229981</v>
      </c>
      <c r="N547" s="1229">
        <v>9192</v>
      </c>
    </row>
    <row r="548" spans="1:14" s="237" customFormat="1" x14ac:dyDescent="0.25">
      <c r="A548" s="816" t="s">
        <v>305</v>
      </c>
      <c r="B548" s="817">
        <v>41779</v>
      </c>
      <c r="C548" s="818" t="s">
        <v>4210</v>
      </c>
      <c r="D548" s="816" t="s">
        <v>73</v>
      </c>
      <c r="E548" s="819">
        <v>10198771</v>
      </c>
      <c r="F548" s="816">
        <v>23290632</v>
      </c>
      <c r="G548" s="816">
        <v>2702048</v>
      </c>
      <c r="H548" s="120" t="str">
        <f>IF(G548="","",VLOOKUP(G548,ARANCEL!$B$5:$D$121,2,FALSE))</f>
        <v xml:space="preserve">SERVICIO LAB. IMPLANTE CORONA CEMENTADA/ATORNILLADA </v>
      </c>
      <c r="I548" s="121" t="s">
        <v>2505</v>
      </c>
      <c r="J548" s="119">
        <v>6</v>
      </c>
      <c r="K548" s="122">
        <f>IF(G548="","",VLOOKUP(G548,ARANCEL!$B$5:$D$121,3,FALSE)*J548)</f>
        <v>263142</v>
      </c>
      <c r="L548" s="1229" t="s">
        <v>5292</v>
      </c>
      <c r="M548" s="1229">
        <v>4500235468</v>
      </c>
      <c r="N548" s="1229">
        <v>9427</v>
      </c>
    </row>
    <row r="549" spans="1:14" s="237" customFormat="1" x14ac:dyDescent="0.25">
      <c r="A549" s="816" t="s">
        <v>305</v>
      </c>
      <c r="B549" s="817">
        <v>41779</v>
      </c>
      <c r="C549" s="818" t="s">
        <v>4210</v>
      </c>
      <c r="D549" s="816" t="s">
        <v>73</v>
      </c>
      <c r="E549" s="819">
        <v>10198771</v>
      </c>
      <c r="F549" s="816">
        <v>23290632</v>
      </c>
      <c r="G549" s="816">
        <v>2702005</v>
      </c>
      <c r="H549" s="120" t="str">
        <f>IF(G549="","",VLOOKUP(G549,ARANCEL!$B$5:$D$121,2,FALSE))</f>
        <v xml:space="preserve">LABORATORIO INTERMEDIARIO SOBRE IMPLANTE </v>
      </c>
      <c r="I549" s="121" t="s">
        <v>681</v>
      </c>
      <c r="J549" s="119">
        <v>4</v>
      </c>
      <c r="K549" s="122">
        <f>IF(G549="","",VLOOKUP(G549,ARANCEL!$B$5:$D$121,3,FALSE)*J549)</f>
        <v>127556</v>
      </c>
      <c r="L549" s="1229" t="s">
        <v>5292</v>
      </c>
      <c r="M549" s="1229">
        <v>4500235468</v>
      </c>
      <c r="N549" s="1229">
        <v>9427</v>
      </c>
    </row>
    <row r="550" spans="1:14" s="237" customFormat="1" x14ac:dyDescent="0.25">
      <c r="A550" s="255" t="s">
        <v>305</v>
      </c>
      <c r="B550" s="256">
        <v>41834</v>
      </c>
      <c r="C550" s="257" t="s">
        <v>4210</v>
      </c>
      <c r="D550" s="255" t="s">
        <v>73</v>
      </c>
      <c r="E550" s="258">
        <v>10191613</v>
      </c>
      <c r="F550" s="255">
        <v>26142896</v>
      </c>
      <c r="G550" s="255">
        <v>2704002</v>
      </c>
      <c r="H550" s="120" t="str">
        <f>IF(G550="","",VLOOKUP(G550,ARANCEL!$B$5:$D$121,2,FALSE))</f>
        <v xml:space="preserve">CORONA PERIFERICA </v>
      </c>
      <c r="I550" s="121" t="s">
        <v>748</v>
      </c>
      <c r="J550" s="119">
        <v>2</v>
      </c>
      <c r="K550" s="122">
        <f>IF(G550="","",VLOOKUP(G550,ARANCEL!$B$5:$D$121,3,FALSE)*J550)</f>
        <v>51730</v>
      </c>
      <c r="L550" s="1229" t="s">
        <v>6017</v>
      </c>
      <c r="M550" s="1229">
        <v>4500245445</v>
      </c>
      <c r="N550" s="1229">
        <v>9809</v>
      </c>
    </row>
    <row r="551" spans="1:14" s="237" customFormat="1" x14ac:dyDescent="0.25">
      <c r="A551" s="816" t="s">
        <v>305</v>
      </c>
      <c r="B551" s="817">
        <v>41982</v>
      </c>
      <c r="C551" s="818" t="s">
        <v>8810</v>
      </c>
      <c r="D551" s="816" t="s">
        <v>438</v>
      </c>
      <c r="E551" s="819">
        <v>10292738</v>
      </c>
      <c r="F551" s="816">
        <v>29143138</v>
      </c>
      <c r="G551" s="816">
        <v>2704015</v>
      </c>
      <c r="H551" s="820" t="str">
        <f>IF(G551="","",VLOOKUP(G551,ARANCEL!$B$5:$D$121,2,FALSE))</f>
        <v xml:space="preserve">CORONA IN CERAM </v>
      </c>
      <c r="I551" s="821" t="s">
        <v>325</v>
      </c>
      <c r="J551" s="816">
        <v>1</v>
      </c>
      <c r="K551" s="822">
        <f>IF(G551="","",VLOOKUP(G551,ARANCEL!$B$5:$D$121,3,FALSE)*J551)</f>
        <v>42733</v>
      </c>
      <c r="L551" s="1350" t="s">
        <v>9431</v>
      </c>
      <c r="M551" s="1350">
        <v>4500269135</v>
      </c>
      <c r="N551" s="1350" t="s">
        <v>9434</v>
      </c>
    </row>
    <row r="552" spans="1:14" s="237" customFormat="1" x14ac:dyDescent="0.25">
      <c r="A552" s="816" t="s">
        <v>305</v>
      </c>
      <c r="B552" s="817">
        <v>41994</v>
      </c>
      <c r="C552" s="818" t="s">
        <v>2973</v>
      </c>
      <c r="D552" s="816" t="s">
        <v>7488</v>
      </c>
      <c r="E552" s="819">
        <v>10293335</v>
      </c>
      <c r="F552" s="816">
        <v>30012998</v>
      </c>
      <c r="G552" s="816">
        <v>2708005</v>
      </c>
      <c r="H552" s="120" t="str">
        <f>IF(G552="","",VLOOKUP(G552,ARANCEL!$B$5:$D$121,2,FALSE))</f>
        <v xml:space="preserve">QUAD HELIX ARCO TRANSPALATINO </v>
      </c>
      <c r="I552" s="121" t="s">
        <v>306</v>
      </c>
      <c r="J552" s="119">
        <v>1</v>
      </c>
      <c r="K552" s="122">
        <f>IF(G552="","",VLOOKUP(G552,ARANCEL!$B$5:$D$121,3,FALSE)*J552)</f>
        <v>21402</v>
      </c>
      <c r="L552" s="1349" t="s">
        <v>9431</v>
      </c>
      <c r="M552" s="1349">
        <v>4500269135</v>
      </c>
      <c r="N552" s="1349" t="s">
        <v>9434</v>
      </c>
    </row>
    <row r="553" spans="1:14" s="846" customFormat="1" x14ac:dyDescent="0.25">
      <c r="A553" s="816" t="s">
        <v>305</v>
      </c>
      <c r="B553" s="817">
        <v>41877</v>
      </c>
      <c r="C553" s="818" t="s">
        <v>6596</v>
      </c>
      <c r="D553" s="816" t="s">
        <v>516</v>
      </c>
      <c r="E553" s="819">
        <v>10245099</v>
      </c>
      <c r="F553" s="816">
        <v>24166304</v>
      </c>
      <c r="G553" s="816">
        <v>2702048</v>
      </c>
      <c r="H553" s="716" t="str">
        <f>IF(G553="","",VLOOKUP(G553,ARANCEL!$B$5:$D$121,2,FALSE))</f>
        <v xml:space="preserve">SERVICIO LAB. IMPLANTE CORONA CEMENTADA/ATORNILLADA </v>
      </c>
      <c r="I553" s="717" t="s">
        <v>335</v>
      </c>
      <c r="J553" s="712">
        <v>1</v>
      </c>
      <c r="K553" s="718">
        <f>IF(G553="","",VLOOKUP(G553,ARANCEL!$B$5:$D$121,3,FALSE)*J553)</f>
        <v>43857</v>
      </c>
      <c r="L553" s="1243" t="s">
        <v>6905</v>
      </c>
      <c r="M553" s="1243">
        <v>4500249770</v>
      </c>
      <c r="N553" s="1243" t="s">
        <v>7143</v>
      </c>
    </row>
    <row r="554" spans="1:14" s="237" customFormat="1" x14ac:dyDescent="0.25">
      <c r="A554" s="816" t="s">
        <v>305</v>
      </c>
      <c r="B554" s="817">
        <v>41911</v>
      </c>
      <c r="C554" s="818" t="s">
        <v>7374</v>
      </c>
      <c r="D554" s="816" t="s">
        <v>516</v>
      </c>
      <c r="E554" s="819">
        <v>10259610</v>
      </c>
      <c r="F554" s="816">
        <v>27509400</v>
      </c>
      <c r="G554" s="816">
        <v>2704005</v>
      </c>
      <c r="H554" s="120" t="str">
        <f>IF(G554="","",VLOOKUP(G554,ARANCEL!$B$5:$D$121,2,FALSE))</f>
        <v>PROVISORIO</v>
      </c>
      <c r="I554" s="121" t="s">
        <v>322</v>
      </c>
      <c r="J554" s="119">
        <v>1</v>
      </c>
      <c r="K554" s="122">
        <f>IF(G554="","",VLOOKUP(G554,ARANCEL!$B$5:$D$121,3,FALSE)*J554)</f>
        <v>3250</v>
      </c>
      <c r="L554" s="1229" t="s">
        <v>8256</v>
      </c>
      <c r="M554" s="1229">
        <v>4500265261</v>
      </c>
      <c r="N554" s="1229" t="s">
        <v>8947</v>
      </c>
    </row>
    <row r="555" spans="1:14" s="237" customFormat="1" x14ac:dyDescent="0.25">
      <c r="A555" s="816" t="s">
        <v>305</v>
      </c>
      <c r="B555" s="817">
        <v>41649</v>
      </c>
      <c r="C555" s="818" t="s">
        <v>2029</v>
      </c>
      <c r="D555" s="816" t="s">
        <v>1987</v>
      </c>
      <c r="E555" s="819">
        <v>10168710</v>
      </c>
      <c r="F555" s="816">
        <v>24530019</v>
      </c>
      <c r="G555" s="816">
        <v>2704005</v>
      </c>
      <c r="H555" s="120" t="str">
        <f>IF(G555="","",VLOOKUP(G555,ARANCEL!$B$5:$D$121,2,FALSE))</f>
        <v>PROVISORIO</v>
      </c>
      <c r="I555" s="121" t="s">
        <v>317</v>
      </c>
      <c r="J555" s="119">
        <v>1</v>
      </c>
      <c r="K555" s="122">
        <f>IF(G555="","",VLOOKUP(G555,ARANCEL!$B$5:$D$121,3,FALSE)*J555)</f>
        <v>3250</v>
      </c>
      <c r="L555" s="1229" t="s">
        <v>2842</v>
      </c>
      <c r="M555" s="1229">
        <v>4500216214</v>
      </c>
      <c r="N555" s="1229">
        <v>8395</v>
      </c>
    </row>
    <row r="556" spans="1:14" s="237" customFormat="1" x14ac:dyDescent="0.25">
      <c r="A556" s="816" t="s">
        <v>305</v>
      </c>
      <c r="B556" s="817">
        <v>41656</v>
      </c>
      <c r="C556" s="118" t="s">
        <v>2029</v>
      </c>
      <c r="D556" s="119" t="s">
        <v>1987</v>
      </c>
      <c r="E556" s="162">
        <v>10168710</v>
      </c>
      <c r="F556" s="119">
        <v>24530019</v>
      </c>
      <c r="G556" s="816">
        <v>2704003</v>
      </c>
      <c r="H556" s="120" t="str">
        <f>IF(G556="","",VLOOKUP(G556,ARANCEL!$B$5:$D$121,2,FALSE))</f>
        <v xml:space="preserve">CORONA PERIFERICA CON PERNO MUÑON COLADO </v>
      </c>
      <c r="I556" s="121" t="s">
        <v>317</v>
      </c>
      <c r="J556" s="119">
        <v>1</v>
      </c>
      <c r="K556" s="122">
        <f>IF(G556="","",VLOOKUP(G556,ARANCEL!$B$5:$D$121,3,FALSE)*J556)</f>
        <v>32612</v>
      </c>
      <c r="L556" s="1229" t="s">
        <v>2842</v>
      </c>
      <c r="M556" s="1229">
        <v>4500216214</v>
      </c>
      <c r="N556" s="1229">
        <v>8395</v>
      </c>
    </row>
    <row r="557" spans="1:14" s="237" customFormat="1" x14ac:dyDescent="0.25">
      <c r="A557" s="816" t="s">
        <v>305</v>
      </c>
      <c r="B557" s="817">
        <v>41782</v>
      </c>
      <c r="C557" s="818" t="s">
        <v>4716</v>
      </c>
      <c r="D557" s="816" t="s">
        <v>516</v>
      </c>
      <c r="E557" s="819">
        <v>10200713</v>
      </c>
      <c r="F557" s="816">
        <v>26309254</v>
      </c>
      <c r="G557" s="816">
        <v>2704005</v>
      </c>
      <c r="H557" s="120" t="str">
        <f>IF(G557="","",VLOOKUP(G557,ARANCEL!$B$5:$D$121,2,FALSE))</f>
        <v>PROVISORIO</v>
      </c>
      <c r="I557" s="121" t="s">
        <v>325</v>
      </c>
      <c r="J557" s="119">
        <v>1</v>
      </c>
      <c r="K557" s="122">
        <f>IF(G557="","",VLOOKUP(G557,ARANCEL!$B$5:$D$121,3,FALSE)*J557)</f>
        <v>3250</v>
      </c>
      <c r="L557" s="1229" t="s">
        <v>5292</v>
      </c>
      <c r="M557" s="1229">
        <v>4500235468</v>
      </c>
      <c r="N557" s="1229">
        <v>9427</v>
      </c>
    </row>
    <row r="558" spans="1:14" s="237" customFormat="1" x14ac:dyDescent="0.25">
      <c r="A558" s="816" t="s">
        <v>305</v>
      </c>
      <c r="B558" s="817">
        <v>41785</v>
      </c>
      <c r="C558" s="818" t="s">
        <v>4716</v>
      </c>
      <c r="D558" s="816" t="s">
        <v>516</v>
      </c>
      <c r="E558" s="819">
        <v>10200713</v>
      </c>
      <c r="F558" s="816">
        <v>26309254</v>
      </c>
      <c r="G558" s="712">
        <v>2704020</v>
      </c>
      <c r="H558" s="120" t="str">
        <f>IF(G558="","",VLOOKUP(G558,ARANCEL!$B$5:$D$121,2,FALSE))</f>
        <v xml:space="preserve">PERNO MUÑON DE FIBRA CEROMEROS </v>
      </c>
      <c r="I558" s="121" t="s">
        <v>325</v>
      </c>
      <c r="J558" s="119">
        <v>1</v>
      </c>
      <c r="K558" s="122">
        <f>IF(G558="","",VLOOKUP(G558,ARANCEL!$B$5:$D$121,3,FALSE)*J558)</f>
        <v>18892</v>
      </c>
      <c r="L558" s="1229" t="s">
        <v>5292</v>
      </c>
      <c r="M558" s="1229">
        <v>4500235468</v>
      </c>
      <c r="N558" s="1229">
        <v>9427</v>
      </c>
    </row>
    <row r="559" spans="1:14" s="237" customFormat="1" x14ac:dyDescent="0.25">
      <c r="A559" s="712" t="s">
        <v>305</v>
      </c>
      <c r="B559" s="719">
        <v>41825</v>
      </c>
      <c r="C559" s="714" t="s">
        <v>4716</v>
      </c>
      <c r="D559" s="712" t="s">
        <v>516</v>
      </c>
      <c r="E559" s="715">
        <v>10200713</v>
      </c>
      <c r="F559" s="712">
        <v>26309254</v>
      </c>
      <c r="G559" s="712">
        <v>2704016</v>
      </c>
      <c r="H559" s="120" t="str">
        <f>IF(G559="","",VLOOKUP(G559,ARANCEL!$B$5:$D$121,2,FALSE))</f>
        <v xml:space="preserve">CORONA PROCERA </v>
      </c>
      <c r="I559" s="121" t="s">
        <v>325</v>
      </c>
      <c r="J559" s="119">
        <v>1</v>
      </c>
      <c r="K559" s="122">
        <f>IF(G559="","",VLOOKUP(G559,ARANCEL!$B$5:$D$121,3,FALSE)*J559)</f>
        <v>58477</v>
      </c>
      <c r="L559" s="1229" t="s">
        <v>6017</v>
      </c>
      <c r="M559" s="1229">
        <v>4500245445</v>
      </c>
      <c r="N559" s="1229">
        <v>9809</v>
      </c>
    </row>
    <row r="560" spans="1:14" s="237" customFormat="1" x14ac:dyDescent="0.25">
      <c r="A560" s="712" t="s">
        <v>305</v>
      </c>
      <c r="B560" s="719">
        <v>41711</v>
      </c>
      <c r="C560" s="714" t="s">
        <v>3311</v>
      </c>
      <c r="D560" s="712" t="s">
        <v>73</v>
      </c>
      <c r="E560" s="715">
        <v>10180982</v>
      </c>
      <c r="F560" s="712">
        <v>25267211</v>
      </c>
      <c r="G560" s="816">
        <v>2704005</v>
      </c>
      <c r="H560" s="120" t="str">
        <f>IF(G560="","",VLOOKUP(G560,ARANCEL!$B$5:$D$121,2,FALSE))</f>
        <v>PROVISORIO</v>
      </c>
      <c r="I560" s="121" t="s">
        <v>312</v>
      </c>
      <c r="J560" s="119">
        <v>1</v>
      </c>
      <c r="K560" s="122">
        <f>IF(G560="","",VLOOKUP(G560,ARANCEL!$B$5:$D$121,3,FALSE)*J560)</f>
        <v>3250</v>
      </c>
      <c r="L560" s="1229" t="s">
        <v>3058</v>
      </c>
      <c r="M560" s="1229">
        <v>4500225654</v>
      </c>
      <c r="N560" s="1229">
        <v>8926</v>
      </c>
    </row>
    <row r="561" spans="1:14" s="237" customFormat="1" x14ac:dyDescent="0.25">
      <c r="A561" s="816" t="s">
        <v>305</v>
      </c>
      <c r="B561" s="817">
        <v>41711</v>
      </c>
      <c r="C561" s="818" t="s">
        <v>3311</v>
      </c>
      <c r="D561" s="816" t="s">
        <v>73</v>
      </c>
      <c r="E561" s="819">
        <v>10180982</v>
      </c>
      <c r="F561" s="816">
        <v>24167641</v>
      </c>
      <c r="G561" s="816">
        <v>2704005</v>
      </c>
      <c r="H561" s="120" t="str">
        <f>IF(G561="","",VLOOKUP(G561,ARANCEL!$B$5:$D$121,2,FALSE))</f>
        <v>PROVISORIO</v>
      </c>
      <c r="I561" s="121" t="s">
        <v>309</v>
      </c>
      <c r="J561" s="119">
        <v>1</v>
      </c>
      <c r="K561" s="122">
        <f>IF(G561="","",VLOOKUP(G561,ARANCEL!$B$5:$D$121,3,FALSE)*J561)</f>
        <v>3250</v>
      </c>
      <c r="L561" s="1229" t="s">
        <v>3438</v>
      </c>
      <c r="M561" s="1229">
        <v>4500220781</v>
      </c>
      <c r="N561" s="1229">
        <v>8622</v>
      </c>
    </row>
    <row r="562" spans="1:14" s="237" customFormat="1" x14ac:dyDescent="0.25">
      <c r="A562" s="816" t="s">
        <v>305</v>
      </c>
      <c r="B562" s="817">
        <v>41732</v>
      </c>
      <c r="C562" s="818" t="s">
        <v>3311</v>
      </c>
      <c r="D562" s="816" t="s">
        <v>73</v>
      </c>
      <c r="E562" s="819">
        <v>10180982</v>
      </c>
      <c r="F562" s="816">
        <v>24167641</v>
      </c>
      <c r="G562" s="816">
        <v>2704003</v>
      </c>
      <c r="H562" s="120" t="str">
        <f>IF(G562="","",VLOOKUP(G562,ARANCEL!$B$5:$D$121,2,FALSE))</f>
        <v xml:space="preserve">CORONA PERIFERICA CON PERNO MUÑON COLADO </v>
      </c>
      <c r="I562" s="121" t="s">
        <v>312</v>
      </c>
      <c r="J562" s="119">
        <v>1</v>
      </c>
      <c r="K562" s="122">
        <f>IF(G562="","",VLOOKUP(G562,ARANCEL!$B$5:$D$121,3,FALSE)*J562)</f>
        <v>32612</v>
      </c>
      <c r="L562" s="1229" t="s">
        <v>4612</v>
      </c>
      <c r="M562" s="1229">
        <v>4500229978</v>
      </c>
      <c r="N562" s="1229">
        <v>9223</v>
      </c>
    </row>
    <row r="563" spans="1:14" s="237" customFormat="1" x14ac:dyDescent="0.25">
      <c r="A563" s="816" t="s">
        <v>305</v>
      </c>
      <c r="B563" s="817">
        <v>42020</v>
      </c>
      <c r="C563" s="818" t="s">
        <v>9516</v>
      </c>
      <c r="D563" s="816" t="s">
        <v>957</v>
      </c>
      <c r="E563" s="819">
        <v>10308870</v>
      </c>
      <c r="F563" s="816">
        <v>29967697</v>
      </c>
      <c r="G563" s="816">
        <v>2708001</v>
      </c>
      <c r="H563" s="120" t="str">
        <f>IF(G563="","",VLOOKUP(G563,ARANCEL!$B$5:$D$121,2,FALSE))</f>
        <v xml:space="preserve">PLACA DE ORTODONCIA SIN TORNILLO </v>
      </c>
      <c r="I563" s="121" t="s">
        <v>306</v>
      </c>
      <c r="J563" s="119">
        <v>1</v>
      </c>
      <c r="K563" s="122">
        <f>IF(G563="","",VLOOKUP(G563,ARANCEL!$B$5:$D$121,3,FALSE)*J563)</f>
        <v>17997</v>
      </c>
      <c r="L563" s="1235" t="str">
        <f>IF(E563="","","IMPAGO")</f>
        <v>IMPAGO</v>
      </c>
      <c r="M563" s="1235" t="str">
        <f>IF(L563="IMPAGO","SIN O.C.","")</f>
        <v>SIN O.C.</v>
      </c>
      <c r="N563" s="1235" t="str">
        <f>IF(L563="IMPAGO","SIN FACT.","")</f>
        <v>SIN FACT.</v>
      </c>
    </row>
    <row r="564" spans="1:14" s="237" customFormat="1" x14ac:dyDescent="0.25">
      <c r="A564" s="816" t="s">
        <v>305</v>
      </c>
      <c r="B564" s="817">
        <v>41789</v>
      </c>
      <c r="C564" s="818" t="s">
        <v>4816</v>
      </c>
      <c r="D564" s="816" t="s">
        <v>73</v>
      </c>
      <c r="E564" s="819">
        <v>10203040</v>
      </c>
      <c r="F564" s="816">
        <v>26068297</v>
      </c>
      <c r="G564" s="816">
        <v>2705003</v>
      </c>
      <c r="H564" s="120" t="str">
        <f>IF(G564="","",VLOOKUP(G564,ARANCEL!$B$5:$D$121,2,FALSE))</f>
        <v>INCRUSTACION ESTETICA (ART-GLASS O CERAMICA)</v>
      </c>
      <c r="I564" s="121" t="s">
        <v>318</v>
      </c>
      <c r="J564" s="119">
        <v>1</v>
      </c>
      <c r="K564" s="122">
        <f>IF(G564="","",VLOOKUP(G564,ARANCEL!$B$5:$D$121,3,FALSE)*J564)</f>
        <v>15676</v>
      </c>
      <c r="L564" s="1229" t="s">
        <v>5292</v>
      </c>
      <c r="M564" s="1229">
        <v>4500235468</v>
      </c>
      <c r="N564" s="1229">
        <v>9427</v>
      </c>
    </row>
    <row r="565" spans="1:14" s="237" customFormat="1" x14ac:dyDescent="0.25">
      <c r="A565" s="816" t="s">
        <v>305</v>
      </c>
      <c r="B565" s="817">
        <v>41768</v>
      </c>
      <c r="C565" s="818" t="s">
        <v>4414</v>
      </c>
      <c r="D565" s="816" t="s">
        <v>516</v>
      </c>
      <c r="E565" s="819">
        <v>10194777</v>
      </c>
      <c r="F565" s="816">
        <v>23283632</v>
      </c>
      <c r="G565" s="816">
        <v>2702048</v>
      </c>
      <c r="H565" s="120" t="str">
        <f>IF(G565="","",VLOOKUP(G565,ARANCEL!$B$5:$D$121,2,FALSE))</f>
        <v xml:space="preserve">SERVICIO LAB. IMPLANTE CORONA CEMENTADA/ATORNILLADA </v>
      </c>
      <c r="I565" s="121" t="s">
        <v>342</v>
      </c>
      <c r="J565" s="119">
        <v>1</v>
      </c>
      <c r="K565" s="122">
        <f>IF(G565="","",VLOOKUP(G565,ARANCEL!$B$5:$D$121,3,FALSE)*J565)</f>
        <v>43857</v>
      </c>
      <c r="L565" s="1229" t="s">
        <v>5292</v>
      </c>
      <c r="M565" s="1229">
        <v>4500235470</v>
      </c>
      <c r="N565" s="1229">
        <v>9429</v>
      </c>
    </row>
    <row r="566" spans="1:14" s="237" customFormat="1" x14ac:dyDescent="0.25">
      <c r="A566" s="816" t="s">
        <v>305</v>
      </c>
      <c r="B566" s="817">
        <v>41858</v>
      </c>
      <c r="C566" s="818" t="s">
        <v>6226</v>
      </c>
      <c r="D566" s="816" t="s">
        <v>516</v>
      </c>
      <c r="E566" s="819">
        <v>10236634</v>
      </c>
      <c r="F566" s="816">
        <v>24427047</v>
      </c>
      <c r="G566" s="816">
        <v>2702048</v>
      </c>
      <c r="H566" s="120" t="str">
        <f>IF(G566="","",VLOOKUP(G566,ARANCEL!$B$5:$D$121,2,FALSE))</f>
        <v xml:space="preserve">SERVICIO LAB. IMPLANTE CORONA CEMENTADA/ATORNILLADA </v>
      </c>
      <c r="I566" s="121" t="s">
        <v>312</v>
      </c>
      <c r="J566" s="119">
        <v>1</v>
      </c>
      <c r="K566" s="122">
        <f>IF(G566="","",VLOOKUP(G566,ARANCEL!$B$5:$D$121,3,FALSE)*J566)</f>
        <v>43857</v>
      </c>
      <c r="L566" s="1229" t="s">
        <v>6905</v>
      </c>
      <c r="M566" s="1229">
        <v>4500249770</v>
      </c>
      <c r="N566" s="1229" t="s">
        <v>7143</v>
      </c>
    </row>
    <row r="567" spans="1:14" s="237" customFormat="1" x14ac:dyDescent="0.25">
      <c r="A567" s="816" t="s">
        <v>305</v>
      </c>
      <c r="B567" s="817">
        <v>41716</v>
      </c>
      <c r="C567" s="818" t="s">
        <v>2028</v>
      </c>
      <c r="D567" s="816" t="s">
        <v>516</v>
      </c>
      <c r="E567" s="819">
        <v>10181307</v>
      </c>
      <c r="F567" s="816">
        <v>25446674</v>
      </c>
      <c r="G567" s="816">
        <v>2704005</v>
      </c>
      <c r="H567" s="120" t="str">
        <f>IF(G567="","",VLOOKUP(G567,ARANCEL!$B$5:$D$121,2,FALSE))</f>
        <v>PROVISORIO</v>
      </c>
      <c r="I567" s="121" t="s">
        <v>324</v>
      </c>
      <c r="J567" s="119">
        <v>1</v>
      </c>
      <c r="K567" s="122">
        <f>IF(G567="","",VLOOKUP(G567,ARANCEL!$B$5:$D$121,3,FALSE)*J567)</f>
        <v>3250</v>
      </c>
      <c r="L567" s="1229" t="s">
        <v>3058</v>
      </c>
      <c r="M567" s="1229">
        <v>4500225654</v>
      </c>
      <c r="N567" s="1229">
        <v>8926</v>
      </c>
    </row>
    <row r="568" spans="1:14" s="237" customFormat="1" x14ac:dyDescent="0.25">
      <c r="A568" s="816" t="s">
        <v>305</v>
      </c>
      <c r="B568" s="817">
        <v>41724</v>
      </c>
      <c r="C568" s="818" t="s">
        <v>2028</v>
      </c>
      <c r="D568" s="816" t="s">
        <v>516</v>
      </c>
      <c r="E568" s="819">
        <v>10181307</v>
      </c>
      <c r="F568" s="816">
        <v>25446674</v>
      </c>
      <c r="G568" s="816">
        <v>2704003</v>
      </c>
      <c r="H568" s="120" t="str">
        <f>IF(G568="","",VLOOKUP(G568,ARANCEL!$B$5:$D$121,2,FALSE))</f>
        <v xml:space="preserve">CORONA PERIFERICA CON PERNO MUÑON COLADO </v>
      </c>
      <c r="I568" s="121" t="s">
        <v>324</v>
      </c>
      <c r="J568" s="119">
        <v>1</v>
      </c>
      <c r="K568" s="122">
        <f>IF(G568="","",VLOOKUP(G568,ARANCEL!$B$5:$D$121,3,FALSE)*J568)</f>
        <v>32612</v>
      </c>
      <c r="L568" s="1229" t="s">
        <v>3058</v>
      </c>
      <c r="M568" s="1229">
        <v>4500225654</v>
      </c>
      <c r="N568" s="1229">
        <v>8926</v>
      </c>
    </row>
    <row r="569" spans="1:14" s="237" customFormat="1" x14ac:dyDescent="0.25">
      <c r="A569" s="843" t="s">
        <v>305</v>
      </c>
      <c r="B569" s="817">
        <v>41675</v>
      </c>
      <c r="C569" s="818" t="s">
        <v>2027</v>
      </c>
      <c r="D569" s="816" t="s">
        <v>69</v>
      </c>
      <c r="E569" s="819">
        <v>10157615</v>
      </c>
      <c r="F569" s="816">
        <v>22986207</v>
      </c>
      <c r="G569" s="816">
        <v>2704003</v>
      </c>
      <c r="H569" s="120" t="str">
        <f>IF(G569="","",VLOOKUP(G569,ARANCEL!$B$5:$D$121,2,FALSE))</f>
        <v xml:space="preserve">CORONA PERIFERICA CON PERNO MUÑON COLADO </v>
      </c>
      <c r="I569" s="121" t="s">
        <v>326</v>
      </c>
      <c r="J569" s="119">
        <v>1</v>
      </c>
      <c r="K569" s="122">
        <f>IF(G569="","",VLOOKUP(G569,ARANCEL!$B$5:$D$121,3,FALSE)*J569)</f>
        <v>32612</v>
      </c>
      <c r="L569" s="1229" t="s">
        <v>2842</v>
      </c>
      <c r="M569" s="1229">
        <v>4500216214</v>
      </c>
      <c r="N569" s="1229">
        <v>8395</v>
      </c>
    </row>
    <row r="570" spans="1:14" s="237" customFormat="1" x14ac:dyDescent="0.25">
      <c r="A570" s="816" t="s">
        <v>305</v>
      </c>
      <c r="B570" s="817">
        <v>41967</v>
      </c>
      <c r="C570" s="818" t="s">
        <v>8551</v>
      </c>
      <c r="D570" s="816" t="s">
        <v>400</v>
      </c>
      <c r="E570" s="819">
        <v>10285583</v>
      </c>
      <c r="F570" s="816">
        <v>29137141</v>
      </c>
      <c r="G570" s="816">
        <v>2708001</v>
      </c>
      <c r="H570" s="120" t="str">
        <f>IF(G570="","",VLOOKUP(G570,ARANCEL!$B$5:$D$121,2,FALSE))</f>
        <v xml:space="preserve">PLACA DE ORTODONCIA SIN TORNILLO </v>
      </c>
      <c r="I570" s="121" t="s">
        <v>8631</v>
      </c>
      <c r="J570" s="119">
        <v>1</v>
      </c>
      <c r="K570" s="122">
        <f>IF(G570="","",VLOOKUP(G570,ARANCEL!$B$5:$D$121,3,FALSE)*J570)</f>
        <v>17997</v>
      </c>
      <c r="L570" s="1349" t="s">
        <v>9431</v>
      </c>
      <c r="M570" s="1349">
        <v>4500269135</v>
      </c>
      <c r="N570" s="1349" t="s">
        <v>9434</v>
      </c>
    </row>
    <row r="571" spans="1:14" s="237" customFormat="1" x14ac:dyDescent="0.25">
      <c r="A571" s="816" t="s">
        <v>305</v>
      </c>
      <c r="B571" s="817">
        <v>41732</v>
      </c>
      <c r="C571" s="818" t="s">
        <v>3751</v>
      </c>
      <c r="D571" s="816" t="s">
        <v>514</v>
      </c>
      <c r="E571" s="819">
        <v>10185539</v>
      </c>
      <c r="F571" s="816">
        <v>25454728</v>
      </c>
      <c r="G571" s="816">
        <v>2705001</v>
      </c>
      <c r="H571" s="120" t="str">
        <f>IF(G571="","",VLOOKUP(G571,ARANCEL!$B$5:$D$121,2,FALSE))</f>
        <v xml:space="preserve">EN METAL NO NOBLE </v>
      </c>
      <c r="I571" s="121" t="s">
        <v>318</v>
      </c>
      <c r="J571" s="119">
        <v>1</v>
      </c>
      <c r="K571" s="122">
        <f>IF(G571="","",VLOOKUP(G571,ARANCEL!$B$5:$D$121,3,FALSE)*J571)</f>
        <v>15744</v>
      </c>
      <c r="L571" s="1229" t="s">
        <v>4612</v>
      </c>
      <c r="M571" s="1229">
        <v>4500229978</v>
      </c>
      <c r="N571" s="1229">
        <v>9223</v>
      </c>
    </row>
    <row r="572" spans="1:14" s="237" customFormat="1" x14ac:dyDescent="0.25">
      <c r="A572" s="816" t="s">
        <v>313</v>
      </c>
      <c r="B572" s="817">
        <v>41886</v>
      </c>
      <c r="C572" s="818" t="s">
        <v>6853</v>
      </c>
      <c r="D572" s="816" t="s">
        <v>514</v>
      </c>
      <c r="E572" s="819">
        <v>10251433</v>
      </c>
      <c r="F572" s="816">
        <v>28007772</v>
      </c>
      <c r="G572" s="816">
        <v>2702002</v>
      </c>
      <c r="H572" s="120" t="str">
        <f>IF(G572="","",VLOOKUP(G572,ARANCEL!$B$5:$D$121,2,FALSE))</f>
        <v xml:space="preserve">LABORATORIO CORONA CEMENTADA SOBRE IMPLANTE </v>
      </c>
      <c r="I572" s="121" t="s">
        <v>603</v>
      </c>
      <c r="J572" s="119">
        <v>1</v>
      </c>
      <c r="K572" s="122">
        <f>IF(G572="","",VLOOKUP(G572,ARANCEL!$B$5:$D$121,3,FALSE)*J572)</f>
        <v>31878</v>
      </c>
      <c r="L572" s="1229" t="s">
        <v>8256</v>
      </c>
      <c r="M572" s="1229">
        <v>4500265261</v>
      </c>
      <c r="N572" s="1229" t="s">
        <v>8947</v>
      </c>
    </row>
    <row r="573" spans="1:14" s="237" customFormat="1" x14ac:dyDescent="0.25">
      <c r="A573" s="816" t="s">
        <v>305</v>
      </c>
      <c r="B573" s="817">
        <v>41897</v>
      </c>
      <c r="C573" s="818" t="s">
        <v>6853</v>
      </c>
      <c r="D573" s="816" t="s">
        <v>514</v>
      </c>
      <c r="E573" s="819">
        <v>10251433</v>
      </c>
      <c r="F573" s="816">
        <v>28007772</v>
      </c>
      <c r="G573" s="816">
        <v>2704005</v>
      </c>
      <c r="H573" s="120" t="str">
        <f>IF(G573="","",VLOOKUP(G573,ARANCEL!$B$5:$D$121,2,FALSE))</f>
        <v>PROVISORIO</v>
      </c>
      <c r="I573" s="121" t="s">
        <v>603</v>
      </c>
      <c r="J573" s="119">
        <v>1</v>
      </c>
      <c r="K573" s="122">
        <f>IF(G573="","",VLOOKUP(G573,ARANCEL!$B$5:$D$121,3,FALSE)*J573)</f>
        <v>3250</v>
      </c>
      <c r="L573" s="1229" t="s">
        <v>8256</v>
      </c>
      <c r="M573" s="1229">
        <v>4500265261</v>
      </c>
      <c r="N573" s="1229" t="s">
        <v>8947</v>
      </c>
    </row>
    <row r="574" spans="1:14" s="237" customFormat="1" x14ac:dyDescent="0.25">
      <c r="A574" s="816" t="s">
        <v>305</v>
      </c>
      <c r="B574" s="817">
        <v>41941</v>
      </c>
      <c r="C574" s="818" t="s">
        <v>7953</v>
      </c>
      <c r="D574" s="816" t="s">
        <v>70</v>
      </c>
      <c r="E574" s="819">
        <v>10272025</v>
      </c>
      <c r="F574" s="816">
        <v>28133985</v>
      </c>
      <c r="G574" s="816">
        <v>2705003</v>
      </c>
      <c r="H574" s="120" t="str">
        <f>IF(G574="","",VLOOKUP(G574,ARANCEL!$B$5:$D$121,2,FALSE))</f>
        <v>INCRUSTACION ESTETICA (ART-GLASS O CERAMICA)</v>
      </c>
      <c r="I574" s="121" t="s">
        <v>315</v>
      </c>
      <c r="J574" s="119">
        <v>1</v>
      </c>
      <c r="K574" s="122">
        <f>IF(G574="","",VLOOKUP(G574,ARANCEL!$B$5:$D$121,3,FALSE)*J574)</f>
        <v>15676</v>
      </c>
      <c r="L574" s="1229" t="s">
        <v>8256</v>
      </c>
      <c r="M574" s="1229">
        <v>4500265261</v>
      </c>
      <c r="N574" s="1229" t="s">
        <v>8947</v>
      </c>
    </row>
    <row r="575" spans="1:14" s="237" customFormat="1" x14ac:dyDescent="0.25">
      <c r="A575" s="816" t="s">
        <v>305</v>
      </c>
      <c r="B575" s="817">
        <v>41892</v>
      </c>
      <c r="C575" s="818" t="s">
        <v>1101</v>
      </c>
      <c r="D575" s="816" t="s">
        <v>514</v>
      </c>
      <c r="E575" s="819">
        <v>10255126</v>
      </c>
      <c r="F575" s="816">
        <v>27971542</v>
      </c>
      <c r="G575" s="816">
        <v>2705003</v>
      </c>
      <c r="H575" s="120" t="str">
        <f>IF(G575="","",VLOOKUP(G575,ARANCEL!$B$5:$D$121,2,FALSE))</f>
        <v>INCRUSTACION ESTETICA (ART-GLASS O CERAMICA)</v>
      </c>
      <c r="I575" s="121" t="s">
        <v>326</v>
      </c>
      <c r="J575" s="119">
        <v>1</v>
      </c>
      <c r="K575" s="122">
        <f>IF(G575="","",VLOOKUP(G575,ARANCEL!$B$5:$D$121,3,FALSE)*J575)</f>
        <v>15676</v>
      </c>
      <c r="L575" s="1229" t="s">
        <v>8256</v>
      </c>
      <c r="M575" s="1229">
        <v>4500265261</v>
      </c>
      <c r="N575" s="1229" t="s">
        <v>8947</v>
      </c>
    </row>
    <row r="576" spans="1:14" s="237" customFormat="1" x14ac:dyDescent="0.25">
      <c r="A576" s="816" t="s">
        <v>305</v>
      </c>
      <c r="B576" s="817">
        <v>41830</v>
      </c>
      <c r="C576" s="818" t="s">
        <v>5653</v>
      </c>
      <c r="D576" s="816" t="s">
        <v>1987</v>
      </c>
      <c r="E576" s="819">
        <v>10223544</v>
      </c>
      <c r="F576" s="816">
        <v>27146254</v>
      </c>
      <c r="G576" s="816">
        <v>2704005</v>
      </c>
      <c r="H576" s="120" t="str">
        <f>IF(G576="","",VLOOKUP(G576,ARANCEL!$B$5:$D$121,2,FALSE))</f>
        <v>PROVISORIO</v>
      </c>
      <c r="I576" s="121" t="s">
        <v>324</v>
      </c>
      <c r="J576" s="119">
        <v>1</v>
      </c>
      <c r="K576" s="122">
        <f>IF(G576="","",VLOOKUP(G576,ARANCEL!$B$5:$D$121,3,FALSE)*J576)</f>
        <v>3250</v>
      </c>
      <c r="L576" s="1229" t="s">
        <v>6017</v>
      </c>
      <c r="M576" s="1229">
        <v>4500243582</v>
      </c>
      <c r="N576" s="1229">
        <v>9788</v>
      </c>
    </row>
    <row r="577" spans="1:14" s="237" customFormat="1" x14ac:dyDescent="0.25">
      <c r="A577" s="843" t="s">
        <v>305</v>
      </c>
      <c r="B577" s="817">
        <v>41830</v>
      </c>
      <c r="C577" s="818" t="s">
        <v>5653</v>
      </c>
      <c r="D577" s="816" t="s">
        <v>1987</v>
      </c>
      <c r="E577" s="819">
        <v>10223544</v>
      </c>
      <c r="F577" s="816">
        <v>27146254</v>
      </c>
      <c r="G577" s="816">
        <v>2704003</v>
      </c>
      <c r="H577" s="120" t="str">
        <f>IF(G577="","",VLOOKUP(G577,ARANCEL!$B$5:$D$121,2,FALSE))</f>
        <v xml:space="preserve">CORONA PERIFERICA CON PERNO MUÑON COLADO </v>
      </c>
      <c r="I577" s="121" t="s">
        <v>324</v>
      </c>
      <c r="J577" s="119">
        <v>1</v>
      </c>
      <c r="K577" s="122">
        <f>IF(G577="","",VLOOKUP(G577,ARANCEL!$B$5:$D$121,3,FALSE)*J577)</f>
        <v>32612</v>
      </c>
      <c r="L577" s="1229" t="s">
        <v>6017</v>
      </c>
      <c r="M577" s="1229">
        <v>4500243582</v>
      </c>
      <c r="N577" s="1229">
        <v>9788</v>
      </c>
    </row>
    <row r="578" spans="1:14" s="237" customFormat="1" x14ac:dyDescent="0.25">
      <c r="A578" s="816" t="s">
        <v>305</v>
      </c>
      <c r="B578" s="817">
        <v>42017</v>
      </c>
      <c r="C578" s="818" t="s">
        <v>2205</v>
      </c>
      <c r="D578" s="816" t="s">
        <v>73</v>
      </c>
      <c r="E578" s="819">
        <v>10306744</v>
      </c>
      <c r="F578" s="816">
        <v>30443546</v>
      </c>
      <c r="G578" s="816">
        <v>2704005</v>
      </c>
      <c r="H578" s="120" t="str">
        <f>IF(G578="","",VLOOKUP(G578,ARANCEL!$B$5:$D$121,2,FALSE))</f>
        <v>PROVISORIO</v>
      </c>
      <c r="I578" s="121" t="s">
        <v>322</v>
      </c>
      <c r="J578" s="119">
        <v>1</v>
      </c>
      <c r="K578" s="122">
        <f>IF(G578="","",VLOOKUP(G578,ARANCEL!$B$5:$D$121,3,FALSE)*J578)</f>
        <v>3250</v>
      </c>
      <c r="L578" s="1235" t="str">
        <f>IF(E578="","","IMPAGO")</f>
        <v>IMPAGO</v>
      </c>
      <c r="M578" s="1235" t="str">
        <f>IF(L578="IMPAGO","SIN O.C.","")</f>
        <v>SIN O.C.</v>
      </c>
      <c r="N578" s="1235" t="str">
        <f>IF(L578="IMPAGO","SIN FACT.","")</f>
        <v>SIN FACT.</v>
      </c>
    </row>
    <row r="579" spans="1:14" s="237" customFormat="1" x14ac:dyDescent="0.25">
      <c r="A579" s="816" t="s">
        <v>305</v>
      </c>
      <c r="B579" s="817">
        <v>42017</v>
      </c>
      <c r="C579" s="818" t="s">
        <v>2205</v>
      </c>
      <c r="D579" s="816" t="s">
        <v>73</v>
      </c>
      <c r="E579" s="819">
        <v>10306744</v>
      </c>
      <c r="F579" s="816">
        <v>30443546</v>
      </c>
      <c r="G579" s="816">
        <v>2704003</v>
      </c>
      <c r="H579" s="120" t="str">
        <f>IF(G579="","",VLOOKUP(G579,ARANCEL!$B$5:$D$121,2,FALSE))</f>
        <v xml:space="preserve">CORONA PERIFERICA CON PERNO MUÑON COLADO </v>
      </c>
      <c r="I579" s="121" t="s">
        <v>322</v>
      </c>
      <c r="J579" s="119">
        <v>1</v>
      </c>
      <c r="K579" s="122">
        <f>IF(G579="","",VLOOKUP(G579,ARANCEL!$B$5:$D$121,3,FALSE)*J579)</f>
        <v>32612</v>
      </c>
      <c r="L579" s="1235" t="str">
        <f>IF(E579="","","IMPAGO")</f>
        <v>IMPAGO</v>
      </c>
      <c r="M579" s="1235" t="str">
        <f>IF(L579="IMPAGO","SIN O.C.","")</f>
        <v>SIN O.C.</v>
      </c>
      <c r="N579" s="1235" t="str">
        <f>IF(L579="IMPAGO","SIN FACT.","")</f>
        <v>SIN FACT.</v>
      </c>
    </row>
    <row r="580" spans="1:14" s="237" customFormat="1" x14ac:dyDescent="0.25">
      <c r="A580" s="816" t="s">
        <v>305</v>
      </c>
      <c r="B580" s="817">
        <v>42011</v>
      </c>
      <c r="C580" s="818" t="s">
        <v>9271</v>
      </c>
      <c r="D580" s="816" t="s">
        <v>8150</v>
      </c>
      <c r="E580" s="819">
        <v>10304598</v>
      </c>
      <c r="F580" s="816">
        <v>29118184</v>
      </c>
      <c r="G580" s="816">
        <v>2707003</v>
      </c>
      <c r="H580" s="120" t="str">
        <f>IF(G580="","",VLOOKUP(G580,ARANCEL!$B$5:$D$121,2,FALSE))</f>
        <v xml:space="preserve">ESTAMPADO </v>
      </c>
      <c r="I580" s="121" t="s">
        <v>306</v>
      </c>
      <c r="J580" s="119">
        <v>1</v>
      </c>
      <c r="K580" s="122">
        <f>IF(G580="","",VLOOKUP(G580,ARANCEL!$B$5:$D$121,3,FALSE)*J580)</f>
        <v>6028</v>
      </c>
      <c r="L580" s="1235" t="str">
        <f>IF(E580="","","IMPAGO")</f>
        <v>IMPAGO</v>
      </c>
      <c r="M580" s="1235" t="str">
        <f>IF(L580="IMPAGO","SIN O.C.","")</f>
        <v>SIN O.C.</v>
      </c>
      <c r="N580" s="1235" t="str">
        <f>IF(L580="IMPAGO","SIN FACT.","")</f>
        <v>SIN FACT.</v>
      </c>
    </row>
    <row r="581" spans="1:14" s="237" customFormat="1" x14ac:dyDescent="0.25">
      <c r="A581" s="816" t="s">
        <v>305</v>
      </c>
      <c r="B581" s="817">
        <v>41852</v>
      </c>
      <c r="C581" s="818" t="s">
        <v>6147</v>
      </c>
      <c r="D581" s="816" t="s">
        <v>1987</v>
      </c>
      <c r="E581" s="819">
        <v>10234604</v>
      </c>
      <c r="F581" s="816">
        <v>27396221</v>
      </c>
      <c r="G581" s="816">
        <v>2705003</v>
      </c>
      <c r="H581" s="120" t="str">
        <f>IF(G581="","",VLOOKUP(G581,ARANCEL!$B$5:$D$121,2,FALSE))</f>
        <v>INCRUSTACION ESTETICA (ART-GLASS O CERAMICA)</v>
      </c>
      <c r="I581" s="121" t="s">
        <v>308</v>
      </c>
      <c r="J581" s="119">
        <v>1</v>
      </c>
      <c r="K581" s="122">
        <f>IF(G581="","",VLOOKUP(G581,ARANCEL!$B$5:$D$121,3,FALSE)*J581)</f>
        <v>15676</v>
      </c>
      <c r="L581" s="1229" t="s">
        <v>6017</v>
      </c>
      <c r="M581" s="1229">
        <v>4500245445</v>
      </c>
      <c r="N581" s="1229">
        <v>9809</v>
      </c>
    </row>
    <row r="582" spans="1:14" s="237" customFormat="1" x14ac:dyDescent="0.25">
      <c r="A582" s="816" t="s">
        <v>305</v>
      </c>
      <c r="B582" s="817">
        <v>41814</v>
      </c>
      <c r="C582" s="818" t="s">
        <v>4283</v>
      </c>
      <c r="D582" s="816" t="s">
        <v>1982</v>
      </c>
      <c r="E582" s="819">
        <v>10214336</v>
      </c>
      <c r="F582" s="816">
        <v>26350240</v>
      </c>
      <c r="G582" s="816">
        <v>2704005</v>
      </c>
      <c r="H582" s="120" t="str">
        <f>IF(G582="","",VLOOKUP(G582,ARANCEL!$B$5:$D$121,2,FALSE))</f>
        <v>PROVISORIO</v>
      </c>
      <c r="I582" s="121" t="s">
        <v>340</v>
      </c>
      <c r="J582" s="119">
        <v>1</v>
      </c>
      <c r="K582" s="122">
        <f>IF(G582="","",VLOOKUP(G582,ARANCEL!$B$5:$D$121,3,FALSE)*J582)</f>
        <v>3250</v>
      </c>
      <c r="L582" s="1229" t="s">
        <v>5742</v>
      </c>
      <c r="M582" s="1229">
        <v>4500239396</v>
      </c>
      <c r="N582" s="1229" t="s">
        <v>5752</v>
      </c>
    </row>
    <row r="583" spans="1:14" s="237" customFormat="1" x14ac:dyDescent="0.25">
      <c r="A583" s="843" t="s">
        <v>305</v>
      </c>
      <c r="B583" s="817">
        <v>41822</v>
      </c>
      <c r="C583" s="818" t="s">
        <v>4283</v>
      </c>
      <c r="D583" s="816" t="s">
        <v>1982</v>
      </c>
      <c r="E583" s="819">
        <v>10214336</v>
      </c>
      <c r="F583" s="816">
        <v>26350240</v>
      </c>
      <c r="G583" s="816">
        <v>2704003</v>
      </c>
      <c r="H583" s="120" t="str">
        <f>IF(G583="","",VLOOKUP(G583,ARANCEL!$B$5:$D$121,2,FALSE))</f>
        <v xml:space="preserve">CORONA PERIFERICA CON PERNO MUÑON COLADO </v>
      </c>
      <c r="I583" s="121" t="s">
        <v>340</v>
      </c>
      <c r="J583" s="119">
        <v>1</v>
      </c>
      <c r="K583" s="122">
        <f>IF(G583="","",VLOOKUP(G583,ARANCEL!$B$5:$D$121,3,FALSE)*J583)</f>
        <v>32612</v>
      </c>
      <c r="L583" s="1229" t="s">
        <v>5742</v>
      </c>
      <c r="M583" s="1229">
        <v>4500241302</v>
      </c>
      <c r="N583" s="1229" t="s">
        <v>5769</v>
      </c>
    </row>
    <row r="584" spans="1:14" s="237" customFormat="1" x14ac:dyDescent="0.25">
      <c r="A584" s="816" t="s">
        <v>305</v>
      </c>
      <c r="B584" s="817">
        <v>41913</v>
      </c>
      <c r="C584" s="818" t="s">
        <v>7325</v>
      </c>
      <c r="D584" s="816" t="s">
        <v>516</v>
      </c>
      <c r="E584" s="819">
        <v>10258483</v>
      </c>
      <c r="F584" s="816">
        <v>28403499</v>
      </c>
      <c r="G584" s="816">
        <v>2704005</v>
      </c>
      <c r="H584" s="120" t="str">
        <f>IF(G584="","",VLOOKUP(G584,ARANCEL!$B$5:$D$121,2,FALSE))</f>
        <v>PROVISORIO</v>
      </c>
      <c r="I584" s="121" t="s">
        <v>317</v>
      </c>
      <c r="J584" s="119">
        <v>1</v>
      </c>
      <c r="K584" s="122">
        <f>IF(G584="","",VLOOKUP(G584,ARANCEL!$B$5:$D$121,3,FALSE)*J584)</f>
        <v>3250</v>
      </c>
      <c r="L584" s="1235" t="str">
        <f>IF(E584="","","IMPAGO")</f>
        <v>IMPAGO</v>
      </c>
      <c r="M584" s="1235" t="str">
        <f>IF(L584="IMPAGO","SIN O.C.","")</f>
        <v>SIN O.C.</v>
      </c>
      <c r="N584" s="1235" t="str">
        <f>IF(L584="IMPAGO","SIN FACT.","")</f>
        <v>SIN FACT.</v>
      </c>
    </row>
    <row r="585" spans="1:14" s="237" customFormat="1" x14ac:dyDescent="0.25">
      <c r="A585" s="816" t="s">
        <v>606</v>
      </c>
      <c r="B585" s="817">
        <v>41935</v>
      </c>
      <c r="C585" s="818" t="s">
        <v>7325</v>
      </c>
      <c r="D585" s="816" t="s">
        <v>516</v>
      </c>
      <c r="E585" s="819">
        <v>10258483</v>
      </c>
      <c r="F585" s="816">
        <v>28403499</v>
      </c>
      <c r="G585" s="816">
        <v>2704003</v>
      </c>
      <c r="H585" s="120" t="str">
        <f>IF(G585="","",VLOOKUP(G585,ARANCEL!$B$5:$D$121,2,FALSE))</f>
        <v xml:space="preserve">CORONA PERIFERICA CON PERNO MUÑON COLADO </v>
      </c>
      <c r="I585" s="121" t="s">
        <v>317</v>
      </c>
      <c r="J585" s="119">
        <v>1</v>
      </c>
      <c r="K585" s="122">
        <f>IF(G585="","",VLOOKUP(G585,ARANCEL!$B$5:$D$121,3,FALSE)*J585)</f>
        <v>32612</v>
      </c>
      <c r="L585" s="1229" t="s">
        <v>8256</v>
      </c>
      <c r="M585" s="1229">
        <v>4500265261</v>
      </c>
      <c r="N585" s="1229" t="s">
        <v>8947</v>
      </c>
    </row>
    <row r="586" spans="1:14" s="237" customFormat="1" x14ac:dyDescent="0.25">
      <c r="A586" s="816" t="s">
        <v>305</v>
      </c>
      <c r="B586" s="817">
        <v>41837</v>
      </c>
      <c r="C586" s="818" t="s">
        <v>2025</v>
      </c>
      <c r="D586" s="816" t="s">
        <v>73</v>
      </c>
      <c r="E586" s="819">
        <v>10227712</v>
      </c>
      <c r="F586" s="816">
        <v>27144636</v>
      </c>
      <c r="G586" s="816">
        <v>2704005</v>
      </c>
      <c r="H586" s="120" t="str">
        <f>IF(G586="","",VLOOKUP(G586,ARANCEL!$B$5:$D$121,2,FALSE))</f>
        <v>PROVISORIO</v>
      </c>
      <c r="I586" s="121" t="s">
        <v>668</v>
      </c>
      <c r="J586" s="119">
        <v>1</v>
      </c>
      <c r="K586" s="122">
        <f>IF(G586="","",VLOOKUP(G586,ARANCEL!$B$5:$D$121,3,FALSE)*J586)</f>
        <v>3250</v>
      </c>
      <c r="L586" s="1229" t="s">
        <v>6017</v>
      </c>
      <c r="M586" s="1229">
        <v>4500243585</v>
      </c>
      <c r="N586" s="1229">
        <v>9789</v>
      </c>
    </row>
    <row r="587" spans="1:14" s="237" customFormat="1" x14ac:dyDescent="0.25">
      <c r="A587" s="816" t="s">
        <v>305</v>
      </c>
      <c r="B587" s="817">
        <v>41837</v>
      </c>
      <c r="C587" s="818" t="s">
        <v>2025</v>
      </c>
      <c r="D587" s="816" t="s">
        <v>73</v>
      </c>
      <c r="E587" s="819">
        <v>10227712</v>
      </c>
      <c r="F587" s="816">
        <v>27144636</v>
      </c>
      <c r="G587" s="816">
        <v>2704003</v>
      </c>
      <c r="H587" s="120" t="str">
        <f>IF(G587="","",VLOOKUP(G587,ARANCEL!$B$5:$D$121,2,FALSE))</f>
        <v xml:space="preserve">CORONA PERIFERICA CON PERNO MUÑON COLADO </v>
      </c>
      <c r="I587" s="121" t="s">
        <v>668</v>
      </c>
      <c r="J587" s="119">
        <v>1</v>
      </c>
      <c r="K587" s="122">
        <f>IF(G587="","",VLOOKUP(G587,ARANCEL!$B$5:$D$121,3,FALSE)*J587)</f>
        <v>32612</v>
      </c>
      <c r="L587" s="1229" t="s">
        <v>6017</v>
      </c>
      <c r="M587" s="1229">
        <v>4500243585</v>
      </c>
      <c r="N587" s="1229">
        <v>9789</v>
      </c>
    </row>
    <row r="588" spans="1:14" s="237" customFormat="1" x14ac:dyDescent="0.25">
      <c r="A588" s="816" t="s">
        <v>305</v>
      </c>
      <c r="B588" s="817">
        <v>41942</v>
      </c>
      <c r="C588" s="818" t="s">
        <v>2024</v>
      </c>
      <c r="D588" s="816" t="s">
        <v>438</v>
      </c>
      <c r="E588" s="819">
        <v>10271404</v>
      </c>
      <c r="F588" s="816">
        <v>29274589</v>
      </c>
      <c r="G588" s="816">
        <v>2704005</v>
      </c>
      <c r="H588" s="120" t="str">
        <f>IF(G588="","",VLOOKUP(G588,ARANCEL!$B$5:$D$121,2,FALSE))</f>
        <v>PROVISORIO</v>
      </c>
      <c r="I588" s="121" t="s">
        <v>308</v>
      </c>
      <c r="J588" s="119">
        <v>1</v>
      </c>
      <c r="K588" s="122">
        <f>IF(G588="","",VLOOKUP(G588,ARANCEL!$B$5:$D$121,3,FALSE)*J588)</f>
        <v>3250</v>
      </c>
      <c r="L588" s="1229" t="s">
        <v>8256</v>
      </c>
      <c r="M588" s="1229">
        <v>4500265261</v>
      </c>
      <c r="N588" s="1229" t="s">
        <v>8947</v>
      </c>
    </row>
    <row r="589" spans="1:14" s="237" customFormat="1" x14ac:dyDescent="0.25">
      <c r="A589" s="816" t="s">
        <v>305</v>
      </c>
      <c r="B589" s="817">
        <v>41942</v>
      </c>
      <c r="C589" s="818" t="s">
        <v>2024</v>
      </c>
      <c r="D589" s="816" t="s">
        <v>438</v>
      </c>
      <c r="E589" s="819">
        <v>10271404</v>
      </c>
      <c r="F589" s="816">
        <v>29274589</v>
      </c>
      <c r="G589" s="816">
        <v>2704003</v>
      </c>
      <c r="H589" s="120" t="str">
        <f>IF(G589="","",VLOOKUP(G589,ARANCEL!$B$5:$D$121,2,FALSE))</f>
        <v xml:space="preserve">CORONA PERIFERICA CON PERNO MUÑON COLADO </v>
      </c>
      <c r="I589" s="121" t="s">
        <v>308</v>
      </c>
      <c r="J589" s="119">
        <v>1</v>
      </c>
      <c r="K589" s="122">
        <f>IF(G589="","",VLOOKUP(G589,ARANCEL!$B$5:$D$121,3,FALSE)*J589)</f>
        <v>32612</v>
      </c>
      <c r="L589" s="1229" t="s">
        <v>8256</v>
      </c>
      <c r="M589" s="1229">
        <v>4500265261</v>
      </c>
      <c r="N589" s="1229" t="s">
        <v>8947</v>
      </c>
    </row>
    <row r="590" spans="1:14" s="237" customFormat="1" x14ac:dyDescent="0.25">
      <c r="A590" s="816" t="s">
        <v>305</v>
      </c>
      <c r="B590" s="817">
        <v>41879</v>
      </c>
      <c r="C590" s="818" t="s">
        <v>6682</v>
      </c>
      <c r="D590" s="816" t="s">
        <v>1987</v>
      </c>
      <c r="E590" s="819">
        <v>10248350</v>
      </c>
      <c r="F590" s="816">
        <v>27283700</v>
      </c>
      <c r="G590" s="816">
        <v>2705003</v>
      </c>
      <c r="H590" s="120" t="str">
        <f>IF(G590="","",VLOOKUP(G590,ARANCEL!$B$5:$D$121,2,FALSE))</f>
        <v>INCRUSTACION ESTETICA (ART-GLASS O CERAMICA)</v>
      </c>
      <c r="I590" s="121" t="s">
        <v>312</v>
      </c>
      <c r="J590" s="119">
        <v>1</v>
      </c>
      <c r="K590" s="122">
        <f>IF(G590="","",VLOOKUP(G590,ARANCEL!$B$5:$D$121,3,FALSE)*J590)</f>
        <v>15676</v>
      </c>
      <c r="L590" s="1229" t="s">
        <v>8256</v>
      </c>
      <c r="M590" s="1229">
        <v>4500265261</v>
      </c>
      <c r="N590" s="1229" t="s">
        <v>8947</v>
      </c>
    </row>
    <row r="591" spans="1:14" s="237" customFormat="1" x14ac:dyDescent="0.25">
      <c r="A591" s="816" t="s">
        <v>305</v>
      </c>
      <c r="B591" s="817">
        <v>41641</v>
      </c>
      <c r="C591" s="818" t="s">
        <v>2023</v>
      </c>
      <c r="D591" s="816" t="s">
        <v>1982</v>
      </c>
      <c r="E591" s="819">
        <v>10110136</v>
      </c>
      <c r="F591" s="816">
        <v>16733542</v>
      </c>
      <c r="G591" s="816">
        <v>2705003</v>
      </c>
      <c r="H591" s="120" t="str">
        <f>IF(G591="","",VLOOKUP(G591,ARANCEL!$B$5:$D$121,2,FALSE))</f>
        <v>INCRUSTACION ESTETICA (ART-GLASS O CERAMICA)</v>
      </c>
      <c r="I591" s="121" t="s">
        <v>322</v>
      </c>
      <c r="J591" s="119">
        <v>1</v>
      </c>
      <c r="K591" s="122">
        <f>IF(G591="","",VLOOKUP(G591,ARANCEL!$B$5:$D$121,3,FALSE)*J591)</f>
        <v>15676</v>
      </c>
      <c r="L591" s="1235" t="str">
        <f>IF(E591="","","IMPAGO")</f>
        <v>IMPAGO</v>
      </c>
      <c r="M591" s="1235" t="str">
        <f>IF(L591="IMPAGO","SIN O.C.","")</f>
        <v>SIN O.C.</v>
      </c>
      <c r="N591" s="1235" t="str">
        <f>IF(L591="IMPAGO","SIN FACT.","")</f>
        <v>SIN FACT.</v>
      </c>
    </row>
    <row r="592" spans="1:14" s="237" customFormat="1" x14ac:dyDescent="0.25">
      <c r="A592" s="843" t="s">
        <v>313</v>
      </c>
      <c r="B592" s="1361">
        <v>41654.90829861111</v>
      </c>
      <c r="C592" s="1172" t="s">
        <v>2022</v>
      </c>
      <c r="D592" s="843" t="s">
        <v>86</v>
      </c>
      <c r="E592" s="904">
        <v>10149202</v>
      </c>
      <c r="F592" s="843">
        <v>21168556</v>
      </c>
      <c r="G592" s="843">
        <v>2704003</v>
      </c>
      <c r="H592" s="191" t="str">
        <f>IF(G592="","",VLOOKUP(G592,ARANCEL!$B$5:$D$121,2,FALSE))</f>
        <v xml:space="preserve">CORONA PERIFERICA CON PERNO MUÑON COLADO </v>
      </c>
      <c r="I592" s="170"/>
      <c r="J592" s="169">
        <v>1</v>
      </c>
      <c r="K592" s="190">
        <f>IF(G592="","",VLOOKUP(G592,ARANCEL!$B$5:$D$121,3,FALSE)*J592)</f>
        <v>32612</v>
      </c>
      <c r="L592" s="1238" t="s">
        <v>597</v>
      </c>
      <c r="M592" s="1238">
        <v>4500211670</v>
      </c>
      <c r="N592" s="1238">
        <v>8186</v>
      </c>
    </row>
    <row r="593" spans="1:14" s="237" customFormat="1" x14ac:dyDescent="0.25">
      <c r="A593" s="843" t="s">
        <v>313</v>
      </c>
      <c r="B593" s="1361">
        <v>41654.908310185187</v>
      </c>
      <c r="C593" s="1172" t="s">
        <v>2022</v>
      </c>
      <c r="D593" s="843" t="s">
        <v>86</v>
      </c>
      <c r="E593" s="904">
        <v>10149202</v>
      </c>
      <c r="F593" s="843">
        <v>21168556</v>
      </c>
      <c r="G593" s="843">
        <v>2704005</v>
      </c>
      <c r="H593" s="191" t="str">
        <f>IF(G593="","",VLOOKUP(G593,ARANCEL!$B$5:$D$121,2,FALSE))</f>
        <v>PROVISORIO</v>
      </c>
      <c r="I593" s="170"/>
      <c r="J593" s="169">
        <v>1</v>
      </c>
      <c r="K593" s="190">
        <f>IF(G593="","",VLOOKUP(G593,ARANCEL!$B$5:$D$121,3,FALSE)*J593)</f>
        <v>3250</v>
      </c>
      <c r="L593" s="1238" t="s">
        <v>597</v>
      </c>
      <c r="M593" s="1238">
        <v>4500211670</v>
      </c>
      <c r="N593" s="1238">
        <v>8186</v>
      </c>
    </row>
    <row r="594" spans="1:14" x14ac:dyDescent="0.25">
      <c r="A594" s="119" t="s">
        <v>606</v>
      </c>
      <c r="B594" s="164">
        <v>42017</v>
      </c>
      <c r="C594" s="118" t="s">
        <v>9420</v>
      </c>
      <c r="D594" s="119" t="s">
        <v>438</v>
      </c>
      <c r="E594" s="162">
        <v>10306978</v>
      </c>
      <c r="F594" s="119">
        <v>20839348</v>
      </c>
      <c r="G594" s="119">
        <v>2702048</v>
      </c>
      <c r="H594" s="120" t="str">
        <f>IF(G594="","",VLOOKUP(G594,ARANCEL!$B$5:$D$121,2,FALSE))</f>
        <v xml:space="preserve">SERVICIO LAB. IMPLANTE CORONA CEMENTADA/ATORNILLADA </v>
      </c>
      <c r="I594" s="121" t="s">
        <v>329</v>
      </c>
      <c r="J594" s="119">
        <v>1</v>
      </c>
      <c r="K594" s="122">
        <f>IF(G594="","",VLOOKUP(G594,ARANCEL!$B$5:$D$121,3,FALSE)*J594)</f>
        <v>43857</v>
      </c>
      <c r="L594" s="1235" t="str">
        <f>IF(E594="","","IMPAGO")</f>
        <v>IMPAGO</v>
      </c>
      <c r="M594" s="1235" t="str">
        <f>IF(L594="IMPAGO","SIN O.C.","")</f>
        <v>SIN O.C.</v>
      </c>
      <c r="N594" s="1235" t="str">
        <f>IF(L594="IMPAGO","SIN FACT.","")</f>
        <v>SIN FACT.</v>
      </c>
    </row>
    <row r="595" spans="1:14" s="237" customFormat="1" x14ac:dyDescent="0.25">
      <c r="A595" s="816" t="s">
        <v>305</v>
      </c>
      <c r="B595" s="817">
        <v>41745</v>
      </c>
      <c r="C595" s="818" t="s">
        <v>3945</v>
      </c>
      <c r="D595" s="816" t="s">
        <v>516</v>
      </c>
      <c r="E595" s="819">
        <v>10188725</v>
      </c>
      <c r="F595" s="816">
        <v>25722384</v>
      </c>
      <c r="G595" s="816">
        <v>2704005</v>
      </c>
      <c r="H595" s="120" t="str">
        <f>IF(G595="","",VLOOKUP(G595,ARANCEL!$B$5:$D$121,2,FALSE))</f>
        <v>PROVISORIO</v>
      </c>
      <c r="I595" s="121" t="s">
        <v>322</v>
      </c>
      <c r="J595" s="119">
        <v>1</v>
      </c>
      <c r="K595" s="122">
        <f>IF(G595="","",VLOOKUP(G595,ARANCEL!$B$5:$D$121,3,FALSE)*J595)</f>
        <v>3250</v>
      </c>
      <c r="L595" s="1229" t="s">
        <v>4612</v>
      </c>
      <c r="M595" s="1229">
        <v>4500229979</v>
      </c>
      <c r="N595" s="1229">
        <v>9191</v>
      </c>
    </row>
    <row r="596" spans="1:14" s="237" customFormat="1" x14ac:dyDescent="0.25">
      <c r="A596" s="843" t="s">
        <v>305</v>
      </c>
      <c r="B596" s="817">
        <v>41745</v>
      </c>
      <c r="C596" s="818" t="s">
        <v>3945</v>
      </c>
      <c r="D596" s="816" t="s">
        <v>516</v>
      </c>
      <c r="E596" s="819">
        <v>10188725</v>
      </c>
      <c r="F596" s="816">
        <v>25722384</v>
      </c>
      <c r="G596" s="816">
        <v>2704003</v>
      </c>
      <c r="H596" s="120" t="str">
        <f>IF(G596="","",VLOOKUP(G596,ARANCEL!$B$5:$D$121,2,FALSE))</f>
        <v xml:space="preserve">CORONA PERIFERICA CON PERNO MUÑON COLADO </v>
      </c>
      <c r="I596" s="121" t="s">
        <v>322</v>
      </c>
      <c r="J596" s="119">
        <v>1</v>
      </c>
      <c r="K596" s="122">
        <f>IF(G596="","",VLOOKUP(G596,ARANCEL!$B$5:$D$121,3,FALSE)*J596)</f>
        <v>32612</v>
      </c>
      <c r="L596" s="1229" t="s">
        <v>4612</v>
      </c>
      <c r="M596" s="1229">
        <v>4500229979</v>
      </c>
      <c r="N596" s="1229">
        <v>9191</v>
      </c>
    </row>
    <row r="597" spans="1:14" s="237" customFormat="1" x14ac:dyDescent="0.25">
      <c r="A597" s="816" t="s">
        <v>305</v>
      </c>
      <c r="B597" s="817">
        <v>41788</v>
      </c>
      <c r="C597" s="818" t="s">
        <v>4717</v>
      </c>
      <c r="D597" s="816" t="s">
        <v>516</v>
      </c>
      <c r="E597" s="819">
        <v>10201135</v>
      </c>
      <c r="F597" s="816">
        <v>22763171</v>
      </c>
      <c r="G597" s="816">
        <v>2704005</v>
      </c>
      <c r="H597" s="120" t="str">
        <f>IF(G597="","",VLOOKUP(G597,ARANCEL!$B$5:$D$121,2,FALSE))</f>
        <v>PROVISORIO</v>
      </c>
      <c r="I597" s="121" t="s">
        <v>326</v>
      </c>
      <c r="J597" s="119">
        <v>1</v>
      </c>
      <c r="K597" s="122">
        <f>IF(G597="","",VLOOKUP(G597,ARANCEL!$B$5:$D$121,3,FALSE)*J597)</f>
        <v>3250</v>
      </c>
      <c r="L597" s="1229" t="s">
        <v>5292</v>
      </c>
      <c r="M597" s="1229">
        <v>4500235468</v>
      </c>
      <c r="N597" s="1229">
        <v>9427</v>
      </c>
    </row>
    <row r="598" spans="1:14" s="237" customFormat="1" x14ac:dyDescent="0.25">
      <c r="A598" s="816" t="s">
        <v>305</v>
      </c>
      <c r="B598" s="817">
        <v>41795</v>
      </c>
      <c r="C598" s="818" t="s">
        <v>4717</v>
      </c>
      <c r="D598" s="816" t="s">
        <v>516</v>
      </c>
      <c r="E598" s="819">
        <v>10205262</v>
      </c>
      <c r="F598" s="816">
        <v>22763171</v>
      </c>
      <c r="G598" s="816">
        <v>2704002</v>
      </c>
      <c r="H598" s="120" t="str">
        <f>IF(G598="","",VLOOKUP(G598,ARANCEL!$B$5:$D$121,2,FALSE))</f>
        <v xml:space="preserve">CORONA PERIFERICA </v>
      </c>
      <c r="I598" s="121" t="s">
        <v>326</v>
      </c>
      <c r="J598" s="119">
        <v>1</v>
      </c>
      <c r="K598" s="122">
        <f>IF(G598="","",VLOOKUP(G598,ARANCEL!$B$5:$D$121,3,FALSE)*J598)</f>
        <v>25865</v>
      </c>
      <c r="L598" s="1229" t="s">
        <v>5742</v>
      </c>
      <c r="M598" s="1229">
        <v>4500239396</v>
      </c>
      <c r="N598" s="1229" t="s">
        <v>5752</v>
      </c>
    </row>
    <row r="599" spans="1:14" s="884" customFormat="1" x14ac:dyDescent="0.25">
      <c r="A599" s="816" t="s">
        <v>305</v>
      </c>
      <c r="B599" s="817">
        <v>41807</v>
      </c>
      <c r="C599" s="818" t="s">
        <v>5172</v>
      </c>
      <c r="D599" s="816" t="s">
        <v>73</v>
      </c>
      <c r="E599" s="819">
        <v>10211730</v>
      </c>
      <c r="F599" s="816">
        <v>26844976</v>
      </c>
      <c r="G599" s="816">
        <v>2704005</v>
      </c>
      <c r="H599" s="120" t="str">
        <f>IF(G599="","",VLOOKUP(G599,ARANCEL!$B$5:$D$121,2,FALSE))</f>
        <v>PROVISORIO</v>
      </c>
      <c r="I599" s="121" t="s">
        <v>322</v>
      </c>
      <c r="J599" s="119">
        <v>1</v>
      </c>
      <c r="K599" s="122">
        <f>IF(G599="","",VLOOKUP(G599,ARANCEL!$B$5:$D$121,3,FALSE)*J599)</f>
        <v>3250</v>
      </c>
      <c r="L599" s="1229" t="s">
        <v>5742</v>
      </c>
      <c r="M599" s="1229">
        <v>4500239396</v>
      </c>
      <c r="N599" s="1229" t="s">
        <v>5752</v>
      </c>
    </row>
    <row r="600" spans="1:14" s="884" customFormat="1" x14ac:dyDescent="0.25">
      <c r="A600" s="816" t="s">
        <v>305</v>
      </c>
      <c r="B600" s="817">
        <v>41828</v>
      </c>
      <c r="C600" s="818" t="s">
        <v>5172</v>
      </c>
      <c r="D600" s="816" t="s">
        <v>73</v>
      </c>
      <c r="E600" s="819">
        <v>10211730</v>
      </c>
      <c r="F600" s="816">
        <v>26844976</v>
      </c>
      <c r="G600" s="816">
        <v>2704003</v>
      </c>
      <c r="H600" s="120" t="str">
        <f>IF(G600="","",VLOOKUP(G600,ARANCEL!$B$5:$D$121,2,FALSE))</f>
        <v xml:space="preserve">CORONA PERIFERICA CON PERNO MUÑON COLADO </v>
      </c>
      <c r="I600" s="121" t="s">
        <v>322</v>
      </c>
      <c r="J600" s="119">
        <v>1</v>
      </c>
      <c r="K600" s="122">
        <f>IF(G600="","",VLOOKUP(G600,ARANCEL!$B$5:$D$121,3,FALSE)*J600)</f>
        <v>32612</v>
      </c>
      <c r="L600" s="1229" t="s">
        <v>6017</v>
      </c>
      <c r="M600" s="1229">
        <v>4500245445</v>
      </c>
      <c r="N600" s="1229">
        <v>9809</v>
      </c>
    </row>
    <row r="601" spans="1:14" s="908" customFormat="1" x14ac:dyDescent="0.25">
      <c r="A601" s="816" t="s">
        <v>305</v>
      </c>
      <c r="B601" s="817">
        <v>41800</v>
      </c>
      <c r="C601" s="818" t="s">
        <v>5124</v>
      </c>
      <c r="D601" s="816" t="s">
        <v>514</v>
      </c>
      <c r="E601" s="819">
        <v>10210645</v>
      </c>
      <c r="F601" s="816">
        <v>26825986</v>
      </c>
      <c r="G601" s="816">
        <v>2704005</v>
      </c>
      <c r="H601" s="120" t="str">
        <f>IF(G601="","",VLOOKUP(G601,ARANCEL!$B$5:$D$121,2,FALSE))</f>
        <v>PROVISORIO</v>
      </c>
      <c r="I601" s="121" t="s">
        <v>613</v>
      </c>
      <c r="J601" s="119">
        <v>2</v>
      </c>
      <c r="K601" s="122">
        <f>IF(G601="","",VLOOKUP(G601,ARANCEL!$B$5:$D$121,3,FALSE)*J601)</f>
        <v>6500</v>
      </c>
      <c r="L601" s="1229" t="s">
        <v>5742</v>
      </c>
      <c r="M601" s="1229">
        <v>4500239396</v>
      </c>
      <c r="N601" s="1229" t="s">
        <v>5752</v>
      </c>
    </row>
    <row r="602" spans="1:14" s="237" customFormat="1" x14ac:dyDescent="0.25">
      <c r="A602" s="816" t="s">
        <v>305</v>
      </c>
      <c r="B602" s="817">
        <v>41815</v>
      </c>
      <c r="C602" s="818" t="s">
        <v>5124</v>
      </c>
      <c r="D602" s="816" t="s">
        <v>514</v>
      </c>
      <c r="E602" s="819">
        <v>10210645</v>
      </c>
      <c r="F602" s="816">
        <v>26825986</v>
      </c>
      <c r="G602" s="816">
        <v>2704003</v>
      </c>
      <c r="H602" s="120" t="str">
        <f>IF(G602="","",VLOOKUP(G602,ARANCEL!$B$5:$D$121,2,FALSE))</f>
        <v xml:space="preserve">CORONA PERIFERICA CON PERNO MUÑON COLADO </v>
      </c>
      <c r="I602" s="121" t="s">
        <v>613</v>
      </c>
      <c r="J602" s="119">
        <v>2</v>
      </c>
      <c r="K602" s="122">
        <f>IF(G602="","",VLOOKUP(G602,ARANCEL!$B$5:$D$121,3,FALSE)*J602)</f>
        <v>65224</v>
      </c>
      <c r="L602" s="1229" t="s">
        <v>5742</v>
      </c>
      <c r="M602" s="1229">
        <v>4500239396</v>
      </c>
      <c r="N602" s="1229" t="s">
        <v>5752</v>
      </c>
    </row>
    <row r="603" spans="1:14" s="237" customFormat="1" x14ac:dyDescent="0.25">
      <c r="A603" s="816" t="s">
        <v>305</v>
      </c>
      <c r="B603" s="817">
        <v>41989</v>
      </c>
      <c r="C603" s="818" t="s">
        <v>8919</v>
      </c>
      <c r="D603" s="816" t="s">
        <v>73</v>
      </c>
      <c r="E603" s="819">
        <v>10295387</v>
      </c>
      <c r="F603" s="816">
        <v>30083952</v>
      </c>
      <c r="G603" s="816">
        <v>2704005</v>
      </c>
      <c r="H603" s="120" t="str">
        <f>IF(G603="","",VLOOKUP(G603,ARANCEL!$B$5:$D$121,2,FALSE))</f>
        <v>PROVISORIO</v>
      </c>
      <c r="I603" s="121" t="s">
        <v>319</v>
      </c>
      <c r="J603" s="119">
        <v>1</v>
      </c>
      <c r="K603" s="122">
        <f>IF(G603="","",VLOOKUP(G603,ARANCEL!$B$5:$D$121,3,FALSE)*J603)</f>
        <v>3250</v>
      </c>
      <c r="L603" s="1349" t="s">
        <v>9431</v>
      </c>
      <c r="M603" s="1349">
        <v>4500269135</v>
      </c>
      <c r="N603" s="1349" t="s">
        <v>9434</v>
      </c>
    </row>
    <row r="604" spans="1:14" s="237" customFormat="1" x14ac:dyDescent="0.25">
      <c r="A604" s="816" t="s">
        <v>606</v>
      </c>
      <c r="B604" s="817">
        <v>41989</v>
      </c>
      <c r="C604" s="818" t="s">
        <v>8919</v>
      </c>
      <c r="D604" s="816" t="s">
        <v>73</v>
      </c>
      <c r="E604" s="819">
        <v>10295387</v>
      </c>
      <c r="F604" s="816">
        <v>30083952</v>
      </c>
      <c r="G604" s="816">
        <v>2704003</v>
      </c>
      <c r="H604" s="120" t="str">
        <f>IF(G604="","",VLOOKUP(G604,ARANCEL!$B$5:$D$121,2,FALSE))</f>
        <v xml:space="preserve">CORONA PERIFERICA CON PERNO MUÑON COLADO </v>
      </c>
      <c r="I604" s="121" t="s">
        <v>319</v>
      </c>
      <c r="J604" s="119">
        <v>1</v>
      </c>
      <c r="K604" s="122">
        <f>IF(G604="","",VLOOKUP(G604,ARANCEL!$B$5:$D$121,3,FALSE)*J604)</f>
        <v>32612</v>
      </c>
      <c r="L604" s="1349" t="s">
        <v>9431</v>
      </c>
      <c r="M604" s="1349">
        <v>4500269135</v>
      </c>
      <c r="N604" s="1349" t="s">
        <v>9434</v>
      </c>
    </row>
    <row r="605" spans="1:14" s="237" customFormat="1" x14ac:dyDescent="0.25">
      <c r="A605" s="816" t="s">
        <v>305</v>
      </c>
      <c r="B605" s="817">
        <v>41645</v>
      </c>
      <c r="C605" s="818" t="s">
        <v>2020</v>
      </c>
      <c r="D605" s="816" t="s">
        <v>69</v>
      </c>
      <c r="E605" s="819">
        <v>10166375</v>
      </c>
      <c r="F605" s="816">
        <v>24320632</v>
      </c>
      <c r="G605" s="816">
        <v>2704003</v>
      </c>
      <c r="H605" s="120" t="str">
        <f>IF(G605="","",VLOOKUP(G605,ARANCEL!$B$5:$D$121,2,FALSE))</f>
        <v xml:space="preserve">CORONA PERIFERICA CON PERNO MUÑON COLADO </v>
      </c>
      <c r="I605" s="121" t="s">
        <v>329</v>
      </c>
      <c r="J605" s="119">
        <v>1</v>
      </c>
      <c r="K605" s="122">
        <f>IF(G605="","",VLOOKUP(G605,ARANCEL!$B$5:$D$121,3,FALSE)*J605)</f>
        <v>32612</v>
      </c>
      <c r="L605" s="1236" t="s">
        <v>597</v>
      </c>
      <c r="M605" s="1236">
        <v>4500211673</v>
      </c>
      <c r="N605" s="1236">
        <v>8188</v>
      </c>
    </row>
    <row r="606" spans="1:14" s="237" customFormat="1" x14ac:dyDescent="0.25">
      <c r="A606" s="816" t="s">
        <v>305</v>
      </c>
      <c r="B606" s="817">
        <v>41829</v>
      </c>
      <c r="C606" s="818" t="s">
        <v>5569</v>
      </c>
      <c r="D606" s="816" t="s">
        <v>516</v>
      </c>
      <c r="E606" s="819">
        <v>10222353</v>
      </c>
      <c r="F606" s="816">
        <v>27252120</v>
      </c>
      <c r="G606" s="816">
        <v>2704005</v>
      </c>
      <c r="H606" s="120" t="str">
        <f>IF(G606="","",VLOOKUP(G606,ARANCEL!$B$5:$D$121,2,FALSE))</f>
        <v>PROVISORIO</v>
      </c>
      <c r="I606" s="121" t="s">
        <v>325</v>
      </c>
      <c r="J606" s="119">
        <v>1</v>
      </c>
      <c r="K606" s="122">
        <f>IF(G606="","",VLOOKUP(G606,ARANCEL!$B$5:$D$121,3,FALSE)*J606)</f>
        <v>3250</v>
      </c>
      <c r="L606" s="1229" t="s">
        <v>6017</v>
      </c>
      <c r="M606" s="1229">
        <v>4500243582</v>
      </c>
      <c r="N606" s="1229">
        <v>9788</v>
      </c>
    </row>
    <row r="607" spans="1:14" s="237" customFormat="1" x14ac:dyDescent="0.25">
      <c r="A607" s="816" t="s">
        <v>305</v>
      </c>
      <c r="B607" s="817">
        <v>41841</v>
      </c>
      <c r="C607" s="818" t="s">
        <v>5569</v>
      </c>
      <c r="D607" s="816" t="s">
        <v>516</v>
      </c>
      <c r="E607" s="819">
        <v>10222353</v>
      </c>
      <c r="F607" s="816">
        <v>27252120</v>
      </c>
      <c r="G607" s="816">
        <v>2704020</v>
      </c>
      <c r="H607" s="120" t="str">
        <f>IF(G607="","",VLOOKUP(G607,ARANCEL!$B$5:$D$121,2,FALSE))</f>
        <v xml:space="preserve">PERNO MUÑON DE FIBRA CEROMEROS </v>
      </c>
      <c r="I607" s="121" t="s">
        <v>325</v>
      </c>
      <c r="J607" s="119">
        <v>1</v>
      </c>
      <c r="K607" s="122">
        <f>IF(G607="","",VLOOKUP(G607,ARANCEL!$B$5:$D$121,3,FALSE)*J607)</f>
        <v>18892</v>
      </c>
      <c r="L607" s="1229" t="s">
        <v>6017</v>
      </c>
      <c r="M607" s="1229">
        <v>4500243582</v>
      </c>
      <c r="N607" s="1229">
        <v>9788</v>
      </c>
    </row>
    <row r="608" spans="1:14" s="237" customFormat="1" x14ac:dyDescent="0.25">
      <c r="A608" s="816" t="s">
        <v>606</v>
      </c>
      <c r="B608" s="817">
        <v>41852</v>
      </c>
      <c r="C608" s="818" t="s">
        <v>5569</v>
      </c>
      <c r="D608" s="816" t="s">
        <v>516</v>
      </c>
      <c r="E608" s="819">
        <v>10222353</v>
      </c>
      <c r="F608" s="816">
        <v>27252120</v>
      </c>
      <c r="G608" s="816">
        <v>2704016</v>
      </c>
      <c r="H608" s="120" t="str">
        <f>IF(G608="","",VLOOKUP(G608,ARANCEL!$B$5:$D$121,2,FALSE))</f>
        <v xml:space="preserve">CORONA PROCERA </v>
      </c>
      <c r="I608" s="121" t="s">
        <v>325</v>
      </c>
      <c r="J608" s="119">
        <v>1</v>
      </c>
      <c r="K608" s="122">
        <f>IF(G608="","",VLOOKUP(G608,ARANCEL!$B$5:$D$121,3,FALSE)*J608)</f>
        <v>58477</v>
      </c>
      <c r="L608" s="1229" t="s">
        <v>6017</v>
      </c>
      <c r="M608" s="1229">
        <v>4500245445</v>
      </c>
      <c r="N608" s="1229">
        <v>9809</v>
      </c>
    </row>
    <row r="609" spans="1:14" s="237" customFormat="1" x14ac:dyDescent="0.25">
      <c r="A609" s="816" t="s">
        <v>305</v>
      </c>
      <c r="B609" s="817">
        <v>41802</v>
      </c>
      <c r="C609" s="818" t="s">
        <v>5065</v>
      </c>
      <c r="D609" s="816" t="s">
        <v>1982</v>
      </c>
      <c r="E609" s="819">
        <v>10208570</v>
      </c>
      <c r="F609" s="816">
        <v>26441264</v>
      </c>
      <c r="G609" s="816">
        <v>2704023</v>
      </c>
      <c r="H609" s="120" t="str">
        <f>IF(G609="","",VLOOKUP(G609,ARANCEL!$B$5:$D$121,2,FALSE))</f>
        <v xml:space="preserve">PROTESIS VALPLAST PARCIAL </v>
      </c>
      <c r="I609" s="121" t="s">
        <v>306</v>
      </c>
      <c r="J609" s="119">
        <v>1</v>
      </c>
      <c r="K609" s="122">
        <f>IF(G609="","",VLOOKUP(G609,ARANCEL!$B$5:$D$121,3,FALSE)*J609)</f>
        <v>61850</v>
      </c>
      <c r="L609" s="1229" t="s">
        <v>5742</v>
      </c>
      <c r="M609" s="1229">
        <v>4500239396</v>
      </c>
      <c r="N609" s="1229" t="s">
        <v>5752</v>
      </c>
    </row>
    <row r="610" spans="1:14" s="237" customFormat="1" x14ac:dyDescent="0.25">
      <c r="A610" s="255" t="s">
        <v>305</v>
      </c>
      <c r="B610" s="256">
        <v>41969</v>
      </c>
      <c r="C610" s="257" t="s">
        <v>8490</v>
      </c>
      <c r="D610" s="255" t="s">
        <v>1987</v>
      </c>
      <c r="E610" s="258">
        <v>10284197</v>
      </c>
      <c r="F610" s="255">
        <v>29639980</v>
      </c>
      <c r="G610" s="255">
        <v>2704005</v>
      </c>
      <c r="H610" s="120" t="str">
        <f>IF(G610="","",VLOOKUP(G610,ARANCEL!$B$5:$D$121,2,FALSE))</f>
        <v>PROVISORIO</v>
      </c>
      <c r="I610" s="121" t="s">
        <v>309</v>
      </c>
      <c r="J610" s="119">
        <v>1</v>
      </c>
      <c r="K610" s="122">
        <f>IF(G610="","",VLOOKUP(G610,ARANCEL!$B$5:$D$121,3,FALSE)*J610)</f>
        <v>3250</v>
      </c>
      <c r="L610" s="1349" t="s">
        <v>9431</v>
      </c>
      <c r="M610" s="1349">
        <v>4500269135</v>
      </c>
      <c r="N610" s="1349" t="s">
        <v>9434</v>
      </c>
    </row>
    <row r="611" spans="1:14" s="237" customFormat="1" x14ac:dyDescent="0.25">
      <c r="A611" s="816" t="s">
        <v>305</v>
      </c>
      <c r="B611" s="817">
        <v>41969</v>
      </c>
      <c r="C611" s="818" t="s">
        <v>8490</v>
      </c>
      <c r="D611" s="816" t="s">
        <v>1987</v>
      </c>
      <c r="E611" s="819">
        <v>10284197</v>
      </c>
      <c r="F611" s="816">
        <v>29639980</v>
      </c>
      <c r="G611" s="816">
        <v>2704003</v>
      </c>
      <c r="H611" s="120" t="str">
        <f>IF(G611="","",VLOOKUP(G611,ARANCEL!$B$5:$D$121,2,FALSE))</f>
        <v xml:space="preserve">CORONA PERIFERICA CON PERNO MUÑON COLADO </v>
      </c>
      <c r="I611" s="121" t="s">
        <v>309</v>
      </c>
      <c r="J611" s="119">
        <v>1</v>
      </c>
      <c r="K611" s="122">
        <f>IF(G611="","",VLOOKUP(G611,ARANCEL!$B$5:$D$121,3,FALSE)*J611)</f>
        <v>32612</v>
      </c>
      <c r="L611" s="1349" t="s">
        <v>9431</v>
      </c>
      <c r="M611" s="1349">
        <v>4500269135</v>
      </c>
      <c r="N611" s="1349" t="s">
        <v>9434</v>
      </c>
    </row>
    <row r="612" spans="1:14" s="237" customFormat="1" x14ac:dyDescent="0.25">
      <c r="A612" s="816" t="s">
        <v>313</v>
      </c>
      <c r="B612" s="817">
        <v>41653</v>
      </c>
      <c r="C612" s="818" t="s">
        <v>2019</v>
      </c>
      <c r="D612" s="816" t="s">
        <v>438</v>
      </c>
      <c r="E612" s="819">
        <v>10126877</v>
      </c>
      <c r="F612" s="816">
        <v>19329715</v>
      </c>
      <c r="G612" s="816">
        <v>2704013</v>
      </c>
      <c r="H612" s="120" t="str">
        <f>IF(G612="","",VLOOKUP(G612,ARANCEL!$B$5:$D$121,2,FALSE))</f>
        <v>PROVISORIO (POR PIEZA)</v>
      </c>
      <c r="I612" s="121" t="s">
        <v>311</v>
      </c>
      <c r="J612" s="119">
        <v>1</v>
      </c>
      <c r="K612" s="122">
        <f>IF(G612="","",VLOOKUP(G612,ARANCEL!$B$5:$D$121,3,FALSE)*J612)</f>
        <v>3250</v>
      </c>
      <c r="L612" s="1229" t="s">
        <v>4612</v>
      </c>
      <c r="M612" s="1229">
        <v>4500231290</v>
      </c>
      <c r="N612" s="1229">
        <v>9264</v>
      </c>
    </row>
    <row r="613" spans="1:14" s="237" customFormat="1" x14ac:dyDescent="0.25">
      <c r="A613" s="816" t="s">
        <v>606</v>
      </c>
      <c r="B613" s="817">
        <v>41653</v>
      </c>
      <c r="C613" s="818" t="s">
        <v>2019</v>
      </c>
      <c r="D613" s="816" t="s">
        <v>438</v>
      </c>
      <c r="E613" s="819">
        <v>10126877</v>
      </c>
      <c r="F613" s="816">
        <v>19329715</v>
      </c>
      <c r="G613" s="816">
        <v>2704015</v>
      </c>
      <c r="H613" s="120" t="str">
        <f>IF(G613="","",VLOOKUP(G613,ARANCEL!$B$5:$D$121,2,FALSE))</f>
        <v xml:space="preserve">CORONA IN CERAM </v>
      </c>
      <c r="I613" s="121" t="s">
        <v>311</v>
      </c>
      <c r="J613" s="119">
        <v>1</v>
      </c>
      <c r="K613" s="122">
        <f>IF(G613="","",VLOOKUP(G613,ARANCEL!$B$5:$D$121,3,FALSE)*J613)</f>
        <v>42733</v>
      </c>
      <c r="L613" s="1229" t="s">
        <v>4612</v>
      </c>
      <c r="M613" s="1229">
        <v>4500229978</v>
      </c>
      <c r="N613" s="1229">
        <v>9223</v>
      </c>
    </row>
    <row r="614" spans="1:14" s="237" customFormat="1" x14ac:dyDescent="0.25">
      <c r="A614" s="816" t="s">
        <v>313</v>
      </c>
      <c r="B614" s="817">
        <v>41653</v>
      </c>
      <c r="C614" s="818" t="s">
        <v>2019</v>
      </c>
      <c r="D614" s="816" t="s">
        <v>438</v>
      </c>
      <c r="E614" s="819">
        <v>10164245</v>
      </c>
      <c r="F614" s="816">
        <v>23871296</v>
      </c>
      <c r="G614" s="816">
        <v>2704005</v>
      </c>
      <c r="H614" s="120" t="str">
        <f>IF(G614="","",VLOOKUP(G614,ARANCEL!$B$5:$D$121,2,FALSE))</f>
        <v>PROVISORIO</v>
      </c>
      <c r="I614" s="121" t="s">
        <v>340</v>
      </c>
      <c r="J614" s="119">
        <v>1</v>
      </c>
      <c r="K614" s="122">
        <f>IF(G614="","",VLOOKUP(G614,ARANCEL!$B$5:$D$121,3,FALSE)*J614)</f>
        <v>3250</v>
      </c>
      <c r="L614" s="1229" t="s">
        <v>2842</v>
      </c>
      <c r="M614" s="1229">
        <v>4500216214</v>
      </c>
      <c r="N614" s="1229">
        <v>8395</v>
      </c>
    </row>
    <row r="615" spans="1:14" s="237" customFormat="1" x14ac:dyDescent="0.25">
      <c r="A615" s="816" t="s">
        <v>305</v>
      </c>
      <c r="B615" s="817">
        <v>41653</v>
      </c>
      <c r="C615" s="818" t="s">
        <v>2019</v>
      </c>
      <c r="D615" s="816" t="s">
        <v>438</v>
      </c>
      <c r="E615" s="819">
        <v>10164245</v>
      </c>
      <c r="F615" s="816">
        <v>23871296</v>
      </c>
      <c r="G615" s="816">
        <v>2704015</v>
      </c>
      <c r="H615" s="120" t="str">
        <f>IF(G615="","",VLOOKUP(G615,ARANCEL!$B$5:$D$121,2,FALSE))</f>
        <v xml:space="preserve">CORONA IN CERAM </v>
      </c>
      <c r="I615" s="121" t="s">
        <v>340</v>
      </c>
      <c r="J615" s="119">
        <v>1</v>
      </c>
      <c r="K615" s="122">
        <f>IF(G615="","",VLOOKUP(G615,ARANCEL!$B$5:$D$121,3,FALSE)*J615)</f>
        <v>42733</v>
      </c>
      <c r="L615" s="1229" t="s">
        <v>2842</v>
      </c>
      <c r="M615" s="1229">
        <v>4500216214</v>
      </c>
      <c r="N615" s="1229">
        <v>8395</v>
      </c>
    </row>
    <row r="616" spans="1:14" s="237" customFormat="1" x14ac:dyDescent="0.25">
      <c r="A616" s="816" t="s">
        <v>305</v>
      </c>
      <c r="B616" s="817">
        <v>41779</v>
      </c>
      <c r="C616" s="818" t="s">
        <v>2019</v>
      </c>
      <c r="D616" s="816" t="s">
        <v>438</v>
      </c>
      <c r="E616" s="819">
        <v>10198774</v>
      </c>
      <c r="F616" s="816">
        <v>26370041</v>
      </c>
      <c r="G616" s="816">
        <v>2707002</v>
      </c>
      <c r="H616" s="120" t="str">
        <f>IF(G616="","",VLOOKUP(G616,ARANCEL!$B$5:$D$121,2,FALSE))</f>
        <v>CUBETA DE BLANQUEAMIENTO</v>
      </c>
      <c r="I616" s="121" t="s">
        <v>347</v>
      </c>
      <c r="J616" s="119">
        <v>2</v>
      </c>
      <c r="K616" s="122">
        <f>IF(G616="","",VLOOKUP(G616,ARANCEL!$B$5:$D$121,3,FALSE)*J616)</f>
        <v>11808</v>
      </c>
      <c r="L616" s="1229" t="s">
        <v>5292</v>
      </c>
      <c r="M616" s="1229">
        <v>4500235468</v>
      </c>
      <c r="N616" s="1229">
        <v>9427</v>
      </c>
    </row>
    <row r="617" spans="1:14" s="237" customFormat="1" x14ac:dyDescent="0.25">
      <c r="A617" s="816" t="s">
        <v>305</v>
      </c>
      <c r="B617" s="817">
        <v>41687</v>
      </c>
      <c r="C617" s="818" t="s">
        <v>2811</v>
      </c>
      <c r="D617" s="816" t="s">
        <v>516</v>
      </c>
      <c r="E617" s="819">
        <v>10174127</v>
      </c>
      <c r="F617" s="816">
        <v>24828558</v>
      </c>
      <c r="G617" s="816">
        <v>2704005</v>
      </c>
      <c r="H617" s="120" t="str">
        <f>IF(G617="","",VLOOKUP(G617,ARANCEL!$B$5:$D$121,2,FALSE))</f>
        <v>PROVISORIO</v>
      </c>
      <c r="I617" s="121" t="s">
        <v>308</v>
      </c>
      <c r="J617" s="119">
        <v>1</v>
      </c>
      <c r="K617" s="122">
        <f>IF(G617="","",VLOOKUP(G617,ARANCEL!$B$5:$D$121,3,FALSE)*J617)</f>
        <v>3250</v>
      </c>
      <c r="L617" s="1229" t="s">
        <v>3438</v>
      </c>
      <c r="M617" s="1229">
        <v>4500220780</v>
      </c>
      <c r="N617" s="1229">
        <v>8621</v>
      </c>
    </row>
    <row r="618" spans="1:14" s="237" customFormat="1" x14ac:dyDescent="0.25">
      <c r="A618" s="816" t="s">
        <v>305</v>
      </c>
      <c r="B618" s="817">
        <v>41687</v>
      </c>
      <c r="C618" s="818" t="s">
        <v>2811</v>
      </c>
      <c r="D618" s="816" t="s">
        <v>516</v>
      </c>
      <c r="E618" s="819">
        <v>10174127</v>
      </c>
      <c r="F618" s="816">
        <v>24828558</v>
      </c>
      <c r="G618" s="816">
        <v>2704003</v>
      </c>
      <c r="H618" s="120" t="str">
        <f>IF(G618="","",VLOOKUP(G618,ARANCEL!$B$5:$D$121,2,FALSE))</f>
        <v xml:space="preserve">CORONA PERIFERICA CON PERNO MUÑON COLADO </v>
      </c>
      <c r="I618" s="121" t="s">
        <v>308</v>
      </c>
      <c r="J618" s="119">
        <v>1</v>
      </c>
      <c r="K618" s="122">
        <f>IF(G618="","",VLOOKUP(G618,ARANCEL!$B$5:$D$121,3,FALSE)*J618)</f>
        <v>32612</v>
      </c>
      <c r="L618" s="1229" t="s">
        <v>3438</v>
      </c>
      <c r="M618" s="1229">
        <v>4500220780</v>
      </c>
      <c r="N618" s="1229">
        <v>8621</v>
      </c>
    </row>
    <row r="619" spans="1:14" s="237" customFormat="1" x14ac:dyDescent="0.25">
      <c r="A619" s="816" t="s">
        <v>305</v>
      </c>
      <c r="B619" s="817">
        <v>41654</v>
      </c>
      <c r="C619" s="818" t="s">
        <v>2017</v>
      </c>
      <c r="D619" s="816" t="s">
        <v>516</v>
      </c>
      <c r="E619" s="819">
        <v>10167060</v>
      </c>
      <c r="F619" s="816">
        <v>24167918</v>
      </c>
      <c r="G619" s="816">
        <v>2704003</v>
      </c>
      <c r="H619" s="120" t="str">
        <f>IF(G619="","",VLOOKUP(G619,ARANCEL!$B$5:$D$121,2,FALSE))</f>
        <v xml:space="preserve">CORONA PERIFERICA CON PERNO MUÑON COLADO </v>
      </c>
      <c r="I619" s="121" t="s">
        <v>315</v>
      </c>
      <c r="J619" s="119">
        <v>1</v>
      </c>
      <c r="K619" s="122">
        <f>IF(G619="","",VLOOKUP(G619,ARANCEL!$B$5:$D$121,3,FALSE)*J619)</f>
        <v>32612</v>
      </c>
      <c r="L619" s="1229" t="s">
        <v>2842</v>
      </c>
      <c r="M619" s="1229">
        <v>4500216214</v>
      </c>
      <c r="N619" s="1229">
        <v>8395</v>
      </c>
    </row>
    <row r="620" spans="1:14" s="237" customFormat="1" x14ac:dyDescent="0.25">
      <c r="A620" s="816" t="s">
        <v>305</v>
      </c>
      <c r="B620" s="817">
        <v>42004</v>
      </c>
      <c r="C620" s="818" t="s">
        <v>9173</v>
      </c>
      <c r="D620" s="816" t="s">
        <v>1987</v>
      </c>
      <c r="E620" s="819">
        <v>10301920</v>
      </c>
      <c r="F620" s="816">
        <v>30152379</v>
      </c>
      <c r="G620" s="816">
        <v>2705003</v>
      </c>
      <c r="H620" s="120" t="str">
        <f>IF(G620="","",VLOOKUP(G620,ARANCEL!$B$5:$D$121,2,FALSE))</f>
        <v>INCRUSTACION ESTETICA (ART-GLASS O CERAMICA)</v>
      </c>
      <c r="I620" s="121" t="s">
        <v>326</v>
      </c>
      <c r="J620" s="119">
        <v>1</v>
      </c>
      <c r="K620" s="122">
        <f>IF(G620="","",VLOOKUP(G620,ARANCEL!$B$5:$D$121,3,FALSE)*J620)</f>
        <v>15676</v>
      </c>
      <c r="L620" s="1349" t="s">
        <v>9431</v>
      </c>
      <c r="M620" s="1349">
        <v>4500269135</v>
      </c>
      <c r="N620" s="1349" t="s">
        <v>9434</v>
      </c>
    </row>
    <row r="621" spans="1:14" s="237" customFormat="1" x14ac:dyDescent="0.25">
      <c r="A621" s="816" t="s">
        <v>305</v>
      </c>
      <c r="B621" s="817">
        <v>41876</v>
      </c>
      <c r="C621" s="818" t="s">
        <v>6592</v>
      </c>
      <c r="D621" s="816" t="s">
        <v>514</v>
      </c>
      <c r="E621" s="819">
        <v>10246309</v>
      </c>
      <c r="F621" s="816">
        <v>27610928</v>
      </c>
      <c r="G621" s="816">
        <v>2705003</v>
      </c>
      <c r="H621" s="120" t="str">
        <f>IF(G621="","",VLOOKUP(G621,ARANCEL!$B$5:$D$121,2,FALSE))</f>
        <v>INCRUSTACION ESTETICA (ART-GLASS O CERAMICA)</v>
      </c>
      <c r="I621" s="121" t="s">
        <v>326</v>
      </c>
      <c r="J621" s="119">
        <v>1</v>
      </c>
      <c r="K621" s="122">
        <f>IF(G621="","",VLOOKUP(G621,ARANCEL!$B$5:$D$121,3,FALSE)*J621)</f>
        <v>15676</v>
      </c>
      <c r="L621" s="1229" t="s">
        <v>6905</v>
      </c>
      <c r="M621" s="1229">
        <v>4500249770</v>
      </c>
      <c r="N621" s="1229" t="s">
        <v>7143</v>
      </c>
    </row>
    <row r="622" spans="1:14" s="237" customFormat="1" x14ac:dyDescent="0.25">
      <c r="A622" s="816" t="s">
        <v>305</v>
      </c>
      <c r="B622" s="817">
        <v>41921</v>
      </c>
      <c r="C622" s="118" t="s">
        <v>7502</v>
      </c>
      <c r="D622" s="119" t="s">
        <v>1987</v>
      </c>
      <c r="E622" s="162">
        <v>10261245</v>
      </c>
      <c r="F622" s="119">
        <v>28107989</v>
      </c>
      <c r="G622" s="816">
        <v>2705003</v>
      </c>
      <c r="H622" s="120" t="str">
        <f>IF(G622="","",VLOOKUP(G622,ARANCEL!$B$5:$D$121,2,FALSE))</f>
        <v>INCRUSTACION ESTETICA (ART-GLASS O CERAMICA)</v>
      </c>
      <c r="I622" s="121" t="s">
        <v>618</v>
      </c>
      <c r="J622" s="119">
        <v>1</v>
      </c>
      <c r="K622" s="122">
        <f>IF(G622="","",VLOOKUP(G622,ARANCEL!$B$5:$D$121,3,FALSE)*J622)</f>
        <v>15676</v>
      </c>
      <c r="L622" s="1229" t="s">
        <v>8256</v>
      </c>
      <c r="M622" s="1229">
        <v>4500265261</v>
      </c>
      <c r="N622" s="1229" t="s">
        <v>8947</v>
      </c>
    </row>
    <row r="623" spans="1:14" s="237" customFormat="1" x14ac:dyDescent="0.25">
      <c r="A623" s="816" t="s">
        <v>305</v>
      </c>
      <c r="B623" s="817">
        <v>41683</v>
      </c>
      <c r="C623" s="118" t="s">
        <v>2756</v>
      </c>
      <c r="D623" s="119" t="s">
        <v>516</v>
      </c>
      <c r="E623" s="162">
        <v>10173627</v>
      </c>
      <c r="F623" s="119">
        <v>25011982</v>
      </c>
      <c r="G623" s="816">
        <v>2704005</v>
      </c>
      <c r="H623" s="120" t="str">
        <f>IF(G623="","",VLOOKUP(G623,ARANCEL!$B$5:$D$121,2,FALSE))</f>
        <v>PROVISORIO</v>
      </c>
      <c r="I623" s="121" t="s">
        <v>324</v>
      </c>
      <c r="J623" s="119">
        <v>1</v>
      </c>
      <c r="K623" s="122">
        <f>IF(G623="","",VLOOKUP(G623,ARANCEL!$B$5:$D$121,3,FALSE)*J623)</f>
        <v>3250</v>
      </c>
      <c r="L623" s="1229" t="s">
        <v>3438</v>
      </c>
      <c r="M623" s="1229">
        <v>4500220780</v>
      </c>
      <c r="N623" s="1229">
        <v>8621</v>
      </c>
    </row>
    <row r="624" spans="1:14" s="237" customFormat="1" x14ac:dyDescent="0.25">
      <c r="A624" s="816" t="s">
        <v>606</v>
      </c>
      <c r="B624" s="817">
        <v>41715</v>
      </c>
      <c r="C624" s="818" t="s">
        <v>2756</v>
      </c>
      <c r="D624" s="816" t="s">
        <v>516</v>
      </c>
      <c r="E624" s="819">
        <v>10173627</v>
      </c>
      <c r="F624" s="816">
        <v>25011985</v>
      </c>
      <c r="G624" s="816">
        <v>2704003</v>
      </c>
      <c r="H624" s="120" t="str">
        <f>IF(G624="","",VLOOKUP(G624,ARANCEL!$B$5:$D$121,2,FALSE))</f>
        <v xml:space="preserve">CORONA PERIFERICA CON PERNO MUÑON COLADO </v>
      </c>
      <c r="I624" s="121" t="s">
        <v>324</v>
      </c>
      <c r="J624" s="119">
        <v>1</v>
      </c>
      <c r="K624" s="122">
        <f>IF(G624="","",VLOOKUP(G624,ARANCEL!$B$5:$D$121,3,FALSE)*J624)</f>
        <v>32612</v>
      </c>
      <c r="L624" s="1229" t="s">
        <v>3438</v>
      </c>
      <c r="M624" s="1229">
        <v>4500220780</v>
      </c>
      <c r="N624" s="1229">
        <v>8621</v>
      </c>
    </row>
    <row r="625" spans="1:14" s="237" customFormat="1" x14ac:dyDescent="0.25">
      <c r="A625" s="816" t="s">
        <v>305</v>
      </c>
      <c r="B625" s="817">
        <v>41739</v>
      </c>
      <c r="C625" s="818" t="s">
        <v>3888</v>
      </c>
      <c r="D625" s="816" t="s">
        <v>73</v>
      </c>
      <c r="E625" s="819">
        <v>10187469</v>
      </c>
      <c r="F625" s="816">
        <v>25234966</v>
      </c>
      <c r="G625" s="816">
        <v>2705003</v>
      </c>
      <c r="H625" s="120" t="str">
        <f>IF(G625="","",VLOOKUP(G625,ARANCEL!$B$5:$D$121,2,FALSE))</f>
        <v>INCRUSTACION ESTETICA (ART-GLASS O CERAMICA)</v>
      </c>
      <c r="I625" s="121" t="s">
        <v>618</v>
      </c>
      <c r="J625" s="119">
        <v>1</v>
      </c>
      <c r="K625" s="122">
        <f>IF(G625="","",VLOOKUP(G625,ARANCEL!$B$5:$D$121,3,FALSE)*J625)</f>
        <v>15676</v>
      </c>
      <c r="L625" s="1229" t="s">
        <v>4612</v>
      </c>
      <c r="M625" s="1229">
        <v>4500229979</v>
      </c>
      <c r="N625" s="1229">
        <v>9191</v>
      </c>
    </row>
    <row r="626" spans="1:14" s="237" customFormat="1" x14ac:dyDescent="0.25">
      <c r="A626" s="816" t="s">
        <v>305</v>
      </c>
      <c r="B626" s="817">
        <v>41946</v>
      </c>
      <c r="C626" s="818" t="s">
        <v>3888</v>
      </c>
      <c r="D626" s="816" t="s">
        <v>73</v>
      </c>
      <c r="E626" s="819">
        <v>10272744</v>
      </c>
      <c r="F626" s="816">
        <v>28800290</v>
      </c>
      <c r="G626" s="816">
        <v>2704005</v>
      </c>
      <c r="H626" s="120" t="str">
        <f>IF(G626="","",VLOOKUP(G626,ARANCEL!$B$5:$D$121,2,FALSE))</f>
        <v>PROVISORIO</v>
      </c>
      <c r="I626" s="121" t="s">
        <v>319</v>
      </c>
      <c r="J626" s="119">
        <v>1</v>
      </c>
      <c r="K626" s="122">
        <f>IF(G626="","",VLOOKUP(G626,ARANCEL!$B$5:$D$121,3,FALSE)*J626)</f>
        <v>3250</v>
      </c>
      <c r="L626" s="1349" t="s">
        <v>9431</v>
      </c>
      <c r="M626" s="1349">
        <v>4500269135</v>
      </c>
      <c r="N626" s="1349" t="s">
        <v>9434</v>
      </c>
    </row>
    <row r="627" spans="1:14" s="237" customFormat="1" x14ac:dyDescent="0.25">
      <c r="A627" s="816" t="s">
        <v>305</v>
      </c>
      <c r="B627" s="817">
        <v>41946</v>
      </c>
      <c r="C627" s="818" t="s">
        <v>3888</v>
      </c>
      <c r="D627" s="816" t="s">
        <v>73</v>
      </c>
      <c r="E627" s="819">
        <v>10272744</v>
      </c>
      <c r="F627" s="816">
        <v>28800290</v>
      </c>
      <c r="G627" s="816">
        <v>2704003</v>
      </c>
      <c r="H627" s="120" t="str">
        <f>IF(G627="","",VLOOKUP(G627,ARANCEL!$B$5:$D$121,2,FALSE))</f>
        <v xml:space="preserve">CORONA PERIFERICA CON PERNO MUÑON COLADO </v>
      </c>
      <c r="I627" s="121" t="s">
        <v>319</v>
      </c>
      <c r="J627" s="119">
        <v>1</v>
      </c>
      <c r="K627" s="122">
        <f>IF(G627="","",VLOOKUP(G627,ARANCEL!$B$5:$D$121,3,FALSE)*J627)</f>
        <v>32612</v>
      </c>
      <c r="L627" s="1349" t="s">
        <v>9431</v>
      </c>
      <c r="M627" s="1349">
        <v>4500269135</v>
      </c>
      <c r="N627" s="1349" t="s">
        <v>9434</v>
      </c>
    </row>
    <row r="628" spans="1:14" s="237" customFormat="1" x14ac:dyDescent="0.25">
      <c r="A628" s="816" t="s">
        <v>305</v>
      </c>
      <c r="B628" s="817">
        <v>41942</v>
      </c>
      <c r="C628" s="818" t="s">
        <v>7983</v>
      </c>
      <c r="D628" s="816" t="s">
        <v>73</v>
      </c>
      <c r="E628" s="819">
        <v>10272746</v>
      </c>
      <c r="F628" s="816">
        <v>29140831</v>
      </c>
      <c r="G628" s="816">
        <v>2704005</v>
      </c>
      <c r="H628" s="120" t="str">
        <f>IF(G628="","",VLOOKUP(G628,ARANCEL!$B$5:$D$121,2,FALSE))</f>
        <v>PROVISORIO</v>
      </c>
      <c r="I628" s="121" t="s">
        <v>321</v>
      </c>
      <c r="J628" s="119">
        <v>1</v>
      </c>
      <c r="K628" s="122">
        <f>IF(G628="","",VLOOKUP(G628,ARANCEL!$B$5:$D$121,3,FALSE)*J628)</f>
        <v>3250</v>
      </c>
      <c r="L628" s="1229" t="s">
        <v>8256</v>
      </c>
      <c r="M628" s="1229">
        <v>4500265261</v>
      </c>
      <c r="N628" s="1229" t="s">
        <v>8947</v>
      </c>
    </row>
    <row r="629" spans="1:14" s="237" customFormat="1" x14ac:dyDescent="0.25">
      <c r="A629" s="816" t="s">
        <v>606</v>
      </c>
      <c r="B629" s="817">
        <v>41942</v>
      </c>
      <c r="C629" s="818" t="s">
        <v>7983</v>
      </c>
      <c r="D629" s="816" t="s">
        <v>73</v>
      </c>
      <c r="E629" s="819">
        <v>10272746</v>
      </c>
      <c r="F629" s="816">
        <v>29140831</v>
      </c>
      <c r="G629" s="816">
        <v>2704003</v>
      </c>
      <c r="H629" s="120" t="str">
        <f>IF(G629="","",VLOOKUP(G629,ARANCEL!$B$5:$D$121,2,FALSE))</f>
        <v xml:space="preserve">CORONA PERIFERICA CON PERNO MUÑON COLADO </v>
      </c>
      <c r="I629" s="121" t="s">
        <v>321</v>
      </c>
      <c r="J629" s="119">
        <v>1</v>
      </c>
      <c r="K629" s="122">
        <f>IF(G629="","",VLOOKUP(G629,ARANCEL!$B$5:$D$121,3,FALSE)*J629)</f>
        <v>32612</v>
      </c>
      <c r="L629" s="1229" t="s">
        <v>8256</v>
      </c>
      <c r="M629" s="1229">
        <v>4500265261</v>
      </c>
      <c r="N629" s="1229" t="s">
        <v>8947</v>
      </c>
    </row>
    <row r="630" spans="1:14" s="237" customFormat="1" x14ac:dyDescent="0.25">
      <c r="A630" s="816" t="s">
        <v>305</v>
      </c>
      <c r="B630" s="817">
        <v>41876</v>
      </c>
      <c r="C630" s="818" t="s">
        <v>6593</v>
      </c>
      <c r="D630" s="816" t="s">
        <v>73</v>
      </c>
      <c r="E630" s="819">
        <v>10245876</v>
      </c>
      <c r="F630" s="816">
        <v>28068293</v>
      </c>
      <c r="G630" s="816">
        <v>2704005</v>
      </c>
      <c r="H630" s="120" t="str">
        <f>IF(G630="","",VLOOKUP(G630,ARANCEL!$B$5:$D$121,2,FALSE))</f>
        <v>PROVISORIO</v>
      </c>
      <c r="I630" s="121" t="s">
        <v>326</v>
      </c>
      <c r="J630" s="119">
        <v>1</v>
      </c>
      <c r="K630" s="122">
        <f>IF(G630="","",VLOOKUP(G630,ARANCEL!$B$5:$D$121,3,FALSE)*J630)</f>
        <v>3250</v>
      </c>
      <c r="L630" s="1229" t="s">
        <v>6905</v>
      </c>
      <c r="M630" s="1229">
        <v>4500249770</v>
      </c>
      <c r="N630" s="1229" t="s">
        <v>7143</v>
      </c>
    </row>
    <row r="631" spans="1:14" s="237" customFormat="1" x14ac:dyDescent="0.25">
      <c r="A631" s="816" t="s">
        <v>305</v>
      </c>
      <c r="B631" s="817">
        <v>41876</v>
      </c>
      <c r="C631" s="818" t="s">
        <v>6593</v>
      </c>
      <c r="D631" s="816" t="s">
        <v>73</v>
      </c>
      <c r="E631" s="819">
        <v>10245876</v>
      </c>
      <c r="F631" s="816">
        <v>28068293</v>
      </c>
      <c r="G631" s="816">
        <v>2704003</v>
      </c>
      <c r="H631" s="120" t="str">
        <f>IF(G631="","",VLOOKUP(G631,ARANCEL!$B$5:$D$121,2,FALSE))</f>
        <v xml:space="preserve">CORONA PERIFERICA CON PERNO MUÑON COLADO </v>
      </c>
      <c r="I631" s="121" t="s">
        <v>326</v>
      </c>
      <c r="J631" s="119">
        <v>1</v>
      </c>
      <c r="K631" s="122">
        <f>IF(G631="","",VLOOKUP(G631,ARANCEL!$B$5:$D$121,3,FALSE)*J631)</f>
        <v>32612</v>
      </c>
      <c r="L631" s="1229" t="s">
        <v>8256</v>
      </c>
      <c r="M631" s="1229">
        <v>4500265261</v>
      </c>
      <c r="N631" s="1229" t="s">
        <v>8947</v>
      </c>
    </row>
    <row r="632" spans="1:14" s="237" customFormat="1" x14ac:dyDescent="0.25">
      <c r="A632" s="816" t="s">
        <v>305</v>
      </c>
      <c r="B632" s="817">
        <v>41704</v>
      </c>
      <c r="C632" s="818" t="s">
        <v>3128</v>
      </c>
      <c r="D632" s="816" t="s">
        <v>1987</v>
      </c>
      <c r="E632" s="819">
        <v>10178563</v>
      </c>
      <c r="F632" s="816">
        <v>25213683</v>
      </c>
      <c r="G632" s="816">
        <v>2705003</v>
      </c>
      <c r="H632" s="120" t="str">
        <f>IF(G632="","",VLOOKUP(G632,ARANCEL!$B$5:$D$121,2,FALSE))</f>
        <v>INCRUSTACION ESTETICA (ART-GLASS O CERAMICA)</v>
      </c>
      <c r="I632" s="121" t="s">
        <v>309</v>
      </c>
      <c r="J632" s="119">
        <v>1</v>
      </c>
      <c r="K632" s="122">
        <f>IF(G632="","",VLOOKUP(G632,ARANCEL!$B$5:$D$121,3,FALSE)*J632)</f>
        <v>15676</v>
      </c>
      <c r="L632" s="1229" t="s">
        <v>3438</v>
      </c>
      <c r="M632" s="1229">
        <v>4500220781</v>
      </c>
      <c r="N632" s="1229">
        <v>8622</v>
      </c>
    </row>
    <row r="633" spans="1:14" s="237" customFormat="1" ht="16.5" customHeight="1" x14ac:dyDescent="0.25">
      <c r="A633" s="816" t="s">
        <v>305</v>
      </c>
      <c r="B633" s="817">
        <v>41975</v>
      </c>
      <c r="C633" s="818" t="s">
        <v>2016</v>
      </c>
      <c r="D633" s="816" t="s">
        <v>438</v>
      </c>
      <c r="E633" s="819">
        <v>10288622</v>
      </c>
      <c r="F633" s="816">
        <v>23295908</v>
      </c>
      <c r="G633" s="816">
        <v>2702013</v>
      </c>
      <c r="H633" s="120" t="str">
        <f>IF(G633="","",VLOOKUP(G633,ARANCEL!$B$5:$D$121,2,FALSE))</f>
        <v xml:space="preserve">INTERMEDIARIO </v>
      </c>
      <c r="I633" s="121" t="s">
        <v>788</v>
      </c>
      <c r="J633" s="119">
        <v>2</v>
      </c>
      <c r="K633" s="122">
        <f>IF(G633="","",VLOOKUP(G633,ARANCEL!$B$5:$D$121,3,FALSE)*J633)</f>
        <v>47322</v>
      </c>
      <c r="L633" s="1349" t="s">
        <v>9431</v>
      </c>
      <c r="M633" s="1349">
        <v>4500269135</v>
      </c>
      <c r="N633" s="1349" t="s">
        <v>9434</v>
      </c>
    </row>
    <row r="634" spans="1:14" s="237" customFormat="1" x14ac:dyDescent="0.25">
      <c r="A634" s="816" t="s">
        <v>313</v>
      </c>
      <c r="B634" s="817">
        <v>41989</v>
      </c>
      <c r="C634" s="818" t="s">
        <v>2016</v>
      </c>
      <c r="D634" s="816" t="s">
        <v>438</v>
      </c>
      <c r="E634" s="819">
        <v>10295386</v>
      </c>
      <c r="F634" s="816">
        <v>23295908</v>
      </c>
      <c r="G634" s="816">
        <v>2702013</v>
      </c>
      <c r="H634" s="120" t="str">
        <f>IF(G634="","",VLOOKUP(G634,ARANCEL!$B$5:$D$121,2,FALSE))</f>
        <v xml:space="preserve">INTERMEDIARIO </v>
      </c>
      <c r="I634" s="121"/>
      <c r="J634" s="169">
        <v>2</v>
      </c>
      <c r="K634" s="122">
        <f>IF(G634="","",VLOOKUP(G634,ARANCEL!$B$5:$D$121,3,FALSE)*J634)</f>
        <v>47322</v>
      </c>
      <c r="L634" s="1235" t="str">
        <f>IF(E634="","","IMPAGO")</f>
        <v>IMPAGO</v>
      </c>
      <c r="M634" s="1235" t="str">
        <f>IF(L634="IMPAGO","SIN O.C.","")</f>
        <v>SIN O.C.</v>
      </c>
      <c r="N634" s="1235" t="str">
        <f>IF(L634="IMPAGO","SIN FACT.","")</f>
        <v>SIN FACT.</v>
      </c>
    </row>
    <row r="635" spans="1:14" s="237" customFormat="1" x14ac:dyDescent="0.25">
      <c r="A635" s="824" t="s">
        <v>305</v>
      </c>
      <c r="B635" s="817">
        <v>41996</v>
      </c>
      <c r="C635" s="818" t="s">
        <v>2016</v>
      </c>
      <c r="D635" s="816" t="s">
        <v>438</v>
      </c>
      <c r="E635" s="819">
        <v>10288622</v>
      </c>
      <c r="F635" s="816">
        <v>23295908</v>
      </c>
      <c r="G635" s="816">
        <v>2702048</v>
      </c>
      <c r="H635" s="120" t="str">
        <f>IF(G635="","",VLOOKUP(G635,ARANCEL!$B$5:$D$121,2,FALSE))</f>
        <v xml:space="preserve">SERVICIO LAB. IMPLANTE CORONA CEMENTADA/ATORNILLADA </v>
      </c>
      <c r="I635" s="121" t="s">
        <v>681</v>
      </c>
      <c r="J635" s="119">
        <v>4</v>
      </c>
      <c r="K635" s="122">
        <f>IF(G635="","",VLOOKUP(G635,ARANCEL!$B$5:$D$121,3,FALSE)*J635)</f>
        <v>175428</v>
      </c>
      <c r="L635" s="1349" t="s">
        <v>9431</v>
      </c>
      <c r="M635" s="1349">
        <v>4500269135</v>
      </c>
      <c r="N635" s="1349" t="s">
        <v>9434</v>
      </c>
    </row>
    <row r="636" spans="1:14" s="237" customFormat="1" x14ac:dyDescent="0.25">
      <c r="A636" s="816" t="s">
        <v>313</v>
      </c>
      <c r="B636" s="817">
        <v>41897</v>
      </c>
      <c r="C636" s="818" t="s">
        <v>7069</v>
      </c>
      <c r="D636" s="816" t="s">
        <v>514</v>
      </c>
      <c r="E636" s="819">
        <v>10256325</v>
      </c>
      <c r="F636" s="816">
        <v>28490126</v>
      </c>
      <c r="G636" s="816">
        <v>2704005</v>
      </c>
      <c r="H636" s="120" t="str">
        <f>IF(G636="","",VLOOKUP(G636,ARANCEL!$B$5:$D$121,2,FALSE))</f>
        <v>PROVISORIO</v>
      </c>
      <c r="I636" s="121" t="s">
        <v>335</v>
      </c>
      <c r="J636" s="119">
        <v>1</v>
      </c>
      <c r="K636" s="122">
        <f>IF(G636="","",VLOOKUP(G636,ARANCEL!$B$5:$D$121,3,FALSE)*J636)</f>
        <v>3250</v>
      </c>
      <c r="L636" s="1229" t="s">
        <v>8256</v>
      </c>
      <c r="M636" s="1229">
        <v>4500265261</v>
      </c>
      <c r="N636" s="1229" t="s">
        <v>8947</v>
      </c>
    </row>
    <row r="637" spans="1:14" s="237" customFormat="1" x14ac:dyDescent="0.25">
      <c r="A637" s="816" t="s">
        <v>305</v>
      </c>
      <c r="B637" s="817">
        <v>41897</v>
      </c>
      <c r="C637" s="818" t="s">
        <v>7069</v>
      </c>
      <c r="D637" s="816" t="s">
        <v>514</v>
      </c>
      <c r="E637" s="819">
        <v>10256325</v>
      </c>
      <c r="F637" s="816">
        <v>28490126</v>
      </c>
      <c r="G637" s="816">
        <v>2704003</v>
      </c>
      <c r="H637" s="120" t="str">
        <f>IF(G637="","",VLOOKUP(G637,ARANCEL!$B$5:$D$121,2,FALSE))</f>
        <v xml:space="preserve">CORONA PERIFERICA CON PERNO MUÑON COLADO </v>
      </c>
      <c r="I637" s="121" t="s">
        <v>335</v>
      </c>
      <c r="J637" s="119">
        <v>1</v>
      </c>
      <c r="K637" s="122">
        <f>IF(G637="","",VLOOKUP(G637,ARANCEL!$B$5:$D$121,3,FALSE)*J637)</f>
        <v>32612</v>
      </c>
      <c r="L637" s="1229" t="s">
        <v>8256</v>
      </c>
      <c r="M637" s="1229">
        <v>4500265261</v>
      </c>
      <c r="N637" s="1229" t="s">
        <v>8947</v>
      </c>
    </row>
    <row r="638" spans="1:14" s="237" customFormat="1" x14ac:dyDescent="0.25">
      <c r="A638" s="816" t="s">
        <v>313</v>
      </c>
      <c r="B638" s="817">
        <v>41655</v>
      </c>
      <c r="C638" s="818" t="s">
        <v>1992</v>
      </c>
      <c r="D638" s="816" t="s">
        <v>514</v>
      </c>
      <c r="E638" s="819">
        <v>10164795</v>
      </c>
      <c r="F638" s="816">
        <v>23916119</v>
      </c>
      <c r="G638" s="816">
        <v>2704005</v>
      </c>
      <c r="H638" s="120" t="str">
        <f>IF(G638="","",VLOOKUP(G638,ARANCEL!$B$5:$D$121,2,FALSE))</f>
        <v>PROVISORIO</v>
      </c>
      <c r="I638" s="121" t="s">
        <v>1196</v>
      </c>
      <c r="J638" s="119">
        <v>4</v>
      </c>
      <c r="K638" s="122">
        <f>IF(G638="","",VLOOKUP(G638,ARANCEL!$B$5:$D$121,3,FALSE)*J638)</f>
        <v>13000</v>
      </c>
      <c r="L638" s="1229" t="s">
        <v>2842</v>
      </c>
      <c r="M638" s="1229">
        <v>4500216214</v>
      </c>
      <c r="N638" s="1229">
        <v>8395</v>
      </c>
    </row>
    <row r="639" spans="1:14" s="920" customFormat="1" x14ac:dyDescent="0.25">
      <c r="A639" s="816" t="s">
        <v>305</v>
      </c>
      <c r="B639" s="817">
        <v>41718</v>
      </c>
      <c r="C639" s="818" t="s">
        <v>3420</v>
      </c>
      <c r="D639" s="816" t="s">
        <v>516</v>
      </c>
      <c r="E639" s="819">
        <v>10181707</v>
      </c>
      <c r="F639" s="816">
        <v>25144896</v>
      </c>
      <c r="G639" s="816">
        <v>2705003</v>
      </c>
      <c r="H639" s="716" t="str">
        <f>IF(G639="","",VLOOKUP(G639,ARANCEL!$B$5:$D$121,2,FALSE))</f>
        <v>INCRUSTACION ESTETICA (ART-GLASS O CERAMICA)</v>
      </c>
      <c r="I639" s="717" t="s">
        <v>322</v>
      </c>
      <c r="J639" s="712">
        <v>1</v>
      </c>
      <c r="K639" s="718">
        <f>IF(G639="","",VLOOKUP(G639,ARANCEL!$B$5:$D$121,3,FALSE)*J639)</f>
        <v>15676</v>
      </c>
      <c r="L639" s="1243" t="s">
        <v>3058</v>
      </c>
      <c r="M639" s="1243">
        <v>4500225658</v>
      </c>
      <c r="N639" s="1243">
        <v>8928</v>
      </c>
    </row>
    <row r="640" spans="1:14" s="939" customFormat="1" x14ac:dyDescent="0.25">
      <c r="A640" s="816" t="s">
        <v>305</v>
      </c>
      <c r="B640" s="817">
        <v>41702</v>
      </c>
      <c r="C640" s="818" t="s">
        <v>3126</v>
      </c>
      <c r="D640" s="816" t="s">
        <v>438</v>
      </c>
      <c r="E640" s="819">
        <v>10178567</v>
      </c>
      <c r="F640" s="816">
        <v>25231894</v>
      </c>
      <c r="G640" s="816">
        <v>2705003</v>
      </c>
      <c r="H640" s="716" t="str">
        <f>IF(G640="","",VLOOKUP(G640,ARANCEL!$B$5:$D$121,2,FALSE))</f>
        <v>INCRUSTACION ESTETICA (ART-GLASS O CERAMICA)</v>
      </c>
      <c r="I640" s="717" t="s">
        <v>618</v>
      </c>
      <c r="J640" s="712">
        <v>1</v>
      </c>
      <c r="K640" s="718">
        <f>IF(G640="","",VLOOKUP(G640,ARANCEL!$B$5:$D$121,3,FALSE)*J640)</f>
        <v>15676</v>
      </c>
      <c r="L640" s="1243" t="s">
        <v>3438</v>
      </c>
      <c r="M640" s="1243">
        <v>4500220781</v>
      </c>
      <c r="N640" s="1243">
        <v>8622</v>
      </c>
    </row>
    <row r="641" spans="1:14" s="237" customFormat="1" x14ac:dyDescent="0.25">
      <c r="A641" s="816" t="s">
        <v>305</v>
      </c>
      <c r="B641" s="817">
        <v>41655</v>
      </c>
      <c r="C641" s="818" t="s">
        <v>2015</v>
      </c>
      <c r="D641" s="816" t="s">
        <v>516</v>
      </c>
      <c r="E641" s="819">
        <v>10169281</v>
      </c>
      <c r="F641" s="816">
        <v>24558536</v>
      </c>
      <c r="G641" s="816">
        <v>2704005</v>
      </c>
      <c r="H641" s="120" t="str">
        <f>IF(G641="","",VLOOKUP(G641,ARANCEL!$B$5:$D$121,2,FALSE))</f>
        <v>PROVISORIO</v>
      </c>
      <c r="I641" s="121" t="s">
        <v>317</v>
      </c>
      <c r="J641" s="119">
        <v>1</v>
      </c>
      <c r="K641" s="122">
        <f>IF(G641="","",VLOOKUP(G641,ARANCEL!$B$5:$D$121,3,FALSE)*J641)</f>
        <v>3250</v>
      </c>
      <c r="L641" s="1229" t="s">
        <v>2842</v>
      </c>
      <c r="M641" s="1229">
        <v>4500216215</v>
      </c>
      <c r="N641" s="1229">
        <v>8396</v>
      </c>
    </row>
    <row r="642" spans="1:14" s="237" customFormat="1" x14ac:dyDescent="0.25">
      <c r="A642" s="816" t="s">
        <v>305</v>
      </c>
      <c r="B642" s="817">
        <v>41673</v>
      </c>
      <c r="C642" s="818" t="s">
        <v>2015</v>
      </c>
      <c r="D642" s="816" t="s">
        <v>516</v>
      </c>
      <c r="E642" s="819">
        <v>10169281</v>
      </c>
      <c r="F642" s="816">
        <v>24558536</v>
      </c>
      <c r="G642" s="816">
        <v>2704003</v>
      </c>
      <c r="H642" s="820" t="str">
        <f>IF(G642="","",VLOOKUP(G642,ARANCEL!$B$5:$D$121,2,FALSE))</f>
        <v xml:space="preserve">CORONA PERIFERICA CON PERNO MUÑON COLADO </v>
      </c>
      <c r="I642" s="821" t="s">
        <v>317</v>
      </c>
      <c r="J642" s="816">
        <v>1</v>
      </c>
      <c r="K642" s="822">
        <f>IF(G642="","",VLOOKUP(G642,ARANCEL!$B$5:$D$121,3,FALSE)*J642)</f>
        <v>32612</v>
      </c>
      <c r="L642" s="1210" t="s">
        <v>2842</v>
      </c>
      <c r="M642" s="1210">
        <v>4500216215</v>
      </c>
      <c r="N642" s="1210">
        <v>8396</v>
      </c>
    </row>
    <row r="643" spans="1:14" s="237" customFormat="1" x14ac:dyDescent="0.25">
      <c r="A643" s="816" t="s">
        <v>305</v>
      </c>
      <c r="B643" s="817">
        <v>41891</v>
      </c>
      <c r="C643" s="818" t="s">
        <v>6934</v>
      </c>
      <c r="D643" s="816" t="s">
        <v>438</v>
      </c>
      <c r="E643" s="819">
        <v>10253884</v>
      </c>
      <c r="F643" s="816">
        <v>27338769</v>
      </c>
      <c r="G643" s="816">
        <v>2705003</v>
      </c>
      <c r="H643" s="820" t="str">
        <f>IF(G643="","",VLOOKUP(G643,ARANCEL!$B$5:$D$121,2,FALSE))</f>
        <v>INCRUSTACION ESTETICA (ART-GLASS O CERAMICA)</v>
      </c>
      <c r="I643" s="821" t="s">
        <v>943</v>
      </c>
      <c r="J643" s="816">
        <v>2</v>
      </c>
      <c r="K643" s="822">
        <f>IF(G643="","",VLOOKUP(G643,ARANCEL!$B$5:$D$121,3,FALSE)*J643)</f>
        <v>31352</v>
      </c>
      <c r="L643" s="1210" t="s">
        <v>8256</v>
      </c>
      <c r="M643" s="1210">
        <v>4500265261</v>
      </c>
      <c r="N643" s="1210" t="s">
        <v>8947</v>
      </c>
    </row>
    <row r="644" spans="1:14" s="237" customFormat="1" x14ac:dyDescent="0.25">
      <c r="A644" s="816" t="s">
        <v>305</v>
      </c>
      <c r="B644" s="817">
        <v>41712</v>
      </c>
      <c r="C644" s="818" t="s">
        <v>3312</v>
      </c>
      <c r="D644" s="816" t="s">
        <v>1987</v>
      </c>
      <c r="E644" s="819">
        <v>10181062</v>
      </c>
      <c r="F644" s="816">
        <v>25217908</v>
      </c>
      <c r="G644" s="816">
        <v>2704005</v>
      </c>
      <c r="H644" s="820" t="str">
        <f>IF(G644="","",VLOOKUP(G644,ARANCEL!$B$5:$D$121,2,FALSE))</f>
        <v>PROVISORIO</v>
      </c>
      <c r="I644" s="821" t="s">
        <v>681</v>
      </c>
      <c r="J644" s="816">
        <v>4</v>
      </c>
      <c r="K644" s="822">
        <f>IF(G644="","",VLOOKUP(G644,ARANCEL!$B$5:$D$121,3,FALSE)*J644)</f>
        <v>13000</v>
      </c>
      <c r="L644" s="1210" t="s">
        <v>3058</v>
      </c>
      <c r="M644" s="1210">
        <v>4500225654</v>
      </c>
      <c r="N644" s="1210">
        <v>8926</v>
      </c>
    </row>
    <row r="645" spans="1:14" s="237" customFormat="1" x14ac:dyDescent="0.25">
      <c r="A645" s="816" t="s">
        <v>305</v>
      </c>
      <c r="B645" s="817">
        <v>41726</v>
      </c>
      <c r="C645" s="818" t="s">
        <v>3312</v>
      </c>
      <c r="D645" s="816" t="s">
        <v>1987</v>
      </c>
      <c r="E645" s="819">
        <v>10181062</v>
      </c>
      <c r="F645" s="816">
        <v>25217908</v>
      </c>
      <c r="G645" s="816">
        <v>2704003</v>
      </c>
      <c r="H645" s="120" t="str">
        <f>IF(G645="","",VLOOKUP(G645,ARANCEL!$B$5:$D$121,2,FALSE))</f>
        <v xml:space="preserve">CORONA PERIFERICA CON PERNO MUÑON COLADO </v>
      </c>
      <c r="I645" s="121" t="s">
        <v>681</v>
      </c>
      <c r="J645" s="119">
        <v>4</v>
      </c>
      <c r="K645" s="122">
        <f>IF(G645="","",VLOOKUP(G645,ARANCEL!$B$5:$D$121,3,FALSE)*J645)</f>
        <v>130448</v>
      </c>
      <c r="L645" s="1229" t="s">
        <v>3058</v>
      </c>
      <c r="M645" s="1229">
        <v>4500225654</v>
      </c>
      <c r="N645" s="1229">
        <v>8926</v>
      </c>
    </row>
    <row r="646" spans="1:14" s="237" customFormat="1" x14ac:dyDescent="0.25">
      <c r="A646" s="816" t="s">
        <v>305</v>
      </c>
      <c r="B646" s="817">
        <v>41821</v>
      </c>
      <c r="C646" s="818" t="s">
        <v>2013</v>
      </c>
      <c r="D646" s="816" t="s">
        <v>438</v>
      </c>
      <c r="E646" s="819">
        <v>10218750</v>
      </c>
      <c r="F646" s="816">
        <v>27209251</v>
      </c>
      <c r="G646" s="816">
        <v>2704005</v>
      </c>
      <c r="H646" s="120" t="str">
        <f>IF(G646="","",VLOOKUP(G646,ARANCEL!$B$5:$D$121,2,FALSE))</f>
        <v>PROVISORIO</v>
      </c>
      <c r="I646" s="121" t="s">
        <v>317</v>
      </c>
      <c r="J646" s="119">
        <v>1</v>
      </c>
      <c r="K646" s="122">
        <f>IF(G646="","",VLOOKUP(G646,ARANCEL!$B$5:$D$121,3,FALSE)*J646)</f>
        <v>3250</v>
      </c>
      <c r="L646" s="1229" t="s">
        <v>5742</v>
      </c>
      <c r="M646" s="1229">
        <v>4500241302</v>
      </c>
      <c r="N646" s="1229" t="s">
        <v>5769</v>
      </c>
    </row>
    <row r="647" spans="1:14" s="237" customFormat="1" x14ac:dyDescent="0.25">
      <c r="A647" s="816" t="s">
        <v>305</v>
      </c>
      <c r="B647" s="817">
        <v>41863</v>
      </c>
      <c r="C647" s="818" t="s">
        <v>2013</v>
      </c>
      <c r="D647" s="816" t="s">
        <v>438</v>
      </c>
      <c r="E647" s="819">
        <v>10218750</v>
      </c>
      <c r="F647" s="816">
        <v>27209251</v>
      </c>
      <c r="G647" s="816">
        <v>2702002</v>
      </c>
      <c r="H647" s="120" t="str">
        <f>IF(G647="","",VLOOKUP(G647,ARANCEL!$B$5:$D$121,2,FALSE))</f>
        <v xml:space="preserve">LABORATORIO CORONA CEMENTADA SOBRE IMPLANTE </v>
      </c>
      <c r="I647" s="121" t="s">
        <v>308</v>
      </c>
      <c r="J647" s="119">
        <v>1</v>
      </c>
      <c r="K647" s="122">
        <f>IF(G647="","",VLOOKUP(G647,ARANCEL!$B$5:$D$121,3,FALSE)*J647)</f>
        <v>31878</v>
      </c>
      <c r="L647" s="1229" t="s">
        <v>8256</v>
      </c>
      <c r="M647" s="1229">
        <v>4500265261</v>
      </c>
      <c r="N647" s="1229" t="s">
        <v>8947</v>
      </c>
    </row>
    <row r="648" spans="1:14" s="237" customFormat="1" x14ac:dyDescent="0.25">
      <c r="A648" s="816" t="s">
        <v>305</v>
      </c>
      <c r="B648" s="817">
        <v>41870</v>
      </c>
      <c r="C648" s="818" t="s">
        <v>2013</v>
      </c>
      <c r="D648" s="816" t="s">
        <v>438</v>
      </c>
      <c r="E648" s="819">
        <v>10218750</v>
      </c>
      <c r="F648" s="816">
        <v>27209251</v>
      </c>
      <c r="G648" s="816">
        <v>2704002</v>
      </c>
      <c r="H648" s="120" t="str">
        <f>IF(G648="","",VLOOKUP(G648,ARANCEL!$B$5:$D$121,2,FALSE))</f>
        <v xml:space="preserve">CORONA PERIFERICA </v>
      </c>
      <c r="I648" s="121" t="s">
        <v>317</v>
      </c>
      <c r="J648" s="119">
        <v>1</v>
      </c>
      <c r="K648" s="122">
        <f>IF(G648="","",VLOOKUP(G648,ARANCEL!$B$5:$D$121,3,FALSE)*J648)</f>
        <v>25865</v>
      </c>
      <c r="L648" s="1229" t="s">
        <v>8256</v>
      </c>
      <c r="M648" s="1229">
        <v>4500265261</v>
      </c>
      <c r="N648" s="1229" t="s">
        <v>8947</v>
      </c>
    </row>
    <row r="649" spans="1:14" s="237" customFormat="1" x14ac:dyDescent="0.25">
      <c r="A649" s="816" t="s">
        <v>313</v>
      </c>
      <c r="B649" s="817">
        <v>41996</v>
      </c>
      <c r="C649" s="818" t="s">
        <v>2013</v>
      </c>
      <c r="D649" s="816" t="s">
        <v>438</v>
      </c>
      <c r="E649" s="819">
        <v>10299278</v>
      </c>
      <c r="F649" s="816">
        <v>27209251</v>
      </c>
      <c r="G649" s="816">
        <v>2704005</v>
      </c>
      <c r="H649" s="120" t="str">
        <f>IF(G649="","",VLOOKUP(G649,ARANCEL!$B$5:$D$121,2,FALSE))</f>
        <v>PROVISORIO</v>
      </c>
      <c r="I649" s="121" t="s">
        <v>308</v>
      </c>
      <c r="J649" s="119">
        <v>1</v>
      </c>
      <c r="K649" s="122">
        <f>IF(G649="","",VLOOKUP(G649,ARANCEL!$B$5:$D$121,3,FALSE)*J649)</f>
        <v>3250</v>
      </c>
      <c r="L649" s="1349" t="s">
        <v>9431</v>
      </c>
      <c r="M649" s="1349">
        <v>4500269135</v>
      </c>
      <c r="N649" s="1349" t="s">
        <v>9434</v>
      </c>
    </row>
    <row r="650" spans="1:14" s="237" customFormat="1" x14ac:dyDescent="0.25">
      <c r="A650" s="816" t="s">
        <v>313</v>
      </c>
      <c r="B650" s="817">
        <v>41996</v>
      </c>
      <c r="C650" s="118" t="s">
        <v>2013</v>
      </c>
      <c r="D650" s="119" t="s">
        <v>438</v>
      </c>
      <c r="E650" s="162">
        <v>10299278</v>
      </c>
      <c r="F650" s="119">
        <v>27209251</v>
      </c>
      <c r="G650" s="816">
        <v>2704002</v>
      </c>
      <c r="H650" s="120" t="str">
        <f>IF(G650="","",VLOOKUP(G650,ARANCEL!$B$5:$D$121,2,FALSE))</f>
        <v xml:space="preserve">CORONA PERIFERICA </v>
      </c>
      <c r="I650" s="121" t="s">
        <v>308</v>
      </c>
      <c r="J650" s="119">
        <v>1</v>
      </c>
      <c r="K650" s="122">
        <f>IF(G650="","",VLOOKUP(G650,ARANCEL!$B$5:$D$121,3,FALSE)*J650)</f>
        <v>25865</v>
      </c>
      <c r="L650" s="1349" t="s">
        <v>9431</v>
      </c>
      <c r="M650" s="1349">
        <v>4500269135</v>
      </c>
      <c r="N650" s="1349" t="s">
        <v>9434</v>
      </c>
    </row>
    <row r="651" spans="1:14" x14ac:dyDescent="0.25">
      <c r="A651" s="119" t="s">
        <v>313</v>
      </c>
      <c r="B651" s="164">
        <v>41996</v>
      </c>
      <c r="C651" s="118" t="s">
        <v>2013</v>
      </c>
      <c r="D651" s="119" t="s">
        <v>438</v>
      </c>
      <c r="E651" s="162">
        <v>10299278</v>
      </c>
      <c r="F651" s="119">
        <v>27209251</v>
      </c>
      <c r="G651" s="119">
        <v>2702002</v>
      </c>
      <c r="H651" s="120" t="str">
        <f>IF(G651="","",VLOOKUP(G651,ARANCEL!$B$5:$D$121,2,FALSE))</f>
        <v xml:space="preserve">LABORATORIO CORONA CEMENTADA SOBRE IMPLANTE </v>
      </c>
      <c r="I651" s="121"/>
      <c r="J651" s="119">
        <v>1</v>
      </c>
      <c r="K651" s="122">
        <f>IF(G651="","",VLOOKUP(G651,ARANCEL!$B$5:$D$121,3,FALSE)*J651)</f>
        <v>31878</v>
      </c>
      <c r="L651" s="1349" t="s">
        <v>9431</v>
      </c>
      <c r="M651" s="1349">
        <v>4500269135</v>
      </c>
      <c r="N651" s="1349" t="s">
        <v>9434</v>
      </c>
    </row>
    <row r="652" spans="1:14" s="237" customFormat="1" x14ac:dyDescent="0.25">
      <c r="A652" s="816" t="s">
        <v>305</v>
      </c>
      <c r="B652" s="817">
        <v>41935</v>
      </c>
      <c r="C652" s="818" t="s">
        <v>7869</v>
      </c>
      <c r="D652" s="816" t="s">
        <v>957</v>
      </c>
      <c r="E652" s="819">
        <v>10268594</v>
      </c>
      <c r="F652" s="816">
        <v>29182203</v>
      </c>
      <c r="G652" s="816">
        <v>2708001</v>
      </c>
      <c r="H652" s="120" t="str">
        <f>IF(G652="","",VLOOKUP(G652,ARANCEL!$B$5:$D$121,2,FALSE))</f>
        <v xml:space="preserve">PLACA DE ORTODONCIA SIN TORNILLO </v>
      </c>
      <c r="I652" s="121"/>
      <c r="J652" s="119">
        <v>1</v>
      </c>
      <c r="K652" s="122">
        <f>IF(G652="","",VLOOKUP(G652,ARANCEL!$B$5:$D$121,3,FALSE)*J652)</f>
        <v>17997</v>
      </c>
      <c r="L652" s="1229" t="s">
        <v>8256</v>
      </c>
      <c r="M652" s="1229">
        <v>4500265261</v>
      </c>
      <c r="N652" s="1229" t="s">
        <v>8947</v>
      </c>
    </row>
    <row r="653" spans="1:14" s="237" customFormat="1" x14ac:dyDescent="0.25">
      <c r="A653" s="816" t="s">
        <v>305</v>
      </c>
      <c r="B653" s="817">
        <v>41817</v>
      </c>
      <c r="C653" s="818" t="s">
        <v>5422</v>
      </c>
      <c r="D653" s="816" t="s">
        <v>1987</v>
      </c>
      <c r="E653" s="819">
        <v>10217555</v>
      </c>
      <c r="F653" s="816">
        <v>26231573</v>
      </c>
      <c r="G653" s="816">
        <v>2705003</v>
      </c>
      <c r="H653" s="120" t="str">
        <f>IF(G653="","",VLOOKUP(G653,ARANCEL!$B$5:$D$121,2,FALSE))</f>
        <v>INCRUSTACION ESTETICA (ART-GLASS O CERAMICA)</v>
      </c>
      <c r="I653" s="121" t="s">
        <v>312</v>
      </c>
      <c r="J653" s="119">
        <v>1</v>
      </c>
      <c r="K653" s="122">
        <f>IF(G653="","",VLOOKUP(G653,ARANCEL!$B$5:$D$121,3,FALSE)*J653)</f>
        <v>15676</v>
      </c>
      <c r="L653" s="1229" t="s">
        <v>5742</v>
      </c>
      <c r="M653" s="1229">
        <v>4500239396</v>
      </c>
      <c r="N653" s="1229" t="s">
        <v>5752</v>
      </c>
    </row>
    <row r="654" spans="1:14" s="237" customFormat="1" x14ac:dyDescent="0.25">
      <c r="A654" s="816" t="s">
        <v>305</v>
      </c>
      <c r="B654" s="817">
        <v>41908</v>
      </c>
      <c r="C654" s="818" t="s">
        <v>5422</v>
      </c>
      <c r="D654" s="816" t="s">
        <v>1987</v>
      </c>
      <c r="E654" s="819">
        <v>10256893</v>
      </c>
      <c r="F654" s="816">
        <v>28138451</v>
      </c>
      <c r="G654" s="816">
        <v>2705003</v>
      </c>
      <c r="H654" s="120" t="str">
        <f>IF(G654="","",VLOOKUP(G654,ARANCEL!$B$5:$D$121,2,FALSE))</f>
        <v>INCRUSTACION ESTETICA (ART-GLASS O CERAMICA)</v>
      </c>
      <c r="I654" s="121" t="s">
        <v>319</v>
      </c>
      <c r="J654" s="119">
        <v>1</v>
      </c>
      <c r="K654" s="122">
        <f>IF(G654="","",VLOOKUP(G654,ARANCEL!$B$5:$D$121,3,FALSE)*J654)</f>
        <v>15676</v>
      </c>
      <c r="L654" s="1229" t="s">
        <v>8256</v>
      </c>
      <c r="M654" s="1229">
        <v>4500265261</v>
      </c>
      <c r="N654" s="1229" t="s">
        <v>8947</v>
      </c>
    </row>
    <row r="655" spans="1:14" s="237" customFormat="1" x14ac:dyDescent="0.25">
      <c r="A655" s="816" t="s">
        <v>305</v>
      </c>
      <c r="B655" s="817">
        <v>41894</v>
      </c>
      <c r="C655" s="818" t="s">
        <v>7032</v>
      </c>
      <c r="D655" s="816" t="s">
        <v>73</v>
      </c>
      <c r="E655" s="819">
        <v>10255712</v>
      </c>
      <c r="F655" s="816">
        <v>28238029</v>
      </c>
      <c r="G655" s="816">
        <v>2704005</v>
      </c>
      <c r="H655" s="120" t="str">
        <f>IF(G655="","",VLOOKUP(G655,ARANCEL!$B$5:$D$121,2,FALSE))</f>
        <v>PROVISORIO</v>
      </c>
      <c r="I655" s="121" t="s">
        <v>342</v>
      </c>
      <c r="J655" s="119">
        <v>1</v>
      </c>
      <c r="K655" s="122">
        <f>IF(G655="","",VLOOKUP(G655,ARANCEL!$B$5:$D$121,3,FALSE)*J655)</f>
        <v>3250</v>
      </c>
      <c r="L655" s="1229" t="s">
        <v>8256</v>
      </c>
      <c r="M655" s="1229">
        <v>4500265261</v>
      </c>
      <c r="N655" s="1229" t="s">
        <v>8947</v>
      </c>
    </row>
    <row r="656" spans="1:14" s="237" customFormat="1" x14ac:dyDescent="0.25">
      <c r="A656" s="816" t="s">
        <v>305</v>
      </c>
      <c r="B656" s="817">
        <v>41894</v>
      </c>
      <c r="C656" s="818" t="s">
        <v>7032</v>
      </c>
      <c r="D656" s="816" t="s">
        <v>73</v>
      </c>
      <c r="E656" s="819">
        <v>10255712</v>
      </c>
      <c r="F656" s="816">
        <v>28238029</v>
      </c>
      <c r="G656" s="816">
        <v>2704003</v>
      </c>
      <c r="H656" s="120" t="str">
        <f>IF(G656="","",VLOOKUP(G656,ARANCEL!$B$5:$D$121,2,FALSE))</f>
        <v xml:space="preserve">CORONA PERIFERICA CON PERNO MUÑON COLADO </v>
      </c>
      <c r="I656" s="121" t="s">
        <v>342</v>
      </c>
      <c r="J656" s="119">
        <v>1</v>
      </c>
      <c r="K656" s="122">
        <f>IF(G656="","",VLOOKUP(G656,ARANCEL!$B$5:$D$121,3,FALSE)*J656)</f>
        <v>32612</v>
      </c>
      <c r="L656" s="1229" t="s">
        <v>8256</v>
      </c>
      <c r="M656" s="1229">
        <v>4500265261</v>
      </c>
      <c r="N656" s="1229" t="s">
        <v>8947</v>
      </c>
    </row>
    <row r="657" spans="1:14" s="237" customFormat="1" x14ac:dyDescent="0.25">
      <c r="A657" s="816" t="s">
        <v>305</v>
      </c>
      <c r="B657" s="817">
        <v>41905</v>
      </c>
      <c r="C657" s="818" t="s">
        <v>7173</v>
      </c>
      <c r="D657" s="816" t="s">
        <v>7174</v>
      </c>
      <c r="E657" s="819">
        <v>10256468</v>
      </c>
      <c r="F657" s="816">
        <v>28167977</v>
      </c>
      <c r="G657" s="816">
        <v>2708002</v>
      </c>
      <c r="H657" s="120" t="str">
        <f>IF(G657="","",VLOOKUP(G657,ARANCEL!$B$5:$D$121,2,FALSE))</f>
        <v xml:space="preserve">PLACA DE ORTODONCIA CON UN TORNILLO </v>
      </c>
      <c r="I657" s="121" t="s">
        <v>306</v>
      </c>
      <c r="J657" s="119">
        <v>1</v>
      </c>
      <c r="K657" s="122">
        <f>IF(G657="","",VLOOKUP(G657,ARANCEL!$B$5:$D$121,3,FALSE)*J657)</f>
        <v>21402</v>
      </c>
      <c r="L657" s="1229" t="s">
        <v>8256</v>
      </c>
      <c r="M657" s="1229">
        <v>4500265261</v>
      </c>
      <c r="N657" s="1229" t="s">
        <v>8947</v>
      </c>
    </row>
    <row r="658" spans="1:14" s="237" customFormat="1" ht="15" customHeight="1" x14ac:dyDescent="0.25">
      <c r="A658" s="816" t="s">
        <v>305</v>
      </c>
      <c r="B658" s="817">
        <v>41904</v>
      </c>
      <c r="C658" s="818" t="s">
        <v>7226</v>
      </c>
      <c r="D658" s="816" t="s">
        <v>516</v>
      </c>
      <c r="E658" s="819">
        <v>10256995</v>
      </c>
      <c r="F658" s="816">
        <v>28626648</v>
      </c>
      <c r="G658" s="816">
        <v>2704005</v>
      </c>
      <c r="H658" s="120" t="str">
        <f>IF(G658="","",VLOOKUP(G658,ARANCEL!$B$5:$D$121,2,FALSE))</f>
        <v>PROVISORIO</v>
      </c>
      <c r="I658" s="121" t="s">
        <v>317</v>
      </c>
      <c r="J658" s="119">
        <v>1</v>
      </c>
      <c r="K658" s="122">
        <f>IF(G658="","",VLOOKUP(G658,ARANCEL!$B$5:$D$121,3,FALSE)*J658)</f>
        <v>3250</v>
      </c>
      <c r="L658" s="1229" t="s">
        <v>8256</v>
      </c>
      <c r="M658" s="1229">
        <v>4500265261</v>
      </c>
      <c r="N658" s="1229" t="s">
        <v>8947</v>
      </c>
    </row>
    <row r="659" spans="1:14" s="237" customFormat="1" ht="15" customHeight="1" x14ac:dyDescent="0.25">
      <c r="A659" s="816" t="s">
        <v>305</v>
      </c>
      <c r="B659" s="817">
        <v>41911</v>
      </c>
      <c r="C659" s="818" t="s">
        <v>7226</v>
      </c>
      <c r="D659" s="816" t="s">
        <v>516</v>
      </c>
      <c r="E659" s="819">
        <v>10256995</v>
      </c>
      <c r="F659" s="816">
        <v>28626648</v>
      </c>
      <c r="G659" s="816">
        <v>2704016</v>
      </c>
      <c r="H659" s="120" t="str">
        <f>IF(G659="","",VLOOKUP(G659,ARANCEL!$B$5:$D$121,2,FALSE))</f>
        <v xml:space="preserve">CORONA PROCERA </v>
      </c>
      <c r="I659" s="121" t="s">
        <v>317</v>
      </c>
      <c r="J659" s="119">
        <v>1</v>
      </c>
      <c r="K659" s="122">
        <f>IF(G659="","",VLOOKUP(G659,ARANCEL!$B$5:$D$121,3,FALSE)*J659)</f>
        <v>58477</v>
      </c>
      <c r="L659" s="1235" t="str">
        <f>IF(E659="","","IMPAGO")</f>
        <v>IMPAGO</v>
      </c>
      <c r="M659" s="1235" t="str">
        <f>IF(L659="IMPAGO","SIN O.C.","")</f>
        <v>SIN O.C.</v>
      </c>
      <c r="N659" s="1235" t="str">
        <f>IF(L659="IMPAGO","SIN FACT.","")</f>
        <v>SIN FACT.</v>
      </c>
    </row>
    <row r="660" spans="1:14" s="237" customFormat="1" x14ac:dyDescent="0.25">
      <c r="A660" s="816" t="s">
        <v>305</v>
      </c>
      <c r="B660" s="817">
        <v>41911</v>
      </c>
      <c r="C660" s="818" t="s">
        <v>7226</v>
      </c>
      <c r="D660" s="816" t="s">
        <v>516</v>
      </c>
      <c r="E660" s="819">
        <v>10256995</v>
      </c>
      <c r="F660" s="816">
        <v>24626648</v>
      </c>
      <c r="G660" s="816">
        <v>2704031</v>
      </c>
      <c r="H660" s="120" t="str">
        <f>IF(G660="","",VLOOKUP(G660,ARANCEL!$B$5:$D$121,2,FALSE))</f>
        <v xml:space="preserve">PERNO MUÑON METALICO </v>
      </c>
      <c r="I660" s="121" t="s">
        <v>317</v>
      </c>
      <c r="J660" s="119">
        <v>1</v>
      </c>
      <c r="K660" s="122">
        <f>IF(G660="","",VLOOKUP(G660,ARANCEL!$B$5:$D$121,3,FALSE)*J660)</f>
        <v>12246</v>
      </c>
      <c r="L660" s="1235" t="str">
        <f>IF(E660="","","IMPAGO")</f>
        <v>IMPAGO</v>
      </c>
      <c r="M660" s="1235" t="str">
        <f>IF(L660="IMPAGO","SIN O.C.","")</f>
        <v>SIN O.C.</v>
      </c>
      <c r="N660" s="1235" t="str">
        <f>IF(L660="IMPAGO","SIN FACT.","")</f>
        <v>SIN FACT.</v>
      </c>
    </row>
    <row r="661" spans="1:14" s="237" customFormat="1" x14ac:dyDescent="0.25">
      <c r="A661" s="816" t="s">
        <v>305</v>
      </c>
      <c r="B661" s="817">
        <v>41981</v>
      </c>
      <c r="C661" s="818" t="s">
        <v>7226</v>
      </c>
      <c r="D661" s="816" t="s">
        <v>516</v>
      </c>
      <c r="E661" s="819">
        <v>10303683</v>
      </c>
      <c r="F661" s="816">
        <v>29902748</v>
      </c>
      <c r="G661" s="816">
        <v>2705003</v>
      </c>
      <c r="H661" s="120" t="str">
        <f>IF(G661="","",VLOOKUP(G661,ARANCEL!$B$5:$D$121,2,FALSE))</f>
        <v>INCRUSTACION ESTETICA (ART-GLASS O CERAMICA)</v>
      </c>
      <c r="I661" s="121" t="s">
        <v>326</v>
      </c>
      <c r="J661" s="119">
        <v>1</v>
      </c>
      <c r="K661" s="122">
        <f>IF(G661="","",VLOOKUP(G661,ARANCEL!$B$5:$D$121,3,FALSE)*J661)</f>
        <v>15676</v>
      </c>
      <c r="L661" s="1235" t="str">
        <f>IF(E661="","","IMPAGO")</f>
        <v>IMPAGO</v>
      </c>
      <c r="M661" s="1235" t="str">
        <f>IF(L661="IMPAGO","SIN O.C.","")</f>
        <v>SIN O.C.</v>
      </c>
      <c r="N661" s="1235" t="str">
        <f>IF(L661="IMPAGO","SIN FACT.","")</f>
        <v>SIN FACT.</v>
      </c>
    </row>
    <row r="662" spans="1:14" s="237" customFormat="1" x14ac:dyDescent="0.25">
      <c r="A662" s="816" t="s">
        <v>305</v>
      </c>
      <c r="B662" s="817">
        <v>41911</v>
      </c>
      <c r="C662" s="818" t="s">
        <v>1281</v>
      </c>
      <c r="D662" s="816" t="s">
        <v>516</v>
      </c>
      <c r="E662" s="819">
        <v>10258564</v>
      </c>
      <c r="F662" s="816">
        <v>28682383</v>
      </c>
      <c r="G662" s="816">
        <v>2704005</v>
      </c>
      <c r="H662" s="120" t="str">
        <f>IF(G662="","",VLOOKUP(G662,ARANCEL!$B$5:$D$121,2,FALSE))</f>
        <v>PROVISORIO</v>
      </c>
      <c r="I662" s="121" t="s">
        <v>329</v>
      </c>
      <c r="J662" s="119">
        <v>1</v>
      </c>
      <c r="K662" s="122">
        <f>IF(G662="","",VLOOKUP(G662,ARANCEL!$B$5:$D$121,3,FALSE)*J662)</f>
        <v>3250</v>
      </c>
      <c r="L662" s="1235" t="str">
        <f>IF(E662="","","IMPAGO")</f>
        <v>IMPAGO</v>
      </c>
      <c r="M662" s="1235" t="str">
        <f>IF(L662="IMPAGO","SIN O.C.","")</f>
        <v>SIN O.C.</v>
      </c>
      <c r="N662" s="1235" t="str">
        <f>IF(L662="IMPAGO","SIN FACT.","")</f>
        <v>SIN FACT.</v>
      </c>
    </row>
    <row r="663" spans="1:14" s="237" customFormat="1" x14ac:dyDescent="0.25">
      <c r="A663" s="816" t="s">
        <v>305</v>
      </c>
      <c r="B663" s="817">
        <v>41911</v>
      </c>
      <c r="C663" s="818" t="s">
        <v>1281</v>
      </c>
      <c r="D663" s="816" t="s">
        <v>516</v>
      </c>
      <c r="E663" s="819">
        <v>10258564</v>
      </c>
      <c r="F663" s="816">
        <v>28682383</v>
      </c>
      <c r="G663" s="816">
        <v>2704003</v>
      </c>
      <c r="H663" s="120" t="str">
        <f>IF(G663="","",VLOOKUP(G663,ARANCEL!$B$5:$D$121,2,FALSE))</f>
        <v xml:space="preserve">CORONA PERIFERICA CON PERNO MUÑON COLADO </v>
      </c>
      <c r="I663" s="121" t="s">
        <v>329</v>
      </c>
      <c r="J663" s="119">
        <v>1</v>
      </c>
      <c r="K663" s="122">
        <f>IF(G663="","",VLOOKUP(G663,ARANCEL!$B$5:$D$121,3,FALSE)*J663)</f>
        <v>32612</v>
      </c>
      <c r="L663" s="1235" t="str">
        <f>IF(E663="","","IMPAGO")</f>
        <v>IMPAGO</v>
      </c>
      <c r="M663" s="1235" t="str">
        <f>IF(L663="IMPAGO","SIN O.C.","")</f>
        <v>SIN O.C.</v>
      </c>
      <c r="N663" s="1235" t="str">
        <f>IF(L663="IMPAGO","SIN FACT.","")</f>
        <v>SIN FACT.</v>
      </c>
    </row>
    <row r="664" spans="1:14" s="237" customFormat="1" x14ac:dyDescent="0.25">
      <c r="A664" s="816" t="s">
        <v>305</v>
      </c>
      <c r="B664" s="817">
        <v>41837</v>
      </c>
      <c r="C664" s="818" t="s">
        <v>5737</v>
      </c>
      <c r="D664" s="816" t="s">
        <v>73</v>
      </c>
      <c r="E664" s="819">
        <v>10225721</v>
      </c>
      <c r="F664" s="816">
        <v>27342630</v>
      </c>
      <c r="G664" s="816">
        <v>2704005</v>
      </c>
      <c r="H664" s="120" t="str">
        <f>IF(G664="","",VLOOKUP(G664,ARANCEL!$B$5:$D$121,2,FALSE))</f>
        <v>PROVISORIO</v>
      </c>
      <c r="I664" s="121" t="s">
        <v>664</v>
      </c>
      <c r="J664" s="119">
        <v>2</v>
      </c>
      <c r="K664" s="122">
        <f>IF(G664="","",VLOOKUP(G664,ARANCEL!$B$5:$D$121,3,FALSE)*J664)</f>
        <v>6500</v>
      </c>
      <c r="L664" s="1229" t="s">
        <v>6017</v>
      </c>
      <c r="M664" s="1229">
        <v>4500245445</v>
      </c>
      <c r="N664" s="1229">
        <v>9809</v>
      </c>
    </row>
    <row r="665" spans="1:14" s="237" customFormat="1" x14ac:dyDescent="0.25">
      <c r="A665" s="816" t="s">
        <v>305</v>
      </c>
      <c r="B665" s="817">
        <v>41863</v>
      </c>
      <c r="C665" s="818" t="s">
        <v>5737</v>
      </c>
      <c r="D665" s="816" t="s">
        <v>73</v>
      </c>
      <c r="E665" s="819">
        <v>10225721</v>
      </c>
      <c r="F665" s="816">
        <v>27342630</v>
      </c>
      <c r="G665" s="816">
        <v>2704003</v>
      </c>
      <c r="H665" s="120" t="str">
        <f>IF(G665="","",VLOOKUP(G665,ARANCEL!$B$5:$D$121,2,FALSE))</f>
        <v xml:space="preserve">CORONA PERIFERICA CON PERNO MUÑON COLADO </v>
      </c>
      <c r="I665" s="121" t="s">
        <v>664</v>
      </c>
      <c r="J665" s="119">
        <v>2</v>
      </c>
      <c r="K665" s="122">
        <f>IF(G665="","",VLOOKUP(G665,ARANCEL!$B$5:$D$121,3,FALSE)*J665)</f>
        <v>65224</v>
      </c>
      <c r="L665" s="1229" t="s">
        <v>8256</v>
      </c>
      <c r="M665" s="1229">
        <v>4500265261</v>
      </c>
      <c r="N665" s="1229" t="s">
        <v>8947</v>
      </c>
    </row>
    <row r="666" spans="1:14" s="237" customFormat="1" x14ac:dyDescent="0.25">
      <c r="A666" s="816" t="s">
        <v>305</v>
      </c>
      <c r="B666" s="817">
        <v>41911</v>
      </c>
      <c r="C666" s="818" t="s">
        <v>5737</v>
      </c>
      <c r="D666" s="816" t="s">
        <v>73</v>
      </c>
      <c r="E666" s="819">
        <v>10258224</v>
      </c>
      <c r="F666" s="816">
        <v>28650629</v>
      </c>
      <c r="G666" s="816">
        <v>2704005</v>
      </c>
      <c r="H666" s="120" t="str">
        <f>IF(G666="","",VLOOKUP(G666,ARANCEL!$B$5:$D$121,2,FALSE))</f>
        <v>PROVISORIO</v>
      </c>
      <c r="I666" s="121" t="s">
        <v>1399</v>
      </c>
      <c r="J666" s="119">
        <v>2</v>
      </c>
      <c r="K666" s="122">
        <f>IF(G666="","",VLOOKUP(G666,ARANCEL!$B$5:$D$121,3,FALSE)*J666)</f>
        <v>6500</v>
      </c>
      <c r="L666" s="1229" t="s">
        <v>8256</v>
      </c>
      <c r="M666" s="1229">
        <v>4500265261</v>
      </c>
      <c r="N666" s="1229" t="s">
        <v>8947</v>
      </c>
    </row>
    <row r="667" spans="1:14" s="237" customFormat="1" x14ac:dyDescent="0.25">
      <c r="A667" s="816" t="s">
        <v>305</v>
      </c>
      <c r="B667" s="817">
        <v>41911</v>
      </c>
      <c r="C667" s="818" t="s">
        <v>5737</v>
      </c>
      <c r="D667" s="816" t="s">
        <v>73</v>
      </c>
      <c r="E667" s="819">
        <v>10258224</v>
      </c>
      <c r="F667" s="816">
        <v>28650629</v>
      </c>
      <c r="G667" s="816">
        <v>2704003</v>
      </c>
      <c r="H667" s="120" t="str">
        <f>IF(G667="","",VLOOKUP(G667,ARANCEL!$B$5:$D$121,2,FALSE))</f>
        <v xml:space="preserve">CORONA PERIFERICA CON PERNO MUÑON COLADO </v>
      </c>
      <c r="I667" s="121" t="s">
        <v>1399</v>
      </c>
      <c r="J667" s="119">
        <v>2</v>
      </c>
      <c r="K667" s="122">
        <f>IF(G667="","",VLOOKUP(G667,ARANCEL!$B$5:$D$121,3,FALSE)*J667)</f>
        <v>65224</v>
      </c>
      <c r="L667" s="1229" t="s">
        <v>8256</v>
      </c>
      <c r="M667" s="1229">
        <v>4500265261</v>
      </c>
      <c r="N667" s="1229" t="s">
        <v>8947</v>
      </c>
    </row>
    <row r="668" spans="1:14" s="237" customFormat="1" x14ac:dyDescent="0.25">
      <c r="A668" s="816" t="s">
        <v>305</v>
      </c>
      <c r="B668" s="817">
        <v>41978</v>
      </c>
      <c r="C668" s="818" t="s">
        <v>8726</v>
      </c>
      <c r="D668" s="816" t="s">
        <v>1987</v>
      </c>
      <c r="E668" s="819">
        <v>10291176</v>
      </c>
      <c r="F668" s="816">
        <v>29218538</v>
      </c>
      <c r="G668" s="816">
        <v>2705003</v>
      </c>
      <c r="H668" s="120" t="str">
        <f>IF(G668="","",VLOOKUP(G668,ARANCEL!$B$5:$D$121,2,FALSE))</f>
        <v>INCRUSTACION ESTETICA (ART-GLASS O CERAMICA)</v>
      </c>
      <c r="I668" s="121" t="s">
        <v>309</v>
      </c>
      <c r="J668" s="119">
        <v>1</v>
      </c>
      <c r="K668" s="122">
        <f>IF(G668="","",VLOOKUP(G668,ARANCEL!$B$5:$D$121,3,FALSE)*J668)</f>
        <v>15676</v>
      </c>
      <c r="L668" s="1229" t="s">
        <v>8256</v>
      </c>
      <c r="M668" s="1229">
        <v>4500265261</v>
      </c>
      <c r="N668" s="1229" t="s">
        <v>8947</v>
      </c>
    </row>
    <row r="669" spans="1:14" s="237" customFormat="1" x14ac:dyDescent="0.25">
      <c r="A669" s="816" t="s">
        <v>305</v>
      </c>
      <c r="B669" s="817">
        <v>41661</v>
      </c>
      <c r="C669" s="818" t="s">
        <v>1989</v>
      </c>
      <c r="D669" s="816" t="s">
        <v>69</v>
      </c>
      <c r="E669" s="819">
        <v>10169962</v>
      </c>
      <c r="F669" s="816">
        <v>24711255</v>
      </c>
      <c r="G669" s="816">
        <v>2704005</v>
      </c>
      <c r="H669" s="120" t="str">
        <f>IF(G669="","",VLOOKUP(G669,ARANCEL!$B$5:$D$121,2,FALSE))</f>
        <v>PROVISORIO</v>
      </c>
      <c r="I669" s="121" t="s">
        <v>737</v>
      </c>
      <c r="J669" s="119">
        <v>2</v>
      </c>
      <c r="K669" s="122">
        <f>IF(G669="","",VLOOKUP(G669,ARANCEL!$B$5:$D$121,3,FALSE)*J669)</f>
        <v>6500</v>
      </c>
      <c r="L669" s="1229" t="s">
        <v>2842</v>
      </c>
      <c r="M669" s="1229">
        <v>4500216217</v>
      </c>
      <c r="N669" s="1229">
        <v>8397</v>
      </c>
    </row>
    <row r="670" spans="1:14" s="237" customFormat="1" x14ac:dyDescent="0.25">
      <c r="A670" s="816" t="s">
        <v>305</v>
      </c>
      <c r="B670" s="817">
        <v>41675</v>
      </c>
      <c r="C670" s="818" t="s">
        <v>1989</v>
      </c>
      <c r="D670" s="816" t="s">
        <v>69</v>
      </c>
      <c r="E670" s="819">
        <v>10169962</v>
      </c>
      <c r="F670" s="816">
        <v>24711255</v>
      </c>
      <c r="G670" s="816">
        <v>2704015</v>
      </c>
      <c r="H670" s="120" t="str">
        <f>IF(G670="","",VLOOKUP(G670,ARANCEL!$B$5:$D$121,2,FALSE))</f>
        <v xml:space="preserve">CORONA IN CERAM </v>
      </c>
      <c r="I670" s="121" t="s">
        <v>737</v>
      </c>
      <c r="J670" s="119">
        <v>2</v>
      </c>
      <c r="K670" s="122">
        <f>IF(G670="","",VLOOKUP(G670,ARANCEL!$B$5:$D$121,3,FALSE)*J670)</f>
        <v>85466</v>
      </c>
      <c r="L670" s="1229" t="s">
        <v>2842</v>
      </c>
      <c r="M670" s="1229">
        <v>4500216217</v>
      </c>
      <c r="N670" s="1229">
        <v>8397</v>
      </c>
    </row>
    <row r="671" spans="1:14" s="237" customFormat="1" x14ac:dyDescent="0.25">
      <c r="A671" s="816" t="s">
        <v>305</v>
      </c>
      <c r="B671" s="817">
        <v>41703</v>
      </c>
      <c r="C671" s="818" t="s">
        <v>3150</v>
      </c>
      <c r="D671" s="816" t="s">
        <v>69</v>
      </c>
      <c r="E671" s="819">
        <v>10178575</v>
      </c>
      <c r="F671" s="816">
        <v>24905692</v>
      </c>
      <c r="G671" s="816">
        <v>2704005</v>
      </c>
      <c r="H671" s="120" t="str">
        <f>IF(G671="","",VLOOKUP(G671,ARANCEL!$B$5:$D$121,2,FALSE))</f>
        <v>PROVISORIO</v>
      </c>
      <c r="I671" s="121" t="s">
        <v>324</v>
      </c>
      <c r="J671" s="119">
        <v>1</v>
      </c>
      <c r="K671" s="122">
        <f>IF(G671="","",VLOOKUP(G671,ARANCEL!$B$5:$D$121,3,FALSE)*J671)</f>
        <v>3250</v>
      </c>
      <c r="L671" s="1229" t="s">
        <v>3438</v>
      </c>
      <c r="M671" s="1229">
        <v>4500220781</v>
      </c>
      <c r="N671" s="1229">
        <v>8622</v>
      </c>
    </row>
    <row r="672" spans="1:14" s="237" customFormat="1" x14ac:dyDescent="0.25">
      <c r="A672" s="816" t="s">
        <v>305</v>
      </c>
      <c r="B672" s="817">
        <v>41717</v>
      </c>
      <c r="C672" s="818" t="s">
        <v>3150</v>
      </c>
      <c r="D672" s="816" t="s">
        <v>69</v>
      </c>
      <c r="E672" s="819">
        <v>10178575</v>
      </c>
      <c r="F672" s="816">
        <v>24905692</v>
      </c>
      <c r="G672" s="816">
        <v>2704003</v>
      </c>
      <c r="H672" s="120" t="str">
        <f>IF(G672="","",VLOOKUP(G672,ARANCEL!$B$5:$D$121,2,FALSE))</f>
        <v xml:space="preserve">CORONA PERIFERICA CON PERNO MUÑON COLADO </v>
      </c>
      <c r="I672" s="121" t="s">
        <v>324</v>
      </c>
      <c r="J672" s="119">
        <v>1</v>
      </c>
      <c r="K672" s="122">
        <f>IF(G672="","",VLOOKUP(G672,ARANCEL!$B$5:$D$121,3,FALSE)*J672)</f>
        <v>32612</v>
      </c>
      <c r="L672" s="1229" t="s">
        <v>3058</v>
      </c>
      <c r="M672" s="1229">
        <v>4500225654</v>
      </c>
      <c r="N672" s="1229">
        <v>8926</v>
      </c>
    </row>
    <row r="673" spans="1:14" s="237" customFormat="1" x14ac:dyDescent="0.25">
      <c r="A673" s="816" t="s">
        <v>305</v>
      </c>
      <c r="B673" s="817">
        <v>41681</v>
      </c>
      <c r="C673" s="818" t="s">
        <v>847</v>
      </c>
      <c r="D673" s="816" t="s">
        <v>73</v>
      </c>
      <c r="E673" s="819">
        <v>10172898</v>
      </c>
      <c r="F673" s="816">
        <v>22262936</v>
      </c>
      <c r="G673" s="816">
        <v>2702048</v>
      </c>
      <c r="H673" s="120" t="str">
        <f>IF(G673="","",VLOOKUP(G673,ARANCEL!$B$5:$D$121,2,FALSE))</f>
        <v xml:space="preserve">SERVICIO LAB. IMPLANTE CORONA CEMENTADA/ATORNILLADA </v>
      </c>
      <c r="I673" s="121" t="s">
        <v>308</v>
      </c>
      <c r="J673" s="119">
        <v>1</v>
      </c>
      <c r="K673" s="122">
        <f>IF(G673="","",VLOOKUP(G673,ARANCEL!$B$5:$D$121,3,FALSE)*J673)</f>
        <v>43857</v>
      </c>
      <c r="L673" s="1229" t="s">
        <v>8279</v>
      </c>
      <c r="M673" s="1229">
        <v>4500257525</v>
      </c>
      <c r="N673" s="1229" t="s">
        <v>8282</v>
      </c>
    </row>
    <row r="674" spans="1:14" s="237" customFormat="1" x14ac:dyDescent="0.25">
      <c r="A674" s="816" t="s">
        <v>305</v>
      </c>
      <c r="B674" s="817">
        <v>41661</v>
      </c>
      <c r="C674" s="818" t="s">
        <v>1996</v>
      </c>
      <c r="D674" s="816" t="s">
        <v>73</v>
      </c>
      <c r="E674" s="819">
        <v>10169694</v>
      </c>
      <c r="F674" s="816">
        <v>24633777</v>
      </c>
      <c r="G674" s="816">
        <v>2704005</v>
      </c>
      <c r="H674" s="120" t="str">
        <f>IF(G674="","",VLOOKUP(G674,ARANCEL!$B$5:$D$121,2,FALSE))</f>
        <v>PROVISORIO</v>
      </c>
      <c r="I674" s="121" t="s">
        <v>325</v>
      </c>
      <c r="J674" s="119">
        <v>1</v>
      </c>
      <c r="K674" s="122">
        <f>IF(G674="","",VLOOKUP(G674,ARANCEL!$B$5:$D$121,3,FALSE)*J674)</f>
        <v>3250</v>
      </c>
      <c r="L674" s="1229" t="s">
        <v>2842</v>
      </c>
      <c r="M674" s="1229">
        <v>4500216215</v>
      </c>
      <c r="N674" s="1229">
        <v>8396</v>
      </c>
    </row>
    <row r="675" spans="1:14" s="237" customFormat="1" x14ac:dyDescent="0.25">
      <c r="A675" s="928" t="s">
        <v>305</v>
      </c>
      <c r="B675" s="817">
        <v>41708</v>
      </c>
      <c r="C675" s="818" t="s">
        <v>1996</v>
      </c>
      <c r="D675" s="816" t="s">
        <v>73</v>
      </c>
      <c r="E675" s="819">
        <v>10169694</v>
      </c>
      <c r="F675" s="816">
        <v>24633777</v>
      </c>
      <c r="G675" s="816">
        <v>2704031</v>
      </c>
      <c r="H675" s="120" t="str">
        <f>IF(G675="","",VLOOKUP(G675,ARANCEL!$B$5:$D$121,2,FALSE))</f>
        <v xml:space="preserve">PERNO MUÑON METALICO </v>
      </c>
      <c r="I675" s="121" t="s">
        <v>325</v>
      </c>
      <c r="J675" s="119">
        <v>1</v>
      </c>
      <c r="K675" s="122">
        <f>IF(G675="","",VLOOKUP(G675,ARANCEL!$B$5:$D$121,3,FALSE)*J675)</f>
        <v>12246</v>
      </c>
      <c r="L675" s="1229" t="s">
        <v>8279</v>
      </c>
      <c r="M675" s="1229">
        <v>4500257525</v>
      </c>
      <c r="N675" s="1229" t="s">
        <v>8282</v>
      </c>
    </row>
    <row r="676" spans="1:14" s="237" customFormat="1" x14ac:dyDescent="0.25">
      <c r="A676" s="816" t="s">
        <v>305</v>
      </c>
      <c r="B676" s="817">
        <v>41726</v>
      </c>
      <c r="C676" s="118" t="s">
        <v>1996</v>
      </c>
      <c r="D676" s="119" t="s">
        <v>73</v>
      </c>
      <c r="E676" s="162">
        <v>10169694</v>
      </c>
      <c r="F676" s="119">
        <v>24633777</v>
      </c>
      <c r="G676" s="816">
        <v>2704016</v>
      </c>
      <c r="H676" s="120" t="str">
        <f>IF(G676="","",VLOOKUP(G676,ARANCEL!$B$5:$D$121,2,FALSE))</f>
        <v xml:space="preserve">CORONA PROCERA </v>
      </c>
      <c r="I676" s="121" t="s">
        <v>325</v>
      </c>
      <c r="J676" s="119">
        <v>1</v>
      </c>
      <c r="K676" s="122">
        <f>IF(G676="","",VLOOKUP(G676,ARANCEL!$B$5:$D$121,3,FALSE)*J676)</f>
        <v>58477</v>
      </c>
      <c r="L676" s="1229" t="s">
        <v>3058</v>
      </c>
      <c r="M676" s="1229">
        <v>4500225654</v>
      </c>
      <c r="N676" s="1229">
        <v>8926</v>
      </c>
    </row>
    <row r="677" spans="1:14" s="237" customFormat="1" x14ac:dyDescent="0.25">
      <c r="A677" s="816" t="s">
        <v>305</v>
      </c>
      <c r="B677" s="817">
        <v>41996</v>
      </c>
      <c r="C677" s="818" t="s">
        <v>9098</v>
      </c>
      <c r="D677" s="816" t="s">
        <v>438</v>
      </c>
      <c r="E677" s="819">
        <v>10299275</v>
      </c>
      <c r="F677" s="816">
        <v>29865539</v>
      </c>
      <c r="G677" s="816">
        <v>2704005</v>
      </c>
      <c r="H677" s="120" t="str">
        <f>IF(G677="","",VLOOKUP(G677,ARANCEL!$B$5:$D$121,2,FALSE))</f>
        <v>PROVISORIO</v>
      </c>
      <c r="I677" s="121" t="s">
        <v>312</v>
      </c>
      <c r="J677" s="119">
        <v>1</v>
      </c>
      <c r="K677" s="122">
        <f>IF(G677="","",VLOOKUP(G677,ARANCEL!$B$5:$D$121,3,FALSE)*J677)</f>
        <v>3250</v>
      </c>
      <c r="L677" s="1349" t="s">
        <v>9431</v>
      </c>
      <c r="M677" s="1349">
        <v>4500269135</v>
      </c>
      <c r="N677" s="1349" t="s">
        <v>9434</v>
      </c>
    </row>
    <row r="678" spans="1:14" s="237" customFormat="1" x14ac:dyDescent="0.25">
      <c r="A678" s="816" t="s">
        <v>606</v>
      </c>
      <c r="B678" s="817">
        <v>41996</v>
      </c>
      <c r="C678" s="818" t="s">
        <v>9098</v>
      </c>
      <c r="D678" s="816" t="s">
        <v>438</v>
      </c>
      <c r="E678" s="819">
        <v>10299275</v>
      </c>
      <c r="F678" s="816">
        <v>29865539</v>
      </c>
      <c r="G678" s="816">
        <v>2704003</v>
      </c>
      <c r="H678" s="120" t="str">
        <f>IF(G678="","",VLOOKUP(G678,ARANCEL!$B$5:$D$121,2,FALSE))</f>
        <v xml:space="preserve">CORONA PERIFERICA CON PERNO MUÑON COLADO </v>
      </c>
      <c r="I678" s="121" t="s">
        <v>312</v>
      </c>
      <c r="J678" s="119">
        <v>1</v>
      </c>
      <c r="K678" s="122">
        <f>IF(G678="","",VLOOKUP(G678,ARANCEL!$B$5:$D$121,3,FALSE)*J678)</f>
        <v>32612</v>
      </c>
      <c r="L678" s="1349" t="s">
        <v>9431</v>
      </c>
      <c r="M678" s="1349">
        <v>4500269135</v>
      </c>
      <c r="N678" s="1349" t="s">
        <v>9434</v>
      </c>
    </row>
    <row r="679" spans="1:14" s="237" customFormat="1" x14ac:dyDescent="0.25">
      <c r="A679" s="816" t="s">
        <v>305</v>
      </c>
      <c r="B679" s="817">
        <v>41817</v>
      </c>
      <c r="C679" s="818" t="s">
        <v>5477</v>
      </c>
      <c r="D679" s="816" t="s">
        <v>1987</v>
      </c>
      <c r="E679" s="819">
        <v>10216852</v>
      </c>
      <c r="F679" s="816">
        <v>26682745</v>
      </c>
      <c r="G679" s="816">
        <v>2705003</v>
      </c>
      <c r="H679" s="120" t="str">
        <f>IF(G679="","",VLOOKUP(G679,ARANCEL!$B$5:$D$121,2,FALSE))</f>
        <v>INCRUSTACION ESTETICA (ART-GLASS O CERAMICA)</v>
      </c>
      <c r="I679" s="121" t="s">
        <v>326</v>
      </c>
      <c r="J679" s="119">
        <v>1</v>
      </c>
      <c r="K679" s="122">
        <f>IF(G679="","",VLOOKUP(G679,ARANCEL!$B$5:$D$121,3,FALSE)*J679)</f>
        <v>15676</v>
      </c>
      <c r="L679" s="1229" t="s">
        <v>5742</v>
      </c>
      <c r="M679" s="1229">
        <v>4500239396</v>
      </c>
      <c r="N679" s="1229" t="s">
        <v>5752</v>
      </c>
    </row>
    <row r="680" spans="1:14" s="237" customFormat="1" x14ac:dyDescent="0.25">
      <c r="A680" s="816" t="s">
        <v>305</v>
      </c>
      <c r="B680" s="817">
        <v>41808</v>
      </c>
      <c r="C680" s="818" t="s">
        <v>5193</v>
      </c>
      <c r="D680" s="816" t="s">
        <v>1987</v>
      </c>
      <c r="E680" s="819">
        <v>10212296</v>
      </c>
      <c r="F680" s="816">
        <v>26682745</v>
      </c>
      <c r="G680" s="816">
        <v>2705003</v>
      </c>
      <c r="H680" s="120" t="str">
        <f>IF(G680="","",VLOOKUP(G680,ARANCEL!$B$5:$D$121,2,FALSE))</f>
        <v>INCRUSTACION ESTETICA (ART-GLASS O CERAMICA)</v>
      </c>
      <c r="I680" s="121" t="s">
        <v>326</v>
      </c>
      <c r="J680" s="119">
        <v>1</v>
      </c>
      <c r="K680" s="122">
        <f>IF(G680="","",VLOOKUP(G680,ARANCEL!$B$5:$D$121,3,FALSE)*J680)</f>
        <v>15676</v>
      </c>
      <c r="L680" s="1229" t="s">
        <v>5742</v>
      </c>
      <c r="M680" s="1229">
        <v>4500241302</v>
      </c>
      <c r="N680" s="1229" t="s">
        <v>5769</v>
      </c>
    </row>
    <row r="681" spans="1:14" s="237" customFormat="1" x14ac:dyDescent="0.25">
      <c r="A681" s="816" t="s">
        <v>305</v>
      </c>
      <c r="B681" s="817">
        <v>41771</v>
      </c>
      <c r="C681" s="818" t="s">
        <v>4875</v>
      </c>
      <c r="D681" s="816" t="s">
        <v>73</v>
      </c>
      <c r="E681" s="819">
        <v>10195143</v>
      </c>
      <c r="F681" s="816">
        <v>26114552</v>
      </c>
      <c r="G681" s="816">
        <v>2704005</v>
      </c>
      <c r="H681" s="120" t="str">
        <f>IF(G681="","",VLOOKUP(G681,ARANCEL!$B$5:$D$121,2,FALSE))</f>
        <v>PROVISORIO</v>
      </c>
      <c r="I681" s="121" t="s">
        <v>613</v>
      </c>
      <c r="J681" s="119">
        <v>2</v>
      </c>
      <c r="K681" s="122">
        <f>IF(G681="","",VLOOKUP(G681,ARANCEL!$B$5:$D$121,3,FALSE)*J681)</f>
        <v>6500</v>
      </c>
      <c r="L681" s="1229" t="s">
        <v>5292</v>
      </c>
      <c r="M681" s="1229">
        <v>4500235470</v>
      </c>
      <c r="N681" s="1229">
        <v>9429</v>
      </c>
    </row>
    <row r="682" spans="1:14" s="237" customFormat="1" x14ac:dyDescent="0.25">
      <c r="A682" s="816" t="s">
        <v>305</v>
      </c>
      <c r="B682" s="817">
        <v>41792</v>
      </c>
      <c r="C682" s="818" t="s">
        <v>4875</v>
      </c>
      <c r="D682" s="816" t="s">
        <v>73</v>
      </c>
      <c r="E682" s="819">
        <v>10195143</v>
      </c>
      <c r="F682" s="816">
        <v>26114552</v>
      </c>
      <c r="G682" s="816">
        <v>2704031</v>
      </c>
      <c r="H682" s="120" t="str">
        <f>IF(G682="","",VLOOKUP(G682,ARANCEL!$B$5:$D$121,2,FALSE))</f>
        <v xml:space="preserve">PERNO MUÑON METALICO </v>
      </c>
      <c r="I682" s="121" t="s">
        <v>613</v>
      </c>
      <c r="J682" s="119">
        <v>2</v>
      </c>
      <c r="K682" s="122">
        <f>IF(G682="","",VLOOKUP(G682,ARANCEL!$B$5:$D$121,3,FALSE)*J682)</f>
        <v>24492</v>
      </c>
      <c r="L682" s="1229" t="s">
        <v>5292</v>
      </c>
      <c r="M682" s="1229">
        <v>4500235470</v>
      </c>
      <c r="N682" s="1229">
        <v>9429</v>
      </c>
    </row>
    <row r="683" spans="1:14" s="237" customFormat="1" x14ac:dyDescent="0.25">
      <c r="A683" s="816" t="s">
        <v>305</v>
      </c>
      <c r="B683" s="817">
        <v>41792</v>
      </c>
      <c r="C683" s="818" t="s">
        <v>4875</v>
      </c>
      <c r="D683" s="816" t="s">
        <v>73</v>
      </c>
      <c r="E683" s="819">
        <v>10195143</v>
      </c>
      <c r="F683" s="816">
        <v>26114552</v>
      </c>
      <c r="G683" s="816">
        <v>2704016</v>
      </c>
      <c r="H683" s="120" t="str">
        <f>IF(G683="","",VLOOKUP(G683,ARANCEL!$B$5:$D$121,2,FALSE))</f>
        <v xml:space="preserve">CORONA PROCERA </v>
      </c>
      <c r="I683" s="121" t="s">
        <v>613</v>
      </c>
      <c r="J683" s="119">
        <v>2</v>
      </c>
      <c r="K683" s="122">
        <f>IF(G683="","",VLOOKUP(G683,ARANCEL!$B$5:$D$121,3,FALSE)*J683)</f>
        <v>116954</v>
      </c>
      <c r="L683" s="1229" t="s">
        <v>5292</v>
      </c>
      <c r="M683" s="1229">
        <v>4500235470</v>
      </c>
      <c r="N683" s="1229">
        <v>9429</v>
      </c>
    </row>
    <row r="684" spans="1:14" s="237" customFormat="1" x14ac:dyDescent="0.25">
      <c r="A684" s="816" t="s">
        <v>305</v>
      </c>
      <c r="B684" s="817">
        <v>41933</v>
      </c>
      <c r="C684" s="818" t="s">
        <v>7742</v>
      </c>
      <c r="D684" s="816" t="s">
        <v>73</v>
      </c>
      <c r="E684" s="819">
        <v>10267490</v>
      </c>
      <c r="F684" s="816">
        <v>28167991</v>
      </c>
      <c r="G684" s="816">
        <v>2705003</v>
      </c>
      <c r="H684" s="120" t="str">
        <f>IF(G684="","",VLOOKUP(G684,ARANCEL!$B$5:$D$121,2,FALSE))</f>
        <v>INCRUSTACION ESTETICA (ART-GLASS O CERAMICA)</v>
      </c>
      <c r="I684" s="121" t="s">
        <v>312</v>
      </c>
      <c r="J684" s="119">
        <v>1</v>
      </c>
      <c r="K684" s="122">
        <f>IF(G684="","",VLOOKUP(G684,ARANCEL!$B$5:$D$121,3,FALSE)*J684)</f>
        <v>15676</v>
      </c>
      <c r="L684" s="1229" t="s">
        <v>8256</v>
      </c>
      <c r="M684" s="1229">
        <v>4500265261</v>
      </c>
      <c r="N684" s="1229" t="s">
        <v>8947</v>
      </c>
    </row>
    <row r="685" spans="1:14" s="924" customFormat="1" x14ac:dyDescent="0.25">
      <c r="A685" s="816" t="s">
        <v>305</v>
      </c>
      <c r="B685" s="817">
        <v>41967</v>
      </c>
      <c r="C685" s="818" t="s">
        <v>8556</v>
      </c>
      <c r="D685" s="816" t="s">
        <v>400</v>
      </c>
      <c r="E685" s="819">
        <v>10285019</v>
      </c>
      <c r="F685" s="816">
        <v>29733193</v>
      </c>
      <c r="G685" s="816">
        <v>2708001</v>
      </c>
      <c r="H685" s="120" t="str">
        <f>IF(G685="","",VLOOKUP(G685,ARANCEL!$B$5:$D$121,2,FALSE))</f>
        <v xml:space="preserve">PLACA DE ORTODONCIA SIN TORNILLO </v>
      </c>
      <c r="I685" s="121" t="s">
        <v>306</v>
      </c>
      <c r="J685" s="119">
        <v>1</v>
      </c>
      <c r="K685" s="122">
        <f>IF(G685="","",VLOOKUP(G685,ARANCEL!$B$5:$D$121,3,FALSE)*J685)</f>
        <v>17997</v>
      </c>
      <c r="L685" s="1349" t="s">
        <v>9431</v>
      </c>
      <c r="M685" s="1349">
        <v>4500269135</v>
      </c>
      <c r="N685" s="1349" t="s">
        <v>9434</v>
      </c>
    </row>
    <row r="686" spans="1:14" s="237" customFormat="1" x14ac:dyDescent="0.25">
      <c r="A686" s="816" t="s">
        <v>305</v>
      </c>
      <c r="B686" s="817">
        <v>41859</v>
      </c>
      <c r="C686" s="818" t="s">
        <v>1140</v>
      </c>
      <c r="D686" s="816" t="s">
        <v>1987</v>
      </c>
      <c r="E686" s="819">
        <v>10238870</v>
      </c>
      <c r="F686" s="816">
        <v>27530090</v>
      </c>
      <c r="G686" s="816">
        <v>2705003</v>
      </c>
      <c r="H686" s="120" t="str">
        <f>IF(G686="","",VLOOKUP(G686,ARANCEL!$B$5:$D$121,2,FALSE))</f>
        <v>INCRUSTACION ESTETICA (ART-GLASS O CERAMICA)</v>
      </c>
      <c r="I686" s="121" t="s">
        <v>317</v>
      </c>
      <c r="J686" s="119">
        <v>1</v>
      </c>
      <c r="K686" s="122">
        <f>IF(G686="","",VLOOKUP(G686,ARANCEL!$B$5:$D$121,3,FALSE)*J686)</f>
        <v>15676</v>
      </c>
      <c r="L686" s="1229" t="s">
        <v>6905</v>
      </c>
      <c r="M686" s="1229">
        <v>4500249770</v>
      </c>
      <c r="N686" s="1229" t="s">
        <v>7143</v>
      </c>
    </row>
    <row r="687" spans="1:14" s="237" customFormat="1" x14ac:dyDescent="0.25">
      <c r="A687" s="816" t="s">
        <v>305</v>
      </c>
      <c r="B687" s="817">
        <v>41906</v>
      </c>
      <c r="C687" s="818" t="s">
        <v>7197</v>
      </c>
      <c r="D687" s="816" t="s">
        <v>516</v>
      </c>
      <c r="E687" s="819">
        <v>10256807</v>
      </c>
      <c r="F687" s="816">
        <v>27564161</v>
      </c>
      <c r="G687" s="816">
        <v>2704025</v>
      </c>
      <c r="H687" s="120" t="str">
        <f>IF(G687="","",VLOOKUP(G687,ARANCEL!$B$5:$D$121,2,FALSE))</f>
        <v>PROTESIS METALICA CON VALPLAST (RETENEDORES ESTETICOS)</v>
      </c>
      <c r="I687" s="121" t="s">
        <v>306</v>
      </c>
      <c r="J687" s="119">
        <v>1</v>
      </c>
      <c r="K687" s="122">
        <f>IF(G687="","",VLOOKUP(G687,ARANCEL!$B$5:$D$121,3,FALSE)*J687)</f>
        <v>89964</v>
      </c>
      <c r="L687" s="1229" t="s">
        <v>8256</v>
      </c>
      <c r="M687" s="1229">
        <v>4500265261</v>
      </c>
      <c r="N687" s="1229" t="s">
        <v>8947</v>
      </c>
    </row>
    <row r="688" spans="1:14" s="237" customFormat="1" x14ac:dyDescent="0.25">
      <c r="A688" s="816" t="s">
        <v>305</v>
      </c>
      <c r="B688" s="817">
        <v>41990</v>
      </c>
      <c r="C688" s="818" t="s">
        <v>8971</v>
      </c>
      <c r="D688" s="816" t="s">
        <v>70</v>
      </c>
      <c r="E688" s="819">
        <v>10296169</v>
      </c>
      <c r="F688" s="816">
        <v>29516766</v>
      </c>
      <c r="G688" s="816">
        <v>2705003</v>
      </c>
      <c r="H688" s="120" t="str">
        <f>IF(G688="","",VLOOKUP(G688,ARANCEL!$B$5:$D$121,2,FALSE))</f>
        <v>INCRUSTACION ESTETICA (ART-GLASS O CERAMICA)</v>
      </c>
      <c r="I688" s="121" t="s">
        <v>326</v>
      </c>
      <c r="J688" s="119">
        <v>1</v>
      </c>
      <c r="K688" s="122">
        <f>IF(G688="","",VLOOKUP(G688,ARANCEL!$B$5:$D$121,3,FALSE)*J688)</f>
        <v>15676</v>
      </c>
      <c r="L688" s="1349" t="s">
        <v>9431</v>
      </c>
      <c r="M688" s="1349">
        <v>4500269135</v>
      </c>
      <c r="N688" s="1349" t="s">
        <v>9434</v>
      </c>
    </row>
    <row r="689" spans="1:14" s="237" customFormat="1" x14ac:dyDescent="0.25">
      <c r="A689" s="816" t="s">
        <v>305</v>
      </c>
      <c r="B689" s="817">
        <v>41845</v>
      </c>
      <c r="C689" s="818" t="s">
        <v>5968</v>
      </c>
      <c r="D689" s="816" t="s">
        <v>73</v>
      </c>
      <c r="E689" s="819">
        <v>10230764</v>
      </c>
      <c r="F689" s="816">
        <v>27618544</v>
      </c>
      <c r="G689" s="816">
        <v>2704005</v>
      </c>
      <c r="H689" s="120" t="str">
        <f>IF(G689="","",VLOOKUP(G689,ARANCEL!$B$5:$D$121,2,FALSE))</f>
        <v>PROVISORIO</v>
      </c>
      <c r="I689" s="121" t="s">
        <v>317</v>
      </c>
      <c r="J689" s="119">
        <v>1</v>
      </c>
      <c r="K689" s="122">
        <f>IF(G689="","",VLOOKUP(G689,ARANCEL!$B$5:$D$121,3,FALSE)*J689)</f>
        <v>3250</v>
      </c>
      <c r="L689" s="1229" t="s">
        <v>6017</v>
      </c>
      <c r="M689" s="1229">
        <v>4500245445</v>
      </c>
      <c r="N689" s="1229">
        <v>9809</v>
      </c>
    </row>
    <row r="690" spans="1:14" s="237" customFormat="1" x14ac:dyDescent="0.25">
      <c r="A690" s="816" t="s">
        <v>305</v>
      </c>
      <c r="B690" s="817">
        <v>41893</v>
      </c>
      <c r="C690" s="818" t="s">
        <v>5968</v>
      </c>
      <c r="D690" s="816" t="s">
        <v>73</v>
      </c>
      <c r="E690" s="819">
        <v>10230764</v>
      </c>
      <c r="F690" s="816">
        <v>27618544</v>
      </c>
      <c r="G690" s="816">
        <v>2704003</v>
      </c>
      <c r="H690" s="120" t="str">
        <f>IF(G690="","",VLOOKUP(G690,ARANCEL!$B$5:$D$121,2,FALSE))</f>
        <v xml:space="preserve">CORONA PERIFERICA CON PERNO MUÑON COLADO </v>
      </c>
      <c r="I690" s="121" t="s">
        <v>317</v>
      </c>
      <c r="J690" s="119">
        <v>1</v>
      </c>
      <c r="K690" s="122">
        <f>IF(G690="","",VLOOKUP(G690,ARANCEL!$B$5:$D$121,3,FALSE)*J690)</f>
        <v>32612</v>
      </c>
      <c r="L690" s="1229" t="s">
        <v>8256</v>
      </c>
      <c r="M690" s="1229">
        <v>4500265261</v>
      </c>
      <c r="N690" s="1229" t="s">
        <v>8947</v>
      </c>
    </row>
    <row r="691" spans="1:14" s="237" customFormat="1" x14ac:dyDescent="0.25">
      <c r="A691" s="816" t="s">
        <v>305</v>
      </c>
      <c r="B691" s="817">
        <v>41844</v>
      </c>
      <c r="C691" s="818" t="s">
        <v>5969</v>
      </c>
      <c r="D691" s="816" t="s">
        <v>1987</v>
      </c>
      <c r="E691" s="819">
        <v>10230761</v>
      </c>
      <c r="F691" s="816">
        <v>27101682</v>
      </c>
      <c r="G691" s="816">
        <v>2705003</v>
      </c>
      <c r="H691" s="120" t="str">
        <f>IF(G691="","",VLOOKUP(G691,ARANCEL!$B$5:$D$121,2,FALSE))</f>
        <v>INCRUSTACION ESTETICA (ART-GLASS O CERAMICA)</v>
      </c>
      <c r="I691" s="121" t="s">
        <v>622</v>
      </c>
      <c r="J691" s="119">
        <v>2</v>
      </c>
      <c r="K691" s="122">
        <f>IF(G691="","",VLOOKUP(G691,ARANCEL!$B$5:$D$121,3,FALSE)*J691)</f>
        <v>31352</v>
      </c>
      <c r="L691" s="1229" t="s">
        <v>6017</v>
      </c>
      <c r="M691" s="1229">
        <v>4500245445</v>
      </c>
      <c r="N691" s="1229">
        <v>9809</v>
      </c>
    </row>
    <row r="692" spans="1:14" s="237" customFormat="1" x14ac:dyDescent="0.25">
      <c r="A692" s="816" t="s">
        <v>305</v>
      </c>
      <c r="B692" s="817">
        <v>41850</v>
      </c>
      <c r="C692" s="818" t="s">
        <v>6103</v>
      </c>
      <c r="D692" s="816" t="s">
        <v>70</v>
      </c>
      <c r="E692" s="819">
        <v>10233537</v>
      </c>
      <c r="F692" s="816">
        <v>27136591</v>
      </c>
      <c r="G692" s="816">
        <v>2705003</v>
      </c>
      <c r="H692" s="120" t="str">
        <f>IF(G692="","",VLOOKUP(G692,ARANCEL!$B$5:$D$121,2,FALSE))</f>
        <v>INCRUSTACION ESTETICA (ART-GLASS O CERAMICA)</v>
      </c>
      <c r="I692" s="121" t="s">
        <v>643</v>
      </c>
      <c r="J692" s="119">
        <v>1</v>
      </c>
      <c r="K692" s="122">
        <f>IF(G692="","",VLOOKUP(G692,ARANCEL!$B$5:$D$121,3,FALSE)*J692)</f>
        <v>15676</v>
      </c>
      <c r="L692" s="1229" t="s">
        <v>6017</v>
      </c>
      <c r="M692" s="1229">
        <v>4500245445</v>
      </c>
      <c r="N692" s="1229">
        <v>9809</v>
      </c>
    </row>
    <row r="693" spans="1:14" s="237" customFormat="1" x14ac:dyDescent="0.25">
      <c r="A693" s="816" t="s">
        <v>305</v>
      </c>
      <c r="B693" s="817">
        <v>41891</v>
      </c>
      <c r="C693" s="818" t="s">
        <v>6976</v>
      </c>
      <c r="D693" s="816" t="s">
        <v>438</v>
      </c>
      <c r="E693" s="819">
        <v>10253557</v>
      </c>
      <c r="F693" s="816">
        <v>27809245</v>
      </c>
      <c r="G693" s="816">
        <v>2705003</v>
      </c>
      <c r="H693" s="120" t="str">
        <f>IF(G693="","",VLOOKUP(G693,ARANCEL!$B$5:$D$121,2,FALSE))</f>
        <v>INCRUSTACION ESTETICA (ART-GLASS O CERAMICA)</v>
      </c>
      <c r="I693" s="121" t="s">
        <v>618</v>
      </c>
      <c r="J693" s="119">
        <v>1</v>
      </c>
      <c r="K693" s="122">
        <f>IF(G693="","",VLOOKUP(G693,ARANCEL!$B$5:$D$121,3,FALSE)*J693)</f>
        <v>15676</v>
      </c>
      <c r="L693" s="1229" t="s">
        <v>8256</v>
      </c>
      <c r="M693" s="1229">
        <v>4500265261</v>
      </c>
      <c r="N693" s="1229" t="s">
        <v>8947</v>
      </c>
    </row>
    <row r="694" spans="1:14" s="5" customFormat="1" x14ac:dyDescent="0.25">
      <c r="A694" s="712" t="s">
        <v>305</v>
      </c>
      <c r="B694" s="719">
        <v>41723</v>
      </c>
      <c r="C694" s="118" t="s">
        <v>3421</v>
      </c>
      <c r="D694" s="119" t="s">
        <v>73</v>
      </c>
      <c r="E694" s="162">
        <v>10182171</v>
      </c>
      <c r="F694" s="119">
        <v>25514364</v>
      </c>
      <c r="G694" s="712">
        <v>2704031</v>
      </c>
      <c r="H694" s="120" t="str">
        <f>IF(G694="","",VLOOKUP(G694,ARANCEL!$B$5:$D$121,2,FALSE))</f>
        <v xml:space="preserve">PERNO MUÑON METALICO </v>
      </c>
      <c r="I694" s="121" t="s">
        <v>325</v>
      </c>
      <c r="J694" s="119">
        <v>1</v>
      </c>
      <c r="K694" s="122">
        <f>IF(G694="","",VLOOKUP(G694,ARANCEL!$B$5:$D$121,3,FALSE)*J694)</f>
        <v>12246</v>
      </c>
      <c r="L694" s="1229" t="s">
        <v>3058</v>
      </c>
      <c r="M694" s="1229">
        <v>4500225658</v>
      </c>
      <c r="N694" s="1229">
        <v>8928</v>
      </c>
    </row>
    <row r="695" spans="1:14" s="237" customFormat="1" x14ac:dyDescent="0.25">
      <c r="A695" s="816" t="s">
        <v>305</v>
      </c>
      <c r="B695" s="817">
        <v>41723</v>
      </c>
      <c r="C695" s="818" t="s">
        <v>3421</v>
      </c>
      <c r="D695" s="816" t="s">
        <v>73</v>
      </c>
      <c r="E695" s="819">
        <v>10182171</v>
      </c>
      <c r="F695" s="816">
        <v>25514364</v>
      </c>
      <c r="G695" s="816">
        <v>2704016</v>
      </c>
      <c r="H695" s="120" t="str">
        <f>IF(G695="","",VLOOKUP(G695,ARANCEL!$B$5:$D$121,2,FALSE))</f>
        <v xml:space="preserve">CORONA PROCERA </v>
      </c>
      <c r="I695" s="121" t="s">
        <v>325</v>
      </c>
      <c r="J695" s="119">
        <v>1</v>
      </c>
      <c r="K695" s="122">
        <f>IF(G695="","",VLOOKUP(G695,ARANCEL!$B$5:$D$121,3,FALSE)*J695)</f>
        <v>58477</v>
      </c>
      <c r="L695" s="1229" t="s">
        <v>3058</v>
      </c>
      <c r="M695" s="1229">
        <v>4500225654</v>
      </c>
      <c r="N695" s="1229">
        <v>8926</v>
      </c>
    </row>
    <row r="696" spans="1:14" s="237" customFormat="1" x14ac:dyDescent="0.25">
      <c r="A696" s="816" t="s">
        <v>305</v>
      </c>
      <c r="B696" s="817">
        <v>41726</v>
      </c>
      <c r="C696" s="818" t="s">
        <v>3421</v>
      </c>
      <c r="D696" s="816" t="s">
        <v>73</v>
      </c>
      <c r="E696" s="819">
        <v>10182171</v>
      </c>
      <c r="F696" s="816">
        <v>25514364</v>
      </c>
      <c r="G696" s="816">
        <v>2704005</v>
      </c>
      <c r="H696" s="120" t="str">
        <f>IF(G696="","",VLOOKUP(G696,ARANCEL!$B$5:$D$121,2,FALSE))</f>
        <v>PROVISORIO</v>
      </c>
      <c r="I696" s="121" t="s">
        <v>325</v>
      </c>
      <c r="J696" s="119">
        <v>1</v>
      </c>
      <c r="K696" s="122">
        <f>IF(G696="","",VLOOKUP(G696,ARANCEL!$B$5:$D$121,3,FALSE)*J696)</f>
        <v>3250</v>
      </c>
      <c r="L696" s="1229" t="s">
        <v>3058</v>
      </c>
      <c r="M696" s="1229">
        <v>4500225654</v>
      </c>
      <c r="N696" s="1229">
        <v>8926</v>
      </c>
    </row>
    <row r="697" spans="1:14" s="237" customFormat="1" x14ac:dyDescent="0.25">
      <c r="A697" s="816" t="s">
        <v>305</v>
      </c>
      <c r="B697" s="817">
        <v>41746</v>
      </c>
      <c r="C697" s="818" t="s">
        <v>4026</v>
      </c>
      <c r="D697" s="816" t="s">
        <v>514</v>
      </c>
      <c r="E697" s="819">
        <v>10189120</v>
      </c>
      <c r="F697" s="816">
        <v>25968502</v>
      </c>
      <c r="G697" s="816">
        <v>2704005</v>
      </c>
      <c r="H697" s="120" t="str">
        <f>IF(G697="","",VLOOKUP(G697,ARANCEL!$B$5:$D$121,2,FALSE))</f>
        <v>PROVISORIO</v>
      </c>
      <c r="I697" s="121" t="s">
        <v>311</v>
      </c>
      <c r="J697" s="119">
        <v>1</v>
      </c>
      <c r="K697" s="122">
        <f>IF(G697="","",VLOOKUP(G697,ARANCEL!$B$5:$D$121,3,FALSE)*J697)</f>
        <v>3250</v>
      </c>
      <c r="L697" s="1229" t="s">
        <v>4612</v>
      </c>
      <c r="M697" s="1229">
        <v>4500229979</v>
      </c>
      <c r="N697" s="1229">
        <v>9191</v>
      </c>
    </row>
    <row r="698" spans="1:14" s="237" customFormat="1" x14ac:dyDescent="0.25">
      <c r="A698" s="816" t="s">
        <v>305</v>
      </c>
      <c r="B698" s="817">
        <v>41746</v>
      </c>
      <c r="C698" s="818" t="s">
        <v>4026</v>
      </c>
      <c r="D698" s="816" t="s">
        <v>514</v>
      </c>
      <c r="E698" s="819">
        <v>10189120</v>
      </c>
      <c r="F698" s="816">
        <v>25968502</v>
      </c>
      <c r="G698" s="816">
        <v>2704003</v>
      </c>
      <c r="H698" s="120" t="str">
        <f>IF(G698="","",VLOOKUP(G698,ARANCEL!$B$5:$D$121,2,FALSE))</f>
        <v xml:space="preserve">CORONA PERIFERICA CON PERNO MUÑON COLADO </v>
      </c>
      <c r="I698" s="121" t="s">
        <v>311</v>
      </c>
      <c r="J698" s="119">
        <v>1</v>
      </c>
      <c r="K698" s="122">
        <f>IF(G698="","",VLOOKUP(G698,ARANCEL!$B$5:$D$121,3,FALSE)*J698)</f>
        <v>32612</v>
      </c>
      <c r="L698" s="1229" t="s">
        <v>4612</v>
      </c>
      <c r="M698" s="1229">
        <v>4500229979</v>
      </c>
      <c r="N698" s="1229">
        <v>9191</v>
      </c>
    </row>
    <row r="699" spans="1:14" s="237" customFormat="1" x14ac:dyDescent="0.25">
      <c r="A699" s="816" t="s">
        <v>305</v>
      </c>
      <c r="B699" s="817">
        <v>41813</v>
      </c>
      <c r="C699" s="818" t="s">
        <v>5285</v>
      </c>
      <c r="D699" s="816" t="s">
        <v>514</v>
      </c>
      <c r="E699" s="819">
        <v>10214337</v>
      </c>
      <c r="F699" s="816">
        <v>26302538</v>
      </c>
      <c r="G699" s="816">
        <v>2704005</v>
      </c>
      <c r="H699" s="120" t="str">
        <f>IF(G699="","",VLOOKUP(G699,ARANCEL!$B$5:$D$121,2,FALSE))</f>
        <v>PROVISORIO</v>
      </c>
      <c r="I699" s="121" t="s">
        <v>322</v>
      </c>
      <c r="J699" s="119">
        <v>1</v>
      </c>
      <c r="K699" s="122">
        <f>IF(G699="","",VLOOKUP(G699,ARANCEL!$B$5:$D$121,3,FALSE)*J699)</f>
        <v>3250</v>
      </c>
      <c r="L699" s="1229" t="s">
        <v>5742</v>
      </c>
      <c r="M699" s="1229">
        <v>4500239396</v>
      </c>
      <c r="N699" s="1229" t="s">
        <v>5752</v>
      </c>
    </row>
    <row r="700" spans="1:14" s="237" customFormat="1" x14ac:dyDescent="0.25">
      <c r="A700" s="824" t="s">
        <v>305</v>
      </c>
      <c r="B700" s="817">
        <v>41848</v>
      </c>
      <c r="C700" s="818" t="s">
        <v>5285</v>
      </c>
      <c r="D700" s="816" t="s">
        <v>514</v>
      </c>
      <c r="E700" s="819">
        <v>10214337</v>
      </c>
      <c r="F700" s="816">
        <v>26302538</v>
      </c>
      <c r="G700" s="816">
        <v>2704003</v>
      </c>
      <c r="H700" s="120" t="str">
        <f>IF(G700="","",VLOOKUP(G700,ARANCEL!$B$5:$D$121,2,FALSE))</f>
        <v xml:space="preserve">CORONA PERIFERICA CON PERNO MUÑON COLADO </v>
      </c>
      <c r="I700" s="121" t="s">
        <v>322</v>
      </c>
      <c r="J700" s="119">
        <v>1</v>
      </c>
      <c r="K700" s="122">
        <f>IF(G700="","",VLOOKUP(G700,ARANCEL!$B$5:$D$121,3,FALSE)*J700)</f>
        <v>32612</v>
      </c>
      <c r="L700" s="1229" t="s">
        <v>6017</v>
      </c>
      <c r="M700" s="1229">
        <v>4500245445</v>
      </c>
      <c r="N700" s="1229">
        <v>9809</v>
      </c>
    </row>
    <row r="701" spans="1:14" s="237" customFormat="1" x14ac:dyDescent="0.25">
      <c r="A701" s="816" t="s">
        <v>305</v>
      </c>
      <c r="B701" s="817">
        <v>41956</v>
      </c>
      <c r="C701" s="818" t="s">
        <v>8181</v>
      </c>
      <c r="D701" s="816" t="s">
        <v>516</v>
      </c>
      <c r="E701" s="819">
        <v>10278636</v>
      </c>
      <c r="F701" s="816">
        <v>2982629</v>
      </c>
      <c r="G701" s="816">
        <v>2704005</v>
      </c>
      <c r="H701" s="120" t="str">
        <f>IF(G701="","",VLOOKUP(G701,ARANCEL!$B$5:$D$121,2,FALSE))</f>
        <v>PROVISORIO</v>
      </c>
      <c r="I701" s="121" t="s">
        <v>315</v>
      </c>
      <c r="J701" s="119">
        <v>1</v>
      </c>
      <c r="K701" s="122">
        <f>IF(G701="","",VLOOKUP(G701,ARANCEL!$B$5:$D$121,3,FALSE)*J701)</f>
        <v>3250</v>
      </c>
      <c r="L701" s="1349" t="s">
        <v>9431</v>
      </c>
      <c r="M701" s="1349">
        <v>4500269135</v>
      </c>
      <c r="N701" s="1349" t="s">
        <v>9434</v>
      </c>
    </row>
    <row r="702" spans="1:14" s="237" customFormat="1" x14ac:dyDescent="0.25">
      <c r="A702" s="816" t="s">
        <v>313</v>
      </c>
      <c r="B702" s="817">
        <v>41956</v>
      </c>
      <c r="C702" s="818" t="s">
        <v>8181</v>
      </c>
      <c r="D702" s="816" t="s">
        <v>516</v>
      </c>
      <c r="E702" s="819">
        <v>10278636</v>
      </c>
      <c r="F702" s="816">
        <v>2982629</v>
      </c>
      <c r="G702" s="816">
        <v>2704003</v>
      </c>
      <c r="H702" s="120" t="str">
        <f>IF(G702="","",VLOOKUP(G702,ARANCEL!$B$5:$D$121,2,FALSE))</f>
        <v xml:space="preserve">CORONA PERIFERICA CON PERNO MUÑON COLADO </v>
      </c>
      <c r="I702" s="121"/>
      <c r="J702" s="119">
        <v>1</v>
      </c>
      <c r="K702" s="122">
        <f>IF(G702="","",VLOOKUP(G702,ARANCEL!$B$5:$D$121,3,FALSE)*J702)</f>
        <v>32612</v>
      </c>
      <c r="L702" s="1349" t="s">
        <v>9431</v>
      </c>
      <c r="M702" s="1349">
        <v>4500269135</v>
      </c>
      <c r="N702" s="1349" t="s">
        <v>9434</v>
      </c>
    </row>
    <row r="703" spans="1:14" s="237" customFormat="1" x14ac:dyDescent="0.25">
      <c r="A703" s="816" t="s">
        <v>305</v>
      </c>
      <c r="B703" s="817">
        <v>41859</v>
      </c>
      <c r="C703" s="818" t="s">
        <v>6303</v>
      </c>
      <c r="D703" s="816" t="s">
        <v>1987</v>
      </c>
      <c r="E703" s="819">
        <v>10238539</v>
      </c>
      <c r="F703" s="816">
        <v>27827959</v>
      </c>
      <c r="G703" s="816">
        <v>2705003</v>
      </c>
      <c r="H703" s="120" t="str">
        <f>IF(G703="","",VLOOKUP(G703,ARANCEL!$B$5:$D$121,2,FALSE))</f>
        <v>INCRUSTACION ESTETICA (ART-GLASS O CERAMICA)</v>
      </c>
      <c r="I703" s="121" t="s">
        <v>308</v>
      </c>
      <c r="J703" s="119">
        <v>1</v>
      </c>
      <c r="K703" s="122">
        <f>IF(G703="","",VLOOKUP(G703,ARANCEL!$B$5:$D$121,3,FALSE)*J703)</f>
        <v>15676</v>
      </c>
      <c r="L703" s="1229" t="s">
        <v>6905</v>
      </c>
      <c r="M703" s="1229">
        <v>4500249770</v>
      </c>
      <c r="N703" s="1229" t="s">
        <v>7143</v>
      </c>
    </row>
    <row r="704" spans="1:14" s="237" customFormat="1" x14ac:dyDescent="0.25">
      <c r="A704" s="816" t="s">
        <v>305</v>
      </c>
      <c r="B704" s="817">
        <v>41941</v>
      </c>
      <c r="C704" s="818" t="s">
        <v>7930</v>
      </c>
      <c r="D704" s="816" t="s">
        <v>514</v>
      </c>
      <c r="E704" s="819">
        <v>10271648</v>
      </c>
      <c r="F704" s="816">
        <v>28768898</v>
      </c>
      <c r="G704" s="816">
        <v>2704005</v>
      </c>
      <c r="H704" s="820" t="str">
        <f>IF(G704="","",VLOOKUP(G704,ARANCEL!$B$5:$D$121,2,FALSE))</f>
        <v>PROVISORIO</v>
      </c>
      <c r="I704" s="821" t="s">
        <v>335</v>
      </c>
      <c r="J704" s="816">
        <v>1</v>
      </c>
      <c r="K704" s="822">
        <f>IF(G704="","",VLOOKUP(G704,ARANCEL!$B$5:$D$121,3,FALSE)*J704)</f>
        <v>3250</v>
      </c>
      <c r="L704" s="1210" t="s">
        <v>8256</v>
      </c>
      <c r="M704" s="1210">
        <v>4500265261</v>
      </c>
      <c r="N704" s="1210" t="s">
        <v>8947</v>
      </c>
    </row>
    <row r="705" spans="1:14" s="237" customFormat="1" x14ac:dyDescent="0.25">
      <c r="A705" s="816" t="s">
        <v>305</v>
      </c>
      <c r="B705" s="817">
        <v>41941</v>
      </c>
      <c r="C705" s="818" t="s">
        <v>7930</v>
      </c>
      <c r="D705" s="816" t="s">
        <v>514</v>
      </c>
      <c r="E705" s="819">
        <v>10271648</v>
      </c>
      <c r="F705" s="816">
        <v>28768898</v>
      </c>
      <c r="G705" s="816">
        <v>2704003</v>
      </c>
      <c r="H705" s="820" t="str">
        <f>IF(G705="","",VLOOKUP(G705,ARANCEL!$B$5:$D$121,2,FALSE))</f>
        <v xml:space="preserve">CORONA PERIFERICA CON PERNO MUÑON COLADO </v>
      </c>
      <c r="I705" s="821" t="s">
        <v>335</v>
      </c>
      <c r="J705" s="816">
        <v>1</v>
      </c>
      <c r="K705" s="822">
        <f>IF(G705="","",VLOOKUP(G705,ARANCEL!$B$5:$D$121,3,FALSE)*J705)</f>
        <v>32612</v>
      </c>
      <c r="L705" s="1210" t="s">
        <v>8256</v>
      </c>
      <c r="M705" s="1210">
        <v>4500265261</v>
      </c>
      <c r="N705" s="1210" t="s">
        <v>8947</v>
      </c>
    </row>
    <row r="706" spans="1:14" s="237" customFormat="1" x14ac:dyDescent="0.25">
      <c r="A706" s="816" t="s">
        <v>305</v>
      </c>
      <c r="B706" s="817">
        <v>41905</v>
      </c>
      <c r="C706" s="818" t="s">
        <v>7242</v>
      </c>
      <c r="D706" s="816" t="s">
        <v>438</v>
      </c>
      <c r="E706" s="819">
        <v>10257397</v>
      </c>
      <c r="F706" s="816">
        <v>28297172</v>
      </c>
      <c r="G706" s="816">
        <v>2705003</v>
      </c>
      <c r="H706" s="820" t="str">
        <f>IF(G706="","",VLOOKUP(G706,ARANCEL!$B$5:$D$121,2,FALSE))</f>
        <v>INCRUSTACION ESTETICA (ART-GLASS O CERAMICA)</v>
      </c>
      <c r="I706" s="821" t="s">
        <v>308</v>
      </c>
      <c r="J706" s="816">
        <v>1</v>
      </c>
      <c r="K706" s="822">
        <f>IF(G706="","",VLOOKUP(G706,ARANCEL!$B$5:$D$121,3,FALSE)*J706)</f>
        <v>15676</v>
      </c>
      <c r="L706" s="1210" t="s">
        <v>8256</v>
      </c>
      <c r="M706" s="1210">
        <v>4500265261</v>
      </c>
      <c r="N706" s="1210" t="s">
        <v>8947</v>
      </c>
    </row>
    <row r="707" spans="1:14" s="237" customFormat="1" x14ac:dyDescent="0.25">
      <c r="A707" s="816" t="s">
        <v>305</v>
      </c>
      <c r="B707" s="817">
        <v>41920</v>
      </c>
      <c r="C707" s="818" t="s">
        <v>7487</v>
      </c>
      <c r="D707" s="816" t="s">
        <v>7488</v>
      </c>
      <c r="E707" s="819">
        <v>10260669</v>
      </c>
      <c r="F707" s="816">
        <v>25176268</v>
      </c>
      <c r="G707" s="816">
        <v>2708001</v>
      </c>
      <c r="H707" s="820" t="str">
        <f>IF(G707="","",VLOOKUP(G707,ARANCEL!$B$5:$D$121,2,FALSE))</f>
        <v xml:space="preserve">PLACA DE ORTODONCIA SIN TORNILLO </v>
      </c>
      <c r="I707" s="821" t="s">
        <v>306</v>
      </c>
      <c r="J707" s="816">
        <v>1</v>
      </c>
      <c r="K707" s="822">
        <f>IF(G707="","",VLOOKUP(G707,ARANCEL!$B$5:$D$121,3,FALSE)*J707)</f>
        <v>17997</v>
      </c>
      <c r="L707" s="1210" t="s">
        <v>8256</v>
      </c>
      <c r="M707" s="1210">
        <v>4500265261</v>
      </c>
      <c r="N707" s="1210" t="s">
        <v>8947</v>
      </c>
    </row>
    <row r="708" spans="1:14" s="237" customFormat="1" x14ac:dyDescent="0.25">
      <c r="A708" s="712" t="s">
        <v>305</v>
      </c>
      <c r="B708" s="719">
        <v>41850</v>
      </c>
      <c r="C708" s="714" t="s">
        <v>1062</v>
      </c>
      <c r="D708" s="712" t="s">
        <v>957</v>
      </c>
      <c r="E708" s="715">
        <v>10233643</v>
      </c>
      <c r="F708" s="712">
        <v>27519044</v>
      </c>
      <c r="G708" s="712">
        <v>2708001</v>
      </c>
      <c r="H708" s="120" t="str">
        <f>IF(G708="","",VLOOKUP(G708,ARANCEL!$B$5:$D$121,2,FALSE))</f>
        <v xml:space="preserve">PLACA DE ORTODONCIA SIN TORNILLO </v>
      </c>
      <c r="I708" s="121" t="s">
        <v>306</v>
      </c>
      <c r="J708" s="119">
        <v>1</v>
      </c>
      <c r="K708" s="122">
        <f>IF(G708="","",VLOOKUP(G708,ARANCEL!$B$5:$D$121,3,FALSE)*J708)</f>
        <v>17997</v>
      </c>
      <c r="L708" s="1229" t="s">
        <v>6017</v>
      </c>
      <c r="M708" s="1229">
        <v>4500245445</v>
      </c>
      <c r="N708" s="1229">
        <v>9809</v>
      </c>
    </row>
    <row r="709" spans="1:14" s="237" customFormat="1" x14ac:dyDescent="0.25">
      <c r="A709" s="816" t="s">
        <v>305</v>
      </c>
      <c r="B709" s="817">
        <v>41813</v>
      </c>
      <c r="C709" s="818" t="s">
        <v>5263</v>
      </c>
      <c r="D709" s="816" t="s">
        <v>514</v>
      </c>
      <c r="E709" s="819">
        <v>10214217</v>
      </c>
      <c r="F709" s="816">
        <v>26553329</v>
      </c>
      <c r="G709" s="816">
        <v>2704027</v>
      </c>
      <c r="H709" s="820" t="str">
        <f>IF(G709="","",VLOOKUP(G709,ARANCEL!$B$5:$D$121,2,FALSE))</f>
        <v>PROTESIS VALPLAST UNILATERAL (HASTA 2 PIEZAS)</v>
      </c>
      <c r="I709" s="821" t="s">
        <v>306</v>
      </c>
      <c r="J709" s="816">
        <v>1</v>
      </c>
      <c r="K709" s="822">
        <f>IF(G709="","",VLOOKUP(G709,ARANCEL!$B$5:$D$121,3,FALSE)*J709)</f>
        <v>22491</v>
      </c>
      <c r="L709" s="1210" t="s">
        <v>5742</v>
      </c>
      <c r="M709" s="1210">
        <v>4500239396</v>
      </c>
      <c r="N709" s="1210" t="s">
        <v>5752</v>
      </c>
    </row>
    <row r="710" spans="1:14" s="237" customFormat="1" x14ac:dyDescent="0.25">
      <c r="A710" s="816" t="s">
        <v>305</v>
      </c>
      <c r="B710" s="817">
        <v>41904</v>
      </c>
      <c r="C710" s="818" t="s">
        <v>5263</v>
      </c>
      <c r="D710" s="816" t="s">
        <v>70</v>
      </c>
      <c r="E710" s="819">
        <v>10256999</v>
      </c>
      <c r="F710" s="816">
        <v>26749261</v>
      </c>
      <c r="G710" s="816">
        <v>2705003</v>
      </c>
      <c r="H710" s="820" t="str">
        <f>IF(G710="","",VLOOKUP(G710,ARANCEL!$B$5:$D$121,2,FALSE))</f>
        <v>INCRUSTACION ESTETICA (ART-GLASS O CERAMICA)</v>
      </c>
      <c r="I710" s="821" t="s">
        <v>643</v>
      </c>
      <c r="J710" s="816">
        <v>1</v>
      </c>
      <c r="K710" s="822">
        <f>IF(G710="","",VLOOKUP(G710,ARANCEL!$B$5:$D$121,3,FALSE)*J710)</f>
        <v>15676</v>
      </c>
      <c r="L710" s="1210" t="s">
        <v>8256</v>
      </c>
      <c r="M710" s="1210">
        <v>4500265261</v>
      </c>
      <c r="N710" s="1210" t="s">
        <v>8947</v>
      </c>
    </row>
    <row r="711" spans="1:14" s="237" customFormat="1" x14ac:dyDescent="0.25">
      <c r="A711" s="816" t="s">
        <v>305</v>
      </c>
      <c r="B711" s="817">
        <v>41940</v>
      </c>
      <c r="C711" s="818" t="s">
        <v>7881</v>
      </c>
      <c r="D711" s="816" t="s">
        <v>98</v>
      </c>
      <c r="E711" s="819">
        <v>10270339</v>
      </c>
      <c r="F711" s="816">
        <v>19652354</v>
      </c>
      <c r="G711" s="816">
        <v>2708001</v>
      </c>
      <c r="H711" s="820" t="str">
        <f>IF(G711="","",VLOOKUP(G711,ARANCEL!$B$5:$D$121,2,FALSE))</f>
        <v xml:space="preserve">PLACA DE ORTODONCIA SIN TORNILLO </v>
      </c>
      <c r="I711" s="821" t="s">
        <v>306</v>
      </c>
      <c r="J711" s="816">
        <v>1</v>
      </c>
      <c r="K711" s="822">
        <f>IF(G711="","",VLOOKUP(G711,ARANCEL!$B$5:$D$121,3,FALSE)*J711)</f>
        <v>17997</v>
      </c>
      <c r="L711" s="1210" t="s">
        <v>8256</v>
      </c>
      <c r="M711" s="1210">
        <v>4500265261</v>
      </c>
      <c r="N711" s="1210" t="s">
        <v>8947</v>
      </c>
    </row>
    <row r="712" spans="1:14" s="237" customFormat="1" x14ac:dyDescent="0.25">
      <c r="A712" s="816" t="s">
        <v>305</v>
      </c>
      <c r="B712" s="817">
        <v>41752</v>
      </c>
      <c r="C712" s="818" t="s">
        <v>4116</v>
      </c>
      <c r="D712" s="816" t="s">
        <v>1987</v>
      </c>
      <c r="E712" s="819">
        <v>10190833</v>
      </c>
      <c r="F712" s="816">
        <v>25899612</v>
      </c>
      <c r="G712" s="816">
        <v>2704005</v>
      </c>
      <c r="H712" s="120" t="str">
        <f>IF(G712="","",VLOOKUP(G712,ARANCEL!$B$5:$D$121,2,FALSE))</f>
        <v>PROVISORIO</v>
      </c>
      <c r="I712" s="121" t="s">
        <v>323</v>
      </c>
      <c r="J712" s="119">
        <v>1</v>
      </c>
      <c r="K712" s="122">
        <f>IF(G712="","",VLOOKUP(G712,ARANCEL!$B$5:$D$121,3,FALSE)*J712)</f>
        <v>3250</v>
      </c>
      <c r="L712" s="1229" t="s">
        <v>4612</v>
      </c>
      <c r="M712" s="1229">
        <v>4500229981</v>
      </c>
      <c r="N712" s="1229">
        <v>9192</v>
      </c>
    </row>
    <row r="713" spans="1:14" s="237" customFormat="1" x14ac:dyDescent="0.25">
      <c r="A713" s="119" t="s">
        <v>305</v>
      </c>
      <c r="B713" s="164">
        <v>41752</v>
      </c>
      <c r="C713" s="118" t="s">
        <v>4116</v>
      </c>
      <c r="D713" s="119" t="s">
        <v>1987</v>
      </c>
      <c r="E713" s="162">
        <v>10190833</v>
      </c>
      <c r="F713" s="119">
        <v>25899612</v>
      </c>
      <c r="G713" s="119">
        <v>2704003</v>
      </c>
      <c r="H713" s="120" t="s">
        <v>7310</v>
      </c>
      <c r="I713" s="121" t="s">
        <v>323</v>
      </c>
      <c r="J713" s="119">
        <v>1</v>
      </c>
      <c r="K713" s="122">
        <f>IF(G713="","",VLOOKUP(G713,ARANCEL!$B$5:$D$121,3,FALSE)*J713)</f>
        <v>32612</v>
      </c>
      <c r="L713" s="1229" t="s">
        <v>8279</v>
      </c>
      <c r="M713" s="1229">
        <v>4500257525</v>
      </c>
      <c r="N713" s="1229" t="s">
        <v>8282</v>
      </c>
    </row>
    <row r="714" spans="1:14" s="237" customFormat="1" x14ac:dyDescent="0.25">
      <c r="A714" s="119" t="s">
        <v>305</v>
      </c>
      <c r="B714" s="164">
        <v>41771</v>
      </c>
      <c r="C714" s="118" t="s">
        <v>4447</v>
      </c>
      <c r="D714" s="119" t="s">
        <v>69</v>
      </c>
      <c r="E714" s="162">
        <v>10195599</v>
      </c>
      <c r="F714" s="119">
        <v>25688662</v>
      </c>
      <c r="G714" s="119">
        <v>2704005</v>
      </c>
      <c r="H714" s="120" t="str">
        <f>IF(G714="","",VLOOKUP(G714,ARANCEL!$B$5:$D$121,2,FALSE))</f>
        <v>PROVISORIO</v>
      </c>
      <c r="I714" s="121" t="s">
        <v>325</v>
      </c>
      <c r="J714" s="119">
        <v>1</v>
      </c>
      <c r="K714" s="122">
        <f>IF(G714="","",VLOOKUP(G714,ARANCEL!$B$5:$D$121,3,FALSE)*J714)</f>
        <v>3250</v>
      </c>
      <c r="L714" s="1229" t="s">
        <v>5292</v>
      </c>
      <c r="M714" s="1229">
        <v>4500235470</v>
      </c>
      <c r="N714" s="1229">
        <v>9429</v>
      </c>
    </row>
    <row r="715" spans="1:14" s="237" customFormat="1" x14ac:dyDescent="0.25">
      <c r="A715" s="816" t="s">
        <v>305</v>
      </c>
      <c r="B715" s="817">
        <v>41777</v>
      </c>
      <c r="C715" s="818" t="s">
        <v>4447</v>
      </c>
      <c r="D715" s="816" t="s">
        <v>69</v>
      </c>
      <c r="E715" s="819">
        <v>10195599</v>
      </c>
      <c r="F715" s="816">
        <v>25688662</v>
      </c>
      <c r="G715" s="816">
        <v>2704003</v>
      </c>
      <c r="H715" s="820" t="str">
        <f>IF(G715="","",VLOOKUP(G715,ARANCEL!$B$5:$D$121,2,FALSE))</f>
        <v xml:space="preserve">CORONA PERIFERICA CON PERNO MUÑON COLADO </v>
      </c>
      <c r="I715" s="821" t="s">
        <v>325</v>
      </c>
      <c r="J715" s="816">
        <v>1</v>
      </c>
      <c r="K715" s="822">
        <f>IF(G715="","",VLOOKUP(G715,ARANCEL!$B$5:$D$121,3,FALSE)*J715)</f>
        <v>32612</v>
      </c>
      <c r="L715" s="1210" t="s">
        <v>5292</v>
      </c>
      <c r="M715" s="1210">
        <v>4500235470</v>
      </c>
      <c r="N715" s="1210">
        <v>9429</v>
      </c>
    </row>
    <row r="716" spans="1:14" s="237" customFormat="1" x14ac:dyDescent="0.25">
      <c r="A716" s="843" t="s">
        <v>313</v>
      </c>
      <c r="B716" s="817">
        <v>41824</v>
      </c>
      <c r="C716" s="818" t="s">
        <v>5766</v>
      </c>
      <c r="D716" s="816" t="s">
        <v>5767</v>
      </c>
      <c r="E716" s="819">
        <v>10220275</v>
      </c>
      <c r="F716" s="816">
        <v>25873151</v>
      </c>
      <c r="G716" s="816">
        <v>2704005</v>
      </c>
      <c r="H716" s="820" t="str">
        <f>IF(G716="","",VLOOKUP(G716,ARANCEL!$B$5:$D$121,2,FALSE))</f>
        <v>PROVISORIO</v>
      </c>
      <c r="I716" s="821"/>
      <c r="J716" s="816">
        <v>1</v>
      </c>
      <c r="K716" s="822">
        <f>IF(G716="","",VLOOKUP(G716,ARANCEL!$B$5:$D$121,3,FALSE)*J716)</f>
        <v>3250</v>
      </c>
      <c r="L716" s="1210" t="s">
        <v>5742</v>
      </c>
      <c r="M716" s="1210">
        <v>4500241302</v>
      </c>
      <c r="N716" s="1210" t="s">
        <v>5769</v>
      </c>
    </row>
    <row r="717" spans="1:14" s="237" customFormat="1" x14ac:dyDescent="0.25">
      <c r="A717" s="843" t="s">
        <v>313</v>
      </c>
      <c r="B717" s="817">
        <v>41824</v>
      </c>
      <c r="C717" s="818" t="s">
        <v>5766</v>
      </c>
      <c r="D717" s="816" t="s">
        <v>5767</v>
      </c>
      <c r="E717" s="819">
        <v>10220275</v>
      </c>
      <c r="F717" s="816">
        <v>25873151</v>
      </c>
      <c r="G717" s="816">
        <v>2704003</v>
      </c>
      <c r="H717" s="820" t="str">
        <f>IF(G717="","",VLOOKUP(G717,ARANCEL!$B$5:$D$121,2,FALSE))</f>
        <v xml:space="preserve">CORONA PERIFERICA CON PERNO MUÑON COLADO </v>
      </c>
      <c r="I717" s="821"/>
      <c r="J717" s="816">
        <v>1</v>
      </c>
      <c r="K717" s="822">
        <f>IF(G717="","",VLOOKUP(G717,ARANCEL!$B$5:$D$121,3,FALSE)*J717)</f>
        <v>32612</v>
      </c>
      <c r="L717" s="1210" t="s">
        <v>5742</v>
      </c>
      <c r="M717" s="1210">
        <v>4500241302</v>
      </c>
      <c r="N717" s="1210" t="s">
        <v>5769</v>
      </c>
    </row>
    <row r="718" spans="1:14" s="237" customFormat="1" x14ac:dyDescent="0.25">
      <c r="A718" s="816" t="s">
        <v>305</v>
      </c>
      <c r="B718" s="817">
        <v>41864</v>
      </c>
      <c r="C718" s="818" t="s">
        <v>6373</v>
      </c>
      <c r="D718" s="816" t="s">
        <v>1987</v>
      </c>
      <c r="E718" s="819">
        <v>10240500</v>
      </c>
      <c r="F718" s="816">
        <v>27896239</v>
      </c>
      <c r="G718" s="816">
        <v>2704005</v>
      </c>
      <c r="H718" s="820" t="str">
        <f>IF(G718="","",VLOOKUP(G718,ARANCEL!$B$5:$D$121,2,FALSE))</f>
        <v>PROVISORIO</v>
      </c>
      <c r="I718" s="821" t="s">
        <v>312</v>
      </c>
      <c r="J718" s="816">
        <v>1</v>
      </c>
      <c r="K718" s="822">
        <f>IF(G718="","",VLOOKUP(G718,ARANCEL!$B$5:$D$121,3,FALSE)*J718)</f>
        <v>3250</v>
      </c>
      <c r="L718" s="1210" t="s">
        <v>6905</v>
      </c>
      <c r="M718" s="1210">
        <v>4500249770</v>
      </c>
      <c r="N718" s="1210" t="s">
        <v>7143</v>
      </c>
    </row>
    <row r="719" spans="1:14" s="237" customFormat="1" x14ac:dyDescent="0.25">
      <c r="A719" s="824" t="s">
        <v>305</v>
      </c>
      <c r="B719" s="817">
        <v>41878</v>
      </c>
      <c r="C719" s="818" t="s">
        <v>6373</v>
      </c>
      <c r="D719" s="816" t="s">
        <v>1987</v>
      </c>
      <c r="E719" s="819">
        <v>10240500</v>
      </c>
      <c r="F719" s="816">
        <v>27896239</v>
      </c>
      <c r="G719" s="816">
        <v>2704003</v>
      </c>
      <c r="H719" s="820" t="str">
        <f>IF(G719="","",VLOOKUP(G719,ARANCEL!$B$5:$D$121,2,FALSE))</f>
        <v xml:space="preserve">CORONA PERIFERICA CON PERNO MUÑON COLADO </v>
      </c>
      <c r="I719" s="821" t="s">
        <v>312</v>
      </c>
      <c r="J719" s="816">
        <v>1</v>
      </c>
      <c r="K719" s="822">
        <f>IF(G719="","",VLOOKUP(G719,ARANCEL!$B$5:$D$121,3,FALSE)*J719)</f>
        <v>32612</v>
      </c>
      <c r="L719" s="1210" t="s">
        <v>8256</v>
      </c>
      <c r="M719" s="1210">
        <v>4500265261</v>
      </c>
      <c r="N719" s="1210" t="s">
        <v>8947</v>
      </c>
    </row>
    <row r="720" spans="1:14" s="237" customFormat="1" x14ac:dyDescent="0.25">
      <c r="A720" s="816" t="s">
        <v>305</v>
      </c>
      <c r="B720" s="817">
        <v>41907</v>
      </c>
      <c r="C720" s="818" t="s">
        <v>7236</v>
      </c>
      <c r="D720" s="816" t="s">
        <v>957</v>
      </c>
      <c r="E720" s="819">
        <v>10256895</v>
      </c>
      <c r="F720" s="816">
        <v>28606146</v>
      </c>
      <c r="G720" s="816">
        <v>2708001</v>
      </c>
      <c r="H720" s="820" t="str">
        <f>IF(G720="","",VLOOKUP(G720,ARANCEL!$B$5:$D$121,2,FALSE))</f>
        <v xml:space="preserve">PLACA DE ORTODONCIA SIN TORNILLO </v>
      </c>
      <c r="I720" s="821" t="s">
        <v>306</v>
      </c>
      <c r="J720" s="816">
        <v>1</v>
      </c>
      <c r="K720" s="822">
        <f>IF(G720="","",VLOOKUP(G720,ARANCEL!$B$5:$D$121,3,FALSE)*J720)</f>
        <v>17997</v>
      </c>
      <c r="L720" s="1210" t="s">
        <v>8256</v>
      </c>
      <c r="M720" s="1210">
        <v>4500265261</v>
      </c>
      <c r="N720" s="1210" t="s">
        <v>8947</v>
      </c>
    </row>
    <row r="721" spans="1:14" s="237" customFormat="1" x14ac:dyDescent="0.25">
      <c r="A721" s="816" t="s">
        <v>305</v>
      </c>
      <c r="B721" s="817">
        <v>41653</v>
      </c>
      <c r="C721" s="818" t="s">
        <v>2008</v>
      </c>
      <c r="D721" s="816" t="s">
        <v>514</v>
      </c>
      <c r="E721" s="819">
        <v>10169584</v>
      </c>
      <c r="F721" s="816">
        <v>24599537</v>
      </c>
      <c r="G721" s="816">
        <v>2704005</v>
      </c>
      <c r="H721" s="820" t="str">
        <f>IF(G721="","",VLOOKUP(G721,ARANCEL!$B$5:$D$121,2,FALSE))</f>
        <v>PROVISORIO</v>
      </c>
      <c r="I721" s="821" t="s">
        <v>322</v>
      </c>
      <c r="J721" s="816">
        <v>1</v>
      </c>
      <c r="K721" s="822">
        <f>IF(G721="","",VLOOKUP(G721,ARANCEL!$B$5:$D$121,3,FALSE)*J721)</f>
        <v>3250</v>
      </c>
      <c r="L721" s="1210" t="s">
        <v>2842</v>
      </c>
      <c r="M721" s="1210">
        <v>4500216215</v>
      </c>
      <c r="N721" s="1210">
        <v>8396</v>
      </c>
    </row>
    <row r="722" spans="1:14" s="237" customFormat="1" x14ac:dyDescent="0.25">
      <c r="A722" s="843" t="s">
        <v>305</v>
      </c>
      <c r="B722" s="817">
        <v>41653</v>
      </c>
      <c r="C722" s="818" t="s">
        <v>2008</v>
      </c>
      <c r="D722" s="816" t="s">
        <v>514</v>
      </c>
      <c r="E722" s="819">
        <v>10169584</v>
      </c>
      <c r="F722" s="816">
        <v>24599537</v>
      </c>
      <c r="G722" s="816">
        <v>2704003</v>
      </c>
      <c r="H722" s="820" t="str">
        <f>IF(G722="","",VLOOKUP(G722,ARANCEL!$B$5:$D$121,2,FALSE))</f>
        <v xml:space="preserve">CORONA PERIFERICA CON PERNO MUÑON COLADO </v>
      </c>
      <c r="I722" s="821" t="s">
        <v>322</v>
      </c>
      <c r="J722" s="816">
        <v>1</v>
      </c>
      <c r="K722" s="822">
        <f>IF(G722="","",VLOOKUP(G722,ARANCEL!$B$5:$D$121,3,FALSE)*J722)</f>
        <v>32612</v>
      </c>
      <c r="L722" s="1210" t="s">
        <v>2842</v>
      </c>
      <c r="M722" s="1210">
        <v>4500216215</v>
      </c>
      <c r="N722" s="1210">
        <v>8396</v>
      </c>
    </row>
    <row r="723" spans="1:14" s="1126" customFormat="1" ht="17.25" customHeight="1" x14ac:dyDescent="0.25">
      <c r="A723" s="816" t="s">
        <v>305</v>
      </c>
      <c r="B723" s="817">
        <v>42010</v>
      </c>
      <c r="C723" s="818" t="s">
        <v>9206</v>
      </c>
      <c r="D723" s="816" t="s">
        <v>2018</v>
      </c>
      <c r="E723" s="819">
        <v>10303267</v>
      </c>
      <c r="F723" s="816">
        <v>278587847</v>
      </c>
      <c r="G723" s="816">
        <v>2704005</v>
      </c>
      <c r="H723" s="820" t="str">
        <f>IF(G723="","",VLOOKUP(G723,ARANCEL!$B$5:$D$121,2,FALSE))</f>
        <v>PROVISORIO</v>
      </c>
      <c r="I723" s="821" t="s">
        <v>324</v>
      </c>
      <c r="J723" s="816">
        <v>1</v>
      </c>
      <c r="K723" s="822">
        <f>IF(G723="","",VLOOKUP(G723,ARANCEL!$B$5:$D$121,3,FALSE)*J723)</f>
        <v>3250</v>
      </c>
      <c r="L723" s="1249" t="str">
        <f>IF(E723="","","IMPAGO")</f>
        <v>IMPAGO</v>
      </c>
      <c r="M723" s="1249" t="str">
        <f>IF(L723="IMPAGO","SIN O.C.","")</f>
        <v>SIN O.C.</v>
      </c>
      <c r="N723" s="1249" t="str">
        <f>IF(L723="IMPAGO","SIN FACT.","")</f>
        <v>SIN FACT.</v>
      </c>
    </row>
    <row r="724" spans="1:14" s="237" customFormat="1" x14ac:dyDescent="0.25">
      <c r="A724" s="816" t="s">
        <v>606</v>
      </c>
      <c r="B724" s="817">
        <v>42010</v>
      </c>
      <c r="C724" s="818" t="s">
        <v>9206</v>
      </c>
      <c r="D724" s="816" t="s">
        <v>2018</v>
      </c>
      <c r="E724" s="819">
        <v>10303267</v>
      </c>
      <c r="F724" s="816">
        <v>278587847</v>
      </c>
      <c r="G724" s="816">
        <v>2704003</v>
      </c>
      <c r="H724" s="820" t="str">
        <f>IF(G724="","",VLOOKUP(G724,ARANCEL!$B$5:$D$121,2,FALSE))</f>
        <v xml:space="preserve">CORONA PERIFERICA CON PERNO MUÑON COLADO </v>
      </c>
      <c r="I724" s="821" t="s">
        <v>324</v>
      </c>
      <c r="J724" s="816">
        <v>1</v>
      </c>
      <c r="K724" s="822">
        <f>IF(G724="","",VLOOKUP(G724,ARANCEL!$B$5:$D$121,3,FALSE)*J724)</f>
        <v>32612</v>
      </c>
      <c r="L724" s="1249" t="str">
        <f>IF(E724="","","IMPAGO")</f>
        <v>IMPAGO</v>
      </c>
      <c r="M724" s="1249" t="str">
        <f>IF(L724="IMPAGO","SIN O.C.","")</f>
        <v>SIN O.C.</v>
      </c>
      <c r="N724" s="1249" t="str">
        <f>IF(L724="IMPAGO","SIN FACT.","")</f>
        <v>SIN FACT.</v>
      </c>
    </row>
    <row r="725" spans="1:14" s="237" customFormat="1" x14ac:dyDescent="0.25">
      <c r="A725" s="816" t="s">
        <v>305</v>
      </c>
      <c r="B725" s="817">
        <v>41914</v>
      </c>
      <c r="C725" s="818" t="s">
        <v>7309</v>
      </c>
      <c r="D725" s="816" t="s">
        <v>98</v>
      </c>
      <c r="E725" s="819">
        <v>10258371</v>
      </c>
      <c r="F725" s="816">
        <v>22455016</v>
      </c>
      <c r="G725" s="816">
        <v>2708001</v>
      </c>
      <c r="H725" s="820" t="str">
        <f>IF(G725="","",VLOOKUP(G725,ARANCEL!$B$5:$D$121,2,FALSE))</f>
        <v xml:space="preserve">PLACA DE ORTODONCIA SIN TORNILLO </v>
      </c>
      <c r="I725" s="821" t="s">
        <v>306</v>
      </c>
      <c r="J725" s="816">
        <v>1</v>
      </c>
      <c r="K725" s="822">
        <f>IF(G725="","",VLOOKUP(G725,ARANCEL!$B$5:$D$121,3,FALSE)*J725)</f>
        <v>17997</v>
      </c>
      <c r="L725" s="1249" t="str">
        <f>IF(E725="","","IMPAGO")</f>
        <v>IMPAGO</v>
      </c>
      <c r="M725" s="1249" t="str">
        <f>IF(L725="IMPAGO","SIN O.C.","")</f>
        <v>SIN O.C.</v>
      </c>
      <c r="N725" s="1249" t="str">
        <f>IF(L725="IMPAGO","SIN FACT.","")</f>
        <v>SIN FACT.</v>
      </c>
    </row>
    <row r="726" spans="1:14" s="237" customFormat="1" x14ac:dyDescent="0.25">
      <c r="A726" s="816" t="s">
        <v>305</v>
      </c>
      <c r="B726" s="817">
        <v>41806</v>
      </c>
      <c r="C726" s="818" t="s">
        <v>5122</v>
      </c>
      <c r="D726" s="816" t="s">
        <v>514</v>
      </c>
      <c r="E726" s="819">
        <v>10208888</v>
      </c>
      <c r="F726" s="816">
        <v>25685344</v>
      </c>
      <c r="G726" s="816">
        <v>2705003</v>
      </c>
      <c r="H726" s="820" t="str">
        <f>IF(G726="","",VLOOKUP(G726,ARANCEL!$B$5:$D$121,2,FALSE))</f>
        <v>INCRUSTACION ESTETICA (ART-GLASS O CERAMICA)</v>
      </c>
      <c r="I726" s="821" t="s">
        <v>322</v>
      </c>
      <c r="J726" s="816">
        <v>1</v>
      </c>
      <c r="K726" s="822">
        <f>IF(G726="","",VLOOKUP(G726,ARANCEL!$B$5:$D$121,3,FALSE)*J726)</f>
        <v>15676</v>
      </c>
      <c r="L726" s="1210" t="s">
        <v>5742</v>
      </c>
      <c r="M726" s="1210">
        <v>4500239396</v>
      </c>
      <c r="N726" s="1210" t="s">
        <v>5752</v>
      </c>
    </row>
    <row r="727" spans="1:14" s="237" customFormat="1" x14ac:dyDescent="0.25">
      <c r="A727" s="816" t="s">
        <v>305</v>
      </c>
      <c r="B727" s="817">
        <v>41948</v>
      </c>
      <c r="C727" s="818" t="s">
        <v>8068</v>
      </c>
      <c r="D727" s="816" t="s">
        <v>7488</v>
      </c>
      <c r="E727" s="819">
        <v>10274988</v>
      </c>
      <c r="F727" s="816">
        <v>28868831</v>
      </c>
      <c r="G727" s="816">
        <v>2708001</v>
      </c>
      <c r="H727" s="820" t="str">
        <f>IF(G727="","",VLOOKUP(G727,ARANCEL!$B$5:$D$121,2,FALSE))</f>
        <v xml:space="preserve">PLACA DE ORTODONCIA SIN TORNILLO </v>
      </c>
      <c r="I727" s="821" t="s">
        <v>306</v>
      </c>
      <c r="J727" s="816">
        <v>1</v>
      </c>
      <c r="K727" s="822">
        <f>IF(G727="","",VLOOKUP(G727,ARANCEL!$B$5:$D$121,3,FALSE)*J727)</f>
        <v>17997</v>
      </c>
      <c r="L727" s="1350" t="s">
        <v>9431</v>
      </c>
      <c r="M727" s="1350">
        <v>4500269135</v>
      </c>
      <c r="N727" s="1350" t="s">
        <v>9434</v>
      </c>
    </row>
    <row r="728" spans="1:14" s="237" customFormat="1" x14ac:dyDescent="0.25">
      <c r="A728" s="816" t="s">
        <v>305</v>
      </c>
      <c r="B728" s="817">
        <v>42030</v>
      </c>
      <c r="C728" s="818" t="s">
        <v>9739</v>
      </c>
      <c r="D728" s="816" t="s">
        <v>8150</v>
      </c>
      <c r="E728" s="819">
        <v>10313172</v>
      </c>
      <c r="F728" s="816">
        <v>30351569</v>
      </c>
      <c r="G728" s="816">
        <v>2708001</v>
      </c>
      <c r="H728" s="820" t="str">
        <f>IF(G728="","",VLOOKUP(G728,ARANCEL!$B$5:$D$121,2,FALSE))</f>
        <v xml:space="preserve">PLACA DE ORTODONCIA SIN TORNILLO </v>
      </c>
      <c r="I728" s="821" t="s">
        <v>306</v>
      </c>
      <c r="J728" s="816">
        <v>1</v>
      </c>
      <c r="K728" s="822">
        <f>IF(G728="","",VLOOKUP(G728,ARANCEL!$B$5:$D$121,3,FALSE)*J728)</f>
        <v>17997</v>
      </c>
      <c r="L728" s="1249" t="str">
        <f>IF(E728="","","IMPAGO")</f>
        <v>IMPAGO</v>
      </c>
      <c r="M728" s="1249" t="str">
        <f>IF(L728="IMPAGO","SIN O.C.","")</f>
        <v>SIN O.C.</v>
      </c>
      <c r="N728" s="1249" t="str">
        <f>IF(L728="IMPAGO","SIN FACT.","")</f>
        <v>SIN FACT.</v>
      </c>
    </row>
    <row r="729" spans="1:14" s="237" customFormat="1" x14ac:dyDescent="0.25">
      <c r="A729" s="816" t="s">
        <v>305</v>
      </c>
      <c r="B729" s="817">
        <v>41750</v>
      </c>
      <c r="C729" s="818" t="s">
        <v>1658</v>
      </c>
      <c r="D729" s="816" t="s">
        <v>1982</v>
      </c>
      <c r="E729" s="819">
        <v>10189898</v>
      </c>
      <c r="F729" s="816">
        <v>25846562</v>
      </c>
      <c r="G729" s="816">
        <v>2704005</v>
      </c>
      <c r="H729" s="820" t="str">
        <f>IF(G729="","",VLOOKUP(G729,ARANCEL!$B$5:$D$121,2,FALSE))</f>
        <v>PROVISORIO</v>
      </c>
      <c r="I729" s="821" t="s">
        <v>322</v>
      </c>
      <c r="J729" s="816">
        <v>1</v>
      </c>
      <c r="K729" s="822">
        <f>IF(G729="","",VLOOKUP(G729,ARANCEL!$B$5:$D$121,3,FALSE)*J729)</f>
        <v>3250</v>
      </c>
      <c r="L729" s="1210" t="s">
        <v>4612</v>
      </c>
      <c r="M729" s="1210">
        <v>4500229979</v>
      </c>
      <c r="N729" s="1210">
        <v>9191</v>
      </c>
    </row>
    <row r="730" spans="1:14" s="237" customFormat="1" x14ac:dyDescent="0.25">
      <c r="A730" s="816" t="s">
        <v>305</v>
      </c>
      <c r="B730" s="817">
        <v>41757</v>
      </c>
      <c r="C730" s="818" t="s">
        <v>1658</v>
      </c>
      <c r="D730" s="816" t="s">
        <v>1982</v>
      </c>
      <c r="E730" s="819">
        <v>10189898</v>
      </c>
      <c r="F730" s="816">
        <v>25846562</v>
      </c>
      <c r="G730" s="816">
        <v>2704003</v>
      </c>
      <c r="H730" s="120" t="str">
        <f>IF(G730="","",VLOOKUP(G730,ARANCEL!$B$5:$D$121,2,FALSE))</f>
        <v xml:space="preserve">CORONA PERIFERICA CON PERNO MUÑON COLADO </v>
      </c>
      <c r="I730" s="121" t="s">
        <v>322</v>
      </c>
      <c r="J730" s="119">
        <v>1</v>
      </c>
      <c r="K730" s="122">
        <f>IF(G730="","",VLOOKUP(G730,ARANCEL!$B$5:$D$121,3,FALSE)*J730)</f>
        <v>32612</v>
      </c>
      <c r="L730" s="1229" t="s">
        <v>4612</v>
      </c>
      <c r="M730" s="1229">
        <v>4500229979</v>
      </c>
      <c r="N730" s="1229">
        <v>9191</v>
      </c>
    </row>
    <row r="731" spans="1:14" s="237" customFormat="1" x14ac:dyDescent="0.25">
      <c r="A731" s="816" t="s">
        <v>305</v>
      </c>
      <c r="B731" s="817">
        <v>41973</v>
      </c>
      <c r="C731" s="818" t="s">
        <v>8555</v>
      </c>
      <c r="D731" s="816" t="s">
        <v>400</v>
      </c>
      <c r="E731" s="819">
        <v>10285018</v>
      </c>
      <c r="F731" s="816">
        <v>29404973</v>
      </c>
      <c r="G731" s="816">
        <v>2708001</v>
      </c>
      <c r="H731" s="120" t="str">
        <f>IF(G731="","",VLOOKUP(G731,ARANCEL!$B$5:$D$121,2,FALSE))</f>
        <v xml:space="preserve">PLACA DE ORTODONCIA SIN TORNILLO </v>
      </c>
      <c r="I731" s="121" t="s">
        <v>306</v>
      </c>
      <c r="J731" s="119">
        <v>1</v>
      </c>
      <c r="K731" s="122">
        <f>IF(G731="","",VLOOKUP(G731,ARANCEL!$B$5:$D$121,3,FALSE)*J731)</f>
        <v>17997</v>
      </c>
      <c r="L731" s="1349" t="s">
        <v>9431</v>
      </c>
      <c r="M731" s="1349">
        <v>4500269135</v>
      </c>
      <c r="N731" s="1349" t="s">
        <v>9434</v>
      </c>
    </row>
    <row r="732" spans="1:14" s="237" customFormat="1" x14ac:dyDescent="0.25">
      <c r="A732" s="816" t="s">
        <v>305</v>
      </c>
      <c r="B732" s="817">
        <v>41985</v>
      </c>
      <c r="C732" s="818" t="s">
        <v>8853</v>
      </c>
      <c r="D732" s="816" t="s">
        <v>1987</v>
      </c>
      <c r="E732" s="819">
        <v>10293582</v>
      </c>
      <c r="F732" s="816">
        <v>29683016</v>
      </c>
      <c r="G732" s="816">
        <v>2705003</v>
      </c>
      <c r="H732" s="120" t="str">
        <f>IF(G732="","",VLOOKUP(G732,ARANCEL!$B$5:$D$121,2,FALSE))</f>
        <v>INCRUSTACION ESTETICA (ART-GLASS O CERAMICA)</v>
      </c>
      <c r="I732" s="121" t="s">
        <v>337</v>
      </c>
      <c r="J732" s="119">
        <v>1</v>
      </c>
      <c r="K732" s="122">
        <f>IF(G732="","",VLOOKUP(G732,ARANCEL!$B$5:$D$121,3,FALSE)*J732)</f>
        <v>15676</v>
      </c>
      <c r="L732" s="1349" t="s">
        <v>9431</v>
      </c>
      <c r="M732" s="1349">
        <v>4500269135</v>
      </c>
      <c r="N732" s="1349" t="s">
        <v>9434</v>
      </c>
    </row>
    <row r="733" spans="1:14" s="237" customFormat="1" x14ac:dyDescent="0.25">
      <c r="A733" s="816" t="s">
        <v>305</v>
      </c>
      <c r="B733" s="817">
        <v>41962</v>
      </c>
      <c r="C733" s="818" t="s">
        <v>8489</v>
      </c>
      <c r="D733" s="816" t="s">
        <v>957</v>
      </c>
      <c r="E733" s="819">
        <v>10284198</v>
      </c>
      <c r="F733" s="816">
        <v>29183440</v>
      </c>
      <c r="G733" s="816">
        <v>2708002</v>
      </c>
      <c r="H733" s="120" t="str">
        <f>IF(G733="","",VLOOKUP(G733,ARANCEL!$B$5:$D$121,2,FALSE))</f>
        <v xml:space="preserve">PLACA DE ORTODONCIA CON UN TORNILLO </v>
      </c>
      <c r="I733" s="121" t="s">
        <v>306</v>
      </c>
      <c r="J733" s="119">
        <v>1</v>
      </c>
      <c r="K733" s="122">
        <f>IF(G733="","",VLOOKUP(G733,ARANCEL!$B$5:$D$121,3,FALSE)*J733)</f>
        <v>21402</v>
      </c>
      <c r="L733" s="1349" t="s">
        <v>9431</v>
      </c>
      <c r="M733" s="1349">
        <v>4500269135</v>
      </c>
      <c r="N733" s="1349" t="s">
        <v>9434</v>
      </c>
    </row>
    <row r="734" spans="1:14" s="237" customFormat="1" x14ac:dyDescent="0.25">
      <c r="A734" s="816" t="s">
        <v>305</v>
      </c>
      <c r="B734" s="817">
        <v>41774</v>
      </c>
      <c r="C734" s="818" t="s">
        <v>2007</v>
      </c>
      <c r="D734" s="816" t="s">
        <v>1982</v>
      </c>
      <c r="E734" s="819">
        <v>10162946</v>
      </c>
      <c r="F734" s="816">
        <v>22691630</v>
      </c>
      <c r="G734" s="816">
        <v>2704005</v>
      </c>
      <c r="H734" s="120" t="str">
        <f>IF(G734="","",VLOOKUP(G734,ARANCEL!$B$5:$D$121,2,FALSE))</f>
        <v>PROVISORIO</v>
      </c>
      <c r="I734" s="121" t="s">
        <v>311</v>
      </c>
      <c r="J734" s="119">
        <v>1</v>
      </c>
      <c r="K734" s="122">
        <f>IF(G734="","",VLOOKUP(G734,ARANCEL!$B$5:$D$121,3,FALSE)*J734)</f>
        <v>3250</v>
      </c>
      <c r="L734" s="1229" t="s">
        <v>5292</v>
      </c>
      <c r="M734" s="1229">
        <v>4500235470</v>
      </c>
      <c r="N734" s="1229">
        <v>9429</v>
      </c>
    </row>
    <row r="735" spans="1:14" s="237" customFormat="1" x14ac:dyDescent="0.25">
      <c r="A735" s="816" t="s">
        <v>305</v>
      </c>
      <c r="B735" s="817">
        <v>41648</v>
      </c>
      <c r="C735" s="818" t="s">
        <v>2006</v>
      </c>
      <c r="D735" s="816" t="s">
        <v>1987</v>
      </c>
      <c r="E735" s="819">
        <v>10169115</v>
      </c>
      <c r="F735" s="816">
        <v>24431692</v>
      </c>
      <c r="G735" s="816">
        <v>2705003</v>
      </c>
      <c r="H735" s="120" t="str">
        <f>IF(G735="","",VLOOKUP(G735,ARANCEL!$B$5:$D$121,2,FALSE))</f>
        <v>INCRUSTACION ESTETICA (ART-GLASS O CERAMICA)</v>
      </c>
      <c r="I735" s="121" t="s">
        <v>319</v>
      </c>
      <c r="J735" s="119">
        <v>1</v>
      </c>
      <c r="K735" s="122">
        <f>IF(G735="","",VLOOKUP(G735,ARANCEL!$B$5:$D$121,3,FALSE)*J735)</f>
        <v>15676</v>
      </c>
      <c r="L735" s="1229" t="s">
        <v>2842</v>
      </c>
      <c r="M735" s="1229">
        <v>4500216215</v>
      </c>
      <c r="N735" s="1229">
        <v>8396</v>
      </c>
    </row>
    <row r="736" spans="1:14" s="237" customFormat="1" x14ac:dyDescent="0.25">
      <c r="A736" s="816" t="s">
        <v>305</v>
      </c>
      <c r="B736" s="817">
        <v>41642</v>
      </c>
      <c r="C736" s="818" t="s">
        <v>2005</v>
      </c>
      <c r="D736" s="816" t="s">
        <v>69</v>
      </c>
      <c r="E736" s="819">
        <v>10163143</v>
      </c>
      <c r="F736" s="816">
        <v>23850597</v>
      </c>
      <c r="G736" s="816">
        <v>2704003</v>
      </c>
      <c r="H736" s="120" t="str">
        <f>IF(G736="","",VLOOKUP(G736,ARANCEL!$B$5:$D$121,2,FALSE))</f>
        <v xml:space="preserve">CORONA PERIFERICA CON PERNO MUÑON COLADO </v>
      </c>
      <c r="I736" s="121" t="s">
        <v>323</v>
      </c>
      <c r="J736" s="119">
        <v>1</v>
      </c>
      <c r="K736" s="122">
        <f>IF(G736="","",VLOOKUP(G736,ARANCEL!$B$5:$D$121,3,FALSE)*J736)</f>
        <v>32612</v>
      </c>
      <c r="L736" s="1236" t="s">
        <v>597</v>
      </c>
      <c r="M736" s="1236">
        <v>4500211670</v>
      </c>
      <c r="N736" s="1236">
        <v>8186</v>
      </c>
    </row>
    <row r="737" spans="1:14" s="237" customFormat="1" x14ac:dyDescent="0.25">
      <c r="A737" s="816" t="s">
        <v>305</v>
      </c>
      <c r="B737" s="817">
        <v>41715</v>
      </c>
      <c r="C737" s="818" t="s">
        <v>2005</v>
      </c>
      <c r="D737" s="816" t="s">
        <v>69</v>
      </c>
      <c r="E737" s="819">
        <v>10181353</v>
      </c>
      <c r="F737" s="816">
        <v>24969175</v>
      </c>
      <c r="G737" s="816">
        <v>2705003</v>
      </c>
      <c r="H737" s="120" t="str">
        <f>IF(G737="","",VLOOKUP(G737,ARANCEL!$B$5:$D$121,2,FALSE))</f>
        <v>INCRUSTACION ESTETICA (ART-GLASS O CERAMICA)</v>
      </c>
      <c r="I737" s="121" t="s">
        <v>318</v>
      </c>
      <c r="J737" s="119">
        <v>1</v>
      </c>
      <c r="K737" s="122">
        <f>IF(G737="","",VLOOKUP(G737,ARANCEL!$B$5:$D$121,3,FALSE)*J737)</f>
        <v>15676</v>
      </c>
      <c r="L737" s="1229" t="s">
        <v>3058</v>
      </c>
      <c r="M737" s="1229">
        <v>4500225658</v>
      </c>
      <c r="N737" s="1229">
        <v>8928</v>
      </c>
    </row>
    <row r="738" spans="1:14" s="237" customFormat="1" x14ac:dyDescent="0.25">
      <c r="A738" s="816" t="s">
        <v>305</v>
      </c>
      <c r="B738" s="817">
        <v>41883</v>
      </c>
      <c r="C738" s="818" t="s">
        <v>6781</v>
      </c>
      <c r="D738" s="816" t="s">
        <v>514</v>
      </c>
      <c r="E738" s="819">
        <v>10249876</v>
      </c>
      <c r="F738" s="816">
        <v>27930967</v>
      </c>
      <c r="G738" s="816">
        <v>2705003</v>
      </c>
      <c r="H738" s="120" t="str">
        <f>IF(G738="","",VLOOKUP(G738,ARANCEL!$B$5:$D$121,2,FALSE))</f>
        <v>INCRUSTACION ESTETICA (ART-GLASS O CERAMICA)</v>
      </c>
      <c r="I738" s="121" t="s">
        <v>683</v>
      </c>
      <c r="J738" s="119">
        <v>2</v>
      </c>
      <c r="K738" s="122">
        <f>IF(G738="","",VLOOKUP(G738,ARANCEL!$B$5:$D$121,3,FALSE)*J738)</f>
        <v>31352</v>
      </c>
      <c r="L738" s="1229" t="s">
        <v>8256</v>
      </c>
      <c r="M738" s="1229">
        <v>4500265261</v>
      </c>
      <c r="N738" s="1229" t="s">
        <v>8947</v>
      </c>
    </row>
    <row r="739" spans="1:14" s="237" customFormat="1" ht="15" customHeight="1" x14ac:dyDescent="0.25">
      <c r="A739" s="816" t="s">
        <v>305</v>
      </c>
      <c r="B739" s="817">
        <v>41926</v>
      </c>
      <c r="C739" s="818" t="s">
        <v>6781</v>
      </c>
      <c r="D739" s="816" t="s">
        <v>514</v>
      </c>
      <c r="E739" s="819">
        <v>10249876</v>
      </c>
      <c r="F739" s="816">
        <v>27930967</v>
      </c>
      <c r="G739" s="816">
        <v>2705003</v>
      </c>
      <c r="H739" s="120" t="str">
        <f>IF(G739="","",VLOOKUP(G739,ARANCEL!$B$5:$D$121,2,FALSE))</f>
        <v>INCRUSTACION ESTETICA (ART-GLASS O CERAMICA)</v>
      </c>
      <c r="I739" s="121" t="s">
        <v>316</v>
      </c>
      <c r="J739" s="119">
        <v>1</v>
      </c>
      <c r="K739" s="122">
        <f>IF(G739="","",VLOOKUP(G739,ARANCEL!$B$5:$D$121,3,FALSE)*J739)</f>
        <v>15676</v>
      </c>
      <c r="L739" s="1229" t="s">
        <v>8256</v>
      </c>
      <c r="M739" s="1229">
        <v>4500265261</v>
      </c>
      <c r="N739" s="1229" t="s">
        <v>8947</v>
      </c>
    </row>
    <row r="740" spans="1:14" s="237" customFormat="1" ht="15" customHeight="1" x14ac:dyDescent="0.25">
      <c r="A740" s="816" t="s">
        <v>305</v>
      </c>
      <c r="B740" s="817">
        <v>41718</v>
      </c>
      <c r="C740" s="818" t="s">
        <v>3422</v>
      </c>
      <c r="D740" s="816" t="s">
        <v>73</v>
      </c>
      <c r="E740" s="819">
        <v>10181709</v>
      </c>
      <c r="F740" s="816">
        <v>25354668</v>
      </c>
      <c r="G740" s="816">
        <v>2704005</v>
      </c>
      <c r="H740" s="120" t="str">
        <f>IF(G740="","",VLOOKUP(G740,ARANCEL!$B$5:$D$121,2,FALSE))</f>
        <v>PROVISORIO</v>
      </c>
      <c r="I740" s="121" t="s">
        <v>325</v>
      </c>
      <c r="J740" s="119">
        <v>1</v>
      </c>
      <c r="K740" s="122">
        <f>IF(G740="","",VLOOKUP(G740,ARANCEL!$B$5:$D$121,3,FALSE)*J740)</f>
        <v>3250</v>
      </c>
      <c r="L740" s="1229" t="s">
        <v>3058</v>
      </c>
      <c r="M740" s="1229">
        <v>4500225654</v>
      </c>
      <c r="N740" s="1229">
        <v>8926</v>
      </c>
    </row>
    <row r="741" spans="1:14" s="237" customFormat="1" x14ac:dyDescent="0.25">
      <c r="A741" s="816" t="s">
        <v>305</v>
      </c>
      <c r="B741" s="817">
        <v>41718</v>
      </c>
      <c r="C741" s="818" t="s">
        <v>3422</v>
      </c>
      <c r="D741" s="816" t="s">
        <v>73</v>
      </c>
      <c r="E741" s="819">
        <v>10181709</v>
      </c>
      <c r="F741" s="816">
        <v>25354668</v>
      </c>
      <c r="G741" s="816">
        <v>2704031</v>
      </c>
      <c r="H741" s="120" t="str">
        <f>IF(G741="","",VLOOKUP(G741,ARANCEL!$B$5:$D$121,2,FALSE))</f>
        <v xml:space="preserve">PERNO MUÑON METALICO </v>
      </c>
      <c r="I741" s="121" t="s">
        <v>325</v>
      </c>
      <c r="J741" s="119">
        <v>1</v>
      </c>
      <c r="K741" s="122">
        <f>IF(G741="","",VLOOKUP(G741,ARANCEL!$B$5:$D$121,3,FALSE)*J741)</f>
        <v>12246</v>
      </c>
      <c r="L741" s="1229" t="s">
        <v>3058</v>
      </c>
      <c r="M741" s="1229">
        <v>4500225654</v>
      </c>
      <c r="N741" s="1229">
        <v>8926</v>
      </c>
    </row>
    <row r="742" spans="1:14" s="237" customFormat="1" x14ac:dyDescent="0.25">
      <c r="A742" s="816" t="s">
        <v>305</v>
      </c>
      <c r="B742" s="817">
        <v>41736</v>
      </c>
      <c r="C742" s="818" t="s">
        <v>3422</v>
      </c>
      <c r="D742" s="816" t="s">
        <v>73</v>
      </c>
      <c r="E742" s="819">
        <v>10181709</v>
      </c>
      <c r="F742" s="816">
        <v>25354668</v>
      </c>
      <c r="G742" s="816">
        <v>2704016</v>
      </c>
      <c r="H742" s="120" t="str">
        <f>IF(G742="","",VLOOKUP(G742,ARANCEL!$B$5:$D$121,2,FALSE))</f>
        <v xml:space="preserve">CORONA PROCERA </v>
      </c>
      <c r="I742" s="121" t="s">
        <v>325</v>
      </c>
      <c r="J742" s="119">
        <v>1</v>
      </c>
      <c r="K742" s="122">
        <f>IF(G742="","",VLOOKUP(G742,ARANCEL!$B$5:$D$121,3,FALSE)*J742)</f>
        <v>58477</v>
      </c>
      <c r="L742" s="1229" t="s">
        <v>4612</v>
      </c>
      <c r="M742" s="1229">
        <v>4500229978</v>
      </c>
      <c r="N742" s="1229">
        <v>9223</v>
      </c>
    </row>
    <row r="743" spans="1:14" s="237" customFormat="1" x14ac:dyDescent="0.25">
      <c r="A743" s="816" t="s">
        <v>305</v>
      </c>
      <c r="B743" s="817">
        <v>41873</v>
      </c>
      <c r="C743" s="818" t="s">
        <v>6595</v>
      </c>
      <c r="D743" s="816" t="s">
        <v>1987</v>
      </c>
      <c r="E743" s="819">
        <v>10245096</v>
      </c>
      <c r="F743" s="816">
        <v>27871353</v>
      </c>
      <c r="G743" s="816">
        <v>2704005</v>
      </c>
      <c r="H743" s="120" t="str">
        <f>IF(G743="","",VLOOKUP(G743,ARANCEL!$B$5:$D$121,2,FALSE))</f>
        <v>PROVISORIO</v>
      </c>
      <c r="I743" s="121" t="s">
        <v>317</v>
      </c>
      <c r="J743" s="119">
        <v>1</v>
      </c>
      <c r="K743" s="122">
        <f>IF(G743="","",VLOOKUP(G743,ARANCEL!$B$5:$D$121,3,FALSE)*J743)</f>
        <v>3250</v>
      </c>
      <c r="L743" s="1229" t="s">
        <v>6905</v>
      </c>
      <c r="M743" s="1229">
        <v>4500249770</v>
      </c>
      <c r="N743" s="1229" t="s">
        <v>7143</v>
      </c>
    </row>
    <row r="744" spans="1:14" s="237" customFormat="1" x14ac:dyDescent="0.25">
      <c r="A744" s="816" t="s">
        <v>305</v>
      </c>
      <c r="B744" s="817">
        <v>41873</v>
      </c>
      <c r="C744" s="818" t="s">
        <v>6595</v>
      </c>
      <c r="D744" s="816" t="s">
        <v>1987</v>
      </c>
      <c r="E744" s="819">
        <v>10245096</v>
      </c>
      <c r="F744" s="816">
        <v>27871353</v>
      </c>
      <c r="G744" s="816">
        <v>2704003</v>
      </c>
      <c r="H744" s="120" t="str">
        <f>IF(G744="","",VLOOKUP(G744,ARANCEL!$B$5:$D$121,2,FALSE))</f>
        <v xml:space="preserve">CORONA PERIFERICA CON PERNO MUÑON COLADO </v>
      </c>
      <c r="I744" s="121" t="s">
        <v>317</v>
      </c>
      <c r="J744" s="119">
        <v>1</v>
      </c>
      <c r="K744" s="122">
        <f>IF(G744="","",VLOOKUP(G744,ARANCEL!$B$5:$D$121,3,FALSE)*J744)</f>
        <v>32612</v>
      </c>
      <c r="L744" s="1229" t="s">
        <v>8256</v>
      </c>
      <c r="M744" s="1229">
        <v>4500265261</v>
      </c>
      <c r="N744" s="1229" t="s">
        <v>8947</v>
      </c>
    </row>
    <row r="745" spans="1:14" s="237" customFormat="1" x14ac:dyDescent="0.25">
      <c r="A745" s="816" t="s">
        <v>305</v>
      </c>
      <c r="B745" s="817">
        <v>41647</v>
      </c>
      <c r="C745" s="818" t="s">
        <v>2002</v>
      </c>
      <c r="D745" s="816" t="s">
        <v>438</v>
      </c>
      <c r="E745" s="819">
        <v>10147798</v>
      </c>
      <c r="F745" s="816">
        <v>21790796</v>
      </c>
      <c r="G745" s="816">
        <v>2702048</v>
      </c>
      <c r="H745" s="120" t="str">
        <f>IF(G745="","",VLOOKUP(G745,ARANCEL!$B$5:$D$121,2,FALSE))</f>
        <v xml:space="preserve">SERVICIO LAB. IMPLANTE CORONA CEMENTADA/ATORNILLADA </v>
      </c>
      <c r="I745" s="121" t="s">
        <v>335</v>
      </c>
      <c r="J745" s="119">
        <v>1</v>
      </c>
      <c r="K745" s="122">
        <f>IF(G745="","",VLOOKUP(G745,ARANCEL!$B$5:$D$121,3,FALSE)*J745)</f>
        <v>43857</v>
      </c>
      <c r="L745" s="1229" t="s">
        <v>8279</v>
      </c>
      <c r="M745" s="1229">
        <v>4500257525</v>
      </c>
      <c r="N745" s="1229" t="s">
        <v>8282</v>
      </c>
    </row>
    <row r="746" spans="1:14" s="237" customFormat="1" x14ac:dyDescent="0.25">
      <c r="A746" s="816" t="s">
        <v>305</v>
      </c>
      <c r="B746" s="817">
        <v>41954</v>
      </c>
      <c r="C746" s="818" t="s">
        <v>8169</v>
      </c>
      <c r="D746" s="816" t="s">
        <v>7488</v>
      </c>
      <c r="E746" s="819">
        <v>10277994</v>
      </c>
      <c r="F746" s="816">
        <v>25731432</v>
      </c>
      <c r="G746" s="816">
        <v>2708001</v>
      </c>
      <c r="H746" s="120" t="str">
        <f>IF(G746="","",VLOOKUP(G746,ARANCEL!$B$5:$D$121,2,FALSE))</f>
        <v xml:space="preserve">PLACA DE ORTODONCIA SIN TORNILLO </v>
      </c>
      <c r="I746" s="121" t="s">
        <v>306</v>
      </c>
      <c r="J746" s="119">
        <v>1</v>
      </c>
      <c r="K746" s="122">
        <f>IF(G746="","",VLOOKUP(G746,ARANCEL!$B$5:$D$121,3,FALSE)*J746)</f>
        <v>17997</v>
      </c>
      <c r="L746" s="1349" t="s">
        <v>9431</v>
      </c>
      <c r="M746" s="1349">
        <v>4500269135</v>
      </c>
      <c r="N746" s="1349" t="s">
        <v>9434</v>
      </c>
    </row>
    <row r="747" spans="1:14" s="237" customFormat="1" x14ac:dyDescent="0.25">
      <c r="A747" s="816" t="s">
        <v>305</v>
      </c>
      <c r="B747" s="817">
        <v>41719</v>
      </c>
      <c r="C747" s="818" t="s">
        <v>3460</v>
      </c>
      <c r="D747" s="816" t="s">
        <v>73</v>
      </c>
      <c r="E747" s="819">
        <v>10182461</v>
      </c>
      <c r="F747" s="816">
        <v>24837748</v>
      </c>
      <c r="G747" s="816">
        <v>2705003</v>
      </c>
      <c r="H747" s="120" t="str">
        <f>IF(G747="","",VLOOKUP(G747,ARANCEL!$B$5:$D$121,2,FALSE))</f>
        <v>INCRUSTACION ESTETICA (ART-GLASS O CERAMICA)</v>
      </c>
      <c r="I747" s="121" t="s">
        <v>316</v>
      </c>
      <c r="J747" s="119">
        <v>1</v>
      </c>
      <c r="K747" s="122">
        <f>IF(G747="","",VLOOKUP(G747,ARANCEL!$B$5:$D$121,3,FALSE)*J747)</f>
        <v>15676</v>
      </c>
      <c r="L747" s="1229" t="s">
        <v>3058</v>
      </c>
      <c r="M747" s="1229">
        <v>4500225658</v>
      </c>
      <c r="N747" s="1229">
        <v>8928</v>
      </c>
    </row>
    <row r="748" spans="1:14" s="237" customFormat="1" x14ac:dyDescent="0.25">
      <c r="A748" s="816" t="s">
        <v>305</v>
      </c>
      <c r="B748" s="817">
        <v>41789</v>
      </c>
      <c r="C748" s="818" t="s">
        <v>4815</v>
      </c>
      <c r="D748" s="816" t="s">
        <v>1987</v>
      </c>
      <c r="E748" s="819">
        <v>10203089</v>
      </c>
      <c r="F748" s="816">
        <v>26663359</v>
      </c>
      <c r="G748" s="816">
        <v>2704005</v>
      </c>
      <c r="H748" s="120" t="str">
        <f>IF(G748="","",VLOOKUP(G748,ARANCEL!$B$5:$D$121,2,FALSE))</f>
        <v>PROVISORIO</v>
      </c>
      <c r="I748" s="121" t="s">
        <v>309</v>
      </c>
      <c r="J748" s="119">
        <v>1</v>
      </c>
      <c r="K748" s="122">
        <f>IF(G748="","",VLOOKUP(G748,ARANCEL!$B$5:$D$121,3,FALSE)*J748)</f>
        <v>3250</v>
      </c>
      <c r="L748" s="1229" t="s">
        <v>5292</v>
      </c>
      <c r="M748" s="1229">
        <v>4500235468</v>
      </c>
      <c r="N748" s="1229">
        <v>9427</v>
      </c>
    </row>
    <row r="749" spans="1:14" s="237" customFormat="1" x14ac:dyDescent="0.25">
      <c r="A749" s="816" t="s">
        <v>305</v>
      </c>
      <c r="B749" s="817">
        <v>41808</v>
      </c>
      <c r="C749" s="818" t="s">
        <v>4815</v>
      </c>
      <c r="D749" s="816" t="s">
        <v>1987</v>
      </c>
      <c r="E749" s="819">
        <v>10203089</v>
      </c>
      <c r="F749" s="816">
        <v>26663359</v>
      </c>
      <c r="G749" s="816">
        <v>2704003</v>
      </c>
      <c r="H749" s="120" t="str">
        <f>IF(G749="","",VLOOKUP(G749,ARANCEL!$B$5:$D$121,2,FALSE))</f>
        <v xml:space="preserve">CORONA PERIFERICA CON PERNO MUÑON COLADO </v>
      </c>
      <c r="I749" s="121" t="s">
        <v>309</v>
      </c>
      <c r="J749" s="119">
        <v>1</v>
      </c>
      <c r="K749" s="122">
        <f>IF(G749="","",VLOOKUP(G749,ARANCEL!$B$5:$D$121,3,FALSE)*J749)</f>
        <v>32612</v>
      </c>
      <c r="L749" s="1229" t="s">
        <v>5742</v>
      </c>
      <c r="M749" s="1229">
        <v>4500239396</v>
      </c>
      <c r="N749" s="1229" t="s">
        <v>5752</v>
      </c>
    </row>
    <row r="750" spans="1:14" s="237" customFormat="1" x14ac:dyDescent="0.25">
      <c r="A750" s="816" t="s">
        <v>305</v>
      </c>
      <c r="B750" s="817">
        <v>41863</v>
      </c>
      <c r="C750" s="818" t="s">
        <v>6375</v>
      </c>
      <c r="D750" s="816" t="s">
        <v>438</v>
      </c>
      <c r="E750" s="819">
        <v>10240442</v>
      </c>
      <c r="F750" s="816">
        <v>25824461</v>
      </c>
      <c r="G750" s="816">
        <v>2704005</v>
      </c>
      <c r="H750" s="120" t="str">
        <f>IF(G750="","",VLOOKUP(G750,ARANCEL!$B$5:$D$121,2,FALSE))</f>
        <v>PROVISORIO</v>
      </c>
      <c r="I750" s="121" t="s">
        <v>337</v>
      </c>
      <c r="J750" s="119">
        <v>1</v>
      </c>
      <c r="K750" s="122">
        <f>IF(G750="","",VLOOKUP(G750,ARANCEL!$B$5:$D$121,3,FALSE)*J750)</f>
        <v>3250</v>
      </c>
      <c r="L750" s="1229" t="s">
        <v>6905</v>
      </c>
      <c r="M750" s="1229">
        <v>4500249770</v>
      </c>
      <c r="N750" s="1229" t="s">
        <v>7143</v>
      </c>
    </row>
    <row r="751" spans="1:14" s="237" customFormat="1" x14ac:dyDescent="0.25">
      <c r="A751" s="816" t="s">
        <v>305</v>
      </c>
      <c r="B751" s="817">
        <v>41863</v>
      </c>
      <c r="C751" s="818" t="s">
        <v>6375</v>
      </c>
      <c r="D751" s="816" t="s">
        <v>438</v>
      </c>
      <c r="E751" s="819">
        <v>10240442</v>
      </c>
      <c r="F751" s="816">
        <v>25824461</v>
      </c>
      <c r="G751" s="816">
        <v>2704003</v>
      </c>
      <c r="H751" s="120" t="str">
        <f>IF(G751="","",VLOOKUP(G751,ARANCEL!$B$5:$D$121,2,FALSE))</f>
        <v xml:space="preserve">CORONA PERIFERICA CON PERNO MUÑON COLADO </v>
      </c>
      <c r="I751" s="121" t="s">
        <v>337</v>
      </c>
      <c r="J751" s="119">
        <v>1</v>
      </c>
      <c r="K751" s="122">
        <f>IF(G751="","",VLOOKUP(G751,ARANCEL!$B$5:$D$121,3,FALSE)*J751)</f>
        <v>32612</v>
      </c>
      <c r="L751" s="1229" t="s">
        <v>8256</v>
      </c>
      <c r="M751" s="1229">
        <v>4500265261</v>
      </c>
      <c r="N751" s="1229" t="s">
        <v>8947</v>
      </c>
    </row>
    <row r="752" spans="1:14" s="237" customFormat="1" x14ac:dyDescent="0.25">
      <c r="A752" s="816" t="s">
        <v>305</v>
      </c>
      <c r="B752" s="817">
        <v>41795</v>
      </c>
      <c r="C752" s="818" t="s">
        <v>4933</v>
      </c>
      <c r="D752" s="816" t="s">
        <v>514</v>
      </c>
      <c r="E752" s="819">
        <v>10205217</v>
      </c>
      <c r="F752" s="816">
        <v>24772096</v>
      </c>
      <c r="G752" s="816">
        <v>2705001</v>
      </c>
      <c r="H752" s="120" t="str">
        <f>IF(G752="","",VLOOKUP(G752,ARANCEL!$B$5:$D$121,2,FALSE))</f>
        <v xml:space="preserve">EN METAL NO NOBLE </v>
      </c>
      <c r="I752" s="121" t="s">
        <v>315</v>
      </c>
      <c r="J752" s="119">
        <v>1</v>
      </c>
      <c r="K752" s="122">
        <f>IF(G752="","",VLOOKUP(G752,ARANCEL!$B$5:$D$121,3,FALSE)*J752)</f>
        <v>15744</v>
      </c>
      <c r="L752" s="1229" t="s">
        <v>5742</v>
      </c>
      <c r="M752" s="1229">
        <v>4500239396</v>
      </c>
      <c r="N752" s="1229" t="s">
        <v>5752</v>
      </c>
    </row>
    <row r="753" spans="1:14" s="237" customFormat="1" x14ac:dyDescent="0.25">
      <c r="A753" s="816" t="s">
        <v>606</v>
      </c>
      <c r="B753" s="817">
        <v>41830</v>
      </c>
      <c r="C753" s="118" t="s">
        <v>4933</v>
      </c>
      <c r="D753" s="119" t="s">
        <v>514</v>
      </c>
      <c r="E753" s="162">
        <v>10222562</v>
      </c>
      <c r="F753" s="119">
        <v>27372371</v>
      </c>
      <c r="G753" s="816">
        <v>2704023</v>
      </c>
      <c r="H753" s="120" t="str">
        <f>IF(G753="","",VLOOKUP(G753,ARANCEL!$B$5:$D$121,2,FALSE))</f>
        <v xml:space="preserve">PROTESIS VALPLAST PARCIAL </v>
      </c>
      <c r="I753" s="121" t="s">
        <v>331</v>
      </c>
      <c r="J753" s="119">
        <v>1</v>
      </c>
      <c r="K753" s="122">
        <f>IF(G753="","",VLOOKUP(G753,ARANCEL!$B$5:$D$121,3,FALSE)*J753)</f>
        <v>61850</v>
      </c>
      <c r="L753" s="1229" t="s">
        <v>6017</v>
      </c>
      <c r="M753" s="1229">
        <v>4500243582</v>
      </c>
      <c r="N753" s="1229">
        <v>9788</v>
      </c>
    </row>
    <row r="754" spans="1:14" s="237" customFormat="1" x14ac:dyDescent="0.25">
      <c r="A754" s="816" t="s">
        <v>305</v>
      </c>
      <c r="B754" s="817">
        <v>41968</v>
      </c>
      <c r="C754" s="818" t="s">
        <v>8550</v>
      </c>
      <c r="D754" s="816" t="s">
        <v>2018</v>
      </c>
      <c r="E754" s="819">
        <v>10285580</v>
      </c>
      <c r="F754" s="816">
        <v>29396320</v>
      </c>
      <c r="G754" s="816">
        <v>2704005</v>
      </c>
      <c r="H754" s="120" t="str">
        <f>IF(G754="","",VLOOKUP(G754,ARANCEL!$B$5:$D$121,2,FALSE))</f>
        <v>PROVISORIO</v>
      </c>
      <c r="I754" s="121" t="s">
        <v>342</v>
      </c>
      <c r="J754" s="119">
        <v>1</v>
      </c>
      <c r="K754" s="122">
        <f>IF(G754="","",VLOOKUP(G754,ARANCEL!$B$5:$D$121,3,FALSE)*J754)</f>
        <v>3250</v>
      </c>
      <c r="L754" s="1349" t="s">
        <v>9431</v>
      </c>
      <c r="M754" s="1349">
        <v>4500269135</v>
      </c>
      <c r="N754" s="1349" t="s">
        <v>9434</v>
      </c>
    </row>
    <row r="755" spans="1:14" s="237" customFormat="1" x14ac:dyDescent="0.25">
      <c r="A755" s="816" t="s">
        <v>305</v>
      </c>
      <c r="B755" s="817">
        <v>41968</v>
      </c>
      <c r="C755" s="818" t="s">
        <v>8550</v>
      </c>
      <c r="D755" s="816" t="s">
        <v>2018</v>
      </c>
      <c r="E755" s="819">
        <v>10285580</v>
      </c>
      <c r="F755" s="816">
        <v>29396320</v>
      </c>
      <c r="G755" s="816">
        <v>2704003</v>
      </c>
      <c r="H755" s="120" t="str">
        <f>IF(G755="","",VLOOKUP(G755,ARANCEL!$B$5:$D$121,2,FALSE))</f>
        <v xml:space="preserve">CORONA PERIFERICA CON PERNO MUÑON COLADO </v>
      </c>
      <c r="I755" s="121" t="s">
        <v>342</v>
      </c>
      <c r="J755" s="119">
        <v>1</v>
      </c>
      <c r="K755" s="122">
        <f>IF(G755="","",VLOOKUP(G755,ARANCEL!$B$5:$D$121,3,FALSE)*J755)</f>
        <v>32612</v>
      </c>
      <c r="L755" s="1349" t="s">
        <v>9431</v>
      </c>
      <c r="M755" s="1349">
        <v>4500269135</v>
      </c>
      <c r="N755" s="1349" t="s">
        <v>9434</v>
      </c>
    </row>
    <row r="756" spans="1:14" s="237" customFormat="1" x14ac:dyDescent="0.25">
      <c r="A756" s="816" t="s">
        <v>305</v>
      </c>
      <c r="B756" s="817">
        <v>41795</v>
      </c>
      <c r="C756" s="818" t="s">
        <v>4931</v>
      </c>
      <c r="D756" s="816" t="s">
        <v>516</v>
      </c>
      <c r="E756" s="819">
        <v>10205263</v>
      </c>
      <c r="F756" s="816">
        <v>26335335</v>
      </c>
      <c r="G756" s="816">
        <v>2705003</v>
      </c>
      <c r="H756" s="120" t="str">
        <f>IF(G756="","",VLOOKUP(G756,ARANCEL!$B$5:$D$121,2,FALSE))</f>
        <v>INCRUSTACION ESTETICA (ART-GLASS O CERAMICA)</v>
      </c>
      <c r="I756" s="121" t="s">
        <v>317</v>
      </c>
      <c r="J756" s="119">
        <v>1</v>
      </c>
      <c r="K756" s="122">
        <f>IF(G756="","",VLOOKUP(G756,ARANCEL!$B$5:$D$121,3,FALSE)*J756)</f>
        <v>15676</v>
      </c>
      <c r="L756" s="1229" t="s">
        <v>5742</v>
      </c>
      <c r="M756" s="1229">
        <v>4500239396</v>
      </c>
      <c r="N756" s="1229" t="s">
        <v>5752</v>
      </c>
    </row>
    <row r="757" spans="1:14" s="237" customFormat="1" x14ac:dyDescent="0.25">
      <c r="A757" s="816" t="s">
        <v>305</v>
      </c>
      <c r="B757" s="817">
        <v>41918</v>
      </c>
      <c r="C757" s="818" t="s">
        <v>7405</v>
      </c>
      <c r="D757" s="816" t="s">
        <v>516</v>
      </c>
      <c r="E757" s="819">
        <v>10259550</v>
      </c>
      <c r="F757" s="816">
        <v>27504977</v>
      </c>
      <c r="G757" s="816">
        <v>2704005</v>
      </c>
      <c r="H757" s="120" t="str">
        <f>IF(G757="","",VLOOKUP(G757,ARANCEL!$B$5:$D$121,2,FALSE))</f>
        <v>PROVISORIO</v>
      </c>
      <c r="I757" s="121" t="s">
        <v>318</v>
      </c>
      <c r="J757" s="119">
        <v>1</v>
      </c>
      <c r="K757" s="122">
        <f>IF(G757="","",VLOOKUP(G757,ARANCEL!$B$5:$D$121,3,FALSE)*J757)</f>
        <v>3250</v>
      </c>
      <c r="L757" s="1229" t="s">
        <v>8256</v>
      </c>
      <c r="M757" s="1229">
        <v>4500265261</v>
      </c>
      <c r="N757" s="1229" t="s">
        <v>8947</v>
      </c>
    </row>
    <row r="758" spans="1:14" s="237" customFormat="1" x14ac:dyDescent="0.25">
      <c r="A758" s="816" t="s">
        <v>606</v>
      </c>
      <c r="B758" s="817">
        <v>41918</v>
      </c>
      <c r="C758" s="818" t="s">
        <v>7405</v>
      </c>
      <c r="D758" s="816" t="s">
        <v>516</v>
      </c>
      <c r="E758" s="819">
        <v>10259550</v>
      </c>
      <c r="F758" s="816">
        <v>27504977</v>
      </c>
      <c r="G758" s="816">
        <v>2704016</v>
      </c>
      <c r="H758" s="120" t="str">
        <f>IF(G758="","",VLOOKUP(G758,ARANCEL!$B$5:$D$121,2,FALSE))</f>
        <v xml:space="preserve">CORONA PROCERA </v>
      </c>
      <c r="I758" s="121" t="s">
        <v>329</v>
      </c>
      <c r="J758" s="119">
        <v>1</v>
      </c>
      <c r="K758" s="122">
        <f>IF(G758="","",VLOOKUP(G758,ARANCEL!$B$5:$D$121,3,FALSE)*J758)</f>
        <v>58477</v>
      </c>
      <c r="L758" s="1229" t="s">
        <v>8256</v>
      </c>
      <c r="M758" s="1229">
        <v>4500265261</v>
      </c>
      <c r="N758" s="1229" t="s">
        <v>8947</v>
      </c>
    </row>
    <row r="759" spans="1:14" s="237" customFormat="1" x14ac:dyDescent="0.25">
      <c r="A759" s="816" t="s">
        <v>313</v>
      </c>
      <c r="B759" s="817">
        <v>41918</v>
      </c>
      <c r="C759" s="818" t="s">
        <v>7405</v>
      </c>
      <c r="D759" s="816" t="s">
        <v>516</v>
      </c>
      <c r="E759" s="819">
        <v>10259550</v>
      </c>
      <c r="F759" s="816">
        <v>27504977</v>
      </c>
      <c r="G759" s="816">
        <v>2704020</v>
      </c>
      <c r="H759" s="120" t="str">
        <f>IF(G759="","",VLOOKUP(G759,ARANCEL!$B$5:$D$121,2,FALSE))</f>
        <v xml:space="preserve">PERNO MUÑON DE FIBRA CEROMEROS </v>
      </c>
      <c r="I759" s="121" t="s">
        <v>318</v>
      </c>
      <c r="J759" s="119">
        <v>1</v>
      </c>
      <c r="K759" s="122">
        <f>IF(G759="","",VLOOKUP(G759,ARANCEL!$B$5:$D$121,3,FALSE)*J759)</f>
        <v>18892</v>
      </c>
      <c r="L759" s="1229" t="s">
        <v>8256</v>
      </c>
      <c r="M759" s="1229">
        <v>4500265261</v>
      </c>
      <c r="N759" s="1229" t="s">
        <v>8947</v>
      </c>
    </row>
    <row r="760" spans="1:14" s="237" customFormat="1" x14ac:dyDescent="0.25">
      <c r="A760" s="816" t="s">
        <v>305</v>
      </c>
      <c r="B760" s="817">
        <v>41988</v>
      </c>
      <c r="C760" s="818" t="s">
        <v>8772</v>
      </c>
      <c r="D760" s="816" t="s">
        <v>516</v>
      </c>
      <c r="E760" s="819">
        <v>10291897</v>
      </c>
      <c r="F760" s="816">
        <v>26918930</v>
      </c>
      <c r="G760" s="816">
        <v>2702048</v>
      </c>
      <c r="H760" s="120" t="str">
        <f>IF(G760="","",VLOOKUP(G760,ARANCEL!$B$5:$D$121,2,FALSE))</f>
        <v xml:space="preserve">SERVICIO LAB. IMPLANTE CORONA CEMENTADA/ATORNILLADA </v>
      </c>
      <c r="I760" s="121" t="s">
        <v>342</v>
      </c>
      <c r="J760" s="119">
        <v>1</v>
      </c>
      <c r="K760" s="122">
        <f>IF(G760="","",VLOOKUP(G760,ARANCEL!$B$5:$D$121,3,FALSE)*J760)</f>
        <v>43857</v>
      </c>
      <c r="L760" s="1349" t="s">
        <v>9431</v>
      </c>
      <c r="M760" s="1349">
        <v>4500269135</v>
      </c>
      <c r="N760" s="1349" t="s">
        <v>9434</v>
      </c>
    </row>
    <row r="761" spans="1:14" s="237" customFormat="1" x14ac:dyDescent="0.25">
      <c r="A761" s="816" t="s">
        <v>305</v>
      </c>
      <c r="B761" s="817">
        <v>41670</v>
      </c>
      <c r="C761" s="818" t="s">
        <v>2575</v>
      </c>
      <c r="D761" s="816" t="s">
        <v>1987</v>
      </c>
      <c r="E761" s="819">
        <v>10170973</v>
      </c>
      <c r="F761" s="816">
        <v>24012019</v>
      </c>
      <c r="G761" s="816">
        <v>2704005</v>
      </c>
      <c r="H761" s="120" t="str">
        <f>IF(G761="","",VLOOKUP(G761,ARANCEL!$B$5:$D$121,2,FALSE))</f>
        <v>PROVISORIO</v>
      </c>
      <c r="I761" s="121" t="s">
        <v>318</v>
      </c>
      <c r="J761" s="119">
        <v>1</v>
      </c>
      <c r="K761" s="122">
        <f>IF(G761="","",VLOOKUP(G761,ARANCEL!$B$5:$D$121,3,FALSE)*J761)</f>
        <v>3250</v>
      </c>
      <c r="L761" s="1229" t="s">
        <v>2842</v>
      </c>
      <c r="M761" s="1229">
        <v>4500216217</v>
      </c>
      <c r="N761" s="1229">
        <v>8397</v>
      </c>
    </row>
    <row r="762" spans="1:14" s="237" customFormat="1" x14ac:dyDescent="0.25">
      <c r="A762" s="816" t="s">
        <v>305</v>
      </c>
      <c r="B762" s="817">
        <v>41677</v>
      </c>
      <c r="C762" s="818" t="s">
        <v>2575</v>
      </c>
      <c r="D762" s="816" t="s">
        <v>1987</v>
      </c>
      <c r="E762" s="819">
        <v>10170973</v>
      </c>
      <c r="F762" s="816">
        <v>24012019</v>
      </c>
      <c r="G762" s="816">
        <v>2704005</v>
      </c>
      <c r="H762" s="120" t="str">
        <f>IF(G762="","",VLOOKUP(G762,ARANCEL!$B$5:$D$121,2,FALSE))</f>
        <v>PROVISORIO</v>
      </c>
      <c r="I762" s="121" t="s">
        <v>323</v>
      </c>
      <c r="J762" s="119">
        <v>1</v>
      </c>
      <c r="K762" s="122">
        <f>IF(G762="","",VLOOKUP(G762,ARANCEL!$B$5:$D$121,3,FALSE)*J762)</f>
        <v>3250</v>
      </c>
      <c r="L762" s="1229" t="s">
        <v>3438</v>
      </c>
      <c r="M762" s="1229">
        <v>4500220780</v>
      </c>
      <c r="N762" s="1229">
        <v>8621</v>
      </c>
    </row>
    <row r="763" spans="1:14" s="237" customFormat="1" x14ac:dyDescent="0.25">
      <c r="A763" s="816" t="s">
        <v>305</v>
      </c>
      <c r="B763" s="817">
        <v>41677</v>
      </c>
      <c r="C763" s="818" t="s">
        <v>2575</v>
      </c>
      <c r="D763" s="816" t="s">
        <v>1987</v>
      </c>
      <c r="E763" s="819">
        <v>10170973</v>
      </c>
      <c r="F763" s="816">
        <v>24012019</v>
      </c>
      <c r="G763" s="816">
        <v>2704003</v>
      </c>
      <c r="H763" s="120" t="str">
        <f>IF(G763="","",VLOOKUP(G763,ARANCEL!$B$5:$D$121,2,FALSE))</f>
        <v xml:space="preserve">CORONA PERIFERICA CON PERNO MUÑON COLADO </v>
      </c>
      <c r="I763" s="121" t="s">
        <v>318</v>
      </c>
      <c r="J763" s="119">
        <v>1</v>
      </c>
      <c r="K763" s="122">
        <f>IF(G763="","",VLOOKUP(G763,ARANCEL!$B$5:$D$121,3,FALSE)*J763)</f>
        <v>32612</v>
      </c>
      <c r="L763" s="1229" t="s">
        <v>3438</v>
      </c>
      <c r="M763" s="1229">
        <v>4500220780</v>
      </c>
      <c r="N763" s="1229">
        <v>8621</v>
      </c>
    </row>
    <row r="764" spans="1:14" s="679" customFormat="1" x14ac:dyDescent="0.25">
      <c r="A764" s="673" t="s">
        <v>305</v>
      </c>
      <c r="B764" s="677">
        <v>41684</v>
      </c>
      <c r="C764" s="675" t="s">
        <v>2575</v>
      </c>
      <c r="D764" s="673" t="s">
        <v>1987</v>
      </c>
      <c r="E764" s="676">
        <v>10170973</v>
      </c>
      <c r="F764" s="673">
        <v>24012019</v>
      </c>
      <c r="G764" s="673">
        <v>2704003</v>
      </c>
      <c r="H764" s="120" t="str">
        <f>IF(G764="","",VLOOKUP(G764,ARANCEL!$B$5:$D$121,2,FALSE))</f>
        <v xml:space="preserve">CORONA PERIFERICA CON PERNO MUÑON COLADO </v>
      </c>
      <c r="I764" s="121" t="s">
        <v>323</v>
      </c>
      <c r="J764" s="119">
        <v>1</v>
      </c>
      <c r="K764" s="122">
        <f>IF(G764="","",VLOOKUP(G764,ARANCEL!$B$5:$D$121,3,FALSE)*J764)</f>
        <v>32612</v>
      </c>
      <c r="L764" s="1229" t="s">
        <v>3438</v>
      </c>
      <c r="M764" s="1229">
        <v>4500220780</v>
      </c>
      <c r="N764" s="1229">
        <v>8621</v>
      </c>
    </row>
    <row r="765" spans="1:14" s="679" customFormat="1" x14ac:dyDescent="0.25">
      <c r="A765" s="673" t="s">
        <v>305</v>
      </c>
      <c r="B765" s="677">
        <v>42009</v>
      </c>
      <c r="C765" s="675" t="s">
        <v>9207</v>
      </c>
      <c r="D765" s="673" t="s">
        <v>1987</v>
      </c>
      <c r="E765" s="676">
        <v>10303266</v>
      </c>
      <c r="F765" s="673">
        <v>29795961</v>
      </c>
      <c r="G765" s="673">
        <v>2704003</v>
      </c>
      <c r="H765" s="120" t="str">
        <f>IF(G765="","",VLOOKUP(G765,ARANCEL!$B$5:$D$121,2,FALSE))</f>
        <v xml:space="preserve">CORONA PERIFERICA CON PERNO MUÑON COLADO </v>
      </c>
      <c r="I765" s="121" t="s">
        <v>322</v>
      </c>
      <c r="J765" s="119">
        <v>1</v>
      </c>
      <c r="K765" s="122">
        <f>IF(G765="","",VLOOKUP(G765,ARANCEL!$B$5:$D$121,3,FALSE)*J765)</f>
        <v>32612</v>
      </c>
      <c r="L765" s="1235" t="str">
        <f>IF(E765="","","IMPAGO")</f>
        <v>IMPAGO</v>
      </c>
      <c r="M765" s="1235" t="str">
        <f>IF(L765="IMPAGO","SIN O.C.","")</f>
        <v>SIN O.C.</v>
      </c>
      <c r="N765" s="1235" t="str">
        <f>IF(L765="IMPAGO","SIN FACT.","")</f>
        <v>SIN FACT.</v>
      </c>
    </row>
    <row r="766" spans="1:14" s="237" customFormat="1" x14ac:dyDescent="0.25">
      <c r="A766" s="816" t="s">
        <v>305</v>
      </c>
      <c r="B766" s="817">
        <v>41851</v>
      </c>
      <c r="C766" s="818" t="s">
        <v>6102</v>
      </c>
      <c r="D766" s="816" t="s">
        <v>514</v>
      </c>
      <c r="E766" s="819">
        <v>10233535</v>
      </c>
      <c r="F766" s="816">
        <v>27528801</v>
      </c>
      <c r="G766" s="816">
        <v>2705003</v>
      </c>
      <c r="H766" s="120" t="str">
        <f>IF(G766="","",VLOOKUP(G766,ARANCEL!$B$5:$D$121,2,FALSE))</f>
        <v>INCRUSTACION ESTETICA (ART-GLASS O CERAMICA)</v>
      </c>
      <c r="I766" s="121" t="s">
        <v>618</v>
      </c>
      <c r="J766" s="119">
        <v>1</v>
      </c>
      <c r="K766" s="122">
        <f>IF(G766="","",VLOOKUP(G766,ARANCEL!$B$5:$D$121,3,FALSE)*J766)</f>
        <v>15676</v>
      </c>
      <c r="L766" s="1229" t="s">
        <v>6017</v>
      </c>
      <c r="M766" s="1229">
        <v>4500245445</v>
      </c>
      <c r="N766" s="1229">
        <v>9809</v>
      </c>
    </row>
    <row r="767" spans="1:14" s="237" customFormat="1" x14ac:dyDescent="0.25">
      <c r="A767" s="816" t="s">
        <v>305</v>
      </c>
      <c r="B767" s="817">
        <v>41653</v>
      </c>
      <c r="C767" s="818" t="s">
        <v>1999</v>
      </c>
      <c r="D767" s="816" t="s">
        <v>438</v>
      </c>
      <c r="E767" s="819">
        <v>10168994</v>
      </c>
      <c r="F767" s="816">
        <v>24368332</v>
      </c>
      <c r="G767" s="816">
        <v>2704005</v>
      </c>
      <c r="H767" s="120" t="str">
        <f>IF(G767="","",VLOOKUP(G767,ARANCEL!$B$5:$D$121,2,FALSE))</f>
        <v>PROVISORIO</v>
      </c>
      <c r="I767" s="121" t="s">
        <v>317</v>
      </c>
      <c r="J767" s="119">
        <v>1</v>
      </c>
      <c r="K767" s="122">
        <f>IF(G767="","",VLOOKUP(G767,ARANCEL!$B$5:$D$121,3,FALSE)*J767)</f>
        <v>3250</v>
      </c>
      <c r="L767" s="1229" t="s">
        <v>2842</v>
      </c>
      <c r="M767" s="1229">
        <v>4500216214</v>
      </c>
      <c r="N767" s="1229">
        <v>8395</v>
      </c>
    </row>
    <row r="768" spans="1:14" s="237" customFormat="1" x14ac:dyDescent="0.25">
      <c r="A768" s="816" t="s">
        <v>305</v>
      </c>
      <c r="B768" s="817">
        <v>41653</v>
      </c>
      <c r="C768" s="818" t="s">
        <v>1999</v>
      </c>
      <c r="D768" s="816" t="s">
        <v>438</v>
      </c>
      <c r="E768" s="819">
        <v>10168994</v>
      </c>
      <c r="F768" s="816">
        <v>24368332</v>
      </c>
      <c r="G768" s="816">
        <v>2704003</v>
      </c>
      <c r="H768" s="120" t="str">
        <f>IF(G768="","",VLOOKUP(G768,ARANCEL!$B$5:$D$121,2,FALSE))</f>
        <v xml:space="preserve">CORONA PERIFERICA CON PERNO MUÑON COLADO </v>
      </c>
      <c r="I768" s="121" t="s">
        <v>317</v>
      </c>
      <c r="J768" s="119">
        <v>1</v>
      </c>
      <c r="K768" s="122">
        <f>IF(G768="","",VLOOKUP(G768,ARANCEL!$B$5:$D$121,3,FALSE)*J768)</f>
        <v>32612</v>
      </c>
      <c r="L768" s="1229" t="s">
        <v>2842</v>
      </c>
      <c r="M768" s="1229">
        <v>4500216214</v>
      </c>
      <c r="N768" s="1229">
        <v>8395</v>
      </c>
    </row>
    <row r="769" spans="1:14" s="237" customFormat="1" x14ac:dyDescent="0.25">
      <c r="A769" s="816" t="s">
        <v>305</v>
      </c>
      <c r="B769" s="817">
        <v>41970</v>
      </c>
      <c r="C769" s="818" t="s">
        <v>1998</v>
      </c>
      <c r="D769" s="816" t="s">
        <v>516</v>
      </c>
      <c r="E769" s="819">
        <v>10285887</v>
      </c>
      <c r="F769" s="816">
        <v>29779736</v>
      </c>
      <c r="G769" s="816">
        <v>2704005</v>
      </c>
      <c r="H769" s="120" t="str">
        <f>IF(G769="","",VLOOKUP(G769,ARANCEL!$B$5:$D$121,2,FALSE))</f>
        <v>PROVISORIO</v>
      </c>
      <c r="I769" s="121" t="s">
        <v>317</v>
      </c>
      <c r="J769" s="119">
        <v>1</v>
      </c>
      <c r="K769" s="122">
        <f>IF(G769="","",VLOOKUP(G769,ARANCEL!$B$5:$D$121,3,FALSE)*J769)</f>
        <v>3250</v>
      </c>
      <c r="L769" s="1349" t="s">
        <v>9431</v>
      </c>
      <c r="M769" s="1349">
        <v>4500269135</v>
      </c>
      <c r="N769" s="1349" t="s">
        <v>9434</v>
      </c>
    </row>
    <row r="770" spans="1:14" s="237" customFormat="1" x14ac:dyDescent="0.25">
      <c r="A770" s="816" t="s">
        <v>606</v>
      </c>
      <c r="B770" s="817">
        <v>41970</v>
      </c>
      <c r="C770" s="818" t="s">
        <v>1998</v>
      </c>
      <c r="D770" s="816" t="s">
        <v>516</v>
      </c>
      <c r="E770" s="819">
        <v>10285887</v>
      </c>
      <c r="F770" s="816">
        <v>29779736</v>
      </c>
      <c r="G770" s="816">
        <v>2704003</v>
      </c>
      <c r="H770" s="120" t="str">
        <f>IF(G770="","",VLOOKUP(G770,ARANCEL!$B$5:$D$121,2,FALSE))</f>
        <v xml:space="preserve">CORONA PERIFERICA CON PERNO MUÑON COLADO </v>
      </c>
      <c r="I770" s="121" t="s">
        <v>317</v>
      </c>
      <c r="J770" s="119">
        <v>1</v>
      </c>
      <c r="K770" s="122">
        <f>IF(G770="","",VLOOKUP(G770,ARANCEL!$B$5:$D$121,3,FALSE)*J770)</f>
        <v>32612</v>
      </c>
      <c r="L770" s="1349" t="s">
        <v>9431</v>
      </c>
      <c r="M770" s="1349">
        <v>4500269135</v>
      </c>
      <c r="N770" s="1349" t="s">
        <v>9434</v>
      </c>
    </row>
    <row r="771" spans="1:14" s="237" customFormat="1" x14ac:dyDescent="0.25">
      <c r="A771" s="816" t="s">
        <v>305</v>
      </c>
      <c r="B771" s="817">
        <v>42007</v>
      </c>
      <c r="C771" s="818" t="s">
        <v>9241</v>
      </c>
      <c r="D771" s="816" t="s">
        <v>944</v>
      </c>
      <c r="E771" s="819">
        <v>10303980</v>
      </c>
      <c r="F771" s="816">
        <v>30098332</v>
      </c>
      <c r="G771" s="816">
        <v>2708011</v>
      </c>
      <c r="H771" s="120" t="str">
        <f>IF(G771="","",VLOOKUP(G771,ARANCEL!$B$5:$D$121,2,FALSE))</f>
        <v xml:space="preserve">MODELO DE ESTUDIO </v>
      </c>
      <c r="I771" s="121" t="s">
        <v>347</v>
      </c>
      <c r="J771" s="119">
        <v>1</v>
      </c>
      <c r="K771" s="122">
        <f>IF(G771="","",VLOOKUP(G771,ARANCEL!$B$5:$D$121,3,FALSE)*J771)</f>
        <v>1507</v>
      </c>
      <c r="L771" s="1235" t="str">
        <f>IF(E771="","","IMPAGO")</f>
        <v>IMPAGO</v>
      </c>
      <c r="M771" s="1235" t="str">
        <f>IF(L771="IMPAGO","SIN O.C.","")</f>
        <v>SIN O.C.</v>
      </c>
      <c r="N771" s="1235" t="str">
        <f>IF(L771="IMPAGO","SIN FACT.","")</f>
        <v>SIN FACT.</v>
      </c>
    </row>
    <row r="772" spans="1:14" s="237" customFormat="1" x14ac:dyDescent="0.25">
      <c r="A772" s="816" t="s">
        <v>313</v>
      </c>
      <c r="B772" s="817">
        <v>42025</v>
      </c>
      <c r="C772" s="818" t="s">
        <v>9597</v>
      </c>
      <c r="D772" s="816" t="s">
        <v>438</v>
      </c>
      <c r="E772" s="819">
        <v>10310446</v>
      </c>
      <c r="F772" s="816">
        <v>27080730</v>
      </c>
      <c r="G772" s="816">
        <v>2702048</v>
      </c>
      <c r="H772" s="120" t="str">
        <f>IF(G772="","",VLOOKUP(G772,ARANCEL!$B$5:$D$121,2,FALSE))</f>
        <v xml:space="preserve">SERVICIO LAB. IMPLANTE CORONA CEMENTADA/ATORNILLADA </v>
      </c>
      <c r="I772" s="121"/>
      <c r="J772" s="119">
        <v>1</v>
      </c>
      <c r="K772" s="122">
        <f>IF(G772="","",VLOOKUP(G772,ARANCEL!$B$5:$D$121,3,FALSE)*J772)</f>
        <v>43857</v>
      </c>
      <c r="L772" s="1235" t="str">
        <f>IF(E772="","","IMPAGO")</f>
        <v>IMPAGO</v>
      </c>
      <c r="M772" s="1235" t="str">
        <f>IF(L772="IMPAGO","SIN O.C.","")</f>
        <v>SIN O.C.</v>
      </c>
      <c r="N772" s="1235" t="str">
        <f>IF(L772="IMPAGO","SIN FACT.","")</f>
        <v>SIN FACT.</v>
      </c>
    </row>
    <row r="773" spans="1:14" s="237" customFormat="1" x14ac:dyDescent="0.25">
      <c r="A773" s="816" t="s">
        <v>305</v>
      </c>
      <c r="B773" s="817">
        <v>41803</v>
      </c>
      <c r="C773" s="818" t="s">
        <v>5077</v>
      </c>
      <c r="D773" s="816" t="s">
        <v>1987</v>
      </c>
      <c r="E773" s="819">
        <v>10209904</v>
      </c>
      <c r="F773" s="816">
        <v>26917053</v>
      </c>
      <c r="G773" s="816">
        <v>2704005</v>
      </c>
      <c r="H773" s="120" t="str">
        <f>IF(G773="","",VLOOKUP(G773,ARANCEL!$B$5:$D$121,2,FALSE))</f>
        <v>PROVISORIO</v>
      </c>
      <c r="I773" s="121" t="s">
        <v>311</v>
      </c>
      <c r="J773" s="119">
        <v>1</v>
      </c>
      <c r="K773" s="122">
        <f>IF(G773="","",VLOOKUP(G773,ARANCEL!$B$5:$D$121,3,FALSE)*J773)</f>
        <v>3250</v>
      </c>
      <c r="L773" s="1229" t="s">
        <v>5742</v>
      </c>
      <c r="M773" s="1229">
        <v>4500239396</v>
      </c>
      <c r="N773" s="1229" t="s">
        <v>5752</v>
      </c>
    </row>
    <row r="774" spans="1:14" s="237" customFormat="1" x14ac:dyDescent="0.25">
      <c r="A774" s="816" t="s">
        <v>305</v>
      </c>
      <c r="B774" s="817">
        <v>41831</v>
      </c>
      <c r="C774" s="818" t="s">
        <v>5077</v>
      </c>
      <c r="D774" s="816" t="s">
        <v>1987</v>
      </c>
      <c r="E774" s="819">
        <v>10209904</v>
      </c>
      <c r="F774" s="816">
        <v>26917053</v>
      </c>
      <c r="G774" s="816">
        <v>2704003</v>
      </c>
      <c r="H774" s="820" t="str">
        <f>IF(G774="","",VLOOKUP(G774,ARANCEL!$B$5:$D$121,2,FALSE))</f>
        <v xml:space="preserve">CORONA PERIFERICA CON PERNO MUÑON COLADO </v>
      </c>
      <c r="I774" s="821" t="s">
        <v>311</v>
      </c>
      <c r="J774" s="816">
        <v>1</v>
      </c>
      <c r="K774" s="822">
        <f>IF(G774="","",VLOOKUP(G774,ARANCEL!$B$5:$D$121,3,FALSE)*J774)</f>
        <v>32612</v>
      </c>
      <c r="L774" s="1210" t="s">
        <v>6017</v>
      </c>
      <c r="M774" s="1210">
        <v>4500245445</v>
      </c>
      <c r="N774" s="1210">
        <v>9809</v>
      </c>
    </row>
    <row r="775" spans="1:14" s="237" customFormat="1" x14ac:dyDescent="0.25">
      <c r="A775" s="816" t="s">
        <v>313</v>
      </c>
      <c r="B775" s="817">
        <v>42033</v>
      </c>
      <c r="C775" s="818" t="s">
        <v>9812</v>
      </c>
      <c r="D775" s="816" t="s">
        <v>1987</v>
      </c>
      <c r="E775" s="819">
        <v>10314065</v>
      </c>
      <c r="F775" s="816">
        <v>30270669</v>
      </c>
      <c r="G775" s="816">
        <v>2705003</v>
      </c>
      <c r="H775" s="820" t="str">
        <f>IF(G775="","",VLOOKUP(G775,ARANCEL!$B$5:$D$121,2,FALSE))</f>
        <v>INCRUSTACION ESTETICA (ART-GLASS O CERAMICA)</v>
      </c>
      <c r="I775" s="821" t="s">
        <v>324</v>
      </c>
      <c r="J775" s="816">
        <v>1</v>
      </c>
      <c r="K775" s="822">
        <f>IF(G775="","",VLOOKUP(G775,ARANCEL!$B$5:$D$121,3,FALSE)*J775)</f>
        <v>15676</v>
      </c>
      <c r="L775" s="1249" t="str">
        <f t="shared" ref="L775:L780" si="0">IF(E775="","","IMPAGO")</f>
        <v>IMPAGO</v>
      </c>
      <c r="M775" s="1249" t="str">
        <f t="shared" ref="M775:M780" si="1">IF(L775="IMPAGO","SIN O.C.","")</f>
        <v>SIN O.C.</v>
      </c>
      <c r="N775" s="1249" t="str">
        <f t="shared" ref="N775:N780" si="2">IF(L775="IMPAGO","SIN FACT.","")</f>
        <v>SIN FACT.</v>
      </c>
    </row>
    <row r="776" spans="1:14" s="237" customFormat="1" x14ac:dyDescent="0.25">
      <c r="A776" s="816" t="s">
        <v>313</v>
      </c>
      <c r="B776" s="817">
        <v>42032</v>
      </c>
      <c r="C776" s="818" t="s">
        <v>9813</v>
      </c>
      <c r="D776" s="816" t="s">
        <v>957</v>
      </c>
      <c r="E776" s="819">
        <v>10314009</v>
      </c>
      <c r="F776" s="816">
        <v>30007361</v>
      </c>
      <c r="G776" s="816">
        <v>2708001</v>
      </c>
      <c r="H776" s="820" t="str">
        <f>IF(G776="","",VLOOKUP(G776,ARANCEL!$B$5:$D$121,2,FALSE))</f>
        <v xml:space="preserve">PLACA DE ORTODONCIA SIN TORNILLO </v>
      </c>
      <c r="I776" s="821"/>
      <c r="J776" s="816">
        <v>1</v>
      </c>
      <c r="K776" s="822">
        <f>IF(G776="","",VLOOKUP(G776,ARANCEL!$B$5:$D$121,3,FALSE)*J776)</f>
        <v>17997</v>
      </c>
      <c r="L776" s="1249" t="str">
        <f t="shared" si="0"/>
        <v>IMPAGO</v>
      </c>
      <c r="M776" s="1249" t="str">
        <f t="shared" si="1"/>
        <v>SIN O.C.</v>
      </c>
      <c r="N776" s="1249" t="str">
        <f t="shared" si="2"/>
        <v>SIN FACT.</v>
      </c>
    </row>
    <row r="777" spans="1:14" s="237" customFormat="1" x14ac:dyDescent="0.25">
      <c r="A777" s="816" t="s">
        <v>313</v>
      </c>
      <c r="B777" s="817">
        <v>42032</v>
      </c>
      <c r="C777" s="818" t="s">
        <v>9071</v>
      </c>
      <c r="D777" s="816" t="s">
        <v>73</v>
      </c>
      <c r="E777" s="819">
        <v>10314430</v>
      </c>
      <c r="F777" s="816">
        <v>30676067</v>
      </c>
      <c r="G777" s="816">
        <v>2707002</v>
      </c>
      <c r="H777" s="820" t="str">
        <f>IF(G777="","",VLOOKUP(G777,ARANCEL!$B$5:$D$121,2,FALSE))</f>
        <v>CUBETA DE BLANQUEAMIENTO</v>
      </c>
      <c r="I777" s="821"/>
      <c r="J777" s="843">
        <v>2</v>
      </c>
      <c r="K777" s="822">
        <f>IF(G777="","",VLOOKUP(G777,ARANCEL!$B$5:$D$121,3,FALSE)*J777)</f>
        <v>11808</v>
      </c>
      <c r="L777" s="1249" t="str">
        <f t="shared" si="0"/>
        <v>IMPAGO</v>
      </c>
      <c r="M777" s="1249" t="str">
        <f t="shared" si="1"/>
        <v>SIN O.C.</v>
      </c>
      <c r="N777" s="1249" t="str">
        <f t="shared" si="2"/>
        <v>SIN FACT.</v>
      </c>
    </row>
    <row r="778" spans="1:14" s="237" customFormat="1" x14ac:dyDescent="0.25">
      <c r="A778" s="816" t="s">
        <v>313</v>
      </c>
      <c r="B778" s="817">
        <v>42032</v>
      </c>
      <c r="C778" s="818" t="s">
        <v>9842</v>
      </c>
      <c r="D778" s="816" t="s">
        <v>944</v>
      </c>
      <c r="E778" s="819">
        <v>10315099</v>
      </c>
      <c r="F778" s="816">
        <v>30581763</v>
      </c>
      <c r="G778" s="816">
        <v>2708011</v>
      </c>
      <c r="H778" s="820" t="str">
        <f>IF(G778="","",VLOOKUP(G778,ARANCEL!$B$5:$D$121,2,FALSE))</f>
        <v xml:space="preserve">MODELO DE ESTUDIO </v>
      </c>
      <c r="I778" s="821"/>
      <c r="J778" s="816">
        <v>1</v>
      </c>
      <c r="K778" s="822">
        <f>IF(G778="","",VLOOKUP(G778,ARANCEL!$B$5:$D$121,3,FALSE)*J778)</f>
        <v>1507</v>
      </c>
      <c r="L778" s="1249" t="str">
        <f t="shared" si="0"/>
        <v>IMPAGO</v>
      </c>
      <c r="M778" s="1249" t="str">
        <f t="shared" si="1"/>
        <v>SIN O.C.</v>
      </c>
      <c r="N778" s="1249" t="str">
        <f t="shared" si="2"/>
        <v>SIN FACT.</v>
      </c>
    </row>
    <row r="779" spans="1:14" s="237" customFormat="1" x14ac:dyDescent="0.25">
      <c r="A779" s="816" t="s">
        <v>313</v>
      </c>
      <c r="B779" s="817">
        <v>42034</v>
      </c>
      <c r="C779" s="818" t="s">
        <v>9658</v>
      </c>
      <c r="D779" s="816" t="s">
        <v>1987</v>
      </c>
      <c r="E779" s="819">
        <v>10312499</v>
      </c>
      <c r="F779" s="816">
        <v>29965842</v>
      </c>
      <c r="G779" s="816">
        <v>2704003</v>
      </c>
      <c r="H779" s="820" t="str">
        <f>IF(G779="","",VLOOKUP(G779,ARANCEL!$B$5:$D$121,2,FALSE))</f>
        <v xml:space="preserve">CORONA PERIFERICA CON PERNO MUÑON COLADO </v>
      </c>
      <c r="I779" s="821" t="s">
        <v>309</v>
      </c>
      <c r="J779" s="816">
        <v>1</v>
      </c>
      <c r="K779" s="822">
        <f>IF(G779="","",VLOOKUP(G779,ARANCEL!$B$5:$D$121,3,FALSE)*J779)</f>
        <v>32612</v>
      </c>
      <c r="L779" s="1249" t="str">
        <f t="shared" si="0"/>
        <v>IMPAGO</v>
      </c>
      <c r="M779" s="1249" t="str">
        <f t="shared" si="1"/>
        <v>SIN O.C.</v>
      </c>
      <c r="N779" s="1249" t="str">
        <f t="shared" si="2"/>
        <v>SIN FACT.</v>
      </c>
    </row>
    <row r="780" spans="1:14" s="237" customFormat="1" x14ac:dyDescent="0.25">
      <c r="A780" s="816" t="s">
        <v>313</v>
      </c>
      <c r="B780" s="817">
        <v>42034</v>
      </c>
      <c r="C780" s="818" t="s">
        <v>9856</v>
      </c>
      <c r="D780" s="816" t="s">
        <v>1987</v>
      </c>
      <c r="E780" s="819">
        <v>10314588</v>
      </c>
      <c r="F780" s="816">
        <v>29799739</v>
      </c>
      <c r="G780" s="816">
        <v>2708001</v>
      </c>
      <c r="H780" s="120" t="str">
        <f>IF(G780="","",VLOOKUP(G780,ARANCEL!$B$5:$D$121,2,FALSE))</f>
        <v xml:space="preserve">PLACA DE ORTODONCIA SIN TORNILLO </v>
      </c>
      <c r="I780" s="121"/>
      <c r="J780" s="119">
        <v>1</v>
      </c>
      <c r="K780" s="122">
        <f>IF(G780="","",VLOOKUP(G780,ARANCEL!$B$5:$D$121,3,FALSE)*J780)</f>
        <v>17997</v>
      </c>
      <c r="L780" s="1235" t="str">
        <f t="shared" si="0"/>
        <v>IMPAGO</v>
      </c>
      <c r="M780" s="1235" t="str">
        <f t="shared" si="1"/>
        <v>SIN O.C.</v>
      </c>
      <c r="N780" s="1235" t="str">
        <f t="shared" si="2"/>
        <v>SIN FACT.</v>
      </c>
    </row>
    <row r="781" spans="1:14" s="237" customFormat="1" x14ac:dyDescent="0.25">
      <c r="A781" s="816" t="s">
        <v>313</v>
      </c>
      <c r="B781" s="817">
        <v>42033</v>
      </c>
      <c r="C781" s="818" t="s">
        <v>9872</v>
      </c>
      <c r="D781" s="816" t="s">
        <v>957</v>
      </c>
      <c r="E781" s="819">
        <v>10314589</v>
      </c>
      <c r="F781" s="816">
        <v>30730961</v>
      </c>
      <c r="G781" s="816">
        <v>2708001</v>
      </c>
      <c r="H781" s="820" t="str">
        <f>IF(G781="","",VLOOKUP(G781,ARANCEL!$B$5:$D$121,2,FALSE))</f>
        <v xml:space="preserve">PLACA DE ORTODONCIA SIN TORNILLO </v>
      </c>
      <c r="I781" s="821"/>
      <c r="J781" s="816">
        <v>1</v>
      </c>
      <c r="K781" s="822">
        <f>IF(G781="","",VLOOKUP(G781,ARANCEL!$B$5:$D$121,3,FALSE)*J781)</f>
        <v>17997</v>
      </c>
      <c r="L781" s="1249" t="str">
        <f t="shared" ref="L781:L786" si="3">IF(E781="","","IMPAGO")</f>
        <v>IMPAGO</v>
      </c>
      <c r="M781" s="1249" t="str">
        <f t="shared" ref="M781:M786" si="4">IF(L781="IMPAGO","SIN O.C.","")</f>
        <v>SIN O.C.</v>
      </c>
      <c r="N781" s="1249" t="str">
        <f t="shared" ref="N781:N786" si="5">IF(L781="IMPAGO","SIN FACT.","")</f>
        <v>SIN FACT.</v>
      </c>
    </row>
    <row r="782" spans="1:14" s="237" customFormat="1" x14ac:dyDescent="0.25">
      <c r="A782" s="816" t="s">
        <v>313</v>
      </c>
      <c r="B782" s="817">
        <v>42037</v>
      </c>
      <c r="C782" s="818" t="s">
        <v>9879</v>
      </c>
      <c r="D782" s="816" t="s">
        <v>73</v>
      </c>
      <c r="E782" s="819">
        <v>10316299</v>
      </c>
      <c r="F782" s="816">
        <v>30672636</v>
      </c>
      <c r="G782" s="816">
        <v>2704005</v>
      </c>
      <c r="H782" s="820" t="str">
        <f>IF(G782="","",VLOOKUP(G782,ARANCEL!$B$5:$D$121,2,FALSE))</f>
        <v>PROVISORIO</v>
      </c>
      <c r="I782" s="821" t="s">
        <v>324</v>
      </c>
      <c r="J782" s="816">
        <v>1</v>
      </c>
      <c r="K782" s="822">
        <f>IF(G782="","",VLOOKUP(G782,ARANCEL!$B$5:$D$121,3,FALSE)*J782)</f>
        <v>3250</v>
      </c>
      <c r="L782" s="1249" t="str">
        <f t="shared" si="3"/>
        <v>IMPAGO</v>
      </c>
      <c r="M782" s="1249" t="str">
        <f t="shared" si="4"/>
        <v>SIN O.C.</v>
      </c>
      <c r="N782" s="1249" t="str">
        <f t="shared" si="5"/>
        <v>SIN FACT.</v>
      </c>
    </row>
    <row r="783" spans="1:14" s="237" customFormat="1" x14ac:dyDescent="0.25">
      <c r="A783" s="816" t="s">
        <v>313</v>
      </c>
      <c r="B783" s="817">
        <v>42037</v>
      </c>
      <c r="C783" s="818" t="s">
        <v>9880</v>
      </c>
      <c r="D783" s="816" t="s">
        <v>514</v>
      </c>
      <c r="E783" s="819">
        <v>10316295</v>
      </c>
      <c r="F783" s="816">
        <v>30617764</v>
      </c>
      <c r="G783" s="816">
        <v>2704005</v>
      </c>
      <c r="H783" s="820" t="str">
        <f>IF(G783="","",VLOOKUP(G783,ARANCEL!$B$5:$D$121,2,FALSE))</f>
        <v>PROVISORIO</v>
      </c>
      <c r="I783" s="821" t="s">
        <v>309</v>
      </c>
      <c r="J783" s="816">
        <v>1</v>
      </c>
      <c r="K783" s="822">
        <f>IF(G783="","",VLOOKUP(G783,ARANCEL!$B$5:$D$121,3,FALSE)*J783)</f>
        <v>3250</v>
      </c>
      <c r="L783" s="1249" t="str">
        <f t="shared" si="3"/>
        <v>IMPAGO</v>
      </c>
      <c r="M783" s="1249" t="str">
        <f t="shared" si="4"/>
        <v>SIN O.C.</v>
      </c>
      <c r="N783" s="1249" t="str">
        <f t="shared" si="5"/>
        <v>SIN FACT.</v>
      </c>
    </row>
    <row r="784" spans="1:14" s="237" customFormat="1" x14ac:dyDescent="0.25">
      <c r="A784" s="816" t="s">
        <v>313</v>
      </c>
      <c r="B784" s="817">
        <v>42037</v>
      </c>
      <c r="C784" s="818" t="s">
        <v>9881</v>
      </c>
      <c r="D784" s="816" t="s">
        <v>1987</v>
      </c>
      <c r="E784" s="819">
        <v>10316297</v>
      </c>
      <c r="F784" s="816">
        <v>30638523</v>
      </c>
      <c r="G784" s="816">
        <v>2704005</v>
      </c>
      <c r="H784" s="820" t="str">
        <f>IF(G784="","",VLOOKUP(G784,ARANCEL!$B$5:$D$121,2,FALSE))</f>
        <v>PROVISORIO</v>
      </c>
      <c r="I784" s="821" t="s">
        <v>337</v>
      </c>
      <c r="J784" s="816">
        <v>1</v>
      </c>
      <c r="K784" s="822">
        <f>IF(G784="","",VLOOKUP(G784,ARANCEL!$B$5:$D$121,3,FALSE)*J784)</f>
        <v>3250</v>
      </c>
      <c r="L784" s="1249" t="str">
        <f t="shared" si="3"/>
        <v>IMPAGO</v>
      </c>
      <c r="M784" s="1249" t="str">
        <f t="shared" si="4"/>
        <v>SIN O.C.</v>
      </c>
      <c r="N784" s="1249" t="str">
        <f t="shared" si="5"/>
        <v>SIN FACT.</v>
      </c>
    </row>
    <row r="785" spans="1:14" s="237" customFormat="1" x14ac:dyDescent="0.25">
      <c r="A785" s="816"/>
      <c r="B785" s="817"/>
      <c r="C785" s="818"/>
      <c r="D785" s="816"/>
      <c r="E785" s="819"/>
      <c r="F785" s="816"/>
      <c r="G785" s="816"/>
      <c r="H785" s="820" t="str">
        <f>IF(G785="","",VLOOKUP(G785,ARANCEL!$B$5:$D$121,2,FALSE))</f>
        <v/>
      </c>
      <c r="I785" s="821"/>
      <c r="J785" s="816"/>
      <c r="K785" s="822" t="str">
        <f>IF(G785="","",VLOOKUP(G785,ARANCEL!$B$5:$D$121,3,FALSE)*J785)</f>
        <v/>
      </c>
      <c r="L785" s="1249" t="str">
        <f t="shared" si="3"/>
        <v/>
      </c>
      <c r="M785" s="1249" t="str">
        <f t="shared" si="4"/>
        <v/>
      </c>
      <c r="N785" s="1249" t="str">
        <f t="shared" si="5"/>
        <v/>
      </c>
    </row>
    <row r="786" spans="1:14" s="237" customFormat="1" x14ac:dyDescent="0.25">
      <c r="A786" s="119"/>
      <c r="B786" s="164"/>
      <c r="C786" s="118"/>
      <c r="D786" s="119"/>
      <c r="E786" s="162"/>
      <c r="F786" s="119"/>
      <c r="G786" s="119"/>
      <c r="H786" s="120" t="str">
        <f>IF(G786="","",VLOOKUP(G786,ARANCEL!$B$5:$D$121,2,FALSE))</f>
        <v/>
      </c>
      <c r="I786" s="121"/>
      <c r="J786" s="119"/>
      <c r="K786" s="122" t="str">
        <f>IF(G786="","",VLOOKUP(G786,ARANCEL!$B$5:$D$121,3,FALSE)*J786)</f>
        <v/>
      </c>
      <c r="L786" s="1235" t="str">
        <f t="shared" si="3"/>
        <v/>
      </c>
      <c r="M786" s="1235" t="str">
        <f t="shared" si="4"/>
        <v/>
      </c>
      <c r="N786" s="1235" t="str">
        <f t="shared" si="5"/>
        <v/>
      </c>
    </row>
    <row r="787" spans="1:14" ht="10.5" customHeight="1" x14ac:dyDescent="0.25">
      <c r="A787" s="286"/>
      <c r="B787" s="107"/>
      <c r="C787" s="287"/>
      <c r="D787" s="286"/>
      <c r="E787" s="286"/>
      <c r="F787" s="286"/>
      <c r="G787" s="286"/>
      <c r="H787" s="286"/>
      <c r="I787" s="286"/>
      <c r="J787" s="286"/>
      <c r="K787" s="286"/>
      <c r="L787" s="1252"/>
      <c r="M787" s="1252"/>
      <c r="N787" s="1252"/>
    </row>
    <row r="788" spans="1:14" x14ac:dyDescent="0.25">
      <c r="A788" s="279"/>
      <c r="B788" s="279"/>
      <c r="C788" s="279"/>
      <c r="D788" s="280" t="s">
        <v>2719</v>
      </c>
      <c r="E788" s="281"/>
      <c r="F788" s="282"/>
      <c r="G788" s="208">
        <f ca="1">SUMIFS(K6:K787,L6:L787,"IMPAGO",B6:B787,"&lt;"&amp;DATE(YEAR(TODAY()),MONTH(TODAY()),1))</f>
        <v>625652</v>
      </c>
      <c r="H788" s="283" t="s">
        <v>4614</v>
      </c>
      <c r="I788" s="1476">
        <f ca="1">SUMIF(L6:L787,UPPER(TEXT(DATE(YEAR(TODAY()),MONTH(TODAY()),0),"MMMM"))&amp;" "&amp;YEAR(DATE(YEAR(TODAY()),MONTH(TODAY()),0)),K6:K787)</f>
        <v>3333059</v>
      </c>
      <c r="J788" s="1477"/>
      <c r="K788" s="110">
        <f>SUMIF(L5:L787,#REF!,K5:K787)</f>
        <v>0</v>
      </c>
      <c r="L788" s="1253"/>
      <c r="M788" s="1253"/>
      <c r="N788" s="1253"/>
    </row>
    <row r="789" spans="1:14" x14ac:dyDescent="0.25">
      <c r="A789" s="286"/>
      <c r="B789" s="287"/>
      <c r="C789" s="287"/>
      <c r="D789" s="286"/>
      <c r="E789" s="286"/>
      <c r="F789" s="286"/>
      <c r="G789" s="286"/>
      <c r="H789" s="286"/>
      <c r="I789" s="286"/>
      <c r="J789" s="286"/>
      <c r="K789" s="286"/>
      <c r="L789" s="1252"/>
      <c r="M789" s="1252"/>
      <c r="N789" s="1252"/>
    </row>
    <row r="790" spans="1:14" ht="26.25" x14ac:dyDescent="0.25">
      <c r="A790" s="107" t="s">
        <v>327</v>
      </c>
      <c r="C790" s="108"/>
      <c r="D790" s="107"/>
      <c r="E790" s="107"/>
      <c r="F790" s="107"/>
      <c r="G790" s="107"/>
      <c r="H790" s="107"/>
      <c r="I790" s="107"/>
      <c r="J790" s="107"/>
      <c r="K790" s="107"/>
      <c r="L790" s="1254"/>
      <c r="M790" s="1254"/>
      <c r="N790" s="1254"/>
    </row>
    <row r="791" spans="1:14" ht="25.5" x14ac:dyDescent="0.25">
      <c r="A791" s="111" t="s">
        <v>4</v>
      </c>
      <c r="B791" s="112" t="s">
        <v>5</v>
      </c>
      <c r="C791" s="113" t="s">
        <v>6</v>
      </c>
      <c r="D791" s="112" t="s">
        <v>7</v>
      </c>
      <c r="E791" s="112" t="s">
        <v>8</v>
      </c>
      <c r="F791" s="112" t="s">
        <v>9</v>
      </c>
      <c r="G791" s="111" t="s">
        <v>10</v>
      </c>
      <c r="H791" s="112" t="s">
        <v>11</v>
      </c>
      <c r="I791" s="112" t="s">
        <v>12</v>
      </c>
      <c r="J791" s="112" t="s">
        <v>13</v>
      </c>
      <c r="K791" s="112" t="s">
        <v>14</v>
      </c>
      <c r="L791" s="1255" t="s">
        <v>15</v>
      </c>
      <c r="M791" s="1255" t="s">
        <v>16</v>
      </c>
      <c r="N791" s="1256" t="s">
        <v>17</v>
      </c>
    </row>
    <row r="792" spans="1:14" s="237" customFormat="1" x14ac:dyDescent="0.25">
      <c r="A792" s="816" t="s">
        <v>305</v>
      </c>
      <c r="B792" s="817">
        <v>42343</v>
      </c>
      <c r="C792" s="818" t="s">
        <v>9401</v>
      </c>
      <c r="D792" s="816" t="s">
        <v>8150</v>
      </c>
      <c r="E792" s="819" t="s">
        <v>343</v>
      </c>
      <c r="F792" s="816">
        <v>30062477</v>
      </c>
      <c r="G792" s="816">
        <v>2708001</v>
      </c>
      <c r="H792" s="120" t="str">
        <f>IF(G792="","",VLOOKUP(G792,ARANCEL!$B$5:$D$121,2,FALSE))</f>
        <v xml:space="preserve">PLACA DE ORTODONCIA SIN TORNILLO </v>
      </c>
      <c r="I792" s="121" t="s">
        <v>306</v>
      </c>
      <c r="J792" s="119">
        <v>1</v>
      </c>
      <c r="K792" s="122">
        <f>IF(G792="","",VLOOKUP(G792,ARANCEL!$B$5:$D$121,3,FALSE)*J792)</f>
        <v>17997</v>
      </c>
      <c r="L792" s="1235" t="str">
        <f t="shared" ref="L792:L795" si="6">IF(E792="","","IMPAGO")</f>
        <v>IMPAGO</v>
      </c>
      <c r="M792" s="1235" t="str">
        <f t="shared" ref="M792:M795" si="7">IF(L792="IMPAGO","SIN O.C.","")</f>
        <v>SIN O.C.</v>
      </c>
      <c r="N792" s="1235" t="str">
        <f t="shared" ref="N792:N795" si="8">IF(L792="IMPAGO","SIN FACT.","")</f>
        <v>SIN FACT.</v>
      </c>
    </row>
    <row r="793" spans="1:14" s="237" customFormat="1" ht="44.25" x14ac:dyDescent="0.25">
      <c r="A793" s="824" t="s">
        <v>9682</v>
      </c>
      <c r="B793" s="817">
        <v>42017</v>
      </c>
      <c r="C793" s="818" t="s">
        <v>2016</v>
      </c>
      <c r="D793" s="816" t="s">
        <v>438</v>
      </c>
      <c r="E793" s="819" t="s">
        <v>343</v>
      </c>
      <c r="F793" s="816">
        <v>23295908</v>
      </c>
      <c r="G793" s="816">
        <v>2704005</v>
      </c>
      <c r="H793" s="120" t="str">
        <f>IF(G793="","",VLOOKUP(G793,ARANCEL!$B$5:$D$121,2,FALSE))</f>
        <v>PROVISORIO</v>
      </c>
      <c r="I793" s="121" t="s">
        <v>681</v>
      </c>
      <c r="J793" s="119">
        <v>4</v>
      </c>
      <c r="K793" s="122">
        <f>IF(G793="","",VLOOKUP(G793,ARANCEL!$B$5:$D$121,3,FALSE)*J793)</f>
        <v>13000</v>
      </c>
      <c r="L793" s="1235" t="str">
        <f t="shared" si="6"/>
        <v>IMPAGO</v>
      </c>
      <c r="M793" s="1235" t="str">
        <f t="shared" si="7"/>
        <v>SIN O.C.</v>
      </c>
      <c r="N793" s="1235" t="str">
        <f t="shared" si="8"/>
        <v>SIN FACT.</v>
      </c>
    </row>
    <row r="794" spans="1:14" s="237" customFormat="1" x14ac:dyDescent="0.25">
      <c r="A794" s="816" t="s">
        <v>606</v>
      </c>
      <c r="B794" s="817">
        <v>42025</v>
      </c>
      <c r="C794" s="818" t="s">
        <v>1709</v>
      </c>
      <c r="D794" s="816" t="s">
        <v>514</v>
      </c>
      <c r="E794" s="819" t="s">
        <v>343</v>
      </c>
      <c r="F794" s="816" t="s">
        <v>9744</v>
      </c>
      <c r="G794" s="816">
        <v>2704003</v>
      </c>
      <c r="H794" s="120" t="str">
        <f>IF(G794="","",VLOOKUP(G794,ARANCEL!$B$5:$D$121,2,FALSE))</f>
        <v xml:space="preserve">CORONA PERIFERICA CON PERNO MUÑON COLADO </v>
      </c>
      <c r="I794" s="121" t="s">
        <v>309</v>
      </c>
      <c r="J794" s="119">
        <v>1</v>
      </c>
      <c r="K794" s="122">
        <f>IF(G794="","",VLOOKUP(G794,ARANCEL!$B$5:$D$121,3,FALSE)*J794)</f>
        <v>32612</v>
      </c>
      <c r="L794" s="1235" t="str">
        <f t="shared" si="6"/>
        <v>IMPAGO</v>
      </c>
      <c r="M794" s="1235" t="str">
        <f t="shared" si="7"/>
        <v>SIN O.C.</v>
      </c>
      <c r="N794" s="1235" t="str">
        <f t="shared" si="8"/>
        <v>SIN FACT.</v>
      </c>
    </row>
    <row r="795" spans="1:14" s="237" customFormat="1" x14ac:dyDescent="0.25">
      <c r="A795" s="119"/>
      <c r="B795" s="164"/>
      <c r="C795" s="118"/>
      <c r="D795" s="119"/>
      <c r="E795" s="162"/>
      <c r="F795" s="119"/>
      <c r="G795" s="119"/>
      <c r="H795" s="120" t="str">
        <f>IF(G795="","",VLOOKUP(G795,ARANCEL!$B$5:$D$121,2,FALSE))</f>
        <v/>
      </c>
      <c r="I795" s="121"/>
      <c r="J795" s="119"/>
      <c r="K795" s="122" t="str">
        <f>IF(G795="","",VLOOKUP(G795,ARANCEL!$B$5:$D$121,3,FALSE)*J795)</f>
        <v/>
      </c>
      <c r="L795" s="1235" t="str">
        <f t="shared" si="6"/>
        <v/>
      </c>
      <c r="M795" s="1235" t="str">
        <f t="shared" si="7"/>
        <v/>
      </c>
      <c r="N795" s="1235" t="str">
        <f t="shared" si="8"/>
        <v/>
      </c>
    </row>
    <row r="796" spans="1:14" x14ac:dyDescent="0.25">
      <c r="A796" s="286"/>
      <c r="C796" s="287"/>
      <c r="D796" s="286"/>
      <c r="E796" s="286"/>
      <c r="F796" s="286"/>
      <c r="G796" s="286"/>
      <c r="H796" s="286"/>
      <c r="I796" s="286"/>
      <c r="J796" s="860"/>
      <c r="K796" s="286"/>
      <c r="L796" s="1252"/>
      <c r="M796" s="1252"/>
      <c r="N796" s="1252"/>
    </row>
    <row r="797" spans="1:14" s="201" customFormat="1" ht="26.25" x14ac:dyDescent="0.25">
      <c r="A797" s="109" t="s">
        <v>328</v>
      </c>
      <c r="B797" s="109"/>
      <c r="C797" s="130"/>
      <c r="D797" s="109"/>
      <c r="E797" s="109"/>
      <c r="F797" s="109"/>
      <c r="G797" s="109"/>
      <c r="H797" s="109"/>
      <c r="I797" s="109"/>
      <c r="J797" s="109"/>
      <c r="K797" s="109"/>
      <c r="L797" s="1254"/>
      <c r="M797" s="1254"/>
      <c r="N797" s="1254"/>
    </row>
    <row r="798" spans="1:14" ht="25.5" x14ac:dyDescent="0.25">
      <c r="A798" s="114" t="s">
        <v>4</v>
      </c>
      <c r="B798" s="115" t="s">
        <v>5</v>
      </c>
      <c r="C798" s="116" t="s">
        <v>6</v>
      </c>
      <c r="D798" s="115" t="s">
        <v>7</v>
      </c>
      <c r="E798" s="115" t="s">
        <v>8</v>
      </c>
      <c r="F798" s="115" t="s">
        <v>9</v>
      </c>
      <c r="G798" s="114" t="s">
        <v>10</v>
      </c>
      <c r="H798" s="115" t="s">
        <v>11</v>
      </c>
      <c r="I798" s="115" t="s">
        <v>12</v>
      </c>
      <c r="J798" s="115" t="s">
        <v>13</v>
      </c>
      <c r="K798" s="115" t="s">
        <v>14</v>
      </c>
      <c r="L798" s="1257" t="s">
        <v>15</v>
      </c>
      <c r="M798" s="1257" t="s">
        <v>16</v>
      </c>
      <c r="N798" s="1258" t="s">
        <v>17</v>
      </c>
    </row>
    <row r="799" spans="1:14" s="201" customFormat="1" x14ac:dyDescent="0.25">
      <c r="A799" s="202" t="s">
        <v>313</v>
      </c>
      <c r="B799" s="294">
        <v>41250</v>
      </c>
      <c r="C799" s="204" t="s">
        <v>520</v>
      </c>
      <c r="D799" s="202" t="s">
        <v>65</v>
      </c>
      <c r="E799" s="203">
        <v>10127709</v>
      </c>
      <c r="F799" s="202">
        <v>17416725</v>
      </c>
      <c r="G799" s="295">
        <v>2704005</v>
      </c>
      <c r="H799" s="132" t="str">
        <f>IF(G799="","",VLOOKUP(G799,ARANCEL!$B$5:$D$121,2,FALSE))</f>
        <v>PROVISORIO</v>
      </c>
      <c r="I799" s="200" t="s">
        <v>308</v>
      </c>
      <c r="J799" s="861" t="s">
        <v>7772</v>
      </c>
      <c r="K799" s="133" t="e">
        <f>IF(G799="","",VLOOKUP(G799,ARANCEL!$B$5:$D$121,3,FALSE)*J799)</f>
        <v>#VALUE!</v>
      </c>
      <c r="L799" s="1235" t="str">
        <f t="shared" ref="L799:L803" si="9">IF(E799="","","IMPAGO")</f>
        <v>IMPAGO</v>
      </c>
      <c r="M799" s="1235" t="str">
        <f t="shared" ref="M799:M803" si="10">IF(L799="IMPAGO","SIN O.C.","")</f>
        <v>SIN O.C.</v>
      </c>
      <c r="N799" s="1235" t="str">
        <f t="shared" ref="N799:N803" si="11">IF(L799="IMPAGO","SIN FACT.","")</f>
        <v>SIN FACT.</v>
      </c>
    </row>
    <row r="800" spans="1:14" s="201" customFormat="1" x14ac:dyDescent="0.25">
      <c r="A800" s="202" t="s">
        <v>402</v>
      </c>
      <c r="B800" s="294">
        <v>41387</v>
      </c>
      <c r="C800" s="204" t="s">
        <v>524</v>
      </c>
      <c r="D800" s="202" t="s">
        <v>79</v>
      </c>
      <c r="E800" s="203">
        <v>10140193</v>
      </c>
      <c r="F800" s="202">
        <v>20884619</v>
      </c>
      <c r="G800" s="295">
        <v>2706008</v>
      </c>
      <c r="H800" s="132" t="str">
        <f>IF(G800="","",VLOOKUP(G800,ARANCEL!$B$5:$D$121,2,FALSE))</f>
        <v xml:space="preserve">PROTESIS METALICA TERMINADA </v>
      </c>
      <c r="I800" s="200"/>
      <c r="J800" s="202">
        <v>1</v>
      </c>
      <c r="K800" s="133">
        <f>IF(G800="","",VLOOKUP(G800,ARANCEL!$B$5:$D$121,3,FALSE)*J800)</f>
        <v>39483</v>
      </c>
      <c r="L800" s="1235" t="str">
        <f t="shared" si="9"/>
        <v>IMPAGO</v>
      </c>
      <c r="M800" s="1235" t="str">
        <f t="shared" si="10"/>
        <v>SIN O.C.</v>
      </c>
      <c r="N800" s="1235" t="str">
        <f t="shared" si="11"/>
        <v>SIN FACT.</v>
      </c>
    </row>
    <row r="801" spans="1:14" s="201" customFormat="1" x14ac:dyDescent="0.25">
      <c r="A801" s="202" t="s">
        <v>390</v>
      </c>
      <c r="B801" s="294">
        <v>41375</v>
      </c>
      <c r="C801" s="204" t="s">
        <v>518</v>
      </c>
      <c r="D801" s="202" t="s">
        <v>465</v>
      </c>
      <c r="E801" s="203">
        <v>10134132</v>
      </c>
      <c r="F801" s="202">
        <v>20166636</v>
      </c>
      <c r="G801" s="202">
        <v>2704016</v>
      </c>
      <c r="H801" s="132" t="str">
        <f>IF(G801="","",VLOOKUP(G801,ARANCEL!$B$5:$D$121,2,FALSE))</f>
        <v xml:space="preserve">CORONA PROCERA </v>
      </c>
      <c r="I801" s="200" t="s">
        <v>325</v>
      </c>
      <c r="J801" s="202">
        <v>1</v>
      </c>
      <c r="K801" s="133">
        <f>IF(G801="","",VLOOKUP(G801,ARANCEL!$B$5:$D$121,3,FALSE)*J801)</f>
        <v>58477</v>
      </c>
      <c r="L801" s="1235" t="str">
        <f t="shared" si="9"/>
        <v>IMPAGO</v>
      </c>
      <c r="M801" s="1235" t="str">
        <f t="shared" si="10"/>
        <v>SIN O.C.</v>
      </c>
      <c r="N801" s="1235" t="str">
        <f t="shared" si="11"/>
        <v>SIN FACT.</v>
      </c>
    </row>
    <row r="802" spans="1:14" s="201" customFormat="1" x14ac:dyDescent="0.25">
      <c r="A802" s="202" t="s">
        <v>525</v>
      </c>
      <c r="B802" s="294">
        <v>41290</v>
      </c>
      <c r="C802" s="204" t="s">
        <v>519</v>
      </c>
      <c r="D802" s="202" t="s">
        <v>516</v>
      </c>
      <c r="E802" s="203">
        <v>10131261</v>
      </c>
      <c r="F802" s="202">
        <v>17426056</v>
      </c>
      <c r="G802" s="202">
        <v>2704005</v>
      </c>
      <c r="H802" s="132" t="str">
        <f>IF(G802="","",VLOOKUP(G802,ARANCEL!$B$5:$D$121,2,FALSE))</f>
        <v>PROVISORIO</v>
      </c>
      <c r="I802" s="200" t="s">
        <v>363</v>
      </c>
      <c r="J802" s="202">
        <v>3</v>
      </c>
      <c r="K802" s="133">
        <f>IF(G802="","",VLOOKUP(G802,ARANCEL!$B$5:$D$121,3,FALSE)*J802)</f>
        <v>9750</v>
      </c>
      <c r="L802" s="1235" t="str">
        <f t="shared" si="9"/>
        <v>IMPAGO</v>
      </c>
      <c r="M802" s="1235" t="str">
        <f t="shared" si="10"/>
        <v>SIN O.C.</v>
      </c>
      <c r="N802" s="1235" t="str">
        <f t="shared" si="11"/>
        <v>SIN FACT.</v>
      </c>
    </row>
    <row r="803" spans="1:14" s="201" customFormat="1" x14ac:dyDescent="0.25">
      <c r="A803" s="202" t="s">
        <v>558</v>
      </c>
      <c r="B803" s="294">
        <v>41456</v>
      </c>
      <c r="C803" s="204" t="s">
        <v>521</v>
      </c>
      <c r="D803" s="202" t="s">
        <v>517</v>
      </c>
      <c r="E803" s="203">
        <v>10128507</v>
      </c>
      <c r="F803" s="202">
        <v>16974285</v>
      </c>
      <c r="G803" s="202">
        <v>2704003</v>
      </c>
      <c r="H803" s="132" t="str">
        <f>IF(G803="","",VLOOKUP(G803,ARANCEL!$B$5:$D$121,2,FALSE))</f>
        <v xml:space="preserve">CORONA PERIFERICA CON PERNO MUÑON COLADO </v>
      </c>
      <c r="I803" s="200" t="s">
        <v>309</v>
      </c>
      <c r="J803" s="202">
        <v>1</v>
      </c>
      <c r="K803" s="133">
        <f>IF(G803="","",VLOOKUP(G803,ARANCEL!$B$5:$D$121,3,FALSE)*J803)</f>
        <v>32612</v>
      </c>
      <c r="L803" s="1235" t="str">
        <f t="shared" si="9"/>
        <v>IMPAGO</v>
      </c>
      <c r="M803" s="1235" t="str">
        <f t="shared" si="10"/>
        <v>SIN O.C.</v>
      </c>
      <c r="N803" s="1235" t="str">
        <f t="shared" si="11"/>
        <v>SIN FACT.</v>
      </c>
    </row>
    <row r="804" spans="1:14" s="347" customFormat="1" x14ac:dyDescent="0.25">
      <c r="A804" s="202" t="s">
        <v>390</v>
      </c>
      <c r="B804" s="294">
        <v>41239</v>
      </c>
      <c r="C804" s="204" t="s">
        <v>522</v>
      </c>
      <c r="D804" s="202" t="s">
        <v>69</v>
      </c>
      <c r="E804" s="202">
        <v>10126408</v>
      </c>
      <c r="F804" s="202">
        <v>19137997</v>
      </c>
      <c r="G804" s="202">
        <v>2704005</v>
      </c>
      <c r="H804" s="345" t="str">
        <f>IF(G804="","",VLOOKUP(G804,ARANCEL!$B$5:$D$121,2,FALSE))</f>
        <v>PROVISORIO</v>
      </c>
      <c r="I804" s="200" t="s">
        <v>319</v>
      </c>
      <c r="J804" s="202">
        <v>1</v>
      </c>
      <c r="K804" s="346">
        <f>IF(G804="","",VLOOKUP(G804,ARANCEL!$B$5:$D$121,3,FALSE)*J804)</f>
        <v>3250</v>
      </c>
      <c r="L804" s="1236" t="str">
        <f>IF(E804="","","IMPAGO")</f>
        <v>IMPAGO</v>
      </c>
      <c r="M804" s="1236" t="str">
        <f>IF(L804="IMPAGO","SIN O.C.","")</f>
        <v>SIN O.C.</v>
      </c>
      <c r="N804" s="1236" t="str">
        <f>IF(L804="IMPAGO","SIN FACT.","")</f>
        <v>SIN FACT.</v>
      </c>
    </row>
    <row r="805" spans="1:14" s="347" customFormat="1" x14ac:dyDescent="0.25">
      <c r="A805" s="202" t="s">
        <v>390</v>
      </c>
      <c r="B805" s="294">
        <v>41260</v>
      </c>
      <c r="C805" s="204" t="s">
        <v>522</v>
      </c>
      <c r="D805" s="202" t="s">
        <v>69</v>
      </c>
      <c r="E805" s="202">
        <v>10128659</v>
      </c>
      <c r="F805" s="202">
        <v>19137997</v>
      </c>
      <c r="G805" s="202">
        <v>2704003</v>
      </c>
      <c r="H805" s="345" t="str">
        <f>IF(G805="","",VLOOKUP(G805,ARANCEL!$B$5:$D$121,2,FALSE))</f>
        <v xml:space="preserve">CORONA PERIFERICA CON PERNO MUÑON COLADO </v>
      </c>
      <c r="I805" s="200" t="s">
        <v>321</v>
      </c>
      <c r="J805" s="202">
        <v>1</v>
      </c>
      <c r="K805" s="346">
        <f>IF(G805="","",VLOOKUP(G805,ARANCEL!$B$5:$D$121,3,FALSE)*J805)</f>
        <v>32612</v>
      </c>
      <c r="L805" s="1236" t="str">
        <f>IF(E805="","","IMPAGO")</f>
        <v>IMPAGO</v>
      </c>
      <c r="M805" s="1236" t="str">
        <f>IF(L805="IMPAGO","SIN O.C.","")</f>
        <v>SIN O.C.</v>
      </c>
      <c r="N805" s="1236" t="str">
        <f>IF(L805="IMPAGO","SIN FACT.","")</f>
        <v>SIN FACT.</v>
      </c>
    </row>
    <row r="806" spans="1:14" s="347" customFormat="1" x14ac:dyDescent="0.25">
      <c r="A806" s="202" t="s">
        <v>571</v>
      </c>
      <c r="B806" s="294">
        <v>41327</v>
      </c>
      <c r="C806" s="204" t="s">
        <v>523</v>
      </c>
      <c r="D806" s="202" t="s">
        <v>517</v>
      </c>
      <c r="E806" s="202">
        <v>10134460</v>
      </c>
      <c r="F806" s="202">
        <v>20081201</v>
      </c>
      <c r="G806" s="202">
        <v>2704005</v>
      </c>
      <c r="H806" s="345" t="str">
        <f>IF(G806="","",VLOOKUP(G806,ARANCEL!$B$5:$D$121,2,FALSE))</f>
        <v>PROVISORIO</v>
      </c>
      <c r="I806" s="200" t="s">
        <v>326</v>
      </c>
      <c r="J806" s="202">
        <v>1</v>
      </c>
      <c r="K806" s="346">
        <f>IF(G806="","",VLOOKUP(G806,ARANCEL!$B$5:$D$121,3,FALSE)*J806)</f>
        <v>3250</v>
      </c>
      <c r="L806" s="1236" t="str">
        <f>IF(E806="","","IMPAGO")</f>
        <v>IMPAGO</v>
      </c>
      <c r="M806" s="1236" t="str">
        <f>IF(L806="IMPAGO","SIN O.C.","")</f>
        <v>SIN O.C.</v>
      </c>
      <c r="N806" s="1236" t="str">
        <f>IF(L806="IMPAGO","SIN FACT.","")</f>
        <v>SIN FACT.</v>
      </c>
    </row>
    <row r="807" spans="1:14" s="236" customFormat="1" x14ac:dyDescent="0.25">
      <c r="A807" s="230" t="s">
        <v>390</v>
      </c>
      <c r="B807" s="231">
        <v>41522</v>
      </c>
      <c r="C807" s="232" t="s">
        <v>709</v>
      </c>
      <c r="D807" s="230" t="s">
        <v>514</v>
      </c>
      <c r="E807" s="230">
        <v>10121317</v>
      </c>
      <c r="F807" s="230">
        <v>18340857</v>
      </c>
      <c r="G807" s="230">
        <v>2704003</v>
      </c>
      <c r="H807" s="233" t="str">
        <f>IF(G807="","",VLOOKUP(G807,ARANCEL!$B$5:$D$121,2,FALSE))</f>
        <v xml:space="preserve">CORONA PERIFERICA CON PERNO MUÑON COLADO </v>
      </c>
      <c r="I807" s="234" t="s">
        <v>326</v>
      </c>
      <c r="J807" s="230">
        <v>1</v>
      </c>
      <c r="K807" s="235">
        <f>IF(G807="","",VLOOKUP(G807,ARANCEL!$B$5:$D$121,3,FALSE)*J807)</f>
        <v>32612</v>
      </c>
      <c r="L807" s="1315" t="s">
        <v>1993</v>
      </c>
      <c r="M807" s="1276">
        <v>4500147964</v>
      </c>
      <c r="N807" s="1276">
        <v>5191</v>
      </c>
    </row>
    <row r="808" spans="1:14" s="236" customFormat="1" x14ac:dyDescent="0.25">
      <c r="A808" s="230" t="s">
        <v>390</v>
      </c>
      <c r="B808" s="231">
        <v>41276</v>
      </c>
      <c r="C808" s="232" t="s">
        <v>2021</v>
      </c>
      <c r="D808" s="230" t="s">
        <v>79</v>
      </c>
      <c r="E808" s="230">
        <v>10129943</v>
      </c>
      <c r="F808" s="230">
        <v>19409446</v>
      </c>
      <c r="G808" s="230">
        <v>2704005</v>
      </c>
      <c r="H808" s="233" t="str">
        <f>IF(G808="","",VLOOKUP(G808,ARANCEL!$B$5:$D$121,2,FALSE))</f>
        <v>PROVISORIO</v>
      </c>
      <c r="I808" s="234" t="s">
        <v>324</v>
      </c>
      <c r="J808" s="230">
        <v>1</v>
      </c>
      <c r="K808" s="235">
        <f>IF(G808="","",VLOOKUP(G808,ARANCEL!$B$5:$D$121,3,FALSE)*J808)</f>
        <v>3250</v>
      </c>
      <c r="L808" s="1276" t="s">
        <v>333</v>
      </c>
      <c r="M808" s="1276" t="s">
        <v>2001</v>
      </c>
      <c r="N808" s="1276">
        <v>5770</v>
      </c>
    </row>
    <row r="809" spans="1:14" s="236" customFormat="1" x14ac:dyDescent="0.25">
      <c r="A809" s="230" t="s">
        <v>390</v>
      </c>
      <c r="B809" s="231">
        <v>41452</v>
      </c>
      <c r="C809" s="232" t="s">
        <v>2045</v>
      </c>
      <c r="D809" s="230" t="s">
        <v>79</v>
      </c>
      <c r="E809" s="230">
        <v>10146480</v>
      </c>
      <c r="F809" s="230">
        <v>21480109</v>
      </c>
      <c r="G809" s="230">
        <v>2705003</v>
      </c>
      <c r="H809" s="233" t="str">
        <f>IF(G809="","",VLOOKUP(G809,ARANCEL!$B$5:$D$121,2,FALSE))</f>
        <v>INCRUSTACION ESTETICA (ART-GLASS O CERAMICA)</v>
      </c>
      <c r="I809" s="234" t="s">
        <v>319</v>
      </c>
      <c r="J809" s="230">
        <v>1</v>
      </c>
      <c r="K809" s="235">
        <f>IF(G809="","",VLOOKUP(G809,ARANCEL!$B$5:$D$121,3,FALSE)*J809)</f>
        <v>15676</v>
      </c>
      <c r="L809" s="1276" t="s">
        <v>48</v>
      </c>
      <c r="M809" s="1276" t="s">
        <v>515</v>
      </c>
      <c r="N809" s="1276">
        <v>6777</v>
      </c>
    </row>
    <row r="810" spans="1:14" s="236" customFormat="1" x14ac:dyDescent="0.25">
      <c r="A810" s="230" t="s">
        <v>390</v>
      </c>
      <c r="B810" s="231">
        <v>41561</v>
      </c>
      <c r="C810" s="232" t="s">
        <v>1519</v>
      </c>
      <c r="D810" s="230" t="s">
        <v>1982</v>
      </c>
      <c r="E810" s="230">
        <v>10157991</v>
      </c>
      <c r="F810" s="230">
        <v>23170305</v>
      </c>
      <c r="G810" s="230">
        <v>2704005</v>
      </c>
      <c r="H810" s="233" t="str">
        <f>IF(G810="","",VLOOKUP(G810,ARANCEL!$B$5:$D$121,2,FALSE))</f>
        <v>PROVISORIO</v>
      </c>
      <c r="I810" s="234" t="s">
        <v>323</v>
      </c>
      <c r="J810" s="230">
        <v>1</v>
      </c>
      <c r="K810" s="235">
        <f>IF(G810="","",VLOOKUP(G810,ARANCEL!$B$5:$D$121,3,FALSE)*J810)</f>
        <v>3250</v>
      </c>
      <c r="L810" s="1276" t="str">
        <f>IF(E810="","","IMPAGO")</f>
        <v>IMPAGO</v>
      </c>
      <c r="M810" s="1276" t="str">
        <f>IF(L810="IMPAGO","SIN O.C.","")</f>
        <v>SIN O.C.</v>
      </c>
      <c r="N810" s="1276" t="str">
        <f>IF(L810="IMPAGO","SIN FACT.","")</f>
        <v>SIN FACT.</v>
      </c>
    </row>
    <row r="811" spans="1:14" s="236" customFormat="1" x14ac:dyDescent="0.25">
      <c r="A811" s="230" t="s">
        <v>390</v>
      </c>
      <c r="B811" s="231">
        <v>41593</v>
      </c>
      <c r="C811" s="232" t="s">
        <v>2044</v>
      </c>
      <c r="D811" s="230" t="s">
        <v>1982</v>
      </c>
      <c r="E811" s="230">
        <v>10162168</v>
      </c>
      <c r="F811" s="230">
        <v>22778463</v>
      </c>
      <c r="G811" s="230">
        <v>2707001</v>
      </c>
      <c r="H811" s="233" t="str">
        <f>IF(G811="","",VLOOKUP(G811,ARANCEL!$B$5:$D$121,2,FALSE))</f>
        <v xml:space="preserve">PLANO DE RELAJACION </v>
      </c>
      <c r="I811" s="234" t="s">
        <v>306</v>
      </c>
      <c r="J811" s="230">
        <v>1</v>
      </c>
      <c r="K811" s="235">
        <f>IF(G811="","",VLOOKUP(G811,ARANCEL!$B$5:$D$121,3,FALSE)*J811)</f>
        <v>9221</v>
      </c>
      <c r="L811" s="1276" t="s">
        <v>602</v>
      </c>
      <c r="M811" s="1276">
        <v>4500207188</v>
      </c>
      <c r="N811" s="1276">
        <v>7948</v>
      </c>
    </row>
    <row r="812" spans="1:14" s="236" customFormat="1" x14ac:dyDescent="0.25">
      <c r="A812" s="230" t="s">
        <v>390</v>
      </c>
      <c r="B812" s="231">
        <v>41670</v>
      </c>
      <c r="C812" s="232" t="s">
        <v>2592</v>
      </c>
      <c r="D812" s="230" t="s">
        <v>1987</v>
      </c>
      <c r="E812" s="230">
        <v>10171027</v>
      </c>
      <c r="F812" s="230">
        <v>24456524</v>
      </c>
      <c r="G812" s="230">
        <v>2705003</v>
      </c>
      <c r="H812" s="233" t="str">
        <f>IF(G812="","",VLOOKUP(G812,ARANCEL!$B$5:$D$121,2,FALSE))</f>
        <v>INCRUSTACION ESTETICA (ART-GLASS O CERAMICA)</v>
      </c>
      <c r="I812" s="234" t="s">
        <v>319</v>
      </c>
      <c r="J812" s="230">
        <v>1</v>
      </c>
      <c r="K812" s="235">
        <f>IF(G812="","",VLOOKUP(G812,ARANCEL!$B$5:$D$121,3,FALSE)*J812)</f>
        <v>15676</v>
      </c>
      <c r="L812" s="1276" t="s">
        <v>2842</v>
      </c>
      <c r="M812" s="1276">
        <v>4500216217</v>
      </c>
      <c r="N812" s="1276">
        <v>8397</v>
      </c>
    </row>
    <row r="813" spans="1:14" s="236" customFormat="1" x14ac:dyDescent="0.25">
      <c r="A813" s="230" t="s">
        <v>390</v>
      </c>
      <c r="B813" s="231">
        <v>41299</v>
      </c>
      <c r="C813" s="232" t="s">
        <v>1398</v>
      </c>
      <c r="D813" s="230" t="s">
        <v>1987</v>
      </c>
      <c r="E813" s="230">
        <v>10132262</v>
      </c>
      <c r="F813" s="230">
        <v>19920717</v>
      </c>
      <c r="G813" s="230">
        <v>2705003</v>
      </c>
      <c r="H813" s="233" t="str">
        <f>IF(G813="","",VLOOKUP(G813,ARANCEL!$B$5:$D$121,2,FALSE))</f>
        <v>INCRUSTACION ESTETICA (ART-GLASS O CERAMICA)</v>
      </c>
      <c r="I813" s="234" t="s">
        <v>318</v>
      </c>
      <c r="J813" s="230">
        <v>1</v>
      </c>
      <c r="K813" s="235">
        <f>IF(G813="","",VLOOKUP(G813,ARANCEL!$B$5:$D$121,3,FALSE)*J813)</f>
        <v>15676</v>
      </c>
      <c r="L813" s="1276" t="s">
        <v>333</v>
      </c>
      <c r="M813" s="1276" t="s">
        <v>2000</v>
      </c>
      <c r="N813" s="1276">
        <v>5773</v>
      </c>
    </row>
    <row r="814" spans="1:14" s="236" customFormat="1" x14ac:dyDescent="0.25">
      <c r="A814" s="230" t="s">
        <v>390</v>
      </c>
      <c r="B814" s="231">
        <v>41395</v>
      </c>
      <c r="C814" s="232" t="s">
        <v>2100</v>
      </c>
      <c r="D814" s="230" t="s">
        <v>73</v>
      </c>
      <c r="E814" s="230">
        <v>10132263</v>
      </c>
      <c r="F814" s="230">
        <v>19913279</v>
      </c>
      <c r="G814" s="230">
        <v>2704005</v>
      </c>
      <c r="H814" s="233" t="str">
        <f>IF(G814="","",VLOOKUP(G814,ARANCEL!$B$5:$D$121,2,FALSE))</f>
        <v>PROVISORIO</v>
      </c>
      <c r="I814" s="234" t="s">
        <v>318</v>
      </c>
      <c r="J814" s="230">
        <v>1</v>
      </c>
      <c r="K814" s="235">
        <f>IF(G814="","",VLOOKUP(G814,ARANCEL!$B$5:$D$121,3,FALSE)*J814)</f>
        <v>3250</v>
      </c>
      <c r="L814" s="1276" t="str">
        <f>IF(E814="","","IMPAGO")</f>
        <v>IMPAGO</v>
      </c>
      <c r="M814" s="1276" t="str">
        <f>IF(L814="IMPAGO","SIN O.C.","")</f>
        <v>SIN O.C.</v>
      </c>
      <c r="N814" s="1276" t="str">
        <f>IF(L814="IMPAGO","SIN FACT.","")</f>
        <v>SIN FACT.</v>
      </c>
    </row>
    <row r="815" spans="1:14" s="236" customFormat="1" x14ac:dyDescent="0.25">
      <c r="A815" s="230" t="s">
        <v>390</v>
      </c>
      <c r="B815" s="231">
        <v>41395</v>
      </c>
      <c r="C815" s="232" t="s">
        <v>2100</v>
      </c>
      <c r="D815" s="230" t="s">
        <v>73</v>
      </c>
      <c r="E815" s="230">
        <v>10132263</v>
      </c>
      <c r="F815" s="230">
        <v>19913279</v>
      </c>
      <c r="G815" s="230">
        <v>2704003</v>
      </c>
      <c r="H815" s="233" t="str">
        <f>IF(G815="","",VLOOKUP(G815,ARANCEL!$B$5:$D$121,2,FALSE))</f>
        <v xml:space="preserve">CORONA PERIFERICA CON PERNO MUÑON COLADO </v>
      </c>
      <c r="I815" s="234" t="s">
        <v>318</v>
      </c>
      <c r="J815" s="230">
        <v>1</v>
      </c>
      <c r="K815" s="235">
        <f>IF(G815="","",VLOOKUP(G815,ARANCEL!$B$5:$D$121,3,FALSE)*J815)</f>
        <v>32612</v>
      </c>
      <c r="L815" s="1276" t="str">
        <f>IF(E815="","","IMPAGO")</f>
        <v>IMPAGO</v>
      </c>
      <c r="M815" s="1276" t="str">
        <f>IF(L815="IMPAGO","SIN O.C.","")</f>
        <v>SIN O.C.</v>
      </c>
      <c r="N815" s="1276" t="str">
        <f>IF(L815="IMPAGO","SIN FACT.","")</f>
        <v>SIN FACT.</v>
      </c>
    </row>
    <row r="816" spans="1:14" s="236" customFormat="1" x14ac:dyDescent="0.25">
      <c r="A816" s="230" t="s">
        <v>606</v>
      </c>
      <c r="B816" s="231">
        <v>41604</v>
      </c>
      <c r="C816" s="232" t="s">
        <v>2090</v>
      </c>
      <c r="D816" s="230" t="s">
        <v>79</v>
      </c>
      <c r="E816" s="230">
        <v>10159828</v>
      </c>
      <c r="F816" s="230">
        <v>23345734</v>
      </c>
      <c r="G816" s="230">
        <v>2704003</v>
      </c>
      <c r="H816" s="233" t="str">
        <f>IF(G816="","",VLOOKUP(G816,ARANCEL!$B$5:$D$121,2,FALSE))</f>
        <v xml:space="preserve">CORONA PERIFERICA CON PERNO MUÑON COLADO </v>
      </c>
      <c r="I816" s="234" t="s">
        <v>2089</v>
      </c>
      <c r="J816" s="230">
        <v>2</v>
      </c>
      <c r="K816" s="235">
        <f>IF(G816="","",VLOOKUP(G816,ARANCEL!$B$5:$D$121,3,FALSE)*J816)</f>
        <v>65224</v>
      </c>
      <c r="L816" s="1276" t="s">
        <v>602</v>
      </c>
      <c r="M816" s="1276">
        <v>4500207188</v>
      </c>
      <c r="N816" s="1276">
        <v>7948</v>
      </c>
    </row>
    <row r="817" spans="1:14" s="236" customFormat="1" x14ac:dyDescent="0.25">
      <c r="A817" s="230" t="s">
        <v>305</v>
      </c>
      <c r="B817" s="231">
        <v>41495</v>
      </c>
      <c r="C817" s="232" t="s">
        <v>923</v>
      </c>
      <c r="D817" s="230" t="s">
        <v>1987</v>
      </c>
      <c r="E817" s="230">
        <v>10151398</v>
      </c>
      <c r="F817" s="230">
        <v>22433766</v>
      </c>
      <c r="G817" s="230">
        <v>2705003</v>
      </c>
      <c r="H817" s="233" t="str">
        <f>IF(G817="","",VLOOKUP(G817,ARANCEL!$B$5:$D$121,2,FALSE))</f>
        <v>INCRUSTACION ESTETICA (ART-GLASS O CERAMICA)</v>
      </c>
      <c r="I817" s="234" t="s">
        <v>312</v>
      </c>
      <c r="J817" s="230">
        <v>1</v>
      </c>
      <c r="K817" s="235">
        <f>IF(G817="","",VLOOKUP(G817,ARANCEL!$B$5:$D$121,3,FALSE)*J817)</f>
        <v>15676</v>
      </c>
      <c r="L817" s="1276" t="s">
        <v>614</v>
      </c>
      <c r="M817" s="1276">
        <v>4500193050</v>
      </c>
      <c r="N817" s="1276">
        <v>7287</v>
      </c>
    </row>
    <row r="818" spans="1:14" s="236" customFormat="1" x14ac:dyDescent="0.25">
      <c r="A818" s="230" t="s">
        <v>390</v>
      </c>
      <c r="B818" s="231">
        <v>41523</v>
      </c>
      <c r="C818" s="232" t="s">
        <v>2069</v>
      </c>
      <c r="D818" s="230" t="s">
        <v>79</v>
      </c>
      <c r="E818" s="230">
        <v>10154411</v>
      </c>
      <c r="F818" s="230">
        <v>22878056</v>
      </c>
      <c r="G818" s="230">
        <v>2705003</v>
      </c>
      <c r="H818" s="233" t="str">
        <f>IF(G818="","",VLOOKUP(G818,ARANCEL!$B$5:$D$121,2,FALSE))</f>
        <v>INCRUSTACION ESTETICA (ART-GLASS O CERAMICA)</v>
      </c>
      <c r="I818" s="234" t="s">
        <v>312</v>
      </c>
      <c r="J818" s="230">
        <v>1</v>
      </c>
      <c r="K818" s="235">
        <f>IF(G818="","",VLOOKUP(G818,ARANCEL!$B$5:$D$121,3,FALSE)*J818)</f>
        <v>15676</v>
      </c>
      <c r="L818" s="1276" t="s">
        <v>615</v>
      </c>
      <c r="M818" s="1276">
        <v>4500197576</v>
      </c>
      <c r="N818" s="1276">
        <v>7437</v>
      </c>
    </row>
    <row r="819" spans="1:14" s="236" customFormat="1" x14ac:dyDescent="0.25">
      <c r="A819" s="230" t="s">
        <v>390</v>
      </c>
      <c r="B819" s="231">
        <v>41488</v>
      </c>
      <c r="C819" s="232" t="s">
        <v>2066</v>
      </c>
      <c r="D819" s="230" t="s">
        <v>69</v>
      </c>
      <c r="E819" s="230">
        <v>10149189</v>
      </c>
      <c r="F819" s="230">
        <v>22321464</v>
      </c>
      <c r="G819" s="230">
        <v>2704005</v>
      </c>
      <c r="H819" s="233" t="str">
        <f>IF(G819="","",VLOOKUP(G819,ARANCEL!$B$5:$D$121,2,FALSE))</f>
        <v>PROVISORIO</v>
      </c>
      <c r="I819" s="234" t="s">
        <v>322</v>
      </c>
      <c r="J819" s="230">
        <v>1</v>
      </c>
      <c r="K819" s="235">
        <f>IF(G819="","",VLOOKUP(G819,ARANCEL!$B$5:$D$121,3,FALSE)*J819)</f>
        <v>3250</v>
      </c>
      <c r="L819" s="1276" t="s">
        <v>564</v>
      </c>
      <c r="M819" s="1276">
        <v>4500188576</v>
      </c>
      <c r="N819" s="1276">
        <v>7016</v>
      </c>
    </row>
    <row r="820" spans="1:14" s="236" customFormat="1" x14ac:dyDescent="0.25">
      <c r="A820" s="230" t="s">
        <v>390</v>
      </c>
      <c r="B820" s="231">
        <v>41466</v>
      </c>
      <c r="C820" s="232" t="s">
        <v>2063</v>
      </c>
      <c r="D820" s="230" t="s">
        <v>73</v>
      </c>
      <c r="E820" s="230">
        <v>10148094</v>
      </c>
      <c r="F820" s="230">
        <v>21864362</v>
      </c>
      <c r="G820" s="230">
        <v>2704020</v>
      </c>
      <c r="H820" s="233" t="str">
        <f>IF(G820="","",VLOOKUP(G820,ARANCEL!$B$5:$D$121,2,FALSE))</f>
        <v xml:space="preserve">PERNO MUÑON DE FIBRA CEROMEROS </v>
      </c>
      <c r="I820" s="234" t="s">
        <v>309</v>
      </c>
      <c r="J820" s="230">
        <v>1</v>
      </c>
      <c r="K820" s="235">
        <f>IF(G820="","",VLOOKUP(G820,ARANCEL!$B$5:$D$121,3,FALSE)*J820)</f>
        <v>18892</v>
      </c>
      <c r="L820" s="1276" t="s">
        <v>564</v>
      </c>
      <c r="M820" s="1276">
        <v>4500188575</v>
      </c>
      <c r="N820" s="1276">
        <v>7015</v>
      </c>
    </row>
    <row r="821" spans="1:14" s="236" customFormat="1" x14ac:dyDescent="0.25">
      <c r="A821" s="230" t="s">
        <v>390</v>
      </c>
      <c r="B821" s="231">
        <v>41316</v>
      </c>
      <c r="C821" s="232" t="s">
        <v>1018</v>
      </c>
      <c r="D821" s="230" t="s">
        <v>1982</v>
      </c>
      <c r="E821" s="230">
        <v>10135141</v>
      </c>
      <c r="F821" s="230">
        <v>20062923</v>
      </c>
      <c r="G821" s="230">
        <v>2707001</v>
      </c>
      <c r="H821" s="233" t="str">
        <f>IF(G821="","",VLOOKUP(G821,ARANCEL!$B$5:$D$121,2,FALSE))</f>
        <v xml:space="preserve">PLANO DE RELAJACION </v>
      </c>
      <c r="I821" s="234" t="s">
        <v>306</v>
      </c>
      <c r="J821" s="230">
        <v>1</v>
      </c>
      <c r="K821" s="235">
        <f>IF(G821="","",VLOOKUP(G821,ARANCEL!$B$5:$D$121,3,FALSE)*J821)</f>
        <v>9221</v>
      </c>
      <c r="L821" s="1276" t="s">
        <v>310</v>
      </c>
      <c r="M821" s="1276" t="s">
        <v>2009</v>
      </c>
      <c r="N821" s="1276">
        <v>6145</v>
      </c>
    </row>
    <row r="822" spans="1:14" s="236" customFormat="1" x14ac:dyDescent="0.25">
      <c r="A822" s="230" t="s">
        <v>390</v>
      </c>
      <c r="B822" s="231">
        <v>41334</v>
      </c>
      <c r="C822" s="232" t="s">
        <v>1018</v>
      </c>
      <c r="D822" s="230" t="s">
        <v>514</v>
      </c>
      <c r="E822" s="230">
        <v>10144210</v>
      </c>
      <c r="F822" s="230">
        <v>20652981</v>
      </c>
      <c r="G822" s="230">
        <v>2705003</v>
      </c>
      <c r="H822" s="233" t="str">
        <f>IF(G822="","",VLOOKUP(G822,ARANCEL!$B$5:$D$121,2,FALSE))</f>
        <v>INCRUSTACION ESTETICA (ART-GLASS O CERAMICA)</v>
      </c>
      <c r="I822" s="234" t="s">
        <v>322</v>
      </c>
      <c r="J822" s="230">
        <v>1</v>
      </c>
      <c r="K822" s="235">
        <f>IF(G822="","",VLOOKUP(G822,ARANCEL!$B$5:$D$121,3,FALSE)*J822)</f>
        <v>15676</v>
      </c>
      <c r="L822" s="1276" t="s">
        <v>605</v>
      </c>
      <c r="M822" s="1276" t="s">
        <v>2004</v>
      </c>
      <c r="N822" s="1276">
        <v>6590</v>
      </c>
    </row>
    <row r="823" spans="1:14" s="236" customFormat="1" x14ac:dyDescent="0.25">
      <c r="A823" s="230" t="s">
        <v>390</v>
      </c>
      <c r="B823" s="231">
        <v>41408</v>
      </c>
      <c r="C823" s="232" t="s">
        <v>2052</v>
      </c>
      <c r="D823" s="230" t="s">
        <v>1576</v>
      </c>
      <c r="E823" s="230">
        <v>10123425</v>
      </c>
      <c r="F823" s="230">
        <v>18849918</v>
      </c>
      <c r="G823" s="230">
        <v>2704003</v>
      </c>
      <c r="H823" s="233" t="str">
        <f>IF(G823="","",VLOOKUP(G823,ARANCEL!$B$5:$D$121,2,FALSE))</f>
        <v xml:space="preserve">CORONA PERIFERICA CON PERNO MUÑON COLADO </v>
      </c>
      <c r="I823" s="234" t="s">
        <v>323</v>
      </c>
      <c r="J823" s="230">
        <v>1</v>
      </c>
      <c r="K823" s="235">
        <f>IF(G823="","",VLOOKUP(G823,ARANCEL!$B$5:$D$121,3,FALSE)*J823)</f>
        <v>32612</v>
      </c>
      <c r="L823" s="1276" t="s">
        <v>330</v>
      </c>
      <c r="M823" s="1276" t="s">
        <v>2053</v>
      </c>
      <c r="N823" s="1276">
        <v>5318</v>
      </c>
    </row>
    <row r="824" spans="1:14" s="236" customFormat="1" x14ac:dyDescent="0.25">
      <c r="A824" s="230" t="s">
        <v>570</v>
      </c>
      <c r="B824" s="231">
        <v>41299</v>
      </c>
      <c r="C824" s="232" t="s">
        <v>2050</v>
      </c>
      <c r="D824" s="230" t="s">
        <v>69</v>
      </c>
      <c r="E824" s="230">
        <v>10154162</v>
      </c>
      <c r="F824" s="230">
        <v>22560780</v>
      </c>
      <c r="G824" s="230">
        <v>2705003</v>
      </c>
      <c r="H824" s="233" t="str">
        <f>IF(G824="","",VLOOKUP(G824,ARANCEL!$B$5:$D$121,2,FALSE))</f>
        <v>INCRUSTACION ESTETICA (ART-GLASS O CERAMICA)</v>
      </c>
      <c r="I824" s="234" t="s">
        <v>618</v>
      </c>
      <c r="J824" s="230">
        <v>1</v>
      </c>
      <c r="K824" s="235">
        <f>IF(G824="","",VLOOKUP(G824,ARANCEL!$B$5:$D$121,3,FALSE)*J824)</f>
        <v>15676</v>
      </c>
      <c r="L824" s="1276" t="s">
        <v>615</v>
      </c>
      <c r="M824" s="1276">
        <v>4500197576</v>
      </c>
      <c r="N824" s="1276">
        <v>7437</v>
      </c>
    </row>
    <row r="825" spans="1:14" x14ac:dyDescent="0.25">
      <c r="A825" s="224" t="s">
        <v>390</v>
      </c>
      <c r="B825" s="225">
        <v>41502</v>
      </c>
      <c r="C825" s="226" t="s">
        <v>2073</v>
      </c>
      <c r="D825" s="224" t="s">
        <v>79</v>
      </c>
      <c r="E825" s="224">
        <v>10152143</v>
      </c>
      <c r="F825" s="224">
        <v>21625539</v>
      </c>
      <c r="G825" s="224">
        <v>2705003</v>
      </c>
      <c r="H825" s="227" t="str">
        <f>IF(G825="","",VLOOKUP(G825,ARANCEL!$B$5:$D$121,2,FALSE))</f>
        <v>INCRUSTACION ESTETICA (ART-GLASS O CERAMICA)</v>
      </c>
      <c r="I825" s="228" t="s">
        <v>836</v>
      </c>
      <c r="J825" s="224">
        <v>1</v>
      </c>
      <c r="K825" s="229">
        <f>IF(G825="","",VLOOKUP(G825,ARANCEL!$B$5:$D$121,3,FALSE)*J825)</f>
        <v>15676</v>
      </c>
      <c r="L825" s="1316" t="str">
        <f>IF(E825="","","IMPAGO")</f>
        <v>IMPAGO</v>
      </c>
      <c r="M825" s="1316" t="str">
        <f>IF(L825="IMPAGO","SIN O.C.","")</f>
        <v>SIN O.C.</v>
      </c>
      <c r="N825" s="1316" t="str">
        <f>IF(L825="IMPAGO","SIN FACT.","")</f>
        <v>SIN FACT.</v>
      </c>
    </row>
    <row r="826" spans="1:14" x14ac:dyDescent="0.25">
      <c r="A826" s="224" t="s">
        <v>390</v>
      </c>
      <c r="B826" s="225">
        <v>41652</v>
      </c>
      <c r="C826" s="226" t="s">
        <v>1995</v>
      </c>
      <c r="D826" s="224" t="s">
        <v>69</v>
      </c>
      <c r="E826" s="224">
        <v>10168960</v>
      </c>
      <c r="F826" s="224">
        <v>23820369</v>
      </c>
      <c r="G826" s="224">
        <v>2704005</v>
      </c>
      <c r="H826" s="227" t="str">
        <f>IF(G826="","",VLOOKUP(G826,ARANCEL!$B$5:$D$121,2,FALSE))</f>
        <v>PROVISORIO</v>
      </c>
      <c r="I826" s="228" t="s">
        <v>337</v>
      </c>
      <c r="J826" s="224">
        <v>1</v>
      </c>
      <c r="K826" s="229">
        <f>IF(G826="","",VLOOKUP(G826,ARANCEL!$B$5:$D$121,3,FALSE)*J826)</f>
        <v>3250</v>
      </c>
      <c r="L826" s="1316" t="str">
        <f>IF(E826="","","IMPAGO")</f>
        <v>IMPAGO</v>
      </c>
      <c r="M826" s="1316" t="str">
        <f>IF(L826="IMPAGO","SIN O.C.","")</f>
        <v>SIN O.C.</v>
      </c>
      <c r="N826" s="1316" t="str">
        <f>IF(L826="IMPAGO","SIN FACT.","")</f>
        <v>SIN FACT.</v>
      </c>
    </row>
    <row r="827" spans="1:14" s="201" customFormat="1" x14ac:dyDescent="0.25">
      <c r="A827" s="202" t="s">
        <v>313</v>
      </c>
      <c r="B827" s="206">
        <v>41716</v>
      </c>
      <c r="C827" s="204" t="s">
        <v>2076</v>
      </c>
      <c r="D827" s="202" t="s">
        <v>1982</v>
      </c>
      <c r="E827" s="302">
        <v>10181925</v>
      </c>
      <c r="F827" s="202">
        <v>25498686</v>
      </c>
      <c r="G827" s="202">
        <v>2705003</v>
      </c>
      <c r="H827" s="132" t="str">
        <f>IF(G827="","",VLOOKUP(G827,ARANCEL!$B$5:$D$121,2,FALSE))</f>
        <v>INCRUSTACION ESTETICA (ART-GLASS O CERAMICA)</v>
      </c>
      <c r="I827" s="200" t="s">
        <v>316</v>
      </c>
      <c r="J827" s="202">
        <v>1</v>
      </c>
      <c r="K827" s="133">
        <f>IF(G827="","",VLOOKUP(G827,ARANCEL!$B$5:$D$121,3,FALSE)*J827)</f>
        <v>15676</v>
      </c>
      <c r="L827" s="1235" t="s">
        <v>3058</v>
      </c>
      <c r="M827" s="1235" t="s">
        <v>4184</v>
      </c>
      <c r="N827" s="1235" t="str">
        <f>IF(L827="IMPAGO","SIN FACT.","")</f>
        <v/>
      </c>
    </row>
    <row r="828" spans="1:14" s="201" customFormat="1" x14ac:dyDescent="0.25">
      <c r="A828" s="1093" t="s">
        <v>305</v>
      </c>
      <c r="B828" s="1094">
        <v>41799</v>
      </c>
      <c r="C828" s="1095" t="s">
        <v>4815</v>
      </c>
      <c r="D828" s="1093" t="s">
        <v>1987</v>
      </c>
      <c r="E828" s="1096">
        <v>10206097</v>
      </c>
      <c r="F828" s="1093">
        <v>26663359</v>
      </c>
      <c r="G828" s="1093">
        <v>2704005</v>
      </c>
      <c r="H828" s="132" t="str">
        <f>IF(G828="","",VLOOKUP(G828,ARANCEL!$B$5:$D$121,2,FALSE))</f>
        <v>PROVISORIO</v>
      </c>
      <c r="I828" s="200" t="s">
        <v>309</v>
      </c>
      <c r="J828" s="202">
        <v>1</v>
      </c>
      <c r="K828" s="133">
        <f>IF(G828="","",VLOOKUP(G828,ARANCEL!$B$5:$D$121,3,FALSE)*J828)</f>
        <v>3250</v>
      </c>
      <c r="L828" s="1235" t="str">
        <f t="shared" ref="L828:L835" si="12">IF(E828="","","IMPAGO")</f>
        <v>IMPAGO</v>
      </c>
      <c r="M828" s="1235" t="str">
        <f t="shared" ref="M828:M835" si="13">IF(L828="IMPAGO","SIN O.C.","")</f>
        <v>SIN O.C.</v>
      </c>
      <c r="N828" s="1235" t="str">
        <f t="shared" ref="N828:N835" si="14">IF(L828="IMPAGO","SIN FACT.","")</f>
        <v>SIN FACT.</v>
      </c>
    </row>
    <row r="829" spans="1:14" s="201" customFormat="1" x14ac:dyDescent="0.25">
      <c r="A829" s="202" t="s">
        <v>313</v>
      </c>
      <c r="B829" s="206">
        <v>41774</v>
      </c>
      <c r="C829" s="204" t="s">
        <v>4505</v>
      </c>
      <c r="D829" s="202" t="s">
        <v>516</v>
      </c>
      <c r="E829" s="203">
        <v>10195617</v>
      </c>
      <c r="F829" s="202">
        <v>26031362</v>
      </c>
      <c r="G829" s="202">
        <v>2706008</v>
      </c>
      <c r="H829" s="132" t="str">
        <f>IF(G829="","",VLOOKUP(G829,ARANCEL!$B$5:$D$121,2,FALSE))</f>
        <v xml:space="preserve">PROTESIS METALICA TERMINADA </v>
      </c>
      <c r="I829" s="200"/>
      <c r="J829" s="202">
        <v>1</v>
      </c>
      <c r="K829" s="133">
        <f>IF(G829="","",VLOOKUP(G829,ARANCEL!$B$5:$D$121,3,FALSE)*J829)</f>
        <v>39483</v>
      </c>
      <c r="L829" s="1235" t="str">
        <f t="shared" si="12"/>
        <v>IMPAGO</v>
      </c>
      <c r="M829" s="1235" t="str">
        <f t="shared" si="13"/>
        <v>SIN O.C.</v>
      </c>
      <c r="N829" s="1235" t="str">
        <f t="shared" si="14"/>
        <v>SIN FACT.</v>
      </c>
    </row>
    <row r="830" spans="1:14" s="201" customFormat="1" x14ac:dyDescent="0.25">
      <c r="A830" s="202" t="s">
        <v>305</v>
      </c>
      <c r="B830" s="206">
        <v>41334</v>
      </c>
      <c r="C830" s="204" t="s">
        <v>2062</v>
      </c>
      <c r="D830" s="202" t="s">
        <v>465</v>
      </c>
      <c r="E830" s="203">
        <v>10132709</v>
      </c>
      <c r="F830" s="202">
        <v>18905785</v>
      </c>
      <c r="G830" s="202">
        <v>2704005</v>
      </c>
      <c r="H830" s="132" t="str">
        <f>IF(G830="","",VLOOKUP(G830,ARANCEL!$B$5:$D$121,2,FALSE))</f>
        <v>PROVISORIO</v>
      </c>
      <c r="I830" s="200" t="s">
        <v>325</v>
      </c>
      <c r="J830" s="202">
        <v>1</v>
      </c>
      <c r="K830" s="133">
        <f>IF(G830="","",VLOOKUP(G830,ARANCEL!$B$5:$D$121,3,FALSE)*J830)</f>
        <v>3250</v>
      </c>
      <c r="L830" s="1235" t="str">
        <f t="shared" si="12"/>
        <v>IMPAGO</v>
      </c>
      <c r="M830" s="1235" t="str">
        <f t="shared" si="13"/>
        <v>SIN O.C.</v>
      </c>
      <c r="N830" s="1235" t="str">
        <f t="shared" si="14"/>
        <v>SIN FACT.</v>
      </c>
    </row>
    <row r="831" spans="1:14" s="201" customFormat="1" x14ac:dyDescent="0.25">
      <c r="A831" s="202" t="s">
        <v>305</v>
      </c>
      <c r="B831" s="206">
        <v>41334</v>
      </c>
      <c r="C831" s="204" t="s">
        <v>2062</v>
      </c>
      <c r="D831" s="202" t="s">
        <v>465</v>
      </c>
      <c r="E831" s="203">
        <v>10132709</v>
      </c>
      <c r="F831" s="202">
        <v>18905785</v>
      </c>
      <c r="G831" s="202">
        <v>2704003</v>
      </c>
      <c r="H831" s="132" t="str">
        <f>IF(G831="","",VLOOKUP(G831,ARANCEL!$B$5:$D$121,2,FALSE))</f>
        <v xml:space="preserve">CORONA PERIFERICA CON PERNO MUÑON COLADO </v>
      </c>
      <c r="I831" s="200" t="s">
        <v>325</v>
      </c>
      <c r="J831" s="202">
        <v>1</v>
      </c>
      <c r="K831" s="133">
        <f>IF(G831="","",VLOOKUP(G831,ARANCEL!$B$5:$D$121,3,FALSE)*J831)</f>
        <v>32612</v>
      </c>
      <c r="L831" s="1235" t="str">
        <f t="shared" si="12"/>
        <v>IMPAGO</v>
      </c>
      <c r="M831" s="1235" t="str">
        <f t="shared" si="13"/>
        <v>SIN O.C.</v>
      </c>
      <c r="N831" s="1235" t="str">
        <f t="shared" si="14"/>
        <v>SIN FACT.</v>
      </c>
    </row>
    <row r="832" spans="1:14" s="201" customFormat="1" x14ac:dyDescent="0.25">
      <c r="A832" s="202" t="s">
        <v>305</v>
      </c>
      <c r="B832" s="206">
        <v>41380</v>
      </c>
      <c r="C832" s="204" t="s">
        <v>2035</v>
      </c>
      <c r="D832" s="202" t="s">
        <v>514</v>
      </c>
      <c r="E832" s="203">
        <v>10139501</v>
      </c>
      <c r="F832" s="202">
        <v>20664612</v>
      </c>
      <c r="G832" s="202">
        <v>2707001</v>
      </c>
      <c r="H832" s="132" t="str">
        <f>IF(G832="","",VLOOKUP(G832,ARANCEL!$B$5:$D$121,2,FALSE))</f>
        <v xml:space="preserve">PLANO DE RELAJACION </v>
      </c>
      <c r="I832" s="200" t="s">
        <v>306</v>
      </c>
      <c r="J832" s="202">
        <v>1</v>
      </c>
      <c r="K832" s="133">
        <f>IF(G832="","",VLOOKUP(G832,ARANCEL!$B$5:$D$121,3,FALSE)*J832)</f>
        <v>9221</v>
      </c>
      <c r="L832" s="1235" t="str">
        <f t="shared" si="12"/>
        <v>IMPAGO</v>
      </c>
      <c r="M832" s="1235" t="str">
        <f t="shared" si="13"/>
        <v>SIN O.C.</v>
      </c>
      <c r="N832" s="1235" t="str">
        <f t="shared" si="14"/>
        <v>SIN FACT.</v>
      </c>
    </row>
    <row r="833" spans="1:14" s="201" customFormat="1" ht="15" customHeight="1" x14ac:dyDescent="0.25">
      <c r="A833" s="202" t="s">
        <v>305</v>
      </c>
      <c r="B833" s="206">
        <v>41462</v>
      </c>
      <c r="C833" s="204" t="s">
        <v>2067</v>
      </c>
      <c r="D833" s="202" t="s">
        <v>514</v>
      </c>
      <c r="E833" s="203">
        <v>10147790</v>
      </c>
      <c r="F833" s="202">
        <v>22003799</v>
      </c>
      <c r="G833" s="202">
        <v>2702001</v>
      </c>
      <c r="H833" s="132" t="str">
        <f>IF(G833="","",VLOOKUP(G833,ARANCEL!$B$5:$D$121,2,FALSE))</f>
        <v>LABORATORIO PROVISORIO SOBRE IMPLANTE</v>
      </c>
      <c r="I833" s="200" t="s">
        <v>661</v>
      </c>
      <c r="J833" s="202">
        <v>1</v>
      </c>
      <c r="K833" s="133">
        <f>IF(G833="","",VLOOKUP(G833,ARANCEL!$B$5:$D$121,3,FALSE)*J833)</f>
        <v>7872</v>
      </c>
      <c r="L833" s="1235" t="str">
        <f t="shared" si="12"/>
        <v>IMPAGO</v>
      </c>
      <c r="M833" s="1235" t="str">
        <f t="shared" si="13"/>
        <v>SIN O.C.</v>
      </c>
      <c r="N833" s="1235" t="str">
        <f t="shared" si="14"/>
        <v>SIN FACT.</v>
      </c>
    </row>
    <row r="834" spans="1:14" s="201" customFormat="1" x14ac:dyDescent="0.25">
      <c r="A834" s="1097" t="s">
        <v>313</v>
      </c>
      <c r="B834" s="1098">
        <v>41884</v>
      </c>
      <c r="C834" s="1099" t="s">
        <v>6375</v>
      </c>
      <c r="D834" s="1097" t="s">
        <v>438</v>
      </c>
      <c r="E834" s="1100">
        <v>10250207</v>
      </c>
      <c r="F834" s="1097">
        <v>25824461</v>
      </c>
      <c r="G834" s="1097">
        <v>2704005</v>
      </c>
      <c r="H834" s="132" t="str">
        <f>IF(G834="","",VLOOKUP(G834,ARANCEL!$B$5:$D$121,2,FALSE))</f>
        <v>PROVISORIO</v>
      </c>
      <c r="I834" s="200" t="s">
        <v>337</v>
      </c>
      <c r="J834" s="202">
        <v>1</v>
      </c>
      <c r="K834" s="133">
        <f>IF(G834="","",VLOOKUP(G834,ARANCEL!$B$5:$D$121,3,FALSE)*J834)</f>
        <v>3250</v>
      </c>
      <c r="L834" s="1235" t="str">
        <f t="shared" si="12"/>
        <v>IMPAGO</v>
      </c>
      <c r="M834" s="1235" t="str">
        <f t="shared" si="13"/>
        <v>SIN O.C.</v>
      </c>
      <c r="N834" s="1235" t="str">
        <f t="shared" si="14"/>
        <v>SIN FACT.</v>
      </c>
    </row>
    <row r="835" spans="1:14" s="201" customFormat="1" x14ac:dyDescent="0.25">
      <c r="A835" s="1097" t="s">
        <v>313</v>
      </c>
      <c r="B835" s="1098">
        <v>41884</v>
      </c>
      <c r="C835" s="1099" t="s">
        <v>6375</v>
      </c>
      <c r="D835" s="1097" t="s">
        <v>438</v>
      </c>
      <c r="E835" s="1100">
        <v>10250207</v>
      </c>
      <c r="F835" s="1097">
        <v>25824461</v>
      </c>
      <c r="G835" s="1097">
        <v>2704003</v>
      </c>
      <c r="H835" s="132" t="str">
        <f>IF(G835="","",VLOOKUP(G835,ARANCEL!$B$5:$D$121,2,FALSE))</f>
        <v xml:space="preserve">CORONA PERIFERICA CON PERNO MUÑON COLADO </v>
      </c>
      <c r="I835" s="200" t="s">
        <v>337</v>
      </c>
      <c r="J835" s="202">
        <v>1</v>
      </c>
      <c r="K835" s="133">
        <f>IF(G835="","",VLOOKUP(G835,ARANCEL!$B$5:$D$121,3,FALSE)*J835)</f>
        <v>32612</v>
      </c>
      <c r="L835" s="1235" t="str">
        <f t="shared" si="12"/>
        <v>IMPAGO</v>
      </c>
      <c r="M835" s="1235" t="str">
        <f t="shared" si="13"/>
        <v>SIN O.C.</v>
      </c>
      <c r="N835" s="1235" t="str">
        <f t="shared" si="14"/>
        <v>SIN FACT.</v>
      </c>
    </row>
    <row r="836" spans="1:14" x14ac:dyDescent="0.25">
      <c r="A836" s="332"/>
      <c r="C836" s="338"/>
      <c r="D836" s="332"/>
      <c r="E836" s="332"/>
      <c r="F836" s="332"/>
      <c r="G836" s="332"/>
      <c r="H836" s="332"/>
      <c r="I836" s="332"/>
      <c r="J836" s="332"/>
      <c r="K836" s="332"/>
      <c r="L836" s="1298"/>
      <c r="M836" s="1298"/>
      <c r="N836" s="1298"/>
    </row>
    <row r="837" spans="1:14" x14ac:dyDescent="0.25">
      <c r="A837" s="286"/>
      <c r="C837" s="287"/>
      <c r="D837" s="286"/>
      <c r="E837" s="286"/>
      <c r="F837" s="286"/>
      <c r="G837" s="286"/>
      <c r="H837" s="286"/>
      <c r="I837" s="286"/>
      <c r="J837" s="286"/>
      <c r="K837" s="286"/>
      <c r="L837" s="1252"/>
      <c r="M837" s="1252"/>
      <c r="N837" s="1252"/>
    </row>
  </sheetData>
  <autoFilter ref="A5:N786">
    <sortState ref="A7:N786">
      <sortCondition ref="C5:C781"/>
    </sortState>
  </autoFilter>
  <sortState ref="A6:N787">
    <sortCondition ref="F150"/>
  </sortState>
  <customSheetViews>
    <customSheetView guid="{5A3E7664-B706-4E89-8FE4-5CD0E8149518}" scale="85" showAutoFilter="1">
      <pane ySplit="5" topLeftCell="A769" activePane="bottomLeft" state="frozen"/>
      <selection pane="bottomLeft" activeCell="C777" sqref="C777"/>
      <pageMargins left="0.11811023622047245" right="0.11811023622047245" top="0.74803149606299213" bottom="0.74803149606299213" header="0.31496062992125984" footer="0.31496062992125984"/>
      <pageSetup scale="65" orientation="landscape" r:id="rId1"/>
      <autoFilter ref="A5:N786">
        <sortState ref="A7:N786">
          <sortCondition ref="C5:C781"/>
        </sortState>
      </autoFilter>
    </customSheetView>
    <customSheetView guid="{90887117-F10F-4BFC-8FBC-C977ABC07CFF}" scale="85" showAutoFilter="1">
      <pane ySplit="5" topLeftCell="A109" activePane="bottomLeft" state="frozen"/>
      <selection pane="bottomLeft" activeCell="A991" sqref="A991:XFD991"/>
      <pageMargins left="0.11811023622047245" right="0.11811023622047245" top="0.74803149606299213" bottom="0.74803149606299213" header="0.31496062992125984" footer="0.31496062992125984"/>
      <pageSetup scale="65" orientation="landscape" r:id="rId2"/>
      <autoFilter ref="A5:N985">
        <sortState ref="A7:N985">
          <sortCondition ref="C5:C978"/>
        </sortState>
      </autoFilter>
    </customSheetView>
    <customSheetView guid="{384DA9C8-FFC1-4FC6-A1DF-01F043F9EA83}" showAutoFilter="1">
      <pane ySplit="5" topLeftCell="A836" activePane="bottomLeft" state="frozen"/>
      <selection pane="bottomLeft" activeCell="H2" sqref="H2:H3"/>
      <pageMargins left="0.7" right="0.7" top="0.75" bottom="0.75" header="0.3" footer="0.3"/>
      <autoFilter ref="A5:R832">
        <sortState ref="A6:Q832">
          <sortCondition descending="1" ref="L5:L832"/>
        </sortState>
      </autoFilter>
    </customSheetView>
    <customSheetView guid="{88E733B4-D2A6-4E52-A803-6F54C59BA422}" showAutoFilter="1">
      <pane ySplit="5" topLeftCell="A99" activePane="bottomLeft" state="frozen"/>
      <selection pane="bottomLeft" activeCell="E112" sqref="E112"/>
      <pageMargins left="0.7" right="0.7" top="0.75" bottom="0.75" header="0.3" footer="0.3"/>
      <pageSetup paperSize="9" orientation="portrait" r:id="rId3"/>
      <autoFilter ref="A5:R921">
        <sortState ref="A6:R921">
          <sortCondition descending="1" ref="L5:L921"/>
        </sortState>
      </autoFilter>
    </customSheetView>
    <customSheetView guid="{12FAB891-95C7-4FC6-A844-12DF1167D7D0}" showAutoFilter="1" topLeftCell="C1">
      <pane ySplit="5" topLeftCell="A652" activePane="bottomLeft" state="frozen"/>
      <selection pane="bottomLeft" activeCell="C652" sqref="C652"/>
      <pageMargins left="0.7" right="0.7" top="0.75" bottom="0.75" header="0.3" footer="0.3"/>
      <autoFilter ref="A5:R780">
        <sortState ref="A6:R1132">
          <sortCondition ref="C5:C1132"/>
        </sortState>
      </autoFilter>
    </customSheetView>
    <customSheetView guid="{5C5191FA-2E8D-43C8-B7A4-943B410B3C52}" scale="85" showAutoFilter="1">
      <pane ySplit="5" topLeftCell="A769" activePane="bottomLeft" state="frozen"/>
      <selection pane="bottomLeft" activeCell="E781" sqref="E781"/>
      <pageMargins left="0.11811023622047245" right="0.11811023622047245" top="0.74803149606299213" bottom="0.74803149606299213" header="0.31496062992125984" footer="0.31496062992125984"/>
      <pageSetup scale="65" orientation="landscape" r:id="rId4"/>
      <autoFilter ref="A5:N786">
        <sortState ref="A7:N786">
          <sortCondition ref="C5:C781"/>
        </sortState>
      </autoFilter>
    </customSheetView>
  </customSheetViews>
  <mergeCells count="7">
    <mergeCell ref="I788:J788"/>
    <mergeCell ref="A1:D3"/>
    <mergeCell ref="E1:F1"/>
    <mergeCell ref="E2:F3"/>
    <mergeCell ref="G2:G3"/>
    <mergeCell ref="H2:H3"/>
    <mergeCell ref="I2:I3"/>
  </mergeCells>
  <hyperlinks>
    <hyperlink ref="H2" r:id="rId5" display="cdentalimo@integramedica.cl"/>
  </hyperlinks>
  <pageMargins left="0.11811023622047245" right="0.11811023622047245" top="0.74803149606299213" bottom="0.74803149606299213" header="0.31496062992125984" footer="0.31496062992125984"/>
  <pageSetup scale="65"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11278" r:id="rId9" name="Button 14">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11280" r:id="rId10" name="Button 16">
              <controlPr defaultSize="0" print="0" autoFill="0" autoPict="0" macro="[0]!Botón7_Haga_clic_en">
                <anchor moveWithCells="1" sizeWithCells="1">
                  <from>
                    <xdr:col>0</xdr:col>
                    <xdr:colOff>0</xdr:colOff>
                    <xdr:row>786</xdr:row>
                    <xdr:rowOff>247650</xdr:rowOff>
                  </from>
                  <to>
                    <xdr:col>1</xdr:col>
                    <xdr:colOff>0</xdr:colOff>
                    <xdr:row>788</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tabColor theme="6" tint="-0.249977111117893"/>
  </sheetPr>
  <dimension ref="A1:AK161"/>
  <sheetViews>
    <sheetView zoomScale="85" zoomScaleNormal="85" workbookViewId="0">
      <pane ySplit="5" topLeftCell="A12" activePane="bottomLeft" state="frozen"/>
      <selection pane="bottomLeft" activeCell="A16" sqref="A16"/>
    </sheetView>
  </sheetViews>
  <sheetFormatPr baseColWidth="10" defaultRowHeight="15" x14ac:dyDescent="0.25"/>
  <cols>
    <col min="1" max="1" width="26.42578125" style="7" customWidth="1"/>
    <col min="2" max="2" width="11.85546875" style="7" customWidth="1"/>
    <col min="3" max="3" width="26.7109375" style="7" customWidth="1"/>
    <col min="4" max="4" width="11.42578125" style="7" customWidth="1"/>
    <col min="5" max="5" width="10.7109375" style="7" customWidth="1"/>
    <col min="6" max="6" width="10.140625" style="7" customWidth="1"/>
    <col min="7" max="7" width="10.42578125" style="7" customWidth="1"/>
    <col min="8" max="8" width="50.85546875" style="7" customWidth="1"/>
    <col min="9" max="9" width="10.140625" style="7" customWidth="1"/>
    <col min="10" max="10" width="5.42578125" style="7" customWidth="1"/>
    <col min="11" max="11" width="10.7109375" style="7" customWidth="1"/>
    <col min="12" max="12" width="14.42578125" style="1232" customWidth="1"/>
    <col min="13" max="13" width="11.7109375" style="1232" customWidth="1"/>
    <col min="14" max="14" width="8" style="1232" customWidth="1"/>
    <col min="15" max="16384" width="11.42578125" style="7"/>
  </cols>
  <sheetData>
    <row r="1" spans="1:37" s="266" customFormat="1" ht="15" customHeight="1" x14ac:dyDescent="0.25">
      <c r="A1" s="1478"/>
      <c r="B1" s="1479"/>
      <c r="C1" s="1479"/>
      <c r="D1" s="1479"/>
      <c r="E1" s="1480" t="s">
        <v>0</v>
      </c>
      <c r="F1" s="1480"/>
      <c r="G1" s="265" t="s">
        <v>1</v>
      </c>
      <c r="H1" s="265" t="s">
        <v>2</v>
      </c>
      <c r="I1" s="459" t="s">
        <v>5675</v>
      </c>
      <c r="L1" s="1231"/>
      <c r="M1" s="1231"/>
      <c r="N1" s="1231"/>
      <c r="O1" s="7"/>
      <c r="P1" s="7"/>
      <c r="Q1" s="7"/>
      <c r="R1" s="7"/>
      <c r="S1" s="7"/>
      <c r="T1" s="7"/>
      <c r="U1" s="7"/>
      <c r="V1" s="7"/>
      <c r="W1" s="7"/>
      <c r="X1" s="7"/>
      <c r="Y1" s="7"/>
      <c r="Z1" s="7"/>
      <c r="AA1" s="7"/>
      <c r="AB1" s="7"/>
      <c r="AC1" s="7"/>
      <c r="AD1" s="7"/>
      <c r="AE1" s="7"/>
      <c r="AF1" s="7"/>
      <c r="AG1" s="7"/>
      <c r="AH1" s="7"/>
      <c r="AI1" s="7"/>
      <c r="AJ1" s="7"/>
    </row>
    <row r="2" spans="1:37" s="266" customFormat="1" ht="15" customHeight="1" x14ac:dyDescent="0.25">
      <c r="A2" s="1479"/>
      <c r="B2" s="1479"/>
      <c r="C2" s="1479"/>
      <c r="D2" s="1479"/>
      <c r="E2" s="1506" t="s">
        <v>4939</v>
      </c>
      <c r="F2" s="1482"/>
      <c r="G2" s="1493" t="s">
        <v>4941</v>
      </c>
      <c r="H2" s="1509" t="s">
        <v>4940</v>
      </c>
      <c r="I2" s="1493">
        <v>87479528</v>
      </c>
      <c r="L2" s="1231"/>
      <c r="M2" s="1231"/>
      <c r="N2" s="1231"/>
      <c r="O2" s="7"/>
      <c r="P2" s="7"/>
      <c r="Q2" s="7"/>
      <c r="R2" s="7"/>
      <c r="S2" s="7"/>
      <c r="T2" s="7"/>
      <c r="U2" s="7"/>
      <c r="V2" s="7"/>
      <c r="W2" s="7"/>
      <c r="X2" s="7"/>
      <c r="Y2" s="7"/>
      <c r="Z2" s="7"/>
      <c r="AA2" s="7"/>
      <c r="AB2" s="7"/>
      <c r="AC2" s="7"/>
      <c r="AD2" s="7"/>
      <c r="AE2" s="7"/>
      <c r="AF2" s="7"/>
      <c r="AG2" s="7"/>
      <c r="AH2" s="7"/>
      <c r="AI2" s="7"/>
      <c r="AJ2" s="7"/>
      <c r="AK2" s="3" t="s">
        <v>20</v>
      </c>
    </row>
    <row r="3" spans="1:37" s="266" customFormat="1" ht="15" customHeight="1" x14ac:dyDescent="0.25">
      <c r="A3" s="1479"/>
      <c r="B3" s="1479"/>
      <c r="C3" s="1479"/>
      <c r="D3" s="1479"/>
      <c r="E3" s="1483"/>
      <c r="F3" s="1484"/>
      <c r="G3" s="1494"/>
      <c r="H3" s="1510"/>
      <c r="I3" s="1494"/>
      <c r="L3" s="1231"/>
      <c r="M3" s="1231"/>
      <c r="N3" s="1231"/>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C4" s="268"/>
      <c r="L4" s="1231"/>
      <c r="M4" s="1231"/>
      <c r="N4" s="1231"/>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1" t="s">
        <v>4</v>
      </c>
      <c r="B5" s="2" t="s">
        <v>5</v>
      </c>
      <c r="C5" s="2" t="s">
        <v>6</v>
      </c>
      <c r="D5" s="2" t="s">
        <v>7</v>
      </c>
      <c r="E5" s="2" t="s">
        <v>8</v>
      </c>
      <c r="F5" s="2" t="s">
        <v>9</v>
      </c>
      <c r="G5" s="1" t="s">
        <v>10</v>
      </c>
      <c r="H5" s="2" t="s">
        <v>11</v>
      </c>
      <c r="I5" s="2" t="s">
        <v>12</v>
      </c>
      <c r="J5" s="2" t="s">
        <v>13</v>
      </c>
      <c r="K5" s="2" t="s">
        <v>14</v>
      </c>
      <c r="L5" s="1233" t="s">
        <v>549</v>
      </c>
      <c r="M5" s="1233" t="s">
        <v>550</v>
      </c>
      <c r="N5" s="1234" t="s">
        <v>548</v>
      </c>
      <c r="O5" s="7"/>
      <c r="P5" s="7"/>
      <c r="Q5" s="7"/>
      <c r="R5" s="7"/>
      <c r="S5" s="7"/>
      <c r="T5" s="7"/>
      <c r="U5" s="7"/>
      <c r="V5" s="7"/>
      <c r="W5" s="7"/>
      <c r="X5" s="7"/>
      <c r="Y5" s="7"/>
      <c r="Z5" s="7"/>
      <c r="AA5" s="7"/>
      <c r="AB5" s="7"/>
      <c r="AC5" s="7"/>
      <c r="AD5" s="7"/>
      <c r="AE5" s="7"/>
      <c r="AF5" s="7"/>
      <c r="AG5" s="7"/>
      <c r="AH5" s="7"/>
      <c r="AI5" s="7"/>
      <c r="AJ5" s="7"/>
    </row>
    <row r="6" spans="1:37" x14ac:dyDescent="0.25">
      <c r="A6" s="119" t="s">
        <v>305</v>
      </c>
      <c r="B6" s="164">
        <v>41869</v>
      </c>
      <c r="C6" s="118" t="s">
        <v>6400</v>
      </c>
      <c r="D6" s="119" t="s">
        <v>1987</v>
      </c>
      <c r="E6" s="162">
        <v>10240829</v>
      </c>
      <c r="F6" s="119">
        <v>27597869</v>
      </c>
      <c r="G6" s="119">
        <v>2705003</v>
      </c>
      <c r="H6" s="120" t="str">
        <f>IF(G6="","",VLOOKUP(G6,ARANCEL!$B$5:$D$121,2,FALSE))</f>
        <v>INCRUSTACION ESTETICA (ART-GLASS O CERAMICA)</v>
      </c>
      <c r="I6" s="121" t="s">
        <v>319</v>
      </c>
      <c r="J6" s="119">
        <v>1</v>
      </c>
      <c r="K6" s="122">
        <f>IF(G6="","",VLOOKUP(G6,ARANCEL!$B$5:$D$121,3,FALSE)*J6)</f>
        <v>15676</v>
      </c>
      <c r="L6" s="1229" t="s">
        <v>6905</v>
      </c>
      <c r="M6" s="1229">
        <v>4500250422</v>
      </c>
      <c r="N6" s="1229" t="s">
        <v>6914</v>
      </c>
    </row>
    <row r="7" spans="1:37" x14ac:dyDescent="0.25">
      <c r="A7" s="119" t="s">
        <v>305</v>
      </c>
      <c r="B7" s="164">
        <v>41887</v>
      </c>
      <c r="C7" s="118" t="s">
        <v>6856</v>
      </c>
      <c r="D7" s="119" t="s">
        <v>6857</v>
      </c>
      <c r="E7" s="162">
        <v>10252154</v>
      </c>
      <c r="F7" s="119">
        <v>27999818</v>
      </c>
      <c r="G7" s="119">
        <v>2704023</v>
      </c>
      <c r="H7" s="120" t="str">
        <f>IF(G7="","",VLOOKUP(G7,ARANCEL!$B$5:$D$121,2,FALSE))</f>
        <v xml:space="preserve">PROTESIS VALPLAST PARCIAL </v>
      </c>
      <c r="I7" s="121" t="s">
        <v>306</v>
      </c>
      <c r="J7" s="119">
        <v>1</v>
      </c>
      <c r="K7" s="122">
        <f>IF(G7="","",VLOOKUP(G7,ARANCEL!$B$5:$D$121,3,FALSE)*J7)</f>
        <v>61850</v>
      </c>
      <c r="L7" s="1229" t="s">
        <v>6905</v>
      </c>
      <c r="M7" s="1229">
        <v>4500251483</v>
      </c>
      <c r="N7" s="1229" t="s">
        <v>7154</v>
      </c>
    </row>
    <row r="8" spans="1:37" x14ac:dyDescent="0.25">
      <c r="A8" s="169" t="s">
        <v>313</v>
      </c>
      <c r="B8" s="164">
        <v>41939</v>
      </c>
      <c r="C8" s="118" t="s">
        <v>8275</v>
      </c>
      <c r="D8" s="119" t="s">
        <v>8276</v>
      </c>
      <c r="E8" s="162">
        <v>10269871</v>
      </c>
      <c r="F8" s="119">
        <v>25740535</v>
      </c>
      <c r="G8" s="119">
        <v>2706001</v>
      </c>
      <c r="H8" s="120" t="str">
        <f>IF(G8="","",VLOOKUP(G8,ARANCEL!$B$5:$D$121,2,FALSE))</f>
        <v xml:space="preserve">PROTESIS TOTAL ACRILICA </v>
      </c>
      <c r="I8" s="121"/>
      <c r="J8" s="119">
        <v>1</v>
      </c>
      <c r="K8" s="122">
        <f>IF(G8="","",VLOOKUP(G8,ARANCEL!$B$5:$D$121,3,FALSE)*J8)</f>
        <v>18668</v>
      </c>
      <c r="L8" s="1229" t="s">
        <v>8279</v>
      </c>
      <c r="M8" s="1229">
        <v>4500260879</v>
      </c>
      <c r="N8" s="1229" t="s">
        <v>8302</v>
      </c>
    </row>
    <row r="9" spans="1:37" x14ac:dyDescent="0.25">
      <c r="A9" s="169" t="s">
        <v>313</v>
      </c>
      <c r="B9" s="173">
        <v>41699</v>
      </c>
      <c r="C9" s="118" t="s">
        <v>3437</v>
      </c>
      <c r="D9" s="119" t="s">
        <v>1475</v>
      </c>
      <c r="E9" s="162">
        <v>10175379</v>
      </c>
      <c r="F9" s="119">
        <v>24980492</v>
      </c>
      <c r="G9" s="119">
        <v>2707003</v>
      </c>
      <c r="H9" s="120" t="str">
        <f>IF(G9="","",VLOOKUP(G9,ARANCEL!$B$5:$D$121,2,FALSE))</f>
        <v xml:space="preserve">ESTAMPADO </v>
      </c>
      <c r="I9" s="121"/>
      <c r="J9" s="119">
        <v>1</v>
      </c>
      <c r="K9" s="122">
        <f>IF(G9="","",VLOOKUP(G9,ARANCEL!$B$5:$D$121,3,FALSE)*J9)</f>
        <v>6028</v>
      </c>
      <c r="L9" s="1229" t="s">
        <v>3438</v>
      </c>
      <c r="M9" s="1229">
        <v>4500220824</v>
      </c>
      <c r="N9" s="1229">
        <v>8643</v>
      </c>
    </row>
    <row r="10" spans="1:37" x14ac:dyDescent="0.25">
      <c r="A10" s="119" t="s">
        <v>305</v>
      </c>
      <c r="B10" s="164">
        <v>41879</v>
      </c>
      <c r="C10" s="118" t="s">
        <v>6757</v>
      </c>
      <c r="D10" s="119" t="s">
        <v>1475</v>
      </c>
      <c r="E10" s="162">
        <v>10248366</v>
      </c>
      <c r="F10" s="119">
        <v>27730125</v>
      </c>
      <c r="G10" s="119">
        <v>2708006</v>
      </c>
      <c r="H10" s="120" t="str">
        <f>IF(G10="","",VLOOKUP(G10,ARANCEL!$B$5:$D$121,2,FALSE))</f>
        <v xml:space="preserve">DISYUNTOR </v>
      </c>
      <c r="I10" s="121" t="s">
        <v>306</v>
      </c>
      <c r="J10" s="119">
        <v>1</v>
      </c>
      <c r="K10" s="122">
        <f>IF(G10="","",VLOOKUP(G10,ARANCEL!$B$5:$D$121,3,FALSE)*J10)</f>
        <v>41675</v>
      </c>
      <c r="L10" s="1229" t="s">
        <v>6905</v>
      </c>
      <c r="M10" s="1229">
        <v>4500250422</v>
      </c>
      <c r="N10" s="1229" t="s">
        <v>6914</v>
      </c>
    </row>
    <row r="11" spans="1:37" x14ac:dyDescent="0.25">
      <c r="A11" s="169" t="s">
        <v>313</v>
      </c>
      <c r="B11" s="164">
        <v>41760</v>
      </c>
      <c r="C11" s="118" t="s">
        <v>5298</v>
      </c>
      <c r="D11" s="119" t="s">
        <v>5299</v>
      </c>
      <c r="E11" s="162">
        <v>10203128</v>
      </c>
      <c r="F11" s="119">
        <v>26541544</v>
      </c>
      <c r="G11" s="119">
        <v>2706001</v>
      </c>
      <c r="H11" s="120" t="str">
        <f>IF(G11="","",VLOOKUP(G11,ARANCEL!$B$5:$D$121,2,FALSE))</f>
        <v xml:space="preserve">PROTESIS TOTAL ACRILICA </v>
      </c>
      <c r="I11" s="121"/>
      <c r="J11" s="119">
        <v>1</v>
      </c>
      <c r="K11" s="122">
        <f>IF(G11="","",VLOOKUP(G11,ARANCEL!$B$5:$D$121,3,FALSE)*J11)</f>
        <v>18668</v>
      </c>
      <c r="L11" s="1229" t="s">
        <v>5292</v>
      </c>
      <c r="M11" s="1229">
        <v>4500235533</v>
      </c>
      <c r="N11" s="1229">
        <v>9403</v>
      </c>
    </row>
    <row r="12" spans="1:37" x14ac:dyDescent="0.25">
      <c r="A12" s="272" t="s">
        <v>313</v>
      </c>
      <c r="B12" s="249">
        <v>41730</v>
      </c>
      <c r="C12" s="273" t="s">
        <v>4600</v>
      </c>
      <c r="D12" s="274" t="s">
        <v>4601</v>
      </c>
      <c r="E12" s="274">
        <v>10190553</v>
      </c>
      <c r="F12" s="274">
        <v>25762066</v>
      </c>
      <c r="G12" s="274">
        <v>2708009</v>
      </c>
      <c r="H12" s="120" t="str">
        <f>IF(G12="","",VLOOKUP(G12,ARANCEL!$B$5:$D$121,2,FALSE))</f>
        <v xml:space="preserve">MANTENEDOR DE ESPACIO FIJO </v>
      </c>
      <c r="I12" s="121"/>
      <c r="J12" s="119">
        <v>1</v>
      </c>
      <c r="K12" s="122">
        <v>7951</v>
      </c>
      <c r="L12" s="1229" t="s">
        <v>4612</v>
      </c>
      <c r="M12" s="1229">
        <v>4500230027</v>
      </c>
      <c r="N12" s="1229">
        <v>9209</v>
      </c>
    </row>
    <row r="13" spans="1:37" x14ac:dyDescent="0.25">
      <c r="A13" s="169" t="s">
        <v>313</v>
      </c>
      <c r="B13" s="164">
        <v>41758</v>
      </c>
      <c r="C13" s="118" t="s">
        <v>4344</v>
      </c>
      <c r="D13" s="119" t="s">
        <v>2319</v>
      </c>
      <c r="E13" s="162">
        <v>10193076</v>
      </c>
      <c r="F13" s="119">
        <v>12303</v>
      </c>
      <c r="G13" s="119">
        <v>2704005</v>
      </c>
      <c r="H13" s="120" t="str">
        <f>IF(G13="","",VLOOKUP(G13,ARANCEL!$B$5:$D$121,2,FALSE))</f>
        <v>PROVISORIO</v>
      </c>
      <c r="I13" s="121" t="s">
        <v>318</v>
      </c>
      <c r="J13" s="119">
        <v>1</v>
      </c>
      <c r="K13" s="122">
        <f>IF(G13="","",VLOOKUP(G13,ARANCEL!$B$5:$D$121,3,FALSE)*J13)</f>
        <v>3250</v>
      </c>
      <c r="L13" s="1229" t="s">
        <v>8279</v>
      </c>
      <c r="M13" s="1229">
        <v>4500259435</v>
      </c>
      <c r="N13" s="1229" t="s">
        <v>8291</v>
      </c>
    </row>
    <row r="14" spans="1:37" x14ac:dyDescent="0.25">
      <c r="A14" s="119" t="s">
        <v>305</v>
      </c>
      <c r="B14" s="164">
        <v>41758</v>
      </c>
      <c r="C14" s="118" t="s">
        <v>4344</v>
      </c>
      <c r="D14" s="119" t="s">
        <v>2319</v>
      </c>
      <c r="E14" s="162">
        <v>10193076</v>
      </c>
      <c r="F14" s="119">
        <v>12303</v>
      </c>
      <c r="G14" s="119">
        <v>2704003</v>
      </c>
      <c r="H14" s="120" t="str">
        <f>IF(G14="","",VLOOKUP(G14,ARANCEL!$B$5:$D$121,2,FALSE))</f>
        <v xml:space="preserve">CORONA PERIFERICA CON PERNO MUÑON COLADO </v>
      </c>
      <c r="I14" s="121" t="s">
        <v>318</v>
      </c>
      <c r="J14" s="119">
        <v>1</v>
      </c>
      <c r="K14" s="122">
        <f>IF(G14="","",VLOOKUP(G14,ARANCEL!$B$5:$D$121,3,FALSE)*J14)</f>
        <v>32612</v>
      </c>
      <c r="L14" s="1349" t="s">
        <v>9431</v>
      </c>
      <c r="M14" s="1349">
        <v>4500269343</v>
      </c>
      <c r="N14" s="1349" t="s">
        <v>9460</v>
      </c>
    </row>
    <row r="15" spans="1:37" x14ac:dyDescent="0.25">
      <c r="A15" s="119" t="s">
        <v>305</v>
      </c>
      <c r="B15" s="164">
        <v>42023</v>
      </c>
      <c r="C15" s="118" t="s">
        <v>9652</v>
      </c>
      <c r="D15" s="119" t="s">
        <v>3628</v>
      </c>
      <c r="E15" s="162">
        <v>10310177</v>
      </c>
      <c r="F15" s="119">
        <v>29865184</v>
      </c>
      <c r="G15" s="119">
        <v>2704005</v>
      </c>
      <c r="H15" s="120" t="str">
        <f>IF(G15="","",VLOOKUP(G15,ARANCEL!$B$5:$D$121,2,FALSE))</f>
        <v>PROVISORIO</v>
      </c>
      <c r="I15" s="121" t="s">
        <v>322</v>
      </c>
      <c r="J15" s="119">
        <v>1</v>
      </c>
      <c r="K15" s="122">
        <f>IF(G15="","",VLOOKUP(G15,ARANCEL!$B$5:$D$121,3,FALSE)*J15)</f>
        <v>3250</v>
      </c>
      <c r="L15" s="1235" t="str">
        <f>IF(E15="","","IMPAGO")</f>
        <v>IMPAGO</v>
      </c>
      <c r="M15" s="1235" t="str">
        <f>IF(L15="IMPAGO","SIN O.C.","")</f>
        <v>SIN O.C.</v>
      </c>
      <c r="N15" s="1235" t="str">
        <f>IF(L15="IMPAGO","SIN FACT.","")</f>
        <v>SIN FACT.</v>
      </c>
    </row>
    <row r="16" spans="1:37" x14ac:dyDescent="0.25">
      <c r="A16" s="119" t="s">
        <v>313</v>
      </c>
      <c r="B16" s="164">
        <v>42023</v>
      </c>
      <c r="C16" s="118" t="s">
        <v>9652</v>
      </c>
      <c r="D16" s="119" t="s">
        <v>3628</v>
      </c>
      <c r="E16" s="162">
        <v>10310177</v>
      </c>
      <c r="F16" s="119">
        <v>29865184</v>
      </c>
      <c r="G16" s="119">
        <v>2704031</v>
      </c>
      <c r="H16" s="120" t="str">
        <f>IF(G16="","",VLOOKUP(G16,ARANCEL!$B$5:$D$121,2,FALSE))</f>
        <v xml:space="preserve">PERNO MUÑON METALICO </v>
      </c>
      <c r="I16" s="121"/>
      <c r="J16" s="119">
        <v>1</v>
      </c>
      <c r="K16" s="122">
        <f>IF(G16="","",VLOOKUP(G16,ARANCEL!$B$5:$D$121,3,FALSE)*J16)</f>
        <v>12246</v>
      </c>
      <c r="L16" s="1235" t="str">
        <f>IF(E16="","","IMPAGO")</f>
        <v>IMPAGO</v>
      </c>
      <c r="M16" s="1235" t="str">
        <f>IF(L16="IMPAGO","SIN O.C.","")</f>
        <v>SIN O.C.</v>
      </c>
      <c r="N16" s="1235" t="str">
        <f>IF(L16="IMPAGO","SIN FACT.","")</f>
        <v>SIN FACT.</v>
      </c>
    </row>
    <row r="17" spans="1:14" x14ac:dyDescent="0.25">
      <c r="A17" s="119" t="s">
        <v>606</v>
      </c>
      <c r="B17" s="164">
        <v>42023</v>
      </c>
      <c r="C17" s="118" t="s">
        <v>9652</v>
      </c>
      <c r="D17" s="119" t="s">
        <v>3628</v>
      </c>
      <c r="E17" s="162">
        <v>10310177</v>
      </c>
      <c r="F17" s="119">
        <v>29865184</v>
      </c>
      <c r="G17" s="119">
        <v>2704002</v>
      </c>
      <c r="H17" s="120" t="str">
        <f>IF(G17="","",VLOOKUP(G17,ARANCEL!$B$5:$D$121,2,FALSE))</f>
        <v xml:space="preserve">CORONA PERIFERICA </v>
      </c>
      <c r="I17" s="121" t="s">
        <v>322</v>
      </c>
      <c r="J17" s="119">
        <v>1</v>
      </c>
      <c r="K17" s="122">
        <f>IF(G17="","",VLOOKUP(G17,ARANCEL!$B$5:$D$121,3,FALSE)*J17)</f>
        <v>25865</v>
      </c>
      <c r="L17" s="1235" t="str">
        <f>IF(E17="","","IMPAGO")</f>
        <v>IMPAGO</v>
      </c>
      <c r="M17" s="1235" t="str">
        <f>IF(L17="IMPAGO","SIN O.C.","")</f>
        <v>SIN O.C.</v>
      </c>
      <c r="N17" s="1235" t="str">
        <f>IF(L17="IMPAGO","SIN FACT.","")</f>
        <v>SIN FACT.</v>
      </c>
    </row>
    <row r="18" spans="1:14" x14ac:dyDescent="0.25">
      <c r="A18" s="119" t="s">
        <v>305</v>
      </c>
      <c r="B18" s="164">
        <v>41711</v>
      </c>
      <c r="C18" s="118" t="s">
        <v>3436</v>
      </c>
      <c r="D18" s="119" t="s">
        <v>1987</v>
      </c>
      <c r="E18" s="162">
        <v>10181635</v>
      </c>
      <c r="F18" s="119">
        <v>25104725</v>
      </c>
      <c r="G18" s="119">
        <v>2705003</v>
      </c>
      <c r="H18" s="120" t="str">
        <f>IF(G18="","",VLOOKUP(G18,ARANCEL!$B$5:$D$121,2,FALSE))</f>
        <v>INCRUSTACION ESTETICA (ART-GLASS O CERAMICA)</v>
      </c>
      <c r="I18" s="121" t="s">
        <v>312</v>
      </c>
      <c r="J18" s="119">
        <v>1</v>
      </c>
      <c r="K18" s="122">
        <f>IF(G18="","",VLOOKUP(G18,ARANCEL!$B$5:$D$121,3,FALSE)*J18)</f>
        <v>15676</v>
      </c>
      <c r="L18" s="1229" t="s">
        <v>3058</v>
      </c>
      <c r="M18" s="1229">
        <v>4500225628</v>
      </c>
      <c r="N18" s="1229">
        <v>8927</v>
      </c>
    </row>
    <row r="19" spans="1:14" x14ac:dyDescent="0.25">
      <c r="A19" s="119" t="s">
        <v>305</v>
      </c>
      <c r="B19" s="164">
        <v>41946</v>
      </c>
      <c r="C19" s="118" t="s">
        <v>8118</v>
      </c>
      <c r="D19" s="119" t="s">
        <v>7963</v>
      </c>
      <c r="E19" s="162">
        <v>10276102</v>
      </c>
      <c r="F19" s="119">
        <v>29216424</v>
      </c>
      <c r="G19" s="119">
        <v>2705003</v>
      </c>
      <c r="H19" s="120" t="str">
        <f>IF(G19="","",VLOOKUP(G19,ARANCEL!$B$5:$D$121,2,FALSE))</f>
        <v>INCRUSTACION ESTETICA (ART-GLASS O CERAMICA)</v>
      </c>
      <c r="I19" s="121" t="s">
        <v>360</v>
      </c>
      <c r="J19" s="119">
        <v>2</v>
      </c>
      <c r="K19" s="122">
        <f>IF(G19="","",VLOOKUP(G19,ARANCEL!$B$5:$D$121,3,FALSE)*J19)</f>
        <v>31352</v>
      </c>
      <c r="L19" s="1229" t="s">
        <v>8279</v>
      </c>
      <c r="M19" s="1229">
        <v>4500260879</v>
      </c>
      <c r="N19" s="1229" t="s">
        <v>8302</v>
      </c>
    </row>
    <row r="20" spans="1:14" x14ac:dyDescent="0.25">
      <c r="A20" s="119" t="s">
        <v>313</v>
      </c>
      <c r="B20" s="164">
        <v>42033</v>
      </c>
      <c r="C20" s="118" t="s">
        <v>9814</v>
      </c>
      <c r="D20" s="119" t="s">
        <v>5738</v>
      </c>
      <c r="E20" s="162">
        <v>10314035</v>
      </c>
      <c r="F20" s="119">
        <v>30687572</v>
      </c>
      <c r="G20" s="119">
        <v>2704005</v>
      </c>
      <c r="H20" s="120" t="str">
        <f>IF(G20="","",VLOOKUP(G20,ARANCEL!$B$5:$D$121,2,FALSE))</f>
        <v>PROVISORIO</v>
      </c>
      <c r="I20" s="121"/>
      <c r="J20" s="119">
        <v>1</v>
      </c>
      <c r="K20" s="122">
        <f>IF(G20="","",VLOOKUP(G20,ARANCEL!$B$5:$D$121,3,FALSE)*J20)</f>
        <v>3250</v>
      </c>
      <c r="L20" s="1235" t="str">
        <f>IF(E20="","","IMPAGO")</f>
        <v>IMPAGO</v>
      </c>
      <c r="M20" s="1235" t="str">
        <f>IF(L20="IMPAGO","SIN O.C.","")</f>
        <v>SIN O.C.</v>
      </c>
      <c r="N20" s="1235" t="str">
        <f>IF(L20="IMPAGO","SIN FACT.","")</f>
        <v>SIN FACT.</v>
      </c>
    </row>
    <row r="21" spans="1:14" x14ac:dyDescent="0.25">
      <c r="A21" s="119" t="s">
        <v>313</v>
      </c>
      <c r="B21" s="164">
        <v>42033</v>
      </c>
      <c r="C21" s="118" t="s">
        <v>9814</v>
      </c>
      <c r="D21" s="119" t="s">
        <v>5738</v>
      </c>
      <c r="E21" s="162">
        <v>10314035</v>
      </c>
      <c r="F21" s="119">
        <v>30687572</v>
      </c>
      <c r="G21" s="119">
        <v>2704031</v>
      </c>
      <c r="H21" s="120" t="str">
        <f>IF(G21="","",VLOOKUP(G21,ARANCEL!$B$5:$D$121,2,FALSE))</f>
        <v xml:space="preserve">PERNO MUÑON METALICO </v>
      </c>
      <c r="I21" s="121"/>
      <c r="J21" s="119">
        <v>1</v>
      </c>
      <c r="K21" s="122">
        <f>IF(G21="","",VLOOKUP(G21,ARANCEL!$B$5:$D$121,3,FALSE)*J21)</f>
        <v>12246</v>
      </c>
      <c r="L21" s="1235" t="str">
        <f>IF(E21="","","IMPAGO")</f>
        <v>IMPAGO</v>
      </c>
      <c r="M21" s="1235" t="str">
        <f>IF(L21="IMPAGO","SIN O.C.","")</f>
        <v>SIN O.C.</v>
      </c>
      <c r="N21" s="1235" t="str">
        <f>IF(L21="IMPAGO","SIN FACT.","")</f>
        <v>SIN FACT.</v>
      </c>
    </row>
    <row r="22" spans="1:14" x14ac:dyDescent="0.25">
      <c r="A22" s="119" t="s">
        <v>313</v>
      </c>
      <c r="B22" s="164">
        <v>42033</v>
      </c>
      <c r="C22" s="118" t="s">
        <v>9814</v>
      </c>
      <c r="D22" s="119" t="s">
        <v>5738</v>
      </c>
      <c r="E22" s="162">
        <v>10314035</v>
      </c>
      <c r="F22" s="119">
        <v>30687572</v>
      </c>
      <c r="G22" s="119">
        <v>2704002</v>
      </c>
      <c r="H22" s="120" t="str">
        <f>IF(G22="","",VLOOKUP(G22,ARANCEL!$B$5:$D$121,2,FALSE))</f>
        <v xml:space="preserve">CORONA PERIFERICA </v>
      </c>
      <c r="I22" s="121"/>
      <c r="J22" s="119">
        <v>1</v>
      </c>
      <c r="K22" s="122">
        <f>IF(G22="","",VLOOKUP(G22,ARANCEL!$B$5:$D$121,3,FALSE)*J22)</f>
        <v>25865</v>
      </c>
      <c r="L22" s="1235" t="str">
        <f>IF(E22="","","IMPAGO")</f>
        <v>IMPAGO</v>
      </c>
      <c r="M22" s="1235" t="str">
        <f>IF(L22="IMPAGO","SIN O.C.","")</f>
        <v>SIN O.C.</v>
      </c>
      <c r="N22" s="1235" t="str">
        <f>IF(L22="IMPAGO","SIN FACT.","")</f>
        <v>SIN FACT.</v>
      </c>
    </row>
    <row r="23" spans="1:14" s="387" customFormat="1" x14ac:dyDescent="0.25">
      <c r="A23" s="255" t="s">
        <v>305</v>
      </c>
      <c r="B23" s="256">
        <v>41856</v>
      </c>
      <c r="C23" s="257" t="s">
        <v>2080</v>
      </c>
      <c r="D23" s="255" t="s">
        <v>3628</v>
      </c>
      <c r="E23" s="258">
        <v>10235436</v>
      </c>
      <c r="F23" s="255">
        <v>27680891</v>
      </c>
      <c r="G23" s="255">
        <v>2705003</v>
      </c>
      <c r="H23" s="120" t="str">
        <f>IF(G23="","",VLOOKUP(G23,ARANCEL!$B$5:$D$121,2,FALSE))</f>
        <v>INCRUSTACION ESTETICA (ART-GLASS O CERAMICA)</v>
      </c>
      <c r="I23" s="121" t="s">
        <v>312</v>
      </c>
      <c r="J23" s="119">
        <v>1</v>
      </c>
      <c r="K23" s="122">
        <f>IF(G23="","",VLOOKUP(G23,ARANCEL!$B$5:$D$121,3,FALSE)*J23)</f>
        <v>15676</v>
      </c>
      <c r="L23" s="1229" t="s">
        <v>6017</v>
      </c>
      <c r="M23" s="1229">
        <v>4500245633</v>
      </c>
      <c r="N23" s="1229">
        <v>9836</v>
      </c>
    </row>
    <row r="24" spans="1:14" s="395" customFormat="1" x14ac:dyDescent="0.25">
      <c r="A24" s="255" t="s">
        <v>305</v>
      </c>
      <c r="B24" s="256">
        <v>41719</v>
      </c>
      <c r="C24" s="118" t="s">
        <v>3563</v>
      </c>
      <c r="D24" s="119" t="s">
        <v>1987</v>
      </c>
      <c r="E24" s="162">
        <v>10184105</v>
      </c>
      <c r="F24" s="119">
        <v>25617649</v>
      </c>
      <c r="G24" s="255">
        <v>2705003</v>
      </c>
      <c r="H24" s="120" t="str">
        <f>IF(G24="","",VLOOKUP(G24,ARANCEL!$B$5:$D$121,2,FALSE))</f>
        <v>INCRUSTACION ESTETICA (ART-GLASS O CERAMICA)</v>
      </c>
      <c r="I24" s="121" t="s">
        <v>618</v>
      </c>
      <c r="J24" s="119">
        <v>1</v>
      </c>
      <c r="K24" s="122">
        <f>IF(G24="","",VLOOKUP(G24,ARANCEL!$B$5:$D$121,3,FALSE)*J24)</f>
        <v>15676</v>
      </c>
      <c r="L24" s="1229" t="s">
        <v>3058</v>
      </c>
      <c r="M24" s="1229">
        <v>4500225628</v>
      </c>
      <c r="N24" s="1229">
        <v>8927</v>
      </c>
    </row>
    <row r="25" spans="1:14" s="402" customFormat="1" x14ac:dyDescent="0.25">
      <c r="A25" s="255" t="s">
        <v>305</v>
      </c>
      <c r="B25" s="256">
        <v>41719</v>
      </c>
      <c r="C25" s="118" t="s">
        <v>3563</v>
      </c>
      <c r="D25" s="119" t="s">
        <v>1987</v>
      </c>
      <c r="E25" s="162">
        <v>10184106</v>
      </c>
      <c r="F25" s="119">
        <v>25616245</v>
      </c>
      <c r="G25" s="255">
        <v>2705003</v>
      </c>
      <c r="H25" s="120" t="str">
        <f>IF(G25="","",VLOOKUP(G25,ARANCEL!$B$5:$D$121,2,FALSE))</f>
        <v>INCRUSTACION ESTETICA (ART-GLASS O CERAMICA)</v>
      </c>
      <c r="I25" s="121" t="s">
        <v>308</v>
      </c>
      <c r="J25" s="119">
        <v>1</v>
      </c>
      <c r="K25" s="122">
        <f>IF(G25="","",VLOOKUP(G25,ARANCEL!$B$5:$D$121,3,FALSE)*J25)</f>
        <v>15676</v>
      </c>
      <c r="L25" s="1229" t="s">
        <v>3058</v>
      </c>
      <c r="M25" s="1229">
        <v>4500225628</v>
      </c>
      <c r="N25" s="1229">
        <v>8927</v>
      </c>
    </row>
    <row r="26" spans="1:14" s="402" customFormat="1" x14ac:dyDescent="0.25">
      <c r="A26" s="255" t="s">
        <v>305</v>
      </c>
      <c r="B26" s="256">
        <v>41753</v>
      </c>
      <c r="C26" s="257" t="s">
        <v>4100</v>
      </c>
      <c r="D26" s="255" t="s">
        <v>4101</v>
      </c>
      <c r="E26" s="258">
        <v>10190554</v>
      </c>
      <c r="F26" s="255">
        <v>24705912</v>
      </c>
      <c r="G26" s="255">
        <v>2705003</v>
      </c>
      <c r="H26" s="120" t="str">
        <f>IF(G26="","",VLOOKUP(G26,ARANCEL!$B$5:$D$121,2,FALSE))</f>
        <v>INCRUSTACION ESTETICA (ART-GLASS O CERAMICA)</v>
      </c>
      <c r="I26" s="121" t="s">
        <v>337</v>
      </c>
      <c r="J26" s="119">
        <v>1</v>
      </c>
      <c r="K26" s="122">
        <f>IF(G26="","",VLOOKUP(G26,ARANCEL!$B$5:$D$121,3,FALSE)*J26)</f>
        <v>15676</v>
      </c>
      <c r="L26" s="1229" t="s">
        <v>4612</v>
      </c>
      <c r="M26" s="1229">
        <v>4500230027</v>
      </c>
      <c r="N26" s="1229">
        <v>9209</v>
      </c>
    </row>
    <row r="27" spans="1:14" s="402" customFormat="1" x14ac:dyDescent="0.25">
      <c r="A27" s="255" t="s">
        <v>305</v>
      </c>
      <c r="B27" s="256">
        <v>41841</v>
      </c>
      <c r="C27" s="257" t="s">
        <v>5995</v>
      </c>
      <c r="D27" s="255" t="s">
        <v>1475</v>
      </c>
      <c r="E27" s="258">
        <v>10227618</v>
      </c>
      <c r="F27" s="255">
        <v>25641544</v>
      </c>
      <c r="G27" s="255">
        <v>2708006</v>
      </c>
      <c r="H27" s="120" t="str">
        <f>IF(G27="","",VLOOKUP(G27,ARANCEL!$B$5:$D$121,2,FALSE))</f>
        <v xml:space="preserve">DISYUNTOR </v>
      </c>
      <c r="I27" s="121" t="s">
        <v>306</v>
      </c>
      <c r="J27" s="119">
        <v>1</v>
      </c>
      <c r="K27" s="122">
        <f>IF(G27="","",VLOOKUP(G27,ARANCEL!$B$5:$D$121,3,FALSE)*J27)</f>
        <v>41675</v>
      </c>
      <c r="L27" s="1229" t="s">
        <v>6017</v>
      </c>
      <c r="M27" s="1229">
        <v>4500243782</v>
      </c>
      <c r="N27" s="1229">
        <v>9803</v>
      </c>
    </row>
    <row r="28" spans="1:14" s="423" customFormat="1" x14ac:dyDescent="0.25">
      <c r="A28" s="255" t="s">
        <v>305</v>
      </c>
      <c r="B28" s="256">
        <v>41877</v>
      </c>
      <c r="C28" s="257" t="s">
        <v>6599</v>
      </c>
      <c r="D28" s="255" t="s">
        <v>86</v>
      </c>
      <c r="E28" s="258">
        <v>10245728</v>
      </c>
      <c r="F28" s="255">
        <v>27454967</v>
      </c>
      <c r="G28" s="255">
        <v>2705003</v>
      </c>
      <c r="H28" s="120" t="str">
        <f>IF(G28="","",VLOOKUP(G28,ARANCEL!$B$5:$D$121,2,FALSE))</f>
        <v>INCRUSTACION ESTETICA (ART-GLASS O CERAMICA)</v>
      </c>
      <c r="I28" s="121" t="s">
        <v>312</v>
      </c>
      <c r="J28" s="119">
        <v>1</v>
      </c>
      <c r="K28" s="122">
        <f>IF(G28="","",VLOOKUP(G28,ARANCEL!$B$5:$D$121,3,FALSE)*J28)</f>
        <v>15676</v>
      </c>
      <c r="L28" s="1229" t="s">
        <v>6905</v>
      </c>
      <c r="M28" s="1229">
        <v>4500250422</v>
      </c>
      <c r="N28" s="1229" t="s">
        <v>6914</v>
      </c>
    </row>
    <row r="29" spans="1:14" s="395" customFormat="1" x14ac:dyDescent="0.25">
      <c r="A29" s="255" t="s">
        <v>305</v>
      </c>
      <c r="B29" s="256">
        <v>41982</v>
      </c>
      <c r="C29" s="257" t="s">
        <v>8776</v>
      </c>
      <c r="D29" s="255" t="s">
        <v>3628</v>
      </c>
      <c r="E29" s="258">
        <v>10292028</v>
      </c>
      <c r="F29" s="255">
        <v>29401788</v>
      </c>
      <c r="G29" s="255">
        <v>2707001</v>
      </c>
      <c r="H29" s="120" t="str">
        <f>IF(G29="","",VLOOKUP(G29,ARANCEL!$B$5:$D$121,2,FALSE))</f>
        <v xml:space="preserve">PLANO DE RELAJACION </v>
      </c>
      <c r="I29" s="121" t="s">
        <v>306</v>
      </c>
      <c r="J29" s="119">
        <v>1</v>
      </c>
      <c r="K29" s="122">
        <f>IF(G29="","",VLOOKUP(G29,ARANCEL!$B$5:$D$121,3,FALSE)*J29)</f>
        <v>9221</v>
      </c>
      <c r="L29" s="1349" t="s">
        <v>9431</v>
      </c>
      <c r="M29" s="1349">
        <v>4500269347</v>
      </c>
      <c r="N29" s="1349" t="s">
        <v>9465</v>
      </c>
    </row>
    <row r="30" spans="1:14" s="387" customFormat="1" x14ac:dyDescent="0.25">
      <c r="A30" s="255" t="s">
        <v>305</v>
      </c>
      <c r="B30" s="256">
        <v>41815</v>
      </c>
      <c r="C30" s="257" t="s">
        <v>5372</v>
      </c>
      <c r="D30" s="255" t="s">
        <v>1987</v>
      </c>
      <c r="E30" s="258">
        <v>10215895</v>
      </c>
      <c r="F30" s="255">
        <v>26878720</v>
      </c>
      <c r="G30" s="255">
        <v>2704005</v>
      </c>
      <c r="H30" s="120" t="str">
        <f>IF(G30="","",VLOOKUP(G30,ARANCEL!$B$5:$D$121,2,FALSE))</f>
        <v>PROVISORIO</v>
      </c>
      <c r="I30" s="121" t="s">
        <v>342</v>
      </c>
      <c r="J30" s="119">
        <v>1</v>
      </c>
      <c r="K30" s="122">
        <f>IF(G30="","",VLOOKUP(G30,ARANCEL!$B$5:$D$121,3,FALSE)*J30)</f>
        <v>3250</v>
      </c>
      <c r="L30" s="1229" t="s">
        <v>5742</v>
      </c>
      <c r="M30" s="1229">
        <v>4500239677</v>
      </c>
      <c r="N30" s="1229" t="s">
        <v>5763</v>
      </c>
    </row>
    <row r="31" spans="1:14" s="387" customFormat="1" x14ac:dyDescent="0.25">
      <c r="A31" s="255" t="s">
        <v>305</v>
      </c>
      <c r="B31" s="256">
        <v>41822</v>
      </c>
      <c r="C31" s="257" t="s">
        <v>5372</v>
      </c>
      <c r="D31" s="255" t="s">
        <v>1987</v>
      </c>
      <c r="E31" s="258">
        <v>10215895</v>
      </c>
      <c r="F31" s="255">
        <v>26878720</v>
      </c>
      <c r="G31" s="255">
        <v>2704031</v>
      </c>
      <c r="H31" s="120" t="str">
        <f>IF(G31="","",VLOOKUP(G31,ARANCEL!$B$5:$D$121,2,FALSE))</f>
        <v xml:space="preserve">PERNO MUÑON METALICO </v>
      </c>
      <c r="I31" s="121" t="s">
        <v>342</v>
      </c>
      <c r="J31" s="119">
        <v>1</v>
      </c>
      <c r="K31" s="122">
        <f>IF(G31="","",VLOOKUP(G31,ARANCEL!$B$5:$D$121,3,FALSE)*J31)</f>
        <v>12246</v>
      </c>
      <c r="L31" s="1229" t="s">
        <v>5742</v>
      </c>
      <c r="M31" s="1229">
        <v>4500239677</v>
      </c>
      <c r="N31" s="1229" t="s">
        <v>5763</v>
      </c>
    </row>
    <row r="32" spans="1:14" s="444" customFormat="1" x14ac:dyDescent="0.25">
      <c r="A32" s="255" t="s">
        <v>305</v>
      </c>
      <c r="B32" s="256">
        <v>41822</v>
      </c>
      <c r="C32" s="257" t="s">
        <v>5372</v>
      </c>
      <c r="D32" s="255" t="s">
        <v>1987</v>
      </c>
      <c r="E32" s="258">
        <v>10215895</v>
      </c>
      <c r="F32" s="255">
        <v>26878720</v>
      </c>
      <c r="G32" s="255">
        <v>2704002</v>
      </c>
      <c r="H32" s="120" t="str">
        <f>IF(G32="","",VLOOKUP(G32,ARANCEL!$B$5:$D$121,2,FALSE))</f>
        <v xml:space="preserve">CORONA PERIFERICA </v>
      </c>
      <c r="I32" s="121" t="s">
        <v>342</v>
      </c>
      <c r="J32" s="119">
        <v>1</v>
      </c>
      <c r="K32" s="122">
        <f>IF(G32="","",VLOOKUP(G32,ARANCEL!$B$5:$D$121,3,FALSE)*J32)</f>
        <v>25865</v>
      </c>
      <c r="L32" s="1229" t="s">
        <v>6017</v>
      </c>
      <c r="M32" s="1229">
        <v>4500243782</v>
      </c>
      <c r="N32" s="1229">
        <v>9803</v>
      </c>
    </row>
    <row r="33" spans="1:14" s="444" customFormat="1" x14ac:dyDescent="0.25">
      <c r="A33" s="255" t="s">
        <v>305</v>
      </c>
      <c r="B33" s="256">
        <v>41845</v>
      </c>
      <c r="C33" s="257" t="s">
        <v>5372</v>
      </c>
      <c r="D33" s="255" t="s">
        <v>1987</v>
      </c>
      <c r="E33" s="258">
        <v>10233563</v>
      </c>
      <c r="F33" s="255">
        <v>27366923</v>
      </c>
      <c r="G33" s="255">
        <v>2704005</v>
      </c>
      <c r="H33" s="120" t="str">
        <f>IF(G33="","",VLOOKUP(G33,ARANCEL!$B$5:$D$121,2,FALSE))</f>
        <v>PROVISORIO</v>
      </c>
      <c r="I33" s="121" t="s">
        <v>329</v>
      </c>
      <c r="J33" s="119">
        <v>1</v>
      </c>
      <c r="K33" s="122">
        <f>IF(G33="","",VLOOKUP(G33,ARANCEL!$B$5:$D$121,3,FALSE)*J33)</f>
        <v>3250</v>
      </c>
      <c r="L33" s="1229" t="s">
        <v>6017</v>
      </c>
      <c r="M33" s="1229">
        <v>4500245633</v>
      </c>
      <c r="N33" s="1229">
        <v>9836</v>
      </c>
    </row>
    <row r="34" spans="1:14" s="444" customFormat="1" x14ac:dyDescent="0.25">
      <c r="A34" s="255" t="s">
        <v>305</v>
      </c>
      <c r="B34" s="256">
        <v>41878</v>
      </c>
      <c r="C34" s="257" t="s">
        <v>5372</v>
      </c>
      <c r="D34" s="255" t="s">
        <v>1987</v>
      </c>
      <c r="E34" s="258">
        <v>10233563</v>
      </c>
      <c r="F34" s="255">
        <v>27366923</v>
      </c>
      <c r="G34" s="255">
        <v>2704002</v>
      </c>
      <c r="H34" s="120" t="str">
        <f>IF(G34="","",VLOOKUP(G34,ARANCEL!$B$5:$D$121,2,FALSE))</f>
        <v xml:space="preserve">CORONA PERIFERICA </v>
      </c>
      <c r="I34" s="121" t="s">
        <v>329</v>
      </c>
      <c r="J34" s="119">
        <v>1</v>
      </c>
      <c r="K34" s="122">
        <f>IF(G34="","",VLOOKUP(G34,ARANCEL!$B$5:$D$121,3,FALSE)*J34)</f>
        <v>25865</v>
      </c>
      <c r="L34" s="1229" t="s">
        <v>6905</v>
      </c>
      <c r="M34" s="1229">
        <v>4500250422</v>
      </c>
      <c r="N34" s="1229" t="s">
        <v>6914</v>
      </c>
    </row>
    <row r="35" spans="1:14" s="444" customFormat="1" x14ac:dyDescent="0.25">
      <c r="A35" s="255" t="s">
        <v>305</v>
      </c>
      <c r="B35" s="256">
        <v>42016</v>
      </c>
      <c r="C35" s="257" t="s">
        <v>9393</v>
      </c>
      <c r="D35" s="255" t="s">
        <v>3628</v>
      </c>
      <c r="E35" s="258">
        <v>10306741</v>
      </c>
      <c r="F35" s="255">
        <v>30129411</v>
      </c>
      <c r="G35" s="255">
        <v>2705003</v>
      </c>
      <c r="H35" s="120" t="str">
        <f>IF(G35="","",VLOOKUP(G35,ARANCEL!$B$5:$D$121,2,FALSE))</f>
        <v>INCRUSTACION ESTETICA (ART-GLASS O CERAMICA)</v>
      </c>
      <c r="I35" s="121" t="s">
        <v>308</v>
      </c>
      <c r="J35" s="119">
        <v>1</v>
      </c>
      <c r="K35" s="122">
        <f>IF(G35="","",VLOOKUP(G35,ARANCEL!$B$5:$D$121,3,FALSE)*J35)</f>
        <v>15676</v>
      </c>
      <c r="L35" s="1235" t="str">
        <f>IF(E35="","","IMPAGO")</f>
        <v>IMPAGO</v>
      </c>
      <c r="M35" s="1235" t="str">
        <f>IF(L35="IMPAGO","SIN O.C.","")</f>
        <v>SIN O.C.</v>
      </c>
      <c r="N35" s="1235" t="str">
        <f>IF(L35="IMPAGO","SIN FACT.","")</f>
        <v>SIN FACT.</v>
      </c>
    </row>
    <row r="36" spans="1:14" s="454" customFormat="1" x14ac:dyDescent="0.25">
      <c r="A36" s="255" t="s">
        <v>313</v>
      </c>
      <c r="B36" s="256">
        <v>42031</v>
      </c>
      <c r="C36" s="257" t="s">
        <v>9393</v>
      </c>
      <c r="D36" s="255" t="s">
        <v>3628</v>
      </c>
      <c r="E36" s="258">
        <v>10313032</v>
      </c>
      <c r="F36" s="255">
        <v>30129411</v>
      </c>
      <c r="G36" s="255">
        <v>2705003</v>
      </c>
      <c r="H36" s="120" t="str">
        <f>IF(G36="","",VLOOKUP(G36,ARANCEL!$B$5:$D$121,2,FALSE))</f>
        <v>INCRUSTACION ESTETICA (ART-GLASS O CERAMICA)</v>
      </c>
      <c r="I36" s="121" t="s">
        <v>324</v>
      </c>
      <c r="J36" s="119">
        <v>1</v>
      </c>
      <c r="K36" s="122">
        <f>IF(G36="","",VLOOKUP(G36,ARANCEL!$B$5:$D$121,3,FALSE)*J36)</f>
        <v>15676</v>
      </c>
      <c r="L36" s="1235" t="str">
        <f>IF(E36="","","IMPAGO")</f>
        <v>IMPAGO</v>
      </c>
      <c r="M36" s="1235" t="str">
        <f>IF(L36="IMPAGO","SIN O.C.","")</f>
        <v>SIN O.C.</v>
      </c>
      <c r="N36" s="1235" t="str">
        <f>IF(L36="IMPAGO","SIN FACT.","")</f>
        <v>SIN FACT.</v>
      </c>
    </row>
    <row r="37" spans="1:14" s="454" customFormat="1" x14ac:dyDescent="0.25">
      <c r="A37" s="255" t="s">
        <v>305</v>
      </c>
      <c r="B37" s="256">
        <v>41927</v>
      </c>
      <c r="C37" s="257" t="s">
        <v>7645</v>
      </c>
      <c r="D37" s="255" t="s">
        <v>1987</v>
      </c>
      <c r="E37" s="258">
        <v>10264734</v>
      </c>
      <c r="F37" s="255">
        <v>27975532</v>
      </c>
      <c r="G37" s="255">
        <v>2705003</v>
      </c>
      <c r="H37" s="120" t="str">
        <f>IF(G37="","",VLOOKUP(G37,ARANCEL!$B$5:$D$121,2,FALSE))</f>
        <v>INCRUSTACION ESTETICA (ART-GLASS O CERAMICA)</v>
      </c>
      <c r="I37" s="121" t="s">
        <v>318</v>
      </c>
      <c r="J37" s="119">
        <v>1</v>
      </c>
      <c r="K37" s="122">
        <f>IF(G37="","",VLOOKUP(G37,ARANCEL!$B$5:$D$121,3,FALSE)*J37)</f>
        <v>15676</v>
      </c>
      <c r="L37" s="1229" t="s">
        <v>8279</v>
      </c>
      <c r="M37" s="1229">
        <v>4500260879</v>
      </c>
      <c r="N37" s="1229" t="s">
        <v>8302</v>
      </c>
    </row>
    <row r="38" spans="1:14" s="454" customFormat="1" x14ac:dyDescent="0.25">
      <c r="A38" s="255" t="s">
        <v>305</v>
      </c>
      <c r="B38" s="256">
        <v>41975</v>
      </c>
      <c r="C38" s="257" t="s">
        <v>9227</v>
      </c>
      <c r="D38" s="255" t="s">
        <v>2010</v>
      </c>
      <c r="E38" s="258">
        <v>10303635</v>
      </c>
      <c r="F38" s="255">
        <v>30206559</v>
      </c>
      <c r="G38" s="255">
        <v>2704031</v>
      </c>
      <c r="H38" s="120" t="str">
        <f>IF(G38="","",VLOOKUP(G38,ARANCEL!$B$5:$D$121,2,FALSE))</f>
        <v xml:space="preserve">PERNO MUÑON METALICO </v>
      </c>
      <c r="I38" s="121" t="s">
        <v>337</v>
      </c>
      <c r="J38" s="119">
        <v>1</v>
      </c>
      <c r="K38" s="122">
        <f>IF(G38="","",VLOOKUP(G38,ARANCEL!$B$5:$D$121,3,FALSE)*J38)</f>
        <v>12246</v>
      </c>
      <c r="L38" s="1349" t="s">
        <v>9431</v>
      </c>
      <c r="M38" s="1349">
        <v>4500269347</v>
      </c>
      <c r="N38" s="1349" t="s">
        <v>9465</v>
      </c>
    </row>
    <row r="39" spans="1:14" s="454" customFormat="1" x14ac:dyDescent="0.25">
      <c r="A39" s="255" t="s">
        <v>305</v>
      </c>
      <c r="B39" s="256">
        <v>42023</v>
      </c>
      <c r="C39" s="257" t="s">
        <v>9227</v>
      </c>
      <c r="D39" s="255" t="s">
        <v>2010</v>
      </c>
      <c r="E39" s="258">
        <v>10303635</v>
      </c>
      <c r="F39" s="255">
        <v>30206559</v>
      </c>
      <c r="G39" s="255">
        <v>2704002</v>
      </c>
      <c r="H39" s="120" t="str">
        <f>IF(G39="","",VLOOKUP(G39,ARANCEL!$B$5:$D$121,2,FALSE))</f>
        <v xml:space="preserve">CORONA PERIFERICA </v>
      </c>
      <c r="I39" s="121" t="s">
        <v>337</v>
      </c>
      <c r="J39" s="119">
        <v>1</v>
      </c>
      <c r="K39" s="122">
        <f>IF(G39="","",VLOOKUP(G39,ARANCEL!$B$5:$D$121,3,FALSE)*J39)</f>
        <v>25865</v>
      </c>
      <c r="L39" s="1235" t="str">
        <f>IF(E39="","","IMPAGO")</f>
        <v>IMPAGO</v>
      </c>
      <c r="M39" s="1235" t="str">
        <f>IF(L39="IMPAGO","SIN O.C.","")</f>
        <v>SIN O.C.</v>
      </c>
      <c r="N39" s="1235" t="str">
        <f>IF(L39="IMPAGO","SIN FACT.","")</f>
        <v>SIN FACT.</v>
      </c>
    </row>
    <row r="40" spans="1:14" x14ac:dyDescent="0.25">
      <c r="A40" s="119" t="s">
        <v>305</v>
      </c>
      <c r="B40" s="164">
        <v>41718</v>
      </c>
      <c r="C40" s="118" t="s">
        <v>3566</v>
      </c>
      <c r="D40" s="119" t="s">
        <v>1987</v>
      </c>
      <c r="E40" s="162">
        <v>10183930</v>
      </c>
      <c r="F40" s="119">
        <v>25092524</v>
      </c>
      <c r="G40" s="119">
        <v>2705003</v>
      </c>
      <c r="H40" s="120" t="str">
        <f>IF(G40="","",VLOOKUP(G40,ARANCEL!$B$5:$D$121,2,FALSE))</f>
        <v>INCRUSTACION ESTETICA (ART-GLASS O CERAMICA)</v>
      </c>
      <c r="I40" s="121" t="s">
        <v>610</v>
      </c>
      <c r="J40" s="119">
        <v>2</v>
      </c>
      <c r="K40" s="122">
        <f>IF(G40="","",VLOOKUP(G40,ARANCEL!$B$5:$D$121,3,FALSE)*J40)</f>
        <v>31352</v>
      </c>
      <c r="L40" s="1229" t="s">
        <v>3058</v>
      </c>
      <c r="M40" s="1229">
        <v>4500225628</v>
      </c>
      <c r="N40" s="1229">
        <v>8927</v>
      </c>
    </row>
    <row r="41" spans="1:14" s="472" customFormat="1" x14ac:dyDescent="0.25">
      <c r="A41" s="339" t="s">
        <v>313</v>
      </c>
      <c r="B41" s="256">
        <v>41828</v>
      </c>
      <c r="C41" s="257" t="s">
        <v>5574</v>
      </c>
      <c r="D41" s="255" t="s">
        <v>3628</v>
      </c>
      <c r="E41" s="258">
        <v>10221933</v>
      </c>
      <c r="F41" s="255">
        <v>27288809</v>
      </c>
      <c r="G41" s="255">
        <v>2704031</v>
      </c>
      <c r="H41" s="120" t="str">
        <f>IF(G41="","",VLOOKUP(G41,ARANCEL!$B$5:$D$121,2,FALSE))</f>
        <v xml:space="preserve">PERNO MUÑON METALICO </v>
      </c>
      <c r="I41" s="121"/>
      <c r="J41" s="119">
        <v>1</v>
      </c>
      <c r="K41" s="122">
        <f>IF(G41="","",VLOOKUP(G41,ARANCEL!$B$5:$D$121,3,FALSE)*J41)</f>
        <v>12246</v>
      </c>
      <c r="L41" s="1229" t="s">
        <v>6017</v>
      </c>
      <c r="M41" s="1229">
        <v>4500243782</v>
      </c>
      <c r="N41" s="1229">
        <v>9803</v>
      </c>
    </row>
    <row r="42" spans="1:14" s="472" customFormat="1" x14ac:dyDescent="0.25">
      <c r="A42" s="255" t="s">
        <v>305</v>
      </c>
      <c r="B42" s="256">
        <v>41828</v>
      </c>
      <c r="C42" s="257" t="s">
        <v>5574</v>
      </c>
      <c r="D42" s="255" t="s">
        <v>3628</v>
      </c>
      <c r="E42" s="258">
        <v>10221933</v>
      </c>
      <c r="F42" s="255">
        <v>27288809</v>
      </c>
      <c r="G42" s="255">
        <v>2704002</v>
      </c>
      <c r="H42" s="120" t="str">
        <f>IF(G42="","",VLOOKUP(G42,ARANCEL!$B$5:$D$121,2,FALSE))</f>
        <v xml:space="preserve">CORONA PERIFERICA </v>
      </c>
      <c r="I42" s="121" t="s">
        <v>633</v>
      </c>
      <c r="J42" s="119">
        <v>1</v>
      </c>
      <c r="K42" s="122">
        <f>IF(G42="","",VLOOKUP(G42,ARANCEL!$B$5:$D$121,3,FALSE)*J42)</f>
        <v>25865</v>
      </c>
      <c r="L42" s="1229" t="s">
        <v>6017</v>
      </c>
      <c r="M42" s="1229">
        <v>4500243782</v>
      </c>
      <c r="N42" s="1229">
        <v>9803</v>
      </c>
    </row>
    <row r="43" spans="1:14" s="472" customFormat="1" x14ac:dyDescent="0.25">
      <c r="A43" s="255" t="s">
        <v>305</v>
      </c>
      <c r="B43" s="256">
        <v>41890</v>
      </c>
      <c r="C43" s="257" t="s">
        <v>6935</v>
      </c>
      <c r="D43" s="255" t="s">
        <v>1987</v>
      </c>
      <c r="E43" s="258">
        <v>10252774</v>
      </c>
      <c r="F43" s="255">
        <v>27860509</v>
      </c>
      <c r="G43" s="255">
        <v>2704005</v>
      </c>
      <c r="H43" s="120" t="str">
        <f>IF(G43="","",VLOOKUP(G43,ARANCEL!$B$5:$D$121,2,FALSE))</f>
        <v>PROVISORIO</v>
      </c>
      <c r="I43" s="121" t="s">
        <v>325</v>
      </c>
      <c r="J43" s="119">
        <v>1</v>
      </c>
      <c r="K43" s="122">
        <f>IF(G43="","",VLOOKUP(G43,ARANCEL!$B$5:$D$121,3,FALSE)*J43)</f>
        <v>3250</v>
      </c>
      <c r="L43" s="1229" t="s">
        <v>6905</v>
      </c>
      <c r="M43" s="1229">
        <v>4500251483</v>
      </c>
      <c r="N43" s="1229" t="s">
        <v>7154</v>
      </c>
    </row>
    <row r="44" spans="1:14" s="542" customFormat="1" x14ac:dyDescent="0.25">
      <c r="A44" s="255" t="s">
        <v>305</v>
      </c>
      <c r="B44" s="256">
        <v>41999</v>
      </c>
      <c r="C44" s="257" t="s">
        <v>9152</v>
      </c>
      <c r="D44" s="255" t="s">
        <v>3628</v>
      </c>
      <c r="E44" s="258">
        <v>10300765</v>
      </c>
      <c r="F44" s="255">
        <v>29064022</v>
      </c>
      <c r="G44" s="255">
        <v>2705003</v>
      </c>
      <c r="H44" s="120" t="str">
        <f>IF(G44="","",VLOOKUP(G44,ARANCEL!$B$5:$D$121,2,FALSE))</f>
        <v>INCRUSTACION ESTETICA (ART-GLASS O CERAMICA)</v>
      </c>
      <c r="I44" s="121" t="s">
        <v>326</v>
      </c>
      <c r="J44" s="119">
        <v>1</v>
      </c>
      <c r="K44" s="122">
        <f>IF(G44="","",VLOOKUP(G44,ARANCEL!$B$5:$D$121,3,FALSE)*J44)</f>
        <v>15676</v>
      </c>
      <c r="L44" s="1349" t="s">
        <v>9431</v>
      </c>
      <c r="M44" s="1349">
        <v>4500269347</v>
      </c>
      <c r="N44" s="1349" t="s">
        <v>9465</v>
      </c>
    </row>
    <row r="45" spans="1:14" s="542" customFormat="1" x14ac:dyDescent="0.25">
      <c r="A45" s="255" t="s">
        <v>305</v>
      </c>
      <c r="B45" s="256">
        <v>41834</v>
      </c>
      <c r="C45" s="257" t="s">
        <v>5657</v>
      </c>
      <c r="D45" s="255" t="s">
        <v>1475</v>
      </c>
      <c r="E45" s="258">
        <v>10222938</v>
      </c>
      <c r="F45" s="255">
        <v>27021932</v>
      </c>
      <c r="G45" s="255">
        <v>2708002</v>
      </c>
      <c r="H45" s="120" t="str">
        <f>IF(G45="","",VLOOKUP(G45,ARANCEL!$B$5:$D$121,2,FALSE))</f>
        <v xml:space="preserve">PLACA DE ORTODONCIA CON UN TORNILLO </v>
      </c>
      <c r="I45" s="121" t="s">
        <v>306</v>
      </c>
      <c r="J45" s="119">
        <v>1</v>
      </c>
      <c r="K45" s="122">
        <f>IF(G45="","",VLOOKUP(G45,ARANCEL!$B$5:$D$121,3,FALSE)*J45)</f>
        <v>21402</v>
      </c>
      <c r="L45" s="1229" t="s">
        <v>6017</v>
      </c>
      <c r="M45" s="1229">
        <v>4500243782</v>
      </c>
      <c r="N45" s="1229">
        <v>9803</v>
      </c>
    </row>
    <row r="46" spans="1:14" s="542" customFormat="1" x14ac:dyDescent="0.25">
      <c r="A46" s="255" t="s">
        <v>305</v>
      </c>
      <c r="B46" s="256">
        <v>41828</v>
      </c>
      <c r="C46" s="257" t="s">
        <v>5573</v>
      </c>
      <c r="D46" s="255" t="s">
        <v>3628</v>
      </c>
      <c r="E46" s="258">
        <v>10222275</v>
      </c>
      <c r="F46" s="255">
        <v>27212991</v>
      </c>
      <c r="G46" s="255">
        <v>2704031</v>
      </c>
      <c r="H46" s="120" t="str">
        <f>IF(G46="","",VLOOKUP(G46,ARANCEL!$B$5:$D$121,2,FALSE))</f>
        <v xml:space="preserve">PERNO MUÑON METALICO </v>
      </c>
      <c r="I46" s="121" t="s">
        <v>323</v>
      </c>
      <c r="J46" s="119">
        <v>1</v>
      </c>
      <c r="K46" s="122">
        <f>IF(G46="","",VLOOKUP(G46,ARANCEL!$B$5:$D$121,3,FALSE)*J46)</f>
        <v>12246</v>
      </c>
      <c r="L46" s="1229" t="s">
        <v>6017</v>
      </c>
      <c r="M46" s="1229">
        <v>4500243782</v>
      </c>
      <c r="N46" s="1229">
        <v>9803</v>
      </c>
    </row>
    <row r="47" spans="1:14" s="542" customFormat="1" x14ac:dyDescent="0.25">
      <c r="A47" s="255" t="s">
        <v>305</v>
      </c>
      <c r="B47" s="256">
        <v>41828</v>
      </c>
      <c r="C47" s="257" t="s">
        <v>5573</v>
      </c>
      <c r="D47" s="255" t="s">
        <v>3628</v>
      </c>
      <c r="E47" s="258">
        <v>10222275</v>
      </c>
      <c r="F47" s="255">
        <v>27212991</v>
      </c>
      <c r="G47" s="255">
        <v>2704002</v>
      </c>
      <c r="H47" s="120" t="str">
        <f>IF(G47="","",VLOOKUP(G47,ARANCEL!$B$5:$D$121,2,FALSE))</f>
        <v xml:space="preserve">CORONA PERIFERICA </v>
      </c>
      <c r="I47" s="121" t="s">
        <v>323</v>
      </c>
      <c r="J47" s="119">
        <v>1</v>
      </c>
      <c r="K47" s="122">
        <f>IF(G47="","",VLOOKUP(G47,ARANCEL!$B$5:$D$121,3,FALSE)*J47)</f>
        <v>25865</v>
      </c>
      <c r="L47" s="1229" t="s">
        <v>6017</v>
      </c>
      <c r="M47" s="1229">
        <v>4500243782</v>
      </c>
      <c r="N47" s="1229">
        <v>9803</v>
      </c>
    </row>
    <row r="48" spans="1:14" s="542" customFormat="1" x14ac:dyDescent="0.25">
      <c r="A48" s="255" t="s">
        <v>305</v>
      </c>
      <c r="B48" s="256">
        <v>41992</v>
      </c>
      <c r="C48" s="257" t="s">
        <v>8999</v>
      </c>
      <c r="D48" s="255" t="s">
        <v>3628</v>
      </c>
      <c r="E48" s="258">
        <v>10296969</v>
      </c>
      <c r="F48" s="255">
        <v>2775434</v>
      </c>
      <c r="G48" s="255">
        <v>2705003</v>
      </c>
      <c r="H48" s="120" t="str">
        <f>IF(G48="","",VLOOKUP(G48,ARANCEL!$B$5:$D$121,2,FALSE))</f>
        <v>INCRUSTACION ESTETICA (ART-GLASS O CERAMICA)</v>
      </c>
      <c r="I48" s="121" t="s">
        <v>322</v>
      </c>
      <c r="J48" s="119">
        <v>1</v>
      </c>
      <c r="K48" s="122">
        <f>IF(G48="","",VLOOKUP(G48,ARANCEL!$B$5:$D$121,3,FALSE)*J48)</f>
        <v>15676</v>
      </c>
      <c r="L48" s="1349" t="s">
        <v>9431</v>
      </c>
      <c r="M48" s="1349">
        <v>4500269347</v>
      </c>
      <c r="N48" s="1349" t="s">
        <v>9465</v>
      </c>
    </row>
    <row r="49" spans="1:14" s="542" customFormat="1" x14ac:dyDescent="0.25">
      <c r="A49" s="255" t="s">
        <v>305</v>
      </c>
      <c r="B49" s="256">
        <v>41995</v>
      </c>
      <c r="C49" s="257" t="s">
        <v>8999</v>
      </c>
      <c r="D49" s="255" t="s">
        <v>3628</v>
      </c>
      <c r="E49" s="258">
        <v>10297971</v>
      </c>
      <c r="F49" s="255">
        <v>2775434</v>
      </c>
      <c r="G49" s="255">
        <v>2705003</v>
      </c>
      <c r="H49" s="120" t="str">
        <f>IF(G49="","",VLOOKUP(G49,ARANCEL!$B$5:$D$121,2,FALSE))</f>
        <v>INCRUSTACION ESTETICA (ART-GLASS O CERAMICA)</v>
      </c>
      <c r="I49" s="121" t="s">
        <v>337</v>
      </c>
      <c r="J49" s="119">
        <v>1</v>
      </c>
      <c r="K49" s="122">
        <f>IF(G49="","",VLOOKUP(G49,ARANCEL!$B$5:$D$121,3,FALSE)*J49)</f>
        <v>15676</v>
      </c>
      <c r="L49" s="1349" t="s">
        <v>9431</v>
      </c>
      <c r="M49" s="1349">
        <v>4500269347</v>
      </c>
      <c r="N49" s="1349" t="s">
        <v>9465</v>
      </c>
    </row>
    <row r="50" spans="1:14" s="472" customFormat="1" x14ac:dyDescent="0.25">
      <c r="A50" s="255" t="s">
        <v>305</v>
      </c>
      <c r="B50" s="256">
        <v>41750</v>
      </c>
      <c r="C50" s="257" t="s">
        <v>4099</v>
      </c>
      <c r="D50" s="255" t="s">
        <v>1987</v>
      </c>
      <c r="E50" s="258">
        <v>10190080</v>
      </c>
      <c r="F50" s="255">
        <v>25626424</v>
      </c>
      <c r="G50" s="255">
        <v>2704013</v>
      </c>
      <c r="H50" s="120" t="str">
        <f>IF(G50="","",VLOOKUP(G50,ARANCEL!$B$5:$D$121,2,FALSE))</f>
        <v>PROVISORIO (POR PIEZA)</v>
      </c>
      <c r="I50" s="121"/>
      <c r="J50" s="119">
        <v>1</v>
      </c>
      <c r="K50" s="122">
        <f>IF(G50="","",VLOOKUP(G50,ARANCEL!$B$5:$D$121,3,FALSE)*J50)</f>
        <v>3250</v>
      </c>
      <c r="L50" s="1229" t="s">
        <v>4612</v>
      </c>
      <c r="M50" s="1229">
        <v>4500230027</v>
      </c>
      <c r="N50" s="1229">
        <v>9209</v>
      </c>
    </row>
    <row r="51" spans="1:14" s="472" customFormat="1" x14ac:dyDescent="0.25">
      <c r="A51" s="255" t="s">
        <v>305</v>
      </c>
      <c r="B51" s="256">
        <v>41781</v>
      </c>
      <c r="C51" s="257" t="s">
        <v>4099</v>
      </c>
      <c r="D51" s="255" t="s">
        <v>1987</v>
      </c>
      <c r="E51" s="258">
        <v>10199938</v>
      </c>
      <c r="F51" s="255">
        <v>25626424</v>
      </c>
      <c r="G51" s="255">
        <v>2704005</v>
      </c>
      <c r="H51" s="120" t="str">
        <f>IF(G51="","",VLOOKUP(G51,ARANCEL!$B$5:$D$121,2,FALSE))</f>
        <v>PROVISORIO</v>
      </c>
      <c r="I51" s="121" t="s">
        <v>317</v>
      </c>
      <c r="J51" s="119">
        <v>1</v>
      </c>
      <c r="K51" s="122">
        <f>IF(G51="","",VLOOKUP(G51,ARANCEL!$B$5:$D$121,3,FALSE)*J51)</f>
        <v>3250</v>
      </c>
      <c r="L51" s="1229" t="s">
        <v>8256</v>
      </c>
      <c r="M51" s="1229">
        <v>4500265780</v>
      </c>
      <c r="N51" s="1229" t="s">
        <v>8956</v>
      </c>
    </row>
    <row r="52" spans="1:14" s="594" customFormat="1" x14ac:dyDescent="0.25">
      <c r="A52" s="255" t="s">
        <v>305</v>
      </c>
      <c r="B52" s="256">
        <v>41792</v>
      </c>
      <c r="C52" s="257" t="s">
        <v>4099</v>
      </c>
      <c r="D52" s="255" t="s">
        <v>1987</v>
      </c>
      <c r="E52" s="258">
        <v>10206096</v>
      </c>
      <c r="F52" s="255">
        <v>25626424</v>
      </c>
      <c r="G52" s="555">
        <v>2704031</v>
      </c>
      <c r="H52" s="120" t="str">
        <f>IF(G52="","",VLOOKUP(G52,ARANCEL!$B$5:$D$121,2,FALSE))</f>
        <v xml:space="preserve">PERNO MUÑON METALICO </v>
      </c>
      <c r="I52" s="121" t="s">
        <v>317</v>
      </c>
      <c r="J52" s="119">
        <v>1</v>
      </c>
      <c r="K52" s="122">
        <f>IF(G52="","",VLOOKUP(G52,ARANCEL!$B$5:$D$121,3,FALSE)*J52)</f>
        <v>12246</v>
      </c>
      <c r="L52" s="1229" t="s">
        <v>5742</v>
      </c>
      <c r="M52" s="1229">
        <v>4500239677</v>
      </c>
      <c r="N52" s="1229" t="s">
        <v>5763</v>
      </c>
    </row>
    <row r="53" spans="1:14" s="594" customFormat="1" x14ac:dyDescent="0.25">
      <c r="A53" s="255" t="s">
        <v>305</v>
      </c>
      <c r="B53" s="256">
        <v>41792</v>
      </c>
      <c r="C53" s="257" t="s">
        <v>4099</v>
      </c>
      <c r="D53" s="255" t="s">
        <v>1987</v>
      </c>
      <c r="E53" s="258">
        <v>10206096</v>
      </c>
      <c r="F53" s="255">
        <v>25626424</v>
      </c>
      <c r="G53" s="555">
        <v>2704002</v>
      </c>
      <c r="H53" s="120" t="str">
        <f>IF(G53="","",VLOOKUP(G53,ARANCEL!$B$5:$D$121,2,FALSE))</f>
        <v xml:space="preserve">CORONA PERIFERICA </v>
      </c>
      <c r="I53" s="121" t="s">
        <v>317</v>
      </c>
      <c r="J53" s="119">
        <v>1</v>
      </c>
      <c r="K53" s="122">
        <f>IF(G53="","",VLOOKUP(G53,ARANCEL!$B$5:$D$121,3,FALSE)*J53)</f>
        <v>25865</v>
      </c>
      <c r="L53" s="1229" t="s">
        <v>5742</v>
      </c>
      <c r="M53" s="1229">
        <v>4500239677</v>
      </c>
      <c r="N53" s="1229" t="s">
        <v>5763</v>
      </c>
    </row>
    <row r="54" spans="1:14" s="594" customFormat="1" x14ac:dyDescent="0.25">
      <c r="A54" s="555" t="s">
        <v>305</v>
      </c>
      <c r="B54" s="556">
        <v>41830</v>
      </c>
      <c r="C54" s="557" t="s">
        <v>5655</v>
      </c>
      <c r="D54" s="555" t="s">
        <v>1987</v>
      </c>
      <c r="E54" s="558">
        <v>10222905</v>
      </c>
      <c r="F54" s="555">
        <v>226173086</v>
      </c>
      <c r="G54" s="555">
        <v>2705003</v>
      </c>
      <c r="H54" s="120" t="str">
        <f>IF(G54="","",VLOOKUP(G54,ARANCEL!$B$5:$D$121,2,FALSE))</f>
        <v>INCRUSTACION ESTETICA (ART-GLASS O CERAMICA)</v>
      </c>
      <c r="I54" s="121" t="s">
        <v>618</v>
      </c>
      <c r="J54" s="119">
        <v>1</v>
      </c>
      <c r="K54" s="122">
        <f>IF(G54="","",VLOOKUP(G54,ARANCEL!$B$5:$D$121,3,FALSE)*J54)</f>
        <v>15676</v>
      </c>
      <c r="L54" s="1229" t="s">
        <v>6017</v>
      </c>
      <c r="M54" s="1229">
        <v>4500243782</v>
      </c>
      <c r="N54" s="1229">
        <v>9803</v>
      </c>
    </row>
    <row r="55" spans="1:14" s="594" customFormat="1" x14ac:dyDescent="0.25">
      <c r="A55" s="555" t="s">
        <v>305</v>
      </c>
      <c r="B55" s="556">
        <v>41799</v>
      </c>
      <c r="C55" s="557" t="s">
        <v>4975</v>
      </c>
      <c r="D55" s="555" t="s">
        <v>3628</v>
      </c>
      <c r="E55" s="558">
        <v>10206347</v>
      </c>
      <c r="F55" s="555">
        <v>26778164</v>
      </c>
      <c r="G55" s="555">
        <v>2704015</v>
      </c>
      <c r="H55" s="120" t="str">
        <f>IF(G55="","",VLOOKUP(G55,ARANCEL!$B$5:$D$121,2,FALSE))</f>
        <v xml:space="preserve">CORONA IN CERAM </v>
      </c>
      <c r="I55" s="121" t="s">
        <v>329</v>
      </c>
      <c r="J55" s="119">
        <v>1</v>
      </c>
      <c r="K55" s="122">
        <f>IF(G55="","",VLOOKUP(G55,ARANCEL!$B$5:$D$121,3,FALSE)*J55)</f>
        <v>42733</v>
      </c>
      <c r="L55" s="1229" t="s">
        <v>5742</v>
      </c>
      <c r="M55" s="1229">
        <v>4500239677</v>
      </c>
      <c r="N55" s="1229" t="s">
        <v>5763</v>
      </c>
    </row>
    <row r="56" spans="1:14" s="594" customFormat="1" x14ac:dyDescent="0.25">
      <c r="A56" s="555" t="s">
        <v>313</v>
      </c>
      <c r="B56" s="556">
        <v>41768</v>
      </c>
      <c r="C56" s="557" t="s">
        <v>4528</v>
      </c>
      <c r="D56" s="555" t="s">
        <v>4527</v>
      </c>
      <c r="E56" s="558">
        <v>10196666</v>
      </c>
      <c r="F56" s="555">
        <v>26288749</v>
      </c>
      <c r="G56" s="555">
        <v>2705003</v>
      </c>
      <c r="H56" s="120" t="str">
        <f>IF(G56="","",VLOOKUP(G56,ARANCEL!$B$5:$D$121,2,FALSE))</f>
        <v>INCRUSTACION ESTETICA (ART-GLASS O CERAMICA)</v>
      </c>
      <c r="I56" s="121"/>
      <c r="J56" s="119">
        <v>1</v>
      </c>
      <c r="K56" s="122">
        <f>IF(G56="","",VLOOKUP(G56,ARANCEL!$B$5:$D$121,3,FALSE)*J56)</f>
        <v>15676</v>
      </c>
      <c r="L56" s="1235" t="str">
        <f>IF(E56="","","IMPAGO")</f>
        <v>IMPAGO</v>
      </c>
      <c r="M56" s="1235" t="str">
        <f>IF(L56="IMPAGO","SIN O.C.","")</f>
        <v>SIN O.C.</v>
      </c>
      <c r="N56" s="1235" t="str">
        <f>IF(L56="IMPAGO","SIN FACT.","")</f>
        <v>SIN FACT.</v>
      </c>
    </row>
    <row r="57" spans="1:14" s="594" customFormat="1" x14ac:dyDescent="0.25">
      <c r="A57" s="555" t="s">
        <v>305</v>
      </c>
      <c r="B57" s="556">
        <v>41939</v>
      </c>
      <c r="C57" s="557" t="s">
        <v>7872</v>
      </c>
      <c r="D57" s="555" t="s">
        <v>2010</v>
      </c>
      <c r="E57" s="558">
        <v>10270275</v>
      </c>
      <c r="F57" s="555">
        <v>29182426</v>
      </c>
      <c r="G57" s="555">
        <v>2705003</v>
      </c>
      <c r="H57" s="120" t="str">
        <f>IF(G57="","",VLOOKUP(G57,ARANCEL!$B$5:$D$121,2,FALSE))</f>
        <v>INCRUSTACION ESTETICA (ART-GLASS O CERAMICA)</v>
      </c>
      <c r="I57" s="121" t="s">
        <v>322</v>
      </c>
      <c r="J57" s="119">
        <v>1</v>
      </c>
      <c r="K57" s="122">
        <f>IF(G57="","",VLOOKUP(G57,ARANCEL!$B$5:$D$121,3,FALSE)*J57)</f>
        <v>15676</v>
      </c>
      <c r="L57" s="1229" t="s">
        <v>8279</v>
      </c>
      <c r="M57" s="1229">
        <v>4500260879</v>
      </c>
      <c r="N57" s="1229" t="s">
        <v>8302</v>
      </c>
    </row>
    <row r="58" spans="1:14" s="635" customFormat="1" x14ac:dyDescent="0.25">
      <c r="A58" s="606" t="s">
        <v>305</v>
      </c>
      <c r="B58" s="615">
        <v>41989</v>
      </c>
      <c r="C58" s="607" t="s">
        <v>8972</v>
      </c>
      <c r="D58" s="606" t="s">
        <v>8973</v>
      </c>
      <c r="E58" s="608">
        <v>10295824</v>
      </c>
      <c r="F58" s="606">
        <v>28580928</v>
      </c>
      <c r="G58" s="606">
        <v>2708009</v>
      </c>
      <c r="H58" s="120" t="str">
        <f>IF(G58="","",VLOOKUP(G58,ARANCEL!$B$5:$D$121,2,FALSE))</f>
        <v xml:space="preserve">MANTENEDOR DE ESPACIO FIJO </v>
      </c>
      <c r="I58" s="121" t="s">
        <v>331</v>
      </c>
      <c r="J58" s="119">
        <v>1</v>
      </c>
      <c r="K58" s="122">
        <f>IF(G58="","",VLOOKUP(G58,ARANCEL!$B$5:$D$121,3,FALSE)*J58)</f>
        <v>17997</v>
      </c>
      <c r="L58" s="1349" t="s">
        <v>9431</v>
      </c>
      <c r="M58" s="1349">
        <v>4500269347</v>
      </c>
      <c r="N58" s="1349" t="s">
        <v>9465</v>
      </c>
    </row>
    <row r="59" spans="1:14" s="635" customFormat="1" x14ac:dyDescent="0.25">
      <c r="A59" s="606" t="s">
        <v>305</v>
      </c>
      <c r="B59" s="615">
        <v>41963</v>
      </c>
      <c r="C59" s="257" t="s">
        <v>8404</v>
      </c>
      <c r="D59" s="255" t="s">
        <v>1987</v>
      </c>
      <c r="E59" s="258">
        <v>10282736</v>
      </c>
      <c r="F59" s="255">
        <v>29657263</v>
      </c>
      <c r="G59" s="606">
        <v>2705003</v>
      </c>
      <c r="H59" s="120" t="str">
        <f>IF(G59="","",VLOOKUP(G59,ARANCEL!$B$5:$D$121,2,FALSE))</f>
        <v>INCRUSTACION ESTETICA (ART-GLASS O CERAMICA)</v>
      </c>
      <c r="I59" s="121" t="s">
        <v>318</v>
      </c>
      <c r="J59" s="119">
        <v>1</v>
      </c>
      <c r="K59" s="122">
        <f>IF(G59="","",VLOOKUP(G59,ARANCEL!$B$5:$D$121,3,FALSE)*J59)</f>
        <v>15676</v>
      </c>
      <c r="L59" s="1229" t="s">
        <v>8256</v>
      </c>
      <c r="M59" s="1229">
        <v>4500265780</v>
      </c>
      <c r="N59" s="1229" t="s">
        <v>8956</v>
      </c>
    </row>
    <row r="60" spans="1:14" s="635" customFormat="1" x14ac:dyDescent="0.25">
      <c r="A60" s="606" t="s">
        <v>305</v>
      </c>
      <c r="B60" s="615">
        <v>41856</v>
      </c>
      <c r="C60" s="607" t="s">
        <v>6174</v>
      </c>
      <c r="D60" s="606" t="s">
        <v>2319</v>
      </c>
      <c r="E60" s="608">
        <v>10235435</v>
      </c>
      <c r="F60" s="606">
        <v>27775780</v>
      </c>
      <c r="G60" s="606">
        <v>2704005</v>
      </c>
      <c r="H60" s="120" t="str">
        <f>IF(G60="","",VLOOKUP(G60,ARANCEL!$B$5:$D$121,2,FALSE))</f>
        <v>PROVISORIO</v>
      </c>
      <c r="I60" s="121" t="s">
        <v>323</v>
      </c>
      <c r="J60" s="119">
        <v>1</v>
      </c>
      <c r="K60" s="122">
        <f>IF(G60="","",VLOOKUP(G60,ARANCEL!$B$5:$D$121,3,FALSE)*J60)</f>
        <v>3250</v>
      </c>
      <c r="L60" s="1229" t="s">
        <v>6017</v>
      </c>
      <c r="M60" s="1229">
        <v>4500245633</v>
      </c>
      <c r="N60" s="1229">
        <v>9836</v>
      </c>
    </row>
    <row r="61" spans="1:14" s="635" customFormat="1" x14ac:dyDescent="0.25">
      <c r="A61" s="606" t="s">
        <v>305</v>
      </c>
      <c r="B61" s="615">
        <v>41856</v>
      </c>
      <c r="C61" s="118" t="s">
        <v>6174</v>
      </c>
      <c r="D61" s="119" t="s">
        <v>2319</v>
      </c>
      <c r="E61" s="162">
        <v>10235435</v>
      </c>
      <c r="F61" s="119">
        <v>27775780</v>
      </c>
      <c r="G61" s="606">
        <v>2704031</v>
      </c>
      <c r="H61" s="120" t="str">
        <f>IF(G61="","",VLOOKUP(G61,ARANCEL!$B$5:$D$121,2,FALSE))</f>
        <v xml:space="preserve">PERNO MUÑON METALICO </v>
      </c>
      <c r="I61" s="121" t="s">
        <v>323</v>
      </c>
      <c r="J61" s="119">
        <v>1</v>
      </c>
      <c r="K61" s="122">
        <f>IF(G61="","",VLOOKUP(G61,ARANCEL!$B$5:$D$121,3,FALSE)*J61)</f>
        <v>12246</v>
      </c>
      <c r="L61" s="1229" t="s">
        <v>6017</v>
      </c>
      <c r="M61" s="1229">
        <v>4500245633</v>
      </c>
      <c r="N61" s="1229">
        <v>9836</v>
      </c>
    </row>
    <row r="62" spans="1:14" s="472" customFormat="1" x14ac:dyDescent="0.25">
      <c r="A62" s="339" t="s">
        <v>305</v>
      </c>
      <c r="B62" s="256">
        <v>41856</v>
      </c>
      <c r="C62" s="257" t="s">
        <v>6174</v>
      </c>
      <c r="D62" s="255" t="s">
        <v>2319</v>
      </c>
      <c r="E62" s="258">
        <v>10235435</v>
      </c>
      <c r="F62" s="255">
        <v>27775780</v>
      </c>
      <c r="G62" s="255">
        <v>2704002</v>
      </c>
      <c r="H62" s="120" t="str">
        <f>IF(G62="","",VLOOKUP(G62,ARANCEL!$B$5:$D$121,2,FALSE))</f>
        <v xml:space="preserve">CORONA PERIFERICA </v>
      </c>
      <c r="I62" s="121" t="s">
        <v>323</v>
      </c>
      <c r="J62" s="119">
        <v>1</v>
      </c>
      <c r="K62" s="122">
        <f>IF(G62="","",VLOOKUP(G62,ARANCEL!$B$5:$D$121,3,FALSE)*J62)</f>
        <v>25865</v>
      </c>
      <c r="L62" s="1229" t="s">
        <v>6017</v>
      </c>
      <c r="M62" s="1229">
        <v>4500245633</v>
      </c>
      <c r="N62" s="1229">
        <v>9836</v>
      </c>
    </row>
    <row r="63" spans="1:14" s="653" customFormat="1" x14ac:dyDescent="0.25">
      <c r="A63" s="1140" t="s">
        <v>313</v>
      </c>
      <c r="B63" s="256">
        <v>41933</v>
      </c>
      <c r="C63" s="257" t="s">
        <v>6174</v>
      </c>
      <c r="D63" s="255" t="s">
        <v>2319</v>
      </c>
      <c r="E63" s="258">
        <v>10270611</v>
      </c>
      <c r="F63" s="255">
        <v>27775730</v>
      </c>
      <c r="G63" s="606">
        <v>2704005</v>
      </c>
      <c r="H63" s="120" t="str">
        <f>IF(G63="","",VLOOKUP(G63,ARANCEL!$B$5:$D$121,2,FALSE))</f>
        <v>PROVISORIO</v>
      </c>
      <c r="I63" s="121" t="s">
        <v>329</v>
      </c>
      <c r="J63" s="119">
        <v>1</v>
      </c>
      <c r="K63" s="122">
        <f>IF(G63="","",VLOOKUP(G63,ARANCEL!$B$5:$D$121,3,FALSE)*J63)</f>
        <v>3250</v>
      </c>
      <c r="L63" s="1229" t="s">
        <v>8279</v>
      </c>
      <c r="M63" s="1229">
        <v>4500260879</v>
      </c>
      <c r="N63" s="1229" t="s">
        <v>8302</v>
      </c>
    </row>
    <row r="64" spans="1:14" s="653" customFormat="1" x14ac:dyDescent="0.25">
      <c r="A64" s="412" t="s">
        <v>305</v>
      </c>
      <c r="B64" s="256">
        <v>41933</v>
      </c>
      <c r="C64" s="257" t="s">
        <v>6174</v>
      </c>
      <c r="D64" s="255" t="s">
        <v>2319</v>
      </c>
      <c r="E64" s="258">
        <v>10270611</v>
      </c>
      <c r="F64" s="255">
        <v>27775730</v>
      </c>
      <c r="G64" s="606">
        <v>2704031</v>
      </c>
      <c r="H64" s="120" t="str">
        <f>IF(G64="","",VLOOKUP(G64,ARANCEL!$B$5:$D$121,2,FALSE))</f>
        <v xml:space="preserve">PERNO MUÑON METALICO </v>
      </c>
      <c r="I64" s="121" t="s">
        <v>329</v>
      </c>
      <c r="J64" s="119">
        <v>1</v>
      </c>
      <c r="K64" s="122">
        <f>IF(G64="","",VLOOKUP(G64,ARANCEL!$B$5:$D$121,3,FALSE)*J64)</f>
        <v>12246</v>
      </c>
      <c r="L64" s="1229" t="s">
        <v>8279</v>
      </c>
      <c r="M64" s="1229">
        <v>4500260879</v>
      </c>
      <c r="N64" s="1229" t="s">
        <v>8302</v>
      </c>
    </row>
    <row r="65" spans="1:14" s="653" customFormat="1" x14ac:dyDescent="0.25">
      <c r="A65" s="606" t="s">
        <v>305</v>
      </c>
      <c r="B65" s="615">
        <v>41933</v>
      </c>
      <c r="C65" s="607" t="s">
        <v>6174</v>
      </c>
      <c r="D65" s="606" t="s">
        <v>2319</v>
      </c>
      <c r="E65" s="608">
        <v>10270611</v>
      </c>
      <c r="F65" s="606">
        <v>27775730</v>
      </c>
      <c r="G65" s="606">
        <v>2704002</v>
      </c>
      <c r="H65" s="120" t="str">
        <f>IF(G65="","",VLOOKUP(G65,ARANCEL!$B$5:$D$121,2,FALSE))</f>
        <v xml:space="preserve">CORONA PERIFERICA </v>
      </c>
      <c r="I65" s="121" t="s">
        <v>329</v>
      </c>
      <c r="J65" s="119">
        <v>1</v>
      </c>
      <c r="K65" s="122">
        <f>IF(G65="","",VLOOKUP(G65,ARANCEL!$B$5:$D$121,3,FALSE)*J65)</f>
        <v>25865</v>
      </c>
      <c r="L65" s="1229" t="s">
        <v>8279</v>
      </c>
      <c r="M65" s="1229">
        <v>4500260879</v>
      </c>
      <c r="N65" s="1229" t="s">
        <v>8302</v>
      </c>
    </row>
    <row r="66" spans="1:14" s="653" customFormat="1" x14ac:dyDescent="0.25">
      <c r="A66" s="606" t="s">
        <v>305</v>
      </c>
      <c r="B66" s="615">
        <v>41850</v>
      </c>
      <c r="C66" s="607" t="s">
        <v>5994</v>
      </c>
      <c r="D66" s="606" t="s">
        <v>86</v>
      </c>
      <c r="E66" s="608">
        <v>10230809</v>
      </c>
      <c r="F66" s="606">
        <v>27293994</v>
      </c>
      <c r="G66" s="606">
        <v>2705003</v>
      </c>
      <c r="H66" s="120" t="str">
        <f>IF(G66="","",VLOOKUP(G66,ARANCEL!$B$5:$D$121,2,FALSE))</f>
        <v>INCRUSTACION ESTETICA (ART-GLASS O CERAMICA)</v>
      </c>
      <c r="I66" s="121" t="s">
        <v>308</v>
      </c>
      <c r="J66" s="119">
        <v>1</v>
      </c>
      <c r="K66" s="122">
        <f>IF(G66="","",VLOOKUP(G66,ARANCEL!$B$5:$D$121,3,FALSE)*J66)</f>
        <v>15676</v>
      </c>
      <c r="L66" s="1229" t="s">
        <v>6017</v>
      </c>
      <c r="M66" s="1229">
        <v>4500245633</v>
      </c>
      <c r="N66" s="1229">
        <v>9836</v>
      </c>
    </row>
    <row r="67" spans="1:14" s="653" customFormat="1" x14ac:dyDescent="0.25">
      <c r="A67" s="606" t="s">
        <v>305</v>
      </c>
      <c r="B67" s="615">
        <v>41982</v>
      </c>
      <c r="C67" s="607" t="s">
        <v>8775</v>
      </c>
      <c r="D67" s="606" t="s">
        <v>2319</v>
      </c>
      <c r="E67" s="608">
        <v>10292026</v>
      </c>
      <c r="F67" s="606">
        <v>29712777</v>
      </c>
      <c r="G67" s="606">
        <v>2704005</v>
      </c>
      <c r="H67" s="120" t="str">
        <f>IF(G67="","",VLOOKUP(G67,ARANCEL!$B$5:$D$121,2,FALSE))</f>
        <v>PROVISORIO</v>
      </c>
      <c r="I67" s="121" t="s">
        <v>321</v>
      </c>
      <c r="J67" s="119">
        <v>1</v>
      </c>
      <c r="K67" s="122">
        <f>IF(G67="","",VLOOKUP(G67,ARANCEL!$B$5:$D$121,3,FALSE)*J67)</f>
        <v>3250</v>
      </c>
      <c r="L67" s="1349" t="s">
        <v>9431</v>
      </c>
      <c r="M67" s="1349">
        <v>4500269347</v>
      </c>
      <c r="N67" s="1349" t="s">
        <v>9465</v>
      </c>
    </row>
    <row r="68" spans="1:14" s="653" customFormat="1" x14ac:dyDescent="0.25">
      <c r="A68" s="606" t="s">
        <v>305</v>
      </c>
      <c r="B68" s="615">
        <v>41982</v>
      </c>
      <c r="C68" s="607" t="s">
        <v>8775</v>
      </c>
      <c r="D68" s="606" t="s">
        <v>2319</v>
      </c>
      <c r="E68" s="608">
        <v>10292026</v>
      </c>
      <c r="F68" s="606">
        <v>29712777</v>
      </c>
      <c r="G68" s="606">
        <v>2704031</v>
      </c>
      <c r="H68" s="120" t="str">
        <f>IF(G68="","",VLOOKUP(G68,ARANCEL!$B$5:$D$121,2,FALSE))</f>
        <v xml:space="preserve">PERNO MUÑON METALICO </v>
      </c>
      <c r="I68" s="121" t="s">
        <v>321</v>
      </c>
      <c r="J68" s="119">
        <v>1</v>
      </c>
      <c r="K68" s="122">
        <f>IF(G68="","",VLOOKUP(G68,ARANCEL!$B$5:$D$121,3,FALSE)*J68)</f>
        <v>12246</v>
      </c>
      <c r="L68" s="1349" t="s">
        <v>9431</v>
      </c>
      <c r="M68" s="1349">
        <v>4500269347</v>
      </c>
      <c r="N68" s="1349" t="s">
        <v>9465</v>
      </c>
    </row>
    <row r="69" spans="1:14" s="653" customFormat="1" x14ac:dyDescent="0.25">
      <c r="A69" s="606" t="s">
        <v>606</v>
      </c>
      <c r="B69" s="615">
        <v>41982</v>
      </c>
      <c r="C69" s="607" t="s">
        <v>8775</v>
      </c>
      <c r="D69" s="606" t="s">
        <v>2319</v>
      </c>
      <c r="E69" s="608">
        <v>10292026</v>
      </c>
      <c r="F69" s="606">
        <v>29712777</v>
      </c>
      <c r="G69" s="606">
        <v>2704002</v>
      </c>
      <c r="H69" s="120" t="str">
        <f>IF(G69="","",VLOOKUP(G69,ARANCEL!$B$5:$D$121,2,FALSE))</f>
        <v xml:space="preserve">CORONA PERIFERICA </v>
      </c>
      <c r="I69" s="121" t="s">
        <v>321</v>
      </c>
      <c r="J69" s="119">
        <v>1</v>
      </c>
      <c r="K69" s="122">
        <f>IF(G69="","",VLOOKUP(G69,ARANCEL!$B$5:$D$121,3,FALSE)*J69)</f>
        <v>25865</v>
      </c>
      <c r="L69" s="1349" t="s">
        <v>9431</v>
      </c>
      <c r="M69" s="1349">
        <v>4500269347</v>
      </c>
      <c r="N69" s="1349" t="s">
        <v>9465</v>
      </c>
    </row>
    <row r="70" spans="1:14" s="653" customFormat="1" x14ac:dyDescent="0.25">
      <c r="A70" s="606" t="s">
        <v>305</v>
      </c>
      <c r="B70" s="615">
        <v>41716</v>
      </c>
      <c r="C70" s="714" t="s">
        <v>3487</v>
      </c>
      <c r="D70" s="712" t="s">
        <v>1987</v>
      </c>
      <c r="E70" s="715">
        <v>10182528</v>
      </c>
      <c r="F70" s="712">
        <v>25562226</v>
      </c>
      <c r="G70" s="712">
        <v>2705003</v>
      </c>
      <c r="H70" s="716" t="str">
        <f>IF(G70="","",VLOOKUP(G70,ARANCEL!$B$5:$D$121,2,FALSE))</f>
        <v>INCRUSTACION ESTETICA (ART-GLASS O CERAMICA)</v>
      </c>
      <c r="I70" s="121" t="s">
        <v>318</v>
      </c>
      <c r="J70" s="119">
        <v>1</v>
      </c>
      <c r="K70" s="122">
        <f>IF(G70="","",VLOOKUP(G70,ARANCEL!$B$5:$D$121,3,FALSE)*J70)</f>
        <v>15676</v>
      </c>
      <c r="L70" s="1229" t="s">
        <v>3058</v>
      </c>
      <c r="M70" s="1229">
        <v>4500225628</v>
      </c>
      <c r="N70" s="1229">
        <v>8927</v>
      </c>
    </row>
    <row r="71" spans="1:14" s="699" customFormat="1" x14ac:dyDescent="0.25">
      <c r="A71" s="606" t="s">
        <v>305</v>
      </c>
      <c r="B71" s="705">
        <v>41820</v>
      </c>
      <c r="C71" s="714" t="s">
        <v>5424</v>
      </c>
      <c r="D71" s="712" t="s">
        <v>3628</v>
      </c>
      <c r="E71" s="715">
        <v>10217162</v>
      </c>
      <c r="F71" s="712">
        <v>26134985</v>
      </c>
      <c r="G71" s="712">
        <v>2704031</v>
      </c>
      <c r="H71" s="716" t="str">
        <f>IF(G71="","",VLOOKUP(G71,ARANCEL!$B$5:$D$121,2,FALSE))</f>
        <v xml:space="preserve">PERNO MUÑON METALICO </v>
      </c>
      <c r="I71" s="121" t="s">
        <v>335</v>
      </c>
      <c r="J71" s="119">
        <v>1</v>
      </c>
      <c r="K71" s="122">
        <f>IF(G71="","",VLOOKUP(G71,ARANCEL!$B$5:$D$121,3,FALSE)*J71)</f>
        <v>12246</v>
      </c>
      <c r="L71" s="1229" t="s">
        <v>5742</v>
      </c>
      <c r="M71" s="1229">
        <v>4500239677</v>
      </c>
      <c r="N71" s="1229" t="s">
        <v>5763</v>
      </c>
    </row>
    <row r="72" spans="1:14" s="237" customFormat="1" x14ac:dyDescent="0.25">
      <c r="A72" s="703" t="s">
        <v>305</v>
      </c>
      <c r="B72" s="705">
        <v>41834</v>
      </c>
      <c r="C72" s="702" t="s">
        <v>5424</v>
      </c>
      <c r="D72" s="703" t="s">
        <v>3628</v>
      </c>
      <c r="E72" s="704">
        <v>10217162</v>
      </c>
      <c r="F72" s="703">
        <v>26134985</v>
      </c>
      <c r="G72" s="703">
        <v>2704002</v>
      </c>
      <c r="H72" s="120" t="str">
        <f>IF(G72="","",VLOOKUP(G72,ARANCEL!$B$5:$D$121,2,FALSE))</f>
        <v xml:space="preserve">CORONA PERIFERICA </v>
      </c>
      <c r="I72" s="121" t="s">
        <v>335</v>
      </c>
      <c r="J72" s="119">
        <v>1</v>
      </c>
      <c r="K72" s="122">
        <f>IF(G72="","",VLOOKUP(G72,ARANCEL!$B$5:$D$121,3,FALSE)*J72)</f>
        <v>25865</v>
      </c>
      <c r="L72" s="1229" t="s">
        <v>6017</v>
      </c>
      <c r="M72" s="1229">
        <v>4500243782</v>
      </c>
      <c r="N72" s="1229">
        <v>9803</v>
      </c>
    </row>
    <row r="73" spans="1:14" s="699" customFormat="1" x14ac:dyDescent="0.25">
      <c r="A73" s="703" t="s">
        <v>305</v>
      </c>
      <c r="B73" s="705">
        <v>41863</v>
      </c>
      <c r="C73" s="702" t="s">
        <v>5424</v>
      </c>
      <c r="D73" s="703" t="s">
        <v>3628</v>
      </c>
      <c r="E73" s="704">
        <v>10242858</v>
      </c>
      <c r="F73" s="703">
        <v>26134989</v>
      </c>
      <c r="G73" s="703">
        <v>2704031</v>
      </c>
      <c r="H73" s="120" t="str">
        <f>IF(G73="","",VLOOKUP(G73,ARANCEL!$B$5:$D$121,2,FALSE))</f>
        <v xml:space="preserve">PERNO MUÑON METALICO </v>
      </c>
      <c r="I73" s="121" t="s">
        <v>317</v>
      </c>
      <c r="J73" s="119">
        <v>1</v>
      </c>
      <c r="K73" s="122">
        <f>IF(G73="","",VLOOKUP(G73,ARANCEL!$B$5:$D$121,3,FALSE)*J73)</f>
        <v>12246</v>
      </c>
      <c r="L73" s="1229" t="s">
        <v>6905</v>
      </c>
      <c r="M73" s="1229">
        <v>4500250422</v>
      </c>
      <c r="N73" s="1229" t="s">
        <v>6914</v>
      </c>
    </row>
    <row r="74" spans="1:14" s="653" customFormat="1" x14ac:dyDescent="0.25">
      <c r="A74" s="606" t="s">
        <v>305</v>
      </c>
      <c r="B74" s="615">
        <v>41876</v>
      </c>
      <c r="C74" s="607" t="s">
        <v>5424</v>
      </c>
      <c r="D74" s="606" t="s">
        <v>3628</v>
      </c>
      <c r="E74" s="608">
        <v>10242858</v>
      </c>
      <c r="F74" s="606">
        <v>26134989</v>
      </c>
      <c r="G74" s="606">
        <v>2704002</v>
      </c>
      <c r="H74" s="120" t="str">
        <f>IF(G74="","",VLOOKUP(G74,ARANCEL!$B$5:$D$121,2,FALSE))</f>
        <v xml:space="preserve">CORONA PERIFERICA </v>
      </c>
      <c r="I74" s="121" t="s">
        <v>317</v>
      </c>
      <c r="J74" s="119">
        <v>1</v>
      </c>
      <c r="K74" s="122">
        <f>IF(G74="","",VLOOKUP(G74,ARANCEL!$B$5:$D$121,3,FALSE)*J74)</f>
        <v>25865</v>
      </c>
      <c r="L74" s="1229" t="s">
        <v>6905</v>
      </c>
      <c r="M74" s="1229">
        <v>4500250422</v>
      </c>
      <c r="N74" s="1229" t="s">
        <v>6914</v>
      </c>
    </row>
    <row r="75" spans="1:14" s="753" customFormat="1" x14ac:dyDescent="0.25">
      <c r="A75" s="606" t="s">
        <v>305</v>
      </c>
      <c r="B75" s="615">
        <v>41967</v>
      </c>
      <c r="C75" s="607" t="s">
        <v>8491</v>
      </c>
      <c r="D75" s="606" t="s">
        <v>3628</v>
      </c>
      <c r="E75" s="608">
        <v>10284479</v>
      </c>
      <c r="F75" s="606">
        <v>26927683</v>
      </c>
      <c r="G75" s="712">
        <v>2704013</v>
      </c>
      <c r="H75" s="120" t="str">
        <f>IF(G75="","",VLOOKUP(G75,ARANCEL!$B$5:$D$121,2,FALSE))</f>
        <v>PROVISORIO (POR PIEZA)</v>
      </c>
      <c r="I75" s="121" t="s">
        <v>613</v>
      </c>
      <c r="J75" s="119">
        <v>2</v>
      </c>
      <c r="K75" s="122">
        <f>IF(G75="","",VLOOKUP(G75,ARANCEL!$B$5:$D$121,3,FALSE)*J75)</f>
        <v>6500</v>
      </c>
      <c r="L75" s="1229" t="s">
        <v>8256</v>
      </c>
      <c r="M75" s="1229">
        <v>4500265780</v>
      </c>
      <c r="N75" s="1229" t="s">
        <v>8956</v>
      </c>
    </row>
    <row r="76" spans="1:14" s="753" customFormat="1" x14ac:dyDescent="0.25">
      <c r="A76" s="712" t="s">
        <v>305</v>
      </c>
      <c r="B76" s="719">
        <v>42011</v>
      </c>
      <c r="C76" s="714" t="s">
        <v>9272</v>
      </c>
      <c r="D76" s="712" t="s">
        <v>7963</v>
      </c>
      <c r="E76" s="715">
        <v>10303668</v>
      </c>
      <c r="F76" s="712">
        <v>29931356</v>
      </c>
      <c r="G76" s="712">
        <v>2705003</v>
      </c>
      <c r="H76" s="120" t="str">
        <f>IF(G76="","",VLOOKUP(G76,ARANCEL!$B$5:$D$121,2,FALSE))</f>
        <v>INCRUSTACION ESTETICA (ART-GLASS O CERAMICA)</v>
      </c>
      <c r="I76" s="121" t="s">
        <v>312</v>
      </c>
      <c r="J76" s="119">
        <v>1</v>
      </c>
      <c r="K76" s="122">
        <f>IF(G76="","",VLOOKUP(G76,ARANCEL!$B$5:$D$121,3,FALSE)*J76)</f>
        <v>15676</v>
      </c>
      <c r="L76" s="1235" t="str">
        <f>IF(E76="","","IMPAGO")</f>
        <v>IMPAGO</v>
      </c>
      <c r="M76" s="1235" t="str">
        <f>IF(L76="IMPAGO","SIN O.C.","")</f>
        <v>SIN O.C.</v>
      </c>
      <c r="N76" s="1235" t="str">
        <f>IF(L76="IMPAGO","SIN FACT.","")</f>
        <v>SIN FACT.</v>
      </c>
    </row>
    <row r="77" spans="1:14" s="753" customFormat="1" x14ac:dyDescent="0.25">
      <c r="A77" s="712" t="s">
        <v>305</v>
      </c>
      <c r="B77" s="719">
        <v>41970</v>
      </c>
      <c r="C77" s="714" t="s">
        <v>2327</v>
      </c>
      <c r="D77" s="712" t="s">
        <v>1987</v>
      </c>
      <c r="E77" s="715">
        <v>10286209</v>
      </c>
      <c r="F77" s="712">
        <v>29777871</v>
      </c>
      <c r="G77" s="712">
        <v>2705003</v>
      </c>
      <c r="H77" s="120" t="str">
        <f>IF(G77="","",VLOOKUP(G77,ARANCEL!$B$5:$D$121,2,FALSE))</f>
        <v>INCRUSTACION ESTETICA (ART-GLASS O CERAMICA)</v>
      </c>
      <c r="I77" s="121" t="s">
        <v>316</v>
      </c>
      <c r="J77" s="119">
        <v>1</v>
      </c>
      <c r="K77" s="122">
        <f>IF(G77="","",VLOOKUP(G77,ARANCEL!$B$5:$D$121,3,FALSE)*J77)</f>
        <v>15676</v>
      </c>
      <c r="L77" s="1229" t="s">
        <v>8256</v>
      </c>
      <c r="M77" s="1229">
        <v>4500265780</v>
      </c>
      <c r="N77" s="1229" t="s">
        <v>8956</v>
      </c>
    </row>
    <row r="78" spans="1:14" s="753" customFormat="1" x14ac:dyDescent="0.25">
      <c r="A78" s="712" t="s">
        <v>305</v>
      </c>
      <c r="B78" s="719">
        <v>42030</v>
      </c>
      <c r="C78" s="257" t="s">
        <v>9782</v>
      </c>
      <c r="D78" s="255" t="s">
        <v>2319</v>
      </c>
      <c r="E78" s="258">
        <v>10312809</v>
      </c>
      <c r="F78" s="255">
        <v>30154569</v>
      </c>
      <c r="G78" s="712">
        <v>2704005</v>
      </c>
      <c r="H78" s="120" t="str">
        <f>IF(G78="","",VLOOKUP(G78,ARANCEL!$B$5:$D$121,2,FALSE))</f>
        <v>PROVISORIO</v>
      </c>
      <c r="I78" s="121" t="s">
        <v>340</v>
      </c>
      <c r="J78" s="119">
        <v>1</v>
      </c>
      <c r="K78" s="122">
        <f>IF(G78="","",VLOOKUP(G78,ARANCEL!$B$5:$D$121,3,FALSE)*J78)</f>
        <v>3250</v>
      </c>
      <c r="L78" s="1235" t="str">
        <f>IF(E78="","","IMPAGO")</f>
        <v>IMPAGO</v>
      </c>
      <c r="M78" s="1235" t="str">
        <f>IF(L78="IMPAGO","SIN O.C.","")</f>
        <v>SIN O.C.</v>
      </c>
      <c r="N78" s="1235" t="str">
        <f>IF(L78="IMPAGO","SIN FACT.","")</f>
        <v>SIN FACT.</v>
      </c>
    </row>
    <row r="79" spans="1:14" s="753" customFormat="1" x14ac:dyDescent="0.25">
      <c r="A79" s="712" t="s">
        <v>313</v>
      </c>
      <c r="B79" s="719">
        <v>42030</v>
      </c>
      <c r="C79" s="714" t="s">
        <v>9782</v>
      </c>
      <c r="D79" s="712" t="s">
        <v>2319</v>
      </c>
      <c r="E79" s="715">
        <v>10312809</v>
      </c>
      <c r="F79" s="712">
        <v>30154569</v>
      </c>
      <c r="G79" s="712">
        <v>2704031</v>
      </c>
      <c r="H79" s="120" t="str">
        <f>IF(G79="","",VLOOKUP(G79,ARANCEL!$B$5:$D$121,2,FALSE))</f>
        <v xml:space="preserve">PERNO MUÑON METALICO </v>
      </c>
      <c r="I79" s="121" t="s">
        <v>340</v>
      </c>
      <c r="J79" s="119">
        <v>1</v>
      </c>
      <c r="K79" s="122">
        <f>IF(G79="","",VLOOKUP(G79,ARANCEL!$B$5:$D$121,3,FALSE)*J79)</f>
        <v>12246</v>
      </c>
      <c r="L79" s="1235" t="str">
        <f>IF(E79="","","IMPAGO")</f>
        <v>IMPAGO</v>
      </c>
      <c r="M79" s="1235" t="str">
        <f>IF(L79="IMPAGO","SIN O.C.","")</f>
        <v>SIN O.C.</v>
      </c>
      <c r="N79" s="1235" t="str">
        <f>IF(L79="IMPAGO","SIN FACT.","")</f>
        <v>SIN FACT.</v>
      </c>
    </row>
    <row r="80" spans="1:14" s="753" customFormat="1" x14ac:dyDescent="0.25">
      <c r="A80" s="712" t="s">
        <v>606</v>
      </c>
      <c r="B80" s="719">
        <v>42030</v>
      </c>
      <c r="C80" s="714" t="s">
        <v>9782</v>
      </c>
      <c r="D80" s="712" t="s">
        <v>2319</v>
      </c>
      <c r="E80" s="715">
        <v>10312809</v>
      </c>
      <c r="F80" s="712">
        <v>30154569</v>
      </c>
      <c r="G80" s="712">
        <v>2704002</v>
      </c>
      <c r="H80" s="120" t="str">
        <f>IF(G80="","",VLOOKUP(G80,ARANCEL!$B$5:$D$121,2,FALSE))</f>
        <v xml:space="preserve">CORONA PERIFERICA </v>
      </c>
      <c r="I80" s="121" t="s">
        <v>340</v>
      </c>
      <c r="J80" s="119">
        <v>1</v>
      </c>
      <c r="K80" s="122">
        <f>IF(G80="","",VLOOKUP(G80,ARANCEL!$B$5:$D$121,3,FALSE)*J80)</f>
        <v>25865</v>
      </c>
      <c r="L80" s="1235" t="str">
        <f>IF(E80="","","IMPAGO")</f>
        <v>IMPAGO</v>
      </c>
      <c r="M80" s="1235" t="str">
        <f>IF(L80="IMPAGO","SIN O.C.","")</f>
        <v>SIN O.C.</v>
      </c>
      <c r="N80" s="1235" t="str">
        <f>IF(L80="IMPAGO","SIN FACT.","")</f>
        <v>SIN FACT.</v>
      </c>
    </row>
    <row r="81" spans="1:14" s="753" customFormat="1" x14ac:dyDescent="0.25">
      <c r="A81" s="712" t="s">
        <v>305</v>
      </c>
      <c r="B81" s="719">
        <v>41921</v>
      </c>
      <c r="C81" s="714" t="s">
        <v>7504</v>
      </c>
      <c r="D81" s="712" t="s">
        <v>2010</v>
      </c>
      <c r="E81" s="715">
        <v>10261564</v>
      </c>
      <c r="F81" s="712">
        <v>28602433</v>
      </c>
      <c r="G81" s="712">
        <v>2705003</v>
      </c>
      <c r="H81" s="120" t="str">
        <f>IF(G81="","",VLOOKUP(G81,ARANCEL!$B$5:$D$121,2,FALSE))</f>
        <v>INCRUSTACION ESTETICA (ART-GLASS O CERAMICA)</v>
      </c>
      <c r="I81" s="121" t="s">
        <v>318</v>
      </c>
      <c r="J81" s="119">
        <v>1</v>
      </c>
      <c r="K81" s="122">
        <f>IF(G81="","",VLOOKUP(G81,ARANCEL!$B$5:$D$121,3,FALSE)*J81)</f>
        <v>15676</v>
      </c>
      <c r="L81" s="1229" t="s">
        <v>7548</v>
      </c>
      <c r="M81" s="1229">
        <v>4500255365</v>
      </c>
      <c r="N81" s="1229" t="s">
        <v>7574</v>
      </c>
    </row>
    <row r="82" spans="1:14" s="753" customFormat="1" x14ac:dyDescent="0.25">
      <c r="A82" s="712" t="s">
        <v>305</v>
      </c>
      <c r="B82" s="719">
        <v>41831</v>
      </c>
      <c r="C82" s="257" t="s">
        <v>5656</v>
      </c>
      <c r="D82" s="255" t="s">
        <v>3628</v>
      </c>
      <c r="E82" s="258">
        <v>10222926</v>
      </c>
      <c r="F82" s="255">
        <v>27393149</v>
      </c>
      <c r="G82" s="712">
        <v>2705003</v>
      </c>
      <c r="H82" s="120" t="str">
        <f>IF(G82="","",VLOOKUP(G82,ARANCEL!$B$5:$D$121,2,FALSE))</f>
        <v>INCRUSTACION ESTETICA (ART-GLASS O CERAMICA)</v>
      </c>
      <c r="I82" s="121" t="s">
        <v>322</v>
      </c>
      <c r="J82" s="119">
        <v>1</v>
      </c>
      <c r="K82" s="122">
        <f>IF(G82="","",VLOOKUP(G82,ARANCEL!$B$5:$D$121,3,FALSE)*J82)</f>
        <v>15676</v>
      </c>
      <c r="L82" s="1229" t="s">
        <v>6017</v>
      </c>
      <c r="M82" s="1229">
        <v>4500243782</v>
      </c>
      <c r="N82" s="1229">
        <v>9803</v>
      </c>
    </row>
    <row r="83" spans="1:14" s="814" customFormat="1" x14ac:dyDescent="0.25">
      <c r="A83" s="712" t="s">
        <v>305</v>
      </c>
      <c r="B83" s="719">
        <v>41898</v>
      </c>
      <c r="C83" s="714" t="s">
        <v>7176</v>
      </c>
      <c r="D83" s="712" t="s">
        <v>3628</v>
      </c>
      <c r="E83" s="715">
        <v>10256597</v>
      </c>
      <c r="F83" s="712">
        <v>28367506</v>
      </c>
      <c r="G83" s="712">
        <v>2704031</v>
      </c>
      <c r="H83" s="120" t="str">
        <f>IF(G83="","",VLOOKUP(G83,ARANCEL!$B$5:$D$121,2,FALSE))</f>
        <v xml:space="preserve">PERNO MUÑON METALICO </v>
      </c>
      <c r="I83" s="121" t="s">
        <v>308</v>
      </c>
      <c r="J83" s="119">
        <v>1</v>
      </c>
      <c r="K83" s="122">
        <f>IF(G83="","",VLOOKUP(G83,ARANCEL!$B$5:$D$121,3,FALSE)*J83)</f>
        <v>12246</v>
      </c>
      <c r="L83" s="1235" t="str">
        <f>IF(E83="","","IMPAGO")</f>
        <v>IMPAGO</v>
      </c>
      <c r="M83" s="1235" t="str">
        <f>IF(L83="IMPAGO","SIN O.C.","")</f>
        <v>SIN O.C.</v>
      </c>
      <c r="N83" s="1235" t="str">
        <f>IF(L83="IMPAGO","SIN FACT.","")</f>
        <v>SIN FACT.</v>
      </c>
    </row>
    <row r="84" spans="1:14" s="753" customFormat="1" x14ac:dyDescent="0.25">
      <c r="A84" s="712" t="s">
        <v>606</v>
      </c>
      <c r="B84" s="719">
        <v>41922</v>
      </c>
      <c r="C84" s="714" t="s">
        <v>7176</v>
      </c>
      <c r="D84" s="712" t="s">
        <v>3628</v>
      </c>
      <c r="E84" s="715">
        <v>10256597</v>
      </c>
      <c r="F84" s="712">
        <v>28367506</v>
      </c>
      <c r="G84" s="712">
        <v>2704002</v>
      </c>
      <c r="H84" s="120" t="str">
        <f>IF(G84="","",VLOOKUP(G84,ARANCEL!$B$5:$D$121,2,FALSE))</f>
        <v xml:space="preserve">CORONA PERIFERICA </v>
      </c>
      <c r="I84" s="121" t="s">
        <v>308</v>
      </c>
      <c r="J84" s="119">
        <v>1</v>
      </c>
      <c r="K84" s="122">
        <f>IF(G84="","",VLOOKUP(G84,ARANCEL!$B$5:$D$121,3,FALSE)*J84)</f>
        <v>25865</v>
      </c>
      <c r="L84" s="1229" t="s">
        <v>8279</v>
      </c>
      <c r="M84" s="1229">
        <v>4500260879</v>
      </c>
      <c r="N84" s="1229" t="s">
        <v>8302</v>
      </c>
    </row>
    <row r="85" spans="1:14" s="870" customFormat="1" x14ac:dyDescent="0.25">
      <c r="A85" s="712" t="s">
        <v>305</v>
      </c>
      <c r="B85" s="719">
        <v>41927</v>
      </c>
      <c r="C85" s="714" t="s">
        <v>7176</v>
      </c>
      <c r="D85" s="712" t="s">
        <v>3628</v>
      </c>
      <c r="E85" s="715">
        <v>10256597</v>
      </c>
      <c r="F85" s="712">
        <v>28367506</v>
      </c>
      <c r="G85" s="816">
        <v>2704005</v>
      </c>
      <c r="H85" s="120" t="str">
        <f>IF(G85="","",VLOOKUP(G85,ARANCEL!$B$5:$D$121,2,FALSE))</f>
        <v>PROVISORIO</v>
      </c>
      <c r="I85" s="121" t="s">
        <v>308</v>
      </c>
      <c r="J85" s="119">
        <v>1</v>
      </c>
      <c r="K85" s="122">
        <f>IF(G85="","",VLOOKUP(G85,ARANCEL!$B$5:$D$121,3,FALSE)*J85)</f>
        <v>3250</v>
      </c>
      <c r="L85" s="1229" t="s">
        <v>8279</v>
      </c>
      <c r="M85" s="1229">
        <v>4500260879</v>
      </c>
      <c r="N85" s="1229" t="s">
        <v>8302</v>
      </c>
    </row>
    <row r="86" spans="1:14" s="874" customFormat="1" x14ac:dyDescent="0.25">
      <c r="A86" s="712" t="s">
        <v>305</v>
      </c>
      <c r="B86" s="719">
        <v>41925</v>
      </c>
      <c r="C86" s="257" t="s">
        <v>7693</v>
      </c>
      <c r="D86" s="255" t="s">
        <v>3628</v>
      </c>
      <c r="E86" s="258">
        <v>10265438</v>
      </c>
      <c r="F86" s="255">
        <v>28798071</v>
      </c>
      <c r="G86" s="255">
        <v>2705003</v>
      </c>
      <c r="H86" s="120" t="str">
        <f>IF(G86="","",VLOOKUP(G86,ARANCEL!$B$5:$D$121,2,FALSE))</f>
        <v>INCRUSTACION ESTETICA (ART-GLASS O CERAMICA)</v>
      </c>
      <c r="I86" s="121" t="s">
        <v>318</v>
      </c>
      <c r="J86" s="119">
        <v>1</v>
      </c>
      <c r="K86" s="122">
        <f>IF(G86="","",VLOOKUP(G86,ARANCEL!$B$5:$D$121,3,FALSE)*J86)</f>
        <v>15676</v>
      </c>
      <c r="L86" s="1229" t="s">
        <v>8279</v>
      </c>
      <c r="M86" s="1229">
        <v>4500260879</v>
      </c>
      <c r="N86" s="1229" t="s">
        <v>8302</v>
      </c>
    </row>
    <row r="87" spans="1:14" s="814" customFormat="1" x14ac:dyDescent="0.25">
      <c r="A87" s="712" t="s">
        <v>305</v>
      </c>
      <c r="B87" s="719">
        <v>41883</v>
      </c>
      <c r="C87" s="257" t="s">
        <v>6756</v>
      </c>
      <c r="D87" s="255" t="s">
        <v>1987</v>
      </c>
      <c r="E87" s="258">
        <v>10249740</v>
      </c>
      <c r="F87" s="255">
        <v>28057001</v>
      </c>
      <c r="G87" s="255">
        <v>2705003</v>
      </c>
      <c r="H87" s="120" t="str">
        <f>IF(G87="","",VLOOKUP(G87,ARANCEL!$B$5:$D$121,2,FALSE))</f>
        <v>INCRUSTACION ESTETICA (ART-GLASS O CERAMICA)</v>
      </c>
      <c r="I87" s="121" t="s">
        <v>317</v>
      </c>
      <c r="J87" s="119">
        <v>1</v>
      </c>
      <c r="K87" s="122">
        <f>IF(G87="","",VLOOKUP(G87,ARANCEL!$B$5:$D$121,3,FALSE)*J87)</f>
        <v>15676</v>
      </c>
      <c r="L87" s="1229" t="s">
        <v>6905</v>
      </c>
      <c r="M87" s="1229">
        <v>4500251483</v>
      </c>
      <c r="N87" s="1229" t="s">
        <v>7154</v>
      </c>
    </row>
    <row r="88" spans="1:14" s="870" customFormat="1" x14ac:dyDescent="0.25">
      <c r="A88" s="816" t="s">
        <v>305</v>
      </c>
      <c r="B88" s="817">
        <v>41946</v>
      </c>
      <c r="C88" s="257" t="s">
        <v>7962</v>
      </c>
      <c r="D88" s="255" t="s">
        <v>7963</v>
      </c>
      <c r="E88" s="258">
        <v>10273560</v>
      </c>
      <c r="F88" s="255">
        <v>28804379</v>
      </c>
      <c r="G88" s="816">
        <v>2704002</v>
      </c>
      <c r="H88" s="120" t="str">
        <f>IF(G88="","",VLOOKUP(G88,ARANCEL!$B$5:$D$121,2,FALSE))</f>
        <v xml:space="preserve">CORONA PERIFERICA </v>
      </c>
      <c r="I88" s="121" t="s">
        <v>360</v>
      </c>
      <c r="J88" s="119">
        <v>2</v>
      </c>
      <c r="K88" s="122">
        <f>IF(G88="","",VLOOKUP(G88,ARANCEL!$B$5:$D$121,3,FALSE)*J88)</f>
        <v>51730</v>
      </c>
      <c r="L88" s="1229" t="s">
        <v>8279</v>
      </c>
      <c r="M88" s="1229">
        <v>4500260879</v>
      </c>
      <c r="N88" s="1229" t="s">
        <v>8302</v>
      </c>
    </row>
    <row r="89" spans="1:14" s="874" customFormat="1" x14ac:dyDescent="0.25">
      <c r="A89" s="816" t="s">
        <v>305</v>
      </c>
      <c r="B89" s="817">
        <v>41913</v>
      </c>
      <c r="C89" s="818" t="s">
        <v>7357</v>
      </c>
      <c r="D89" s="816" t="s">
        <v>2010</v>
      </c>
      <c r="E89" s="819">
        <v>10258417</v>
      </c>
      <c r="F89" s="816">
        <v>28750386</v>
      </c>
      <c r="G89" s="816">
        <v>2705003</v>
      </c>
      <c r="H89" s="120" t="str">
        <f>IF(G89="","",VLOOKUP(G89,ARANCEL!$B$5:$D$121,2,FALSE))</f>
        <v>INCRUSTACION ESTETICA (ART-GLASS O CERAMICA)</v>
      </c>
      <c r="I89" s="121" t="s">
        <v>324</v>
      </c>
      <c r="J89" s="119">
        <v>1</v>
      </c>
      <c r="K89" s="122">
        <f>IF(G89="","",VLOOKUP(G89,ARANCEL!$B$5:$D$121,3,FALSE)*J89)</f>
        <v>15676</v>
      </c>
      <c r="L89" s="1235" t="str">
        <f>IF(E89="","","IMPAGO")</f>
        <v>IMPAGO</v>
      </c>
      <c r="M89" s="1235" t="str">
        <f>IF(L89="IMPAGO","SIN O.C.","")</f>
        <v>SIN O.C.</v>
      </c>
      <c r="N89" s="1235" t="str">
        <f>IF(L89="IMPAGO","SIN FACT.","")</f>
        <v>SIN FACT.</v>
      </c>
    </row>
    <row r="90" spans="1:14" s="874" customFormat="1" x14ac:dyDescent="0.25">
      <c r="A90" s="816" t="s">
        <v>313</v>
      </c>
      <c r="B90" s="817">
        <v>42054</v>
      </c>
      <c r="C90" s="818" t="s">
        <v>9783</v>
      </c>
      <c r="D90" s="816" t="s">
        <v>3628</v>
      </c>
      <c r="E90" s="819">
        <v>10313040</v>
      </c>
      <c r="F90" s="816">
        <v>30427405</v>
      </c>
      <c r="G90" s="816">
        <v>2707001</v>
      </c>
      <c r="H90" s="120" t="str">
        <f>IF(G90="","",VLOOKUP(G90,ARANCEL!$B$5:$D$121,2,FALSE))</f>
        <v xml:space="preserve">PLANO DE RELAJACION </v>
      </c>
      <c r="I90" s="121"/>
      <c r="J90" s="119">
        <v>1</v>
      </c>
      <c r="K90" s="122">
        <f>IF(G90="","",VLOOKUP(G90,ARANCEL!$B$5:$D$121,3,FALSE)*J90)</f>
        <v>9221</v>
      </c>
      <c r="L90" s="1235" t="str">
        <f>IF(E90="","","IMPAGO")</f>
        <v>IMPAGO</v>
      </c>
      <c r="M90" s="1235" t="str">
        <f>IF(L90="IMPAGO","SIN O.C.","")</f>
        <v>SIN O.C.</v>
      </c>
      <c r="N90" s="1235" t="str">
        <f>IF(L90="IMPAGO","SIN FACT.","")</f>
        <v>SIN FACT.</v>
      </c>
    </row>
    <row r="91" spans="1:14" s="874" customFormat="1" x14ac:dyDescent="0.25">
      <c r="A91" s="816" t="s">
        <v>305</v>
      </c>
      <c r="B91" s="817">
        <v>41855</v>
      </c>
      <c r="C91" s="818" t="s">
        <v>6175</v>
      </c>
      <c r="D91" s="816" t="s">
        <v>3628</v>
      </c>
      <c r="E91" s="819">
        <v>10235360</v>
      </c>
      <c r="F91" s="816">
        <v>26907906</v>
      </c>
      <c r="G91" s="816">
        <v>2705003</v>
      </c>
      <c r="H91" s="120" t="str">
        <f>IF(G91="","",VLOOKUP(G91,ARANCEL!$B$5:$D$121,2,FALSE))</f>
        <v>INCRUSTACION ESTETICA (ART-GLASS O CERAMICA)</v>
      </c>
      <c r="I91" s="121" t="s">
        <v>318</v>
      </c>
      <c r="J91" s="119">
        <v>1</v>
      </c>
      <c r="K91" s="122">
        <f>IF(G91="","",VLOOKUP(G91,ARANCEL!$B$5:$D$121,3,FALSE)*J91)</f>
        <v>15676</v>
      </c>
      <c r="L91" s="1229" t="s">
        <v>6017</v>
      </c>
      <c r="M91" s="1229">
        <v>4500245633</v>
      </c>
      <c r="N91" s="1229">
        <v>9836</v>
      </c>
    </row>
    <row r="92" spans="1:14" s="874" customFormat="1" x14ac:dyDescent="0.25">
      <c r="A92" s="816" t="s">
        <v>305</v>
      </c>
      <c r="B92" s="817">
        <v>41934</v>
      </c>
      <c r="C92" s="818" t="s">
        <v>7840</v>
      </c>
      <c r="D92" s="816" t="s">
        <v>1987</v>
      </c>
      <c r="E92" s="819">
        <v>10268199</v>
      </c>
      <c r="F92" s="816">
        <v>29031729</v>
      </c>
      <c r="G92" s="816">
        <v>2704002</v>
      </c>
      <c r="H92" s="120" t="str">
        <f>IF(G92="","",VLOOKUP(G92,ARANCEL!$B$5:$D$121,2,FALSE))</f>
        <v xml:space="preserve">CORONA PERIFERICA </v>
      </c>
      <c r="I92" s="121" t="s">
        <v>311</v>
      </c>
      <c r="J92" s="119">
        <v>1</v>
      </c>
      <c r="K92" s="122">
        <f>IF(G92="","",VLOOKUP(G92,ARANCEL!$B$5:$D$121,3,FALSE)*J92)</f>
        <v>25865</v>
      </c>
      <c r="L92" s="1229" t="s">
        <v>8279</v>
      </c>
      <c r="M92" s="1229">
        <v>4500260879</v>
      </c>
      <c r="N92" s="1229" t="s">
        <v>8302</v>
      </c>
    </row>
    <row r="93" spans="1:14" s="874" customFormat="1" x14ac:dyDescent="0.25">
      <c r="A93" s="816" t="s">
        <v>305</v>
      </c>
      <c r="B93" s="817">
        <v>41934</v>
      </c>
      <c r="C93" s="818" t="s">
        <v>7840</v>
      </c>
      <c r="D93" s="816" t="s">
        <v>1987</v>
      </c>
      <c r="E93" s="819">
        <v>10268199</v>
      </c>
      <c r="F93" s="816">
        <v>29031729</v>
      </c>
      <c r="G93" s="816">
        <v>2704005</v>
      </c>
      <c r="H93" s="120" t="str">
        <f>IF(G93="","",VLOOKUP(G93,ARANCEL!$B$5:$D$121,2,FALSE))</f>
        <v>PROVISORIO</v>
      </c>
      <c r="I93" s="121" t="s">
        <v>311</v>
      </c>
      <c r="J93" s="119">
        <v>1</v>
      </c>
      <c r="K93" s="122">
        <f>IF(G93="","",VLOOKUP(G93,ARANCEL!$B$5:$D$121,3,FALSE)*J93)</f>
        <v>3250</v>
      </c>
      <c r="L93" s="1229" t="s">
        <v>8279</v>
      </c>
      <c r="M93" s="1229">
        <v>4500260879</v>
      </c>
      <c r="N93" s="1229" t="s">
        <v>8302</v>
      </c>
    </row>
    <row r="94" spans="1:14" s="874" customFormat="1" x14ac:dyDescent="0.25">
      <c r="A94" s="816" t="s">
        <v>305</v>
      </c>
      <c r="B94" s="817">
        <v>41883</v>
      </c>
      <c r="C94" s="818" t="s">
        <v>6755</v>
      </c>
      <c r="D94" s="816" t="s">
        <v>2319</v>
      </c>
      <c r="E94" s="819">
        <v>10249406</v>
      </c>
      <c r="F94" s="816">
        <v>28057001</v>
      </c>
      <c r="G94" s="816">
        <v>2704005</v>
      </c>
      <c r="H94" s="120" t="str">
        <f>IF(G94="","",VLOOKUP(G94,ARANCEL!$B$5:$D$121,2,FALSE))</f>
        <v>PROVISORIO</v>
      </c>
      <c r="I94" s="121" t="s">
        <v>322</v>
      </c>
      <c r="J94" s="119">
        <v>1</v>
      </c>
      <c r="K94" s="122">
        <f>IF(G94="","",VLOOKUP(G94,ARANCEL!$B$5:$D$121,3,FALSE)*J94)</f>
        <v>3250</v>
      </c>
      <c r="L94" s="1229" t="s">
        <v>6905</v>
      </c>
      <c r="M94" s="1229">
        <v>4500251483</v>
      </c>
      <c r="N94" s="1229" t="s">
        <v>7154</v>
      </c>
    </row>
    <row r="95" spans="1:14" s="874" customFormat="1" x14ac:dyDescent="0.25">
      <c r="A95" s="816" t="s">
        <v>305</v>
      </c>
      <c r="B95" s="817">
        <v>41883</v>
      </c>
      <c r="C95" s="818" t="s">
        <v>6755</v>
      </c>
      <c r="D95" s="816" t="s">
        <v>2319</v>
      </c>
      <c r="E95" s="819">
        <v>10249406</v>
      </c>
      <c r="F95" s="816">
        <v>28057001</v>
      </c>
      <c r="G95" s="816">
        <v>2704031</v>
      </c>
      <c r="H95" s="120" t="str">
        <f>IF(G95="","",VLOOKUP(G95,ARANCEL!$B$5:$D$121,2,FALSE))</f>
        <v xml:space="preserve">PERNO MUÑON METALICO </v>
      </c>
      <c r="I95" s="121" t="s">
        <v>322</v>
      </c>
      <c r="J95" s="119">
        <v>1</v>
      </c>
      <c r="K95" s="122">
        <f>IF(G95="","",VLOOKUP(G95,ARANCEL!$B$5:$D$121,3,FALSE)*J95)</f>
        <v>12246</v>
      </c>
      <c r="L95" s="1229" t="s">
        <v>6905</v>
      </c>
      <c r="M95" s="1229">
        <v>4500251483</v>
      </c>
      <c r="N95" s="1229" t="s">
        <v>7154</v>
      </c>
    </row>
    <row r="96" spans="1:14" s="753" customFormat="1" x14ac:dyDescent="0.25">
      <c r="A96" s="728" t="s">
        <v>305</v>
      </c>
      <c r="B96" s="719">
        <v>41883</v>
      </c>
      <c r="C96" s="714" t="s">
        <v>6755</v>
      </c>
      <c r="D96" s="712" t="s">
        <v>2319</v>
      </c>
      <c r="E96" s="715">
        <v>10249406</v>
      </c>
      <c r="F96" s="712">
        <v>28057001</v>
      </c>
      <c r="G96" s="712">
        <v>2704002</v>
      </c>
      <c r="H96" s="120" t="str">
        <f>IF(G96="","",VLOOKUP(G96,ARANCEL!$B$5:$D$121,2,FALSE))</f>
        <v xml:space="preserve">CORONA PERIFERICA </v>
      </c>
      <c r="I96" s="121" t="s">
        <v>322</v>
      </c>
      <c r="J96" s="119">
        <v>1</v>
      </c>
      <c r="K96" s="122">
        <f>IF(G96="","",VLOOKUP(G96,ARANCEL!$B$5:$D$121,3,FALSE)*J96)</f>
        <v>25865</v>
      </c>
      <c r="L96" s="1229" t="s">
        <v>6905</v>
      </c>
      <c r="M96" s="1229">
        <v>4500251483</v>
      </c>
      <c r="N96" s="1229" t="s">
        <v>7154</v>
      </c>
    </row>
    <row r="97" spans="1:14" s="937" customFormat="1" x14ac:dyDescent="0.25">
      <c r="A97" s="816" t="s">
        <v>305</v>
      </c>
      <c r="B97" s="817">
        <v>41802</v>
      </c>
      <c r="C97" s="818" t="s">
        <v>5066</v>
      </c>
      <c r="D97" s="816" t="s">
        <v>1987</v>
      </c>
      <c r="E97" s="819">
        <v>10208294</v>
      </c>
      <c r="F97" s="816">
        <v>26872981</v>
      </c>
      <c r="G97" s="816">
        <v>2704005</v>
      </c>
      <c r="H97" s="120" t="str">
        <f>IF(G97="","",VLOOKUP(G97,ARANCEL!$B$5:$D$121,2,FALSE))</f>
        <v>PROVISORIO</v>
      </c>
      <c r="I97" s="121" t="s">
        <v>737</v>
      </c>
      <c r="J97" s="119">
        <v>2</v>
      </c>
      <c r="K97" s="122">
        <f>IF(G97="","",VLOOKUP(G97,ARANCEL!$B$5:$D$121,3,FALSE)*J97)</f>
        <v>6500</v>
      </c>
      <c r="L97" s="1229" t="s">
        <v>5742</v>
      </c>
      <c r="M97" s="1229">
        <v>4500239677</v>
      </c>
      <c r="N97" s="1229" t="s">
        <v>5763</v>
      </c>
    </row>
    <row r="98" spans="1:14" s="937" customFormat="1" x14ac:dyDescent="0.25">
      <c r="A98" s="816" t="s">
        <v>305</v>
      </c>
      <c r="B98" s="817">
        <v>41809</v>
      </c>
      <c r="C98" s="818" t="s">
        <v>5066</v>
      </c>
      <c r="D98" s="816" t="s">
        <v>1987</v>
      </c>
      <c r="E98" s="819">
        <v>10208294</v>
      </c>
      <c r="F98" s="816">
        <v>26872981</v>
      </c>
      <c r="G98" s="816">
        <v>2704031</v>
      </c>
      <c r="H98" s="120" t="str">
        <f>IF(G98="","",VLOOKUP(G98,ARANCEL!$B$5:$D$121,2,FALSE))</f>
        <v xml:space="preserve">PERNO MUÑON METALICO </v>
      </c>
      <c r="I98" s="121" t="s">
        <v>613</v>
      </c>
      <c r="J98" s="119">
        <v>2</v>
      </c>
      <c r="K98" s="122">
        <f>IF(G98="","",VLOOKUP(G98,ARANCEL!$B$5:$D$121,3,FALSE)*J98)</f>
        <v>24492</v>
      </c>
      <c r="L98" s="1229" t="s">
        <v>5742</v>
      </c>
      <c r="M98" s="1229">
        <v>4500239677</v>
      </c>
      <c r="N98" s="1229" t="s">
        <v>5763</v>
      </c>
    </row>
    <row r="99" spans="1:14" s="950" customFormat="1" x14ac:dyDescent="0.25">
      <c r="A99" s="816" t="s">
        <v>305</v>
      </c>
      <c r="B99" s="817">
        <v>41809</v>
      </c>
      <c r="C99" s="818" t="s">
        <v>5066</v>
      </c>
      <c r="D99" s="816" t="s">
        <v>1987</v>
      </c>
      <c r="E99" s="819">
        <v>10208294</v>
      </c>
      <c r="F99" s="816">
        <v>26872981</v>
      </c>
      <c r="G99" s="816">
        <v>2704002</v>
      </c>
      <c r="H99" s="120" t="str">
        <f>IF(G99="","",VLOOKUP(G99,ARANCEL!$B$5:$D$121,2,FALSE))</f>
        <v xml:space="preserve">CORONA PERIFERICA </v>
      </c>
      <c r="I99" s="121" t="s">
        <v>613</v>
      </c>
      <c r="J99" s="119">
        <v>2</v>
      </c>
      <c r="K99" s="122">
        <f>IF(G99="","",VLOOKUP(G99,ARANCEL!$B$5:$D$121,3,FALSE)*J99)</f>
        <v>51730</v>
      </c>
      <c r="L99" s="1229" t="s">
        <v>5742</v>
      </c>
      <c r="M99" s="1229">
        <v>4500239677</v>
      </c>
      <c r="N99" s="1229" t="s">
        <v>5763</v>
      </c>
    </row>
    <row r="100" spans="1:14" s="950" customFormat="1" x14ac:dyDescent="0.25">
      <c r="A100" s="816" t="s">
        <v>305</v>
      </c>
      <c r="B100" s="817">
        <v>41849</v>
      </c>
      <c r="C100" s="818" t="s">
        <v>5066</v>
      </c>
      <c r="D100" s="816" t="s">
        <v>1987</v>
      </c>
      <c r="E100" s="819">
        <v>10235670</v>
      </c>
      <c r="F100" s="816">
        <v>26872981</v>
      </c>
      <c r="G100" s="816">
        <v>2704031</v>
      </c>
      <c r="H100" s="120" t="str">
        <f>IF(G100="","",VLOOKUP(G100,ARANCEL!$B$5:$D$121,2,FALSE))</f>
        <v xml:space="preserve">PERNO MUÑON METALICO </v>
      </c>
      <c r="I100" s="121" t="s">
        <v>737</v>
      </c>
      <c r="J100" s="119">
        <v>2</v>
      </c>
      <c r="K100" s="122">
        <f>IF(G100="","",VLOOKUP(G100,ARANCEL!$B$5:$D$121,3,FALSE)*J100)</f>
        <v>24492</v>
      </c>
      <c r="L100" s="1229" t="s">
        <v>6017</v>
      </c>
      <c r="M100" s="1229">
        <v>4500245633</v>
      </c>
      <c r="N100" s="1229">
        <v>9836</v>
      </c>
    </row>
    <row r="101" spans="1:14" s="950" customFormat="1" x14ac:dyDescent="0.25">
      <c r="A101" s="816" t="s">
        <v>305</v>
      </c>
      <c r="B101" s="817">
        <v>41849</v>
      </c>
      <c r="C101" s="818" t="s">
        <v>5066</v>
      </c>
      <c r="D101" s="816" t="s">
        <v>1987</v>
      </c>
      <c r="E101" s="819">
        <v>10235670</v>
      </c>
      <c r="F101" s="816">
        <v>26872981</v>
      </c>
      <c r="G101" s="816">
        <v>2704002</v>
      </c>
      <c r="H101" s="120" t="str">
        <f>IF(G101="","",VLOOKUP(G101,ARANCEL!$B$5:$D$121,2,FALSE))</f>
        <v xml:space="preserve">CORONA PERIFERICA </v>
      </c>
      <c r="I101" s="121" t="s">
        <v>737</v>
      </c>
      <c r="J101" s="119">
        <v>2</v>
      </c>
      <c r="K101" s="122">
        <f>IF(G101="","",VLOOKUP(G101,ARANCEL!$B$5:$D$121,3,FALSE)*J101)</f>
        <v>51730</v>
      </c>
      <c r="L101" s="1229" t="s">
        <v>6017</v>
      </c>
      <c r="M101" s="1229">
        <v>4500245633</v>
      </c>
      <c r="N101" s="1229">
        <v>9836</v>
      </c>
    </row>
    <row r="102" spans="1:14" s="950" customFormat="1" x14ac:dyDescent="0.25">
      <c r="A102" s="843" t="s">
        <v>313</v>
      </c>
      <c r="B102" s="817">
        <v>41860</v>
      </c>
      <c r="C102" s="818" t="s">
        <v>5066</v>
      </c>
      <c r="D102" s="816" t="s">
        <v>1987</v>
      </c>
      <c r="E102" s="819">
        <v>10235670</v>
      </c>
      <c r="F102" s="816">
        <v>26872981</v>
      </c>
      <c r="G102" s="816">
        <v>2704005</v>
      </c>
      <c r="H102" s="120" t="str">
        <f>IF(G102="","",VLOOKUP(G102,ARANCEL!$B$5:$D$121,2,FALSE))</f>
        <v>PROVISORIO</v>
      </c>
      <c r="I102" s="121" t="s">
        <v>737</v>
      </c>
      <c r="J102" s="119">
        <v>2</v>
      </c>
      <c r="K102" s="122">
        <f>IF(G102="","",VLOOKUP(G102,ARANCEL!$B$5:$D$121,3,FALSE)*J102)</f>
        <v>6500</v>
      </c>
      <c r="L102" s="1229" t="s">
        <v>6017</v>
      </c>
      <c r="M102" s="1229">
        <v>4500245633</v>
      </c>
      <c r="N102" s="1229">
        <v>9836</v>
      </c>
    </row>
    <row r="103" spans="1:14" s="950" customFormat="1" x14ac:dyDescent="0.25">
      <c r="A103" s="816" t="s">
        <v>305</v>
      </c>
      <c r="B103" s="817">
        <v>41947</v>
      </c>
      <c r="C103" s="818" t="s">
        <v>8034</v>
      </c>
      <c r="D103" s="816" t="s">
        <v>2010</v>
      </c>
      <c r="E103" s="819">
        <v>10274449</v>
      </c>
      <c r="F103" s="816">
        <v>28968510</v>
      </c>
      <c r="G103" s="816">
        <v>2705003</v>
      </c>
      <c r="H103" s="120" t="str">
        <f>IF(G103="","",VLOOKUP(G103,ARANCEL!$B$5:$D$121,2,FALSE))</f>
        <v>INCRUSTACION ESTETICA (ART-GLASS O CERAMICA)</v>
      </c>
      <c r="I103" s="121" t="s">
        <v>324</v>
      </c>
      <c r="J103" s="119">
        <v>1</v>
      </c>
      <c r="K103" s="122">
        <f>IF(G103="","",VLOOKUP(G103,ARANCEL!$B$5:$D$121,3,FALSE)*J103)</f>
        <v>15676</v>
      </c>
      <c r="L103" s="1229" t="s">
        <v>8279</v>
      </c>
      <c r="M103" s="1229">
        <v>4500260879</v>
      </c>
      <c r="N103" s="1229" t="s">
        <v>8302</v>
      </c>
    </row>
    <row r="104" spans="1:14" s="950" customFormat="1" x14ac:dyDescent="0.25">
      <c r="A104" s="816" t="s">
        <v>305</v>
      </c>
      <c r="B104" s="817">
        <v>41764</v>
      </c>
      <c r="C104" s="818" t="s">
        <v>4367</v>
      </c>
      <c r="D104" s="816" t="s">
        <v>1987</v>
      </c>
      <c r="E104" s="819">
        <v>10193531</v>
      </c>
      <c r="F104" s="816">
        <v>26030535</v>
      </c>
      <c r="G104" s="816">
        <v>2705003</v>
      </c>
      <c r="H104" s="120" t="str">
        <f>IF(G104="","",VLOOKUP(G104,ARANCEL!$B$5:$D$121,2,FALSE))</f>
        <v>INCRUSTACION ESTETICA (ART-GLASS O CERAMICA)</v>
      </c>
      <c r="I104" s="121" t="s">
        <v>337</v>
      </c>
      <c r="J104" s="119">
        <v>1</v>
      </c>
      <c r="K104" s="122">
        <f>IF(G104="","",VLOOKUP(G104,ARANCEL!$B$5:$D$121,3,FALSE)*J104)</f>
        <v>15676</v>
      </c>
      <c r="L104" s="1229" t="s">
        <v>4612</v>
      </c>
      <c r="M104" s="1229">
        <v>4500230027</v>
      </c>
      <c r="N104" s="1229">
        <v>9209</v>
      </c>
    </row>
    <row r="105" spans="1:14" s="1021" customFormat="1" x14ac:dyDescent="0.25">
      <c r="A105" s="816" t="s">
        <v>305</v>
      </c>
      <c r="B105" s="817">
        <v>41961</v>
      </c>
      <c r="C105" s="818" t="s">
        <v>8378</v>
      </c>
      <c r="D105" s="816" t="s">
        <v>8379</v>
      </c>
      <c r="E105" s="819">
        <v>10281807</v>
      </c>
      <c r="F105" s="816">
        <v>29012541</v>
      </c>
      <c r="G105" s="816">
        <v>2705003</v>
      </c>
      <c r="H105" s="120" t="str">
        <f>IF(G105="","",VLOOKUP(G105,ARANCEL!$B$5:$D$121,2,FALSE))</f>
        <v>INCRUSTACION ESTETICA (ART-GLASS O CERAMICA)</v>
      </c>
      <c r="I105" s="121" t="s">
        <v>308</v>
      </c>
      <c r="J105" s="119">
        <v>1</v>
      </c>
      <c r="K105" s="122">
        <f>IF(G105="","",VLOOKUP(G105,ARANCEL!$B$5:$D$121,3,FALSE)*J105)</f>
        <v>15676</v>
      </c>
      <c r="L105" s="1229" t="s">
        <v>8256</v>
      </c>
      <c r="M105" s="1229">
        <v>4500265780</v>
      </c>
      <c r="N105" s="1229" t="s">
        <v>8956</v>
      </c>
    </row>
    <row r="106" spans="1:14" s="910" customFormat="1" x14ac:dyDescent="0.25">
      <c r="A106" s="816" t="s">
        <v>305</v>
      </c>
      <c r="B106" s="817">
        <v>41990</v>
      </c>
      <c r="C106" s="818" t="s">
        <v>8378</v>
      </c>
      <c r="D106" s="816" t="s">
        <v>3628</v>
      </c>
      <c r="E106" s="819">
        <v>10295722</v>
      </c>
      <c r="F106" s="816">
        <v>29012541</v>
      </c>
      <c r="G106" s="816">
        <v>2705004</v>
      </c>
      <c r="H106" s="820" t="str">
        <f>IF(G106="","",VLOOKUP(G106,ARANCEL!$B$5:$D$121,2,FALSE))</f>
        <v>CARILLA ESTETICA (ART-GLASS O CERAMICA)</v>
      </c>
      <c r="I106" s="821" t="s">
        <v>613</v>
      </c>
      <c r="J106" s="816">
        <v>2</v>
      </c>
      <c r="K106" s="822">
        <f>IF(G106="","",VLOOKUP(G106,ARANCEL!$B$5:$D$121,3,FALSE)*J106)</f>
        <v>53506</v>
      </c>
      <c r="L106" s="1350" t="s">
        <v>9431</v>
      </c>
      <c r="M106" s="1350">
        <v>4500269347</v>
      </c>
      <c r="N106" s="1350" t="s">
        <v>9465</v>
      </c>
    </row>
    <row r="107" spans="1:14" s="910" customFormat="1" x14ac:dyDescent="0.25">
      <c r="A107" s="816" t="s">
        <v>305</v>
      </c>
      <c r="B107" s="817">
        <v>42018</v>
      </c>
      <c r="C107" s="818" t="s">
        <v>9487</v>
      </c>
      <c r="D107" s="816" t="s">
        <v>1987</v>
      </c>
      <c r="E107" s="819">
        <v>10307752</v>
      </c>
      <c r="F107" s="816">
        <v>30223020</v>
      </c>
      <c r="G107" s="816">
        <v>2705003</v>
      </c>
      <c r="H107" s="820" t="str">
        <f>IF(G107="","",VLOOKUP(G107,ARANCEL!$B$5:$D$121,2,FALSE))</f>
        <v>INCRUSTACION ESTETICA (ART-GLASS O CERAMICA)</v>
      </c>
      <c r="I107" s="821" t="s">
        <v>324</v>
      </c>
      <c r="J107" s="816">
        <v>1</v>
      </c>
      <c r="K107" s="822">
        <f>IF(G107="","",VLOOKUP(G107,ARANCEL!$B$5:$D$121,3,FALSE)*J107)</f>
        <v>15676</v>
      </c>
      <c r="L107" s="1249" t="str">
        <f>IF(E107="","","IMPAGO")</f>
        <v>IMPAGO</v>
      </c>
      <c r="M107" s="1249" t="str">
        <f>IF(L107="IMPAGO","SIN O.C.","")</f>
        <v>SIN O.C.</v>
      </c>
      <c r="N107" s="1249" t="str">
        <f>IF(L107="IMPAGO","SIN FACT.","")</f>
        <v>SIN FACT.</v>
      </c>
    </row>
    <row r="108" spans="1:14" s="910" customFormat="1" x14ac:dyDescent="0.25">
      <c r="A108" s="816" t="s">
        <v>305</v>
      </c>
      <c r="B108" s="817">
        <v>41817</v>
      </c>
      <c r="C108" s="818" t="s">
        <v>5373</v>
      </c>
      <c r="D108" s="816" t="s">
        <v>1475</v>
      </c>
      <c r="E108" s="819">
        <v>10216501</v>
      </c>
      <c r="F108" s="816">
        <v>27082753</v>
      </c>
      <c r="G108" s="816">
        <v>2708001</v>
      </c>
      <c r="H108" s="820" t="str">
        <f>IF(G108="","",VLOOKUP(G108,ARANCEL!$B$5:$D$121,2,FALSE))</f>
        <v xml:space="preserve">PLACA DE ORTODONCIA SIN TORNILLO </v>
      </c>
      <c r="I108" s="821" t="s">
        <v>306</v>
      </c>
      <c r="J108" s="816">
        <v>1</v>
      </c>
      <c r="K108" s="822">
        <f>IF(G108="","",VLOOKUP(G108,ARANCEL!$B$5:$D$121,3,FALSE)*J108)</f>
        <v>17997</v>
      </c>
      <c r="L108" s="1249" t="str">
        <f>IF(E108="","","IMPAGO")</f>
        <v>IMPAGO</v>
      </c>
      <c r="M108" s="1249" t="str">
        <f>IF(L108="IMPAGO","SIN O.C.","")</f>
        <v>SIN O.C.</v>
      </c>
      <c r="N108" s="1249" t="str">
        <f>IF(L108="IMPAGO","SIN FACT.","")</f>
        <v>SIN FACT.</v>
      </c>
    </row>
    <row r="109" spans="1:14" s="1021" customFormat="1" x14ac:dyDescent="0.25">
      <c r="A109" s="816" t="s">
        <v>305</v>
      </c>
      <c r="B109" s="817">
        <v>41845</v>
      </c>
      <c r="C109" s="818" t="s">
        <v>6105</v>
      </c>
      <c r="D109" s="816" t="s">
        <v>1987</v>
      </c>
      <c r="E109" s="819">
        <v>10233539</v>
      </c>
      <c r="F109" s="816">
        <v>27703790</v>
      </c>
      <c r="G109" s="816">
        <v>2704005</v>
      </c>
      <c r="H109" s="120" t="str">
        <f>IF(G109="","",VLOOKUP(G109,ARANCEL!$B$5:$D$121,2,FALSE))</f>
        <v>PROVISORIO</v>
      </c>
      <c r="I109" s="121" t="s">
        <v>308</v>
      </c>
      <c r="J109" s="119">
        <v>1</v>
      </c>
      <c r="K109" s="122">
        <f>IF(G109="","",VLOOKUP(G109,ARANCEL!$B$5:$D$121,3,FALSE)*J109)</f>
        <v>3250</v>
      </c>
      <c r="L109" s="1229" t="s">
        <v>6017</v>
      </c>
      <c r="M109" s="1229">
        <v>4500245633</v>
      </c>
      <c r="N109" s="1229">
        <v>9836</v>
      </c>
    </row>
    <row r="110" spans="1:14" s="237" customFormat="1" x14ac:dyDescent="0.25">
      <c r="A110" s="843" t="s">
        <v>305</v>
      </c>
      <c r="B110" s="817">
        <v>41886</v>
      </c>
      <c r="C110" s="1414" t="s">
        <v>6105</v>
      </c>
      <c r="D110" s="1417" t="s">
        <v>5738</v>
      </c>
      <c r="E110" s="1419">
        <v>10233539</v>
      </c>
      <c r="F110" s="1419">
        <v>27703790</v>
      </c>
      <c r="G110" s="1419">
        <v>2704002</v>
      </c>
      <c r="H110" s="723" t="s">
        <v>7139</v>
      </c>
      <c r="I110" s="121" t="s">
        <v>308</v>
      </c>
      <c r="J110" s="119">
        <v>1</v>
      </c>
      <c r="K110" s="122">
        <f>IF(G110="","",VLOOKUP(G110,ARANCEL!$B$5:$D$121,3,FALSE)*J110)</f>
        <v>25865</v>
      </c>
      <c r="L110" s="1229" t="s">
        <v>6905</v>
      </c>
      <c r="M110" s="1229">
        <v>4500251483</v>
      </c>
      <c r="N110" s="1229" t="s">
        <v>7154</v>
      </c>
    </row>
    <row r="111" spans="1:14" s="1021" customFormat="1" x14ac:dyDescent="0.25">
      <c r="A111" s="843" t="s">
        <v>305</v>
      </c>
      <c r="B111" s="817">
        <v>41886</v>
      </c>
      <c r="C111" s="1164" t="s">
        <v>6105</v>
      </c>
      <c r="D111" s="1167" t="s">
        <v>5738</v>
      </c>
      <c r="E111" s="1158">
        <v>10233539</v>
      </c>
      <c r="F111" s="1158">
        <v>27703790</v>
      </c>
      <c r="G111" s="1158">
        <v>2704031</v>
      </c>
      <c r="H111" s="722" t="s">
        <v>7140</v>
      </c>
      <c r="I111" s="121" t="s">
        <v>308</v>
      </c>
      <c r="J111" s="119">
        <v>1</v>
      </c>
      <c r="K111" s="122">
        <f>IF(G111="","",VLOOKUP(G111,ARANCEL!$B$5:$D$121,3,FALSE)*J111)</f>
        <v>12246</v>
      </c>
      <c r="L111" s="1229" t="s">
        <v>6905</v>
      </c>
      <c r="M111" s="1229">
        <v>4500251483</v>
      </c>
      <c r="N111" s="1229" t="s">
        <v>7154</v>
      </c>
    </row>
    <row r="112" spans="1:14" s="1081" customFormat="1" x14ac:dyDescent="0.25">
      <c r="A112" s="816" t="s">
        <v>305</v>
      </c>
      <c r="B112" s="817">
        <v>41957</v>
      </c>
      <c r="C112" s="818" t="s">
        <v>8117</v>
      </c>
      <c r="D112" s="816" t="s">
        <v>86</v>
      </c>
      <c r="E112" s="819">
        <v>10276132</v>
      </c>
      <c r="F112" s="816">
        <v>27460519</v>
      </c>
      <c r="G112" s="816">
        <v>2705003</v>
      </c>
      <c r="H112" s="120" t="str">
        <f>IF(G112="","",VLOOKUP(G112,ARANCEL!$B$5:$D$121,2,FALSE))</f>
        <v>INCRUSTACION ESTETICA (ART-GLASS O CERAMICA)</v>
      </c>
      <c r="I112" s="121" t="s">
        <v>309</v>
      </c>
      <c r="J112" s="119">
        <v>1</v>
      </c>
      <c r="K112" s="122">
        <f>IF(G112="","",VLOOKUP(G112,ARANCEL!$B$5:$D$121,3,FALSE)*J112)</f>
        <v>15676</v>
      </c>
      <c r="L112" s="1229" t="s">
        <v>8279</v>
      </c>
      <c r="M112" s="1229">
        <v>4500260879</v>
      </c>
      <c r="N112" s="1229" t="s">
        <v>8302</v>
      </c>
    </row>
    <row r="113" spans="1:14" s="1081" customFormat="1" x14ac:dyDescent="0.25">
      <c r="A113" s="1005" t="s">
        <v>305</v>
      </c>
      <c r="B113" s="1006">
        <v>41975</v>
      </c>
      <c r="C113" s="1007" t="s">
        <v>8628</v>
      </c>
      <c r="D113" s="1005" t="s">
        <v>3628</v>
      </c>
      <c r="E113" s="1008">
        <v>10287619</v>
      </c>
      <c r="F113" s="1005">
        <v>29444577</v>
      </c>
      <c r="G113" s="1005">
        <v>2704002</v>
      </c>
      <c r="H113" s="195" t="str">
        <f>IF(G113="","",VLOOKUP(G113,ARANCEL!$B$5:$D$121,2,FALSE))</f>
        <v xml:space="preserve">CORONA PERIFERICA </v>
      </c>
      <c r="I113" s="1043" t="s">
        <v>317</v>
      </c>
      <c r="J113" s="308">
        <v>1</v>
      </c>
      <c r="K113" s="194">
        <f>IF(G113="","",VLOOKUP(G113,ARANCEL!$B$5:$D$121,3,FALSE)*J113)</f>
        <v>25865</v>
      </c>
      <c r="L113" s="1299" t="s">
        <v>8256</v>
      </c>
      <c r="M113" s="1299">
        <v>4500265780</v>
      </c>
      <c r="N113" s="1299" t="s">
        <v>8956</v>
      </c>
    </row>
    <row r="114" spans="1:14" s="1081" customFormat="1" x14ac:dyDescent="0.25">
      <c r="A114" s="1005" t="s">
        <v>313</v>
      </c>
      <c r="B114" s="1006">
        <v>41975</v>
      </c>
      <c r="C114" s="1007" t="s">
        <v>8628</v>
      </c>
      <c r="D114" s="1005" t="s">
        <v>3628</v>
      </c>
      <c r="E114" s="1008">
        <v>10287619</v>
      </c>
      <c r="F114" s="1005">
        <v>29444577</v>
      </c>
      <c r="G114" s="1005">
        <v>2704005</v>
      </c>
      <c r="H114" s="195" t="str">
        <f>IF(G114="","",VLOOKUP(G114,ARANCEL!$B$5:$D$121,2,FALSE))</f>
        <v>PROVISORIO</v>
      </c>
      <c r="I114" s="1043" t="s">
        <v>317</v>
      </c>
      <c r="J114" s="308">
        <v>1</v>
      </c>
      <c r="K114" s="194">
        <f>IF(G114="","",VLOOKUP(G114,ARANCEL!$B$5:$D$121,3,FALSE)*J114)</f>
        <v>3250</v>
      </c>
      <c r="L114" s="1299" t="s">
        <v>8256</v>
      </c>
      <c r="M114" s="1299">
        <v>4500265780</v>
      </c>
      <c r="N114" s="1299" t="s">
        <v>8956</v>
      </c>
    </row>
    <row r="115" spans="1:14" s="1121" customFormat="1" x14ac:dyDescent="0.25">
      <c r="A115" s="1005" t="s">
        <v>305</v>
      </c>
      <c r="B115" s="1019">
        <v>41975</v>
      </c>
      <c r="C115" s="1007" t="s">
        <v>8628</v>
      </c>
      <c r="D115" s="1005" t="s">
        <v>3628</v>
      </c>
      <c r="E115" s="1008">
        <v>10287619</v>
      </c>
      <c r="F115" s="1005">
        <v>29444577</v>
      </c>
      <c r="G115" s="1005">
        <v>2704031</v>
      </c>
      <c r="H115" s="195" t="str">
        <f>IF(G115="","",VLOOKUP(G115,ARANCEL!$B$5:$D$121,2,FALSE))</f>
        <v xml:space="preserve">PERNO MUÑON METALICO </v>
      </c>
      <c r="I115" s="1043" t="s">
        <v>317</v>
      </c>
      <c r="J115" s="308">
        <v>1</v>
      </c>
      <c r="K115" s="194">
        <f>IF(G115="","",VLOOKUP(G115,ARANCEL!$B$5:$D$121,3,FALSE)*J115)</f>
        <v>12246</v>
      </c>
      <c r="L115" s="1299" t="s">
        <v>8256</v>
      </c>
      <c r="M115" s="1299">
        <v>4500265780</v>
      </c>
      <c r="N115" s="1299" t="s">
        <v>8956</v>
      </c>
    </row>
    <row r="116" spans="1:14" s="1121" customFormat="1" x14ac:dyDescent="0.25">
      <c r="A116" s="816" t="s">
        <v>305</v>
      </c>
      <c r="B116" s="817">
        <v>41843</v>
      </c>
      <c r="C116" s="818" t="s">
        <v>5912</v>
      </c>
      <c r="D116" s="816" t="s">
        <v>3628</v>
      </c>
      <c r="E116" s="819">
        <v>10229181</v>
      </c>
      <c r="F116" s="816">
        <v>27574693</v>
      </c>
      <c r="G116" s="816">
        <v>2704031</v>
      </c>
      <c r="H116" s="120" t="str">
        <f>IF(G116="","",VLOOKUP(G116,ARANCEL!$B$5:$D$121,2,FALSE))</f>
        <v xml:space="preserve">PERNO MUÑON METALICO </v>
      </c>
      <c r="I116" s="121" t="s">
        <v>322</v>
      </c>
      <c r="J116" s="119">
        <v>1</v>
      </c>
      <c r="K116" s="122">
        <f>IF(G116="","",VLOOKUP(G116,ARANCEL!$B$5:$D$121,3,FALSE)*J116)</f>
        <v>12246</v>
      </c>
      <c r="L116" s="1229" t="s">
        <v>6017</v>
      </c>
      <c r="M116" s="1229">
        <v>4500243782</v>
      </c>
      <c r="N116" s="1229">
        <v>9803</v>
      </c>
    </row>
    <row r="117" spans="1:14" s="1132" customFormat="1" x14ac:dyDescent="0.25">
      <c r="A117" s="843" t="s">
        <v>305</v>
      </c>
      <c r="B117" s="817">
        <v>41843</v>
      </c>
      <c r="C117" s="818" t="s">
        <v>5912</v>
      </c>
      <c r="D117" s="816" t="s">
        <v>3628</v>
      </c>
      <c r="E117" s="819">
        <v>10229181</v>
      </c>
      <c r="F117" s="816">
        <v>27574693</v>
      </c>
      <c r="G117" s="816">
        <v>2704002</v>
      </c>
      <c r="H117" s="120" t="str">
        <f>IF(G117="","",VLOOKUP(G117,ARANCEL!$B$5:$D$121,2,FALSE))</f>
        <v xml:space="preserve">CORONA PERIFERICA </v>
      </c>
      <c r="I117" s="121" t="s">
        <v>322</v>
      </c>
      <c r="J117" s="119">
        <v>1</v>
      </c>
      <c r="K117" s="122">
        <f>IF(G117="","",VLOOKUP(G117,ARANCEL!$B$5:$D$121,3,FALSE)*J117)</f>
        <v>25865</v>
      </c>
      <c r="L117" s="1229" t="s">
        <v>6017</v>
      </c>
      <c r="M117" s="1229">
        <v>4500243782</v>
      </c>
      <c r="N117" s="1229">
        <v>9803</v>
      </c>
    </row>
    <row r="118" spans="1:14" s="1121" customFormat="1" x14ac:dyDescent="0.25">
      <c r="A118" s="816" t="s">
        <v>305</v>
      </c>
      <c r="B118" s="817">
        <v>41837</v>
      </c>
      <c r="C118" s="818" t="s">
        <v>5814</v>
      </c>
      <c r="D118" s="816" t="s">
        <v>1987</v>
      </c>
      <c r="E118" s="819">
        <v>10226461</v>
      </c>
      <c r="F118" s="816">
        <v>27378090</v>
      </c>
      <c r="G118" s="816">
        <v>2705003</v>
      </c>
      <c r="H118" s="120" t="str">
        <f>IF(G118="","",VLOOKUP(G118,ARANCEL!$B$5:$D$121,2,FALSE))</f>
        <v>INCRUSTACION ESTETICA (ART-GLASS O CERAMICA)</v>
      </c>
      <c r="I118" s="121" t="s">
        <v>322</v>
      </c>
      <c r="J118" s="119">
        <v>1</v>
      </c>
      <c r="K118" s="122">
        <f>IF(G118="","",VLOOKUP(G118,ARANCEL!$B$5:$D$121,3,FALSE)*J118)</f>
        <v>15676</v>
      </c>
      <c r="L118" s="1229" t="s">
        <v>6017</v>
      </c>
      <c r="M118" s="1229">
        <v>4500243782</v>
      </c>
      <c r="N118" s="1229">
        <v>9803</v>
      </c>
    </row>
    <row r="119" spans="1:14" s="1341" customFormat="1" x14ac:dyDescent="0.25">
      <c r="A119" s="816" t="s">
        <v>305</v>
      </c>
      <c r="B119" s="817">
        <v>41928</v>
      </c>
      <c r="C119" s="818" t="s">
        <v>7646</v>
      </c>
      <c r="D119" s="816" t="s">
        <v>2010</v>
      </c>
      <c r="E119" s="819">
        <v>10265214</v>
      </c>
      <c r="F119" s="816">
        <v>28922687</v>
      </c>
      <c r="G119" s="816">
        <v>2705003</v>
      </c>
      <c r="H119" s="120" t="str">
        <f>IF(G119="","",VLOOKUP(G119,ARANCEL!$B$5:$D$121,2,FALSE))</f>
        <v>INCRUSTACION ESTETICA (ART-GLASS O CERAMICA)</v>
      </c>
      <c r="I119" s="121" t="s">
        <v>326</v>
      </c>
      <c r="J119" s="119">
        <v>1</v>
      </c>
      <c r="K119" s="122">
        <f>IF(G119="","",VLOOKUP(G119,ARANCEL!$B$5:$D$121,3,FALSE)*J119)</f>
        <v>15676</v>
      </c>
      <c r="L119" s="1229" t="s">
        <v>8279</v>
      </c>
      <c r="M119" s="1229">
        <v>4500260879</v>
      </c>
      <c r="N119" s="1229" t="s">
        <v>8302</v>
      </c>
    </row>
    <row r="120" spans="1:14" s="1341" customFormat="1" x14ac:dyDescent="0.25">
      <c r="A120" s="816" t="s">
        <v>305</v>
      </c>
      <c r="B120" s="817">
        <v>41974</v>
      </c>
      <c r="C120" s="818" t="s">
        <v>8678</v>
      </c>
      <c r="D120" s="816" t="s">
        <v>592</v>
      </c>
      <c r="E120" s="819">
        <v>10287351</v>
      </c>
      <c r="F120" s="816">
        <v>29804786</v>
      </c>
      <c r="G120" s="816">
        <v>2705003</v>
      </c>
      <c r="H120" s="120" t="str">
        <f>IF(G120="","",VLOOKUP(G120,ARANCEL!$B$5:$D$121,2,FALSE))</f>
        <v>INCRUSTACION ESTETICA (ART-GLASS O CERAMICA)</v>
      </c>
      <c r="I120" s="121" t="s">
        <v>318</v>
      </c>
      <c r="J120" s="119">
        <v>1</v>
      </c>
      <c r="K120" s="122">
        <f>IF(G120="","",VLOOKUP(G120,ARANCEL!$B$5:$D$121,3,FALSE)*J120)</f>
        <v>15676</v>
      </c>
      <c r="L120" s="1235" t="str">
        <f>IF(E120="","","IMPAGO")</f>
        <v>IMPAGO</v>
      </c>
      <c r="M120" s="1235" t="str">
        <f>IF(L120="IMPAGO","SIN O.C.","")</f>
        <v>SIN O.C.</v>
      </c>
      <c r="N120" s="1235" t="str">
        <f>IF(L120="IMPAGO","SIN FACT.","")</f>
        <v>SIN FACT.</v>
      </c>
    </row>
    <row r="121" spans="1:14" s="1424" customFormat="1" x14ac:dyDescent="0.25">
      <c r="A121" s="816" t="s">
        <v>305</v>
      </c>
      <c r="B121" s="817">
        <v>41905</v>
      </c>
      <c r="C121" s="818" t="s">
        <v>7237</v>
      </c>
      <c r="D121" s="816" t="s">
        <v>2319</v>
      </c>
      <c r="E121" s="819">
        <v>10257294</v>
      </c>
      <c r="F121" s="816">
        <v>28636752</v>
      </c>
      <c r="G121" s="816">
        <v>2704005</v>
      </c>
      <c r="H121" s="120" t="str">
        <f>IF(G121="","",VLOOKUP(G121,ARANCEL!$B$5:$D$121,2,FALSE))</f>
        <v>PROVISORIO</v>
      </c>
      <c r="I121" s="121" t="s">
        <v>311</v>
      </c>
      <c r="J121" s="119">
        <v>1</v>
      </c>
      <c r="K121" s="122">
        <f>IF(G121="","",VLOOKUP(G121,ARANCEL!$B$5:$D$121,3,FALSE)*J121)</f>
        <v>3250</v>
      </c>
      <c r="L121" s="1235" t="str">
        <f>IF(E121="","","IMPAGO")</f>
        <v>IMPAGO</v>
      </c>
      <c r="M121" s="1235" t="str">
        <f>IF(L121="IMPAGO","SIN O.C.","")</f>
        <v>SIN O.C.</v>
      </c>
      <c r="N121" s="1235" t="str">
        <f>IF(L121="IMPAGO","SIN FACT.","")</f>
        <v>SIN FACT.</v>
      </c>
    </row>
    <row r="122" spans="1:14" s="1424" customFormat="1" x14ac:dyDescent="0.25">
      <c r="A122" s="816" t="s">
        <v>305</v>
      </c>
      <c r="B122" s="817">
        <v>41905</v>
      </c>
      <c r="C122" s="818" t="s">
        <v>7237</v>
      </c>
      <c r="D122" s="816" t="s">
        <v>2319</v>
      </c>
      <c r="E122" s="819">
        <v>10257294</v>
      </c>
      <c r="F122" s="816">
        <v>28636752</v>
      </c>
      <c r="G122" s="816">
        <v>2704031</v>
      </c>
      <c r="H122" s="120" t="str">
        <f>IF(G122="","",VLOOKUP(G122,ARANCEL!$B$5:$D$121,2,FALSE))</f>
        <v xml:space="preserve">PERNO MUÑON METALICO </v>
      </c>
      <c r="I122" s="121" t="s">
        <v>311</v>
      </c>
      <c r="J122" s="119">
        <v>1</v>
      </c>
      <c r="K122" s="122">
        <f>IF(G122="","",VLOOKUP(G122,ARANCEL!$B$5:$D$121,3,FALSE)*J122)</f>
        <v>12246</v>
      </c>
      <c r="L122" s="1235" t="str">
        <f>IF(E122="","","IMPAGO")</f>
        <v>IMPAGO</v>
      </c>
      <c r="M122" s="1235" t="str">
        <f>IF(L122="IMPAGO","SIN O.C.","")</f>
        <v>SIN O.C.</v>
      </c>
      <c r="N122" s="1235" t="str">
        <f>IF(L122="IMPAGO","SIN FACT.","")</f>
        <v>SIN FACT.</v>
      </c>
    </row>
    <row r="123" spans="1:14" s="1341" customFormat="1" x14ac:dyDescent="0.25">
      <c r="A123" s="816" t="s">
        <v>305</v>
      </c>
      <c r="B123" s="817">
        <v>41926</v>
      </c>
      <c r="C123" s="818" t="s">
        <v>7237</v>
      </c>
      <c r="D123" s="816" t="s">
        <v>2319</v>
      </c>
      <c r="E123" s="819">
        <v>10257294</v>
      </c>
      <c r="F123" s="816">
        <v>28636752</v>
      </c>
      <c r="G123" s="816">
        <v>2704002</v>
      </c>
      <c r="H123" s="120" t="str">
        <f>IF(G123="","",VLOOKUP(G123,ARANCEL!$B$5:$D$121,2,FALSE))</f>
        <v xml:space="preserve">CORONA PERIFERICA </v>
      </c>
      <c r="I123" s="121" t="s">
        <v>311</v>
      </c>
      <c r="J123" s="119">
        <v>1</v>
      </c>
      <c r="K123" s="122">
        <f>IF(G123="","",VLOOKUP(G123,ARANCEL!$B$5:$D$121,3,FALSE)*J123)</f>
        <v>25865</v>
      </c>
      <c r="L123" s="1229" t="s">
        <v>8279</v>
      </c>
      <c r="M123" s="1229">
        <v>4500260879</v>
      </c>
      <c r="N123" s="1229" t="s">
        <v>8302</v>
      </c>
    </row>
    <row r="124" spans="1:14" s="1341" customFormat="1" x14ac:dyDescent="0.25">
      <c r="A124" s="816" t="s">
        <v>606</v>
      </c>
      <c r="B124" s="817">
        <v>41936</v>
      </c>
      <c r="C124" s="818" t="s">
        <v>7871</v>
      </c>
      <c r="D124" s="816" t="s">
        <v>3628</v>
      </c>
      <c r="E124" s="819">
        <v>10269870</v>
      </c>
      <c r="F124" s="816">
        <v>27339219</v>
      </c>
      <c r="G124" s="816">
        <v>2704026</v>
      </c>
      <c r="H124" s="120" t="str">
        <f>IF(G124="","",VLOOKUP(G124,ARANCEL!$B$5:$D$121,2,FALSE))</f>
        <v>PROTESIS VALPLAST UNILATERAL (HASTA 4 PIEZAS)</v>
      </c>
      <c r="I124" s="121"/>
      <c r="J124" s="119">
        <v>1</v>
      </c>
      <c r="K124" s="122">
        <f>IF(G124="","",VLOOKUP(G124,ARANCEL!$B$5:$D$121,3,FALSE)*J124)</f>
        <v>44982</v>
      </c>
      <c r="L124" s="1229" t="s">
        <v>8279</v>
      </c>
      <c r="M124" s="1229">
        <v>4500260879</v>
      </c>
      <c r="N124" s="1229" t="s">
        <v>8302</v>
      </c>
    </row>
    <row r="125" spans="1:14" s="1440" customFormat="1" x14ac:dyDescent="0.25">
      <c r="A125" s="816" t="s">
        <v>305</v>
      </c>
      <c r="B125" s="817">
        <v>41878</v>
      </c>
      <c r="C125" s="818" t="s">
        <v>6683</v>
      </c>
      <c r="D125" s="816" t="s">
        <v>1987</v>
      </c>
      <c r="E125" s="819">
        <v>10247805</v>
      </c>
      <c r="F125" s="816">
        <v>27975841</v>
      </c>
      <c r="G125" s="816">
        <v>2705003</v>
      </c>
      <c r="H125" s="820" t="str">
        <f>IF(G125="","",VLOOKUP(G125,ARANCEL!$B$5:$D$121,2,FALSE))</f>
        <v>INCRUSTACION ESTETICA (ART-GLASS O CERAMICA)</v>
      </c>
      <c r="I125" s="821" t="s">
        <v>326</v>
      </c>
      <c r="J125" s="816">
        <v>1</v>
      </c>
      <c r="K125" s="822">
        <f>IF(G125="","",VLOOKUP(G125,ARANCEL!$B$5:$D$121,3,FALSE)*J125)</f>
        <v>15676</v>
      </c>
      <c r="L125" s="1210" t="s">
        <v>6905</v>
      </c>
      <c r="M125" s="1210">
        <v>4500250422</v>
      </c>
      <c r="N125" s="1210" t="s">
        <v>6914</v>
      </c>
    </row>
    <row r="126" spans="1:14" s="1440" customFormat="1" x14ac:dyDescent="0.25">
      <c r="A126" s="816" t="s">
        <v>313</v>
      </c>
      <c r="B126" s="817">
        <v>41999</v>
      </c>
      <c r="C126" s="818" t="s">
        <v>9209</v>
      </c>
      <c r="D126" s="816" t="s">
        <v>2010</v>
      </c>
      <c r="E126" s="819">
        <v>10303036</v>
      </c>
      <c r="F126" s="816">
        <v>30239040</v>
      </c>
      <c r="G126" s="816">
        <v>2705003</v>
      </c>
      <c r="H126" s="820" t="str">
        <f>IF(G126="","",VLOOKUP(G126,ARANCEL!$B$5:$D$121,2,FALSE))</f>
        <v>INCRUSTACION ESTETICA (ART-GLASS O CERAMICA)</v>
      </c>
      <c r="I126" s="821"/>
      <c r="J126" s="816">
        <v>1</v>
      </c>
      <c r="K126" s="822">
        <f>IF(G126="","",VLOOKUP(G126,ARANCEL!$B$5:$D$121,3,FALSE)*J126)</f>
        <v>15676</v>
      </c>
      <c r="L126" s="1350" t="s">
        <v>9431</v>
      </c>
      <c r="M126" s="1350">
        <v>4500269347</v>
      </c>
      <c r="N126" s="1350" t="s">
        <v>9465</v>
      </c>
    </row>
    <row r="127" spans="1:14" s="1440" customFormat="1" x14ac:dyDescent="0.25">
      <c r="A127" s="816" t="s">
        <v>305</v>
      </c>
      <c r="B127" s="817">
        <v>41999</v>
      </c>
      <c r="C127" s="818" t="s">
        <v>9120</v>
      </c>
      <c r="D127" s="816" t="s">
        <v>1987</v>
      </c>
      <c r="E127" s="819">
        <v>10300121</v>
      </c>
      <c r="F127" s="816">
        <v>30216219</v>
      </c>
      <c r="G127" s="816">
        <v>2705003</v>
      </c>
      <c r="H127" s="820" t="str">
        <f>IF(G127="","",VLOOKUP(G127,ARANCEL!$B$5:$D$121,2,FALSE))</f>
        <v>INCRUSTACION ESTETICA (ART-GLASS O CERAMICA)</v>
      </c>
      <c r="I127" s="821" t="s">
        <v>326</v>
      </c>
      <c r="J127" s="816">
        <v>1</v>
      </c>
      <c r="K127" s="822">
        <f>IF(G127="","",VLOOKUP(G127,ARANCEL!$B$5:$D$121,3,FALSE)*J127)</f>
        <v>15676</v>
      </c>
      <c r="L127" s="1350" t="s">
        <v>9431</v>
      </c>
      <c r="M127" s="1350">
        <v>4500269347</v>
      </c>
      <c r="N127" s="1350" t="s">
        <v>9465</v>
      </c>
    </row>
    <row r="128" spans="1:14" s="1440" customFormat="1" x14ac:dyDescent="0.25">
      <c r="A128" s="816" t="s">
        <v>313</v>
      </c>
      <c r="B128" s="817">
        <v>42030</v>
      </c>
      <c r="C128" s="818" t="s">
        <v>9120</v>
      </c>
      <c r="D128" s="816" t="s">
        <v>1987</v>
      </c>
      <c r="E128" s="819">
        <v>10312663</v>
      </c>
      <c r="F128" s="816">
        <v>29308871</v>
      </c>
      <c r="G128" s="816">
        <v>2704002</v>
      </c>
      <c r="H128" s="820" t="str">
        <f>IF(G128="","",VLOOKUP(G128,ARANCEL!$B$5:$D$121,2,FALSE))</f>
        <v xml:space="preserve">CORONA PERIFERICA </v>
      </c>
      <c r="I128" s="821"/>
      <c r="J128" s="816">
        <v>1</v>
      </c>
      <c r="K128" s="822">
        <f>IF(G128="","",VLOOKUP(G128,ARANCEL!$B$5:$D$121,3,FALSE)*J128)</f>
        <v>25865</v>
      </c>
      <c r="L128" s="1249" t="str">
        <f>IF(E128="","","IMPAGO")</f>
        <v>IMPAGO</v>
      </c>
      <c r="M128" s="1249" t="str">
        <f>IF(L128="IMPAGO","SIN O.C.","")</f>
        <v>SIN O.C.</v>
      </c>
      <c r="N128" s="1249" t="str">
        <f>IF(L128="IMPAGO","SIN FACT.","")</f>
        <v>SIN FACT.</v>
      </c>
    </row>
    <row r="129" spans="1:14" s="1450" customFormat="1" x14ac:dyDescent="0.25">
      <c r="A129" s="816" t="s">
        <v>313</v>
      </c>
      <c r="B129" s="817">
        <v>42030</v>
      </c>
      <c r="C129" s="818" t="s">
        <v>9120</v>
      </c>
      <c r="D129" s="816" t="s">
        <v>1987</v>
      </c>
      <c r="E129" s="819">
        <v>10312663</v>
      </c>
      <c r="F129" s="816">
        <v>29308871</v>
      </c>
      <c r="G129" s="816">
        <v>2704031</v>
      </c>
      <c r="H129" s="820" t="str">
        <f>IF(G129="","",VLOOKUP(G129,ARANCEL!$B$5:$D$121,2,FALSE))</f>
        <v xml:space="preserve">PERNO MUÑON METALICO </v>
      </c>
      <c r="I129" s="821"/>
      <c r="J129" s="816">
        <v>1</v>
      </c>
      <c r="K129" s="822">
        <f>IF(G129="","",VLOOKUP(G129,ARANCEL!$B$5:$D$121,3,FALSE)*J129)</f>
        <v>12246</v>
      </c>
      <c r="L129" s="1249" t="str">
        <f>IF(E129="","","IMPAGO")</f>
        <v>IMPAGO</v>
      </c>
      <c r="M129" s="1249" t="str">
        <f>IF(L129="IMPAGO","SIN O.C.","")</f>
        <v>SIN O.C.</v>
      </c>
      <c r="N129" s="1249" t="str">
        <f>IF(L129="IMPAGO","SIN FACT.","")</f>
        <v>SIN FACT.</v>
      </c>
    </row>
    <row r="130" spans="1:14" s="1450" customFormat="1" x14ac:dyDescent="0.25">
      <c r="A130" s="816" t="s">
        <v>305</v>
      </c>
      <c r="B130" s="817">
        <v>42030</v>
      </c>
      <c r="C130" s="818" t="s">
        <v>9120</v>
      </c>
      <c r="D130" s="816" t="s">
        <v>1987</v>
      </c>
      <c r="E130" s="819">
        <v>10312663</v>
      </c>
      <c r="F130" s="816">
        <v>29308871</v>
      </c>
      <c r="G130" s="816">
        <v>2704005</v>
      </c>
      <c r="H130" s="820" t="str">
        <f>IF(G130="","",VLOOKUP(G130,ARANCEL!$B$5:$D$121,2,FALSE))</f>
        <v>PROVISORIO</v>
      </c>
      <c r="I130" s="821" t="s">
        <v>309</v>
      </c>
      <c r="J130" s="816">
        <v>1</v>
      </c>
      <c r="K130" s="822">
        <f>IF(G130="","",VLOOKUP(G130,ARANCEL!$B$5:$D$121,3,FALSE)*J130)</f>
        <v>3250</v>
      </c>
      <c r="L130" s="1249" t="str">
        <f>IF(E130="","","IMPAGO")</f>
        <v>IMPAGO</v>
      </c>
      <c r="M130" s="1249" t="str">
        <f>IF(L130="IMPAGO","SIN O.C.","")</f>
        <v>SIN O.C.</v>
      </c>
      <c r="N130" s="1249" t="str">
        <f>IF(L130="IMPAGO","SIN FACT.","")</f>
        <v>SIN FACT.</v>
      </c>
    </row>
    <row r="131" spans="1:14" s="1450" customFormat="1" x14ac:dyDescent="0.25">
      <c r="A131" s="816" t="s">
        <v>305</v>
      </c>
      <c r="B131" s="817">
        <v>41865</v>
      </c>
      <c r="C131" s="818" t="s">
        <v>6521</v>
      </c>
      <c r="D131" s="816" t="s">
        <v>3628</v>
      </c>
      <c r="E131" s="819">
        <v>10244028</v>
      </c>
      <c r="F131" s="816">
        <v>27804092</v>
      </c>
      <c r="G131" s="816">
        <v>2704020</v>
      </c>
      <c r="H131" s="820" t="str">
        <f>IF(G131="","",VLOOKUP(G131,ARANCEL!$B$5:$D$121,2,FALSE))</f>
        <v xml:space="preserve">PERNO MUÑON DE FIBRA CEROMEROS </v>
      </c>
      <c r="I131" s="821" t="s">
        <v>309</v>
      </c>
      <c r="J131" s="816">
        <v>1</v>
      </c>
      <c r="K131" s="822">
        <f>IF(G131="","",VLOOKUP(G131,ARANCEL!$B$5:$D$121,3,FALSE)*J131)</f>
        <v>18892</v>
      </c>
      <c r="L131" s="1210" t="s">
        <v>6905</v>
      </c>
      <c r="M131" s="1210">
        <v>4500250422</v>
      </c>
      <c r="N131" s="1210" t="s">
        <v>6914</v>
      </c>
    </row>
    <row r="132" spans="1:14" s="1450" customFormat="1" x14ac:dyDescent="0.25">
      <c r="A132" s="843" t="s">
        <v>305</v>
      </c>
      <c r="B132" s="817">
        <v>41887</v>
      </c>
      <c r="C132" s="818" t="s">
        <v>6521</v>
      </c>
      <c r="D132" s="816" t="s">
        <v>3628</v>
      </c>
      <c r="E132" s="819">
        <v>10244028</v>
      </c>
      <c r="F132" s="816">
        <v>27804092</v>
      </c>
      <c r="G132" s="816">
        <v>2704016</v>
      </c>
      <c r="H132" s="820" t="str">
        <f>IF(G132="","",VLOOKUP(G132,ARANCEL!$B$5:$D$121,2,FALSE))</f>
        <v xml:space="preserve">CORONA PROCERA </v>
      </c>
      <c r="I132" s="821" t="s">
        <v>309</v>
      </c>
      <c r="J132" s="816">
        <v>1</v>
      </c>
      <c r="K132" s="822">
        <f>IF(G132="","",VLOOKUP(G132,ARANCEL!$B$5:$D$121,3,FALSE)*J132)</f>
        <v>58477</v>
      </c>
      <c r="L132" s="1210" t="s">
        <v>6905</v>
      </c>
      <c r="M132" s="1210">
        <v>4500250422</v>
      </c>
      <c r="N132" s="1210" t="s">
        <v>6914</v>
      </c>
    </row>
    <row r="133" spans="1:14" s="1450" customFormat="1" x14ac:dyDescent="0.25">
      <c r="A133" s="816" t="s">
        <v>305</v>
      </c>
      <c r="B133" s="817">
        <v>41906</v>
      </c>
      <c r="C133" s="818" t="s">
        <v>7205</v>
      </c>
      <c r="D133" s="816" t="s">
        <v>1475</v>
      </c>
      <c r="E133" s="819">
        <v>10256857</v>
      </c>
      <c r="F133" s="816">
        <v>28474199</v>
      </c>
      <c r="G133" s="816">
        <v>2708002</v>
      </c>
      <c r="H133" s="820" t="str">
        <f>IF(G133="","",VLOOKUP(G133,ARANCEL!$B$5:$D$121,2,FALSE))</f>
        <v xml:space="preserve">PLACA DE ORTODONCIA CON UN TORNILLO </v>
      </c>
      <c r="I133" s="821" t="s">
        <v>306</v>
      </c>
      <c r="J133" s="816">
        <v>1</v>
      </c>
      <c r="K133" s="822">
        <f>IF(G133="","",VLOOKUP(G133,ARANCEL!$B$5:$D$121,3,FALSE)*J133)</f>
        <v>21402</v>
      </c>
      <c r="L133" s="1249" t="str">
        <f t="shared" ref="L133:L138" si="0">IF(E133="","","IMPAGO")</f>
        <v>IMPAGO</v>
      </c>
      <c r="M133" s="1249" t="str">
        <f t="shared" ref="M133:M138" si="1">IF(L133="IMPAGO","SIN O.C.","")</f>
        <v>SIN O.C.</v>
      </c>
      <c r="N133" s="1249" t="str">
        <f t="shared" ref="N133:N138" si="2">IF(L133="IMPAGO","SIN FACT.","")</f>
        <v>SIN FACT.</v>
      </c>
    </row>
    <row r="134" spans="1:14" s="1341" customFormat="1" x14ac:dyDescent="0.25">
      <c r="A134" s="816"/>
      <c r="B134" s="817"/>
      <c r="C134" s="818"/>
      <c r="D134" s="816"/>
      <c r="E134" s="819"/>
      <c r="F134" s="816"/>
      <c r="G134" s="816"/>
      <c r="H134" s="820" t="str">
        <f>IF(G134="","",VLOOKUP(G134,ARANCEL!$B$5:$D$121,2,FALSE))</f>
        <v/>
      </c>
      <c r="I134" s="821"/>
      <c r="J134" s="816"/>
      <c r="K134" s="822" t="str">
        <f>IF(G134="","",VLOOKUP(G134,ARANCEL!$B$5:$D$121,3,FALSE)*J134)</f>
        <v/>
      </c>
      <c r="L134" s="1249" t="str">
        <f t="shared" si="0"/>
        <v/>
      </c>
      <c r="M134" s="1249" t="str">
        <f t="shared" si="1"/>
        <v/>
      </c>
      <c r="N134" s="1249" t="str">
        <f t="shared" si="2"/>
        <v/>
      </c>
    </row>
    <row r="135" spans="1:14" s="1452" customFormat="1" x14ac:dyDescent="0.25">
      <c r="A135" s="816"/>
      <c r="B135" s="817"/>
      <c r="C135" s="818"/>
      <c r="D135" s="816"/>
      <c r="E135" s="819"/>
      <c r="F135" s="816"/>
      <c r="G135" s="816"/>
      <c r="H135" s="820" t="str">
        <f>IF(G135="","",VLOOKUP(G135,ARANCEL!$B$5:$D$121,2,FALSE))</f>
        <v/>
      </c>
      <c r="I135" s="821"/>
      <c r="J135" s="816"/>
      <c r="K135" s="822" t="str">
        <f>IF(G135="","",VLOOKUP(G135,ARANCEL!$B$5:$D$121,3,FALSE)*J135)</f>
        <v/>
      </c>
      <c r="L135" s="1249" t="str">
        <f t="shared" si="0"/>
        <v/>
      </c>
      <c r="M135" s="1249" t="str">
        <f t="shared" si="1"/>
        <v/>
      </c>
      <c r="N135" s="1249" t="str">
        <f t="shared" si="2"/>
        <v/>
      </c>
    </row>
    <row r="136" spans="1:14" s="1452" customFormat="1" x14ac:dyDescent="0.25">
      <c r="A136" s="816"/>
      <c r="B136" s="817"/>
      <c r="C136" s="818"/>
      <c r="D136" s="816"/>
      <c r="E136" s="819"/>
      <c r="F136" s="816"/>
      <c r="G136" s="816"/>
      <c r="H136" s="820" t="str">
        <f>IF(G136="","",VLOOKUP(G136,ARANCEL!$B$5:$D$121,2,FALSE))</f>
        <v/>
      </c>
      <c r="I136" s="821"/>
      <c r="J136" s="816"/>
      <c r="K136" s="822" t="str">
        <f>IF(G136="","",VLOOKUP(G136,ARANCEL!$B$5:$D$121,3,FALSE)*J136)</f>
        <v/>
      </c>
      <c r="L136" s="1249" t="str">
        <f t="shared" si="0"/>
        <v/>
      </c>
      <c r="M136" s="1249" t="str">
        <f t="shared" si="1"/>
        <v/>
      </c>
      <c r="N136" s="1249" t="str">
        <f t="shared" si="2"/>
        <v/>
      </c>
    </row>
    <row r="137" spans="1:14" s="1452" customFormat="1" x14ac:dyDescent="0.25">
      <c r="A137" s="816"/>
      <c r="B137" s="817"/>
      <c r="C137" s="818"/>
      <c r="D137" s="816"/>
      <c r="E137" s="819"/>
      <c r="F137" s="816"/>
      <c r="G137" s="816"/>
      <c r="H137" s="820" t="str">
        <f>IF(G137="","",VLOOKUP(G137,ARANCEL!$B$5:$D$121,2,FALSE))</f>
        <v/>
      </c>
      <c r="I137" s="821"/>
      <c r="J137" s="816"/>
      <c r="K137" s="822" t="str">
        <f>IF(G137="","",VLOOKUP(G137,ARANCEL!$B$5:$D$121,3,FALSE)*J137)</f>
        <v/>
      </c>
      <c r="L137" s="1249" t="str">
        <f t="shared" si="0"/>
        <v/>
      </c>
      <c r="M137" s="1249" t="str">
        <f t="shared" si="1"/>
        <v/>
      </c>
      <c r="N137" s="1249" t="str">
        <f t="shared" si="2"/>
        <v/>
      </c>
    </row>
    <row r="138" spans="1:14" x14ac:dyDescent="0.25">
      <c r="A138" s="119"/>
      <c r="B138" s="164"/>
      <c r="C138" s="118"/>
      <c r="D138" s="119"/>
      <c r="E138" s="162"/>
      <c r="F138" s="119"/>
      <c r="G138" s="119"/>
      <c r="H138" s="820" t="str">
        <f>IF(G138="","",VLOOKUP(G138,ARANCEL!$B$5:$D$121,2,FALSE))</f>
        <v/>
      </c>
      <c r="I138" s="821"/>
      <c r="J138" s="816"/>
      <c r="K138" s="822" t="str">
        <f>IF(G138="","",VLOOKUP(G138,ARANCEL!$B$5:$D$121,3,FALSE)*J138)</f>
        <v/>
      </c>
      <c r="L138" s="1249" t="str">
        <f t="shared" si="0"/>
        <v/>
      </c>
      <c r="M138" s="1249" t="str">
        <f t="shared" si="1"/>
        <v/>
      </c>
      <c r="N138" s="1249" t="str">
        <f t="shared" si="2"/>
        <v/>
      </c>
    </row>
    <row r="139" spans="1:14" x14ac:dyDescent="0.25">
      <c r="A139" s="286"/>
      <c r="B139" s="286"/>
      <c r="C139" s="287"/>
      <c r="D139" s="286"/>
      <c r="E139" s="286"/>
      <c r="F139" s="286"/>
      <c r="G139" s="286"/>
      <c r="H139" s="286"/>
      <c r="I139" s="286"/>
      <c r="J139" s="286"/>
      <c r="K139" s="286"/>
      <c r="L139" s="1252"/>
      <c r="M139" s="1252"/>
      <c r="N139" s="1252"/>
    </row>
    <row r="140" spans="1:14" x14ac:dyDescent="0.25">
      <c r="A140" s="279"/>
      <c r="B140" s="279"/>
      <c r="C140" s="279"/>
      <c r="D140" s="280" t="s">
        <v>2719</v>
      </c>
      <c r="E140" s="281"/>
      <c r="F140" s="282"/>
      <c r="G140" s="208">
        <f ca="1">SUMIFS(K6:K139,L6:L139,"IMPAGO",B6:B139,"&lt;"&amp;DATE(YEAR(TODAY()),MONTH(TODAY()),1))</f>
        <v>114169</v>
      </c>
      <c r="H140" s="283" t="s">
        <v>4614</v>
      </c>
      <c r="I140" s="1476">
        <f ca="1">SUMIF(L6:L139,UPPER(TEXT(DATE(YEAR(TODAY()),MONTH(TODAY()),0),"MMMM"))&amp;" "&amp;YEAR(DATE(YEAR(TODAY()),MONTH(TODAY()),0)),K6:K139)</f>
        <v>245323</v>
      </c>
      <c r="J140" s="1477"/>
      <c r="K140" s="110">
        <f>SUMIF(L5:L139,#REF!,K5:K139)</f>
        <v>0</v>
      </c>
      <c r="L140" s="1253"/>
      <c r="M140" s="1253"/>
      <c r="N140" s="1253"/>
    </row>
    <row r="141" spans="1:14" s="342" customFormat="1" x14ac:dyDescent="0.25">
      <c r="A141" s="340"/>
      <c r="B141" s="340"/>
      <c r="C141" s="340"/>
      <c r="D141" s="341"/>
      <c r="F141" s="343"/>
      <c r="G141" s="263"/>
      <c r="H141" s="344"/>
      <c r="I141" s="263"/>
      <c r="J141" s="263"/>
      <c r="K141" s="264"/>
      <c r="L141" s="1314"/>
      <c r="M141" s="1314"/>
      <c r="N141" s="1314"/>
    </row>
    <row r="142" spans="1:14" ht="26.25" x14ac:dyDescent="0.25">
      <c r="A142" s="107" t="s">
        <v>327</v>
      </c>
      <c r="B142" s="107"/>
      <c r="C142" s="108"/>
      <c r="D142" s="107"/>
      <c r="E142" s="107"/>
      <c r="F142" s="107"/>
      <c r="G142" s="107"/>
      <c r="H142" s="107"/>
      <c r="I142" s="107"/>
      <c r="J142" s="107"/>
      <c r="K142" s="107"/>
      <c r="L142" s="1254"/>
      <c r="M142" s="1254"/>
      <c r="N142" s="1254"/>
    </row>
    <row r="143" spans="1:14" ht="38.25" x14ac:dyDescent="0.25">
      <c r="A143" s="111" t="s">
        <v>4</v>
      </c>
      <c r="B143" s="112" t="s">
        <v>5</v>
      </c>
      <c r="C143" s="113" t="s">
        <v>6</v>
      </c>
      <c r="D143" s="112" t="s">
        <v>7</v>
      </c>
      <c r="E143" s="112" t="s">
        <v>8</v>
      </c>
      <c r="F143" s="112" t="s">
        <v>9</v>
      </c>
      <c r="G143" s="111" t="s">
        <v>10</v>
      </c>
      <c r="H143" s="112" t="s">
        <v>11</v>
      </c>
      <c r="I143" s="112" t="s">
        <v>12</v>
      </c>
      <c r="J143" s="112" t="s">
        <v>13</v>
      </c>
      <c r="K143" s="112" t="s">
        <v>14</v>
      </c>
      <c r="L143" s="1255" t="s">
        <v>15</v>
      </c>
      <c r="M143" s="1255" t="s">
        <v>16</v>
      </c>
      <c r="N143" s="1256" t="s">
        <v>17</v>
      </c>
    </row>
    <row r="144" spans="1:14" s="814" customFormat="1" x14ac:dyDescent="0.25">
      <c r="A144" s="712"/>
      <c r="B144" s="719"/>
      <c r="C144" s="714"/>
      <c r="D144" s="712"/>
      <c r="E144" s="715"/>
      <c r="F144" s="712"/>
      <c r="G144" s="712"/>
      <c r="H144" s="120" t="str">
        <f>IF(G144="","",VLOOKUP(G144,ARANCEL!$B$5:$D$121,2,FALSE))</f>
        <v/>
      </c>
      <c r="I144" s="121"/>
      <c r="J144" s="119"/>
      <c r="K144" s="122" t="str">
        <f>IF(G144="","",VLOOKUP(G144,ARANCEL!$B$5:$D$121,3,FALSE)*J144)</f>
        <v/>
      </c>
      <c r="L144" s="1235" t="str">
        <f t="shared" ref="L144:L148" si="3">IF(E144="","","IMPAGO")</f>
        <v/>
      </c>
      <c r="M144" s="1235" t="str">
        <f t="shared" ref="M144:M148" si="4">IF(L144="IMPAGO","SIN O.C.","")</f>
        <v/>
      </c>
      <c r="N144" s="1235" t="str">
        <f t="shared" ref="N144:N148" si="5">IF(L144="IMPAGO","SIN FACT.","")</f>
        <v/>
      </c>
    </row>
    <row r="145" spans="1:14" s="814" customFormat="1" x14ac:dyDescent="0.25">
      <c r="A145" s="712"/>
      <c r="B145" s="719"/>
      <c r="C145" s="714"/>
      <c r="D145" s="712"/>
      <c r="E145" s="715"/>
      <c r="F145" s="712"/>
      <c r="G145" s="712"/>
      <c r="H145" s="120" t="str">
        <f>IF(G145="","",VLOOKUP(G145,ARANCEL!$B$5:$D$121,2,FALSE))</f>
        <v/>
      </c>
      <c r="I145" s="121"/>
      <c r="J145" s="119"/>
      <c r="K145" s="122" t="str">
        <f>IF(G145="","",VLOOKUP(G145,ARANCEL!$B$5:$D$121,3,FALSE)*J145)</f>
        <v/>
      </c>
      <c r="L145" s="1235" t="str">
        <f t="shared" si="3"/>
        <v/>
      </c>
      <c r="M145" s="1235" t="str">
        <f t="shared" si="4"/>
        <v/>
      </c>
      <c r="N145" s="1235" t="str">
        <f t="shared" si="5"/>
        <v/>
      </c>
    </row>
    <row r="146" spans="1:14" s="814" customFormat="1" x14ac:dyDescent="0.25">
      <c r="A146" s="712"/>
      <c r="B146" s="719"/>
      <c r="C146" s="714"/>
      <c r="D146" s="712"/>
      <c r="E146" s="715"/>
      <c r="F146" s="712"/>
      <c r="G146" s="712"/>
      <c r="H146" s="120" t="str">
        <f>IF(G146="","",VLOOKUP(G146,ARANCEL!$B$5:$D$121,2,FALSE))</f>
        <v/>
      </c>
      <c r="I146" s="121"/>
      <c r="J146" s="119"/>
      <c r="K146" s="122" t="str">
        <f>IF(G146="","",VLOOKUP(G146,ARANCEL!$B$5:$D$121,3,FALSE)*J146)</f>
        <v/>
      </c>
      <c r="L146" s="1235" t="str">
        <f t="shared" si="3"/>
        <v/>
      </c>
      <c r="M146" s="1235" t="str">
        <f t="shared" si="4"/>
        <v/>
      </c>
      <c r="N146" s="1235" t="str">
        <f t="shared" si="5"/>
        <v/>
      </c>
    </row>
    <row r="147" spans="1:14" s="814" customFormat="1" x14ac:dyDescent="0.25">
      <c r="A147" s="119"/>
      <c r="B147" s="164"/>
      <c r="C147" s="118"/>
      <c r="D147" s="119"/>
      <c r="E147" s="162"/>
      <c r="F147" s="119"/>
      <c r="G147" s="119"/>
      <c r="H147" s="120" t="str">
        <f>IF(G147="","",VLOOKUP(G147,ARANCEL!$B$5:$D$121,2,FALSE))</f>
        <v/>
      </c>
      <c r="I147" s="121"/>
      <c r="J147" s="119"/>
      <c r="K147" s="122" t="str">
        <f>IF(G147="","",VLOOKUP(G147,ARANCEL!$B$5:$D$121,3,FALSE)*J147)</f>
        <v/>
      </c>
      <c r="L147" s="1235" t="str">
        <f t="shared" si="3"/>
        <v/>
      </c>
      <c r="M147" s="1235" t="str">
        <f t="shared" si="4"/>
        <v/>
      </c>
      <c r="N147" s="1235" t="str">
        <f t="shared" si="5"/>
        <v/>
      </c>
    </row>
    <row r="148" spans="1:14" s="671" customFormat="1" x14ac:dyDescent="0.25">
      <c r="A148" s="119"/>
      <c r="B148" s="164"/>
      <c r="C148" s="118"/>
      <c r="D148" s="119"/>
      <c r="E148" s="162"/>
      <c r="F148" s="119"/>
      <c r="G148" s="119"/>
      <c r="H148" s="120" t="str">
        <f>IF(G148="","",VLOOKUP(G148,ARANCEL!$B$5:$D$121,2,FALSE))</f>
        <v/>
      </c>
      <c r="I148" s="121"/>
      <c r="J148" s="119"/>
      <c r="K148" s="122" t="str">
        <f>IF(G148="","",VLOOKUP(G148,ARANCEL!$B$5:$D$121,3,FALSE)*J148)</f>
        <v/>
      </c>
      <c r="L148" s="1235" t="str">
        <f t="shared" si="3"/>
        <v/>
      </c>
      <c r="M148" s="1235" t="str">
        <f t="shared" si="4"/>
        <v/>
      </c>
      <c r="N148" s="1235" t="str">
        <f t="shared" si="5"/>
        <v/>
      </c>
    </row>
    <row r="149" spans="1:14" ht="12.75" customHeight="1" x14ac:dyDescent="0.25"/>
    <row r="150" spans="1:14" s="201" customFormat="1" ht="26.25" x14ac:dyDescent="0.25">
      <c r="A150" s="109" t="s">
        <v>328</v>
      </c>
      <c r="B150" s="109"/>
      <c r="C150" s="130"/>
      <c r="D150" s="109"/>
      <c r="E150" s="109"/>
      <c r="F150" s="109"/>
      <c r="G150" s="109"/>
      <c r="H150" s="109"/>
      <c r="I150" s="109"/>
      <c r="J150" s="109"/>
      <c r="K150" s="109"/>
      <c r="L150" s="1254"/>
      <c r="M150" s="1254"/>
      <c r="N150" s="1254"/>
    </row>
    <row r="151" spans="1:14" ht="38.25" x14ac:dyDescent="0.25">
      <c r="A151" s="114" t="s">
        <v>4</v>
      </c>
      <c r="B151" s="115" t="s">
        <v>5</v>
      </c>
      <c r="C151" s="116" t="s">
        <v>6</v>
      </c>
      <c r="D151" s="115" t="s">
        <v>7</v>
      </c>
      <c r="E151" s="115" t="s">
        <v>8</v>
      </c>
      <c r="F151" s="115" t="s">
        <v>9</v>
      </c>
      <c r="G151" s="114" t="s">
        <v>10</v>
      </c>
      <c r="H151" s="115" t="s">
        <v>11</v>
      </c>
      <c r="I151" s="115" t="s">
        <v>12</v>
      </c>
      <c r="J151" s="115" t="s">
        <v>13</v>
      </c>
      <c r="K151" s="115" t="s">
        <v>14</v>
      </c>
      <c r="L151" s="1257" t="s">
        <v>15</v>
      </c>
      <c r="M151" s="1257" t="s">
        <v>16</v>
      </c>
      <c r="N151" s="1258" t="s">
        <v>17</v>
      </c>
    </row>
    <row r="152" spans="1:14" x14ac:dyDescent="0.25">
      <c r="A152" s="202"/>
      <c r="B152" s="294"/>
      <c r="C152" s="204"/>
      <c r="D152" s="202"/>
      <c r="E152" s="203"/>
      <c r="F152" s="202"/>
      <c r="G152" s="202"/>
      <c r="H152" s="132"/>
      <c r="I152" s="200"/>
      <c r="J152" s="202"/>
      <c r="K152" s="133"/>
      <c r="L152" s="1235"/>
      <c r="M152" s="1235"/>
      <c r="N152" s="1235"/>
    </row>
    <row r="153" spans="1:14" x14ac:dyDescent="0.25">
      <c r="A153" s="202"/>
      <c r="B153" s="294"/>
      <c r="C153" s="204"/>
      <c r="D153" s="202"/>
      <c r="E153" s="203"/>
      <c r="F153" s="202"/>
      <c r="G153" s="202"/>
      <c r="H153" s="132"/>
      <c r="I153" s="200"/>
      <c r="J153" s="202"/>
      <c r="K153" s="133"/>
      <c r="L153" s="1235"/>
      <c r="M153" s="1235"/>
      <c r="N153" s="1235"/>
    </row>
    <row r="154" spans="1:14" s="201" customFormat="1" x14ac:dyDescent="0.25">
      <c r="A154" s="202"/>
      <c r="B154" s="294"/>
      <c r="C154" s="204"/>
      <c r="D154" s="202"/>
      <c r="E154" s="203"/>
      <c r="F154" s="202"/>
      <c r="G154" s="202"/>
      <c r="H154" s="132"/>
      <c r="I154" s="200"/>
      <c r="J154" s="202"/>
      <c r="K154" s="133"/>
      <c r="L154" s="1235"/>
      <c r="M154" s="1235"/>
      <c r="N154" s="1235"/>
    </row>
    <row r="155" spans="1:14" s="201" customFormat="1" x14ac:dyDescent="0.25">
      <c r="A155" s="202"/>
      <c r="B155" s="294"/>
      <c r="C155" s="204"/>
      <c r="D155" s="202"/>
      <c r="E155" s="203"/>
      <c r="F155" s="202"/>
      <c r="G155" s="202"/>
      <c r="H155" s="132"/>
      <c r="I155" s="200"/>
      <c r="J155" s="202"/>
      <c r="K155" s="133"/>
      <c r="L155" s="1235"/>
      <c r="M155" s="1235"/>
      <c r="N155" s="1235"/>
    </row>
    <row r="156" spans="1:14" s="201" customFormat="1" x14ac:dyDescent="0.25">
      <c r="A156" s="202"/>
      <c r="B156" s="294"/>
      <c r="C156" s="204"/>
      <c r="D156" s="202"/>
      <c r="E156" s="203"/>
      <c r="F156" s="202"/>
      <c r="G156" s="202"/>
      <c r="H156" s="132"/>
      <c r="I156" s="200"/>
      <c r="J156" s="202"/>
      <c r="K156" s="133"/>
      <c r="L156" s="1235"/>
      <c r="M156" s="1235"/>
      <c r="N156" s="1235"/>
    </row>
    <row r="157" spans="1:14" s="201" customFormat="1" x14ac:dyDescent="0.25">
      <c r="A157" s="202"/>
      <c r="B157" s="294"/>
      <c r="C157" s="204"/>
      <c r="D157" s="202"/>
      <c r="E157" s="203"/>
      <c r="F157" s="202"/>
      <c r="G157" s="202"/>
      <c r="H157" s="132"/>
      <c r="I157" s="200"/>
      <c r="J157" s="202"/>
      <c r="K157" s="133"/>
      <c r="L157" s="1235"/>
      <c r="M157" s="1235"/>
      <c r="N157" s="1235"/>
    </row>
    <row r="158" spans="1:14" s="201" customFormat="1" x14ac:dyDescent="0.25">
      <c r="A158" s="202"/>
      <c r="B158" s="294"/>
      <c r="C158" s="204"/>
      <c r="D158" s="202"/>
      <c r="E158" s="203"/>
      <c r="F158" s="202"/>
      <c r="G158" s="202"/>
      <c r="H158" s="132"/>
      <c r="I158" s="200"/>
      <c r="J158" s="202"/>
      <c r="K158" s="133"/>
      <c r="L158" s="1235"/>
      <c r="M158" s="1235"/>
      <c r="N158" s="1235"/>
    </row>
    <row r="159" spans="1:14" s="201" customFormat="1" x14ac:dyDescent="0.25">
      <c r="A159" s="202"/>
      <c r="B159" s="294"/>
      <c r="C159" s="204"/>
      <c r="D159" s="202"/>
      <c r="E159" s="203"/>
      <c r="F159" s="202"/>
      <c r="G159" s="202"/>
      <c r="H159" s="132"/>
      <c r="I159" s="200"/>
      <c r="J159" s="202"/>
      <c r="K159" s="133"/>
      <c r="L159" s="1235"/>
      <c r="M159" s="1235"/>
      <c r="N159" s="1235"/>
    </row>
    <row r="160" spans="1:14" x14ac:dyDescent="0.25">
      <c r="A160" s="119"/>
      <c r="B160" s="164"/>
      <c r="C160" s="118"/>
      <c r="D160" s="119"/>
      <c r="E160" s="162"/>
      <c r="F160" s="119"/>
      <c r="G160" s="119"/>
      <c r="H160" s="120"/>
      <c r="I160" s="121"/>
      <c r="J160" s="119"/>
      <c r="K160" s="122"/>
      <c r="L160" s="1236"/>
      <c r="M160" s="1236"/>
      <c r="N160" s="1236"/>
    </row>
    <row r="161" spans="1:14" x14ac:dyDescent="0.25">
      <c r="A161" s="286"/>
      <c r="B161" s="286"/>
      <c r="C161" s="287"/>
      <c r="D161" s="286"/>
      <c r="E161" s="286"/>
      <c r="F161" s="286"/>
      <c r="G161" s="286"/>
      <c r="H161" s="286"/>
      <c r="I161" s="286"/>
      <c r="J161" s="286"/>
      <c r="K161" s="286"/>
      <c r="L161" s="1252"/>
      <c r="M161" s="1252"/>
      <c r="N161" s="1252"/>
    </row>
  </sheetData>
  <autoFilter ref="A5:N138">
    <sortState ref="A6:N138">
      <sortCondition ref="C5:C138"/>
    </sortState>
  </autoFilter>
  <customSheetViews>
    <customSheetView guid="{5A3E7664-B706-4E89-8FE4-5CD0E8149518}" scale="85" showAutoFilter="1">
      <pane ySplit="5" topLeftCell="A12" activePane="bottomLeft" state="frozen"/>
      <selection pane="bottomLeft" activeCell="A16" sqref="A16"/>
      <pageMargins left="0.7" right="0.7" top="0.75" bottom="0.75" header="0.3" footer="0.3"/>
      <pageSetup paperSize="9" orientation="portrait" r:id="rId1"/>
      <autoFilter ref="A5:N138">
        <sortState ref="A6:N138">
          <sortCondition ref="C5:C138"/>
        </sortState>
      </autoFilter>
    </customSheetView>
    <customSheetView guid="{90887117-F10F-4BFC-8FBC-C977ABC07CFF}" scale="85" showAutoFilter="1">
      <pane ySplit="5" topLeftCell="A84" activePane="bottomLeft" state="frozen"/>
      <selection pane="bottomLeft" activeCell="K97" sqref="K97"/>
      <pageMargins left="0.7" right="0.7" top="0.75" bottom="0.75" header="0.3" footer="0.3"/>
      <pageSetup paperSize="9" orientation="portrait" r:id="rId2"/>
      <autoFilter ref="A5:N99">
        <sortState ref="A7:N99">
          <sortCondition ref="C5:C97"/>
        </sortState>
      </autoFilter>
    </customSheetView>
    <customSheetView guid="{5C5191FA-2E8D-43C8-B7A4-943B410B3C52}" scale="85" showAutoFilter="1">
      <pane ySplit="5" topLeftCell="A6" activePane="bottomLeft" state="frozen"/>
      <selection pane="bottomLeft" activeCell="C6" sqref="C6"/>
      <pageMargins left="0.7" right="0.7" top="0.75" bottom="0.75" header="0.3" footer="0.3"/>
      <pageSetup paperSize="9" orientation="portrait" r:id="rId3"/>
      <autoFilter ref="A5:N138">
        <sortState ref="A6:N138">
          <sortCondition ref="C5:C138"/>
        </sortState>
      </autoFilter>
    </customSheetView>
  </customSheetViews>
  <mergeCells count="7">
    <mergeCell ref="I140:J140"/>
    <mergeCell ref="A1:D3"/>
    <mergeCell ref="E1:F1"/>
    <mergeCell ref="E2:F3"/>
    <mergeCell ref="G2:G3"/>
    <mergeCell ref="H2:H3"/>
    <mergeCell ref="I2:I3"/>
  </mergeCells>
  <hyperlinks>
    <hyperlink ref="H2" r:id="rId4"/>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7889" r:id="rId8" name="Button 1">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37891" r:id="rId9" name="Button 3">
              <controlPr defaultSize="0" print="0" autoFill="0" autoPict="0" macro="[0]!Botón7_Haga_clic_en">
                <anchor moveWithCells="1" sizeWithCells="1">
                  <from>
                    <xdr:col>0</xdr:col>
                    <xdr:colOff>0</xdr:colOff>
                    <xdr:row>138</xdr:row>
                    <xdr:rowOff>180975</xdr:rowOff>
                  </from>
                  <to>
                    <xdr:col>1</xdr:col>
                    <xdr:colOff>0</xdr:colOff>
                    <xdr:row>140</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8" tint="-0.499984740745262"/>
  </sheetPr>
  <dimension ref="A1:AL270"/>
  <sheetViews>
    <sheetView zoomScale="85" zoomScaleNormal="85" workbookViewId="0">
      <pane ySplit="5" topLeftCell="A236" activePane="bottomLeft" state="frozen"/>
      <selection pane="bottomLeft" activeCell="A247" sqref="A247"/>
    </sheetView>
  </sheetViews>
  <sheetFormatPr baseColWidth="10" defaultRowHeight="15" x14ac:dyDescent="0.25"/>
  <cols>
    <col min="1" max="1" width="25.42578125" style="7" customWidth="1"/>
    <col min="2" max="2" width="11.85546875" style="7" customWidth="1"/>
    <col min="3" max="3" width="26.7109375" style="7" customWidth="1"/>
    <col min="4" max="4" width="11.42578125" style="7" customWidth="1"/>
    <col min="5" max="5" width="10.7109375" style="7" customWidth="1"/>
    <col min="6" max="6" width="11.28515625" style="7" customWidth="1"/>
    <col min="7" max="7" width="13" style="7" customWidth="1"/>
    <col min="8" max="8" width="50.85546875" style="7" customWidth="1"/>
    <col min="9" max="9" width="10.140625" style="7" customWidth="1"/>
    <col min="10" max="10" width="8.28515625" style="7" customWidth="1"/>
    <col min="11" max="11" width="10.7109375" style="7" customWidth="1"/>
    <col min="12" max="12" width="14.42578125" style="1232" customWidth="1"/>
    <col min="13" max="13" width="11.7109375" style="1232" customWidth="1"/>
    <col min="14" max="14" width="11" style="1232" customWidth="1"/>
    <col min="15" max="16384" width="11.42578125" style="7"/>
  </cols>
  <sheetData>
    <row r="1" spans="1:38" s="266" customFormat="1" ht="15" customHeight="1" x14ac:dyDescent="0.25">
      <c r="A1" s="992"/>
      <c r="B1" s="993"/>
      <c r="C1" s="993"/>
      <c r="D1" s="993"/>
      <c r="E1" s="1524" t="s">
        <v>0</v>
      </c>
      <c r="F1" s="1524"/>
      <c r="G1" s="980" t="s">
        <v>1</v>
      </c>
      <c r="H1" s="980" t="s">
        <v>2</v>
      </c>
      <c r="I1" s="980" t="s">
        <v>5675</v>
      </c>
      <c r="J1" s="977"/>
      <c r="K1" s="977"/>
      <c r="L1" s="1300"/>
      <c r="M1" s="1300"/>
      <c r="N1" s="1300"/>
      <c r="O1" s="7"/>
      <c r="P1" s="7"/>
      <c r="Q1" s="7"/>
      <c r="R1" s="7"/>
      <c r="S1" s="7"/>
      <c r="T1" s="7"/>
      <c r="U1" s="7"/>
      <c r="V1" s="7"/>
      <c r="W1" s="7"/>
      <c r="X1" s="7"/>
      <c r="Y1" s="7"/>
      <c r="Z1" s="7"/>
      <c r="AA1" s="7"/>
      <c r="AB1" s="7"/>
      <c r="AC1" s="7"/>
      <c r="AD1" s="7"/>
      <c r="AE1" s="7"/>
      <c r="AF1" s="7"/>
      <c r="AG1" s="7"/>
      <c r="AH1" s="7"/>
      <c r="AI1" s="7"/>
      <c r="AJ1" s="7"/>
      <c r="AK1" s="991"/>
      <c r="AL1" s="991"/>
    </row>
    <row r="2" spans="1:38" s="266" customFormat="1" ht="15" customHeight="1" x14ac:dyDescent="0.25">
      <c r="A2" s="993"/>
      <c r="B2" s="993"/>
      <c r="C2" s="993"/>
      <c r="D2" s="993"/>
      <c r="E2" s="1525" t="s">
        <v>5696</v>
      </c>
      <c r="F2" s="1526"/>
      <c r="G2" s="1527" t="s">
        <v>3737</v>
      </c>
      <c r="H2" s="1528" t="s">
        <v>5697</v>
      </c>
      <c r="I2" s="1529">
        <v>66764557</v>
      </c>
      <c r="J2" s="978"/>
      <c r="K2" s="978"/>
      <c r="L2" s="1301"/>
      <c r="M2" s="1300"/>
      <c r="N2" s="1300"/>
      <c r="O2" s="7"/>
      <c r="P2" s="7"/>
      <c r="Q2" s="7"/>
      <c r="R2" s="7"/>
      <c r="S2" s="7"/>
      <c r="T2" s="7"/>
      <c r="U2" s="7"/>
      <c r="V2" s="7"/>
      <c r="W2" s="7"/>
      <c r="X2" s="7"/>
      <c r="Y2" s="7"/>
      <c r="Z2" s="7"/>
      <c r="AA2" s="7"/>
      <c r="AB2" s="7"/>
      <c r="AC2" s="7"/>
      <c r="AD2" s="7"/>
      <c r="AE2" s="7"/>
      <c r="AF2" s="7"/>
      <c r="AG2" s="7"/>
      <c r="AH2" s="7"/>
      <c r="AI2" s="7"/>
      <c r="AJ2" s="7"/>
      <c r="AK2" s="991"/>
      <c r="AL2" s="991"/>
    </row>
    <row r="3" spans="1:38" s="266" customFormat="1" ht="15" customHeight="1" x14ac:dyDescent="0.25">
      <c r="A3" s="993"/>
      <c r="B3" s="993"/>
      <c r="C3" s="993"/>
      <c r="D3" s="993"/>
      <c r="E3" s="1526"/>
      <c r="F3" s="1526"/>
      <c r="G3" s="1527"/>
      <c r="H3" s="1526"/>
      <c r="I3" s="1529"/>
      <c r="J3" s="977"/>
      <c r="K3" s="977"/>
      <c r="L3" s="1300"/>
      <c r="M3" s="1300"/>
      <c r="N3" s="1300"/>
      <c r="O3" s="7"/>
      <c r="P3" s="7"/>
      <c r="Q3" s="7"/>
      <c r="R3" s="7"/>
      <c r="S3" s="7"/>
      <c r="T3" s="7"/>
      <c r="U3" s="7"/>
      <c r="V3" s="7"/>
      <c r="W3" s="7"/>
      <c r="X3" s="7"/>
      <c r="Y3" s="7"/>
      <c r="Z3" s="7"/>
      <c r="AA3" s="7"/>
      <c r="AB3" s="7"/>
      <c r="AC3" s="7"/>
      <c r="AD3" s="7"/>
      <c r="AE3" s="7"/>
      <c r="AF3" s="7"/>
      <c r="AG3" s="7"/>
      <c r="AH3" s="7"/>
      <c r="AI3" s="7"/>
      <c r="AJ3" s="7"/>
      <c r="AK3" s="991"/>
      <c r="AL3" s="991"/>
    </row>
    <row r="4" spans="1:38" s="974" customFormat="1" ht="15" customHeight="1" x14ac:dyDescent="0.25">
      <c r="A4" s="977"/>
      <c r="B4" s="977"/>
      <c r="C4" s="979"/>
      <c r="D4" s="977"/>
      <c r="E4" s="977"/>
      <c r="F4" s="977"/>
      <c r="G4" s="977"/>
      <c r="H4" s="977"/>
      <c r="I4" s="977"/>
      <c r="J4" s="977"/>
      <c r="K4" s="977"/>
      <c r="L4" s="1300"/>
      <c r="M4" s="1300"/>
      <c r="N4" s="1300"/>
      <c r="O4" s="975"/>
      <c r="P4" s="975"/>
      <c r="Q4" s="975"/>
      <c r="R4" s="975"/>
      <c r="S4" s="975"/>
      <c r="T4" s="975"/>
      <c r="U4" s="975"/>
      <c r="V4" s="975"/>
      <c r="W4" s="975"/>
      <c r="X4" s="975"/>
      <c r="Y4" s="975"/>
      <c r="Z4" s="975"/>
      <c r="AA4" s="975"/>
      <c r="AB4" s="975"/>
      <c r="AC4" s="975"/>
      <c r="AD4" s="975"/>
      <c r="AE4" s="975"/>
      <c r="AF4" s="975"/>
      <c r="AG4" s="975"/>
      <c r="AH4" s="975"/>
      <c r="AI4" s="975"/>
      <c r="AJ4" s="975"/>
    </row>
    <row r="5" spans="1:38" s="266" customFormat="1" ht="35.25" customHeight="1" x14ac:dyDescent="0.25">
      <c r="A5" s="1050" t="s">
        <v>4</v>
      </c>
      <c r="B5" s="1051" t="s">
        <v>5</v>
      </c>
      <c r="C5" s="1051" t="s">
        <v>6</v>
      </c>
      <c r="D5" s="1051" t="s">
        <v>7</v>
      </c>
      <c r="E5" s="1051" t="s">
        <v>8</v>
      </c>
      <c r="F5" s="1051" t="s">
        <v>9</v>
      </c>
      <c r="G5" s="1050" t="s">
        <v>10</v>
      </c>
      <c r="H5" s="1051" t="s">
        <v>11</v>
      </c>
      <c r="I5" s="1051" t="s">
        <v>12</v>
      </c>
      <c r="J5" s="1051" t="s">
        <v>13</v>
      </c>
      <c r="K5" s="1051" t="s">
        <v>14</v>
      </c>
      <c r="L5" s="1302" t="s">
        <v>549</v>
      </c>
      <c r="M5" s="1302" t="s">
        <v>550</v>
      </c>
      <c r="N5" s="1303" t="s">
        <v>548</v>
      </c>
      <c r="O5" s="7"/>
      <c r="P5" s="7"/>
      <c r="Q5" s="7"/>
      <c r="R5" s="7"/>
      <c r="S5" s="7"/>
      <c r="T5" s="7"/>
      <c r="U5" s="7"/>
      <c r="V5" s="7"/>
      <c r="W5" s="7"/>
      <c r="X5" s="7"/>
      <c r="Y5" s="7"/>
      <c r="Z5" s="7"/>
      <c r="AA5" s="7"/>
      <c r="AB5" s="7"/>
      <c r="AC5" s="7"/>
      <c r="AD5" s="7"/>
      <c r="AE5" s="7"/>
      <c r="AF5" s="7"/>
      <c r="AG5" s="7"/>
      <c r="AH5" s="7"/>
      <c r="AI5" s="7"/>
      <c r="AJ5" s="7"/>
    </row>
    <row r="6" spans="1:38" x14ac:dyDescent="0.25">
      <c r="A6" s="1052" t="s">
        <v>305</v>
      </c>
      <c r="B6" s="1053">
        <v>42009</v>
      </c>
      <c r="C6" s="1054" t="s">
        <v>9211</v>
      </c>
      <c r="D6" s="1052" t="s">
        <v>2323</v>
      </c>
      <c r="E6" s="1055">
        <v>10302987</v>
      </c>
      <c r="F6" s="1052">
        <v>30296919</v>
      </c>
      <c r="G6" s="1052">
        <v>2704005</v>
      </c>
      <c r="H6" s="1056" t="str">
        <f>IF(G6="","",VLOOKUP(G6,ARANCEL!$B$5:$D$121,2,FALSE))</f>
        <v>PROVISORIO</v>
      </c>
      <c r="I6" s="1057" t="s">
        <v>342</v>
      </c>
      <c r="J6" s="1052">
        <v>1</v>
      </c>
      <c r="K6" s="1058">
        <f>IF(G6="","",VLOOKUP(G6,ARANCEL!$B$5:$D$121,3,FALSE)*J6)</f>
        <v>3250</v>
      </c>
      <c r="L6" s="1307" t="str">
        <f>IF(E6="","","IMPAGO")</f>
        <v>IMPAGO</v>
      </c>
      <c r="M6" s="1307" t="str">
        <f>IF(L6="IMPAGO","SIN O.C.","")</f>
        <v>SIN O.C.</v>
      </c>
      <c r="N6" s="1308" t="str">
        <f>IF(L6="IMPAGO","SIN FACT.","")</f>
        <v>SIN FACT.</v>
      </c>
    </row>
    <row r="7" spans="1:38" x14ac:dyDescent="0.25">
      <c r="A7" s="1052" t="s">
        <v>305</v>
      </c>
      <c r="B7" s="1053">
        <v>42006</v>
      </c>
      <c r="C7" s="1054" t="s">
        <v>9210</v>
      </c>
      <c r="D7" s="1052" t="s">
        <v>83</v>
      </c>
      <c r="E7" s="1055">
        <v>10303191</v>
      </c>
      <c r="F7" s="1052">
        <v>29858385</v>
      </c>
      <c r="G7" s="1052">
        <v>2704005</v>
      </c>
      <c r="H7" s="1056" t="str">
        <f>IF(G7="","",VLOOKUP(G7,ARANCEL!$B$5:$D$121,2,FALSE))</f>
        <v>PROVISORIO</v>
      </c>
      <c r="I7" s="1057" t="s">
        <v>668</v>
      </c>
      <c r="J7" s="1052">
        <v>1</v>
      </c>
      <c r="K7" s="1058">
        <f>IF(G7="","",VLOOKUP(G7,ARANCEL!$B$5:$D$121,3,FALSE)*J7)</f>
        <v>3250</v>
      </c>
      <c r="L7" s="1353" t="s">
        <v>9431</v>
      </c>
      <c r="M7" s="1353">
        <v>4500269304</v>
      </c>
      <c r="N7" s="1354" t="s">
        <v>9464</v>
      </c>
    </row>
    <row r="8" spans="1:38" x14ac:dyDescent="0.25">
      <c r="A8" s="1052" t="s">
        <v>305</v>
      </c>
      <c r="B8" s="1053">
        <v>41908</v>
      </c>
      <c r="C8" s="1054" t="s">
        <v>7282</v>
      </c>
      <c r="D8" s="1052" t="s">
        <v>83</v>
      </c>
      <c r="E8" s="1055">
        <v>10258125</v>
      </c>
      <c r="F8" s="1052">
        <v>28600476</v>
      </c>
      <c r="G8" s="1052">
        <v>2704005</v>
      </c>
      <c r="H8" s="1056" t="str">
        <f>IF(G8="","",VLOOKUP(G8,ARANCEL!$B$5:$D$121,2,FALSE))</f>
        <v>PROVISORIO</v>
      </c>
      <c r="I8" s="1057" t="s">
        <v>329</v>
      </c>
      <c r="J8" s="1052">
        <v>1</v>
      </c>
      <c r="K8" s="1058">
        <f>IF(G8="","",VLOOKUP(G8,ARANCEL!$B$5:$D$121,3,FALSE)*J8)</f>
        <v>3250</v>
      </c>
      <c r="L8" s="1305" t="s">
        <v>7548</v>
      </c>
      <c r="M8" s="1305">
        <v>4500255032</v>
      </c>
      <c r="N8" s="1306" t="s">
        <v>7562</v>
      </c>
    </row>
    <row r="9" spans="1:38" x14ac:dyDescent="0.25">
      <c r="A9" s="1052" t="s">
        <v>305</v>
      </c>
      <c r="B9" s="1053">
        <v>41922</v>
      </c>
      <c r="C9" s="1054" t="s">
        <v>7282</v>
      </c>
      <c r="D9" s="1052" t="s">
        <v>83</v>
      </c>
      <c r="E9" s="1055">
        <v>10262346</v>
      </c>
      <c r="F9" s="1052">
        <v>28600476</v>
      </c>
      <c r="G9" s="1052">
        <v>2704003</v>
      </c>
      <c r="H9" s="1056" t="str">
        <f>IF(G9="","",VLOOKUP(G9,ARANCEL!$B$5:$D$121,2,FALSE))</f>
        <v xml:space="preserve">CORONA PERIFERICA CON PERNO MUÑON COLADO </v>
      </c>
      <c r="I9" s="1057" t="s">
        <v>329</v>
      </c>
      <c r="J9" s="1052">
        <v>1</v>
      </c>
      <c r="K9" s="1058">
        <f>IF(G9="","",VLOOKUP(G9,ARANCEL!$B$5:$D$121,3,FALSE)*J9)</f>
        <v>32612</v>
      </c>
      <c r="L9" s="1305" t="s">
        <v>8279</v>
      </c>
      <c r="M9" s="1305">
        <v>4500259382</v>
      </c>
      <c r="N9" s="1306" t="s">
        <v>8288</v>
      </c>
    </row>
    <row r="10" spans="1:38" x14ac:dyDescent="0.25">
      <c r="A10" s="1052" t="s">
        <v>305</v>
      </c>
      <c r="B10" s="1053">
        <v>41445</v>
      </c>
      <c r="C10" s="1054" t="s">
        <v>2159</v>
      </c>
      <c r="D10" s="1052" t="s">
        <v>83</v>
      </c>
      <c r="E10" s="1055">
        <v>10145577</v>
      </c>
      <c r="F10" s="1052">
        <v>21756707</v>
      </c>
      <c r="G10" s="1052">
        <v>2704005</v>
      </c>
      <c r="H10" s="1056" t="str">
        <f>IF(G10="","",VLOOKUP(G10,ARANCEL!$B$5:$D$121,2,FALSE))</f>
        <v>PROVISORIO</v>
      </c>
      <c r="I10" s="1057" t="s">
        <v>324</v>
      </c>
      <c r="J10" s="1052">
        <v>1</v>
      </c>
      <c r="K10" s="1058">
        <f>IF(G10="","",VLOOKUP(G10,ARANCEL!$B$5:$D$121,3,FALSE)*J10)</f>
        <v>3250</v>
      </c>
      <c r="L10" s="1070" t="s">
        <v>48</v>
      </c>
      <c r="M10" s="1070" t="s">
        <v>2112</v>
      </c>
      <c r="N10" s="1304">
        <v>6798</v>
      </c>
    </row>
    <row r="11" spans="1:38" x14ac:dyDescent="0.25">
      <c r="A11" s="1052" t="s">
        <v>305</v>
      </c>
      <c r="B11" s="1053">
        <v>41463</v>
      </c>
      <c r="C11" s="1054" t="s">
        <v>2159</v>
      </c>
      <c r="D11" s="1052" t="s">
        <v>83</v>
      </c>
      <c r="E11" s="1055">
        <v>10147469</v>
      </c>
      <c r="F11" s="1052">
        <v>21756707</v>
      </c>
      <c r="G11" s="1052">
        <v>2704003</v>
      </c>
      <c r="H11" s="1056" t="str">
        <f>IF(G11="","",VLOOKUP(G11,ARANCEL!$B$5:$D$121,2,FALSE))</f>
        <v xml:space="preserve">CORONA PERIFERICA CON PERNO MUÑON COLADO </v>
      </c>
      <c r="I11" s="1057" t="s">
        <v>324</v>
      </c>
      <c r="J11" s="1052">
        <v>1</v>
      </c>
      <c r="K11" s="1058">
        <f>IF(G11="","",VLOOKUP(G11,ARANCEL!$B$5:$D$121,3,FALSE)*J11)</f>
        <v>32612</v>
      </c>
      <c r="L11" s="1070" t="s">
        <v>48</v>
      </c>
      <c r="M11" s="1070" t="s">
        <v>2112</v>
      </c>
      <c r="N11" s="1304">
        <v>6798</v>
      </c>
    </row>
    <row r="12" spans="1:38" x14ac:dyDescent="0.25">
      <c r="A12" s="1052" t="s">
        <v>305</v>
      </c>
      <c r="B12" s="1053">
        <v>41790</v>
      </c>
      <c r="C12" s="1054" t="s">
        <v>4847</v>
      </c>
      <c r="D12" s="1052" t="s">
        <v>83</v>
      </c>
      <c r="E12" s="1055">
        <v>10203612</v>
      </c>
      <c r="F12" s="1052">
        <v>26595126</v>
      </c>
      <c r="G12" s="1052">
        <v>2704005</v>
      </c>
      <c r="H12" s="1056" t="str">
        <f>IF(G12="","",VLOOKUP(G12,ARANCEL!$B$5:$D$121,2,FALSE))</f>
        <v>PROVISORIO</v>
      </c>
      <c r="I12" s="1057" t="s">
        <v>323</v>
      </c>
      <c r="J12" s="1052">
        <v>1</v>
      </c>
      <c r="K12" s="1058">
        <f>IF(G12="","",VLOOKUP(G12,ARANCEL!$B$5:$D$121,3,FALSE)*J12)</f>
        <v>3250</v>
      </c>
      <c r="L12" s="1305" t="s">
        <v>5292</v>
      </c>
      <c r="M12" s="1305">
        <v>4500235532</v>
      </c>
      <c r="N12" s="1306">
        <v>9402</v>
      </c>
    </row>
    <row r="13" spans="1:38" x14ac:dyDescent="0.25">
      <c r="A13" s="1052" t="s">
        <v>305</v>
      </c>
      <c r="B13" s="1053">
        <v>41803</v>
      </c>
      <c r="C13" s="1054" t="s">
        <v>4847</v>
      </c>
      <c r="D13" s="1052" t="s">
        <v>83</v>
      </c>
      <c r="E13" s="1055">
        <v>10203612</v>
      </c>
      <c r="F13" s="1052">
        <v>26595126</v>
      </c>
      <c r="G13" s="1052">
        <v>2704003</v>
      </c>
      <c r="H13" s="1056" t="str">
        <f>IF(G13="","",VLOOKUP(G13,ARANCEL!$B$5:$D$121,2,FALSE))</f>
        <v xml:space="preserve">CORONA PERIFERICA CON PERNO MUÑON COLADO </v>
      </c>
      <c r="I13" s="1057" t="s">
        <v>323</v>
      </c>
      <c r="J13" s="1052">
        <v>1</v>
      </c>
      <c r="K13" s="1058">
        <f>IF(G13="","",VLOOKUP(G13,ARANCEL!$B$5:$D$121,3,FALSE)*J13)</f>
        <v>32612</v>
      </c>
      <c r="L13" s="1305" t="s">
        <v>5742</v>
      </c>
      <c r="M13" s="1305">
        <v>4500239583</v>
      </c>
      <c r="N13" s="1306" t="s">
        <v>5759</v>
      </c>
    </row>
    <row r="14" spans="1:38" x14ac:dyDescent="0.25">
      <c r="A14" s="1052" t="s">
        <v>305</v>
      </c>
      <c r="B14" s="1053">
        <v>41911</v>
      </c>
      <c r="C14" s="1054" t="s">
        <v>7283</v>
      </c>
      <c r="D14" s="1052" t="s">
        <v>83</v>
      </c>
      <c r="E14" s="1055">
        <v>10258156</v>
      </c>
      <c r="F14" s="1052">
        <v>28004235</v>
      </c>
      <c r="G14" s="1052">
        <v>2704005</v>
      </c>
      <c r="H14" s="1056" t="str">
        <f>IF(G14="","",VLOOKUP(G14,ARANCEL!$B$5:$D$121,2,FALSE))</f>
        <v>PROVISORIO</v>
      </c>
      <c r="I14" s="1057" t="s">
        <v>335</v>
      </c>
      <c r="J14" s="1052">
        <v>1</v>
      </c>
      <c r="K14" s="1058">
        <f>IF(G14="","",VLOOKUP(G14,ARANCEL!$B$5:$D$121,3,FALSE)*J14)</f>
        <v>3250</v>
      </c>
      <c r="L14" s="1305" t="s">
        <v>7548</v>
      </c>
      <c r="M14" s="1305">
        <v>4500255032</v>
      </c>
      <c r="N14" s="1306" t="s">
        <v>7562</v>
      </c>
    </row>
    <row r="15" spans="1:38" x14ac:dyDescent="0.25">
      <c r="A15" s="1052" t="s">
        <v>305</v>
      </c>
      <c r="B15" s="1053">
        <v>41948</v>
      </c>
      <c r="C15" s="1054" t="s">
        <v>7283</v>
      </c>
      <c r="D15" s="1052" t="s">
        <v>83</v>
      </c>
      <c r="E15" s="1055">
        <v>10258156</v>
      </c>
      <c r="F15" s="1052">
        <v>28004235</v>
      </c>
      <c r="G15" s="1052">
        <v>2704003</v>
      </c>
      <c r="H15" s="1056" t="str">
        <f>IF(G15="","",VLOOKUP(G15,ARANCEL!$B$5:$D$121,2,FALSE))</f>
        <v xml:space="preserve">CORONA PERIFERICA CON PERNO MUÑON COLADO </v>
      </c>
      <c r="I15" s="1057" t="s">
        <v>335</v>
      </c>
      <c r="J15" s="1052">
        <v>1</v>
      </c>
      <c r="K15" s="1058">
        <f>IF(G15="","",VLOOKUP(G15,ARANCEL!$B$5:$D$121,3,FALSE)*J15)</f>
        <v>32612</v>
      </c>
      <c r="L15" s="1305" t="s">
        <v>8279</v>
      </c>
      <c r="M15" s="1305">
        <v>4500260754</v>
      </c>
      <c r="N15" s="1306" t="s">
        <v>8298</v>
      </c>
    </row>
    <row r="16" spans="1:38" x14ac:dyDescent="0.25">
      <c r="A16" s="1052" t="s">
        <v>305</v>
      </c>
      <c r="B16" s="1053">
        <v>41848</v>
      </c>
      <c r="C16" s="1054" t="s">
        <v>6053</v>
      </c>
      <c r="D16" s="1052" t="s">
        <v>83</v>
      </c>
      <c r="E16" s="1055">
        <v>10231750</v>
      </c>
      <c r="F16" s="1052">
        <v>27625372</v>
      </c>
      <c r="G16" s="1052">
        <v>2704005</v>
      </c>
      <c r="H16" s="1056" t="str">
        <f>IF(G16="","",VLOOKUP(G16,ARANCEL!$B$5:$D$121,2,FALSE))</f>
        <v>PROVISORIO</v>
      </c>
      <c r="I16" s="1057" t="s">
        <v>318</v>
      </c>
      <c r="J16" s="1052">
        <v>1</v>
      </c>
      <c r="K16" s="1058">
        <f>IF(G16="","",VLOOKUP(G16,ARANCEL!$B$5:$D$121,3,FALSE)*J16)</f>
        <v>3250</v>
      </c>
      <c r="L16" s="1305" t="s">
        <v>6017</v>
      </c>
      <c r="M16" s="1305">
        <v>4500245550</v>
      </c>
      <c r="N16" s="1306">
        <v>9818</v>
      </c>
    </row>
    <row r="17" spans="1:14" x14ac:dyDescent="0.25">
      <c r="A17" s="1052" t="s">
        <v>305</v>
      </c>
      <c r="B17" s="1053">
        <v>41891</v>
      </c>
      <c r="C17" s="1054" t="s">
        <v>6053</v>
      </c>
      <c r="D17" s="1052" t="s">
        <v>83</v>
      </c>
      <c r="E17" s="1055">
        <v>10231750</v>
      </c>
      <c r="F17" s="1052">
        <v>27625372</v>
      </c>
      <c r="G17" s="1052">
        <v>2704003</v>
      </c>
      <c r="H17" s="1056" t="str">
        <f>IF(G17="","",VLOOKUP(G17,ARANCEL!$B$5:$D$121,2,FALSE))</f>
        <v xml:space="preserve">CORONA PERIFERICA CON PERNO MUÑON COLADO </v>
      </c>
      <c r="I17" s="1057" t="s">
        <v>318</v>
      </c>
      <c r="J17" s="1052">
        <v>1</v>
      </c>
      <c r="K17" s="1058">
        <f>IF(G17="","",VLOOKUP(G17,ARANCEL!$B$5:$D$121,3,FALSE)*J17)</f>
        <v>32612</v>
      </c>
      <c r="L17" s="1305" t="s">
        <v>7548</v>
      </c>
      <c r="M17" s="1305">
        <v>4500255032</v>
      </c>
      <c r="N17" s="1306" t="s">
        <v>7562</v>
      </c>
    </row>
    <row r="18" spans="1:14" x14ac:dyDescent="0.25">
      <c r="A18" s="1052" t="s">
        <v>305</v>
      </c>
      <c r="B18" s="1053">
        <v>41815</v>
      </c>
      <c r="C18" s="1054" t="s">
        <v>5348</v>
      </c>
      <c r="D18" s="1052" t="s">
        <v>5349</v>
      </c>
      <c r="E18" s="1055">
        <v>10215566</v>
      </c>
      <c r="F18" s="1052">
        <v>26024184</v>
      </c>
      <c r="G18" s="1052">
        <v>2705003</v>
      </c>
      <c r="H18" s="1056" t="str">
        <f>IF(G18="","",VLOOKUP(G18,ARANCEL!$B$5:$D$121,2,FALSE))</f>
        <v>INCRUSTACION ESTETICA (ART-GLASS O CERAMICA)</v>
      </c>
      <c r="I18" s="1057" t="s">
        <v>312</v>
      </c>
      <c r="J18" s="1052">
        <v>1</v>
      </c>
      <c r="K18" s="1058">
        <f>IF(G18="","",VLOOKUP(G18,ARANCEL!$B$5:$D$121,3,FALSE)*J18)</f>
        <v>15676</v>
      </c>
      <c r="L18" s="1305" t="s">
        <v>5742</v>
      </c>
      <c r="M18" s="1305">
        <v>4500239583</v>
      </c>
      <c r="N18" s="1306" t="s">
        <v>5759</v>
      </c>
    </row>
    <row r="19" spans="1:14" x14ac:dyDescent="0.25">
      <c r="A19" s="1052" t="s">
        <v>305</v>
      </c>
      <c r="B19" s="1053">
        <v>41439</v>
      </c>
      <c r="C19" s="1054" t="s">
        <v>2158</v>
      </c>
      <c r="D19" s="1052" t="s">
        <v>89</v>
      </c>
      <c r="E19" s="1055">
        <v>10145398</v>
      </c>
      <c r="F19" s="1052">
        <v>21743433</v>
      </c>
      <c r="G19" s="1052">
        <v>2705003</v>
      </c>
      <c r="H19" s="1056" t="str">
        <f>IF(G19="","",VLOOKUP(G19,ARANCEL!$B$5:$D$121,2,FALSE))</f>
        <v>INCRUSTACION ESTETICA (ART-GLASS O CERAMICA)</v>
      </c>
      <c r="I19" s="1057" t="s">
        <v>322</v>
      </c>
      <c r="J19" s="1052">
        <v>1</v>
      </c>
      <c r="K19" s="1058">
        <f>IF(G19="","",VLOOKUP(G19,ARANCEL!$B$5:$D$121,3,FALSE)*J19)</f>
        <v>15676</v>
      </c>
      <c r="L19" s="1070" t="s">
        <v>48</v>
      </c>
      <c r="M19" s="1070" t="s">
        <v>2112</v>
      </c>
      <c r="N19" s="1304">
        <v>6798</v>
      </c>
    </row>
    <row r="20" spans="1:14" x14ac:dyDescent="0.25">
      <c r="A20" s="1052" t="s">
        <v>305</v>
      </c>
      <c r="B20" s="1053">
        <v>41885</v>
      </c>
      <c r="C20" s="1054" t="s">
        <v>6858</v>
      </c>
      <c r="D20" s="1052" t="s">
        <v>2323</v>
      </c>
      <c r="E20" s="1055">
        <v>10251614</v>
      </c>
      <c r="F20" s="1052">
        <v>28188291</v>
      </c>
      <c r="G20" s="1052">
        <v>2704005</v>
      </c>
      <c r="H20" s="1056" t="str">
        <f>IF(G20="","",VLOOKUP(G20,ARANCEL!$B$5:$D$121,2,FALSE))</f>
        <v>PROVISORIO</v>
      </c>
      <c r="I20" s="1057" t="s">
        <v>325</v>
      </c>
      <c r="J20" s="1052">
        <v>1</v>
      </c>
      <c r="K20" s="1058">
        <f>IF(G20="","",VLOOKUP(G20,ARANCEL!$B$5:$D$121,3,FALSE)*J20)</f>
        <v>3250</v>
      </c>
      <c r="L20" s="1305" t="s">
        <v>6905</v>
      </c>
      <c r="M20" s="1305">
        <v>4500251425</v>
      </c>
      <c r="N20" s="1306" t="s">
        <v>7151</v>
      </c>
    </row>
    <row r="21" spans="1:14" x14ac:dyDescent="0.25">
      <c r="A21" s="1052" t="s">
        <v>305</v>
      </c>
      <c r="B21" s="1053">
        <v>41996</v>
      </c>
      <c r="C21" s="1054" t="s">
        <v>6858</v>
      </c>
      <c r="D21" s="1052" t="s">
        <v>2323</v>
      </c>
      <c r="E21" s="1055">
        <v>10299676</v>
      </c>
      <c r="F21" s="1052">
        <v>28188291</v>
      </c>
      <c r="G21" s="1052">
        <v>2702048</v>
      </c>
      <c r="H21" s="1056" t="str">
        <f>IF(G21="","",VLOOKUP(G21,ARANCEL!$B$5:$D$121,2,FALSE))</f>
        <v xml:space="preserve">SERVICIO LAB. IMPLANTE CORONA CEMENTADA/ATORNILLADA </v>
      </c>
      <c r="I21" s="1057" t="s">
        <v>325</v>
      </c>
      <c r="J21" s="1052">
        <v>1</v>
      </c>
      <c r="K21" s="1058">
        <f>IF(G21="","",VLOOKUP(G21,ARANCEL!$B$5:$D$121,3,FALSE)*J21)</f>
        <v>43857</v>
      </c>
      <c r="L21" s="1353" t="s">
        <v>9431</v>
      </c>
      <c r="M21" s="1353">
        <v>4500269304</v>
      </c>
      <c r="N21" s="1354" t="s">
        <v>9464</v>
      </c>
    </row>
    <row r="22" spans="1:14" x14ac:dyDescent="0.25">
      <c r="A22" s="1052" t="s">
        <v>305</v>
      </c>
      <c r="B22" s="1053">
        <v>41911</v>
      </c>
      <c r="C22" s="1054" t="s">
        <v>7284</v>
      </c>
      <c r="D22" s="1052" t="s">
        <v>2927</v>
      </c>
      <c r="E22" s="1055">
        <v>10258155</v>
      </c>
      <c r="F22" s="1052">
        <v>28039864</v>
      </c>
      <c r="G22" s="1052">
        <v>2704005</v>
      </c>
      <c r="H22" s="1056" t="str">
        <f>IF(G22="","",VLOOKUP(G22,ARANCEL!$B$5:$D$121,2,FALSE))</f>
        <v>PROVISORIO</v>
      </c>
      <c r="I22" s="1057" t="s">
        <v>312</v>
      </c>
      <c r="J22" s="1052">
        <v>1</v>
      </c>
      <c r="K22" s="1058">
        <f>IF(G22="","",VLOOKUP(G22,ARANCEL!$B$5:$D$121,3,FALSE)*J22)</f>
        <v>3250</v>
      </c>
      <c r="L22" s="1305" t="s">
        <v>7548</v>
      </c>
      <c r="M22" s="1305">
        <v>4500255032</v>
      </c>
      <c r="N22" s="1306" t="s">
        <v>7562</v>
      </c>
    </row>
    <row r="23" spans="1:14" x14ac:dyDescent="0.25">
      <c r="A23" s="1052" t="s">
        <v>305</v>
      </c>
      <c r="B23" s="1053">
        <v>41984</v>
      </c>
      <c r="C23" s="1054" t="s">
        <v>7284</v>
      </c>
      <c r="D23" s="1052" t="s">
        <v>83</v>
      </c>
      <c r="E23" s="1055">
        <v>10293772</v>
      </c>
      <c r="F23" s="1052">
        <v>28039864</v>
      </c>
      <c r="G23" s="1052">
        <v>2704003</v>
      </c>
      <c r="H23" s="1056" t="str">
        <f>IF(G23="","",VLOOKUP(G23,ARANCEL!$B$5:$D$121,2,FALSE))</f>
        <v xml:space="preserve">CORONA PERIFERICA CON PERNO MUÑON COLADO </v>
      </c>
      <c r="I23" s="1057" t="s">
        <v>312</v>
      </c>
      <c r="J23" s="1052">
        <v>1</v>
      </c>
      <c r="K23" s="1058">
        <f>IF(G23="","",VLOOKUP(G23,ARANCEL!$B$5:$D$121,3,FALSE)*J23)</f>
        <v>32612</v>
      </c>
      <c r="L23" s="1353" t="s">
        <v>9431</v>
      </c>
      <c r="M23" s="1353">
        <v>4500269304</v>
      </c>
      <c r="N23" s="1354" t="s">
        <v>9464</v>
      </c>
    </row>
    <row r="24" spans="1:14" x14ac:dyDescent="0.25">
      <c r="A24" s="1052" t="s">
        <v>313</v>
      </c>
      <c r="B24" s="1053">
        <v>41999</v>
      </c>
      <c r="C24" s="1054" t="s">
        <v>7284</v>
      </c>
      <c r="D24" s="1052" t="s">
        <v>83</v>
      </c>
      <c r="E24" s="1055">
        <v>10302982</v>
      </c>
      <c r="F24" s="1052">
        <v>28039864</v>
      </c>
      <c r="G24" s="1052">
        <v>2704003</v>
      </c>
      <c r="H24" s="1056" t="str">
        <f>IF(G24="","",VLOOKUP(G24,ARANCEL!$B$5:$D$121,2,FALSE))</f>
        <v xml:space="preserve">CORONA PERIFERICA CON PERNO MUÑON COLADO </v>
      </c>
      <c r="I24" s="1057"/>
      <c r="J24" s="1052">
        <v>1</v>
      </c>
      <c r="K24" s="1058">
        <f>IF(G24="","",VLOOKUP(G24,ARANCEL!$B$5:$D$121,3,FALSE)*J24)</f>
        <v>32612</v>
      </c>
      <c r="L24" s="1353" t="s">
        <v>9431</v>
      </c>
      <c r="M24" s="1353">
        <v>4500269304</v>
      </c>
      <c r="N24" s="1354" t="s">
        <v>9464</v>
      </c>
    </row>
    <row r="25" spans="1:14" x14ac:dyDescent="0.25">
      <c r="A25" s="1052" t="s">
        <v>606</v>
      </c>
      <c r="B25" s="1053">
        <v>41945</v>
      </c>
      <c r="C25" s="1054" t="s">
        <v>8210</v>
      </c>
      <c r="D25" s="1052" t="s">
        <v>2323</v>
      </c>
      <c r="E25" s="1055">
        <v>10278042</v>
      </c>
      <c r="F25" s="1052">
        <v>26673224</v>
      </c>
      <c r="G25" s="1052">
        <v>2704003</v>
      </c>
      <c r="H25" s="1056" t="str">
        <f>IF(G25="","",VLOOKUP(G25,ARANCEL!$B$5:$D$121,2,FALSE))</f>
        <v xml:space="preserve">CORONA PERIFERICA CON PERNO MUÑON COLADO </v>
      </c>
      <c r="I25" s="1057" t="s">
        <v>322</v>
      </c>
      <c r="J25" s="1061">
        <v>1</v>
      </c>
      <c r="K25" s="1058">
        <f>IF(G25="","",VLOOKUP(G25,ARANCEL!$B$5:$D$121,3,FALSE)*J25)</f>
        <v>32612</v>
      </c>
      <c r="L25" s="1305" t="s">
        <v>8256</v>
      </c>
      <c r="M25" s="1305">
        <v>4500265749</v>
      </c>
      <c r="N25" s="1306" t="s">
        <v>8953</v>
      </c>
    </row>
    <row r="26" spans="1:14" x14ac:dyDescent="0.25">
      <c r="A26" s="1052" t="s">
        <v>305</v>
      </c>
      <c r="B26" s="1053">
        <v>41954</v>
      </c>
      <c r="C26" s="1054" t="s">
        <v>8210</v>
      </c>
      <c r="D26" s="1052" t="s">
        <v>2323</v>
      </c>
      <c r="E26" s="1055">
        <v>10278042</v>
      </c>
      <c r="F26" s="1052">
        <v>26673224</v>
      </c>
      <c r="G26" s="1052">
        <v>2704005</v>
      </c>
      <c r="H26" s="1056" t="str">
        <f>IF(G26="","",VLOOKUP(G26,ARANCEL!$B$5:$D$121,2,FALSE))</f>
        <v>PROVISORIO</v>
      </c>
      <c r="I26" s="1057" t="s">
        <v>8211</v>
      </c>
      <c r="J26" s="1052">
        <v>4</v>
      </c>
      <c r="K26" s="1058">
        <f>IF(G26="","",VLOOKUP(G26,ARANCEL!$B$5:$D$121,3,FALSE)*J26)</f>
        <v>13000</v>
      </c>
      <c r="L26" s="1305" t="s">
        <v>8256</v>
      </c>
      <c r="M26" s="1305">
        <v>4500265749</v>
      </c>
      <c r="N26" s="1306" t="s">
        <v>8953</v>
      </c>
    </row>
    <row r="27" spans="1:14" x14ac:dyDescent="0.25">
      <c r="A27" s="1052" t="s">
        <v>305</v>
      </c>
      <c r="B27" s="1053">
        <v>41516</v>
      </c>
      <c r="C27" s="1054" t="s">
        <v>2102</v>
      </c>
      <c r="D27" s="1052" t="s">
        <v>83</v>
      </c>
      <c r="E27" s="1055">
        <v>10153404</v>
      </c>
      <c r="F27" s="1052">
        <v>21794885</v>
      </c>
      <c r="G27" s="1052">
        <v>2704005</v>
      </c>
      <c r="H27" s="1056" t="str">
        <f>IF(G27="","",VLOOKUP(G27,ARANCEL!$B$5:$D$121,2,FALSE))</f>
        <v>PROVISORIO</v>
      </c>
      <c r="I27" s="1057" t="s">
        <v>308</v>
      </c>
      <c r="J27" s="1052">
        <v>1</v>
      </c>
      <c r="K27" s="1058">
        <f>IF(G27="","",VLOOKUP(G27,ARANCEL!$B$5:$D$121,3,FALSE)*J27)</f>
        <v>3250</v>
      </c>
      <c r="L27" s="1070" t="s">
        <v>614</v>
      </c>
      <c r="M27" s="1070">
        <v>4500193086</v>
      </c>
      <c r="N27" s="1304">
        <v>7282</v>
      </c>
    </row>
    <row r="28" spans="1:14" x14ac:dyDescent="0.25">
      <c r="A28" s="1052" t="s">
        <v>305</v>
      </c>
      <c r="B28" s="1053">
        <v>41665</v>
      </c>
      <c r="C28" s="1054" t="s">
        <v>2102</v>
      </c>
      <c r="D28" s="1052" t="s">
        <v>83</v>
      </c>
      <c r="E28" s="1055">
        <v>10153404</v>
      </c>
      <c r="F28" s="1052">
        <v>21794885</v>
      </c>
      <c r="G28" s="1052">
        <v>2704003</v>
      </c>
      <c r="H28" s="1056" t="str">
        <f>IF(G28="","",VLOOKUP(G28,ARANCEL!$B$5:$D$121,2,FALSE))</f>
        <v xml:space="preserve">CORONA PERIFERICA CON PERNO MUÑON COLADO </v>
      </c>
      <c r="I28" s="1057" t="s">
        <v>308</v>
      </c>
      <c r="J28" s="1052">
        <v>1</v>
      </c>
      <c r="K28" s="1058">
        <f>IF(G28="","",VLOOKUP(G28,ARANCEL!$B$5:$D$121,3,FALSE)*J28)</f>
        <v>32612</v>
      </c>
      <c r="L28" s="1305" t="s">
        <v>2842</v>
      </c>
      <c r="M28" s="1305">
        <v>4500216251</v>
      </c>
      <c r="N28" s="1306">
        <v>8415</v>
      </c>
    </row>
    <row r="29" spans="1:14" x14ac:dyDescent="0.25">
      <c r="A29" s="1052" t="s">
        <v>305</v>
      </c>
      <c r="B29" s="1053">
        <v>41969</v>
      </c>
      <c r="C29" s="1054" t="s">
        <v>8405</v>
      </c>
      <c r="D29" s="1052" t="s">
        <v>8406</v>
      </c>
      <c r="E29" s="1055">
        <v>10281814</v>
      </c>
      <c r="F29" s="1052">
        <v>26769295</v>
      </c>
      <c r="G29" s="1052">
        <v>2705003</v>
      </c>
      <c r="H29" s="1056" t="str">
        <f>IF(G29="","",VLOOKUP(G29,ARANCEL!$B$5:$D$121,2,FALSE))</f>
        <v>INCRUSTACION ESTETICA (ART-GLASS O CERAMICA)</v>
      </c>
      <c r="I29" s="1057" t="s">
        <v>752</v>
      </c>
      <c r="J29" s="1052">
        <v>2</v>
      </c>
      <c r="K29" s="1058">
        <f>IF(G29="","",VLOOKUP(G29,ARANCEL!$B$5:$D$121,3,FALSE)*J29)</f>
        <v>31352</v>
      </c>
      <c r="L29" s="1305" t="s">
        <v>8256</v>
      </c>
      <c r="M29" s="1305">
        <v>4500265749</v>
      </c>
      <c r="N29" s="1306" t="s">
        <v>8953</v>
      </c>
    </row>
    <row r="30" spans="1:14" x14ac:dyDescent="0.25">
      <c r="A30" s="1052" t="s">
        <v>305</v>
      </c>
      <c r="B30" s="1053">
        <v>41957</v>
      </c>
      <c r="C30" s="1054" t="s">
        <v>8207</v>
      </c>
      <c r="D30" s="1052" t="s">
        <v>8208</v>
      </c>
      <c r="E30" s="1055">
        <v>10278715</v>
      </c>
      <c r="F30" s="1052">
        <v>26799893</v>
      </c>
      <c r="G30" s="1052">
        <v>2705003</v>
      </c>
      <c r="H30" s="1056" t="str">
        <f>IF(G30="","",VLOOKUP(G30,ARANCEL!$B$5:$D$121,2,FALSE))</f>
        <v>INCRUSTACION ESTETICA (ART-GLASS O CERAMICA)</v>
      </c>
      <c r="I30" s="1057" t="s">
        <v>316</v>
      </c>
      <c r="J30" s="1052">
        <v>1</v>
      </c>
      <c r="K30" s="1058">
        <f>IF(G30="","",VLOOKUP(G30,ARANCEL!$B$5:$D$121,3,FALSE)*J30)</f>
        <v>15676</v>
      </c>
      <c r="L30" s="1305" t="s">
        <v>8256</v>
      </c>
      <c r="M30" s="1305">
        <v>4500265749</v>
      </c>
      <c r="N30" s="1306" t="s">
        <v>8953</v>
      </c>
    </row>
    <row r="31" spans="1:14" x14ac:dyDescent="0.25">
      <c r="A31" s="1052" t="s">
        <v>313</v>
      </c>
      <c r="B31" s="1053">
        <v>41579</v>
      </c>
      <c r="C31" s="1054" t="s">
        <v>2157</v>
      </c>
      <c r="D31" s="1052" t="s">
        <v>2103</v>
      </c>
      <c r="E31" s="1055">
        <v>10162584</v>
      </c>
      <c r="F31" s="1052">
        <v>23865765</v>
      </c>
      <c r="G31" s="1052">
        <v>2705003</v>
      </c>
      <c r="H31" s="1056" t="str">
        <f>IF(G31="","",VLOOKUP(G31,ARANCEL!$B$5:$D$121,2,FALSE))</f>
        <v>INCRUSTACION ESTETICA (ART-GLASS O CERAMICA)</v>
      </c>
      <c r="I31" s="1057"/>
      <c r="J31" s="1052">
        <v>1</v>
      </c>
      <c r="K31" s="1058">
        <f>IF(G31="","",VLOOKUP(G31,ARANCEL!$B$5:$D$121,3,FALSE)*J31)</f>
        <v>15676</v>
      </c>
      <c r="L31" s="1070" t="s">
        <v>602</v>
      </c>
      <c r="M31" s="1070">
        <v>4500207253</v>
      </c>
      <c r="N31" s="1304">
        <v>7968</v>
      </c>
    </row>
    <row r="32" spans="1:14" x14ac:dyDescent="0.25">
      <c r="A32" s="1061" t="s">
        <v>313</v>
      </c>
      <c r="B32" s="1062">
        <v>41654.908414351848</v>
      </c>
      <c r="C32" s="1063" t="s">
        <v>2157</v>
      </c>
      <c r="D32" s="1061" t="s">
        <v>2103</v>
      </c>
      <c r="E32" s="1064">
        <v>10162584</v>
      </c>
      <c r="F32" s="1061">
        <v>23865765</v>
      </c>
      <c r="G32" s="1061">
        <v>2705003</v>
      </c>
      <c r="H32" s="1065" t="str">
        <f>IF(G32="","",VLOOKUP(G32,ARANCEL!$B$5:$D$121,2,FALSE))</f>
        <v>INCRUSTACION ESTETICA (ART-GLASS O CERAMICA)</v>
      </c>
      <c r="I32" s="1066"/>
      <c r="J32" s="1061">
        <v>1</v>
      </c>
      <c r="K32" s="1067">
        <f>IF(G32="","",VLOOKUP(G32,ARANCEL!$B$5:$D$121,3,FALSE)*J32)</f>
        <v>15676</v>
      </c>
      <c r="L32" s="1309" t="s">
        <v>597</v>
      </c>
      <c r="M32" s="1309">
        <v>4500211702</v>
      </c>
      <c r="N32" s="1310">
        <v>8213</v>
      </c>
    </row>
    <row r="33" spans="1:14" x14ac:dyDescent="0.25">
      <c r="A33" s="1052" t="s">
        <v>305</v>
      </c>
      <c r="B33" s="1053">
        <v>41687</v>
      </c>
      <c r="C33" s="1054" t="s">
        <v>2911</v>
      </c>
      <c r="D33" s="1052" t="s">
        <v>89</v>
      </c>
      <c r="E33" s="1055">
        <v>10175599</v>
      </c>
      <c r="F33" s="1052">
        <v>25072289</v>
      </c>
      <c r="G33" s="1052">
        <v>2704003</v>
      </c>
      <c r="H33" s="1056" t="str">
        <f>IF(G33="","",VLOOKUP(G33,ARANCEL!$B$5:$D$121,2,FALSE))</f>
        <v xml:space="preserve">CORONA PERIFERICA CON PERNO MUÑON COLADO </v>
      </c>
      <c r="I33" s="1057" t="s">
        <v>325</v>
      </c>
      <c r="J33" s="1052">
        <v>1</v>
      </c>
      <c r="K33" s="1058">
        <f>IF(G33="","",VLOOKUP(G33,ARANCEL!$B$5:$D$121,3,FALSE)*J33)</f>
        <v>32612</v>
      </c>
      <c r="L33" s="1305" t="s">
        <v>3438</v>
      </c>
      <c r="M33" s="1305">
        <v>4500220810</v>
      </c>
      <c r="N33" s="1306">
        <v>8638</v>
      </c>
    </row>
    <row r="34" spans="1:14" x14ac:dyDescent="0.25">
      <c r="A34" s="1052" t="s">
        <v>305</v>
      </c>
      <c r="B34" s="1053">
        <v>41670</v>
      </c>
      <c r="C34" s="1054" t="s">
        <v>2567</v>
      </c>
      <c r="D34" s="1052" t="s">
        <v>83</v>
      </c>
      <c r="E34" s="1055">
        <v>10170855</v>
      </c>
      <c r="F34" s="1052" t="s">
        <v>2568</v>
      </c>
      <c r="G34" s="1052">
        <v>2704005</v>
      </c>
      <c r="H34" s="1056" t="str">
        <f>IF(G34="","",VLOOKUP(G34,ARANCEL!$B$5:$D$121,2,FALSE))</f>
        <v>PROVISORIO</v>
      </c>
      <c r="I34" s="1057" t="s">
        <v>322</v>
      </c>
      <c r="J34" s="1052">
        <v>1</v>
      </c>
      <c r="K34" s="1058">
        <f>IF(G34="","",VLOOKUP(G34,ARANCEL!$B$5:$D$121,3,FALSE)*J34)</f>
        <v>3250</v>
      </c>
      <c r="L34" s="1305" t="s">
        <v>2842</v>
      </c>
      <c r="M34" s="1305">
        <v>4500216251</v>
      </c>
      <c r="N34" s="1306">
        <v>8415</v>
      </c>
    </row>
    <row r="35" spans="1:14" x14ac:dyDescent="0.25">
      <c r="A35" s="1052" t="s">
        <v>606</v>
      </c>
      <c r="B35" s="1053">
        <v>41726</v>
      </c>
      <c r="C35" s="1054" t="s">
        <v>3585</v>
      </c>
      <c r="D35" s="1052" t="s">
        <v>83</v>
      </c>
      <c r="E35" s="1055">
        <v>10184164</v>
      </c>
      <c r="F35" s="1052">
        <v>24469667</v>
      </c>
      <c r="G35" s="1052">
        <v>2704003</v>
      </c>
      <c r="H35" s="1056" t="str">
        <f>IF(G35="","",VLOOKUP(G35,ARANCEL!$B$5:$D$121,2,FALSE))</f>
        <v xml:space="preserve">CORONA PERIFERICA CON PERNO MUÑON COLADO </v>
      </c>
      <c r="I35" s="1057" t="s">
        <v>322</v>
      </c>
      <c r="J35" s="1052">
        <v>1</v>
      </c>
      <c r="K35" s="1058">
        <f>IF(G35="","",VLOOKUP(G35,ARANCEL!$B$5:$D$121,3,FALSE)*J35)</f>
        <v>32612</v>
      </c>
      <c r="L35" s="1305" t="s">
        <v>3058</v>
      </c>
      <c r="M35" s="1305">
        <v>4500225646</v>
      </c>
      <c r="N35" s="1306">
        <v>8929</v>
      </c>
    </row>
    <row r="36" spans="1:14" x14ac:dyDescent="0.25">
      <c r="A36" s="1052" t="s">
        <v>305</v>
      </c>
      <c r="B36" s="1053">
        <v>41799</v>
      </c>
      <c r="C36" s="1054" t="s">
        <v>3585</v>
      </c>
      <c r="D36" s="1052" t="s">
        <v>83</v>
      </c>
      <c r="E36" s="1055">
        <v>10207121</v>
      </c>
      <c r="F36" s="1052">
        <v>26830293</v>
      </c>
      <c r="G36" s="1052">
        <v>2704005</v>
      </c>
      <c r="H36" s="1056" t="str">
        <f>IF(G36="","",VLOOKUP(G36,ARANCEL!$B$5:$D$121,2,FALSE))</f>
        <v>PROVISORIO</v>
      </c>
      <c r="I36" s="1057" t="s">
        <v>308</v>
      </c>
      <c r="J36" s="1052">
        <v>1</v>
      </c>
      <c r="K36" s="1058">
        <f>IF(G36="","",VLOOKUP(G36,ARANCEL!$B$5:$D$121,3,FALSE)*J36)</f>
        <v>3250</v>
      </c>
      <c r="L36" s="1305" t="s">
        <v>5742</v>
      </c>
      <c r="M36" s="1305">
        <v>4500239583</v>
      </c>
      <c r="N36" s="1306" t="s">
        <v>5759</v>
      </c>
    </row>
    <row r="37" spans="1:14" x14ac:dyDescent="0.25">
      <c r="A37" s="1060" t="s">
        <v>606</v>
      </c>
      <c r="B37" s="1053">
        <v>41824</v>
      </c>
      <c r="C37" s="1054" t="s">
        <v>3585</v>
      </c>
      <c r="D37" s="1052" t="s">
        <v>83</v>
      </c>
      <c r="E37" s="1055">
        <v>10222276</v>
      </c>
      <c r="F37" s="1052">
        <v>26830293</v>
      </c>
      <c r="G37" s="1052">
        <v>2704003</v>
      </c>
      <c r="H37" s="1056" t="str">
        <f>IF(G37="","",VLOOKUP(G37,ARANCEL!$B$5:$D$121,2,FALSE))</f>
        <v xml:space="preserve">CORONA PERIFERICA CON PERNO MUÑON COLADO </v>
      </c>
      <c r="I37" s="1057" t="s">
        <v>308</v>
      </c>
      <c r="J37" s="1052">
        <v>1</v>
      </c>
      <c r="K37" s="1058">
        <f>IF(G37="","",VLOOKUP(G37,ARANCEL!$B$5:$D$121,3,FALSE)*J37)</f>
        <v>32612</v>
      </c>
      <c r="L37" s="1305" t="s">
        <v>6017</v>
      </c>
      <c r="M37" s="1305">
        <v>4500243744</v>
      </c>
      <c r="N37" s="1306">
        <v>9799</v>
      </c>
    </row>
    <row r="38" spans="1:14" x14ac:dyDescent="0.25">
      <c r="A38" s="1052" t="s">
        <v>305</v>
      </c>
      <c r="B38" s="1053">
        <v>41463</v>
      </c>
      <c r="C38" s="1054" t="s">
        <v>2156</v>
      </c>
      <c r="D38" s="1052" t="s">
        <v>89</v>
      </c>
      <c r="E38" s="1055">
        <v>10147807</v>
      </c>
      <c r="F38" s="1052">
        <v>21941739</v>
      </c>
      <c r="G38" s="1052">
        <v>2705003</v>
      </c>
      <c r="H38" s="1056" t="str">
        <f>IF(G38="","",VLOOKUP(G38,ARANCEL!$B$5:$D$121,2,FALSE))</f>
        <v>INCRUSTACION ESTETICA (ART-GLASS O CERAMICA)</v>
      </c>
      <c r="I38" s="1057" t="s">
        <v>318</v>
      </c>
      <c r="J38" s="1052">
        <v>1</v>
      </c>
      <c r="K38" s="1058">
        <f>IF(G38="","",VLOOKUP(G38,ARANCEL!$B$5:$D$121,3,FALSE)*J38)</f>
        <v>15676</v>
      </c>
      <c r="L38" s="1070" t="s">
        <v>48</v>
      </c>
      <c r="M38" s="1070" t="s">
        <v>2112</v>
      </c>
      <c r="N38" s="1304">
        <v>6798</v>
      </c>
    </row>
    <row r="39" spans="1:14" x14ac:dyDescent="0.25">
      <c r="A39" s="1052" t="s">
        <v>305</v>
      </c>
      <c r="B39" s="1053">
        <v>41662</v>
      </c>
      <c r="C39" s="1054" t="s">
        <v>2105</v>
      </c>
      <c r="D39" s="1052" t="s">
        <v>83</v>
      </c>
      <c r="E39" s="1055">
        <v>10170086</v>
      </c>
      <c r="F39" s="1052">
        <v>24680527</v>
      </c>
      <c r="G39" s="1052">
        <v>2704005</v>
      </c>
      <c r="H39" s="1056" t="str">
        <f>IF(G39="","",VLOOKUP(G39,ARANCEL!$B$5:$D$121,2,FALSE))</f>
        <v>PROVISORIO</v>
      </c>
      <c r="I39" s="1057" t="s">
        <v>324</v>
      </c>
      <c r="J39" s="1052">
        <v>1</v>
      </c>
      <c r="K39" s="1058">
        <f>IF(G39="","",VLOOKUP(G39,ARANCEL!$B$5:$D$121,3,FALSE)*J39)</f>
        <v>3250</v>
      </c>
      <c r="L39" s="1305" t="s">
        <v>2842</v>
      </c>
      <c r="M39" s="1305">
        <v>4500216251</v>
      </c>
      <c r="N39" s="1306">
        <v>8415</v>
      </c>
    </row>
    <row r="40" spans="1:14" x14ac:dyDescent="0.25">
      <c r="A40" s="1052" t="s">
        <v>305</v>
      </c>
      <c r="B40" s="1053">
        <v>41730</v>
      </c>
      <c r="C40" s="1054" t="s">
        <v>2105</v>
      </c>
      <c r="D40" s="1052" t="s">
        <v>83</v>
      </c>
      <c r="E40" s="1055">
        <v>10184931</v>
      </c>
      <c r="F40" s="1052">
        <v>25703082</v>
      </c>
      <c r="G40" s="1052">
        <v>2704005</v>
      </c>
      <c r="H40" s="1056" t="str">
        <f>IF(G40="","",VLOOKUP(G40,ARANCEL!$B$5:$D$121,2,FALSE))</f>
        <v>PROVISORIO</v>
      </c>
      <c r="I40" s="1057" t="s">
        <v>320</v>
      </c>
      <c r="J40" s="1052">
        <v>2</v>
      </c>
      <c r="K40" s="1058">
        <f>IF(G40="","",VLOOKUP(G40,ARANCEL!$B$5:$D$121,3,FALSE)*J40)</f>
        <v>6500</v>
      </c>
      <c r="L40" s="1305" t="s">
        <v>4612</v>
      </c>
      <c r="M40" s="1305">
        <v>4500230020</v>
      </c>
      <c r="N40" s="1306">
        <v>9206</v>
      </c>
    </row>
    <row r="41" spans="1:14" x14ac:dyDescent="0.25">
      <c r="A41" s="1052" t="s">
        <v>305</v>
      </c>
      <c r="B41" s="1068">
        <v>41730</v>
      </c>
      <c r="C41" s="1054" t="s">
        <v>2105</v>
      </c>
      <c r="D41" s="1052" t="s">
        <v>83</v>
      </c>
      <c r="E41" s="1055">
        <v>10184931</v>
      </c>
      <c r="F41" s="1052">
        <v>25703082</v>
      </c>
      <c r="G41" s="1052">
        <v>2704008</v>
      </c>
      <c r="H41" s="1056" t="str">
        <f>IF(G41="","",VLOOKUP(G41,ARANCEL!$B$5:$D$121,2,FALSE))</f>
        <v>PILAR, INSERCION O PUNTO DE APOYO CON PERNO MUÑON</v>
      </c>
      <c r="I41" s="1057" t="s">
        <v>322</v>
      </c>
      <c r="J41" s="1052">
        <v>1</v>
      </c>
      <c r="K41" s="1058">
        <f>IF(G41="","",VLOOKUP(G41,ARANCEL!$B$5:$D$121,3,FALSE)*J41)</f>
        <v>32612</v>
      </c>
      <c r="L41" s="1305" t="s">
        <v>4612</v>
      </c>
      <c r="M41" s="1305">
        <v>4500230020</v>
      </c>
      <c r="N41" s="1306">
        <v>9206</v>
      </c>
    </row>
    <row r="42" spans="1:14" x14ac:dyDescent="0.25">
      <c r="A42" s="1052" t="s">
        <v>305</v>
      </c>
      <c r="B42" s="1069">
        <v>41730</v>
      </c>
      <c r="C42" s="1054" t="s">
        <v>2105</v>
      </c>
      <c r="D42" s="1052" t="s">
        <v>83</v>
      </c>
      <c r="E42" s="1055">
        <v>10184931</v>
      </c>
      <c r="F42" s="1052">
        <v>25703082</v>
      </c>
      <c r="G42" s="1052">
        <v>2704012</v>
      </c>
      <c r="H42" s="1056" t="str">
        <f>IF(G42="","",VLOOKUP(G42,ARANCEL!$B$5:$D$121,2,FALSE))</f>
        <v xml:space="preserve">INTERMEDIARIO O PONTICO </v>
      </c>
      <c r="I42" s="1057" t="s">
        <v>309</v>
      </c>
      <c r="J42" s="1052">
        <v>1</v>
      </c>
      <c r="K42" s="1058">
        <f>IF(G42="","",VLOOKUP(G42,ARANCEL!$B$5:$D$121,3,FALSE)*J42)</f>
        <v>25122</v>
      </c>
      <c r="L42" s="1305" t="s">
        <v>4612</v>
      </c>
      <c r="M42" s="1305">
        <v>4500230020</v>
      </c>
      <c r="N42" s="1306">
        <v>9206</v>
      </c>
    </row>
    <row r="43" spans="1:14" x14ac:dyDescent="0.25">
      <c r="A43" s="1052" t="s">
        <v>305</v>
      </c>
      <c r="B43" s="1053">
        <v>41730</v>
      </c>
      <c r="C43" s="1054" t="s">
        <v>2105</v>
      </c>
      <c r="D43" s="1052" t="s">
        <v>83</v>
      </c>
      <c r="E43" s="1055">
        <v>10184932</v>
      </c>
      <c r="F43" s="1052">
        <v>24680527</v>
      </c>
      <c r="G43" s="1052">
        <v>2704005</v>
      </c>
      <c r="H43" s="1056" t="str">
        <f>IF(G43="","",VLOOKUP(G43,ARANCEL!$B$5:$D$121,2,FALSE))</f>
        <v>PROVISORIO</v>
      </c>
      <c r="I43" s="1057" t="s">
        <v>309</v>
      </c>
      <c r="J43" s="1052">
        <v>1</v>
      </c>
      <c r="K43" s="1058">
        <f>IF(G43="","",VLOOKUP(G43,ARANCEL!$B$5:$D$121,3,FALSE)*J43)</f>
        <v>3250</v>
      </c>
      <c r="L43" s="1305" t="s">
        <v>4612</v>
      </c>
      <c r="M43" s="1305">
        <v>4500230020</v>
      </c>
      <c r="N43" s="1306">
        <v>9206</v>
      </c>
    </row>
    <row r="44" spans="1:14" x14ac:dyDescent="0.25">
      <c r="A44" s="1052" t="s">
        <v>305</v>
      </c>
      <c r="B44" s="1053">
        <v>41428</v>
      </c>
      <c r="C44" s="1054" t="s">
        <v>2155</v>
      </c>
      <c r="D44" s="1052" t="s">
        <v>83</v>
      </c>
      <c r="E44" s="1055">
        <v>10143038</v>
      </c>
      <c r="F44" s="1052">
        <v>21208117</v>
      </c>
      <c r="G44" s="1052">
        <v>2704003</v>
      </c>
      <c r="H44" s="1056" t="str">
        <f>IF(G44="","",VLOOKUP(G44,ARANCEL!$B$5:$D$121,2,FALSE))</f>
        <v xml:space="preserve">CORONA PERIFERICA CON PERNO MUÑON COLADO </v>
      </c>
      <c r="I44" s="1057" t="s">
        <v>312</v>
      </c>
      <c r="J44" s="1052">
        <v>1</v>
      </c>
      <c r="K44" s="1058">
        <f>IF(G44="","",VLOOKUP(G44,ARANCEL!$B$5:$D$121,3,FALSE)*J44)</f>
        <v>32612</v>
      </c>
      <c r="L44" s="1070" t="s">
        <v>605</v>
      </c>
      <c r="M44" s="1070" t="s">
        <v>2109</v>
      </c>
      <c r="N44" s="1304">
        <v>6612</v>
      </c>
    </row>
    <row r="45" spans="1:14" x14ac:dyDescent="0.25">
      <c r="A45" s="1052" t="s">
        <v>305</v>
      </c>
      <c r="B45" s="1053">
        <v>41603</v>
      </c>
      <c r="C45" s="1054" t="s">
        <v>2154</v>
      </c>
      <c r="D45" s="1052" t="s">
        <v>83</v>
      </c>
      <c r="E45" s="1055">
        <v>10163031</v>
      </c>
      <c r="F45" s="1052">
        <v>23910633</v>
      </c>
      <c r="G45" s="1052">
        <v>2705003</v>
      </c>
      <c r="H45" s="1056" t="str">
        <f>IF(G45="","",VLOOKUP(G45,ARANCEL!$B$5:$D$121,2,FALSE))</f>
        <v>INCRUSTACION ESTETICA (ART-GLASS O CERAMICA)</v>
      </c>
      <c r="I45" s="1057" t="s">
        <v>324</v>
      </c>
      <c r="J45" s="1052">
        <v>1</v>
      </c>
      <c r="K45" s="1058">
        <f>IF(G45="","",VLOOKUP(G45,ARANCEL!$B$5:$D$121,3,FALSE)*J45)</f>
        <v>15676</v>
      </c>
      <c r="L45" s="1305" t="s">
        <v>602</v>
      </c>
      <c r="M45" s="1305">
        <v>4500207253</v>
      </c>
      <c r="N45" s="1306">
        <v>7968</v>
      </c>
    </row>
    <row r="46" spans="1:14" x14ac:dyDescent="0.25">
      <c r="A46" s="1052" t="s">
        <v>305</v>
      </c>
      <c r="B46" s="1053">
        <v>41955</v>
      </c>
      <c r="C46" s="1054" t="s">
        <v>8183</v>
      </c>
      <c r="D46" s="1052" t="s">
        <v>83</v>
      </c>
      <c r="E46" s="1055">
        <v>10278041</v>
      </c>
      <c r="F46" s="1052">
        <v>27530088</v>
      </c>
      <c r="G46" s="1052">
        <v>2704005</v>
      </c>
      <c r="H46" s="1056" t="str">
        <f>IF(G46="","",VLOOKUP(G46,ARANCEL!$B$5:$D$121,2,FALSE))</f>
        <v>PROVISORIO</v>
      </c>
      <c r="I46" s="1057" t="s">
        <v>329</v>
      </c>
      <c r="J46" s="1052">
        <v>1</v>
      </c>
      <c r="K46" s="1058">
        <f>IF(G46="","",VLOOKUP(G46,ARANCEL!$B$5:$D$121,3,FALSE)*J46)</f>
        <v>3250</v>
      </c>
      <c r="L46" s="1305" t="s">
        <v>8256</v>
      </c>
      <c r="M46" s="1305">
        <v>4500265749</v>
      </c>
      <c r="N46" s="1306" t="s">
        <v>8953</v>
      </c>
    </row>
    <row r="47" spans="1:14" x14ac:dyDescent="0.25">
      <c r="A47" s="1052" t="s">
        <v>305</v>
      </c>
      <c r="B47" s="1053">
        <v>41995</v>
      </c>
      <c r="C47" s="1054" t="s">
        <v>9875</v>
      </c>
      <c r="D47" s="1052" t="s">
        <v>83</v>
      </c>
      <c r="E47" s="1055">
        <v>10299175</v>
      </c>
      <c r="F47" s="1052">
        <v>29319147</v>
      </c>
      <c r="G47" s="1052">
        <v>2704005</v>
      </c>
      <c r="H47" s="1056" t="str">
        <f>IF(G47="","",VLOOKUP(G47,ARANCEL!$B$5:$D$121,2,FALSE))</f>
        <v>PROVISORIO</v>
      </c>
      <c r="I47" s="1057" t="s">
        <v>322</v>
      </c>
      <c r="J47" s="1052">
        <v>1</v>
      </c>
      <c r="K47" s="1058">
        <f>IF(G47="","",VLOOKUP(G47,ARANCEL!$B$5:$D$121,3,FALSE)*J47)</f>
        <v>3250</v>
      </c>
      <c r="L47" s="1353" t="s">
        <v>9431</v>
      </c>
      <c r="M47" s="1353">
        <v>4500269304</v>
      </c>
      <c r="N47" s="1354" t="s">
        <v>9464</v>
      </c>
    </row>
    <row r="48" spans="1:14" x14ac:dyDescent="0.25">
      <c r="A48" s="1052" t="s">
        <v>305</v>
      </c>
      <c r="B48" s="1053">
        <v>41970</v>
      </c>
      <c r="C48" s="1054" t="s">
        <v>8557</v>
      </c>
      <c r="D48" s="1052" t="s">
        <v>83</v>
      </c>
      <c r="E48" s="1055">
        <v>10286725</v>
      </c>
      <c r="F48" s="1052">
        <v>29745235</v>
      </c>
      <c r="G48" s="1052">
        <v>2705003</v>
      </c>
      <c r="H48" s="1056" t="str">
        <f>IF(G48="","",VLOOKUP(G48,ARANCEL!$B$5:$D$121,2,FALSE))</f>
        <v>INCRUSTACION ESTETICA (ART-GLASS O CERAMICA)</v>
      </c>
      <c r="I48" s="1057" t="s">
        <v>618</v>
      </c>
      <c r="J48" s="1052">
        <v>1</v>
      </c>
      <c r="K48" s="1058">
        <f>IF(G48="","",VLOOKUP(G48,ARANCEL!$B$5:$D$121,3,FALSE)*J48)</f>
        <v>15676</v>
      </c>
      <c r="L48" s="1305" t="s">
        <v>8256</v>
      </c>
      <c r="M48" s="1305">
        <v>4500265749</v>
      </c>
      <c r="N48" s="1306" t="s">
        <v>8953</v>
      </c>
    </row>
    <row r="49" spans="1:14" x14ac:dyDescent="0.25">
      <c r="A49" s="1060" t="s">
        <v>305</v>
      </c>
      <c r="B49" s="1053">
        <v>41523</v>
      </c>
      <c r="C49" s="1054" t="s">
        <v>2153</v>
      </c>
      <c r="D49" s="1052" t="s">
        <v>83</v>
      </c>
      <c r="E49" s="1055">
        <v>10154395</v>
      </c>
      <c r="F49" s="1052"/>
      <c r="G49" s="1052">
        <v>2705003</v>
      </c>
      <c r="H49" s="1056" t="str">
        <f>IF(G49="","",VLOOKUP(G49,ARANCEL!$B$5:$D$121,2,FALSE))</f>
        <v>INCRUSTACION ESTETICA (ART-GLASS O CERAMICA)</v>
      </c>
      <c r="I49" s="1057" t="s">
        <v>315</v>
      </c>
      <c r="J49" s="1052">
        <v>1</v>
      </c>
      <c r="K49" s="1058">
        <f>IF(G49="","",VLOOKUP(G49,ARANCEL!$B$5:$D$121,3,FALSE)*J49)</f>
        <v>15676</v>
      </c>
      <c r="L49" s="1305" t="s">
        <v>600</v>
      </c>
      <c r="M49" s="1305">
        <v>4500202455</v>
      </c>
      <c r="N49" s="1306">
        <v>7645</v>
      </c>
    </row>
    <row r="50" spans="1:14" x14ac:dyDescent="0.25">
      <c r="A50" s="1052" t="s">
        <v>305</v>
      </c>
      <c r="B50" s="1053">
        <v>41526</v>
      </c>
      <c r="C50" s="1054" t="s">
        <v>2153</v>
      </c>
      <c r="D50" s="1052" t="s">
        <v>83</v>
      </c>
      <c r="E50" s="1055">
        <v>10154298</v>
      </c>
      <c r="F50" s="1052">
        <v>18725825</v>
      </c>
      <c r="G50" s="1052">
        <v>2704003</v>
      </c>
      <c r="H50" s="1056" t="str">
        <f>IF(G50="","",VLOOKUP(G50,ARANCEL!$B$5:$D$121,2,FALSE))</f>
        <v xml:space="preserve">CORONA PERIFERICA CON PERNO MUÑON COLADO </v>
      </c>
      <c r="I50" s="1057" t="s">
        <v>308</v>
      </c>
      <c r="J50" s="1052">
        <v>1</v>
      </c>
      <c r="K50" s="1058">
        <f>IF(G50="","",VLOOKUP(G50,ARANCEL!$B$5:$D$121,3,FALSE)*J50)</f>
        <v>32612</v>
      </c>
      <c r="L50" s="1070" t="s">
        <v>615</v>
      </c>
      <c r="M50" s="1070">
        <v>4500197598</v>
      </c>
      <c r="N50" s="1304">
        <v>7453</v>
      </c>
    </row>
    <row r="51" spans="1:14" x14ac:dyDescent="0.25">
      <c r="A51" s="1052" t="s">
        <v>305</v>
      </c>
      <c r="B51" s="1053">
        <v>41590</v>
      </c>
      <c r="C51" s="1054" t="s">
        <v>2152</v>
      </c>
      <c r="D51" s="1052" t="s">
        <v>83</v>
      </c>
      <c r="E51" s="1055">
        <v>10161722</v>
      </c>
      <c r="F51" s="1052">
        <v>23607106</v>
      </c>
      <c r="G51" s="1052">
        <v>2704005</v>
      </c>
      <c r="H51" s="1056" t="str">
        <f>IF(G51="","",VLOOKUP(G51,ARANCEL!$B$5:$D$121,2,FALSE))</f>
        <v>PROVISORIO</v>
      </c>
      <c r="I51" s="1057" t="s">
        <v>1058</v>
      </c>
      <c r="J51" s="1052">
        <v>3</v>
      </c>
      <c r="K51" s="1058">
        <f>IF(G51="","",VLOOKUP(G51,ARANCEL!$B$5:$D$121,3,FALSE)*J51)</f>
        <v>9750</v>
      </c>
      <c r="L51" s="1305" t="s">
        <v>602</v>
      </c>
      <c r="M51" s="1305">
        <v>4500207253</v>
      </c>
      <c r="N51" s="1306">
        <v>7968</v>
      </c>
    </row>
    <row r="52" spans="1:14" x14ac:dyDescent="0.25">
      <c r="A52" s="1052" t="s">
        <v>305</v>
      </c>
      <c r="B52" s="1053">
        <v>41604</v>
      </c>
      <c r="C52" s="1054" t="s">
        <v>2151</v>
      </c>
      <c r="D52" s="1052" t="s">
        <v>83</v>
      </c>
      <c r="E52" s="1055">
        <v>10163222</v>
      </c>
      <c r="F52" s="1052">
        <v>23605828</v>
      </c>
      <c r="G52" s="1052">
        <v>2705003</v>
      </c>
      <c r="H52" s="1056" t="str">
        <f>IF(G52="","",VLOOKUP(G52,ARANCEL!$B$5:$D$121,2,FALSE))</f>
        <v>INCRUSTACION ESTETICA (ART-GLASS O CERAMICA)</v>
      </c>
      <c r="I52" s="1057" t="s">
        <v>618</v>
      </c>
      <c r="J52" s="1052">
        <v>1</v>
      </c>
      <c r="K52" s="1058">
        <f>IF(G52="","",VLOOKUP(G52,ARANCEL!$B$5:$D$121,3,FALSE)*J52)</f>
        <v>15676</v>
      </c>
      <c r="L52" s="1305" t="s">
        <v>602</v>
      </c>
      <c r="M52" s="1305">
        <v>4500207253</v>
      </c>
      <c r="N52" s="1306">
        <v>7968</v>
      </c>
    </row>
    <row r="53" spans="1:14" x14ac:dyDescent="0.25">
      <c r="A53" s="1052" t="s">
        <v>305</v>
      </c>
      <c r="B53" s="1053">
        <v>41786</v>
      </c>
      <c r="C53" s="1054" t="s">
        <v>4879</v>
      </c>
      <c r="D53" s="1052" t="s">
        <v>83</v>
      </c>
      <c r="E53" s="1055">
        <v>10203652</v>
      </c>
      <c r="F53" s="1052">
        <v>23237858</v>
      </c>
      <c r="G53" s="1052">
        <v>2704005</v>
      </c>
      <c r="H53" s="1056" t="str">
        <f>IF(G53="","",VLOOKUP(G53,ARANCEL!$B$5:$D$121,2,FALSE))</f>
        <v>PROVISORIO</v>
      </c>
      <c r="I53" s="1057" t="s">
        <v>326</v>
      </c>
      <c r="J53" s="1052">
        <v>1</v>
      </c>
      <c r="K53" s="1058">
        <f>IF(G53="","",VLOOKUP(G53,ARANCEL!$B$5:$D$121,3,FALSE)*J53)</f>
        <v>3250</v>
      </c>
      <c r="L53" s="1305" t="s">
        <v>5742</v>
      </c>
      <c r="M53" s="1305">
        <v>4500239583</v>
      </c>
      <c r="N53" s="1306" t="s">
        <v>5759</v>
      </c>
    </row>
    <row r="54" spans="1:14" x14ac:dyDescent="0.25">
      <c r="A54" s="1052" t="s">
        <v>305</v>
      </c>
      <c r="B54" s="1053">
        <v>41803</v>
      </c>
      <c r="C54" s="1054" t="s">
        <v>4879</v>
      </c>
      <c r="D54" s="1052" t="s">
        <v>83</v>
      </c>
      <c r="E54" s="1055">
        <v>10203652</v>
      </c>
      <c r="F54" s="1052">
        <v>23237858</v>
      </c>
      <c r="G54" s="1052">
        <v>2704003</v>
      </c>
      <c r="H54" s="1056" t="str">
        <f>IF(G54="","",VLOOKUP(G54,ARANCEL!$B$5:$D$121,2,FALSE))</f>
        <v xml:space="preserve">CORONA PERIFERICA CON PERNO MUÑON COLADO </v>
      </c>
      <c r="I54" s="1057" t="s">
        <v>326</v>
      </c>
      <c r="J54" s="1052">
        <v>1</v>
      </c>
      <c r="K54" s="1058">
        <f>IF(G54="","",VLOOKUP(G54,ARANCEL!$B$5:$D$121,3,FALSE)*J54)</f>
        <v>32612</v>
      </c>
      <c r="L54" s="1305" t="s">
        <v>5742</v>
      </c>
      <c r="M54" s="1305">
        <v>4500239583</v>
      </c>
      <c r="N54" s="1306" t="s">
        <v>5759</v>
      </c>
    </row>
    <row r="55" spans="1:14" x14ac:dyDescent="0.25">
      <c r="A55" s="1052" t="s">
        <v>305</v>
      </c>
      <c r="B55" s="1053">
        <v>41961</v>
      </c>
      <c r="C55" s="1054" t="s">
        <v>8377</v>
      </c>
      <c r="D55" s="1052" t="s">
        <v>83</v>
      </c>
      <c r="E55" s="1055">
        <v>10281490</v>
      </c>
      <c r="F55" s="1052">
        <v>29312424</v>
      </c>
      <c r="G55" s="1052">
        <v>2704005</v>
      </c>
      <c r="H55" s="1056" t="str">
        <f>IF(G55="","",VLOOKUP(G55,ARANCEL!$B$5:$D$121,2,FALSE))</f>
        <v>PROVISORIO</v>
      </c>
      <c r="I55" s="1057" t="s">
        <v>324</v>
      </c>
      <c r="J55" s="1052">
        <v>1</v>
      </c>
      <c r="K55" s="1058">
        <f>IF(G55="","",VLOOKUP(G55,ARANCEL!$B$5:$D$121,3,FALSE)*J55)</f>
        <v>3250</v>
      </c>
      <c r="L55" s="1305" t="s">
        <v>8256</v>
      </c>
      <c r="M55" s="1305">
        <v>4500265749</v>
      </c>
      <c r="N55" s="1306" t="s">
        <v>8953</v>
      </c>
    </row>
    <row r="56" spans="1:14" x14ac:dyDescent="0.25">
      <c r="A56" s="1052" t="s">
        <v>305</v>
      </c>
      <c r="B56" s="1053">
        <v>41800</v>
      </c>
      <c r="C56" s="1054" t="s">
        <v>5067</v>
      </c>
      <c r="D56" s="1052" t="s">
        <v>1462</v>
      </c>
      <c r="E56" s="1055">
        <v>10207809</v>
      </c>
      <c r="F56" s="1052">
        <v>22707020</v>
      </c>
      <c r="G56" s="1052">
        <v>2705003</v>
      </c>
      <c r="H56" s="1056" t="str">
        <f>IF(G56="","",VLOOKUP(G56,ARANCEL!$B$5:$D$121,2,FALSE))</f>
        <v>INCRUSTACION ESTETICA (ART-GLASS O CERAMICA)</v>
      </c>
      <c r="I56" s="1066" t="s">
        <v>309</v>
      </c>
      <c r="J56" s="1052">
        <v>1</v>
      </c>
      <c r="K56" s="1058">
        <f>IF(G56="","",VLOOKUP(G56,ARANCEL!$B$5:$D$121,3,FALSE)*J56)</f>
        <v>15676</v>
      </c>
      <c r="L56" s="1305" t="s">
        <v>5742</v>
      </c>
      <c r="M56" s="1305">
        <v>4500239379</v>
      </c>
      <c r="N56" s="1306" t="s">
        <v>5751</v>
      </c>
    </row>
    <row r="57" spans="1:14" x14ac:dyDescent="0.25">
      <c r="A57" s="1052" t="s">
        <v>305</v>
      </c>
      <c r="B57" s="1053">
        <v>41593</v>
      </c>
      <c r="C57" s="1054" t="s">
        <v>2150</v>
      </c>
      <c r="D57" s="1052" t="s">
        <v>83</v>
      </c>
      <c r="E57" s="1055">
        <v>10162172</v>
      </c>
      <c r="F57" s="1052">
        <v>23586217</v>
      </c>
      <c r="G57" s="1052">
        <v>2704005</v>
      </c>
      <c r="H57" s="1056" t="str">
        <f>IF(G57="","",VLOOKUP(G57,ARANCEL!$B$5:$D$121,2,FALSE))</f>
        <v>PROVISORIO</v>
      </c>
      <c r="I57" s="1057" t="s">
        <v>315</v>
      </c>
      <c r="J57" s="1052">
        <v>1</v>
      </c>
      <c r="K57" s="1058">
        <f>IF(G57="","",VLOOKUP(G57,ARANCEL!$B$5:$D$121,3,FALSE)*J57)</f>
        <v>3250</v>
      </c>
      <c r="L57" s="1305" t="s">
        <v>602</v>
      </c>
      <c r="M57" s="1305">
        <v>4500207253</v>
      </c>
      <c r="N57" s="1306">
        <v>7968</v>
      </c>
    </row>
    <row r="58" spans="1:14" x14ac:dyDescent="0.25">
      <c r="A58" s="1052" t="s">
        <v>305</v>
      </c>
      <c r="B58" s="1053">
        <v>41607</v>
      </c>
      <c r="C58" s="1054" t="s">
        <v>2150</v>
      </c>
      <c r="D58" s="1052" t="s">
        <v>83</v>
      </c>
      <c r="E58" s="1055">
        <v>10163653</v>
      </c>
      <c r="F58" s="1052">
        <v>23586217</v>
      </c>
      <c r="G58" s="1052">
        <v>2704003</v>
      </c>
      <c r="H58" s="1056" t="str">
        <f>IF(G58="","",VLOOKUP(G58,ARANCEL!$B$5:$D$121,2,FALSE))</f>
        <v xml:space="preserve">CORONA PERIFERICA CON PERNO MUÑON COLADO </v>
      </c>
      <c r="I58" s="1057" t="s">
        <v>315</v>
      </c>
      <c r="J58" s="1052">
        <v>1</v>
      </c>
      <c r="K58" s="1058">
        <f>IF(G58="","",VLOOKUP(G58,ARANCEL!$B$5:$D$121,3,FALSE)*J58)</f>
        <v>32612</v>
      </c>
      <c r="L58" s="1305" t="s">
        <v>602</v>
      </c>
      <c r="M58" s="1305">
        <v>4500207253</v>
      </c>
      <c r="N58" s="1306">
        <v>7968</v>
      </c>
    </row>
    <row r="59" spans="1:14" x14ac:dyDescent="0.25">
      <c r="A59" s="1052" t="s">
        <v>305</v>
      </c>
      <c r="B59" s="1053">
        <v>41725</v>
      </c>
      <c r="C59" s="1054" t="s">
        <v>2150</v>
      </c>
      <c r="D59" s="1052" t="s">
        <v>83</v>
      </c>
      <c r="E59" s="1055">
        <v>10184150</v>
      </c>
      <c r="F59" s="1052">
        <v>25588789</v>
      </c>
      <c r="G59" s="1052">
        <v>2704005</v>
      </c>
      <c r="H59" s="1056" t="str">
        <f>IF(G59="","",VLOOKUP(G59,ARANCEL!$B$5:$D$121,2,FALSE))</f>
        <v>PROVISORIO</v>
      </c>
      <c r="I59" s="1057" t="s">
        <v>308</v>
      </c>
      <c r="J59" s="1052">
        <v>1</v>
      </c>
      <c r="K59" s="1058">
        <f>IF(G59="","",VLOOKUP(G59,ARANCEL!$B$5:$D$121,3,FALSE)*J59)</f>
        <v>3250</v>
      </c>
      <c r="L59" s="1305" t="s">
        <v>8279</v>
      </c>
      <c r="M59" s="1305">
        <v>4500259382</v>
      </c>
      <c r="N59" s="1306" t="s">
        <v>8288</v>
      </c>
    </row>
    <row r="60" spans="1:14" x14ac:dyDescent="0.25">
      <c r="A60" s="1052" t="s">
        <v>305</v>
      </c>
      <c r="B60" s="1053">
        <v>41737</v>
      </c>
      <c r="C60" s="1054" t="s">
        <v>2150</v>
      </c>
      <c r="D60" s="1052" t="s">
        <v>83</v>
      </c>
      <c r="E60" s="1055">
        <v>10184150</v>
      </c>
      <c r="F60" s="1052">
        <v>25588789</v>
      </c>
      <c r="G60" s="1052">
        <v>2704003</v>
      </c>
      <c r="H60" s="1056" t="str">
        <f>IF(G60="","",VLOOKUP(G60,ARANCEL!$B$5:$D$121,2,FALSE))</f>
        <v xml:space="preserve">CORONA PERIFERICA CON PERNO MUÑON COLADO </v>
      </c>
      <c r="I60" s="1057" t="s">
        <v>308</v>
      </c>
      <c r="J60" s="1052">
        <v>1</v>
      </c>
      <c r="K60" s="1058">
        <f>IF(G60="","",VLOOKUP(G60,ARANCEL!$B$5:$D$121,3,FALSE)*J60)</f>
        <v>32612</v>
      </c>
      <c r="L60" s="1305" t="s">
        <v>8279</v>
      </c>
      <c r="M60" s="1305">
        <v>4500259382</v>
      </c>
      <c r="N60" s="1306" t="s">
        <v>8288</v>
      </c>
    </row>
    <row r="61" spans="1:14" x14ac:dyDescent="0.25">
      <c r="A61" s="1052" t="s">
        <v>305</v>
      </c>
      <c r="B61" s="1053">
        <v>41642</v>
      </c>
      <c r="C61" s="1054" t="s">
        <v>2149</v>
      </c>
      <c r="D61" s="1052" t="s">
        <v>83</v>
      </c>
      <c r="E61" s="1055">
        <v>10167501</v>
      </c>
      <c r="F61" s="1052">
        <v>24307831</v>
      </c>
      <c r="G61" s="1052">
        <v>2704005</v>
      </c>
      <c r="H61" s="1056" t="str">
        <f>IF(G61="","",VLOOKUP(G61,ARANCEL!$B$5:$D$121,2,FALSE))</f>
        <v>PROVISORIO</v>
      </c>
      <c r="I61" s="1057" t="s">
        <v>2148</v>
      </c>
      <c r="J61" s="1052">
        <v>4</v>
      </c>
      <c r="K61" s="1058">
        <f>IF(G61="","",VLOOKUP(G61,ARANCEL!$B$5:$D$121,3,FALSE)*J61)</f>
        <v>13000</v>
      </c>
      <c r="L61" s="1070" t="s">
        <v>597</v>
      </c>
      <c r="M61" s="1070">
        <v>4500211702</v>
      </c>
      <c r="N61" s="1304">
        <v>8213</v>
      </c>
    </row>
    <row r="62" spans="1:14" x14ac:dyDescent="0.25">
      <c r="A62" s="1052" t="s">
        <v>305</v>
      </c>
      <c r="B62" s="1053">
        <v>41702</v>
      </c>
      <c r="C62" s="1054" t="s">
        <v>2149</v>
      </c>
      <c r="D62" s="1052" t="s">
        <v>83</v>
      </c>
      <c r="E62" s="1055">
        <v>10167501</v>
      </c>
      <c r="F62" s="1052">
        <v>24307831</v>
      </c>
      <c r="G62" s="1052">
        <v>2704003</v>
      </c>
      <c r="H62" s="1056" t="str">
        <f>IF(G62="","",VLOOKUP(G62,ARANCEL!$B$5:$D$121,2,FALSE))</f>
        <v xml:space="preserve">CORONA PERIFERICA CON PERNO MUÑON COLADO </v>
      </c>
      <c r="I62" s="1057" t="s">
        <v>3732</v>
      </c>
      <c r="J62" s="1052">
        <v>3</v>
      </c>
      <c r="K62" s="1058">
        <f>IF(G62="","",VLOOKUP(G62,ARANCEL!$B$5:$D$121,3,FALSE)*J62)</f>
        <v>97836</v>
      </c>
      <c r="L62" s="1305" t="s">
        <v>4612</v>
      </c>
      <c r="M62" s="1305">
        <v>4500230020</v>
      </c>
      <c r="N62" s="1306">
        <v>9206</v>
      </c>
    </row>
    <row r="63" spans="1:14" x14ac:dyDescent="0.25">
      <c r="A63" s="1052" t="s">
        <v>313</v>
      </c>
      <c r="B63" s="1053">
        <v>41753</v>
      </c>
      <c r="C63" s="1054" t="s">
        <v>2149</v>
      </c>
      <c r="D63" s="1052" t="s">
        <v>83</v>
      </c>
      <c r="E63" s="1055">
        <v>10189145</v>
      </c>
      <c r="F63" s="1052">
        <v>24307831</v>
      </c>
      <c r="G63" s="1052">
        <v>2704005</v>
      </c>
      <c r="H63" s="1056" t="str">
        <f>IF(G63="","",VLOOKUP(G63,ARANCEL!$B$5:$D$121,2,FALSE))</f>
        <v>PROVISORIO</v>
      </c>
      <c r="I63" s="1057"/>
      <c r="J63" s="1052">
        <v>4</v>
      </c>
      <c r="K63" s="1058">
        <f>IF(G63="","",VLOOKUP(G63,ARANCEL!$B$5:$D$121,3,FALSE)*J63)</f>
        <v>13000</v>
      </c>
      <c r="L63" s="1305" t="s">
        <v>4612</v>
      </c>
      <c r="M63" s="1305">
        <v>4500230020</v>
      </c>
      <c r="N63" s="1306">
        <v>9206</v>
      </c>
    </row>
    <row r="64" spans="1:14" x14ac:dyDescent="0.25">
      <c r="A64" s="1052" t="s">
        <v>606</v>
      </c>
      <c r="B64" s="1053">
        <v>41753</v>
      </c>
      <c r="C64" s="1054" t="s">
        <v>2149</v>
      </c>
      <c r="D64" s="1052" t="s">
        <v>83</v>
      </c>
      <c r="E64" s="1055">
        <v>10189145</v>
      </c>
      <c r="F64" s="1052">
        <v>24307831</v>
      </c>
      <c r="G64" s="1052">
        <v>2704003</v>
      </c>
      <c r="H64" s="1056" t="str">
        <f>IF(G64="","",VLOOKUP(G64,ARANCEL!$B$5:$D$121,2,FALSE))</f>
        <v xml:space="preserve">CORONA PERIFERICA CON PERNO MUÑON COLADO </v>
      </c>
      <c r="I64" s="1057" t="s">
        <v>5204</v>
      </c>
      <c r="J64" s="1052">
        <v>4</v>
      </c>
      <c r="K64" s="1058">
        <f>IF(G64="","",VLOOKUP(G64,ARANCEL!$B$5:$D$121,3,FALSE)*J64)</f>
        <v>130448</v>
      </c>
      <c r="L64" s="1305" t="s">
        <v>4612</v>
      </c>
      <c r="M64" s="1305">
        <v>4500230020</v>
      </c>
      <c r="N64" s="1306">
        <v>9206</v>
      </c>
    </row>
    <row r="65" spans="1:14" x14ac:dyDescent="0.25">
      <c r="A65" s="1052" t="s">
        <v>305</v>
      </c>
      <c r="B65" s="1053">
        <v>41558</v>
      </c>
      <c r="C65" s="1054" t="s">
        <v>2147</v>
      </c>
      <c r="D65" s="1052" t="s">
        <v>89</v>
      </c>
      <c r="E65" s="1055">
        <v>10157690</v>
      </c>
      <c r="F65" s="1052">
        <v>23015445</v>
      </c>
      <c r="G65" s="1052">
        <v>2705003</v>
      </c>
      <c r="H65" s="1056" t="str">
        <f>IF(G65="","",VLOOKUP(G65,ARANCEL!$B$5:$D$121,2,FALSE))</f>
        <v>INCRUSTACION ESTETICA (ART-GLASS O CERAMICA)</v>
      </c>
      <c r="I65" s="1057" t="s">
        <v>312</v>
      </c>
      <c r="J65" s="1052">
        <v>1</v>
      </c>
      <c r="K65" s="1058">
        <f>IF(G65="","",VLOOKUP(G65,ARANCEL!$B$5:$D$121,3,FALSE)*J65)</f>
        <v>15676</v>
      </c>
      <c r="L65" s="1305" t="s">
        <v>600</v>
      </c>
      <c r="M65" s="1305">
        <v>4500202547</v>
      </c>
      <c r="N65" s="1306">
        <v>7691</v>
      </c>
    </row>
    <row r="66" spans="1:14" x14ac:dyDescent="0.25">
      <c r="A66" s="1052" t="s">
        <v>305</v>
      </c>
      <c r="B66" s="1053">
        <v>42017</v>
      </c>
      <c r="C66" s="1054" t="s">
        <v>9583</v>
      </c>
      <c r="D66" s="1052" t="s">
        <v>83</v>
      </c>
      <c r="E66" s="1055">
        <v>10306896</v>
      </c>
      <c r="F66" s="1052">
        <v>30438222</v>
      </c>
      <c r="G66" s="1052">
        <v>2704005</v>
      </c>
      <c r="H66" s="1056" t="str">
        <f>IF(G66="","",VLOOKUP(G66,ARANCEL!$B$5:$D$121,2,FALSE))</f>
        <v>PROVISORIO</v>
      </c>
      <c r="I66" s="1057" t="s">
        <v>326</v>
      </c>
      <c r="J66" s="1052">
        <v>1</v>
      </c>
      <c r="K66" s="1058">
        <f>IF(G66="","",VLOOKUP(G66,ARANCEL!$B$5:$D$121,3,FALSE)*J66)</f>
        <v>3250</v>
      </c>
      <c r="L66" s="1307" t="str">
        <f>IF(E66="","","IMPAGO")</f>
        <v>IMPAGO</v>
      </c>
      <c r="M66" s="1307" t="str">
        <f>IF(L66="IMPAGO","SIN O.C.","")</f>
        <v>SIN O.C.</v>
      </c>
      <c r="N66" s="1308" t="str">
        <f>IF(L66="IMPAGO","SIN FACT.","")</f>
        <v>SIN FACT.</v>
      </c>
    </row>
    <row r="67" spans="1:14" x14ac:dyDescent="0.25">
      <c r="A67" s="1052" t="s">
        <v>606</v>
      </c>
      <c r="B67" s="1053">
        <v>42017</v>
      </c>
      <c r="C67" s="1054" t="s">
        <v>9583</v>
      </c>
      <c r="D67" s="1052" t="s">
        <v>83</v>
      </c>
      <c r="E67" s="1055">
        <v>10306896</v>
      </c>
      <c r="F67" s="1052">
        <v>30438222</v>
      </c>
      <c r="G67" s="1052">
        <v>2704003</v>
      </c>
      <c r="H67" s="1056" t="str">
        <f>IF(G67="","",VLOOKUP(G67,ARANCEL!$B$5:$D$121,2,FALSE))</f>
        <v xml:space="preserve">CORONA PERIFERICA CON PERNO MUÑON COLADO </v>
      </c>
      <c r="I67" s="1057" t="s">
        <v>326</v>
      </c>
      <c r="J67" s="1052">
        <v>1</v>
      </c>
      <c r="K67" s="1058">
        <f>IF(G67="","",VLOOKUP(G67,ARANCEL!$B$5:$D$121,3,FALSE)*J67)</f>
        <v>32612</v>
      </c>
      <c r="L67" s="1307" t="str">
        <f>IF(E67="","","IMPAGO")</f>
        <v>IMPAGO</v>
      </c>
      <c r="M67" s="1307" t="str">
        <f>IF(L67="IMPAGO","SIN O.C.","")</f>
        <v>SIN O.C.</v>
      </c>
      <c r="N67" s="1308" t="str">
        <f>IF(L67="IMPAGO","SIN FACT.","")</f>
        <v>SIN FACT.</v>
      </c>
    </row>
    <row r="68" spans="1:14" x14ac:dyDescent="0.25">
      <c r="A68" s="1052" t="s">
        <v>305</v>
      </c>
      <c r="B68" s="1053">
        <v>41718</v>
      </c>
      <c r="C68" s="1054" t="s">
        <v>3435</v>
      </c>
      <c r="D68" s="1052" t="s">
        <v>83</v>
      </c>
      <c r="E68" s="1055">
        <v>10182211</v>
      </c>
      <c r="F68" s="1052">
        <v>24253986</v>
      </c>
      <c r="G68" s="1052">
        <v>2705003</v>
      </c>
      <c r="H68" s="1056" t="str">
        <f>IF(G68="","",VLOOKUP(G68,ARANCEL!$B$5:$D$121,2,FALSE))</f>
        <v>INCRUSTACION ESTETICA (ART-GLASS O CERAMICA)</v>
      </c>
      <c r="I68" s="1057" t="s">
        <v>318</v>
      </c>
      <c r="J68" s="1052">
        <v>1</v>
      </c>
      <c r="K68" s="1058">
        <f>IF(G68="","",VLOOKUP(G68,ARANCEL!$B$5:$D$121,3,FALSE)*J68)</f>
        <v>15676</v>
      </c>
      <c r="L68" s="1305" t="s">
        <v>3058</v>
      </c>
      <c r="M68" s="1305">
        <v>4500225646</v>
      </c>
      <c r="N68" s="1306">
        <v>8929</v>
      </c>
    </row>
    <row r="69" spans="1:14" x14ac:dyDescent="0.25">
      <c r="A69" s="1052" t="s">
        <v>305</v>
      </c>
      <c r="B69" s="1053">
        <v>41820</v>
      </c>
      <c r="C69" s="1054" t="s">
        <v>5575</v>
      </c>
      <c r="D69" s="1052" t="s">
        <v>83</v>
      </c>
      <c r="E69" s="1055">
        <v>10217176</v>
      </c>
      <c r="F69" s="1052">
        <v>26657985</v>
      </c>
      <c r="G69" s="1052">
        <v>2704005</v>
      </c>
      <c r="H69" s="1056" t="str">
        <f>IF(G69="","",VLOOKUP(G69,ARANCEL!$B$5:$D$121,2,FALSE))</f>
        <v>PROVISORIO</v>
      </c>
      <c r="I69" s="1057" t="s">
        <v>322</v>
      </c>
      <c r="J69" s="1052">
        <v>1</v>
      </c>
      <c r="K69" s="1058">
        <f>IF(G69="","",VLOOKUP(G69,ARANCEL!$B$5:$D$121,3,FALSE)*J69)</f>
        <v>3250</v>
      </c>
      <c r="L69" s="1305" t="s">
        <v>5742</v>
      </c>
      <c r="M69" s="1305">
        <v>4500239583</v>
      </c>
      <c r="N69" s="1306" t="s">
        <v>5759</v>
      </c>
    </row>
    <row r="70" spans="1:14" s="168" customFormat="1" x14ac:dyDescent="0.25">
      <c r="A70" s="1052" t="s">
        <v>305</v>
      </c>
      <c r="B70" s="1053">
        <v>41828</v>
      </c>
      <c r="C70" s="1054" t="s">
        <v>5575</v>
      </c>
      <c r="D70" s="1052" t="s">
        <v>83</v>
      </c>
      <c r="E70" s="1055">
        <v>10221684</v>
      </c>
      <c r="F70" s="1052">
        <v>26657985</v>
      </c>
      <c r="G70" s="1052">
        <v>2704003</v>
      </c>
      <c r="H70" s="1056" t="str">
        <f>IF(G70="","",VLOOKUP(G70,ARANCEL!$B$5:$D$121,2,FALSE))</f>
        <v xml:space="preserve">CORONA PERIFERICA CON PERNO MUÑON COLADO </v>
      </c>
      <c r="I70" s="1057" t="s">
        <v>322</v>
      </c>
      <c r="J70" s="1052">
        <v>1</v>
      </c>
      <c r="K70" s="1058">
        <f>IF(G70="","",VLOOKUP(G70,ARANCEL!$B$5:$D$121,3,FALSE)*J70)</f>
        <v>32612</v>
      </c>
      <c r="L70" s="1305" t="s">
        <v>6017</v>
      </c>
      <c r="M70" s="1305">
        <v>4500243744</v>
      </c>
      <c r="N70" s="1306">
        <v>9799</v>
      </c>
    </row>
    <row r="71" spans="1:14" x14ac:dyDescent="0.25">
      <c r="A71" s="1052" t="s">
        <v>305</v>
      </c>
      <c r="B71" s="1053">
        <v>41523</v>
      </c>
      <c r="C71" s="1054" t="s">
        <v>2146</v>
      </c>
      <c r="D71" s="1052" t="s">
        <v>768</v>
      </c>
      <c r="E71" s="1055">
        <v>10154296</v>
      </c>
      <c r="F71" s="1052">
        <v>22634129</v>
      </c>
      <c r="G71" s="1052">
        <v>2705003</v>
      </c>
      <c r="H71" s="1056" t="str">
        <f>IF(G71="","",VLOOKUP(G71,ARANCEL!$B$5:$D$121,2,FALSE))</f>
        <v>INCRUSTACION ESTETICA (ART-GLASS O CERAMICA)</v>
      </c>
      <c r="I71" s="1057" t="s">
        <v>318</v>
      </c>
      <c r="J71" s="1052">
        <v>1</v>
      </c>
      <c r="K71" s="1058">
        <f>IF(G71="","",VLOOKUP(G71,ARANCEL!$B$5:$D$121,3,FALSE)*J71)</f>
        <v>15676</v>
      </c>
      <c r="L71" s="1070" t="s">
        <v>615</v>
      </c>
      <c r="M71" s="1070">
        <v>4500197598</v>
      </c>
      <c r="N71" s="1304">
        <v>7453</v>
      </c>
    </row>
    <row r="72" spans="1:14" x14ac:dyDescent="0.25">
      <c r="A72" s="1052" t="s">
        <v>305</v>
      </c>
      <c r="B72" s="1053">
        <v>41704</v>
      </c>
      <c r="C72" s="1054" t="s">
        <v>3158</v>
      </c>
      <c r="D72" s="1052" t="s">
        <v>1462</v>
      </c>
      <c r="E72" s="1055">
        <v>10178645</v>
      </c>
      <c r="F72" s="1052">
        <v>25024184</v>
      </c>
      <c r="G72" s="1052">
        <v>2705003</v>
      </c>
      <c r="H72" s="1056" t="str">
        <f>IF(G72="","",VLOOKUP(G72,ARANCEL!$B$5:$D$121,2,FALSE))</f>
        <v>INCRUSTACION ESTETICA (ART-GLASS O CERAMICA)</v>
      </c>
      <c r="I72" s="1057" t="s">
        <v>319</v>
      </c>
      <c r="J72" s="1052">
        <v>1</v>
      </c>
      <c r="K72" s="1058">
        <f>IF(G72="","",VLOOKUP(G72,ARANCEL!$B$5:$D$121,3,FALSE)*J72)</f>
        <v>15676</v>
      </c>
      <c r="L72" s="1305" t="s">
        <v>3438</v>
      </c>
      <c r="M72" s="1305">
        <v>4500220810</v>
      </c>
      <c r="N72" s="1306">
        <v>8638</v>
      </c>
    </row>
    <row r="73" spans="1:14" x14ac:dyDescent="0.25">
      <c r="A73" s="1052" t="s">
        <v>305</v>
      </c>
      <c r="B73" s="1053">
        <v>41505</v>
      </c>
      <c r="C73" s="1054" t="s">
        <v>2145</v>
      </c>
      <c r="D73" s="1052" t="s">
        <v>768</v>
      </c>
      <c r="E73" s="1055">
        <v>10152408</v>
      </c>
      <c r="F73" s="1052">
        <v>22634129</v>
      </c>
      <c r="G73" s="1052">
        <v>2705003</v>
      </c>
      <c r="H73" s="1056" t="str">
        <f>IF(G73="","",VLOOKUP(G73,ARANCEL!$B$5:$D$121,2,FALSE))</f>
        <v>INCRUSTACION ESTETICA (ART-GLASS O CERAMICA)</v>
      </c>
      <c r="I73" s="1057" t="s">
        <v>326</v>
      </c>
      <c r="J73" s="1052">
        <v>1</v>
      </c>
      <c r="K73" s="1058">
        <f>IF(G73="","",VLOOKUP(G73,ARANCEL!$B$5:$D$121,3,FALSE)*J73)</f>
        <v>15676</v>
      </c>
      <c r="L73" s="1070" t="s">
        <v>614</v>
      </c>
      <c r="M73" s="1070">
        <v>4500193086</v>
      </c>
      <c r="N73" s="1304">
        <v>7282</v>
      </c>
    </row>
    <row r="74" spans="1:14" x14ac:dyDescent="0.25">
      <c r="A74" s="1052" t="s">
        <v>305</v>
      </c>
      <c r="B74" s="1053">
        <v>41729</v>
      </c>
      <c r="C74" s="1054" t="s">
        <v>3624</v>
      </c>
      <c r="D74" s="1052" t="s">
        <v>89</v>
      </c>
      <c r="E74" s="1055">
        <v>10184820</v>
      </c>
      <c r="F74" s="1052">
        <v>25362591</v>
      </c>
      <c r="G74" s="1052">
        <v>2704003</v>
      </c>
      <c r="H74" s="1056" t="str">
        <f>IF(G74="","",VLOOKUP(G74,ARANCEL!$B$5:$D$121,2,FALSE))</f>
        <v xml:space="preserve">CORONA PERIFERICA CON PERNO MUÑON COLADO </v>
      </c>
      <c r="I74" s="1057" t="s">
        <v>325</v>
      </c>
      <c r="J74" s="1052">
        <v>1</v>
      </c>
      <c r="K74" s="1058">
        <f>IF(G74="","",VLOOKUP(G74,ARANCEL!$B$5:$D$121,3,FALSE)*J74)</f>
        <v>32612</v>
      </c>
      <c r="L74" s="1305" t="s">
        <v>3058</v>
      </c>
      <c r="M74" s="1305">
        <v>4500225646</v>
      </c>
      <c r="N74" s="1306">
        <v>8929</v>
      </c>
    </row>
    <row r="75" spans="1:14" x14ac:dyDescent="0.25">
      <c r="A75" s="1052" t="s">
        <v>305</v>
      </c>
      <c r="B75" s="1053">
        <v>42002</v>
      </c>
      <c r="C75" s="1054" t="s">
        <v>9259</v>
      </c>
      <c r="D75" s="1052" t="s">
        <v>83</v>
      </c>
      <c r="E75" s="1055">
        <v>10303625</v>
      </c>
      <c r="F75" s="1052">
        <v>29362338</v>
      </c>
      <c r="G75" s="1052">
        <v>2704005</v>
      </c>
      <c r="H75" s="1056" t="str">
        <f>IF(G75="","",VLOOKUP(G75,ARANCEL!$B$5:$D$121,2,FALSE))</f>
        <v>PROVISORIO</v>
      </c>
      <c r="I75" s="1057" t="s">
        <v>326</v>
      </c>
      <c r="J75" s="1052">
        <v>1</v>
      </c>
      <c r="K75" s="1058">
        <f>IF(G75="","",VLOOKUP(G75,ARANCEL!$B$5:$D$121,3,FALSE)*J75)</f>
        <v>3250</v>
      </c>
      <c r="L75" s="1353" t="s">
        <v>9431</v>
      </c>
      <c r="M75" s="1353">
        <v>4500269304</v>
      </c>
      <c r="N75" s="1354" t="s">
        <v>9464</v>
      </c>
    </row>
    <row r="76" spans="1:14" x14ac:dyDescent="0.25">
      <c r="A76" s="1052" t="s">
        <v>305</v>
      </c>
      <c r="B76" s="1053">
        <v>41576</v>
      </c>
      <c r="C76" s="1054" t="s">
        <v>2144</v>
      </c>
      <c r="D76" s="1052" t="s">
        <v>83</v>
      </c>
      <c r="E76" s="1055">
        <v>10159811</v>
      </c>
      <c r="F76" s="1052">
        <v>22187318</v>
      </c>
      <c r="G76" s="1052">
        <v>2704005</v>
      </c>
      <c r="H76" s="1056" t="str">
        <f>IF(G76="","",VLOOKUP(G76,ARANCEL!$B$5:$D$121,2,FALSE))</f>
        <v>PROVISORIO</v>
      </c>
      <c r="I76" s="1057" t="s">
        <v>320</v>
      </c>
      <c r="J76" s="1052">
        <v>2</v>
      </c>
      <c r="K76" s="1058">
        <f>IF(G76="","",VLOOKUP(G76,ARANCEL!$B$5:$D$121,3,FALSE)*J76)</f>
        <v>6500</v>
      </c>
      <c r="L76" s="1305" t="s">
        <v>600</v>
      </c>
      <c r="M76" s="1305">
        <v>4500202547</v>
      </c>
      <c r="N76" s="1306">
        <v>7691</v>
      </c>
    </row>
    <row r="77" spans="1:14" x14ac:dyDescent="0.25">
      <c r="A77" s="1052" t="s">
        <v>305</v>
      </c>
      <c r="B77" s="1053">
        <v>41606</v>
      </c>
      <c r="C77" s="1054" t="s">
        <v>2144</v>
      </c>
      <c r="D77" s="1052" t="s">
        <v>83</v>
      </c>
      <c r="E77" s="1055">
        <v>10159811</v>
      </c>
      <c r="F77" s="1052">
        <v>22187318</v>
      </c>
      <c r="G77" s="1052">
        <v>2704003</v>
      </c>
      <c r="H77" s="1056" t="str">
        <f>IF(G77="","",VLOOKUP(G77,ARANCEL!$B$5:$D$121,2,FALSE))</f>
        <v xml:space="preserve">CORONA PERIFERICA CON PERNO MUÑON COLADO </v>
      </c>
      <c r="I77" s="1057" t="s">
        <v>320</v>
      </c>
      <c r="J77" s="1052">
        <v>2</v>
      </c>
      <c r="K77" s="1058">
        <f>IF(G77="","",VLOOKUP(G77,ARANCEL!$B$5:$D$121,3,FALSE)*J77)</f>
        <v>65224</v>
      </c>
      <c r="L77" s="1305" t="s">
        <v>602</v>
      </c>
      <c r="M77" s="1305">
        <v>4500207253</v>
      </c>
      <c r="N77" s="1306">
        <v>7968</v>
      </c>
    </row>
    <row r="78" spans="1:14" x14ac:dyDescent="0.25">
      <c r="A78" s="1052" t="s">
        <v>305</v>
      </c>
      <c r="B78" s="1053">
        <v>41669</v>
      </c>
      <c r="C78" s="1054" t="s">
        <v>2830</v>
      </c>
      <c r="D78" s="1052" t="s">
        <v>83</v>
      </c>
      <c r="E78" s="1055">
        <v>10170856</v>
      </c>
      <c r="F78" s="1052">
        <v>24733815</v>
      </c>
      <c r="G78" s="1052">
        <v>2704005</v>
      </c>
      <c r="H78" s="1056" t="str">
        <f>IF(G78="","",VLOOKUP(G78,ARANCEL!$B$5:$D$121,2,FALSE))</f>
        <v>PROVISORIO</v>
      </c>
      <c r="I78" s="1057" t="s">
        <v>335</v>
      </c>
      <c r="J78" s="1052">
        <v>1</v>
      </c>
      <c r="K78" s="1058">
        <f>IF(G78="","",VLOOKUP(G78,ARANCEL!$B$5:$D$121,3,FALSE)*J78)</f>
        <v>3250</v>
      </c>
      <c r="L78" s="1305" t="s">
        <v>2842</v>
      </c>
      <c r="M78" s="1305">
        <v>4500216251</v>
      </c>
      <c r="N78" s="1306">
        <v>8415</v>
      </c>
    </row>
    <row r="79" spans="1:14" x14ac:dyDescent="0.25">
      <c r="A79" s="1052" t="s">
        <v>305</v>
      </c>
      <c r="B79" s="1053">
        <v>41688</v>
      </c>
      <c r="C79" s="1054" t="s">
        <v>2830</v>
      </c>
      <c r="D79" s="1052" t="s">
        <v>83</v>
      </c>
      <c r="E79" s="1055">
        <v>10174176</v>
      </c>
      <c r="F79" s="1052">
        <v>24733815</v>
      </c>
      <c r="G79" s="1052">
        <v>2704003</v>
      </c>
      <c r="H79" s="1056" t="str">
        <f>IF(G79="","",VLOOKUP(G79,ARANCEL!$B$5:$D$121,2,FALSE))</f>
        <v xml:space="preserve">CORONA PERIFERICA CON PERNO MUÑON COLADO </v>
      </c>
      <c r="I79" s="1057" t="s">
        <v>335</v>
      </c>
      <c r="J79" s="1052">
        <v>1</v>
      </c>
      <c r="K79" s="1058">
        <f>IF(G79="","",VLOOKUP(G79,ARANCEL!$B$5:$D$121,3,FALSE)*J79)</f>
        <v>32612</v>
      </c>
      <c r="L79" s="1305" t="s">
        <v>3438</v>
      </c>
      <c r="M79" s="1305">
        <v>4500220810</v>
      </c>
      <c r="N79" s="1306">
        <v>8638</v>
      </c>
    </row>
    <row r="80" spans="1:14" x14ac:dyDescent="0.25">
      <c r="A80" s="1052" t="s">
        <v>305</v>
      </c>
      <c r="B80" s="1053">
        <v>41680</v>
      </c>
      <c r="C80" s="1054" t="s">
        <v>2829</v>
      </c>
      <c r="D80" s="1052" t="s">
        <v>83</v>
      </c>
      <c r="E80" s="1055">
        <v>10172849</v>
      </c>
      <c r="F80" s="1052">
        <v>22823985</v>
      </c>
      <c r="G80" s="1052">
        <v>2705003</v>
      </c>
      <c r="H80" s="1056" t="str">
        <f>IF(G80="","",VLOOKUP(G80,ARANCEL!$B$5:$D$121,2,FALSE))</f>
        <v>INCRUSTACION ESTETICA (ART-GLASS O CERAMICA)</v>
      </c>
      <c r="I80" s="1057" t="s">
        <v>632</v>
      </c>
      <c r="J80" s="1052">
        <v>2</v>
      </c>
      <c r="K80" s="1058">
        <f>IF(G80="","",VLOOKUP(G80,ARANCEL!$B$5:$D$121,3,FALSE)*J80)</f>
        <v>31352</v>
      </c>
      <c r="L80" s="1305" t="s">
        <v>3438</v>
      </c>
      <c r="M80" s="1305">
        <v>4500220810</v>
      </c>
      <c r="N80" s="1306">
        <v>8638</v>
      </c>
    </row>
    <row r="81" spans="1:14" x14ac:dyDescent="0.25">
      <c r="A81" s="1052" t="s">
        <v>305</v>
      </c>
      <c r="B81" s="1053">
        <v>41911</v>
      </c>
      <c r="C81" s="1054" t="s">
        <v>7281</v>
      </c>
      <c r="D81" s="1052" t="s">
        <v>83</v>
      </c>
      <c r="E81" s="1055">
        <v>10258277</v>
      </c>
      <c r="F81" s="1052">
        <v>28556103</v>
      </c>
      <c r="G81" s="1052">
        <v>2704005</v>
      </c>
      <c r="H81" s="1056" t="str">
        <f>IF(G81="","",VLOOKUP(G81,ARANCEL!$B$5:$D$121,2,FALSE))</f>
        <v>PROVISORIO</v>
      </c>
      <c r="I81" s="1057" t="s">
        <v>312</v>
      </c>
      <c r="J81" s="1052">
        <v>1</v>
      </c>
      <c r="K81" s="1058">
        <f>IF(G81="","",VLOOKUP(G81,ARANCEL!$B$5:$D$121,3,FALSE)*J81)</f>
        <v>3250</v>
      </c>
      <c r="L81" s="1305" t="s">
        <v>7548</v>
      </c>
      <c r="M81" s="1305">
        <v>4500255032</v>
      </c>
      <c r="N81" s="1306" t="s">
        <v>7562</v>
      </c>
    </row>
    <row r="82" spans="1:14" x14ac:dyDescent="0.25">
      <c r="A82" s="1052" t="s">
        <v>305</v>
      </c>
      <c r="B82" s="1053">
        <v>41869</v>
      </c>
      <c r="C82" s="1054" t="s">
        <v>6522</v>
      </c>
      <c r="D82" s="1052" t="s">
        <v>83</v>
      </c>
      <c r="E82" s="1055">
        <v>10244039</v>
      </c>
      <c r="F82" s="1052">
        <v>28075124</v>
      </c>
      <c r="G82" s="1052">
        <v>2704005</v>
      </c>
      <c r="H82" s="1056" t="str">
        <f>IF(G82="","",VLOOKUP(G82,ARANCEL!$B$5:$D$121,2,FALSE))</f>
        <v>PROVISORIO</v>
      </c>
      <c r="I82" s="1057" t="s">
        <v>323</v>
      </c>
      <c r="J82" s="1052">
        <v>1</v>
      </c>
      <c r="K82" s="1058">
        <f>IF(G82="","",VLOOKUP(G82,ARANCEL!$B$5:$D$121,3,FALSE)*J82)</f>
        <v>3250</v>
      </c>
      <c r="L82" s="1305" t="s">
        <v>6905</v>
      </c>
      <c r="M82" s="1305">
        <v>4500250355</v>
      </c>
      <c r="N82" s="1306" t="s">
        <v>6911</v>
      </c>
    </row>
    <row r="83" spans="1:14" x14ac:dyDescent="0.25">
      <c r="A83" s="1052" t="s">
        <v>305</v>
      </c>
      <c r="B83" s="1053">
        <v>41876</v>
      </c>
      <c r="C83" s="1054" t="s">
        <v>6522</v>
      </c>
      <c r="D83" s="1052" t="s">
        <v>83</v>
      </c>
      <c r="E83" s="1055">
        <v>10244039</v>
      </c>
      <c r="F83" s="1052">
        <v>28075124</v>
      </c>
      <c r="G83" s="1052">
        <v>2704003</v>
      </c>
      <c r="H83" s="1056" t="str">
        <f>IF(G83="","",VLOOKUP(G83,ARANCEL!$B$5:$D$121,2,FALSE))</f>
        <v xml:space="preserve">CORONA PERIFERICA CON PERNO MUÑON COLADO </v>
      </c>
      <c r="I83" s="1057" t="s">
        <v>323</v>
      </c>
      <c r="J83" s="1052">
        <v>1</v>
      </c>
      <c r="K83" s="1058">
        <f>IF(G83="","",VLOOKUP(G83,ARANCEL!$B$5:$D$121,3,FALSE)*J83)</f>
        <v>32612</v>
      </c>
      <c r="L83" s="1305" t="s">
        <v>6905</v>
      </c>
      <c r="M83" s="1305">
        <v>4500250355</v>
      </c>
      <c r="N83" s="1306" t="s">
        <v>6911</v>
      </c>
    </row>
    <row r="84" spans="1:14" x14ac:dyDescent="0.25">
      <c r="A84" s="1052" t="s">
        <v>305</v>
      </c>
      <c r="B84" s="1053">
        <v>42024</v>
      </c>
      <c r="C84" s="1054" t="s">
        <v>9584</v>
      </c>
      <c r="D84" s="1052" t="s">
        <v>83</v>
      </c>
      <c r="E84" s="1055">
        <v>10310145</v>
      </c>
      <c r="F84" s="1052">
        <v>30538823</v>
      </c>
      <c r="G84" s="1052">
        <v>2704005</v>
      </c>
      <c r="H84" s="1056" t="str">
        <f>IF(G84="","",VLOOKUP(G84,ARANCEL!$B$5:$D$121,2,FALSE))</f>
        <v>PROVISORIO</v>
      </c>
      <c r="I84" s="1057" t="s">
        <v>1097</v>
      </c>
      <c r="J84" s="1052">
        <v>2</v>
      </c>
      <c r="K84" s="1058">
        <f>IF(G84="","",VLOOKUP(G84,ARANCEL!$B$5:$D$121,3,FALSE)*J84)</f>
        <v>6500</v>
      </c>
      <c r="L84" s="1307" t="str">
        <f>IF(E84="","","IMPAGO")</f>
        <v>IMPAGO</v>
      </c>
      <c r="M84" s="1307" t="str">
        <f>IF(L84="IMPAGO","SIN O.C.","")</f>
        <v>SIN O.C.</v>
      </c>
      <c r="N84" s="1308" t="str">
        <f>IF(L84="IMPAGO","SIN FACT.","")</f>
        <v>SIN FACT.</v>
      </c>
    </row>
    <row r="85" spans="1:14" x14ac:dyDescent="0.25">
      <c r="A85" s="1052" t="s">
        <v>305</v>
      </c>
      <c r="B85" s="1053">
        <v>41914</v>
      </c>
      <c r="C85" s="1054" t="s">
        <v>7317</v>
      </c>
      <c r="D85" s="1052" t="s">
        <v>2323</v>
      </c>
      <c r="E85" s="1055">
        <v>10258505</v>
      </c>
      <c r="F85" s="1052">
        <v>27704027</v>
      </c>
      <c r="G85" s="1052">
        <v>2704005</v>
      </c>
      <c r="H85" s="1056" t="str">
        <f>IF(G85="","",VLOOKUP(G85,ARANCEL!$B$5:$D$121,2,FALSE))</f>
        <v>PROVISORIO</v>
      </c>
      <c r="I85" s="1057" t="s">
        <v>618</v>
      </c>
      <c r="J85" s="1052">
        <v>1</v>
      </c>
      <c r="K85" s="1058">
        <f>IF(G85="","",VLOOKUP(G85,ARANCEL!$B$5:$D$121,3,FALSE)*J85)</f>
        <v>3250</v>
      </c>
      <c r="L85" s="1305" t="s">
        <v>7548</v>
      </c>
      <c r="M85" s="1305">
        <v>4500255320</v>
      </c>
      <c r="N85" s="1306" t="s">
        <v>7570</v>
      </c>
    </row>
    <row r="86" spans="1:14" x14ac:dyDescent="0.25">
      <c r="A86" s="1052" t="s">
        <v>305</v>
      </c>
      <c r="B86" s="1053">
        <v>41936</v>
      </c>
      <c r="C86" s="1054" t="s">
        <v>7317</v>
      </c>
      <c r="D86" s="1052" t="s">
        <v>2323</v>
      </c>
      <c r="E86" s="1055">
        <v>10258505</v>
      </c>
      <c r="F86" s="1052">
        <v>27704027</v>
      </c>
      <c r="G86" s="1052">
        <v>2704003</v>
      </c>
      <c r="H86" s="1056" t="str">
        <f>IF(G86="","",VLOOKUP(G86,ARANCEL!$B$5:$D$121,2,FALSE))</f>
        <v xml:space="preserve">CORONA PERIFERICA CON PERNO MUÑON COLADO </v>
      </c>
      <c r="I86" s="1057" t="s">
        <v>618</v>
      </c>
      <c r="J86" s="1052">
        <v>1</v>
      </c>
      <c r="K86" s="1058">
        <f>IF(G86="","",VLOOKUP(G86,ARANCEL!$B$5:$D$121,3,FALSE)*J86)</f>
        <v>32612</v>
      </c>
      <c r="L86" s="1305" t="s">
        <v>8279</v>
      </c>
      <c r="M86" s="1305">
        <v>4500260754</v>
      </c>
      <c r="N86" s="1306" t="s">
        <v>8298</v>
      </c>
    </row>
    <row r="87" spans="1:14" x14ac:dyDescent="0.25">
      <c r="A87" s="1052" t="s">
        <v>305</v>
      </c>
      <c r="B87" s="1053">
        <v>41673</v>
      </c>
      <c r="C87" s="1054" t="s">
        <v>2598</v>
      </c>
      <c r="D87" s="1052" t="s">
        <v>768</v>
      </c>
      <c r="E87" s="1055">
        <v>10171280</v>
      </c>
      <c r="F87" s="1052">
        <v>24572528</v>
      </c>
      <c r="G87" s="1052">
        <v>2705003</v>
      </c>
      <c r="H87" s="1056" t="str">
        <f>IF(G87="","",VLOOKUP(G87,ARANCEL!$B$5:$D$121,2,FALSE))</f>
        <v>INCRUSTACION ESTETICA (ART-GLASS O CERAMICA)</v>
      </c>
      <c r="I87" s="1057" t="s">
        <v>312</v>
      </c>
      <c r="J87" s="1052">
        <v>1</v>
      </c>
      <c r="K87" s="1058">
        <f>IF(G87="","",VLOOKUP(G87,ARANCEL!$B$5:$D$121,3,FALSE)*J87)</f>
        <v>15676</v>
      </c>
      <c r="L87" s="1305" t="s">
        <v>2842</v>
      </c>
      <c r="M87" s="1305">
        <v>4500216251</v>
      </c>
      <c r="N87" s="1306">
        <v>8415</v>
      </c>
    </row>
    <row r="88" spans="1:14" x14ac:dyDescent="0.25">
      <c r="A88" s="1052" t="s">
        <v>313</v>
      </c>
      <c r="B88" s="1053">
        <v>41803</v>
      </c>
      <c r="C88" s="1054" t="s">
        <v>3889</v>
      </c>
      <c r="D88" s="1052" t="s">
        <v>2323</v>
      </c>
      <c r="E88" s="1055">
        <v>10211247</v>
      </c>
      <c r="F88" s="1052">
        <v>23237858</v>
      </c>
      <c r="G88" s="1052">
        <v>2706001</v>
      </c>
      <c r="H88" s="1056" t="str">
        <f>IF(G88="","",VLOOKUP(G88,ARANCEL!$B$5:$D$121,2,FALSE))</f>
        <v xml:space="preserve">PROTESIS TOTAL ACRILICA </v>
      </c>
      <c r="I88" s="1057" t="s">
        <v>306</v>
      </c>
      <c r="J88" s="1052">
        <v>1</v>
      </c>
      <c r="K88" s="1058">
        <f>IF(G88="","",VLOOKUP(G88,ARANCEL!$B$5:$D$121,3,FALSE)*J88)</f>
        <v>18668</v>
      </c>
      <c r="L88" s="1305" t="s">
        <v>5742</v>
      </c>
      <c r="M88" s="1305">
        <v>4500239583</v>
      </c>
      <c r="N88" s="1306" t="s">
        <v>5759</v>
      </c>
    </row>
    <row r="89" spans="1:14" x14ac:dyDescent="0.25">
      <c r="A89" s="1052" t="s">
        <v>305</v>
      </c>
      <c r="B89" s="1053">
        <v>41803</v>
      </c>
      <c r="C89" s="1054" t="s">
        <v>3889</v>
      </c>
      <c r="D89" s="1052" t="s">
        <v>2323</v>
      </c>
      <c r="E89" s="1055">
        <v>10211247</v>
      </c>
      <c r="F89" s="1052">
        <v>23237858</v>
      </c>
      <c r="G89" s="1052">
        <v>2706006</v>
      </c>
      <c r="H89" s="1056" t="str">
        <f>IF(G89="","",VLOOKUP(G89,ARANCEL!$B$5:$D$121,2,FALSE))</f>
        <v>REPARACION COMPUESTA (AGREGAR HASTA 2 PIEZAS O RETENEDOR)</v>
      </c>
      <c r="I89" s="1057" t="s">
        <v>306</v>
      </c>
      <c r="J89" s="1052">
        <v>1</v>
      </c>
      <c r="K89" s="1058">
        <f>IF(G89="","",VLOOKUP(G89,ARANCEL!$B$5:$D$121,3,FALSE)*J89)</f>
        <v>4464</v>
      </c>
      <c r="L89" s="1305" t="s">
        <v>5742</v>
      </c>
      <c r="M89" s="1305">
        <v>4500239583</v>
      </c>
      <c r="N89" s="1306" t="s">
        <v>5759</v>
      </c>
    </row>
    <row r="90" spans="1:14" x14ac:dyDescent="0.25">
      <c r="A90" s="1052" t="s">
        <v>305</v>
      </c>
      <c r="B90" s="1053">
        <v>41736</v>
      </c>
      <c r="C90" s="1054" t="s">
        <v>3801</v>
      </c>
      <c r="D90" s="1052" t="s">
        <v>89</v>
      </c>
      <c r="E90" s="1055">
        <v>10186347</v>
      </c>
      <c r="F90" s="1052">
        <v>25476067</v>
      </c>
      <c r="G90" s="1052">
        <v>2704003</v>
      </c>
      <c r="H90" s="1056" t="str">
        <f>IF(G90="","",VLOOKUP(G90,ARANCEL!$B$5:$D$121,2,FALSE))</f>
        <v xml:space="preserve">CORONA PERIFERICA CON PERNO MUÑON COLADO </v>
      </c>
      <c r="I90" s="1057" t="s">
        <v>329</v>
      </c>
      <c r="J90" s="1052">
        <v>1</v>
      </c>
      <c r="K90" s="1058">
        <f>IF(G90="","",VLOOKUP(G90,ARANCEL!$B$5:$D$121,3,FALSE)*J90)</f>
        <v>32612</v>
      </c>
      <c r="L90" s="1305" t="s">
        <v>4612</v>
      </c>
      <c r="M90" s="1305">
        <v>4500230020</v>
      </c>
      <c r="N90" s="1306">
        <v>9206</v>
      </c>
    </row>
    <row r="91" spans="1:14" x14ac:dyDescent="0.25">
      <c r="A91" s="1052" t="s">
        <v>305</v>
      </c>
      <c r="B91" s="1053">
        <v>41575</v>
      </c>
      <c r="C91" s="1054" t="s">
        <v>2143</v>
      </c>
      <c r="D91" s="1052" t="s">
        <v>2120</v>
      </c>
      <c r="E91" s="1055">
        <v>10159605</v>
      </c>
      <c r="F91" s="1052">
        <v>22307562</v>
      </c>
      <c r="G91" s="1052">
        <v>2704027</v>
      </c>
      <c r="H91" s="1056" t="str">
        <f>IF(G91="","",VLOOKUP(G91,ARANCEL!$B$5:$D$121,2,FALSE))</f>
        <v>PROTESIS VALPLAST UNILATERAL (HASTA 2 PIEZAS)</v>
      </c>
      <c r="I91" s="1057" t="s">
        <v>306</v>
      </c>
      <c r="J91" s="1052">
        <v>1</v>
      </c>
      <c r="K91" s="1058">
        <f>IF(G91="","",VLOOKUP(G91,ARANCEL!$B$5:$D$121,3,FALSE)*J91)</f>
        <v>22491</v>
      </c>
      <c r="L91" s="1305" t="s">
        <v>600</v>
      </c>
      <c r="M91" s="1305">
        <v>4500202547</v>
      </c>
      <c r="N91" s="1306">
        <v>7691</v>
      </c>
    </row>
    <row r="92" spans="1:14" x14ac:dyDescent="0.25">
      <c r="A92" s="1052" t="s">
        <v>305</v>
      </c>
      <c r="B92" s="1053">
        <v>41814</v>
      </c>
      <c r="C92" s="1054" t="s">
        <v>5347</v>
      </c>
      <c r="D92" s="1052" t="s">
        <v>2323</v>
      </c>
      <c r="E92" s="1055">
        <v>10216180</v>
      </c>
      <c r="F92" s="1052">
        <v>27133790</v>
      </c>
      <c r="G92" s="1052">
        <v>2704005</v>
      </c>
      <c r="H92" s="1056" t="str">
        <f>IF(G92="","",VLOOKUP(G92,ARANCEL!$B$5:$D$121,2,FALSE))</f>
        <v>PROVISORIO</v>
      </c>
      <c r="I92" s="1057" t="s">
        <v>329</v>
      </c>
      <c r="J92" s="1052">
        <v>1</v>
      </c>
      <c r="K92" s="1058">
        <f>IF(G92="","",VLOOKUP(G92,ARANCEL!$B$5:$D$121,3,FALSE)*J92)</f>
        <v>3250</v>
      </c>
      <c r="L92" s="1305" t="s">
        <v>5742</v>
      </c>
      <c r="M92" s="1305">
        <v>4500239583</v>
      </c>
      <c r="N92" s="1306" t="s">
        <v>5759</v>
      </c>
    </row>
    <row r="93" spans="1:14" x14ac:dyDescent="0.25">
      <c r="A93" s="1052" t="s">
        <v>305</v>
      </c>
      <c r="B93" s="1053">
        <v>41926</v>
      </c>
      <c r="C93" s="1054" t="s">
        <v>5347</v>
      </c>
      <c r="D93" s="1052" t="s">
        <v>2323</v>
      </c>
      <c r="E93" s="1055">
        <v>10264038</v>
      </c>
      <c r="F93" s="1052">
        <v>27133790</v>
      </c>
      <c r="G93" s="1052">
        <v>2702048</v>
      </c>
      <c r="H93" s="1056" t="str">
        <f>IF(G93="","",VLOOKUP(G93,ARANCEL!$B$5:$D$121,2,FALSE))</f>
        <v xml:space="preserve">SERVICIO LAB. IMPLANTE CORONA CEMENTADA/ATORNILLADA </v>
      </c>
      <c r="I93" s="1057" t="s">
        <v>329</v>
      </c>
      <c r="J93" s="1052">
        <v>1</v>
      </c>
      <c r="K93" s="1058">
        <f>IF(G93="","",VLOOKUP(G93,ARANCEL!$B$5:$D$121,3,FALSE)*J93)</f>
        <v>43857</v>
      </c>
      <c r="L93" s="1305" t="s">
        <v>8279</v>
      </c>
      <c r="M93" s="1305">
        <v>4500259382</v>
      </c>
      <c r="N93" s="1306" t="s">
        <v>8288</v>
      </c>
    </row>
    <row r="94" spans="1:14" x14ac:dyDescent="0.25">
      <c r="A94" s="1052" t="s">
        <v>305</v>
      </c>
      <c r="B94" s="1053">
        <v>41628</v>
      </c>
      <c r="C94" s="1054" t="s">
        <v>2142</v>
      </c>
      <c r="D94" s="1052" t="s">
        <v>83</v>
      </c>
      <c r="E94" s="1055">
        <v>10166462</v>
      </c>
      <c r="F94" s="1052">
        <v>24230499</v>
      </c>
      <c r="G94" s="1052">
        <v>2704005</v>
      </c>
      <c r="H94" s="1056" t="str">
        <f>IF(G94="","",VLOOKUP(G94,ARANCEL!$B$5:$D$121,2,FALSE))</f>
        <v>PROVISORIO</v>
      </c>
      <c r="I94" s="1057" t="s">
        <v>308</v>
      </c>
      <c r="J94" s="1052">
        <v>1</v>
      </c>
      <c r="K94" s="1058">
        <f>IF(G94="","",VLOOKUP(G94,ARANCEL!$B$5:$D$121,3,FALSE)*J94)</f>
        <v>3250</v>
      </c>
      <c r="L94" s="1070" t="s">
        <v>597</v>
      </c>
      <c r="M94" s="1070">
        <v>4500211702</v>
      </c>
      <c r="N94" s="1304">
        <v>8213</v>
      </c>
    </row>
    <row r="95" spans="1:14" x14ac:dyDescent="0.25">
      <c r="A95" s="1052" t="s">
        <v>305</v>
      </c>
      <c r="B95" s="1053">
        <v>41652</v>
      </c>
      <c r="C95" s="1054" t="s">
        <v>2141</v>
      </c>
      <c r="D95" s="1052" t="s">
        <v>83</v>
      </c>
      <c r="E95" s="1055">
        <v>10166462</v>
      </c>
      <c r="F95" s="1052">
        <v>24230499</v>
      </c>
      <c r="G95" s="1052">
        <v>2704003</v>
      </c>
      <c r="H95" s="1056" t="str">
        <f>IF(G95="","",VLOOKUP(G95,ARANCEL!$B$5:$D$121,2,FALSE))</f>
        <v xml:space="preserve">CORONA PERIFERICA CON PERNO MUÑON COLADO </v>
      </c>
      <c r="I95" s="1057" t="s">
        <v>308</v>
      </c>
      <c r="J95" s="1052">
        <v>1</v>
      </c>
      <c r="K95" s="1058">
        <f>IF(G95="","",VLOOKUP(G95,ARANCEL!$B$5:$D$121,3,FALSE)*J95)</f>
        <v>32612</v>
      </c>
      <c r="L95" s="1305" t="s">
        <v>3058</v>
      </c>
      <c r="M95" s="1305">
        <v>4500225646</v>
      </c>
      <c r="N95" s="1306">
        <v>8929</v>
      </c>
    </row>
    <row r="96" spans="1:14" x14ac:dyDescent="0.25">
      <c r="A96" s="1052" t="s">
        <v>305</v>
      </c>
      <c r="B96" s="1053">
        <v>41653</v>
      </c>
      <c r="C96" s="1054" t="s">
        <v>2140</v>
      </c>
      <c r="D96" s="1052" t="s">
        <v>89</v>
      </c>
      <c r="E96" s="1055">
        <v>10169541</v>
      </c>
      <c r="F96" s="1052">
        <v>24213561</v>
      </c>
      <c r="G96" s="1052">
        <v>2704031</v>
      </c>
      <c r="H96" s="1056" t="str">
        <f>IF(G96="","",VLOOKUP(G96,ARANCEL!$B$5:$D$121,2,FALSE))</f>
        <v xml:space="preserve">PERNO MUÑON METALICO </v>
      </c>
      <c r="I96" s="1057" t="s">
        <v>319</v>
      </c>
      <c r="J96" s="1052">
        <v>1</v>
      </c>
      <c r="K96" s="1058">
        <f>IF(G96="","",VLOOKUP(G96,ARANCEL!$B$5:$D$121,3,FALSE)*J96)</f>
        <v>12246</v>
      </c>
      <c r="L96" s="1305" t="s">
        <v>8279</v>
      </c>
      <c r="M96" s="1305">
        <v>4500259382</v>
      </c>
      <c r="N96" s="1306" t="s">
        <v>8288</v>
      </c>
    </row>
    <row r="97" spans="1:14" x14ac:dyDescent="0.25">
      <c r="A97" s="1052" t="s">
        <v>305</v>
      </c>
      <c r="B97" s="1053">
        <v>41715</v>
      </c>
      <c r="C97" s="1054" t="s">
        <v>2140</v>
      </c>
      <c r="D97" s="1052" t="s">
        <v>89</v>
      </c>
      <c r="E97" s="1055">
        <v>10169541</v>
      </c>
      <c r="F97" s="1052">
        <v>24213561</v>
      </c>
      <c r="G97" s="1052">
        <v>2704003</v>
      </c>
      <c r="H97" s="1056" t="str">
        <f>IF(G97="","",VLOOKUP(G97,ARANCEL!$B$5:$D$121,2,FALSE))</f>
        <v xml:space="preserve">CORONA PERIFERICA CON PERNO MUÑON COLADO </v>
      </c>
      <c r="I97" s="1057" t="s">
        <v>319</v>
      </c>
      <c r="J97" s="1052">
        <v>1</v>
      </c>
      <c r="K97" s="1058">
        <f>IF(G97="","",VLOOKUP(G97,ARANCEL!$B$5:$D$121,3,FALSE)*J97)</f>
        <v>32612</v>
      </c>
      <c r="L97" s="1305" t="s">
        <v>3058</v>
      </c>
      <c r="M97" s="1305">
        <v>4500225646</v>
      </c>
      <c r="N97" s="1306">
        <v>8929</v>
      </c>
    </row>
    <row r="98" spans="1:14" x14ac:dyDescent="0.25">
      <c r="A98" s="1052" t="s">
        <v>305</v>
      </c>
      <c r="B98" s="1053">
        <v>41731</v>
      </c>
      <c r="C98" s="1054" t="s">
        <v>3685</v>
      </c>
      <c r="D98" s="1052" t="s">
        <v>1462</v>
      </c>
      <c r="E98" s="1055">
        <v>10185210</v>
      </c>
      <c r="F98" s="1052">
        <v>25018874</v>
      </c>
      <c r="G98" s="1052">
        <v>2705003</v>
      </c>
      <c r="H98" s="1056" t="str">
        <f>IF(G98="","",VLOOKUP(G98,ARANCEL!$B$5:$D$121,2,FALSE))</f>
        <v>INCRUSTACION ESTETICA (ART-GLASS O CERAMICA)</v>
      </c>
      <c r="I98" s="1070" t="s">
        <v>1349</v>
      </c>
      <c r="J98" s="1052">
        <v>2</v>
      </c>
      <c r="K98" s="1058">
        <f>IF(G98="","",VLOOKUP(G98,ARANCEL!$B$5:$D$121,3,FALSE)*J98)</f>
        <v>31352</v>
      </c>
      <c r="L98" s="1305" t="s">
        <v>4612</v>
      </c>
      <c r="M98" s="1305">
        <v>4500230020</v>
      </c>
      <c r="N98" s="1306">
        <v>9206</v>
      </c>
    </row>
    <row r="99" spans="1:14" x14ac:dyDescent="0.25">
      <c r="A99" s="1052" t="s">
        <v>305</v>
      </c>
      <c r="B99" s="1053">
        <v>41731</v>
      </c>
      <c r="C99" s="1054" t="s">
        <v>3684</v>
      </c>
      <c r="D99" s="1052" t="s">
        <v>1462</v>
      </c>
      <c r="E99" s="1055">
        <v>10184969</v>
      </c>
      <c r="F99" s="1052">
        <v>25101476</v>
      </c>
      <c r="G99" s="1052">
        <v>2705003</v>
      </c>
      <c r="H99" s="1056" t="str">
        <f>IF(G99="","",VLOOKUP(G99,ARANCEL!$B$5:$D$121,2,FALSE))</f>
        <v>INCRUSTACION ESTETICA (ART-GLASS O CERAMICA)</v>
      </c>
      <c r="I99" s="1057" t="s">
        <v>316</v>
      </c>
      <c r="J99" s="1052">
        <v>1</v>
      </c>
      <c r="K99" s="1058">
        <f>IF(G99="","",VLOOKUP(G99,ARANCEL!$B$5:$D$121,3,FALSE)*J99)</f>
        <v>15676</v>
      </c>
      <c r="L99" s="1305" t="s">
        <v>4612</v>
      </c>
      <c r="M99" s="1305">
        <v>4500230020</v>
      </c>
      <c r="N99" s="1306">
        <v>9206</v>
      </c>
    </row>
    <row r="100" spans="1:14" x14ac:dyDescent="0.25">
      <c r="A100" s="1052" t="s">
        <v>305</v>
      </c>
      <c r="B100" s="1053">
        <v>41921</v>
      </c>
      <c r="C100" s="1054" t="s">
        <v>7464</v>
      </c>
      <c r="D100" s="1052" t="s">
        <v>2323</v>
      </c>
      <c r="E100" s="1055">
        <v>10260362</v>
      </c>
      <c r="F100" s="1052">
        <v>28181023</v>
      </c>
      <c r="G100" s="1052">
        <v>2704025</v>
      </c>
      <c r="H100" s="1056" t="str">
        <f>IF(G100="","",VLOOKUP(G100,ARANCEL!$B$5:$D$121,2,FALSE))</f>
        <v>PROTESIS METALICA CON VALPLAST (RETENEDORES ESTETICOS)</v>
      </c>
      <c r="I100" s="1057" t="s">
        <v>306</v>
      </c>
      <c r="J100" s="1052">
        <v>1</v>
      </c>
      <c r="K100" s="1058">
        <f>IF(G100="","",VLOOKUP(G100,ARANCEL!$B$5:$D$121,3,FALSE)*J100)</f>
        <v>89964</v>
      </c>
      <c r="L100" s="1305" t="s">
        <v>7548</v>
      </c>
      <c r="M100" s="1305">
        <v>4500255320</v>
      </c>
      <c r="N100" s="1306" t="s">
        <v>7570</v>
      </c>
    </row>
    <row r="101" spans="1:14" x14ac:dyDescent="0.25">
      <c r="A101" s="1052" t="s">
        <v>305</v>
      </c>
      <c r="B101" s="1053">
        <v>41904</v>
      </c>
      <c r="C101" s="1054" t="s">
        <v>7243</v>
      </c>
      <c r="D101" s="1052" t="s">
        <v>83</v>
      </c>
      <c r="E101" s="1055">
        <v>10257304</v>
      </c>
      <c r="F101" s="1052">
        <v>28277561</v>
      </c>
      <c r="G101" s="1052">
        <v>2704005</v>
      </c>
      <c r="H101" s="1056" t="str">
        <f>IF(G101="","",VLOOKUP(G101,ARANCEL!$B$5:$D$121,2,FALSE))</f>
        <v>PROVISORIO</v>
      </c>
      <c r="I101" s="1057" t="s">
        <v>1057</v>
      </c>
      <c r="J101" s="1052">
        <v>3</v>
      </c>
      <c r="K101" s="1058">
        <f>IF(G101="","",VLOOKUP(G101,ARANCEL!$B$5:$D$121,3,FALSE)*J101)</f>
        <v>9750</v>
      </c>
      <c r="L101" s="1305" t="s">
        <v>7548</v>
      </c>
      <c r="M101" s="1305">
        <v>4500255032</v>
      </c>
      <c r="N101" s="1306" t="s">
        <v>7562</v>
      </c>
    </row>
    <row r="102" spans="1:14" x14ac:dyDescent="0.25">
      <c r="A102" s="1052" t="s">
        <v>606</v>
      </c>
      <c r="B102" s="1053">
        <v>41954</v>
      </c>
      <c r="C102" s="1054" t="s">
        <v>7243</v>
      </c>
      <c r="D102" s="1052" t="s">
        <v>83</v>
      </c>
      <c r="E102" s="1055">
        <v>10276109</v>
      </c>
      <c r="F102" s="1052">
        <v>28277561</v>
      </c>
      <c r="G102" s="1052">
        <v>2704008</v>
      </c>
      <c r="H102" s="1056" t="str">
        <f>IF(G102="","",VLOOKUP(G102,ARANCEL!$B$5:$D$121,2,FALSE))</f>
        <v>PILAR, INSERCION O PUNTO DE APOYO CON PERNO MUÑON</v>
      </c>
      <c r="I102" s="1057" t="s">
        <v>769</v>
      </c>
      <c r="J102" s="1052">
        <v>2</v>
      </c>
      <c r="K102" s="1058">
        <f>IF(G102="","",VLOOKUP(G102,ARANCEL!$B$5:$D$121,3,FALSE)*J102)</f>
        <v>65224</v>
      </c>
      <c r="L102" s="1305" t="s">
        <v>8256</v>
      </c>
      <c r="M102" s="1305">
        <v>4500265749</v>
      </c>
      <c r="N102" s="1306" t="s">
        <v>8953</v>
      </c>
    </row>
    <row r="103" spans="1:14" x14ac:dyDescent="0.25">
      <c r="A103" s="1052" t="s">
        <v>305</v>
      </c>
      <c r="B103" s="1053">
        <v>41974</v>
      </c>
      <c r="C103" s="1054" t="s">
        <v>7243</v>
      </c>
      <c r="D103" s="1052" t="s">
        <v>83</v>
      </c>
      <c r="E103" s="1055">
        <v>10276109</v>
      </c>
      <c r="F103" s="1052">
        <v>26277561</v>
      </c>
      <c r="G103" s="1052">
        <v>2704012</v>
      </c>
      <c r="H103" s="1056" t="str">
        <f>IF(G103="","",VLOOKUP(G103,ARANCEL!$B$5:$D$121,2,FALSE))</f>
        <v xml:space="preserve">INTERMEDIARIO O PONTICO </v>
      </c>
      <c r="I103" s="1057" t="s">
        <v>312</v>
      </c>
      <c r="J103" s="1052">
        <v>1</v>
      </c>
      <c r="K103" s="1058">
        <f>IF(G103="","",VLOOKUP(G103,ARANCEL!$B$5:$D$121,3,FALSE)*J103)</f>
        <v>25122</v>
      </c>
      <c r="L103" s="1305" t="s">
        <v>8256</v>
      </c>
      <c r="M103" s="1305">
        <v>4500265749</v>
      </c>
      <c r="N103" s="1306" t="s">
        <v>8953</v>
      </c>
    </row>
    <row r="104" spans="1:14" x14ac:dyDescent="0.25">
      <c r="A104" s="1052" t="s">
        <v>305</v>
      </c>
      <c r="B104" s="1053">
        <v>41764</v>
      </c>
      <c r="C104" s="1054" t="s">
        <v>4322</v>
      </c>
      <c r="D104" s="1052" t="s">
        <v>83</v>
      </c>
      <c r="E104" s="1055">
        <v>10193067</v>
      </c>
      <c r="F104" s="1052">
        <v>24767921</v>
      </c>
      <c r="G104" s="1052">
        <v>2704005</v>
      </c>
      <c r="H104" s="1056" t="str">
        <f>IF(G104="","",VLOOKUP(G104,ARANCEL!$B$5:$D$121,2,FALSE))</f>
        <v>PROVISORIO</v>
      </c>
      <c r="I104" s="1057" t="s">
        <v>1368</v>
      </c>
      <c r="J104" s="1052">
        <v>3</v>
      </c>
      <c r="K104" s="1058">
        <f>IF(G104="","",VLOOKUP(G104,ARANCEL!$B$5:$D$121,3,FALSE)*J104)</f>
        <v>9750</v>
      </c>
      <c r="L104" s="1305" t="s">
        <v>5292</v>
      </c>
      <c r="M104" s="1305">
        <v>4500235532</v>
      </c>
      <c r="N104" s="1306">
        <v>9402</v>
      </c>
    </row>
    <row r="105" spans="1:14" x14ac:dyDescent="0.25">
      <c r="A105" s="1052" t="s">
        <v>305</v>
      </c>
      <c r="B105" s="1053">
        <v>41764</v>
      </c>
      <c r="C105" s="1054" t="s">
        <v>4322</v>
      </c>
      <c r="D105" s="1052" t="s">
        <v>83</v>
      </c>
      <c r="E105" s="1055">
        <v>10193067</v>
      </c>
      <c r="F105" s="1052">
        <v>24767921</v>
      </c>
      <c r="G105" s="1052">
        <v>2704008</v>
      </c>
      <c r="H105" s="1056" t="str">
        <f>IF(G105="","",VLOOKUP(G105,ARANCEL!$B$5:$D$121,2,FALSE))</f>
        <v>PILAR, INSERCION O PUNTO DE APOYO CON PERNO MUÑON</v>
      </c>
      <c r="I105" s="1057" t="s">
        <v>1094</v>
      </c>
      <c r="J105" s="1052">
        <v>2</v>
      </c>
      <c r="K105" s="1058">
        <f>IF(G105="","",VLOOKUP(G105,ARANCEL!$B$5:$D$121,3,FALSE)*J105)</f>
        <v>65224</v>
      </c>
      <c r="L105" s="1305" t="s">
        <v>5292</v>
      </c>
      <c r="M105" s="1305">
        <v>4500235532</v>
      </c>
      <c r="N105" s="1306">
        <v>9402</v>
      </c>
    </row>
    <row r="106" spans="1:14" x14ac:dyDescent="0.25">
      <c r="A106" s="1052" t="s">
        <v>305</v>
      </c>
      <c r="B106" s="1053">
        <v>41764</v>
      </c>
      <c r="C106" s="1054" t="s">
        <v>4322</v>
      </c>
      <c r="D106" s="1052" t="s">
        <v>83</v>
      </c>
      <c r="E106" s="1055">
        <v>10193067</v>
      </c>
      <c r="F106" s="1052">
        <v>24767921</v>
      </c>
      <c r="G106" s="1052">
        <v>2704012</v>
      </c>
      <c r="H106" s="1056" t="str">
        <f>IF(G106="","",VLOOKUP(G106,ARANCEL!$B$5:$D$121,2,FALSE))</f>
        <v xml:space="preserve">INTERMEDIARIO O PONTICO </v>
      </c>
      <c r="I106" s="1057" t="s">
        <v>325</v>
      </c>
      <c r="J106" s="1052">
        <v>1</v>
      </c>
      <c r="K106" s="1058">
        <f>IF(G106="","",VLOOKUP(G106,ARANCEL!$B$5:$D$121,3,FALSE)*J106)</f>
        <v>25122</v>
      </c>
      <c r="L106" s="1305" t="s">
        <v>5292</v>
      </c>
      <c r="M106" s="1305">
        <v>4500235532</v>
      </c>
      <c r="N106" s="1306">
        <v>9402</v>
      </c>
    </row>
    <row r="107" spans="1:14" x14ac:dyDescent="0.25">
      <c r="A107" s="1052" t="s">
        <v>305</v>
      </c>
      <c r="B107" s="1053">
        <v>41891</v>
      </c>
      <c r="C107" s="1054" t="s">
        <v>7018</v>
      </c>
      <c r="D107" s="1052" t="s">
        <v>83</v>
      </c>
      <c r="E107" s="1055">
        <v>10255119</v>
      </c>
      <c r="F107" s="1052">
        <v>28434914</v>
      </c>
      <c r="G107" s="1052">
        <v>2704005</v>
      </c>
      <c r="H107" s="1056" t="str">
        <f>IF(G107="","",VLOOKUP(G107,ARANCEL!$B$5:$D$121,2,FALSE))</f>
        <v>PROVISORIO</v>
      </c>
      <c r="I107" s="1057" t="s">
        <v>618</v>
      </c>
      <c r="J107" s="1052">
        <v>1</v>
      </c>
      <c r="K107" s="1058">
        <f>IF(G107="","",VLOOKUP(G107,ARANCEL!$B$5:$D$121,3,FALSE)*J107)</f>
        <v>3250</v>
      </c>
      <c r="L107" s="1305" t="s">
        <v>7548</v>
      </c>
      <c r="M107" s="1305">
        <v>4500255032</v>
      </c>
      <c r="N107" s="1306" t="s">
        <v>7562</v>
      </c>
    </row>
    <row r="108" spans="1:14" x14ac:dyDescent="0.25">
      <c r="A108" s="1052" t="s">
        <v>305</v>
      </c>
      <c r="B108" s="1053">
        <v>41912</v>
      </c>
      <c r="C108" s="1054" t="s">
        <v>7018</v>
      </c>
      <c r="D108" s="1052" t="s">
        <v>617</v>
      </c>
      <c r="E108" s="1055">
        <v>10255119</v>
      </c>
      <c r="F108" s="1052">
        <v>28434914</v>
      </c>
      <c r="G108" s="1052">
        <v>2704003</v>
      </c>
      <c r="H108" s="1056" t="str">
        <f>IF(G108="","",VLOOKUP(G108,ARANCEL!$B$5:$D$121,2,FALSE))</f>
        <v xml:space="preserve">CORONA PERIFERICA CON PERNO MUÑON COLADO </v>
      </c>
      <c r="I108" s="1057" t="s">
        <v>618</v>
      </c>
      <c r="J108" s="1052">
        <v>1</v>
      </c>
      <c r="K108" s="1058">
        <f>IF(G108="","",VLOOKUP(G108,ARANCEL!$B$5:$D$121,3,FALSE)*J108)</f>
        <v>32612</v>
      </c>
      <c r="L108" s="1305" t="s">
        <v>7548</v>
      </c>
      <c r="M108" s="1305">
        <v>4500255032</v>
      </c>
      <c r="N108" s="1306" t="s">
        <v>7562</v>
      </c>
    </row>
    <row r="109" spans="1:14" x14ac:dyDescent="0.25">
      <c r="A109" s="1052" t="s">
        <v>606</v>
      </c>
      <c r="B109" s="1053">
        <v>41432</v>
      </c>
      <c r="C109" s="1054" t="s">
        <v>6376</v>
      </c>
      <c r="D109" s="1052" t="s">
        <v>2927</v>
      </c>
      <c r="E109" s="1055">
        <v>10240401</v>
      </c>
      <c r="F109" s="1052">
        <v>28855073</v>
      </c>
      <c r="G109" s="1052">
        <v>2704003</v>
      </c>
      <c r="H109" s="1056" t="str">
        <f>IF(G109="","",VLOOKUP(G109,ARANCEL!$B$5:$D$121,2,FALSE))</f>
        <v xml:space="preserve">CORONA PERIFERICA CON PERNO MUÑON COLADO </v>
      </c>
      <c r="I109" s="1057" t="s">
        <v>324</v>
      </c>
      <c r="J109" s="1052">
        <v>1</v>
      </c>
      <c r="K109" s="1058">
        <f>IF(G109="","",VLOOKUP(G109,ARANCEL!$B$5:$D$121,3,FALSE)*J109)</f>
        <v>32612</v>
      </c>
      <c r="L109" s="1070" t="s">
        <v>48</v>
      </c>
      <c r="M109" s="1070" t="s">
        <v>2112</v>
      </c>
      <c r="N109" s="1304">
        <v>6798</v>
      </c>
    </row>
    <row r="110" spans="1:14" x14ac:dyDescent="0.25">
      <c r="A110" s="1052" t="s">
        <v>305</v>
      </c>
      <c r="B110" s="1053">
        <v>41863</v>
      </c>
      <c r="C110" s="1054" t="s">
        <v>6376</v>
      </c>
      <c r="D110" s="1052" t="s">
        <v>2927</v>
      </c>
      <c r="E110" s="1055">
        <v>10240401</v>
      </c>
      <c r="F110" s="1052">
        <v>28855073</v>
      </c>
      <c r="G110" s="1052">
        <v>2705003</v>
      </c>
      <c r="H110" s="1056" t="str">
        <f>IF(G110="","",VLOOKUP(G110,ARANCEL!$B$5:$D$121,2,FALSE))</f>
        <v>INCRUSTACION ESTETICA (ART-GLASS O CERAMICA)</v>
      </c>
      <c r="I110" s="1057" t="s">
        <v>618</v>
      </c>
      <c r="J110" s="1052">
        <v>1</v>
      </c>
      <c r="K110" s="1058">
        <f>IF(G110="","",VLOOKUP(G110,ARANCEL!$B$5:$D$121,3,FALSE)*J110)</f>
        <v>15676</v>
      </c>
      <c r="L110" s="1305" t="s">
        <v>6905</v>
      </c>
      <c r="M110" s="1305">
        <v>4500250355</v>
      </c>
      <c r="N110" s="1306" t="s">
        <v>6911</v>
      </c>
    </row>
    <row r="111" spans="1:14" x14ac:dyDescent="0.25">
      <c r="A111" s="1052" t="s">
        <v>305</v>
      </c>
      <c r="B111" s="1053">
        <v>41982</v>
      </c>
      <c r="C111" s="1054" t="s">
        <v>6376</v>
      </c>
      <c r="D111" s="1052" t="s">
        <v>2927</v>
      </c>
      <c r="E111" s="1055">
        <v>10240401</v>
      </c>
      <c r="F111" s="1052">
        <v>28855073</v>
      </c>
      <c r="G111" s="1052">
        <v>2705003</v>
      </c>
      <c r="H111" s="1056" t="str">
        <f>IF(G111="","",VLOOKUP(G111,ARANCEL!$B$5:$D$121,2,FALSE))</f>
        <v>INCRUSTACION ESTETICA (ART-GLASS O CERAMICA)</v>
      </c>
      <c r="I111" s="1057" t="s">
        <v>337</v>
      </c>
      <c r="J111" s="1052">
        <v>1</v>
      </c>
      <c r="K111" s="1058">
        <f>IF(G111="","",VLOOKUP(G111,ARANCEL!$B$5:$D$121,3,FALSE)*J111)</f>
        <v>15676</v>
      </c>
      <c r="L111" s="1307" t="str">
        <f>IF(E111="","","IMPAGO")</f>
        <v>IMPAGO</v>
      </c>
      <c r="M111" s="1307" t="str">
        <f>IF(L111="IMPAGO","SIN O.C.","")</f>
        <v>SIN O.C.</v>
      </c>
      <c r="N111" s="1308" t="str">
        <f>IF(L111="IMPAGO","SIN FACT.","")</f>
        <v>SIN FACT.</v>
      </c>
    </row>
    <row r="112" spans="1:14" x14ac:dyDescent="0.25">
      <c r="A112" s="1052" t="s">
        <v>305</v>
      </c>
      <c r="B112" s="1053">
        <v>42011</v>
      </c>
      <c r="C112" s="1054" t="s">
        <v>9298</v>
      </c>
      <c r="D112" s="1052" t="s">
        <v>83</v>
      </c>
      <c r="E112" s="1055">
        <v>10305102</v>
      </c>
      <c r="F112" s="1052">
        <v>29554603</v>
      </c>
      <c r="G112" s="1052">
        <v>2704005</v>
      </c>
      <c r="H112" s="1056" t="str">
        <f>IF(G112="","",VLOOKUP(G112,ARANCEL!$B$5:$D$121,2,FALSE))</f>
        <v>PROVISORIO</v>
      </c>
      <c r="I112" s="1057" t="s">
        <v>308</v>
      </c>
      <c r="J112" s="1052">
        <v>1</v>
      </c>
      <c r="K112" s="1058">
        <f>IF(G112="","",VLOOKUP(G112,ARANCEL!$B$5:$D$121,3,FALSE)*J112)</f>
        <v>3250</v>
      </c>
      <c r="L112" s="1307" t="str">
        <f>IF(E112="","","IMPAGO")</f>
        <v>IMPAGO</v>
      </c>
      <c r="M112" s="1307" t="str">
        <f>IF(L112="IMPAGO","SIN O.C.","")</f>
        <v>SIN O.C.</v>
      </c>
      <c r="N112" s="1308" t="str">
        <f>IF(L112="IMPAGO","SIN FACT.","")</f>
        <v>SIN FACT.</v>
      </c>
    </row>
    <row r="113" spans="1:14" x14ac:dyDescent="0.25">
      <c r="A113" s="1052" t="s">
        <v>305</v>
      </c>
      <c r="B113" s="1053">
        <v>41941</v>
      </c>
      <c r="C113" s="1054" t="s">
        <v>7938</v>
      </c>
      <c r="D113" s="1052" t="s">
        <v>2323</v>
      </c>
      <c r="E113" s="1055">
        <v>10271068</v>
      </c>
      <c r="F113" s="1052">
        <v>26853388</v>
      </c>
      <c r="G113" s="1052">
        <v>2702048</v>
      </c>
      <c r="H113" s="1056" t="str">
        <f>IF(G113="","",VLOOKUP(G113,ARANCEL!$B$5:$D$121,2,FALSE))</f>
        <v xml:space="preserve">SERVICIO LAB. IMPLANTE CORONA CEMENTADA/ATORNILLADA </v>
      </c>
      <c r="I113" s="1057" t="s">
        <v>778</v>
      </c>
      <c r="J113" s="1052">
        <v>2</v>
      </c>
      <c r="K113" s="1058">
        <f>IF(G113="","",VLOOKUP(G113,ARANCEL!$B$5:$D$121,3,FALSE)*J113)</f>
        <v>87714</v>
      </c>
      <c r="L113" s="1305" t="s">
        <v>8279</v>
      </c>
      <c r="M113" s="1305">
        <v>4500260754</v>
      </c>
      <c r="N113" s="1306" t="s">
        <v>8298</v>
      </c>
    </row>
    <row r="114" spans="1:14" x14ac:dyDescent="0.25">
      <c r="A114" s="1052" t="s">
        <v>305</v>
      </c>
      <c r="B114" s="1053">
        <v>41849</v>
      </c>
      <c r="C114" s="1054" t="s">
        <v>6052</v>
      </c>
      <c r="D114" s="1052" t="s">
        <v>2323</v>
      </c>
      <c r="E114" s="1055">
        <v>10232077</v>
      </c>
      <c r="F114" s="1052">
        <v>27620108</v>
      </c>
      <c r="G114" s="1052">
        <v>2704005</v>
      </c>
      <c r="H114" s="1056" t="str">
        <f>IF(G114="","",VLOOKUP(G114,ARANCEL!$B$5:$D$121,2,FALSE))</f>
        <v>PROVISORIO</v>
      </c>
      <c r="I114" s="1057" t="s">
        <v>325</v>
      </c>
      <c r="J114" s="1052">
        <v>1</v>
      </c>
      <c r="K114" s="1058">
        <f>IF(G114="","",VLOOKUP(G114,ARANCEL!$B$5:$D$121,3,FALSE)*J114)</f>
        <v>3250</v>
      </c>
      <c r="L114" s="1305" t="s">
        <v>6017</v>
      </c>
      <c r="M114" s="1305">
        <v>4500245550</v>
      </c>
      <c r="N114" s="1306">
        <v>9818</v>
      </c>
    </row>
    <row r="115" spans="1:14" x14ac:dyDescent="0.25">
      <c r="A115" s="1052" t="s">
        <v>305</v>
      </c>
      <c r="B115" s="1053">
        <v>41989</v>
      </c>
      <c r="C115" s="1054" t="s">
        <v>6052</v>
      </c>
      <c r="D115" s="1052" t="s">
        <v>2323</v>
      </c>
      <c r="E115" s="1055">
        <v>10295354</v>
      </c>
      <c r="F115" s="1052">
        <v>27998506</v>
      </c>
      <c r="G115" s="1052">
        <v>2702048</v>
      </c>
      <c r="H115" s="1056" t="str">
        <f>IF(G115="","",VLOOKUP(G115,ARANCEL!$B$5:$D$121,2,FALSE))</f>
        <v xml:space="preserve">SERVICIO LAB. IMPLANTE CORONA CEMENTADA/ATORNILLADA </v>
      </c>
      <c r="I115" s="1057" t="s">
        <v>325</v>
      </c>
      <c r="J115" s="1052">
        <v>1</v>
      </c>
      <c r="K115" s="1058">
        <f>IF(G115="","",VLOOKUP(G115,ARANCEL!$B$5:$D$121,3,FALSE)*J115)</f>
        <v>43857</v>
      </c>
      <c r="L115" s="1353" t="s">
        <v>9431</v>
      </c>
      <c r="M115" s="1353">
        <v>4500269304</v>
      </c>
      <c r="N115" s="1354" t="s">
        <v>9464</v>
      </c>
    </row>
    <row r="116" spans="1:14" x14ac:dyDescent="0.25">
      <c r="A116" s="1052" t="s">
        <v>305</v>
      </c>
      <c r="B116" s="1053">
        <v>41492</v>
      </c>
      <c r="C116" s="1054" t="s">
        <v>2139</v>
      </c>
      <c r="D116" s="1052" t="s">
        <v>89</v>
      </c>
      <c r="E116" s="1055">
        <v>10150629</v>
      </c>
      <c r="F116" s="1052">
        <v>22237967</v>
      </c>
      <c r="G116" s="1052">
        <v>2705003</v>
      </c>
      <c r="H116" s="1056" t="str">
        <f>IF(G116="","",VLOOKUP(G116,ARANCEL!$B$5:$D$121,2,FALSE))</f>
        <v>INCRUSTACION ESTETICA (ART-GLASS O CERAMICA)</v>
      </c>
      <c r="I116" s="1057" t="s">
        <v>316</v>
      </c>
      <c r="J116" s="1052">
        <v>1</v>
      </c>
      <c r="K116" s="1058">
        <f>IF(G116="","",VLOOKUP(G116,ARANCEL!$B$5:$D$121,3,FALSE)*J116)</f>
        <v>15676</v>
      </c>
      <c r="L116" s="1070" t="s">
        <v>614</v>
      </c>
      <c r="M116" s="1070">
        <v>4500193086</v>
      </c>
      <c r="N116" s="1304">
        <v>7282</v>
      </c>
    </row>
    <row r="117" spans="1:14" x14ac:dyDescent="0.25">
      <c r="A117" s="1052" t="s">
        <v>305</v>
      </c>
      <c r="B117" s="1053">
        <v>41495</v>
      </c>
      <c r="C117" s="1054" t="s">
        <v>2138</v>
      </c>
      <c r="D117" s="1052" t="s">
        <v>711</v>
      </c>
      <c r="E117" s="1055">
        <v>10151360</v>
      </c>
      <c r="F117" s="1052">
        <v>21939664</v>
      </c>
      <c r="G117" s="1052">
        <v>2705003</v>
      </c>
      <c r="H117" s="1056" t="str">
        <f>IF(G117="","",VLOOKUP(G117,ARANCEL!$B$5:$D$121,2,FALSE))</f>
        <v>INCRUSTACION ESTETICA (ART-GLASS O CERAMICA)</v>
      </c>
      <c r="I117" s="1057" t="s">
        <v>316</v>
      </c>
      <c r="J117" s="1052">
        <v>1</v>
      </c>
      <c r="K117" s="1058">
        <f>IF(G117="","",VLOOKUP(G117,ARANCEL!$B$5:$D$121,3,FALSE)*J117)</f>
        <v>15676</v>
      </c>
      <c r="L117" s="1070" t="s">
        <v>614</v>
      </c>
      <c r="M117" s="1070">
        <v>4500193086</v>
      </c>
      <c r="N117" s="1304">
        <v>7282</v>
      </c>
    </row>
    <row r="118" spans="1:14" x14ac:dyDescent="0.25">
      <c r="A118" s="1052" t="s">
        <v>606</v>
      </c>
      <c r="B118" s="1053">
        <v>41610</v>
      </c>
      <c r="C118" s="1054" t="s">
        <v>2137</v>
      </c>
      <c r="D118" s="1052" t="s">
        <v>768</v>
      </c>
      <c r="E118" s="1055">
        <v>10163776</v>
      </c>
      <c r="F118" s="1052">
        <v>23837060</v>
      </c>
      <c r="G118" s="1052">
        <v>2704003</v>
      </c>
      <c r="H118" s="1056" t="str">
        <f>IF(G118="","",VLOOKUP(G118,ARANCEL!$B$5:$D$121,2,FALSE))</f>
        <v xml:space="preserve">CORONA PERIFERICA CON PERNO MUÑON COLADO </v>
      </c>
      <c r="I118" s="1057" t="s">
        <v>337</v>
      </c>
      <c r="J118" s="1052">
        <v>1</v>
      </c>
      <c r="K118" s="1058">
        <f>IF(G118="","",VLOOKUP(G118,ARANCEL!$B$5:$D$121,3,FALSE)*J118)</f>
        <v>32612</v>
      </c>
      <c r="L118" s="1305" t="s">
        <v>602</v>
      </c>
      <c r="M118" s="1305">
        <v>4500207253</v>
      </c>
      <c r="N118" s="1306">
        <v>7968</v>
      </c>
    </row>
    <row r="119" spans="1:14" s="374" customFormat="1" x14ac:dyDescent="0.25">
      <c r="A119" s="1052" t="s">
        <v>305</v>
      </c>
      <c r="B119" s="1053">
        <v>41565</v>
      </c>
      <c r="C119" s="1054" t="s">
        <v>2136</v>
      </c>
      <c r="D119" s="1052" t="s">
        <v>89</v>
      </c>
      <c r="E119" s="1055">
        <v>10158393</v>
      </c>
      <c r="F119" s="1052">
        <v>22257511</v>
      </c>
      <c r="G119" s="1052">
        <v>2704003</v>
      </c>
      <c r="H119" s="1056" t="str">
        <f>IF(G119="","",VLOOKUP(G119,ARANCEL!$B$5:$D$121,2,FALSE))</f>
        <v xml:space="preserve">CORONA PERIFERICA CON PERNO MUÑON COLADO </v>
      </c>
      <c r="I119" s="1057" t="s">
        <v>326</v>
      </c>
      <c r="J119" s="1052">
        <v>1</v>
      </c>
      <c r="K119" s="1058">
        <f>IF(G119="","",VLOOKUP(G119,ARANCEL!$B$5:$D$121,3,FALSE)*J119)</f>
        <v>32612</v>
      </c>
      <c r="L119" s="1305" t="s">
        <v>600</v>
      </c>
      <c r="M119" s="1305">
        <v>4500202547</v>
      </c>
      <c r="N119" s="1306">
        <v>7691</v>
      </c>
    </row>
    <row r="120" spans="1:14" s="374" customFormat="1" x14ac:dyDescent="0.25">
      <c r="A120" s="1052" t="s">
        <v>305</v>
      </c>
      <c r="B120" s="1053">
        <v>41753</v>
      </c>
      <c r="C120" s="1054" t="s">
        <v>4257</v>
      </c>
      <c r="D120" s="1052" t="s">
        <v>83</v>
      </c>
      <c r="E120" s="1055">
        <v>10191516</v>
      </c>
      <c r="F120" s="1052">
        <v>25706677</v>
      </c>
      <c r="G120" s="1052">
        <v>2704005</v>
      </c>
      <c r="H120" s="1056" t="str">
        <f>IF(G120="","",VLOOKUP(G120,ARANCEL!$B$5:$D$121,2,FALSE))</f>
        <v>PROVISORIO</v>
      </c>
      <c r="I120" s="1057" t="s">
        <v>309</v>
      </c>
      <c r="J120" s="1052">
        <v>1</v>
      </c>
      <c r="K120" s="1058">
        <f>IF(G120="","",VLOOKUP(G120,ARANCEL!$B$5:$D$121,3,FALSE)*J120)</f>
        <v>3250</v>
      </c>
      <c r="L120" s="1305" t="s">
        <v>4612</v>
      </c>
      <c r="M120" s="1305">
        <v>4500230020</v>
      </c>
      <c r="N120" s="1306">
        <v>9206</v>
      </c>
    </row>
    <row r="121" spans="1:14" x14ac:dyDescent="0.25">
      <c r="A121" s="1052" t="s">
        <v>305</v>
      </c>
      <c r="B121" s="1053">
        <v>41753</v>
      </c>
      <c r="C121" s="1054" t="s">
        <v>4257</v>
      </c>
      <c r="D121" s="1052" t="s">
        <v>83</v>
      </c>
      <c r="E121" s="1055">
        <v>10191516</v>
      </c>
      <c r="F121" s="1052">
        <v>25706677</v>
      </c>
      <c r="G121" s="1052">
        <v>2704003</v>
      </c>
      <c r="H121" s="1056" t="str">
        <f>IF(G121="","",VLOOKUP(G121,ARANCEL!$B$5:$D$121,2,FALSE))</f>
        <v xml:space="preserve">CORONA PERIFERICA CON PERNO MUÑON COLADO </v>
      </c>
      <c r="I121" s="1066" t="s">
        <v>309</v>
      </c>
      <c r="J121" s="1052">
        <v>1</v>
      </c>
      <c r="K121" s="1058">
        <f>IF(G121="","",VLOOKUP(G121,ARANCEL!$B$5:$D$121,3,FALSE)*J121)</f>
        <v>32612</v>
      </c>
      <c r="L121" s="1305" t="s">
        <v>8279</v>
      </c>
      <c r="M121" s="1305">
        <v>4500257463</v>
      </c>
      <c r="N121" s="1306" t="s">
        <v>8277</v>
      </c>
    </row>
    <row r="122" spans="1:14" s="391" customFormat="1" x14ac:dyDescent="0.25">
      <c r="A122" s="1052" t="s">
        <v>305</v>
      </c>
      <c r="B122" s="1053">
        <v>41855</v>
      </c>
      <c r="C122" s="1054" t="s">
        <v>4013</v>
      </c>
      <c r="D122" s="1052" t="s">
        <v>89</v>
      </c>
      <c r="E122" s="1055">
        <v>10236011</v>
      </c>
      <c r="F122" s="1052">
        <v>25946545</v>
      </c>
      <c r="G122" s="1052">
        <v>2705003</v>
      </c>
      <c r="H122" s="1056" t="str">
        <f>IF(G122="","",VLOOKUP(G122,ARANCEL!$B$5:$D$121,2,FALSE))</f>
        <v>INCRUSTACION ESTETICA (ART-GLASS O CERAMICA)</v>
      </c>
      <c r="I122" s="1057" t="s">
        <v>337</v>
      </c>
      <c r="J122" s="1052">
        <v>1</v>
      </c>
      <c r="K122" s="1058">
        <f>IF(G122="","",VLOOKUP(G122,ARANCEL!$B$5:$D$121,3,FALSE)*J122)</f>
        <v>15676</v>
      </c>
      <c r="L122" s="1305" t="s">
        <v>6017</v>
      </c>
      <c r="M122" s="1305">
        <v>4500245550</v>
      </c>
      <c r="N122" s="1306">
        <v>9818</v>
      </c>
    </row>
    <row r="123" spans="1:14" s="391" customFormat="1" x14ac:dyDescent="0.25">
      <c r="A123" s="1052" t="s">
        <v>305</v>
      </c>
      <c r="B123" s="1053">
        <v>41969</v>
      </c>
      <c r="C123" s="1054" t="s">
        <v>8522</v>
      </c>
      <c r="D123" s="1052" t="s">
        <v>8406</v>
      </c>
      <c r="E123" s="1055">
        <v>10285638</v>
      </c>
      <c r="F123" s="1052">
        <v>29057709</v>
      </c>
      <c r="G123" s="1052">
        <v>2705003</v>
      </c>
      <c r="H123" s="1056" t="str">
        <f>IF(G123="","",VLOOKUP(G123,ARANCEL!$B$5:$D$121,2,FALSE))</f>
        <v>INCRUSTACION ESTETICA (ART-GLASS O CERAMICA)</v>
      </c>
      <c r="I123" s="1057" t="s">
        <v>756</v>
      </c>
      <c r="J123" s="1061">
        <v>2</v>
      </c>
      <c r="K123" s="1058">
        <f>IF(G123="","",VLOOKUP(G123,ARANCEL!$B$5:$D$121,3,FALSE)*J123)</f>
        <v>31352</v>
      </c>
      <c r="L123" s="1305" t="s">
        <v>8256</v>
      </c>
      <c r="M123" s="1305">
        <v>4500265749</v>
      </c>
      <c r="N123" s="1306" t="s">
        <v>8953</v>
      </c>
    </row>
    <row r="124" spans="1:14" s="395" customFormat="1" x14ac:dyDescent="0.25">
      <c r="A124" s="1052" t="s">
        <v>305</v>
      </c>
      <c r="B124" s="1053">
        <v>41810</v>
      </c>
      <c r="C124" s="1054" t="s">
        <v>5322</v>
      </c>
      <c r="D124" s="1052" t="s">
        <v>2323</v>
      </c>
      <c r="E124" s="1055">
        <v>10214863</v>
      </c>
      <c r="F124" s="1052">
        <v>27091157</v>
      </c>
      <c r="G124" s="1052">
        <v>2704023</v>
      </c>
      <c r="H124" s="1056" t="str">
        <f>IF(G124="","",VLOOKUP(G124,ARANCEL!$B$5:$D$121,2,FALSE))</f>
        <v xml:space="preserve">PROTESIS VALPLAST PARCIAL </v>
      </c>
      <c r="I124" s="1057" t="s">
        <v>306</v>
      </c>
      <c r="J124" s="1052">
        <v>1</v>
      </c>
      <c r="K124" s="1058">
        <f>IF(G124="","",VLOOKUP(G124,ARANCEL!$B$5:$D$121,3,FALSE)*J124)</f>
        <v>61850</v>
      </c>
      <c r="L124" s="1305" t="s">
        <v>5742</v>
      </c>
      <c r="M124" s="1305">
        <v>4500239583</v>
      </c>
      <c r="N124" s="1306" t="s">
        <v>5759</v>
      </c>
    </row>
    <row r="125" spans="1:14" s="395" customFormat="1" x14ac:dyDescent="0.25">
      <c r="A125" s="1052" t="s">
        <v>305</v>
      </c>
      <c r="B125" s="1053">
        <v>41451</v>
      </c>
      <c r="C125" s="1054" t="s">
        <v>2135</v>
      </c>
      <c r="D125" s="1052" t="s">
        <v>83</v>
      </c>
      <c r="E125" s="1055">
        <v>10146376</v>
      </c>
      <c r="F125" s="1052">
        <v>20185278</v>
      </c>
      <c r="G125" s="1052">
        <v>2704003</v>
      </c>
      <c r="H125" s="1056" t="str">
        <f>IF(G125="","",VLOOKUP(G125,ARANCEL!$B$5:$D$121,2,FALSE))</f>
        <v xml:space="preserve">CORONA PERIFERICA CON PERNO MUÑON COLADO </v>
      </c>
      <c r="I125" s="1057" t="s">
        <v>320</v>
      </c>
      <c r="J125" s="1052">
        <v>2</v>
      </c>
      <c r="K125" s="1058">
        <f>IF(G125="","",VLOOKUP(G125,ARANCEL!$B$5:$D$121,3,FALSE)*J125)</f>
        <v>65224</v>
      </c>
      <c r="L125" s="1070" t="s">
        <v>48</v>
      </c>
      <c r="M125" s="1070" t="s">
        <v>2112</v>
      </c>
      <c r="N125" s="1304">
        <v>6798</v>
      </c>
    </row>
    <row r="126" spans="1:14" s="395" customFormat="1" x14ac:dyDescent="0.25">
      <c r="A126" s="1052" t="s">
        <v>305</v>
      </c>
      <c r="B126" s="1053">
        <v>41785</v>
      </c>
      <c r="C126" s="1054" t="s">
        <v>4719</v>
      </c>
      <c r="D126" s="1052" t="s">
        <v>83</v>
      </c>
      <c r="E126" s="1055">
        <v>10201115</v>
      </c>
      <c r="F126" s="1052">
        <v>26294663</v>
      </c>
      <c r="G126" s="1052">
        <v>2704005</v>
      </c>
      <c r="H126" s="1056" t="str">
        <f>IF(G126="","",VLOOKUP(G126,ARANCEL!$B$5:$D$121,2,FALSE))</f>
        <v>PROVISORIO</v>
      </c>
      <c r="I126" s="1057" t="s">
        <v>337</v>
      </c>
      <c r="J126" s="1052">
        <v>1</v>
      </c>
      <c r="K126" s="1058">
        <f>IF(G126="","",VLOOKUP(G126,ARANCEL!$B$5:$D$121,3,FALSE)*J126)</f>
        <v>3250</v>
      </c>
      <c r="L126" s="1305" t="s">
        <v>5292</v>
      </c>
      <c r="M126" s="1305">
        <v>4500235532</v>
      </c>
      <c r="N126" s="1306">
        <v>9402</v>
      </c>
    </row>
    <row r="127" spans="1:14" s="395" customFormat="1" x14ac:dyDescent="0.25">
      <c r="A127" s="1052" t="s">
        <v>305</v>
      </c>
      <c r="B127" s="1053">
        <v>41800</v>
      </c>
      <c r="C127" s="1054" t="s">
        <v>4719</v>
      </c>
      <c r="D127" s="1052" t="s">
        <v>83</v>
      </c>
      <c r="E127" s="1055">
        <v>10206864</v>
      </c>
      <c r="F127" s="1052">
        <v>26294663</v>
      </c>
      <c r="G127" s="1052">
        <v>2704003</v>
      </c>
      <c r="H127" s="1056" t="str">
        <f>IF(G127="","",VLOOKUP(G127,ARANCEL!$B$5:$D$121,2,FALSE))</f>
        <v xml:space="preserve">CORONA PERIFERICA CON PERNO MUÑON COLADO </v>
      </c>
      <c r="I127" s="1057" t="s">
        <v>337</v>
      </c>
      <c r="J127" s="1052">
        <v>1</v>
      </c>
      <c r="K127" s="1058">
        <f>IF(G127="","",VLOOKUP(G127,ARANCEL!$B$5:$D$121,3,FALSE)*J127)</f>
        <v>32612</v>
      </c>
      <c r="L127" s="1305" t="s">
        <v>5742</v>
      </c>
      <c r="M127" s="1305">
        <v>4500239583</v>
      </c>
      <c r="N127" s="1306" t="s">
        <v>5759</v>
      </c>
    </row>
    <row r="128" spans="1:14" x14ac:dyDescent="0.25">
      <c r="A128" s="1052" t="s">
        <v>305</v>
      </c>
      <c r="B128" s="1053">
        <v>41691</v>
      </c>
      <c r="C128" s="1054" t="s">
        <v>2942</v>
      </c>
      <c r="D128" s="1052" t="s">
        <v>83</v>
      </c>
      <c r="E128" s="1055">
        <v>10176237</v>
      </c>
      <c r="F128" s="1052">
        <v>24775830</v>
      </c>
      <c r="G128" s="1052">
        <v>2704013</v>
      </c>
      <c r="H128" s="1056" t="str">
        <f>IF(G128="","",VLOOKUP(G128,ARANCEL!$B$5:$D$121,2,FALSE))</f>
        <v>PROVISORIO (POR PIEZA)</v>
      </c>
      <c r="I128" s="1057" t="s">
        <v>329</v>
      </c>
      <c r="J128" s="1052">
        <v>1</v>
      </c>
      <c r="K128" s="1058">
        <f>IF(G128="","",VLOOKUP(G128,ARANCEL!$B$5:$D$121,3,FALSE)*J128)</f>
        <v>3250</v>
      </c>
      <c r="L128" s="1305" t="s">
        <v>3438</v>
      </c>
      <c r="M128" s="1305">
        <v>4500220810</v>
      </c>
      <c r="N128" s="1306">
        <v>8638</v>
      </c>
    </row>
    <row r="129" spans="1:14" s="411" customFormat="1" x14ac:dyDescent="0.25">
      <c r="A129" s="1052" t="s">
        <v>305</v>
      </c>
      <c r="B129" s="1053">
        <v>41729</v>
      </c>
      <c r="C129" s="1054" t="s">
        <v>2942</v>
      </c>
      <c r="D129" s="1052" t="s">
        <v>83</v>
      </c>
      <c r="E129" s="1055">
        <v>10176237</v>
      </c>
      <c r="F129" s="1052">
        <v>24775830</v>
      </c>
      <c r="G129" s="1052">
        <v>2704016</v>
      </c>
      <c r="H129" s="1056" t="str">
        <f>IF(G129="","",VLOOKUP(G129,ARANCEL!$B$5:$D$121,2,FALSE))</f>
        <v xml:space="preserve">CORONA PROCERA </v>
      </c>
      <c r="I129" s="1057" t="s">
        <v>329</v>
      </c>
      <c r="J129" s="1052">
        <v>1</v>
      </c>
      <c r="K129" s="1058">
        <f>IF(G129="","",VLOOKUP(G129,ARANCEL!$B$5:$D$121,3,FALSE)*J129)</f>
        <v>58477</v>
      </c>
      <c r="L129" s="1305" t="s">
        <v>3058</v>
      </c>
      <c r="M129" s="1305">
        <v>4500225646</v>
      </c>
      <c r="N129" s="1306">
        <v>8929</v>
      </c>
    </row>
    <row r="130" spans="1:14" s="411" customFormat="1" x14ac:dyDescent="0.25">
      <c r="A130" s="1052" t="s">
        <v>305</v>
      </c>
      <c r="B130" s="1053">
        <v>41989</v>
      </c>
      <c r="C130" s="1054" t="s">
        <v>8855</v>
      </c>
      <c r="D130" s="1052" t="s">
        <v>2323</v>
      </c>
      <c r="E130" s="1055">
        <v>10293579</v>
      </c>
      <c r="F130" s="1052">
        <v>30027847</v>
      </c>
      <c r="G130" s="1052">
        <v>2704025</v>
      </c>
      <c r="H130" s="1056" t="str">
        <f>IF(G130="","",VLOOKUP(G130,ARANCEL!$B$5:$D$121,2,FALSE))</f>
        <v>PROTESIS METALICA CON VALPLAST (RETENEDORES ESTETICOS)</v>
      </c>
      <c r="I130" s="1057" t="s">
        <v>306</v>
      </c>
      <c r="J130" s="1052">
        <v>1</v>
      </c>
      <c r="K130" s="1058">
        <f>IF(G130="","",VLOOKUP(G130,ARANCEL!$B$5:$D$121,3,FALSE)*J130)</f>
        <v>89964</v>
      </c>
      <c r="L130" s="1353" t="s">
        <v>9431</v>
      </c>
      <c r="M130" s="1353">
        <v>4500269304</v>
      </c>
      <c r="N130" s="1354" t="s">
        <v>9464</v>
      </c>
    </row>
    <row r="131" spans="1:14" x14ac:dyDescent="0.25">
      <c r="A131" s="1052" t="s">
        <v>305</v>
      </c>
      <c r="B131" s="1053">
        <v>41948</v>
      </c>
      <c r="C131" s="1054" t="s">
        <v>8086</v>
      </c>
      <c r="D131" s="1052" t="s">
        <v>5349</v>
      </c>
      <c r="E131" s="1055">
        <v>10275253</v>
      </c>
      <c r="F131" s="1052">
        <v>29283076</v>
      </c>
      <c r="G131" s="1052">
        <v>2705003</v>
      </c>
      <c r="H131" s="1056" t="str">
        <f>IF(G131="","",VLOOKUP(G131,ARANCEL!$B$5:$D$121,2,FALSE))</f>
        <v>INCRUSTACION ESTETICA (ART-GLASS O CERAMICA)</v>
      </c>
      <c r="I131" s="1057" t="s">
        <v>337</v>
      </c>
      <c r="J131" s="1052">
        <v>1</v>
      </c>
      <c r="K131" s="1058">
        <f>IF(G131="","",VLOOKUP(G131,ARANCEL!$B$5:$D$121,3,FALSE)*J131)</f>
        <v>15676</v>
      </c>
      <c r="L131" s="1305" t="s">
        <v>8256</v>
      </c>
      <c r="M131" s="1305">
        <v>4500265749</v>
      </c>
      <c r="N131" s="1306" t="s">
        <v>8953</v>
      </c>
    </row>
    <row r="132" spans="1:14" s="427" customFormat="1" x14ac:dyDescent="0.25">
      <c r="A132" s="1052" t="s">
        <v>305</v>
      </c>
      <c r="B132" s="1053">
        <v>41512</v>
      </c>
      <c r="C132" s="1054" t="s">
        <v>2134</v>
      </c>
      <c r="D132" s="1052" t="s">
        <v>83</v>
      </c>
      <c r="E132" s="1055">
        <v>10153162</v>
      </c>
      <c r="F132" s="1052">
        <v>22700240</v>
      </c>
      <c r="G132" s="1052">
        <v>2704005</v>
      </c>
      <c r="H132" s="1056" t="str">
        <f>IF(G132="","",VLOOKUP(G132,ARANCEL!$B$5:$D$121,2,FALSE))</f>
        <v>PROVISORIO</v>
      </c>
      <c r="I132" s="1057" t="s">
        <v>309</v>
      </c>
      <c r="J132" s="1052">
        <v>1</v>
      </c>
      <c r="K132" s="1058">
        <f>IF(G132="","",VLOOKUP(G132,ARANCEL!$B$5:$D$121,3,FALSE)*J132)</f>
        <v>3250</v>
      </c>
      <c r="L132" s="1070" t="s">
        <v>614</v>
      </c>
      <c r="M132" s="1070">
        <v>4500193086</v>
      </c>
      <c r="N132" s="1304">
        <v>7282</v>
      </c>
    </row>
    <row r="133" spans="1:14" s="441" customFormat="1" x14ac:dyDescent="0.25">
      <c r="A133" s="1052" t="s">
        <v>305</v>
      </c>
      <c r="B133" s="1053">
        <v>41526</v>
      </c>
      <c r="C133" s="1054" t="s">
        <v>2134</v>
      </c>
      <c r="D133" s="1052" t="s">
        <v>83</v>
      </c>
      <c r="E133" s="1055">
        <v>10154504</v>
      </c>
      <c r="F133" s="1052">
        <v>22700240</v>
      </c>
      <c r="G133" s="1052">
        <v>2704003</v>
      </c>
      <c r="H133" s="1056" t="str">
        <f>IF(G133="","",VLOOKUP(G133,ARANCEL!$B$5:$D$121,2,FALSE))</f>
        <v xml:space="preserve">CORONA PERIFERICA CON PERNO MUÑON COLADO </v>
      </c>
      <c r="I133" s="1057" t="s">
        <v>309</v>
      </c>
      <c r="J133" s="1052">
        <v>1</v>
      </c>
      <c r="K133" s="1058">
        <f>IF(G133="","",VLOOKUP(G133,ARANCEL!$B$5:$D$121,3,FALSE)*J133)</f>
        <v>32612</v>
      </c>
      <c r="L133" s="1070" t="s">
        <v>615</v>
      </c>
      <c r="M133" s="1070">
        <v>4500197598</v>
      </c>
      <c r="N133" s="1304">
        <v>7453</v>
      </c>
    </row>
    <row r="134" spans="1:14" s="427" customFormat="1" x14ac:dyDescent="0.25">
      <c r="A134" s="1052" t="s">
        <v>305</v>
      </c>
      <c r="B134" s="1053">
        <v>41543</v>
      </c>
      <c r="C134" s="1054" t="s">
        <v>2133</v>
      </c>
      <c r="D134" s="1052" t="s">
        <v>83</v>
      </c>
      <c r="E134" s="1055">
        <v>10155667</v>
      </c>
      <c r="F134" s="1052">
        <v>22836699</v>
      </c>
      <c r="G134" s="1052">
        <v>2704005</v>
      </c>
      <c r="H134" s="1056" t="str">
        <f>IF(G134="","",VLOOKUP(G134,ARANCEL!$B$5:$D$121,2,FALSE))</f>
        <v>PROVISORIO</v>
      </c>
      <c r="I134" s="1057" t="s">
        <v>323</v>
      </c>
      <c r="J134" s="1052">
        <v>1</v>
      </c>
      <c r="K134" s="1058">
        <f>IF(G134="","",VLOOKUP(G134,ARANCEL!$B$5:$D$121,3,FALSE)*J134)</f>
        <v>3250</v>
      </c>
      <c r="L134" s="1070" t="s">
        <v>615</v>
      </c>
      <c r="M134" s="1070">
        <v>4500197598</v>
      </c>
      <c r="N134" s="1304">
        <v>7453</v>
      </c>
    </row>
    <row r="135" spans="1:14" s="442" customFormat="1" x14ac:dyDescent="0.25">
      <c r="A135" s="1052" t="s">
        <v>305</v>
      </c>
      <c r="B135" s="1053">
        <v>41554</v>
      </c>
      <c r="C135" s="1054" t="s">
        <v>2133</v>
      </c>
      <c r="D135" s="1052" t="s">
        <v>83</v>
      </c>
      <c r="E135" s="1055">
        <v>10157599</v>
      </c>
      <c r="F135" s="1052">
        <v>22836699</v>
      </c>
      <c r="G135" s="1052">
        <v>2704003</v>
      </c>
      <c r="H135" s="1056" t="str">
        <f>IF(G135="","",VLOOKUP(G135,ARANCEL!$B$5:$D$121,2,FALSE))</f>
        <v xml:space="preserve">CORONA PERIFERICA CON PERNO MUÑON COLADO </v>
      </c>
      <c r="I135" s="1057" t="s">
        <v>323</v>
      </c>
      <c r="J135" s="1052">
        <v>1</v>
      </c>
      <c r="K135" s="1058">
        <f>IF(G135="","",VLOOKUP(G135,ARANCEL!$B$5:$D$121,3,FALSE)*J135)</f>
        <v>32612</v>
      </c>
      <c r="L135" s="1305" t="s">
        <v>600</v>
      </c>
      <c r="M135" s="1305">
        <v>4500202547</v>
      </c>
      <c r="N135" s="1306">
        <v>7691</v>
      </c>
    </row>
    <row r="136" spans="1:14" s="427" customFormat="1" x14ac:dyDescent="0.25">
      <c r="A136" s="1052" t="s">
        <v>305</v>
      </c>
      <c r="B136" s="1053">
        <v>41449</v>
      </c>
      <c r="C136" s="1054" t="s">
        <v>2132</v>
      </c>
      <c r="D136" s="1052" t="s">
        <v>83</v>
      </c>
      <c r="E136" s="1055">
        <v>10145739</v>
      </c>
      <c r="F136" s="1052">
        <v>21769080</v>
      </c>
      <c r="G136" s="1052">
        <v>2704005</v>
      </c>
      <c r="H136" s="1056" t="str">
        <f>IF(G136="","",VLOOKUP(G136,ARANCEL!$B$5:$D$121,2,FALSE))</f>
        <v>PROVISORIO</v>
      </c>
      <c r="I136" s="1057" t="s">
        <v>324</v>
      </c>
      <c r="J136" s="1052">
        <v>1</v>
      </c>
      <c r="K136" s="1058">
        <f>IF(G136="","",VLOOKUP(G136,ARANCEL!$B$5:$D$121,3,FALSE)*J136)</f>
        <v>3250</v>
      </c>
      <c r="L136" s="1070" t="s">
        <v>48</v>
      </c>
      <c r="M136" s="1070" t="s">
        <v>2112</v>
      </c>
      <c r="N136" s="1304">
        <v>6798</v>
      </c>
    </row>
    <row r="137" spans="1:14" x14ac:dyDescent="0.25">
      <c r="A137" s="1052" t="s">
        <v>305</v>
      </c>
      <c r="B137" s="1053">
        <v>41456</v>
      </c>
      <c r="C137" s="1054" t="s">
        <v>2132</v>
      </c>
      <c r="D137" s="1052" t="s">
        <v>83</v>
      </c>
      <c r="E137" s="1055">
        <v>10145739</v>
      </c>
      <c r="F137" s="1052">
        <v>21769080</v>
      </c>
      <c r="G137" s="1052">
        <v>2704003</v>
      </c>
      <c r="H137" s="1056" t="str">
        <f>IF(G137="","",VLOOKUP(G137,ARANCEL!$B$5:$D$121,2,FALSE))</f>
        <v xml:space="preserve">CORONA PERIFERICA CON PERNO MUÑON COLADO </v>
      </c>
      <c r="I137" s="1057" t="s">
        <v>324</v>
      </c>
      <c r="J137" s="1052">
        <v>1</v>
      </c>
      <c r="K137" s="1058">
        <f>IF(G137="","",VLOOKUP(G137,ARANCEL!$B$5:$D$121,3,FALSE)*J137)</f>
        <v>32612</v>
      </c>
      <c r="L137" s="1070" t="s">
        <v>48</v>
      </c>
      <c r="M137" s="1070" t="s">
        <v>2112</v>
      </c>
      <c r="N137" s="1304">
        <v>6798</v>
      </c>
    </row>
    <row r="138" spans="1:14" s="454" customFormat="1" x14ac:dyDescent="0.25">
      <c r="A138" s="1052" t="s">
        <v>305</v>
      </c>
      <c r="B138" s="1053">
        <v>41977</v>
      </c>
      <c r="C138" s="1054" t="s">
        <v>8658</v>
      </c>
      <c r="D138" s="1052" t="s">
        <v>8406</v>
      </c>
      <c r="E138" s="1055">
        <v>10288969</v>
      </c>
      <c r="F138" s="1052">
        <v>28193690</v>
      </c>
      <c r="G138" s="1052">
        <v>2705003</v>
      </c>
      <c r="H138" s="1056" t="str">
        <f>IF(G138="","",VLOOKUP(G138,ARANCEL!$B$5:$D$121,2,FALSE))</f>
        <v>INCRUSTACION ESTETICA (ART-GLASS O CERAMICA)</v>
      </c>
      <c r="I138" s="1057" t="s">
        <v>324</v>
      </c>
      <c r="J138" s="1052">
        <v>1</v>
      </c>
      <c r="K138" s="1058">
        <f>IF(G138="","",VLOOKUP(G138,ARANCEL!$B$5:$D$121,3,FALSE)*J138)</f>
        <v>15676</v>
      </c>
      <c r="L138" s="1353" t="s">
        <v>9431</v>
      </c>
      <c r="M138" s="1353">
        <v>4500269304</v>
      </c>
      <c r="N138" s="1354" t="s">
        <v>9464</v>
      </c>
    </row>
    <row r="139" spans="1:14" s="454" customFormat="1" x14ac:dyDescent="0.25">
      <c r="A139" s="1052" t="s">
        <v>305</v>
      </c>
      <c r="B139" s="1053">
        <v>41787</v>
      </c>
      <c r="C139" s="1054" t="s">
        <v>4818</v>
      </c>
      <c r="D139" s="1052" t="s">
        <v>2323</v>
      </c>
      <c r="E139" s="1055">
        <v>10202450</v>
      </c>
      <c r="F139" s="1052">
        <v>26647625</v>
      </c>
      <c r="G139" s="1052">
        <v>2704005</v>
      </c>
      <c r="H139" s="1056" t="str">
        <f>IF(G139="","",VLOOKUP(G139,ARANCEL!$B$5:$D$121,2,FALSE))</f>
        <v>PROVISORIO</v>
      </c>
      <c r="I139" s="1057" t="s">
        <v>329</v>
      </c>
      <c r="J139" s="1052">
        <v>1</v>
      </c>
      <c r="K139" s="1058">
        <f>IF(G139="","",VLOOKUP(G139,ARANCEL!$B$5:$D$121,3,FALSE)*J139)</f>
        <v>3250</v>
      </c>
      <c r="L139" s="1305" t="s">
        <v>5292</v>
      </c>
      <c r="M139" s="1305">
        <v>4500235532</v>
      </c>
      <c r="N139" s="1306">
        <v>9402</v>
      </c>
    </row>
    <row r="140" spans="1:14" s="499" customFormat="1" x14ac:dyDescent="0.25">
      <c r="A140" s="1052" t="s">
        <v>305</v>
      </c>
      <c r="B140" s="1053">
        <v>41801</v>
      </c>
      <c r="C140" s="1054" t="s">
        <v>4818</v>
      </c>
      <c r="D140" s="1052" t="s">
        <v>2323</v>
      </c>
      <c r="E140" s="1055">
        <v>10209219</v>
      </c>
      <c r="F140" s="1052">
        <v>26647625</v>
      </c>
      <c r="G140" s="1052">
        <v>2704003</v>
      </c>
      <c r="H140" s="1056" t="str">
        <f>IF(G140="","",VLOOKUP(G140,ARANCEL!$B$5:$D$121,2,FALSE))</f>
        <v xml:space="preserve">CORONA PERIFERICA CON PERNO MUÑON COLADO </v>
      </c>
      <c r="I140" s="1057" t="s">
        <v>329</v>
      </c>
      <c r="J140" s="1052">
        <v>1</v>
      </c>
      <c r="K140" s="1058">
        <f>IF(G140="","",VLOOKUP(G140,ARANCEL!$B$5:$D$121,3,FALSE)*J140)</f>
        <v>32612</v>
      </c>
      <c r="L140" s="1305" t="s">
        <v>5742</v>
      </c>
      <c r="M140" s="1305">
        <v>4500239583</v>
      </c>
      <c r="N140" s="1306" t="s">
        <v>5759</v>
      </c>
    </row>
    <row r="141" spans="1:14" s="454" customFormat="1" x14ac:dyDescent="0.25">
      <c r="A141" s="1052" t="s">
        <v>305</v>
      </c>
      <c r="B141" s="1053">
        <v>41904</v>
      </c>
      <c r="C141" s="1054" t="s">
        <v>7244</v>
      </c>
      <c r="D141" s="1052" t="s">
        <v>83</v>
      </c>
      <c r="E141" s="1055">
        <v>10257354</v>
      </c>
      <c r="F141" s="1052">
        <v>28561384</v>
      </c>
      <c r="G141" s="1052">
        <v>2704005</v>
      </c>
      <c r="H141" s="1056" t="str">
        <f>IF(G141="","",VLOOKUP(G141,ARANCEL!$B$5:$D$121,2,FALSE))</f>
        <v>PROVISORIO</v>
      </c>
      <c r="I141" s="1057" t="s">
        <v>308</v>
      </c>
      <c r="J141" s="1052">
        <v>1</v>
      </c>
      <c r="K141" s="1058">
        <f>IF(G141="","",VLOOKUP(G141,ARANCEL!$B$5:$D$121,3,FALSE)*J141)</f>
        <v>3250</v>
      </c>
      <c r="L141" s="1305" t="s">
        <v>7548</v>
      </c>
      <c r="M141" s="1305">
        <v>4500255032</v>
      </c>
      <c r="N141" s="1306" t="s">
        <v>7562</v>
      </c>
    </row>
    <row r="142" spans="1:14" x14ac:dyDescent="0.25">
      <c r="A142" s="1052" t="s">
        <v>305</v>
      </c>
      <c r="B142" s="1053">
        <v>41912</v>
      </c>
      <c r="C142" s="1054" t="s">
        <v>7244</v>
      </c>
      <c r="D142" s="1052" t="s">
        <v>83</v>
      </c>
      <c r="E142" s="1055">
        <v>10257354</v>
      </c>
      <c r="F142" s="1052">
        <v>28561384</v>
      </c>
      <c r="G142" s="1052">
        <v>2704003</v>
      </c>
      <c r="H142" s="1056" t="str">
        <f>IF(G142="","",VLOOKUP(G142,ARANCEL!$B$5:$D$121,2,FALSE))</f>
        <v xml:space="preserve">CORONA PERIFERICA CON PERNO MUÑON COLADO </v>
      </c>
      <c r="I142" s="1057" t="s">
        <v>308</v>
      </c>
      <c r="J142" s="1052">
        <v>1</v>
      </c>
      <c r="K142" s="1058">
        <f>IF(G142="","",VLOOKUP(G142,ARANCEL!$B$5:$D$121,3,FALSE)*J142)</f>
        <v>32612</v>
      </c>
      <c r="L142" s="1305" t="s">
        <v>7548</v>
      </c>
      <c r="M142" s="1305">
        <v>4500255032</v>
      </c>
      <c r="N142" s="1306" t="s">
        <v>7562</v>
      </c>
    </row>
    <row r="143" spans="1:14" x14ac:dyDescent="0.25">
      <c r="A143" s="1052" t="s">
        <v>305</v>
      </c>
      <c r="B143" s="1053">
        <v>41843</v>
      </c>
      <c r="C143" s="1054" t="s">
        <v>5971</v>
      </c>
      <c r="D143" s="1052" t="s">
        <v>83</v>
      </c>
      <c r="E143" s="1055">
        <v>10229912</v>
      </c>
      <c r="F143" s="1052">
        <v>26600397</v>
      </c>
      <c r="G143" s="1052">
        <v>2704005</v>
      </c>
      <c r="H143" s="1056" t="str">
        <f>IF(G143="","",VLOOKUP(G143,ARANCEL!$B$5:$D$121,2,FALSE))</f>
        <v>PROVISORIO</v>
      </c>
      <c r="I143" s="1057" t="s">
        <v>329</v>
      </c>
      <c r="J143" s="1052">
        <v>1</v>
      </c>
      <c r="K143" s="1058">
        <f>IF(G143="","",VLOOKUP(G143,ARANCEL!$B$5:$D$121,3,FALSE)*J143)</f>
        <v>3250</v>
      </c>
      <c r="L143" s="1305" t="s">
        <v>6017</v>
      </c>
      <c r="M143" s="1305">
        <v>4500243744</v>
      </c>
      <c r="N143" s="1306">
        <v>9799</v>
      </c>
    </row>
    <row r="144" spans="1:14" x14ac:dyDescent="0.25">
      <c r="A144" s="1052" t="s">
        <v>606</v>
      </c>
      <c r="B144" s="1053">
        <v>41855</v>
      </c>
      <c r="C144" s="1054" t="s">
        <v>5971</v>
      </c>
      <c r="D144" s="1052" t="s">
        <v>83</v>
      </c>
      <c r="E144" s="1055">
        <v>10229912</v>
      </c>
      <c r="F144" s="1052">
        <v>26600397</v>
      </c>
      <c r="G144" s="1052">
        <v>2704003</v>
      </c>
      <c r="H144" s="1056" t="str">
        <f>IF(G144="","",VLOOKUP(G144,ARANCEL!$B$5:$D$121,2,FALSE))</f>
        <v xml:space="preserve">CORONA PERIFERICA CON PERNO MUÑON COLADO </v>
      </c>
      <c r="I144" s="1057" t="s">
        <v>329</v>
      </c>
      <c r="J144" s="1052">
        <v>1</v>
      </c>
      <c r="K144" s="1058">
        <f>IF(G144="","",VLOOKUP(G144,ARANCEL!$B$5:$D$121,3,FALSE)*J144)</f>
        <v>32612</v>
      </c>
      <c r="L144" s="1307" t="str">
        <f>IF(E144="","","IMPAGO")</f>
        <v>IMPAGO</v>
      </c>
      <c r="M144" s="1307" t="str">
        <f>IF(L144="IMPAGO","SIN O.C.","")</f>
        <v>SIN O.C.</v>
      </c>
      <c r="N144" s="1308" t="str">
        <f>IF(L144="IMPAGO","SIN FACT.","")</f>
        <v>SIN FACT.</v>
      </c>
    </row>
    <row r="145" spans="1:14" s="569" customFormat="1" x14ac:dyDescent="0.25">
      <c r="A145" s="1052" t="s">
        <v>305</v>
      </c>
      <c r="B145" s="1053">
        <v>41500</v>
      </c>
      <c r="C145" s="1054" t="s">
        <v>2131</v>
      </c>
      <c r="D145" s="1052" t="s">
        <v>83</v>
      </c>
      <c r="E145" s="1055">
        <v>10151937</v>
      </c>
      <c r="F145" s="1052">
        <v>22173408</v>
      </c>
      <c r="G145" s="1052">
        <v>2705003</v>
      </c>
      <c r="H145" s="1056" t="str">
        <f>IF(G145="","",VLOOKUP(G145,ARANCEL!$B$5:$D$121,2,FALSE))</f>
        <v>INCRUSTACION ESTETICA (ART-GLASS O CERAMICA)</v>
      </c>
      <c r="I145" s="1057" t="s">
        <v>618</v>
      </c>
      <c r="J145" s="1052">
        <v>1</v>
      </c>
      <c r="K145" s="1058">
        <f>IF(G145="","",VLOOKUP(G145,ARANCEL!$B$5:$D$121,3,FALSE)*J145)</f>
        <v>15676</v>
      </c>
      <c r="L145" s="1070" t="s">
        <v>614</v>
      </c>
      <c r="M145" s="1070">
        <v>4500193086</v>
      </c>
      <c r="N145" s="1304">
        <v>7282</v>
      </c>
    </row>
    <row r="146" spans="1:14" s="569" customFormat="1" x14ac:dyDescent="0.25">
      <c r="A146" s="1052" t="s">
        <v>305</v>
      </c>
      <c r="B146" s="1053">
        <v>41793</v>
      </c>
      <c r="C146" s="1054" t="s">
        <v>961</v>
      </c>
      <c r="D146" s="1052" t="s">
        <v>83</v>
      </c>
      <c r="E146" s="1055">
        <v>10203078</v>
      </c>
      <c r="F146" s="1052" t="s">
        <v>4846</v>
      </c>
      <c r="G146" s="1052">
        <v>2704005</v>
      </c>
      <c r="H146" s="1056" t="str">
        <f>IF(G146="","",VLOOKUP(G146,ARANCEL!$B$5:$D$121,2,FALSE))</f>
        <v>PROVISORIO</v>
      </c>
      <c r="I146" s="1057" t="s">
        <v>428</v>
      </c>
      <c r="J146" s="1052">
        <v>2</v>
      </c>
      <c r="K146" s="1058">
        <f>IF(G146="","",VLOOKUP(G146,ARANCEL!$B$5:$D$121,3,FALSE)*J146)</f>
        <v>6500</v>
      </c>
      <c r="L146" s="1305" t="s">
        <v>5742</v>
      </c>
      <c r="M146" s="1305">
        <v>4500239583</v>
      </c>
      <c r="N146" s="1306" t="s">
        <v>5759</v>
      </c>
    </row>
    <row r="147" spans="1:14" s="569" customFormat="1" x14ac:dyDescent="0.25">
      <c r="A147" s="1052" t="s">
        <v>305</v>
      </c>
      <c r="B147" s="1053">
        <v>41821</v>
      </c>
      <c r="C147" s="1054" t="s">
        <v>961</v>
      </c>
      <c r="D147" s="1052" t="s">
        <v>83</v>
      </c>
      <c r="E147" s="1055">
        <v>10203078</v>
      </c>
      <c r="F147" s="1052">
        <v>26152903</v>
      </c>
      <c r="G147" s="1052">
        <v>2704003</v>
      </c>
      <c r="H147" s="1056" t="str">
        <f>IF(G147="","",VLOOKUP(G147,ARANCEL!$B$5:$D$121,2,FALSE))</f>
        <v xml:space="preserve">CORONA PERIFERICA CON PERNO MUÑON COLADO </v>
      </c>
      <c r="I147" s="1057" t="s">
        <v>324</v>
      </c>
      <c r="J147" s="1052">
        <v>1</v>
      </c>
      <c r="K147" s="1058">
        <f>IF(G147="","",VLOOKUP(G147,ARANCEL!$B$5:$D$121,3,FALSE)*J147)</f>
        <v>32612</v>
      </c>
      <c r="L147" s="1305" t="s">
        <v>5742</v>
      </c>
      <c r="M147" s="1305">
        <v>4500239583</v>
      </c>
      <c r="N147" s="1306" t="s">
        <v>5759</v>
      </c>
    </row>
    <row r="148" spans="1:14" ht="16.5" customHeight="1" x14ac:dyDescent="0.25">
      <c r="A148" s="1060" t="s">
        <v>305</v>
      </c>
      <c r="B148" s="1053">
        <v>41862</v>
      </c>
      <c r="C148" s="1054" t="s">
        <v>961</v>
      </c>
      <c r="D148" s="1052" t="s">
        <v>83</v>
      </c>
      <c r="E148" s="1055">
        <v>10203078</v>
      </c>
      <c r="F148" s="1052">
        <v>26152903</v>
      </c>
      <c r="G148" s="1052">
        <v>2704003</v>
      </c>
      <c r="H148" s="1056" t="str">
        <f>IF(G148="","",VLOOKUP(G148,ARANCEL!$B$5:$D$121,2,FALSE))</f>
        <v xml:space="preserve">CORONA PERIFERICA CON PERNO MUÑON COLADO </v>
      </c>
      <c r="I148" s="1057" t="s">
        <v>308</v>
      </c>
      <c r="J148" s="1052">
        <v>1</v>
      </c>
      <c r="K148" s="1058">
        <f>IF(G148="","",VLOOKUP(G148,ARANCEL!$B$5:$D$121,3,FALSE)*J148)</f>
        <v>32612</v>
      </c>
      <c r="L148" s="1305" t="s">
        <v>6905</v>
      </c>
      <c r="M148" s="1305">
        <v>4500250355</v>
      </c>
      <c r="N148" s="1306" t="s">
        <v>6911</v>
      </c>
    </row>
    <row r="149" spans="1:14" s="618" customFormat="1" x14ac:dyDescent="0.25">
      <c r="A149" s="1052" t="s">
        <v>305</v>
      </c>
      <c r="B149" s="1053">
        <v>41438</v>
      </c>
      <c r="C149" s="1054" t="s">
        <v>2130</v>
      </c>
      <c r="D149" s="1052" t="s">
        <v>83</v>
      </c>
      <c r="E149" s="1055">
        <v>10145091</v>
      </c>
      <c r="F149" s="1052">
        <v>20159994</v>
      </c>
      <c r="G149" s="1052">
        <v>2704003</v>
      </c>
      <c r="H149" s="1056" t="str">
        <f>IF(G149="","",VLOOKUP(G149,ARANCEL!$B$5:$D$121,2,FALSE))</f>
        <v xml:space="preserve">CORONA PERIFERICA CON PERNO MUÑON COLADO </v>
      </c>
      <c r="I149" s="1057" t="s">
        <v>318</v>
      </c>
      <c r="J149" s="1052">
        <v>1</v>
      </c>
      <c r="K149" s="1058">
        <f>IF(G149="","",VLOOKUP(G149,ARANCEL!$B$5:$D$121,3,FALSE)*J149)</f>
        <v>32612</v>
      </c>
      <c r="L149" s="1070" t="s">
        <v>48</v>
      </c>
      <c r="M149" s="1070" t="s">
        <v>2112</v>
      </c>
      <c r="N149" s="1304">
        <v>6798</v>
      </c>
    </row>
    <row r="150" spans="1:14" s="618" customFormat="1" x14ac:dyDescent="0.25">
      <c r="A150" s="1059" t="s">
        <v>606</v>
      </c>
      <c r="B150" s="1053">
        <v>41541</v>
      </c>
      <c r="C150" s="1054" t="s">
        <v>2129</v>
      </c>
      <c r="D150" s="1052" t="s">
        <v>89</v>
      </c>
      <c r="E150" s="1055">
        <v>10155751</v>
      </c>
      <c r="F150" s="1052">
        <v>21941436</v>
      </c>
      <c r="G150" s="1052">
        <v>2704003</v>
      </c>
      <c r="H150" s="1056" t="str">
        <f>IF(G150="","",VLOOKUP(G150,ARANCEL!$B$5:$D$121,2,FALSE))</f>
        <v xml:space="preserve">CORONA PERIFERICA CON PERNO MUÑON COLADO </v>
      </c>
      <c r="I150" s="1057" t="s">
        <v>633</v>
      </c>
      <c r="J150" s="1052">
        <v>1</v>
      </c>
      <c r="K150" s="1058">
        <f>IF(G150="","",VLOOKUP(G150,ARANCEL!$B$5:$D$121,3,FALSE)*J150)</f>
        <v>32612</v>
      </c>
      <c r="L150" s="1070" t="s">
        <v>615</v>
      </c>
      <c r="M150" s="1070">
        <v>4500197598</v>
      </c>
      <c r="N150" s="1304">
        <v>7453</v>
      </c>
    </row>
    <row r="151" spans="1:14" s="618" customFormat="1" x14ac:dyDescent="0.25">
      <c r="A151" s="1052" t="s">
        <v>305</v>
      </c>
      <c r="B151" s="1053">
        <v>41824</v>
      </c>
      <c r="C151" s="1054" t="s">
        <v>5927</v>
      </c>
      <c r="D151" s="1052" t="s">
        <v>83</v>
      </c>
      <c r="E151" s="1055">
        <v>10232858</v>
      </c>
      <c r="F151" s="1052">
        <v>25878099</v>
      </c>
      <c r="G151" s="1052">
        <v>2705003</v>
      </c>
      <c r="H151" s="1056" t="str">
        <f>IF(G151="","",VLOOKUP(G151,ARANCEL!$B$5:$D$121,2,FALSE))</f>
        <v>INCRUSTACION ESTETICA (ART-GLASS O CERAMICA)</v>
      </c>
      <c r="I151" s="1057" t="s">
        <v>308</v>
      </c>
      <c r="J151" s="1052">
        <v>1</v>
      </c>
      <c r="K151" s="1058">
        <f>IF(G151="","",VLOOKUP(G151,ARANCEL!$B$5:$D$121,3,FALSE)*J151)</f>
        <v>15676</v>
      </c>
      <c r="L151" s="1305" t="s">
        <v>6017</v>
      </c>
      <c r="M151" s="1305">
        <v>4500245550</v>
      </c>
      <c r="N151" s="1306">
        <v>9818</v>
      </c>
    </row>
    <row r="152" spans="1:14" s="569" customFormat="1" x14ac:dyDescent="0.25">
      <c r="A152" s="1052" t="s">
        <v>305</v>
      </c>
      <c r="B152" s="1053">
        <v>41488</v>
      </c>
      <c r="C152" s="1054" t="s">
        <v>2128</v>
      </c>
      <c r="D152" s="1052" t="s">
        <v>83</v>
      </c>
      <c r="E152" s="1055">
        <v>10150383</v>
      </c>
      <c r="F152" s="1052">
        <v>21106925</v>
      </c>
      <c r="G152" s="1052">
        <v>2704005</v>
      </c>
      <c r="H152" s="1056" t="str">
        <f>IF(G152="","",VLOOKUP(G152,ARANCEL!$B$5:$D$121,2,FALSE))</f>
        <v>PROVISORIO</v>
      </c>
      <c r="I152" s="1057" t="s">
        <v>340</v>
      </c>
      <c r="J152" s="1052">
        <v>1</v>
      </c>
      <c r="K152" s="1058">
        <f>IF(G152="","",VLOOKUP(G152,ARANCEL!$B$5:$D$121,3,FALSE)*J152)</f>
        <v>3250</v>
      </c>
      <c r="L152" s="1070" t="s">
        <v>597</v>
      </c>
      <c r="M152" s="1070">
        <v>4500211702</v>
      </c>
      <c r="N152" s="1304">
        <v>8213</v>
      </c>
    </row>
    <row r="153" spans="1:14" s="644" customFormat="1" x14ac:dyDescent="0.25">
      <c r="A153" s="1052" t="s">
        <v>606</v>
      </c>
      <c r="B153" s="1053">
        <v>41641</v>
      </c>
      <c r="C153" s="1054" t="s">
        <v>9228</v>
      </c>
      <c r="D153" s="1052" t="s">
        <v>2927</v>
      </c>
      <c r="E153" s="1055">
        <v>10303192</v>
      </c>
      <c r="F153" s="1052">
        <v>29866531</v>
      </c>
      <c r="G153" s="1052">
        <v>2704003</v>
      </c>
      <c r="H153" s="1056" t="str">
        <f>IF(G153="","",VLOOKUP(G153,ARANCEL!$B$5:$D$121,2,FALSE))</f>
        <v xml:space="preserve">CORONA PERIFERICA CON PERNO MUÑON COLADO </v>
      </c>
      <c r="I153" s="1057" t="s">
        <v>322</v>
      </c>
      <c r="J153" s="1052">
        <v>1</v>
      </c>
      <c r="K153" s="1058">
        <f>IF(G153="","",VLOOKUP(G153,ARANCEL!$B$5:$D$121,3,FALSE)*J153)</f>
        <v>32612</v>
      </c>
      <c r="L153" s="1353" t="s">
        <v>9431</v>
      </c>
      <c r="M153" s="1353">
        <v>4500269304</v>
      </c>
      <c r="N153" s="1354" t="s">
        <v>9464</v>
      </c>
    </row>
    <row r="154" spans="1:14" s="644" customFormat="1" x14ac:dyDescent="0.25">
      <c r="A154" s="1052" t="s">
        <v>305</v>
      </c>
      <c r="B154" s="1053">
        <v>41613</v>
      </c>
      <c r="C154" s="1054" t="s">
        <v>2127</v>
      </c>
      <c r="D154" s="1052" t="s">
        <v>83</v>
      </c>
      <c r="E154" s="1055">
        <v>10164290</v>
      </c>
      <c r="F154" s="1052">
        <v>24090018</v>
      </c>
      <c r="G154" s="1052">
        <v>2704005</v>
      </c>
      <c r="H154" s="1056" t="str">
        <f>IF(G154="","",VLOOKUP(G154,ARANCEL!$B$5:$D$121,2,FALSE))</f>
        <v>PROVISORIO</v>
      </c>
      <c r="I154" s="1057" t="s">
        <v>309</v>
      </c>
      <c r="J154" s="1052">
        <v>1</v>
      </c>
      <c r="K154" s="1058">
        <f>IF(G154="","",VLOOKUP(G154,ARANCEL!$B$5:$D$121,3,FALSE)*J154)</f>
        <v>3250</v>
      </c>
      <c r="L154" s="1305" t="s">
        <v>602</v>
      </c>
      <c r="M154" s="1305">
        <v>4500207252</v>
      </c>
      <c r="N154" s="1306">
        <v>7967</v>
      </c>
    </row>
    <row r="155" spans="1:14" s="644" customFormat="1" x14ac:dyDescent="0.25">
      <c r="A155" s="1052" t="s">
        <v>305</v>
      </c>
      <c r="B155" s="1053">
        <v>41620</v>
      </c>
      <c r="C155" s="1054" t="s">
        <v>2127</v>
      </c>
      <c r="D155" s="1052" t="s">
        <v>83</v>
      </c>
      <c r="E155" s="1055">
        <v>10164290</v>
      </c>
      <c r="F155" s="1052">
        <v>24090018</v>
      </c>
      <c r="G155" s="1052">
        <v>2704003</v>
      </c>
      <c r="H155" s="1056" t="str">
        <f>IF(G155="","",VLOOKUP(G155,ARANCEL!$B$5:$D$121,2,FALSE))</f>
        <v xml:space="preserve">CORONA PERIFERICA CON PERNO MUÑON COLADO </v>
      </c>
      <c r="I155" s="1057" t="s">
        <v>309</v>
      </c>
      <c r="J155" s="1052">
        <v>1</v>
      </c>
      <c r="K155" s="1058">
        <f>IF(G155="","",VLOOKUP(G155,ARANCEL!$B$5:$D$121,3,FALSE)*J155)</f>
        <v>32612</v>
      </c>
      <c r="L155" s="1070" t="s">
        <v>597</v>
      </c>
      <c r="M155" s="1070">
        <v>4500211697</v>
      </c>
      <c r="N155" s="1304">
        <v>8209</v>
      </c>
    </row>
    <row r="156" spans="1:14" s="644" customFormat="1" x14ac:dyDescent="0.25">
      <c r="A156" s="1052" t="s">
        <v>305</v>
      </c>
      <c r="B156" s="1053">
        <v>41824</v>
      </c>
      <c r="C156" s="1054" t="s">
        <v>2127</v>
      </c>
      <c r="D156" s="1052" t="s">
        <v>83</v>
      </c>
      <c r="E156" s="1055">
        <v>10219686</v>
      </c>
      <c r="F156" s="1052">
        <v>26146317</v>
      </c>
      <c r="G156" s="1052">
        <v>2704005</v>
      </c>
      <c r="H156" s="1056" t="str">
        <f>IF(G156="","",VLOOKUP(G156,ARANCEL!$B$5:$D$121,2,FALSE))</f>
        <v>PROVISORIO</v>
      </c>
      <c r="I156" s="1057" t="s">
        <v>324</v>
      </c>
      <c r="J156" s="1052">
        <v>1</v>
      </c>
      <c r="K156" s="1058">
        <f>IF(G156="","",VLOOKUP(G156,ARANCEL!$B$5:$D$121,3,FALSE)*J156)</f>
        <v>3250</v>
      </c>
      <c r="L156" s="1305" t="s">
        <v>6017</v>
      </c>
      <c r="M156" s="1305">
        <v>4500243744</v>
      </c>
      <c r="N156" s="1306">
        <v>9799</v>
      </c>
    </row>
    <row r="157" spans="1:14" s="644" customFormat="1" x14ac:dyDescent="0.25">
      <c r="A157" s="1071" t="s">
        <v>305</v>
      </c>
      <c r="B157" s="1053">
        <v>41838</v>
      </c>
      <c r="C157" s="1054" t="s">
        <v>2127</v>
      </c>
      <c r="D157" s="1052" t="s">
        <v>83</v>
      </c>
      <c r="E157" s="1055">
        <v>10219686</v>
      </c>
      <c r="F157" s="1052">
        <v>26146317</v>
      </c>
      <c r="G157" s="1052">
        <v>2704003</v>
      </c>
      <c r="H157" s="1056" t="str">
        <f>IF(G157="","",VLOOKUP(G157,ARANCEL!$B$5:$D$121,2,FALSE))</f>
        <v xml:space="preserve">CORONA PERIFERICA CON PERNO MUÑON COLADO </v>
      </c>
      <c r="I157" s="1057" t="s">
        <v>324</v>
      </c>
      <c r="J157" s="1052">
        <v>1</v>
      </c>
      <c r="K157" s="1058">
        <f>IF(G157="","",VLOOKUP(G157,ARANCEL!$B$5:$D$121,3,FALSE)*J157)</f>
        <v>32612</v>
      </c>
      <c r="L157" s="1305" t="s">
        <v>6017</v>
      </c>
      <c r="M157" s="1305">
        <v>4500243744</v>
      </c>
      <c r="N157" s="1306">
        <v>9799</v>
      </c>
    </row>
    <row r="158" spans="1:14" s="569" customFormat="1" x14ac:dyDescent="0.25">
      <c r="A158" s="1052" t="s">
        <v>305</v>
      </c>
      <c r="B158" s="1053">
        <v>41873</v>
      </c>
      <c r="C158" s="1054" t="s">
        <v>2127</v>
      </c>
      <c r="D158" s="1052" t="s">
        <v>83</v>
      </c>
      <c r="E158" s="1055">
        <v>10245837</v>
      </c>
      <c r="F158" s="1052">
        <v>28038862</v>
      </c>
      <c r="G158" s="1052">
        <v>2704013</v>
      </c>
      <c r="H158" s="1056" t="str">
        <f>IF(G158="","",VLOOKUP(G158,ARANCEL!$B$5:$D$121,2,FALSE))</f>
        <v>PROVISORIO (POR PIEZA)</v>
      </c>
      <c r="I158" s="1057" t="s">
        <v>311</v>
      </c>
      <c r="J158" s="1052">
        <v>1</v>
      </c>
      <c r="K158" s="1058">
        <f>IF(G158="","",VLOOKUP(G158,ARANCEL!$B$5:$D$121,3,FALSE)*J158)</f>
        <v>3250</v>
      </c>
      <c r="L158" s="1305" t="s">
        <v>6905</v>
      </c>
      <c r="M158" s="1305">
        <v>4500250355</v>
      </c>
      <c r="N158" s="1306" t="s">
        <v>6911</v>
      </c>
    </row>
    <row r="159" spans="1:14" s="711" customFormat="1" x14ac:dyDescent="0.25">
      <c r="A159" s="1061" t="s">
        <v>305</v>
      </c>
      <c r="B159" s="1053">
        <v>41890</v>
      </c>
      <c r="C159" s="1054" t="s">
        <v>2127</v>
      </c>
      <c r="D159" s="1052" t="s">
        <v>83</v>
      </c>
      <c r="E159" s="1055">
        <v>10245837</v>
      </c>
      <c r="F159" s="1052">
        <v>28038862</v>
      </c>
      <c r="G159" s="1052">
        <v>2704016</v>
      </c>
      <c r="H159" s="1056" t="str">
        <f>IF(G159="","",VLOOKUP(G159,ARANCEL!$B$5:$D$121,2,FALSE))</f>
        <v xml:space="preserve">CORONA PROCERA </v>
      </c>
      <c r="I159" s="1057" t="s">
        <v>311</v>
      </c>
      <c r="J159" s="1052">
        <v>1</v>
      </c>
      <c r="K159" s="1058">
        <f>IF(G159="","",VLOOKUP(G159,ARANCEL!$B$5:$D$121,3,FALSE)*J159)</f>
        <v>58477</v>
      </c>
      <c r="L159" s="1305" t="s">
        <v>6905</v>
      </c>
      <c r="M159" s="1305">
        <v>4500251425</v>
      </c>
      <c r="N159" s="1306" t="s">
        <v>7151</v>
      </c>
    </row>
    <row r="160" spans="1:14" s="711" customFormat="1" x14ac:dyDescent="0.25">
      <c r="A160" s="1052" t="s">
        <v>305</v>
      </c>
      <c r="B160" s="1053">
        <v>41957</v>
      </c>
      <c r="C160" s="1054" t="s">
        <v>2127</v>
      </c>
      <c r="D160" s="1052" t="s">
        <v>83</v>
      </c>
      <c r="E160" s="1055">
        <v>10279864</v>
      </c>
      <c r="F160" s="1052">
        <v>29184706</v>
      </c>
      <c r="G160" s="1052">
        <v>2704005</v>
      </c>
      <c r="H160" s="1056" t="str">
        <f>IF(G160="","",VLOOKUP(G160,ARANCEL!$B$5:$D$121,2,FALSE))</f>
        <v>PROVISORIO</v>
      </c>
      <c r="I160" s="1057" t="s">
        <v>8412</v>
      </c>
      <c r="J160" s="1052">
        <v>2</v>
      </c>
      <c r="K160" s="1058">
        <f>IF(G160="","",VLOOKUP(G160,ARANCEL!$B$5:$D$121,3,FALSE)*J160)</f>
        <v>6500</v>
      </c>
      <c r="L160" s="1305" t="s">
        <v>8256</v>
      </c>
      <c r="M160" s="1305">
        <v>4500265749</v>
      </c>
      <c r="N160" s="1306" t="s">
        <v>8953</v>
      </c>
    </row>
    <row r="161" spans="1:14" s="711" customFormat="1" x14ac:dyDescent="0.25">
      <c r="A161" s="1052" t="s">
        <v>305</v>
      </c>
      <c r="B161" s="1053">
        <v>41967</v>
      </c>
      <c r="C161" s="1054" t="s">
        <v>2127</v>
      </c>
      <c r="D161" s="1052" t="s">
        <v>83</v>
      </c>
      <c r="E161" s="1055">
        <v>10285015</v>
      </c>
      <c r="F161" s="1052">
        <v>29184706</v>
      </c>
      <c r="G161" s="1052">
        <v>2704003</v>
      </c>
      <c r="H161" s="1056" t="str">
        <f>IF(G161="","",VLOOKUP(G161,ARANCEL!$B$5:$D$121,2,FALSE))</f>
        <v xml:space="preserve">CORONA PERIFERICA CON PERNO MUÑON COLADO </v>
      </c>
      <c r="I161" s="1057" t="s">
        <v>318</v>
      </c>
      <c r="J161" s="1052">
        <v>1</v>
      </c>
      <c r="K161" s="1058">
        <f>IF(G161="","",VLOOKUP(G161,ARANCEL!$B$5:$D$121,3,FALSE)*J161)</f>
        <v>32612</v>
      </c>
      <c r="L161" s="1305" t="s">
        <v>8256</v>
      </c>
      <c r="M161" s="1305">
        <v>4500265749</v>
      </c>
      <c r="N161" s="1306" t="s">
        <v>8953</v>
      </c>
    </row>
    <row r="162" spans="1:14" s="711" customFormat="1" x14ac:dyDescent="0.25">
      <c r="A162" s="1052" t="s">
        <v>305</v>
      </c>
      <c r="B162" s="1053">
        <v>41598</v>
      </c>
      <c r="C162" s="1054" t="s">
        <v>2126</v>
      </c>
      <c r="D162" s="1052" t="s">
        <v>89</v>
      </c>
      <c r="E162" s="1055">
        <v>10162428</v>
      </c>
      <c r="F162" s="1052">
        <v>23741247</v>
      </c>
      <c r="G162" s="1052">
        <v>2704003</v>
      </c>
      <c r="H162" s="1056" t="str">
        <f>IF(G162="","",VLOOKUP(G162,ARANCEL!$B$5:$D$121,2,FALSE))</f>
        <v xml:space="preserve">CORONA PERIFERICA CON PERNO MUÑON COLADO </v>
      </c>
      <c r="I162" s="1057" t="s">
        <v>315</v>
      </c>
      <c r="J162" s="1052">
        <v>1</v>
      </c>
      <c r="K162" s="1058">
        <f>IF(G162="","",VLOOKUP(G162,ARANCEL!$B$5:$D$121,3,FALSE)*J162)</f>
        <v>32612</v>
      </c>
      <c r="L162" s="1305" t="s">
        <v>602</v>
      </c>
      <c r="M162" s="1305">
        <v>4500207253</v>
      </c>
      <c r="N162" s="1306">
        <v>7968</v>
      </c>
    </row>
    <row r="163" spans="1:14" s="711" customFormat="1" x14ac:dyDescent="0.25">
      <c r="A163" s="1061" t="s">
        <v>305</v>
      </c>
      <c r="B163" s="1053">
        <v>41933</v>
      </c>
      <c r="C163" s="1054" t="s">
        <v>3337</v>
      </c>
      <c r="D163" s="1052" t="s">
        <v>2323</v>
      </c>
      <c r="E163" s="1055">
        <v>10267760</v>
      </c>
      <c r="F163" s="1052">
        <v>27388122</v>
      </c>
      <c r="G163" s="1052">
        <v>2704003</v>
      </c>
      <c r="H163" s="1056" t="str">
        <f>IF(G163="","",VLOOKUP(G163,ARANCEL!$B$5:$D$121,2,FALSE))</f>
        <v xml:space="preserve">CORONA PERIFERICA CON PERNO MUÑON COLADO </v>
      </c>
      <c r="I163" s="1057" t="s">
        <v>618</v>
      </c>
      <c r="J163" s="1052">
        <v>1</v>
      </c>
      <c r="K163" s="1058">
        <f>IF(G163="","",VLOOKUP(G163,ARANCEL!$B$5:$D$121,3,FALSE)*J163)</f>
        <v>32612</v>
      </c>
      <c r="L163" s="1305" t="s">
        <v>8279</v>
      </c>
      <c r="M163" s="1305">
        <v>4500260754</v>
      </c>
      <c r="N163" s="1306" t="s">
        <v>8298</v>
      </c>
    </row>
    <row r="164" spans="1:14" s="711" customFormat="1" x14ac:dyDescent="0.25">
      <c r="A164" s="1052" t="s">
        <v>305</v>
      </c>
      <c r="B164" s="1053">
        <v>41915</v>
      </c>
      <c r="C164" s="1054" t="s">
        <v>7401</v>
      </c>
      <c r="D164" s="1052" t="s">
        <v>83</v>
      </c>
      <c r="E164" s="1055">
        <v>10259039</v>
      </c>
      <c r="F164" s="1052">
        <v>28399979</v>
      </c>
      <c r="G164" s="1052">
        <v>2704005</v>
      </c>
      <c r="H164" s="1056" t="str">
        <f>IF(G164="","",VLOOKUP(G164,ARANCEL!$B$5:$D$121,2,FALSE))</f>
        <v>PROVISORIO</v>
      </c>
      <c r="I164" s="1057" t="s">
        <v>329</v>
      </c>
      <c r="J164" s="1052">
        <v>1</v>
      </c>
      <c r="K164" s="1058">
        <f>IF(G164="","",VLOOKUP(G164,ARANCEL!$B$5:$D$121,3,FALSE)*J164)</f>
        <v>3250</v>
      </c>
      <c r="L164" s="1305" t="s">
        <v>7548</v>
      </c>
      <c r="M164" s="1305">
        <v>4500255320</v>
      </c>
      <c r="N164" s="1306" t="s">
        <v>7570</v>
      </c>
    </row>
    <row r="165" spans="1:14" s="758" customFormat="1" x14ac:dyDescent="0.25">
      <c r="A165" s="1060" t="s">
        <v>305</v>
      </c>
      <c r="B165" s="1053">
        <v>41970</v>
      </c>
      <c r="C165" s="1054" t="s">
        <v>7401</v>
      </c>
      <c r="D165" s="1052" t="s">
        <v>83</v>
      </c>
      <c r="E165" s="1055">
        <v>10259039</v>
      </c>
      <c r="F165" s="1052">
        <v>28399979</v>
      </c>
      <c r="G165" s="1052">
        <v>2704016</v>
      </c>
      <c r="H165" s="1056" t="str">
        <f>IF(G165="","",VLOOKUP(G165,ARANCEL!$B$5:$D$121,2,FALSE))</f>
        <v xml:space="preserve">CORONA PROCERA </v>
      </c>
      <c r="I165" s="1057" t="s">
        <v>329</v>
      </c>
      <c r="J165" s="1052">
        <v>1</v>
      </c>
      <c r="K165" s="1058">
        <f>IF(G165="","",VLOOKUP(G165,ARANCEL!$B$5:$D$121,3,FALSE)*J165)</f>
        <v>58477</v>
      </c>
      <c r="L165" s="1305" t="s">
        <v>8256</v>
      </c>
      <c r="M165" s="1305">
        <v>4500265749</v>
      </c>
      <c r="N165" s="1306" t="s">
        <v>8953</v>
      </c>
    </row>
    <row r="166" spans="1:14" s="758" customFormat="1" x14ac:dyDescent="0.25">
      <c r="A166" s="1052" t="s">
        <v>305</v>
      </c>
      <c r="B166" s="1053">
        <v>41596</v>
      </c>
      <c r="C166" s="1054" t="s">
        <v>2125</v>
      </c>
      <c r="D166" s="1052" t="s">
        <v>83</v>
      </c>
      <c r="E166" s="1055">
        <v>10162171</v>
      </c>
      <c r="F166" s="1052">
        <v>23155909</v>
      </c>
      <c r="G166" s="1052">
        <v>2704005</v>
      </c>
      <c r="H166" s="1056" t="str">
        <f>IF(G166="","",VLOOKUP(G166,ARANCEL!$B$5:$D$121,2,FALSE))</f>
        <v>PROVISORIO</v>
      </c>
      <c r="I166" s="1057" t="s">
        <v>760</v>
      </c>
      <c r="J166" s="1052">
        <v>2</v>
      </c>
      <c r="K166" s="1058">
        <f>IF(G166="","",VLOOKUP(G166,ARANCEL!$B$5:$D$121,3,FALSE)*J166)</f>
        <v>6500</v>
      </c>
      <c r="L166" s="1305" t="s">
        <v>602</v>
      </c>
      <c r="M166" s="1305">
        <v>4500207253</v>
      </c>
      <c r="N166" s="1306">
        <v>7968</v>
      </c>
    </row>
    <row r="167" spans="1:14" s="758" customFormat="1" x14ac:dyDescent="0.25">
      <c r="A167" s="1052" t="s">
        <v>305</v>
      </c>
      <c r="B167" s="1053">
        <v>41436</v>
      </c>
      <c r="C167" s="1054" t="s">
        <v>2124</v>
      </c>
      <c r="D167" s="1052" t="s">
        <v>1406</v>
      </c>
      <c r="E167" s="1055">
        <v>10128150</v>
      </c>
      <c r="F167" s="1052">
        <v>19444659</v>
      </c>
      <c r="G167" s="1052">
        <v>2704003</v>
      </c>
      <c r="H167" s="1056" t="str">
        <f>IF(G167="","",VLOOKUP(G167,ARANCEL!$B$5:$D$121,2,FALSE))</f>
        <v xml:space="preserve">CORONA PERIFERICA CON PERNO MUÑON COLADO </v>
      </c>
      <c r="I167" s="1057" t="s">
        <v>308</v>
      </c>
      <c r="J167" s="1052">
        <v>1</v>
      </c>
      <c r="K167" s="1058">
        <f>IF(G167="","",VLOOKUP(G167,ARANCEL!$B$5:$D$121,3,FALSE)*J167)</f>
        <v>32612</v>
      </c>
      <c r="L167" s="1070" t="s">
        <v>48</v>
      </c>
      <c r="M167" s="1070" t="s">
        <v>2112</v>
      </c>
      <c r="N167" s="1304">
        <v>6798</v>
      </c>
    </row>
    <row r="168" spans="1:14" s="758" customFormat="1" x14ac:dyDescent="0.25">
      <c r="A168" s="1052" t="s">
        <v>305</v>
      </c>
      <c r="B168" s="1053">
        <v>41439</v>
      </c>
      <c r="C168" s="1054" t="s">
        <v>2123</v>
      </c>
      <c r="D168" s="1052" t="s">
        <v>89</v>
      </c>
      <c r="E168" s="1055">
        <v>10145254</v>
      </c>
      <c r="F168" s="1052">
        <v>21561226</v>
      </c>
      <c r="G168" s="1052">
        <v>2705003</v>
      </c>
      <c r="H168" s="1056" t="str">
        <f>IF(G168="","",VLOOKUP(G168,ARANCEL!$B$5:$D$121,2,FALSE))</f>
        <v>INCRUSTACION ESTETICA (ART-GLASS O CERAMICA)</v>
      </c>
      <c r="I168" s="1057" t="s">
        <v>318</v>
      </c>
      <c r="J168" s="1052">
        <v>1</v>
      </c>
      <c r="K168" s="1058">
        <f>IF(G168="","",VLOOKUP(G168,ARANCEL!$B$5:$D$121,3,FALSE)*J168)</f>
        <v>15676</v>
      </c>
      <c r="L168" s="1070" t="s">
        <v>48</v>
      </c>
      <c r="M168" s="1070" t="s">
        <v>2112</v>
      </c>
      <c r="N168" s="1304">
        <v>6798</v>
      </c>
    </row>
    <row r="169" spans="1:14" s="758" customFormat="1" x14ac:dyDescent="0.25">
      <c r="A169" s="1052" t="s">
        <v>305</v>
      </c>
      <c r="B169" s="1053">
        <v>41984</v>
      </c>
      <c r="C169" s="1054" t="s">
        <v>8854</v>
      </c>
      <c r="D169" s="1052" t="s">
        <v>83</v>
      </c>
      <c r="E169" s="1055">
        <v>10293775</v>
      </c>
      <c r="F169" s="1052">
        <v>29848769</v>
      </c>
      <c r="G169" s="1052">
        <v>2704005</v>
      </c>
      <c r="H169" s="1056" t="str">
        <f>IF(G169="","",VLOOKUP(G169,ARANCEL!$B$5:$D$121,2,FALSE))</f>
        <v>PROVISORIO</v>
      </c>
      <c r="I169" s="1057" t="s">
        <v>324</v>
      </c>
      <c r="J169" s="1052">
        <v>1</v>
      </c>
      <c r="K169" s="1058">
        <f>IF(G169="","",VLOOKUP(G169,ARANCEL!$B$5:$D$121,3,FALSE)*J169)</f>
        <v>3250</v>
      </c>
      <c r="L169" s="1353" t="s">
        <v>9431</v>
      </c>
      <c r="M169" s="1353">
        <v>4500269304</v>
      </c>
      <c r="N169" s="1354" t="s">
        <v>9464</v>
      </c>
    </row>
    <row r="170" spans="1:14" s="758" customFormat="1" x14ac:dyDescent="0.25">
      <c r="A170" s="1052" t="s">
        <v>305</v>
      </c>
      <c r="B170" s="1053">
        <v>42012</v>
      </c>
      <c r="C170" s="1054" t="s">
        <v>8854</v>
      </c>
      <c r="D170" s="1052" t="s">
        <v>83</v>
      </c>
      <c r="E170" s="1055">
        <v>10304721</v>
      </c>
      <c r="F170" s="1052">
        <v>29848769</v>
      </c>
      <c r="G170" s="1052">
        <v>2704003</v>
      </c>
      <c r="H170" s="1056" t="str">
        <f>IF(G170="","",VLOOKUP(G170,ARANCEL!$B$5:$D$121,2,FALSE))</f>
        <v xml:space="preserve">CORONA PERIFERICA CON PERNO MUÑON COLADO </v>
      </c>
      <c r="I170" s="1057" t="s">
        <v>324</v>
      </c>
      <c r="J170" s="1052">
        <v>1</v>
      </c>
      <c r="K170" s="1058">
        <f>IF(G170="","",VLOOKUP(G170,ARANCEL!$B$5:$D$121,3,FALSE)*J170)</f>
        <v>32612</v>
      </c>
      <c r="L170" s="1307" t="str">
        <f>IF(E170="","","IMPAGO")</f>
        <v>IMPAGO</v>
      </c>
      <c r="M170" s="1307" t="str">
        <f>IF(L170="IMPAGO","SIN O.C.","")</f>
        <v>SIN O.C.</v>
      </c>
      <c r="N170" s="1308" t="str">
        <f>IF(L170="IMPAGO","SIN FACT.","")</f>
        <v>SIN FACT.</v>
      </c>
    </row>
    <row r="171" spans="1:14" s="758" customFormat="1" x14ac:dyDescent="0.25">
      <c r="A171" s="1052" t="s">
        <v>313</v>
      </c>
      <c r="B171" s="1053">
        <v>42024</v>
      </c>
      <c r="C171" s="1054" t="s">
        <v>8854</v>
      </c>
      <c r="D171" s="1052" t="s">
        <v>83</v>
      </c>
      <c r="E171" s="1055">
        <v>10309786</v>
      </c>
      <c r="F171" s="1052">
        <v>29848769</v>
      </c>
      <c r="G171" s="1052">
        <v>2704003</v>
      </c>
      <c r="H171" s="1056" t="str">
        <f>IF(G171="","",VLOOKUP(G171,ARANCEL!$B$5:$D$121,2,FALSE))</f>
        <v xml:space="preserve">CORONA PERIFERICA CON PERNO MUÑON COLADO </v>
      </c>
      <c r="I171" s="1057"/>
      <c r="J171" s="1052">
        <v>1</v>
      </c>
      <c r="K171" s="1058">
        <f>IF(G171="","",VLOOKUP(G171,ARANCEL!$B$5:$D$121,3,FALSE)*J171)</f>
        <v>32612</v>
      </c>
      <c r="L171" s="1307" t="str">
        <f>IF(E171="","","IMPAGO")</f>
        <v>IMPAGO</v>
      </c>
      <c r="M171" s="1307" t="str">
        <f>IF(L171="IMPAGO","SIN O.C.","")</f>
        <v>SIN O.C.</v>
      </c>
      <c r="N171" s="1308" t="str">
        <f>IF(L171="IMPAGO","SIN FACT.","")</f>
        <v>SIN FACT.</v>
      </c>
    </row>
    <row r="172" spans="1:14" s="758" customFormat="1" x14ac:dyDescent="0.25">
      <c r="A172" s="1052" t="s">
        <v>305</v>
      </c>
      <c r="B172" s="1053">
        <v>41598</v>
      </c>
      <c r="C172" s="1054" t="s">
        <v>2122</v>
      </c>
      <c r="D172" s="1052" t="s">
        <v>89</v>
      </c>
      <c r="E172" s="1055">
        <v>10162422</v>
      </c>
      <c r="F172" s="1052">
        <v>23403269</v>
      </c>
      <c r="G172" s="1052">
        <v>2704003</v>
      </c>
      <c r="H172" s="1056" t="str">
        <f>IF(G172="","",VLOOKUP(G172,ARANCEL!$B$5:$D$121,2,FALSE))</f>
        <v xml:space="preserve">CORONA PERIFERICA CON PERNO MUÑON COLADO </v>
      </c>
      <c r="I172" s="1057" t="s">
        <v>317</v>
      </c>
      <c r="J172" s="1052">
        <v>1</v>
      </c>
      <c r="K172" s="1058">
        <f>IF(G172="","",VLOOKUP(G172,ARANCEL!$B$5:$D$121,3,FALSE)*J172)</f>
        <v>32612</v>
      </c>
      <c r="L172" s="1305" t="s">
        <v>602</v>
      </c>
      <c r="M172" s="1305">
        <v>4500207253</v>
      </c>
      <c r="N172" s="1306">
        <v>7968</v>
      </c>
    </row>
    <row r="173" spans="1:14" s="711" customFormat="1" x14ac:dyDescent="0.25">
      <c r="A173" s="1052" t="s">
        <v>305</v>
      </c>
      <c r="B173" s="1053">
        <v>41648</v>
      </c>
      <c r="C173" s="1054" t="s">
        <v>2121</v>
      </c>
      <c r="D173" s="1052" t="s">
        <v>83</v>
      </c>
      <c r="E173" s="1055">
        <v>10168718</v>
      </c>
      <c r="F173" s="1052">
        <v>24521946</v>
      </c>
      <c r="G173" s="1052">
        <v>2704005</v>
      </c>
      <c r="H173" s="1056" t="str">
        <f>IF(G173="","",VLOOKUP(G173,ARANCEL!$B$5:$D$121,2,FALSE))</f>
        <v>PROVISORIO</v>
      </c>
      <c r="I173" s="1057" t="s">
        <v>844</v>
      </c>
      <c r="J173" s="1052">
        <v>1</v>
      </c>
      <c r="K173" s="1058">
        <f>IF(G173="","",VLOOKUP(G173,ARANCEL!$B$5:$D$121,3,FALSE)*J173)</f>
        <v>3250</v>
      </c>
      <c r="L173" s="1305" t="s">
        <v>2842</v>
      </c>
      <c r="M173" s="1305">
        <v>4500216251</v>
      </c>
      <c r="N173" s="1306">
        <v>8415</v>
      </c>
    </row>
    <row r="174" spans="1:14" s="711" customFormat="1" x14ac:dyDescent="0.25">
      <c r="A174" s="1052" t="s">
        <v>305</v>
      </c>
      <c r="B174" s="1053">
        <v>41722</v>
      </c>
      <c r="C174" s="1054" t="s">
        <v>2121</v>
      </c>
      <c r="D174" s="1052" t="s">
        <v>83</v>
      </c>
      <c r="E174" s="1055">
        <v>10168718</v>
      </c>
      <c r="F174" s="1052">
        <v>24521946</v>
      </c>
      <c r="G174" s="1052">
        <v>2704003</v>
      </c>
      <c r="H174" s="1056" t="str">
        <f>IF(G174="","",VLOOKUP(G174,ARANCEL!$B$5:$D$121,2,FALSE))</f>
        <v xml:space="preserve">CORONA PERIFERICA CON PERNO MUÑON COLADO </v>
      </c>
      <c r="I174" s="1057" t="s">
        <v>844</v>
      </c>
      <c r="J174" s="1052">
        <v>1</v>
      </c>
      <c r="K174" s="1058">
        <f>IF(G174="","",VLOOKUP(G174,ARANCEL!$B$5:$D$121,3,FALSE)*J174)</f>
        <v>32612</v>
      </c>
      <c r="L174" s="1305" t="s">
        <v>3058</v>
      </c>
      <c r="M174" s="1305">
        <v>4500225646</v>
      </c>
      <c r="N174" s="1306">
        <v>8929</v>
      </c>
    </row>
    <row r="175" spans="1:14" s="830" customFormat="1" x14ac:dyDescent="0.25">
      <c r="A175" s="1052" t="s">
        <v>305</v>
      </c>
      <c r="B175" s="1053">
        <v>42017</v>
      </c>
      <c r="C175" s="1054" t="s">
        <v>9585</v>
      </c>
      <c r="D175" s="1052" t="s">
        <v>83</v>
      </c>
      <c r="E175" s="1055">
        <v>10306534</v>
      </c>
      <c r="F175" s="1052">
        <v>30240676</v>
      </c>
      <c r="G175" s="1052">
        <v>2704005</v>
      </c>
      <c r="H175" s="1056" t="str">
        <f>IF(G175="","",VLOOKUP(G175,ARANCEL!$B$5:$D$121,2,FALSE))</f>
        <v>PROVISORIO</v>
      </c>
      <c r="I175" s="1057" t="s">
        <v>681</v>
      </c>
      <c r="J175" s="1052">
        <v>4</v>
      </c>
      <c r="K175" s="1058">
        <f>IF(G175="","",VLOOKUP(G175,ARANCEL!$B$5:$D$121,3,FALSE)*J175)</f>
        <v>13000</v>
      </c>
      <c r="L175" s="1307" t="str">
        <f>IF(E175="","","IMPAGO")</f>
        <v>IMPAGO</v>
      </c>
      <c r="M175" s="1307" t="str">
        <f>IF(L175="IMPAGO","SIN O.C.","")</f>
        <v>SIN O.C.</v>
      </c>
      <c r="N175" s="1308" t="str">
        <f>IF(L175="IMPAGO","SIN FACT.","")</f>
        <v>SIN FACT.</v>
      </c>
    </row>
    <row r="176" spans="1:14" s="830" customFormat="1" x14ac:dyDescent="0.25">
      <c r="A176" s="1052" t="s">
        <v>305</v>
      </c>
      <c r="B176" s="1053">
        <v>41953</v>
      </c>
      <c r="C176" s="1054" t="s">
        <v>8243</v>
      </c>
      <c r="D176" s="1052" t="s">
        <v>2927</v>
      </c>
      <c r="E176" s="1055">
        <v>10279698</v>
      </c>
      <c r="F176" s="1052">
        <v>26936684</v>
      </c>
      <c r="G176" s="1052">
        <v>2704002</v>
      </c>
      <c r="H176" s="1056" t="str">
        <f>IF(G176="","",VLOOKUP(G176,ARANCEL!$B$5:$D$121,2,FALSE))</f>
        <v xml:space="preserve">CORONA PERIFERICA </v>
      </c>
      <c r="I176" s="1057" t="s">
        <v>337</v>
      </c>
      <c r="J176" s="1052">
        <v>1</v>
      </c>
      <c r="K176" s="1058">
        <f>IF(G176="","",VLOOKUP(G176,ARANCEL!$B$5:$D$121,3,FALSE)*J176)</f>
        <v>25865</v>
      </c>
      <c r="L176" s="1305" t="s">
        <v>8256</v>
      </c>
      <c r="M176" s="1305">
        <v>4500265749</v>
      </c>
      <c r="N176" s="1306" t="s">
        <v>8953</v>
      </c>
    </row>
    <row r="177" spans="1:14" s="830" customFormat="1" x14ac:dyDescent="0.25">
      <c r="A177" s="1052" t="s">
        <v>305</v>
      </c>
      <c r="B177" s="1053">
        <v>41919</v>
      </c>
      <c r="C177" s="1054" t="s">
        <v>7463</v>
      </c>
      <c r="D177" s="1052" t="s">
        <v>60</v>
      </c>
      <c r="E177" s="1055">
        <v>10260360</v>
      </c>
      <c r="F177" s="1052">
        <v>28636176</v>
      </c>
      <c r="G177" s="1052">
        <v>2704005</v>
      </c>
      <c r="H177" s="1056" t="str">
        <f>IF(G177="","",VLOOKUP(G177,ARANCEL!$B$5:$D$121,2,FALSE))</f>
        <v>PROVISORIO</v>
      </c>
      <c r="I177" s="1057" t="s">
        <v>324</v>
      </c>
      <c r="J177" s="1052">
        <v>1</v>
      </c>
      <c r="K177" s="1058">
        <f>IF(G177="","",VLOOKUP(G177,ARANCEL!$B$5:$D$121,3,FALSE)*J177)</f>
        <v>3250</v>
      </c>
      <c r="L177" s="1305" t="s">
        <v>7548</v>
      </c>
      <c r="M177" s="1305">
        <v>4500255320</v>
      </c>
      <c r="N177" s="1306" t="s">
        <v>7570</v>
      </c>
    </row>
    <row r="178" spans="1:14" s="830" customFormat="1" x14ac:dyDescent="0.25">
      <c r="A178" s="1052" t="s">
        <v>305</v>
      </c>
      <c r="B178" s="1053">
        <v>41935</v>
      </c>
      <c r="C178" s="1054" t="s">
        <v>7463</v>
      </c>
      <c r="D178" s="1052" t="s">
        <v>60</v>
      </c>
      <c r="E178" s="1055">
        <v>10260360</v>
      </c>
      <c r="F178" s="1052">
        <v>28636176</v>
      </c>
      <c r="G178" s="1052">
        <v>2704003</v>
      </c>
      <c r="H178" s="1056" t="str">
        <f>IF(G178="","",VLOOKUP(G178,ARANCEL!$B$5:$D$121,2,FALSE))</f>
        <v xml:space="preserve">CORONA PERIFERICA CON PERNO MUÑON COLADO </v>
      </c>
      <c r="I178" s="1057" t="s">
        <v>324</v>
      </c>
      <c r="J178" s="1052">
        <v>1</v>
      </c>
      <c r="K178" s="1058">
        <f>IF(G178="","",VLOOKUP(G178,ARANCEL!$B$5:$D$121,3,FALSE)*J178)</f>
        <v>32612</v>
      </c>
      <c r="L178" s="1305" t="s">
        <v>8279</v>
      </c>
      <c r="M178" s="1305">
        <v>4500260754</v>
      </c>
      <c r="N178" s="1306" t="s">
        <v>8298</v>
      </c>
    </row>
    <row r="179" spans="1:14" s="830" customFormat="1" x14ac:dyDescent="0.25">
      <c r="A179" s="1052" t="s">
        <v>305</v>
      </c>
      <c r="B179" s="1053">
        <v>41576</v>
      </c>
      <c r="C179" s="1054" t="s">
        <v>2119</v>
      </c>
      <c r="D179" s="1052" t="s">
        <v>89</v>
      </c>
      <c r="E179" s="1055">
        <v>10159958</v>
      </c>
      <c r="F179" s="1052">
        <v>2318970</v>
      </c>
      <c r="G179" s="1052">
        <v>2704003</v>
      </c>
      <c r="H179" s="1056" t="str">
        <f>IF(G179="","",VLOOKUP(G179,ARANCEL!$B$5:$D$121,2,FALSE))</f>
        <v xml:space="preserve">CORONA PERIFERICA CON PERNO MUÑON COLADO </v>
      </c>
      <c r="I179" s="1057" t="s">
        <v>318</v>
      </c>
      <c r="J179" s="1052">
        <v>1</v>
      </c>
      <c r="K179" s="1058">
        <f>IF(G179="","",VLOOKUP(G179,ARANCEL!$B$5:$D$121,3,FALSE)*J179)</f>
        <v>32612</v>
      </c>
      <c r="L179" s="1305" t="s">
        <v>600</v>
      </c>
      <c r="M179" s="1305">
        <v>4500202547</v>
      </c>
      <c r="N179" s="1306">
        <v>7691</v>
      </c>
    </row>
    <row r="180" spans="1:14" s="830" customFormat="1" x14ac:dyDescent="0.25">
      <c r="A180" s="1059" t="s">
        <v>606</v>
      </c>
      <c r="B180" s="1053">
        <v>41450</v>
      </c>
      <c r="C180" s="1054" t="s">
        <v>2118</v>
      </c>
      <c r="D180" s="1052" t="s">
        <v>83</v>
      </c>
      <c r="E180" s="1055">
        <v>10146046</v>
      </c>
      <c r="F180" s="1052">
        <v>21782808</v>
      </c>
      <c r="G180" s="1052">
        <v>2704003</v>
      </c>
      <c r="H180" s="1056" t="str">
        <f>IF(G180="","",VLOOKUP(G180,ARANCEL!$B$5:$D$121,2,FALSE))</f>
        <v xml:space="preserve">CORONA PERIFERICA CON PERNO MUÑON COLADO </v>
      </c>
      <c r="I180" s="1057" t="s">
        <v>342</v>
      </c>
      <c r="J180" s="1052">
        <v>1</v>
      </c>
      <c r="K180" s="1058">
        <f>IF(G180="","",VLOOKUP(G180,ARANCEL!$B$5:$D$121,3,FALSE)*J180)</f>
        <v>32612</v>
      </c>
      <c r="L180" s="1070" t="s">
        <v>48</v>
      </c>
      <c r="M180" s="1070" t="s">
        <v>2112</v>
      </c>
      <c r="N180" s="1304">
        <v>6798</v>
      </c>
    </row>
    <row r="181" spans="1:14" s="711" customFormat="1" x14ac:dyDescent="0.25">
      <c r="A181" s="1052" t="s">
        <v>305</v>
      </c>
      <c r="B181" s="1053">
        <v>41450</v>
      </c>
      <c r="C181" s="1054" t="s">
        <v>2118</v>
      </c>
      <c r="D181" s="1052" t="s">
        <v>83</v>
      </c>
      <c r="E181" s="1055">
        <v>10146046</v>
      </c>
      <c r="F181" s="1052">
        <v>21782808</v>
      </c>
      <c r="G181" s="1052">
        <v>2704005</v>
      </c>
      <c r="H181" s="1056" t="str">
        <f>IF(G181="","",VLOOKUP(G181,ARANCEL!$B$5:$D$121,2,FALSE))</f>
        <v>PROVISORIO</v>
      </c>
      <c r="I181" s="1057" t="s">
        <v>342</v>
      </c>
      <c r="J181" s="1052">
        <v>1</v>
      </c>
      <c r="K181" s="1058">
        <f>IF(G181="","",VLOOKUP(G181,ARANCEL!$B$5:$D$121,3,FALSE)*J181)</f>
        <v>3250</v>
      </c>
      <c r="L181" s="1070" t="s">
        <v>48</v>
      </c>
      <c r="M181" s="1070" t="s">
        <v>2112</v>
      </c>
      <c r="N181" s="1304">
        <v>6798</v>
      </c>
    </row>
    <row r="182" spans="1:14" s="877" customFormat="1" x14ac:dyDescent="0.25">
      <c r="A182" s="1052" t="s">
        <v>305</v>
      </c>
      <c r="B182" s="1053">
        <v>41526</v>
      </c>
      <c r="C182" s="1054" t="s">
        <v>2117</v>
      </c>
      <c r="D182" s="1052" t="s">
        <v>83</v>
      </c>
      <c r="E182" s="1055">
        <v>10154710</v>
      </c>
      <c r="F182" s="1052">
        <v>2290584</v>
      </c>
      <c r="G182" s="1052">
        <v>2704005</v>
      </c>
      <c r="H182" s="1056" t="str">
        <f>IF(G182="","",VLOOKUP(G182,ARANCEL!$B$5:$D$121,2,FALSE))</f>
        <v>PROVISORIO</v>
      </c>
      <c r="I182" s="1057" t="s">
        <v>316</v>
      </c>
      <c r="J182" s="1052">
        <v>1</v>
      </c>
      <c r="K182" s="1058">
        <f>IF(G182="","",VLOOKUP(G182,ARANCEL!$B$5:$D$121,3,FALSE)*J182)</f>
        <v>3250</v>
      </c>
      <c r="L182" s="1070" t="s">
        <v>615</v>
      </c>
      <c r="M182" s="1070">
        <v>4500197598</v>
      </c>
      <c r="N182" s="1304">
        <v>7453</v>
      </c>
    </row>
    <row r="183" spans="1:14" s="877" customFormat="1" x14ac:dyDescent="0.25">
      <c r="A183" s="1052" t="s">
        <v>305</v>
      </c>
      <c r="B183" s="1053">
        <v>41549</v>
      </c>
      <c r="C183" s="1054" t="s">
        <v>2117</v>
      </c>
      <c r="D183" s="1052" t="s">
        <v>83</v>
      </c>
      <c r="E183" s="1055">
        <v>10156957</v>
      </c>
      <c r="F183" s="1052">
        <v>22905814</v>
      </c>
      <c r="G183" s="1052">
        <v>2704005</v>
      </c>
      <c r="H183" s="1056" t="str">
        <f>IF(G183="","",VLOOKUP(G183,ARANCEL!$B$5:$D$121,2,FALSE))</f>
        <v>PROVISORIO</v>
      </c>
      <c r="I183" s="1057" t="s">
        <v>316</v>
      </c>
      <c r="J183" s="1052">
        <v>1</v>
      </c>
      <c r="K183" s="1058">
        <f>IF(G183="","",VLOOKUP(G183,ARANCEL!$B$5:$D$121,3,FALSE)*J183)</f>
        <v>3250</v>
      </c>
      <c r="L183" s="1070" t="s">
        <v>615</v>
      </c>
      <c r="M183" s="1070">
        <v>4500197598</v>
      </c>
      <c r="N183" s="1304">
        <v>7453</v>
      </c>
    </row>
    <row r="184" spans="1:14" s="877" customFormat="1" x14ac:dyDescent="0.25">
      <c r="A184" s="1052" t="s">
        <v>305</v>
      </c>
      <c r="B184" s="1053">
        <v>41549</v>
      </c>
      <c r="C184" s="1054" t="s">
        <v>2117</v>
      </c>
      <c r="D184" s="1052" t="s">
        <v>83</v>
      </c>
      <c r="E184" s="1055">
        <v>10156957</v>
      </c>
      <c r="F184" s="1052">
        <v>22905814</v>
      </c>
      <c r="G184" s="1052">
        <v>2704003</v>
      </c>
      <c r="H184" s="1056" t="str">
        <f>IF(G184="","",VLOOKUP(G184,ARANCEL!$B$5:$D$121,2,FALSE))</f>
        <v xml:space="preserve">CORONA PERIFERICA CON PERNO MUÑON COLADO </v>
      </c>
      <c r="I184" s="1057" t="s">
        <v>316</v>
      </c>
      <c r="J184" s="1052">
        <v>1</v>
      </c>
      <c r="K184" s="1058">
        <f>IF(G184="","",VLOOKUP(G184,ARANCEL!$B$5:$D$121,3,FALSE)*J184)</f>
        <v>32612</v>
      </c>
      <c r="L184" s="1070" t="s">
        <v>615</v>
      </c>
      <c r="M184" s="1070">
        <v>4500197598</v>
      </c>
      <c r="N184" s="1304">
        <v>7453</v>
      </c>
    </row>
    <row r="185" spans="1:14" s="877" customFormat="1" x14ac:dyDescent="0.25">
      <c r="A185" s="1052" t="s">
        <v>305</v>
      </c>
      <c r="B185" s="1053">
        <v>41599</v>
      </c>
      <c r="C185" s="1054" t="s">
        <v>2117</v>
      </c>
      <c r="D185" s="1052" t="s">
        <v>83</v>
      </c>
      <c r="E185" s="1055">
        <v>10162780</v>
      </c>
      <c r="F185" s="1052">
        <v>23774343</v>
      </c>
      <c r="G185" s="1052">
        <v>2704005</v>
      </c>
      <c r="H185" s="1056" t="str">
        <f>IF(G185="","",VLOOKUP(G185,ARANCEL!$B$5:$D$121,2,FALSE))</f>
        <v>PROVISORIO</v>
      </c>
      <c r="I185" s="1057" t="s">
        <v>322</v>
      </c>
      <c r="J185" s="1052">
        <v>1</v>
      </c>
      <c r="K185" s="1058">
        <f>IF(G185="","",VLOOKUP(G185,ARANCEL!$B$5:$D$121,3,FALSE)*J185)</f>
        <v>3250</v>
      </c>
      <c r="L185" s="1305" t="s">
        <v>602</v>
      </c>
      <c r="M185" s="1305">
        <v>4500207253</v>
      </c>
      <c r="N185" s="1306">
        <v>7968</v>
      </c>
    </row>
    <row r="186" spans="1:14" s="877" customFormat="1" x14ac:dyDescent="0.25">
      <c r="A186" s="1052" t="s">
        <v>305</v>
      </c>
      <c r="B186" s="1053">
        <v>41628</v>
      </c>
      <c r="C186" s="1054" t="s">
        <v>2117</v>
      </c>
      <c r="D186" s="1052" t="s">
        <v>83</v>
      </c>
      <c r="E186" s="1055">
        <v>10162780</v>
      </c>
      <c r="F186" s="1052">
        <v>23774343</v>
      </c>
      <c r="G186" s="1052">
        <v>2704003</v>
      </c>
      <c r="H186" s="1056" t="str">
        <f>IF(G186="","",VLOOKUP(G186,ARANCEL!$B$5:$D$121,2,FALSE))</f>
        <v xml:space="preserve">CORONA PERIFERICA CON PERNO MUÑON COLADO </v>
      </c>
      <c r="I186" s="1057" t="s">
        <v>322</v>
      </c>
      <c r="J186" s="1052">
        <v>1</v>
      </c>
      <c r="K186" s="1058">
        <f>IF(G186="","",VLOOKUP(G186,ARANCEL!$B$5:$D$121,3,FALSE)*J186)</f>
        <v>32612</v>
      </c>
      <c r="L186" s="1070" t="s">
        <v>597</v>
      </c>
      <c r="M186" s="1070">
        <v>4500211702</v>
      </c>
      <c r="N186" s="1304">
        <v>8213</v>
      </c>
    </row>
    <row r="187" spans="1:14" s="896" customFormat="1" x14ac:dyDescent="0.25">
      <c r="A187" s="1052" t="s">
        <v>305</v>
      </c>
      <c r="B187" s="1053">
        <v>41757</v>
      </c>
      <c r="C187" s="1054" t="s">
        <v>4258</v>
      </c>
      <c r="D187" s="1052" t="s">
        <v>83</v>
      </c>
      <c r="E187" s="1055">
        <v>10191510</v>
      </c>
      <c r="F187" s="1052">
        <v>25635042</v>
      </c>
      <c r="G187" s="1052">
        <v>2705003</v>
      </c>
      <c r="H187" s="1056" t="str">
        <f>IF(G187="","",VLOOKUP(G187,ARANCEL!$B$5:$D$121,2,FALSE))</f>
        <v>INCRUSTACION ESTETICA (ART-GLASS O CERAMICA)</v>
      </c>
      <c r="I187" s="1057" t="s">
        <v>315</v>
      </c>
      <c r="J187" s="1052">
        <v>1</v>
      </c>
      <c r="K187" s="1058">
        <f>IF(G187="","",VLOOKUP(G187,ARANCEL!$B$5:$D$121,3,FALSE)*J187)</f>
        <v>15676</v>
      </c>
      <c r="L187" s="1305" t="s">
        <v>4612</v>
      </c>
      <c r="M187" s="1305">
        <v>4500230020</v>
      </c>
      <c r="N187" s="1306">
        <v>9206</v>
      </c>
    </row>
    <row r="188" spans="1:14" s="896" customFormat="1" x14ac:dyDescent="0.25">
      <c r="A188" s="1052" t="s">
        <v>305</v>
      </c>
      <c r="B188" s="1053">
        <v>41974</v>
      </c>
      <c r="C188" s="1054" t="s">
        <v>8701</v>
      </c>
      <c r="D188" s="1052" t="s">
        <v>83</v>
      </c>
      <c r="E188" s="1055">
        <v>10288212</v>
      </c>
      <c r="F188" s="1052">
        <v>29187568</v>
      </c>
      <c r="G188" s="1052">
        <v>2704005</v>
      </c>
      <c r="H188" s="1056" t="str">
        <f>IF(G188="","",VLOOKUP(G188,ARANCEL!$B$5:$D$121,2,FALSE))</f>
        <v>PROVISORIO</v>
      </c>
      <c r="I188" s="1057" t="s">
        <v>956</v>
      </c>
      <c r="J188" s="1052">
        <v>2</v>
      </c>
      <c r="K188" s="1058">
        <f>IF(G188="","",VLOOKUP(G188,ARANCEL!$B$5:$D$121,3,FALSE)*J188)</f>
        <v>6500</v>
      </c>
      <c r="L188" s="1305" t="s">
        <v>8256</v>
      </c>
      <c r="M188" s="1305">
        <v>4500265749</v>
      </c>
      <c r="N188" s="1306" t="s">
        <v>8953</v>
      </c>
    </row>
    <row r="189" spans="1:14" s="910" customFormat="1" x14ac:dyDescent="0.25">
      <c r="A189" s="1052" t="s">
        <v>305</v>
      </c>
      <c r="B189" s="1053">
        <v>41876</v>
      </c>
      <c r="C189" s="1054" t="s">
        <v>6624</v>
      </c>
      <c r="D189" s="1052" t="s">
        <v>89</v>
      </c>
      <c r="E189" s="1055">
        <v>10246612</v>
      </c>
      <c r="F189" s="1052">
        <v>24467495</v>
      </c>
      <c r="G189" s="1052">
        <v>2705003</v>
      </c>
      <c r="H189" s="1056" t="str">
        <f>IF(G189="","",VLOOKUP(G189,ARANCEL!$B$5:$D$121,2,FALSE))</f>
        <v>INCRUSTACION ESTETICA (ART-GLASS O CERAMICA)</v>
      </c>
      <c r="I189" s="1057" t="s">
        <v>315</v>
      </c>
      <c r="J189" s="1052">
        <v>1</v>
      </c>
      <c r="K189" s="1058">
        <f>IF(G189="","",VLOOKUP(G189,ARANCEL!$B$5:$D$121,3,FALSE)*J189)</f>
        <v>15676</v>
      </c>
      <c r="L189" s="1305" t="s">
        <v>6905</v>
      </c>
      <c r="M189" s="1305">
        <v>4500250355</v>
      </c>
      <c r="N189" s="1306" t="s">
        <v>6911</v>
      </c>
    </row>
    <row r="190" spans="1:14" s="910" customFormat="1" x14ac:dyDescent="0.25">
      <c r="A190" s="1052" t="s">
        <v>305</v>
      </c>
      <c r="B190" s="1053">
        <v>41876</v>
      </c>
      <c r="C190" s="1054" t="s">
        <v>6624</v>
      </c>
      <c r="D190" s="1052" t="s">
        <v>89</v>
      </c>
      <c r="E190" s="1055">
        <v>10246612</v>
      </c>
      <c r="F190" s="1052">
        <v>24467495</v>
      </c>
      <c r="G190" s="1052">
        <v>2704003</v>
      </c>
      <c r="H190" s="1056" t="str">
        <f>IF(G190="","",VLOOKUP(G190,ARANCEL!$B$5:$D$121,2,FALSE))</f>
        <v xml:space="preserve">CORONA PERIFERICA CON PERNO MUÑON COLADO </v>
      </c>
      <c r="I190" s="1057" t="s">
        <v>325</v>
      </c>
      <c r="J190" s="1052">
        <v>1</v>
      </c>
      <c r="K190" s="1058">
        <f>IF(G190="","",VLOOKUP(G190,ARANCEL!$B$5:$D$121,3,FALSE)*J190)</f>
        <v>32612</v>
      </c>
      <c r="L190" s="1305" t="s">
        <v>6905</v>
      </c>
      <c r="M190" s="1305">
        <v>4500251425</v>
      </c>
      <c r="N190" s="1306" t="s">
        <v>7151</v>
      </c>
    </row>
    <row r="191" spans="1:14" s="910" customFormat="1" x14ac:dyDescent="0.25">
      <c r="A191" s="1052" t="s">
        <v>305</v>
      </c>
      <c r="B191" s="1053">
        <v>41596</v>
      </c>
      <c r="C191" s="1054" t="s">
        <v>2116</v>
      </c>
      <c r="D191" s="1052" t="s">
        <v>83</v>
      </c>
      <c r="E191" s="1055">
        <v>10162330</v>
      </c>
      <c r="F191" s="1052">
        <v>22178566</v>
      </c>
      <c r="G191" s="1052">
        <v>2705003</v>
      </c>
      <c r="H191" s="1056" t="str">
        <f>IF(G191="","",VLOOKUP(G191,ARANCEL!$B$5:$D$121,2,FALSE))</f>
        <v>INCRUSTACION ESTETICA (ART-GLASS O CERAMICA)</v>
      </c>
      <c r="I191" s="1057" t="s">
        <v>322</v>
      </c>
      <c r="J191" s="1052">
        <v>1</v>
      </c>
      <c r="K191" s="1058">
        <f>IF(G191="","",VLOOKUP(G191,ARANCEL!$B$5:$D$121,3,FALSE)*J191)</f>
        <v>15676</v>
      </c>
      <c r="L191" s="1305" t="s">
        <v>602</v>
      </c>
      <c r="M191" s="1305">
        <v>4500207253</v>
      </c>
      <c r="N191" s="1306">
        <v>7968</v>
      </c>
    </row>
    <row r="192" spans="1:14" x14ac:dyDescent="0.25">
      <c r="A192" s="1052" t="s">
        <v>305</v>
      </c>
      <c r="B192" s="1053">
        <v>41832</v>
      </c>
      <c r="C192" s="1054" t="s">
        <v>5658</v>
      </c>
      <c r="D192" s="1052" t="s">
        <v>5349</v>
      </c>
      <c r="E192" s="1055">
        <v>10223927</v>
      </c>
      <c r="F192" s="1052">
        <v>27253418</v>
      </c>
      <c r="G192" s="1052">
        <v>2705003</v>
      </c>
      <c r="H192" s="1056" t="str">
        <f>IF(G192="","",VLOOKUP(G192,ARANCEL!$B$5:$D$121,2,FALSE))</f>
        <v>INCRUSTACION ESTETICA (ART-GLASS O CERAMICA)</v>
      </c>
      <c r="I192" s="1057" t="s">
        <v>308</v>
      </c>
      <c r="J192" s="1052">
        <v>1</v>
      </c>
      <c r="K192" s="1058">
        <f>IF(G192="","",VLOOKUP(G192,ARANCEL!$B$5:$D$121,3,FALSE)*J192)</f>
        <v>15676</v>
      </c>
      <c r="L192" s="1305" t="s">
        <v>6017</v>
      </c>
      <c r="M192" s="1305">
        <v>4500243744</v>
      </c>
      <c r="N192" s="1306">
        <v>9799</v>
      </c>
    </row>
    <row r="193" spans="1:14" s="962" customFormat="1" x14ac:dyDescent="0.25">
      <c r="A193" s="1052" t="s">
        <v>305</v>
      </c>
      <c r="B193" s="1053">
        <v>41569</v>
      </c>
      <c r="C193" s="1054" t="s">
        <v>2115</v>
      </c>
      <c r="D193" s="1052" t="s">
        <v>83</v>
      </c>
      <c r="E193" s="1055">
        <v>10158967</v>
      </c>
      <c r="F193" s="1052">
        <v>22439285</v>
      </c>
      <c r="G193" s="1052">
        <v>2704005</v>
      </c>
      <c r="H193" s="1056" t="str">
        <f>IF(G193="","",VLOOKUP(G193,ARANCEL!$B$5:$D$121,2,FALSE))</f>
        <v>PROVISORIO</v>
      </c>
      <c r="I193" s="1057" t="s">
        <v>335</v>
      </c>
      <c r="J193" s="1052">
        <v>1</v>
      </c>
      <c r="K193" s="1058">
        <f>IF(G193="","",VLOOKUP(G193,ARANCEL!$B$5:$D$121,3,FALSE)*J193)</f>
        <v>3250</v>
      </c>
      <c r="L193" s="1305" t="s">
        <v>600</v>
      </c>
      <c r="M193" s="1305">
        <v>4500202547</v>
      </c>
      <c r="N193" s="1306">
        <v>7691</v>
      </c>
    </row>
    <row r="194" spans="1:14" x14ac:dyDescent="0.25">
      <c r="A194" s="1052" t="s">
        <v>305</v>
      </c>
      <c r="B194" s="1053">
        <v>41583</v>
      </c>
      <c r="C194" s="1054" t="s">
        <v>2115</v>
      </c>
      <c r="D194" s="1052" t="s">
        <v>83</v>
      </c>
      <c r="E194" s="1055">
        <v>10160401</v>
      </c>
      <c r="F194" s="1052">
        <v>22439285</v>
      </c>
      <c r="G194" s="1052">
        <v>2704003</v>
      </c>
      <c r="H194" s="1056" t="str">
        <f>IF(G194="","",VLOOKUP(G194,ARANCEL!$B$5:$D$121,2,FALSE))</f>
        <v xml:space="preserve">CORONA PERIFERICA CON PERNO MUÑON COLADO </v>
      </c>
      <c r="I194" s="1057" t="s">
        <v>335</v>
      </c>
      <c r="J194" s="1052">
        <v>1</v>
      </c>
      <c r="K194" s="1058">
        <f>IF(G194="","",VLOOKUP(G194,ARANCEL!$B$5:$D$121,3,FALSE)*J194)</f>
        <v>32612</v>
      </c>
      <c r="L194" s="1305" t="s">
        <v>600</v>
      </c>
      <c r="M194" s="1305">
        <v>4500202547</v>
      </c>
      <c r="N194" s="1306">
        <v>7691</v>
      </c>
    </row>
    <row r="195" spans="1:14" x14ac:dyDescent="0.25">
      <c r="A195" s="1052" t="s">
        <v>305</v>
      </c>
      <c r="B195" s="1053">
        <v>41642</v>
      </c>
      <c r="C195" s="1054" t="s">
        <v>2115</v>
      </c>
      <c r="D195" s="1052" t="s">
        <v>83</v>
      </c>
      <c r="E195" s="1055">
        <v>10168336</v>
      </c>
      <c r="F195" s="1052">
        <v>24262754</v>
      </c>
      <c r="G195" s="1052">
        <v>2704025</v>
      </c>
      <c r="H195" s="1056" t="str">
        <f>IF(G195="","",VLOOKUP(G195,ARANCEL!$B$5:$D$121,2,FALSE))</f>
        <v>PROTESIS METALICA CON VALPLAST (RETENEDORES ESTETICOS)</v>
      </c>
      <c r="I195" s="1057" t="s">
        <v>306</v>
      </c>
      <c r="J195" s="1052">
        <v>1</v>
      </c>
      <c r="K195" s="1058">
        <f>IF(G195="","",VLOOKUP(G195,ARANCEL!$B$5:$D$121,3,FALSE)*J195)</f>
        <v>89964</v>
      </c>
      <c r="L195" s="1070" t="s">
        <v>597</v>
      </c>
      <c r="M195" s="1070">
        <v>4500211702</v>
      </c>
      <c r="N195" s="1304">
        <v>8213</v>
      </c>
    </row>
    <row r="196" spans="1:14" x14ac:dyDescent="0.25">
      <c r="A196" s="1052" t="s">
        <v>305</v>
      </c>
      <c r="B196" s="1053">
        <v>41837</v>
      </c>
      <c r="C196" s="1054" t="s">
        <v>5816</v>
      </c>
      <c r="D196" s="1052" t="s">
        <v>2323</v>
      </c>
      <c r="E196" s="1055">
        <v>10226818</v>
      </c>
      <c r="F196" s="1052">
        <v>27475352</v>
      </c>
      <c r="G196" s="1052">
        <v>2704005</v>
      </c>
      <c r="H196" s="1056" t="str">
        <f>IF(G196="","",VLOOKUP(G196,ARANCEL!$B$5:$D$121,2,FALSE))</f>
        <v>PROVISORIO</v>
      </c>
      <c r="I196" s="1057" t="s">
        <v>317</v>
      </c>
      <c r="J196" s="1052">
        <v>1</v>
      </c>
      <c r="K196" s="1058">
        <f>IF(G196="","",VLOOKUP(G196,ARANCEL!$B$5:$D$121,3,FALSE)*J196)</f>
        <v>3250</v>
      </c>
      <c r="L196" s="1305" t="s">
        <v>6017</v>
      </c>
      <c r="M196" s="1305">
        <v>4500243744</v>
      </c>
      <c r="N196" s="1306">
        <v>9799</v>
      </c>
    </row>
    <row r="197" spans="1:14" x14ac:dyDescent="0.25">
      <c r="A197" s="1061" t="s">
        <v>305</v>
      </c>
      <c r="B197" s="1053">
        <v>41849</v>
      </c>
      <c r="C197" s="1054" t="s">
        <v>5816</v>
      </c>
      <c r="D197" s="1052" t="s">
        <v>2323</v>
      </c>
      <c r="E197" s="1055">
        <v>10226818</v>
      </c>
      <c r="F197" s="1052">
        <v>27475352</v>
      </c>
      <c r="G197" s="1052">
        <v>2704003</v>
      </c>
      <c r="H197" s="1056" t="str">
        <f>IF(G197="","",VLOOKUP(G197,ARANCEL!$B$5:$D$121,2,FALSE))</f>
        <v xml:space="preserve">CORONA PERIFERICA CON PERNO MUÑON COLADO </v>
      </c>
      <c r="I197" s="1057" t="s">
        <v>317</v>
      </c>
      <c r="J197" s="1052">
        <v>1</v>
      </c>
      <c r="K197" s="1058">
        <f>IF(G197="","",VLOOKUP(G197,ARANCEL!$B$5:$D$121,3,FALSE)*J197)</f>
        <v>32612</v>
      </c>
      <c r="L197" s="1305" t="s">
        <v>6017</v>
      </c>
      <c r="M197" s="1305">
        <v>4500245550</v>
      </c>
      <c r="N197" s="1306">
        <v>9818</v>
      </c>
    </row>
    <row r="198" spans="1:14" x14ac:dyDescent="0.25">
      <c r="A198" s="1052" t="s">
        <v>305</v>
      </c>
      <c r="B198" s="1053">
        <v>41451</v>
      </c>
      <c r="C198" s="1054" t="s">
        <v>2114</v>
      </c>
      <c r="D198" s="1052" t="s">
        <v>89</v>
      </c>
      <c r="E198" s="1055">
        <v>10146375</v>
      </c>
      <c r="F198" s="1052">
        <v>21316546</v>
      </c>
      <c r="G198" s="1052">
        <v>2702002</v>
      </c>
      <c r="H198" s="1056" t="str">
        <f>IF(G198="","",VLOOKUP(G198,ARANCEL!$B$5:$D$121,2,FALSE))</f>
        <v xml:space="preserve">LABORATORIO CORONA CEMENTADA SOBRE IMPLANTE </v>
      </c>
      <c r="I198" s="1057" t="s">
        <v>326</v>
      </c>
      <c r="J198" s="1052">
        <v>1</v>
      </c>
      <c r="K198" s="1058">
        <f>IF(G198="","",VLOOKUP(G198,ARANCEL!$B$5:$D$121,3,FALSE)*J198)</f>
        <v>31878</v>
      </c>
      <c r="L198" s="1070" t="s">
        <v>48</v>
      </c>
      <c r="M198" s="1070" t="s">
        <v>2112</v>
      </c>
      <c r="N198" s="1304">
        <v>6798</v>
      </c>
    </row>
    <row r="199" spans="1:14" x14ac:dyDescent="0.25">
      <c r="A199" s="1052" t="s">
        <v>313</v>
      </c>
      <c r="B199" s="1053">
        <v>41451</v>
      </c>
      <c r="C199" s="1054" t="s">
        <v>2114</v>
      </c>
      <c r="D199" s="1052" t="s">
        <v>89</v>
      </c>
      <c r="E199" s="1055">
        <v>10146375</v>
      </c>
      <c r="F199" s="1052">
        <v>21316546</v>
      </c>
      <c r="G199" s="1052">
        <v>2702009</v>
      </c>
      <c r="H199" s="1056" t="str">
        <f>IF(G199="","",VLOOKUP(G199,ARANCEL!$B$5:$D$121,2,FALSE))</f>
        <v xml:space="preserve">TALLAR MUÑON TITANIO </v>
      </c>
      <c r="I199" s="1057" t="s">
        <v>326</v>
      </c>
      <c r="J199" s="1052">
        <v>1</v>
      </c>
      <c r="K199" s="1058">
        <f>IF(G199="","",VLOOKUP(G199,ARANCEL!$B$5:$D$121,3,FALSE)*J199)</f>
        <v>11246</v>
      </c>
      <c r="L199" s="1070" t="s">
        <v>48</v>
      </c>
      <c r="M199" s="1070" t="s">
        <v>2112</v>
      </c>
      <c r="N199" s="1304">
        <v>6798</v>
      </c>
    </row>
    <row r="200" spans="1:14" x14ac:dyDescent="0.25">
      <c r="A200" s="1052" t="s">
        <v>305</v>
      </c>
      <c r="B200" s="1053">
        <v>41907</v>
      </c>
      <c r="C200" s="1054" t="s">
        <v>7206</v>
      </c>
      <c r="D200" s="1052" t="s">
        <v>83</v>
      </c>
      <c r="E200" s="1055">
        <v>10256943</v>
      </c>
      <c r="F200" s="1052">
        <v>28428186</v>
      </c>
      <c r="G200" s="1052">
        <v>2704005</v>
      </c>
      <c r="H200" s="1056" t="str">
        <f>IF(G200="","",VLOOKUP(G200,ARANCEL!$B$5:$D$121,2,FALSE))</f>
        <v>PROVISORIO</v>
      </c>
      <c r="I200" s="1057" t="s">
        <v>324</v>
      </c>
      <c r="J200" s="1052">
        <v>1</v>
      </c>
      <c r="K200" s="1058">
        <f>IF(G200="","",VLOOKUP(G200,ARANCEL!$B$5:$D$121,3,FALSE)*J200)</f>
        <v>3250</v>
      </c>
      <c r="L200" s="1305" t="s">
        <v>7548</v>
      </c>
      <c r="M200" s="1305">
        <v>4500255032</v>
      </c>
      <c r="N200" s="1306" t="s">
        <v>7562</v>
      </c>
    </row>
    <row r="201" spans="1:14" s="427" customFormat="1" x14ac:dyDescent="0.25">
      <c r="A201" s="1052" t="s">
        <v>305</v>
      </c>
      <c r="B201" s="1053">
        <v>41925</v>
      </c>
      <c r="C201" s="1054" t="s">
        <v>7206</v>
      </c>
      <c r="D201" s="1052" t="s">
        <v>83</v>
      </c>
      <c r="E201" s="1055">
        <v>10262499</v>
      </c>
      <c r="F201" s="1052">
        <v>28428186</v>
      </c>
      <c r="G201" s="1052">
        <v>2704003</v>
      </c>
      <c r="H201" s="1056" t="str">
        <f>IF(G201="","",VLOOKUP(G201,ARANCEL!$B$5:$D$121,2,FALSE))</f>
        <v xml:space="preserve">CORONA PERIFERICA CON PERNO MUÑON COLADO </v>
      </c>
      <c r="I201" s="1057" t="s">
        <v>324</v>
      </c>
      <c r="J201" s="1052">
        <v>1</v>
      </c>
      <c r="K201" s="1058">
        <f>IF(G201="","",VLOOKUP(G201,ARANCEL!$B$5:$D$121,3,FALSE)*J201)</f>
        <v>32612</v>
      </c>
      <c r="L201" s="1305" t="s">
        <v>8279</v>
      </c>
      <c r="M201" s="1305">
        <v>4500259382</v>
      </c>
      <c r="N201" s="1306" t="s">
        <v>8288</v>
      </c>
    </row>
    <row r="202" spans="1:14" s="454" customFormat="1" x14ac:dyDescent="0.25">
      <c r="A202" s="1052" t="s">
        <v>305</v>
      </c>
      <c r="B202" s="1053">
        <v>41464</v>
      </c>
      <c r="C202" s="1054" t="s">
        <v>2113</v>
      </c>
      <c r="D202" s="1052" t="s">
        <v>1406</v>
      </c>
      <c r="E202" s="1055">
        <v>10147824</v>
      </c>
      <c r="F202" s="1052">
        <v>21040750</v>
      </c>
      <c r="G202" s="1052">
        <v>2704005</v>
      </c>
      <c r="H202" s="1056" t="str">
        <f>IF(G202="","",VLOOKUP(G202,ARANCEL!$B$5:$D$121,2,FALSE))</f>
        <v>PROVISORIO</v>
      </c>
      <c r="I202" s="1057" t="s">
        <v>311</v>
      </c>
      <c r="J202" s="1052">
        <v>1</v>
      </c>
      <c r="K202" s="1058">
        <f>IF(G202="","",VLOOKUP(G202,ARANCEL!$B$5:$D$121,3,FALSE)*J202)</f>
        <v>3250</v>
      </c>
      <c r="L202" s="1070" t="s">
        <v>48</v>
      </c>
      <c r="M202" s="1070" t="s">
        <v>2112</v>
      </c>
      <c r="N202" s="1304">
        <v>6798</v>
      </c>
    </row>
    <row r="203" spans="1:14" s="896" customFormat="1" x14ac:dyDescent="0.25">
      <c r="A203" s="1052" t="s">
        <v>606</v>
      </c>
      <c r="B203" s="1053">
        <v>41996</v>
      </c>
      <c r="C203" s="1054" t="s">
        <v>113</v>
      </c>
      <c r="D203" s="1052" t="s">
        <v>2323</v>
      </c>
      <c r="E203" s="1055">
        <v>10299691</v>
      </c>
      <c r="F203" s="1052">
        <v>26673224</v>
      </c>
      <c r="G203" s="1052">
        <v>2704003</v>
      </c>
      <c r="H203" s="1056" t="str">
        <f>IF(G203="","",VLOOKUP(G203,ARANCEL!$B$5:$D$121,2,FALSE))</f>
        <v xml:space="preserve">CORONA PERIFERICA CON PERNO MUÑON COLADO </v>
      </c>
      <c r="I203" s="1057" t="s">
        <v>9689</v>
      </c>
      <c r="J203" s="1052">
        <v>3</v>
      </c>
      <c r="K203" s="1058">
        <f>IF(G203="","",VLOOKUP(G203,ARANCEL!$B$5:$D$121,3,FALSE)*J203)</f>
        <v>97836</v>
      </c>
      <c r="L203" s="1353" t="s">
        <v>9431</v>
      </c>
      <c r="M203" s="1353">
        <v>4500269304</v>
      </c>
      <c r="N203" s="1354" t="s">
        <v>9464</v>
      </c>
    </row>
    <row r="204" spans="1:14" s="910" customFormat="1" x14ac:dyDescent="0.25">
      <c r="A204" s="1052" t="s">
        <v>305</v>
      </c>
      <c r="B204" s="1053">
        <v>41730</v>
      </c>
      <c r="C204" s="1054" t="s">
        <v>3625</v>
      </c>
      <c r="D204" s="1052" t="s">
        <v>83</v>
      </c>
      <c r="E204" s="1055">
        <v>10184462</v>
      </c>
      <c r="F204" s="1052">
        <v>25675956</v>
      </c>
      <c r="G204" s="1052">
        <v>2704005</v>
      </c>
      <c r="H204" s="1056" t="str">
        <f>IF(G204="","",VLOOKUP(G204,ARANCEL!$B$5:$D$121,2,FALSE))</f>
        <v>PROVISORIO</v>
      </c>
      <c r="I204" s="1057" t="s">
        <v>324</v>
      </c>
      <c r="J204" s="1052">
        <v>1</v>
      </c>
      <c r="K204" s="1058">
        <f>IF(G204="","",VLOOKUP(G204,ARANCEL!$B$5:$D$121,3,FALSE)*J204)</f>
        <v>3250</v>
      </c>
      <c r="L204" s="1305" t="s">
        <v>4612</v>
      </c>
      <c r="M204" s="1305">
        <v>4500230020</v>
      </c>
      <c r="N204" s="1306">
        <v>9206</v>
      </c>
    </row>
    <row r="205" spans="1:14" s="939" customFormat="1" x14ac:dyDescent="0.25">
      <c r="A205" s="1052" t="s">
        <v>305</v>
      </c>
      <c r="B205" s="1053">
        <v>41754</v>
      </c>
      <c r="C205" s="1054" t="s">
        <v>3625</v>
      </c>
      <c r="D205" s="1052" t="s">
        <v>83</v>
      </c>
      <c r="E205" s="1055">
        <v>10184462</v>
      </c>
      <c r="F205" s="1052">
        <v>25675956</v>
      </c>
      <c r="G205" s="1052">
        <v>2704003</v>
      </c>
      <c r="H205" s="1056" t="str">
        <f>IF(G205="","",VLOOKUP(G205,ARANCEL!$B$5:$D$121,2,FALSE))</f>
        <v xml:space="preserve">CORONA PERIFERICA CON PERNO MUÑON COLADO </v>
      </c>
      <c r="I205" s="1057" t="s">
        <v>324</v>
      </c>
      <c r="J205" s="1052">
        <v>1</v>
      </c>
      <c r="K205" s="1058">
        <f>IF(G205="","",VLOOKUP(G205,ARANCEL!$B$5:$D$121,3,FALSE)*J205)</f>
        <v>32612</v>
      </c>
      <c r="L205" s="1305" t="s">
        <v>4612</v>
      </c>
      <c r="M205" s="1305">
        <v>4500230020</v>
      </c>
      <c r="N205" s="1306">
        <v>9206</v>
      </c>
    </row>
    <row r="206" spans="1:14" s="950" customFormat="1" x14ac:dyDescent="0.25">
      <c r="A206" s="1052" t="s">
        <v>305</v>
      </c>
      <c r="B206" s="1053">
        <v>41505</v>
      </c>
      <c r="C206" s="1054" t="s">
        <v>2111</v>
      </c>
      <c r="D206" s="1052" t="s">
        <v>768</v>
      </c>
      <c r="E206" s="1055">
        <v>10152307</v>
      </c>
      <c r="F206" s="1052">
        <v>22628776</v>
      </c>
      <c r="G206" s="1052">
        <v>2704003</v>
      </c>
      <c r="H206" s="1056" t="str">
        <f>IF(G206="","",VLOOKUP(G206,ARANCEL!$B$5:$D$121,2,FALSE))</f>
        <v xml:space="preserve">CORONA PERIFERICA CON PERNO MUÑON COLADO </v>
      </c>
      <c r="I206" s="1057" t="s">
        <v>325</v>
      </c>
      <c r="J206" s="1052">
        <v>1</v>
      </c>
      <c r="K206" s="1058">
        <f>IF(G206="","",VLOOKUP(G206,ARANCEL!$B$5:$D$121,3,FALSE)*J206)</f>
        <v>32612</v>
      </c>
      <c r="L206" s="1070" t="s">
        <v>614</v>
      </c>
      <c r="M206" s="1070">
        <v>4500193086</v>
      </c>
      <c r="N206" s="1304">
        <v>7282</v>
      </c>
    </row>
    <row r="207" spans="1:14" s="950" customFormat="1" x14ac:dyDescent="0.25">
      <c r="A207" s="1052" t="s">
        <v>305</v>
      </c>
      <c r="B207" s="1053">
        <v>41666</v>
      </c>
      <c r="C207" s="1054" t="s">
        <v>2101</v>
      </c>
      <c r="D207" s="1052" t="s">
        <v>83</v>
      </c>
      <c r="E207" s="1055">
        <v>10170439</v>
      </c>
      <c r="F207" s="1052">
        <v>24653716</v>
      </c>
      <c r="G207" s="1052">
        <v>2704005</v>
      </c>
      <c r="H207" s="1056" t="str">
        <f>IF(G207="","",VLOOKUP(G207,ARANCEL!$B$5:$D$121,2,FALSE))</f>
        <v>PROVISORIO</v>
      </c>
      <c r="I207" s="1057" t="s">
        <v>323</v>
      </c>
      <c r="J207" s="1052">
        <v>1</v>
      </c>
      <c r="K207" s="1058">
        <f>IF(G207="","",VLOOKUP(G207,ARANCEL!$B$5:$D$121,3,FALSE)*J207)</f>
        <v>3250</v>
      </c>
      <c r="L207" s="1305" t="s">
        <v>2842</v>
      </c>
      <c r="M207" s="1305">
        <v>4500216251</v>
      </c>
      <c r="N207" s="1306">
        <v>8415</v>
      </c>
    </row>
    <row r="208" spans="1:14" s="950" customFormat="1" x14ac:dyDescent="0.25">
      <c r="A208" s="1052" t="s">
        <v>305</v>
      </c>
      <c r="B208" s="1053">
        <v>41689</v>
      </c>
      <c r="C208" s="1054" t="s">
        <v>2101</v>
      </c>
      <c r="D208" s="1052" t="s">
        <v>83</v>
      </c>
      <c r="E208" s="1055">
        <v>10170439</v>
      </c>
      <c r="F208" s="1052">
        <v>24653716</v>
      </c>
      <c r="G208" s="1052">
        <v>2704003</v>
      </c>
      <c r="H208" s="1056" t="str">
        <f>IF(G208="","",VLOOKUP(G208,ARANCEL!$B$5:$D$121,2,FALSE))</f>
        <v xml:space="preserve">CORONA PERIFERICA CON PERNO MUÑON COLADO </v>
      </c>
      <c r="I208" s="1057" t="s">
        <v>323</v>
      </c>
      <c r="J208" s="1052">
        <v>1</v>
      </c>
      <c r="K208" s="1058">
        <f>IF(G208="","",VLOOKUP(G208,ARANCEL!$B$5:$D$121,3,FALSE)*J208)</f>
        <v>32612</v>
      </c>
      <c r="L208" s="1305" t="s">
        <v>3438</v>
      </c>
      <c r="M208" s="1305">
        <v>4500220810</v>
      </c>
      <c r="N208" s="1306">
        <v>8638</v>
      </c>
    </row>
    <row r="209" spans="1:14" s="499" customFormat="1" x14ac:dyDescent="0.25">
      <c r="A209" s="1052" t="s">
        <v>305</v>
      </c>
      <c r="B209" s="1053">
        <v>41652</v>
      </c>
      <c r="C209" s="1054" t="s">
        <v>2110</v>
      </c>
      <c r="D209" s="1052" t="s">
        <v>89</v>
      </c>
      <c r="E209" s="1055">
        <v>10168890</v>
      </c>
      <c r="F209" s="1052">
        <v>24490586</v>
      </c>
      <c r="G209" s="1052">
        <v>2705003</v>
      </c>
      <c r="H209" s="1056" t="str">
        <f>IF(G209="","",VLOOKUP(G209,ARANCEL!$B$5:$D$121,2,FALSE))</f>
        <v>INCRUSTACION ESTETICA (ART-GLASS O CERAMICA)</v>
      </c>
      <c r="I209" s="1057" t="s">
        <v>312</v>
      </c>
      <c r="J209" s="1052">
        <v>1</v>
      </c>
      <c r="K209" s="1058">
        <f>IF(G209="","",VLOOKUP(G209,ARANCEL!$B$5:$D$121,3,FALSE)*J209)</f>
        <v>15676</v>
      </c>
      <c r="L209" s="1305" t="s">
        <v>8279</v>
      </c>
      <c r="M209" s="1305">
        <v>4500259382</v>
      </c>
      <c r="N209" s="1306" t="s">
        <v>8288</v>
      </c>
    </row>
    <row r="210" spans="1:14" s="962" customFormat="1" x14ac:dyDescent="0.25">
      <c r="A210" s="1052" t="s">
        <v>313</v>
      </c>
      <c r="B210" s="1053">
        <v>41701</v>
      </c>
      <c r="C210" s="1054" t="s">
        <v>3131</v>
      </c>
      <c r="D210" s="1052" t="s">
        <v>89</v>
      </c>
      <c r="E210" s="1055">
        <v>10178343</v>
      </c>
      <c r="F210" s="1052">
        <v>23873514</v>
      </c>
      <c r="G210" s="1052">
        <v>2704003</v>
      </c>
      <c r="H210" s="1056" t="str">
        <f>IF(G210="","",VLOOKUP(G210,ARANCEL!$B$5:$D$121,2,FALSE))</f>
        <v xml:space="preserve">CORONA PERIFERICA CON PERNO MUÑON COLADO </v>
      </c>
      <c r="I210" s="1057" t="s">
        <v>323</v>
      </c>
      <c r="J210" s="1052">
        <v>1</v>
      </c>
      <c r="K210" s="1058">
        <f>IF(G210="","",VLOOKUP(G210,ARANCEL!$B$5:$D$121,3,FALSE)*J210)</f>
        <v>32612</v>
      </c>
      <c r="L210" s="1305" t="s">
        <v>3438</v>
      </c>
      <c r="M210" s="1305">
        <v>4500220810</v>
      </c>
      <c r="N210" s="1306">
        <v>8638</v>
      </c>
    </row>
    <row r="211" spans="1:14" s="962" customFormat="1" x14ac:dyDescent="0.25">
      <c r="A211" s="1052" t="s">
        <v>305</v>
      </c>
      <c r="B211" s="1053">
        <v>41765</v>
      </c>
      <c r="C211" s="1054" t="s">
        <v>4368</v>
      </c>
      <c r="D211" s="1052" t="s">
        <v>83</v>
      </c>
      <c r="E211" s="1055">
        <v>10193614</v>
      </c>
      <c r="F211" s="1052">
        <v>26037689</v>
      </c>
      <c r="G211" s="1052">
        <v>2704005</v>
      </c>
      <c r="H211" s="1056" t="str">
        <f>IF(G211="","",VLOOKUP(G211,ARANCEL!$B$5:$D$121,2,FALSE))</f>
        <v>PROVISORIO</v>
      </c>
      <c r="I211" s="1057" t="s">
        <v>335</v>
      </c>
      <c r="J211" s="1052">
        <v>1</v>
      </c>
      <c r="K211" s="1058">
        <f>IF(G211="","",VLOOKUP(G211,ARANCEL!$B$5:$D$121,3,FALSE)*J211)</f>
        <v>3250</v>
      </c>
      <c r="L211" s="1305" t="s">
        <v>5292</v>
      </c>
      <c r="M211" s="1305">
        <v>4500235532</v>
      </c>
      <c r="N211" s="1306">
        <v>9402</v>
      </c>
    </row>
    <row r="212" spans="1:14" s="962" customFormat="1" x14ac:dyDescent="0.25">
      <c r="A212" s="1052" t="s">
        <v>305</v>
      </c>
      <c r="B212" s="1053">
        <v>41765</v>
      </c>
      <c r="C212" s="1054" t="s">
        <v>4368</v>
      </c>
      <c r="D212" s="1052" t="s">
        <v>83</v>
      </c>
      <c r="E212" s="1055">
        <v>10193614</v>
      </c>
      <c r="F212" s="1052">
        <v>26037689</v>
      </c>
      <c r="G212" s="1052">
        <v>2704003</v>
      </c>
      <c r="H212" s="1056" t="str">
        <f>IF(G212="","",VLOOKUP(G212,ARANCEL!$B$5:$D$121,2,FALSE))</f>
        <v xml:space="preserve">CORONA PERIFERICA CON PERNO MUÑON COLADO </v>
      </c>
      <c r="I212" s="1057" t="s">
        <v>335</v>
      </c>
      <c r="J212" s="1052">
        <v>1</v>
      </c>
      <c r="K212" s="1058">
        <f>IF(G212="","",VLOOKUP(G212,ARANCEL!$B$5:$D$121,3,FALSE)*J212)</f>
        <v>32612</v>
      </c>
      <c r="L212" s="1305" t="s">
        <v>5292</v>
      </c>
      <c r="M212" s="1305">
        <v>4500235532</v>
      </c>
      <c r="N212" s="1306">
        <v>9402</v>
      </c>
    </row>
    <row r="213" spans="1:14" s="962" customFormat="1" x14ac:dyDescent="0.25">
      <c r="A213" s="1052" t="s">
        <v>305</v>
      </c>
      <c r="B213" s="1053">
        <v>41715</v>
      </c>
      <c r="C213" s="1054" t="s">
        <v>3310</v>
      </c>
      <c r="D213" s="1052" t="s">
        <v>89</v>
      </c>
      <c r="E213" s="1055">
        <v>10181244</v>
      </c>
      <c r="F213" s="1052">
        <v>25161808</v>
      </c>
      <c r="G213" s="1052">
        <v>2704015</v>
      </c>
      <c r="H213" s="1056" t="str">
        <f>IF(G213="","",VLOOKUP(G213,ARANCEL!$B$5:$D$121,2,FALSE))</f>
        <v xml:space="preserve">CORONA IN CERAM </v>
      </c>
      <c r="I213" s="1057" t="s">
        <v>329</v>
      </c>
      <c r="J213" s="1052">
        <v>1</v>
      </c>
      <c r="K213" s="1058">
        <f>IF(G213="","",VLOOKUP(G213,ARANCEL!$B$5:$D$121,3,FALSE)*J213)</f>
        <v>42733</v>
      </c>
      <c r="L213" s="1305" t="s">
        <v>3058</v>
      </c>
      <c r="M213" s="1305">
        <v>4500225646</v>
      </c>
      <c r="N213" s="1306">
        <v>8929</v>
      </c>
    </row>
    <row r="214" spans="1:14" s="973" customFormat="1" x14ac:dyDescent="0.25">
      <c r="A214" s="1052" t="s">
        <v>305</v>
      </c>
      <c r="B214" s="1053">
        <v>41946</v>
      </c>
      <c r="C214" s="1054" t="s">
        <v>7914</v>
      </c>
      <c r="D214" s="1052" t="s">
        <v>2927</v>
      </c>
      <c r="E214" s="1055">
        <v>10271067</v>
      </c>
      <c r="F214" s="1052">
        <v>26456714</v>
      </c>
      <c r="G214" s="1052">
        <v>2704005</v>
      </c>
      <c r="H214" s="1056" t="str">
        <f>IF(G214="","",VLOOKUP(G214,ARANCEL!$B$5:$D$121,2,FALSE))</f>
        <v>PROVISORIO</v>
      </c>
      <c r="I214" s="1057" t="s">
        <v>323</v>
      </c>
      <c r="J214" s="1052">
        <v>1</v>
      </c>
      <c r="K214" s="1058">
        <f>IF(G214="","",VLOOKUP(G214,ARANCEL!$B$5:$D$121,3,FALSE)*J214)</f>
        <v>3250</v>
      </c>
      <c r="L214" s="1305" t="s">
        <v>8279</v>
      </c>
      <c r="M214" s="1305">
        <v>4500260754</v>
      </c>
      <c r="N214" s="1306" t="s">
        <v>8298</v>
      </c>
    </row>
    <row r="215" spans="1:14" s="973" customFormat="1" x14ac:dyDescent="0.25">
      <c r="A215" s="1052" t="s">
        <v>606</v>
      </c>
      <c r="B215" s="1053">
        <v>41946</v>
      </c>
      <c r="C215" s="1054" t="s">
        <v>7914</v>
      </c>
      <c r="D215" s="1052" t="s">
        <v>2927</v>
      </c>
      <c r="E215" s="1055">
        <v>10271067</v>
      </c>
      <c r="F215" s="1052">
        <v>26456714</v>
      </c>
      <c r="G215" s="1052">
        <v>2704003</v>
      </c>
      <c r="H215" s="1056" t="str">
        <f>IF(G215="","",VLOOKUP(G215,ARANCEL!$B$5:$D$121,2,FALSE))</f>
        <v xml:space="preserve">CORONA PERIFERICA CON PERNO MUÑON COLADO </v>
      </c>
      <c r="I215" s="1057" t="s">
        <v>323</v>
      </c>
      <c r="J215" s="1052">
        <v>1</v>
      </c>
      <c r="K215" s="1058">
        <f>IF(G215="","",VLOOKUP(G215,ARANCEL!$B$5:$D$121,3,FALSE)*J215)</f>
        <v>32612</v>
      </c>
      <c r="L215" s="1305" t="s">
        <v>8279</v>
      </c>
      <c r="M215" s="1305">
        <v>4500260754</v>
      </c>
      <c r="N215" s="1306" t="s">
        <v>8298</v>
      </c>
    </row>
    <row r="216" spans="1:14" s="962" customFormat="1" x14ac:dyDescent="0.25">
      <c r="A216" s="1052" t="s">
        <v>305</v>
      </c>
      <c r="B216" s="1053">
        <v>42021</v>
      </c>
      <c r="C216" s="1054" t="s">
        <v>9582</v>
      </c>
      <c r="D216" s="1052" t="s">
        <v>5349</v>
      </c>
      <c r="E216" s="1055">
        <v>10308897</v>
      </c>
      <c r="F216" s="1052">
        <v>30477586</v>
      </c>
      <c r="G216" s="1052">
        <v>2705003</v>
      </c>
      <c r="H216" s="1056" t="str">
        <f>IF(G216="","",VLOOKUP(G216,ARANCEL!$B$5:$D$121,2,FALSE))</f>
        <v>INCRUSTACION ESTETICA (ART-GLASS O CERAMICA)</v>
      </c>
      <c r="I216" s="1057" t="s">
        <v>324</v>
      </c>
      <c r="J216" s="1052">
        <v>1</v>
      </c>
      <c r="K216" s="1058">
        <f>IF(G216="","",VLOOKUP(G216,ARANCEL!$B$5:$D$121,3,FALSE)*J216)</f>
        <v>15676</v>
      </c>
      <c r="L216" s="1307" t="str">
        <f>IF(E216="","","IMPAGO")</f>
        <v>IMPAGO</v>
      </c>
      <c r="M216" s="1307" t="str">
        <f>IF(L216="IMPAGO","SIN O.C.","")</f>
        <v>SIN O.C.</v>
      </c>
      <c r="N216" s="1308" t="str">
        <f>IF(L216="IMPAGO","SIN FACT.","")</f>
        <v>SIN FACT.</v>
      </c>
    </row>
    <row r="217" spans="1:14" x14ac:dyDescent="0.25">
      <c r="A217" s="1052" t="s">
        <v>305</v>
      </c>
      <c r="B217" s="1053">
        <v>41948</v>
      </c>
      <c r="C217" s="1054" t="s">
        <v>8011</v>
      </c>
      <c r="D217" s="1052" t="s">
        <v>2927</v>
      </c>
      <c r="E217" s="1055">
        <v>10274149</v>
      </c>
      <c r="F217" s="1052">
        <v>28529701</v>
      </c>
      <c r="G217" s="1052">
        <v>2704005</v>
      </c>
      <c r="H217" s="1056" t="str">
        <f>IF(G217="","",VLOOKUP(G217,ARANCEL!$B$5:$D$121,2,FALSE))</f>
        <v>PROVISORIO</v>
      </c>
      <c r="I217" s="1057" t="s">
        <v>315</v>
      </c>
      <c r="J217" s="1052">
        <v>1</v>
      </c>
      <c r="K217" s="1058">
        <f>IF(G217="","",VLOOKUP(G217,ARANCEL!$B$5:$D$121,3,FALSE)*J217)</f>
        <v>3250</v>
      </c>
      <c r="L217" s="1305" t="s">
        <v>8279</v>
      </c>
      <c r="M217" s="1305">
        <v>4500260754</v>
      </c>
      <c r="N217" s="1306" t="s">
        <v>8298</v>
      </c>
    </row>
    <row r="218" spans="1:14" s="994" customFormat="1" x14ac:dyDescent="0.25">
      <c r="A218" s="1052" t="s">
        <v>305</v>
      </c>
      <c r="B218" s="1053">
        <v>41967</v>
      </c>
      <c r="C218" s="1054" t="s">
        <v>8011</v>
      </c>
      <c r="D218" s="1052" t="s">
        <v>2927</v>
      </c>
      <c r="E218" s="1055">
        <v>10274149</v>
      </c>
      <c r="F218" s="1052">
        <v>28529701</v>
      </c>
      <c r="G218" s="1052">
        <v>2704003</v>
      </c>
      <c r="H218" s="1056" t="str">
        <f>IF(G218="","",VLOOKUP(G218,ARANCEL!$B$5:$D$121,2,FALSE))</f>
        <v xml:space="preserve">CORONA PERIFERICA CON PERNO MUÑON COLADO </v>
      </c>
      <c r="I218" s="1057" t="s">
        <v>322</v>
      </c>
      <c r="J218" s="1052">
        <v>1</v>
      </c>
      <c r="K218" s="1058">
        <f>IF(G218="","",VLOOKUP(G218,ARANCEL!$B$5:$D$121,3,FALSE)*J218)</f>
        <v>32612</v>
      </c>
      <c r="L218" s="1305" t="s">
        <v>8256</v>
      </c>
      <c r="M218" s="1305">
        <v>4500265749</v>
      </c>
      <c r="N218" s="1306" t="s">
        <v>8953</v>
      </c>
    </row>
    <row r="219" spans="1:14" s="991" customFormat="1" x14ac:dyDescent="0.25">
      <c r="A219" s="1052" t="s">
        <v>305</v>
      </c>
      <c r="B219" s="1053">
        <v>42009</v>
      </c>
      <c r="C219" s="1054" t="s">
        <v>9212</v>
      </c>
      <c r="D219" s="1052" t="s">
        <v>2323</v>
      </c>
      <c r="E219" s="1055">
        <v>10303272</v>
      </c>
      <c r="F219" s="1052">
        <v>30031475</v>
      </c>
      <c r="G219" s="1052">
        <v>2704005</v>
      </c>
      <c r="H219" s="1056" t="str">
        <f>IF(G219="","",VLOOKUP(G219,ARANCEL!$B$5:$D$121,2,FALSE))</f>
        <v>PROVISORIO</v>
      </c>
      <c r="I219" s="1057" t="s">
        <v>308</v>
      </c>
      <c r="J219" s="1052">
        <v>1</v>
      </c>
      <c r="K219" s="1058">
        <f>IF(G219="","",VLOOKUP(G219,ARANCEL!$B$5:$D$121,3,FALSE)*J219)</f>
        <v>3250</v>
      </c>
      <c r="L219" s="1353" t="s">
        <v>9431</v>
      </c>
      <c r="M219" s="1353">
        <v>4500269304</v>
      </c>
      <c r="N219" s="1354" t="s">
        <v>9464</v>
      </c>
    </row>
    <row r="220" spans="1:14" s="991" customFormat="1" x14ac:dyDescent="0.25">
      <c r="A220" s="1052" t="s">
        <v>606</v>
      </c>
      <c r="B220" s="1053">
        <v>42024</v>
      </c>
      <c r="C220" s="1054" t="s">
        <v>9613</v>
      </c>
      <c r="D220" s="1052" t="s">
        <v>2323</v>
      </c>
      <c r="E220" s="1055">
        <v>10310442</v>
      </c>
      <c r="F220" s="1052">
        <v>30031475</v>
      </c>
      <c r="G220" s="1052">
        <v>2704003</v>
      </c>
      <c r="H220" s="1056" t="str">
        <f>IF(G220="","",VLOOKUP(G220,ARANCEL!$B$5:$D$121,2,FALSE))</f>
        <v xml:space="preserve">CORONA PERIFERICA CON PERNO MUÑON COLADO </v>
      </c>
      <c r="I220" s="1057" t="s">
        <v>308</v>
      </c>
      <c r="J220" s="1052">
        <v>1</v>
      </c>
      <c r="K220" s="1058">
        <f>IF(G220="","",VLOOKUP(G220,ARANCEL!$B$5:$D$121,3,FALSE)*J220)</f>
        <v>32612</v>
      </c>
      <c r="L220" s="1307" t="str">
        <f>IF(E220="","","IMPAGO")</f>
        <v>IMPAGO</v>
      </c>
      <c r="M220" s="1307" t="str">
        <f>IF(L220="IMPAGO","SIN O.C.","")</f>
        <v>SIN O.C.</v>
      </c>
      <c r="N220" s="1308" t="str">
        <f>IF(L220="IMPAGO","SIN FACT.","")</f>
        <v>SIN FACT.</v>
      </c>
    </row>
    <row r="221" spans="1:14" s="991" customFormat="1" x14ac:dyDescent="0.25">
      <c r="A221" s="1052" t="s">
        <v>305</v>
      </c>
      <c r="B221" s="1053">
        <v>41673</v>
      </c>
      <c r="C221" s="1054" t="s">
        <v>2599</v>
      </c>
      <c r="D221" s="1052" t="s">
        <v>83</v>
      </c>
      <c r="E221" s="1055">
        <v>10168909</v>
      </c>
      <c r="F221" s="1052">
        <v>24565492</v>
      </c>
      <c r="G221" s="1052">
        <v>2704003</v>
      </c>
      <c r="H221" s="1056" t="str">
        <f>IF(G221="","",VLOOKUP(G221,ARANCEL!$B$5:$D$121,2,FALSE))</f>
        <v xml:space="preserve">CORONA PERIFERICA CON PERNO MUÑON COLADO </v>
      </c>
      <c r="I221" s="1057" t="s">
        <v>317</v>
      </c>
      <c r="J221" s="1052">
        <v>1</v>
      </c>
      <c r="K221" s="1058">
        <f>IF(G221="","",VLOOKUP(G221,ARANCEL!$B$5:$D$121,3,FALSE)*J221)</f>
        <v>32612</v>
      </c>
      <c r="L221" s="1305" t="s">
        <v>3438</v>
      </c>
      <c r="M221" s="1305">
        <v>4500220810</v>
      </c>
      <c r="N221" s="1306">
        <v>8638</v>
      </c>
    </row>
    <row r="222" spans="1:14" s="991" customFormat="1" x14ac:dyDescent="0.25">
      <c r="A222" s="1052" t="s">
        <v>305</v>
      </c>
      <c r="B222" s="1053">
        <v>41650</v>
      </c>
      <c r="C222" s="1054" t="s">
        <v>2108</v>
      </c>
      <c r="D222" s="1052" t="s">
        <v>83</v>
      </c>
      <c r="E222" s="1055">
        <v>10168909</v>
      </c>
      <c r="F222" s="1052">
        <v>24565492</v>
      </c>
      <c r="G222" s="1052">
        <v>2704005</v>
      </c>
      <c r="H222" s="1056" t="str">
        <f>IF(G222="","",VLOOKUP(G222,ARANCEL!$B$5:$D$121,2,FALSE))</f>
        <v>PROVISORIO</v>
      </c>
      <c r="I222" s="1057" t="s">
        <v>317</v>
      </c>
      <c r="J222" s="1052">
        <v>1</v>
      </c>
      <c r="K222" s="1058">
        <f>IF(G222="","",VLOOKUP(G222,ARANCEL!$B$5:$D$121,3,FALSE)*J222)</f>
        <v>3250</v>
      </c>
      <c r="L222" s="1305" t="s">
        <v>2842</v>
      </c>
      <c r="M222" s="1305">
        <v>4500216251</v>
      </c>
      <c r="N222" s="1306">
        <v>8415</v>
      </c>
    </row>
    <row r="223" spans="1:14" s="991" customFormat="1" x14ac:dyDescent="0.25">
      <c r="A223" s="1052" t="s">
        <v>305</v>
      </c>
      <c r="B223" s="1053">
        <v>41859</v>
      </c>
      <c r="C223" s="1054" t="s">
        <v>6336</v>
      </c>
      <c r="D223" s="1052" t="s">
        <v>83</v>
      </c>
      <c r="E223" s="1055">
        <v>10240420</v>
      </c>
      <c r="F223" s="1052">
        <v>27630964</v>
      </c>
      <c r="G223" s="1052">
        <v>2704005</v>
      </c>
      <c r="H223" s="1056" t="str">
        <f>IF(G223="","",VLOOKUP(G223,ARANCEL!$B$5:$D$121,2,FALSE))</f>
        <v>PROVISORIO</v>
      </c>
      <c r="I223" s="1057" t="s">
        <v>325</v>
      </c>
      <c r="J223" s="1052">
        <v>1</v>
      </c>
      <c r="K223" s="1058">
        <f>IF(G223="","",VLOOKUP(G223,ARANCEL!$B$5:$D$121,3,FALSE)*J223)</f>
        <v>3250</v>
      </c>
      <c r="L223" s="1305" t="s">
        <v>6905</v>
      </c>
      <c r="M223" s="1305">
        <v>4500250355</v>
      </c>
      <c r="N223" s="1306" t="s">
        <v>6911</v>
      </c>
    </row>
    <row r="224" spans="1:14" s="991" customFormat="1" x14ac:dyDescent="0.25">
      <c r="A224" s="1052" t="s">
        <v>305</v>
      </c>
      <c r="B224" s="1053">
        <v>41932</v>
      </c>
      <c r="C224" s="1054" t="s">
        <v>6336</v>
      </c>
      <c r="D224" s="1052" t="s">
        <v>83</v>
      </c>
      <c r="E224" s="1055">
        <v>10266779</v>
      </c>
      <c r="F224" s="1052">
        <v>27630964</v>
      </c>
      <c r="G224" s="1052">
        <v>2704003</v>
      </c>
      <c r="H224" s="1056" t="str">
        <f>IF(G224="","",VLOOKUP(G224,ARANCEL!$B$5:$D$121,2,FALSE))</f>
        <v xml:space="preserve">CORONA PERIFERICA CON PERNO MUÑON COLADO </v>
      </c>
      <c r="I224" s="1057" t="s">
        <v>325</v>
      </c>
      <c r="J224" s="1052">
        <v>1</v>
      </c>
      <c r="K224" s="1058">
        <f>IF(G224="","",VLOOKUP(G224,ARANCEL!$B$5:$D$121,3,FALSE)*J224)</f>
        <v>32612</v>
      </c>
      <c r="L224" s="1305" t="s">
        <v>8279</v>
      </c>
      <c r="M224" s="1305">
        <v>4500259382</v>
      </c>
      <c r="N224" s="1306" t="s">
        <v>8288</v>
      </c>
    </row>
    <row r="225" spans="1:14" s="1103" customFormat="1" x14ac:dyDescent="0.25">
      <c r="A225" s="1052" t="s">
        <v>305</v>
      </c>
      <c r="B225" s="1053">
        <v>41802</v>
      </c>
      <c r="C225" s="1054" t="s">
        <v>5068</v>
      </c>
      <c r="D225" s="1052" t="s">
        <v>592</v>
      </c>
      <c r="E225" s="1055">
        <v>10207309</v>
      </c>
      <c r="F225" s="1052">
        <v>26570761</v>
      </c>
      <c r="G225" s="1052">
        <v>2705003</v>
      </c>
      <c r="H225" s="1056" t="str">
        <f>IF(G225="","",VLOOKUP(G225,ARANCEL!$B$5:$D$121,2,FALSE))</f>
        <v>INCRUSTACION ESTETICA (ART-GLASS O CERAMICA)</v>
      </c>
      <c r="I225" s="1057" t="s">
        <v>308</v>
      </c>
      <c r="J225" s="1052">
        <v>1</v>
      </c>
      <c r="K225" s="1058">
        <f>IF(G225="","",VLOOKUP(G225,ARANCEL!$B$5:$D$121,3,FALSE)*J225)</f>
        <v>15676</v>
      </c>
      <c r="L225" s="1305" t="s">
        <v>5742</v>
      </c>
      <c r="M225" s="1305">
        <v>4500239379</v>
      </c>
      <c r="N225" s="1306" t="s">
        <v>5751</v>
      </c>
    </row>
    <row r="226" spans="1:14" s="1103" customFormat="1" x14ac:dyDescent="0.25">
      <c r="A226" s="1052" t="s">
        <v>305</v>
      </c>
      <c r="B226" s="1053">
        <v>41666</v>
      </c>
      <c r="C226" s="1054" t="s">
        <v>2104</v>
      </c>
      <c r="D226" s="1052" t="s">
        <v>2103</v>
      </c>
      <c r="E226" s="1055">
        <v>10170391</v>
      </c>
      <c r="F226" s="1052">
        <v>22537020</v>
      </c>
      <c r="G226" s="1052">
        <v>2705003</v>
      </c>
      <c r="H226" s="1056" t="str">
        <f>IF(G226="","",VLOOKUP(G226,ARANCEL!$B$5:$D$121,2,FALSE))</f>
        <v>INCRUSTACION ESTETICA (ART-GLASS O CERAMICA)</v>
      </c>
      <c r="I226" s="1057" t="s">
        <v>335</v>
      </c>
      <c r="J226" s="1052">
        <v>1</v>
      </c>
      <c r="K226" s="1058">
        <f>IF(G226="","",VLOOKUP(G226,ARANCEL!$B$5:$D$121,3,FALSE)*J226)</f>
        <v>15676</v>
      </c>
      <c r="L226" s="1305" t="s">
        <v>8279</v>
      </c>
      <c r="M226" s="1305">
        <v>4500259382</v>
      </c>
      <c r="N226" s="1306" t="s">
        <v>8288</v>
      </c>
    </row>
    <row r="227" spans="1:14" s="1103" customFormat="1" x14ac:dyDescent="0.25">
      <c r="A227" s="1052" t="s">
        <v>305</v>
      </c>
      <c r="B227" s="1053">
        <v>41946</v>
      </c>
      <c r="C227" s="1054" t="s">
        <v>7939</v>
      </c>
      <c r="D227" s="1052" t="s">
        <v>1475</v>
      </c>
      <c r="E227" s="1055">
        <v>10272028</v>
      </c>
      <c r="F227" s="1052">
        <v>26841266</v>
      </c>
      <c r="G227" s="1052">
        <v>2708006</v>
      </c>
      <c r="H227" s="1056" t="str">
        <f>IF(G227="","",VLOOKUP(G227,ARANCEL!$B$5:$D$121,2,FALSE))</f>
        <v xml:space="preserve">DISYUNTOR </v>
      </c>
      <c r="I227" s="1057" t="s">
        <v>306</v>
      </c>
      <c r="J227" s="1052">
        <v>1</v>
      </c>
      <c r="K227" s="1058">
        <f>IF(G227="","",VLOOKUP(G227,ARANCEL!$B$5:$D$121,3,FALSE)*J227)</f>
        <v>41675</v>
      </c>
      <c r="L227" s="1305" t="s">
        <v>8279</v>
      </c>
      <c r="M227" s="1305">
        <v>4500260879</v>
      </c>
      <c r="N227" s="1306" t="s">
        <v>8302</v>
      </c>
    </row>
    <row r="228" spans="1:14" s="1103" customFormat="1" x14ac:dyDescent="0.25">
      <c r="A228" s="1052" t="s">
        <v>305</v>
      </c>
      <c r="B228" s="1053">
        <v>41716</v>
      </c>
      <c r="C228" s="1054" t="s">
        <v>3365</v>
      </c>
      <c r="D228" s="1052" t="s">
        <v>83</v>
      </c>
      <c r="E228" s="1055">
        <v>10181375</v>
      </c>
      <c r="F228" s="1052">
        <v>24716823</v>
      </c>
      <c r="G228" s="1052">
        <v>2704005</v>
      </c>
      <c r="H228" s="1056" t="str">
        <f>IF(G228="","",VLOOKUP(G228,ARANCEL!$B$5:$D$121,2,FALSE))</f>
        <v>PROVISORIO</v>
      </c>
      <c r="I228" s="1057" t="s">
        <v>312</v>
      </c>
      <c r="J228" s="1052">
        <v>1</v>
      </c>
      <c r="K228" s="1058">
        <f>IF(G228="","",VLOOKUP(G228,ARANCEL!$B$5:$D$121,3,FALSE)*J228)</f>
        <v>3250</v>
      </c>
      <c r="L228" s="1305" t="s">
        <v>3058</v>
      </c>
      <c r="M228" s="1305">
        <v>4500225646</v>
      </c>
      <c r="N228" s="1306">
        <v>8929</v>
      </c>
    </row>
    <row r="229" spans="1:14" s="991" customFormat="1" x14ac:dyDescent="0.25">
      <c r="A229" s="1052" t="s">
        <v>305</v>
      </c>
      <c r="B229" s="1053">
        <v>41744</v>
      </c>
      <c r="C229" s="1054" t="s">
        <v>3365</v>
      </c>
      <c r="D229" s="1052" t="s">
        <v>83</v>
      </c>
      <c r="E229" s="1055">
        <v>10188597</v>
      </c>
      <c r="F229" s="1052">
        <v>24716823</v>
      </c>
      <c r="G229" s="1052">
        <v>2704003</v>
      </c>
      <c r="H229" s="1056" t="str">
        <f>IF(G229="","",VLOOKUP(G229,ARANCEL!$B$5:$D$121,2,FALSE))</f>
        <v xml:space="preserve">CORONA PERIFERICA CON PERNO MUÑON COLADO </v>
      </c>
      <c r="I229" s="1057" t="s">
        <v>312</v>
      </c>
      <c r="J229" s="1052">
        <v>1</v>
      </c>
      <c r="K229" s="1058">
        <f>IF(G229="","",VLOOKUP(G229,ARANCEL!$B$5:$D$121,3,FALSE)*J229)</f>
        <v>32612</v>
      </c>
      <c r="L229" s="1305" t="s">
        <v>8279</v>
      </c>
      <c r="M229" s="1305">
        <v>4500259382</v>
      </c>
      <c r="N229" s="1306" t="s">
        <v>8288</v>
      </c>
    </row>
    <row r="230" spans="1:14" s="991" customFormat="1" x14ac:dyDescent="0.25">
      <c r="A230" s="1052" t="s">
        <v>305</v>
      </c>
      <c r="B230" s="1053">
        <v>41576</v>
      </c>
      <c r="C230" s="1054" t="s">
        <v>2003</v>
      </c>
      <c r="D230" s="1052" t="s">
        <v>83</v>
      </c>
      <c r="E230" s="1055">
        <v>10160205</v>
      </c>
      <c r="F230" s="1052">
        <v>23597402</v>
      </c>
      <c r="G230" s="1052">
        <v>2704005</v>
      </c>
      <c r="H230" s="1056" t="str">
        <f>IF(G230="","",VLOOKUP(G230,ARANCEL!$B$5:$D$121,2,FALSE))</f>
        <v>PROVISORIO</v>
      </c>
      <c r="I230" s="1057" t="s">
        <v>308</v>
      </c>
      <c r="J230" s="1052">
        <v>1</v>
      </c>
      <c r="K230" s="1058">
        <f>IF(G230="","",VLOOKUP(G230,ARANCEL!$B$5:$D$121,3,FALSE)*J230)</f>
        <v>3250</v>
      </c>
      <c r="L230" s="1305" t="s">
        <v>600</v>
      </c>
      <c r="M230" s="1305">
        <v>4500202547</v>
      </c>
      <c r="N230" s="1306">
        <v>7691</v>
      </c>
    </row>
    <row r="231" spans="1:14" s="1121" customFormat="1" x14ac:dyDescent="0.25">
      <c r="A231" s="1052" t="s">
        <v>305</v>
      </c>
      <c r="B231" s="1053">
        <v>41590</v>
      </c>
      <c r="C231" s="1054" t="s">
        <v>2107</v>
      </c>
      <c r="D231" s="1052" t="s">
        <v>83</v>
      </c>
      <c r="E231" s="1055">
        <v>10161675</v>
      </c>
      <c r="F231" s="1052">
        <v>23597402</v>
      </c>
      <c r="G231" s="1052">
        <v>2704003</v>
      </c>
      <c r="H231" s="1056" t="str">
        <f>IF(G231="","",VLOOKUP(G231,ARANCEL!$B$5:$D$121,2,FALSE))</f>
        <v xml:space="preserve">CORONA PERIFERICA CON PERNO MUÑON COLADO </v>
      </c>
      <c r="I231" s="1057" t="s">
        <v>308</v>
      </c>
      <c r="J231" s="1052">
        <v>1</v>
      </c>
      <c r="K231" s="1058">
        <f>IF(G231="","",VLOOKUP(G231,ARANCEL!$B$5:$D$121,3,FALSE)*J231)</f>
        <v>32612</v>
      </c>
      <c r="L231" s="1305" t="s">
        <v>602</v>
      </c>
      <c r="M231" s="1305">
        <v>4500207253</v>
      </c>
      <c r="N231" s="1306">
        <v>7968</v>
      </c>
    </row>
    <row r="232" spans="1:14" s="1130" customFormat="1" x14ac:dyDescent="0.25">
      <c r="A232" s="1052" t="s">
        <v>305</v>
      </c>
      <c r="B232" s="1053">
        <v>41948</v>
      </c>
      <c r="C232" s="1054" t="s">
        <v>8040</v>
      </c>
      <c r="D232" s="1052" t="s">
        <v>2323</v>
      </c>
      <c r="E232" s="1055">
        <v>10274991</v>
      </c>
      <c r="F232" s="1052">
        <v>29269619</v>
      </c>
      <c r="G232" s="1052">
        <v>2704005</v>
      </c>
      <c r="H232" s="1056" t="str">
        <f>IF(G232="","",VLOOKUP(G232,ARANCEL!$B$5:$D$121,2,FALSE))</f>
        <v>PROVISORIO</v>
      </c>
      <c r="I232" s="1057" t="s">
        <v>321</v>
      </c>
      <c r="J232" s="1052">
        <v>1</v>
      </c>
      <c r="K232" s="1058">
        <f>IF(G232="","",VLOOKUP(G232,ARANCEL!$B$5:$D$121,3,FALSE)*J232)</f>
        <v>3250</v>
      </c>
      <c r="L232" s="1305" t="s">
        <v>8256</v>
      </c>
      <c r="M232" s="1305">
        <v>4500265749</v>
      </c>
      <c r="N232" s="1306" t="s">
        <v>8953</v>
      </c>
    </row>
    <row r="233" spans="1:14" s="1130" customFormat="1" x14ac:dyDescent="0.25">
      <c r="A233" s="1052" t="s">
        <v>305</v>
      </c>
      <c r="B233" s="1053">
        <v>41954</v>
      </c>
      <c r="C233" s="1054" t="s">
        <v>8209</v>
      </c>
      <c r="D233" s="1052" t="s">
        <v>2323</v>
      </c>
      <c r="E233" s="1055">
        <v>10277563</v>
      </c>
      <c r="F233" s="1052">
        <v>29493406</v>
      </c>
      <c r="G233" s="1052">
        <v>2704005</v>
      </c>
      <c r="H233" s="1056" t="str">
        <f>IF(G233="","",VLOOKUP(G233,ARANCEL!$B$5:$D$121,2,FALSE))</f>
        <v>PROVISORIO</v>
      </c>
      <c r="I233" s="1057" t="s">
        <v>317</v>
      </c>
      <c r="J233" s="1052">
        <v>1</v>
      </c>
      <c r="K233" s="1058">
        <f>IF(G233="","",VLOOKUP(G233,ARANCEL!$B$5:$D$121,3,FALSE)*J233)</f>
        <v>3250</v>
      </c>
      <c r="L233" s="1305" t="s">
        <v>8256</v>
      </c>
      <c r="M233" s="1305">
        <v>4500265749</v>
      </c>
      <c r="N233" s="1306" t="s">
        <v>8953</v>
      </c>
    </row>
    <row r="234" spans="1:14" s="1130" customFormat="1" x14ac:dyDescent="0.25">
      <c r="A234" s="1072" t="s">
        <v>305</v>
      </c>
      <c r="B234" s="1073">
        <v>41977</v>
      </c>
      <c r="C234" s="1074" t="s">
        <v>8209</v>
      </c>
      <c r="D234" s="1072" t="s">
        <v>2323</v>
      </c>
      <c r="E234" s="1075">
        <v>10277563</v>
      </c>
      <c r="F234" s="1072">
        <v>29493406</v>
      </c>
      <c r="G234" s="1072">
        <v>2704004</v>
      </c>
      <c r="H234" s="1076" t="str">
        <f>IF(G234="","",VLOOKUP(G234,ARANCEL!$B$5:$D$121,2,FALSE))</f>
        <v>CORONA PERIFERICA CON PERNO MUÑON PLATA-PALADIO</v>
      </c>
      <c r="I234" s="1046" t="s">
        <v>317</v>
      </c>
      <c r="J234" s="1072">
        <v>1</v>
      </c>
      <c r="K234" s="1077">
        <f>IF(G234="","",VLOOKUP(G234,ARANCEL!$B$5:$D$121,3,FALSE)*J234)</f>
        <v>38235</v>
      </c>
      <c r="L234" s="1427" t="s">
        <v>9431</v>
      </c>
      <c r="M234" s="1427">
        <v>4500269304</v>
      </c>
      <c r="N234" s="1428" t="s">
        <v>9464</v>
      </c>
    </row>
    <row r="235" spans="1:14" s="1121" customFormat="1" x14ac:dyDescent="0.25">
      <c r="A235" s="1052" t="s">
        <v>305</v>
      </c>
      <c r="B235" s="1053">
        <v>41743</v>
      </c>
      <c r="C235" s="1054" t="s">
        <v>3975</v>
      </c>
      <c r="D235" s="1052" t="s">
        <v>89</v>
      </c>
      <c r="E235" s="1055">
        <v>10188331</v>
      </c>
      <c r="F235" s="1052">
        <v>23536010</v>
      </c>
      <c r="G235" s="1052">
        <v>2704003</v>
      </c>
      <c r="H235" s="1056" t="str">
        <f>IF(G235="","",VLOOKUP(G235,ARANCEL!$B$5:$D$121,2,FALSE))</f>
        <v xml:space="preserve">CORONA PERIFERICA CON PERNO MUÑON COLADO </v>
      </c>
      <c r="I235" s="1057" t="s">
        <v>337</v>
      </c>
      <c r="J235" s="1052">
        <v>1</v>
      </c>
      <c r="K235" s="1058">
        <f>IF(G235="","",VLOOKUP(G235,ARANCEL!$B$5:$D$121,3,FALSE)*J235)</f>
        <v>32612</v>
      </c>
      <c r="L235" s="1305" t="s">
        <v>8279</v>
      </c>
      <c r="M235" s="1305">
        <v>4500259382</v>
      </c>
      <c r="N235" s="1306" t="s">
        <v>8288</v>
      </c>
    </row>
    <row r="236" spans="1:14" s="1400" customFormat="1" x14ac:dyDescent="0.25">
      <c r="A236" s="1061" t="s">
        <v>313</v>
      </c>
      <c r="B236" s="1053">
        <v>41743</v>
      </c>
      <c r="C236" s="1054" t="s">
        <v>3975</v>
      </c>
      <c r="D236" s="1052" t="s">
        <v>89</v>
      </c>
      <c r="E236" s="1055">
        <v>10188331</v>
      </c>
      <c r="F236" s="1052">
        <v>23536010</v>
      </c>
      <c r="G236" s="1052">
        <v>2704005</v>
      </c>
      <c r="H236" s="1056" t="str">
        <f>IF(G236="","",VLOOKUP(G236,ARANCEL!$B$5:$D$121,2,FALSE))</f>
        <v>PROVISORIO</v>
      </c>
      <c r="I236" s="1057" t="s">
        <v>337</v>
      </c>
      <c r="J236" s="1052">
        <v>1</v>
      </c>
      <c r="K236" s="1058">
        <f>IF(G236="","",VLOOKUP(G236,ARANCEL!$B$5:$D$121,3,FALSE)*J236)</f>
        <v>3250</v>
      </c>
      <c r="L236" s="1305" t="s">
        <v>8279</v>
      </c>
      <c r="M236" s="1305">
        <v>4500259382</v>
      </c>
      <c r="N236" s="1306" t="s">
        <v>8288</v>
      </c>
    </row>
    <row r="237" spans="1:14" s="1400" customFormat="1" x14ac:dyDescent="0.25">
      <c r="A237" s="1052" t="s">
        <v>305</v>
      </c>
      <c r="B237" s="1053">
        <v>41915</v>
      </c>
      <c r="C237" s="1054" t="s">
        <v>7372</v>
      </c>
      <c r="D237" s="1052" t="s">
        <v>2927</v>
      </c>
      <c r="E237" s="1055">
        <v>10258887</v>
      </c>
      <c r="F237" s="1052">
        <v>26578573</v>
      </c>
      <c r="G237" s="1052">
        <v>2705003</v>
      </c>
      <c r="H237" s="1056" t="str">
        <f>IF(G237="","",VLOOKUP(G237,ARANCEL!$B$5:$D$121,2,FALSE))</f>
        <v>INCRUSTACION ESTETICA (ART-GLASS O CERAMICA)</v>
      </c>
      <c r="I237" s="1057" t="s">
        <v>322</v>
      </c>
      <c r="J237" s="1052">
        <v>1</v>
      </c>
      <c r="K237" s="1058">
        <f>IF(G237="","",VLOOKUP(G237,ARANCEL!$B$5:$D$121,3,FALSE)*J237)</f>
        <v>15676</v>
      </c>
      <c r="L237" s="1305" t="s">
        <v>7548</v>
      </c>
      <c r="M237" s="1305">
        <v>4500255320</v>
      </c>
      <c r="N237" s="1306" t="s">
        <v>7570</v>
      </c>
    </row>
    <row r="238" spans="1:14" s="1400" customFormat="1" x14ac:dyDescent="0.25">
      <c r="A238" s="1052" t="s">
        <v>313</v>
      </c>
      <c r="B238" s="1053">
        <v>41942</v>
      </c>
      <c r="C238" s="1054" t="s">
        <v>7372</v>
      </c>
      <c r="D238" s="1052" t="s">
        <v>2927</v>
      </c>
      <c r="E238" s="1055">
        <v>10272916</v>
      </c>
      <c r="F238" s="1052">
        <v>26578573</v>
      </c>
      <c r="G238" s="1052">
        <v>2705003</v>
      </c>
      <c r="H238" s="1056" t="str">
        <f>IF(G238="","",VLOOKUP(G238,ARANCEL!$B$5:$D$121,2,FALSE))</f>
        <v>INCRUSTACION ESTETICA (ART-GLASS O CERAMICA)</v>
      </c>
      <c r="I238" s="1057"/>
      <c r="J238" s="1052">
        <v>1</v>
      </c>
      <c r="K238" s="1058">
        <f>IF(G238="","",VLOOKUP(G238,ARANCEL!$B$5:$D$121,3,FALSE)*J238)</f>
        <v>15676</v>
      </c>
      <c r="L238" s="1305" t="s">
        <v>8279</v>
      </c>
      <c r="M238" s="1305">
        <v>4500260754</v>
      </c>
      <c r="N238" s="1306" t="s">
        <v>8298</v>
      </c>
    </row>
    <row r="239" spans="1:14" s="1400" customFormat="1" x14ac:dyDescent="0.25">
      <c r="A239" s="1052" t="s">
        <v>305</v>
      </c>
      <c r="B239" s="1053">
        <v>41554</v>
      </c>
      <c r="C239" s="1054" t="s">
        <v>2106</v>
      </c>
      <c r="D239" s="1052" t="s">
        <v>83</v>
      </c>
      <c r="E239" s="1055">
        <v>10157222</v>
      </c>
      <c r="F239" s="1052">
        <v>23186832</v>
      </c>
      <c r="G239" s="1052">
        <v>2704005</v>
      </c>
      <c r="H239" s="1056" t="str">
        <f>IF(G239="","",VLOOKUP(G239,ARANCEL!$B$5:$D$121,2,FALSE))</f>
        <v>PROVISORIO</v>
      </c>
      <c r="I239" s="1057" t="s">
        <v>324</v>
      </c>
      <c r="J239" s="1052">
        <v>1</v>
      </c>
      <c r="K239" s="1058">
        <f>IF(G239="","",VLOOKUP(G239,ARANCEL!$B$5:$D$121,3,FALSE)*J239)</f>
        <v>3250</v>
      </c>
      <c r="L239" s="1070" t="s">
        <v>597</v>
      </c>
      <c r="M239" s="1070">
        <v>4500211702</v>
      </c>
      <c r="N239" s="1304">
        <v>8213</v>
      </c>
    </row>
    <row r="240" spans="1:14" s="1400" customFormat="1" x14ac:dyDescent="0.25">
      <c r="A240" s="1052" t="s">
        <v>305</v>
      </c>
      <c r="B240" s="1053">
        <v>41568</v>
      </c>
      <c r="C240" s="1054" t="s">
        <v>2106</v>
      </c>
      <c r="D240" s="1052" t="s">
        <v>83</v>
      </c>
      <c r="E240" s="1055">
        <v>10157222</v>
      </c>
      <c r="F240" s="1052">
        <v>23186832</v>
      </c>
      <c r="G240" s="1052">
        <v>2704003</v>
      </c>
      <c r="H240" s="1056" t="str">
        <f>IF(G240="","",VLOOKUP(G240,ARANCEL!$B$5:$D$121,2,FALSE))</f>
        <v xml:space="preserve">CORONA PERIFERICA CON PERNO MUÑON COLADO </v>
      </c>
      <c r="I240" s="1057" t="s">
        <v>324</v>
      </c>
      <c r="J240" s="1052">
        <v>1</v>
      </c>
      <c r="K240" s="1058">
        <f>IF(G240="","",VLOOKUP(G240,ARANCEL!$B$5:$D$121,3,FALSE)*J240)</f>
        <v>32612</v>
      </c>
      <c r="L240" s="1070" t="s">
        <v>597</v>
      </c>
      <c r="M240" s="1070">
        <v>4500211702</v>
      </c>
      <c r="N240" s="1304">
        <v>8213</v>
      </c>
    </row>
    <row r="241" spans="1:16" s="1400" customFormat="1" x14ac:dyDescent="0.25">
      <c r="A241" s="1052" t="s">
        <v>305</v>
      </c>
      <c r="B241" s="1053">
        <v>42006</v>
      </c>
      <c r="C241" s="1054" t="s">
        <v>9260</v>
      </c>
      <c r="D241" s="1052" t="s">
        <v>83</v>
      </c>
      <c r="E241" s="1055">
        <v>10304000</v>
      </c>
      <c r="F241" s="1052">
        <v>2966859</v>
      </c>
      <c r="G241" s="1052">
        <v>2704005</v>
      </c>
      <c r="H241" s="1056" t="str">
        <f>IF(G241="","",VLOOKUP(G241,ARANCEL!$B$5:$D$121,2,FALSE))</f>
        <v>PROVISORIO</v>
      </c>
      <c r="I241" s="1057" t="s">
        <v>9261</v>
      </c>
      <c r="J241" s="1052">
        <v>3</v>
      </c>
      <c r="K241" s="1058">
        <f>IF(G241="","",VLOOKUP(G241,ARANCEL!$B$5:$D$121,3,FALSE)*J241)</f>
        <v>9750</v>
      </c>
      <c r="L241" s="1353" t="s">
        <v>9431</v>
      </c>
      <c r="M241" s="1353">
        <v>4500269304</v>
      </c>
      <c r="N241" s="1354" t="s">
        <v>9464</v>
      </c>
    </row>
    <row r="242" spans="1:16" s="1400" customFormat="1" x14ac:dyDescent="0.25">
      <c r="A242" s="1052" t="s">
        <v>606</v>
      </c>
      <c r="B242" s="1053">
        <v>42026</v>
      </c>
      <c r="C242" s="1054" t="s">
        <v>9649</v>
      </c>
      <c r="D242" s="1052" t="s">
        <v>83</v>
      </c>
      <c r="E242" s="1055">
        <v>10312061</v>
      </c>
      <c r="F242" s="1052">
        <v>29858385</v>
      </c>
      <c r="G242" s="1052">
        <v>2704003</v>
      </c>
      <c r="H242" s="1056" t="str">
        <f>IF(G242="","",VLOOKUP(G242,ARANCEL!$B$5:$D$121,2,FALSE))</f>
        <v xml:space="preserve">CORONA PERIFERICA CON PERNO MUÑON COLADO </v>
      </c>
      <c r="I242" s="1057" t="s">
        <v>668</v>
      </c>
      <c r="J242" s="1052">
        <v>1</v>
      </c>
      <c r="K242" s="1058">
        <f>IF(G242="","",VLOOKUP(G242,ARANCEL!$B$5:$D$121,3,FALSE)*J242)</f>
        <v>32612</v>
      </c>
      <c r="L242" s="1307" t="str">
        <f t="shared" ref="L242:L251" si="0">IF(E242="","","IMPAGO")</f>
        <v>IMPAGO</v>
      </c>
      <c r="M242" s="1307" t="str">
        <f t="shared" ref="M242:M251" si="1">IF(L242="IMPAGO","SIN O.C.","")</f>
        <v>SIN O.C.</v>
      </c>
      <c r="N242" s="1308" t="str">
        <f t="shared" ref="N242:N251" si="2">IF(L242="IMPAGO","SIN FACT.","")</f>
        <v>SIN FACT.</v>
      </c>
    </row>
    <row r="243" spans="1:16" s="1400" customFormat="1" x14ac:dyDescent="0.25">
      <c r="A243" s="1052" t="s">
        <v>305</v>
      </c>
      <c r="B243" s="1053">
        <v>42024</v>
      </c>
      <c r="C243" s="1054" t="s">
        <v>9650</v>
      </c>
      <c r="D243" s="1052" t="s">
        <v>83</v>
      </c>
      <c r="E243" s="1055">
        <v>10312062</v>
      </c>
      <c r="F243" s="1052">
        <v>30538475</v>
      </c>
      <c r="G243" s="1052">
        <v>2704005</v>
      </c>
      <c r="H243" s="1056" t="str">
        <f>IF(G243="","",VLOOKUP(G243,ARANCEL!$B$5:$D$121,2,FALSE))</f>
        <v>PROVISORIO</v>
      </c>
      <c r="I243" s="1057" t="s">
        <v>317</v>
      </c>
      <c r="J243" s="1052">
        <v>1</v>
      </c>
      <c r="K243" s="1058">
        <f>IF(G243="","",VLOOKUP(G243,ARANCEL!$B$5:$D$121,3,FALSE)*J243)</f>
        <v>3250</v>
      </c>
      <c r="L243" s="1307" t="str">
        <f t="shared" si="0"/>
        <v>IMPAGO</v>
      </c>
      <c r="M243" s="1307" t="str">
        <f t="shared" si="1"/>
        <v>SIN O.C.</v>
      </c>
      <c r="N243" s="1308" t="str">
        <f t="shared" si="2"/>
        <v>SIN FACT.</v>
      </c>
    </row>
    <row r="244" spans="1:16" s="1424" customFormat="1" x14ac:dyDescent="0.25">
      <c r="A244" s="1052" t="s">
        <v>606</v>
      </c>
      <c r="B244" s="1053">
        <v>42027</v>
      </c>
      <c r="C244" s="1054" t="s">
        <v>9651</v>
      </c>
      <c r="D244" s="1052" t="s">
        <v>83</v>
      </c>
      <c r="E244" s="1055">
        <v>10312065</v>
      </c>
      <c r="F244" s="1052">
        <v>29949110</v>
      </c>
      <c r="G244" s="1052">
        <v>2704016</v>
      </c>
      <c r="H244" s="1056" t="str">
        <f>IF(G244="","",VLOOKUP(G244,ARANCEL!$B$5:$D$121,2,FALSE))</f>
        <v xml:space="preserve">CORONA PROCERA </v>
      </c>
      <c r="I244" s="1057" t="s">
        <v>340</v>
      </c>
      <c r="J244" s="1052">
        <v>1</v>
      </c>
      <c r="K244" s="1058">
        <f>IF(G244="","",VLOOKUP(G244,ARANCEL!$B$5:$D$121,3,FALSE)*J244)</f>
        <v>58477</v>
      </c>
      <c r="L244" s="1307" t="str">
        <f t="shared" si="0"/>
        <v>IMPAGO</v>
      </c>
      <c r="M244" s="1307" t="str">
        <f t="shared" si="1"/>
        <v>SIN O.C.</v>
      </c>
      <c r="N244" s="1308" t="str">
        <f t="shared" si="2"/>
        <v>SIN FACT.</v>
      </c>
    </row>
    <row r="245" spans="1:16" s="1424" customFormat="1" x14ac:dyDescent="0.25">
      <c r="A245" s="1072" t="s">
        <v>313</v>
      </c>
      <c r="B245" s="1073">
        <v>42037</v>
      </c>
      <c r="C245" s="1074" t="s">
        <v>9585</v>
      </c>
      <c r="D245" s="1072" t="s">
        <v>83</v>
      </c>
      <c r="E245" s="1075">
        <v>10315412</v>
      </c>
      <c r="F245" s="1072">
        <v>30240676</v>
      </c>
      <c r="G245" s="1072">
        <v>2704003</v>
      </c>
      <c r="H245" s="1076" t="str">
        <f>IF(G245="","",VLOOKUP(G245,ARANCEL!$B$5:$D$121,2,FALSE))</f>
        <v xml:space="preserve">CORONA PERIFERICA CON PERNO MUÑON COLADO </v>
      </c>
      <c r="I245" s="1046" t="s">
        <v>681</v>
      </c>
      <c r="J245" s="1475">
        <v>4</v>
      </c>
      <c r="K245" s="1077">
        <f>IF(G245="","",VLOOKUP(G245,ARANCEL!$B$5:$D$121,3,FALSE)*J245)</f>
        <v>130448</v>
      </c>
      <c r="L245" s="1311" t="str">
        <f t="shared" si="0"/>
        <v>IMPAGO</v>
      </c>
      <c r="M245" s="1311" t="str">
        <f t="shared" si="1"/>
        <v>SIN O.C.</v>
      </c>
      <c r="N245" s="1259" t="str">
        <f t="shared" si="2"/>
        <v>SIN FACT.</v>
      </c>
    </row>
    <row r="246" spans="1:16" s="1424" customFormat="1" x14ac:dyDescent="0.25">
      <c r="A246" s="1052" t="s">
        <v>313</v>
      </c>
      <c r="B246" s="1053">
        <v>42038</v>
      </c>
      <c r="C246" s="1054" t="s">
        <v>9875</v>
      </c>
      <c r="D246" s="1052" t="s">
        <v>83</v>
      </c>
      <c r="E246" s="1055">
        <v>10316285</v>
      </c>
      <c r="F246" s="1052">
        <v>29319147</v>
      </c>
      <c r="G246" s="1052">
        <v>2704003</v>
      </c>
      <c r="H246" s="1056" t="str">
        <f>IF(G246="","",VLOOKUP(G246,ARANCEL!$B$5:$D$121,2,FALSE))</f>
        <v xml:space="preserve">CORONA PERIFERICA CON PERNO MUÑON COLADO </v>
      </c>
      <c r="I246" s="1057" t="s">
        <v>322</v>
      </c>
      <c r="J246" s="1052">
        <v>1</v>
      </c>
      <c r="K246" s="1058">
        <f>IF(G246="","",VLOOKUP(G246,ARANCEL!$B$5:$D$121,3,FALSE)*J246)</f>
        <v>32612</v>
      </c>
      <c r="L246" s="1307" t="str">
        <f t="shared" si="0"/>
        <v>IMPAGO</v>
      </c>
      <c r="M246" s="1307" t="str">
        <f t="shared" si="1"/>
        <v>SIN O.C.</v>
      </c>
      <c r="N246" s="1308" t="str">
        <f t="shared" si="2"/>
        <v>SIN FACT.</v>
      </c>
    </row>
    <row r="247" spans="1:16" s="1424" customFormat="1" x14ac:dyDescent="0.25">
      <c r="A247" s="1052"/>
      <c r="B247" s="1053"/>
      <c r="C247" s="1054"/>
      <c r="D247" s="1052"/>
      <c r="E247" s="1055"/>
      <c r="F247" s="1052"/>
      <c r="G247" s="1052"/>
      <c r="H247" s="1056" t="str">
        <f>IF(G247="","",VLOOKUP(G247,ARANCEL!$B$5:$D$121,2,FALSE))</f>
        <v/>
      </c>
      <c r="I247" s="1057"/>
      <c r="J247" s="1052"/>
      <c r="K247" s="1058" t="str">
        <f>IF(G247="","",VLOOKUP(G247,ARANCEL!$B$5:$D$121,3,FALSE)*J247)</f>
        <v/>
      </c>
      <c r="L247" s="1307" t="str">
        <f t="shared" si="0"/>
        <v/>
      </c>
      <c r="M247" s="1307" t="str">
        <f t="shared" si="1"/>
        <v/>
      </c>
      <c r="N247" s="1308" t="str">
        <f t="shared" si="2"/>
        <v/>
      </c>
    </row>
    <row r="248" spans="1:16" s="1424" customFormat="1" x14ac:dyDescent="0.25">
      <c r="A248" s="1072"/>
      <c r="B248" s="1073"/>
      <c r="C248" s="1074"/>
      <c r="D248" s="1072"/>
      <c r="E248" s="1075"/>
      <c r="F248" s="1072"/>
      <c r="G248" s="1072"/>
      <c r="H248" s="1076" t="str">
        <f>IF(G248="","",VLOOKUP(G248,ARANCEL!$B$5:$D$121,2,FALSE))</f>
        <v/>
      </c>
      <c r="I248" s="1046"/>
      <c r="J248" s="1072"/>
      <c r="K248" s="1077" t="str">
        <f>IF(G248="","",VLOOKUP(G248,ARANCEL!$B$5:$D$121,3,FALSE)*J248)</f>
        <v/>
      </c>
      <c r="L248" s="1311" t="str">
        <f t="shared" si="0"/>
        <v/>
      </c>
      <c r="M248" s="1311" t="str">
        <f t="shared" si="1"/>
        <v/>
      </c>
      <c r="N248" s="1259" t="str">
        <f t="shared" si="2"/>
        <v/>
      </c>
    </row>
    <row r="249" spans="1:16" s="1400" customFormat="1" x14ac:dyDescent="0.25">
      <c r="A249" s="1052"/>
      <c r="B249" s="1053"/>
      <c r="C249" s="1054"/>
      <c r="D249" s="1052"/>
      <c r="E249" s="1055"/>
      <c r="F249" s="1052"/>
      <c r="G249" s="1052"/>
      <c r="H249" s="1056" t="str">
        <f>IF(G249="","",VLOOKUP(G249,ARANCEL!$B$5:$D$121,2,FALSE))</f>
        <v/>
      </c>
      <c r="I249" s="1057"/>
      <c r="J249" s="1052"/>
      <c r="K249" s="1058" t="str">
        <f>IF(G249="","",VLOOKUP(G249,ARANCEL!$B$5:$D$121,3,FALSE)*J249)</f>
        <v/>
      </c>
      <c r="L249" s="1307" t="str">
        <f t="shared" si="0"/>
        <v/>
      </c>
      <c r="M249" s="1307" t="str">
        <f t="shared" si="1"/>
        <v/>
      </c>
      <c r="N249" s="1308" t="str">
        <f t="shared" si="2"/>
        <v/>
      </c>
    </row>
    <row r="250" spans="1:16" s="1121" customFormat="1" x14ac:dyDescent="0.25">
      <c r="A250" s="1052"/>
      <c r="B250" s="1053"/>
      <c r="C250" s="1054"/>
      <c r="D250" s="1052"/>
      <c r="E250" s="1055"/>
      <c r="F250" s="1052"/>
      <c r="G250" s="1052"/>
      <c r="H250" s="1056" t="str">
        <f>IF(G250="","",VLOOKUP(G250,ARANCEL!$B$5:$D$121,2,FALSE))</f>
        <v/>
      </c>
      <c r="I250" s="1057"/>
      <c r="J250" s="1052"/>
      <c r="K250" s="1058" t="str">
        <f>IF(G250="","",VLOOKUP(G250,ARANCEL!$B$5:$D$121,3,FALSE)*J250)</f>
        <v/>
      </c>
      <c r="L250" s="1307" t="str">
        <f t="shared" si="0"/>
        <v/>
      </c>
      <c r="M250" s="1307" t="str">
        <f t="shared" si="1"/>
        <v/>
      </c>
      <c r="N250" s="1308" t="str">
        <f t="shared" si="2"/>
        <v/>
      </c>
    </row>
    <row r="251" spans="1:16" s="950" customFormat="1" x14ac:dyDescent="0.25">
      <c r="A251" s="1072"/>
      <c r="B251" s="1073"/>
      <c r="C251" s="1074"/>
      <c r="D251" s="1072"/>
      <c r="E251" s="1075"/>
      <c r="F251" s="1072"/>
      <c r="G251" s="1072"/>
      <c r="H251" s="1076" t="str">
        <f>IF(G251="","",VLOOKUP(G251,ARANCEL!$B$5:$D$121,2,FALSE))</f>
        <v/>
      </c>
      <c r="I251" s="1046"/>
      <c r="J251" s="1072"/>
      <c r="K251" s="1077" t="str">
        <f>IF(G251="","",VLOOKUP(G251,ARANCEL!$B$5:$D$121,3,FALSE)*J251)</f>
        <v/>
      </c>
      <c r="L251" s="1311" t="str">
        <f t="shared" si="0"/>
        <v/>
      </c>
      <c r="M251" s="1311" t="str">
        <f t="shared" si="1"/>
        <v/>
      </c>
      <c r="N251" s="1259" t="str">
        <f t="shared" si="2"/>
        <v/>
      </c>
    </row>
    <row r="252" spans="1:16" s="991" customFormat="1" x14ac:dyDescent="0.25">
      <c r="A252" s="993"/>
      <c r="B252" s="993"/>
      <c r="C252" s="993"/>
      <c r="D252" s="993"/>
      <c r="E252" s="993"/>
      <c r="F252" s="993"/>
      <c r="G252" s="993"/>
      <c r="H252" s="993"/>
      <c r="I252" s="993"/>
      <c r="J252" s="993"/>
      <c r="K252" s="993"/>
      <c r="L252" s="1312"/>
      <c r="M252" s="1312"/>
      <c r="N252" s="1312"/>
      <c r="O252" s="993"/>
      <c r="P252" s="993"/>
    </row>
    <row r="253" spans="1:16" s="975" customFormat="1" x14ac:dyDescent="0.25">
      <c r="A253" s="996"/>
      <c r="B253" s="996" t="s">
        <v>8700</v>
      </c>
      <c r="C253" s="996"/>
      <c r="D253" s="997" t="s">
        <v>2719</v>
      </c>
      <c r="E253" s="998"/>
      <c r="F253" s="999"/>
      <c r="G253" s="1000">
        <f ca="1">SUMIFS(K6:K252,L6:L252,"IMPAGO",B6:B252,"&lt;"&amp;DATE(YEAR(TODAY()),MONTH(TODAY()),1))</f>
        <v>48288</v>
      </c>
      <c r="H253" s="1001" t="s">
        <v>4614</v>
      </c>
      <c r="I253" s="1523">
        <f ca="1">SUMIF(L6:L252,UPPER(TEXT(DATE(YEAR(TODAY()),MONTH(TODAY()),0),"MMMM"))&amp;" "&amp;YEAR(DATE(YEAR(TODAY()),MONTH(TODAY()),0)),K6:K252)</f>
        <v>453261</v>
      </c>
      <c r="J253" s="1523"/>
      <c r="K253" s="1002">
        <f>SUMIF(L5:L251,#REF!,K5:K251)</f>
        <v>0</v>
      </c>
      <c r="L253" s="1313"/>
      <c r="M253" s="1313"/>
      <c r="N253" s="1313"/>
    </row>
    <row r="254" spans="1:16" s="342" customFormat="1" x14ac:dyDescent="0.25">
      <c r="A254" s="340"/>
      <c r="B254" s="340"/>
      <c r="C254" s="340"/>
      <c r="D254" s="341"/>
      <c r="F254" s="343"/>
      <c r="G254" s="981"/>
      <c r="H254" s="344"/>
      <c r="I254" s="981"/>
      <c r="J254" s="981"/>
      <c r="K254" s="264"/>
      <c r="L254" s="1314"/>
      <c r="M254" s="1314"/>
      <c r="N254" s="1314"/>
    </row>
    <row r="255" spans="1:16" ht="26.25" x14ac:dyDescent="0.25">
      <c r="A255" s="107" t="s">
        <v>327</v>
      </c>
      <c r="B255" s="107"/>
      <c r="C255" s="108"/>
      <c r="D255" s="107"/>
      <c r="E255" s="107"/>
      <c r="F255" s="107"/>
      <c r="G255" s="107"/>
      <c r="H255" s="107"/>
      <c r="I255" s="107"/>
      <c r="J255" s="107"/>
      <c r="K255" s="107"/>
      <c r="L255" s="1254"/>
      <c r="M255" s="1254"/>
      <c r="N255" s="1254"/>
    </row>
    <row r="256" spans="1:16" ht="25.5" x14ac:dyDescent="0.25">
      <c r="A256" s="111" t="s">
        <v>4</v>
      </c>
      <c r="B256" s="112" t="s">
        <v>5</v>
      </c>
      <c r="C256" s="113" t="s">
        <v>6</v>
      </c>
      <c r="D256" s="112" t="s">
        <v>7</v>
      </c>
      <c r="E256" s="112" t="s">
        <v>8</v>
      </c>
      <c r="F256" s="112" t="s">
        <v>9</v>
      </c>
      <c r="G256" s="111" t="s">
        <v>10</v>
      </c>
      <c r="H256" s="112" t="s">
        <v>11</v>
      </c>
      <c r="I256" s="112" t="s">
        <v>12</v>
      </c>
      <c r="J256" s="112" t="s">
        <v>13</v>
      </c>
      <c r="K256" s="112" t="s">
        <v>14</v>
      </c>
      <c r="L256" s="1255" t="s">
        <v>15</v>
      </c>
      <c r="M256" s="1255" t="s">
        <v>16</v>
      </c>
      <c r="N256" s="1256" t="s">
        <v>17</v>
      </c>
    </row>
    <row r="257" spans="1:14" s="201" customFormat="1" x14ac:dyDescent="0.25">
      <c r="A257" s="712"/>
      <c r="B257" s="719"/>
      <c r="C257" s="714"/>
      <c r="D257" s="712"/>
      <c r="E257" s="715"/>
      <c r="F257" s="712"/>
      <c r="G257" s="712"/>
      <c r="H257" s="120" t="str">
        <f>IF(G257="","",VLOOKUP(G257,ARANCEL!$B$5:$D$121,2,FALSE))</f>
        <v/>
      </c>
      <c r="I257" s="121"/>
      <c r="J257" s="119"/>
      <c r="K257" s="122" t="str">
        <f>IF(G257="","",VLOOKUP(G257,ARANCEL!$B$5:$D$121,3,FALSE)*J257)</f>
        <v/>
      </c>
      <c r="L257" s="1235" t="str">
        <f t="shared" ref="L257:L261" si="3">IF(E257="","","IMPAGO")</f>
        <v/>
      </c>
      <c r="M257" s="1235" t="str">
        <f t="shared" ref="M257:M261" si="4">IF(L257="IMPAGO","SIN O.C.","")</f>
        <v/>
      </c>
      <c r="N257" s="1235" t="str">
        <f t="shared" ref="N257:N261" si="5">IF(L257="IMPAGO","SIN FACT.","")</f>
        <v/>
      </c>
    </row>
    <row r="258" spans="1:14" s="201" customFormat="1" x14ac:dyDescent="0.25">
      <c r="A258" s="712"/>
      <c r="B258" s="719"/>
      <c r="C258" s="714"/>
      <c r="D258" s="712"/>
      <c r="E258" s="715"/>
      <c r="F258" s="712"/>
      <c r="G258" s="712"/>
      <c r="H258" s="120" t="str">
        <f>IF(G258="","",VLOOKUP(G258,ARANCEL!$B$5:$D$121,2,FALSE))</f>
        <v/>
      </c>
      <c r="I258" s="121"/>
      <c r="J258" s="119"/>
      <c r="K258" s="122" t="str">
        <f>IF(G258="","",VLOOKUP(G258,ARANCEL!$B$5:$D$121,3,FALSE)*J258)</f>
        <v/>
      </c>
      <c r="L258" s="1235" t="str">
        <f t="shared" si="3"/>
        <v/>
      </c>
      <c r="M258" s="1235" t="str">
        <f t="shared" si="4"/>
        <v/>
      </c>
      <c r="N258" s="1235" t="str">
        <f t="shared" si="5"/>
        <v/>
      </c>
    </row>
    <row r="259" spans="1:14" s="499" customFormat="1" x14ac:dyDescent="0.25">
      <c r="A259" s="712"/>
      <c r="B259" s="719"/>
      <c r="C259" s="714"/>
      <c r="D259" s="712"/>
      <c r="E259" s="715"/>
      <c r="F259" s="712"/>
      <c r="G259" s="712"/>
      <c r="H259" s="120" t="str">
        <f>IF(G259="","",VLOOKUP(G259,ARANCEL!$B$5:$D$121,2,FALSE))</f>
        <v/>
      </c>
      <c r="I259" s="121"/>
      <c r="J259" s="119"/>
      <c r="K259" s="122" t="str">
        <f>IF(G259="","",VLOOKUP(G259,ARANCEL!$B$5:$D$121,3,FALSE)*J259)</f>
        <v/>
      </c>
      <c r="L259" s="1235" t="str">
        <f t="shared" si="3"/>
        <v/>
      </c>
      <c r="M259" s="1235" t="str">
        <f t="shared" si="4"/>
        <v/>
      </c>
      <c r="N259" s="1235" t="str">
        <f t="shared" si="5"/>
        <v/>
      </c>
    </row>
    <row r="260" spans="1:14" x14ac:dyDescent="0.25">
      <c r="A260" s="119"/>
      <c r="B260" s="164"/>
      <c r="C260" s="118"/>
      <c r="D260" s="119"/>
      <c r="E260" s="162"/>
      <c r="F260" s="119"/>
      <c r="G260" s="119"/>
      <c r="H260" s="120" t="str">
        <f>IF(G260="","",VLOOKUP(G260,ARANCEL!$B$5:$D$121,2,FALSE))</f>
        <v/>
      </c>
      <c r="I260" s="121"/>
      <c r="J260" s="119"/>
      <c r="K260" s="122" t="str">
        <f>IF(G260="","",VLOOKUP(G260,ARANCEL!$B$5:$D$121,3,FALSE)*J260)</f>
        <v/>
      </c>
      <c r="L260" s="1235" t="str">
        <f t="shared" si="3"/>
        <v/>
      </c>
      <c r="M260" s="1235" t="str">
        <f t="shared" si="4"/>
        <v/>
      </c>
      <c r="N260" s="1235" t="str">
        <f t="shared" si="5"/>
        <v/>
      </c>
    </row>
    <row r="261" spans="1:14" x14ac:dyDescent="0.25">
      <c r="A261" s="119"/>
      <c r="B261" s="164"/>
      <c r="C261" s="118"/>
      <c r="D261" s="119"/>
      <c r="E261" s="162"/>
      <c r="F261" s="119"/>
      <c r="G261" s="119"/>
      <c r="H261" s="120" t="str">
        <f>IF(G261="","",VLOOKUP(G261,ARANCEL!$B$5:$D$121,2,FALSE))</f>
        <v/>
      </c>
      <c r="I261" s="121"/>
      <c r="J261" s="119"/>
      <c r="K261" s="122" t="str">
        <f>IF(G261="","",VLOOKUP(G261,ARANCEL!$B$5:$D$121,3,FALSE)*J261)</f>
        <v/>
      </c>
      <c r="L261" s="1235" t="str">
        <f t="shared" si="3"/>
        <v/>
      </c>
      <c r="M261" s="1235" t="str">
        <f t="shared" si="4"/>
        <v/>
      </c>
      <c r="N261" s="1235" t="str">
        <f t="shared" si="5"/>
        <v/>
      </c>
    </row>
    <row r="262" spans="1:14" x14ac:dyDescent="0.25">
      <c r="A262" s="994"/>
      <c r="B262" s="994"/>
      <c r="C262" s="994"/>
      <c r="D262" s="994"/>
      <c r="E262" s="994"/>
      <c r="F262" s="994"/>
      <c r="G262" s="994"/>
      <c r="H262" s="994"/>
      <c r="I262" s="994"/>
      <c r="J262" s="994"/>
      <c r="K262" s="994"/>
    </row>
    <row r="263" spans="1:14" ht="26.25" x14ac:dyDescent="0.25">
      <c r="A263" s="109" t="s">
        <v>328</v>
      </c>
      <c r="B263" s="109"/>
      <c r="C263" s="130"/>
      <c r="D263" s="109"/>
      <c r="E263" s="109"/>
      <c r="F263" s="109"/>
      <c r="G263" s="109"/>
      <c r="H263" s="109"/>
      <c r="I263" s="109"/>
      <c r="J263" s="109"/>
      <c r="K263" s="109"/>
      <c r="L263" s="1254"/>
      <c r="M263" s="1254"/>
      <c r="N263" s="1254"/>
    </row>
    <row r="264" spans="1:14" ht="25.5" x14ac:dyDescent="0.25">
      <c r="A264" s="114" t="s">
        <v>4</v>
      </c>
      <c r="B264" s="115" t="s">
        <v>5</v>
      </c>
      <c r="C264" s="116" t="s">
        <v>6</v>
      </c>
      <c r="D264" s="115" t="s">
        <v>7</v>
      </c>
      <c r="E264" s="115" t="s">
        <v>8</v>
      </c>
      <c r="F264" s="115" t="s">
        <v>9</v>
      </c>
      <c r="G264" s="114" t="s">
        <v>10</v>
      </c>
      <c r="H264" s="115" t="s">
        <v>11</v>
      </c>
      <c r="I264" s="115" t="s">
        <v>12</v>
      </c>
      <c r="J264" s="115" t="s">
        <v>13</v>
      </c>
      <c r="K264" s="115" t="s">
        <v>14</v>
      </c>
      <c r="L264" s="1257" t="s">
        <v>15</v>
      </c>
      <c r="M264" s="1257" t="s">
        <v>16</v>
      </c>
      <c r="N264" s="1258" t="s">
        <v>17</v>
      </c>
    </row>
    <row r="265" spans="1:14" x14ac:dyDescent="0.25">
      <c r="A265" s="202" t="s">
        <v>402</v>
      </c>
      <c r="B265" s="294">
        <v>41408</v>
      </c>
      <c r="C265" s="204" t="s">
        <v>545</v>
      </c>
      <c r="D265" s="202" t="s">
        <v>83</v>
      </c>
      <c r="E265" s="203">
        <v>10142076</v>
      </c>
      <c r="F265" s="202">
        <v>21176866</v>
      </c>
      <c r="G265" s="202">
        <v>2706008</v>
      </c>
      <c r="H265" s="132" t="str">
        <f>IF(G265="","",VLOOKUP(G265,ARANCEL!$B$5:$D$121,2,FALSE))</f>
        <v xml:space="preserve">PROTESIS METALICA TERMINADA </v>
      </c>
      <c r="I265" s="200"/>
      <c r="J265" s="202">
        <v>1</v>
      </c>
      <c r="K265" s="133">
        <f>IF(G265="","",VLOOKUP(G265,ARANCEL!$B$5:$D$121,3,FALSE)*J265)</f>
        <v>39483</v>
      </c>
      <c r="L265" s="1235" t="str">
        <f t="shared" ref="L265:L266" si="6">IF(E265="","","IMPAGO")</f>
        <v>IMPAGO</v>
      </c>
      <c r="M265" s="1235" t="str">
        <f t="shared" ref="M265:M266" si="7">IF(L265="IMPAGO","SIN O.C.","")</f>
        <v>SIN O.C.</v>
      </c>
      <c r="N265" s="1235" t="str">
        <f t="shared" ref="N265:N266" si="8">IF(L265="IMPAGO","SIN FACT.","")</f>
        <v>SIN FACT.</v>
      </c>
    </row>
    <row r="266" spans="1:14" x14ac:dyDescent="0.25">
      <c r="A266" s="202" t="s">
        <v>546</v>
      </c>
      <c r="B266" s="294">
        <v>41275</v>
      </c>
      <c r="C266" s="204" t="s">
        <v>547</v>
      </c>
      <c r="D266" s="202" t="s">
        <v>89</v>
      </c>
      <c r="E266" s="203">
        <v>10129116</v>
      </c>
      <c r="F266" s="202">
        <v>19470860</v>
      </c>
      <c r="G266" s="202">
        <v>2706008</v>
      </c>
      <c r="H266" s="132" t="str">
        <f>IF(G266="","",VLOOKUP(G266,ARANCEL!$B$5:$D$121,2,FALSE))</f>
        <v xml:space="preserve">PROTESIS METALICA TERMINADA </v>
      </c>
      <c r="I266" s="200" t="s">
        <v>306</v>
      </c>
      <c r="J266" s="202">
        <v>1</v>
      </c>
      <c r="K266" s="133">
        <f>IF(G266="","",VLOOKUP(G266,ARANCEL!$B$5:$D$121,3,FALSE)*J266)</f>
        <v>39483</v>
      </c>
      <c r="L266" s="1235" t="str">
        <f t="shared" si="6"/>
        <v>IMPAGO</v>
      </c>
      <c r="M266" s="1235" t="str">
        <f t="shared" si="7"/>
        <v>SIN O.C.</v>
      </c>
      <c r="N266" s="1235" t="str">
        <f t="shared" si="8"/>
        <v>SIN FACT.</v>
      </c>
    </row>
    <row r="267" spans="1:14" x14ac:dyDescent="0.25">
      <c r="A267" s="202" t="s">
        <v>556</v>
      </c>
      <c r="B267" s="294">
        <v>41214</v>
      </c>
      <c r="C267" s="204" t="s">
        <v>544</v>
      </c>
      <c r="D267" s="202" t="s">
        <v>89</v>
      </c>
      <c r="E267" s="203">
        <v>10122342</v>
      </c>
      <c r="F267" s="202">
        <v>18298071</v>
      </c>
      <c r="G267" s="202">
        <v>2705003</v>
      </c>
      <c r="H267" s="132" t="str">
        <f>IF(G267="","",VLOOKUP(G267,ARANCEL!$B$5:$D$121,2,FALSE))</f>
        <v>INCRUSTACION ESTETICA (ART-GLASS O CERAMICA)</v>
      </c>
      <c r="I267" s="200" t="s">
        <v>355</v>
      </c>
      <c r="J267" s="202">
        <v>2</v>
      </c>
      <c r="K267" s="133">
        <f>IF(G267="","",VLOOKUP(G267,ARANCEL!$B$5:$D$121,3,FALSE)*J267)</f>
        <v>31352</v>
      </c>
      <c r="L267" s="1235" t="str">
        <f>IF(E267="","","IMPAGO")</f>
        <v>IMPAGO</v>
      </c>
      <c r="M267" s="1235" t="str">
        <f>IF(L267="IMPAGO","SIN O.C.","")</f>
        <v>SIN O.C.</v>
      </c>
      <c r="N267" s="1235" t="str">
        <f>IF(L267="IMPAGO","SIN FACT.","")</f>
        <v>SIN FACT.</v>
      </c>
    </row>
    <row r="268" spans="1:14" x14ac:dyDescent="0.25">
      <c r="A268" s="202" t="s">
        <v>556</v>
      </c>
      <c r="B268" s="294">
        <v>41074</v>
      </c>
      <c r="C268" s="204" t="s">
        <v>543</v>
      </c>
      <c r="D268" s="202" t="s">
        <v>542</v>
      </c>
      <c r="E268" s="203">
        <v>10114583</v>
      </c>
      <c r="F268" s="202">
        <v>16534003</v>
      </c>
      <c r="G268" s="202">
        <v>2704003</v>
      </c>
      <c r="H268" s="132" t="str">
        <f>IF(G268="","",VLOOKUP(G268,ARANCEL!$B$5:$D$121,2,FALSE))</f>
        <v xml:space="preserve">CORONA PERIFERICA CON PERNO MUÑON COLADO </v>
      </c>
      <c r="I268" s="200" t="s">
        <v>337</v>
      </c>
      <c r="J268" s="202">
        <v>1</v>
      </c>
      <c r="K268" s="133">
        <f>IF(G268="","",VLOOKUP(G268,ARANCEL!$B$5:$D$121,3,FALSE)*J268)</f>
        <v>32612</v>
      </c>
      <c r="L268" s="1235" t="str">
        <f>IF(E268="","","IMPAGO")</f>
        <v>IMPAGO</v>
      </c>
      <c r="M268" s="1235" t="str">
        <f>IF(L268="IMPAGO","SIN O.C.","")</f>
        <v>SIN O.C.</v>
      </c>
      <c r="N268" s="1235" t="str">
        <f>IF(L268="IMPAGO","SIN FACT.","")</f>
        <v>SIN FACT.</v>
      </c>
    </row>
    <row r="269" spans="1:14" ht="53.25" x14ac:dyDescent="0.25">
      <c r="A269" s="452" t="s">
        <v>7333</v>
      </c>
      <c r="B269" s="256">
        <v>41913</v>
      </c>
      <c r="C269" s="118" t="s">
        <v>2105</v>
      </c>
      <c r="D269" s="119" t="s">
        <v>83</v>
      </c>
      <c r="E269" s="162" t="s">
        <v>7744</v>
      </c>
      <c r="F269" s="119">
        <v>25703082</v>
      </c>
      <c r="G269" s="119">
        <v>2704008</v>
      </c>
      <c r="H269" s="120" t="str">
        <f>IF(G269="","",VLOOKUP(G269,ARANCEL!$B$5:$D$121,2,FALSE))</f>
        <v>PILAR, INSERCION O PUNTO DE APOYO CON PERNO MUÑON</v>
      </c>
      <c r="I269" s="121" t="s">
        <v>309</v>
      </c>
      <c r="J269" s="119">
        <v>1</v>
      </c>
      <c r="K269" s="122">
        <f>IF(G269="","",VLOOKUP(G269,ARANCEL!$B$5:$D$121,3,FALSE)*J269)</f>
        <v>32612</v>
      </c>
      <c r="L269" s="1235" t="str">
        <f>IF(E269="","","IMPAGO")</f>
        <v>IMPAGO</v>
      </c>
      <c r="M269" s="1235" t="str">
        <f>IF(L269="IMPAGO","SIN O.C.","")</f>
        <v>SIN O.C.</v>
      </c>
      <c r="N269" s="1235" t="str">
        <f>IF(L269="IMPAGO","SIN FACT.","")</f>
        <v>SIN FACT.</v>
      </c>
    </row>
    <row r="270" spans="1:14" x14ac:dyDescent="0.25">
      <c r="A270" s="816" t="s">
        <v>313</v>
      </c>
      <c r="B270" s="817">
        <v>41904</v>
      </c>
      <c r="C270" s="818" t="s">
        <v>7285</v>
      </c>
      <c r="D270" s="816" t="s">
        <v>83</v>
      </c>
      <c r="E270" s="819">
        <v>10256944</v>
      </c>
      <c r="F270" s="816">
        <v>27628467</v>
      </c>
      <c r="G270" s="816">
        <v>2706002</v>
      </c>
      <c r="H270" s="820" t="str">
        <f>IF(G270="","",VLOOKUP(G270,ARANCEL!$B$5:$D$121,2,FALSE))</f>
        <v xml:space="preserve">PROTESIS PARCIAL ACRILICA </v>
      </c>
      <c r="I270" s="821"/>
      <c r="J270" s="816">
        <v>2</v>
      </c>
      <c r="K270" s="822">
        <f>IF(G270="","",VLOOKUP(G270,ARANCEL!$B$5:$D$121,3,FALSE)*J270)</f>
        <v>48052</v>
      </c>
      <c r="L270" s="1249" t="str">
        <f>IF(E270="","","IMPAGO")</f>
        <v>IMPAGO</v>
      </c>
      <c r="M270" s="1249" t="str">
        <f>IF(L270="IMPAGO","SIN O.C.","")</f>
        <v>SIN O.C.</v>
      </c>
      <c r="N270" s="1249" t="str">
        <f>IF(L270="IMPAGO","SIN FACT.","")</f>
        <v>SIN FACT.</v>
      </c>
    </row>
  </sheetData>
  <autoFilter ref="A5:N251">
    <sortState ref="A7:N251">
      <sortCondition ref="C5:C246"/>
    </sortState>
  </autoFilter>
  <customSheetViews>
    <customSheetView guid="{5A3E7664-B706-4E89-8FE4-5CD0E8149518}" scale="85" showAutoFilter="1">
      <pane ySplit="5" topLeftCell="A236" activePane="bottomLeft" state="frozen"/>
      <selection pane="bottomLeft" activeCell="A247" sqref="A247"/>
      <pageMargins left="0.7" right="0.7" top="0.75" bottom="0.75" header="0.3" footer="0.3"/>
      <pageSetup orientation="landscape" r:id="rId1"/>
      <autoFilter ref="A5:N251">
        <sortState ref="A7:N251">
          <sortCondition ref="C5:C246"/>
        </sortState>
      </autoFilter>
    </customSheetView>
    <customSheetView guid="{90887117-F10F-4BFC-8FBC-C977ABC07CFF}" scale="85" showAutoFilter="1">
      <pane ySplit="5" topLeftCell="A197" activePane="bottomLeft" state="frozen"/>
      <selection pane="bottomLeft" activeCell="H209" sqref="H209"/>
      <pageMargins left="0.7" right="0.7" top="0.75" bottom="0.75" header="0.3" footer="0.3"/>
      <pageSetup orientation="landscape" r:id="rId2"/>
      <autoFilter ref="A5:N213">
        <sortState ref="A7:N210">
          <sortCondition ref="C5:C203"/>
        </sortState>
      </autoFilter>
    </customSheetView>
    <customSheetView guid="{384DA9C8-FFC1-4FC6-A1DF-01F043F9EA83}" showAutoFilter="1">
      <pane ySplit="5" topLeftCell="A104" activePane="bottomLeft" state="frozen"/>
      <selection pane="bottomLeft" activeCell="H2" sqref="H2:H3"/>
      <pageMargins left="0.7" right="0.7" top="0.75" bottom="0.75" header="0.3" footer="0.3"/>
      <autoFilter ref="A5:R120">
        <sortState ref="A6:Q120">
          <sortCondition descending="1" ref="L5:L120"/>
        </sortState>
      </autoFilter>
    </customSheetView>
    <customSheetView guid="{88E733B4-D2A6-4E52-A803-6F54C59BA422}" showAutoFilter="1">
      <pane ySplit="5" topLeftCell="A6" activePane="bottomLeft" state="frozen"/>
      <selection pane="bottomLeft" activeCell="J21" sqref="J21"/>
      <pageMargins left="0.7" right="0.7" top="0.75" bottom="0.75" header="0.3" footer="0.3"/>
      <pageSetup paperSize="9" orientation="portrait" r:id="rId3"/>
      <autoFilter ref="A5:R130">
        <sortState ref="A6:R130">
          <sortCondition descending="1" ref="L5:L130"/>
        </sortState>
      </autoFilter>
    </customSheetView>
    <customSheetView guid="{12FAB891-95C7-4FC6-A844-12DF1167D7D0}" showAutoFilter="1" topLeftCell="D1">
      <pane ySplit="5" topLeftCell="A108" activePane="bottomLeft" state="frozen"/>
      <selection pane="bottomLeft" activeCell="Q119" sqref="Q119"/>
      <pageMargins left="0.7" right="0.7" top="0.75" bottom="0.75" header="0.3" footer="0.3"/>
      <autoFilter ref="A5:R123">
        <sortState ref="A6:R165">
          <sortCondition ref="C5:C165"/>
        </sortState>
      </autoFilter>
    </customSheetView>
    <customSheetView guid="{5C5191FA-2E8D-43C8-B7A4-943B410B3C52}" scale="85" showAutoFilter="1">
      <pane ySplit="5" topLeftCell="A66" activePane="bottomLeft" state="frozen"/>
      <selection pane="bottomLeft" activeCell="E66" sqref="E66"/>
      <pageMargins left="0.7" right="0.7" top="0.75" bottom="0.75" header="0.3" footer="0.3"/>
      <pageSetup orientation="landscape" r:id="rId4"/>
      <autoFilter ref="A5:N251">
        <sortState ref="A7:N251">
          <sortCondition ref="C5:C246"/>
        </sortState>
      </autoFilter>
    </customSheetView>
  </customSheetViews>
  <mergeCells count="6">
    <mergeCell ref="I253:J253"/>
    <mergeCell ref="E1:F1"/>
    <mergeCell ref="E2:F3"/>
    <mergeCell ref="G2:G3"/>
    <mergeCell ref="H2:H3"/>
    <mergeCell ref="I2:I3"/>
  </mergeCells>
  <hyperlinks>
    <hyperlink ref="H2" r:id="rId5" display="cdentalipa@integramedica.cl"/>
  </hyperlinks>
  <pageMargins left="0.7" right="0.7" top="0.75" bottom="0.75" header="0.3" footer="0.3"/>
  <pageSetup orientation="landscape" r:id="rId6"/>
  <drawing r:id="rId7"/>
  <legacyDrawing r:id="rId8"/>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rgb="FFFF0000"/>
  </sheetPr>
  <dimension ref="A1:AK1013"/>
  <sheetViews>
    <sheetView tabSelected="1" zoomScale="85" zoomScaleNormal="85" workbookViewId="0">
      <pane ySplit="5" topLeftCell="A842" activePane="bottomLeft" state="frozen"/>
      <selection pane="bottomLeft" activeCell="E846" sqref="E846"/>
    </sheetView>
  </sheetViews>
  <sheetFormatPr baseColWidth="10" defaultRowHeight="15" x14ac:dyDescent="0.25"/>
  <cols>
    <col min="1" max="1" width="37.28515625" style="7" customWidth="1"/>
    <col min="2" max="2" width="14.140625" style="7" customWidth="1"/>
    <col min="3" max="3" width="30.140625" style="7" customWidth="1"/>
    <col min="4" max="4" width="11.42578125" style="7" customWidth="1"/>
    <col min="5" max="5" width="10.7109375" style="7" customWidth="1"/>
    <col min="6" max="6" width="10.140625" style="7" customWidth="1"/>
    <col min="7" max="7" width="11.5703125" style="7" customWidth="1"/>
    <col min="8" max="8" width="50.85546875" style="7" customWidth="1"/>
    <col min="9" max="9" width="10.140625" style="7" customWidth="1"/>
    <col min="10" max="10" width="5.42578125" style="7" customWidth="1"/>
    <col min="11" max="11" width="10.7109375" style="7" customWidth="1"/>
    <col min="12" max="12" width="14.42578125" style="1232" customWidth="1"/>
    <col min="13" max="13" width="11.7109375" style="1232" customWidth="1"/>
    <col min="14" max="14" width="8" style="1232" customWidth="1"/>
    <col min="15" max="16384" width="11.42578125" style="7"/>
  </cols>
  <sheetData>
    <row r="1" spans="1:37" s="266" customFormat="1" ht="15" customHeight="1" x14ac:dyDescent="0.25">
      <c r="A1" s="1504"/>
      <c r="B1" s="1505"/>
      <c r="C1" s="1505"/>
      <c r="D1" s="1505"/>
      <c r="E1" s="1480" t="s">
        <v>0</v>
      </c>
      <c r="F1" s="1480"/>
      <c r="G1" s="265" t="s">
        <v>1</v>
      </c>
      <c r="H1" s="265" t="s">
        <v>2</v>
      </c>
      <c r="I1" s="459" t="s">
        <v>5675</v>
      </c>
      <c r="L1" s="1231"/>
      <c r="M1" s="1231"/>
      <c r="N1" s="1231"/>
      <c r="O1" s="7"/>
      <c r="P1" s="7"/>
      <c r="Q1" s="7"/>
      <c r="R1" s="7"/>
      <c r="S1" s="7"/>
      <c r="T1" s="7"/>
      <c r="U1" s="7"/>
      <c r="V1" s="7"/>
      <c r="W1" s="7"/>
      <c r="X1" s="7"/>
      <c r="Y1" s="7"/>
      <c r="Z1" s="7"/>
      <c r="AA1" s="7"/>
      <c r="AB1" s="7"/>
      <c r="AC1" s="7"/>
      <c r="AD1" s="7"/>
      <c r="AE1" s="7"/>
      <c r="AF1" s="7"/>
      <c r="AG1" s="7"/>
      <c r="AH1" s="7"/>
      <c r="AI1" s="7"/>
      <c r="AJ1" s="7"/>
    </row>
    <row r="2" spans="1:37" s="266" customFormat="1" ht="19.5" customHeight="1" x14ac:dyDescent="0.25">
      <c r="A2" s="1505"/>
      <c r="B2" s="1505"/>
      <c r="C2" s="1505"/>
      <c r="D2" s="1505"/>
      <c r="E2" s="1506" t="s">
        <v>5682</v>
      </c>
      <c r="F2" s="1482"/>
      <c r="G2" s="1530" t="s">
        <v>8974</v>
      </c>
      <c r="H2" s="1516" t="s">
        <v>34</v>
      </c>
      <c r="I2" s="1501"/>
      <c r="L2" s="1231"/>
      <c r="M2" s="1231"/>
      <c r="N2" s="1231"/>
      <c r="O2" s="7"/>
      <c r="P2" s="7"/>
      <c r="Q2" s="7"/>
      <c r="R2" s="7"/>
      <c r="S2" s="7"/>
      <c r="T2" s="7"/>
      <c r="U2" s="7"/>
      <c r="V2" s="7"/>
      <c r="W2" s="7"/>
      <c r="X2" s="7"/>
      <c r="Y2" s="7"/>
      <c r="Z2" s="7"/>
      <c r="AA2" s="7"/>
      <c r="AB2" s="7"/>
      <c r="AC2" s="7"/>
      <c r="AD2" s="7"/>
      <c r="AE2" s="7"/>
      <c r="AF2" s="7"/>
      <c r="AG2" s="7"/>
      <c r="AH2" s="7"/>
      <c r="AI2" s="7"/>
      <c r="AJ2" s="7"/>
      <c r="AK2" s="3" t="s">
        <v>20</v>
      </c>
    </row>
    <row r="3" spans="1:37" s="266" customFormat="1" ht="11.25" customHeight="1" x14ac:dyDescent="0.25">
      <c r="A3" s="1505"/>
      <c r="B3" s="1505"/>
      <c r="C3" s="1505"/>
      <c r="D3" s="1505"/>
      <c r="E3" s="1483"/>
      <c r="F3" s="1484"/>
      <c r="G3" s="1531"/>
      <c r="H3" s="1517"/>
      <c r="I3" s="1502"/>
      <c r="L3" s="1231"/>
      <c r="M3" s="1231"/>
      <c r="N3" s="1231"/>
      <c r="O3" s="7"/>
      <c r="P3" s="7"/>
      <c r="Q3" s="7"/>
      <c r="R3" s="7"/>
      <c r="S3" s="7"/>
      <c r="T3" s="7"/>
      <c r="U3" s="7"/>
      <c r="V3" s="7"/>
      <c r="W3" s="7"/>
      <c r="X3" s="7"/>
      <c r="Y3" s="7"/>
      <c r="Z3" s="7"/>
      <c r="AA3" s="7"/>
      <c r="AB3" s="7"/>
      <c r="AC3" s="7"/>
      <c r="AD3" s="7"/>
      <c r="AE3" s="7"/>
      <c r="AF3" s="7"/>
      <c r="AG3" s="7"/>
      <c r="AH3" s="7"/>
      <c r="AI3" s="7"/>
      <c r="AJ3" s="7"/>
      <c r="AK3" s="4">
        <v>40786</v>
      </c>
    </row>
    <row r="4" spans="1:37" s="266" customFormat="1" ht="15" customHeight="1" x14ac:dyDescent="0.25">
      <c r="C4" s="268"/>
      <c r="L4" s="1231"/>
      <c r="M4" s="1231"/>
      <c r="N4" s="1231"/>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1" t="s">
        <v>4</v>
      </c>
      <c r="B5" s="2" t="s">
        <v>5</v>
      </c>
      <c r="C5" s="2" t="s">
        <v>6</v>
      </c>
      <c r="D5" s="2" t="s">
        <v>7</v>
      </c>
      <c r="E5" s="2" t="s">
        <v>8</v>
      </c>
      <c r="F5" s="2" t="s">
        <v>9</v>
      </c>
      <c r="G5" s="1" t="s">
        <v>10</v>
      </c>
      <c r="H5" s="2" t="s">
        <v>11</v>
      </c>
      <c r="I5" s="2" t="s">
        <v>30</v>
      </c>
      <c r="J5" s="2" t="s">
        <v>13</v>
      </c>
      <c r="K5" s="2" t="s">
        <v>14</v>
      </c>
      <c r="L5" s="1233" t="s">
        <v>549</v>
      </c>
      <c r="M5" s="1233" t="s">
        <v>550</v>
      </c>
      <c r="N5" s="1234" t="s">
        <v>548</v>
      </c>
      <c r="O5" s="7"/>
      <c r="P5" s="7"/>
      <c r="Q5" s="7"/>
      <c r="R5" s="7"/>
      <c r="S5" s="7"/>
      <c r="T5" s="7"/>
      <c r="U5" s="7"/>
      <c r="V5" s="7"/>
      <c r="W5" s="7"/>
      <c r="X5" s="7"/>
      <c r="Y5" s="7"/>
      <c r="Z5" s="7"/>
      <c r="AA5" s="7"/>
      <c r="AB5" s="7"/>
      <c r="AC5" s="7"/>
      <c r="AD5" s="7"/>
      <c r="AE5" s="7"/>
      <c r="AF5" s="7"/>
      <c r="AG5" s="7"/>
      <c r="AH5" s="7"/>
      <c r="AI5" s="7"/>
      <c r="AJ5" s="7"/>
    </row>
    <row r="6" spans="1:37" s="237" customFormat="1" x14ac:dyDescent="0.25">
      <c r="A6" s="119" t="s">
        <v>305</v>
      </c>
      <c r="B6" s="164">
        <v>42010</v>
      </c>
      <c r="C6" s="118" t="s">
        <v>9598</v>
      </c>
      <c r="D6" s="119" t="s">
        <v>2162</v>
      </c>
      <c r="E6" s="162">
        <v>10311177</v>
      </c>
      <c r="F6" s="119">
        <v>30568198</v>
      </c>
      <c r="G6" s="119">
        <v>2704005</v>
      </c>
      <c r="H6" s="120" t="str">
        <f>IF(G6="","",VLOOKUP(G6,ARANCEL!$B$5:$D$121,2,FALSE))</f>
        <v>PROVISORIO</v>
      </c>
      <c r="I6" s="121" t="s">
        <v>319</v>
      </c>
      <c r="J6" s="119">
        <v>1</v>
      </c>
      <c r="K6" s="122">
        <f>IF(G6="","",VLOOKUP(G6,ARANCEL!$B$5:$D$121,3,FALSE)*J6)</f>
        <v>3250</v>
      </c>
      <c r="L6" s="1235" t="str">
        <f>IF(E6="","","IMPAGO")</f>
        <v>IMPAGO</v>
      </c>
      <c r="M6" s="1235" t="str">
        <f>IF(L6="IMPAGO","SIN O.C.","")</f>
        <v>SIN O.C.</v>
      </c>
      <c r="N6" s="1235" t="str">
        <f>IF(L6="IMPAGO","SIN FACT.","")</f>
        <v>SIN FACT.</v>
      </c>
    </row>
    <row r="7" spans="1:37" x14ac:dyDescent="0.25">
      <c r="A7" s="169" t="s">
        <v>313</v>
      </c>
      <c r="B7" s="164">
        <v>41640</v>
      </c>
      <c r="C7" s="118" t="s">
        <v>2292</v>
      </c>
      <c r="D7" s="119" t="s">
        <v>2838</v>
      </c>
      <c r="E7" s="162">
        <v>10169465</v>
      </c>
      <c r="F7" s="119">
        <v>23828670</v>
      </c>
      <c r="G7" s="119">
        <v>2704001</v>
      </c>
      <c r="H7" s="120" t="str">
        <f>IF(G7="","",VLOOKUP(G7,ARANCEL!$B$5:$D$121,2,FALSE))</f>
        <v xml:space="preserve">CORONA DE SUSTITUCION </v>
      </c>
      <c r="I7" s="121"/>
      <c r="J7" s="119">
        <v>1</v>
      </c>
      <c r="K7" s="122">
        <f>IF(G7="","",VLOOKUP(G7,ARANCEL!$B$5:$D$121,3,FALSE)*J7)</f>
        <v>25865</v>
      </c>
      <c r="L7" s="1229" t="s">
        <v>2842</v>
      </c>
      <c r="M7" s="1229">
        <v>4500216236</v>
      </c>
      <c r="N7" s="1229">
        <v>8409</v>
      </c>
    </row>
    <row r="8" spans="1:37" x14ac:dyDescent="0.25">
      <c r="A8" s="119" t="s">
        <v>305</v>
      </c>
      <c r="B8" s="164">
        <v>41879</v>
      </c>
      <c r="C8" s="118" t="s">
        <v>6765</v>
      </c>
      <c r="D8" s="119" t="s">
        <v>97</v>
      </c>
      <c r="E8" s="162">
        <v>10250980</v>
      </c>
      <c r="F8" s="119">
        <v>28193900</v>
      </c>
      <c r="G8" s="119">
        <v>2704005</v>
      </c>
      <c r="H8" s="120" t="str">
        <f>IF(G8="","",VLOOKUP(G8,ARANCEL!$B$5:$D$121,2,FALSE))</f>
        <v>PROVISORIO</v>
      </c>
      <c r="I8" s="121" t="s">
        <v>326</v>
      </c>
      <c r="J8" s="119">
        <v>1</v>
      </c>
      <c r="K8" s="122">
        <f>IF(G8="","",VLOOKUP(G8,ARANCEL!$B$5:$D$121,3,FALSE)*J8)</f>
        <v>3250</v>
      </c>
      <c r="L8" s="1229" t="s">
        <v>6905</v>
      </c>
      <c r="M8" s="1229">
        <v>4500251394</v>
      </c>
      <c r="N8" s="1229" t="s">
        <v>7149</v>
      </c>
    </row>
    <row r="9" spans="1:37" x14ac:dyDescent="0.25">
      <c r="A9" s="119" t="s">
        <v>305</v>
      </c>
      <c r="B9" s="164">
        <v>41950</v>
      </c>
      <c r="C9" s="118" t="s">
        <v>6765</v>
      </c>
      <c r="D9" s="119" t="s">
        <v>97</v>
      </c>
      <c r="E9" s="162">
        <v>10276846</v>
      </c>
      <c r="F9" s="119">
        <v>28885361</v>
      </c>
      <c r="G9" s="119">
        <v>2705003</v>
      </c>
      <c r="H9" s="120" t="str">
        <f>IF(G9="","",VLOOKUP(G9,ARANCEL!$B$5:$D$121,2,FALSE))</f>
        <v>INCRUSTACION ESTETICA (ART-GLASS O CERAMICA)</v>
      </c>
      <c r="I9" s="121" t="s">
        <v>322</v>
      </c>
      <c r="J9" s="119">
        <v>1</v>
      </c>
      <c r="K9" s="122">
        <f>IF(G9="","",VLOOKUP(G9,ARANCEL!$B$5:$D$121,3,FALSE)*J9)</f>
        <v>15676</v>
      </c>
      <c r="L9" s="1229" t="s">
        <v>8279</v>
      </c>
      <c r="M9" s="1229">
        <v>4500260678</v>
      </c>
      <c r="N9" s="1229" t="s">
        <v>8297</v>
      </c>
    </row>
    <row r="10" spans="1:37" x14ac:dyDescent="0.25">
      <c r="A10" s="119" t="s">
        <v>305</v>
      </c>
      <c r="B10" s="164">
        <v>41926</v>
      </c>
      <c r="C10" s="118" t="s">
        <v>7289</v>
      </c>
      <c r="D10" s="119" t="s">
        <v>97</v>
      </c>
      <c r="E10" s="162">
        <v>10250980</v>
      </c>
      <c r="F10" s="119">
        <v>28193900</v>
      </c>
      <c r="G10" s="119">
        <v>2704003</v>
      </c>
      <c r="H10" s="120" t="str">
        <f>IF(G10="","",VLOOKUP(G10,ARANCEL!$B$5:$D$121,2,FALSE))</f>
        <v xml:space="preserve">CORONA PERIFERICA CON PERNO MUÑON COLADO </v>
      </c>
      <c r="I10" s="121" t="s">
        <v>326</v>
      </c>
      <c r="J10" s="119">
        <v>1</v>
      </c>
      <c r="K10" s="122">
        <f>IF(G10="","",VLOOKUP(G10,ARANCEL!$B$5:$D$121,3,FALSE)*J10)</f>
        <v>32612</v>
      </c>
      <c r="L10" s="1229" t="s">
        <v>8279</v>
      </c>
      <c r="M10" s="1229">
        <v>4500259067</v>
      </c>
      <c r="N10" s="1229" t="s">
        <v>8285</v>
      </c>
    </row>
    <row r="11" spans="1:37" x14ac:dyDescent="0.25">
      <c r="A11" s="119" t="s">
        <v>305</v>
      </c>
      <c r="B11" s="164">
        <v>41926</v>
      </c>
      <c r="C11" s="118" t="s">
        <v>7289</v>
      </c>
      <c r="D11" s="119" t="s">
        <v>97</v>
      </c>
      <c r="E11" s="162">
        <v>10250980</v>
      </c>
      <c r="F11" s="119">
        <v>28193900</v>
      </c>
      <c r="G11" s="119">
        <v>2705003</v>
      </c>
      <c r="H11" s="120" t="str">
        <f>IF(G11="","",VLOOKUP(G11,ARANCEL!$B$5:$D$121,2,FALSE))</f>
        <v>INCRUSTACION ESTETICA (ART-GLASS O CERAMICA)</v>
      </c>
      <c r="I11" s="121" t="s">
        <v>316</v>
      </c>
      <c r="J11" s="119">
        <v>1</v>
      </c>
      <c r="K11" s="122">
        <f>IF(G11="","",VLOOKUP(G11,ARANCEL!$B$5:$D$121,3,FALSE)*J11)</f>
        <v>15676</v>
      </c>
      <c r="L11" s="1229" t="s">
        <v>8279</v>
      </c>
      <c r="M11" s="1229">
        <v>4500259067</v>
      </c>
      <c r="N11" s="1229" t="s">
        <v>8285</v>
      </c>
    </row>
    <row r="12" spans="1:37" x14ac:dyDescent="0.25">
      <c r="A12" s="119" t="s">
        <v>305</v>
      </c>
      <c r="B12" s="164">
        <v>41782</v>
      </c>
      <c r="C12" s="118" t="s">
        <v>4883</v>
      </c>
      <c r="D12" s="119" t="s">
        <v>92</v>
      </c>
      <c r="E12" s="162">
        <v>10202353</v>
      </c>
      <c r="F12" s="119">
        <v>26589273</v>
      </c>
      <c r="G12" s="119">
        <v>2704005</v>
      </c>
      <c r="H12" s="120" t="str">
        <f>IF(G12="","",VLOOKUP(G12,ARANCEL!$B$5:$D$121,2,FALSE))</f>
        <v>PROVISORIO</v>
      </c>
      <c r="I12" s="121" t="s">
        <v>325</v>
      </c>
      <c r="J12" s="119">
        <v>1</v>
      </c>
      <c r="K12" s="122">
        <f>IF(G12="","",VLOOKUP(G12,ARANCEL!$B$5:$D$121,3,FALSE)*J12)</f>
        <v>3250</v>
      </c>
      <c r="L12" s="1229" t="s">
        <v>5292</v>
      </c>
      <c r="M12" s="1229">
        <v>4500235516</v>
      </c>
      <c r="N12" s="1229">
        <v>9400</v>
      </c>
    </row>
    <row r="13" spans="1:37" x14ac:dyDescent="0.25">
      <c r="A13" s="119" t="s">
        <v>305</v>
      </c>
      <c r="B13" s="164">
        <v>41782</v>
      </c>
      <c r="C13" s="118" t="s">
        <v>4883</v>
      </c>
      <c r="D13" s="119" t="s">
        <v>92</v>
      </c>
      <c r="E13" s="162">
        <v>10202353</v>
      </c>
      <c r="F13" s="119">
        <v>26589273</v>
      </c>
      <c r="G13" s="119">
        <v>2704003</v>
      </c>
      <c r="H13" s="120" t="str">
        <f>IF(G13="","",VLOOKUP(G13,ARANCEL!$B$5:$D$121,2,FALSE))</f>
        <v xml:space="preserve">CORONA PERIFERICA CON PERNO MUÑON COLADO </v>
      </c>
      <c r="I13" s="121" t="s">
        <v>325</v>
      </c>
      <c r="J13" s="119">
        <v>1</v>
      </c>
      <c r="K13" s="122">
        <f>IF(G13="","",VLOOKUP(G13,ARANCEL!$B$5:$D$121,3,FALSE)*J13)</f>
        <v>32612</v>
      </c>
      <c r="L13" s="1229" t="s">
        <v>5292</v>
      </c>
      <c r="M13" s="1229">
        <v>4500235516</v>
      </c>
      <c r="N13" s="1229">
        <v>9400</v>
      </c>
    </row>
    <row r="14" spans="1:37" x14ac:dyDescent="0.25">
      <c r="A14" s="119" t="s">
        <v>305</v>
      </c>
      <c r="B14" s="164">
        <v>41688</v>
      </c>
      <c r="C14" s="118" t="s">
        <v>2946</v>
      </c>
      <c r="D14" s="119" t="s">
        <v>2162</v>
      </c>
      <c r="E14" s="162">
        <v>10176044</v>
      </c>
      <c r="F14" s="119">
        <v>24990325</v>
      </c>
      <c r="G14" s="119">
        <v>2704005</v>
      </c>
      <c r="H14" s="120" t="str">
        <f>IF(G14="","",VLOOKUP(G14,ARANCEL!$B$5:$D$121,2,FALSE))</f>
        <v>PROVISORIO</v>
      </c>
      <c r="I14" s="121" t="s">
        <v>308</v>
      </c>
      <c r="J14" s="119">
        <v>1</v>
      </c>
      <c r="K14" s="122">
        <f>IF(G14="","",VLOOKUP(G14,ARANCEL!$B$5:$D$121,3,FALSE)*J14)</f>
        <v>3250</v>
      </c>
      <c r="L14" s="1229" t="s">
        <v>8279</v>
      </c>
      <c r="M14" s="1229">
        <v>4500259067</v>
      </c>
      <c r="N14" s="1229" t="s">
        <v>8285</v>
      </c>
    </row>
    <row r="15" spans="1:37" s="237" customFormat="1" x14ac:dyDescent="0.25">
      <c r="A15" s="119" t="s">
        <v>305</v>
      </c>
      <c r="B15" s="164">
        <v>41716</v>
      </c>
      <c r="C15" s="118" t="s">
        <v>2946</v>
      </c>
      <c r="D15" s="119" t="s">
        <v>2162</v>
      </c>
      <c r="E15" s="162">
        <v>10183110</v>
      </c>
      <c r="F15" s="119">
        <v>24990628</v>
      </c>
      <c r="G15" s="119">
        <v>2704005</v>
      </c>
      <c r="H15" s="120" t="str">
        <f>IF(G15="","",VLOOKUP(G15,ARANCEL!$B$5:$D$121,2,FALSE))</f>
        <v>PROVISORIO</v>
      </c>
      <c r="I15" s="121" t="s">
        <v>329</v>
      </c>
      <c r="J15" s="119">
        <v>1</v>
      </c>
      <c r="K15" s="122">
        <f>IF(G15="","",VLOOKUP(G15,ARANCEL!$B$5:$D$121,3,FALSE)*J15)</f>
        <v>3250</v>
      </c>
      <c r="L15" s="1229" t="s">
        <v>3058</v>
      </c>
      <c r="M15" s="1229">
        <v>4500225671</v>
      </c>
      <c r="N15" s="1229">
        <v>8930</v>
      </c>
    </row>
    <row r="16" spans="1:37" s="237" customFormat="1" x14ac:dyDescent="0.25">
      <c r="A16" s="119" t="s">
        <v>305</v>
      </c>
      <c r="B16" s="164">
        <v>41716</v>
      </c>
      <c r="C16" s="118" t="s">
        <v>2946</v>
      </c>
      <c r="D16" s="119" t="s">
        <v>2162</v>
      </c>
      <c r="E16" s="162">
        <v>10183110</v>
      </c>
      <c r="F16" s="119">
        <v>24990628</v>
      </c>
      <c r="G16" s="119">
        <v>2704003</v>
      </c>
      <c r="H16" s="120" t="str">
        <f>IF(G16="","",VLOOKUP(G16,ARANCEL!$B$5:$D$121,2,FALSE))</f>
        <v xml:space="preserve">CORONA PERIFERICA CON PERNO MUÑON COLADO </v>
      </c>
      <c r="I16" s="121" t="s">
        <v>329</v>
      </c>
      <c r="J16" s="119">
        <v>1</v>
      </c>
      <c r="K16" s="122">
        <f>IF(G16="","",VLOOKUP(G16,ARANCEL!$B$5:$D$121,3,FALSE)*J16)</f>
        <v>32612</v>
      </c>
      <c r="L16" s="1229" t="s">
        <v>3058</v>
      </c>
      <c r="M16" s="1229">
        <v>4500225671</v>
      </c>
      <c r="N16" s="1229">
        <v>8930</v>
      </c>
    </row>
    <row r="17" spans="1:14" x14ac:dyDescent="0.25">
      <c r="A17" s="119" t="s">
        <v>305</v>
      </c>
      <c r="B17" s="164">
        <v>41751</v>
      </c>
      <c r="C17" s="118" t="s">
        <v>4300</v>
      </c>
      <c r="D17" s="119" t="s">
        <v>2878</v>
      </c>
      <c r="E17" s="162">
        <v>10191558</v>
      </c>
      <c r="F17" s="119">
        <v>25453355</v>
      </c>
      <c r="G17" s="119">
        <v>2705003</v>
      </c>
      <c r="H17" s="120" t="str">
        <f>IF(G17="","",VLOOKUP(G17,ARANCEL!$B$5:$D$121,2,FALSE))</f>
        <v>INCRUSTACION ESTETICA (ART-GLASS O CERAMICA)</v>
      </c>
      <c r="I17" s="121" t="s">
        <v>321</v>
      </c>
      <c r="J17" s="119">
        <v>1</v>
      </c>
      <c r="K17" s="122">
        <f>IF(G17="","",VLOOKUP(G17,ARANCEL!$B$5:$D$121,3,FALSE)*J17)</f>
        <v>15676</v>
      </c>
      <c r="L17" s="1229" t="s">
        <v>4612</v>
      </c>
      <c r="M17" s="1229">
        <v>4500230031</v>
      </c>
      <c r="N17" s="1229">
        <v>9211</v>
      </c>
    </row>
    <row r="18" spans="1:14" x14ac:dyDescent="0.25">
      <c r="A18" s="119" t="s">
        <v>305</v>
      </c>
      <c r="B18" s="164">
        <v>41656</v>
      </c>
      <c r="C18" s="118" t="s">
        <v>2291</v>
      </c>
      <c r="D18" s="119" t="s">
        <v>94</v>
      </c>
      <c r="E18" s="162">
        <v>10167217</v>
      </c>
      <c r="F18" s="119">
        <v>23971111</v>
      </c>
      <c r="G18" s="119">
        <v>2704003</v>
      </c>
      <c r="H18" s="120" t="str">
        <f>IF(G18="","",VLOOKUP(G18,ARANCEL!$B$5:$D$121,2,FALSE))</f>
        <v xml:space="preserve">CORONA PERIFERICA CON PERNO MUÑON COLADO </v>
      </c>
      <c r="I18" s="121" t="s">
        <v>337</v>
      </c>
      <c r="J18" s="119">
        <v>1</v>
      </c>
      <c r="K18" s="122">
        <f>IF(G18="","",VLOOKUP(G18,ARANCEL!$B$5:$D$121,3,FALSE)*J18)</f>
        <v>32612</v>
      </c>
      <c r="L18" s="1229" t="s">
        <v>2842</v>
      </c>
      <c r="M18" s="1229">
        <v>4500216235</v>
      </c>
      <c r="N18" s="1229">
        <v>8408</v>
      </c>
    </row>
    <row r="19" spans="1:14" x14ac:dyDescent="0.25">
      <c r="A19" s="119" t="s">
        <v>305</v>
      </c>
      <c r="B19" s="164">
        <v>41815</v>
      </c>
      <c r="C19" s="118" t="s">
        <v>5377</v>
      </c>
      <c r="D19" s="119" t="s">
        <v>92</v>
      </c>
      <c r="E19" s="162">
        <v>10216860</v>
      </c>
      <c r="F19" s="119">
        <v>27117084</v>
      </c>
      <c r="G19" s="119">
        <v>2704005</v>
      </c>
      <c r="H19" s="120" t="str">
        <f>IF(G19="","",VLOOKUP(G19,ARANCEL!$B$5:$D$121,2,FALSE))</f>
        <v>PROVISORIO</v>
      </c>
      <c r="I19" s="121" t="s">
        <v>326</v>
      </c>
      <c r="J19" s="119">
        <v>1</v>
      </c>
      <c r="K19" s="122">
        <f>IF(G19="","",VLOOKUP(G19,ARANCEL!$B$5:$D$121,3,FALSE)*J19)</f>
        <v>3250</v>
      </c>
      <c r="L19" s="1229" t="s">
        <v>5742</v>
      </c>
      <c r="M19" s="1229">
        <v>4500239478</v>
      </c>
      <c r="N19" s="1229" t="s">
        <v>5757</v>
      </c>
    </row>
    <row r="20" spans="1:14" x14ac:dyDescent="0.25">
      <c r="A20" s="119" t="s">
        <v>606</v>
      </c>
      <c r="B20" s="164">
        <v>41845</v>
      </c>
      <c r="C20" s="118" t="s">
        <v>5377</v>
      </c>
      <c r="D20" s="119" t="s">
        <v>92</v>
      </c>
      <c r="E20" s="162">
        <v>10216860</v>
      </c>
      <c r="F20" s="119">
        <v>27117084</v>
      </c>
      <c r="G20" s="119">
        <v>2704003</v>
      </c>
      <c r="H20" s="120" t="str">
        <f>IF(G20="","",VLOOKUP(G20,ARANCEL!$B$5:$D$121,2,FALSE))</f>
        <v xml:space="preserve">CORONA PERIFERICA CON PERNO MUÑON COLADO </v>
      </c>
      <c r="I20" s="121" t="s">
        <v>326</v>
      </c>
      <c r="J20" s="119">
        <v>1</v>
      </c>
      <c r="K20" s="122">
        <f>IF(G20="","",VLOOKUP(G20,ARANCEL!$B$5:$D$121,3,FALSE)*J20)</f>
        <v>32612</v>
      </c>
      <c r="L20" s="1229" t="s">
        <v>6017</v>
      </c>
      <c r="M20" s="1229">
        <v>4500243713</v>
      </c>
      <c r="N20" s="1229">
        <v>9796</v>
      </c>
    </row>
    <row r="21" spans="1:14" x14ac:dyDescent="0.25">
      <c r="A21" s="119" t="s">
        <v>305</v>
      </c>
      <c r="B21" s="164">
        <v>41864</v>
      </c>
      <c r="C21" s="118" t="s">
        <v>5377</v>
      </c>
      <c r="D21" s="119" t="s">
        <v>92</v>
      </c>
      <c r="E21" s="162">
        <v>10242336</v>
      </c>
      <c r="F21" s="119">
        <v>27424082</v>
      </c>
      <c r="G21" s="119">
        <v>2704003</v>
      </c>
      <c r="H21" s="120" t="str">
        <f>IF(G21="","",VLOOKUP(G21,ARANCEL!$B$5:$D$121,2,FALSE))</f>
        <v xml:space="preserve">CORONA PERIFERICA CON PERNO MUÑON COLADO </v>
      </c>
      <c r="I21" s="121" t="s">
        <v>326</v>
      </c>
      <c r="J21" s="119">
        <v>1</v>
      </c>
      <c r="K21" s="122">
        <f>IF(G21="","",VLOOKUP(G21,ARANCEL!$B$5:$D$121,3,FALSE)*J21)</f>
        <v>32612</v>
      </c>
      <c r="L21" s="1235" t="str">
        <f>IF(E21="","","IMPAGO")</f>
        <v>IMPAGO</v>
      </c>
      <c r="M21" s="1235" t="str">
        <f>IF(L21="IMPAGO","SIN O.C.","")</f>
        <v>SIN O.C.</v>
      </c>
      <c r="N21" s="1235" t="str">
        <f>IF(L21="IMPAGO","SIN FACT.","")</f>
        <v>SIN FACT.</v>
      </c>
    </row>
    <row r="22" spans="1:14" x14ac:dyDescent="0.25">
      <c r="A22" s="119" t="s">
        <v>313</v>
      </c>
      <c r="B22" s="164">
        <v>42057</v>
      </c>
      <c r="C22" s="118" t="s">
        <v>9843</v>
      </c>
      <c r="D22" s="119" t="s">
        <v>9844</v>
      </c>
      <c r="E22" s="141">
        <v>10314072</v>
      </c>
      <c r="F22" s="119">
        <v>30719245</v>
      </c>
      <c r="G22" s="119">
        <v>2705003</v>
      </c>
      <c r="H22" s="120" t="str">
        <f>IF(G22="","",VLOOKUP(G22,ARANCEL!$B$5:$D$121,2,FALSE))</f>
        <v>INCRUSTACION ESTETICA (ART-GLASS O CERAMICA)</v>
      </c>
      <c r="I22" s="121"/>
      <c r="J22" s="119">
        <v>1</v>
      </c>
      <c r="K22" s="196">
        <f>IF(G22="","",VLOOKUP(G22,ARANCEL!$B$5:$D$121,3,FALSE)*J22)</f>
        <v>15676</v>
      </c>
      <c r="L22" s="1235" t="str">
        <f>IF(E22="","","IMPAGO")</f>
        <v>IMPAGO</v>
      </c>
      <c r="M22" s="1235" t="str">
        <f>IF(L22="IMPAGO","SIN O.C.","")</f>
        <v>SIN O.C.</v>
      </c>
      <c r="N22" s="1235" t="str">
        <f>IF(L22="IMPAGO","SIN FACT.","")</f>
        <v>SIN FACT.</v>
      </c>
    </row>
    <row r="23" spans="1:14" x14ac:dyDescent="0.25">
      <c r="A23" s="119" t="s">
        <v>305</v>
      </c>
      <c r="B23" s="164">
        <v>41982</v>
      </c>
      <c r="C23" s="118" t="s">
        <v>8752</v>
      </c>
      <c r="D23" s="119" t="s">
        <v>2162</v>
      </c>
      <c r="E23" s="162">
        <v>10291183</v>
      </c>
      <c r="F23" s="119">
        <v>29223998</v>
      </c>
      <c r="G23" s="119">
        <v>2705003</v>
      </c>
      <c r="H23" s="120" t="str">
        <f>IF(G23="","",VLOOKUP(G23,ARANCEL!$B$5:$D$121,2,FALSE))</f>
        <v>INCRUSTACION ESTETICA (ART-GLASS O CERAMICA)</v>
      </c>
      <c r="I23" s="121" t="s">
        <v>335</v>
      </c>
      <c r="J23" s="119">
        <v>1</v>
      </c>
      <c r="K23" s="122">
        <f>IF(G23="","",VLOOKUP(G23,ARANCEL!$B$5:$D$121,3,FALSE)*J23)</f>
        <v>15676</v>
      </c>
      <c r="L23" s="1349" t="s">
        <v>9431</v>
      </c>
      <c r="M23" s="1349">
        <v>4500269293</v>
      </c>
      <c r="N23" s="1349" t="s">
        <v>9455</v>
      </c>
    </row>
    <row r="24" spans="1:14" x14ac:dyDescent="0.25">
      <c r="A24" s="169" t="s">
        <v>305</v>
      </c>
      <c r="B24" s="164">
        <v>41689</v>
      </c>
      <c r="C24" s="118" t="s">
        <v>930</v>
      </c>
      <c r="D24" s="119" t="s">
        <v>91</v>
      </c>
      <c r="E24" s="162">
        <v>10176362</v>
      </c>
      <c r="F24" s="119">
        <v>25103853</v>
      </c>
      <c r="G24" s="119">
        <v>2704003</v>
      </c>
      <c r="H24" s="120" t="str">
        <f>IF(G24="","",VLOOKUP(G24,ARANCEL!$B$5:$D$121,2,FALSE))</f>
        <v xml:space="preserve">CORONA PERIFERICA CON PERNO MUÑON COLADO </v>
      </c>
      <c r="I24" s="121" t="s">
        <v>323</v>
      </c>
      <c r="J24" s="119">
        <v>1</v>
      </c>
      <c r="K24" s="122">
        <f>IF(G24="","",VLOOKUP(G24,ARANCEL!$B$5:$D$121,3,FALSE)*J24)</f>
        <v>32612</v>
      </c>
      <c r="L24" s="1229" t="s">
        <v>3438</v>
      </c>
      <c r="M24" s="1229">
        <v>4500220800</v>
      </c>
      <c r="N24" s="1229">
        <v>8633</v>
      </c>
    </row>
    <row r="25" spans="1:14" x14ac:dyDescent="0.25">
      <c r="A25" s="927" t="s">
        <v>305</v>
      </c>
      <c r="B25" s="164">
        <v>41788</v>
      </c>
      <c r="C25" s="118" t="s">
        <v>930</v>
      </c>
      <c r="D25" s="119" t="s">
        <v>92</v>
      </c>
      <c r="E25" s="162">
        <v>10204632</v>
      </c>
      <c r="F25" s="119">
        <v>26504195</v>
      </c>
      <c r="G25" s="119">
        <v>2704003</v>
      </c>
      <c r="H25" s="120" t="str">
        <f>IF(G25="","",VLOOKUP(G25,ARANCEL!$B$5:$D$121,2,FALSE))</f>
        <v xml:space="preserve">CORONA PERIFERICA CON PERNO MUÑON COLADO </v>
      </c>
      <c r="I25" s="121" t="s">
        <v>325</v>
      </c>
      <c r="J25" s="119">
        <v>1</v>
      </c>
      <c r="K25" s="122">
        <f>IF(G25="","",VLOOKUP(G25,ARANCEL!$B$5:$D$121,3,FALSE)*J25)</f>
        <v>32612</v>
      </c>
      <c r="L25" s="1229" t="s">
        <v>8279</v>
      </c>
      <c r="M25" s="1229">
        <v>4500259067</v>
      </c>
      <c r="N25" s="1229" t="s">
        <v>8285</v>
      </c>
    </row>
    <row r="26" spans="1:14" x14ac:dyDescent="0.25">
      <c r="A26" s="169" t="s">
        <v>313</v>
      </c>
      <c r="B26" s="164">
        <v>41802</v>
      </c>
      <c r="C26" s="118" t="s">
        <v>930</v>
      </c>
      <c r="D26" s="119" t="s">
        <v>92</v>
      </c>
      <c r="E26" s="162">
        <v>10211278</v>
      </c>
      <c r="F26" s="119"/>
      <c r="G26" s="119">
        <v>2704003</v>
      </c>
      <c r="H26" s="120" t="str">
        <f>IF(G26="","",VLOOKUP(G26,ARANCEL!$B$5:$D$121,2,FALSE))</f>
        <v xml:space="preserve">CORONA PERIFERICA CON PERNO MUÑON COLADO </v>
      </c>
      <c r="I26" s="121"/>
      <c r="J26" s="119">
        <v>1</v>
      </c>
      <c r="K26" s="122">
        <f>IF(G26="","",VLOOKUP(G26,ARANCEL!$B$5:$D$121,3,FALSE)*J26)</f>
        <v>32612</v>
      </c>
      <c r="L26" s="1229" t="s">
        <v>6017</v>
      </c>
      <c r="M26" s="1229">
        <v>4500243713</v>
      </c>
      <c r="N26" s="1229">
        <v>9796</v>
      </c>
    </row>
    <row r="27" spans="1:14" x14ac:dyDescent="0.25">
      <c r="A27" s="119" t="s">
        <v>305</v>
      </c>
      <c r="B27" s="164">
        <v>41813</v>
      </c>
      <c r="C27" s="118" t="s">
        <v>930</v>
      </c>
      <c r="D27" s="119" t="s">
        <v>92</v>
      </c>
      <c r="E27" s="162">
        <v>10214529</v>
      </c>
      <c r="F27" s="119">
        <v>26504195</v>
      </c>
      <c r="G27" s="119">
        <v>2707001</v>
      </c>
      <c r="H27" s="120" t="str">
        <f>IF(G27="","",VLOOKUP(G27,ARANCEL!$B$5:$D$121,2,FALSE))</f>
        <v xml:space="preserve">PLANO DE RELAJACION </v>
      </c>
      <c r="I27" s="121" t="s">
        <v>306</v>
      </c>
      <c r="J27" s="119">
        <v>1</v>
      </c>
      <c r="K27" s="122">
        <f>IF(G27="","",VLOOKUP(G27,ARANCEL!$B$5:$D$121,3,FALSE)*J27)</f>
        <v>9221</v>
      </c>
      <c r="L27" s="1229" t="s">
        <v>5742</v>
      </c>
      <c r="M27" s="1229">
        <v>4500239478</v>
      </c>
      <c r="N27" s="1229" t="s">
        <v>5757</v>
      </c>
    </row>
    <row r="28" spans="1:14" x14ac:dyDescent="0.25">
      <c r="A28" s="119" t="s">
        <v>305</v>
      </c>
      <c r="B28" s="164">
        <v>41883</v>
      </c>
      <c r="C28" s="118" t="s">
        <v>6941</v>
      </c>
      <c r="D28" s="119" t="s">
        <v>1619</v>
      </c>
      <c r="E28" s="162">
        <v>10250751</v>
      </c>
      <c r="F28" s="119">
        <v>28144955</v>
      </c>
      <c r="G28" s="119">
        <v>2704003</v>
      </c>
      <c r="H28" s="120" t="str">
        <f>IF(G28="","",VLOOKUP(G28,ARANCEL!$B$5:$D$121,2,FALSE))</f>
        <v xml:space="preserve">CORONA PERIFERICA CON PERNO MUÑON COLADO </v>
      </c>
      <c r="I28" s="121" t="s">
        <v>633</v>
      </c>
      <c r="J28" s="119">
        <v>1</v>
      </c>
      <c r="K28" s="122">
        <f>IF(G28="","",VLOOKUP(G28,ARANCEL!$B$5:$D$121,3,FALSE)*J28)</f>
        <v>32612</v>
      </c>
      <c r="L28" s="1229" t="s">
        <v>6905</v>
      </c>
      <c r="M28" s="1229">
        <v>4500251394</v>
      </c>
      <c r="N28" s="1229" t="s">
        <v>7149</v>
      </c>
    </row>
    <row r="29" spans="1:14" x14ac:dyDescent="0.25">
      <c r="A29" s="119" t="s">
        <v>305</v>
      </c>
      <c r="B29" s="164">
        <v>41883</v>
      </c>
      <c r="C29" s="118" t="s">
        <v>6941</v>
      </c>
      <c r="D29" s="119" t="s">
        <v>1619</v>
      </c>
      <c r="E29" s="162">
        <v>10250751</v>
      </c>
      <c r="F29" s="119">
        <v>28144955</v>
      </c>
      <c r="G29" s="119">
        <v>2704005</v>
      </c>
      <c r="H29" s="120" t="str">
        <f>IF(G29="","",VLOOKUP(G29,ARANCEL!$B$5:$D$121,2,FALSE))</f>
        <v>PROVISORIO</v>
      </c>
      <c r="I29" s="121" t="s">
        <v>633</v>
      </c>
      <c r="J29" s="119">
        <v>1</v>
      </c>
      <c r="K29" s="122">
        <f>IF(G29="","",VLOOKUP(G29,ARANCEL!$B$5:$D$121,3,FALSE)*J29)</f>
        <v>3250</v>
      </c>
      <c r="L29" s="1229" t="s">
        <v>6905</v>
      </c>
      <c r="M29" s="1229">
        <v>4500251394</v>
      </c>
      <c r="N29" s="1229" t="s">
        <v>7149</v>
      </c>
    </row>
    <row r="30" spans="1:14" x14ac:dyDescent="0.25">
      <c r="A30" s="119" t="s">
        <v>313</v>
      </c>
      <c r="B30" s="164">
        <v>42020</v>
      </c>
      <c r="C30" s="118" t="s">
        <v>6941</v>
      </c>
      <c r="D30" s="119" t="s">
        <v>1619</v>
      </c>
      <c r="E30" s="162">
        <v>10307746</v>
      </c>
      <c r="F30" s="119"/>
      <c r="G30" s="119">
        <v>2704003</v>
      </c>
      <c r="H30" s="120" t="str">
        <f>IF(G30="","",VLOOKUP(G30,ARANCEL!$B$5:$D$121,2,FALSE))</f>
        <v xml:space="preserve">CORONA PERIFERICA CON PERNO MUÑON COLADO </v>
      </c>
      <c r="I30" s="121"/>
      <c r="J30" s="119">
        <v>1</v>
      </c>
      <c r="K30" s="122">
        <f>IF(G30="","",VLOOKUP(G30,ARANCEL!$B$5:$D$121,3,FALSE)*J30)</f>
        <v>32612</v>
      </c>
      <c r="L30" s="1235" t="str">
        <f>IF(E30="","","IMPAGO")</f>
        <v>IMPAGO</v>
      </c>
      <c r="M30" s="1235" t="str">
        <f>IF(L30="IMPAGO","SIN O.C.","")</f>
        <v>SIN O.C.</v>
      </c>
      <c r="N30" s="1235" t="str">
        <f>IF(L30="IMPAGO","SIN FACT.","")</f>
        <v>SIN FACT.</v>
      </c>
    </row>
    <row r="31" spans="1:14" x14ac:dyDescent="0.25">
      <c r="A31" s="119" t="s">
        <v>305</v>
      </c>
      <c r="B31" s="164">
        <v>41978</v>
      </c>
      <c r="C31" s="118" t="s">
        <v>8777</v>
      </c>
      <c r="D31" s="119" t="s">
        <v>1619</v>
      </c>
      <c r="E31" s="162">
        <v>10292151</v>
      </c>
      <c r="F31" s="119">
        <v>29707236</v>
      </c>
      <c r="G31" s="119">
        <v>2704003</v>
      </c>
      <c r="H31" s="120" t="str">
        <f>IF(G31="","",VLOOKUP(G31,ARANCEL!$B$5:$D$121,2,FALSE))</f>
        <v xml:space="preserve">CORONA PERIFERICA CON PERNO MUÑON COLADO </v>
      </c>
      <c r="I31" s="121" t="s">
        <v>8860</v>
      </c>
      <c r="J31" s="119">
        <v>3</v>
      </c>
      <c r="K31" s="122">
        <f>IF(G31="","",VLOOKUP(G31,ARANCEL!$B$5:$D$121,3,FALSE)*J31)</f>
        <v>97836</v>
      </c>
      <c r="L31" s="1235" t="str">
        <f>IF(E31="","","IMPAGO")</f>
        <v>IMPAGO</v>
      </c>
      <c r="M31" s="1235" t="str">
        <f>IF(L31="IMPAGO","SIN O.C.","")</f>
        <v>SIN O.C.</v>
      </c>
      <c r="N31" s="1235" t="str">
        <f>IF(L31="IMPAGO","SIN FACT.","")</f>
        <v>SIN FACT.</v>
      </c>
    </row>
    <row r="32" spans="1:14" x14ac:dyDescent="0.25">
      <c r="A32" s="119" t="s">
        <v>305</v>
      </c>
      <c r="B32" s="164">
        <v>41820</v>
      </c>
      <c r="C32" s="118" t="s">
        <v>5426</v>
      </c>
      <c r="D32" s="119" t="s">
        <v>2878</v>
      </c>
      <c r="E32" s="162">
        <v>10217970</v>
      </c>
      <c r="F32" s="119">
        <v>27119754</v>
      </c>
      <c r="G32" s="119">
        <v>2705003</v>
      </c>
      <c r="H32" s="120" t="str">
        <f>IF(G32="","",VLOOKUP(G32,ARANCEL!$B$5:$D$121,2,FALSE))</f>
        <v>INCRUSTACION ESTETICA (ART-GLASS O CERAMICA)</v>
      </c>
      <c r="I32" s="121" t="s">
        <v>326</v>
      </c>
      <c r="J32" s="119">
        <v>1</v>
      </c>
      <c r="K32" s="122">
        <f>IF(G32="","",VLOOKUP(G32,ARANCEL!$B$5:$D$121,3,FALSE)*J32)</f>
        <v>15676</v>
      </c>
      <c r="L32" s="1229" t="s">
        <v>5742</v>
      </c>
      <c r="M32" s="1229">
        <v>4500239478</v>
      </c>
      <c r="N32" s="1229" t="s">
        <v>5757</v>
      </c>
    </row>
    <row r="33" spans="1:15" x14ac:dyDescent="0.25">
      <c r="A33" s="119" t="s">
        <v>305</v>
      </c>
      <c r="B33" s="164">
        <v>41822</v>
      </c>
      <c r="C33" s="118" t="s">
        <v>5463</v>
      </c>
      <c r="D33" s="119" t="s">
        <v>3579</v>
      </c>
      <c r="E33" s="162">
        <v>10219391</v>
      </c>
      <c r="F33" s="119">
        <v>27184183</v>
      </c>
      <c r="G33" s="119">
        <v>2705003</v>
      </c>
      <c r="H33" s="120" t="str">
        <f>IF(G33="","",VLOOKUP(G33,ARANCEL!$B$5:$D$121,2,FALSE))</f>
        <v>INCRUSTACION ESTETICA (ART-GLASS O CERAMICA)</v>
      </c>
      <c r="I33" s="121" t="s">
        <v>618</v>
      </c>
      <c r="J33" s="119">
        <v>1</v>
      </c>
      <c r="K33" s="122">
        <f>IF(G33="","",VLOOKUP(G33,ARANCEL!$B$5:$D$121,3,FALSE)*J33)</f>
        <v>15676</v>
      </c>
      <c r="L33" s="1229" t="s">
        <v>5742</v>
      </c>
      <c r="M33" s="1229">
        <v>4500241322</v>
      </c>
      <c r="N33" s="1229" t="s">
        <v>5773</v>
      </c>
    </row>
    <row r="34" spans="1:15" s="168" customFormat="1" x14ac:dyDescent="0.25">
      <c r="A34" s="169" t="s">
        <v>313</v>
      </c>
      <c r="B34" s="164">
        <v>41871</v>
      </c>
      <c r="C34" s="118" t="s">
        <v>5463</v>
      </c>
      <c r="D34" s="119" t="s">
        <v>3579</v>
      </c>
      <c r="E34" s="162">
        <v>10219391</v>
      </c>
      <c r="F34" s="119">
        <v>27184183</v>
      </c>
      <c r="G34" s="119">
        <v>2707001</v>
      </c>
      <c r="H34" s="120" t="str">
        <f>IF(G34="","",VLOOKUP(G34,ARANCEL!$B$5:$D$121,2,FALSE))</f>
        <v xml:space="preserve">PLANO DE RELAJACION </v>
      </c>
      <c r="I34" s="121"/>
      <c r="J34" s="119">
        <v>1</v>
      </c>
      <c r="K34" s="122">
        <f>IF(G34="","",VLOOKUP(G34,ARANCEL!$B$5:$D$121,3,FALSE)*J34)</f>
        <v>9221</v>
      </c>
      <c r="L34" s="1229" t="s">
        <v>6905</v>
      </c>
      <c r="M34" s="1229">
        <v>4500249977</v>
      </c>
      <c r="N34" s="1229" t="s">
        <v>6909</v>
      </c>
    </row>
    <row r="35" spans="1:15" s="168" customFormat="1" x14ac:dyDescent="0.25">
      <c r="A35" s="119" t="s">
        <v>305</v>
      </c>
      <c r="B35" s="164">
        <v>41879</v>
      </c>
      <c r="C35" s="118" t="s">
        <v>6764</v>
      </c>
      <c r="D35" s="119" t="s">
        <v>92</v>
      </c>
      <c r="E35" s="162">
        <v>10250786</v>
      </c>
      <c r="F35" s="119">
        <v>27959762</v>
      </c>
      <c r="G35" s="119">
        <v>2704005</v>
      </c>
      <c r="H35" s="120" t="str">
        <f>IF(G35="","",VLOOKUP(G35,ARANCEL!$B$5:$D$121,2,FALSE))</f>
        <v>PROVISORIO</v>
      </c>
      <c r="I35" s="121" t="s">
        <v>316</v>
      </c>
      <c r="J35" s="119">
        <v>1</v>
      </c>
      <c r="K35" s="122">
        <f>IF(G35="","",VLOOKUP(G35,ARANCEL!$B$5:$D$121,3,FALSE)*J35)</f>
        <v>3250</v>
      </c>
      <c r="L35" s="1229" t="s">
        <v>6905</v>
      </c>
      <c r="M35" s="1229">
        <v>4500251394</v>
      </c>
      <c r="N35" s="1229" t="s">
        <v>7149</v>
      </c>
    </row>
    <row r="36" spans="1:15" s="168" customFormat="1" x14ac:dyDescent="0.25">
      <c r="A36" s="169" t="s">
        <v>305</v>
      </c>
      <c r="B36" s="164">
        <v>41893</v>
      </c>
      <c r="C36" s="118" t="s">
        <v>6764</v>
      </c>
      <c r="D36" s="119" t="s">
        <v>92</v>
      </c>
      <c r="E36" s="162">
        <v>10256158</v>
      </c>
      <c r="F36" s="119">
        <v>27959762</v>
      </c>
      <c r="G36" s="119">
        <v>2704003</v>
      </c>
      <c r="H36" s="120" t="str">
        <f>IF(G36="","",VLOOKUP(G36,ARANCEL!$B$5:$D$121,2,FALSE))</f>
        <v xml:space="preserve">CORONA PERIFERICA CON PERNO MUÑON COLADO </v>
      </c>
      <c r="I36" s="121" t="s">
        <v>316</v>
      </c>
      <c r="J36" s="119">
        <v>1</v>
      </c>
      <c r="K36" s="122">
        <f>IF(G36="","",VLOOKUP(G36,ARANCEL!$B$5:$D$121,3,FALSE)*J36)</f>
        <v>32612</v>
      </c>
      <c r="L36" s="1229" t="s">
        <v>7548</v>
      </c>
      <c r="M36" s="1229">
        <v>4500254864</v>
      </c>
      <c r="N36" s="1229" t="s">
        <v>7561</v>
      </c>
    </row>
    <row r="37" spans="1:15" s="168" customFormat="1" x14ac:dyDescent="0.25">
      <c r="A37" s="119" t="s">
        <v>305</v>
      </c>
      <c r="B37" s="164">
        <v>41928</v>
      </c>
      <c r="C37" s="118" t="s">
        <v>6764</v>
      </c>
      <c r="D37" s="119" t="s">
        <v>92</v>
      </c>
      <c r="E37" s="162">
        <v>10250786</v>
      </c>
      <c r="F37" s="119">
        <v>27959762</v>
      </c>
      <c r="G37" s="119">
        <v>2704003</v>
      </c>
      <c r="H37" s="120" t="str">
        <f>IF(G37="","",VLOOKUP(G37,ARANCEL!$B$5:$D$121,2,FALSE))</f>
        <v xml:space="preserve">CORONA PERIFERICA CON PERNO MUÑON COLADO </v>
      </c>
      <c r="I37" s="121" t="s">
        <v>316</v>
      </c>
      <c r="J37" s="119">
        <v>1</v>
      </c>
      <c r="K37" s="122">
        <f>IF(G37="","",VLOOKUP(G37,ARANCEL!$B$5:$D$121,3,FALSE)*J37)</f>
        <v>32612</v>
      </c>
      <c r="L37" s="1229" t="s">
        <v>8279</v>
      </c>
      <c r="M37" s="1229">
        <v>4500259067</v>
      </c>
      <c r="N37" s="1229" t="s">
        <v>8285</v>
      </c>
    </row>
    <row r="38" spans="1:15" x14ac:dyDescent="0.25">
      <c r="A38" s="119" t="s">
        <v>305</v>
      </c>
      <c r="B38" s="164">
        <v>41978</v>
      </c>
      <c r="C38" s="118" t="s">
        <v>6764</v>
      </c>
      <c r="D38" s="119" t="s">
        <v>91</v>
      </c>
      <c r="E38" s="162">
        <v>10290258</v>
      </c>
      <c r="F38" s="119">
        <v>27959762</v>
      </c>
      <c r="G38" s="119">
        <v>2704005</v>
      </c>
      <c r="H38" s="120" t="str">
        <f>IF(G38="","",VLOOKUP(G38,ARANCEL!$B$5:$D$121,2,FALSE))</f>
        <v>PROVISORIO</v>
      </c>
      <c r="I38" s="121" t="s">
        <v>316</v>
      </c>
      <c r="J38" s="119">
        <v>1</v>
      </c>
      <c r="K38" s="122">
        <f>IF(G38="","",VLOOKUP(G38,ARANCEL!$B$5:$D$121,3,FALSE)*J38)</f>
        <v>3250</v>
      </c>
      <c r="L38" s="1229" t="s">
        <v>8256</v>
      </c>
      <c r="M38" s="1229">
        <v>4500265515</v>
      </c>
      <c r="N38" s="1229" t="s">
        <v>8951</v>
      </c>
    </row>
    <row r="39" spans="1:15" x14ac:dyDescent="0.25">
      <c r="A39" s="119" t="s">
        <v>606</v>
      </c>
      <c r="B39" s="164">
        <v>42027</v>
      </c>
      <c r="C39" s="118" t="s">
        <v>6764</v>
      </c>
      <c r="D39" s="119" t="s">
        <v>91</v>
      </c>
      <c r="E39" s="162">
        <v>10312431</v>
      </c>
      <c r="F39" s="119">
        <v>29603632</v>
      </c>
      <c r="G39" s="119">
        <v>2704003</v>
      </c>
      <c r="H39" s="120" t="str">
        <f>IF(G39="","",VLOOKUP(G39,ARANCEL!$B$5:$D$121,2,FALSE))</f>
        <v xml:space="preserve">CORONA PERIFERICA CON PERNO MUÑON COLADO </v>
      </c>
      <c r="I39" s="121" t="s">
        <v>316</v>
      </c>
      <c r="J39" s="119">
        <v>1</v>
      </c>
      <c r="K39" s="122">
        <f>IF(G39="","",VLOOKUP(G39,ARANCEL!$B$5:$D$121,3,FALSE)*J39)</f>
        <v>32612</v>
      </c>
      <c r="L39" s="1235" t="str">
        <f>IF(E39="","","IMPAGO")</f>
        <v>IMPAGO</v>
      </c>
      <c r="M39" s="1235" t="str">
        <f>IF(L39="IMPAGO","SIN O.C.","")</f>
        <v>SIN O.C.</v>
      </c>
      <c r="N39" s="1235" t="str">
        <f>IF(L39="IMPAGO","SIN FACT.","")</f>
        <v>SIN FACT.</v>
      </c>
    </row>
    <row r="40" spans="1:15" x14ac:dyDescent="0.25">
      <c r="A40" s="119" t="s">
        <v>313</v>
      </c>
      <c r="B40" s="164">
        <v>42034</v>
      </c>
      <c r="C40" s="118" t="s">
        <v>6764</v>
      </c>
      <c r="D40" s="119" t="s">
        <v>91</v>
      </c>
      <c r="E40" s="162">
        <v>10314751</v>
      </c>
      <c r="F40" s="119">
        <v>29603637</v>
      </c>
      <c r="G40" s="119">
        <v>2704003</v>
      </c>
      <c r="H40" s="120" t="str">
        <f>IF(G40="","",VLOOKUP(G40,ARANCEL!$B$5:$D$121,2,FALSE))</f>
        <v xml:space="preserve">CORONA PERIFERICA CON PERNO MUÑON COLADO </v>
      </c>
      <c r="I40" s="121"/>
      <c r="J40" s="119">
        <v>1</v>
      </c>
      <c r="K40" s="122">
        <f>IF(G40="","",VLOOKUP(G40,ARANCEL!$B$5:$D$121,3,FALSE)*J40)</f>
        <v>32612</v>
      </c>
      <c r="L40" s="1235" t="str">
        <f>IF(E40="","","IMPAGO")</f>
        <v>IMPAGO</v>
      </c>
      <c r="M40" s="1235" t="str">
        <f>IF(L40="IMPAGO","SIN O.C.","")</f>
        <v>SIN O.C.</v>
      </c>
      <c r="N40" s="1235" t="str">
        <f>IF(L40="IMPAGO","SIN FACT.","")</f>
        <v>SIN FACT.</v>
      </c>
    </row>
    <row r="41" spans="1:15" x14ac:dyDescent="0.25">
      <c r="A41" s="119" t="s">
        <v>305</v>
      </c>
      <c r="B41" s="173">
        <v>41642</v>
      </c>
      <c r="C41" s="118" t="s">
        <v>2286</v>
      </c>
      <c r="D41" s="119" t="s">
        <v>97</v>
      </c>
      <c r="E41" s="162">
        <v>10165997</v>
      </c>
      <c r="F41" s="119">
        <v>24262005</v>
      </c>
      <c r="G41" s="119">
        <v>2704003</v>
      </c>
      <c r="H41" s="120" t="str">
        <f>IF(G41="","",VLOOKUP(G41,ARANCEL!$B$5:$D$121,2,FALSE))</f>
        <v xml:space="preserve">CORONA PERIFERICA CON PERNO MUÑON COLADO </v>
      </c>
      <c r="I41" s="121" t="s">
        <v>809</v>
      </c>
      <c r="J41" s="119">
        <v>1</v>
      </c>
      <c r="K41" s="122">
        <f>IF(G41="","",VLOOKUP(G41,ARANCEL!$B$5:$D$121,3,FALSE)*J41)</f>
        <v>32612</v>
      </c>
      <c r="L41" s="1236" t="s">
        <v>597</v>
      </c>
      <c r="M41" s="1236">
        <v>4500211692</v>
      </c>
      <c r="N41" s="1236">
        <v>8206</v>
      </c>
    </row>
    <row r="42" spans="1:15" x14ac:dyDescent="0.25">
      <c r="A42" s="169" t="s">
        <v>313</v>
      </c>
      <c r="B42" s="159">
        <v>41647</v>
      </c>
      <c r="C42" s="118" t="s">
        <v>2286</v>
      </c>
      <c r="D42" s="119" t="s">
        <v>4604</v>
      </c>
      <c r="E42" s="162">
        <v>10168777</v>
      </c>
      <c r="F42" s="119">
        <v>24262005</v>
      </c>
      <c r="G42" s="119">
        <v>2704003</v>
      </c>
      <c r="H42" s="120" t="str">
        <f>IF(G42="","",VLOOKUP(G42,ARANCEL!$B$5:$D$121,2,FALSE))</f>
        <v xml:space="preserve">CORONA PERIFERICA CON PERNO MUÑON COLADO </v>
      </c>
      <c r="I42" s="121"/>
      <c r="J42" s="119">
        <v>1</v>
      </c>
      <c r="K42" s="122">
        <f>IF(G42="","",VLOOKUP(G42,ARANCEL!$B$5:$D$121,3,FALSE)*J42)</f>
        <v>32612</v>
      </c>
      <c r="L42" s="1229" t="s">
        <v>4612</v>
      </c>
      <c r="M42" s="1229">
        <v>4500230028</v>
      </c>
      <c r="N42" s="1229">
        <v>9210</v>
      </c>
    </row>
    <row r="43" spans="1:15" x14ac:dyDescent="0.25">
      <c r="A43" s="119" t="s">
        <v>305</v>
      </c>
      <c r="B43" s="173">
        <v>41646</v>
      </c>
      <c r="C43" s="118" t="s">
        <v>2285</v>
      </c>
      <c r="D43" s="119" t="s">
        <v>95</v>
      </c>
      <c r="E43" s="162">
        <v>10165014</v>
      </c>
      <c r="F43" s="119">
        <v>227214937</v>
      </c>
      <c r="G43" s="119">
        <v>2704003</v>
      </c>
      <c r="H43" s="120" t="str">
        <f>IF(G43="","",VLOOKUP(G43,ARANCEL!$B$5:$D$121,2,FALSE))</f>
        <v xml:space="preserve">CORONA PERIFERICA CON PERNO MUÑON COLADO </v>
      </c>
      <c r="I43" s="121" t="s">
        <v>308</v>
      </c>
      <c r="J43" s="119">
        <v>1</v>
      </c>
      <c r="K43" s="122">
        <f>IF(G43="","",VLOOKUP(G43,ARANCEL!$B$5:$D$121,3,FALSE)*J43)</f>
        <v>32612</v>
      </c>
      <c r="L43" s="1229" t="s">
        <v>2842</v>
      </c>
      <c r="M43" s="1229">
        <v>4500216235</v>
      </c>
      <c r="N43" s="1229">
        <v>8408</v>
      </c>
    </row>
    <row r="44" spans="1:15" x14ac:dyDescent="0.25">
      <c r="A44" s="119" t="s">
        <v>305</v>
      </c>
      <c r="B44" s="164">
        <v>41862</v>
      </c>
      <c r="C44" s="118" t="s">
        <v>6378</v>
      </c>
      <c r="D44" s="119" t="s">
        <v>91</v>
      </c>
      <c r="E44" s="162">
        <v>10240400</v>
      </c>
      <c r="F44" s="119">
        <v>27955943</v>
      </c>
      <c r="G44" s="119">
        <v>2705003</v>
      </c>
      <c r="H44" s="120" t="str">
        <f>IF(G44="","",VLOOKUP(G44,ARANCEL!$B$5:$D$121,2,FALSE))</f>
        <v>INCRUSTACION ESTETICA (ART-GLASS O CERAMICA)</v>
      </c>
      <c r="I44" s="121" t="s">
        <v>308</v>
      </c>
      <c r="J44" s="119">
        <v>1</v>
      </c>
      <c r="K44" s="122">
        <f>IF(G44="","",VLOOKUP(G44,ARANCEL!$B$5:$D$121,3,FALSE)*J44)</f>
        <v>15676</v>
      </c>
      <c r="L44" s="1229" t="s">
        <v>6905</v>
      </c>
      <c r="M44" s="1229">
        <v>4500249977</v>
      </c>
      <c r="N44" s="1229" t="s">
        <v>6909</v>
      </c>
    </row>
    <row r="45" spans="1:15" x14ac:dyDescent="0.25">
      <c r="A45" s="119" t="s">
        <v>305</v>
      </c>
      <c r="B45" s="164">
        <v>41813</v>
      </c>
      <c r="C45" s="118" t="s">
        <v>5323</v>
      </c>
      <c r="D45" s="119" t="s">
        <v>92</v>
      </c>
      <c r="E45" s="162">
        <v>10214528</v>
      </c>
      <c r="F45" s="119">
        <v>26656781</v>
      </c>
      <c r="G45" s="119">
        <v>2704005</v>
      </c>
      <c r="H45" s="120" t="str">
        <f>IF(G45="","",VLOOKUP(G45,ARANCEL!$B$5:$D$121,2,FALSE))</f>
        <v>PROVISORIO</v>
      </c>
      <c r="I45" s="121" t="s">
        <v>317</v>
      </c>
      <c r="J45" s="119">
        <v>1</v>
      </c>
      <c r="K45" s="122">
        <f>IF(G45="","",VLOOKUP(G45,ARANCEL!$B$5:$D$121,3,FALSE)*J45)</f>
        <v>3250</v>
      </c>
      <c r="L45" s="1229" t="s">
        <v>5742</v>
      </c>
      <c r="M45" s="1229">
        <v>4500239478</v>
      </c>
      <c r="N45" s="1229" t="s">
        <v>5757</v>
      </c>
    </row>
    <row r="46" spans="1:15" x14ac:dyDescent="0.25">
      <c r="A46" s="119" t="s">
        <v>305</v>
      </c>
      <c r="B46" s="164">
        <v>41838</v>
      </c>
      <c r="C46" s="118" t="s">
        <v>5323</v>
      </c>
      <c r="D46" s="119" t="s">
        <v>92</v>
      </c>
      <c r="E46" s="162">
        <v>10214528</v>
      </c>
      <c r="F46" s="119">
        <v>26656781</v>
      </c>
      <c r="G46" s="119">
        <v>2704003</v>
      </c>
      <c r="H46" s="120" t="str">
        <f>IF(G46="","",VLOOKUP(G46,ARANCEL!$B$5:$D$121,2,FALSE))</f>
        <v xml:space="preserve">CORONA PERIFERICA CON PERNO MUÑON COLADO </v>
      </c>
      <c r="I46" s="121" t="s">
        <v>317</v>
      </c>
      <c r="J46" s="119">
        <v>1</v>
      </c>
      <c r="K46" s="122">
        <f>IF(G46="","",VLOOKUP(G46,ARANCEL!$B$5:$D$121,3,FALSE)*J46)</f>
        <v>32612</v>
      </c>
      <c r="L46" s="1229" t="s">
        <v>6905</v>
      </c>
      <c r="M46" s="1229">
        <v>4500249977</v>
      </c>
      <c r="N46" s="1229" t="s">
        <v>6909</v>
      </c>
    </row>
    <row r="47" spans="1:15" x14ac:dyDescent="0.25">
      <c r="A47" s="119" t="s">
        <v>305</v>
      </c>
      <c r="B47" s="164">
        <v>41926</v>
      </c>
      <c r="C47" s="118" t="s">
        <v>7618</v>
      </c>
      <c r="D47" s="119" t="s">
        <v>91</v>
      </c>
      <c r="E47" s="162">
        <v>10263728</v>
      </c>
      <c r="F47" s="119">
        <v>28823452</v>
      </c>
      <c r="G47" s="119">
        <v>2704005</v>
      </c>
      <c r="H47" s="120" t="str">
        <f>IF(G47="","",VLOOKUP(G47,ARANCEL!$B$5:$D$121,2,FALSE))</f>
        <v>PROVISORIO</v>
      </c>
      <c r="I47" s="121" t="s">
        <v>315</v>
      </c>
      <c r="J47" s="119">
        <v>1</v>
      </c>
      <c r="K47" s="122">
        <f>IF(G47="","",VLOOKUP(G47,ARANCEL!$B$5:$D$121,3,FALSE)*J47)</f>
        <v>3250</v>
      </c>
      <c r="L47" s="1229" t="s">
        <v>8279</v>
      </c>
      <c r="M47" s="1229">
        <v>4500259067</v>
      </c>
      <c r="N47" s="1229" t="s">
        <v>8285</v>
      </c>
    </row>
    <row r="48" spans="1:15" x14ac:dyDescent="0.25">
      <c r="A48" s="119" t="s">
        <v>305</v>
      </c>
      <c r="B48" s="164">
        <v>41954</v>
      </c>
      <c r="C48" s="118" t="s">
        <v>7618</v>
      </c>
      <c r="D48" s="119" t="s">
        <v>91</v>
      </c>
      <c r="E48" s="162">
        <v>10263728</v>
      </c>
      <c r="F48" s="119">
        <v>28823452</v>
      </c>
      <c r="G48" s="119">
        <v>2704003</v>
      </c>
      <c r="H48" s="120" t="str">
        <f>IF(G48="","",VLOOKUP(G48,ARANCEL!$B$5:$D$121,2,FALSE))</f>
        <v xml:space="preserve">CORONA PERIFERICA CON PERNO MUÑON COLADO </v>
      </c>
      <c r="I48" s="121" t="s">
        <v>315</v>
      </c>
      <c r="J48" s="119">
        <v>1</v>
      </c>
      <c r="K48" s="122">
        <f>IF(G48="","",VLOOKUP(G48,ARANCEL!$B$5:$D$121,3,FALSE)*J48)</f>
        <v>32612</v>
      </c>
      <c r="L48" s="1229" t="s">
        <v>8256</v>
      </c>
      <c r="M48" s="1229">
        <v>4500265515</v>
      </c>
      <c r="N48" s="1229" t="s">
        <v>8951</v>
      </c>
      <c r="O48" s="161"/>
    </row>
    <row r="49" spans="1:14" x14ac:dyDescent="0.25">
      <c r="A49" s="119" t="s">
        <v>305</v>
      </c>
      <c r="B49" s="173">
        <v>41642</v>
      </c>
      <c r="C49" s="118" t="s">
        <v>2284</v>
      </c>
      <c r="D49" s="119" t="s">
        <v>94</v>
      </c>
      <c r="E49" s="162">
        <v>10168778</v>
      </c>
      <c r="F49" s="119">
        <v>24315326</v>
      </c>
      <c r="G49" s="119">
        <v>2704005</v>
      </c>
      <c r="H49" s="120" t="str">
        <f>IF(G49="","",VLOOKUP(G49,ARANCEL!$B$5:$D$121,2,FALSE))</f>
        <v>PROVISORIO</v>
      </c>
      <c r="I49" s="121" t="s">
        <v>317</v>
      </c>
      <c r="J49" s="119">
        <v>1</v>
      </c>
      <c r="K49" s="122">
        <f>IF(G49="","",VLOOKUP(G49,ARANCEL!$B$5:$D$121,3,FALSE)*J49)</f>
        <v>3250</v>
      </c>
      <c r="L49" s="1229" t="s">
        <v>2842</v>
      </c>
      <c r="M49" s="1229">
        <v>4500216235</v>
      </c>
      <c r="N49" s="1229">
        <v>8408</v>
      </c>
    </row>
    <row r="50" spans="1:14" x14ac:dyDescent="0.25">
      <c r="A50" s="119" t="s">
        <v>305</v>
      </c>
      <c r="B50" s="164">
        <v>41659</v>
      </c>
      <c r="C50" s="118" t="s">
        <v>2284</v>
      </c>
      <c r="D50" s="119" t="s">
        <v>94</v>
      </c>
      <c r="E50" s="162">
        <v>10168778</v>
      </c>
      <c r="F50" s="119">
        <v>24315326</v>
      </c>
      <c r="G50" s="119">
        <v>2704003</v>
      </c>
      <c r="H50" s="120" t="str">
        <f>IF(G50="","",VLOOKUP(G50,ARANCEL!$B$5:$D$121,2,FALSE))</f>
        <v xml:space="preserve">CORONA PERIFERICA CON PERNO MUÑON COLADO </v>
      </c>
      <c r="I50" s="121" t="s">
        <v>317</v>
      </c>
      <c r="J50" s="119">
        <v>1</v>
      </c>
      <c r="K50" s="122">
        <f>IF(G50="","",VLOOKUP(G50,ARANCEL!$B$5:$D$121,3,FALSE)*J50)</f>
        <v>32612</v>
      </c>
      <c r="L50" s="1229" t="s">
        <v>2842</v>
      </c>
      <c r="M50" s="1229">
        <v>4500216235</v>
      </c>
      <c r="N50" s="1229">
        <v>8408</v>
      </c>
    </row>
    <row r="51" spans="1:14" x14ac:dyDescent="0.25">
      <c r="A51" s="119" t="s">
        <v>305</v>
      </c>
      <c r="B51" s="164">
        <v>41793</v>
      </c>
      <c r="C51" s="118" t="s">
        <v>2284</v>
      </c>
      <c r="D51" s="119" t="s">
        <v>94</v>
      </c>
      <c r="E51" s="162">
        <v>10206136</v>
      </c>
      <c r="F51" s="119">
        <v>25513352</v>
      </c>
      <c r="G51" s="119">
        <v>2704005</v>
      </c>
      <c r="H51" s="120" t="str">
        <f>IF(G51="","",VLOOKUP(G51,ARANCEL!$B$5:$D$121,2,FALSE))</f>
        <v>PROVISORIO</v>
      </c>
      <c r="I51" s="121" t="s">
        <v>329</v>
      </c>
      <c r="J51" s="119">
        <v>1</v>
      </c>
      <c r="K51" s="122">
        <f>IF(G51="","",VLOOKUP(G51,ARANCEL!$B$5:$D$121,3,FALSE)*J51)</f>
        <v>3250</v>
      </c>
      <c r="L51" s="1229" t="s">
        <v>5742</v>
      </c>
      <c r="M51" s="1229">
        <v>4500239478</v>
      </c>
      <c r="N51" s="1229" t="s">
        <v>5757</v>
      </c>
    </row>
    <row r="52" spans="1:14" x14ac:dyDescent="0.25">
      <c r="A52" s="169" t="s">
        <v>313</v>
      </c>
      <c r="B52" s="164">
        <v>41793</v>
      </c>
      <c r="C52" s="118" t="s">
        <v>2284</v>
      </c>
      <c r="D52" s="119" t="s">
        <v>6070</v>
      </c>
      <c r="E52" s="162">
        <v>10206135</v>
      </c>
      <c r="F52" s="119">
        <v>2553352</v>
      </c>
      <c r="G52" s="119">
        <v>2704005</v>
      </c>
      <c r="H52" s="120" t="str">
        <f>IF(G52="","",VLOOKUP(G52,ARANCEL!$B$5:$D$121,2,FALSE))</f>
        <v>PROVISORIO</v>
      </c>
      <c r="I52" s="121"/>
      <c r="J52" s="119">
        <v>1</v>
      </c>
      <c r="K52" s="122">
        <f>IF(G52="","",VLOOKUP(G52,ARANCEL!$B$5:$D$121,3,FALSE)*J52)</f>
        <v>3250</v>
      </c>
      <c r="L52" s="1229" t="s">
        <v>6017</v>
      </c>
      <c r="M52" s="1229">
        <v>4500243712</v>
      </c>
      <c r="N52" s="1229">
        <v>9795</v>
      </c>
    </row>
    <row r="53" spans="1:14" x14ac:dyDescent="0.25">
      <c r="A53" s="119" t="s">
        <v>305</v>
      </c>
      <c r="B53" s="164">
        <v>41810</v>
      </c>
      <c r="C53" s="118" t="s">
        <v>2284</v>
      </c>
      <c r="D53" s="119" t="s">
        <v>94</v>
      </c>
      <c r="E53" s="162">
        <v>10206136</v>
      </c>
      <c r="F53" s="119">
        <v>25513352</v>
      </c>
      <c r="G53" s="119">
        <v>2704016</v>
      </c>
      <c r="H53" s="120" t="str">
        <f>IF(G53="","",VLOOKUP(G53,ARANCEL!$B$5:$D$121,2,FALSE))</f>
        <v xml:space="preserve">CORONA PROCERA </v>
      </c>
      <c r="I53" s="121" t="s">
        <v>329</v>
      </c>
      <c r="J53" s="119">
        <v>1</v>
      </c>
      <c r="K53" s="122">
        <f>IF(G53="","",VLOOKUP(G53,ARANCEL!$B$5:$D$121,3,FALSE)*J53)</f>
        <v>58477</v>
      </c>
      <c r="L53" s="1229" t="s">
        <v>5742</v>
      </c>
      <c r="M53" s="1229">
        <v>4500239478</v>
      </c>
      <c r="N53" s="1229" t="s">
        <v>5757</v>
      </c>
    </row>
    <row r="54" spans="1:14" x14ac:dyDescent="0.25">
      <c r="A54" s="119" t="s">
        <v>305</v>
      </c>
      <c r="B54" s="164">
        <v>41947</v>
      </c>
      <c r="C54" s="118" t="s">
        <v>8120</v>
      </c>
      <c r="D54" s="119" t="s">
        <v>93</v>
      </c>
      <c r="E54" s="162">
        <v>10276509</v>
      </c>
      <c r="F54" s="119">
        <v>28983907</v>
      </c>
      <c r="G54" s="119">
        <v>2705003</v>
      </c>
      <c r="H54" s="120" t="str">
        <f>IF(G54="","",VLOOKUP(G54,ARANCEL!$B$5:$D$121,2,FALSE))</f>
        <v>INCRUSTACION ESTETICA (ART-GLASS O CERAMICA)</v>
      </c>
      <c r="I54" s="121" t="s">
        <v>312</v>
      </c>
      <c r="J54" s="119">
        <v>1</v>
      </c>
      <c r="K54" s="122">
        <f>IF(G54="","",VLOOKUP(G54,ARANCEL!$B$5:$D$121,3,FALSE)*J54)</f>
        <v>15676</v>
      </c>
      <c r="L54" s="1235" t="str">
        <f>IF(E54="","","IMPAGO")</f>
        <v>IMPAGO</v>
      </c>
      <c r="M54" s="1235" t="str">
        <f>IF(L54="IMPAGO","SIN O.C.","")</f>
        <v>SIN O.C.</v>
      </c>
      <c r="N54" s="1235" t="str">
        <f>IF(L54="IMPAGO","SIN FACT.","")</f>
        <v>SIN FACT.</v>
      </c>
    </row>
    <row r="55" spans="1:14" x14ac:dyDescent="0.25">
      <c r="A55" s="119" t="s">
        <v>313</v>
      </c>
      <c r="B55" s="164">
        <v>41961</v>
      </c>
      <c r="C55" s="118" t="s">
        <v>8408</v>
      </c>
      <c r="D55" s="119" t="s">
        <v>91</v>
      </c>
      <c r="E55" s="162">
        <v>10281110</v>
      </c>
      <c r="F55" s="119">
        <v>28823452</v>
      </c>
      <c r="G55" s="119">
        <v>2704003</v>
      </c>
      <c r="H55" s="120" t="str">
        <f>IF(G55="","",VLOOKUP(G55,ARANCEL!$B$5:$D$121,2,FALSE))</f>
        <v xml:space="preserve">CORONA PERIFERICA CON PERNO MUÑON COLADO </v>
      </c>
      <c r="I55" s="121"/>
      <c r="J55" s="119">
        <v>1</v>
      </c>
      <c r="K55" s="122">
        <f>IF(G55="","",VLOOKUP(G55,ARANCEL!$B$5:$D$121,3,FALSE)*J55)</f>
        <v>32612</v>
      </c>
      <c r="L55" s="1229" t="s">
        <v>8256</v>
      </c>
      <c r="M55" s="1229">
        <v>4500265515</v>
      </c>
      <c r="N55" s="1229" t="s">
        <v>8951</v>
      </c>
    </row>
    <row r="56" spans="1:14" x14ac:dyDescent="0.25">
      <c r="A56" s="169" t="s">
        <v>313</v>
      </c>
      <c r="B56" s="159">
        <v>41653</v>
      </c>
      <c r="C56" s="118" t="s">
        <v>2283</v>
      </c>
      <c r="D56" s="119" t="s">
        <v>4605</v>
      </c>
      <c r="E56" s="162">
        <v>10169467</v>
      </c>
      <c r="F56" s="119">
        <v>23910051</v>
      </c>
      <c r="G56" s="119">
        <v>2704003</v>
      </c>
      <c r="H56" s="120" t="str">
        <f>IF(G56="","",VLOOKUP(G56,ARANCEL!$B$5:$D$121,2,FALSE))</f>
        <v xml:space="preserve">CORONA PERIFERICA CON PERNO MUÑON COLADO </v>
      </c>
      <c r="I56" s="121"/>
      <c r="J56" s="119">
        <v>1</v>
      </c>
      <c r="K56" s="122">
        <f>IF(G56="","",VLOOKUP(G56,ARANCEL!$B$5:$D$121,3,FALSE)*J56)</f>
        <v>32612</v>
      </c>
      <c r="L56" s="1229" t="s">
        <v>4612</v>
      </c>
      <c r="M56" s="1229">
        <v>4500230028</v>
      </c>
      <c r="N56" s="1229">
        <v>9210</v>
      </c>
    </row>
    <row r="57" spans="1:14" x14ac:dyDescent="0.25">
      <c r="A57" s="119" t="s">
        <v>305</v>
      </c>
      <c r="B57" s="164">
        <v>41681</v>
      </c>
      <c r="C57" s="118" t="s">
        <v>2283</v>
      </c>
      <c r="D57" s="119" t="s">
        <v>94</v>
      </c>
      <c r="E57" s="162">
        <v>10174187</v>
      </c>
      <c r="F57" s="119">
        <v>24821561</v>
      </c>
      <c r="G57" s="119">
        <v>2704005</v>
      </c>
      <c r="H57" s="120" t="str">
        <f>IF(G57="","",VLOOKUP(G57,ARANCEL!$B$5:$D$121,2,FALSE))</f>
        <v>PROVISORIO</v>
      </c>
      <c r="I57" s="121" t="s">
        <v>340</v>
      </c>
      <c r="J57" s="119">
        <v>1</v>
      </c>
      <c r="K57" s="122">
        <f>IF(G57="","",VLOOKUP(G57,ARANCEL!$B$5:$D$121,3,FALSE)*J57)</f>
        <v>3250</v>
      </c>
      <c r="L57" s="1229" t="s">
        <v>3438</v>
      </c>
      <c r="M57" s="1229">
        <v>4500220799</v>
      </c>
      <c r="N57" s="1229">
        <v>8632</v>
      </c>
    </row>
    <row r="58" spans="1:14" x14ac:dyDescent="0.25">
      <c r="A58" s="119" t="s">
        <v>305</v>
      </c>
      <c r="B58" s="164">
        <v>41681</v>
      </c>
      <c r="C58" s="118" t="s">
        <v>2283</v>
      </c>
      <c r="D58" s="119" t="s">
        <v>94</v>
      </c>
      <c r="E58" s="162">
        <v>10174187</v>
      </c>
      <c r="F58" s="119">
        <v>24821561</v>
      </c>
      <c r="G58" s="119">
        <v>2704003</v>
      </c>
      <c r="H58" s="120" t="str">
        <f>IF(G58="","",VLOOKUP(G58,ARANCEL!$B$5:$D$121,2,FALSE))</f>
        <v xml:space="preserve">CORONA PERIFERICA CON PERNO MUÑON COLADO </v>
      </c>
      <c r="I58" s="121" t="s">
        <v>340</v>
      </c>
      <c r="J58" s="119">
        <v>1</v>
      </c>
      <c r="K58" s="122">
        <f>IF(G58="","",VLOOKUP(G58,ARANCEL!$B$5:$D$121,3,FALSE)*J58)</f>
        <v>32612</v>
      </c>
      <c r="L58" s="1229" t="s">
        <v>3438</v>
      </c>
      <c r="M58" s="1229">
        <v>4500220799</v>
      </c>
      <c r="N58" s="1229">
        <v>8632</v>
      </c>
    </row>
    <row r="59" spans="1:14" x14ac:dyDescent="0.25">
      <c r="A59" s="119" t="s">
        <v>305</v>
      </c>
      <c r="B59" s="164">
        <v>41820</v>
      </c>
      <c r="C59" s="118" t="s">
        <v>5427</v>
      </c>
      <c r="D59" s="119" t="s">
        <v>93</v>
      </c>
      <c r="E59" s="162">
        <v>10217971</v>
      </c>
      <c r="F59" s="119">
        <v>27188833</v>
      </c>
      <c r="G59" s="119">
        <v>2705003</v>
      </c>
      <c r="H59" s="120" t="str">
        <f>IF(G59="","",VLOOKUP(G59,ARANCEL!$B$5:$D$121,2,FALSE))</f>
        <v>INCRUSTACION ESTETICA (ART-GLASS O CERAMICA)</v>
      </c>
      <c r="I59" s="121" t="s">
        <v>618</v>
      </c>
      <c r="J59" s="119">
        <v>1</v>
      </c>
      <c r="K59" s="122">
        <f>IF(G59="","",VLOOKUP(G59,ARANCEL!$B$5:$D$121,3,FALSE)*J59)</f>
        <v>15676</v>
      </c>
      <c r="L59" s="1229" t="s">
        <v>5742</v>
      </c>
      <c r="M59" s="1229">
        <v>4500239478</v>
      </c>
      <c r="N59" s="1229" t="s">
        <v>5757</v>
      </c>
    </row>
    <row r="60" spans="1:14" x14ac:dyDescent="0.25">
      <c r="A60" s="119" t="s">
        <v>305</v>
      </c>
      <c r="B60" s="164">
        <v>41855</v>
      </c>
      <c r="C60" s="118" t="s">
        <v>6177</v>
      </c>
      <c r="D60" s="119" t="s">
        <v>2878</v>
      </c>
      <c r="E60" s="162">
        <v>10235671</v>
      </c>
      <c r="F60" s="119">
        <v>27681830</v>
      </c>
      <c r="G60" s="119">
        <v>2705003</v>
      </c>
      <c r="H60" s="120" t="str">
        <f>IF(G60="","",VLOOKUP(G60,ARANCEL!$B$5:$D$121,2,FALSE))</f>
        <v>INCRUSTACION ESTETICA (ART-GLASS O CERAMICA)</v>
      </c>
      <c r="I60" s="121" t="s">
        <v>618</v>
      </c>
      <c r="J60" s="119">
        <v>1</v>
      </c>
      <c r="K60" s="122">
        <f>IF(G60="","",VLOOKUP(G60,ARANCEL!$B$5:$D$121,3,FALSE)*J60)</f>
        <v>15676</v>
      </c>
      <c r="L60" s="1229" t="s">
        <v>6017</v>
      </c>
      <c r="M60" s="1229">
        <v>4500245545</v>
      </c>
      <c r="N60" s="1229">
        <v>9815</v>
      </c>
    </row>
    <row r="61" spans="1:14" x14ac:dyDescent="0.25">
      <c r="A61" s="119" t="s">
        <v>305</v>
      </c>
      <c r="B61" s="164">
        <v>41855</v>
      </c>
      <c r="C61" s="118" t="s">
        <v>6177</v>
      </c>
      <c r="D61" s="119" t="s">
        <v>2878</v>
      </c>
      <c r="E61" s="162">
        <v>10235671</v>
      </c>
      <c r="F61" s="119">
        <v>27681830</v>
      </c>
      <c r="G61" s="119">
        <v>2705003</v>
      </c>
      <c r="H61" s="120" t="str">
        <f>IF(G61="","",VLOOKUP(G61,ARANCEL!$B$5:$D$121,2,FALSE))</f>
        <v>INCRUSTACION ESTETICA (ART-GLASS O CERAMICA)</v>
      </c>
      <c r="I61" s="121" t="s">
        <v>3506</v>
      </c>
      <c r="J61" s="178">
        <v>2</v>
      </c>
      <c r="K61" s="122">
        <f>IF(G61="","",VLOOKUP(G61,ARANCEL!$B$5:$D$121,3,FALSE)*J61)</f>
        <v>31352</v>
      </c>
      <c r="L61" s="1229" t="s">
        <v>6905</v>
      </c>
      <c r="M61" s="1229">
        <v>4500249977</v>
      </c>
      <c r="N61" s="1229" t="s">
        <v>6909</v>
      </c>
    </row>
    <row r="62" spans="1:14" x14ac:dyDescent="0.25">
      <c r="A62" s="119" t="s">
        <v>305</v>
      </c>
      <c r="B62" s="164">
        <v>41889</v>
      </c>
      <c r="C62" s="118" t="s">
        <v>6177</v>
      </c>
      <c r="D62" s="119" t="s">
        <v>2878</v>
      </c>
      <c r="E62" s="162">
        <v>10253483</v>
      </c>
      <c r="F62" s="119">
        <v>28007556</v>
      </c>
      <c r="G62" s="119">
        <v>2705003</v>
      </c>
      <c r="H62" s="120" t="str">
        <f>IF(G62="","",VLOOKUP(G62,ARANCEL!$B$5:$D$121,2,FALSE))</f>
        <v>INCRUSTACION ESTETICA (ART-GLASS O CERAMICA)</v>
      </c>
      <c r="I62" s="121" t="s">
        <v>779</v>
      </c>
      <c r="J62" s="119">
        <v>2</v>
      </c>
      <c r="K62" s="122">
        <f>IF(G62="","",VLOOKUP(G62,ARANCEL!$B$5:$D$121,3,FALSE)*J62)</f>
        <v>31352</v>
      </c>
      <c r="L62" s="1229" t="s">
        <v>6905</v>
      </c>
      <c r="M62" s="1229">
        <v>4500251394</v>
      </c>
      <c r="N62" s="1229" t="s">
        <v>7149</v>
      </c>
    </row>
    <row r="63" spans="1:14" x14ac:dyDescent="0.25">
      <c r="A63" s="119" t="s">
        <v>305</v>
      </c>
      <c r="B63" s="164">
        <v>41681</v>
      </c>
      <c r="C63" s="118" t="s">
        <v>2795</v>
      </c>
      <c r="D63" s="119" t="s">
        <v>2168</v>
      </c>
      <c r="E63" s="162">
        <v>10174380</v>
      </c>
      <c r="F63" s="119">
        <v>26017595</v>
      </c>
      <c r="G63" s="119">
        <v>2704005</v>
      </c>
      <c r="H63" s="120" t="str">
        <f>IF(G63="","",VLOOKUP(G63,ARANCEL!$B$5:$D$121,2,FALSE))</f>
        <v>PROVISORIO</v>
      </c>
      <c r="I63" s="121" t="s">
        <v>312</v>
      </c>
      <c r="J63" s="119">
        <v>1</v>
      </c>
      <c r="K63" s="122">
        <f>IF(G63="","",VLOOKUP(G63,ARANCEL!$B$5:$D$121,3,FALSE)*J63)</f>
        <v>3250</v>
      </c>
      <c r="L63" s="1229" t="s">
        <v>3438</v>
      </c>
      <c r="M63" s="1229">
        <v>4500220799</v>
      </c>
      <c r="N63" s="1229">
        <v>8632</v>
      </c>
    </row>
    <row r="64" spans="1:14" x14ac:dyDescent="0.25">
      <c r="A64" s="119" t="s">
        <v>305</v>
      </c>
      <c r="B64" s="164">
        <v>41687</v>
      </c>
      <c r="C64" s="118" t="s">
        <v>2795</v>
      </c>
      <c r="D64" s="119" t="s">
        <v>2168</v>
      </c>
      <c r="E64" s="162">
        <v>10174380</v>
      </c>
      <c r="F64" s="119">
        <v>26017595</v>
      </c>
      <c r="G64" s="119">
        <v>2704001</v>
      </c>
      <c r="H64" s="120" t="str">
        <f>IF(G64="","",VLOOKUP(G64,ARANCEL!$B$5:$D$121,2,FALSE))</f>
        <v xml:space="preserve">CORONA DE SUSTITUCION </v>
      </c>
      <c r="I64" s="121" t="s">
        <v>312</v>
      </c>
      <c r="J64" s="119">
        <v>1</v>
      </c>
      <c r="K64" s="122">
        <f>IF(G64="","",VLOOKUP(G64,ARANCEL!$B$5:$D$121,3,FALSE)*J64)</f>
        <v>25865</v>
      </c>
      <c r="L64" s="1229" t="s">
        <v>3438</v>
      </c>
      <c r="M64" s="1229">
        <v>4500220799</v>
      </c>
      <c r="N64" s="1229">
        <v>8632</v>
      </c>
    </row>
    <row r="65" spans="1:14" x14ac:dyDescent="0.25">
      <c r="A65" s="119" t="s">
        <v>305</v>
      </c>
      <c r="B65" s="164">
        <v>41976</v>
      </c>
      <c r="C65" s="118" t="s">
        <v>8659</v>
      </c>
      <c r="D65" s="119" t="s">
        <v>2878</v>
      </c>
      <c r="E65" s="162">
        <v>10289913</v>
      </c>
      <c r="F65" s="119">
        <v>29649815</v>
      </c>
      <c r="G65" s="119">
        <v>2704005</v>
      </c>
      <c r="H65" s="120" t="str">
        <f>IF(G65="","",VLOOKUP(G65,ARANCEL!$B$5:$D$121,2,FALSE))</f>
        <v>PROVISORIO</v>
      </c>
      <c r="I65" s="121" t="s">
        <v>317</v>
      </c>
      <c r="J65" s="119">
        <v>1</v>
      </c>
      <c r="K65" s="122">
        <f>IF(G65="","",VLOOKUP(G65,ARANCEL!$B$5:$D$121,3,FALSE)*J65)</f>
        <v>3250</v>
      </c>
      <c r="L65" s="1229" t="s">
        <v>8256</v>
      </c>
      <c r="M65" s="1229">
        <v>4500265515</v>
      </c>
      <c r="N65" s="1229" t="s">
        <v>8951</v>
      </c>
    </row>
    <row r="66" spans="1:14" x14ac:dyDescent="0.25">
      <c r="A66" s="119" t="s">
        <v>305</v>
      </c>
      <c r="B66" s="164">
        <v>41976</v>
      </c>
      <c r="C66" s="118" t="s">
        <v>8659</v>
      </c>
      <c r="D66" s="119" t="s">
        <v>2878</v>
      </c>
      <c r="E66" s="162">
        <v>10289913</v>
      </c>
      <c r="F66" s="119">
        <v>29649815</v>
      </c>
      <c r="G66" s="119">
        <v>2704003</v>
      </c>
      <c r="H66" s="120" t="str">
        <f>IF(G66="","",VLOOKUP(G66,ARANCEL!$B$5:$D$121,2,FALSE))</f>
        <v xml:space="preserve">CORONA PERIFERICA CON PERNO MUÑON COLADO </v>
      </c>
      <c r="I66" s="121" t="s">
        <v>317</v>
      </c>
      <c r="J66" s="119">
        <v>1</v>
      </c>
      <c r="K66" s="122">
        <f>IF(G66="","",VLOOKUP(G66,ARANCEL!$B$5:$D$121,3,FALSE)*J66)</f>
        <v>32612</v>
      </c>
      <c r="L66" s="1229" t="s">
        <v>8256</v>
      </c>
      <c r="M66" s="1229">
        <v>4500265515</v>
      </c>
      <c r="N66" s="1229" t="s">
        <v>8951</v>
      </c>
    </row>
    <row r="67" spans="1:14" x14ac:dyDescent="0.25">
      <c r="A67" s="119" t="s">
        <v>305</v>
      </c>
      <c r="B67" s="164">
        <v>41827</v>
      </c>
      <c r="C67" s="118" t="s">
        <v>5520</v>
      </c>
      <c r="D67" s="119" t="s">
        <v>97</v>
      </c>
      <c r="E67" s="162">
        <v>10221063</v>
      </c>
      <c r="F67" s="119">
        <v>26713786</v>
      </c>
      <c r="G67" s="119">
        <v>2705003</v>
      </c>
      <c r="H67" s="120" t="str">
        <f>IF(G67="","",VLOOKUP(G67,ARANCEL!$B$5:$D$121,2,FALSE))</f>
        <v>INCRUSTACION ESTETICA (ART-GLASS O CERAMICA)</v>
      </c>
      <c r="I67" s="121" t="s">
        <v>326</v>
      </c>
      <c r="J67" s="119">
        <v>1</v>
      </c>
      <c r="K67" s="122">
        <f>IF(G67="","",VLOOKUP(G67,ARANCEL!$B$5:$D$121,3,FALSE)*J67)</f>
        <v>15676</v>
      </c>
      <c r="L67" s="1229" t="s">
        <v>6017</v>
      </c>
      <c r="M67" s="1229">
        <v>4500243713</v>
      </c>
      <c r="N67" s="1229">
        <v>9796</v>
      </c>
    </row>
    <row r="68" spans="1:14" x14ac:dyDescent="0.25">
      <c r="A68" s="119" t="s">
        <v>305</v>
      </c>
      <c r="B68" s="164">
        <v>41656</v>
      </c>
      <c r="C68" s="118" t="s">
        <v>2280</v>
      </c>
      <c r="D68" s="119" t="s">
        <v>92</v>
      </c>
      <c r="E68" s="162">
        <v>10166920</v>
      </c>
      <c r="F68" s="119">
        <v>24308679</v>
      </c>
      <c r="G68" s="119">
        <v>2704003</v>
      </c>
      <c r="H68" s="120" t="str">
        <f>IF(G68="","",VLOOKUP(G68,ARANCEL!$B$5:$D$121,2,FALSE))</f>
        <v xml:space="preserve">CORONA PERIFERICA CON PERNO MUÑON COLADO </v>
      </c>
      <c r="I68" s="121" t="s">
        <v>3105</v>
      </c>
      <c r="J68" s="119">
        <v>2</v>
      </c>
      <c r="K68" s="122">
        <f>IF(G68="","",VLOOKUP(G68,ARANCEL!$B$5:$D$121,3,FALSE)*J68)</f>
        <v>65224</v>
      </c>
      <c r="L68" s="1229" t="s">
        <v>2842</v>
      </c>
      <c r="M68" s="1229">
        <v>4500216235</v>
      </c>
      <c r="N68" s="1229">
        <v>8408</v>
      </c>
    </row>
    <row r="69" spans="1:14" x14ac:dyDescent="0.25">
      <c r="A69" s="119" t="s">
        <v>305</v>
      </c>
      <c r="B69" s="164">
        <v>41660</v>
      </c>
      <c r="C69" s="118" t="s">
        <v>2280</v>
      </c>
      <c r="D69" s="119" t="s">
        <v>92</v>
      </c>
      <c r="E69" s="162">
        <v>10166920</v>
      </c>
      <c r="F69" s="119">
        <v>24308679</v>
      </c>
      <c r="G69" s="119">
        <v>2704012</v>
      </c>
      <c r="H69" s="120" t="str">
        <f>IF(G69="","",VLOOKUP(G69,ARANCEL!$B$5:$D$121,2,FALSE))</f>
        <v xml:space="preserve">INTERMEDIARIO O PONTICO </v>
      </c>
      <c r="I69" s="121" t="s">
        <v>323</v>
      </c>
      <c r="J69" s="119">
        <v>1</v>
      </c>
      <c r="K69" s="122">
        <f>IF(G69="","",VLOOKUP(G69,ARANCEL!$B$5:$D$121,3,FALSE)*J69)</f>
        <v>25122</v>
      </c>
      <c r="L69" s="1229" t="s">
        <v>2842</v>
      </c>
      <c r="M69" s="1229">
        <v>4500216235</v>
      </c>
      <c r="N69" s="1229">
        <v>8408</v>
      </c>
    </row>
    <row r="70" spans="1:14" x14ac:dyDescent="0.25">
      <c r="A70" s="119" t="s">
        <v>305</v>
      </c>
      <c r="B70" s="164">
        <v>41660</v>
      </c>
      <c r="C70" s="118" t="s">
        <v>2280</v>
      </c>
      <c r="D70" s="119" t="s">
        <v>92</v>
      </c>
      <c r="E70" s="162">
        <v>10166920</v>
      </c>
      <c r="F70" s="119">
        <v>24308679</v>
      </c>
      <c r="G70" s="119">
        <v>2704008</v>
      </c>
      <c r="H70" s="120" t="str">
        <f>IF(G70="","",VLOOKUP(G70,ARANCEL!$B$5:$D$121,2,FALSE))</f>
        <v>PILAR, INSERCION O PUNTO DE APOYO CON PERNO MUÑON</v>
      </c>
      <c r="I70" s="121" t="s">
        <v>325</v>
      </c>
      <c r="J70" s="119">
        <v>1</v>
      </c>
      <c r="K70" s="122">
        <f>IF(G70="","",VLOOKUP(G70,ARANCEL!$B$5:$D$121,3,FALSE)*J70)</f>
        <v>32612</v>
      </c>
      <c r="L70" s="1229" t="s">
        <v>2842</v>
      </c>
      <c r="M70" s="1229">
        <v>4500216235</v>
      </c>
      <c r="N70" s="1229">
        <v>8408</v>
      </c>
    </row>
    <row r="71" spans="1:14" x14ac:dyDescent="0.25">
      <c r="A71" s="165" t="s">
        <v>305</v>
      </c>
      <c r="B71" s="164">
        <v>41698</v>
      </c>
      <c r="C71" s="118" t="s">
        <v>2280</v>
      </c>
      <c r="D71" s="119" t="s">
        <v>92</v>
      </c>
      <c r="E71" s="162">
        <v>10166920</v>
      </c>
      <c r="F71" s="119">
        <v>24308679</v>
      </c>
      <c r="G71" s="119">
        <v>2704003</v>
      </c>
      <c r="H71" s="120" t="str">
        <f>IF(G71="","",VLOOKUP(G71,ARANCEL!$B$5:$D$121,2,FALSE))</f>
        <v xml:space="preserve">CORONA PERIFERICA CON PERNO MUÑON COLADO </v>
      </c>
      <c r="I71" s="121" t="s">
        <v>311</v>
      </c>
      <c r="J71" s="119">
        <v>1</v>
      </c>
      <c r="K71" s="122">
        <f>IF(G71="","",VLOOKUP(G71,ARANCEL!$B$5:$D$121,3,FALSE)*J71)</f>
        <v>32612</v>
      </c>
      <c r="L71" s="1229" t="s">
        <v>4612</v>
      </c>
      <c r="M71" s="1229">
        <v>4500230028</v>
      </c>
      <c r="N71" s="1229">
        <v>9210</v>
      </c>
    </row>
    <row r="72" spans="1:14" x14ac:dyDescent="0.25">
      <c r="A72" s="165" t="s">
        <v>305</v>
      </c>
      <c r="B72" s="164">
        <v>41698</v>
      </c>
      <c r="C72" s="118" t="s">
        <v>2280</v>
      </c>
      <c r="D72" s="119" t="s">
        <v>92</v>
      </c>
      <c r="E72" s="162">
        <v>10166920</v>
      </c>
      <c r="F72" s="119">
        <v>24308679</v>
      </c>
      <c r="G72" s="119">
        <v>2704003</v>
      </c>
      <c r="H72" s="120" t="str">
        <f>IF(G72="","",VLOOKUP(G72,ARANCEL!$B$5:$D$121,2,FALSE))</f>
        <v xml:space="preserve">CORONA PERIFERICA CON PERNO MUÑON COLADO </v>
      </c>
      <c r="I72" s="121" t="s">
        <v>340</v>
      </c>
      <c r="J72" s="119">
        <v>1</v>
      </c>
      <c r="K72" s="122">
        <f>IF(G72="","",VLOOKUP(G72,ARANCEL!$B$5:$D$121,3,FALSE)*J72)</f>
        <v>32612</v>
      </c>
      <c r="L72" s="1229" t="s">
        <v>4612</v>
      </c>
      <c r="M72" s="1229">
        <v>4500220028</v>
      </c>
      <c r="N72" s="1229">
        <v>9210</v>
      </c>
    </row>
    <row r="73" spans="1:14" x14ac:dyDescent="0.25">
      <c r="A73" s="119" t="s">
        <v>305</v>
      </c>
      <c r="B73" s="164">
        <v>41853</v>
      </c>
      <c r="C73" s="118" t="s">
        <v>6148</v>
      </c>
      <c r="D73" s="119" t="s">
        <v>91</v>
      </c>
      <c r="E73" s="162">
        <v>10234654</v>
      </c>
      <c r="F73" s="119">
        <v>26892501</v>
      </c>
      <c r="G73" s="119">
        <v>2704005</v>
      </c>
      <c r="H73" s="120" t="str">
        <f>IF(G73="","",VLOOKUP(G73,ARANCEL!$B$5:$D$121,2,FALSE))</f>
        <v>PROVISORIO</v>
      </c>
      <c r="I73" s="121" t="s">
        <v>308</v>
      </c>
      <c r="J73" s="119">
        <v>1</v>
      </c>
      <c r="K73" s="122">
        <f>IF(G73="","",VLOOKUP(G73,ARANCEL!$B$5:$D$121,3,FALSE)*J73)</f>
        <v>3250</v>
      </c>
      <c r="L73" s="1229" t="s">
        <v>6017</v>
      </c>
      <c r="M73" s="1229">
        <v>4500245545</v>
      </c>
      <c r="N73" s="1229">
        <v>9815</v>
      </c>
    </row>
    <row r="74" spans="1:14" x14ac:dyDescent="0.25">
      <c r="A74" s="119" t="s">
        <v>305</v>
      </c>
      <c r="B74" s="164">
        <v>41867</v>
      </c>
      <c r="C74" s="118" t="s">
        <v>6148</v>
      </c>
      <c r="D74" s="119" t="s">
        <v>91</v>
      </c>
      <c r="E74" s="162">
        <v>10234654</v>
      </c>
      <c r="F74" s="119">
        <v>26892501</v>
      </c>
      <c r="G74" s="119">
        <v>2704003</v>
      </c>
      <c r="H74" s="120" t="str">
        <f>IF(G74="","",VLOOKUP(G74,ARANCEL!$B$5:$D$121,2,FALSE))</f>
        <v xml:space="preserve">CORONA PERIFERICA CON PERNO MUÑON COLADO </v>
      </c>
      <c r="I74" s="121" t="s">
        <v>308</v>
      </c>
      <c r="J74" s="119">
        <v>1</v>
      </c>
      <c r="K74" s="122">
        <f>IF(G74="","",VLOOKUP(G74,ARANCEL!$B$5:$D$121,3,FALSE)*J74)</f>
        <v>32612</v>
      </c>
      <c r="L74" s="1229" t="s">
        <v>6905</v>
      </c>
      <c r="M74" s="1229">
        <v>4500251394</v>
      </c>
      <c r="N74" s="1229" t="s">
        <v>7149</v>
      </c>
    </row>
    <row r="75" spans="1:14" x14ac:dyDescent="0.25">
      <c r="A75" s="119" t="s">
        <v>305</v>
      </c>
      <c r="B75" s="164">
        <v>41999</v>
      </c>
      <c r="C75" s="118" t="s">
        <v>9154</v>
      </c>
      <c r="D75" s="119" t="s">
        <v>91</v>
      </c>
      <c r="E75" s="162">
        <v>10301589</v>
      </c>
      <c r="F75" s="119">
        <v>30190299</v>
      </c>
      <c r="G75" s="119">
        <v>2704005</v>
      </c>
      <c r="H75" s="120" t="str">
        <f>IF(G75="","",VLOOKUP(G75,ARANCEL!$B$5:$D$121,2,FALSE))</f>
        <v>PROVISORIO</v>
      </c>
      <c r="I75" s="121" t="s">
        <v>613</v>
      </c>
      <c r="J75" s="119">
        <v>1</v>
      </c>
      <c r="K75" s="122">
        <f>IF(G75="","",VLOOKUP(G75,ARANCEL!$B$5:$D$121,3,FALSE)*J75)</f>
        <v>3250</v>
      </c>
      <c r="L75" s="1349" t="s">
        <v>9431</v>
      </c>
      <c r="M75" s="1349">
        <v>4500269293</v>
      </c>
      <c r="N75" s="1349" t="s">
        <v>9455</v>
      </c>
    </row>
    <row r="76" spans="1:14" x14ac:dyDescent="0.25">
      <c r="A76" s="119" t="s">
        <v>305</v>
      </c>
      <c r="B76" s="173">
        <v>41675</v>
      </c>
      <c r="C76" s="118" t="s">
        <v>2714</v>
      </c>
      <c r="D76" s="119" t="s">
        <v>96</v>
      </c>
      <c r="E76" s="162">
        <v>10172886</v>
      </c>
      <c r="F76" s="119">
        <v>24337143</v>
      </c>
      <c r="G76" s="119">
        <v>2705003</v>
      </c>
      <c r="H76" s="120" t="str">
        <f>IF(G76="","",VLOOKUP(G76,ARANCEL!$B$5:$D$121,2,FALSE))</f>
        <v>INCRUSTACION ESTETICA (ART-GLASS O CERAMICA)</v>
      </c>
      <c r="I76" s="121" t="s">
        <v>315</v>
      </c>
      <c r="J76" s="119">
        <v>1</v>
      </c>
      <c r="K76" s="122">
        <f>IF(G76="","",VLOOKUP(G76,ARANCEL!$B$5:$D$121,3,FALSE)*J76)</f>
        <v>15676</v>
      </c>
      <c r="L76" s="1229" t="s">
        <v>3438</v>
      </c>
      <c r="M76" s="1229">
        <v>4500220799</v>
      </c>
      <c r="N76" s="1229">
        <v>8632</v>
      </c>
    </row>
    <row r="77" spans="1:14" x14ac:dyDescent="0.25">
      <c r="A77" s="119" t="s">
        <v>305</v>
      </c>
      <c r="B77" s="164">
        <v>41999</v>
      </c>
      <c r="C77" s="118" t="s">
        <v>9222</v>
      </c>
      <c r="D77" s="119" t="s">
        <v>3579</v>
      </c>
      <c r="E77" s="162">
        <v>10305098</v>
      </c>
      <c r="F77" s="119">
        <v>30182368</v>
      </c>
      <c r="G77" s="119">
        <v>2705003</v>
      </c>
      <c r="H77" s="120" t="str">
        <f>IF(G77="","",VLOOKUP(G77,ARANCEL!$B$5:$D$121,2,FALSE))</f>
        <v>INCRUSTACION ESTETICA (ART-GLASS O CERAMICA)</v>
      </c>
      <c r="I77" s="121" t="s">
        <v>322</v>
      </c>
      <c r="J77" s="119">
        <v>1</v>
      </c>
      <c r="K77" s="122">
        <f>IF(G77="","",VLOOKUP(G77,ARANCEL!$B$5:$D$121,3,FALSE)*J77)</f>
        <v>15676</v>
      </c>
      <c r="L77" s="1235" t="str">
        <f>IF(E77="","","IMPAGO")</f>
        <v>IMPAGO</v>
      </c>
      <c r="M77" s="1235" t="str">
        <f>IF(L77="IMPAGO","SIN O.C.","")</f>
        <v>SIN O.C.</v>
      </c>
      <c r="N77" s="1235" t="str">
        <f>IF(L77="IMPAGO","SIN FACT.","")</f>
        <v>SIN FACT.</v>
      </c>
    </row>
    <row r="78" spans="1:14" x14ac:dyDescent="0.25">
      <c r="A78" s="119" t="s">
        <v>305</v>
      </c>
      <c r="B78" s="164">
        <v>41690</v>
      </c>
      <c r="C78" s="118" t="s">
        <v>3025</v>
      </c>
      <c r="D78" s="119" t="s">
        <v>91</v>
      </c>
      <c r="E78" s="162">
        <v>10176647</v>
      </c>
      <c r="F78" s="119">
        <v>24947486</v>
      </c>
      <c r="G78" s="119">
        <v>2704005</v>
      </c>
      <c r="H78" s="120" t="str">
        <f>IF(G78="","",VLOOKUP(G78,ARANCEL!$B$5:$D$121,2,FALSE))</f>
        <v>PROVISORIO</v>
      </c>
      <c r="I78" s="121" t="s">
        <v>318</v>
      </c>
      <c r="J78" s="119">
        <v>1</v>
      </c>
      <c r="K78" s="122">
        <f>IF(G78="","",VLOOKUP(G78,ARANCEL!$B$5:$D$121,3,FALSE)*J78)</f>
        <v>3250</v>
      </c>
      <c r="L78" s="1229" t="s">
        <v>3438</v>
      </c>
      <c r="M78" s="1229">
        <v>4500220800</v>
      </c>
      <c r="N78" s="1229">
        <v>8633</v>
      </c>
    </row>
    <row r="79" spans="1:14" x14ac:dyDescent="0.25">
      <c r="A79" s="119" t="s">
        <v>305</v>
      </c>
      <c r="B79" s="164">
        <v>41724</v>
      </c>
      <c r="C79" s="118" t="s">
        <v>3025</v>
      </c>
      <c r="D79" s="119" t="s">
        <v>91</v>
      </c>
      <c r="E79" s="162">
        <v>10176647</v>
      </c>
      <c r="F79" s="119">
        <v>24947486</v>
      </c>
      <c r="G79" s="119">
        <v>2704003</v>
      </c>
      <c r="H79" s="120" t="str">
        <f>IF(G79="","",VLOOKUP(G79,ARANCEL!$B$5:$D$121,2,FALSE))</f>
        <v xml:space="preserve">CORONA PERIFERICA CON PERNO MUÑON COLADO </v>
      </c>
      <c r="I79" s="121" t="s">
        <v>318</v>
      </c>
      <c r="J79" s="119">
        <v>1</v>
      </c>
      <c r="K79" s="122">
        <f>IF(G79="","",VLOOKUP(G79,ARANCEL!$B$5:$D$121,3,FALSE)*J79)</f>
        <v>32612</v>
      </c>
      <c r="L79" s="1229" t="s">
        <v>3058</v>
      </c>
      <c r="M79" s="1229">
        <v>4500225671</v>
      </c>
      <c r="N79" s="1229">
        <v>8930</v>
      </c>
    </row>
    <row r="80" spans="1:14" x14ac:dyDescent="0.25">
      <c r="A80" s="119" t="s">
        <v>305</v>
      </c>
      <c r="B80" s="164">
        <v>41751</v>
      </c>
      <c r="C80" s="118" t="s">
        <v>3025</v>
      </c>
      <c r="D80" s="119" t="s">
        <v>91</v>
      </c>
      <c r="E80" s="162">
        <v>10191578</v>
      </c>
      <c r="F80" s="119">
        <v>26069085</v>
      </c>
      <c r="G80" s="119">
        <v>2705003</v>
      </c>
      <c r="H80" s="120" t="str">
        <f>IF(G80="","",VLOOKUP(G80,ARANCEL!$B$5:$D$121,2,FALSE))</f>
        <v>INCRUSTACION ESTETICA (ART-GLASS O CERAMICA)</v>
      </c>
      <c r="I80" s="121" t="s">
        <v>326</v>
      </c>
      <c r="J80" s="119">
        <v>1</v>
      </c>
      <c r="K80" s="122">
        <f>IF(G80="","",VLOOKUP(G80,ARANCEL!$B$5:$D$121,3,FALSE)*J80)</f>
        <v>15676</v>
      </c>
      <c r="L80" s="1229" t="s">
        <v>4612</v>
      </c>
      <c r="M80" s="1229">
        <v>4500230032</v>
      </c>
      <c r="N80" s="1229">
        <v>9212</v>
      </c>
    </row>
    <row r="81" spans="1:14" x14ac:dyDescent="0.25">
      <c r="A81" s="119" t="s">
        <v>305</v>
      </c>
      <c r="B81" s="164">
        <v>41837</v>
      </c>
      <c r="C81" s="118" t="s">
        <v>5819</v>
      </c>
      <c r="D81" s="119" t="s">
        <v>1619</v>
      </c>
      <c r="E81" s="162">
        <v>10227032</v>
      </c>
      <c r="F81" s="119">
        <v>26641963</v>
      </c>
      <c r="G81" s="119">
        <v>2707001</v>
      </c>
      <c r="H81" s="120" t="str">
        <f>IF(G81="","",VLOOKUP(G81,ARANCEL!$B$5:$D$121,2,FALSE))</f>
        <v xml:space="preserve">PLANO DE RELAJACION </v>
      </c>
      <c r="I81" s="121" t="s">
        <v>306</v>
      </c>
      <c r="J81" s="119">
        <v>1</v>
      </c>
      <c r="K81" s="122">
        <f>IF(G81="","",VLOOKUP(G81,ARANCEL!$B$5:$D$121,3,FALSE)*J81)</f>
        <v>9221</v>
      </c>
      <c r="L81" s="1229" t="s">
        <v>6017</v>
      </c>
      <c r="M81" s="1229">
        <v>4500243713</v>
      </c>
      <c r="N81" s="1229">
        <v>9796</v>
      </c>
    </row>
    <row r="82" spans="1:14" x14ac:dyDescent="0.25">
      <c r="A82" s="119" t="s">
        <v>305</v>
      </c>
      <c r="B82" s="164">
        <v>41977</v>
      </c>
      <c r="C82" s="118" t="s">
        <v>8728</v>
      </c>
      <c r="D82" s="119" t="s">
        <v>94</v>
      </c>
      <c r="E82" s="162">
        <v>10290873</v>
      </c>
      <c r="F82" s="119">
        <v>26357187</v>
      </c>
      <c r="G82" s="119">
        <v>2705003</v>
      </c>
      <c r="H82" s="120" t="str">
        <f>IF(G82="","",VLOOKUP(G82,ARANCEL!$B$5:$D$121,2,FALSE))</f>
        <v>INCRUSTACION ESTETICA (ART-GLASS O CERAMICA)</v>
      </c>
      <c r="I82" s="121" t="s">
        <v>312</v>
      </c>
      <c r="J82" s="119">
        <v>1</v>
      </c>
      <c r="K82" s="122">
        <f>IF(G82="","",VLOOKUP(G82,ARANCEL!$B$5:$D$121,3,FALSE)*J82)</f>
        <v>15676</v>
      </c>
      <c r="L82" s="1229" t="s">
        <v>8256</v>
      </c>
      <c r="M82" s="1229">
        <v>4500265515</v>
      </c>
      <c r="N82" s="1229" t="s">
        <v>8951</v>
      </c>
    </row>
    <row r="83" spans="1:14" x14ac:dyDescent="0.25">
      <c r="A83" s="119" t="s">
        <v>305</v>
      </c>
      <c r="B83" s="164">
        <v>41694</v>
      </c>
      <c r="C83" s="118" t="s">
        <v>3059</v>
      </c>
      <c r="D83" s="119" t="s">
        <v>2164</v>
      </c>
      <c r="E83" s="162">
        <v>10177593</v>
      </c>
      <c r="F83" s="119">
        <v>24633903</v>
      </c>
      <c r="G83" s="119">
        <v>2705003</v>
      </c>
      <c r="H83" s="120" t="str">
        <f>IF(G83="","",VLOOKUP(G83,ARANCEL!$B$5:$D$121,2,FALSE))</f>
        <v>INCRUSTACION ESTETICA (ART-GLASS O CERAMICA)</v>
      </c>
      <c r="I83" s="121" t="s">
        <v>322</v>
      </c>
      <c r="J83" s="119">
        <v>1</v>
      </c>
      <c r="K83" s="122">
        <f>IF(G83="","",VLOOKUP(G83,ARANCEL!$B$5:$D$121,3,FALSE)*J83)</f>
        <v>15676</v>
      </c>
      <c r="L83" s="1229" t="s">
        <v>8279</v>
      </c>
      <c r="M83" s="1229">
        <v>4500259067</v>
      </c>
      <c r="N83" s="1229" t="s">
        <v>8285</v>
      </c>
    </row>
    <row r="84" spans="1:14" x14ac:dyDescent="0.25">
      <c r="A84" s="119" t="s">
        <v>305</v>
      </c>
      <c r="B84" s="164">
        <v>41962</v>
      </c>
      <c r="C84" s="118" t="s">
        <v>7988</v>
      </c>
      <c r="D84" s="119" t="s">
        <v>94</v>
      </c>
      <c r="E84" s="162">
        <v>10278656</v>
      </c>
      <c r="F84" s="119">
        <v>29039644</v>
      </c>
      <c r="G84" s="119">
        <v>2704005</v>
      </c>
      <c r="H84" s="120" t="str">
        <f>IF(G84="","",VLOOKUP(G84,ARANCEL!$B$5:$D$121,2,FALSE))</f>
        <v>PROVISORIO</v>
      </c>
      <c r="I84" s="121" t="s">
        <v>335</v>
      </c>
      <c r="J84" s="119">
        <v>1</v>
      </c>
      <c r="K84" s="122">
        <f>IF(G84="","",VLOOKUP(G84,ARANCEL!$B$5:$D$121,3,FALSE)*J84)</f>
        <v>3250</v>
      </c>
      <c r="L84" s="1229" t="s">
        <v>8256</v>
      </c>
      <c r="M84" s="1229">
        <v>4500265515</v>
      </c>
      <c r="N84" s="1229" t="s">
        <v>8951</v>
      </c>
    </row>
    <row r="85" spans="1:14" x14ac:dyDescent="0.25">
      <c r="A85" s="119" t="s">
        <v>305</v>
      </c>
      <c r="B85" s="164">
        <v>41956</v>
      </c>
      <c r="C85" s="118" t="s">
        <v>8214</v>
      </c>
      <c r="D85" s="119" t="s">
        <v>94</v>
      </c>
      <c r="E85" s="162">
        <v>10278656</v>
      </c>
      <c r="F85" s="119">
        <v>29039644</v>
      </c>
      <c r="G85" s="119">
        <v>2704003</v>
      </c>
      <c r="H85" s="120" t="str">
        <f>IF(G85="","",VLOOKUP(G85,ARANCEL!$B$5:$D$121,2,FALSE))</f>
        <v xml:space="preserve">CORONA PERIFERICA CON PERNO MUÑON COLADO </v>
      </c>
      <c r="I85" s="121" t="s">
        <v>335</v>
      </c>
      <c r="J85" s="119">
        <v>1</v>
      </c>
      <c r="K85" s="122">
        <f>IF(G85="","",VLOOKUP(G85,ARANCEL!$B$5:$D$121,3,FALSE)*J85)</f>
        <v>32612</v>
      </c>
      <c r="L85" s="1229" t="s">
        <v>8256</v>
      </c>
      <c r="M85" s="1229">
        <v>4500265515</v>
      </c>
      <c r="N85" s="1229" t="s">
        <v>8951</v>
      </c>
    </row>
    <row r="86" spans="1:14" s="237" customFormat="1" x14ac:dyDescent="0.25">
      <c r="A86" s="119" t="s">
        <v>305</v>
      </c>
      <c r="B86" s="164">
        <v>41956</v>
      </c>
      <c r="C86" s="118" t="s">
        <v>8351</v>
      </c>
      <c r="D86" s="119" t="s">
        <v>94</v>
      </c>
      <c r="E86" s="162">
        <v>10281095</v>
      </c>
      <c r="F86" s="119">
        <v>29530885</v>
      </c>
      <c r="G86" s="119">
        <v>2704005</v>
      </c>
      <c r="H86" s="120" t="str">
        <f>IF(G86="","",VLOOKUP(G86,ARANCEL!$B$5:$D$121,2,FALSE))</f>
        <v>PROVISORIO</v>
      </c>
      <c r="I86" s="121" t="s">
        <v>308</v>
      </c>
      <c r="J86" s="119">
        <v>1</v>
      </c>
      <c r="K86" s="122">
        <f>IF(G86="","",VLOOKUP(G86,ARANCEL!$B$5:$D$121,3,FALSE)*J86)</f>
        <v>3250</v>
      </c>
      <c r="L86" s="1235" t="str">
        <f>IF(E86="","","IMPAGO")</f>
        <v>IMPAGO</v>
      </c>
      <c r="M86" s="1235" t="str">
        <f>IF(L86="IMPAGO","SIN O.C.","")</f>
        <v>SIN O.C.</v>
      </c>
      <c r="N86" s="1235" t="str">
        <f>IF(L86="IMPAGO","SIN FACT.","")</f>
        <v>SIN FACT.</v>
      </c>
    </row>
    <row r="87" spans="1:14" s="237" customFormat="1" x14ac:dyDescent="0.25">
      <c r="A87" s="119" t="s">
        <v>606</v>
      </c>
      <c r="B87" s="164">
        <v>41967</v>
      </c>
      <c r="C87" s="118" t="s">
        <v>8351</v>
      </c>
      <c r="D87" s="119" t="s">
        <v>94</v>
      </c>
      <c r="E87" s="162">
        <v>10284500</v>
      </c>
      <c r="F87" s="119">
        <v>29530225</v>
      </c>
      <c r="G87" s="119">
        <v>2704003</v>
      </c>
      <c r="H87" s="120" t="str">
        <f>IF(G87="","",VLOOKUP(G87,ARANCEL!$B$5:$D$121,2,FALSE))</f>
        <v xml:space="preserve">CORONA PERIFERICA CON PERNO MUÑON COLADO </v>
      </c>
      <c r="I87" s="121" t="s">
        <v>308</v>
      </c>
      <c r="J87" s="119">
        <v>1</v>
      </c>
      <c r="K87" s="122">
        <f>IF(G87="","",VLOOKUP(G87,ARANCEL!$B$5:$D$121,3,FALSE)*J87)</f>
        <v>32612</v>
      </c>
      <c r="L87" s="1235" t="str">
        <f>IF(E87="","","IMPAGO")</f>
        <v>IMPAGO</v>
      </c>
      <c r="M87" s="1235" t="str">
        <f>IF(L87="IMPAGO","SIN O.C.","")</f>
        <v>SIN O.C.</v>
      </c>
      <c r="N87" s="1235" t="str">
        <f>IF(L87="IMPAGO","SIN FACT.","")</f>
        <v>SIN FACT.</v>
      </c>
    </row>
    <row r="88" spans="1:14" x14ac:dyDescent="0.25">
      <c r="A88" s="119" t="s">
        <v>305</v>
      </c>
      <c r="B88" s="164">
        <v>41991</v>
      </c>
      <c r="C88" s="118" t="s">
        <v>8351</v>
      </c>
      <c r="D88" s="119" t="s">
        <v>94</v>
      </c>
      <c r="E88" s="162">
        <v>10296396</v>
      </c>
      <c r="F88" s="119">
        <v>29663505</v>
      </c>
      <c r="G88" s="119">
        <v>2704003</v>
      </c>
      <c r="H88" s="120" t="str">
        <f>IF(G88="","",VLOOKUP(G88,ARANCEL!$B$5:$D$121,2,FALSE))</f>
        <v xml:space="preserve">CORONA PERIFERICA CON PERNO MUÑON COLADO </v>
      </c>
      <c r="I88" s="121" t="s">
        <v>308</v>
      </c>
      <c r="J88" s="119">
        <v>1</v>
      </c>
      <c r="K88" s="122">
        <f>IF(G88="","",VLOOKUP(G88,ARANCEL!$B$5:$D$121,3,FALSE)*J88)</f>
        <v>32612</v>
      </c>
      <c r="L88" s="1349" t="s">
        <v>9431</v>
      </c>
      <c r="M88" s="1349">
        <v>4500269293</v>
      </c>
      <c r="N88" s="1349" t="s">
        <v>9455</v>
      </c>
    </row>
    <row r="89" spans="1:14" x14ac:dyDescent="0.25">
      <c r="A89" s="119" t="s">
        <v>305</v>
      </c>
      <c r="B89" s="164">
        <v>41709</v>
      </c>
      <c r="C89" s="118" t="s">
        <v>3309</v>
      </c>
      <c r="D89" s="119" t="s">
        <v>2162</v>
      </c>
      <c r="E89" s="162">
        <v>10181077</v>
      </c>
      <c r="F89" s="119">
        <v>25228215</v>
      </c>
      <c r="G89" s="119">
        <v>2704005</v>
      </c>
      <c r="H89" s="120" t="str">
        <f>IF(G89="","",VLOOKUP(G89,ARANCEL!$B$5:$D$121,2,FALSE))</f>
        <v>PROVISORIO</v>
      </c>
      <c r="I89" s="121" t="s">
        <v>325</v>
      </c>
      <c r="J89" s="119">
        <v>1</v>
      </c>
      <c r="K89" s="122">
        <f>IF(G89="","",VLOOKUP(G89,ARANCEL!$B$5:$D$121,3,FALSE)*J89)</f>
        <v>3250</v>
      </c>
      <c r="L89" s="1229" t="s">
        <v>3058</v>
      </c>
      <c r="M89" s="1229">
        <v>4500225671</v>
      </c>
      <c r="N89" s="1229">
        <v>8930</v>
      </c>
    </row>
    <row r="90" spans="1:14" x14ac:dyDescent="0.25">
      <c r="A90" s="119" t="s">
        <v>305</v>
      </c>
      <c r="B90" s="164">
        <v>41730</v>
      </c>
      <c r="C90" s="118" t="s">
        <v>3309</v>
      </c>
      <c r="D90" s="119" t="s">
        <v>2162</v>
      </c>
      <c r="E90" s="162">
        <v>10181077</v>
      </c>
      <c r="F90" s="119">
        <v>25228215</v>
      </c>
      <c r="G90" s="119">
        <v>2704001</v>
      </c>
      <c r="H90" s="120" t="str">
        <f>IF(G90="","",VLOOKUP(G90,ARANCEL!$B$5:$D$121,2,FALSE))</f>
        <v xml:space="preserve">CORONA DE SUSTITUCION </v>
      </c>
      <c r="I90" s="121" t="s">
        <v>325</v>
      </c>
      <c r="J90" s="119">
        <v>1</v>
      </c>
      <c r="K90" s="122">
        <f>IF(G90="","",VLOOKUP(G90,ARANCEL!$B$5:$D$121,3,FALSE)*J90)</f>
        <v>25865</v>
      </c>
      <c r="L90" s="1229" t="s">
        <v>4612</v>
      </c>
      <c r="M90" s="1229">
        <v>4500230028</v>
      </c>
      <c r="N90" s="1229">
        <v>9210</v>
      </c>
    </row>
    <row r="91" spans="1:14" x14ac:dyDescent="0.25">
      <c r="A91" s="119" t="s">
        <v>305</v>
      </c>
      <c r="B91" s="164">
        <v>41876</v>
      </c>
      <c r="C91" s="118" t="s">
        <v>6729</v>
      </c>
      <c r="D91" s="119" t="s">
        <v>93</v>
      </c>
      <c r="E91" s="162">
        <v>10249077</v>
      </c>
      <c r="F91" s="119">
        <v>27804662</v>
      </c>
      <c r="G91" s="119">
        <v>2707001</v>
      </c>
      <c r="H91" s="120" t="str">
        <f>IF(G91="","",VLOOKUP(G91,ARANCEL!$B$5:$D$121,2,FALSE))</f>
        <v xml:space="preserve">PLANO DE RELAJACION </v>
      </c>
      <c r="I91" s="121" t="s">
        <v>306</v>
      </c>
      <c r="J91" s="119">
        <v>1</v>
      </c>
      <c r="K91" s="122">
        <f>IF(G91="","",VLOOKUP(G91,ARANCEL!$B$5:$D$121,3,FALSE)*J91)</f>
        <v>9221</v>
      </c>
      <c r="L91" s="1229" t="s">
        <v>6905</v>
      </c>
      <c r="M91" s="1229">
        <v>4500249977</v>
      </c>
      <c r="N91" s="1229" t="s">
        <v>6909</v>
      </c>
    </row>
    <row r="92" spans="1:14" x14ac:dyDescent="0.25">
      <c r="A92" s="119" t="s">
        <v>305</v>
      </c>
      <c r="B92" s="164">
        <v>41996</v>
      </c>
      <c r="C92" s="118" t="s">
        <v>926</v>
      </c>
      <c r="D92" s="119" t="s">
        <v>94</v>
      </c>
      <c r="E92" s="162">
        <v>10302347</v>
      </c>
      <c r="F92" s="119">
        <v>29657533</v>
      </c>
      <c r="G92" s="119">
        <v>2704005</v>
      </c>
      <c r="H92" s="120" t="str">
        <f>IF(G92="","",VLOOKUP(G92,ARANCEL!$B$5:$D$121,2,FALSE))</f>
        <v>PROVISORIO</v>
      </c>
      <c r="I92" s="121" t="s">
        <v>668</v>
      </c>
      <c r="J92" s="119">
        <v>1</v>
      </c>
      <c r="K92" s="122">
        <f>IF(G92="","",VLOOKUP(G92,ARANCEL!$B$5:$D$121,3,FALSE)*J92)</f>
        <v>3250</v>
      </c>
      <c r="L92" s="552" t="s">
        <v>9431</v>
      </c>
      <c r="M92" s="1336">
        <v>4500269293</v>
      </c>
      <c r="N92" s="1411" t="s">
        <v>9455</v>
      </c>
    </row>
    <row r="93" spans="1:14" x14ac:dyDescent="0.25">
      <c r="A93" s="165" t="s">
        <v>305</v>
      </c>
      <c r="B93" s="164">
        <v>42362</v>
      </c>
      <c r="C93" s="118" t="s">
        <v>926</v>
      </c>
      <c r="D93" s="119" t="s">
        <v>94</v>
      </c>
      <c r="E93" s="162">
        <v>10302347</v>
      </c>
      <c r="F93" s="119">
        <v>29657533</v>
      </c>
      <c r="G93" s="119">
        <v>2704005</v>
      </c>
      <c r="H93" s="120" t="str">
        <f>IF(G93="","",VLOOKUP(G93,ARANCEL!$B$5:$D$121,2,FALSE))</f>
        <v>PROVISORIO</v>
      </c>
      <c r="I93" s="121" t="s">
        <v>9281</v>
      </c>
      <c r="J93" s="119">
        <v>6</v>
      </c>
      <c r="K93" s="122">
        <f>IF(G93="","",VLOOKUP(G93,ARANCEL!$B$5:$D$121,3,FALSE)*J93)</f>
        <v>19500</v>
      </c>
      <c r="L93" s="552" t="s">
        <v>9431</v>
      </c>
      <c r="M93" s="1336">
        <v>4500269293</v>
      </c>
      <c r="N93" s="1411" t="s">
        <v>9455</v>
      </c>
    </row>
    <row r="94" spans="1:14" x14ac:dyDescent="0.25">
      <c r="A94" s="119" t="s">
        <v>313</v>
      </c>
      <c r="B94" s="164">
        <v>42026</v>
      </c>
      <c r="C94" s="118" t="s">
        <v>926</v>
      </c>
      <c r="D94" s="119" t="s">
        <v>94</v>
      </c>
      <c r="E94" s="162">
        <v>10302347</v>
      </c>
      <c r="F94" s="119">
        <v>29657533</v>
      </c>
      <c r="G94" s="119">
        <v>2704008</v>
      </c>
      <c r="H94" s="120" t="str">
        <f>IF(G94="","",VLOOKUP(G94,ARANCEL!$B$5:$D$121,2,FALSE))</f>
        <v>PILAR, INSERCION O PUNTO DE APOYO CON PERNO MUÑON</v>
      </c>
      <c r="I94" s="121"/>
      <c r="J94" s="169">
        <v>3</v>
      </c>
      <c r="K94" s="122">
        <f>IF(G94="","",VLOOKUP(G94,ARANCEL!$B$5:$D$121,3,FALSE)*J94)</f>
        <v>97836</v>
      </c>
      <c r="L94" s="1235" t="str">
        <f>IF(E94="","","IMPAGO")</f>
        <v>IMPAGO</v>
      </c>
      <c r="M94" s="1235" t="str">
        <f>IF(L94="IMPAGO","SIN O.C.","")</f>
        <v>SIN O.C.</v>
      </c>
      <c r="N94" s="1235" t="str">
        <f>IF(L94="IMPAGO","SIN FACT.","")</f>
        <v>SIN FACT.</v>
      </c>
    </row>
    <row r="95" spans="1:14" x14ac:dyDescent="0.25">
      <c r="A95" s="119" t="s">
        <v>313</v>
      </c>
      <c r="B95" s="164">
        <v>42026</v>
      </c>
      <c r="C95" s="118" t="s">
        <v>926</v>
      </c>
      <c r="D95" s="119" t="s">
        <v>94</v>
      </c>
      <c r="E95" s="162">
        <v>10302347</v>
      </c>
      <c r="F95" s="119">
        <v>29657533</v>
      </c>
      <c r="G95" s="119">
        <v>2704012</v>
      </c>
      <c r="H95" s="120" t="str">
        <f>IF(G95="","",VLOOKUP(G95,ARANCEL!$B$5:$D$121,2,FALSE))</f>
        <v xml:space="preserve">INTERMEDIARIO O PONTICO </v>
      </c>
      <c r="I95" s="121"/>
      <c r="J95" s="169">
        <v>3</v>
      </c>
      <c r="K95" s="122">
        <f>IF(G95="","",VLOOKUP(G95,ARANCEL!$B$5:$D$121,3,FALSE)*J95)</f>
        <v>75366</v>
      </c>
      <c r="L95" s="1235" t="str">
        <f>IF(E95="","","IMPAGO")</f>
        <v>IMPAGO</v>
      </c>
      <c r="M95" s="1235" t="str">
        <f>IF(L95="IMPAGO","SIN O.C.","")</f>
        <v>SIN O.C.</v>
      </c>
      <c r="N95" s="1235" t="str">
        <f>IF(L95="IMPAGO","SIN FACT.","")</f>
        <v>SIN FACT.</v>
      </c>
    </row>
    <row r="96" spans="1:14" x14ac:dyDescent="0.25">
      <c r="A96" s="119" t="s">
        <v>305</v>
      </c>
      <c r="B96" s="164">
        <v>41795</v>
      </c>
      <c r="C96" s="118" t="s">
        <v>5030</v>
      </c>
      <c r="D96" s="119" t="s">
        <v>95</v>
      </c>
      <c r="E96" s="162">
        <v>10208300</v>
      </c>
      <c r="F96" s="119">
        <v>26737991</v>
      </c>
      <c r="G96" s="119">
        <v>2704005</v>
      </c>
      <c r="H96" s="120" t="str">
        <f>IF(G96="","",VLOOKUP(G96,ARANCEL!$B$5:$D$121,2,FALSE))</f>
        <v>PROVISORIO</v>
      </c>
      <c r="I96" s="121" t="s">
        <v>325</v>
      </c>
      <c r="J96" s="119">
        <v>1</v>
      </c>
      <c r="K96" s="122">
        <f>IF(G96="","",VLOOKUP(G96,ARANCEL!$B$5:$D$121,3,FALSE)*J96)</f>
        <v>3250</v>
      </c>
      <c r="L96" s="1229" t="s">
        <v>5742</v>
      </c>
      <c r="M96" s="1229">
        <v>4500239478</v>
      </c>
      <c r="N96" s="1229" t="s">
        <v>5757</v>
      </c>
    </row>
    <row r="97" spans="1:14" x14ac:dyDescent="0.25">
      <c r="A97" s="169" t="s">
        <v>305</v>
      </c>
      <c r="B97" s="164">
        <v>41838</v>
      </c>
      <c r="C97" s="118" t="s">
        <v>5030</v>
      </c>
      <c r="D97" s="119" t="s">
        <v>95</v>
      </c>
      <c r="E97" s="162">
        <v>10208300</v>
      </c>
      <c r="F97" s="119">
        <v>26737991</v>
      </c>
      <c r="G97" s="119">
        <v>2704003</v>
      </c>
      <c r="H97" s="120" t="str">
        <f>IF(G97="","",VLOOKUP(G97,ARANCEL!$B$5:$D$121,2,FALSE))</f>
        <v xml:space="preserve">CORONA PERIFERICA CON PERNO MUÑON COLADO </v>
      </c>
      <c r="I97" s="121" t="s">
        <v>325</v>
      </c>
      <c r="J97" s="119">
        <v>1</v>
      </c>
      <c r="K97" s="122">
        <f>IF(G97="","",VLOOKUP(G97,ARANCEL!$B$5:$D$121,3,FALSE)*J97)</f>
        <v>32612</v>
      </c>
      <c r="L97" s="1229" t="s">
        <v>6017</v>
      </c>
      <c r="M97" s="1229">
        <v>4500243712</v>
      </c>
      <c r="N97" s="1229">
        <v>9795</v>
      </c>
    </row>
    <row r="98" spans="1:14" x14ac:dyDescent="0.25">
      <c r="A98" s="119" t="s">
        <v>606</v>
      </c>
      <c r="B98" s="164">
        <v>41774</v>
      </c>
      <c r="C98" s="118" t="s">
        <v>4578</v>
      </c>
      <c r="D98" s="119" t="s">
        <v>94</v>
      </c>
      <c r="E98" s="162">
        <v>10199308</v>
      </c>
      <c r="F98" s="119">
        <v>25423674</v>
      </c>
      <c r="G98" s="119">
        <v>2704015</v>
      </c>
      <c r="H98" s="120" t="str">
        <f>IF(G98="","",VLOOKUP(G98,ARANCEL!$B$5:$D$121,2,FALSE))</f>
        <v xml:space="preserve">CORONA IN CERAM </v>
      </c>
      <c r="I98" s="121"/>
      <c r="J98" s="119">
        <v>1</v>
      </c>
      <c r="K98" s="122">
        <f>IF(G98="","",VLOOKUP(G98,ARANCEL!$B$5:$D$121,3,FALSE)*J98)</f>
        <v>42733</v>
      </c>
      <c r="L98" s="1229" t="s">
        <v>5292</v>
      </c>
      <c r="M98" s="1229">
        <v>4500235516</v>
      </c>
      <c r="N98" s="1229">
        <v>9400</v>
      </c>
    </row>
    <row r="99" spans="1:14" x14ac:dyDescent="0.25">
      <c r="A99" s="119" t="s">
        <v>313</v>
      </c>
      <c r="B99" s="164">
        <v>41788</v>
      </c>
      <c r="C99" s="118" t="s">
        <v>4578</v>
      </c>
      <c r="D99" s="119" t="s">
        <v>94</v>
      </c>
      <c r="E99" s="162">
        <v>10199308</v>
      </c>
      <c r="F99" s="119">
        <v>25423674</v>
      </c>
      <c r="G99" s="119">
        <v>2704031</v>
      </c>
      <c r="H99" s="120" t="str">
        <f>IF(G99="","",VLOOKUP(G99,ARANCEL!$B$5:$D$121,2,FALSE))</f>
        <v xml:space="preserve">PERNO MUÑON METALICO </v>
      </c>
      <c r="I99" s="121"/>
      <c r="J99" s="119">
        <v>1</v>
      </c>
      <c r="K99" s="122">
        <f>IF(G99="","",VLOOKUP(G99,ARANCEL!$B$5:$D$121,3,FALSE)*J99)</f>
        <v>12246</v>
      </c>
      <c r="L99" s="1235" t="str">
        <f>IF(E99="","","IMPAGO")</f>
        <v>IMPAGO</v>
      </c>
      <c r="M99" s="1235" t="str">
        <f>IF(L99="IMPAGO","SIN O.C.","")</f>
        <v>SIN O.C.</v>
      </c>
      <c r="N99" s="1235" t="str">
        <f>IF(L99="IMPAGO","SIN FACT.","")</f>
        <v>SIN FACT.</v>
      </c>
    </row>
    <row r="100" spans="1:14" x14ac:dyDescent="0.25">
      <c r="A100" s="169" t="s">
        <v>313</v>
      </c>
      <c r="B100" s="164">
        <v>41767</v>
      </c>
      <c r="C100" s="118" t="s">
        <v>4451</v>
      </c>
      <c r="D100" s="119" t="s">
        <v>94</v>
      </c>
      <c r="E100" s="162">
        <v>10196248</v>
      </c>
      <c r="F100" s="119">
        <v>25423674</v>
      </c>
      <c r="G100" s="119">
        <v>2704005</v>
      </c>
      <c r="H100" s="120" t="str">
        <f>IF(G100="","",VLOOKUP(G100,ARANCEL!$B$5:$D$121,2,FALSE))</f>
        <v>PROVISORIO</v>
      </c>
      <c r="I100" s="121"/>
      <c r="J100" s="119">
        <v>1</v>
      </c>
      <c r="K100" s="122">
        <f>IF(G100="","",VLOOKUP(G100,ARANCEL!$B$5:$D$121,3,FALSE)*J100)</f>
        <v>3250</v>
      </c>
      <c r="L100" s="1229" t="s">
        <v>5292</v>
      </c>
      <c r="M100" s="1237">
        <v>4500236270</v>
      </c>
      <c r="N100" s="1237">
        <v>9458</v>
      </c>
    </row>
    <row r="101" spans="1:14" x14ac:dyDescent="0.25">
      <c r="A101" s="119" t="s">
        <v>305</v>
      </c>
      <c r="B101" s="164">
        <v>41767</v>
      </c>
      <c r="C101" s="118" t="s">
        <v>4451</v>
      </c>
      <c r="D101" s="119" t="s">
        <v>94</v>
      </c>
      <c r="E101" s="162">
        <v>10196248</v>
      </c>
      <c r="F101" s="119">
        <v>25423674</v>
      </c>
      <c r="G101" s="119">
        <v>2704015</v>
      </c>
      <c r="H101" s="120" t="str">
        <f>IF(G101="","",VLOOKUP(G101,ARANCEL!$B$5:$D$121,2,FALSE))</f>
        <v xml:space="preserve">CORONA IN CERAM </v>
      </c>
      <c r="I101" s="121" t="s">
        <v>311</v>
      </c>
      <c r="J101" s="119">
        <v>1</v>
      </c>
      <c r="K101" s="122">
        <f>IF(G101="","",VLOOKUP(G101,ARANCEL!$B$5:$D$121,3,FALSE)*J101)</f>
        <v>42733</v>
      </c>
      <c r="L101" s="1229" t="s">
        <v>5292</v>
      </c>
      <c r="M101" s="1237">
        <v>4500236270</v>
      </c>
      <c r="N101" s="1237">
        <v>9458</v>
      </c>
    </row>
    <row r="102" spans="1:14" x14ac:dyDescent="0.25">
      <c r="A102" s="119" t="s">
        <v>313</v>
      </c>
      <c r="B102" s="164">
        <v>41827</v>
      </c>
      <c r="C102" s="118" t="s">
        <v>4451</v>
      </c>
      <c r="D102" s="119" t="s">
        <v>94</v>
      </c>
      <c r="E102" s="162">
        <v>10221099</v>
      </c>
      <c r="F102" s="119">
        <v>25423674</v>
      </c>
      <c r="G102" s="119">
        <v>2704005</v>
      </c>
      <c r="H102" s="120" t="str">
        <f>IF(G102="","",VLOOKUP(G102,ARANCEL!$B$5:$D$121,2,FALSE))</f>
        <v>PROVISORIO</v>
      </c>
      <c r="I102" s="121"/>
      <c r="J102" s="119">
        <v>1</v>
      </c>
      <c r="K102" s="122">
        <f>IF(G102="","",VLOOKUP(G102,ARANCEL!$B$5:$D$121,3,FALSE)*J102)</f>
        <v>3250</v>
      </c>
      <c r="L102" s="1229" t="s">
        <v>6017</v>
      </c>
      <c r="M102" s="1229">
        <v>4500243713</v>
      </c>
      <c r="N102" s="1229">
        <v>9796</v>
      </c>
    </row>
    <row r="103" spans="1:14" x14ac:dyDescent="0.25">
      <c r="A103" s="119" t="s">
        <v>606</v>
      </c>
      <c r="B103" s="164">
        <v>41827</v>
      </c>
      <c r="C103" s="118" t="s">
        <v>4451</v>
      </c>
      <c r="D103" s="119" t="s">
        <v>94</v>
      </c>
      <c r="E103" s="162">
        <v>10221099</v>
      </c>
      <c r="F103" s="119">
        <v>25423674</v>
      </c>
      <c r="G103" s="119">
        <v>2704015</v>
      </c>
      <c r="H103" s="120" t="str">
        <f>IF(G103="","",VLOOKUP(G103,ARANCEL!$B$5:$D$121,2,FALSE))</f>
        <v xml:space="preserve">CORONA IN CERAM </v>
      </c>
      <c r="I103" s="121" t="s">
        <v>311</v>
      </c>
      <c r="J103" s="119">
        <v>1</v>
      </c>
      <c r="K103" s="122">
        <f>IF(G103="","",VLOOKUP(G103,ARANCEL!$B$5:$D$121,3,FALSE)*J103)</f>
        <v>42733</v>
      </c>
      <c r="L103" s="1229" t="s">
        <v>6017</v>
      </c>
      <c r="M103" s="1229">
        <v>4500243713</v>
      </c>
      <c r="N103" s="1229">
        <v>9796</v>
      </c>
    </row>
    <row r="104" spans="1:14" x14ac:dyDescent="0.25">
      <c r="A104" s="119" t="s">
        <v>305</v>
      </c>
      <c r="B104" s="164">
        <v>41659</v>
      </c>
      <c r="C104" s="118" t="s">
        <v>2278</v>
      </c>
      <c r="D104" s="119" t="s">
        <v>92</v>
      </c>
      <c r="E104" s="162">
        <v>10170170</v>
      </c>
      <c r="F104" s="119">
        <v>24735213</v>
      </c>
      <c r="G104" s="119">
        <v>2704005</v>
      </c>
      <c r="H104" s="120" t="str">
        <f>IF(G104="","",VLOOKUP(G104,ARANCEL!$B$5:$D$121,2,FALSE))</f>
        <v>PROVISORIO</v>
      </c>
      <c r="I104" s="121" t="s">
        <v>323</v>
      </c>
      <c r="J104" s="119">
        <v>1</v>
      </c>
      <c r="K104" s="122">
        <f>IF(G104="","",VLOOKUP(G104,ARANCEL!$B$5:$D$121,3,FALSE)*J104)</f>
        <v>3250</v>
      </c>
      <c r="L104" s="1229" t="s">
        <v>2842</v>
      </c>
      <c r="M104" s="1229">
        <v>4500216239</v>
      </c>
      <c r="N104" s="1229">
        <v>8410</v>
      </c>
    </row>
    <row r="105" spans="1:14" x14ac:dyDescent="0.25">
      <c r="A105" s="119" t="s">
        <v>305</v>
      </c>
      <c r="B105" s="164">
        <v>41670</v>
      </c>
      <c r="C105" s="118" t="s">
        <v>2278</v>
      </c>
      <c r="D105" s="119" t="s">
        <v>92</v>
      </c>
      <c r="E105" s="162">
        <v>10170170</v>
      </c>
      <c r="F105" s="119">
        <v>24735213</v>
      </c>
      <c r="G105" s="119">
        <v>2704003</v>
      </c>
      <c r="H105" s="120" t="str">
        <f>IF(G105="","",VLOOKUP(G105,ARANCEL!$B$5:$D$121,2,FALSE))</f>
        <v xml:space="preserve">CORONA PERIFERICA CON PERNO MUÑON COLADO </v>
      </c>
      <c r="I105" s="121" t="s">
        <v>322</v>
      </c>
      <c r="J105" s="119">
        <v>1</v>
      </c>
      <c r="K105" s="122">
        <f>IF(G105="","",VLOOKUP(G105,ARANCEL!$B$5:$D$121,3,FALSE)*J105)</f>
        <v>32612</v>
      </c>
      <c r="L105" s="1229" t="s">
        <v>8279</v>
      </c>
      <c r="M105" s="1229">
        <v>4500259067</v>
      </c>
      <c r="N105" s="1229" t="s">
        <v>8285</v>
      </c>
    </row>
    <row r="106" spans="1:14" x14ac:dyDescent="0.25">
      <c r="A106" s="119" t="s">
        <v>305</v>
      </c>
      <c r="B106" s="164">
        <v>41691</v>
      </c>
      <c r="C106" s="118" t="s">
        <v>3024</v>
      </c>
      <c r="D106" s="119" t="s">
        <v>2162</v>
      </c>
      <c r="E106" s="162">
        <v>10176925</v>
      </c>
      <c r="F106" s="119">
        <v>25170082</v>
      </c>
      <c r="G106" s="119">
        <v>2704005</v>
      </c>
      <c r="H106" s="120" t="str">
        <f>IF(G106="","",VLOOKUP(G106,ARANCEL!$B$5:$D$121,2,FALSE))</f>
        <v>PROVISORIO</v>
      </c>
      <c r="I106" s="121" t="s">
        <v>340</v>
      </c>
      <c r="J106" s="119">
        <v>1</v>
      </c>
      <c r="K106" s="122">
        <f>IF(G106="","",VLOOKUP(G106,ARANCEL!$B$5:$D$121,3,FALSE)*J106)</f>
        <v>3250</v>
      </c>
      <c r="L106" s="1229" t="s">
        <v>3438</v>
      </c>
      <c r="M106" s="1229">
        <v>4500220800</v>
      </c>
      <c r="N106" s="1229">
        <v>8633</v>
      </c>
    </row>
    <row r="107" spans="1:14" x14ac:dyDescent="0.25">
      <c r="A107" s="119" t="s">
        <v>305</v>
      </c>
      <c r="B107" s="164">
        <v>41688</v>
      </c>
      <c r="C107" s="118" t="s">
        <v>2945</v>
      </c>
      <c r="D107" s="119" t="s">
        <v>91</v>
      </c>
      <c r="E107" s="162">
        <v>10176226</v>
      </c>
      <c r="F107" s="119">
        <v>25120890</v>
      </c>
      <c r="G107" s="119">
        <v>2705004</v>
      </c>
      <c r="H107" s="120" t="str">
        <f>IF(G107="","",VLOOKUP(G107,ARANCEL!$B$5:$D$121,2,FALSE))</f>
        <v>CARILLA ESTETICA (ART-GLASS O CERAMICA)</v>
      </c>
      <c r="I107" s="121" t="s">
        <v>308</v>
      </c>
      <c r="J107" s="119">
        <v>1</v>
      </c>
      <c r="K107" s="122">
        <f>IF(G107="","",VLOOKUP(G107,ARANCEL!$B$5:$D$121,3,FALSE)*J107)</f>
        <v>26753</v>
      </c>
      <c r="L107" s="1229" t="s">
        <v>3438</v>
      </c>
      <c r="M107" s="1229">
        <v>4500220800</v>
      </c>
      <c r="N107" s="1229">
        <v>8633</v>
      </c>
    </row>
    <row r="108" spans="1:14" x14ac:dyDescent="0.25">
      <c r="A108" s="119" t="s">
        <v>305</v>
      </c>
      <c r="B108" s="164">
        <v>41835</v>
      </c>
      <c r="C108" s="118" t="s">
        <v>5884</v>
      </c>
      <c r="D108" s="119" t="s">
        <v>2164</v>
      </c>
      <c r="E108" s="162">
        <v>10227718</v>
      </c>
      <c r="F108" s="119">
        <v>27268938</v>
      </c>
      <c r="G108" s="119">
        <v>2705003</v>
      </c>
      <c r="H108" s="120" t="str">
        <f>IF(G108="","",VLOOKUP(G108,ARANCEL!$B$5:$D$121,2,FALSE))</f>
        <v>INCRUSTACION ESTETICA (ART-GLASS O CERAMICA)</v>
      </c>
      <c r="I108" s="121" t="s">
        <v>618</v>
      </c>
      <c r="J108" s="119">
        <v>1</v>
      </c>
      <c r="K108" s="122">
        <f>IF(G108="","",VLOOKUP(G108,ARANCEL!$B$5:$D$121,3,FALSE)*J108)</f>
        <v>15676</v>
      </c>
      <c r="L108" s="1229" t="s">
        <v>6017</v>
      </c>
      <c r="M108" s="1229">
        <v>4500243713</v>
      </c>
      <c r="N108" s="1229">
        <v>9796</v>
      </c>
    </row>
    <row r="109" spans="1:14" x14ac:dyDescent="0.25">
      <c r="A109" s="119" t="s">
        <v>305</v>
      </c>
      <c r="B109" s="164">
        <v>41794</v>
      </c>
      <c r="C109" s="118" t="s">
        <v>5176</v>
      </c>
      <c r="D109" s="119" t="s">
        <v>91</v>
      </c>
      <c r="E109" s="162">
        <v>10207559</v>
      </c>
      <c r="F109" s="119">
        <v>26839147</v>
      </c>
      <c r="G109" s="119">
        <v>2704005</v>
      </c>
      <c r="H109" s="120" t="str">
        <f>IF(G109="","",VLOOKUP(G109,ARANCEL!$B$5:$D$121,2,FALSE))</f>
        <v>PROVISORIO</v>
      </c>
      <c r="I109" s="121" t="s">
        <v>323</v>
      </c>
      <c r="J109" s="119">
        <v>1</v>
      </c>
      <c r="K109" s="122">
        <f>IF(G109="","",VLOOKUP(G109,ARANCEL!$B$5:$D$121,3,FALSE)*J109)</f>
        <v>3250</v>
      </c>
      <c r="L109" s="1229" t="s">
        <v>5742</v>
      </c>
      <c r="M109" s="1229">
        <v>4500239478</v>
      </c>
      <c r="N109" s="1229" t="s">
        <v>5757</v>
      </c>
    </row>
    <row r="110" spans="1:14" x14ac:dyDescent="0.25">
      <c r="A110" s="169" t="s">
        <v>313</v>
      </c>
      <c r="B110" s="164">
        <v>41795</v>
      </c>
      <c r="C110" s="118" t="s">
        <v>5176</v>
      </c>
      <c r="D110" s="119" t="s">
        <v>6071</v>
      </c>
      <c r="E110" s="162">
        <v>10208240</v>
      </c>
      <c r="F110" s="119">
        <v>2704005</v>
      </c>
      <c r="G110" s="119">
        <v>2704005</v>
      </c>
      <c r="H110" s="120" t="str">
        <f>IF(G110="","",VLOOKUP(G110,ARANCEL!$B$5:$D$121,2,FALSE))</f>
        <v>PROVISORIO</v>
      </c>
      <c r="I110" s="121"/>
      <c r="J110" s="119">
        <v>1</v>
      </c>
      <c r="K110" s="122">
        <f>IF(G110="","",VLOOKUP(G110,ARANCEL!$B$5:$D$121,3,FALSE)*J110)</f>
        <v>3250</v>
      </c>
      <c r="L110" s="1229" t="s">
        <v>6017</v>
      </c>
      <c r="M110" s="1229">
        <v>4500243712</v>
      </c>
      <c r="N110" s="1229">
        <v>9795</v>
      </c>
    </row>
    <row r="111" spans="1:14" x14ac:dyDescent="0.25">
      <c r="A111" s="169" t="s">
        <v>313</v>
      </c>
      <c r="B111" s="164">
        <v>41795</v>
      </c>
      <c r="C111" s="118" t="s">
        <v>5176</v>
      </c>
      <c r="D111" s="119" t="s">
        <v>6071</v>
      </c>
      <c r="E111" s="162">
        <v>10208241</v>
      </c>
      <c r="F111" s="119">
        <v>26839147</v>
      </c>
      <c r="G111" s="119">
        <v>2704005</v>
      </c>
      <c r="H111" s="120" t="str">
        <f>IF(G111="","",VLOOKUP(G111,ARANCEL!$B$5:$D$121,2,FALSE))</f>
        <v>PROVISORIO</v>
      </c>
      <c r="I111" s="121"/>
      <c r="J111" s="119">
        <v>1</v>
      </c>
      <c r="K111" s="122">
        <f>IF(G111="","",VLOOKUP(G111,ARANCEL!$B$5:$D$121,3,FALSE)*J111)</f>
        <v>3250</v>
      </c>
      <c r="L111" s="1229" t="s">
        <v>6017</v>
      </c>
      <c r="M111" s="1229">
        <v>4500243712</v>
      </c>
      <c r="N111" s="1229">
        <v>9795</v>
      </c>
    </row>
    <row r="112" spans="1:14" x14ac:dyDescent="0.25">
      <c r="A112" s="119" t="s">
        <v>305</v>
      </c>
      <c r="B112" s="164">
        <v>41822</v>
      </c>
      <c r="C112" s="118" t="s">
        <v>5176</v>
      </c>
      <c r="D112" s="119" t="s">
        <v>91</v>
      </c>
      <c r="E112" s="162">
        <v>10207559</v>
      </c>
      <c r="F112" s="119">
        <v>26839147</v>
      </c>
      <c r="G112" s="119">
        <v>2704031</v>
      </c>
      <c r="H112" s="120" t="str">
        <f>IF(G112="","",VLOOKUP(G112,ARANCEL!$B$5:$D$121,2,FALSE))</f>
        <v xml:space="preserve">PERNO MUÑON METALICO </v>
      </c>
      <c r="I112" s="121" t="s">
        <v>323</v>
      </c>
      <c r="J112" s="119">
        <v>1</v>
      </c>
      <c r="K112" s="122">
        <f>IF(G112="","",VLOOKUP(G112,ARANCEL!$B$5:$D$121,3,FALSE)*J112)</f>
        <v>12246</v>
      </c>
      <c r="L112" s="1229" t="s">
        <v>5742</v>
      </c>
      <c r="M112" s="1229">
        <v>4500239478</v>
      </c>
      <c r="N112" s="1229" t="s">
        <v>5757</v>
      </c>
    </row>
    <row r="113" spans="1:14" x14ac:dyDescent="0.25">
      <c r="A113" s="119" t="s">
        <v>305</v>
      </c>
      <c r="B113" s="164">
        <v>41829</v>
      </c>
      <c r="C113" s="118" t="s">
        <v>5176</v>
      </c>
      <c r="D113" s="119" t="s">
        <v>91</v>
      </c>
      <c r="E113" s="162">
        <v>10207559</v>
      </c>
      <c r="F113" s="119">
        <v>26839147</v>
      </c>
      <c r="G113" s="119">
        <v>2704016</v>
      </c>
      <c r="H113" s="120" t="str">
        <f>IF(G113="","",VLOOKUP(G113,ARANCEL!$B$5:$D$121,2,FALSE))</f>
        <v xml:space="preserve">CORONA PROCERA </v>
      </c>
      <c r="I113" s="121" t="s">
        <v>323</v>
      </c>
      <c r="J113" s="119">
        <v>1</v>
      </c>
      <c r="K113" s="122">
        <f>IF(G113="","",VLOOKUP(G113,ARANCEL!$B$5:$D$121,3,FALSE)*J113)</f>
        <v>58477</v>
      </c>
      <c r="L113" s="1229" t="s">
        <v>6017</v>
      </c>
      <c r="M113" s="1229">
        <v>4500243712</v>
      </c>
      <c r="N113" s="1229">
        <v>9795</v>
      </c>
    </row>
    <row r="114" spans="1:14" x14ac:dyDescent="0.25">
      <c r="A114" s="169" t="s">
        <v>313</v>
      </c>
      <c r="B114" s="164">
        <v>41829</v>
      </c>
      <c r="C114" s="118" t="s">
        <v>5176</v>
      </c>
      <c r="D114" s="119" t="s">
        <v>91</v>
      </c>
      <c r="E114" s="162">
        <v>10207559</v>
      </c>
      <c r="F114" s="119">
        <v>26839147</v>
      </c>
      <c r="G114" s="119">
        <v>2704005</v>
      </c>
      <c r="H114" s="120" t="str">
        <f>IF(G114="","",VLOOKUP(G114,ARANCEL!$B$5:$D$121,2,FALSE))</f>
        <v>PROVISORIO</v>
      </c>
      <c r="I114" s="121"/>
      <c r="J114" s="119">
        <v>1</v>
      </c>
      <c r="K114" s="122">
        <f>IF(G114="","",VLOOKUP(G114,ARANCEL!$B$5:$D$121,3,FALSE)*J114)</f>
        <v>3250</v>
      </c>
      <c r="L114" s="1229" t="s">
        <v>6017</v>
      </c>
      <c r="M114" s="1229">
        <v>4500243712</v>
      </c>
      <c r="N114" s="1229">
        <v>9795</v>
      </c>
    </row>
    <row r="115" spans="1:14" x14ac:dyDescent="0.25">
      <c r="A115" s="119" t="s">
        <v>305</v>
      </c>
      <c r="B115" s="164">
        <v>41788</v>
      </c>
      <c r="C115" s="118" t="s">
        <v>4908</v>
      </c>
      <c r="D115" s="119" t="s">
        <v>95</v>
      </c>
      <c r="E115" s="162">
        <v>10204650</v>
      </c>
      <c r="F115" s="119">
        <v>26669188</v>
      </c>
      <c r="G115" s="119">
        <v>2704005</v>
      </c>
      <c r="H115" s="120" t="str">
        <f>IF(G115="","",VLOOKUP(G115,ARANCEL!$B$5:$D$121,2,FALSE))</f>
        <v>PROVISORIO</v>
      </c>
      <c r="I115" s="121" t="s">
        <v>317</v>
      </c>
      <c r="J115" s="119">
        <v>1</v>
      </c>
      <c r="K115" s="122">
        <f>IF(G115="","",VLOOKUP(G115,ARANCEL!$B$5:$D$121,3,FALSE)*J115)</f>
        <v>3250</v>
      </c>
      <c r="L115" s="1229" t="s">
        <v>6017</v>
      </c>
      <c r="M115" s="1229">
        <v>4500243712</v>
      </c>
      <c r="N115" s="1229">
        <v>9795</v>
      </c>
    </row>
    <row r="116" spans="1:14" x14ac:dyDescent="0.25">
      <c r="A116" s="119" t="s">
        <v>305</v>
      </c>
      <c r="B116" s="164">
        <v>41813</v>
      </c>
      <c r="C116" s="118" t="s">
        <v>4908</v>
      </c>
      <c r="D116" s="119" t="s">
        <v>95</v>
      </c>
      <c r="E116" s="162">
        <v>10204650</v>
      </c>
      <c r="F116" s="119">
        <v>26669188</v>
      </c>
      <c r="G116" s="119">
        <v>2704003</v>
      </c>
      <c r="H116" s="120" t="str">
        <f>IF(G116="","",VLOOKUP(G116,ARANCEL!$B$5:$D$121,2,FALSE))</f>
        <v xml:space="preserve">CORONA PERIFERICA CON PERNO MUÑON COLADO </v>
      </c>
      <c r="I116" s="121" t="s">
        <v>317</v>
      </c>
      <c r="J116" s="119">
        <v>1</v>
      </c>
      <c r="K116" s="122">
        <f>IF(G116="","",VLOOKUP(G116,ARANCEL!$B$5:$D$121,3,FALSE)*J116)</f>
        <v>32612</v>
      </c>
      <c r="L116" s="1229" t="s">
        <v>6017</v>
      </c>
      <c r="M116" s="1229">
        <v>4500243712</v>
      </c>
      <c r="N116" s="1229">
        <v>9795</v>
      </c>
    </row>
    <row r="117" spans="1:14" x14ac:dyDescent="0.25">
      <c r="A117" s="119" t="s">
        <v>305</v>
      </c>
      <c r="B117" s="164">
        <v>41822</v>
      </c>
      <c r="C117" s="118" t="s">
        <v>5462</v>
      </c>
      <c r="D117" s="119" t="s">
        <v>2164</v>
      </c>
      <c r="E117" s="162">
        <v>10219028</v>
      </c>
      <c r="F117" s="119">
        <v>26937072</v>
      </c>
      <c r="G117" s="119">
        <v>2704005</v>
      </c>
      <c r="H117" s="120" t="str">
        <f>IF(G117="","",VLOOKUP(G117,ARANCEL!$B$5:$D$121,2,FALSE))</f>
        <v>PROVISORIO</v>
      </c>
      <c r="I117" s="121" t="s">
        <v>618</v>
      </c>
      <c r="J117" s="119">
        <v>1</v>
      </c>
      <c r="K117" s="122">
        <f>IF(G117="","",VLOOKUP(G117,ARANCEL!$B$5:$D$121,3,FALSE)*J117)</f>
        <v>3250</v>
      </c>
      <c r="L117" s="1229" t="s">
        <v>5742</v>
      </c>
      <c r="M117" s="1229">
        <v>4500241322</v>
      </c>
      <c r="N117" s="1229" t="s">
        <v>5773</v>
      </c>
    </row>
    <row r="118" spans="1:14" s="1340" customFormat="1" x14ac:dyDescent="0.25">
      <c r="A118" s="169" t="s">
        <v>305</v>
      </c>
      <c r="B118" s="164">
        <v>41822</v>
      </c>
      <c r="C118" s="118" t="s">
        <v>5462</v>
      </c>
      <c r="D118" s="119" t="s">
        <v>2164</v>
      </c>
      <c r="E118" s="162">
        <v>10219028</v>
      </c>
      <c r="F118" s="119">
        <v>26937072</v>
      </c>
      <c r="G118" s="119">
        <v>2704003</v>
      </c>
      <c r="H118" s="120" t="str">
        <f>IF(G118="","",VLOOKUP(G118,ARANCEL!$B$5:$D$121,2,FALSE))</f>
        <v xml:space="preserve">CORONA PERIFERICA CON PERNO MUÑON COLADO </v>
      </c>
      <c r="I118" s="121" t="s">
        <v>618</v>
      </c>
      <c r="J118" s="119">
        <v>1</v>
      </c>
      <c r="K118" s="122">
        <f>IF(G118="","",VLOOKUP(G118,ARANCEL!$B$5:$D$121,3,FALSE)*J118)</f>
        <v>32612</v>
      </c>
      <c r="L118" s="1229" t="s">
        <v>5742</v>
      </c>
      <c r="M118" s="1229">
        <v>4500241322</v>
      </c>
      <c r="N118" s="1229" t="s">
        <v>5773</v>
      </c>
    </row>
    <row r="119" spans="1:14" x14ac:dyDescent="0.25">
      <c r="A119" s="119" t="s">
        <v>305</v>
      </c>
      <c r="B119" s="164">
        <v>41813</v>
      </c>
      <c r="C119" s="118" t="s">
        <v>2277</v>
      </c>
      <c r="D119" s="119" t="s">
        <v>95</v>
      </c>
      <c r="E119" s="162">
        <v>10215343</v>
      </c>
      <c r="F119" s="119">
        <v>27098931</v>
      </c>
      <c r="G119" s="119">
        <v>2704005</v>
      </c>
      <c r="H119" s="120" t="str">
        <f>IF(G119="","",VLOOKUP(G119,ARANCEL!$B$5:$D$121,2,FALSE))</f>
        <v>PROVISORIO</v>
      </c>
      <c r="I119" s="121" t="s">
        <v>325</v>
      </c>
      <c r="J119" s="119">
        <v>1</v>
      </c>
      <c r="K119" s="122">
        <f>IF(G119="","",VLOOKUP(G119,ARANCEL!$B$5:$D$121,3,FALSE)*J119)</f>
        <v>3250</v>
      </c>
      <c r="L119" s="1229" t="s">
        <v>5742</v>
      </c>
      <c r="M119" s="1229">
        <v>4500239478</v>
      </c>
      <c r="N119" s="1229" t="s">
        <v>5757</v>
      </c>
    </row>
    <row r="120" spans="1:14" x14ac:dyDescent="0.25">
      <c r="A120" s="119" t="s">
        <v>305</v>
      </c>
      <c r="B120" s="164">
        <v>41820</v>
      </c>
      <c r="C120" s="118" t="s">
        <v>2277</v>
      </c>
      <c r="D120" s="119" t="s">
        <v>95</v>
      </c>
      <c r="E120" s="162">
        <v>10215343</v>
      </c>
      <c r="F120" s="119">
        <v>27098931</v>
      </c>
      <c r="G120" s="119">
        <v>2704015</v>
      </c>
      <c r="H120" s="120" t="str">
        <f>IF(G120="","",VLOOKUP(G120,ARANCEL!$B$5:$D$121,2,FALSE))</f>
        <v xml:space="preserve">CORONA IN CERAM </v>
      </c>
      <c r="I120" s="121" t="s">
        <v>325</v>
      </c>
      <c r="J120" s="119">
        <v>1</v>
      </c>
      <c r="K120" s="122">
        <f>IF(G120="","",VLOOKUP(G120,ARANCEL!$B$5:$D$121,3,FALSE)*J120)</f>
        <v>42733</v>
      </c>
      <c r="L120" s="1229" t="s">
        <v>5742</v>
      </c>
      <c r="M120" s="1229">
        <v>4500239478</v>
      </c>
      <c r="N120" s="1229" t="s">
        <v>5757</v>
      </c>
    </row>
    <row r="121" spans="1:14" x14ac:dyDescent="0.25">
      <c r="A121" s="165" t="s">
        <v>606</v>
      </c>
      <c r="B121" s="164">
        <v>41981</v>
      </c>
      <c r="C121" s="118" t="s">
        <v>8580</v>
      </c>
      <c r="D121" s="119" t="s">
        <v>92</v>
      </c>
      <c r="E121" s="162">
        <v>10276513</v>
      </c>
      <c r="F121" s="119">
        <v>27782558</v>
      </c>
      <c r="G121" s="119">
        <v>2704005</v>
      </c>
      <c r="H121" s="120" t="str">
        <f>IF(G121="","",VLOOKUP(G121,ARANCEL!$B$5:$D$121,2,FALSE))</f>
        <v>PROVISORIO</v>
      </c>
      <c r="I121" s="121" t="s">
        <v>7118</v>
      </c>
      <c r="J121" s="169">
        <v>2</v>
      </c>
      <c r="K121" s="122">
        <f>IF(G121="","",VLOOKUP(G121,ARANCEL!$B$5:$D$121,3,FALSE)*J121)</f>
        <v>6500</v>
      </c>
      <c r="L121" s="1235" t="str">
        <f>IF(E121="","","IMPAGO")</f>
        <v>IMPAGO</v>
      </c>
      <c r="M121" s="1235" t="str">
        <f>IF(L121="IMPAGO","SIN O.C.","")</f>
        <v>SIN O.C.</v>
      </c>
      <c r="N121" s="1235" t="str">
        <f>IF(L121="IMPAGO","SIN FACT.","")</f>
        <v>SIN FACT.</v>
      </c>
    </row>
    <row r="122" spans="1:14" x14ac:dyDescent="0.25">
      <c r="A122" s="119" t="s">
        <v>305</v>
      </c>
      <c r="B122" s="164">
        <v>41810</v>
      </c>
      <c r="C122" s="118" t="s">
        <v>5287</v>
      </c>
      <c r="D122" s="119" t="s">
        <v>2878</v>
      </c>
      <c r="E122" s="162">
        <v>10214339</v>
      </c>
      <c r="F122" s="119">
        <v>26948910</v>
      </c>
      <c r="G122" s="119">
        <v>2705003</v>
      </c>
      <c r="H122" s="120" t="str">
        <f>IF(G122="","",VLOOKUP(G122,ARANCEL!$B$5:$D$121,2,FALSE))</f>
        <v>INCRUSTACION ESTETICA (ART-GLASS O CERAMICA)</v>
      </c>
      <c r="I122" s="121" t="s">
        <v>308</v>
      </c>
      <c r="J122" s="119">
        <v>1</v>
      </c>
      <c r="K122" s="122">
        <f>IF(G122="","",VLOOKUP(G122,ARANCEL!$B$5:$D$121,3,FALSE)*J122)</f>
        <v>15676</v>
      </c>
      <c r="L122" s="1229" t="s">
        <v>5742</v>
      </c>
      <c r="M122" s="1229">
        <v>4500239478</v>
      </c>
      <c r="N122" s="1229" t="s">
        <v>5757</v>
      </c>
    </row>
    <row r="123" spans="1:14" x14ac:dyDescent="0.25">
      <c r="A123" s="119" t="s">
        <v>305</v>
      </c>
      <c r="B123" s="164">
        <v>41869</v>
      </c>
      <c r="C123" s="118" t="s">
        <v>6525</v>
      </c>
      <c r="D123" s="119" t="s">
        <v>95</v>
      </c>
      <c r="E123" s="162">
        <v>10244482</v>
      </c>
      <c r="F123" s="119">
        <v>27408768</v>
      </c>
      <c r="G123" s="119">
        <v>2705003</v>
      </c>
      <c r="H123" s="120" t="str">
        <f>IF(G123="","",VLOOKUP(G123,ARANCEL!$B$5:$D$121,2,FALSE))</f>
        <v>INCRUSTACION ESTETICA (ART-GLASS O CERAMICA)</v>
      </c>
      <c r="I123" s="121" t="s">
        <v>312</v>
      </c>
      <c r="J123" s="119">
        <v>1</v>
      </c>
      <c r="K123" s="122">
        <f>IF(G123="","",VLOOKUP(G123,ARANCEL!$B$5:$D$121,3,FALSE)*J123)</f>
        <v>15676</v>
      </c>
      <c r="L123" s="1229" t="s">
        <v>6905</v>
      </c>
      <c r="M123" s="1229">
        <v>4500249977</v>
      </c>
      <c r="N123" s="1229" t="s">
        <v>6909</v>
      </c>
    </row>
    <row r="124" spans="1:14" x14ac:dyDescent="0.25">
      <c r="A124" s="119" t="s">
        <v>305</v>
      </c>
      <c r="B124" s="164">
        <v>42003</v>
      </c>
      <c r="C124" s="118" t="s">
        <v>9263</v>
      </c>
      <c r="D124" s="119" t="s">
        <v>1619</v>
      </c>
      <c r="E124" s="162">
        <v>10303694</v>
      </c>
      <c r="F124" s="119">
        <v>2998590</v>
      </c>
      <c r="G124" s="119">
        <v>2707001</v>
      </c>
      <c r="H124" s="120" t="str">
        <f>IF(G124="","",VLOOKUP(G124,ARANCEL!$B$5:$D$121,2,FALSE))</f>
        <v xml:space="preserve">PLANO DE RELAJACION </v>
      </c>
      <c r="I124" s="121" t="s">
        <v>306</v>
      </c>
      <c r="J124" s="119">
        <v>1</v>
      </c>
      <c r="K124" s="122">
        <f>IF(G124="","",VLOOKUP(G124,ARANCEL!$B$5:$D$121,3,FALSE)*J124)</f>
        <v>9221</v>
      </c>
      <c r="L124" s="1349" t="s">
        <v>9431</v>
      </c>
      <c r="M124" s="1349">
        <v>4500269293</v>
      </c>
      <c r="N124" s="1349" t="s">
        <v>9455</v>
      </c>
    </row>
    <row r="125" spans="1:14" x14ac:dyDescent="0.25">
      <c r="A125" s="169" t="s">
        <v>313</v>
      </c>
      <c r="B125" s="164">
        <v>41944</v>
      </c>
      <c r="C125" s="1047" t="s">
        <v>8941</v>
      </c>
      <c r="D125" s="1047" t="s">
        <v>92</v>
      </c>
      <c r="E125" s="1048">
        <v>10276513</v>
      </c>
      <c r="F125" s="1047">
        <v>27782558</v>
      </c>
      <c r="G125" s="1047">
        <v>2704005</v>
      </c>
      <c r="H125" s="120" t="str">
        <f>IF(G125="","",VLOOKUP(G125,ARANCEL!$B$5:$D$121,2,FALSE))</f>
        <v>PROVISORIO</v>
      </c>
      <c r="I125" s="121"/>
      <c r="J125" s="119">
        <v>1</v>
      </c>
      <c r="K125" s="122">
        <f>IF(G125="","",VLOOKUP(G125,ARANCEL!$B$5:$D$121,3,FALSE)*J125)</f>
        <v>3250</v>
      </c>
      <c r="L125" s="1229" t="s">
        <v>8256</v>
      </c>
      <c r="M125" s="1229">
        <v>4500265515</v>
      </c>
      <c r="N125" s="1229" t="s">
        <v>8951</v>
      </c>
    </row>
    <row r="126" spans="1:14" x14ac:dyDescent="0.25">
      <c r="A126" s="119" t="s">
        <v>305</v>
      </c>
      <c r="B126" s="164">
        <v>41950</v>
      </c>
      <c r="C126" s="118" t="s">
        <v>8583</v>
      </c>
      <c r="D126" s="119" t="s">
        <v>92</v>
      </c>
      <c r="E126" s="162">
        <v>10276513</v>
      </c>
      <c r="F126" s="119">
        <v>27782558</v>
      </c>
      <c r="G126" s="119">
        <v>2704016</v>
      </c>
      <c r="H126" s="120" t="str">
        <f>IF(G126="","",VLOOKUP(G126,ARANCEL!$B$5:$D$121,2,FALSE))</f>
        <v xml:space="preserve">CORONA PROCERA </v>
      </c>
      <c r="I126" s="121" t="s">
        <v>325</v>
      </c>
      <c r="J126" s="119">
        <v>1</v>
      </c>
      <c r="K126" s="122">
        <f>IF(G126="","",VLOOKUP(G126,ARANCEL!$B$5:$D$121,3,FALSE)*J126)</f>
        <v>58477</v>
      </c>
      <c r="L126" s="1229" t="s">
        <v>8279</v>
      </c>
      <c r="M126" s="1229">
        <v>4500260678</v>
      </c>
      <c r="N126" s="1229" t="s">
        <v>8297</v>
      </c>
    </row>
    <row r="127" spans="1:14" x14ac:dyDescent="0.25">
      <c r="A127" s="119" t="s">
        <v>305</v>
      </c>
      <c r="B127" s="164">
        <v>41867</v>
      </c>
      <c r="C127" s="118" t="s">
        <v>7679</v>
      </c>
      <c r="D127" s="119" t="s">
        <v>91</v>
      </c>
      <c r="E127" s="162">
        <v>10242309</v>
      </c>
      <c r="F127" s="119">
        <v>27962468</v>
      </c>
      <c r="G127" s="119">
        <v>2704003</v>
      </c>
      <c r="H127" s="120" t="str">
        <f>IF(G127="","",VLOOKUP(G127,ARANCEL!$B$5:$D$121,2,FALSE))</f>
        <v xml:space="preserve">CORONA PERIFERICA CON PERNO MUÑON COLADO </v>
      </c>
      <c r="I127" s="121" t="s">
        <v>315</v>
      </c>
      <c r="J127" s="119">
        <v>1</v>
      </c>
      <c r="K127" s="122">
        <f>IF(G127="","",VLOOKUP(G127,ARANCEL!$B$5:$D$121,3,FALSE)*J127)</f>
        <v>32612</v>
      </c>
      <c r="L127" s="1229" t="s">
        <v>6905</v>
      </c>
      <c r="M127" s="1229">
        <v>4500249977</v>
      </c>
      <c r="N127" s="1229" t="s">
        <v>6909</v>
      </c>
    </row>
    <row r="128" spans="1:14" x14ac:dyDescent="0.25">
      <c r="A128" s="119" t="s">
        <v>305</v>
      </c>
      <c r="B128" s="164">
        <v>41864</v>
      </c>
      <c r="C128" s="118" t="s">
        <v>6130</v>
      </c>
      <c r="D128" s="119" t="s">
        <v>2162</v>
      </c>
      <c r="E128" s="162">
        <v>10241126</v>
      </c>
      <c r="F128" s="119">
        <v>27555671</v>
      </c>
      <c r="G128" s="119">
        <v>2704005</v>
      </c>
      <c r="H128" s="120" t="str">
        <f>IF(G128="","",VLOOKUP(G128,ARANCEL!$B$5:$D$121,2,FALSE))</f>
        <v>PROVISORIO</v>
      </c>
      <c r="I128" s="121" t="s">
        <v>315</v>
      </c>
      <c r="J128" s="119">
        <v>1</v>
      </c>
      <c r="K128" s="122">
        <f>IF(G128="","",VLOOKUP(G128,ARANCEL!$B$5:$D$121,3,FALSE)*J128)</f>
        <v>3250</v>
      </c>
      <c r="L128" s="1229" t="s">
        <v>6905</v>
      </c>
      <c r="M128" s="1229">
        <v>4500249977</v>
      </c>
      <c r="N128" s="1229" t="s">
        <v>6909</v>
      </c>
    </row>
    <row r="129" spans="1:14" x14ac:dyDescent="0.25">
      <c r="A129" s="119" t="s">
        <v>305</v>
      </c>
      <c r="B129" s="164">
        <v>41724</v>
      </c>
      <c r="C129" s="118" t="s">
        <v>3648</v>
      </c>
      <c r="D129" s="119" t="s">
        <v>92</v>
      </c>
      <c r="E129" s="162">
        <v>10184796</v>
      </c>
      <c r="F129" s="119">
        <v>25677898</v>
      </c>
      <c r="G129" s="119">
        <v>2704005</v>
      </c>
      <c r="H129" s="120" t="str">
        <f>IF(G129="","",VLOOKUP(G129,ARANCEL!$B$5:$D$121,2,FALSE))</f>
        <v>PROVISORIO</v>
      </c>
      <c r="I129" s="121" t="s">
        <v>312</v>
      </c>
      <c r="J129" s="119">
        <v>1</v>
      </c>
      <c r="K129" s="122">
        <f>IF(G129="","",VLOOKUP(G129,ARANCEL!$B$5:$D$121,3,FALSE)*J129)</f>
        <v>3250</v>
      </c>
      <c r="L129" s="1229" t="s">
        <v>3058</v>
      </c>
      <c r="M129" s="1229">
        <v>4500225672</v>
      </c>
      <c r="N129" s="1229">
        <v>8931</v>
      </c>
    </row>
    <row r="130" spans="1:14" x14ac:dyDescent="0.25">
      <c r="A130" s="119" t="s">
        <v>305</v>
      </c>
      <c r="B130" s="164">
        <v>41724</v>
      </c>
      <c r="C130" s="118" t="s">
        <v>3648</v>
      </c>
      <c r="D130" s="119" t="s">
        <v>92</v>
      </c>
      <c r="E130" s="162">
        <v>10184796</v>
      </c>
      <c r="F130" s="119">
        <v>25677898</v>
      </c>
      <c r="G130" s="119">
        <v>2704003</v>
      </c>
      <c r="H130" s="120" t="str">
        <f>IF(G130="","",VLOOKUP(G130,ARANCEL!$B$5:$D$121,2,FALSE))</f>
        <v xml:space="preserve">CORONA PERIFERICA CON PERNO MUÑON COLADO </v>
      </c>
      <c r="I130" s="121" t="s">
        <v>312</v>
      </c>
      <c r="J130" s="119">
        <v>1</v>
      </c>
      <c r="K130" s="122">
        <f>IF(G130="","",VLOOKUP(G130,ARANCEL!$B$5:$D$121,3,FALSE)*J130)</f>
        <v>32612</v>
      </c>
      <c r="L130" s="1229" t="s">
        <v>3058</v>
      </c>
      <c r="M130" s="1229">
        <v>4500225671</v>
      </c>
      <c r="N130" s="1229">
        <v>8930</v>
      </c>
    </row>
    <row r="131" spans="1:14" x14ac:dyDescent="0.25">
      <c r="A131" s="169" t="s">
        <v>305</v>
      </c>
      <c r="B131" s="164">
        <v>41800</v>
      </c>
      <c r="C131" s="118" t="s">
        <v>5173</v>
      </c>
      <c r="D131" s="119" t="s">
        <v>92</v>
      </c>
      <c r="E131" s="162">
        <v>10210860</v>
      </c>
      <c r="F131" s="119">
        <v>26909885</v>
      </c>
      <c r="G131" s="119">
        <v>2704003</v>
      </c>
      <c r="H131" s="120" t="str">
        <f>IF(G131="","",VLOOKUP(G131,ARANCEL!$B$5:$D$121,2,FALSE))</f>
        <v xml:space="preserve">CORONA PERIFERICA CON PERNO MUÑON COLADO </v>
      </c>
      <c r="I131" s="121" t="s">
        <v>312</v>
      </c>
      <c r="J131" s="119">
        <v>1</v>
      </c>
      <c r="K131" s="122">
        <f>IF(G131="","",VLOOKUP(G131,ARANCEL!$B$5:$D$121,3,FALSE)*J131)</f>
        <v>32612</v>
      </c>
      <c r="L131" s="1229" t="s">
        <v>5742</v>
      </c>
      <c r="M131" s="1229">
        <v>4500239478</v>
      </c>
      <c r="N131" s="1229" t="s">
        <v>5757</v>
      </c>
    </row>
    <row r="132" spans="1:14" s="237" customFormat="1" x14ac:dyDescent="0.25">
      <c r="A132" s="119" t="s">
        <v>305</v>
      </c>
      <c r="B132" s="164">
        <v>41802</v>
      </c>
      <c r="C132" s="118" t="s">
        <v>5173</v>
      </c>
      <c r="D132" s="119" t="s">
        <v>92</v>
      </c>
      <c r="E132" s="162">
        <v>10210860</v>
      </c>
      <c r="F132" s="119">
        <v>26909885</v>
      </c>
      <c r="G132" s="119">
        <v>2704005</v>
      </c>
      <c r="H132" s="120" t="str">
        <f>IF(G132="","",VLOOKUP(G132,ARANCEL!$B$5:$D$121,2,FALSE))</f>
        <v>PROVISORIO</v>
      </c>
      <c r="I132" s="121" t="s">
        <v>312</v>
      </c>
      <c r="J132" s="119">
        <v>1</v>
      </c>
      <c r="K132" s="122">
        <f>IF(G132="","",VLOOKUP(G132,ARANCEL!$B$5:$D$121,3,FALSE)*J132)</f>
        <v>3250</v>
      </c>
      <c r="L132" s="1229" t="s">
        <v>5742</v>
      </c>
      <c r="M132" s="1229">
        <v>4500239478</v>
      </c>
      <c r="N132" s="1229" t="s">
        <v>5757</v>
      </c>
    </row>
    <row r="133" spans="1:14" ht="15" customHeight="1" x14ac:dyDescent="0.25">
      <c r="A133" s="119" t="s">
        <v>305</v>
      </c>
      <c r="B133" s="164">
        <v>41953</v>
      </c>
      <c r="C133" s="118" t="s">
        <v>8415</v>
      </c>
      <c r="D133" s="119" t="s">
        <v>95</v>
      </c>
      <c r="E133" s="162">
        <v>10279800</v>
      </c>
      <c r="F133" s="119">
        <v>29286595</v>
      </c>
      <c r="G133" s="119">
        <v>2704003</v>
      </c>
      <c r="H133" s="120" t="str">
        <f>IF(G133="","",VLOOKUP(G133,ARANCEL!$B$5:$D$121,2,FALSE))</f>
        <v xml:space="preserve">CORONA PERIFERICA CON PERNO MUÑON COLADO </v>
      </c>
      <c r="I133" s="121" t="s">
        <v>326</v>
      </c>
      <c r="J133" s="119">
        <v>1</v>
      </c>
      <c r="K133" s="122">
        <f>IF(G133="","",VLOOKUP(G133,ARANCEL!$B$5:$D$121,3,FALSE)*J133)</f>
        <v>32612</v>
      </c>
      <c r="L133" s="1229" t="s">
        <v>8256</v>
      </c>
      <c r="M133" s="1229">
        <v>4500265515</v>
      </c>
      <c r="N133" s="1229" t="s">
        <v>8951</v>
      </c>
    </row>
    <row r="134" spans="1:14" ht="15" customHeight="1" x14ac:dyDescent="0.25">
      <c r="A134" s="119" t="s">
        <v>305</v>
      </c>
      <c r="B134" s="164">
        <v>41953</v>
      </c>
      <c r="C134" s="118" t="s">
        <v>8415</v>
      </c>
      <c r="D134" s="119" t="s">
        <v>95</v>
      </c>
      <c r="E134" s="162">
        <v>10279800</v>
      </c>
      <c r="F134" s="119">
        <v>29286595</v>
      </c>
      <c r="G134" s="119">
        <v>2704005</v>
      </c>
      <c r="H134" s="120" t="str">
        <f>IF(G134="","",VLOOKUP(G134,ARANCEL!$B$5:$D$121,2,FALSE))</f>
        <v>PROVISORIO</v>
      </c>
      <c r="I134" s="121" t="s">
        <v>326</v>
      </c>
      <c r="J134" s="119">
        <v>1</v>
      </c>
      <c r="K134" s="122">
        <f>IF(G134="","",VLOOKUP(G134,ARANCEL!$B$5:$D$121,3,FALSE)*J134)</f>
        <v>3250</v>
      </c>
      <c r="L134" s="1229" t="s">
        <v>8256</v>
      </c>
      <c r="M134" s="1229">
        <v>4500265515</v>
      </c>
      <c r="N134" s="1229" t="s">
        <v>8951</v>
      </c>
    </row>
    <row r="135" spans="1:14" x14ac:dyDescent="0.25">
      <c r="A135" s="119" t="s">
        <v>606</v>
      </c>
      <c r="B135" s="164">
        <v>41985</v>
      </c>
      <c r="C135" s="118" t="s">
        <v>9100</v>
      </c>
      <c r="D135" s="119" t="s">
        <v>92</v>
      </c>
      <c r="E135" s="162">
        <v>10299725</v>
      </c>
      <c r="F135" s="119">
        <v>30288228</v>
      </c>
      <c r="G135" s="119">
        <v>2706024</v>
      </c>
      <c r="H135" s="120" t="str">
        <f>IF(G135="","",VLOOKUP(G135,ARANCEL!$B$5:$D$121,2,FALSE))</f>
        <v>PROTESIS INMEDIATA ACRILICA</v>
      </c>
      <c r="I135" s="121" t="s">
        <v>306</v>
      </c>
      <c r="J135" s="119">
        <v>1</v>
      </c>
      <c r="K135" s="122">
        <f>IF(G135="","",VLOOKUP(G135,ARANCEL!$B$5:$D$121,3,FALSE)*J135)</f>
        <v>54293</v>
      </c>
      <c r="L135" s="1349" t="s">
        <v>9431</v>
      </c>
      <c r="M135" s="1349">
        <v>4500269293</v>
      </c>
      <c r="N135" s="1349" t="s">
        <v>9455</v>
      </c>
    </row>
    <row r="136" spans="1:14" x14ac:dyDescent="0.25">
      <c r="A136" s="119" t="s">
        <v>305</v>
      </c>
      <c r="B136" s="164">
        <v>41818</v>
      </c>
      <c r="C136" s="118" t="s">
        <v>5375</v>
      </c>
      <c r="D136" s="119" t="s">
        <v>95</v>
      </c>
      <c r="E136" s="162">
        <v>10216865</v>
      </c>
      <c r="F136" s="119">
        <v>27050036</v>
      </c>
      <c r="G136" s="119">
        <v>2705003</v>
      </c>
      <c r="H136" s="120" t="str">
        <f>IF(G136="","",VLOOKUP(G136,ARANCEL!$B$5:$D$121,2,FALSE))</f>
        <v>INCRUSTACION ESTETICA (ART-GLASS O CERAMICA)</v>
      </c>
      <c r="I136" s="121" t="s">
        <v>326</v>
      </c>
      <c r="J136" s="119">
        <v>1</v>
      </c>
      <c r="K136" s="122">
        <f>IF(G136="","",VLOOKUP(G136,ARANCEL!$B$5:$D$121,3,FALSE)*J136)</f>
        <v>15676</v>
      </c>
      <c r="L136" s="1229" t="s">
        <v>5742</v>
      </c>
      <c r="M136" s="1229">
        <v>4500239478</v>
      </c>
      <c r="N136" s="1229" t="s">
        <v>5757</v>
      </c>
    </row>
    <row r="137" spans="1:14" x14ac:dyDescent="0.25">
      <c r="A137" s="119" t="s">
        <v>305</v>
      </c>
      <c r="B137" s="164">
        <v>41890</v>
      </c>
      <c r="C137" s="118" t="s">
        <v>1807</v>
      </c>
      <c r="D137" s="119" t="s">
        <v>91</v>
      </c>
      <c r="E137" s="162">
        <v>10253874</v>
      </c>
      <c r="F137" s="119">
        <v>28246431</v>
      </c>
      <c r="G137" s="119">
        <v>2704005</v>
      </c>
      <c r="H137" s="120" t="str">
        <f>IF(G137="","",VLOOKUP(G137,ARANCEL!$B$5:$D$121,2,FALSE))</f>
        <v>PROVISORIO</v>
      </c>
      <c r="I137" s="121" t="s">
        <v>322</v>
      </c>
      <c r="J137" s="119">
        <v>1</v>
      </c>
      <c r="K137" s="122">
        <f>IF(G137="","",VLOOKUP(G137,ARANCEL!$B$5:$D$121,3,FALSE)*J137)</f>
        <v>3250</v>
      </c>
      <c r="L137" s="1229" t="s">
        <v>6905</v>
      </c>
      <c r="M137" s="1229">
        <v>4500251394</v>
      </c>
      <c r="N137" s="1229" t="s">
        <v>7149</v>
      </c>
    </row>
    <row r="138" spans="1:14" x14ac:dyDescent="0.25">
      <c r="A138" s="165" t="s">
        <v>305</v>
      </c>
      <c r="B138" s="164">
        <v>41913</v>
      </c>
      <c r="C138" s="118" t="s">
        <v>1807</v>
      </c>
      <c r="D138" s="119" t="s">
        <v>91</v>
      </c>
      <c r="E138" s="162">
        <v>10253874</v>
      </c>
      <c r="F138" s="119">
        <v>28246431</v>
      </c>
      <c r="G138" s="119">
        <v>2704005</v>
      </c>
      <c r="H138" s="120" t="str">
        <f>IF(G138="","",VLOOKUP(G138,ARANCEL!$B$5:$D$121,2,FALSE))</f>
        <v>PROVISORIO</v>
      </c>
      <c r="I138" s="121" t="s">
        <v>7455</v>
      </c>
      <c r="J138" s="119">
        <v>4</v>
      </c>
      <c r="K138" s="122">
        <f>IF(G138="","",VLOOKUP(G138,ARANCEL!$B$5:$D$121,3,FALSE)*J138)</f>
        <v>13000</v>
      </c>
      <c r="L138" s="1229" t="s">
        <v>8279</v>
      </c>
      <c r="M138" s="1229">
        <v>4500259067</v>
      </c>
      <c r="N138" s="1229" t="s">
        <v>8285</v>
      </c>
    </row>
    <row r="139" spans="1:14" s="237" customFormat="1" x14ac:dyDescent="0.25">
      <c r="A139" s="1410" t="s">
        <v>313</v>
      </c>
      <c r="B139" s="164">
        <v>41928</v>
      </c>
      <c r="C139" s="118" t="s">
        <v>1807</v>
      </c>
      <c r="D139" s="119" t="s">
        <v>91</v>
      </c>
      <c r="E139" s="162">
        <v>10253874</v>
      </c>
      <c r="F139" s="119">
        <v>28246431</v>
      </c>
      <c r="G139" s="119">
        <v>2704003</v>
      </c>
      <c r="H139" s="120" t="str">
        <f>IF(G139="","",VLOOKUP(G139,ARANCEL!$B$5:$D$121,2,FALSE))</f>
        <v xml:space="preserve">CORONA PERIFERICA CON PERNO MUÑON COLADO </v>
      </c>
      <c r="I139" s="121" t="s">
        <v>322</v>
      </c>
      <c r="J139" s="119">
        <v>1</v>
      </c>
      <c r="K139" s="122">
        <f>IF(G139="","",VLOOKUP(G139,ARANCEL!$B$5:$D$121,3,FALSE)*J139)</f>
        <v>32612</v>
      </c>
      <c r="L139" s="1229" t="s">
        <v>8279</v>
      </c>
      <c r="M139" s="1229">
        <v>4500259067</v>
      </c>
      <c r="N139" s="1229" t="s">
        <v>8285</v>
      </c>
    </row>
    <row r="140" spans="1:14" s="237" customFormat="1" x14ac:dyDescent="0.25">
      <c r="A140" s="1171" t="s">
        <v>305</v>
      </c>
      <c r="B140" s="164">
        <v>41947</v>
      </c>
      <c r="C140" s="118" t="s">
        <v>1807</v>
      </c>
      <c r="D140" s="119" t="s">
        <v>91</v>
      </c>
      <c r="E140" s="162">
        <v>10253874</v>
      </c>
      <c r="F140" s="119">
        <v>28246431</v>
      </c>
      <c r="G140" s="119">
        <v>2704003</v>
      </c>
      <c r="H140" s="120" t="str">
        <f>IF(G140="","",VLOOKUP(G140,ARANCEL!$B$5:$D$121,2,FALSE))</f>
        <v xml:space="preserve">CORONA PERIFERICA CON PERNO MUÑON COLADO </v>
      </c>
      <c r="I140" s="121" t="s">
        <v>8119</v>
      </c>
      <c r="J140" s="119">
        <v>4</v>
      </c>
      <c r="K140" s="122">
        <f>IF(G140="","",VLOOKUP(G140,ARANCEL!$B$5:$D$121,3,FALSE)*J140)</f>
        <v>130448</v>
      </c>
      <c r="L140" s="1229" t="s">
        <v>8279</v>
      </c>
      <c r="M140" s="1229">
        <v>4500260678</v>
      </c>
      <c r="N140" s="1229" t="s">
        <v>8297</v>
      </c>
    </row>
    <row r="141" spans="1:14" x14ac:dyDescent="0.25">
      <c r="A141" s="119" t="s">
        <v>305</v>
      </c>
      <c r="B141" s="164">
        <v>41829</v>
      </c>
      <c r="C141" s="118" t="s">
        <v>5599</v>
      </c>
      <c r="D141" s="119" t="s">
        <v>2168</v>
      </c>
      <c r="E141" s="162">
        <v>10222976</v>
      </c>
      <c r="F141" s="119">
        <v>27382301</v>
      </c>
      <c r="G141" s="119">
        <v>2704027</v>
      </c>
      <c r="H141" s="120" t="str">
        <f>IF(G141="","",VLOOKUP(G141,ARANCEL!$B$5:$D$121,2,FALSE))</f>
        <v>PROTESIS VALPLAST UNILATERAL (HASTA 2 PIEZAS)</v>
      </c>
      <c r="I141" s="121" t="s">
        <v>306</v>
      </c>
      <c r="J141" s="119">
        <v>1</v>
      </c>
      <c r="K141" s="122">
        <f>IF(G141="","",VLOOKUP(G141,ARANCEL!$B$5:$D$121,3,FALSE)*J141)</f>
        <v>22491</v>
      </c>
      <c r="L141" s="1229" t="s">
        <v>6017</v>
      </c>
      <c r="M141" s="1229">
        <v>4500243713</v>
      </c>
      <c r="N141" s="1229">
        <v>9796</v>
      </c>
    </row>
    <row r="142" spans="1:14" x14ac:dyDescent="0.25">
      <c r="A142" s="119" t="s">
        <v>305</v>
      </c>
      <c r="B142" s="164">
        <v>41957</v>
      </c>
      <c r="C142" s="118" t="s">
        <v>8350</v>
      </c>
      <c r="D142" s="119" t="s">
        <v>91</v>
      </c>
      <c r="E142" s="162">
        <v>10280452</v>
      </c>
      <c r="F142" s="119">
        <v>28238930</v>
      </c>
      <c r="G142" s="119">
        <v>2705003</v>
      </c>
      <c r="H142" s="120" t="str">
        <f>IF(G142="","",VLOOKUP(G142,ARANCEL!$B$5:$D$121,2,FALSE))</f>
        <v>INCRUSTACION ESTETICA (ART-GLASS O CERAMICA)</v>
      </c>
      <c r="I142" s="121" t="s">
        <v>318</v>
      </c>
      <c r="J142" s="119">
        <v>1</v>
      </c>
      <c r="K142" s="122">
        <f>IF(G142="","",VLOOKUP(G142,ARANCEL!$B$5:$D$121,3,FALSE)*J142)</f>
        <v>15676</v>
      </c>
      <c r="L142" s="1229" t="s">
        <v>8256</v>
      </c>
      <c r="M142" s="1229">
        <v>4500265515</v>
      </c>
      <c r="N142" s="1229" t="s">
        <v>8951</v>
      </c>
    </row>
    <row r="143" spans="1:14" x14ac:dyDescent="0.25">
      <c r="A143" s="119" t="s">
        <v>305</v>
      </c>
      <c r="B143" s="164">
        <v>41978</v>
      </c>
      <c r="C143" s="118" t="s">
        <v>8350</v>
      </c>
      <c r="D143" s="119" t="s">
        <v>91</v>
      </c>
      <c r="E143" s="162">
        <v>10280452</v>
      </c>
      <c r="F143" s="119">
        <v>28238930</v>
      </c>
      <c r="G143" s="119">
        <v>2704005</v>
      </c>
      <c r="H143" s="120" t="str">
        <f>IF(G143="","",VLOOKUP(G143,ARANCEL!$B$5:$D$121,2,FALSE))</f>
        <v>PROVISORIO</v>
      </c>
      <c r="I143" s="121" t="s">
        <v>322</v>
      </c>
      <c r="J143" s="119">
        <v>1</v>
      </c>
      <c r="K143" s="122">
        <f>IF(G143="","",VLOOKUP(G143,ARANCEL!$B$5:$D$121,3,FALSE)*J143)</f>
        <v>3250</v>
      </c>
      <c r="L143" s="1229" t="s">
        <v>8256</v>
      </c>
      <c r="M143" s="1229">
        <v>4500265515</v>
      </c>
      <c r="N143" s="1229" t="s">
        <v>8951</v>
      </c>
    </row>
    <row r="144" spans="1:14" x14ac:dyDescent="0.25">
      <c r="A144" s="119" t="s">
        <v>313</v>
      </c>
      <c r="B144" s="164">
        <v>41990</v>
      </c>
      <c r="C144" s="118" t="s">
        <v>8350</v>
      </c>
      <c r="D144" s="119" t="s">
        <v>91</v>
      </c>
      <c r="E144" s="162">
        <v>10280452</v>
      </c>
      <c r="F144" s="119">
        <v>28238930</v>
      </c>
      <c r="G144" s="119">
        <v>2704005</v>
      </c>
      <c r="H144" s="120" t="str">
        <f>IF(G144="","",VLOOKUP(G144,ARANCEL!$B$5:$D$121,2,FALSE))</f>
        <v>PROVISORIO</v>
      </c>
      <c r="I144" s="121"/>
      <c r="J144" s="119">
        <v>3</v>
      </c>
      <c r="K144" s="122">
        <f>IF(G144="","",VLOOKUP(G144,ARANCEL!$B$5:$D$121,3,FALSE)*J144)</f>
        <v>9750</v>
      </c>
      <c r="L144" s="1349" t="s">
        <v>9431</v>
      </c>
      <c r="M144" s="1349">
        <v>4500269293</v>
      </c>
      <c r="N144" s="1349" t="s">
        <v>9455</v>
      </c>
    </row>
    <row r="145" spans="1:14" x14ac:dyDescent="0.25">
      <c r="A145" s="119" t="s">
        <v>305</v>
      </c>
      <c r="B145" s="164">
        <v>41715</v>
      </c>
      <c r="C145" s="118" t="s">
        <v>3461</v>
      </c>
      <c r="D145" s="119" t="s">
        <v>2168</v>
      </c>
      <c r="E145" s="162">
        <v>10181945</v>
      </c>
      <c r="F145" s="119">
        <v>25526318</v>
      </c>
      <c r="G145" s="119">
        <v>2704005</v>
      </c>
      <c r="H145" s="120" t="str">
        <f>IF(G145="","",VLOOKUP(G145,ARANCEL!$B$5:$D$121,2,FALSE))</f>
        <v>PROVISORIO</v>
      </c>
      <c r="I145" s="121" t="s">
        <v>329</v>
      </c>
      <c r="J145" s="119">
        <v>1</v>
      </c>
      <c r="K145" s="122">
        <f>IF(G145="","",VLOOKUP(G145,ARANCEL!$B$5:$D$121,3,FALSE)*J145)</f>
        <v>3250</v>
      </c>
      <c r="L145" s="1229" t="s">
        <v>3058</v>
      </c>
      <c r="M145" s="1229">
        <v>4500225672</v>
      </c>
      <c r="N145" s="1229">
        <v>8931</v>
      </c>
    </row>
    <row r="146" spans="1:14" x14ac:dyDescent="0.25">
      <c r="A146" s="119" t="s">
        <v>305</v>
      </c>
      <c r="B146" s="164">
        <v>41715</v>
      </c>
      <c r="C146" s="118" t="s">
        <v>3461</v>
      </c>
      <c r="D146" s="119" t="s">
        <v>2168</v>
      </c>
      <c r="E146" s="162">
        <v>10181945</v>
      </c>
      <c r="F146" s="119">
        <v>25526318</v>
      </c>
      <c r="G146" s="119">
        <v>2704003</v>
      </c>
      <c r="H146" s="120" t="str">
        <f>IF(G146="","",VLOOKUP(G146,ARANCEL!$B$5:$D$121,2,FALSE))</f>
        <v xml:space="preserve">CORONA PERIFERICA CON PERNO MUÑON COLADO </v>
      </c>
      <c r="I146" s="121" t="s">
        <v>329</v>
      </c>
      <c r="J146" s="119">
        <v>1</v>
      </c>
      <c r="K146" s="122">
        <f>IF(G146="","",VLOOKUP(G146,ARANCEL!$B$5:$D$121,3,FALSE)*J146)</f>
        <v>32612</v>
      </c>
      <c r="L146" s="1229" t="s">
        <v>3058</v>
      </c>
      <c r="M146" s="1229">
        <v>4500225671</v>
      </c>
      <c r="N146" s="1229">
        <v>8930</v>
      </c>
    </row>
    <row r="147" spans="1:14" x14ac:dyDescent="0.25">
      <c r="A147" s="119" t="s">
        <v>305</v>
      </c>
      <c r="B147" s="164">
        <v>41737</v>
      </c>
      <c r="C147" s="118" t="s">
        <v>1436</v>
      </c>
      <c r="D147" s="119" t="s">
        <v>94</v>
      </c>
      <c r="E147" s="162">
        <v>10188162</v>
      </c>
      <c r="F147" s="119">
        <v>24726235</v>
      </c>
      <c r="G147" s="119">
        <v>2704023</v>
      </c>
      <c r="H147" s="120" t="str">
        <f>IF(G147="","",VLOOKUP(G147,ARANCEL!$B$5:$D$121,2,FALSE))</f>
        <v xml:space="preserve">PROTESIS VALPLAST PARCIAL </v>
      </c>
      <c r="I147" s="121" t="s">
        <v>306</v>
      </c>
      <c r="J147" s="119">
        <v>1</v>
      </c>
      <c r="K147" s="122">
        <f>IF(G147="","",VLOOKUP(G147,ARANCEL!$B$5:$D$121,3,FALSE)*J147)</f>
        <v>61850</v>
      </c>
      <c r="L147" s="1229" t="s">
        <v>8279</v>
      </c>
      <c r="M147" s="1229">
        <v>4500259067</v>
      </c>
      <c r="N147" s="1229" t="s">
        <v>8285</v>
      </c>
    </row>
    <row r="148" spans="1:14" x14ac:dyDescent="0.25">
      <c r="A148" s="119" t="s">
        <v>305</v>
      </c>
      <c r="B148" s="164">
        <v>41977</v>
      </c>
      <c r="C148" s="118" t="s">
        <v>1436</v>
      </c>
      <c r="D148" s="119" t="s">
        <v>94</v>
      </c>
      <c r="E148" s="162">
        <v>10188162</v>
      </c>
      <c r="F148" s="119">
        <v>24726235</v>
      </c>
      <c r="G148" s="119">
        <v>2702002</v>
      </c>
      <c r="H148" s="120" t="str">
        <f>IF(G148="","",VLOOKUP(G148,ARANCEL!$B$5:$D$121,2,FALSE))</f>
        <v xml:space="preserve">LABORATORIO CORONA CEMENTADA SOBRE IMPLANTE </v>
      </c>
      <c r="I148" s="121" t="s">
        <v>315</v>
      </c>
      <c r="J148" s="119">
        <v>1</v>
      </c>
      <c r="K148" s="122">
        <f>IF(G148="","",VLOOKUP(G148,ARANCEL!$B$5:$D$121,3,FALSE)*J148)</f>
        <v>31878</v>
      </c>
      <c r="L148" s="1229" t="s">
        <v>8256</v>
      </c>
      <c r="M148" s="1229">
        <v>4500265515</v>
      </c>
      <c r="N148" s="1229" t="s">
        <v>8951</v>
      </c>
    </row>
    <row r="149" spans="1:14" x14ac:dyDescent="0.25">
      <c r="A149" s="165" t="s">
        <v>305</v>
      </c>
      <c r="B149" s="164">
        <v>41990</v>
      </c>
      <c r="C149" s="118" t="s">
        <v>1436</v>
      </c>
      <c r="D149" s="119" t="s">
        <v>94</v>
      </c>
      <c r="E149" s="162">
        <v>10188162</v>
      </c>
      <c r="F149" s="119">
        <v>24726235</v>
      </c>
      <c r="G149" s="119">
        <v>2702002</v>
      </c>
      <c r="H149" s="120" t="str">
        <f>IF(G149="","",VLOOKUP(G149,ARANCEL!$B$5:$D$121,2,FALSE))</f>
        <v xml:space="preserve">LABORATORIO CORONA CEMENTADA SOBRE IMPLANTE </v>
      </c>
      <c r="I149" s="121" t="s">
        <v>1460</v>
      </c>
      <c r="J149" s="119">
        <v>3</v>
      </c>
      <c r="K149" s="122">
        <f>IF(G149="","",VLOOKUP(G149,ARANCEL!$B$5:$D$121,3,FALSE)*J149)</f>
        <v>95634</v>
      </c>
      <c r="L149" s="1349" t="s">
        <v>9431</v>
      </c>
      <c r="M149" s="1349">
        <v>4500269293</v>
      </c>
      <c r="N149" s="1349" t="s">
        <v>9455</v>
      </c>
    </row>
    <row r="150" spans="1:14" x14ac:dyDescent="0.25">
      <c r="A150" s="119" t="s">
        <v>305</v>
      </c>
      <c r="B150" s="164">
        <v>41789</v>
      </c>
      <c r="C150" s="118" t="s">
        <v>4935</v>
      </c>
      <c r="D150" s="119" t="s">
        <v>91</v>
      </c>
      <c r="E150" s="162">
        <v>10205252</v>
      </c>
      <c r="F150" s="119">
        <v>26068012</v>
      </c>
      <c r="G150" s="119">
        <v>2705003</v>
      </c>
      <c r="H150" s="120" t="str">
        <f>IF(G150="","",VLOOKUP(G150,ARANCEL!$B$5:$D$121,2,FALSE))</f>
        <v>INCRUSTACION ESTETICA (ART-GLASS O CERAMICA)</v>
      </c>
      <c r="I150" s="121" t="s">
        <v>618</v>
      </c>
      <c r="J150" s="119">
        <v>1</v>
      </c>
      <c r="K150" s="122">
        <f>IF(G150="","",VLOOKUP(G150,ARANCEL!$B$5:$D$121,3,FALSE)*J150)</f>
        <v>15676</v>
      </c>
      <c r="L150" s="1235" t="str">
        <f>IF(E150="","","IMPAGO")</f>
        <v>IMPAGO</v>
      </c>
      <c r="M150" s="1235" t="str">
        <f>IF(L150="IMPAGO","SIN O.C.","")</f>
        <v>SIN O.C.</v>
      </c>
      <c r="N150" s="1235" t="str">
        <f>IF(L150="IMPAGO","SIN FACT.","")</f>
        <v>SIN FACT.</v>
      </c>
    </row>
    <row r="151" spans="1:14" s="237" customFormat="1" x14ac:dyDescent="0.25">
      <c r="A151" s="119" t="s">
        <v>305</v>
      </c>
      <c r="B151" s="164">
        <v>41999</v>
      </c>
      <c r="C151" s="118" t="s">
        <v>4385</v>
      </c>
      <c r="D151" s="119" t="s">
        <v>97</v>
      </c>
      <c r="E151" s="162">
        <v>10299703</v>
      </c>
      <c r="F151" s="119">
        <v>30160680</v>
      </c>
      <c r="G151" s="119">
        <v>2704005</v>
      </c>
      <c r="H151" s="120" t="str">
        <f>IF(G151="","",VLOOKUP(G151,ARANCEL!$B$5:$D$121,2,FALSE))</f>
        <v>PROVISORIO</v>
      </c>
      <c r="I151" s="121" t="s">
        <v>322</v>
      </c>
      <c r="J151" s="119">
        <v>1</v>
      </c>
      <c r="K151" s="122">
        <f>IF(G151="","",VLOOKUP(G151,ARANCEL!$B$5:$D$121,3,FALSE)*J151)</f>
        <v>3250</v>
      </c>
      <c r="L151" s="1349" t="s">
        <v>9431</v>
      </c>
      <c r="M151" s="1349">
        <v>4500269293</v>
      </c>
      <c r="N151" s="1349" t="s">
        <v>9455</v>
      </c>
    </row>
    <row r="152" spans="1:14" x14ac:dyDescent="0.25">
      <c r="A152" s="119" t="s">
        <v>313</v>
      </c>
      <c r="B152" s="164">
        <v>42021</v>
      </c>
      <c r="C152" s="118" t="s">
        <v>4385</v>
      </c>
      <c r="D152" s="119" t="s">
        <v>97</v>
      </c>
      <c r="E152" s="162">
        <v>10309159</v>
      </c>
      <c r="F152" s="119">
        <v>30520625</v>
      </c>
      <c r="G152" s="119">
        <v>2704005</v>
      </c>
      <c r="H152" s="120" t="str">
        <f>IF(G152="","",VLOOKUP(G152,ARANCEL!$B$5:$D$121,2,FALSE))</f>
        <v>PROVISORIO</v>
      </c>
      <c r="I152" s="121"/>
      <c r="J152" s="119">
        <v>1</v>
      </c>
      <c r="K152" s="122">
        <f>IF(G152="","",VLOOKUP(G152,ARANCEL!$B$5:$D$121,3,FALSE)*J152)</f>
        <v>3250</v>
      </c>
      <c r="L152" s="1235" t="str">
        <f>IF(E152="","","IMPAGO")</f>
        <v>IMPAGO</v>
      </c>
      <c r="M152" s="1235" t="str">
        <f>IF(L152="IMPAGO","SIN O.C.","")</f>
        <v>SIN O.C.</v>
      </c>
      <c r="N152" s="1235" t="str">
        <f>IF(L152="IMPAGO","SIN FACT.","")</f>
        <v>SIN FACT.</v>
      </c>
    </row>
    <row r="153" spans="1:14" x14ac:dyDescent="0.25">
      <c r="A153" s="119" t="s">
        <v>305</v>
      </c>
      <c r="B153" s="164">
        <v>42027</v>
      </c>
      <c r="C153" s="118" t="s">
        <v>4385</v>
      </c>
      <c r="D153" s="119" t="s">
        <v>97</v>
      </c>
      <c r="E153" s="162">
        <v>10309159</v>
      </c>
      <c r="F153" s="119">
        <v>30520625</v>
      </c>
      <c r="G153" s="119">
        <v>2704003</v>
      </c>
      <c r="H153" s="120" t="str">
        <f>IF(G153="","",VLOOKUP(G153,ARANCEL!$B$5:$D$121,2,FALSE))</f>
        <v xml:space="preserve">CORONA PERIFERICA CON PERNO MUÑON COLADO </v>
      </c>
      <c r="I153" s="121" t="s">
        <v>322</v>
      </c>
      <c r="J153" s="119">
        <v>1</v>
      </c>
      <c r="K153" s="122">
        <f>IF(G153="","",VLOOKUP(G153,ARANCEL!$B$5:$D$121,3,FALSE)*J153)</f>
        <v>32612</v>
      </c>
      <c r="L153" s="1235" t="str">
        <f>IF(E153="","","IMPAGO")</f>
        <v>IMPAGO</v>
      </c>
      <c r="M153" s="1235" t="str">
        <f>IF(L153="IMPAGO","SIN O.C.","")</f>
        <v>SIN O.C.</v>
      </c>
      <c r="N153" s="1235" t="str">
        <f>IF(L153="IMPAGO","SIN FACT.","")</f>
        <v>SIN FACT.</v>
      </c>
    </row>
    <row r="154" spans="1:14" s="237" customFormat="1" x14ac:dyDescent="0.25">
      <c r="A154" s="119" t="s">
        <v>313</v>
      </c>
      <c r="B154" s="173">
        <v>41663</v>
      </c>
      <c r="C154" s="118" t="s">
        <v>2546</v>
      </c>
      <c r="D154" s="119" t="s">
        <v>91</v>
      </c>
      <c r="E154" s="162">
        <v>10170805</v>
      </c>
      <c r="F154" s="119">
        <v>24793483</v>
      </c>
      <c r="G154" s="119">
        <v>2705003</v>
      </c>
      <c r="H154" s="120" t="str">
        <f>IF(G154="","",VLOOKUP(G154,ARANCEL!$B$5:$D$121,2,FALSE))</f>
        <v>INCRUSTACION ESTETICA (ART-GLASS O CERAMICA)</v>
      </c>
      <c r="I154" s="121"/>
      <c r="J154" s="119">
        <v>1</v>
      </c>
      <c r="K154" s="122">
        <f>IF(G154="","",VLOOKUP(G154,ARANCEL!$B$5:$D$121,3,FALSE)*J154)</f>
        <v>15676</v>
      </c>
      <c r="L154" s="1229" t="s">
        <v>2842</v>
      </c>
      <c r="M154" s="1229">
        <v>4500216239</v>
      </c>
      <c r="N154" s="1229">
        <v>8410</v>
      </c>
    </row>
    <row r="155" spans="1:14" x14ac:dyDescent="0.25">
      <c r="A155" s="119" t="s">
        <v>305</v>
      </c>
      <c r="B155" s="164">
        <v>41906</v>
      </c>
      <c r="C155" s="118" t="s">
        <v>4264</v>
      </c>
      <c r="D155" s="119" t="s">
        <v>91</v>
      </c>
      <c r="E155" s="162">
        <v>10258124</v>
      </c>
      <c r="F155" s="119">
        <v>27623375</v>
      </c>
      <c r="G155" s="119">
        <v>2705003</v>
      </c>
      <c r="H155" s="120" t="str">
        <f>IF(G155="","",VLOOKUP(G155,ARANCEL!$B$5:$D$121,2,FALSE))</f>
        <v>INCRUSTACION ESTETICA (ART-GLASS O CERAMICA)</v>
      </c>
      <c r="I155" s="121" t="s">
        <v>326</v>
      </c>
      <c r="J155" s="119">
        <v>1</v>
      </c>
      <c r="K155" s="122">
        <f>IF(G155="","",VLOOKUP(G155,ARANCEL!$B$5:$D$121,3,FALSE)*J155)</f>
        <v>15676</v>
      </c>
      <c r="L155" s="1229" t="s">
        <v>7548</v>
      </c>
      <c r="M155" s="1229">
        <v>4500254864</v>
      </c>
      <c r="N155" s="1229" t="s">
        <v>7561</v>
      </c>
    </row>
    <row r="156" spans="1:14" x14ac:dyDescent="0.25">
      <c r="A156" s="119" t="s">
        <v>305</v>
      </c>
      <c r="B156" s="164">
        <v>41929</v>
      </c>
      <c r="C156" s="118" t="s">
        <v>7515</v>
      </c>
      <c r="D156" s="119" t="s">
        <v>92</v>
      </c>
      <c r="E156" s="162">
        <v>10266790</v>
      </c>
      <c r="F156" s="119">
        <v>28807179</v>
      </c>
      <c r="G156" s="119">
        <v>2704003</v>
      </c>
      <c r="H156" s="120" t="str">
        <f>IF(G156="","",VLOOKUP(G156,ARANCEL!$B$5:$D$121,2,FALSE))</f>
        <v xml:space="preserve">CORONA PERIFERICA CON PERNO MUÑON COLADO </v>
      </c>
      <c r="I156" s="121" t="s">
        <v>312</v>
      </c>
      <c r="J156" s="119">
        <v>1</v>
      </c>
      <c r="K156" s="122">
        <f>IF(G156="","",VLOOKUP(G156,ARANCEL!$B$5:$D$121,3,FALSE)*J156)</f>
        <v>32612</v>
      </c>
      <c r="L156" s="1229" t="s">
        <v>8279</v>
      </c>
      <c r="M156" s="1229">
        <v>4500260678</v>
      </c>
      <c r="N156" s="1229" t="s">
        <v>8297</v>
      </c>
    </row>
    <row r="157" spans="1:14" x14ac:dyDescent="0.25">
      <c r="A157" s="165" t="s">
        <v>305</v>
      </c>
      <c r="B157" s="164">
        <v>41947</v>
      </c>
      <c r="C157" s="118" t="s">
        <v>7515</v>
      </c>
      <c r="D157" s="119" t="s">
        <v>92</v>
      </c>
      <c r="E157" s="162">
        <v>10266790</v>
      </c>
      <c r="F157" s="119">
        <v>28807179</v>
      </c>
      <c r="G157" s="119">
        <v>2704005</v>
      </c>
      <c r="H157" s="120" t="str">
        <f>IF(G157="","",VLOOKUP(G157,ARANCEL!$B$5:$D$121,2,FALSE))</f>
        <v>PROVISORIO</v>
      </c>
      <c r="I157" s="121" t="s">
        <v>312</v>
      </c>
      <c r="J157" s="119">
        <v>1</v>
      </c>
      <c r="K157" s="122">
        <f>IF(G157="","",VLOOKUP(G157,ARANCEL!$B$5:$D$121,3,FALSE)*J157)</f>
        <v>3250</v>
      </c>
      <c r="L157" s="1229" t="s">
        <v>8279</v>
      </c>
      <c r="M157" s="1229">
        <v>4500260678</v>
      </c>
      <c r="N157" s="1229" t="s">
        <v>8297</v>
      </c>
    </row>
    <row r="158" spans="1:14" s="237" customFormat="1" x14ac:dyDescent="0.25">
      <c r="A158" s="119" t="s">
        <v>305</v>
      </c>
      <c r="B158" s="164">
        <v>41730</v>
      </c>
      <c r="C158" s="118" t="s">
        <v>557</v>
      </c>
      <c r="D158" s="119" t="s">
        <v>92</v>
      </c>
      <c r="E158" s="162">
        <v>10186358</v>
      </c>
      <c r="F158" s="119">
        <v>25793906</v>
      </c>
      <c r="G158" s="119">
        <v>2704005</v>
      </c>
      <c r="H158" s="120" t="str">
        <f>IF(G158="","",VLOOKUP(G158,ARANCEL!$B$5:$D$121,2,FALSE))</f>
        <v>PROVISORIO</v>
      </c>
      <c r="I158" s="121" t="s">
        <v>316</v>
      </c>
      <c r="J158" s="119">
        <v>1</v>
      </c>
      <c r="K158" s="122">
        <f>IF(G158="","",VLOOKUP(G158,ARANCEL!$B$5:$D$121,3,FALSE)*J158)</f>
        <v>3250</v>
      </c>
      <c r="L158" s="1229" t="s">
        <v>4612</v>
      </c>
      <c r="M158" s="1229">
        <v>4500230031</v>
      </c>
      <c r="N158" s="1229">
        <v>9211</v>
      </c>
    </row>
    <row r="159" spans="1:14" s="237" customFormat="1" x14ac:dyDescent="0.25">
      <c r="A159" s="119" t="s">
        <v>305</v>
      </c>
      <c r="B159" s="164">
        <v>41878</v>
      </c>
      <c r="C159" s="118" t="s">
        <v>6727</v>
      </c>
      <c r="D159" s="119" t="s">
        <v>92</v>
      </c>
      <c r="E159" s="162">
        <v>10248803</v>
      </c>
      <c r="F159" s="119">
        <v>27300028</v>
      </c>
      <c r="G159" s="119">
        <v>2704005</v>
      </c>
      <c r="H159" s="120" t="str">
        <f>IF(G159="","",VLOOKUP(G159,ARANCEL!$B$5:$D$121,2,FALSE))</f>
        <v>PROVISORIO</v>
      </c>
      <c r="I159" s="121" t="s">
        <v>322</v>
      </c>
      <c r="J159" s="119">
        <v>1</v>
      </c>
      <c r="K159" s="122">
        <f>IF(G159="","",VLOOKUP(G159,ARANCEL!$B$5:$D$121,3,FALSE)*J159)</f>
        <v>3250</v>
      </c>
      <c r="L159" s="1229" t="s">
        <v>6905</v>
      </c>
      <c r="M159" s="1229">
        <v>4500249977</v>
      </c>
      <c r="N159" s="1229" t="s">
        <v>6909</v>
      </c>
    </row>
    <row r="160" spans="1:14" s="237" customFormat="1" x14ac:dyDescent="0.25">
      <c r="A160" s="119" t="s">
        <v>305</v>
      </c>
      <c r="B160" s="164">
        <v>41886</v>
      </c>
      <c r="C160" s="118" t="s">
        <v>6727</v>
      </c>
      <c r="D160" s="119" t="s">
        <v>92</v>
      </c>
      <c r="E160" s="162">
        <v>10248803</v>
      </c>
      <c r="F160" s="119">
        <v>27300028</v>
      </c>
      <c r="G160" s="119">
        <v>2704001</v>
      </c>
      <c r="H160" s="120" t="str">
        <f>IF(G160="","",VLOOKUP(G160,ARANCEL!$B$5:$D$121,2,FALSE))</f>
        <v xml:space="preserve">CORONA DE SUSTITUCION </v>
      </c>
      <c r="I160" s="121" t="s">
        <v>322</v>
      </c>
      <c r="J160" s="119">
        <v>1</v>
      </c>
      <c r="K160" s="122">
        <f>IF(G160="","",VLOOKUP(G160,ARANCEL!$B$5:$D$121,3,FALSE)*J160)</f>
        <v>25865</v>
      </c>
      <c r="L160" s="1229" t="s">
        <v>7548</v>
      </c>
      <c r="M160" s="1229">
        <v>4500254864</v>
      </c>
      <c r="N160" s="1229" t="s">
        <v>7561</v>
      </c>
    </row>
    <row r="161" spans="1:14" x14ac:dyDescent="0.25">
      <c r="A161" s="119" t="s">
        <v>305</v>
      </c>
      <c r="B161" s="164">
        <v>41825</v>
      </c>
      <c r="C161" s="118" t="s">
        <v>5497</v>
      </c>
      <c r="D161" s="119" t="s">
        <v>2162</v>
      </c>
      <c r="E161" s="162">
        <v>10220279</v>
      </c>
      <c r="F161" s="119">
        <v>27284607</v>
      </c>
      <c r="G161" s="119">
        <v>2704005</v>
      </c>
      <c r="H161" s="120" t="str">
        <f>IF(G161="","",VLOOKUP(G161,ARANCEL!$B$5:$D$121,2,FALSE))</f>
        <v>PROVISORIO</v>
      </c>
      <c r="I161" s="121" t="s">
        <v>317</v>
      </c>
      <c r="J161" s="119">
        <v>1</v>
      </c>
      <c r="K161" s="122">
        <f>IF(G161="","",VLOOKUP(G161,ARANCEL!$B$5:$D$121,3,FALSE)*J161)</f>
        <v>3250</v>
      </c>
      <c r="L161" s="1229" t="s">
        <v>5742</v>
      </c>
      <c r="M161" s="1229">
        <v>4500241322</v>
      </c>
      <c r="N161" s="1229" t="s">
        <v>5773</v>
      </c>
    </row>
    <row r="162" spans="1:14" x14ac:dyDescent="0.25">
      <c r="A162" s="119" t="s">
        <v>305</v>
      </c>
      <c r="B162" s="164">
        <v>41897</v>
      </c>
      <c r="C162" s="118" t="s">
        <v>5497</v>
      </c>
      <c r="D162" s="119" t="s">
        <v>2162</v>
      </c>
      <c r="E162" s="162">
        <v>10220279</v>
      </c>
      <c r="F162" s="119">
        <v>27284607</v>
      </c>
      <c r="G162" s="119">
        <v>2704001</v>
      </c>
      <c r="H162" s="120" t="str">
        <f>IF(G162="","",VLOOKUP(G162,ARANCEL!$B$5:$D$121,2,FALSE))</f>
        <v xml:space="preserve">CORONA DE SUSTITUCION </v>
      </c>
      <c r="I162" s="121" t="s">
        <v>317</v>
      </c>
      <c r="J162" s="119">
        <v>1</v>
      </c>
      <c r="K162" s="122">
        <f>IF(G162="","",VLOOKUP(G162,ARANCEL!$B$5:$D$121,3,FALSE)*J162)</f>
        <v>25865</v>
      </c>
      <c r="L162" s="1229" t="s">
        <v>7548</v>
      </c>
      <c r="M162" s="1229">
        <v>4500254864</v>
      </c>
      <c r="N162" s="1229" t="s">
        <v>7561</v>
      </c>
    </row>
    <row r="163" spans="1:14" x14ac:dyDescent="0.25">
      <c r="A163" s="119" t="s">
        <v>305</v>
      </c>
      <c r="B163" s="164">
        <v>42026</v>
      </c>
      <c r="C163" s="118" t="s">
        <v>9653</v>
      </c>
      <c r="D163" s="119" t="s">
        <v>91</v>
      </c>
      <c r="E163" s="162">
        <v>10312070</v>
      </c>
      <c r="F163" s="119">
        <v>30367584</v>
      </c>
      <c r="G163" s="119">
        <v>2704005</v>
      </c>
      <c r="H163" s="120" t="str">
        <f>IF(G163="","",VLOOKUP(G163,ARANCEL!$B$5:$D$121,2,FALSE))</f>
        <v>PROVISORIO</v>
      </c>
      <c r="I163" s="121" t="s">
        <v>312</v>
      </c>
      <c r="J163" s="119">
        <v>1</v>
      </c>
      <c r="K163" s="122">
        <f>IF(G163="","",VLOOKUP(G163,ARANCEL!$B$5:$D$121,3,FALSE)*J163)</f>
        <v>3250</v>
      </c>
      <c r="L163" s="1235" t="str">
        <f>IF(E163="","","IMPAGO")</f>
        <v>IMPAGO</v>
      </c>
      <c r="M163" s="1235" t="str">
        <f>IF(L163="IMPAGO","SIN O.C.","")</f>
        <v>SIN O.C.</v>
      </c>
      <c r="N163" s="1235" t="str">
        <f>IF(L163="IMPAGO","SIN FACT.","")</f>
        <v>SIN FACT.</v>
      </c>
    </row>
    <row r="164" spans="1:14" x14ac:dyDescent="0.25">
      <c r="A164" s="119" t="s">
        <v>305</v>
      </c>
      <c r="B164" s="164">
        <v>41920</v>
      </c>
      <c r="C164" s="118" t="s">
        <v>7490</v>
      </c>
      <c r="D164" s="119" t="s">
        <v>2878</v>
      </c>
      <c r="E164" s="162">
        <v>10261210</v>
      </c>
      <c r="F164" s="119">
        <v>28798308</v>
      </c>
      <c r="G164" s="119">
        <v>2705003</v>
      </c>
      <c r="H164" s="120" t="str">
        <f>IF(G164="","",VLOOKUP(G164,ARANCEL!$B$5:$D$121,2,FALSE))</f>
        <v>INCRUSTACION ESTETICA (ART-GLASS O CERAMICA)</v>
      </c>
      <c r="I164" s="121" t="s">
        <v>309</v>
      </c>
      <c r="J164" s="119">
        <v>1</v>
      </c>
      <c r="K164" s="122">
        <f>IF(G164="","",VLOOKUP(G164,ARANCEL!$B$5:$D$121,3,FALSE)*J164)</f>
        <v>15676</v>
      </c>
      <c r="L164" s="1229" t="s">
        <v>7548</v>
      </c>
      <c r="M164" s="1229">
        <v>4500255277</v>
      </c>
      <c r="N164" s="1229" t="s">
        <v>7569</v>
      </c>
    </row>
    <row r="165" spans="1:14" x14ac:dyDescent="0.25">
      <c r="A165" s="119" t="s">
        <v>305</v>
      </c>
      <c r="B165" s="164">
        <v>41464</v>
      </c>
      <c r="C165" s="118" t="s">
        <v>2083</v>
      </c>
      <c r="D165" s="119" t="s">
        <v>91</v>
      </c>
      <c r="E165" s="162">
        <v>10148345</v>
      </c>
      <c r="F165" s="119">
        <v>22120113</v>
      </c>
      <c r="G165" s="119">
        <v>2705003</v>
      </c>
      <c r="H165" s="120" t="str">
        <f>IF(G165="","",VLOOKUP(G165,ARANCEL!$B$5:$D$121,2,FALSE))</f>
        <v>INCRUSTACION ESTETICA (ART-GLASS O CERAMICA)</v>
      </c>
      <c r="I165" s="121" t="s">
        <v>632</v>
      </c>
      <c r="J165" s="119">
        <v>2</v>
      </c>
      <c r="K165" s="122">
        <f>IF(G165="","",VLOOKUP(G165,ARANCEL!$B$5:$D$121,3,FALSE)*J165)</f>
        <v>31352</v>
      </c>
      <c r="L165" s="1235" t="str">
        <f>IF(E165="","","IMPAGO")</f>
        <v>IMPAGO</v>
      </c>
      <c r="M165" s="1235" t="str">
        <f>IF(L165="IMPAGO","SIN O.C.","")</f>
        <v>SIN O.C.</v>
      </c>
      <c r="N165" s="1235" t="str">
        <f>IF(L165="IMPAGO","SIN FACT.","")</f>
        <v>SIN FACT.</v>
      </c>
    </row>
    <row r="166" spans="1:14" x14ac:dyDescent="0.25">
      <c r="A166" s="119" t="s">
        <v>305</v>
      </c>
      <c r="B166" s="173">
        <v>41669</v>
      </c>
      <c r="C166" s="118" t="s">
        <v>2627</v>
      </c>
      <c r="D166" s="119" t="s">
        <v>2162</v>
      </c>
      <c r="E166" s="162">
        <v>10171382</v>
      </c>
      <c r="F166" s="119">
        <v>24890920</v>
      </c>
      <c r="G166" s="119">
        <v>2704005</v>
      </c>
      <c r="H166" s="120" t="str">
        <f>IF(G166="","",VLOOKUP(G166,ARANCEL!$B$5:$D$121,2,FALSE))</f>
        <v>PROVISORIO</v>
      </c>
      <c r="I166" s="121" t="s">
        <v>317</v>
      </c>
      <c r="J166" s="119">
        <v>1</v>
      </c>
      <c r="K166" s="122">
        <f>IF(G166="","",VLOOKUP(G166,ARANCEL!$B$5:$D$121,3,FALSE)*J166)</f>
        <v>3250</v>
      </c>
      <c r="L166" s="1229" t="s">
        <v>2842</v>
      </c>
      <c r="M166" s="1229">
        <v>4500216239</v>
      </c>
      <c r="N166" s="1229">
        <v>8410</v>
      </c>
    </row>
    <row r="167" spans="1:14" x14ac:dyDescent="0.25">
      <c r="A167" s="119" t="s">
        <v>305</v>
      </c>
      <c r="B167" s="164">
        <v>41681</v>
      </c>
      <c r="C167" s="118" t="s">
        <v>2627</v>
      </c>
      <c r="D167" s="119" t="s">
        <v>2162</v>
      </c>
      <c r="E167" s="162">
        <v>10171382</v>
      </c>
      <c r="F167" s="119">
        <v>24890920</v>
      </c>
      <c r="G167" s="119">
        <v>2704001</v>
      </c>
      <c r="H167" s="120" t="str">
        <f>IF(G167="","",VLOOKUP(G167,ARANCEL!$B$5:$D$121,2,FALSE))</f>
        <v xml:space="preserve">CORONA DE SUSTITUCION </v>
      </c>
      <c r="I167" s="121" t="s">
        <v>317</v>
      </c>
      <c r="J167" s="119">
        <v>1</v>
      </c>
      <c r="K167" s="122">
        <f>IF(G167="","",VLOOKUP(G167,ARANCEL!$B$5:$D$121,3,FALSE)*J167)</f>
        <v>25865</v>
      </c>
      <c r="L167" s="1229" t="s">
        <v>3438</v>
      </c>
      <c r="M167" s="1229">
        <v>4500220799</v>
      </c>
      <c r="N167" s="1229">
        <v>8632</v>
      </c>
    </row>
    <row r="168" spans="1:14" s="237" customFormat="1" x14ac:dyDescent="0.25">
      <c r="A168" s="119" t="s">
        <v>606</v>
      </c>
      <c r="B168" s="164">
        <v>41869</v>
      </c>
      <c r="C168" s="118" t="s">
        <v>6462</v>
      </c>
      <c r="D168" s="119" t="s">
        <v>92</v>
      </c>
      <c r="E168" s="162">
        <v>10243095</v>
      </c>
      <c r="F168" s="119">
        <v>27600634</v>
      </c>
      <c r="G168" s="119">
        <v>2704003</v>
      </c>
      <c r="H168" s="120" t="str">
        <f>IF(G168="","",VLOOKUP(G168,ARANCEL!$B$5:$D$121,2,FALSE))</f>
        <v xml:space="preserve">CORONA PERIFERICA CON PERNO MUÑON COLADO </v>
      </c>
      <c r="I168" s="121" t="s">
        <v>312</v>
      </c>
      <c r="J168" s="119">
        <v>1</v>
      </c>
      <c r="K168" s="122">
        <f>IF(G168="","",VLOOKUP(G168,ARANCEL!$B$5:$D$121,3,FALSE)*J168)</f>
        <v>32612</v>
      </c>
      <c r="L168" s="1229" t="s">
        <v>6905</v>
      </c>
      <c r="M168" s="1229">
        <v>4500249977</v>
      </c>
      <c r="N168" s="1229" t="s">
        <v>6909</v>
      </c>
    </row>
    <row r="169" spans="1:14" x14ac:dyDescent="0.25">
      <c r="A169" s="119" t="s">
        <v>305</v>
      </c>
      <c r="B169" s="164">
        <v>41915</v>
      </c>
      <c r="C169" s="118" t="s">
        <v>7182</v>
      </c>
      <c r="D169" s="119" t="s">
        <v>94</v>
      </c>
      <c r="E169" s="162">
        <v>10259002</v>
      </c>
      <c r="F169" s="119">
        <v>27505613</v>
      </c>
      <c r="G169" s="119">
        <v>2704003</v>
      </c>
      <c r="H169" s="120" t="str">
        <f>IF(G169="","",VLOOKUP(G169,ARANCEL!$B$5:$D$121,2,FALSE))</f>
        <v xml:space="preserve">CORONA PERIFERICA CON PERNO MUÑON COLADO </v>
      </c>
      <c r="I169" s="121" t="s">
        <v>308</v>
      </c>
      <c r="J169" s="119">
        <v>1</v>
      </c>
      <c r="K169" s="122">
        <f>IF(G169="","",VLOOKUP(G169,ARANCEL!$B$5:$D$121,3,FALSE)*J169)</f>
        <v>32612</v>
      </c>
      <c r="L169" s="1229" t="s">
        <v>8279</v>
      </c>
      <c r="M169" s="1229">
        <v>4500259067</v>
      </c>
      <c r="N169" s="1229" t="s">
        <v>8285</v>
      </c>
    </row>
    <row r="170" spans="1:14" ht="15" customHeight="1" x14ac:dyDescent="0.25">
      <c r="A170" s="165" t="s">
        <v>305</v>
      </c>
      <c r="B170" s="164">
        <v>41927</v>
      </c>
      <c r="C170" s="118" t="s">
        <v>7182</v>
      </c>
      <c r="D170" s="119" t="s">
        <v>94</v>
      </c>
      <c r="E170" s="178">
        <v>10259002</v>
      </c>
      <c r="F170" s="119">
        <v>27505613</v>
      </c>
      <c r="G170" s="119">
        <v>2704005</v>
      </c>
      <c r="H170" s="120" t="str">
        <f>IF(G170="","",VLOOKUP(G170,ARANCEL!$B$5:$D$121,2,FALSE))</f>
        <v>PROVISORIO</v>
      </c>
      <c r="I170" s="121" t="s">
        <v>308</v>
      </c>
      <c r="J170" s="119">
        <v>1</v>
      </c>
      <c r="K170" s="122">
        <f>IF(G170="","",VLOOKUP(G170,ARANCEL!$B$5:$D$121,3,FALSE)*J170)</f>
        <v>3250</v>
      </c>
      <c r="L170" s="1229" t="s">
        <v>8279</v>
      </c>
      <c r="M170" s="1229">
        <v>4500259067</v>
      </c>
      <c r="N170" s="1229" t="s">
        <v>8285</v>
      </c>
    </row>
    <row r="171" spans="1:14" ht="15" customHeight="1" x14ac:dyDescent="0.25">
      <c r="A171" s="119" t="s">
        <v>313</v>
      </c>
      <c r="B171" s="164">
        <v>41939</v>
      </c>
      <c r="C171" s="118" t="s">
        <v>7182</v>
      </c>
      <c r="D171" s="119" t="s">
        <v>94</v>
      </c>
      <c r="E171" s="162">
        <v>10259002</v>
      </c>
      <c r="F171" s="119">
        <v>27505613</v>
      </c>
      <c r="G171" s="119">
        <v>2704002</v>
      </c>
      <c r="H171" s="120" t="str">
        <f>IF(G171="","",VLOOKUP(G171,ARANCEL!$B$5:$D$121,2,FALSE))</f>
        <v xml:space="preserve">CORONA PERIFERICA </v>
      </c>
      <c r="I171" s="121"/>
      <c r="J171" s="119">
        <v>1</v>
      </c>
      <c r="K171" s="122">
        <f>IF(G171="","",VLOOKUP(G171,ARANCEL!$B$5:$D$121,3,FALSE)*J171)</f>
        <v>25865</v>
      </c>
      <c r="L171" s="1229" t="s">
        <v>8279</v>
      </c>
      <c r="M171" s="1229">
        <v>4500259067</v>
      </c>
      <c r="N171" s="1229" t="s">
        <v>8285</v>
      </c>
    </row>
    <row r="172" spans="1:14" x14ac:dyDescent="0.25">
      <c r="A172" s="119" t="s">
        <v>305</v>
      </c>
      <c r="B172" s="164">
        <v>41926</v>
      </c>
      <c r="C172" s="118" t="s">
        <v>7621</v>
      </c>
      <c r="D172" s="119" t="s">
        <v>91</v>
      </c>
      <c r="E172" s="162">
        <v>10263752</v>
      </c>
      <c r="F172" s="119">
        <v>28865141</v>
      </c>
      <c r="G172" s="119">
        <v>2705004</v>
      </c>
      <c r="H172" s="120" t="str">
        <f>IF(G172="","",VLOOKUP(G172,ARANCEL!$B$5:$D$121,2,FALSE))</f>
        <v>CARILLA ESTETICA (ART-GLASS O CERAMICA)</v>
      </c>
      <c r="I172" s="121" t="s">
        <v>613</v>
      </c>
      <c r="J172" s="119">
        <v>2</v>
      </c>
      <c r="K172" s="122">
        <f>IF(G172="","",VLOOKUP(G172,ARANCEL!$B$5:$D$121,3,FALSE)*J172)</f>
        <v>53506</v>
      </c>
      <c r="L172" s="1229" t="s">
        <v>8279</v>
      </c>
      <c r="M172" s="1229">
        <v>4500259067</v>
      </c>
      <c r="N172" s="1229" t="s">
        <v>8285</v>
      </c>
    </row>
    <row r="173" spans="1:14" s="237" customFormat="1" x14ac:dyDescent="0.25">
      <c r="A173" s="169" t="s">
        <v>313</v>
      </c>
      <c r="B173" s="164">
        <v>41944</v>
      </c>
      <c r="C173" s="1047" t="s">
        <v>8940</v>
      </c>
      <c r="D173" s="1047" t="s">
        <v>91</v>
      </c>
      <c r="E173" s="1048">
        <v>10263752</v>
      </c>
      <c r="F173" s="1047">
        <v>28865141</v>
      </c>
      <c r="G173" s="1047">
        <v>2705004</v>
      </c>
      <c r="H173" s="120" t="str">
        <f>IF(G173="","",VLOOKUP(G173,ARANCEL!$B$5:$D$121,2,FALSE))</f>
        <v>CARILLA ESTETICA (ART-GLASS O CERAMICA)</v>
      </c>
      <c r="I173" s="121"/>
      <c r="J173" s="119">
        <v>2</v>
      </c>
      <c r="K173" s="122">
        <f>IF(G173="","",VLOOKUP(G173,ARANCEL!$B$5:$D$121,3,FALSE)*J173)</f>
        <v>53506</v>
      </c>
      <c r="L173" s="1229" t="s">
        <v>8256</v>
      </c>
      <c r="M173" s="1229">
        <v>4500265515</v>
      </c>
      <c r="N173" s="1229" t="s">
        <v>8951</v>
      </c>
    </row>
    <row r="174" spans="1:14" x14ac:dyDescent="0.25">
      <c r="A174" s="119" t="s">
        <v>305</v>
      </c>
      <c r="B174" s="164">
        <v>41704</v>
      </c>
      <c r="C174" s="118" t="s">
        <v>2271</v>
      </c>
      <c r="D174" s="119" t="s">
        <v>78</v>
      </c>
      <c r="E174" s="162">
        <v>10180328</v>
      </c>
      <c r="F174" s="119">
        <v>25097097</v>
      </c>
      <c r="G174" s="119">
        <v>2704027</v>
      </c>
      <c r="H174" s="120" t="str">
        <f>IF(G174="","",VLOOKUP(G174,ARANCEL!$B$5:$D$121,2,FALSE))</f>
        <v>PROTESIS VALPLAST UNILATERAL (HASTA 2 PIEZAS)</v>
      </c>
      <c r="I174" s="121" t="s">
        <v>306</v>
      </c>
      <c r="J174" s="119">
        <v>1</v>
      </c>
      <c r="K174" s="122">
        <f>IF(G174="","",VLOOKUP(G174,ARANCEL!$B$5:$D$121,3,FALSE)*J174)</f>
        <v>22491</v>
      </c>
      <c r="L174" s="1229" t="s">
        <v>3058</v>
      </c>
      <c r="M174" s="1229">
        <v>4500225672</v>
      </c>
      <c r="N174" s="1229">
        <v>8931</v>
      </c>
    </row>
    <row r="175" spans="1:14" x14ac:dyDescent="0.25">
      <c r="A175" s="119" t="s">
        <v>305</v>
      </c>
      <c r="B175" s="164">
        <v>41704</v>
      </c>
      <c r="C175" s="118" t="s">
        <v>2271</v>
      </c>
      <c r="D175" s="119" t="s">
        <v>92</v>
      </c>
      <c r="E175" s="162">
        <v>10180324</v>
      </c>
      <c r="F175" s="119">
        <v>24556957</v>
      </c>
      <c r="G175" s="119">
        <v>2704003</v>
      </c>
      <c r="H175" s="120" t="str">
        <f>IF(G175="","",VLOOKUP(G175,ARANCEL!$B$5:$D$121,2,FALSE))</f>
        <v xml:space="preserve">CORONA PERIFERICA CON PERNO MUÑON COLADO </v>
      </c>
      <c r="I175" s="121" t="s">
        <v>337</v>
      </c>
      <c r="J175" s="119">
        <v>1</v>
      </c>
      <c r="K175" s="122">
        <f>IF(G175="","",VLOOKUP(G175,ARANCEL!$B$5:$D$121,3,FALSE)*J175)</f>
        <v>32612</v>
      </c>
      <c r="L175" s="1229" t="s">
        <v>8279</v>
      </c>
      <c r="M175" s="1229">
        <v>4500259067</v>
      </c>
      <c r="N175" s="1229" t="s">
        <v>8285</v>
      </c>
    </row>
    <row r="176" spans="1:14" x14ac:dyDescent="0.25">
      <c r="A176" s="119" t="s">
        <v>313</v>
      </c>
      <c r="B176" s="164">
        <v>41705</v>
      </c>
      <c r="C176" s="118" t="s">
        <v>2271</v>
      </c>
      <c r="D176" s="119" t="s">
        <v>92</v>
      </c>
      <c r="E176" s="162">
        <v>10180324</v>
      </c>
      <c r="F176" s="119">
        <v>24556957</v>
      </c>
      <c r="G176" s="119">
        <v>2704005</v>
      </c>
      <c r="H176" s="120" t="str">
        <f>IF(G176="","",VLOOKUP(G176,ARANCEL!$B$5:$D$121,2,FALSE))</f>
        <v>PROVISORIO</v>
      </c>
      <c r="I176" s="121"/>
      <c r="J176" s="119">
        <v>1</v>
      </c>
      <c r="K176" s="122">
        <f>IF(G176="","",VLOOKUP(G176,ARANCEL!$B$5:$D$121,3,FALSE)*J176)</f>
        <v>3250</v>
      </c>
      <c r="L176" s="1229" t="s">
        <v>8279</v>
      </c>
      <c r="M176" s="1229">
        <v>4500259067</v>
      </c>
      <c r="N176" s="1229" t="s">
        <v>8285</v>
      </c>
    </row>
    <row r="177" spans="1:14" ht="15" customHeight="1" x14ac:dyDescent="0.25">
      <c r="A177" s="119" t="s">
        <v>305</v>
      </c>
      <c r="B177" s="164">
        <v>41923</v>
      </c>
      <c r="C177" s="118" t="s">
        <v>7544</v>
      </c>
      <c r="D177" s="119" t="s">
        <v>1241</v>
      </c>
      <c r="E177" s="162">
        <v>10262266</v>
      </c>
      <c r="F177" s="119">
        <v>28185457</v>
      </c>
      <c r="G177" s="119">
        <v>2705003</v>
      </c>
      <c r="H177" s="120" t="str">
        <f>IF(G177="","",VLOOKUP(G177,ARANCEL!$B$5:$D$121,2,FALSE))</f>
        <v>INCRUSTACION ESTETICA (ART-GLASS O CERAMICA)</v>
      </c>
      <c r="I177" s="121" t="s">
        <v>308</v>
      </c>
      <c r="J177" s="119">
        <v>1</v>
      </c>
      <c r="K177" s="122">
        <f>IF(G177="","",VLOOKUP(G177,ARANCEL!$B$5:$D$121,3,FALSE)*J177)</f>
        <v>15676</v>
      </c>
      <c r="L177" s="1229" t="s">
        <v>8279</v>
      </c>
      <c r="M177" s="1229">
        <v>4500259067</v>
      </c>
      <c r="N177" s="1229" t="s">
        <v>8285</v>
      </c>
    </row>
    <row r="178" spans="1:14" s="237" customFormat="1" x14ac:dyDescent="0.25">
      <c r="A178" s="119" t="s">
        <v>305</v>
      </c>
      <c r="B178" s="164">
        <v>41883</v>
      </c>
      <c r="C178" s="118" t="s">
        <v>6782</v>
      </c>
      <c r="D178" s="119" t="s">
        <v>92</v>
      </c>
      <c r="E178" s="162">
        <v>10250379</v>
      </c>
      <c r="F178" s="119">
        <v>28318858</v>
      </c>
      <c r="G178" s="119">
        <v>2704005</v>
      </c>
      <c r="H178" s="120" t="str">
        <f>IF(G178="","",VLOOKUP(G178,ARANCEL!$B$5:$D$121,2,FALSE))</f>
        <v>PROVISORIO</v>
      </c>
      <c r="I178" s="121" t="s">
        <v>318</v>
      </c>
      <c r="J178" s="119">
        <v>1</v>
      </c>
      <c r="K178" s="122">
        <f>IF(G178="","",VLOOKUP(G178,ARANCEL!$B$5:$D$121,3,FALSE)*J178)</f>
        <v>3250</v>
      </c>
      <c r="L178" s="1229" t="s">
        <v>6905</v>
      </c>
      <c r="M178" s="1229">
        <v>4500251394</v>
      </c>
      <c r="N178" s="1229" t="s">
        <v>7149</v>
      </c>
    </row>
    <row r="179" spans="1:14" s="237" customFormat="1" x14ac:dyDescent="0.25">
      <c r="A179" s="119" t="s">
        <v>305</v>
      </c>
      <c r="B179" s="164">
        <v>41892</v>
      </c>
      <c r="C179" s="118" t="s">
        <v>6782</v>
      </c>
      <c r="D179" s="119" t="s">
        <v>92</v>
      </c>
      <c r="E179" s="162">
        <v>10250379</v>
      </c>
      <c r="F179" s="119">
        <v>28318858</v>
      </c>
      <c r="G179" s="119">
        <v>2704003</v>
      </c>
      <c r="H179" s="120" t="str">
        <f>IF(G179="","",VLOOKUP(G179,ARANCEL!$B$5:$D$121,2,FALSE))</f>
        <v xml:space="preserve">CORONA PERIFERICA CON PERNO MUÑON COLADO </v>
      </c>
      <c r="I179" s="121" t="s">
        <v>318</v>
      </c>
      <c r="J179" s="119">
        <v>1</v>
      </c>
      <c r="K179" s="122">
        <f>IF(G179="","",VLOOKUP(G179,ARANCEL!$B$5:$D$121,3,FALSE)*J179)</f>
        <v>32612</v>
      </c>
      <c r="L179" s="1235" t="str">
        <f>IF(E179="","","IMPAGO")</f>
        <v>IMPAGO</v>
      </c>
      <c r="M179" s="1235" t="str">
        <f>IF(L179="IMPAGO","SIN O.C.","")</f>
        <v>SIN O.C.</v>
      </c>
      <c r="N179" s="1235" t="str">
        <f>IF(L179="IMPAGO","SIN FACT.","")</f>
        <v>SIN FACT.</v>
      </c>
    </row>
    <row r="180" spans="1:14" x14ac:dyDescent="0.25">
      <c r="A180" s="119" t="s">
        <v>305</v>
      </c>
      <c r="B180" s="164">
        <v>41855</v>
      </c>
      <c r="C180" s="118" t="s">
        <v>6229</v>
      </c>
      <c r="D180" s="119" t="s">
        <v>95</v>
      </c>
      <c r="E180" s="162">
        <v>10236657</v>
      </c>
      <c r="F180" s="119">
        <v>27779828</v>
      </c>
      <c r="G180" s="119">
        <v>2704005</v>
      </c>
      <c r="H180" s="120" t="str">
        <f>IF(G180="","",VLOOKUP(G180,ARANCEL!$B$5:$D$121,2,FALSE))</f>
        <v>PROVISORIO</v>
      </c>
      <c r="I180" s="121" t="s">
        <v>329</v>
      </c>
      <c r="J180" s="119">
        <v>1</v>
      </c>
      <c r="K180" s="122">
        <f>IF(G180="","",VLOOKUP(G180,ARANCEL!$B$5:$D$121,3,FALSE)*J180)</f>
        <v>3250</v>
      </c>
      <c r="L180" s="1229" t="s">
        <v>6905</v>
      </c>
      <c r="M180" s="1229">
        <v>4500249977</v>
      </c>
      <c r="N180" s="1229" t="s">
        <v>6909</v>
      </c>
    </row>
    <row r="181" spans="1:14" ht="15" customHeight="1" x14ac:dyDescent="0.25">
      <c r="A181" s="119" t="s">
        <v>305</v>
      </c>
      <c r="B181" s="164">
        <v>41860</v>
      </c>
      <c r="C181" s="118" t="s">
        <v>6229</v>
      </c>
      <c r="D181" s="119" t="s">
        <v>95</v>
      </c>
      <c r="E181" s="162">
        <v>10236657</v>
      </c>
      <c r="F181" s="119">
        <v>27779828</v>
      </c>
      <c r="G181" s="119">
        <v>2704002</v>
      </c>
      <c r="H181" s="120" t="str">
        <f>IF(G181="","",VLOOKUP(G181,ARANCEL!$B$5:$D$121,2,FALSE))</f>
        <v xml:space="preserve">CORONA PERIFERICA </v>
      </c>
      <c r="I181" s="121" t="s">
        <v>329</v>
      </c>
      <c r="J181" s="119">
        <v>1</v>
      </c>
      <c r="K181" s="122">
        <f>IF(G181="","",VLOOKUP(G181,ARANCEL!$B$5:$D$121,3,FALSE)*J181)</f>
        <v>25865</v>
      </c>
      <c r="L181" s="1229" t="s">
        <v>6905</v>
      </c>
      <c r="M181" s="1229">
        <v>4500249977</v>
      </c>
      <c r="N181" s="1229" t="s">
        <v>6909</v>
      </c>
    </row>
    <row r="182" spans="1:14" ht="15" customHeight="1" x14ac:dyDescent="0.25">
      <c r="A182" s="119" t="s">
        <v>305</v>
      </c>
      <c r="B182" s="164">
        <v>41829</v>
      </c>
      <c r="C182" s="118" t="s">
        <v>1799</v>
      </c>
      <c r="D182" s="119" t="s">
        <v>95</v>
      </c>
      <c r="E182" s="162">
        <v>10223260</v>
      </c>
      <c r="F182" s="119">
        <v>27044996</v>
      </c>
      <c r="G182" s="119">
        <v>2705003</v>
      </c>
      <c r="H182" s="120" t="str">
        <f>IF(G182="","",VLOOKUP(G182,ARANCEL!$B$5:$D$121,2,FALSE))</f>
        <v>INCRUSTACION ESTETICA (ART-GLASS O CERAMICA)</v>
      </c>
      <c r="I182" s="121" t="s">
        <v>322</v>
      </c>
      <c r="J182" s="119">
        <v>1</v>
      </c>
      <c r="K182" s="122">
        <f>IF(G182="","",VLOOKUP(G182,ARANCEL!$B$5:$D$121,3,FALSE)*J182)</f>
        <v>15676</v>
      </c>
      <c r="L182" s="1229" t="s">
        <v>6017</v>
      </c>
      <c r="M182" s="1229">
        <v>4500243713</v>
      </c>
      <c r="N182" s="1229">
        <v>9796</v>
      </c>
    </row>
    <row r="183" spans="1:14" x14ac:dyDescent="0.25">
      <c r="A183" s="119" t="s">
        <v>305</v>
      </c>
      <c r="B183" s="164">
        <v>41751</v>
      </c>
      <c r="C183" s="118" t="s">
        <v>4170</v>
      </c>
      <c r="D183" s="119" t="s">
        <v>97</v>
      </c>
      <c r="E183" s="162">
        <v>10191515</v>
      </c>
      <c r="F183" s="119">
        <v>25891722</v>
      </c>
      <c r="G183" s="119">
        <v>2704005</v>
      </c>
      <c r="H183" s="120" t="str">
        <f>IF(G183="","",VLOOKUP(G183,ARANCEL!$B$5:$D$121,2,FALSE))</f>
        <v>PROVISORIO</v>
      </c>
      <c r="I183" s="121" t="s">
        <v>317</v>
      </c>
      <c r="J183" s="119">
        <v>1</v>
      </c>
      <c r="K183" s="122">
        <f>IF(G183="","",VLOOKUP(G183,ARANCEL!$B$5:$D$121,3,FALSE)*J183)</f>
        <v>3250</v>
      </c>
      <c r="L183" s="1229" t="s">
        <v>4612</v>
      </c>
      <c r="M183" s="1229">
        <v>4500230032</v>
      </c>
      <c r="N183" s="1229">
        <v>9212</v>
      </c>
    </row>
    <row r="184" spans="1:14" x14ac:dyDescent="0.25">
      <c r="A184" s="119" t="s">
        <v>305</v>
      </c>
      <c r="B184" s="164">
        <v>41791</v>
      </c>
      <c r="C184" s="118" t="s">
        <v>4170</v>
      </c>
      <c r="D184" s="119" t="s">
        <v>97</v>
      </c>
      <c r="E184" s="178">
        <v>10191515</v>
      </c>
      <c r="F184" s="119">
        <v>25891722</v>
      </c>
      <c r="G184" s="119">
        <v>2704003</v>
      </c>
      <c r="H184" s="120" t="str">
        <f>IF(G184="","",VLOOKUP(G184,ARANCEL!$B$5:$D$121,2,FALSE))</f>
        <v xml:space="preserve">CORONA PERIFERICA CON PERNO MUÑON COLADO </v>
      </c>
      <c r="I184" s="121" t="s">
        <v>317</v>
      </c>
      <c r="J184" s="119">
        <v>1</v>
      </c>
      <c r="K184" s="122">
        <f>IF(G184="","",VLOOKUP(G184,ARANCEL!$B$5:$D$121,3,FALSE)*J184)</f>
        <v>32612</v>
      </c>
      <c r="L184" s="1229" t="s">
        <v>5292</v>
      </c>
      <c r="M184" s="1229">
        <v>4500235516</v>
      </c>
      <c r="N184" s="1229">
        <v>9400</v>
      </c>
    </row>
    <row r="185" spans="1:14" s="237" customFormat="1" x14ac:dyDescent="0.25">
      <c r="A185" s="169" t="s">
        <v>313</v>
      </c>
      <c r="B185" s="164">
        <v>41793</v>
      </c>
      <c r="C185" s="118" t="s">
        <v>4170</v>
      </c>
      <c r="D185" s="119" t="s">
        <v>6072</v>
      </c>
      <c r="E185" s="162">
        <v>10206138</v>
      </c>
      <c r="F185" s="119">
        <v>25891722</v>
      </c>
      <c r="G185" s="119">
        <v>2704003</v>
      </c>
      <c r="H185" s="120" t="str">
        <f>IF(G185="","",VLOOKUP(G185,ARANCEL!$B$5:$D$121,2,FALSE))</f>
        <v xml:space="preserve">CORONA PERIFERICA CON PERNO MUÑON COLADO </v>
      </c>
      <c r="I185" s="121"/>
      <c r="J185" s="119">
        <v>1</v>
      </c>
      <c r="K185" s="122">
        <f>IF(G185="","",VLOOKUP(G185,ARANCEL!$B$5:$D$121,3,FALSE)*J185)</f>
        <v>32612</v>
      </c>
      <c r="L185" s="1229" t="s">
        <v>6017</v>
      </c>
      <c r="M185" s="1229">
        <v>4500243712</v>
      </c>
      <c r="N185" s="1229">
        <v>9795</v>
      </c>
    </row>
    <row r="186" spans="1:14" s="237" customFormat="1" ht="15" customHeight="1" x14ac:dyDescent="0.25">
      <c r="A186" s="119" t="s">
        <v>305</v>
      </c>
      <c r="B186" s="164">
        <v>41860</v>
      </c>
      <c r="C186" s="118" t="s">
        <v>6285</v>
      </c>
      <c r="D186" s="119" t="s">
        <v>95</v>
      </c>
      <c r="E186" s="162">
        <v>10238524</v>
      </c>
      <c r="F186" s="119">
        <v>27456123</v>
      </c>
      <c r="G186" s="119">
        <v>2704005</v>
      </c>
      <c r="H186" s="120" t="str">
        <f>IF(G186="","",VLOOKUP(G186,ARANCEL!$B$5:$D$121,2,FALSE))</f>
        <v>PROVISORIO</v>
      </c>
      <c r="I186" s="121" t="s">
        <v>329</v>
      </c>
      <c r="J186" s="119">
        <v>1</v>
      </c>
      <c r="K186" s="122">
        <f>IF(G186="","",VLOOKUP(G186,ARANCEL!$B$5:$D$121,3,FALSE)*J186)</f>
        <v>3250</v>
      </c>
      <c r="L186" s="1229" t="s">
        <v>6905</v>
      </c>
      <c r="M186" s="1229">
        <v>4500249977</v>
      </c>
      <c r="N186" s="1229" t="s">
        <v>6909</v>
      </c>
    </row>
    <row r="187" spans="1:14" s="237" customFormat="1" ht="15" customHeight="1" x14ac:dyDescent="0.25">
      <c r="A187" s="119" t="s">
        <v>305</v>
      </c>
      <c r="B187" s="164">
        <v>41866</v>
      </c>
      <c r="C187" s="118" t="s">
        <v>6285</v>
      </c>
      <c r="D187" s="119" t="s">
        <v>95</v>
      </c>
      <c r="E187" s="162">
        <v>10242337</v>
      </c>
      <c r="F187" s="119">
        <v>27906258</v>
      </c>
      <c r="G187" s="119">
        <v>2705004</v>
      </c>
      <c r="H187" s="120" t="str">
        <f>IF(G187="","",VLOOKUP(G187,ARANCEL!$B$5:$D$121,2,FALSE))</f>
        <v>CARILLA ESTETICA (ART-GLASS O CERAMICA)</v>
      </c>
      <c r="I187" s="121" t="s">
        <v>329</v>
      </c>
      <c r="J187" s="119">
        <v>1</v>
      </c>
      <c r="K187" s="122">
        <f>IF(G187="","",VLOOKUP(G187,ARANCEL!$B$5:$D$121,3,FALSE)*J187)</f>
        <v>26753</v>
      </c>
      <c r="L187" s="1229" t="s">
        <v>6905</v>
      </c>
      <c r="M187" s="1229">
        <v>4500249977</v>
      </c>
      <c r="N187" s="1229" t="s">
        <v>6909</v>
      </c>
    </row>
    <row r="188" spans="1:14" ht="15" customHeight="1" x14ac:dyDescent="0.25">
      <c r="A188" s="119" t="s">
        <v>305</v>
      </c>
      <c r="B188" s="164">
        <v>41786</v>
      </c>
      <c r="C188" s="118" t="s">
        <v>4849</v>
      </c>
      <c r="D188" s="119" t="s">
        <v>93</v>
      </c>
      <c r="E188" s="162">
        <v>10203666</v>
      </c>
      <c r="F188" s="119">
        <v>26342789</v>
      </c>
      <c r="G188" s="119">
        <v>2704005</v>
      </c>
      <c r="H188" s="120" t="str">
        <f>IF(G188="","",VLOOKUP(G188,ARANCEL!$B$5:$D$121,2,FALSE))</f>
        <v>PROVISORIO</v>
      </c>
      <c r="I188" s="121" t="s">
        <v>308</v>
      </c>
      <c r="J188" s="119">
        <v>1</v>
      </c>
      <c r="K188" s="122">
        <f>IF(G188="","",VLOOKUP(G188,ARANCEL!$B$5:$D$121,3,FALSE)*J188)</f>
        <v>3250</v>
      </c>
      <c r="L188" s="1229" t="s">
        <v>5292</v>
      </c>
      <c r="M188" s="1229">
        <v>4500235516</v>
      </c>
      <c r="N188" s="1229">
        <v>9400</v>
      </c>
    </row>
    <row r="189" spans="1:14" x14ac:dyDescent="0.25">
      <c r="A189" s="119" t="s">
        <v>305</v>
      </c>
      <c r="B189" s="164">
        <v>41806</v>
      </c>
      <c r="C189" s="118" t="s">
        <v>4849</v>
      </c>
      <c r="D189" s="119" t="s">
        <v>93</v>
      </c>
      <c r="E189" s="162">
        <v>10212581</v>
      </c>
      <c r="F189" s="119">
        <v>26342789</v>
      </c>
      <c r="G189" s="119">
        <v>2705003</v>
      </c>
      <c r="H189" s="120" t="str">
        <f>IF(G189="","",VLOOKUP(G189,ARANCEL!$B$5:$D$121,2,FALSE))</f>
        <v>INCRUSTACION ESTETICA (ART-GLASS O CERAMICA)</v>
      </c>
      <c r="I189" s="121" t="s">
        <v>326</v>
      </c>
      <c r="J189" s="119">
        <v>1</v>
      </c>
      <c r="K189" s="122">
        <f>IF(G189="","",VLOOKUP(G189,ARANCEL!$B$5:$D$121,3,FALSE)*J189)</f>
        <v>15676</v>
      </c>
      <c r="L189" s="1229" t="s">
        <v>5742</v>
      </c>
      <c r="M189" s="1229">
        <v>4500239478</v>
      </c>
      <c r="N189" s="1229" t="s">
        <v>5757</v>
      </c>
    </row>
    <row r="190" spans="1:14" x14ac:dyDescent="0.25">
      <c r="A190" s="119" t="s">
        <v>305</v>
      </c>
      <c r="B190" s="164">
        <v>41808</v>
      </c>
      <c r="C190" s="118" t="s">
        <v>4849</v>
      </c>
      <c r="D190" s="119" t="s">
        <v>93</v>
      </c>
      <c r="E190" s="162">
        <v>10212586</v>
      </c>
      <c r="F190" s="119">
        <v>26342789</v>
      </c>
      <c r="G190" s="119">
        <v>2705003</v>
      </c>
      <c r="H190" s="120" t="str">
        <f>IF(G190="","",VLOOKUP(G190,ARANCEL!$B$5:$D$121,2,FALSE))</f>
        <v>INCRUSTACION ESTETICA (ART-GLASS O CERAMICA)</v>
      </c>
      <c r="I190" s="121" t="s">
        <v>326</v>
      </c>
      <c r="J190" s="119">
        <v>1</v>
      </c>
      <c r="K190" s="122">
        <f>IF(G190="","",VLOOKUP(G190,ARANCEL!$B$5:$D$121,3,FALSE)*J190)</f>
        <v>15676</v>
      </c>
      <c r="L190" s="1229" t="s">
        <v>5742</v>
      </c>
      <c r="M190" s="1229">
        <v>4500239478</v>
      </c>
      <c r="N190" s="1229" t="s">
        <v>5757</v>
      </c>
    </row>
    <row r="191" spans="1:14" x14ac:dyDescent="0.25">
      <c r="A191" s="169" t="s">
        <v>305</v>
      </c>
      <c r="B191" s="164">
        <v>41835</v>
      </c>
      <c r="C191" s="118" t="s">
        <v>4849</v>
      </c>
      <c r="D191" s="119" t="s">
        <v>93</v>
      </c>
      <c r="E191" s="162">
        <v>10203666</v>
      </c>
      <c r="F191" s="119">
        <v>26342789</v>
      </c>
      <c r="G191" s="119">
        <v>2704003</v>
      </c>
      <c r="H191" s="120" t="str">
        <f>IF(G191="","",VLOOKUP(G191,ARANCEL!$B$5:$D$121,2,FALSE))</f>
        <v xml:space="preserve">CORONA PERIFERICA CON PERNO MUÑON COLADO </v>
      </c>
      <c r="I191" s="121" t="s">
        <v>308</v>
      </c>
      <c r="J191" s="119">
        <v>1</v>
      </c>
      <c r="K191" s="122">
        <f>IF(G191="","",VLOOKUP(G191,ARANCEL!$B$5:$D$121,3,FALSE)*J191)</f>
        <v>32612</v>
      </c>
      <c r="L191" s="1229" t="s">
        <v>6017</v>
      </c>
      <c r="M191" s="1229">
        <v>4500243712</v>
      </c>
      <c r="N191" s="1229">
        <v>9795</v>
      </c>
    </row>
    <row r="192" spans="1:14" x14ac:dyDescent="0.25">
      <c r="A192" s="119" t="s">
        <v>305</v>
      </c>
      <c r="B192" s="164">
        <v>42019</v>
      </c>
      <c r="C192" s="118" t="s">
        <v>9491</v>
      </c>
      <c r="D192" s="119" t="s">
        <v>1619</v>
      </c>
      <c r="E192" s="162">
        <v>10307743</v>
      </c>
      <c r="F192" s="119">
        <v>30169330</v>
      </c>
      <c r="G192" s="119">
        <v>2707001</v>
      </c>
      <c r="H192" s="120" t="str">
        <f>IF(G192="","",VLOOKUP(G192,ARANCEL!$B$5:$D$121,2,FALSE))</f>
        <v xml:space="preserve">PLANO DE RELAJACION </v>
      </c>
      <c r="I192" s="121" t="s">
        <v>306</v>
      </c>
      <c r="J192" s="119">
        <v>1</v>
      </c>
      <c r="K192" s="122">
        <f>IF(G192="","",VLOOKUP(G192,ARANCEL!$B$5:$D$121,3,FALSE)*J192)</f>
        <v>9221</v>
      </c>
      <c r="L192" s="1235" t="str">
        <f>IF(E192="","","IMPAGO")</f>
        <v>IMPAGO</v>
      </c>
      <c r="M192" s="1235" t="str">
        <f>IF(L192="IMPAGO","SIN O.C.","")</f>
        <v>SIN O.C.</v>
      </c>
      <c r="N192" s="1235" t="str">
        <f>IF(L192="IMPAGO","SIN FACT.","")</f>
        <v>SIN FACT.</v>
      </c>
    </row>
    <row r="193" spans="1:14" x14ac:dyDescent="0.25">
      <c r="A193" s="119" t="s">
        <v>305</v>
      </c>
      <c r="B193" s="164">
        <v>42010</v>
      </c>
      <c r="C193" s="118" t="s">
        <v>2495</v>
      </c>
      <c r="D193" s="119" t="s">
        <v>93</v>
      </c>
      <c r="E193" s="162">
        <v>10310196</v>
      </c>
      <c r="F193" s="119">
        <v>30514463</v>
      </c>
      <c r="G193" s="119">
        <v>2704005</v>
      </c>
      <c r="H193" s="120" t="str">
        <f>IF(G193="","",VLOOKUP(G193,ARANCEL!$B$5:$D$121,2,FALSE))</f>
        <v>PROVISORIO</v>
      </c>
      <c r="I193" s="121" t="s">
        <v>309</v>
      </c>
      <c r="J193" s="119">
        <v>1</v>
      </c>
      <c r="K193" s="122">
        <f>IF(G193="","",VLOOKUP(G193,ARANCEL!$B$5:$D$121,3,FALSE)*J193)</f>
        <v>3250</v>
      </c>
      <c r="L193" s="1235" t="str">
        <f>IF(E193="","","IMPAGO")</f>
        <v>IMPAGO</v>
      </c>
      <c r="M193" s="1235" t="str">
        <f>IF(L193="IMPAGO","SIN O.C.","")</f>
        <v>SIN O.C.</v>
      </c>
      <c r="N193" s="1235" t="str">
        <f>IF(L193="IMPAGO","SIN FACT.","")</f>
        <v>SIN FACT.</v>
      </c>
    </row>
    <row r="194" spans="1:14" s="237" customFormat="1" x14ac:dyDescent="0.25">
      <c r="A194" s="119" t="s">
        <v>313</v>
      </c>
      <c r="B194" s="164">
        <v>42034</v>
      </c>
      <c r="C194" s="118" t="s">
        <v>2495</v>
      </c>
      <c r="D194" s="119" t="s">
        <v>93</v>
      </c>
      <c r="E194" s="162">
        <v>10310196</v>
      </c>
      <c r="F194" s="119">
        <v>30514463</v>
      </c>
      <c r="G194" s="119">
        <v>2704003</v>
      </c>
      <c r="H194" s="120" t="str">
        <f>IF(G194="","",VLOOKUP(G194,ARANCEL!$B$5:$D$121,2,FALSE))</f>
        <v xml:space="preserve">CORONA PERIFERICA CON PERNO MUÑON COLADO </v>
      </c>
      <c r="I194" s="121"/>
      <c r="J194" s="119">
        <v>1</v>
      </c>
      <c r="K194" s="122">
        <f>IF(G194="","",VLOOKUP(G194,ARANCEL!$B$5:$D$121,3,FALSE)*J194)</f>
        <v>32612</v>
      </c>
      <c r="L194" s="1235" t="str">
        <f>IF(E194="","","IMPAGO")</f>
        <v>IMPAGO</v>
      </c>
      <c r="M194" s="1235" t="str">
        <f>IF(L194="IMPAGO","SIN O.C.","")</f>
        <v>SIN O.C.</v>
      </c>
      <c r="N194" s="1235" t="str">
        <f>IF(L194="IMPAGO","SIN FACT.","")</f>
        <v>SIN FACT.</v>
      </c>
    </row>
    <row r="195" spans="1:14" s="237" customFormat="1" x14ac:dyDescent="0.25">
      <c r="A195" s="119" t="s">
        <v>305</v>
      </c>
      <c r="B195" s="164">
        <v>41778</v>
      </c>
      <c r="C195" s="118" t="s">
        <v>4749</v>
      </c>
      <c r="D195" s="119" t="s">
        <v>91</v>
      </c>
      <c r="E195" s="162">
        <v>10200637</v>
      </c>
      <c r="F195" s="119">
        <v>26531934</v>
      </c>
      <c r="G195" s="119">
        <v>2704005</v>
      </c>
      <c r="H195" s="120" t="str">
        <f>IF(G195="","",VLOOKUP(G195,ARANCEL!$B$5:$D$121,2,FALSE))</f>
        <v>PROVISORIO</v>
      </c>
      <c r="I195" s="121" t="s">
        <v>326</v>
      </c>
      <c r="J195" s="119">
        <v>1</v>
      </c>
      <c r="K195" s="122">
        <f>IF(G195="","",VLOOKUP(G195,ARANCEL!$B$5:$D$121,3,FALSE)*J195)</f>
        <v>3250</v>
      </c>
      <c r="L195" s="1229" t="s">
        <v>5292</v>
      </c>
      <c r="M195" s="1229">
        <v>4500235516</v>
      </c>
      <c r="N195" s="1229">
        <v>9400</v>
      </c>
    </row>
    <row r="196" spans="1:14" x14ac:dyDescent="0.25">
      <c r="A196" s="165" t="s">
        <v>305</v>
      </c>
      <c r="B196" s="164">
        <v>41793</v>
      </c>
      <c r="C196" s="118" t="s">
        <v>4749</v>
      </c>
      <c r="D196" s="119" t="s">
        <v>91</v>
      </c>
      <c r="E196" s="162">
        <v>10200637</v>
      </c>
      <c r="F196" s="119">
        <v>26531934</v>
      </c>
      <c r="G196" s="119">
        <v>2704005</v>
      </c>
      <c r="H196" s="120" t="str">
        <f>IF(G196="","",VLOOKUP(G196,ARANCEL!$B$5:$D$121,2,FALSE))</f>
        <v>PROVISORIO</v>
      </c>
      <c r="I196" s="121" t="s">
        <v>308</v>
      </c>
      <c r="J196" s="174">
        <v>1</v>
      </c>
      <c r="K196" s="122">
        <f>IF(G196="","",VLOOKUP(G196,ARANCEL!$B$5:$D$121,3,FALSE)*J196)</f>
        <v>3250</v>
      </c>
      <c r="L196" s="1229" t="s">
        <v>6017</v>
      </c>
      <c r="M196" s="1229">
        <v>4500243712</v>
      </c>
      <c r="N196" s="1229">
        <v>9795</v>
      </c>
    </row>
    <row r="197" spans="1:14" ht="15" customHeight="1" x14ac:dyDescent="0.25">
      <c r="A197" s="169" t="s">
        <v>313</v>
      </c>
      <c r="B197" s="164">
        <v>41818</v>
      </c>
      <c r="C197" s="118" t="s">
        <v>4749</v>
      </c>
      <c r="D197" s="119" t="s">
        <v>91</v>
      </c>
      <c r="E197" s="162">
        <v>10216861</v>
      </c>
      <c r="F197" s="119">
        <v>26531934</v>
      </c>
      <c r="G197" s="119">
        <v>2704005</v>
      </c>
      <c r="H197" s="120" t="str">
        <f>IF(G197="","",VLOOKUP(G197,ARANCEL!$B$5:$D$121,2,FALSE))</f>
        <v>PROVISORIO</v>
      </c>
      <c r="I197" s="121" t="s">
        <v>312</v>
      </c>
      <c r="J197" s="119">
        <v>1</v>
      </c>
      <c r="K197" s="122">
        <f>IF(G197="","",VLOOKUP(G197,ARANCEL!$B$5:$D$121,3,FALSE)*J197)</f>
        <v>3250</v>
      </c>
      <c r="L197" s="1229" t="s">
        <v>5742</v>
      </c>
      <c r="M197" s="1229">
        <v>4500239478</v>
      </c>
      <c r="N197" s="1229" t="s">
        <v>5757</v>
      </c>
    </row>
    <row r="198" spans="1:14" x14ac:dyDescent="0.25">
      <c r="A198" s="119" t="s">
        <v>305</v>
      </c>
      <c r="B198" s="164">
        <v>41827</v>
      </c>
      <c r="C198" s="118" t="s">
        <v>4749</v>
      </c>
      <c r="D198" s="119" t="s">
        <v>91</v>
      </c>
      <c r="E198" s="162">
        <v>10200637</v>
      </c>
      <c r="F198" s="119">
        <v>26531934</v>
      </c>
      <c r="G198" s="119">
        <v>2704003</v>
      </c>
      <c r="H198" s="120" t="str">
        <f>IF(G198="","",VLOOKUP(G198,ARANCEL!$B$5:$D$121,2,FALSE))</f>
        <v xml:space="preserve">CORONA PERIFERICA CON PERNO MUÑON COLADO </v>
      </c>
      <c r="I198" s="121" t="s">
        <v>5515</v>
      </c>
      <c r="J198" s="119">
        <v>3</v>
      </c>
      <c r="K198" s="122">
        <f>IF(G198="","",VLOOKUP(G198,ARANCEL!$B$5:$D$121,3,FALSE)*J198)</f>
        <v>97836</v>
      </c>
      <c r="L198" s="1229" t="s">
        <v>6017</v>
      </c>
      <c r="M198" s="1229">
        <v>4500243712</v>
      </c>
      <c r="N198" s="1229">
        <v>9795</v>
      </c>
    </row>
    <row r="199" spans="1:14" x14ac:dyDescent="0.25">
      <c r="A199" s="169" t="s">
        <v>313</v>
      </c>
      <c r="B199" s="164">
        <v>41867</v>
      </c>
      <c r="C199" s="118" t="s">
        <v>4749</v>
      </c>
      <c r="D199" s="119" t="s">
        <v>91</v>
      </c>
      <c r="E199" s="162">
        <v>10242334</v>
      </c>
      <c r="F199" s="119">
        <v>26808198</v>
      </c>
      <c r="G199" s="119">
        <v>2704005</v>
      </c>
      <c r="H199" s="120" t="str">
        <f>IF(G199="","",VLOOKUP(G199,ARANCEL!$B$5:$D$121,2,FALSE))</f>
        <v>PROVISORIO</v>
      </c>
      <c r="I199" s="121"/>
      <c r="J199" s="119">
        <v>1</v>
      </c>
      <c r="K199" s="122">
        <f>IF(G199="","",VLOOKUP(G199,ARANCEL!$B$5:$D$121,3,FALSE)*J199)</f>
        <v>3250</v>
      </c>
      <c r="L199" s="1229" t="s">
        <v>6905</v>
      </c>
      <c r="M199" s="1229">
        <v>4500249977</v>
      </c>
      <c r="N199" s="1229" t="s">
        <v>6909</v>
      </c>
    </row>
    <row r="200" spans="1:14" x14ac:dyDescent="0.25">
      <c r="A200" s="119" t="s">
        <v>606</v>
      </c>
      <c r="B200" s="164">
        <v>41867</v>
      </c>
      <c r="C200" s="118" t="s">
        <v>4749</v>
      </c>
      <c r="D200" s="119" t="s">
        <v>91</v>
      </c>
      <c r="E200" s="162">
        <v>10242334</v>
      </c>
      <c r="F200" s="119">
        <v>26808198</v>
      </c>
      <c r="G200" s="119">
        <v>2704003</v>
      </c>
      <c r="H200" s="120" t="str">
        <f>IF(G200="","",VLOOKUP(G200,ARANCEL!$B$5:$D$121,2,FALSE))</f>
        <v xml:space="preserve">CORONA PERIFERICA CON PERNO MUÑON COLADO </v>
      </c>
      <c r="I200" s="121" t="s">
        <v>312</v>
      </c>
      <c r="J200" s="119">
        <v>1</v>
      </c>
      <c r="K200" s="122">
        <f>IF(G200="","",VLOOKUP(G200,ARANCEL!$B$5:$D$121,3,FALSE)*J200)</f>
        <v>32612</v>
      </c>
      <c r="L200" s="1229" t="s">
        <v>6905</v>
      </c>
      <c r="M200" s="1229">
        <v>4500249977</v>
      </c>
      <c r="N200" s="1229" t="s">
        <v>6909</v>
      </c>
    </row>
    <row r="201" spans="1:14" x14ac:dyDescent="0.25">
      <c r="A201" s="119" t="s">
        <v>606</v>
      </c>
      <c r="B201" s="164">
        <v>41872</v>
      </c>
      <c r="C201" s="118" t="s">
        <v>4749</v>
      </c>
      <c r="D201" s="119" t="s">
        <v>91</v>
      </c>
      <c r="E201" s="162">
        <v>10245428</v>
      </c>
      <c r="F201" s="119">
        <v>11908629</v>
      </c>
      <c r="G201" s="119">
        <v>2704003</v>
      </c>
      <c r="H201" s="120" t="str">
        <f>IF(G201="","",VLOOKUP(G201,ARANCEL!$B$5:$D$121,2,FALSE))</f>
        <v xml:space="preserve">CORONA PERIFERICA CON PERNO MUÑON COLADO </v>
      </c>
      <c r="I201" s="121" t="s">
        <v>326</v>
      </c>
      <c r="J201" s="119">
        <v>1</v>
      </c>
      <c r="K201" s="122">
        <f>IF(G201="","",VLOOKUP(G201,ARANCEL!$B$5:$D$121,3,FALSE)*J201)</f>
        <v>32612</v>
      </c>
      <c r="L201" s="1229" t="s">
        <v>6905</v>
      </c>
      <c r="M201" s="1229">
        <v>4500249977</v>
      </c>
      <c r="N201" s="1229" t="s">
        <v>6909</v>
      </c>
    </row>
    <row r="202" spans="1:14" x14ac:dyDescent="0.25">
      <c r="A202" s="169" t="s">
        <v>313</v>
      </c>
      <c r="B202" s="164">
        <v>41872</v>
      </c>
      <c r="C202" s="118" t="s">
        <v>4749</v>
      </c>
      <c r="D202" s="119" t="s">
        <v>91</v>
      </c>
      <c r="E202" s="162">
        <v>10245428</v>
      </c>
      <c r="F202" s="119">
        <v>11908629</v>
      </c>
      <c r="G202" s="119">
        <v>2704005</v>
      </c>
      <c r="H202" s="120" t="str">
        <f>IF(G202="","",VLOOKUP(G202,ARANCEL!$B$5:$D$121,2,FALSE))</f>
        <v>PROVISORIO</v>
      </c>
      <c r="I202" s="121"/>
      <c r="J202" s="119">
        <v>1</v>
      </c>
      <c r="K202" s="122">
        <f>IF(G202="","",VLOOKUP(G202,ARANCEL!$B$5:$D$121,3,FALSE)*J202)</f>
        <v>3250</v>
      </c>
      <c r="L202" s="1229" t="s">
        <v>6905</v>
      </c>
      <c r="M202" s="1229">
        <v>4500249977</v>
      </c>
      <c r="N202" s="1229" t="s">
        <v>6909</v>
      </c>
    </row>
    <row r="203" spans="1:14" x14ac:dyDescent="0.25">
      <c r="A203" s="119" t="s">
        <v>305</v>
      </c>
      <c r="B203" s="164">
        <v>41904</v>
      </c>
      <c r="C203" s="118" t="s">
        <v>4749</v>
      </c>
      <c r="D203" s="119" t="s">
        <v>91</v>
      </c>
      <c r="E203" s="162">
        <v>10256894</v>
      </c>
      <c r="F203" s="119">
        <v>26808191</v>
      </c>
      <c r="G203" s="119">
        <v>2704003</v>
      </c>
      <c r="H203" s="120" t="str">
        <f>IF(G203="","",VLOOKUP(G203,ARANCEL!$B$5:$D$121,2,FALSE))</f>
        <v xml:space="preserve">CORONA PERIFERICA CON PERNO MUÑON COLADO </v>
      </c>
      <c r="I203" s="121" t="s">
        <v>954</v>
      </c>
      <c r="J203" s="119">
        <v>2</v>
      </c>
      <c r="K203" s="122">
        <f>IF(G203="","",VLOOKUP(G203,ARANCEL!$B$5:$D$121,3,FALSE)*J203)</f>
        <v>65224</v>
      </c>
      <c r="L203" s="1229" t="s">
        <v>7548</v>
      </c>
      <c r="M203" s="1229">
        <v>4500254864</v>
      </c>
      <c r="N203" s="1229" t="s">
        <v>7561</v>
      </c>
    </row>
    <row r="204" spans="1:14" x14ac:dyDescent="0.25">
      <c r="A204" s="119" t="s">
        <v>305</v>
      </c>
      <c r="B204" s="164">
        <v>41670</v>
      </c>
      <c r="C204" s="118" t="s">
        <v>2662</v>
      </c>
      <c r="D204" s="119" t="s">
        <v>2162</v>
      </c>
      <c r="E204" s="162">
        <v>10172068</v>
      </c>
      <c r="F204" s="119">
        <v>24750240</v>
      </c>
      <c r="G204" s="119">
        <v>2704005</v>
      </c>
      <c r="H204" s="120" t="str">
        <f>IF(G204="","",VLOOKUP(G204,ARANCEL!$B$5:$D$121,2,FALSE))</f>
        <v>PROVISORIO</v>
      </c>
      <c r="I204" s="121" t="s">
        <v>318</v>
      </c>
      <c r="J204" s="119">
        <v>1</v>
      </c>
      <c r="K204" s="122">
        <f>IF(G204="","",VLOOKUP(G204,ARANCEL!$B$5:$D$121,3,FALSE)*J204)</f>
        <v>3250</v>
      </c>
      <c r="L204" s="1229" t="s">
        <v>8279</v>
      </c>
      <c r="M204" s="1229">
        <v>4500259067</v>
      </c>
      <c r="N204" s="1229" t="s">
        <v>8285</v>
      </c>
    </row>
    <row r="205" spans="1:14" x14ac:dyDescent="0.25">
      <c r="A205" s="119" t="s">
        <v>305</v>
      </c>
      <c r="B205" s="164">
        <v>41698</v>
      </c>
      <c r="C205" s="118" t="s">
        <v>2662</v>
      </c>
      <c r="D205" s="119" t="s">
        <v>2162</v>
      </c>
      <c r="E205" s="162">
        <v>10172068</v>
      </c>
      <c r="F205" s="119">
        <v>24750240</v>
      </c>
      <c r="G205" s="119">
        <v>2704001</v>
      </c>
      <c r="H205" s="120" t="str">
        <f>IF(G205="","",VLOOKUP(G205,ARANCEL!$B$5:$D$121,2,FALSE))</f>
        <v xml:space="preserve">CORONA DE SUSTITUCION </v>
      </c>
      <c r="I205" s="121" t="s">
        <v>318</v>
      </c>
      <c r="J205" s="119">
        <v>1</v>
      </c>
      <c r="K205" s="122">
        <f>IF(G205="","",VLOOKUP(G205,ARANCEL!$B$5:$D$121,3,FALSE)*J205)</f>
        <v>25865</v>
      </c>
      <c r="L205" s="1229" t="s">
        <v>8279</v>
      </c>
      <c r="M205" s="1229">
        <v>4500259067</v>
      </c>
      <c r="N205" s="1229" t="s">
        <v>8285</v>
      </c>
    </row>
    <row r="206" spans="1:14" x14ac:dyDescent="0.25">
      <c r="A206" s="119" t="s">
        <v>313</v>
      </c>
      <c r="B206" s="164">
        <v>41726</v>
      </c>
      <c r="C206" s="118" t="s">
        <v>2662</v>
      </c>
      <c r="D206" s="119" t="s">
        <v>2162</v>
      </c>
      <c r="E206" s="162">
        <v>10185288</v>
      </c>
      <c r="F206" s="119">
        <v>24750240</v>
      </c>
      <c r="G206" s="119">
        <v>2704001</v>
      </c>
      <c r="H206" s="120" t="str">
        <f>IF(G206="","",VLOOKUP(G206,ARANCEL!$B$5:$D$121,2,FALSE))</f>
        <v xml:space="preserve">CORONA DE SUSTITUCION </v>
      </c>
      <c r="I206" s="121" t="s">
        <v>318</v>
      </c>
      <c r="J206" s="119">
        <v>1</v>
      </c>
      <c r="K206" s="122">
        <f>IF(G206="","",VLOOKUP(G206,ARANCEL!$B$5:$D$121,3,FALSE)*J206)</f>
        <v>25865</v>
      </c>
      <c r="L206" s="1229" t="s">
        <v>3058</v>
      </c>
      <c r="M206" s="1229">
        <v>4500225671</v>
      </c>
      <c r="N206" s="1229">
        <v>8930</v>
      </c>
    </row>
    <row r="207" spans="1:14" x14ac:dyDescent="0.25">
      <c r="A207" s="119" t="s">
        <v>606</v>
      </c>
      <c r="B207" s="164">
        <v>41724</v>
      </c>
      <c r="C207" s="118" t="s">
        <v>3686</v>
      </c>
      <c r="D207" s="119" t="s">
        <v>94</v>
      </c>
      <c r="E207" s="162">
        <v>10184920</v>
      </c>
      <c r="F207" s="119">
        <v>20842488</v>
      </c>
      <c r="G207" s="119">
        <v>2702002</v>
      </c>
      <c r="H207" s="120" t="str">
        <f>IF(G207="","",VLOOKUP(G207,ARANCEL!$B$5:$D$121,2,FALSE))</f>
        <v xml:space="preserve">LABORATORIO CORONA CEMENTADA SOBRE IMPLANTE </v>
      </c>
      <c r="I207" s="121" t="s">
        <v>306</v>
      </c>
      <c r="J207" s="119">
        <v>1</v>
      </c>
      <c r="K207" s="122">
        <f>IF(G207="","",VLOOKUP(G207,ARANCEL!$B$5:$D$121,3,FALSE)*J207)</f>
        <v>31878</v>
      </c>
      <c r="L207" s="1229" t="s">
        <v>3058</v>
      </c>
      <c r="M207" s="1229">
        <v>4500225671</v>
      </c>
      <c r="N207" s="1229">
        <v>8930</v>
      </c>
    </row>
    <row r="208" spans="1:14" x14ac:dyDescent="0.25">
      <c r="A208" s="119" t="s">
        <v>305</v>
      </c>
      <c r="B208" s="164">
        <v>41744</v>
      </c>
      <c r="C208" s="118" t="s">
        <v>3686</v>
      </c>
      <c r="D208" s="119" t="s">
        <v>94</v>
      </c>
      <c r="E208" s="162">
        <v>10189895</v>
      </c>
      <c r="F208" s="119">
        <v>19440370</v>
      </c>
      <c r="G208" s="119">
        <v>2702013</v>
      </c>
      <c r="H208" s="120" t="str">
        <f>IF(G208="","",VLOOKUP(G208,ARANCEL!$B$5:$D$121,2,FALSE))</f>
        <v xml:space="preserve">INTERMEDIARIO </v>
      </c>
      <c r="I208" s="121" t="s">
        <v>654</v>
      </c>
      <c r="J208" s="119">
        <v>3</v>
      </c>
      <c r="K208" s="122">
        <f>IF(G208="","",VLOOKUP(G208,ARANCEL!$B$5:$D$121,3,FALSE)*J208)</f>
        <v>70983</v>
      </c>
      <c r="L208" s="1229" t="s">
        <v>4612</v>
      </c>
      <c r="M208" s="1229">
        <v>4500230032</v>
      </c>
      <c r="N208" s="1229">
        <v>9212</v>
      </c>
    </row>
    <row r="209" spans="1:14" x14ac:dyDescent="0.25">
      <c r="A209" s="119" t="s">
        <v>305</v>
      </c>
      <c r="B209" s="164">
        <v>41744</v>
      </c>
      <c r="C209" s="118" t="s">
        <v>3686</v>
      </c>
      <c r="D209" s="119" t="s">
        <v>94</v>
      </c>
      <c r="E209" s="162">
        <v>10189895</v>
      </c>
      <c r="F209" s="119">
        <v>19440370</v>
      </c>
      <c r="G209" s="119">
        <v>2702002</v>
      </c>
      <c r="H209" s="120" t="str">
        <f>IF(G209="","",VLOOKUP(G209,ARANCEL!$B$5:$D$121,2,FALSE))</f>
        <v xml:space="preserve">LABORATORIO CORONA CEMENTADA SOBRE IMPLANTE </v>
      </c>
      <c r="I209" s="121" t="s">
        <v>4695</v>
      </c>
      <c r="J209" s="119">
        <v>3</v>
      </c>
      <c r="K209" s="122">
        <f>IF(G209="","",VLOOKUP(G209,ARANCEL!$B$5:$D$121,3,FALSE)*J209)</f>
        <v>95634</v>
      </c>
      <c r="L209" s="1229" t="s">
        <v>4612</v>
      </c>
      <c r="M209" s="1229">
        <v>4500230032</v>
      </c>
      <c r="N209" s="1229">
        <v>9212</v>
      </c>
    </row>
    <row r="210" spans="1:14" x14ac:dyDescent="0.25">
      <c r="A210" s="169" t="s">
        <v>313</v>
      </c>
      <c r="B210" s="164">
        <v>41746</v>
      </c>
      <c r="C210" s="118" t="s">
        <v>3686</v>
      </c>
      <c r="D210" s="119" t="s">
        <v>94</v>
      </c>
      <c r="E210" s="162">
        <v>10189895</v>
      </c>
      <c r="F210" s="119">
        <v>19440370</v>
      </c>
      <c r="G210" s="119">
        <v>2702002</v>
      </c>
      <c r="H210" s="120" t="str">
        <f>IF(G210="","",VLOOKUP(G210,ARANCEL!$B$5:$D$121,2,FALSE))</f>
        <v xml:space="preserve">LABORATORIO CORONA CEMENTADA SOBRE IMPLANTE </v>
      </c>
      <c r="I210" s="121"/>
      <c r="J210" s="119">
        <v>1</v>
      </c>
      <c r="K210" s="122">
        <f>IF(G210="","",VLOOKUP(G210,ARANCEL!$B$5:$D$121,3,FALSE)*J210)</f>
        <v>31878</v>
      </c>
      <c r="L210" s="1229" t="s">
        <v>4612</v>
      </c>
      <c r="M210" s="1229">
        <v>4500230032</v>
      </c>
      <c r="N210" s="1229">
        <v>9212</v>
      </c>
    </row>
    <row r="211" spans="1:14" x14ac:dyDescent="0.25">
      <c r="A211" s="119" t="s">
        <v>305</v>
      </c>
      <c r="B211" s="164">
        <v>41659</v>
      </c>
      <c r="C211" s="118" t="s">
        <v>2270</v>
      </c>
      <c r="D211" s="119" t="s">
        <v>92</v>
      </c>
      <c r="E211" s="162">
        <v>10170453</v>
      </c>
      <c r="F211" s="119" t="s">
        <v>367</v>
      </c>
      <c r="G211" s="119">
        <v>2704005</v>
      </c>
      <c r="H211" s="120" t="str">
        <f>IF(G211="","",VLOOKUP(G211,ARANCEL!$B$5:$D$121,2,FALSE))</f>
        <v>PROVISORIO</v>
      </c>
      <c r="I211" s="121" t="s">
        <v>323</v>
      </c>
      <c r="J211" s="119">
        <v>1</v>
      </c>
      <c r="K211" s="122">
        <f>IF(G211="","",VLOOKUP(G211,ARANCEL!$B$5:$D$121,3,FALSE)*J211)</f>
        <v>3250</v>
      </c>
      <c r="L211" s="1229" t="s">
        <v>2842</v>
      </c>
      <c r="M211" s="1229">
        <v>4500216239</v>
      </c>
      <c r="N211" s="1229">
        <v>8410</v>
      </c>
    </row>
    <row r="212" spans="1:14" x14ac:dyDescent="0.25">
      <c r="A212" s="119" t="s">
        <v>305</v>
      </c>
      <c r="B212" s="173">
        <v>41661</v>
      </c>
      <c r="C212" s="118" t="s">
        <v>2270</v>
      </c>
      <c r="D212" s="119" t="s">
        <v>92</v>
      </c>
      <c r="E212" s="162">
        <v>10170453</v>
      </c>
      <c r="F212" s="119">
        <v>24638532</v>
      </c>
      <c r="G212" s="119">
        <v>2704003</v>
      </c>
      <c r="H212" s="120" t="str">
        <f>IF(G212="","",VLOOKUP(G212,ARANCEL!$B$5:$D$121,2,FALSE))</f>
        <v xml:space="preserve">CORONA PERIFERICA CON PERNO MUÑON COLADO </v>
      </c>
      <c r="I212" s="121" t="s">
        <v>323</v>
      </c>
      <c r="J212" s="119">
        <v>1</v>
      </c>
      <c r="K212" s="122">
        <f>IF(G212="","",VLOOKUP(G212,ARANCEL!$B$5:$D$121,3,FALSE)*J212)</f>
        <v>32612</v>
      </c>
      <c r="L212" s="1229" t="s">
        <v>2842</v>
      </c>
      <c r="M212" s="1229">
        <v>4500216239</v>
      </c>
      <c r="N212" s="1229">
        <v>8410</v>
      </c>
    </row>
    <row r="213" spans="1:14" x14ac:dyDescent="0.25">
      <c r="A213" s="119" t="s">
        <v>305</v>
      </c>
      <c r="B213" s="164">
        <v>41946</v>
      </c>
      <c r="C213" s="118" t="s">
        <v>7997</v>
      </c>
      <c r="D213" s="119" t="s">
        <v>92</v>
      </c>
      <c r="E213" s="162">
        <v>10274162</v>
      </c>
      <c r="F213" s="119">
        <v>29360404</v>
      </c>
      <c r="G213" s="119">
        <v>2704005</v>
      </c>
      <c r="H213" s="120" t="str">
        <f>IF(G213="","",VLOOKUP(G213,ARANCEL!$B$5:$D$121,2,FALSE))</f>
        <v>PROVISORIO</v>
      </c>
      <c r="I213" s="121" t="s">
        <v>309</v>
      </c>
      <c r="J213" s="119">
        <v>1</v>
      </c>
      <c r="K213" s="122">
        <f>IF(G213="","",VLOOKUP(G213,ARANCEL!$B$5:$D$121,3,FALSE)*J213)</f>
        <v>3250</v>
      </c>
      <c r="L213" s="1229" t="s">
        <v>8279</v>
      </c>
      <c r="M213" s="1229">
        <v>4500260678</v>
      </c>
      <c r="N213" s="1229" t="s">
        <v>8297</v>
      </c>
    </row>
    <row r="214" spans="1:14" x14ac:dyDescent="0.25">
      <c r="A214" s="119" t="s">
        <v>305</v>
      </c>
      <c r="B214" s="164">
        <v>41960</v>
      </c>
      <c r="C214" s="118" t="s">
        <v>7997</v>
      </c>
      <c r="D214" s="119" t="s">
        <v>92</v>
      </c>
      <c r="E214" s="162">
        <v>10274162</v>
      </c>
      <c r="F214" s="119">
        <v>29360404</v>
      </c>
      <c r="G214" s="119">
        <v>2704003</v>
      </c>
      <c r="H214" s="120" t="str">
        <f>IF(G214="","",VLOOKUP(G214,ARANCEL!$B$5:$D$121,2,FALSE))</f>
        <v xml:space="preserve">CORONA PERIFERICA CON PERNO MUÑON COLADO </v>
      </c>
      <c r="I214" s="121" t="s">
        <v>309</v>
      </c>
      <c r="J214" s="119">
        <v>1</v>
      </c>
      <c r="K214" s="122">
        <f>IF(G214="","",VLOOKUP(G214,ARANCEL!$B$5:$D$121,3,FALSE)*J214)</f>
        <v>32612</v>
      </c>
      <c r="L214" s="1229" t="s">
        <v>8256</v>
      </c>
      <c r="M214" s="1229">
        <v>4500265515</v>
      </c>
      <c r="N214" s="1229" t="s">
        <v>8951</v>
      </c>
    </row>
    <row r="215" spans="1:14" x14ac:dyDescent="0.25">
      <c r="A215" s="119" t="s">
        <v>313</v>
      </c>
      <c r="B215" s="164">
        <v>41656</v>
      </c>
      <c r="C215" s="118" t="s">
        <v>2268</v>
      </c>
      <c r="D215" s="119" t="s">
        <v>92</v>
      </c>
      <c r="E215" s="162">
        <v>10169512</v>
      </c>
      <c r="F215" s="119">
        <v>2327031</v>
      </c>
      <c r="G215" s="119">
        <v>2704003</v>
      </c>
      <c r="H215" s="120" t="str">
        <f>IF(G215="","",VLOOKUP(G215,ARANCEL!$B$5:$D$121,2,FALSE))</f>
        <v xml:space="preserve">CORONA PERIFERICA CON PERNO MUÑON COLADO </v>
      </c>
      <c r="I215" s="121"/>
      <c r="J215" s="119">
        <v>1</v>
      </c>
      <c r="K215" s="122">
        <f>IF(G215="","",VLOOKUP(G215,ARANCEL!$B$5:$D$121,3,FALSE)*J215)</f>
        <v>32612</v>
      </c>
      <c r="L215" s="1229" t="s">
        <v>4612</v>
      </c>
      <c r="M215" s="1229">
        <v>4500230028</v>
      </c>
      <c r="N215" s="1229">
        <v>9210</v>
      </c>
    </row>
    <row r="216" spans="1:14" x14ac:dyDescent="0.25">
      <c r="A216" s="119" t="s">
        <v>305</v>
      </c>
      <c r="B216" s="164">
        <v>41717</v>
      </c>
      <c r="C216" s="118" t="s">
        <v>3536</v>
      </c>
      <c r="D216" s="119" t="s">
        <v>97</v>
      </c>
      <c r="E216" s="162">
        <v>10183188</v>
      </c>
      <c r="F216" s="119">
        <v>24514675</v>
      </c>
      <c r="G216" s="119">
        <v>2705003</v>
      </c>
      <c r="H216" s="120" t="str">
        <f>IF(G216="","",VLOOKUP(G216,ARANCEL!$B$5:$D$121,2,FALSE))</f>
        <v>INCRUSTACION ESTETICA (ART-GLASS O CERAMICA)</v>
      </c>
      <c r="I216" s="121" t="s">
        <v>322</v>
      </c>
      <c r="J216" s="119">
        <v>1</v>
      </c>
      <c r="K216" s="122">
        <f>IF(G216="","",VLOOKUP(G216,ARANCEL!$B$5:$D$121,3,FALSE)*J216)</f>
        <v>15676</v>
      </c>
      <c r="L216" s="1229" t="s">
        <v>3058</v>
      </c>
      <c r="M216" s="1229">
        <v>4500225672</v>
      </c>
      <c r="N216" s="1229">
        <v>8931</v>
      </c>
    </row>
    <row r="217" spans="1:14" x14ac:dyDescent="0.25">
      <c r="A217" s="119" t="s">
        <v>305</v>
      </c>
      <c r="B217" s="164">
        <v>41842</v>
      </c>
      <c r="C217" s="118" t="s">
        <v>5904</v>
      </c>
      <c r="D217" s="119" t="s">
        <v>97</v>
      </c>
      <c r="E217" s="162">
        <v>10229141</v>
      </c>
      <c r="F217" s="119">
        <v>27050498</v>
      </c>
      <c r="G217" s="119">
        <v>2704005</v>
      </c>
      <c r="H217" s="120" t="str">
        <f>IF(G217="","",VLOOKUP(G217,ARANCEL!$B$5:$D$121,2,FALSE))</f>
        <v>PROVISORIO</v>
      </c>
      <c r="I217" s="121" t="s">
        <v>633</v>
      </c>
      <c r="J217" s="119">
        <v>1</v>
      </c>
      <c r="K217" s="122">
        <f>IF(G217="","",VLOOKUP(G217,ARANCEL!$B$5:$D$121,3,FALSE)*J217)</f>
        <v>3250</v>
      </c>
      <c r="L217" s="1229" t="s">
        <v>6017</v>
      </c>
      <c r="M217" s="1229">
        <v>4500243713</v>
      </c>
      <c r="N217" s="1229">
        <v>9796</v>
      </c>
    </row>
    <row r="218" spans="1:14" x14ac:dyDescent="0.25">
      <c r="A218" s="119" t="s">
        <v>305</v>
      </c>
      <c r="B218" s="164">
        <v>41855</v>
      </c>
      <c r="C218" s="118" t="s">
        <v>5904</v>
      </c>
      <c r="D218" s="119" t="s">
        <v>97</v>
      </c>
      <c r="E218" s="162">
        <v>10235364</v>
      </c>
      <c r="F218" s="119">
        <v>27045276</v>
      </c>
      <c r="G218" s="119">
        <v>2704003</v>
      </c>
      <c r="H218" s="120" t="str">
        <f>IF(G218="","",VLOOKUP(G218,ARANCEL!$B$5:$D$121,2,FALSE))</f>
        <v xml:space="preserve">CORONA PERIFERICA CON PERNO MUÑON COLADO </v>
      </c>
      <c r="I218" s="121" t="s">
        <v>633</v>
      </c>
      <c r="J218" s="119">
        <v>1</v>
      </c>
      <c r="K218" s="122">
        <f>IF(G218="","",VLOOKUP(G218,ARANCEL!$B$5:$D$121,3,FALSE)*J218)</f>
        <v>32612</v>
      </c>
      <c r="L218" s="1235" t="str">
        <f>IF(E218="","","IMPAGO")</f>
        <v>IMPAGO</v>
      </c>
      <c r="M218" s="1235" t="str">
        <f>IF(L218="IMPAGO","SIN O.C.","")</f>
        <v>SIN O.C.</v>
      </c>
      <c r="N218" s="1235" t="str">
        <f>IF(L218="IMPAGO","SIN FACT.","")</f>
        <v>SIN FACT.</v>
      </c>
    </row>
    <row r="219" spans="1:14" x14ac:dyDescent="0.25">
      <c r="A219" s="119" t="s">
        <v>305</v>
      </c>
      <c r="B219" s="164">
        <v>41737</v>
      </c>
      <c r="C219" s="118" t="s">
        <v>3913</v>
      </c>
      <c r="D219" s="119" t="s">
        <v>95</v>
      </c>
      <c r="E219" s="162">
        <v>10187911</v>
      </c>
      <c r="F219" s="119">
        <v>25433809</v>
      </c>
      <c r="G219" s="119">
        <v>2704005</v>
      </c>
      <c r="H219" s="120" t="str">
        <f>IF(G219="","",VLOOKUP(G219,ARANCEL!$B$5:$D$121,2,FALSE))</f>
        <v>PROVISORIO</v>
      </c>
      <c r="I219" s="121" t="s">
        <v>309</v>
      </c>
      <c r="J219" s="119">
        <v>1</v>
      </c>
      <c r="K219" s="122">
        <f>IF(G219="","",VLOOKUP(G219,ARANCEL!$B$5:$D$121,3,FALSE)*J219)</f>
        <v>3250</v>
      </c>
      <c r="L219" s="1229" t="s">
        <v>4612</v>
      </c>
      <c r="M219" s="1229">
        <v>4500230032</v>
      </c>
      <c r="N219" s="1229">
        <v>9212</v>
      </c>
    </row>
    <row r="220" spans="1:14" ht="15" customHeight="1" x14ac:dyDescent="0.25">
      <c r="A220" s="119" t="s">
        <v>305</v>
      </c>
      <c r="B220" s="164">
        <v>41737</v>
      </c>
      <c r="C220" s="118" t="s">
        <v>3913</v>
      </c>
      <c r="D220" s="119" t="s">
        <v>95</v>
      </c>
      <c r="E220" s="162">
        <v>10187911</v>
      </c>
      <c r="F220" s="119">
        <v>25433809</v>
      </c>
      <c r="G220" s="119">
        <v>2704003</v>
      </c>
      <c r="H220" s="120" t="str">
        <f>IF(G220="","",VLOOKUP(G220,ARANCEL!$B$5:$D$121,2,FALSE))</f>
        <v xml:space="preserve">CORONA PERIFERICA CON PERNO MUÑON COLADO </v>
      </c>
      <c r="I220" s="121" t="s">
        <v>309</v>
      </c>
      <c r="J220" s="119">
        <v>1</v>
      </c>
      <c r="K220" s="122">
        <f>IF(G220="","",VLOOKUP(G220,ARANCEL!$B$5:$D$121,3,FALSE)*J220)</f>
        <v>32612</v>
      </c>
      <c r="L220" s="1229" t="s">
        <v>4612</v>
      </c>
      <c r="M220" s="1229">
        <v>4500230032</v>
      </c>
      <c r="N220" s="1229">
        <v>9212</v>
      </c>
    </row>
    <row r="221" spans="1:14" x14ac:dyDescent="0.25">
      <c r="A221" s="119" t="s">
        <v>305</v>
      </c>
      <c r="B221" s="164">
        <v>42011</v>
      </c>
      <c r="C221" s="118" t="s">
        <v>9177</v>
      </c>
      <c r="D221" s="119" t="s">
        <v>91</v>
      </c>
      <c r="E221" s="162">
        <v>10301588</v>
      </c>
      <c r="F221" s="119">
        <v>30201457</v>
      </c>
      <c r="G221" s="119">
        <v>2706022</v>
      </c>
      <c r="H221" s="120" t="str">
        <f>IF(G221="","",VLOOKUP(G221,ARANCEL!$B$5:$D$121,2,FALSE))</f>
        <v>CUBETA INDIVIDUAL</v>
      </c>
      <c r="I221" s="121" t="s">
        <v>347</v>
      </c>
      <c r="J221" s="119">
        <v>1</v>
      </c>
      <c r="K221" s="122">
        <f>IF(G221="","",VLOOKUP(G221,ARANCEL!$B$5:$D$121,3,FALSE)*J221)</f>
        <v>4631</v>
      </c>
      <c r="L221" s="1349" t="s">
        <v>9431</v>
      </c>
      <c r="M221" s="1349">
        <v>4500269293</v>
      </c>
      <c r="N221" s="1349" t="s">
        <v>9455</v>
      </c>
    </row>
    <row r="222" spans="1:14" ht="15" customHeight="1" x14ac:dyDescent="0.25">
      <c r="A222" s="119" t="s">
        <v>305</v>
      </c>
      <c r="B222" s="164">
        <v>41688</v>
      </c>
      <c r="C222" s="118" t="s">
        <v>2944</v>
      </c>
      <c r="D222" s="119" t="s">
        <v>92</v>
      </c>
      <c r="E222" s="162">
        <v>10176224</v>
      </c>
      <c r="F222" s="119">
        <v>25037341</v>
      </c>
      <c r="G222" s="119">
        <v>2704003</v>
      </c>
      <c r="H222" s="120" t="str">
        <f>IF(G222="","",VLOOKUP(G222,ARANCEL!$B$5:$D$121,2,FALSE))</f>
        <v xml:space="preserve">CORONA PERIFERICA CON PERNO MUÑON COLADO </v>
      </c>
      <c r="I222" s="121" t="s">
        <v>633</v>
      </c>
      <c r="J222" s="119">
        <v>1</v>
      </c>
      <c r="K222" s="122">
        <f>IF(G222="","",VLOOKUP(G222,ARANCEL!$B$5:$D$121,3,FALSE)*J222)</f>
        <v>32612</v>
      </c>
      <c r="L222" s="1229" t="s">
        <v>3438</v>
      </c>
      <c r="M222" s="1229">
        <v>4500220800</v>
      </c>
      <c r="N222" s="1229">
        <v>8633</v>
      </c>
    </row>
    <row r="223" spans="1:14" x14ac:dyDescent="0.25">
      <c r="A223" s="119" t="s">
        <v>313</v>
      </c>
      <c r="B223" s="164">
        <v>41712</v>
      </c>
      <c r="C223" s="118" t="s">
        <v>2267</v>
      </c>
      <c r="D223" s="119" t="s">
        <v>94</v>
      </c>
      <c r="E223" s="162">
        <v>10144347</v>
      </c>
      <c r="F223" s="119">
        <v>21466076</v>
      </c>
      <c r="G223" s="119">
        <v>2704005</v>
      </c>
      <c r="H223" s="120" t="str">
        <f>IF(G223="","",VLOOKUP(G223,ARANCEL!$B$5:$D$121,2,FALSE))</f>
        <v>PROVISORIO</v>
      </c>
      <c r="I223" s="121"/>
      <c r="J223" s="119">
        <v>1</v>
      </c>
      <c r="K223" s="122">
        <f>IF(G223="","",VLOOKUP(G223,ARANCEL!$B$5:$D$121,3,FALSE)*J223)</f>
        <v>3250</v>
      </c>
      <c r="L223" s="1229" t="s">
        <v>3058</v>
      </c>
      <c r="M223" s="1229">
        <v>4500225671</v>
      </c>
      <c r="N223" s="1229">
        <v>8930</v>
      </c>
    </row>
    <row r="224" spans="1:14" x14ac:dyDescent="0.25">
      <c r="A224" s="119" t="s">
        <v>305</v>
      </c>
      <c r="B224" s="164">
        <v>41875</v>
      </c>
      <c r="C224" s="118" t="s">
        <v>6601</v>
      </c>
      <c r="D224" s="119" t="s">
        <v>1619</v>
      </c>
      <c r="E224" s="162">
        <v>10246247</v>
      </c>
      <c r="F224" s="119">
        <v>27868572</v>
      </c>
      <c r="G224" s="119">
        <v>2704005</v>
      </c>
      <c r="H224" s="120" t="str">
        <f>IF(G224="","",VLOOKUP(G224,ARANCEL!$B$5:$D$121,2,FALSE))</f>
        <v>PROVISORIO</v>
      </c>
      <c r="I224" s="121" t="s">
        <v>317</v>
      </c>
      <c r="J224" s="119">
        <v>1</v>
      </c>
      <c r="K224" s="122">
        <f>IF(G224="","",VLOOKUP(G224,ARANCEL!$B$5:$D$121,3,FALSE)*J224)</f>
        <v>3250</v>
      </c>
      <c r="L224" s="1229" t="s">
        <v>6905</v>
      </c>
      <c r="M224" s="1229">
        <v>4500249977</v>
      </c>
      <c r="N224" s="1229" t="s">
        <v>6909</v>
      </c>
    </row>
    <row r="225" spans="1:14" x14ac:dyDescent="0.25">
      <c r="A225" s="119" t="s">
        <v>606</v>
      </c>
      <c r="B225" s="164">
        <v>41997</v>
      </c>
      <c r="C225" s="118" t="s">
        <v>6601</v>
      </c>
      <c r="D225" s="119" t="s">
        <v>1619</v>
      </c>
      <c r="E225" s="162">
        <v>10302346</v>
      </c>
      <c r="F225" s="119">
        <v>27868542</v>
      </c>
      <c r="G225" s="119">
        <v>2704008</v>
      </c>
      <c r="H225" s="120" t="str">
        <f>IF(G225="","",VLOOKUP(G225,ARANCEL!$B$5:$D$121,2,FALSE))</f>
        <v>PILAR, INSERCION O PUNTO DE APOYO CON PERNO MUÑON</v>
      </c>
      <c r="I225" s="121" t="s">
        <v>668</v>
      </c>
      <c r="J225" s="119">
        <v>1</v>
      </c>
      <c r="K225" s="122">
        <f>IF(G225="","",VLOOKUP(G225,ARANCEL!$B$5:$D$121,3,FALSE)*J225)</f>
        <v>32612</v>
      </c>
      <c r="L225" s="1349" t="s">
        <v>9431</v>
      </c>
      <c r="M225" s="1349">
        <v>4500269293</v>
      </c>
      <c r="N225" s="1349" t="s">
        <v>9455</v>
      </c>
    </row>
    <row r="226" spans="1:14" x14ac:dyDescent="0.25">
      <c r="A226" s="119" t="s">
        <v>606</v>
      </c>
      <c r="B226" s="164">
        <v>41997</v>
      </c>
      <c r="C226" s="118" t="s">
        <v>6601</v>
      </c>
      <c r="D226" s="119" t="s">
        <v>1619</v>
      </c>
      <c r="E226" s="162">
        <v>10302346</v>
      </c>
      <c r="F226" s="119">
        <v>27868542</v>
      </c>
      <c r="G226" s="119">
        <v>2704012</v>
      </c>
      <c r="H226" s="120" t="str">
        <f>IF(G226="","",VLOOKUP(G226,ARANCEL!$B$5:$D$121,2,FALSE))</f>
        <v xml:space="preserve">INTERMEDIARIO O PONTICO </v>
      </c>
      <c r="I226" s="121" t="s">
        <v>321</v>
      </c>
      <c r="J226" s="119">
        <v>1</v>
      </c>
      <c r="K226" s="122">
        <f>IF(G226="","",VLOOKUP(G226,ARANCEL!$B$5:$D$121,3,FALSE)*J226)</f>
        <v>25122</v>
      </c>
      <c r="L226" s="1349" t="s">
        <v>9431</v>
      </c>
      <c r="M226" s="1349">
        <v>4500269293</v>
      </c>
      <c r="N226" s="1349" t="s">
        <v>9455</v>
      </c>
    </row>
    <row r="227" spans="1:14" x14ac:dyDescent="0.25">
      <c r="A227" s="119" t="s">
        <v>606</v>
      </c>
      <c r="B227" s="164">
        <v>42025</v>
      </c>
      <c r="C227" s="118" t="s">
        <v>6601</v>
      </c>
      <c r="D227" s="119" t="s">
        <v>4645</v>
      </c>
      <c r="E227" s="162">
        <v>10311593</v>
      </c>
      <c r="F227" s="119">
        <v>24335899</v>
      </c>
      <c r="G227" s="119">
        <v>2704008</v>
      </c>
      <c r="H227" s="120" t="str">
        <f>IF(G227="","",VLOOKUP(G227,ARANCEL!$B$5:$D$121,2,FALSE))</f>
        <v>PILAR, INSERCION O PUNTO DE APOYO CON PERNO MUÑON</v>
      </c>
      <c r="I227" s="121" t="s">
        <v>355</v>
      </c>
      <c r="J227" s="169">
        <v>3</v>
      </c>
      <c r="K227" s="122">
        <f>IF(G227="","",VLOOKUP(G227,ARANCEL!$B$5:$D$121,3,FALSE)*J227)</f>
        <v>97836</v>
      </c>
      <c r="L227" s="1235" t="str">
        <f>IF(E227="","","IMPAGO")</f>
        <v>IMPAGO</v>
      </c>
      <c r="M227" s="1235" t="str">
        <f>IF(L227="IMPAGO","SIN O.C.","")</f>
        <v>SIN O.C.</v>
      </c>
      <c r="N227" s="1235" t="str">
        <f>IF(L227="IMPAGO","SIN FACT.","")</f>
        <v>SIN FACT.</v>
      </c>
    </row>
    <row r="228" spans="1:14" x14ac:dyDescent="0.25">
      <c r="A228" s="119" t="s">
        <v>606</v>
      </c>
      <c r="B228" s="164">
        <v>42025</v>
      </c>
      <c r="C228" s="118" t="s">
        <v>6601</v>
      </c>
      <c r="D228" s="119" t="s">
        <v>4645</v>
      </c>
      <c r="E228" s="162">
        <v>10311593</v>
      </c>
      <c r="F228" s="119">
        <v>24335899</v>
      </c>
      <c r="G228" s="119">
        <v>2704012</v>
      </c>
      <c r="H228" s="120" t="str">
        <f>IF(G228="","",VLOOKUP(G228,ARANCEL!$B$5:$D$121,2,FALSE))</f>
        <v xml:space="preserve">INTERMEDIARIO O PONTICO </v>
      </c>
      <c r="I228" s="121" t="s">
        <v>654</v>
      </c>
      <c r="J228" s="169">
        <v>2</v>
      </c>
      <c r="K228" s="122">
        <f>IF(G228="","",VLOOKUP(G228,ARANCEL!$B$5:$D$121,3,FALSE)*J228)</f>
        <v>50244</v>
      </c>
      <c r="L228" s="1235" t="str">
        <f>IF(E228="","","IMPAGO")</f>
        <v>IMPAGO</v>
      </c>
      <c r="M228" s="1235" t="str">
        <f>IF(L228="IMPAGO","SIN O.C.","")</f>
        <v>SIN O.C.</v>
      </c>
      <c r="N228" s="1235" t="str">
        <f>IF(L228="IMPAGO","SIN FACT.","")</f>
        <v>SIN FACT.</v>
      </c>
    </row>
    <row r="229" spans="1:14" x14ac:dyDescent="0.25">
      <c r="A229" s="119" t="s">
        <v>305</v>
      </c>
      <c r="B229" s="164">
        <v>41841</v>
      </c>
      <c r="C229" s="118" t="s">
        <v>5883</v>
      </c>
      <c r="D229" s="119" t="s">
        <v>95</v>
      </c>
      <c r="E229" s="162">
        <v>10228440</v>
      </c>
      <c r="F229" s="119">
        <v>27878222</v>
      </c>
      <c r="G229" s="119">
        <v>2705003</v>
      </c>
      <c r="H229" s="120" t="str">
        <f>IF(G229="","",VLOOKUP(G229,ARANCEL!$B$5:$D$121,2,FALSE))</f>
        <v>INCRUSTACION ESTETICA (ART-GLASS O CERAMICA)</v>
      </c>
      <c r="I229" s="121" t="s">
        <v>947</v>
      </c>
      <c r="J229" s="119">
        <v>2</v>
      </c>
      <c r="K229" s="122">
        <f>IF(G229="","",VLOOKUP(G229,ARANCEL!$B$5:$D$121,3,FALSE)*J229)</f>
        <v>31352</v>
      </c>
      <c r="L229" s="1229" t="s">
        <v>6017</v>
      </c>
      <c r="M229" s="1229">
        <v>4500243713</v>
      </c>
      <c r="N229" s="1229">
        <v>9796</v>
      </c>
    </row>
    <row r="230" spans="1:14" x14ac:dyDescent="0.25">
      <c r="A230" s="119" t="s">
        <v>305</v>
      </c>
      <c r="B230" s="164">
        <v>41913</v>
      </c>
      <c r="C230" s="118" t="s">
        <v>7429</v>
      </c>
      <c r="D230" s="119" t="s">
        <v>97</v>
      </c>
      <c r="E230" s="162">
        <v>10260375</v>
      </c>
      <c r="F230" s="119">
        <v>28294255</v>
      </c>
      <c r="G230" s="119">
        <v>2705003</v>
      </c>
      <c r="H230" s="120" t="str">
        <f>IF(G230="","",VLOOKUP(G230,ARANCEL!$B$5:$D$121,2,FALSE))</f>
        <v>INCRUSTACION ESTETICA (ART-GLASS O CERAMICA)</v>
      </c>
      <c r="I230" s="121" t="s">
        <v>322</v>
      </c>
      <c r="J230" s="119">
        <v>1</v>
      </c>
      <c r="K230" s="122">
        <f>IF(G230="","",VLOOKUP(G230,ARANCEL!$B$5:$D$121,3,FALSE)*J230)</f>
        <v>15676</v>
      </c>
      <c r="L230" s="1235" t="str">
        <f>IF(E230="","","IMPAGO")</f>
        <v>IMPAGO</v>
      </c>
      <c r="M230" s="1235" t="str">
        <f>IF(L230="IMPAGO","SIN O.C.","")</f>
        <v>SIN O.C.</v>
      </c>
      <c r="N230" s="1235" t="str">
        <f>IF(L230="IMPAGO","SIN FACT.","")</f>
        <v>SIN FACT.</v>
      </c>
    </row>
    <row r="231" spans="1:14" x14ac:dyDescent="0.25">
      <c r="A231" s="119" t="s">
        <v>305</v>
      </c>
      <c r="B231" s="173">
        <v>41649</v>
      </c>
      <c r="C231" s="118" t="s">
        <v>2266</v>
      </c>
      <c r="D231" s="119" t="s">
        <v>92</v>
      </c>
      <c r="E231" s="162">
        <v>10169165</v>
      </c>
      <c r="F231" s="119">
        <v>24224495</v>
      </c>
      <c r="G231" s="119">
        <v>2704005</v>
      </c>
      <c r="H231" s="120" t="str">
        <f>IF(G231="","",VLOOKUP(G231,ARANCEL!$B$5:$D$121,2,FALSE))</f>
        <v>PROVISORIO</v>
      </c>
      <c r="I231" s="121" t="s">
        <v>308</v>
      </c>
      <c r="J231" s="119">
        <v>1</v>
      </c>
      <c r="K231" s="122">
        <f>IF(G231="","",VLOOKUP(G231,ARANCEL!$B$5:$D$121,3,FALSE)*J231)</f>
        <v>3250</v>
      </c>
      <c r="L231" s="1229" t="s">
        <v>2842</v>
      </c>
      <c r="M231" s="1229">
        <v>4500216236</v>
      </c>
      <c r="N231" s="1229">
        <v>8409</v>
      </c>
    </row>
    <row r="232" spans="1:14" x14ac:dyDescent="0.25">
      <c r="A232" s="119" t="s">
        <v>305</v>
      </c>
      <c r="B232" s="173">
        <v>41649</v>
      </c>
      <c r="C232" s="118" t="s">
        <v>2266</v>
      </c>
      <c r="D232" s="119" t="s">
        <v>92</v>
      </c>
      <c r="E232" s="162">
        <v>10169165</v>
      </c>
      <c r="F232" s="119">
        <v>24224495</v>
      </c>
      <c r="G232" s="119">
        <v>2704003</v>
      </c>
      <c r="H232" s="120" t="str">
        <f>IF(G232="","",VLOOKUP(G232,ARANCEL!$B$5:$D$121,2,FALSE))</f>
        <v xml:space="preserve">CORONA PERIFERICA CON PERNO MUÑON COLADO </v>
      </c>
      <c r="I232" s="121" t="s">
        <v>308</v>
      </c>
      <c r="J232" s="119">
        <v>1</v>
      </c>
      <c r="K232" s="122">
        <f>IF(G232="","",VLOOKUP(G232,ARANCEL!$B$5:$D$121,3,FALSE)*J232)</f>
        <v>32612</v>
      </c>
      <c r="L232" s="1229" t="s">
        <v>2842</v>
      </c>
      <c r="M232" s="1229">
        <v>4500216236</v>
      </c>
      <c r="N232" s="1229">
        <v>8409</v>
      </c>
    </row>
    <row r="233" spans="1:14" x14ac:dyDescent="0.25">
      <c r="A233" s="119" t="s">
        <v>313</v>
      </c>
      <c r="B233" s="164">
        <v>41795</v>
      </c>
      <c r="C233" s="118" t="s">
        <v>5032</v>
      </c>
      <c r="D233" s="119" t="s">
        <v>94</v>
      </c>
      <c r="E233" s="162">
        <v>10208280</v>
      </c>
      <c r="F233" s="119">
        <v>26768982</v>
      </c>
      <c r="G233" s="119">
        <v>2704005</v>
      </c>
      <c r="H233" s="120" t="str">
        <f>IF(G233="","",VLOOKUP(G233,ARANCEL!$B$5:$D$121,2,FALSE))</f>
        <v>PROVISORIO</v>
      </c>
      <c r="I233" s="121"/>
      <c r="J233" s="119">
        <v>1</v>
      </c>
      <c r="K233" s="122">
        <f>IF(G233="","",VLOOKUP(G233,ARANCEL!$B$5:$D$121,3,FALSE)*J233)</f>
        <v>3250</v>
      </c>
      <c r="L233" s="1229" t="s">
        <v>5742</v>
      </c>
      <c r="M233" s="1229">
        <v>4500239478</v>
      </c>
      <c r="N233" s="1229" t="s">
        <v>5757</v>
      </c>
    </row>
    <row r="234" spans="1:14" x14ac:dyDescent="0.25">
      <c r="A234" s="119" t="s">
        <v>305</v>
      </c>
      <c r="B234" s="164">
        <v>41795</v>
      </c>
      <c r="C234" s="118" t="s">
        <v>5032</v>
      </c>
      <c r="D234" s="119" t="s">
        <v>94</v>
      </c>
      <c r="E234" s="162">
        <v>10208280</v>
      </c>
      <c r="F234" s="119">
        <v>26768982</v>
      </c>
      <c r="G234" s="119">
        <v>2704003</v>
      </c>
      <c r="H234" s="120" t="str">
        <f>IF(G234="","",VLOOKUP(G234,ARANCEL!$B$5:$D$121,2,FALSE))</f>
        <v xml:space="preserve">CORONA PERIFERICA CON PERNO MUÑON COLADO </v>
      </c>
      <c r="I234" s="121" t="s">
        <v>309</v>
      </c>
      <c r="J234" s="119">
        <v>1</v>
      </c>
      <c r="K234" s="122">
        <f>IF(G234="","",VLOOKUP(G234,ARANCEL!$B$5:$D$121,3,FALSE)*J234)</f>
        <v>32612</v>
      </c>
      <c r="L234" s="1229" t="s">
        <v>5742</v>
      </c>
      <c r="M234" s="1229">
        <v>4500239478</v>
      </c>
      <c r="N234" s="1229" t="s">
        <v>5757</v>
      </c>
    </row>
    <row r="235" spans="1:14" x14ac:dyDescent="0.25">
      <c r="A235" s="119" t="s">
        <v>305</v>
      </c>
      <c r="B235" s="164">
        <v>41764</v>
      </c>
      <c r="C235" s="118" t="s">
        <v>4400</v>
      </c>
      <c r="D235" s="119" t="s">
        <v>94</v>
      </c>
      <c r="E235" s="162">
        <v>10194840</v>
      </c>
      <c r="F235" s="119">
        <v>23645750</v>
      </c>
      <c r="G235" s="119">
        <v>2702048</v>
      </c>
      <c r="H235" s="120" t="str">
        <f>IF(G235="","",VLOOKUP(G235,ARANCEL!$B$5:$D$121,2,FALSE))</f>
        <v xml:space="preserve">SERVICIO LAB. IMPLANTE CORONA CEMENTADA/ATORNILLADA </v>
      </c>
      <c r="I235" s="121" t="s">
        <v>311</v>
      </c>
      <c r="J235" s="119">
        <v>1</v>
      </c>
      <c r="K235" s="122">
        <f>IF(G235="","",VLOOKUP(G235,ARANCEL!$B$5:$D$121,3,FALSE)*J235)</f>
        <v>43857</v>
      </c>
      <c r="L235" s="1229" t="s">
        <v>5292</v>
      </c>
      <c r="M235" s="1229">
        <v>4500235516</v>
      </c>
      <c r="N235" s="1229">
        <v>9400</v>
      </c>
    </row>
    <row r="236" spans="1:14" x14ac:dyDescent="0.25">
      <c r="A236" s="169" t="s">
        <v>313</v>
      </c>
      <c r="B236" s="164">
        <v>41848</v>
      </c>
      <c r="C236" s="118" t="s">
        <v>4400</v>
      </c>
      <c r="D236" s="119" t="s">
        <v>94</v>
      </c>
      <c r="E236" s="162">
        <v>10168975</v>
      </c>
      <c r="F236" s="119">
        <v>23645750</v>
      </c>
      <c r="G236" s="119">
        <v>2702001</v>
      </c>
      <c r="H236" s="120" t="str">
        <f>IF(G236="","",VLOOKUP(G236,ARANCEL!$B$5:$D$121,2,FALSE))</f>
        <v>LABORATORIO PROVISORIO SOBRE IMPLANTE</v>
      </c>
      <c r="I236" s="121"/>
      <c r="J236" s="119">
        <v>1</v>
      </c>
      <c r="K236" s="122">
        <f>IF(G236="","",VLOOKUP(G236,ARANCEL!$B$5:$D$121,3,FALSE)*J236)</f>
        <v>7872</v>
      </c>
      <c r="L236" s="1229" t="s">
        <v>6017</v>
      </c>
      <c r="M236" s="1229">
        <v>4500243712</v>
      </c>
      <c r="N236" s="1229">
        <v>9795</v>
      </c>
    </row>
    <row r="237" spans="1:14" x14ac:dyDescent="0.25">
      <c r="A237" s="119" t="s">
        <v>606</v>
      </c>
      <c r="B237" s="164">
        <v>41851</v>
      </c>
      <c r="C237" s="118" t="s">
        <v>4400</v>
      </c>
      <c r="D237" s="119" t="s">
        <v>94</v>
      </c>
      <c r="E237" s="178">
        <v>10168975</v>
      </c>
      <c r="F237" s="119">
        <v>23645750</v>
      </c>
      <c r="G237" s="119">
        <v>2702048</v>
      </c>
      <c r="H237" s="120" t="str">
        <f>IF(G237="","",VLOOKUP(G237,ARANCEL!$B$5:$D$121,2,FALSE))</f>
        <v xml:space="preserve">SERVICIO LAB. IMPLANTE CORONA CEMENTADA/ATORNILLADA </v>
      </c>
      <c r="I237" s="121" t="s">
        <v>311</v>
      </c>
      <c r="J237" s="119">
        <v>1</v>
      </c>
      <c r="K237" s="122">
        <f>IF(G237="","",VLOOKUP(G237,ARANCEL!$B$5:$D$121,3,FALSE)*J237)</f>
        <v>43857</v>
      </c>
      <c r="L237" s="1229" t="s">
        <v>6017</v>
      </c>
      <c r="M237" s="1229">
        <v>4500245545</v>
      </c>
      <c r="N237" s="1229">
        <v>9815</v>
      </c>
    </row>
    <row r="238" spans="1:14" x14ac:dyDescent="0.25">
      <c r="A238" s="269" t="s">
        <v>313</v>
      </c>
      <c r="B238" s="285">
        <v>41640</v>
      </c>
      <c r="C238" s="212" t="s">
        <v>2854</v>
      </c>
      <c r="D238" s="210" t="s">
        <v>2855</v>
      </c>
      <c r="E238" s="162">
        <v>10169519</v>
      </c>
      <c r="F238" s="210">
        <v>24535527</v>
      </c>
      <c r="G238" s="210">
        <v>2706001</v>
      </c>
      <c r="H238" s="270" t="str">
        <f>IF(G238="","",VLOOKUP(G238,ARANCEL!$B$5:$D$121,2,FALSE))</f>
        <v xml:space="preserve">PROTESIS TOTAL ACRILICA </v>
      </c>
      <c r="I238" s="271"/>
      <c r="J238" s="210">
        <v>1</v>
      </c>
      <c r="K238" s="122">
        <f>IF(G238="","",VLOOKUP(G238,ARANCEL!$B$5:$D$121,3,FALSE)*J238)</f>
        <v>18668</v>
      </c>
      <c r="L238" s="1229" t="s">
        <v>2842</v>
      </c>
      <c r="M238" s="1229">
        <v>4500216236</v>
      </c>
      <c r="N238" s="1229">
        <v>8409</v>
      </c>
    </row>
    <row r="239" spans="1:14" x14ac:dyDescent="0.25">
      <c r="A239" s="119" t="s">
        <v>305</v>
      </c>
      <c r="B239" s="164">
        <v>41725</v>
      </c>
      <c r="C239" s="118" t="s">
        <v>2264</v>
      </c>
      <c r="D239" s="119" t="s">
        <v>91</v>
      </c>
      <c r="E239" s="162">
        <v>10185227</v>
      </c>
      <c r="F239" s="119">
        <v>20818826</v>
      </c>
      <c r="G239" s="119">
        <v>2704003</v>
      </c>
      <c r="H239" s="120" t="str">
        <f>IF(G239="","",VLOOKUP(G239,ARANCEL!$B$5:$D$121,2,FALSE))</f>
        <v xml:space="preserve">CORONA PERIFERICA CON PERNO MUÑON COLADO </v>
      </c>
      <c r="I239" s="121" t="s">
        <v>319</v>
      </c>
      <c r="J239" s="119">
        <v>1</v>
      </c>
      <c r="K239" s="122">
        <f>IF(G239="","",VLOOKUP(G239,ARANCEL!$B$5:$D$121,3,FALSE)*J239)</f>
        <v>32612</v>
      </c>
      <c r="L239" s="1229" t="s">
        <v>3058</v>
      </c>
      <c r="M239" s="1229">
        <v>4500225671</v>
      </c>
      <c r="N239" s="1229">
        <v>8930</v>
      </c>
    </row>
    <row r="240" spans="1:14" x14ac:dyDescent="0.25">
      <c r="A240" s="119" t="s">
        <v>313</v>
      </c>
      <c r="B240" s="164">
        <v>41911</v>
      </c>
      <c r="C240" s="118" t="s">
        <v>2264</v>
      </c>
      <c r="D240" s="119" t="s">
        <v>91</v>
      </c>
      <c r="E240" s="162">
        <v>10258325</v>
      </c>
      <c r="F240" s="119">
        <v>21695155</v>
      </c>
      <c r="G240" s="119">
        <v>2704003</v>
      </c>
      <c r="H240" s="120" t="str">
        <f>IF(G240="","",VLOOKUP(G240,ARANCEL!$B$5:$D$121,2,FALSE))</f>
        <v xml:space="preserve">CORONA PERIFERICA CON PERNO MUÑON COLADO </v>
      </c>
      <c r="I240" s="121"/>
      <c r="J240" s="119">
        <v>1</v>
      </c>
      <c r="K240" s="122">
        <f>IF(G240="","",VLOOKUP(G240,ARANCEL!$B$5:$D$121,3,FALSE)*J240)</f>
        <v>32612</v>
      </c>
      <c r="L240" s="1229" t="s">
        <v>7548</v>
      </c>
      <c r="M240" s="1229">
        <v>4500254864</v>
      </c>
      <c r="N240" s="1229" t="s">
        <v>7561</v>
      </c>
    </row>
    <row r="241" spans="1:14" x14ac:dyDescent="0.25">
      <c r="A241" s="119" t="s">
        <v>305</v>
      </c>
      <c r="B241" s="164">
        <v>41927</v>
      </c>
      <c r="C241" s="118" t="s">
        <v>7697</v>
      </c>
      <c r="D241" s="119" t="s">
        <v>92</v>
      </c>
      <c r="E241" s="162">
        <v>10266012</v>
      </c>
      <c r="F241" s="119">
        <v>29062970</v>
      </c>
      <c r="G241" s="119">
        <v>2704005</v>
      </c>
      <c r="H241" s="120" t="str">
        <f>IF(G241="","",VLOOKUP(G241,ARANCEL!$B$5:$D$121,2,FALSE))</f>
        <v>PROVISORIO</v>
      </c>
      <c r="I241" s="121" t="s">
        <v>324</v>
      </c>
      <c r="J241" s="119">
        <v>1</v>
      </c>
      <c r="K241" s="122">
        <f>IF(G241="","",VLOOKUP(G241,ARANCEL!$B$5:$D$121,3,FALSE)*J241)</f>
        <v>3250</v>
      </c>
      <c r="L241" s="1229" t="s">
        <v>8279</v>
      </c>
      <c r="M241" s="1229">
        <v>4500259067</v>
      </c>
      <c r="N241" s="1229" t="s">
        <v>8285</v>
      </c>
    </row>
    <row r="242" spans="1:14" x14ac:dyDescent="0.25">
      <c r="A242" s="169" t="s">
        <v>305</v>
      </c>
      <c r="B242" s="164">
        <v>41946</v>
      </c>
      <c r="C242" s="118" t="s">
        <v>7697</v>
      </c>
      <c r="D242" s="119" t="s">
        <v>92</v>
      </c>
      <c r="E242" s="162">
        <v>10266012</v>
      </c>
      <c r="F242" s="119">
        <v>29062970</v>
      </c>
      <c r="G242" s="119">
        <v>2704003</v>
      </c>
      <c r="H242" s="120" t="str">
        <f>IF(G242="","",VLOOKUP(G242,ARANCEL!$B$5:$D$121,2,FALSE))</f>
        <v xml:space="preserve">CORONA PERIFERICA CON PERNO MUÑON COLADO </v>
      </c>
      <c r="I242" s="121" t="s">
        <v>324</v>
      </c>
      <c r="J242" s="119">
        <v>1</v>
      </c>
      <c r="K242" s="122">
        <f>IF(G242="","",VLOOKUP(G242,ARANCEL!$B$5:$D$121,3,FALSE)*J242)</f>
        <v>32612</v>
      </c>
      <c r="L242" s="1229" t="s">
        <v>8279</v>
      </c>
      <c r="M242" s="1229">
        <v>4500259067</v>
      </c>
      <c r="N242" s="1229" t="s">
        <v>8285</v>
      </c>
    </row>
    <row r="243" spans="1:14" x14ac:dyDescent="0.25">
      <c r="A243" s="119" t="s">
        <v>305</v>
      </c>
      <c r="B243" s="164">
        <v>41694</v>
      </c>
      <c r="C243" s="118" t="s">
        <v>3106</v>
      </c>
      <c r="D243" s="119" t="s">
        <v>2162</v>
      </c>
      <c r="E243" s="162">
        <v>10177629</v>
      </c>
      <c r="F243" s="119">
        <v>25097062</v>
      </c>
      <c r="G243" s="119">
        <v>2704005</v>
      </c>
      <c r="H243" s="120" t="str">
        <f>IF(G243="","",VLOOKUP(G243,ARANCEL!$B$5:$D$121,2,FALSE))</f>
        <v>PROVISORIO</v>
      </c>
      <c r="I243" s="121" t="s">
        <v>323</v>
      </c>
      <c r="J243" s="119">
        <v>1</v>
      </c>
      <c r="K243" s="122">
        <f>IF(G243="","",VLOOKUP(G243,ARANCEL!$B$5:$D$121,3,FALSE)*J243)</f>
        <v>3250</v>
      </c>
      <c r="L243" s="1229" t="s">
        <v>3438</v>
      </c>
      <c r="M243" s="1229">
        <v>4500220802</v>
      </c>
      <c r="N243" s="1229">
        <v>8634</v>
      </c>
    </row>
    <row r="244" spans="1:14" x14ac:dyDescent="0.25">
      <c r="A244" s="119" t="s">
        <v>305</v>
      </c>
      <c r="B244" s="164">
        <v>41708</v>
      </c>
      <c r="C244" s="118" t="s">
        <v>3106</v>
      </c>
      <c r="D244" s="119" t="s">
        <v>2162</v>
      </c>
      <c r="E244" s="162">
        <v>10177629</v>
      </c>
      <c r="F244" s="119">
        <v>25097062</v>
      </c>
      <c r="G244" s="119">
        <v>2704001</v>
      </c>
      <c r="H244" s="120" t="str">
        <f>IF(G244="","",VLOOKUP(G244,ARANCEL!$B$5:$D$121,2,FALSE))</f>
        <v xml:space="preserve">CORONA DE SUSTITUCION </v>
      </c>
      <c r="I244" s="121" t="s">
        <v>323</v>
      </c>
      <c r="J244" s="119">
        <v>1</v>
      </c>
      <c r="K244" s="122">
        <f>IF(G244="","",VLOOKUP(G244,ARANCEL!$B$5:$D$121,3,FALSE)*J244)</f>
        <v>25865</v>
      </c>
      <c r="L244" s="1229" t="s">
        <v>4612</v>
      </c>
      <c r="M244" s="1229">
        <v>4500230028</v>
      </c>
      <c r="N244" s="1229">
        <v>9210</v>
      </c>
    </row>
    <row r="245" spans="1:14" x14ac:dyDescent="0.25">
      <c r="A245" s="119" t="s">
        <v>305</v>
      </c>
      <c r="B245" s="164">
        <v>41820</v>
      </c>
      <c r="C245" s="118" t="s">
        <v>2263</v>
      </c>
      <c r="D245" s="119" t="s">
        <v>91</v>
      </c>
      <c r="E245" s="162">
        <v>10218400</v>
      </c>
      <c r="F245" s="119">
        <v>26637066</v>
      </c>
      <c r="G245" s="119">
        <v>2704005</v>
      </c>
      <c r="H245" s="120" t="str">
        <f>IF(G245="","",VLOOKUP(G245,ARANCEL!$B$5:$D$121,2,FALSE))</f>
        <v>PROVISORIO</v>
      </c>
      <c r="I245" s="121" t="s">
        <v>756</v>
      </c>
      <c r="J245" s="119">
        <v>2</v>
      </c>
      <c r="K245" s="122">
        <f>IF(G245="","",VLOOKUP(G245,ARANCEL!$B$5:$D$121,3,FALSE)*J245)</f>
        <v>6500</v>
      </c>
      <c r="L245" s="1229" t="s">
        <v>6017</v>
      </c>
      <c r="M245" s="1229">
        <v>4500243713</v>
      </c>
      <c r="N245" s="1229">
        <v>9796</v>
      </c>
    </row>
    <row r="246" spans="1:14" x14ac:dyDescent="0.25">
      <c r="A246" s="165" t="s">
        <v>305</v>
      </c>
      <c r="B246" s="164">
        <v>41853</v>
      </c>
      <c r="C246" s="118" t="s">
        <v>2263</v>
      </c>
      <c r="D246" s="119" t="s">
        <v>91</v>
      </c>
      <c r="E246" s="162">
        <v>10218400</v>
      </c>
      <c r="F246" s="119">
        <v>26637066</v>
      </c>
      <c r="G246" s="119">
        <v>2704003</v>
      </c>
      <c r="H246" s="120" t="str">
        <f>IF(G246="","",VLOOKUP(G246,ARANCEL!$B$5:$D$121,2,FALSE))</f>
        <v xml:space="preserve">CORONA PERIFERICA CON PERNO MUÑON COLADO </v>
      </c>
      <c r="I246" s="121" t="s">
        <v>756</v>
      </c>
      <c r="J246" s="119">
        <v>2</v>
      </c>
      <c r="K246" s="122">
        <f>IF(G246="","",VLOOKUP(G246,ARANCEL!$B$5:$D$121,3,FALSE)*J246)</f>
        <v>65224</v>
      </c>
      <c r="L246" s="1229" t="s">
        <v>6017</v>
      </c>
      <c r="M246" s="1229">
        <v>4500245545</v>
      </c>
      <c r="N246" s="1229">
        <v>9815</v>
      </c>
    </row>
    <row r="247" spans="1:14" x14ac:dyDescent="0.25">
      <c r="A247" s="119" t="s">
        <v>305</v>
      </c>
      <c r="B247" s="173">
        <v>41646</v>
      </c>
      <c r="C247" s="118" t="s">
        <v>2261</v>
      </c>
      <c r="D247" s="119" t="s">
        <v>97</v>
      </c>
      <c r="E247" s="162">
        <v>10168779</v>
      </c>
      <c r="F247" s="119">
        <v>24433846</v>
      </c>
      <c r="G247" s="119">
        <v>2705003</v>
      </c>
      <c r="H247" s="120" t="str">
        <f>IF(G247="","",VLOOKUP(G247,ARANCEL!$B$5:$D$121,2,FALSE))</f>
        <v>INCRUSTACION ESTETICA (ART-GLASS O CERAMICA)</v>
      </c>
      <c r="I247" s="121" t="s">
        <v>319</v>
      </c>
      <c r="J247" s="119">
        <v>1</v>
      </c>
      <c r="K247" s="122">
        <f>IF(G247="","",VLOOKUP(G247,ARANCEL!$B$5:$D$121,3,FALSE)*J247)</f>
        <v>15676</v>
      </c>
      <c r="L247" s="1229" t="s">
        <v>2842</v>
      </c>
      <c r="M247" s="1229">
        <v>4500216235</v>
      </c>
      <c r="N247" s="1229">
        <v>8408</v>
      </c>
    </row>
    <row r="248" spans="1:14" x14ac:dyDescent="0.25">
      <c r="A248" s="119" t="s">
        <v>305</v>
      </c>
      <c r="B248" s="164">
        <v>41941</v>
      </c>
      <c r="C248" s="118" t="s">
        <v>7911</v>
      </c>
      <c r="D248" s="119" t="s">
        <v>2878</v>
      </c>
      <c r="E248" s="162">
        <v>10271396</v>
      </c>
      <c r="F248" s="119">
        <v>29242845</v>
      </c>
      <c r="G248" s="119">
        <v>2704005</v>
      </c>
      <c r="H248" s="120" t="str">
        <f>IF(G248="","",VLOOKUP(G248,ARANCEL!$B$5:$D$121,2,FALSE))</f>
        <v>PROVISORIO</v>
      </c>
      <c r="I248" s="121" t="s">
        <v>325</v>
      </c>
      <c r="J248" s="119">
        <v>1</v>
      </c>
      <c r="K248" s="122">
        <f>IF(G248="","",VLOOKUP(G248,ARANCEL!$B$5:$D$121,3,FALSE)*J248)</f>
        <v>3250</v>
      </c>
      <c r="L248" s="1229" t="s">
        <v>8279</v>
      </c>
      <c r="M248" s="1229">
        <v>4500260678</v>
      </c>
      <c r="N248" s="1229" t="s">
        <v>8297</v>
      </c>
    </row>
    <row r="249" spans="1:14" x14ac:dyDescent="0.25">
      <c r="A249" s="119" t="s">
        <v>305</v>
      </c>
      <c r="B249" s="164">
        <v>41941</v>
      </c>
      <c r="C249" s="118" t="s">
        <v>7911</v>
      </c>
      <c r="D249" s="119" t="s">
        <v>2878</v>
      </c>
      <c r="E249" s="162">
        <v>10271396</v>
      </c>
      <c r="F249" s="119">
        <v>29242845</v>
      </c>
      <c r="G249" s="119">
        <v>2704003</v>
      </c>
      <c r="H249" s="120" t="str">
        <f>IF(G249="","",VLOOKUP(G249,ARANCEL!$B$5:$D$121,2,FALSE))</f>
        <v xml:space="preserve">CORONA PERIFERICA CON PERNO MUÑON COLADO </v>
      </c>
      <c r="I249" s="121" t="s">
        <v>325</v>
      </c>
      <c r="J249" s="119">
        <v>1</v>
      </c>
      <c r="K249" s="122">
        <f>IF(G249="","",VLOOKUP(G249,ARANCEL!$B$5:$D$121,3,FALSE)*J249)</f>
        <v>32612</v>
      </c>
      <c r="L249" s="1229" t="s">
        <v>8279</v>
      </c>
      <c r="M249" s="1229">
        <v>4500260678</v>
      </c>
      <c r="N249" s="1229" t="s">
        <v>8297</v>
      </c>
    </row>
    <row r="250" spans="1:14" x14ac:dyDescent="0.25">
      <c r="A250" s="119" t="s">
        <v>305</v>
      </c>
      <c r="B250" s="164">
        <v>41964</v>
      </c>
      <c r="C250" s="118" t="s">
        <v>8470</v>
      </c>
      <c r="D250" s="119" t="s">
        <v>592</v>
      </c>
      <c r="E250" s="162">
        <v>10283648</v>
      </c>
      <c r="F250" s="119">
        <v>29633210</v>
      </c>
      <c r="G250" s="119">
        <v>2706024</v>
      </c>
      <c r="H250" s="120" t="str">
        <f>IF(G250="","",VLOOKUP(G250,ARANCEL!$B$5:$D$121,2,FALSE))</f>
        <v>PROTESIS INMEDIATA ACRILICA</v>
      </c>
      <c r="I250" s="121"/>
      <c r="J250" s="119">
        <v>1</v>
      </c>
      <c r="K250" s="122">
        <f>IF(G250="","",VLOOKUP(G250,ARANCEL!$B$5:$D$121,3,FALSE)*J250)</f>
        <v>54293</v>
      </c>
      <c r="L250" s="1229" t="s">
        <v>8256</v>
      </c>
      <c r="M250" s="1229">
        <v>4500265515</v>
      </c>
      <c r="N250" s="1229" t="s">
        <v>8951</v>
      </c>
    </row>
    <row r="251" spans="1:14" x14ac:dyDescent="0.25">
      <c r="A251" s="119" t="s">
        <v>305</v>
      </c>
      <c r="B251" s="164">
        <v>41976</v>
      </c>
      <c r="C251" s="118" t="s">
        <v>8470</v>
      </c>
      <c r="D251" s="119" t="s">
        <v>92</v>
      </c>
      <c r="E251" s="162">
        <v>10290257</v>
      </c>
      <c r="F251" s="119">
        <v>29917204</v>
      </c>
      <c r="G251" s="119">
        <v>2704005</v>
      </c>
      <c r="H251" s="120" t="str">
        <f>IF(G251="","",VLOOKUP(G251,ARANCEL!$B$5:$D$121,2,FALSE))</f>
        <v>PROVISORIO</v>
      </c>
      <c r="I251" s="121" t="s">
        <v>337</v>
      </c>
      <c r="J251" s="119">
        <v>1</v>
      </c>
      <c r="K251" s="122">
        <f>IF(G251="","",VLOOKUP(G251,ARANCEL!$B$5:$D$121,3,FALSE)*J251)</f>
        <v>3250</v>
      </c>
      <c r="L251" s="1229" t="s">
        <v>8256</v>
      </c>
      <c r="M251" s="1229">
        <v>4500265515</v>
      </c>
      <c r="N251" s="1229" t="s">
        <v>8951</v>
      </c>
    </row>
    <row r="252" spans="1:14" x14ac:dyDescent="0.25">
      <c r="A252" s="119" t="s">
        <v>606</v>
      </c>
      <c r="B252" s="164">
        <v>41984</v>
      </c>
      <c r="C252" s="118" t="s">
        <v>8470</v>
      </c>
      <c r="D252" s="119" t="s">
        <v>92</v>
      </c>
      <c r="E252" s="162">
        <v>10290257</v>
      </c>
      <c r="F252" s="119">
        <v>29917204</v>
      </c>
      <c r="G252" s="119">
        <v>2704003</v>
      </c>
      <c r="H252" s="120" t="str">
        <f>IF(G252="","",VLOOKUP(G252,ARANCEL!$B$5:$D$121,2,FALSE))</f>
        <v xml:space="preserve">CORONA PERIFERICA CON PERNO MUÑON COLADO </v>
      </c>
      <c r="I252" s="121" t="s">
        <v>337</v>
      </c>
      <c r="J252" s="119">
        <v>1</v>
      </c>
      <c r="K252" s="122">
        <f>IF(G252="","",VLOOKUP(G252,ARANCEL!$B$5:$D$121,3,FALSE)*J252)</f>
        <v>32612</v>
      </c>
      <c r="L252" s="1229" t="s">
        <v>8256</v>
      </c>
      <c r="M252" s="1229">
        <v>4500265515</v>
      </c>
      <c r="N252" s="1229" t="s">
        <v>8951</v>
      </c>
    </row>
    <row r="253" spans="1:14" x14ac:dyDescent="0.25">
      <c r="A253" s="119" t="s">
        <v>305</v>
      </c>
      <c r="B253" s="164">
        <v>41848</v>
      </c>
      <c r="C253" s="118" t="s">
        <v>5998</v>
      </c>
      <c r="D253" s="119" t="s">
        <v>92</v>
      </c>
      <c r="E253" s="162">
        <v>10230778</v>
      </c>
      <c r="F253" s="119">
        <v>27657195</v>
      </c>
      <c r="G253" s="119">
        <v>2704027</v>
      </c>
      <c r="H253" s="120" t="str">
        <f>IF(G253="","",VLOOKUP(G253,ARANCEL!$B$5:$D$121,2,FALSE))</f>
        <v>PROTESIS VALPLAST UNILATERAL (HASTA 2 PIEZAS)</v>
      </c>
      <c r="I253" s="121" t="s">
        <v>306</v>
      </c>
      <c r="J253" s="119">
        <v>1</v>
      </c>
      <c r="K253" s="122">
        <f>IF(G253="","",VLOOKUP(G253,ARANCEL!$B$5:$D$121,3,FALSE)*J253)</f>
        <v>22491</v>
      </c>
      <c r="L253" s="1229" t="s">
        <v>6017</v>
      </c>
      <c r="M253" s="1229">
        <v>4500243713</v>
      </c>
      <c r="N253" s="1229">
        <v>9796</v>
      </c>
    </row>
    <row r="254" spans="1:14" x14ac:dyDescent="0.25">
      <c r="A254" s="119" t="s">
        <v>305</v>
      </c>
      <c r="B254" s="164">
        <v>41689</v>
      </c>
      <c r="C254" s="118" t="s">
        <v>2965</v>
      </c>
      <c r="D254" s="119" t="s">
        <v>91</v>
      </c>
      <c r="E254" s="162">
        <v>10176585</v>
      </c>
      <c r="F254" s="119">
        <v>25131268</v>
      </c>
      <c r="G254" s="119">
        <v>2704005</v>
      </c>
      <c r="H254" s="120" t="str">
        <f>IF(G254="","",VLOOKUP(G254,ARANCEL!$B$5:$D$121,2,FALSE))</f>
        <v>PROVISORIO</v>
      </c>
      <c r="I254" s="121" t="s">
        <v>603</v>
      </c>
      <c r="J254" s="119">
        <v>1</v>
      </c>
      <c r="K254" s="122">
        <f>IF(G254="","",VLOOKUP(G254,ARANCEL!$B$5:$D$121,3,FALSE)*J254)</f>
        <v>3250</v>
      </c>
      <c r="L254" s="1229" t="s">
        <v>3438</v>
      </c>
      <c r="M254" s="1229">
        <v>4500220800</v>
      </c>
      <c r="N254" s="1229">
        <v>8633</v>
      </c>
    </row>
    <row r="255" spans="1:14" x14ac:dyDescent="0.25">
      <c r="A255" s="119" t="s">
        <v>305</v>
      </c>
      <c r="B255" s="164">
        <v>41876</v>
      </c>
      <c r="C255" s="118" t="s">
        <v>6718</v>
      </c>
      <c r="D255" s="119" t="s">
        <v>2162</v>
      </c>
      <c r="E255" s="162">
        <v>10247497</v>
      </c>
      <c r="F255" s="119">
        <v>27656326</v>
      </c>
      <c r="G255" s="119">
        <v>2704001</v>
      </c>
      <c r="H255" s="120" t="str">
        <f>IF(G255="","",VLOOKUP(G255,ARANCEL!$B$5:$D$121,2,FALSE))</f>
        <v xml:space="preserve">CORONA DE SUSTITUCION </v>
      </c>
      <c r="I255" s="121" t="s">
        <v>312</v>
      </c>
      <c r="J255" s="119">
        <v>1</v>
      </c>
      <c r="K255" s="122">
        <f>IF(G255="","",VLOOKUP(G255,ARANCEL!$B$5:$D$121,3,FALSE)*J255)</f>
        <v>25865</v>
      </c>
      <c r="L255" s="1229" t="s">
        <v>6905</v>
      </c>
      <c r="M255" s="1229">
        <v>4500249977</v>
      </c>
      <c r="N255" s="1229" t="s">
        <v>6909</v>
      </c>
    </row>
    <row r="256" spans="1:14" x14ac:dyDescent="0.25">
      <c r="A256" s="119" t="s">
        <v>305</v>
      </c>
      <c r="B256" s="164">
        <v>41876</v>
      </c>
      <c r="C256" s="118" t="s">
        <v>6718</v>
      </c>
      <c r="D256" s="119" t="s">
        <v>2162</v>
      </c>
      <c r="E256" s="162">
        <v>10247497</v>
      </c>
      <c r="F256" s="119">
        <v>27656326</v>
      </c>
      <c r="G256" s="119">
        <v>2704005</v>
      </c>
      <c r="H256" s="120" t="str">
        <f>IF(G256="","",VLOOKUP(G256,ARANCEL!$B$5:$D$121,2,FALSE))</f>
        <v>PROVISORIO</v>
      </c>
      <c r="I256" s="121" t="s">
        <v>312</v>
      </c>
      <c r="J256" s="119">
        <v>1</v>
      </c>
      <c r="K256" s="122">
        <f>IF(G256="","",VLOOKUP(G256,ARANCEL!$B$5:$D$121,3,FALSE)*J256)</f>
        <v>3250</v>
      </c>
      <c r="L256" s="1229" t="s">
        <v>6905</v>
      </c>
      <c r="M256" s="1229">
        <v>4500249977</v>
      </c>
      <c r="N256" s="1229" t="s">
        <v>6909</v>
      </c>
    </row>
    <row r="257" spans="1:14" x14ac:dyDescent="0.25">
      <c r="A257" s="119" t="s">
        <v>305</v>
      </c>
      <c r="B257" s="164">
        <v>41845</v>
      </c>
      <c r="C257" s="118" t="s">
        <v>5997</v>
      </c>
      <c r="D257" s="119" t="s">
        <v>91</v>
      </c>
      <c r="E257" s="162">
        <v>10231050</v>
      </c>
      <c r="F257" s="119">
        <v>27411798</v>
      </c>
      <c r="G257" s="119">
        <v>2704005</v>
      </c>
      <c r="H257" s="120" t="str">
        <f>IF(G257="","",VLOOKUP(G257,ARANCEL!$B$5:$D$121,2,FALSE))</f>
        <v>PROVISORIO</v>
      </c>
      <c r="I257" s="121" t="s">
        <v>335</v>
      </c>
      <c r="J257" s="119">
        <v>1</v>
      </c>
      <c r="K257" s="122">
        <f>IF(G257="","",VLOOKUP(G257,ARANCEL!$B$5:$D$121,3,FALSE)*J257)</f>
        <v>3250</v>
      </c>
      <c r="L257" s="1229" t="s">
        <v>6017</v>
      </c>
      <c r="M257" s="1229">
        <v>4500243713</v>
      </c>
      <c r="N257" s="1229">
        <v>9796</v>
      </c>
    </row>
    <row r="258" spans="1:14" x14ac:dyDescent="0.25">
      <c r="A258" s="119" t="s">
        <v>305</v>
      </c>
      <c r="B258" s="164">
        <v>41827</v>
      </c>
      <c r="C258" s="118" t="s">
        <v>5553</v>
      </c>
      <c r="D258" s="119" t="s">
        <v>3579</v>
      </c>
      <c r="E258" s="162">
        <v>10221134</v>
      </c>
      <c r="F258" s="119">
        <v>25563134</v>
      </c>
      <c r="G258" s="119">
        <v>2705003</v>
      </c>
      <c r="H258" s="120" t="str">
        <f>IF(G258="","",VLOOKUP(G258,ARANCEL!$B$5:$D$121,2,FALSE))</f>
        <v>INCRUSTACION ESTETICA (ART-GLASS O CERAMICA)</v>
      </c>
      <c r="I258" s="121" t="s">
        <v>308</v>
      </c>
      <c r="J258" s="119">
        <v>1</v>
      </c>
      <c r="K258" s="122">
        <f>IF(G258="","",VLOOKUP(G258,ARANCEL!$B$5:$D$121,3,FALSE)*J258)</f>
        <v>15676</v>
      </c>
      <c r="L258" s="1229" t="s">
        <v>6017</v>
      </c>
      <c r="M258" s="1229">
        <v>4500245545</v>
      </c>
      <c r="N258" s="1229">
        <v>9815</v>
      </c>
    </row>
    <row r="259" spans="1:14" x14ac:dyDescent="0.25">
      <c r="A259" s="119" t="s">
        <v>305</v>
      </c>
      <c r="B259" s="164">
        <v>41927</v>
      </c>
      <c r="C259" s="118" t="s">
        <v>7653</v>
      </c>
      <c r="D259" s="119" t="s">
        <v>7652</v>
      </c>
      <c r="E259" s="162">
        <v>10265385</v>
      </c>
      <c r="F259" s="119">
        <v>27713186</v>
      </c>
      <c r="G259" s="119">
        <v>2708011</v>
      </c>
      <c r="H259" s="120" t="str">
        <f>IF(G259="","",VLOOKUP(G259,ARANCEL!$B$5:$D$121,2,FALSE))</f>
        <v xml:space="preserve">MODELO DE ESTUDIO </v>
      </c>
      <c r="I259" s="121" t="s">
        <v>347</v>
      </c>
      <c r="J259" s="119">
        <v>2</v>
      </c>
      <c r="K259" s="122">
        <f>IF(G259="","",VLOOKUP(G259,ARANCEL!$B$5:$D$121,3,FALSE)*J259)</f>
        <v>3014</v>
      </c>
      <c r="L259" s="1229" t="s">
        <v>8279</v>
      </c>
      <c r="M259" s="1229">
        <v>4500259067</v>
      </c>
      <c r="N259" s="1229" t="s">
        <v>8285</v>
      </c>
    </row>
    <row r="260" spans="1:14" x14ac:dyDescent="0.25">
      <c r="A260" s="119" t="s">
        <v>305</v>
      </c>
      <c r="B260" s="164">
        <v>41772</v>
      </c>
      <c r="C260" s="118" t="s">
        <v>4560</v>
      </c>
      <c r="D260" s="119" t="s">
        <v>92</v>
      </c>
      <c r="E260" s="162">
        <v>10198394</v>
      </c>
      <c r="F260" s="119">
        <v>26424825</v>
      </c>
      <c r="G260" s="119">
        <v>2704005</v>
      </c>
      <c r="H260" s="120" t="str">
        <f>IF(G260="","",VLOOKUP(G260,ARANCEL!$B$5:$D$121,2,FALSE))</f>
        <v>PROVISORIO</v>
      </c>
      <c r="I260" s="121" t="s">
        <v>312</v>
      </c>
      <c r="J260" s="119">
        <v>1</v>
      </c>
      <c r="K260" s="122">
        <f>IF(G260="","",VLOOKUP(G260,ARANCEL!$B$5:$D$121,3,FALSE)*J260)</f>
        <v>3250</v>
      </c>
      <c r="L260" s="1229" t="s">
        <v>5292</v>
      </c>
      <c r="M260" s="1229">
        <v>4500235516</v>
      </c>
      <c r="N260" s="1229">
        <v>9400</v>
      </c>
    </row>
    <row r="261" spans="1:14" x14ac:dyDescent="0.25">
      <c r="A261" s="169" t="s">
        <v>305</v>
      </c>
      <c r="B261" s="164">
        <v>41785</v>
      </c>
      <c r="C261" s="118" t="s">
        <v>4560</v>
      </c>
      <c r="D261" s="119" t="s">
        <v>92</v>
      </c>
      <c r="E261" s="162">
        <v>10198394</v>
      </c>
      <c r="F261" s="119">
        <v>26424825</v>
      </c>
      <c r="G261" s="119">
        <v>2704003</v>
      </c>
      <c r="H261" s="120" t="str">
        <f>IF(G261="","",VLOOKUP(G261,ARANCEL!$B$5:$D$121,2,FALSE))</f>
        <v xml:space="preserve">CORONA PERIFERICA CON PERNO MUÑON COLADO </v>
      </c>
      <c r="I261" s="121" t="s">
        <v>312</v>
      </c>
      <c r="J261" s="119">
        <v>1</v>
      </c>
      <c r="K261" s="122">
        <f>IF(G261="","",VLOOKUP(G261,ARANCEL!$B$5:$D$121,3,FALSE)*J261)</f>
        <v>32612</v>
      </c>
      <c r="L261" s="1229" t="s">
        <v>5292</v>
      </c>
      <c r="M261" s="1229">
        <v>4500235516</v>
      </c>
      <c r="N261" s="1229">
        <v>9400</v>
      </c>
    </row>
    <row r="262" spans="1:14" x14ac:dyDescent="0.25">
      <c r="A262" s="119" t="s">
        <v>305</v>
      </c>
      <c r="B262" s="164">
        <v>41853</v>
      </c>
      <c r="C262" s="118" t="s">
        <v>6179</v>
      </c>
      <c r="D262" s="119" t="s">
        <v>92</v>
      </c>
      <c r="E262" s="162">
        <v>10235259</v>
      </c>
      <c r="F262" s="119">
        <v>27784389</v>
      </c>
      <c r="G262" s="119">
        <v>2704005</v>
      </c>
      <c r="H262" s="120" t="str">
        <f>IF(G262="","",VLOOKUP(G262,ARANCEL!$B$5:$D$121,2,FALSE))</f>
        <v>PROVISORIO</v>
      </c>
      <c r="I262" s="121" t="s">
        <v>337</v>
      </c>
      <c r="J262" s="119">
        <v>1</v>
      </c>
      <c r="K262" s="122">
        <f>IF(G262="","",VLOOKUP(G262,ARANCEL!$B$5:$D$121,3,FALSE)*J262)</f>
        <v>3250</v>
      </c>
      <c r="L262" s="1229" t="s">
        <v>6017</v>
      </c>
      <c r="M262" s="1229">
        <v>4500245545</v>
      </c>
      <c r="N262" s="1229">
        <v>9815</v>
      </c>
    </row>
    <row r="263" spans="1:14" x14ac:dyDescent="0.25">
      <c r="A263" s="119" t="s">
        <v>305</v>
      </c>
      <c r="B263" s="164">
        <v>41861</v>
      </c>
      <c r="C263" s="118" t="s">
        <v>6179</v>
      </c>
      <c r="D263" s="119" t="s">
        <v>92</v>
      </c>
      <c r="E263" s="162">
        <v>10235259</v>
      </c>
      <c r="F263" s="119">
        <v>27784389</v>
      </c>
      <c r="G263" s="119">
        <v>2704003</v>
      </c>
      <c r="H263" s="120" t="str">
        <f>IF(G263="","",VLOOKUP(G263,ARANCEL!$B$5:$D$121,2,FALSE))</f>
        <v xml:space="preserve">CORONA PERIFERICA CON PERNO MUÑON COLADO </v>
      </c>
      <c r="I263" s="121" t="s">
        <v>337</v>
      </c>
      <c r="J263" s="119">
        <v>1</v>
      </c>
      <c r="K263" s="122">
        <f>IF(G263="","",VLOOKUP(G263,ARANCEL!$B$5:$D$121,3,FALSE)*J263)</f>
        <v>32612</v>
      </c>
      <c r="L263" s="1229" t="s">
        <v>6905</v>
      </c>
      <c r="M263" s="1229">
        <v>4500251394</v>
      </c>
      <c r="N263" s="1229" t="s">
        <v>7149</v>
      </c>
    </row>
    <row r="264" spans="1:14" x14ac:dyDescent="0.25">
      <c r="A264" s="169" t="s">
        <v>313</v>
      </c>
      <c r="B264" s="164">
        <v>41793</v>
      </c>
      <c r="C264" s="118" t="s">
        <v>1779</v>
      </c>
      <c r="D264" s="119" t="s">
        <v>6071</v>
      </c>
      <c r="E264" s="162">
        <v>10206137</v>
      </c>
      <c r="F264" s="119">
        <v>19909865</v>
      </c>
      <c r="G264" s="119">
        <v>2704005</v>
      </c>
      <c r="H264" s="120" t="str">
        <f>IF(G264="","",VLOOKUP(G264,ARANCEL!$B$5:$D$121,2,FALSE))</f>
        <v>PROVISORIO</v>
      </c>
      <c r="I264" s="121"/>
      <c r="J264" s="119">
        <v>1</v>
      </c>
      <c r="K264" s="122">
        <f>IF(G264="","",VLOOKUP(G264,ARANCEL!$B$5:$D$121,3,FALSE)*J264)</f>
        <v>3250</v>
      </c>
      <c r="L264" s="1229" t="s">
        <v>6017</v>
      </c>
      <c r="M264" s="1229">
        <v>4500243712</v>
      </c>
      <c r="N264" s="1229">
        <v>9795</v>
      </c>
    </row>
    <row r="265" spans="1:14" x14ac:dyDescent="0.25">
      <c r="A265" s="119" t="s">
        <v>305</v>
      </c>
      <c r="B265" s="164">
        <v>41706</v>
      </c>
      <c r="C265" s="118" t="s">
        <v>3304</v>
      </c>
      <c r="D265" s="119" t="s">
        <v>92</v>
      </c>
      <c r="E265" s="162">
        <v>10180713</v>
      </c>
      <c r="F265" s="119">
        <v>24215763</v>
      </c>
      <c r="G265" s="119">
        <v>2704005</v>
      </c>
      <c r="H265" s="120" t="str">
        <f>IF(G265="","",VLOOKUP(G265,ARANCEL!$B$5:$D$121,2,FALSE))</f>
        <v>PROVISORIO</v>
      </c>
      <c r="I265" s="121" t="s">
        <v>681</v>
      </c>
      <c r="J265" s="119">
        <v>4</v>
      </c>
      <c r="K265" s="122">
        <f>IF(G265="","",VLOOKUP(G265,ARANCEL!$B$5:$D$121,3,FALSE)*J265)</f>
        <v>13000</v>
      </c>
      <c r="L265" s="1229" t="s">
        <v>3058</v>
      </c>
      <c r="M265" s="1229">
        <v>4500225671</v>
      </c>
      <c r="N265" s="1229">
        <v>8930</v>
      </c>
    </row>
    <row r="266" spans="1:14" x14ac:dyDescent="0.25">
      <c r="A266" s="119" t="s">
        <v>305</v>
      </c>
      <c r="B266" s="164">
        <v>41723</v>
      </c>
      <c r="C266" s="118" t="s">
        <v>3304</v>
      </c>
      <c r="D266" s="119" t="s">
        <v>92</v>
      </c>
      <c r="E266" s="162">
        <v>10180713</v>
      </c>
      <c r="F266" s="119">
        <v>24215763</v>
      </c>
      <c r="G266" s="119">
        <v>2704012</v>
      </c>
      <c r="H266" s="120" t="str">
        <f>IF(G266="","",VLOOKUP(G266,ARANCEL!$B$5:$D$121,2,FALSE))</f>
        <v xml:space="preserve">INTERMEDIARIO O PONTICO </v>
      </c>
      <c r="I266" s="121" t="s">
        <v>325</v>
      </c>
      <c r="J266" s="119">
        <v>1</v>
      </c>
      <c r="K266" s="122">
        <f>IF(G266="","",VLOOKUP(G266,ARANCEL!$B$5:$D$121,3,FALSE)*J266)</f>
        <v>25122</v>
      </c>
      <c r="L266" s="1229" t="s">
        <v>3058</v>
      </c>
      <c r="M266" s="1229">
        <v>4500225672</v>
      </c>
      <c r="N266" s="1229">
        <v>8931</v>
      </c>
    </row>
    <row r="267" spans="1:14" x14ac:dyDescent="0.25">
      <c r="A267" s="119" t="s">
        <v>305</v>
      </c>
      <c r="B267" s="164">
        <v>41724</v>
      </c>
      <c r="C267" s="118" t="s">
        <v>3304</v>
      </c>
      <c r="D267" s="119" t="s">
        <v>92</v>
      </c>
      <c r="E267" s="162">
        <v>10180713</v>
      </c>
      <c r="F267" s="119">
        <v>24215763</v>
      </c>
      <c r="G267" s="119">
        <v>2704008</v>
      </c>
      <c r="H267" s="120" t="str">
        <f>IF(G267="","",VLOOKUP(G267,ARANCEL!$B$5:$D$121,2,FALSE))</f>
        <v>PILAR, INSERCION O PUNTO DE APOYO CON PERNO MUÑON</v>
      </c>
      <c r="I267" s="121" t="s">
        <v>1094</v>
      </c>
      <c r="J267" s="119">
        <v>2</v>
      </c>
      <c r="K267" s="122">
        <f>IF(G267="","",VLOOKUP(G267,ARANCEL!$B$5:$D$121,3,FALSE)*J267)</f>
        <v>65224</v>
      </c>
      <c r="L267" s="1229" t="s">
        <v>3058</v>
      </c>
      <c r="M267" s="1229">
        <v>4500225672</v>
      </c>
      <c r="N267" s="1229">
        <v>8931</v>
      </c>
    </row>
    <row r="268" spans="1:14" x14ac:dyDescent="0.25">
      <c r="A268" s="119" t="s">
        <v>305</v>
      </c>
      <c r="B268" s="164">
        <v>41730</v>
      </c>
      <c r="C268" s="118" t="s">
        <v>3304</v>
      </c>
      <c r="D268" s="119" t="s">
        <v>92</v>
      </c>
      <c r="E268" s="162">
        <v>10180713</v>
      </c>
      <c r="F268" s="119">
        <v>24215763</v>
      </c>
      <c r="G268" s="119">
        <v>2704003</v>
      </c>
      <c r="H268" s="120" t="str">
        <f>IF(G268="","",VLOOKUP(G268,ARANCEL!$B$5:$D$121,2,FALSE))</f>
        <v xml:space="preserve">CORONA PERIFERICA CON PERNO MUÑON COLADO </v>
      </c>
      <c r="I268" s="121" t="s">
        <v>311</v>
      </c>
      <c r="J268" s="119">
        <v>1</v>
      </c>
      <c r="K268" s="122">
        <f>IF(G268="","",VLOOKUP(G268,ARANCEL!$B$5:$D$121,3,FALSE)*J268)</f>
        <v>32612</v>
      </c>
      <c r="L268" s="1229" t="s">
        <v>4612</v>
      </c>
      <c r="M268" s="1229">
        <v>4500230028</v>
      </c>
      <c r="N268" s="1229">
        <v>9210</v>
      </c>
    </row>
    <row r="269" spans="1:14" x14ac:dyDescent="0.25">
      <c r="A269" s="119" t="s">
        <v>305</v>
      </c>
      <c r="B269" s="164">
        <v>41967</v>
      </c>
      <c r="C269" s="118" t="s">
        <v>904</v>
      </c>
      <c r="D269" s="119" t="s">
        <v>957</v>
      </c>
      <c r="E269" s="162">
        <v>10287299</v>
      </c>
      <c r="F269" s="119">
        <v>29815399</v>
      </c>
      <c r="G269" s="119">
        <v>2708001</v>
      </c>
      <c r="H269" s="120" t="str">
        <f>IF(G269="","",VLOOKUP(G269,ARANCEL!$B$5:$D$121,2,FALSE))</f>
        <v xml:space="preserve">PLACA DE ORTODONCIA SIN TORNILLO </v>
      </c>
      <c r="I269" s="121" t="s">
        <v>306</v>
      </c>
      <c r="J269" s="119">
        <v>1</v>
      </c>
      <c r="K269" s="122">
        <f>IF(G269="","",VLOOKUP(G269,ARANCEL!$B$5:$D$121,3,FALSE)*J269)</f>
        <v>17997</v>
      </c>
      <c r="L269" s="1229" t="s">
        <v>8256</v>
      </c>
      <c r="M269" s="1229">
        <v>4500265515</v>
      </c>
      <c r="N269" s="1229" t="s">
        <v>8951</v>
      </c>
    </row>
    <row r="270" spans="1:14" x14ac:dyDescent="0.25">
      <c r="A270" s="169" t="s">
        <v>305</v>
      </c>
      <c r="B270" s="164">
        <v>41967</v>
      </c>
      <c r="C270" s="118" t="s">
        <v>904</v>
      </c>
      <c r="D270" s="119" t="s">
        <v>957</v>
      </c>
      <c r="E270" s="162">
        <v>10287299</v>
      </c>
      <c r="F270" s="119">
        <v>29815399</v>
      </c>
      <c r="G270" s="119">
        <v>2708011</v>
      </c>
      <c r="H270" s="120" t="str">
        <f>IF(G270="","",VLOOKUP(G270,ARANCEL!$B$5:$D$121,2,FALSE))</f>
        <v xml:space="preserve">MODELO DE ESTUDIO </v>
      </c>
      <c r="I270" s="121" t="s">
        <v>306</v>
      </c>
      <c r="J270" s="119">
        <v>1</v>
      </c>
      <c r="K270" s="122">
        <f>IF(G270="","",VLOOKUP(G270,ARANCEL!$B$5:$D$121,3,FALSE)*J270)</f>
        <v>1507</v>
      </c>
      <c r="L270" s="1229" t="s">
        <v>8256</v>
      </c>
      <c r="M270" s="1229">
        <v>4500265515</v>
      </c>
      <c r="N270" s="1229" t="s">
        <v>8951</v>
      </c>
    </row>
    <row r="271" spans="1:14" x14ac:dyDescent="0.25">
      <c r="A271" s="119" t="s">
        <v>305</v>
      </c>
      <c r="B271" s="164">
        <v>41835</v>
      </c>
      <c r="C271" s="118" t="s">
        <v>902</v>
      </c>
      <c r="D271" s="119" t="s">
        <v>94</v>
      </c>
      <c r="E271" s="162">
        <v>10227719</v>
      </c>
      <c r="F271" s="119">
        <v>271934757</v>
      </c>
      <c r="G271" s="119">
        <v>2704005</v>
      </c>
      <c r="H271" s="120" t="str">
        <f>IF(G271="","",VLOOKUP(G271,ARANCEL!$B$5:$D$121,2,FALSE))</f>
        <v>PROVISORIO</v>
      </c>
      <c r="I271" s="121" t="s">
        <v>324</v>
      </c>
      <c r="J271" s="119">
        <v>1</v>
      </c>
      <c r="K271" s="122">
        <f>IF(G271="","",VLOOKUP(G271,ARANCEL!$B$5:$D$121,3,FALSE)*J271)</f>
        <v>3250</v>
      </c>
      <c r="L271" s="1229" t="s">
        <v>6017</v>
      </c>
      <c r="M271" s="1229">
        <v>4500243713</v>
      </c>
      <c r="N271" s="1229">
        <v>9796</v>
      </c>
    </row>
    <row r="272" spans="1:14" x14ac:dyDescent="0.25">
      <c r="A272" s="169" t="s">
        <v>305</v>
      </c>
      <c r="B272" s="164">
        <v>41883</v>
      </c>
      <c r="C272" s="118" t="s">
        <v>902</v>
      </c>
      <c r="D272" s="119" t="s">
        <v>94</v>
      </c>
      <c r="E272" s="162">
        <v>10227719</v>
      </c>
      <c r="F272" s="119">
        <v>271934757</v>
      </c>
      <c r="G272" s="119">
        <v>2704003</v>
      </c>
      <c r="H272" s="120" t="str">
        <f>IF(G272="","",VLOOKUP(G272,ARANCEL!$B$5:$D$121,2,FALSE))</f>
        <v xml:space="preserve">CORONA PERIFERICA CON PERNO MUÑON COLADO </v>
      </c>
      <c r="I272" s="121" t="s">
        <v>324</v>
      </c>
      <c r="J272" s="119">
        <v>1</v>
      </c>
      <c r="K272" s="122">
        <f>IF(G272="","",VLOOKUP(G272,ARANCEL!$B$5:$D$121,3,FALSE)*J272)</f>
        <v>32612</v>
      </c>
      <c r="L272" s="1229" t="s">
        <v>6905</v>
      </c>
      <c r="M272" s="1229">
        <v>4500251394</v>
      </c>
      <c r="N272" s="1229" t="s">
        <v>7149</v>
      </c>
    </row>
    <row r="273" spans="1:14" x14ac:dyDescent="0.25">
      <c r="A273" s="119" t="s">
        <v>305</v>
      </c>
      <c r="B273" s="164">
        <v>41726</v>
      </c>
      <c r="C273" s="118" t="s">
        <v>3710</v>
      </c>
      <c r="D273" s="119" t="s">
        <v>92</v>
      </c>
      <c r="E273" s="162">
        <v>10185289</v>
      </c>
      <c r="F273" s="119">
        <v>25646440</v>
      </c>
      <c r="G273" s="119">
        <v>2704003</v>
      </c>
      <c r="H273" s="120" t="str">
        <f>IF(G273="","",VLOOKUP(G273,ARANCEL!$B$5:$D$121,2,FALSE))</f>
        <v xml:space="preserve">CORONA PERIFERICA CON PERNO MUÑON COLADO </v>
      </c>
      <c r="I273" s="121" t="s">
        <v>340</v>
      </c>
      <c r="J273" s="119">
        <v>1</v>
      </c>
      <c r="K273" s="122">
        <f>IF(G273="","",VLOOKUP(G273,ARANCEL!$B$5:$D$121,3,FALSE)*J273)</f>
        <v>32612</v>
      </c>
      <c r="L273" s="1229" t="s">
        <v>3058</v>
      </c>
      <c r="M273" s="1229">
        <v>4500225671</v>
      </c>
      <c r="N273" s="1229">
        <v>8930</v>
      </c>
    </row>
    <row r="274" spans="1:14" x14ac:dyDescent="0.25">
      <c r="A274" s="119" t="s">
        <v>305</v>
      </c>
      <c r="B274" s="164">
        <v>41736</v>
      </c>
      <c r="C274" s="118" t="s">
        <v>3710</v>
      </c>
      <c r="D274" s="119" t="s">
        <v>92</v>
      </c>
      <c r="E274" s="162">
        <v>10185289</v>
      </c>
      <c r="F274" s="119">
        <v>25646440</v>
      </c>
      <c r="G274" s="119">
        <v>2704003</v>
      </c>
      <c r="H274" s="120" t="str">
        <f>IF(G274="","",VLOOKUP(G274,ARANCEL!$B$5:$D$121,2,FALSE))</f>
        <v xml:space="preserve">CORONA PERIFERICA CON PERNO MUÑON COLADO </v>
      </c>
      <c r="I274" s="121" t="s">
        <v>337</v>
      </c>
      <c r="J274" s="119">
        <v>1</v>
      </c>
      <c r="K274" s="122">
        <f>IF(G274="","",VLOOKUP(G274,ARANCEL!$B$5:$D$121,3,FALSE)*J274)</f>
        <v>32612</v>
      </c>
      <c r="L274" s="1229" t="s">
        <v>4612</v>
      </c>
      <c r="M274" s="1229">
        <v>4500230031</v>
      </c>
      <c r="N274" s="1229">
        <v>9211</v>
      </c>
    </row>
    <row r="275" spans="1:14" x14ac:dyDescent="0.25">
      <c r="A275" s="119" t="s">
        <v>305</v>
      </c>
      <c r="B275" s="164">
        <v>41963</v>
      </c>
      <c r="C275" s="118" t="s">
        <v>8407</v>
      </c>
      <c r="D275" s="119" t="s">
        <v>94</v>
      </c>
      <c r="E275" s="162">
        <v>10282520</v>
      </c>
      <c r="F275" s="119">
        <v>29540601</v>
      </c>
      <c r="G275" s="119">
        <v>2704005</v>
      </c>
      <c r="H275" s="120" t="str">
        <f>IF(G275="","",VLOOKUP(G275,ARANCEL!$B$5:$D$121,2,FALSE))</f>
        <v>PROVISORIO</v>
      </c>
      <c r="I275" s="121" t="s">
        <v>322</v>
      </c>
      <c r="J275" s="119">
        <v>1</v>
      </c>
      <c r="K275" s="122">
        <f>IF(G275="","",VLOOKUP(G275,ARANCEL!$B$5:$D$121,3,FALSE)*J275)</f>
        <v>3250</v>
      </c>
      <c r="L275" s="1229" t="s">
        <v>8256</v>
      </c>
      <c r="M275" s="1229">
        <v>4500265515</v>
      </c>
      <c r="N275" s="1229" t="s">
        <v>8951</v>
      </c>
    </row>
    <row r="276" spans="1:14" x14ac:dyDescent="0.25">
      <c r="A276" s="119" t="s">
        <v>606</v>
      </c>
      <c r="B276" s="164">
        <v>42012</v>
      </c>
      <c r="C276" s="118" t="s">
        <v>8407</v>
      </c>
      <c r="D276" s="119" t="s">
        <v>94</v>
      </c>
      <c r="E276" s="162">
        <v>10282520</v>
      </c>
      <c r="F276" s="119">
        <v>29540601</v>
      </c>
      <c r="G276" s="119">
        <v>2704003</v>
      </c>
      <c r="H276" s="120" t="str">
        <f>IF(G276="","",VLOOKUP(G276,ARANCEL!$B$5:$D$121,2,FALSE))</f>
        <v xml:space="preserve">CORONA PERIFERICA CON PERNO MUÑON COLADO </v>
      </c>
      <c r="I276" s="121" t="s">
        <v>322</v>
      </c>
      <c r="J276" s="119">
        <v>1</v>
      </c>
      <c r="K276" s="122">
        <f>IF(G276="","",VLOOKUP(G276,ARANCEL!$B$5:$D$121,3,FALSE)*J276)</f>
        <v>32612</v>
      </c>
      <c r="L276" s="1235" t="str">
        <f>IF(E276="","","IMPAGO")</f>
        <v>IMPAGO</v>
      </c>
      <c r="M276" s="1235" t="str">
        <f>IF(L276="IMPAGO","SIN O.C.","")</f>
        <v>SIN O.C.</v>
      </c>
      <c r="N276" s="1235" t="str">
        <f>IF(L276="IMPAGO","SIN FACT.","")</f>
        <v>SIN FACT.</v>
      </c>
    </row>
    <row r="277" spans="1:14" x14ac:dyDescent="0.25">
      <c r="A277" s="119" t="s">
        <v>305</v>
      </c>
      <c r="B277" s="164">
        <v>41891</v>
      </c>
      <c r="C277" s="118" t="s">
        <v>7048</v>
      </c>
      <c r="D277" s="119" t="s">
        <v>95</v>
      </c>
      <c r="E277" s="162">
        <v>10256205</v>
      </c>
      <c r="F277" s="119">
        <v>27851418</v>
      </c>
      <c r="G277" s="119">
        <v>2704005</v>
      </c>
      <c r="H277" s="120" t="str">
        <f>IF(G277="","",VLOOKUP(G277,ARANCEL!$B$5:$D$121,2,FALSE))</f>
        <v>PROVISORIO</v>
      </c>
      <c r="I277" s="121" t="s">
        <v>329</v>
      </c>
      <c r="J277" s="119">
        <v>1</v>
      </c>
      <c r="K277" s="122">
        <f>IF(G277="","",VLOOKUP(G277,ARANCEL!$B$5:$D$121,3,FALSE)*J277)</f>
        <v>3250</v>
      </c>
      <c r="L277" s="1229" t="s">
        <v>7548</v>
      </c>
      <c r="M277" s="1229">
        <v>4500254864</v>
      </c>
      <c r="N277" s="1229" t="s">
        <v>7561</v>
      </c>
    </row>
    <row r="278" spans="1:14" x14ac:dyDescent="0.25">
      <c r="A278" s="119" t="s">
        <v>305</v>
      </c>
      <c r="B278" s="164">
        <v>41894</v>
      </c>
      <c r="C278" s="118" t="s">
        <v>7048</v>
      </c>
      <c r="D278" s="119" t="s">
        <v>95</v>
      </c>
      <c r="E278" s="162">
        <v>10256205</v>
      </c>
      <c r="F278" s="119">
        <v>27851418</v>
      </c>
      <c r="G278" s="119">
        <v>2705004</v>
      </c>
      <c r="H278" s="120" t="str">
        <f>IF(G278="","",VLOOKUP(G278,ARANCEL!$B$5:$D$121,2,FALSE))</f>
        <v>CARILLA ESTETICA (ART-GLASS O CERAMICA)</v>
      </c>
      <c r="I278" s="121" t="s">
        <v>329</v>
      </c>
      <c r="J278" s="119">
        <v>1</v>
      </c>
      <c r="K278" s="122">
        <f>IF(G278="","",VLOOKUP(G278,ARANCEL!$B$5:$D$121,3,FALSE)*J278)</f>
        <v>26753</v>
      </c>
      <c r="L278" s="1229" t="s">
        <v>7548</v>
      </c>
      <c r="M278" s="1229">
        <v>4500254864</v>
      </c>
      <c r="N278" s="1229" t="s">
        <v>7561</v>
      </c>
    </row>
    <row r="279" spans="1:14" x14ac:dyDescent="0.25">
      <c r="A279" s="119" t="s">
        <v>305</v>
      </c>
      <c r="B279" s="164">
        <v>41811</v>
      </c>
      <c r="C279" s="118" t="s">
        <v>5264</v>
      </c>
      <c r="D279" s="119" t="s">
        <v>91</v>
      </c>
      <c r="E279" s="162">
        <v>10214153</v>
      </c>
      <c r="F279" s="119">
        <v>24116401</v>
      </c>
      <c r="G279" s="119">
        <v>2702048</v>
      </c>
      <c r="H279" s="120" t="str">
        <f>IF(G279="","",VLOOKUP(G279,ARANCEL!$B$5:$D$121,2,FALSE))</f>
        <v xml:space="preserve">SERVICIO LAB. IMPLANTE CORONA CEMENTADA/ATORNILLADA </v>
      </c>
      <c r="I279" s="121" t="s">
        <v>309</v>
      </c>
      <c r="J279" s="119">
        <v>1</v>
      </c>
      <c r="K279" s="122">
        <f>IF(G279="","",VLOOKUP(G279,ARANCEL!$B$5:$D$121,3,FALSE)*J279)</f>
        <v>43857</v>
      </c>
      <c r="L279" s="1229" t="s">
        <v>5742</v>
      </c>
      <c r="M279" s="1229">
        <v>4500239478</v>
      </c>
      <c r="N279" s="1229" t="s">
        <v>5757</v>
      </c>
    </row>
    <row r="280" spans="1:14" x14ac:dyDescent="0.25">
      <c r="A280" s="164" t="s">
        <v>305</v>
      </c>
      <c r="B280" s="164">
        <v>41937</v>
      </c>
      <c r="C280" s="118" t="s">
        <v>2259</v>
      </c>
      <c r="D280" s="119" t="s">
        <v>92</v>
      </c>
      <c r="E280" s="162">
        <v>10270285</v>
      </c>
      <c r="F280" s="119">
        <v>28926769</v>
      </c>
      <c r="G280" s="119">
        <v>2704003</v>
      </c>
      <c r="H280" s="120" t="str">
        <f>IF(G280="","",VLOOKUP(G280,ARANCEL!$B$5:$D$121,2,FALSE))</f>
        <v xml:space="preserve">CORONA PERIFERICA CON PERNO MUÑON COLADO </v>
      </c>
      <c r="I280" s="121" t="s">
        <v>317</v>
      </c>
      <c r="J280" s="119">
        <v>1</v>
      </c>
      <c r="K280" s="122">
        <f>IF(G280="","",VLOOKUP(G280,ARANCEL!$B$5:$D$121,3,FALSE)*J280)</f>
        <v>32612</v>
      </c>
      <c r="L280" s="1229" t="s">
        <v>8279</v>
      </c>
      <c r="M280" s="1229">
        <v>4500260678</v>
      </c>
      <c r="N280" s="1229" t="s">
        <v>8297</v>
      </c>
    </row>
    <row r="281" spans="1:14" x14ac:dyDescent="0.25">
      <c r="A281" s="119" t="s">
        <v>305</v>
      </c>
      <c r="B281" s="164">
        <v>41654</v>
      </c>
      <c r="C281" s="118" t="s">
        <v>529</v>
      </c>
      <c r="D281" s="119" t="s">
        <v>78</v>
      </c>
      <c r="E281" s="162">
        <v>10169616</v>
      </c>
      <c r="F281" s="119">
        <v>23881721</v>
      </c>
      <c r="G281" s="119">
        <v>2705003</v>
      </c>
      <c r="H281" s="120" t="str">
        <f>IF(G281="","",VLOOKUP(G281,ARANCEL!$B$5:$D$121,2,FALSE))</f>
        <v>INCRUSTACION ESTETICA (ART-GLASS O CERAMICA)</v>
      </c>
      <c r="I281" s="121" t="s">
        <v>308</v>
      </c>
      <c r="J281" s="119">
        <v>1</v>
      </c>
      <c r="K281" s="122">
        <f>IF(G281="","",VLOOKUP(G281,ARANCEL!$B$5:$D$121,3,FALSE)*J281)</f>
        <v>15676</v>
      </c>
      <c r="L281" s="1229" t="s">
        <v>8279</v>
      </c>
      <c r="M281" s="1229">
        <v>4500259067</v>
      </c>
      <c r="N281" s="1229" t="s">
        <v>8285</v>
      </c>
    </row>
    <row r="282" spans="1:14" x14ac:dyDescent="0.25">
      <c r="A282" s="119" t="s">
        <v>305</v>
      </c>
      <c r="B282" s="164">
        <v>41843</v>
      </c>
      <c r="C282" s="118" t="s">
        <v>5999</v>
      </c>
      <c r="D282" s="119" t="s">
        <v>92</v>
      </c>
      <c r="E282" s="162">
        <v>10230808</v>
      </c>
      <c r="F282" s="119">
        <v>26931525</v>
      </c>
      <c r="G282" s="119">
        <v>2704005</v>
      </c>
      <c r="H282" s="120" t="str">
        <f>IF(G282="","",VLOOKUP(G282,ARANCEL!$B$5:$D$121,2,FALSE))</f>
        <v>PROVISORIO</v>
      </c>
      <c r="I282" s="121" t="s">
        <v>329</v>
      </c>
      <c r="J282" s="119">
        <v>1</v>
      </c>
      <c r="K282" s="122">
        <f>IF(G282="","",VLOOKUP(G282,ARANCEL!$B$5:$D$121,3,FALSE)*J282)</f>
        <v>3250</v>
      </c>
      <c r="L282" s="1229" t="s">
        <v>6017</v>
      </c>
      <c r="M282" s="1229">
        <v>4500243713</v>
      </c>
      <c r="N282" s="1229">
        <v>9796</v>
      </c>
    </row>
    <row r="283" spans="1:14" x14ac:dyDescent="0.25">
      <c r="A283" s="119" t="s">
        <v>305</v>
      </c>
      <c r="B283" s="164">
        <v>41774</v>
      </c>
      <c r="C283" s="118" t="s">
        <v>4579</v>
      </c>
      <c r="D283" s="119" t="s">
        <v>97</v>
      </c>
      <c r="E283" s="162">
        <v>10199306</v>
      </c>
      <c r="F283" s="119">
        <v>26451076</v>
      </c>
      <c r="G283" s="119">
        <v>2704005</v>
      </c>
      <c r="H283" s="120" t="str">
        <f>IF(G283="","",VLOOKUP(G283,ARANCEL!$B$5:$D$121,2,FALSE))</f>
        <v>PROVISORIO</v>
      </c>
      <c r="I283" s="121" t="s">
        <v>317</v>
      </c>
      <c r="J283" s="119">
        <v>1</v>
      </c>
      <c r="K283" s="122">
        <f>IF(G283="","",VLOOKUP(G283,ARANCEL!$B$5:$D$121,3,FALSE)*J283)</f>
        <v>3250</v>
      </c>
      <c r="L283" s="1229" t="s">
        <v>5292</v>
      </c>
      <c r="M283" s="1229">
        <v>4500235516</v>
      </c>
      <c r="N283" s="1229">
        <v>9400</v>
      </c>
    </row>
    <row r="284" spans="1:14" x14ac:dyDescent="0.25">
      <c r="A284" s="119" t="s">
        <v>305</v>
      </c>
      <c r="B284" s="164">
        <v>41782</v>
      </c>
      <c r="C284" s="118" t="s">
        <v>4579</v>
      </c>
      <c r="D284" s="119" t="s">
        <v>97</v>
      </c>
      <c r="E284" s="162">
        <v>10199306</v>
      </c>
      <c r="F284" s="119">
        <v>26451076</v>
      </c>
      <c r="G284" s="119">
        <v>2704003</v>
      </c>
      <c r="H284" s="120" t="str">
        <f>IF(G284="","",VLOOKUP(G284,ARANCEL!$B$5:$D$121,2,FALSE))</f>
        <v xml:space="preserve">CORONA PERIFERICA CON PERNO MUÑON COLADO </v>
      </c>
      <c r="I284" s="121" t="s">
        <v>317</v>
      </c>
      <c r="J284" s="119">
        <v>1</v>
      </c>
      <c r="K284" s="122">
        <f>IF(G284="","",VLOOKUP(G284,ARANCEL!$B$5:$D$121,3,FALSE)*J284)</f>
        <v>32612</v>
      </c>
      <c r="L284" s="1229" t="s">
        <v>5292</v>
      </c>
      <c r="M284" s="1229">
        <v>4500235516</v>
      </c>
      <c r="N284" s="1229">
        <v>9400</v>
      </c>
    </row>
    <row r="285" spans="1:14" x14ac:dyDescent="0.25">
      <c r="A285" s="169" t="s">
        <v>313</v>
      </c>
      <c r="B285" s="164">
        <v>41794</v>
      </c>
      <c r="C285" s="118" t="s">
        <v>4579</v>
      </c>
      <c r="D285" s="119" t="s">
        <v>6072</v>
      </c>
      <c r="E285" s="162">
        <v>10207119</v>
      </c>
      <c r="F285" s="119">
        <v>26451076</v>
      </c>
      <c r="G285" s="119">
        <v>2704003</v>
      </c>
      <c r="H285" s="120" t="str">
        <f>IF(G285="","",VLOOKUP(G285,ARANCEL!$B$5:$D$121,2,FALSE))</f>
        <v xml:space="preserve">CORONA PERIFERICA CON PERNO MUÑON COLADO </v>
      </c>
      <c r="I285" s="121"/>
      <c r="J285" s="119">
        <v>1</v>
      </c>
      <c r="K285" s="122">
        <f>IF(G285="","",VLOOKUP(G285,ARANCEL!$B$5:$D$121,3,FALSE)*J285)</f>
        <v>32612</v>
      </c>
      <c r="L285" s="1229" t="s">
        <v>6017</v>
      </c>
      <c r="M285" s="1229">
        <v>4500243712</v>
      </c>
      <c r="N285" s="1229">
        <v>9795</v>
      </c>
    </row>
    <row r="286" spans="1:14" x14ac:dyDescent="0.25">
      <c r="A286" s="169" t="s">
        <v>313</v>
      </c>
      <c r="B286" s="164">
        <v>41800</v>
      </c>
      <c r="C286" s="118" t="s">
        <v>4579</v>
      </c>
      <c r="D286" s="119" t="s">
        <v>97</v>
      </c>
      <c r="E286" s="162">
        <v>10210862</v>
      </c>
      <c r="F286" s="119">
        <v>26451076</v>
      </c>
      <c r="G286" s="119">
        <v>2704003</v>
      </c>
      <c r="H286" s="120" t="str">
        <f>IF(G286="","",VLOOKUP(G286,ARANCEL!$B$5:$D$121,2,FALSE))</f>
        <v xml:space="preserve">CORONA PERIFERICA CON PERNO MUÑON COLADO </v>
      </c>
      <c r="I286" s="121"/>
      <c r="J286" s="119">
        <v>1</v>
      </c>
      <c r="K286" s="122">
        <f>IF(G286="","",VLOOKUP(G286,ARANCEL!$B$5:$D$121,3,FALSE)*J286)</f>
        <v>32612</v>
      </c>
      <c r="L286" s="1229" t="s">
        <v>6017</v>
      </c>
      <c r="M286" s="1229">
        <v>4500243712</v>
      </c>
      <c r="N286" s="1229">
        <v>9795</v>
      </c>
    </row>
    <row r="287" spans="1:14" x14ac:dyDescent="0.25">
      <c r="A287" s="119" t="s">
        <v>305</v>
      </c>
      <c r="B287" s="164">
        <v>41858</v>
      </c>
      <c r="C287" s="118" t="s">
        <v>6284</v>
      </c>
      <c r="D287" s="119" t="s">
        <v>93</v>
      </c>
      <c r="E287" s="162">
        <v>10238210</v>
      </c>
      <c r="F287" s="119">
        <v>24361453</v>
      </c>
      <c r="G287" s="255">
        <v>2705003</v>
      </c>
      <c r="H287" s="120" t="str">
        <f>IF(G287="","",VLOOKUP(G287,ARANCEL!$B$5:$D$121,2,FALSE))</f>
        <v>INCRUSTACION ESTETICA (ART-GLASS O CERAMICA)</v>
      </c>
      <c r="I287" s="121" t="s">
        <v>618</v>
      </c>
      <c r="J287" s="119">
        <v>1</v>
      </c>
      <c r="K287" s="122">
        <f>IF(G287="","",VLOOKUP(G287,ARANCEL!$B$5:$D$121,3,FALSE)*J287)</f>
        <v>15676</v>
      </c>
      <c r="L287" s="1229" t="s">
        <v>6905</v>
      </c>
      <c r="M287" s="1229">
        <v>4500249977</v>
      </c>
      <c r="N287" s="1229" t="s">
        <v>6909</v>
      </c>
    </row>
    <row r="288" spans="1:14" x14ac:dyDescent="0.25">
      <c r="A288" s="255" t="s">
        <v>305</v>
      </c>
      <c r="B288" s="256">
        <v>41827</v>
      </c>
      <c r="C288" s="257" t="s">
        <v>5516</v>
      </c>
      <c r="D288" s="255" t="s">
        <v>94</v>
      </c>
      <c r="E288" s="258">
        <v>10221343</v>
      </c>
      <c r="F288" s="255">
        <v>26191916</v>
      </c>
      <c r="G288" s="255">
        <v>2705003</v>
      </c>
      <c r="H288" s="120" t="str">
        <f>IF(G288="","",VLOOKUP(G288,ARANCEL!$B$5:$D$121,2,FALSE))</f>
        <v>INCRUSTACION ESTETICA (ART-GLASS O CERAMICA)</v>
      </c>
      <c r="I288" s="121" t="s">
        <v>326</v>
      </c>
      <c r="J288" s="119">
        <v>1</v>
      </c>
      <c r="K288" s="122">
        <f>IF(G288="","",VLOOKUP(G288,ARANCEL!$B$5:$D$121,3,FALSE)*J288)</f>
        <v>15676</v>
      </c>
      <c r="L288" s="1229" t="s">
        <v>6017</v>
      </c>
      <c r="M288" s="1229">
        <v>4500243713</v>
      </c>
      <c r="N288" s="1229">
        <v>9796</v>
      </c>
    </row>
    <row r="289" spans="1:14" x14ac:dyDescent="0.25">
      <c r="A289" s="255" t="s">
        <v>305</v>
      </c>
      <c r="B289" s="256">
        <v>41862</v>
      </c>
      <c r="C289" s="257" t="s">
        <v>6377</v>
      </c>
      <c r="D289" s="255" t="s">
        <v>2162</v>
      </c>
      <c r="E289" s="258">
        <v>10240481</v>
      </c>
      <c r="F289" s="255">
        <v>27908341</v>
      </c>
      <c r="G289" s="255">
        <v>2704026</v>
      </c>
      <c r="H289" s="120" t="str">
        <f>IF(G289="","",VLOOKUP(G289,ARANCEL!$B$5:$D$121,2,FALSE))</f>
        <v>PROTESIS VALPLAST UNILATERAL (HASTA 4 PIEZAS)</v>
      </c>
      <c r="I289" s="121" t="s">
        <v>331</v>
      </c>
      <c r="J289" s="119">
        <v>1</v>
      </c>
      <c r="K289" s="122">
        <f>IF(G289="","",VLOOKUP(G289,ARANCEL!$B$5:$D$121,3,FALSE)*J289)</f>
        <v>44982</v>
      </c>
      <c r="L289" s="1229" t="s">
        <v>6905</v>
      </c>
      <c r="M289" s="1229">
        <v>4500249977</v>
      </c>
      <c r="N289" s="1229" t="s">
        <v>6909</v>
      </c>
    </row>
    <row r="290" spans="1:14" x14ac:dyDescent="0.25">
      <c r="A290" s="119" t="s">
        <v>305</v>
      </c>
      <c r="B290" s="164">
        <v>41743</v>
      </c>
      <c r="C290" s="118" t="s">
        <v>2068</v>
      </c>
      <c r="D290" s="119" t="s">
        <v>2164</v>
      </c>
      <c r="E290" s="162">
        <v>10189178</v>
      </c>
      <c r="F290" s="119">
        <v>25696978</v>
      </c>
      <c r="G290" s="119">
        <v>2705003</v>
      </c>
      <c r="H290" s="120" t="str">
        <f>IF(G290="","",VLOOKUP(G290,ARANCEL!$B$5:$D$121,2,FALSE))</f>
        <v>INCRUSTACION ESTETICA (ART-GLASS O CERAMICA)</v>
      </c>
      <c r="I290" s="121" t="s">
        <v>1184</v>
      </c>
      <c r="J290" s="119">
        <v>2</v>
      </c>
      <c r="K290" s="122">
        <f>IF(G290="","",VLOOKUP(G290,ARANCEL!$B$5:$D$121,3,FALSE)*J290)</f>
        <v>31352</v>
      </c>
      <c r="L290" s="1229" t="s">
        <v>4612</v>
      </c>
      <c r="M290" s="1229">
        <v>4500230032</v>
      </c>
      <c r="N290" s="1229">
        <v>9212</v>
      </c>
    </row>
    <row r="291" spans="1:14" x14ac:dyDescent="0.25">
      <c r="A291" s="119" t="s">
        <v>305</v>
      </c>
      <c r="B291" s="164">
        <v>42011</v>
      </c>
      <c r="C291" s="118" t="s">
        <v>9395</v>
      </c>
      <c r="D291" s="119" t="s">
        <v>91</v>
      </c>
      <c r="E291" s="162">
        <v>10306903</v>
      </c>
      <c r="F291" s="119">
        <v>30325426</v>
      </c>
      <c r="G291" s="119">
        <v>2704005</v>
      </c>
      <c r="H291" s="120" t="str">
        <f>IF(G291="","",VLOOKUP(G291,ARANCEL!$B$5:$D$121,2,FALSE))</f>
        <v>PROVISORIO</v>
      </c>
      <c r="I291" s="121" t="s">
        <v>323</v>
      </c>
      <c r="J291" s="119">
        <v>1</v>
      </c>
      <c r="K291" s="122">
        <f>IF(G291="","",VLOOKUP(G291,ARANCEL!$B$5:$D$121,3,FALSE)*J291)</f>
        <v>3250</v>
      </c>
      <c r="L291" s="1235" t="str">
        <f>IF(E291="","","IMPAGO")</f>
        <v>IMPAGO</v>
      </c>
      <c r="M291" s="1235" t="str">
        <f>IF(L291="IMPAGO","SIN O.C.","")</f>
        <v>SIN O.C.</v>
      </c>
      <c r="N291" s="1235" t="str">
        <f>IF(L291="IMPAGO","SIN FACT.","")</f>
        <v>SIN FACT.</v>
      </c>
    </row>
    <row r="292" spans="1:14" x14ac:dyDescent="0.25">
      <c r="A292" s="119" t="s">
        <v>305</v>
      </c>
      <c r="B292" s="164">
        <v>42020</v>
      </c>
      <c r="C292" s="118" t="s">
        <v>9395</v>
      </c>
      <c r="D292" s="119" t="s">
        <v>91</v>
      </c>
      <c r="E292" s="162">
        <v>10306903</v>
      </c>
      <c r="F292" s="119">
        <v>30325426</v>
      </c>
      <c r="G292" s="119">
        <v>2704031</v>
      </c>
      <c r="H292" s="120" t="str">
        <f>IF(G292="","",VLOOKUP(G292,ARANCEL!$B$5:$D$121,2,FALSE))</f>
        <v xml:space="preserve">PERNO MUÑON METALICO </v>
      </c>
      <c r="I292" s="121" t="s">
        <v>323</v>
      </c>
      <c r="J292" s="119">
        <v>1</v>
      </c>
      <c r="K292" s="122">
        <f>IF(G292="","",VLOOKUP(G292,ARANCEL!$B$5:$D$121,3,FALSE)*J292)</f>
        <v>12246</v>
      </c>
      <c r="L292" s="1235" t="str">
        <f>IF(E292="","","IMPAGO")</f>
        <v>IMPAGO</v>
      </c>
      <c r="M292" s="1235" t="str">
        <f>IF(L292="IMPAGO","SIN O.C.","")</f>
        <v>SIN O.C.</v>
      </c>
      <c r="N292" s="1235" t="str">
        <f>IF(L292="IMPAGO","SIN FACT.","")</f>
        <v>SIN FACT.</v>
      </c>
    </row>
    <row r="293" spans="1:14" x14ac:dyDescent="0.25">
      <c r="A293" s="119" t="s">
        <v>606</v>
      </c>
      <c r="B293" s="164">
        <v>42027</v>
      </c>
      <c r="C293" s="118" t="s">
        <v>9395</v>
      </c>
      <c r="D293" s="119" t="s">
        <v>91</v>
      </c>
      <c r="E293" s="162">
        <v>10306903</v>
      </c>
      <c r="F293" s="119">
        <v>30325426</v>
      </c>
      <c r="G293" s="119">
        <v>2704016</v>
      </c>
      <c r="H293" s="120" t="str">
        <f>IF(G293="","",VLOOKUP(G293,ARANCEL!$B$5:$D$121,2,FALSE))</f>
        <v xml:space="preserve">CORONA PROCERA </v>
      </c>
      <c r="I293" s="121" t="s">
        <v>323</v>
      </c>
      <c r="J293" s="119">
        <v>1</v>
      </c>
      <c r="K293" s="122">
        <f>IF(G293="","",VLOOKUP(G293,ARANCEL!$B$5:$D$121,3,FALSE)*J293)</f>
        <v>58477</v>
      </c>
      <c r="L293" s="1235" t="str">
        <f>IF(E293="","","IMPAGO")</f>
        <v>IMPAGO</v>
      </c>
      <c r="M293" s="1235" t="str">
        <f>IF(L293="IMPAGO","SIN O.C.","")</f>
        <v>SIN O.C.</v>
      </c>
      <c r="N293" s="1235" t="str">
        <f>IF(L293="IMPAGO","SIN FACT.","")</f>
        <v>SIN FACT.</v>
      </c>
    </row>
    <row r="294" spans="1:14" x14ac:dyDescent="0.25">
      <c r="A294" s="255" t="s">
        <v>305</v>
      </c>
      <c r="B294" s="256">
        <v>41437</v>
      </c>
      <c r="C294" s="257" t="s">
        <v>2257</v>
      </c>
      <c r="D294" s="255" t="s">
        <v>94</v>
      </c>
      <c r="E294" s="258">
        <v>10145442</v>
      </c>
      <c r="F294" s="255">
        <v>21640788</v>
      </c>
      <c r="G294" s="255">
        <v>2704005</v>
      </c>
      <c r="H294" s="120" t="str">
        <f>IF(G294="","",VLOOKUP(G294,ARANCEL!$B$5:$D$121,2,FALSE))</f>
        <v>PROVISORIO</v>
      </c>
      <c r="I294" s="602" t="s">
        <v>309</v>
      </c>
      <c r="J294" s="255">
        <v>1</v>
      </c>
      <c r="K294" s="122">
        <f>IF(G294="","",VLOOKUP(G294,ARANCEL!$B$5:$D$121,3,FALSE)*J294)</f>
        <v>3250</v>
      </c>
      <c r="L294" s="1235" t="str">
        <f>IF(E294="","","IMPAGO")</f>
        <v>IMPAGO</v>
      </c>
      <c r="M294" s="1235" t="str">
        <f>IF(L294="IMPAGO","SIN O.C.","")</f>
        <v>SIN O.C.</v>
      </c>
      <c r="N294" s="1235" t="str">
        <f>IF(L294="IMPAGO","SIN FACT.","")</f>
        <v>SIN FACT.</v>
      </c>
    </row>
    <row r="295" spans="1:14" x14ac:dyDescent="0.25">
      <c r="A295" s="255" t="s">
        <v>305</v>
      </c>
      <c r="B295" s="256">
        <v>41889</v>
      </c>
      <c r="C295" s="257" t="s">
        <v>2257</v>
      </c>
      <c r="D295" s="255" t="s">
        <v>94</v>
      </c>
      <c r="E295" s="258">
        <v>10253486</v>
      </c>
      <c r="F295" s="255">
        <v>27374621</v>
      </c>
      <c r="G295" s="255">
        <v>2704003</v>
      </c>
      <c r="H295" s="120" t="str">
        <f>IF(G295="","",VLOOKUP(G295,ARANCEL!$B$5:$D$121,2,FALSE))</f>
        <v xml:space="preserve">CORONA PERIFERICA CON PERNO MUÑON COLADO </v>
      </c>
      <c r="I295" s="121" t="s">
        <v>309</v>
      </c>
      <c r="J295" s="119">
        <v>1</v>
      </c>
      <c r="K295" s="122">
        <f>IF(G295="","",VLOOKUP(G295,ARANCEL!$B$5:$D$121,3,FALSE)*J295)</f>
        <v>32612</v>
      </c>
      <c r="L295" s="1229" t="s">
        <v>6905</v>
      </c>
      <c r="M295" s="1229">
        <v>4500251394</v>
      </c>
      <c r="N295" s="1229" t="s">
        <v>7149</v>
      </c>
    </row>
    <row r="296" spans="1:14" x14ac:dyDescent="0.25">
      <c r="A296" s="255" t="s">
        <v>305</v>
      </c>
      <c r="B296" s="256">
        <v>41779</v>
      </c>
      <c r="C296" s="257" t="s">
        <v>4721</v>
      </c>
      <c r="D296" s="255" t="s">
        <v>1241</v>
      </c>
      <c r="E296" s="258">
        <v>10201139</v>
      </c>
      <c r="F296" s="255">
        <v>26149711</v>
      </c>
      <c r="G296" s="255">
        <v>2705003</v>
      </c>
      <c r="H296" s="120" t="str">
        <f>IF(G296="","",VLOOKUP(G296,ARANCEL!$B$5:$D$121,2,FALSE))</f>
        <v>INCRUSTACION ESTETICA (ART-GLASS O CERAMICA)</v>
      </c>
      <c r="I296" s="121" t="s">
        <v>308</v>
      </c>
      <c r="J296" s="119">
        <v>1</v>
      </c>
      <c r="K296" s="122">
        <f>IF(G296="","",VLOOKUP(G296,ARANCEL!$B$5:$D$121,3,FALSE)*J296)</f>
        <v>15676</v>
      </c>
      <c r="L296" s="1229" t="s">
        <v>5292</v>
      </c>
      <c r="M296" s="1229">
        <v>4500235516</v>
      </c>
      <c r="N296" s="1229">
        <v>9400</v>
      </c>
    </row>
    <row r="297" spans="1:14" x14ac:dyDescent="0.25">
      <c r="A297" s="255" t="s">
        <v>305</v>
      </c>
      <c r="B297" s="256">
        <v>41759</v>
      </c>
      <c r="C297" s="257" t="s">
        <v>4340</v>
      </c>
      <c r="D297" s="255" t="s">
        <v>97</v>
      </c>
      <c r="E297" s="258">
        <v>10193872</v>
      </c>
      <c r="F297" s="255">
        <v>26094417</v>
      </c>
      <c r="G297" s="255">
        <v>2704005</v>
      </c>
      <c r="H297" s="120" t="str">
        <f>IF(G297="","",VLOOKUP(G297,ARANCEL!$B$5:$D$121,2,FALSE))</f>
        <v>PROVISORIO</v>
      </c>
      <c r="I297" s="121" t="s">
        <v>340</v>
      </c>
      <c r="J297" s="119">
        <v>1</v>
      </c>
      <c r="K297" s="122">
        <f>IF(G297="","",VLOOKUP(G297,ARANCEL!$B$5:$D$121,3,FALSE)*J297)</f>
        <v>3250</v>
      </c>
      <c r="L297" s="1229" t="s">
        <v>4612</v>
      </c>
      <c r="M297" s="1229">
        <v>4500230032</v>
      </c>
      <c r="N297" s="1229">
        <v>9212</v>
      </c>
    </row>
    <row r="298" spans="1:14" x14ac:dyDescent="0.25">
      <c r="A298" s="255" t="s">
        <v>305</v>
      </c>
      <c r="B298" s="256">
        <v>41778</v>
      </c>
      <c r="C298" s="257" t="s">
        <v>4340</v>
      </c>
      <c r="D298" s="255" t="s">
        <v>97</v>
      </c>
      <c r="E298" s="258">
        <v>10193872</v>
      </c>
      <c r="F298" s="255">
        <v>26094417</v>
      </c>
      <c r="G298" s="255">
        <v>2704003</v>
      </c>
      <c r="H298" s="120" t="str">
        <f>IF(G298="","",VLOOKUP(G298,ARANCEL!$B$5:$D$121,2,FALSE))</f>
        <v xml:space="preserve">CORONA PERIFERICA CON PERNO MUÑON COLADO </v>
      </c>
      <c r="I298" s="121" t="s">
        <v>311</v>
      </c>
      <c r="J298" s="119">
        <v>1</v>
      </c>
      <c r="K298" s="122">
        <f>IF(G298="","",VLOOKUP(G298,ARANCEL!$B$5:$D$121,3,FALSE)*J298)</f>
        <v>32612</v>
      </c>
      <c r="L298" s="1229" t="s">
        <v>5292</v>
      </c>
      <c r="M298" s="1229">
        <v>4500235516</v>
      </c>
      <c r="N298" s="1229">
        <v>9400</v>
      </c>
    </row>
    <row r="299" spans="1:14" x14ac:dyDescent="0.25">
      <c r="A299" s="255" t="s">
        <v>313</v>
      </c>
      <c r="B299" s="256">
        <v>41814</v>
      </c>
      <c r="C299" s="118" t="s">
        <v>4340</v>
      </c>
      <c r="D299" s="119" t="s">
        <v>97</v>
      </c>
      <c r="E299" s="162">
        <v>10215345</v>
      </c>
      <c r="F299" s="119">
        <v>26094417</v>
      </c>
      <c r="G299" s="255">
        <v>2704003</v>
      </c>
      <c r="H299" s="120" t="str">
        <f>IF(G299="","",VLOOKUP(G299,ARANCEL!$B$5:$D$121,2,FALSE))</f>
        <v xml:space="preserve">CORONA PERIFERICA CON PERNO MUÑON COLADO </v>
      </c>
      <c r="I299" s="121"/>
      <c r="J299" s="119">
        <v>1</v>
      </c>
      <c r="K299" s="122">
        <f>IF(G299="","",VLOOKUP(G299,ARANCEL!$B$5:$D$121,3,FALSE)*J299)</f>
        <v>32612</v>
      </c>
      <c r="L299" s="1229" t="s">
        <v>6017</v>
      </c>
      <c r="M299" s="1229">
        <v>4500243713</v>
      </c>
      <c r="N299" s="1229">
        <v>9796</v>
      </c>
    </row>
    <row r="300" spans="1:14" x14ac:dyDescent="0.25">
      <c r="A300" s="339" t="s">
        <v>313</v>
      </c>
      <c r="B300" s="256">
        <v>41807</v>
      </c>
      <c r="C300" s="118" t="s">
        <v>6079</v>
      </c>
      <c r="D300" s="119" t="s">
        <v>6080</v>
      </c>
      <c r="E300" s="162">
        <v>10212282</v>
      </c>
      <c r="F300" s="119">
        <v>26094417</v>
      </c>
      <c r="G300" s="255">
        <v>2704003</v>
      </c>
      <c r="H300" s="120" t="str">
        <f>IF(G300="","",VLOOKUP(G300,ARANCEL!$B$5:$D$121,2,FALSE))</f>
        <v xml:space="preserve">CORONA PERIFERICA CON PERNO MUÑON COLADO </v>
      </c>
      <c r="I300" s="121"/>
      <c r="J300" s="119">
        <v>1</v>
      </c>
      <c r="K300" s="122">
        <f>IF(G300="","",VLOOKUP(G300,ARANCEL!$B$5:$D$121,3,FALSE)*J300)</f>
        <v>32612</v>
      </c>
      <c r="L300" s="1229" t="s">
        <v>6017</v>
      </c>
      <c r="M300" s="1229">
        <v>4500243713</v>
      </c>
      <c r="N300" s="1229">
        <v>9796</v>
      </c>
    </row>
    <row r="301" spans="1:14" x14ac:dyDescent="0.25">
      <c r="A301" s="255" t="s">
        <v>305</v>
      </c>
      <c r="B301" s="256">
        <v>41885</v>
      </c>
      <c r="C301" s="118" t="s">
        <v>6817</v>
      </c>
      <c r="D301" s="119" t="s">
        <v>1619</v>
      </c>
      <c r="E301" s="162">
        <v>10251610</v>
      </c>
      <c r="F301" s="119">
        <v>26403960</v>
      </c>
      <c r="G301" s="255">
        <v>2705003</v>
      </c>
      <c r="H301" s="120" t="str">
        <f>IF(G301="","",VLOOKUP(G301,ARANCEL!$B$5:$D$121,2,FALSE))</f>
        <v>INCRUSTACION ESTETICA (ART-GLASS O CERAMICA)</v>
      </c>
      <c r="I301" s="121" t="s">
        <v>308</v>
      </c>
      <c r="J301" s="119">
        <v>1</v>
      </c>
      <c r="K301" s="122">
        <f>IF(G301="","",VLOOKUP(G301,ARANCEL!$B$5:$D$121,3,FALSE)*J301)</f>
        <v>15676</v>
      </c>
      <c r="L301" s="1235" t="str">
        <f>IF(E301="","","IMPAGO")</f>
        <v>IMPAGO</v>
      </c>
      <c r="M301" s="1235" t="str">
        <f>IF(L301="IMPAGO","SIN O.C.","")</f>
        <v>SIN O.C.</v>
      </c>
      <c r="N301" s="1235" t="str">
        <f>IF(L301="IMPAGO","SIN FACT.","")</f>
        <v>SIN FACT.</v>
      </c>
    </row>
    <row r="302" spans="1:14" x14ac:dyDescent="0.25">
      <c r="A302" s="255" t="s">
        <v>305</v>
      </c>
      <c r="B302" s="256">
        <v>41705</v>
      </c>
      <c r="C302" s="257" t="s">
        <v>3303</v>
      </c>
      <c r="D302" s="255" t="s">
        <v>2162</v>
      </c>
      <c r="E302" s="258">
        <v>10180343</v>
      </c>
      <c r="F302" s="255">
        <v>25328919</v>
      </c>
      <c r="G302" s="255">
        <v>2704005</v>
      </c>
      <c r="H302" s="120" t="str">
        <f>IF(G302="","",VLOOKUP(G302,ARANCEL!$B$5:$D$121,2,FALSE))</f>
        <v>PROVISORIO</v>
      </c>
      <c r="I302" s="121" t="s">
        <v>322</v>
      </c>
      <c r="J302" s="119">
        <v>1</v>
      </c>
      <c r="K302" s="122">
        <f>IF(G302="","",VLOOKUP(G302,ARANCEL!$B$5:$D$121,3,FALSE)*J302)</f>
        <v>3250</v>
      </c>
      <c r="L302" s="1229" t="s">
        <v>3058</v>
      </c>
      <c r="M302" s="1229">
        <v>4500225672</v>
      </c>
      <c r="N302" s="1229">
        <v>8931</v>
      </c>
    </row>
    <row r="303" spans="1:14" s="924" customFormat="1" x14ac:dyDescent="0.25">
      <c r="A303" s="255" t="s">
        <v>305</v>
      </c>
      <c r="B303" s="256">
        <v>41788</v>
      </c>
      <c r="C303" s="257" t="s">
        <v>3303</v>
      </c>
      <c r="D303" s="255">
        <v>25329819</v>
      </c>
      <c r="E303" s="258">
        <v>10180343</v>
      </c>
      <c r="F303" s="255">
        <v>25329819</v>
      </c>
      <c r="G303" s="255">
        <v>2704003</v>
      </c>
      <c r="H303" s="120" t="str">
        <f>IF(G303="","",VLOOKUP(G303,ARANCEL!$B$5:$D$121,2,FALSE))</f>
        <v xml:space="preserve">CORONA PERIFERICA CON PERNO MUÑON COLADO </v>
      </c>
      <c r="I303" s="121" t="s">
        <v>322</v>
      </c>
      <c r="J303" s="119">
        <v>1</v>
      </c>
      <c r="K303" s="122">
        <f>IF(G303="","",VLOOKUP(G303,ARANCEL!$B$5:$D$121,3,FALSE)*J303)</f>
        <v>32612</v>
      </c>
      <c r="L303" s="1235" t="str">
        <f>IF(E303="","","IMPAGO")</f>
        <v>IMPAGO</v>
      </c>
      <c r="M303" s="1235" t="str">
        <f>IF(L303="IMPAGO","SIN O.C.","")</f>
        <v>SIN O.C.</v>
      </c>
      <c r="N303" s="1235" t="str">
        <f>IF(L303="IMPAGO","SIN FACT.","")</f>
        <v>SIN FACT.</v>
      </c>
    </row>
    <row r="304" spans="1:14" x14ac:dyDescent="0.25">
      <c r="A304" s="255" t="s">
        <v>305</v>
      </c>
      <c r="B304" s="256">
        <v>41956</v>
      </c>
      <c r="C304" s="257" t="s">
        <v>8632</v>
      </c>
      <c r="D304" s="255" t="s">
        <v>2162</v>
      </c>
      <c r="E304" s="258">
        <v>10280450</v>
      </c>
      <c r="F304" s="255">
        <v>29165505</v>
      </c>
      <c r="G304" s="255">
        <v>2704005</v>
      </c>
      <c r="H304" s="120" t="str">
        <f>IF(G304="","",VLOOKUP(G304,ARANCEL!$B$5:$D$121,2,FALSE))</f>
        <v>PROVISORIO</v>
      </c>
      <c r="I304" s="121" t="s">
        <v>337</v>
      </c>
      <c r="J304" s="119">
        <v>1</v>
      </c>
      <c r="K304" s="122">
        <f>IF(G304="","",VLOOKUP(G304,ARANCEL!$B$5:$D$121,3,FALSE)*J304)</f>
        <v>3250</v>
      </c>
      <c r="L304" s="1229" t="s">
        <v>8256</v>
      </c>
      <c r="M304" s="1229">
        <v>4500265515</v>
      </c>
      <c r="N304" s="1229" t="s">
        <v>8951</v>
      </c>
    </row>
    <row r="305" spans="1:14" x14ac:dyDescent="0.25">
      <c r="A305" s="255" t="s">
        <v>305</v>
      </c>
      <c r="B305" s="256">
        <v>41967</v>
      </c>
      <c r="C305" s="257" t="s">
        <v>8632</v>
      </c>
      <c r="D305" s="255" t="s">
        <v>2162</v>
      </c>
      <c r="E305" s="258">
        <v>10280450</v>
      </c>
      <c r="F305" s="255">
        <v>29165505</v>
      </c>
      <c r="G305" s="255">
        <v>2704001</v>
      </c>
      <c r="H305" s="120" t="str">
        <f>IF(G305="","",VLOOKUP(G305,ARANCEL!$B$5:$D$121,2,FALSE))</f>
        <v xml:space="preserve">CORONA DE SUSTITUCION </v>
      </c>
      <c r="I305" s="121" t="s">
        <v>337</v>
      </c>
      <c r="J305" s="119">
        <v>1</v>
      </c>
      <c r="K305" s="122">
        <f>IF(G305="","",VLOOKUP(G305,ARANCEL!$B$5:$D$121,3,FALSE)*J305)</f>
        <v>25865</v>
      </c>
      <c r="L305" s="1229" t="s">
        <v>8256</v>
      </c>
      <c r="M305" s="1229">
        <v>4500265515</v>
      </c>
      <c r="N305" s="1229" t="s">
        <v>8951</v>
      </c>
    </row>
    <row r="306" spans="1:14" x14ac:dyDescent="0.25">
      <c r="A306" s="255" t="s">
        <v>305</v>
      </c>
      <c r="B306" s="256">
        <v>41995</v>
      </c>
      <c r="C306" s="257" t="s">
        <v>9000</v>
      </c>
      <c r="D306" s="255" t="s">
        <v>1241</v>
      </c>
      <c r="E306" s="258">
        <v>10297672</v>
      </c>
      <c r="F306" s="255">
        <v>26569421</v>
      </c>
      <c r="G306" s="255">
        <v>2704005</v>
      </c>
      <c r="H306" s="120" t="str">
        <f>IF(G306="","",VLOOKUP(G306,ARANCEL!$B$5:$D$121,2,FALSE))</f>
        <v>PROVISORIO</v>
      </c>
      <c r="I306" s="121" t="s">
        <v>633</v>
      </c>
      <c r="J306" s="119">
        <v>1</v>
      </c>
      <c r="K306" s="122">
        <f>IF(G306="","",VLOOKUP(G306,ARANCEL!$B$5:$D$121,3,FALSE)*J306)</f>
        <v>3250</v>
      </c>
      <c r="L306" s="1349" t="s">
        <v>9431</v>
      </c>
      <c r="M306" s="1349">
        <v>4500269293</v>
      </c>
      <c r="N306" s="1349" t="s">
        <v>9455</v>
      </c>
    </row>
    <row r="307" spans="1:14" x14ac:dyDescent="0.25">
      <c r="A307" s="255" t="s">
        <v>305</v>
      </c>
      <c r="B307" s="256">
        <v>42009</v>
      </c>
      <c r="C307" s="257" t="s">
        <v>9266</v>
      </c>
      <c r="D307" s="255" t="s">
        <v>1241</v>
      </c>
      <c r="E307" s="258">
        <v>10304452</v>
      </c>
      <c r="F307" s="255">
        <v>29569421</v>
      </c>
      <c r="G307" s="255">
        <v>2704005</v>
      </c>
      <c r="H307" s="120" t="str">
        <f>IF(G307="","",VLOOKUP(G307,ARANCEL!$B$5:$D$121,2,FALSE))</f>
        <v>PROVISORIO</v>
      </c>
      <c r="I307" s="121" t="s">
        <v>633</v>
      </c>
      <c r="J307" s="119">
        <v>1</v>
      </c>
      <c r="K307" s="122">
        <f>IF(G307="","",VLOOKUP(G307,ARANCEL!$B$5:$D$121,3,FALSE)*J307)</f>
        <v>3250</v>
      </c>
      <c r="L307" s="1349" t="s">
        <v>9431</v>
      </c>
      <c r="M307" s="1349">
        <v>4500269293</v>
      </c>
      <c r="N307" s="1349" t="s">
        <v>9455</v>
      </c>
    </row>
    <row r="308" spans="1:14" s="374" customFormat="1" x14ac:dyDescent="0.25">
      <c r="A308" s="255" t="s">
        <v>606</v>
      </c>
      <c r="B308" s="256">
        <v>42009</v>
      </c>
      <c r="C308" s="257" t="s">
        <v>9266</v>
      </c>
      <c r="D308" s="255" t="s">
        <v>1241</v>
      </c>
      <c r="E308" s="258">
        <v>10304452</v>
      </c>
      <c r="F308" s="255">
        <v>29569421</v>
      </c>
      <c r="G308" s="255">
        <v>2704003</v>
      </c>
      <c r="H308" s="120" t="str">
        <f>IF(G308="","",VLOOKUP(G308,ARANCEL!$B$5:$D$121,2,FALSE))</f>
        <v xml:space="preserve">CORONA PERIFERICA CON PERNO MUÑON COLADO </v>
      </c>
      <c r="I308" s="121" t="s">
        <v>633</v>
      </c>
      <c r="J308" s="119">
        <v>1</v>
      </c>
      <c r="K308" s="122">
        <f>IF(G308="","",VLOOKUP(G308,ARANCEL!$B$5:$D$121,3,FALSE)*J308)</f>
        <v>32612</v>
      </c>
      <c r="L308" s="1349" t="s">
        <v>9431</v>
      </c>
      <c r="M308" s="1349">
        <v>4500269293</v>
      </c>
      <c r="N308" s="1349" t="s">
        <v>9455</v>
      </c>
    </row>
    <row r="309" spans="1:14" s="374" customFormat="1" x14ac:dyDescent="0.25">
      <c r="A309" s="255" t="s">
        <v>305</v>
      </c>
      <c r="B309" s="256">
        <v>41557</v>
      </c>
      <c r="C309" s="118" t="s">
        <v>2256</v>
      </c>
      <c r="D309" s="119" t="s">
        <v>92</v>
      </c>
      <c r="E309" s="162">
        <v>10158138</v>
      </c>
      <c r="F309" s="119">
        <v>22632406</v>
      </c>
      <c r="G309" s="255">
        <v>2704005</v>
      </c>
      <c r="H309" s="120" t="str">
        <f>IF(G309="","",VLOOKUP(G309,ARANCEL!$B$5:$D$121,2,FALSE))</f>
        <v>PROVISORIO</v>
      </c>
      <c r="I309" s="121" t="s">
        <v>363</v>
      </c>
      <c r="J309" s="119">
        <v>3</v>
      </c>
      <c r="K309" s="122">
        <f>IF(G309="","",VLOOKUP(G309,ARANCEL!$B$5:$D$121,3,FALSE)*J309)</f>
        <v>9750</v>
      </c>
      <c r="L309" s="1235" t="str">
        <f>IF(E309="","","IMPAGO")</f>
        <v>IMPAGO</v>
      </c>
      <c r="M309" s="1235" t="str">
        <f>IF(L309="IMPAGO","SIN O.C.","")</f>
        <v>SIN O.C.</v>
      </c>
      <c r="N309" s="1235" t="str">
        <f>IF(L309="IMPAGO","SIN FACT.","")</f>
        <v>SIN FACT.</v>
      </c>
    </row>
    <row r="310" spans="1:14" x14ac:dyDescent="0.25">
      <c r="A310" s="255" t="s">
        <v>305</v>
      </c>
      <c r="B310" s="256">
        <v>41746</v>
      </c>
      <c r="C310" s="257" t="s">
        <v>4171</v>
      </c>
      <c r="D310" s="255" t="s">
        <v>92</v>
      </c>
      <c r="E310" s="258">
        <v>10190894</v>
      </c>
      <c r="F310" s="255">
        <v>25557023</v>
      </c>
      <c r="G310" s="255">
        <v>2704005</v>
      </c>
      <c r="H310" s="120" t="str">
        <f>IF(G310="","",VLOOKUP(G310,ARANCEL!$B$5:$D$121,2,FALSE))</f>
        <v>PROVISORIO</v>
      </c>
      <c r="I310" s="121" t="s">
        <v>324</v>
      </c>
      <c r="J310" s="119">
        <v>1</v>
      </c>
      <c r="K310" s="122">
        <f>IF(G310="","",VLOOKUP(G310,ARANCEL!$B$5:$D$121,3,FALSE)*J310)</f>
        <v>3250</v>
      </c>
      <c r="L310" s="1229" t="s">
        <v>4612</v>
      </c>
      <c r="M310" s="1229">
        <v>4500230032</v>
      </c>
      <c r="N310" s="1229">
        <v>9212</v>
      </c>
    </row>
    <row r="311" spans="1:14" x14ac:dyDescent="0.25">
      <c r="A311" s="255" t="s">
        <v>305</v>
      </c>
      <c r="B311" s="256">
        <v>41754</v>
      </c>
      <c r="C311" s="257" t="s">
        <v>4171</v>
      </c>
      <c r="D311" s="255" t="s">
        <v>92</v>
      </c>
      <c r="E311" s="258">
        <v>10190894</v>
      </c>
      <c r="F311" s="255">
        <v>25557023</v>
      </c>
      <c r="G311" s="255">
        <v>2704003</v>
      </c>
      <c r="H311" s="120" t="str">
        <f>IF(G311="","",VLOOKUP(G311,ARANCEL!$B$5:$D$121,2,FALSE))</f>
        <v xml:space="preserve">CORONA PERIFERICA CON PERNO MUÑON COLADO </v>
      </c>
      <c r="I311" s="121" t="s">
        <v>324</v>
      </c>
      <c r="J311" s="119">
        <v>1</v>
      </c>
      <c r="K311" s="122">
        <f>IF(G311="","",VLOOKUP(G311,ARANCEL!$B$5:$D$121,3,FALSE)*J311)</f>
        <v>32612</v>
      </c>
      <c r="L311" s="1229" t="s">
        <v>4612</v>
      </c>
      <c r="M311" s="1229">
        <v>4500230032</v>
      </c>
      <c r="N311" s="1229">
        <v>9212</v>
      </c>
    </row>
    <row r="312" spans="1:14" x14ac:dyDescent="0.25">
      <c r="A312" s="119" t="s">
        <v>305</v>
      </c>
      <c r="B312" s="164">
        <v>41947</v>
      </c>
      <c r="C312" s="118" t="s">
        <v>1239</v>
      </c>
      <c r="D312" s="119" t="s">
        <v>91</v>
      </c>
      <c r="E312" s="162">
        <v>10276508</v>
      </c>
      <c r="F312" s="119">
        <v>29040908</v>
      </c>
      <c r="G312" s="119">
        <v>2704005</v>
      </c>
      <c r="H312" s="120" t="str">
        <f>IF(G312="","",VLOOKUP(G312,ARANCEL!$B$5:$D$121,2,FALSE))</f>
        <v>PROVISORIO</v>
      </c>
      <c r="I312" s="121" t="s">
        <v>312</v>
      </c>
      <c r="J312" s="119">
        <v>1</v>
      </c>
      <c r="K312" s="122">
        <f>IF(G312="","",VLOOKUP(G312,ARANCEL!$B$5:$D$121,3,FALSE)*J312)</f>
        <v>3250</v>
      </c>
      <c r="L312" s="1229" t="s">
        <v>8279</v>
      </c>
      <c r="M312" s="1229">
        <v>4500260678</v>
      </c>
      <c r="N312" s="1229" t="s">
        <v>8297</v>
      </c>
    </row>
    <row r="313" spans="1:14" x14ac:dyDescent="0.25">
      <c r="A313" s="255" t="s">
        <v>305</v>
      </c>
      <c r="B313" s="256">
        <v>41958</v>
      </c>
      <c r="C313" s="257" t="s">
        <v>1239</v>
      </c>
      <c r="D313" s="255" t="s">
        <v>91</v>
      </c>
      <c r="E313" s="258">
        <v>10276508</v>
      </c>
      <c r="F313" s="255">
        <v>29040908</v>
      </c>
      <c r="G313" s="255">
        <v>2704003</v>
      </c>
      <c r="H313" s="120" t="str">
        <f>IF(G313="","",VLOOKUP(G313,ARANCEL!$B$5:$D$121,2,FALSE))</f>
        <v xml:space="preserve">CORONA PERIFERICA CON PERNO MUÑON COLADO </v>
      </c>
      <c r="I313" s="121" t="s">
        <v>318</v>
      </c>
      <c r="J313" s="119">
        <v>1</v>
      </c>
      <c r="K313" s="122">
        <f>IF(G313="","",VLOOKUP(G313,ARANCEL!$B$5:$D$121,3,FALSE)*J313)</f>
        <v>32612</v>
      </c>
      <c r="L313" s="1229" t="s">
        <v>8256</v>
      </c>
      <c r="M313" s="1229">
        <v>4500265515</v>
      </c>
      <c r="N313" s="1229" t="s">
        <v>8951</v>
      </c>
    </row>
    <row r="314" spans="1:14" x14ac:dyDescent="0.25">
      <c r="A314" s="1159" t="s">
        <v>305</v>
      </c>
      <c r="B314" s="256">
        <v>41921</v>
      </c>
      <c r="C314" s="257" t="s">
        <v>7622</v>
      </c>
      <c r="D314" s="255" t="s">
        <v>94</v>
      </c>
      <c r="E314" s="258">
        <v>10263793</v>
      </c>
      <c r="F314" s="255">
        <v>28225370</v>
      </c>
      <c r="G314" s="255">
        <v>2702001</v>
      </c>
      <c r="H314" s="120" t="str">
        <f>IF(G314="","",VLOOKUP(G314,ARANCEL!$B$5:$D$121,2,FALSE))</f>
        <v>LABORATORIO PROVISORIO SOBRE IMPLANTE</v>
      </c>
      <c r="I314" s="121" t="s">
        <v>323</v>
      </c>
      <c r="J314" s="119">
        <v>1</v>
      </c>
      <c r="K314" s="122">
        <f>IF(G314="","",VLOOKUP(G314,ARANCEL!$B$5:$D$121,3,FALSE)*J314)</f>
        <v>7872</v>
      </c>
      <c r="L314" s="1229" t="s">
        <v>8279</v>
      </c>
      <c r="M314" s="1229">
        <v>4500259067</v>
      </c>
      <c r="N314" s="1229" t="s">
        <v>8285</v>
      </c>
    </row>
    <row r="315" spans="1:14" x14ac:dyDescent="0.25">
      <c r="A315" s="412" t="s">
        <v>305</v>
      </c>
      <c r="B315" s="256">
        <v>41949</v>
      </c>
      <c r="C315" s="257" t="s">
        <v>7622</v>
      </c>
      <c r="D315" s="255" t="s">
        <v>94</v>
      </c>
      <c r="E315" s="258">
        <v>10263793</v>
      </c>
      <c r="F315" s="255">
        <v>28225370</v>
      </c>
      <c r="G315" s="255">
        <v>2702001</v>
      </c>
      <c r="H315" s="120" t="str">
        <f>IF(G315="","",VLOOKUP(G315,ARANCEL!$B$5:$D$121,2,FALSE))</f>
        <v>LABORATORIO PROVISORIO SOBRE IMPLANTE</v>
      </c>
      <c r="I315" s="121" t="s">
        <v>664</v>
      </c>
      <c r="J315" s="119">
        <v>2</v>
      </c>
      <c r="K315" s="122">
        <f>IF(G315="","",VLOOKUP(G315,ARANCEL!$B$5:$D$121,3,FALSE)*J315)</f>
        <v>15744</v>
      </c>
      <c r="L315" s="1229" t="s">
        <v>8279</v>
      </c>
      <c r="M315" s="1229">
        <v>4500260678</v>
      </c>
      <c r="N315" s="1229" t="s">
        <v>8297</v>
      </c>
    </row>
    <row r="316" spans="1:14" x14ac:dyDescent="0.25">
      <c r="A316" s="119" t="s">
        <v>313</v>
      </c>
      <c r="B316" s="164">
        <v>42031</v>
      </c>
      <c r="C316" s="118" t="s">
        <v>7622</v>
      </c>
      <c r="D316" s="119" t="s">
        <v>94</v>
      </c>
      <c r="E316" s="162">
        <v>10313340</v>
      </c>
      <c r="F316" s="119">
        <v>28225370</v>
      </c>
      <c r="G316" s="119">
        <v>2702002</v>
      </c>
      <c r="H316" s="120" t="str">
        <f>IF(G316="","",VLOOKUP(G316,ARANCEL!$B$5:$D$121,2,FALSE))</f>
        <v xml:space="preserve">LABORATORIO CORONA CEMENTADA SOBRE IMPLANTE </v>
      </c>
      <c r="I316" s="121"/>
      <c r="J316" s="169">
        <v>2</v>
      </c>
      <c r="K316" s="122">
        <f>IF(G316="","",VLOOKUP(G316,ARANCEL!$B$5:$D$121,3,FALSE)*J316)</f>
        <v>63756</v>
      </c>
      <c r="L316" s="1235" t="str">
        <f>IF(E316="","","IMPAGO")</f>
        <v>IMPAGO</v>
      </c>
      <c r="M316" s="1235" t="str">
        <f>IF(L316="IMPAGO","SIN O.C.","")</f>
        <v>SIN O.C.</v>
      </c>
      <c r="N316" s="1235" t="str">
        <f>IF(L316="IMPAGO","SIN FACT.","")</f>
        <v>SIN FACT.</v>
      </c>
    </row>
    <row r="317" spans="1:14" s="374" customFormat="1" x14ac:dyDescent="0.25">
      <c r="A317" s="255" t="s">
        <v>305</v>
      </c>
      <c r="B317" s="256">
        <v>41891</v>
      </c>
      <c r="C317" s="257" t="s">
        <v>6979</v>
      </c>
      <c r="D317" s="255" t="s">
        <v>2164</v>
      </c>
      <c r="E317" s="258">
        <v>10254504</v>
      </c>
      <c r="F317" s="255">
        <v>27818678</v>
      </c>
      <c r="G317" s="255">
        <v>2705003</v>
      </c>
      <c r="H317" s="120" t="str">
        <f>IF(G317="","",VLOOKUP(G317,ARANCEL!$B$5:$D$121,2,FALSE))</f>
        <v>INCRUSTACION ESTETICA (ART-GLASS O CERAMICA)</v>
      </c>
      <c r="I317" s="121" t="s">
        <v>7745</v>
      </c>
      <c r="J317" s="119">
        <v>3</v>
      </c>
      <c r="K317" s="122">
        <f>IF(G317="","",VLOOKUP(G317,ARANCEL!$B$5:$D$121,3,FALSE)*J317)</f>
        <v>47028</v>
      </c>
      <c r="L317" s="1235" t="str">
        <f>IF(E317="","","IMPAGO")</f>
        <v>IMPAGO</v>
      </c>
      <c r="M317" s="1235" t="str">
        <f>IF(L317="IMPAGO","SIN O.C.","")</f>
        <v>SIN O.C.</v>
      </c>
      <c r="N317" s="1235" t="str">
        <f>IF(L317="IMPAGO","SIN FACT.","")</f>
        <v>SIN FACT.</v>
      </c>
    </row>
    <row r="318" spans="1:14" x14ac:dyDescent="0.25">
      <c r="A318" s="119" t="s">
        <v>305</v>
      </c>
      <c r="B318" s="164">
        <v>41837</v>
      </c>
      <c r="C318" s="118" t="s">
        <v>5820</v>
      </c>
      <c r="D318" s="119" t="s">
        <v>94</v>
      </c>
      <c r="E318" s="162">
        <v>10226799</v>
      </c>
      <c r="F318" s="119">
        <v>27005376</v>
      </c>
      <c r="G318" s="119">
        <v>2705003</v>
      </c>
      <c r="H318" s="120" t="str">
        <f>IF(G318="","",VLOOKUP(G318,ARANCEL!$B$5:$D$121,2,FALSE))</f>
        <v>INCRUSTACION ESTETICA (ART-GLASS O CERAMICA)</v>
      </c>
      <c r="I318" s="121" t="s">
        <v>308</v>
      </c>
      <c r="J318" s="119">
        <v>1</v>
      </c>
      <c r="K318" s="122">
        <f>IF(G318="","",VLOOKUP(G318,ARANCEL!$B$5:$D$121,3,FALSE)*J318)</f>
        <v>15676</v>
      </c>
      <c r="L318" s="1229" t="s">
        <v>6017</v>
      </c>
      <c r="M318" s="1229">
        <v>4500243713</v>
      </c>
      <c r="N318" s="1229">
        <v>9796</v>
      </c>
    </row>
    <row r="319" spans="1:14" x14ac:dyDescent="0.25">
      <c r="A319" s="119" t="s">
        <v>305</v>
      </c>
      <c r="B319" s="164">
        <v>41893</v>
      </c>
      <c r="C319" s="118" t="s">
        <v>7035</v>
      </c>
      <c r="D319" s="119" t="s">
        <v>94</v>
      </c>
      <c r="E319" s="162">
        <v>10255738</v>
      </c>
      <c r="F319" s="119">
        <v>28502138</v>
      </c>
      <c r="G319" s="119">
        <v>2704005</v>
      </c>
      <c r="H319" s="120" t="str">
        <f>IF(G319="","",VLOOKUP(G319,ARANCEL!$B$5:$D$121,2,FALSE))</f>
        <v>PROVISORIO</v>
      </c>
      <c r="I319" s="121" t="s">
        <v>340</v>
      </c>
      <c r="J319" s="119">
        <v>1</v>
      </c>
      <c r="K319" s="122">
        <f>IF(G319="","",VLOOKUP(G319,ARANCEL!$B$5:$D$121,3,FALSE)*J319)</f>
        <v>3250</v>
      </c>
      <c r="L319" s="1229" t="s">
        <v>7548</v>
      </c>
      <c r="M319" s="1229">
        <v>4500254864</v>
      </c>
      <c r="N319" s="1229" t="s">
        <v>7561</v>
      </c>
    </row>
    <row r="320" spans="1:14" s="374" customFormat="1" x14ac:dyDescent="0.25">
      <c r="A320" s="339" t="s">
        <v>305</v>
      </c>
      <c r="B320" s="256">
        <v>41913</v>
      </c>
      <c r="C320" s="118" t="s">
        <v>7035</v>
      </c>
      <c r="D320" s="119" t="s">
        <v>94</v>
      </c>
      <c r="E320" s="162">
        <v>10255738</v>
      </c>
      <c r="F320" s="119">
        <v>28502138</v>
      </c>
      <c r="G320" s="255">
        <v>2704003</v>
      </c>
      <c r="H320" s="120" t="str">
        <f>IF(G320="","",VLOOKUP(G320,ARANCEL!$B$5:$D$121,2,FALSE))</f>
        <v xml:space="preserve">CORONA PERIFERICA CON PERNO MUÑON COLADO </v>
      </c>
      <c r="I320" s="121" t="s">
        <v>340</v>
      </c>
      <c r="J320" s="119">
        <v>1</v>
      </c>
      <c r="K320" s="122">
        <f>IF(G320="","",VLOOKUP(G320,ARANCEL!$B$5:$D$121,3,FALSE)*J320)</f>
        <v>32612</v>
      </c>
      <c r="L320" s="1229" t="s">
        <v>7548</v>
      </c>
      <c r="M320" s="1229">
        <v>4500254864</v>
      </c>
      <c r="N320" s="1229" t="s">
        <v>7561</v>
      </c>
    </row>
    <row r="321" spans="1:14" s="374" customFormat="1" x14ac:dyDescent="0.25">
      <c r="A321" s="412" t="s">
        <v>305</v>
      </c>
      <c r="B321" s="256">
        <v>41988</v>
      </c>
      <c r="C321" s="257" t="s">
        <v>7035</v>
      </c>
      <c r="D321" s="255" t="s">
        <v>94</v>
      </c>
      <c r="E321" s="258">
        <v>10294438</v>
      </c>
      <c r="F321" s="255">
        <v>26760994</v>
      </c>
      <c r="G321" s="255">
        <v>2702048</v>
      </c>
      <c r="H321" s="120" t="str">
        <f>IF(G321="","",VLOOKUP(G321,ARANCEL!$B$5:$D$121,2,FALSE))</f>
        <v xml:space="preserve">SERVICIO LAB. IMPLANTE CORONA CEMENTADA/ATORNILLADA </v>
      </c>
      <c r="I321" s="121" t="s">
        <v>681</v>
      </c>
      <c r="J321" s="169">
        <v>4</v>
      </c>
      <c r="K321" s="122">
        <f>IF(G321="","",VLOOKUP(G321,ARANCEL!$B$5:$D$121,3,FALSE)*J321)</f>
        <v>175428</v>
      </c>
      <c r="L321" s="1349" t="s">
        <v>9431</v>
      </c>
      <c r="M321" s="1349">
        <v>4500269293</v>
      </c>
      <c r="N321" s="1349" t="s">
        <v>9455</v>
      </c>
    </row>
    <row r="322" spans="1:14" s="374" customFormat="1" x14ac:dyDescent="0.25">
      <c r="A322" s="255" t="s">
        <v>305</v>
      </c>
      <c r="B322" s="256">
        <v>41757</v>
      </c>
      <c r="C322" s="257" t="s">
        <v>4281</v>
      </c>
      <c r="D322" s="255" t="s">
        <v>92</v>
      </c>
      <c r="E322" s="258">
        <v>10192829</v>
      </c>
      <c r="F322" s="255">
        <v>25879511</v>
      </c>
      <c r="G322" s="255">
        <v>2704005</v>
      </c>
      <c r="H322" s="120" t="str">
        <f>IF(G322="","",VLOOKUP(G322,ARANCEL!$B$5:$D$121,2,FALSE))</f>
        <v>PROVISORIO</v>
      </c>
      <c r="I322" s="121" t="s">
        <v>316</v>
      </c>
      <c r="J322" s="119">
        <v>1</v>
      </c>
      <c r="K322" s="122">
        <f>IF(G322="","",VLOOKUP(G322,ARANCEL!$B$5:$D$121,3,FALSE)*J322)</f>
        <v>3250</v>
      </c>
      <c r="L322" s="1229" t="s">
        <v>4612</v>
      </c>
      <c r="M322" s="1229">
        <v>4500230032</v>
      </c>
      <c r="N322" s="1229">
        <v>9212</v>
      </c>
    </row>
    <row r="323" spans="1:14" s="387" customFormat="1" x14ac:dyDescent="0.25">
      <c r="A323" s="782" t="s">
        <v>305</v>
      </c>
      <c r="B323" s="256">
        <v>41788</v>
      </c>
      <c r="C323" s="257" t="s">
        <v>4281</v>
      </c>
      <c r="D323" s="255" t="s">
        <v>92</v>
      </c>
      <c r="E323" s="258">
        <v>10192829</v>
      </c>
      <c r="F323" s="255">
        <v>25879511</v>
      </c>
      <c r="G323" s="255">
        <v>2704003</v>
      </c>
      <c r="H323" s="120" t="str">
        <f>IF(G323="","",VLOOKUP(G323,ARANCEL!$B$5:$D$121,2,FALSE))</f>
        <v xml:space="preserve">CORONA PERIFERICA CON PERNO MUÑON COLADO </v>
      </c>
      <c r="I323" s="121" t="s">
        <v>316</v>
      </c>
      <c r="J323" s="119">
        <v>1</v>
      </c>
      <c r="K323" s="122">
        <f>IF(G323="","",VLOOKUP(G323,ARANCEL!$B$5:$D$121,3,FALSE)*J323)</f>
        <v>32612</v>
      </c>
      <c r="L323" s="1229" t="s">
        <v>5292</v>
      </c>
      <c r="M323" s="1229">
        <v>4500235516</v>
      </c>
      <c r="N323" s="1229">
        <v>9400</v>
      </c>
    </row>
    <row r="324" spans="1:14" s="237" customFormat="1" ht="15" customHeight="1" x14ac:dyDescent="0.25">
      <c r="A324" s="119" t="s">
        <v>305</v>
      </c>
      <c r="B324" s="164">
        <v>41988</v>
      </c>
      <c r="C324" s="118" t="s">
        <v>8663</v>
      </c>
      <c r="D324" s="119" t="s">
        <v>92</v>
      </c>
      <c r="E324" s="162">
        <v>10295773</v>
      </c>
      <c r="F324" s="119">
        <v>29064104</v>
      </c>
      <c r="G324" s="119">
        <v>2704005</v>
      </c>
      <c r="H324" s="120" t="str">
        <f>IF(G324="","",VLOOKUP(G324,ARANCEL!$B$5:$D$121,2,FALSE))</f>
        <v>PROVISORIO</v>
      </c>
      <c r="I324" s="121" t="s">
        <v>329</v>
      </c>
      <c r="J324" s="119">
        <v>1</v>
      </c>
      <c r="K324" s="122">
        <f>IF(G324="","",VLOOKUP(G324,ARANCEL!$B$5:$D$121,3,FALSE)*J324)</f>
        <v>3250</v>
      </c>
      <c r="L324" s="1349" t="s">
        <v>9431</v>
      </c>
      <c r="M324" s="1349">
        <v>4500269293</v>
      </c>
      <c r="N324" s="1349" t="s">
        <v>9455</v>
      </c>
    </row>
    <row r="325" spans="1:14" s="250" customFormat="1" x14ac:dyDescent="0.25">
      <c r="A325" s="255" t="s">
        <v>305</v>
      </c>
      <c r="B325" s="256">
        <v>42002</v>
      </c>
      <c r="C325" s="118" t="s">
        <v>8663</v>
      </c>
      <c r="D325" s="119" t="s">
        <v>92</v>
      </c>
      <c r="E325" s="162">
        <v>10295773</v>
      </c>
      <c r="F325" s="119">
        <v>29064104</v>
      </c>
      <c r="G325" s="255">
        <v>2704003</v>
      </c>
      <c r="H325" s="120" t="str">
        <f>IF(G325="","",VLOOKUP(G325,ARANCEL!$B$5:$D$121,2,FALSE))</f>
        <v xml:space="preserve">CORONA PERIFERICA CON PERNO MUÑON COLADO </v>
      </c>
      <c r="I325" s="121" t="s">
        <v>329</v>
      </c>
      <c r="J325" s="119">
        <v>1</v>
      </c>
      <c r="K325" s="122">
        <f>IF(G325="","",VLOOKUP(G325,ARANCEL!$B$5:$D$121,3,FALSE)*J325)</f>
        <v>32612</v>
      </c>
      <c r="L325" s="1235" t="str">
        <f>IF(E325="","","IMPAGO")</f>
        <v>IMPAGO</v>
      </c>
      <c r="M325" s="1235" t="str">
        <f>IF(L325="IMPAGO","SIN O.C.","")</f>
        <v>SIN O.C.</v>
      </c>
      <c r="N325" s="1235" t="str">
        <f>IF(L325="IMPAGO","SIN FACT.","")</f>
        <v>SIN FACT.</v>
      </c>
    </row>
    <row r="326" spans="1:14" x14ac:dyDescent="0.25">
      <c r="A326" s="169" t="s">
        <v>313</v>
      </c>
      <c r="B326" s="164">
        <v>41793</v>
      </c>
      <c r="C326" s="118" t="s">
        <v>6073</v>
      </c>
      <c r="D326" s="119" t="s">
        <v>92</v>
      </c>
      <c r="E326" s="162">
        <v>10206139</v>
      </c>
      <c r="F326" s="119">
        <v>25879511</v>
      </c>
      <c r="G326" s="119">
        <v>2704003</v>
      </c>
      <c r="H326" s="120" t="str">
        <f>IF(G326="","",VLOOKUP(G326,ARANCEL!$B$5:$D$121,2,FALSE))</f>
        <v xml:space="preserve">CORONA PERIFERICA CON PERNO MUÑON COLADO </v>
      </c>
      <c r="I326" s="121"/>
      <c r="J326" s="119">
        <v>1</v>
      </c>
      <c r="K326" s="122">
        <f>IF(G326="","",VLOOKUP(G326,ARANCEL!$B$5:$D$121,3,FALSE)*J326)</f>
        <v>32612</v>
      </c>
      <c r="L326" s="1229" t="s">
        <v>6017</v>
      </c>
      <c r="M326" s="1229">
        <v>4500243712</v>
      </c>
      <c r="N326" s="1229">
        <v>9795</v>
      </c>
    </row>
    <row r="327" spans="1:14" s="375" customFormat="1" x14ac:dyDescent="0.25">
      <c r="A327" s="119" t="s">
        <v>305</v>
      </c>
      <c r="B327" s="164">
        <v>41739</v>
      </c>
      <c r="C327" s="118" t="s">
        <v>3976</v>
      </c>
      <c r="D327" s="119" t="s">
        <v>93</v>
      </c>
      <c r="E327" s="162">
        <v>10188646</v>
      </c>
      <c r="F327" s="119">
        <v>25844322</v>
      </c>
      <c r="G327" s="119">
        <v>2705003</v>
      </c>
      <c r="H327" s="120" t="str">
        <f>IF(G327="","",VLOOKUP(G327,ARANCEL!$B$5:$D$121,2,FALSE))</f>
        <v>INCRUSTACION ESTETICA (ART-GLASS O CERAMICA)</v>
      </c>
      <c r="I327" s="121" t="s">
        <v>774</v>
      </c>
      <c r="J327" s="119">
        <v>2</v>
      </c>
      <c r="K327" s="122">
        <f>IF(G327="","",VLOOKUP(G327,ARANCEL!$B$5:$D$121,3,FALSE)*J327)</f>
        <v>31352</v>
      </c>
      <c r="L327" s="1229" t="s">
        <v>4612</v>
      </c>
      <c r="M327" s="1229">
        <v>4500230032</v>
      </c>
      <c r="N327" s="1229">
        <v>9212</v>
      </c>
    </row>
    <row r="328" spans="1:14" s="374" customFormat="1" x14ac:dyDescent="0.25">
      <c r="A328" s="255" t="s">
        <v>305</v>
      </c>
      <c r="B328" s="256">
        <v>42013</v>
      </c>
      <c r="C328" s="257" t="s">
        <v>9424</v>
      </c>
      <c r="D328" s="255" t="s">
        <v>91</v>
      </c>
      <c r="E328" s="258">
        <v>10307433</v>
      </c>
      <c r="F328" s="255">
        <v>26432268</v>
      </c>
      <c r="G328" s="255">
        <v>2705003</v>
      </c>
      <c r="H328" s="120" t="str">
        <f>IF(G328="","",VLOOKUP(G328,ARANCEL!$B$5:$D$121,2,FALSE))</f>
        <v>INCRUSTACION ESTETICA (ART-GLASS O CERAMICA)</v>
      </c>
      <c r="I328" s="121" t="s">
        <v>726</v>
      </c>
      <c r="J328" s="119">
        <v>1</v>
      </c>
      <c r="K328" s="122">
        <f>IF(G328="","",VLOOKUP(G328,ARANCEL!$B$5:$D$121,3,FALSE)*J328)</f>
        <v>15676</v>
      </c>
      <c r="L328" s="1235" t="str">
        <f>IF(E328="","","IMPAGO")</f>
        <v>IMPAGO</v>
      </c>
      <c r="M328" s="1235" t="str">
        <f>IF(L328="IMPAGO","SIN O.C.","")</f>
        <v>SIN O.C.</v>
      </c>
      <c r="N328" s="1235" t="str">
        <f>IF(L328="IMPAGO","SIN FACT.","")</f>
        <v>SIN FACT.</v>
      </c>
    </row>
    <row r="329" spans="1:14" s="250" customFormat="1" x14ac:dyDescent="0.25">
      <c r="A329" s="119" t="s">
        <v>305</v>
      </c>
      <c r="B329" s="256">
        <v>41920</v>
      </c>
      <c r="C329" s="257" t="s">
        <v>7543</v>
      </c>
      <c r="D329" s="255" t="s">
        <v>92</v>
      </c>
      <c r="E329" s="258">
        <v>10262490</v>
      </c>
      <c r="F329" s="255">
        <v>28941926</v>
      </c>
      <c r="G329" s="255">
        <v>2704005</v>
      </c>
      <c r="H329" s="120" t="str">
        <f>IF(G329="","",VLOOKUP(G329,ARANCEL!$B$5:$D$121,2,FALSE))</f>
        <v>PROVISORIO</v>
      </c>
      <c r="I329" s="121" t="s">
        <v>329</v>
      </c>
      <c r="J329" s="119">
        <v>1</v>
      </c>
      <c r="K329" s="122">
        <f>IF(G329="","",VLOOKUP(G329,ARANCEL!$B$5:$D$121,3,FALSE)*J329)</f>
        <v>3250</v>
      </c>
      <c r="L329" s="1229" t="s">
        <v>8279</v>
      </c>
      <c r="M329" s="1229">
        <v>4500259067</v>
      </c>
      <c r="N329" s="1229" t="s">
        <v>8285</v>
      </c>
    </row>
    <row r="330" spans="1:14" s="387" customFormat="1" x14ac:dyDescent="0.25">
      <c r="A330" s="255" t="s">
        <v>305</v>
      </c>
      <c r="B330" s="256">
        <v>41932</v>
      </c>
      <c r="C330" s="257" t="s">
        <v>7543</v>
      </c>
      <c r="D330" s="255" t="s">
        <v>92</v>
      </c>
      <c r="E330" s="258">
        <v>10268125</v>
      </c>
      <c r="F330" s="255">
        <v>28941926</v>
      </c>
      <c r="G330" s="566">
        <v>2704005</v>
      </c>
      <c r="H330" s="120" t="str">
        <f>IF(G330="","",VLOOKUP(G330,ARANCEL!$B$5:$D$121,2,FALSE))</f>
        <v>PROVISORIO</v>
      </c>
      <c r="I330" s="121" t="s">
        <v>643</v>
      </c>
      <c r="J330" s="119">
        <v>1</v>
      </c>
      <c r="K330" s="122">
        <f>IF(G330="","",VLOOKUP(G330,ARANCEL!$B$5:$D$121,3,FALSE)*J330)</f>
        <v>3250</v>
      </c>
      <c r="L330" s="1229" t="s">
        <v>8279</v>
      </c>
      <c r="M330" s="1229">
        <v>4500259067</v>
      </c>
      <c r="N330" s="1229" t="s">
        <v>8285</v>
      </c>
    </row>
    <row r="331" spans="1:14" s="387" customFormat="1" x14ac:dyDescent="0.25">
      <c r="A331" s="255" t="s">
        <v>305</v>
      </c>
      <c r="B331" s="256">
        <v>41946</v>
      </c>
      <c r="C331" s="257" t="s">
        <v>7543</v>
      </c>
      <c r="D331" s="255" t="s">
        <v>92</v>
      </c>
      <c r="E331" s="258">
        <v>10262490</v>
      </c>
      <c r="F331" s="255">
        <v>28941926</v>
      </c>
      <c r="G331" s="255">
        <v>2704003</v>
      </c>
      <c r="H331" s="120" t="str">
        <f>IF(G331="","",VLOOKUP(G331,ARANCEL!$B$5:$D$121,2,FALSE))</f>
        <v xml:space="preserve">CORONA PERIFERICA CON PERNO MUÑON COLADO </v>
      </c>
      <c r="I331" s="121" t="s">
        <v>643</v>
      </c>
      <c r="J331" s="119">
        <v>1</v>
      </c>
      <c r="K331" s="122">
        <f>IF(G331="","",VLOOKUP(G331,ARANCEL!$B$5:$D$121,3,FALSE)*J331)</f>
        <v>32612</v>
      </c>
      <c r="L331" s="1229" t="s">
        <v>8279</v>
      </c>
      <c r="M331" s="1229">
        <v>4500260678</v>
      </c>
      <c r="N331" s="1229" t="s">
        <v>8297</v>
      </c>
    </row>
    <row r="332" spans="1:14" s="387" customFormat="1" x14ac:dyDescent="0.25">
      <c r="A332" s="412" t="s">
        <v>305</v>
      </c>
      <c r="B332" s="256">
        <v>41962</v>
      </c>
      <c r="C332" s="257" t="s">
        <v>7543</v>
      </c>
      <c r="D332" s="255" t="s">
        <v>92</v>
      </c>
      <c r="E332" s="258">
        <v>10268125</v>
      </c>
      <c r="F332" s="255">
        <v>28941926</v>
      </c>
      <c r="G332" s="255">
        <v>2704003</v>
      </c>
      <c r="H332" s="120" t="str">
        <f>IF(G332="","",VLOOKUP(G332,ARANCEL!$B$5:$D$121,2,FALSE))</f>
        <v xml:space="preserve">CORONA PERIFERICA CON PERNO MUÑON COLADO </v>
      </c>
      <c r="I332" s="121" t="s">
        <v>329</v>
      </c>
      <c r="J332" s="119">
        <v>1</v>
      </c>
      <c r="K332" s="122">
        <f>IF(G332="","",VLOOKUP(G332,ARANCEL!$B$5:$D$121,3,FALSE)*J332)</f>
        <v>32612</v>
      </c>
      <c r="L332" s="1229" t="s">
        <v>8256</v>
      </c>
      <c r="M332" s="1229">
        <v>4500265515</v>
      </c>
      <c r="N332" s="1229" t="s">
        <v>8951</v>
      </c>
    </row>
    <row r="333" spans="1:14" s="387" customFormat="1" x14ac:dyDescent="0.25">
      <c r="A333" s="255" t="s">
        <v>305</v>
      </c>
      <c r="B333" s="256">
        <v>41845</v>
      </c>
      <c r="C333" s="257" t="s">
        <v>6000</v>
      </c>
      <c r="D333" s="255" t="s">
        <v>95</v>
      </c>
      <c r="E333" s="258">
        <v>10230806</v>
      </c>
      <c r="F333" s="255">
        <v>27498352</v>
      </c>
      <c r="G333" s="255">
        <v>2704005</v>
      </c>
      <c r="H333" s="120" t="str">
        <f>IF(G333="","",VLOOKUP(G333,ARANCEL!$B$5:$D$121,2,FALSE))</f>
        <v>PROVISORIO</v>
      </c>
      <c r="I333" s="121" t="s">
        <v>312</v>
      </c>
      <c r="J333" s="119">
        <v>1</v>
      </c>
      <c r="K333" s="122">
        <f>IF(G333="","",VLOOKUP(G333,ARANCEL!$B$5:$D$121,3,FALSE)*J333)</f>
        <v>3250</v>
      </c>
      <c r="L333" s="1229" t="s">
        <v>6017</v>
      </c>
      <c r="M333" s="1229">
        <v>4500243713</v>
      </c>
      <c r="N333" s="1229">
        <v>9796</v>
      </c>
    </row>
    <row r="334" spans="1:14" s="387" customFormat="1" x14ac:dyDescent="0.25">
      <c r="A334" s="255" t="s">
        <v>305</v>
      </c>
      <c r="B334" s="256">
        <v>41845</v>
      </c>
      <c r="C334" s="257" t="s">
        <v>6000</v>
      </c>
      <c r="D334" s="255" t="s">
        <v>95</v>
      </c>
      <c r="E334" s="258">
        <v>10230806</v>
      </c>
      <c r="F334" s="255">
        <v>27498352</v>
      </c>
      <c r="G334" s="255">
        <v>2704003</v>
      </c>
      <c r="H334" s="120" t="str">
        <f>IF(G334="","",VLOOKUP(G334,ARANCEL!$B$5:$D$121,2,FALSE))</f>
        <v xml:space="preserve">CORONA PERIFERICA CON PERNO MUÑON COLADO </v>
      </c>
      <c r="I334" s="121" t="s">
        <v>312</v>
      </c>
      <c r="J334" s="119">
        <v>1</v>
      </c>
      <c r="K334" s="122">
        <f>IF(G334="","",VLOOKUP(G334,ARANCEL!$B$5:$D$121,3,FALSE)*J334)</f>
        <v>32612</v>
      </c>
      <c r="L334" s="1229" t="s">
        <v>6017</v>
      </c>
      <c r="M334" s="1229">
        <v>4500243713</v>
      </c>
      <c r="N334" s="1229">
        <v>9796</v>
      </c>
    </row>
    <row r="335" spans="1:14" s="387" customFormat="1" x14ac:dyDescent="0.25">
      <c r="A335" s="255" t="s">
        <v>305</v>
      </c>
      <c r="B335" s="662">
        <v>41675</v>
      </c>
      <c r="C335" s="257" t="s">
        <v>2713</v>
      </c>
      <c r="D335" s="255" t="s">
        <v>95</v>
      </c>
      <c r="E335" s="258">
        <v>10172872</v>
      </c>
      <c r="F335" s="255">
        <v>24852276</v>
      </c>
      <c r="G335" s="255">
        <v>2704013</v>
      </c>
      <c r="H335" s="120" t="str">
        <f>IF(G335="","",VLOOKUP(G335,ARANCEL!$B$5:$D$121,2,FALSE))</f>
        <v>PROVISORIO (POR PIEZA)</v>
      </c>
      <c r="I335" s="121" t="s">
        <v>337</v>
      </c>
      <c r="J335" s="119">
        <v>1</v>
      </c>
      <c r="K335" s="122">
        <f>IF(G335="","",VLOOKUP(G335,ARANCEL!$B$5:$D$121,3,FALSE)*J335)</f>
        <v>3250</v>
      </c>
      <c r="L335" s="1229" t="s">
        <v>3438</v>
      </c>
      <c r="M335" s="1229">
        <v>4500220799</v>
      </c>
      <c r="N335" s="1229">
        <v>8632</v>
      </c>
    </row>
    <row r="336" spans="1:14" s="395" customFormat="1" x14ac:dyDescent="0.25">
      <c r="A336" s="255" t="s">
        <v>305</v>
      </c>
      <c r="B336" s="662">
        <v>41675</v>
      </c>
      <c r="C336" s="257" t="s">
        <v>2713</v>
      </c>
      <c r="D336" s="255" t="s">
        <v>95</v>
      </c>
      <c r="E336" s="258">
        <v>10172872</v>
      </c>
      <c r="F336" s="255">
        <v>24852276</v>
      </c>
      <c r="G336" s="255">
        <v>2704003</v>
      </c>
      <c r="H336" s="120" t="str">
        <f>IF(G336="","",VLOOKUP(G336,ARANCEL!$B$5:$D$121,2,FALSE))</f>
        <v xml:space="preserve">CORONA PERIFERICA CON PERNO MUÑON COLADO </v>
      </c>
      <c r="I336" s="121" t="s">
        <v>315</v>
      </c>
      <c r="J336" s="119">
        <v>1</v>
      </c>
      <c r="K336" s="122">
        <f>IF(G336="","",VLOOKUP(G336,ARANCEL!$B$5:$D$121,3,FALSE)*J336)</f>
        <v>32612</v>
      </c>
      <c r="L336" s="1229" t="s">
        <v>3438</v>
      </c>
      <c r="M336" s="1229">
        <v>4500220799</v>
      </c>
      <c r="N336" s="1229">
        <v>8632</v>
      </c>
    </row>
    <row r="337" spans="1:14" s="466" customFormat="1" x14ac:dyDescent="0.25">
      <c r="A337" s="255" t="s">
        <v>305</v>
      </c>
      <c r="B337" s="256">
        <v>41736</v>
      </c>
      <c r="C337" s="257" t="s">
        <v>3915</v>
      </c>
      <c r="D337" s="255" t="s">
        <v>94</v>
      </c>
      <c r="E337" s="258">
        <v>10187822</v>
      </c>
      <c r="F337" s="255">
        <v>25746401</v>
      </c>
      <c r="G337" s="255">
        <v>2704005</v>
      </c>
      <c r="H337" s="120" t="str">
        <f>IF(G337="","",VLOOKUP(G337,ARANCEL!$B$5:$D$121,2,FALSE))</f>
        <v>PROVISORIO</v>
      </c>
      <c r="I337" s="121" t="s">
        <v>337</v>
      </c>
      <c r="J337" s="119">
        <v>1</v>
      </c>
      <c r="K337" s="122">
        <f>IF(G337="","",VLOOKUP(G337,ARANCEL!$B$5:$D$121,3,FALSE)*J337)</f>
        <v>3250</v>
      </c>
      <c r="L337" s="1229" t="s">
        <v>4612</v>
      </c>
      <c r="M337" s="1229">
        <v>4500230031</v>
      </c>
      <c r="N337" s="1229">
        <v>9211</v>
      </c>
    </row>
    <row r="338" spans="1:14" s="395" customFormat="1" x14ac:dyDescent="0.25">
      <c r="A338" s="255" t="s">
        <v>305</v>
      </c>
      <c r="B338" s="256">
        <v>41751</v>
      </c>
      <c r="C338" s="257" t="s">
        <v>3915</v>
      </c>
      <c r="D338" s="255" t="s">
        <v>94</v>
      </c>
      <c r="E338" s="258">
        <v>10187822</v>
      </c>
      <c r="F338" s="255">
        <v>25746401</v>
      </c>
      <c r="G338" s="255">
        <v>2704003</v>
      </c>
      <c r="H338" s="120" t="str">
        <f>IF(G338="","",VLOOKUP(G338,ARANCEL!$B$5:$D$121,2,FALSE))</f>
        <v xml:space="preserve">CORONA PERIFERICA CON PERNO MUÑON COLADO </v>
      </c>
      <c r="I338" s="121" t="s">
        <v>337</v>
      </c>
      <c r="J338" s="119">
        <v>1</v>
      </c>
      <c r="K338" s="122">
        <f>IF(G338="","",VLOOKUP(G338,ARANCEL!$B$5:$D$121,3,FALSE)*J338)</f>
        <v>32612</v>
      </c>
      <c r="L338" s="1229" t="s">
        <v>4612</v>
      </c>
      <c r="M338" s="1229">
        <v>4500230031</v>
      </c>
      <c r="N338" s="1229">
        <v>9211</v>
      </c>
    </row>
    <row r="339" spans="1:14" s="395" customFormat="1" x14ac:dyDescent="0.25">
      <c r="A339" s="255" t="s">
        <v>305</v>
      </c>
      <c r="B339" s="256">
        <v>41944</v>
      </c>
      <c r="C339" s="257" t="s">
        <v>7985</v>
      </c>
      <c r="D339" s="255" t="s">
        <v>95</v>
      </c>
      <c r="E339" s="258">
        <v>10273609</v>
      </c>
      <c r="F339" s="255">
        <v>29210664</v>
      </c>
      <c r="G339" s="255">
        <v>2705003</v>
      </c>
      <c r="H339" s="120" t="str">
        <f>IF(G339="","",VLOOKUP(G339,ARANCEL!$B$5:$D$121,2,FALSE))</f>
        <v>INCRUSTACION ESTETICA (ART-GLASS O CERAMICA)</v>
      </c>
      <c r="I339" s="121" t="s">
        <v>309</v>
      </c>
      <c r="J339" s="119">
        <v>1</v>
      </c>
      <c r="K339" s="122">
        <f>IF(G339="","",VLOOKUP(G339,ARANCEL!$B$5:$D$121,3,FALSE)*J339)</f>
        <v>15676</v>
      </c>
      <c r="L339" s="1235" t="str">
        <f>IF(E339="","","IMPAGO")</f>
        <v>IMPAGO</v>
      </c>
      <c r="M339" s="1235" t="str">
        <f>IF(L339="IMPAGO","SIN O.C.","")</f>
        <v>SIN O.C.</v>
      </c>
      <c r="N339" s="1235" t="str">
        <f>IF(L339="IMPAGO","SIN FACT.","")</f>
        <v>SIN FACT.</v>
      </c>
    </row>
    <row r="340" spans="1:14" s="399" customFormat="1" x14ac:dyDescent="0.25">
      <c r="A340" s="255" t="s">
        <v>305</v>
      </c>
      <c r="B340" s="256">
        <v>41717</v>
      </c>
      <c r="C340" s="257" t="s">
        <v>3537</v>
      </c>
      <c r="D340" s="255" t="s">
        <v>1241</v>
      </c>
      <c r="E340" s="258">
        <v>10183401</v>
      </c>
      <c r="F340" s="255">
        <v>24941319</v>
      </c>
      <c r="G340" s="255">
        <v>2705003</v>
      </c>
      <c r="H340" s="120" t="str">
        <f>IF(G340="","",VLOOKUP(G340,ARANCEL!$B$5:$D$121,2,FALSE))</f>
        <v>INCRUSTACION ESTETICA (ART-GLASS O CERAMICA)</v>
      </c>
      <c r="I340" s="121" t="s">
        <v>312</v>
      </c>
      <c r="J340" s="119">
        <v>1</v>
      </c>
      <c r="K340" s="122">
        <f>IF(G340="","",VLOOKUP(G340,ARANCEL!$B$5:$D$121,3,FALSE)*J340)</f>
        <v>15676</v>
      </c>
      <c r="L340" s="1229" t="s">
        <v>3058</v>
      </c>
      <c r="M340" s="1229">
        <v>4500225672</v>
      </c>
      <c r="N340" s="1229">
        <v>8931</v>
      </c>
    </row>
    <row r="341" spans="1:14" s="399" customFormat="1" x14ac:dyDescent="0.25">
      <c r="A341" s="255" t="s">
        <v>305</v>
      </c>
      <c r="B341" s="256">
        <v>41927</v>
      </c>
      <c r="C341" s="257" t="s">
        <v>7651</v>
      </c>
      <c r="D341" s="255" t="s">
        <v>7652</v>
      </c>
      <c r="E341" s="258">
        <v>10265384</v>
      </c>
      <c r="F341" s="255">
        <v>28102048</v>
      </c>
      <c r="G341" s="255">
        <v>2708011</v>
      </c>
      <c r="H341" s="120" t="str">
        <f>IF(G341="","",VLOOKUP(G341,ARANCEL!$B$5:$D$121,2,FALSE))</f>
        <v xml:space="preserve">MODELO DE ESTUDIO </v>
      </c>
      <c r="I341" s="121" t="s">
        <v>347</v>
      </c>
      <c r="J341" s="119">
        <v>2</v>
      </c>
      <c r="K341" s="122">
        <f>IF(G341="","",VLOOKUP(G341,ARANCEL!$B$5:$D$121,3,FALSE)*J341)</f>
        <v>3014</v>
      </c>
      <c r="L341" s="1229" t="s">
        <v>8279</v>
      </c>
      <c r="M341" s="1229">
        <v>4500259067</v>
      </c>
      <c r="N341" s="1229" t="s">
        <v>8285</v>
      </c>
    </row>
    <row r="342" spans="1:14" s="399" customFormat="1" x14ac:dyDescent="0.25">
      <c r="A342" s="255" t="s">
        <v>305</v>
      </c>
      <c r="B342" s="256">
        <v>41956</v>
      </c>
      <c r="C342" s="257" t="s">
        <v>8213</v>
      </c>
      <c r="D342" s="255" t="s">
        <v>94</v>
      </c>
      <c r="E342" s="258">
        <v>10239698</v>
      </c>
      <c r="F342" s="255">
        <v>27693897</v>
      </c>
      <c r="G342" s="255">
        <v>2702026</v>
      </c>
      <c r="H342" s="120" t="str">
        <f>IF(G342="","",VLOOKUP(G342,ARANCEL!$B$5:$D$121,2,FALSE))</f>
        <v>PROTESIS REMOV. SOBRE IMPLANTE</v>
      </c>
      <c r="I342" s="121" t="s">
        <v>331</v>
      </c>
      <c r="J342" s="119">
        <v>1</v>
      </c>
      <c r="K342" s="122">
        <f>IF(G342="","",VLOOKUP(G342,ARANCEL!$B$5:$D$121,3,FALSE)*J342)</f>
        <v>46107</v>
      </c>
      <c r="L342" s="1229" t="s">
        <v>8256</v>
      </c>
      <c r="M342" s="1229">
        <v>4500265515</v>
      </c>
      <c r="N342" s="1229" t="s">
        <v>8951</v>
      </c>
    </row>
    <row r="343" spans="1:14" s="399" customFormat="1" x14ac:dyDescent="0.25">
      <c r="A343" s="255" t="s">
        <v>305</v>
      </c>
      <c r="B343" s="256">
        <v>41800</v>
      </c>
      <c r="C343" s="257" t="s">
        <v>5127</v>
      </c>
      <c r="D343" s="255" t="s">
        <v>91</v>
      </c>
      <c r="E343" s="258">
        <v>10209935</v>
      </c>
      <c r="F343" s="255">
        <v>26204633</v>
      </c>
      <c r="G343" s="255">
        <v>2705004</v>
      </c>
      <c r="H343" s="120" t="str">
        <f>IF(G343="","",VLOOKUP(G343,ARANCEL!$B$5:$D$121,2,FALSE))</f>
        <v>CARILLA ESTETICA (ART-GLASS O CERAMICA)</v>
      </c>
      <c r="I343" s="121" t="s">
        <v>311</v>
      </c>
      <c r="J343" s="119">
        <v>1</v>
      </c>
      <c r="K343" s="122">
        <f>IF(G343="","",VLOOKUP(G343,ARANCEL!$B$5:$D$121,3,FALSE)*J343)</f>
        <v>26753</v>
      </c>
      <c r="L343" s="1229" t="s">
        <v>5742</v>
      </c>
      <c r="M343" s="1229">
        <v>4500239478</v>
      </c>
      <c r="N343" s="1229" t="s">
        <v>5757</v>
      </c>
    </row>
    <row r="344" spans="1:14" s="399" customFormat="1" x14ac:dyDescent="0.25">
      <c r="A344" s="255" t="s">
        <v>305</v>
      </c>
      <c r="B344" s="256">
        <v>41737</v>
      </c>
      <c r="C344" s="257" t="s">
        <v>3870</v>
      </c>
      <c r="D344" s="255" t="s">
        <v>95</v>
      </c>
      <c r="E344" s="258">
        <v>10188161</v>
      </c>
      <c r="F344" s="255">
        <v>25662789</v>
      </c>
      <c r="G344" s="255">
        <v>2704005</v>
      </c>
      <c r="H344" s="120" t="str">
        <f>IF(G344="","",VLOOKUP(G344,ARANCEL!$B$5:$D$121,2,FALSE))</f>
        <v>PROVISORIO</v>
      </c>
      <c r="I344" s="121" t="s">
        <v>325</v>
      </c>
      <c r="J344" s="119">
        <v>1</v>
      </c>
      <c r="K344" s="122">
        <f>IF(G344="","",VLOOKUP(G344,ARANCEL!$B$5:$D$121,3,FALSE)*J344)</f>
        <v>3250</v>
      </c>
      <c r="L344" s="1229" t="s">
        <v>4612</v>
      </c>
      <c r="M344" s="1229">
        <v>4500230031</v>
      </c>
      <c r="N344" s="1229">
        <v>9211</v>
      </c>
    </row>
    <row r="345" spans="1:14" s="399" customFormat="1" x14ac:dyDescent="0.25">
      <c r="A345" s="255" t="s">
        <v>305</v>
      </c>
      <c r="B345" s="256">
        <v>41737</v>
      </c>
      <c r="C345" s="257" t="s">
        <v>3870</v>
      </c>
      <c r="D345" s="255" t="s">
        <v>95</v>
      </c>
      <c r="E345" s="258">
        <v>10188161</v>
      </c>
      <c r="F345" s="255">
        <v>25662789</v>
      </c>
      <c r="G345" s="255">
        <v>2704003</v>
      </c>
      <c r="H345" s="120" t="str">
        <f>IF(G345="","",VLOOKUP(G345,ARANCEL!$B$5:$D$121,2,FALSE))</f>
        <v xml:space="preserve">CORONA PERIFERICA CON PERNO MUÑON COLADO </v>
      </c>
      <c r="I345" s="121" t="s">
        <v>325</v>
      </c>
      <c r="J345" s="119">
        <v>1</v>
      </c>
      <c r="K345" s="122">
        <f>IF(G345="","",VLOOKUP(G345,ARANCEL!$B$5:$D$121,3,FALSE)*J345)</f>
        <v>32612</v>
      </c>
      <c r="L345" s="1229" t="s">
        <v>4612</v>
      </c>
      <c r="M345" s="1229">
        <v>4500230031</v>
      </c>
      <c r="N345" s="1229">
        <v>9211</v>
      </c>
    </row>
    <row r="346" spans="1:14" s="399" customFormat="1" x14ac:dyDescent="0.25">
      <c r="A346" s="255" t="s">
        <v>305</v>
      </c>
      <c r="B346" s="256">
        <v>41971</v>
      </c>
      <c r="C346" s="257" t="s">
        <v>8581</v>
      </c>
      <c r="D346" s="255" t="s">
        <v>957</v>
      </c>
      <c r="E346" s="258">
        <v>10287297</v>
      </c>
      <c r="F346" s="255">
        <v>29266631</v>
      </c>
      <c r="G346" s="255">
        <v>2708001</v>
      </c>
      <c r="H346" s="120" t="str">
        <f>IF(G346="","",VLOOKUP(G346,ARANCEL!$B$5:$D$121,2,FALSE))</f>
        <v xml:space="preserve">PLACA DE ORTODONCIA SIN TORNILLO </v>
      </c>
      <c r="I346" s="121" t="s">
        <v>306</v>
      </c>
      <c r="J346" s="119">
        <v>1</v>
      </c>
      <c r="K346" s="122">
        <f>IF(G346="","",VLOOKUP(G346,ARANCEL!$B$5:$D$121,3,FALSE)*J346)</f>
        <v>17997</v>
      </c>
      <c r="L346" s="1229" t="s">
        <v>8256</v>
      </c>
      <c r="M346" s="1229">
        <v>4500265515</v>
      </c>
      <c r="N346" s="1229" t="s">
        <v>8951</v>
      </c>
    </row>
    <row r="347" spans="1:14" s="393" customFormat="1" x14ac:dyDescent="0.25">
      <c r="A347" s="339" t="s">
        <v>305</v>
      </c>
      <c r="B347" s="256">
        <v>41971</v>
      </c>
      <c r="C347" s="257" t="s">
        <v>8581</v>
      </c>
      <c r="D347" s="255" t="s">
        <v>957</v>
      </c>
      <c r="E347" s="258">
        <v>10287297</v>
      </c>
      <c r="F347" s="255">
        <v>29266631</v>
      </c>
      <c r="G347" s="255">
        <v>2708011</v>
      </c>
      <c r="H347" s="120" t="str">
        <f>IF(G347="","",VLOOKUP(G347,ARANCEL!$B$5:$D$121,2,FALSE))</f>
        <v xml:space="preserve">MODELO DE ESTUDIO </v>
      </c>
      <c r="I347" s="121" t="s">
        <v>306</v>
      </c>
      <c r="J347" s="119">
        <v>1</v>
      </c>
      <c r="K347" s="122">
        <f>IF(G347="","",VLOOKUP(G347,ARANCEL!$B$5:$D$121,3,FALSE)*J347)</f>
        <v>1507</v>
      </c>
      <c r="L347" s="1229" t="s">
        <v>8256</v>
      </c>
      <c r="M347" s="1229">
        <v>4500265515</v>
      </c>
      <c r="N347" s="1229" t="s">
        <v>8951</v>
      </c>
    </row>
    <row r="348" spans="1:14" s="404" customFormat="1" x14ac:dyDescent="0.25">
      <c r="A348" s="255" t="s">
        <v>305</v>
      </c>
      <c r="B348" s="256">
        <v>41750</v>
      </c>
      <c r="C348" s="257" t="s">
        <v>4160</v>
      </c>
      <c r="D348" s="255" t="s">
        <v>92</v>
      </c>
      <c r="E348" s="258">
        <v>10190919</v>
      </c>
      <c r="F348" s="255">
        <v>26018594</v>
      </c>
      <c r="G348" s="255">
        <v>2704005</v>
      </c>
      <c r="H348" s="120" t="str">
        <f>IF(G348="","",VLOOKUP(G348,ARANCEL!$B$5:$D$121,2,FALSE))</f>
        <v>PROVISORIO</v>
      </c>
      <c r="I348" s="121" t="s">
        <v>317</v>
      </c>
      <c r="J348" s="119">
        <v>1</v>
      </c>
      <c r="K348" s="122">
        <f>IF(G348="","",VLOOKUP(G348,ARANCEL!$B$5:$D$121,3,FALSE)*J348)</f>
        <v>3250</v>
      </c>
      <c r="L348" s="1229" t="s">
        <v>4612</v>
      </c>
      <c r="M348" s="1229">
        <v>4500230032</v>
      </c>
      <c r="N348" s="1229">
        <v>9212</v>
      </c>
    </row>
    <row r="349" spans="1:14" s="404" customFormat="1" x14ac:dyDescent="0.25">
      <c r="A349" s="255" t="s">
        <v>305</v>
      </c>
      <c r="B349" s="256">
        <v>41753</v>
      </c>
      <c r="C349" s="257" t="s">
        <v>4160</v>
      </c>
      <c r="D349" s="255" t="s">
        <v>92</v>
      </c>
      <c r="E349" s="258">
        <v>10190919</v>
      </c>
      <c r="F349" s="255">
        <v>26018594</v>
      </c>
      <c r="G349" s="255">
        <v>2704003</v>
      </c>
      <c r="H349" s="120" t="str">
        <f>IF(G349="","",VLOOKUP(G349,ARANCEL!$B$5:$D$121,2,FALSE))</f>
        <v xml:space="preserve">CORONA PERIFERICA CON PERNO MUÑON COLADO </v>
      </c>
      <c r="I349" s="121" t="s">
        <v>317</v>
      </c>
      <c r="J349" s="119">
        <v>1</v>
      </c>
      <c r="K349" s="122">
        <f>IF(G349="","",VLOOKUP(G349,ARANCEL!$B$5:$D$121,3,FALSE)*J349)</f>
        <v>32612</v>
      </c>
      <c r="L349" s="1229" t="s">
        <v>4612</v>
      </c>
      <c r="M349" s="1229">
        <v>4500230032</v>
      </c>
      <c r="N349" s="1229">
        <v>9212</v>
      </c>
    </row>
    <row r="350" spans="1:14" s="404" customFormat="1" x14ac:dyDescent="0.25">
      <c r="A350" s="255" t="s">
        <v>305</v>
      </c>
      <c r="B350" s="662">
        <v>41648</v>
      </c>
      <c r="C350" s="257" t="s">
        <v>2255</v>
      </c>
      <c r="D350" s="255" t="s">
        <v>2162</v>
      </c>
      <c r="E350" s="258">
        <v>10169102</v>
      </c>
      <c r="F350" s="255">
        <v>24445417</v>
      </c>
      <c r="G350" s="255">
        <v>2704005</v>
      </c>
      <c r="H350" s="120" t="str">
        <f>IF(G350="","",VLOOKUP(G350,ARANCEL!$B$5:$D$121,2,FALSE))</f>
        <v>PROVISORIO</v>
      </c>
      <c r="I350" s="121" t="s">
        <v>318</v>
      </c>
      <c r="J350" s="119">
        <v>1</v>
      </c>
      <c r="K350" s="122">
        <f>IF(G350="","",VLOOKUP(G350,ARANCEL!$B$5:$D$121,3,FALSE)*J350)</f>
        <v>3250</v>
      </c>
      <c r="L350" s="1229" t="s">
        <v>2842</v>
      </c>
      <c r="M350" s="1229">
        <v>4500216235</v>
      </c>
      <c r="N350" s="1229">
        <v>8408</v>
      </c>
    </row>
    <row r="351" spans="1:14" s="404" customFormat="1" x14ac:dyDescent="0.25">
      <c r="A351" s="255" t="s">
        <v>305</v>
      </c>
      <c r="B351" s="256">
        <v>41655</v>
      </c>
      <c r="C351" s="257" t="s">
        <v>2255</v>
      </c>
      <c r="D351" s="255" t="s">
        <v>2162</v>
      </c>
      <c r="E351" s="258">
        <v>10169102</v>
      </c>
      <c r="F351" s="255">
        <v>24445417</v>
      </c>
      <c r="G351" s="255">
        <v>2704001</v>
      </c>
      <c r="H351" s="120" t="str">
        <f>IF(G351="","",VLOOKUP(G351,ARANCEL!$B$5:$D$121,2,FALSE))</f>
        <v xml:space="preserve">CORONA DE SUSTITUCION </v>
      </c>
      <c r="I351" s="121" t="s">
        <v>318</v>
      </c>
      <c r="J351" s="119">
        <v>1</v>
      </c>
      <c r="K351" s="122">
        <f>IF(G351="","",VLOOKUP(G351,ARANCEL!$B$5:$D$121,3,FALSE)*J351)</f>
        <v>25865</v>
      </c>
      <c r="L351" s="1229" t="s">
        <v>2842</v>
      </c>
      <c r="M351" s="1229">
        <v>4500216235</v>
      </c>
      <c r="N351" s="1229">
        <v>8408</v>
      </c>
    </row>
    <row r="352" spans="1:14" s="404" customFormat="1" x14ac:dyDescent="0.25">
      <c r="A352" s="255" t="s">
        <v>305</v>
      </c>
      <c r="B352" s="256">
        <v>41626</v>
      </c>
      <c r="C352" s="257" t="s">
        <v>2254</v>
      </c>
      <c r="D352" s="255" t="s">
        <v>92</v>
      </c>
      <c r="E352" s="258">
        <v>10167175</v>
      </c>
      <c r="F352" s="255">
        <v>24232844</v>
      </c>
      <c r="G352" s="255">
        <v>2704005</v>
      </c>
      <c r="H352" s="120" t="str">
        <f>IF(G352="","",VLOOKUP(G352,ARANCEL!$B$5:$D$121,2,FALSE))</f>
        <v>PROVISORIO</v>
      </c>
      <c r="I352" s="121" t="s">
        <v>324</v>
      </c>
      <c r="J352" s="119">
        <v>1</v>
      </c>
      <c r="K352" s="122">
        <f>IF(G352="","",VLOOKUP(G352,ARANCEL!$B$5:$D$121,3,FALSE)*J352)</f>
        <v>3250</v>
      </c>
      <c r="L352" s="1235" t="str">
        <f>IF(E352="","","IMPAGO")</f>
        <v>IMPAGO</v>
      </c>
      <c r="M352" s="1235" t="str">
        <f>IF(L352="IMPAGO","SIN O.C.","")</f>
        <v>SIN O.C.</v>
      </c>
      <c r="N352" s="1235" t="str">
        <f>IF(L352="IMPAGO","SIN FACT.","")</f>
        <v>SIN FACT.</v>
      </c>
    </row>
    <row r="353" spans="1:14" s="393" customFormat="1" x14ac:dyDescent="0.25">
      <c r="A353" s="255" t="s">
        <v>305</v>
      </c>
      <c r="B353" s="256">
        <v>41626</v>
      </c>
      <c r="C353" s="257" t="s">
        <v>2254</v>
      </c>
      <c r="D353" s="255" t="s">
        <v>92</v>
      </c>
      <c r="E353" s="258">
        <v>10167175</v>
      </c>
      <c r="F353" s="255">
        <v>24232844</v>
      </c>
      <c r="G353" s="255">
        <v>2704003</v>
      </c>
      <c r="H353" s="120" t="str">
        <f>IF(G353="","",VLOOKUP(G353,ARANCEL!$B$5:$D$121,2,FALSE))</f>
        <v xml:space="preserve">CORONA PERIFERICA CON PERNO MUÑON COLADO </v>
      </c>
      <c r="I353" s="121" t="s">
        <v>324</v>
      </c>
      <c r="J353" s="119">
        <v>1</v>
      </c>
      <c r="K353" s="122">
        <f>IF(G353="","",VLOOKUP(G353,ARANCEL!$B$5:$D$121,3,FALSE)*J353)</f>
        <v>32612</v>
      </c>
      <c r="L353" s="1235" t="str">
        <f>IF(E353="","","IMPAGO")</f>
        <v>IMPAGO</v>
      </c>
      <c r="M353" s="1235" t="str">
        <f>IF(L353="IMPAGO","SIN O.C.","")</f>
        <v>SIN O.C.</v>
      </c>
      <c r="N353" s="1235" t="str">
        <f>IF(L353="IMPAGO","SIN FACT.","")</f>
        <v>SIN FACT.</v>
      </c>
    </row>
    <row r="354" spans="1:14" s="391" customFormat="1" x14ac:dyDescent="0.25">
      <c r="A354" s="165" t="s">
        <v>305</v>
      </c>
      <c r="B354" s="164">
        <v>41876</v>
      </c>
      <c r="C354" s="118" t="s">
        <v>6763</v>
      </c>
      <c r="D354" s="119" t="s">
        <v>91</v>
      </c>
      <c r="E354" s="178">
        <v>10187078</v>
      </c>
      <c r="F354" s="119">
        <v>24841237</v>
      </c>
      <c r="G354" s="119">
        <v>2702048</v>
      </c>
      <c r="H354" s="120" t="str">
        <f>IF(G354="","",VLOOKUP(G354,ARANCEL!$B$5:$D$121,2,FALSE))</f>
        <v xml:space="preserve">SERVICIO LAB. IMPLANTE CORONA CEMENTADA/ATORNILLADA </v>
      </c>
      <c r="I354" s="121" t="s">
        <v>324</v>
      </c>
      <c r="J354" s="119">
        <v>1</v>
      </c>
      <c r="K354" s="122">
        <f>IF(G354="","",VLOOKUP(G354,ARANCEL!$B$5:$D$121,3,FALSE)*J354)</f>
        <v>43857</v>
      </c>
      <c r="L354" s="1229" t="s">
        <v>6905</v>
      </c>
      <c r="M354" s="1229">
        <v>4500249977</v>
      </c>
      <c r="N354" s="1229" t="s">
        <v>6909</v>
      </c>
    </row>
    <row r="355" spans="1:14" s="393" customFormat="1" x14ac:dyDescent="0.25">
      <c r="A355" s="339" t="s">
        <v>313</v>
      </c>
      <c r="B355" s="256">
        <v>41640</v>
      </c>
      <c r="C355" s="257" t="s">
        <v>2840</v>
      </c>
      <c r="D355" s="255" t="s">
        <v>2179</v>
      </c>
      <c r="E355" s="258">
        <v>10172069</v>
      </c>
      <c r="F355" s="255">
        <v>23901139</v>
      </c>
      <c r="G355" s="255">
        <v>2708011</v>
      </c>
      <c r="H355" s="120" t="str">
        <f>IF(G355="","",VLOOKUP(G355,ARANCEL!$B$5:$D$121,2,FALSE))</f>
        <v xml:space="preserve">MODELO DE ESTUDIO </v>
      </c>
      <c r="I355" s="121"/>
      <c r="J355" s="119">
        <v>1</v>
      </c>
      <c r="K355" s="122">
        <f>IF(G355="","",VLOOKUP(G355,ARANCEL!$B$5:$D$121,3,FALSE)*J355)</f>
        <v>1507</v>
      </c>
      <c r="L355" s="1229" t="s">
        <v>2842</v>
      </c>
      <c r="M355" s="1229">
        <v>4500216239</v>
      </c>
      <c r="N355" s="1229">
        <v>8410</v>
      </c>
    </row>
    <row r="356" spans="1:14" s="411" customFormat="1" x14ac:dyDescent="0.25">
      <c r="A356" s="255" t="s">
        <v>313</v>
      </c>
      <c r="B356" s="256">
        <v>41796</v>
      </c>
      <c r="C356" s="257" t="s">
        <v>5129</v>
      </c>
      <c r="D356" s="255" t="s">
        <v>95</v>
      </c>
      <c r="E356" s="258">
        <v>10208998</v>
      </c>
      <c r="F356" s="255">
        <v>25846269</v>
      </c>
      <c r="G356" s="255">
        <v>2704013</v>
      </c>
      <c r="H356" s="120" t="str">
        <f>IF(G356="","",VLOOKUP(G356,ARANCEL!$B$5:$D$121,2,FALSE))</f>
        <v>PROVISORIO (POR PIEZA)</v>
      </c>
      <c r="I356" s="121"/>
      <c r="J356" s="119">
        <v>1</v>
      </c>
      <c r="K356" s="122">
        <f>IF(G356="","",VLOOKUP(G356,ARANCEL!$B$5:$D$121,3,FALSE)*J356)</f>
        <v>3250</v>
      </c>
      <c r="L356" s="1229" t="s">
        <v>5742</v>
      </c>
      <c r="M356" s="1229">
        <v>4500239478</v>
      </c>
      <c r="N356" s="1229" t="s">
        <v>5757</v>
      </c>
    </row>
    <row r="357" spans="1:14" s="411" customFormat="1" x14ac:dyDescent="0.25">
      <c r="A357" s="255" t="s">
        <v>606</v>
      </c>
      <c r="B357" s="256">
        <v>41796</v>
      </c>
      <c r="C357" s="257" t="s">
        <v>5129</v>
      </c>
      <c r="D357" s="255" t="s">
        <v>95</v>
      </c>
      <c r="E357" s="258">
        <v>10208998</v>
      </c>
      <c r="F357" s="255">
        <v>25846269</v>
      </c>
      <c r="G357" s="255">
        <v>2704003</v>
      </c>
      <c r="H357" s="120" t="str">
        <f>IF(G357="","",VLOOKUP(G357,ARANCEL!$B$5:$D$121,2,FALSE))</f>
        <v xml:space="preserve">CORONA PERIFERICA CON PERNO MUÑON COLADO </v>
      </c>
      <c r="I357" s="121" t="s">
        <v>317</v>
      </c>
      <c r="J357" s="119">
        <v>1</v>
      </c>
      <c r="K357" s="122">
        <f>IF(G357="","",VLOOKUP(G357,ARANCEL!$B$5:$D$121,3,FALSE)*J357)</f>
        <v>32612</v>
      </c>
      <c r="L357" s="1229" t="s">
        <v>5742</v>
      </c>
      <c r="M357" s="1229">
        <v>4500239478</v>
      </c>
      <c r="N357" s="1229" t="s">
        <v>5757</v>
      </c>
    </row>
    <row r="358" spans="1:14" s="402" customFormat="1" x14ac:dyDescent="0.25">
      <c r="A358" s="119" t="s">
        <v>606</v>
      </c>
      <c r="B358" s="164">
        <v>41815</v>
      </c>
      <c r="C358" s="118" t="s">
        <v>5129</v>
      </c>
      <c r="D358" s="119" t="s">
        <v>95</v>
      </c>
      <c r="E358" s="162">
        <v>10208998</v>
      </c>
      <c r="F358" s="119">
        <v>25846269</v>
      </c>
      <c r="G358" s="119">
        <v>2704012</v>
      </c>
      <c r="H358" s="120" t="str">
        <f>IF(G358="","",VLOOKUP(G358,ARANCEL!$B$5:$D$121,2,FALSE))</f>
        <v xml:space="preserve">INTERMEDIARIO O PONTICO </v>
      </c>
      <c r="I358" s="121" t="s">
        <v>326</v>
      </c>
      <c r="J358" s="119">
        <v>1</v>
      </c>
      <c r="K358" s="122">
        <f>IF(G358="","",VLOOKUP(G358,ARANCEL!$B$5:$D$121,3,FALSE)*J358)</f>
        <v>25122</v>
      </c>
      <c r="L358" s="1229" t="s">
        <v>5742</v>
      </c>
      <c r="M358" s="1229">
        <v>4500239478</v>
      </c>
      <c r="N358" s="1229" t="s">
        <v>5757</v>
      </c>
    </row>
    <row r="359" spans="1:14" s="415" customFormat="1" x14ac:dyDescent="0.25">
      <c r="A359" s="255" t="s">
        <v>305</v>
      </c>
      <c r="B359" s="662">
        <v>41646</v>
      </c>
      <c r="C359" s="118" t="s">
        <v>2253</v>
      </c>
      <c r="D359" s="119" t="s">
        <v>92</v>
      </c>
      <c r="E359" s="162">
        <v>10168871</v>
      </c>
      <c r="F359" s="119">
        <v>24233918</v>
      </c>
      <c r="G359" s="255">
        <v>2704005</v>
      </c>
      <c r="H359" s="120" t="str">
        <f>IF(G359="","",VLOOKUP(G359,ARANCEL!$B$5:$D$121,2,FALSE))</f>
        <v>PROVISORIO</v>
      </c>
      <c r="I359" s="121" t="s">
        <v>311</v>
      </c>
      <c r="J359" s="119">
        <v>1</v>
      </c>
      <c r="K359" s="122">
        <f>IF(G359="","",VLOOKUP(G359,ARANCEL!$B$5:$D$121,3,FALSE)*J359)</f>
        <v>3250</v>
      </c>
      <c r="L359" s="1229" t="s">
        <v>2842</v>
      </c>
      <c r="M359" s="1229">
        <v>4500216235</v>
      </c>
      <c r="N359" s="1229">
        <v>8408</v>
      </c>
    </row>
    <row r="360" spans="1:14" s="415" customFormat="1" x14ac:dyDescent="0.25">
      <c r="A360" s="255" t="s">
        <v>305</v>
      </c>
      <c r="B360" s="256">
        <v>41656</v>
      </c>
      <c r="C360" s="118" t="s">
        <v>2253</v>
      </c>
      <c r="D360" s="119" t="s">
        <v>92</v>
      </c>
      <c r="E360" s="162">
        <v>10168871</v>
      </c>
      <c r="F360" s="119">
        <v>24233918</v>
      </c>
      <c r="G360" s="255">
        <v>2704031</v>
      </c>
      <c r="H360" s="120" t="str">
        <f>IF(G360="","",VLOOKUP(G360,ARANCEL!$B$5:$D$121,2,FALSE))</f>
        <v xml:space="preserve">PERNO MUÑON METALICO </v>
      </c>
      <c r="I360" s="121" t="s">
        <v>311</v>
      </c>
      <c r="J360" s="119">
        <v>1</v>
      </c>
      <c r="K360" s="122">
        <f>IF(G360="","",VLOOKUP(G360,ARANCEL!$B$5:$D$121,3,FALSE)*J360)</f>
        <v>12246</v>
      </c>
      <c r="L360" s="1229" t="s">
        <v>8279</v>
      </c>
      <c r="M360" s="1229">
        <v>4500259067</v>
      </c>
      <c r="N360" s="1229" t="s">
        <v>8285</v>
      </c>
    </row>
    <row r="361" spans="1:14" s="415" customFormat="1" x14ac:dyDescent="0.25">
      <c r="A361" s="255" t="s">
        <v>305</v>
      </c>
      <c r="B361" s="662">
        <v>41666</v>
      </c>
      <c r="C361" s="257" t="s">
        <v>2252</v>
      </c>
      <c r="D361" s="255" t="s">
        <v>92</v>
      </c>
      <c r="E361" s="258">
        <v>10160892</v>
      </c>
      <c r="F361" s="255">
        <v>23554138</v>
      </c>
      <c r="G361" s="255">
        <v>2704003</v>
      </c>
      <c r="H361" s="120" t="str">
        <f>IF(G361="","",VLOOKUP(G361,ARANCEL!$B$5:$D$121,2,FALSE))</f>
        <v xml:space="preserve">CORONA PERIFERICA CON PERNO MUÑON COLADO </v>
      </c>
      <c r="I361" s="121" t="s">
        <v>319</v>
      </c>
      <c r="J361" s="119">
        <v>1</v>
      </c>
      <c r="K361" s="122">
        <f>IF(G361="","",VLOOKUP(G361,ARANCEL!$B$5:$D$121,3,FALSE)*J361)</f>
        <v>32612</v>
      </c>
      <c r="L361" s="1229" t="s">
        <v>3438</v>
      </c>
      <c r="M361" s="1229">
        <v>4500220799</v>
      </c>
      <c r="N361" s="1229">
        <v>8632</v>
      </c>
    </row>
    <row r="362" spans="1:14" s="411" customFormat="1" x14ac:dyDescent="0.25">
      <c r="A362" s="255" t="s">
        <v>305</v>
      </c>
      <c r="B362" s="256">
        <v>41687</v>
      </c>
      <c r="C362" s="257" t="s">
        <v>2252</v>
      </c>
      <c r="D362" s="255" t="s">
        <v>92</v>
      </c>
      <c r="E362" s="258">
        <v>10160892</v>
      </c>
      <c r="F362" s="255">
        <v>23554138</v>
      </c>
      <c r="G362" s="255">
        <v>2704008</v>
      </c>
      <c r="H362" s="120" t="str">
        <f>IF(G362="","",VLOOKUP(G362,ARANCEL!$B$5:$D$121,2,FALSE))</f>
        <v>PILAR, INSERCION O PUNTO DE APOYO CON PERNO MUÑON</v>
      </c>
      <c r="I362" s="121" t="s">
        <v>754</v>
      </c>
      <c r="J362" s="119">
        <v>2</v>
      </c>
      <c r="K362" s="122">
        <f>IF(G362="","",VLOOKUP(G362,ARANCEL!$B$5:$D$121,3,FALSE)*J362)</f>
        <v>65224</v>
      </c>
      <c r="L362" s="1229" t="s">
        <v>8279</v>
      </c>
      <c r="M362" s="1229">
        <v>4500259067</v>
      </c>
      <c r="N362" s="1229" t="s">
        <v>8285</v>
      </c>
    </row>
    <row r="363" spans="1:14" s="415" customFormat="1" x14ac:dyDescent="0.25">
      <c r="A363" s="255" t="s">
        <v>305</v>
      </c>
      <c r="B363" s="256">
        <v>41687</v>
      </c>
      <c r="C363" s="257" t="s">
        <v>2252</v>
      </c>
      <c r="D363" s="255" t="s">
        <v>92</v>
      </c>
      <c r="E363" s="258">
        <v>10160892</v>
      </c>
      <c r="F363" s="255">
        <v>23554138</v>
      </c>
      <c r="G363" s="255">
        <v>2704012</v>
      </c>
      <c r="H363" s="120" t="str">
        <f>IF(G363="","",VLOOKUP(G363,ARANCEL!$B$5:$D$121,2,FALSE))</f>
        <v xml:space="preserve">INTERMEDIARIO O PONTICO </v>
      </c>
      <c r="I363" s="121" t="s">
        <v>3026</v>
      </c>
      <c r="J363" s="119">
        <v>3</v>
      </c>
      <c r="K363" s="122">
        <f>IF(G363="","",VLOOKUP(G363,ARANCEL!$B$5:$D$121,3,FALSE)*J363)</f>
        <v>75366</v>
      </c>
      <c r="L363" s="1229" t="s">
        <v>8279</v>
      </c>
      <c r="M363" s="1229">
        <v>4500259067</v>
      </c>
      <c r="N363" s="1229" t="s">
        <v>8285</v>
      </c>
    </row>
    <row r="364" spans="1:14" s="415" customFormat="1" x14ac:dyDescent="0.25">
      <c r="A364" s="255" t="s">
        <v>305</v>
      </c>
      <c r="B364" s="256">
        <v>41890</v>
      </c>
      <c r="C364" s="257" t="s">
        <v>6936</v>
      </c>
      <c r="D364" s="255" t="s">
        <v>92</v>
      </c>
      <c r="E364" s="258">
        <v>10253944</v>
      </c>
      <c r="F364" s="255">
        <v>28269419</v>
      </c>
      <c r="G364" s="255">
        <v>2704005</v>
      </c>
      <c r="H364" s="120" t="str">
        <f>IF(G364="","",VLOOKUP(G364,ARANCEL!$B$5:$D$121,2,FALSE))</f>
        <v>PROVISORIO</v>
      </c>
      <c r="I364" s="121" t="s">
        <v>309</v>
      </c>
      <c r="J364" s="119">
        <v>1</v>
      </c>
      <c r="K364" s="122">
        <f>IF(G364="","",VLOOKUP(G364,ARANCEL!$B$5:$D$121,3,FALSE)*J364)</f>
        <v>3250</v>
      </c>
      <c r="L364" s="1229" t="s">
        <v>6905</v>
      </c>
      <c r="M364" s="1229">
        <v>4500251394</v>
      </c>
      <c r="N364" s="1229" t="s">
        <v>7149</v>
      </c>
    </row>
    <row r="365" spans="1:14" s="411" customFormat="1" x14ac:dyDescent="0.25">
      <c r="A365" s="255" t="s">
        <v>606</v>
      </c>
      <c r="B365" s="256">
        <v>41890</v>
      </c>
      <c r="C365" s="257" t="s">
        <v>6936</v>
      </c>
      <c r="D365" s="255" t="s">
        <v>92</v>
      </c>
      <c r="E365" s="258">
        <v>10253944</v>
      </c>
      <c r="F365" s="255">
        <v>28269419</v>
      </c>
      <c r="G365" s="255">
        <v>2704003</v>
      </c>
      <c r="H365" s="120" t="str">
        <f>IF(G365="","",VLOOKUP(G365,ARANCEL!$B$5:$D$121,2,FALSE))</f>
        <v xml:space="preserve">CORONA PERIFERICA CON PERNO MUÑON COLADO </v>
      </c>
      <c r="I365" s="121" t="s">
        <v>322</v>
      </c>
      <c r="J365" s="119">
        <v>1</v>
      </c>
      <c r="K365" s="122">
        <f>IF(G365="","",VLOOKUP(G365,ARANCEL!$B$5:$D$121,3,FALSE)*J365)</f>
        <v>32612</v>
      </c>
      <c r="L365" s="1229" t="s">
        <v>7548</v>
      </c>
      <c r="M365" s="1229">
        <v>4500255277</v>
      </c>
      <c r="N365" s="1229" t="s">
        <v>7569</v>
      </c>
    </row>
    <row r="366" spans="1:14" s="411" customFormat="1" x14ac:dyDescent="0.25">
      <c r="A366" s="412" t="s">
        <v>305</v>
      </c>
      <c r="B366" s="256">
        <v>41913</v>
      </c>
      <c r="C366" s="257" t="s">
        <v>6936</v>
      </c>
      <c r="D366" s="255" t="s">
        <v>92</v>
      </c>
      <c r="E366" s="258">
        <v>10253944</v>
      </c>
      <c r="F366" s="255">
        <v>28269419</v>
      </c>
      <c r="G366" s="255">
        <v>2704005</v>
      </c>
      <c r="H366" s="120" t="str">
        <f>IF(G366="","",VLOOKUP(G366,ARANCEL!$B$5:$D$121,2,FALSE))</f>
        <v>PROVISORIO</v>
      </c>
      <c r="I366" s="121" t="s">
        <v>7456</v>
      </c>
      <c r="J366" s="119">
        <v>3</v>
      </c>
      <c r="K366" s="122">
        <f>IF(G366="","",VLOOKUP(G366,ARANCEL!$B$5:$D$121,3,FALSE)*J366)</f>
        <v>9750</v>
      </c>
      <c r="L366" s="1229" t="s">
        <v>7548</v>
      </c>
      <c r="M366" s="1229">
        <v>4500255277</v>
      </c>
      <c r="N366" s="1229" t="s">
        <v>7569</v>
      </c>
    </row>
    <row r="367" spans="1:14" s="378" customFormat="1" x14ac:dyDescent="0.25">
      <c r="A367" s="255" t="s">
        <v>305</v>
      </c>
      <c r="B367" s="256">
        <v>41645</v>
      </c>
      <c r="C367" s="257" t="s">
        <v>2251</v>
      </c>
      <c r="D367" s="255" t="s">
        <v>2162</v>
      </c>
      <c r="E367" s="258">
        <v>10168478</v>
      </c>
      <c r="F367" s="255">
        <v>23891641</v>
      </c>
      <c r="G367" s="255">
        <v>2704005</v>
      </c>
      <c r="H367" s="120" t="str">
        <f>IF(G367="","",VLOOKUP(G367,ARANCEL!$B$5:$D$121,2,FALSE))</f>
        <v>PROVISORIO</v>
      </c>
      <c r="I367" s="121" t="s">
        <v>754</v>
      </c>
      <c r="J367" s="119">
        <v>2</v>
      </c>
      <c r="K367" s="122">
        <f>IF(G367="","",VLOOKUP(G367,ARANCEL!$B$5:$D$121,3,FALSE)*J367)</f>
        <v>6500</v>
      </c>
      <c r="L367" s="1229" t="s">
        <v>4612</v>
      </c>
      <c r="M367" s="1229">
        <v>4500230028</v>
      </c>
      <c r="N367" s="1229">
        <v>9210</v>
      </c>
    </row>
    <row r="368" spans="1:14" s="378" customFormat="1" x14ac:dyDescent="0.25">
      <c r="A368" s="119" t="s">
        <v>305</v>
      </c>
      <c r="B368" s="173">
        <v>41649</v>
      </c>
      <c r="C368" s="118" t="s">
        <v>2251</v>
      </c>
      <c r="D368" s="119" t="s">
        <v>2162</v>
      </c>
      <c r="E368" s="162">
        <v>10168111</v>
      </c>
      <c r="F368" s="119">
        <v>23891641</v>
      </c>
      <c r="G368" s="119">
        <v>2704001</v>
      </c>
      <c r="H368" s="120" t="str">
        <f>IF(G368="","",VLOOKUP(G368,ARANCEL!$B$5:$D$121,2,FALSE))</f>
        <v xml:space="preserve">CORONA DE SUSTITUCION </v>
      </c>
      <c r="I368" s="121" t="s">
        <v>322</v>
      </c>
      <c r="J368" s="119">
        <v>1</v>
      </c>
      <c r="K368" s="122">
        <f>IF(G368="","",VLOOKUP(G368,ARANCEL!$B$5:$D$121,3,FALSE)*J368)</f>
        <v>25865</v>
      </c>
      <c r="L368" s="1229" t="s">
        <v>2842</v>
      </c>
      <c r="M368" s="1229">
        <v>4500216235</v>
      </c>
      <c r="N368" s="1229">
        <v>8408</v>
      </c>
    </row>
    <row r="369" spans="1:14" s="421" customFormat="1" x14ac:dyDescent="0.25">
      <c r="A369" s="255" t="s">
        <v>305</v>
      </c>
      <c r="B369" s="256">
        <v>41709</v>
      </c>
      <c r="C369" s="257" t="s">
        <v>2251</v>
      </c>
      <c r="D369" s="255" t="s">
        <v>2162</v>
      </c>
      <c r="E369" s="258">
        <v>10168111</v>
      </c>
      <c r="F369" s="255">
        <v>23891641</v>
      </c>
      <c r="G369" s="255">
        <v>2704001</v>
      </c>
      <c r="H369" s="120" t="str">
        <f>IF(G369="","",VLOOKUP(G369,ARANCEL!$B$5:$D$121,2,FALSE))</f>
        <v xml:space="preserve">CORONA DE SUSTITUCION </v>
      </c>
      <c r="I369" s="121" t="s">
        <v>309</v>
      </c>
      <c r="J369" s="119">
        <v>1</v>
      </c>
      <c r="K369" s="122">
        <f>IF(G369="","",VLOOKUP(G369,ARANCEL!$B$5:$D$121,3,FALSE)*J369)</f>
        <v>25865</v>
      </c>
      <c r="L369" s="1229" t="s">
        <v>4612</v>
      </c>
      <c r="M369" s="1229">
        <v>4500230028</v>
      </c>
      <c r="N369" s="1229">
        <v>9210</v>
      </c>
    </row>
    <row r="370" spans="1:14" s="421" customFormat="1" x14ac:dyDescent="0.25">
      <c r="A370" s="255" t="s">
        <v>305</v>
      </c>
      <c r="B370" s="256">
        <v>41654</v>
      </c>
      <c r="C370" s="257" t="s">
        <v>2250</v>
      </c>
      <c r="D370" s="255" t="s">
        <v>91</v>
      </c>
      <c r="E370" s="258">
        <v>10169766</v>
      </c>
      <c r="F370" s="255">
        <v>24629319</v>
      </c>
      <c r="G370" s="255">
        <v>2704005</v>
      </c>
      <c r="H370" s="120" t="str">
        <f>IF(G370="","",VLOOKUP(G370,ARANCEL!$B$5:$D$121,2,FALSE))</f>
        <v>PROVISORIO</v>
      </c>
      <c r="I370" s="121" t="s">
        <v>324</v>
      </c>
      <c r="J370" s="119">
        <v>1</v>
      </c>
      <c r="K370" s="122">
        <f>IF(G370="","",VLOOKUP(G370,ARANCEL!$B$5:$D$121,3,FALSE)*J370)</f>
        <v>3250</v>
      </c>
      <c r="L370" s="1229" t="s">
        <v>2842</v>
      </c>
      <c r="M370" s="1229">
        <v>4500216236</v>
      </c>
      <c r="N370" s="1229">
        <v>8409</v>
      </c>
    </row>
    <row r="371" spans="1:14" s="421" customFormat="1" x14ac:dyDescent="0.25">
      <c r="A371" s="339" t="s">
        <v>313</v>
      </c>
      <c r="B371" s="256">
        <v>41654</v>
      </c>
      <c r="C371" s="257" t="s">
        <v>2250</v>
      </c>
      <c r="D371" s="255" t="s">
        <v>91</v>
      </c>
      <c r="E371" s="258">
        <v>10169696</v>
      </c>
      <c r="F371" s="255">
        <v>24629310</v>
      </c>
      <c r="G371" s="255">
        <v>2704005</v>
      </c>
      <c r="H371" s="120" t="str">
        <f>IF(G371="","",VLOOKUP(G371,ARANCEL!$B$5:$D$121,2,FALSE))</f>
        <v>PROVISORIO</v>
      </c>
      <c r="I371" s="121" t="s">
        <v>2739</v>
      </c>
      <c r="J371" s="119">
        <v>1</v>
      </c>
      <c r="K371" s="122">
        <f>IF(G371="","",VLOOKUP(G371,ARANCEL!$B$5:$D$121,3,FALSE)*J371)</f>
        <v>3250</v>
      </c>
      <c r="L371" s="1229" t="s">
        <v>8279</v>
      </c>
      <c r="M371" s="1229">
        <v>4500259067</v>
      </c>
      <c r="N371" s="1229" t="s">
        <v>8285</v>
      </c>
    </row>
    <row r="372" spans="1:14" s="421" customFormat="1" x14ac:dyDescent="0.25">
      <c r="A372" s="255" t="s">
        <v>305</v>
      </c>
      <c r="B372" s="256">
        <v>41694</v>
      </c>
      <c r="C372" s="257" t="s">
        <v>2250</v>
      </c>
      <c r="D372" s="255" t="s">
        <v>91</v>
      </c>
      <c r="E372" s="258">
        <v>10169766</v>
      </c>
      <c r="F372" s="255">
        <v>24629319</v>
      </c>
      <c r="G372" s="255">
        <v>2704003</v>
      </c>
      <c r="H372" s="120" t="str">
        <f>IF(G372="","",VLOOKUP(G372,ARANCEL!$B$5:$D$121,2,FALSE))</f>
        <v xml:space="preserve">CORONA PERIFERICA CON PERNO MUÑON COLADO </v>
      </c>
      <c r="I372" s="121" t="s">
        <v>324</v>
      </c>
      <c r="J372" s="119">
        <v>1</v>
      </c>
      <c r="K372" s="122">
        <f>IF(G372="","",VLOOKUP(G372,ARANCEL!$B$5:$D$121,3,FALSE)*J372)</f>
        <v>32612</v>
      </c>
      <c r="L372" s="1229" t="s">
        <v>3438</v>
      </c>
      <c r="M372" s="1229">
        <v>4500220799</v>
      </c>
      <c r="N372" s="1229">
        <v>8632</v>
      </c>
    </row>
    <row r="373" spans="1:14" s="421" customFormat="1" x14ac:dyDescent="0.25">
      <c r="A373" s="255" t="s">
        <v>305</v>
      </c>
      <c r="B373" s="256">
        <v>41661</v>
      </c>
      <c r="C373" s="257" t="s">
        <v>2249</v>
      </c>
      <c r="D373" s="255" t="s">
        <v>94</v>
      </c>
      <c r="E373" s="258">
        <v>10170399</v>
      </c>
      <c r="F373" s="255">
        <v>24723438</v>
      </c>
      <c r="G373" s="255">
        <v>2705003</v>
      </c>
      <c r="H373" s="120" t="str">
        <f>IF(G373="","",VLOOKUP(G373,ARANCEL!$B$5:$D$121,2,FALSE))</f>
        <v>INCRUSTACION ESTETICA (ART-GLASS O CERAMICA)</v>
      </c>
      <c r="I373" s="121" t="s">
        <v>326</v>
      </c>
      <c r="J373" s="119">
        <v>1</v>
      </c>
      <c r="K373" s="122">
        <f>IF(G373="","",VLOOKUP(G373,ARANCEL!$B$5:$D$121,3,FALSE)*J373)</f>
        <v>15676</v>
      </c>
      <c r="L373" s="1229" t="s">
        <v>2842</v>
      </c>
      <c r="M373" s="1229">
        <v>4500216239</v>
      </c>
      <c r="N373" s="1229">
        <v>8410</v>
      </c>
    </row>
    <row r="374" spans="1:14" s="411" customFormat="1" x14ac:dyDescent="0.25">
      <c r="A374" s="255" t="s">
        <v>305</v>
      </c>
      <c r="B374" s="256">
        <v>41926</v>
      </c>
      <c r="C374" s="257" t="s">
        <v>7619</v>
      </c>
      <c r="D374" s="255" t="s">
        <v>2162</v>
      </c>
      <c r="E374" s="258">
        <v>10263807</v>
      </c>
      <c r="F374" s="255">
        <v>28820186</v>
      </c>
      <c r="G374" s="255">
        <v>2704005</v>
      </c>
      <c r="H374" s="120" t="str">
        <f>IF(G374="","",VLOOKUP(G374,ARANCEL!$B$5:$D$121,2,FALSE))</f>
        <v>PROVISORIO</v>
      </c>
      <c r="I374" s="121" t="s">
        <v>312</v>
      </c>
      <c r="J374" s="119">
        <v>1</v>
      </c>
      <c r="K374" s="122">
        <f>IF(G374="","",VLOOKUP(G374,ARANCEL!$B$5:$D$121,3,FALSE)*J374)</f>
        <v>3250</v>
      </c>
      <c r="L374" s="1229" t="s">
        <v>8279</v>
      </c>
      <c r="M374" s="1229">
        <v>4500259067</v>
      </c>
      <c r="N374" s="1229" t="s">
        <v>8285</v>
      </c>
    </row>
    <row r="375" spans="1:14" x14ac:dyDescent="0.25">
      <c r="A375" s="119" t="s">
        <v>305</v>
      </c>
      <c r="B375" s="164">
        <v>41940</v>
      </c>
      <c r="C375" s="118" t="s">
        <v>7619</v>
      </c>
      <c r="D375" s="119" t="s">
        <v>2162</v>
      </c>
      <c r="E375" s="162">
        <v>10263807</v>
      </c>
      <c r="F375" s="119">
        <v>28820186</v>
      </c>
      <c r="G375" s="119">
        <v>2704003</v>
      </c>
      <c r="H375" s="120" t="str">
        <f>IF(G375="","",VLOOKUP(G375,ARANCEL!$B$5:$D$121,2,FALSE))</f>
        <v xml:space="preserve">CORONA PERIFERICA CON PERNO MUÑON COLADO </v>
      </c>
      <c r="I375" s="121" t="s">
        <v>312</v>
      </c>
      <c r="J375" s="119">
        <v>1</v>
      </c>
      <c r="K375" s="122">
        <f>IF(G375="","",VLOOKUP(G375,ARANCEL!$B$5:$D$121,3,FALSE)*J375)</f>
        <v>32612</v>
      </c>
      <c r="L375" s="1229" t="s">
        <v>8279</v>
      </c>
      <c r="M375" s="1229">
        <v>4500259067</v>
      </c>
      <c r="N375" s="1229" t="s">
        <v>8285</v>
      </c>
    </row>
    <row r="376" spans="1:14" s="423" customFormat="1" x14ac:dyDescent="0.25">
      <c r="A376" s="255" t="s">
        <v>305</v>
      </c>
      <c r="B376" s="256">
        <v>41815</v>
      </c>
      <c r="C376" s="257" t="s">
        <v>5376</v>
      </c>
      <c r="D376" s="255" t="s">
        <v>91</v>
      </c>
      <c r="E376" s="258">
        <v>10216229</v>
      </c>
      <c r="F376" s="255">
        <v>26979232</v>
      </c>
      <c r="G376" s="255">
        <v>2704005</v>
      </c>
      <c r="H376" s="120" t="str">
        <f>IF(G376="","",VLOOKUP(G376,ARANCEL!$B$5:$D$121,2,FALSE))</f>
        <v>PROVISORIO</v>
      </c>
      <c r="I376" s="121" t="s">
        <v>312</v>
      </c>
      <c r="J376" s="119">
        <v>1</v>
      </c>
      <c r="K376" s="122">
        <f>IF(G376="","",VLOOKUP(G376,ARANCEL!$B$5:$D$121,3,FALSE)*J376)</f>
        <v>3250</v>
      </c>
      <c r="L376" s="1229" t="s">
        <v>5742</v>
      </c>
      <c r="M376" s="1229">
        <v>4500239478</v>
      </c>
      <c r="N376" s="1229" t="s">
        <v>5757</v>
      </c>
    </row>
    <row r="377" spans="1:14" s="423" customFormat="1" x14ac:dyDescent="0.25">
      <c r="A377" s="255" t="s">
        <v>305</v>
      </c>
      <c r="B377" s="256">
        <v>41835</v>
      </c>
      <c r="C377" s="257" t="s">
        <v>5376</v>
      </c>
      <c r="D377" s="255" t="s">
        <v>91</v>
      </c>
      <c r="E377" s="258">
        <v>10216229</v>
      </c>
      <c r="F377" s="255">
        <v>26979232</v>
      </c>
      <c r="G377" s="255">
        <v>2704003</v>
      </c>
      <c r="H377" s="120" t="str">
        <f>IF(G377="","",VLOOKUP(G377,ARANCEL!$B$5:$D$121,2,FALSE))</f>
        <v xml:space="preserve">CORONA PERIFERICA CON PERNO MUÑON COLADO </v>
      </c>
      <c r="I377" s="121" t="s">
        <v>312</v>
      </c>
      <c r="J377" s="119">
        <v>1</v>
      </c>
      <c r="K377" s="122">
        <f>IF(G377="","",VLOOKUP(G377,ARANCEL!$B$5:$D$121,3,FALSE)*J377)</f>
        <v>32612</v>
      </c>
      <c r="L377" s="1229" t="s">
        <v>6017</v>
      </c>
      <c r="M377" s="1229">
        <v>4500243713</v>
      </c>
      <c r="N377" s="1229">
        <v>9796</v>
      </c>
    </row>
    <row r="378" spans="1:14" s="427" customFormat="1" x14ac:dyDescent="0.25">
      <c r="A378" s="255" t="s">
        <v>305</v>
      </c>
      <c r="B378" s="256">
        <v>41835</v>
      </c>
      <c r="C378" s="118" t="s">
        <v>5376</v>
      </c>
      <c r="D378" s="119" t="s">
        <v>91</v>
      </c>
      <c r="E378" s="162">
        <v>10216229</v>
      </c>
      <c r="F378" s="119">
        <v>26979232</v>
      </c>
      <c r="G378" s="255">
        <v>2705003</v>
      </c>
      <c r="H378" s="120" t="str">
        <f>IF(G378="","",VLOOKUP(G378,ARANCEL!$B$5:$D$121,2,FALSE))</f>
        <v>INCRUSTACION ESTETICA (ART-GLASS O CERAMICA)</v>
      </c>
      <c r="I378" s="121" t="s">
        <v>318</v>
      </c>
      <c r="J378" s="119">
        <v>1</v>
      </c>
      <c r="K378" s="122">
        <f>IF(G378="","",VLOOKUP(G378,ARANCEL!$B$5:$D$121,3,FALSE)*J378)</f>
        <v>15676</v>
      </c>
      <c r="L378" s="1229" t="s">
        <v>6017</v>
      </c>
      <c r="M378" s="1229">
        <v>4500243713</v>
      </c>
      <c r="N378" s="1229">
        <v>9796</v>
      </c>
    </row>
    <row r="379" spans="1:14" s="427" customFormat="1" x14ac:dyDescent="0.25">
      <c r="A379" s="255" t="s">
        <v>313</v>
      </c>
      <c r="B379" s="256">
        <v>41719</v>
      </c>
      <c r="C379" s="257" t="s">
        <v>3565</v>
      </c>
      <c r="D379" s="255" t="s">
        <v>95</v>
      </c>
      <c r="E379" s="258">
        <v>10184065</v>
      </c>
      <c r="F379" s="255">
        <v>20383280</v>
      </c>
      <c r="G379" s="255">
        <v>2704005</v>
      </c>
      <c r="H379" s="120" t="str">
        <f>IF(G379="","",VLOOKUP(G379,ARANCEL!$B$5:$D$121,2,FALSE))</f>
        <v>PROVISORIO</v>
      </c>
      <c r="I379" s="121" t="s">
        <v>1368</v>
      </c>
      <c r="J379" s="119">
        <v>3</v>
      </c>
      <c r="K379" s="122">
        <f>IF(G379="","",VLOOKUP(G379,ARANCEL!$B$5:$D$121,3,FALSE)*J379)</f>
        <v>9750</v>
      </c>
      <c r="L379" s="1229" t="s">
        <v>3058</v>
      </c>
      <c r="M379" s="1229">
        <v>4500225671</v>
      </c>
      <c r="N379" s="1229">
        <v>8930</v>
      </c>
    </row>
    <row r="380" spans="1:14" s="427" customFormat="1" x14ac:dyDescent="0.25">
      <c r="A380" s="339" t="s">
        <v>313</v>
      </c>
      <c r="B380" s="254">
        <v>41719</v>
      </c>
      <c r="C380" s="257" t="s">
        <v>3565</v>
      </c>
      <c r="D380" s="255" t="s">
        <v>95</v>
      </c>
      <c r="E380" s="258">
        <v>10184065</v>
      </c>
      <c r="F380" s="255">
        <v>20383280</v>
      </c>
      <c r="G380" s="255">
        <v>2704005</v>
      </c>
      <c r="H380" s="120" t="str">
        <f>IF(G380="","",VLOOKUP(G380,ARANCEL!$B$5:$D$121,2,FALSE))</f>
        <v>PROVISORIO</v>
      </c>
      <c r="I380" s="121"/>
      <c r="J380" s="119">
        <v>3</v>
      </c>
      <c r="K380" s="122">
        <f>IF(G380="","",VLOOKUP(G380,ARANCEL!$B$5:$D$121,3,FALSE)*J380)</f>
        <v>9750</v>
      </c>
      <c r="L380" s="1229" t="s">
        <v>4612</v>
      </c>
      <c r="M380" s="1229">
        <v>4500230031</v>
      </c>
      <c r="N380" s="1229">
        <v>9211</v>
      </c>
    </row>
    <row r="381" spans="1:14" s="427" customFormat="1" x14ac:dyDescent="0.25">
      <c r="A381" s="255" t="s">
        <v>305</v>
      </c>
      <c r="B381" s="256">
        <v>41737</v>
      </c>
      <c r="C381" s="118" t="s">
        <v>3565</v>
      </c>
      <c r="D381" s="119" t="s">
        <v>95</v>
      </c>
      <c r="E381" s="162">
        <v>10184065</v>
      </c>
      <c r="F381" s="119">
        <v>20383280</v>
      </c>
      <c r="G381" s="255">
        <v>2705004</v>
      </c>
      <c r="H381" s="120" t="str">
        <f>IF(G381="","",VLOOKUP(G381,ARANCEL!$B$5:$D$121,2,FALSE))</f>
        <v>CARILLA ESTETICA (ART-GLASS O CERAMICA)</v>
      </c>
      <c r="I381" s="121" t="s">
        <v>1368</v>
      </c>
      <c r="J381" s="119">
        <v>3</v>
      </c>
      <c r="K381" s="122">
        <f>IF(G381="","",VLOOKUP(G381,ARANCEL!$B$5:$D$121,3,FALSE)*J381)</f>
        <v>80259</v>
      </c>
      <c r="L381" s="1229" t="s">
        <v>4612</v>
      </c>
      <c r="M381" s="1229">
        <v>4500230031</v>
      </c>
      <c r="N381" s="1229">
        <v>9211</v>
      </c>
    </row>
    <row r="382" spans="1:14" s="402" customFormat="1" x14ac:dyDescent="0.25">
      <c r="A382" s="339" t="s">
        <v>313</v>
      </c>
      <c r="B382" s="1220">
        <v>41671</v>
      </c>
      <c r="C382" s="257" t="s">
        <v>3401</v>
      </c>
      <c r="D382" s="255" t="s">
        <v>91</v>
      </c>
      <c r="E382" s="258">
        <v>10177395</v>
      </c>
      <c r="F382" s="255">
        <v>24629319</v>
      </c>
      <c r="G382" s="255">
        <v>2704003</v>
      </c>
      <c r="H382" s="120" t="str">
        <f>IF(G382="","",VLOOKUP(G382,ARANCEL!$B$5:$D$121,2,FALSE))</f>
        <v xml:space="preserve">CORONA PERIFERICA CON PERNO MUÑON COLADO </v>
      </c>
      <c r="I382" s="121"/>
      <c r="J382" s="119">
        <v>1</v>
      </c>
      <c r="K382" s="122">
        <f>IF(G382="","",VLOOKUP(G382,ARANCEL!$B$5:$D$121,3,FALSE)*J382)</f>
        <v>32612</v>
      </c>
      <c r="L382" s="1229" t="s">
        <v>3438</v>
      </c>
      <c r="M382" s="1229">
        <v>4500220802</v>
      </c>
      <c r="N382" s="1229">
        <v>8634</v>
      </c>
    </row>
    <row r="383" spans="1:14" s="402" customFormat="1" x14ac:dyDescent="0.25">
      <c r="A383" s="119" t="s">
        <v>305</v>
      </c>
      <c r="B383" s="164">
        <v>41750</v>
      </c>
      <c r="C383" s="118" t="s">
        <v>4159</v>
      </c>
      <c r="D383" s="119" t="s">
        <v>2162</v>
      </c>
      <c r="E383" s="162">
        <v>10191148</v>
      </c>
      <c r="F383" s="119">
        <v>25477684</v>
      </c>
      <c r="G383" s="119">
        <v>2704001</v>
      </c>
      <c r="H383" s="120" t="str">
        <f>IF(G383="","",VLOOKUP(G383,ARANCEL!$B$5:$D$121,2,FALSE))</f>
        <v xml:space="preserve">CORONA DE SUSTITUCION </v>
      </c>
      <c r="I383" s="121" t="s">
        <v>322</v>
      </c>
      <c r="J383" s="119">
        <v>1</v>
      </c>
      <c r="K383" s="122">
        <f>IF(G383="","",VLOOKUP(G383,ARANCEL!$B$5:$D$121,3,FALSE)*J383)</f>
        <v>25865</v>
      </c>
      <c r="L383" s="1229" t="s">
        <v>4612</v>
      </c>
      <c r="M383" s="1229">
        <v>4500230031</v>
      </c>
      <c r="N383" s="1229">
        <v>9211</v>
      </c>
    </row>
    <row r="384" spans="1:14" s="427" customFormat="1" x14ac:dyDescent="0.25">
      <c r="A384" s="255" t="s">
        <v>305</v>
      </c>
      <c r="B384" s="662">
        <v>41649</v>
      </c>
      <c r="C384" s="118" t="s">
        <v>2248</v>
      </c>
      <c r="D384" s="119" t="s">
        <v>2181</v>
      </c>
      <c r="E384" s="162">
        <v>10169285</v>
      </c>
      <c r="F384" s="119">
        <v>23947482</v>
      </c>
      <c r="G384" s="255">
        <v>2705003</v>
      </c>
      <c r="H384" s="120" t="str">
        <f>IF(G384="","",VLOOKUP(G384,ARANCEL!$B$5:$D$121,2,FALSE))</f>
        <v>INCRUSTACION ESTETICA (ART-GLASS O CERAMICA)</v>
      </c>
      <c r="I384" s="121" t="s">
        <v>322</v>
      </c>
      <c r="J384" s="119">
        <v>1</v>
      </c>
      <c r="K384" s="122">
        <f>IF(G384="","",VLOOKUP(G384,ARANCEL!$B$5:$D$121,3,FALSE)*J384)</f>
        <v>15676</v>
      </c>
      <c r="L384" s="1229" t="s">
        <v>2842</v>
      </c>
      <c r="M384" s="1229">
        <v>4500216236</v>
      </c>
      <c r="N384" s="1229">
        <v>8409</v>
      </c>
    </row>
    <row r="385" spans="1:14" s="428" customFormat="1" x14ac:dyDescent="0.25">
      <c r="A385" s="255" t="s">
        <v>305</v>
      </c>
      <c r="B385" s="256">
        <v>41653</v>
      </c>
      <c r="C385" s="257" t="s">
        <v>2248</v>
      </c>
      <c r="D385" s="255" t="s">
        <v>2181</v>
      </c>
      <c r="E385" s="258">
        <v>10169285</v>
      </c>
      <c r="F385" s="255">
        <v>23947482</v>
      </c>
      <c r="G385" s="255">
        <v>2705003</v>
      </c>
      <c r="H385" s="120" t="str">
        <f>IF(G385="","",VLOOKUP(G385,ARANCEL!$B$5:$D$121,2,FALSE))</f>
        <v>INCRUSTACION ESTETICA (ART-GLASS O CERAMICA)</v>
      </c>
      <c r="I385" s="121"/>
      <c r="J385" s="119">
        <v>1</v>
      </c>
      <c r="K385" s="122">
        <f>IF(G385="","",VLOOKUP(G385,ARANCEL!$B$5:$D$121,3,FALSE)*J385)</f>
        <v>15676</v>
      </c>
      <c r="L385" s="1235" t="str">
        <f>IF(E385="","","IMPAGO")</f>
        <v>IMPAGO</v>
      </c>
      <c r="M385" s="1235" t="str">
        <f>IF(L385="IMPAGO","SIN O.C.","")</f>
        <v>SIN O.C.</v>
      </c>
      <c r="N385" s="1235" t="str">
        <f>IF(L385="IMPAGO","SIN FACT.","")</f>
        <v>SIN FACT.</v>
      </c>
    </row>
    <row r="386" spans="1:14" s="428" customFormat="1" x14ac:dyDescent="0.25">
      <c r="A386" s="255" t="s">
        <v>305</v>
      </c>
      <c r="B386" s="256">
        <v>41862</v>
      </c>
      <c r="C386" s="257" t="s">
        <v>6311</v>
      </c>
      <c r="D386" s="255" t="s">
        <v>94</v>
      </c>
      <c r="E386" s="258">
        <v>10239714</v>
      </c>
      <c r="F386" s="255">
        <v>27694783</v>
      </c>
      <c r="G386" s="255">
        <v>2705003</v>
      </c>
      <c r="H386" s="120" t="str">
        <f>IF(G386="","",VLOOKUP(G386,ARANCEL!$B$5:$D$121,2,FALSE))</f>
        <v>INCRUSTACION ESTETICA (ART-GLASS O CERAMICA)</v>
      </c>
      <c r="I386" s="121" t="s">
        <v>308</v>
      </c>
      <c r="J386" s="119">
        <v>1</v>
      </c>
      <c r="K386" s="122">
        <f>IF(G386="","",VLOOKUP(G386,ARANCEL!$B$5:$D$121,3,FALSE)*J386)</f>
        <v>15676</v>
      </c>
      <c r="L386" s="1229" t="s">
        <v>6905</v>
      </c>
      <c r="M386" s="1229">
        <v>4500249977</v>
      </c>
      <c r="N386" s="1229" t="s">
        <v>6909</v>
      </c>
    </row>
    <row r="387" spans="1:14" s="402" customFormat="1" x14ac:dyDescent="0.25">
      <c r="A387" s="255" t="s">
        <v>305</v>
      </c>
      <c r="B387" s="256">
        <v>41912</v>
      </c>
      <c r="C387" s="257" t="s">
        <v>7304</v>
      </c>
      <c r="D387" s="255" t="s">
        <v>91</v>
      </c>
      <c r="E387" s="258">
        <v>10258471</v>
      </c>
      <c r="F387" s="255">
        <v>28125734</v>
      </c>
      <c r="G387" s="255">
        <v>2705003</v>
      </c>
      <c r="H387" s="120" t="str">
        <f>IF(G387="","",VLOOKUP(G387,ARANCEL!$B$5:$D$121,2,FALSE))</f>
        <v>INCRUSTACION ESTETICA (ART-GLASS O CERAMICA)</v>
      </c>
      <c r="I387" s="121" t="s">
        <v>326</v>
      </c>
      <c r="J387" s="119">
        <v>1</v>
      </c>
      <c r="K387" s="122">
        <f>IF(G387="","",VLOOKUP(G387,ARANCEL!$B$5:$D$121,3,FALSE)*J387)</f>
        <v>15676</v>
      </c>
      <c r="L387" s="1229" t="s">
        <v>7548</v>
      </c>
      <c r="M387" s="1229">
        <v>4500254864</v>
      </c>
      <c r="N387" s="1229" t="s">
        <v>7561</v>
      </c>
    </row>
    <row r="388" spans="1:14" s="428" customFormat="1" x14ac:dyDescent="0.25">
      <c r="A388" s="255" t="s">
        <v>305</v>
      </c>
      <c r="B388" s="662">
        <v>41673</v>
      </c>
      <c r="C388" s="257" t="s">
        <v>2247</v>
      </c>
      <c r="D388" s="255" t="s">
        <v>92</v>
      </c>
      <c r="E388" s="258">
        <v>10165156</v>
      </c>
      <c r="F388" s="255">
        <v>23546975</v>
      </c>
      <c r="G388" s="255">
        <v>2704003</v>
      </c>
      <c r="H388" s="120" t="str">
        <f>IF(G388="","",VLOOKUP(G388,ARANCEL!$B$5:$D$121,2,FALSE))</f>
        <v xml:space="preserve">CORONA PERIFERICA CON PERNO MUÑON COLADO </v>
      </c>
      <c r="I388" s="121" t="s">
        <v>324</v>
      </c>
      <c r="J388" s="119">
        <v>1</v>
      </c>
      <c r="K388" s="122">
        <f>IF(G388="","",VLOOKUP(G388,ARANCEL!$B$5:$D$121,3,FALSE)*J388)</f>
        <v>32612</v>
      </c>
      <c r="L388" s="1229" t="s">
        <v>3438</v>
      </c>
      <c r="M388" s="1229">
        <v>4500220799</v>
      </c>
      <c r="N388" s="1229">
        <v>8632</v>
      </c>
    </row>
    <row r="389" spans="1:14" s="428" customFormat="1" x14ac:dyDescent="0.25">
      <c r="A389" s="255" t="s">
        <v>305</v>
      </c>
      <c r="B389" s="256">
        <v>41779</v>
      </c>
      <c r="C389" s="118" t="s">
        <v>4720</v>
      </c>
      <c r="D389" s="119" t="s">
        <v>2162</v>
      </c>
      <c r="E389" s="162">
        <v>10200689</v>
      </c>
      <c r="F389" s="119">
        <v>25667972</v>
      </c>
      <c r="G389" s="255">
        <v>2704001</v>
      </c>
      <c r="H389" s="120" t="str">
        <f>IF(G389="","",VLOOKUP(G389,ARANCEL!$B$5:$D$121,2,FALSE))</f>
        <v xml:space="preserve">CORONA DE SUSTITUCION </v>
      </c>
      <c r="I389" s="121" t="s">
        <v>318</v>
      </c>
      <c r="J389" s="119">
        <v>1</v>
      </c>
      <c r="K389" s="122">
        <f>IF(G389="","",VLOOKUP(G389,ARANCEL!$B$5:$D$121,3,FALSE)*J389)</f>
        <v>25865</v>
      </c>
      <c r="L389" s="1229" t="s">
        <v>5292</v>
      </c>
      <c r="M389" s="1229">
        <v>4500235516</v>
      </c>
      <c r="N389" s="1229">
        <v>9400</v>
      </c>
    </row>
    <row r="390" spans="1:14" s="427" customFormat="1" x14ac:dyDescent="0.25">
      <c r="A390" s="412" t="s">
        <v>305</v>
      </c>
      <c r="B390" s="256">
        <v>41788</v>
      </c>
      <c r="C390" s="257" t="s">
        <v>4720</v>
      </c>
      <c r="D390" s="255" t="s">
        <v>2162</v>
      </c>
      <c r="E390" s="258">
        <v>10200689</v>
      </c>
      <c r="F390" s="255">
        <v>25667972</v>
      </c>
      <c r="G390" s="255">
        <v>2704005</v>
      </c>
      <c r="H390" s="120" t="str">
        <f>IF(G390="","",VLOOKUP(G390,ARANCEL!$B$5:$D$121,2,FALSE))</f>
        <v>PROVISORIO</v>
      </c>
      <c r="I390" s="121" t="s">
        <v>318</v>
      </c>
      <c r="J390" s="119">
        <v>1</v>
      </c>
      <c r="K390" s="122">
        <f>IF(G390="","",VLOOKUP(G390,ARANCEL!$B$5:$D$121,3,FALSE)*J390)</f>
        <v>3250</v>
      </c>
      <c r="L390" s="1235" t="str">
        <f>IF(E390="","","IMPAGO")</f>
        <v>IMPAGO</v>
      </c>
      <c r="M390" s="1235" t="str">
        <f>IF(L390="IMPAGO","SIN O.C.","")</f>
        <v>SIN O.C.</v>
      </c>
      <c r="N390" s="1235" t="str">
        <f>IF(L390="IMPAGO","SIN FACT.","")</f>
        <v>SIN FACT.</v>
      </c>
    </row>
    <row r="391" spans="1:14" s="423" customFormat="1" x14ac:dyDescent="0.25">
      <c r="A391" s="255" t="s">
        <v>305</v>
      </c>
      <c r="B391" s="256">
        <v>42012</v>
      </c>
      <c r="C391" s="257" t="s">
        <v>9274</v>
      </c>
      <c r="D391" s="255" t="s">
        <v>91</v>
      </c>
      <c r="E391" s="258">
        <v>10304717</v>
      </c>
      <c r="F391" s="255">
        <v>30310077</v>
      </c>
      <c r="G391" s="255">
        <v>2705003</v>
      </c>
      <c r="H391" s="120" t="str">
        <f>IF(G391="","",VLOOKUP(G391,ARANCEL!$B$5:$D$121,2,FALSE))</f>
        <v>INCRUSTACION ESTETICA (ART-GLASS O CERAMICA)</v>
      </c>
      <c r="I391" s="121" t="s">
        <v>326</v>
      </c>
      <c r="J391" s="119">
        <v>1</v>
      </c>
      <c r="K391" s="122">
        <f>IF(G391="","",VLOOKUP(G391,ARANCEL!$B$5:$D$121,3,FALSE)*J391)</f>
        <v>15676</v>
      </c>
      <c r="L391" s="1235" t="str">
        <f>IF(E391="","","IMPAGO")</f>
        <v>IMPAGO</v>
      </c>
      <c r="M391" s="1235" t="str">
        <f>IF(L391="IMPAGO","SIN O.C.","")</f>
        <v>SIN O.C.</v>
      </c>
      <c r="N391" s="1235" t="str">
        <f>IF(L391="IMPAGO","SIN FACT.","")</f>
        <v>SIN FACT.</v>
      </c>
    </row>
    <row r="392" spans="1:14" s="423" customFormat="1" x14ac:dyDescent="0.25">
      <c r="A392" s="255" t="s">
        <v>305</v>
      </c>
      <c r="B392" s="256">
        <v>41974</v>
      </c>
      <c r="C392" s="257" t="s">
        <v>8609</v>
      </c>
      <c r="D392" s="255" t="s">
        <v>1619</v>
      </c>
      <c r="E392" s="258">
        <v>10287912</v>
      </c>
      <c r="F392" s="255">
        <v>29830933</v>
      </c>
      <c r="G392" s="255">
        <v>2707001</v>
      </c>
      <c r="H392" s="120" t="str">
        <f>IF(G392="","",VLOOKUP(G392,ARANCEL!$B$5:$D$121,2,FALSE))</f>
        <v xml:space="preserve">PLANO DE RELAJACION </v>
      </c>
      <c r="I392" s="121" t="s">
        <v>306</v>
      </c>
      <c r="J392" s="119">
        <v>1</v>
      </c>
      <c r="K392" s="122">
        <f>IF(G392="","",VLOOKUP(G392,ARANCEL!$B$5:$D$121,3,FALSE)*J392)</f>
        <v>9221</v>
      </c>
      <c r="L392" s="1229" t="s">
        <v>8256</v>
      </c>
      <c r="M392" s="1229">
        <v>4500265515</v>
      </c>
      <c r="N392" s="1229" t="s">
        <v>8951</v>
      </c>
    </row>
    <row r="393" spans="1:14" x14ac:dyDescent="0.25">
      <c r="A393" s="119" t="s">
        <v>305</v>
      </c>
      <c r="B393" s="164">
        <v>41985</v>
      </c>
      <c r="C393" s="118" t="s">
        <v>8878</v>
      </c>
      <c r="D393" s="119" t="s">
        <v>2878</v>
      </c>
      <c r="E393" s="162">
        <v>10294371</v>
      </c>
      <c r="F393" s="119">
        <v>30037422</v>
      </c>
      <c r="G393" s="119">
        <v>2705003</v>
      </c>
      <c r="H393" s="120" t="str">
        <f>IF(G393="","",VLOOKUP(G393,ARANCEL!$B$5:$D$121,2,FALSE))</f>
        <v>INCRUSTACION ESTETICA (ART-GLASS O CERAMICA)</v>
      </c>
      <c r="I393" s="121" t="s">
        <v>324</v>
      </c>
      <c r="J393" s="119">
        <v>1</v>
      </c>
      <c r="K393" s="122">
        <f>IF(G393="","",VLOOKUP(G393,ARANCEL!$B$5:$D$121,3,FALSE)*J393)</f>
        <v>15676</v>
      </c>
      <c r="L393" s="1349" t="s">
        <v>9431</v>
      </c>
      <c r="M393" s="1349">
        <v>4500269293</v>
      </c>
      <c r="N393" s="1349" t="s">
        <v>9455</v>
      </c>
    </row>
    <row r="394" spans="1:14" s="431" customFormat="1" x14ac:dyDescent="0.25">
      <c r="A394" s="255" t="s">
        <v>305</v>
      </c>
      <c r="B394" s="256">
        <v>41751</v>
      </c>
      <c r="C394" s="257" t="s">
        <v>4211</v>
      </c>
      <c r="D394" s="255" t="s">
        <v>97</v>
      </c>
      <c r="E394" s="258">
        <v>10191590</v>
      </c>
      <c r="F394" s="255">
        <v>25953465</v>
      </c>
      <c r="G394" s="255">
        <v>2705003</v>
      </c>
      <c r="H394" s="120" t="str">
        <f>IF(G394="","",VLOOKUP(G394,ARANCEL!$B$5:$D$121,2,FALSE))</f>
        <v>INCRUSTACION ESTETICA (ART-GLASS O CERAMICA)</v>
      </c>
      <c r="I394" s="121" t="s">
        <v>1369</v>
      </c>
      <c r="J394" s="119">
        <v>2</v>
      </c>
      <c r="K394" s="122">
        <f>IF(G394="","",VLOOKUP(G394,ARANCEL!$B$5:$D$121,3,FALSE)*J394)</f>
        <v>31352</v>
      </c>
      <c r="L394" s="1229" t="s">
        <v>4612</v>
      </c>
      <c r="M394" s="1229">
        <v>4500230032</v>
      </c>
      <c r="N394" s="1229">
        <v>9212</v>
      </c>
    </row>
    <row r="395" spans="1:14" s="431" customFormat="1" x14ac:dyDescent="0.25">
      <c r="A395" s="255" t="s">
        <v>305</v>
      </c>
      <c r="B395" s="662">
        <v>41683</v>
      </c>
      <c r="C395" s="257" t="s">
        <v>2794</v>
      </c>
      <c r="D395" s="255" t="s">
        <v>94</v>
      </c>
      <c r="E395" s="258">
        <v>10174914</v>
      </c>
      <c r="F395" s="255">
        <v>24776846</v>
      </c>
      <c r="G395" s="255">
        <v>2705003</v>
      </c>
      <c r="H395" s="120" t="str">
        <f>IF(G395="","",VLOOKUP(G395,ARANCEL!$B$5:$D$121,2,FALSE))</f>
        <v>INCRUSTACION ESTETICA (ART-GLASS O CERAMICA)</v>
      </c>
      <c r="I395" s="121" t="s">
        <v>618</v>
      </c>
      <c r="J395" s="119">
        <v>1</v>
      </c>
      <c r="K395" s="122">
        <f>IF(G395="","",VLOOKUP(G395,ARANCEL!$B$5:$D$121,3,FALSE)*J395)</f>
        <v>15676</v>
      </c>
      <c r="L395" s="1229" t="s">
        <v>3438</v>
      </c>
      <c r="M395" s="1229">
        <v>4500220800</v>
      </c>
      <c r="N395" s="1229">
        <v>8633</v>
      </c>
    </row>
    <row r="396" spans="1:14" s="431" customFormat="1" x14ac:dyDescent="0.25">
      <c r="A396" s="255" t="s">
        <v>305</v>
      </c>
      <c r="B396" s="256">
        <v>41818</v>
      </c>
      <c r="C396" s="257" t="s">
        <v>5000</v>
      </c>
      <c r="D396" s="255" t="s">
        <v>97</v>
      </c>
      <c r="E396" s="258">
        <v>10216997</v>
      </c>
      <c r="F396" s="255">
        <v>26326026</v>
      </c>
      <c r="G396" s="255">
        <v>2705003</v>
      </c>
      <c r="H396" s="120" t="str">
        <f>IF(G396="","",VLOOKUP(G396,ARANCEL!$B$5:$D$121,2,FALSE))</f>
        <v>INCRUSTACION ESTETICA (ART-GLASS O CERAMICA)</v>
      </c>
      <c r="I396" s="121" t="s">
        <v>322</v>
      </c>
      <c r="J396" s="119">
        <v>1</v>
      </c>
      <c r="K396" s="122">
        <f>IF(G396="","",VLOOKUP(G396,ARANCEL!$B$5:$D$121,3,FALSE)*J396)</f>
        <v>15676</v>
      </c>
      <c r="L396" s="1229" t="s">
        <v>5742</v>
      </c>
      <c r="M396" s="1229">
        <v>4500239478</v>
      </c>
      <c r="N396" s="1229" t="s">
        <v>5757</v>
      </c>
    </row>
    <row r="397" spans="1:14" s="431" customFormat="1" x14ac:dyDescent="0.25">
      <c r="A397" s="339" t="s">
        <v>313</v>
      </c>
      <c r="B397" s="256">
        <v>41997</v>
      </c>
      <c r="C397" s="257" t="s">
        <v>5000</v>
      </c>
      <c r="D397" s="255" t="s">
        <v>97</v>
      </c>
      <c r="E397" s="258">
        <v>10303677</v>
      </c>
      <c r="F397" s="255">
        <v>30156166</v>
      </c>
      <c r="G397" s="255">
        <v>2704005</v>
      </c>
      <c r="H397" s="120" t="str">
        <f>IF(G397="","",VLOOKUP(G397,ARANCEL!$B$5:$D$121,2,FALSE))</f>
        <v>PROVISORIO</v>
      </c>
      <c r="I397" s="121"/>
      <c r="J397" s="119">
        <v>1</v>
      </c>
      <c r="K397" s="122">
        <f>IF(G397="","",VLOOKUP(G397,ARANCEL!$B$5:$D$121,3,FALSE)*J397)</f>
        <v>3250</v>
      </c>
      <c r="L397" s="1349" t="s">
        <v>9431</v>
      </c>
      <c r="M397" s="1349">
        <v>4500269293</v>
      </c>
      <c r="N397" s="1349" t="s">
        <v>9455</v>
      </c>
    </row>
    <row r="398" spans="1:14" s="431" customFormat="1" x14ac:dyDescent="0.25">
      <c r="A398" s="255" t="s">
        <v>305</v>
      </c>
      <c r="B398" s="256">
        <v>41997</v>
      </c>
      <c r="C398" s="257" t="s">
        <v>5000</v>
      </c>
      <c r="D398" s="255" t="s">
        <v>97</v>
      </c>
      <c r="E398" s="258">
        <v>10303677</v>
      </c>
      <c r="F398" s="255">
        <v>30156166</v>
      </c>
      <c r="G398" s="255">
        <v>2704005</v>
      </c>
      <c r="H398" s="120" t="str">
        <f>IF(G398="","",VLOOKUP(G398,ARANCEL!$B$5:$D$121,2,FALSE))</f>
        <v>PROVISORIO</v>
      </c>
      <c r="I398" s="121" t="s">
        <v>308</v>
      </c>
      <c r="J398" s="119">
        <v>1</v>
      </c>
      <c r="K398" s="122">
        <f>IF(G398="","",VLOOKUP(G398,ARANCEL!$B$5:$D$121,3,FALSE)*J398)</f>
        <v>3250</v>
      </c>
      <c r="L398" s="1349" t="s">
        <v>9431</v>
      </c>
      <c r="M398" s="1349">
        <v>4500269293</v>
      </c>
      <c r="N398" s="1349" t="s">
        <v>9455</v>
      </c>
    </row>
    <row r="399" spans="1:14" s="439" customFormat="1" x14ac:dyDescent="0.25">
      <c r="A399" s="255" t="s">
        <v>305</v>
      </c>
      <c r="B399" s="256">
        <v>42006</v>
      </c>
      <c r="C399" s="257" t="s">
        <v>9265</v>
      </c>
      <c r="D399" s="255" t="s">
        <v>97</v>
      </c>
      <c r="E399" s="258">
        <v>10303677</v>
      </c>
      <c r="F399" s="255">
        <v>30156165</v>
      </c>
      <c r="G399" s="255">
        <v>2704003</v>
      </c>
      <c r="H399" s="120" t="str">
        <f>IF(G399="","",VLOOKUP(G399,ARANCEL!$B$5:$D$121,2,FALSE))</f>
        <v xml:space="preserve">CORONA PERIFERICA CON PERNO MUÑON COLADO </v>
      </c>
      <c r="I399" s="121" t="s">
        <v>308</v>
      </c>
      <c r="J399" s="119">
        <v>1</v>
      </c>
      <c r="K399" s="122">
        <f>IF(G399="","",VLOOKUP(G399,ARANCEL!$B$5:$D$121,3,FALSE)*J399)</f>
        <v>32612</v>
      </c>
      <c r="L399" s="1349" t="s">
        <v>9431</v>
      </c>
      <c r="M399" s="1349">
        <v>4500269293</v>
      </c>
      <c r="N399" s="1349" t="s">
        <v>9455</v>
      </c>
    </row>
    <row r="400" spans="1:14" s="439" customFormat="1" x14ac:dyDescent="0.25">
      <c r="A400" s="255" t="s">
        <v>305</v>
      </c>
      <c r="B400" s="256">
        <v>41612</v>
      </c>
      <c r="C400" s="257" t="s">
        <v>2245</v>
      </c>
      <c r="D400" s="255" t="s">
        <v>95</v>
      </c>
      <c r="E400" s="258">
        <v>10164776</v>
      </c>
      <c r="F400" s="255">
        <v>23664034</v>
      </c>
      <c r="G400" s="255">
        <v>2705003</v>
      </c>
      <c r="H400" s="120" t="str">
        <f>IF(G400="","",VLOOKUP(G400,ARANCEL!$B$5:$D$121,2,FALSE))</f>
        <v>INCRUSTACION ESTETICA (ART-GLASS O CERAMICA)</v>
      </c>
      <c r="I400" s="121" t="s">
        <v>308</v>
      </c>
      <c r="J400" s="119">
        <v>1</v>
      </c>
      <c r="K400" s="122">
        <f>IF(G400="","",VLOOKUP(G400,ARANCEL!$B$5:$D$121,3,FALSE)*J400)</f>
        <v>15676</v>
      </c>
      <c r="L400" s="1235" t="str">
        <f>IF(E400="","","IMPAGO")</f>
        <v>IMPAGO</v>
      </c>
      <c r="M400" s="1235" t="str">
        <f>IF(L400="IMPAGO","SIN O.C.","")</f>
        <v>SIN O.C.</v>
      </c>
      <c r="N400" s="1235" t="str">
        <f>IF(L400="IMPAGO","SIN FACT.","")</f>
        <v>SIN FACT.</v>
      </c>
    </row>
    <row r="401" spans="1:14" s="439" customFormat="1" x14ac:dyDescent="0.25">
      <c r="A401" s="255" t="s">
        <v>305</v>
      </c>
      <c r="B401" s="256">
        <v>41877</v>
      </c>
      <c r="C401" s="257" t="s">
        <v>6758</v>
      </c>
      <c r="D401" s="255" t="s">
        <v>2168</v>
      </c>
      <c r="E401" s="258">
        <v>10249824</v>
      </c>
      <c r="F401" s="255">
        <v>28285651</v>
      </c>
      <c r="G401" s="255">
        <v>2704005</v>
      </c>
      <c r="H401" s="120" t="str">
        <f>IF(G401="","",VLOOKUP(G401,ARANCEL!$B$5:$D$121,2,FALSE))</f>
        <v>PROVISORIO</v>
      </c>
      <c r="I401" s="121" t="s">
        <v>326</v>
      </c>
      <c r="J401" s="119">
        <v>1</v>
      </c>
      <c r="K401" s="122">
        <f>IF(G401="","",VLOOKUP(G401,ARANCEL!$B$5:$D$121,3,FALSE)*J401)</f>
        <v>3250</v>
      </c>
      <c r="L401" s="1229" t="s">
        <v>6905</v>
      </c>
      <c r="M401" s="1229">
        <v>4500251394</v>
      </c>
      <c r="N401" s="1229" t="s">
        <v>7149</v>
      </c>
    </row>
    <row r="402" spans="1:14" s="439" customFormat="1" x14ac:dyDescent="0.25">
      <c r="A402" s="255" t="s">
        <v>305</v>
      </c>
      <c r="B402" s="256">
        <v>41889</v>
      </c>
      <c r="C402" s="257" t="s">
        <v>6758</v>
      </c>
      <c r="D402" s="255" t="s">
        <v>2168</v>
      </c>
      <c r="E402" s="258">
        <v>10249824</v>
      </c>
      <c r="F402" s="255">
        <v>28285651</v>
      </c>
      <c r="G402" s="255">
        <v>2704003</v>
      </c>
      <c r="H402" s="120" t="str">
        <f>IF(G402="","",VLOOKUP(G402,ARANCEL!$B$5:$D$121,2,FALSE))</f>
        <v xml:space="preserve">CORONA PERIFERICA CON PERNO MUÑON COLADO </v>
      </c>
      <c r="I402" s="121" t="s">
        <v>326</v>
      </c>
      <c r="J402" s="119">
        <v>1</v>
      </c>
      <c r="K402" s="122">
        <f>IF(G402="","",VLOOKUP(G402,ARANCEL!$B$5:$D$121,3,FALSE)*J402)</f>
        <v>32612</v>
      </c>
      <c r="L402" s="1229" t="s">
        <v>6905</v>
      </c>
      <c r="M402" s="1229">
        <v>4500251394</v>
      </c>
      <c r="N402" s="1229" t="s">
        <v>7149</v>
      </c>
    </row>
    <row r="403" spans="1:14" s="439" customFormat="1" x14ac:dyDescent="0.25">
      <c r="A403" s="255" t="s">
        <v>305</v>
      </c>
      <c r="B403" s="256">
        <v>41800</v>
      </c>
      <c r="C403" s="257" t="s">
        <v>5128</v>
      </c>
      <c r="D403" s="255" t="s">
        <v>97</v>
      </c>
      <c r="E403" s="258">
        <v>10210427</v>
      </c>
      <c r="F403" s="255">
        <v>26475274</v>
      </c>
      <c r="G403" s="255">
        <v>2702025</v>
      </c>
      <c r="H403" s="120" t="str">
        <f>IF(G403="","",VLOOKUP(G403,ARANCEL!$B$5:$D$121,2,FALSE))</f>
        <v>ENCERADO DIAGNOSTICO (POR PIEZA)</v>
      </c>
      <c r="I403" s="121" t="s">
        <v>456</v>
      </c>
      <c r="J403" s="119">
        <v>4</v>
      </c>
      <c r="K403" s="122">
        <f>IF(G403="","",VLOOKUP(G403,ARANCEL!$B$5:$D$121,3,FALSE)*J403)</f>
        <v>6748</v>
      </c>
      <c r="L403" s="1229" t="s">
        <v>5742</v>
      </c>
      <c r="M403" s="1229">
        <v>4500239478</v>
      </c>
      <c r="N403" s="1229" t="s">
        <v>5757</v>
      </c>
    </row>
    <row r="404" spans="1:14" s="439" customFormat="1" x14ac:dyDescent="0.25">
      <c r="A404" s="255" t="s">
        <v>606</v>
      </c>
      <c r="B404" s="256">
        <v>41951</v>
      </c>
      <c r="C404" s="257" t="s">
        <v>8090</v>
      </c>
      <c r="D404" s="255" t="s">
        <v>95</v>
      </c>
      <c r="E404" s="258">
        <v>10275449</v>
      </c>
      <c r="F404" s="255">
        <v>29433409</v>
      </c>
      <c r="G404" s="255">
        <v>2704027</v>
      </c>
      <c r="H404" s="120" t="s">
        <v>149</v>
      </c>
      <c r="I404" s="121" t="s">
        <v>306</v>
      </c>
      <c r="J404" s="119">
        <v>1</v>
      </c>
      <c r="K404" s="122">
        <f>IF(G404="","",VLOOKUP(G404,ARANCEL!$B$5:$D$121,3,FALSE)*J404)</f>
        <v>22491</v>
      </c>
      <c r="L404" s="1229" t="s">
        <v>8279</v>
      </c>
      <c r="M404" s="1229">
        <v>4500260678</v>
      </c>
      <c r="N404" s="1229" t="s">
        <v>8297</v>
      </c>
    </row>
    <row r="405" spans="1:14" s="439" customFormat="1" x14ac:dyDescent="0.25">
      <c r="A405" s="255" t="s">
        <v>313</v>
      </c>
      <c r="B405" s="256">
        <v>41875</v>
      </c>
      <c r="C405" s="257" t="s">
        <v>6304</v>
      </c>
      <c r="D405" s="255" t="s">
        <v>92</v>
      </c>
      <c r="E405" s="258">
        <v>10245833</v>
      </c>
      <c r="F405" s="255">
        <v>27651793</v>
      </c>
      <c r="G405" s="255">
        <v>2705004</v>
      </c>
      <c r="H405" s="120" t="str">
        <f>IF(G405="","",VLOOKUP(G405,ARANCEL!$B$5:$D$121,2,FALSE))</f>
        <v>CARILLA ESTETICA (ART-GLASS O CERAMICA)</v>
      </c>
      <c r="I405" s="121"/>
      <c r="J405" s="119">
        <v>1</v>
      </c>
      <c r="K405" s="122">
        <f>IF(G405="","",VLOOKUP(G405,ARANCEL!$B$5:$D$121,3,FALSE)*J405)</f>
        <v>26753</v>
      </c>
      <c r="L405" s="1229" t="s">
        <v>6905</v>
      </c>
      <c r="M405" s="1229">
        <v>4500249977</v>
      </c>
      <c r="N405" s="1229" t="s">
        <v>6909</v>
      </c>
    </row>
    <row r="406" spans="1:14" s="441" customFormat="1" x14ac:dyDescent="0.25">
      <c r="A406" s="255" t="s">
        <v>606</v>
      </c>
      <c r="B406" s="256">
        <v>41892</v>
      </c>
      <c r="C406" s="118" t="s">
        <v>6304</v>
      </c>
      <c r="D406" s="119" t="s">
        <v>92</v>
      </c>
      <c r="E406" s="162">
        <v>10245833</v>
      </c>
      <c r="F406" s="119">
        <v>27651793</v>
      </c>
      <c r="G406" s="255">
        <v>2705004</v>
      </c>
      <c r="H406" s="120" t="str">
        <f>IF(G406="","",VLOOKUP(G406,ARANCEL!$B$5:$D$121,2,FALSE))</f>
        <v>CARILLA ESTETICA (ART-GLASS O CERAMICA)</v>
      </c>
      <c r="I406" s="121" t="s">
        <v>7261</v>
      </c>
      <c r="J406" s="119">
        <v>2</v>
      </c>
      <c r="K406" s="122">
        <f>IF(G406="","",VLOOKUP(G406,ARANCEL!$B$5:$D$121,3,FALSE)*J406)</f>
        <v>53506</v>
      </c>
      <c r="L406" s="1229" t="s">
        <v>7548</v>
      </c>
      <c r="M406" s="1229">
        <v>4500254864</v>
      </c>
      <c r="N406" s="1229" t="s">
        <v>7561</v>
      </c>
    </row>
    <row r="407" spans="1:14" s="441" customFormat="1" x14ac:dyDescent="0.25">
      <c r="A407" s="255" t="s">
        <v>305</v>
      </c>
      <c r="B407" s="256">
        <v>41905</v>
      </c>
      <c r="C407" s="257" t="s">
        <v>6304</v>
      </c>
      <c r="D407" s="255" t="s">
        <v>92</v>
      </c>
      <c r="E407" s="258">
        <v>10245833</v>
      </c>
      <c r="F407" s="255">
        <v>27651793</v>
      </c>
      <c r="G407" s="255">
        <v>2707001</v>
      </c>
      <c r="H407" s="120" t="str">
        <f>IF(G407="","",VLOOKUP(G407,ARANCEL!$B$5:$D$121,2,FALSE))</f>
        <v xml:space="preserve">PLANO DE RELAJACION </v>
      </c>
      <c r="I407" s="121" t="s">
        <v>306</v>
      </c>
      <c r="J407" s="119">
        <v>1</v>
      </c>
      <c r="K407" s="122">
        <f>IF(G407="","",VLOOKUP(G407,ARANCEL!$B$5:$D$121,3,FALSE)*J407)</f>
        <v>9221</v>
      </c>
      <c r="L407" s="1229" t="s">
        <v>7548</v>
      </c>
      <c r="M407" s="1229">
        <v>4500254864</v>
      </c>
      <c r="N407" s="1229" t="s">
        <v>7561</v>
      </c>
    </row>
    <row r="408" spans="1:14" s="441" customFormat="1" x14ac:dyDescent="0.25">
      <c r="A408" s="255" t="s">
        <v>305</v>
      </c>
      <c r="B408" s="256">
        <v>41781</v>
      </c>
      <c r="C408" s="118" t="s">
        <v>4751</v>
      </c>
      <c r="D408" s="119" t="s">
        <v>94</v>
      </c>
      <c r="E408" s="162">
        <v>10201848</v>
      </c>
      <c r="F408" s="119">
        <v>26366497</v>
      </c>
      <c r="G408" s="255">
        <v>2705003</v>
      </c>
      <c r="H408" s="120" t="str">
        <f>IF(G408="","",VLOOKUP(G408,ARANCEL!$B$5:$D$121,2,FALSE))</f>
        <v>INCRUSTACION ESTETICA (ART-GLASS O CERAMICA)</v>
      </c>
      <c r="I408" s="121" t="s">
        <v>308</v>
      </c>
      <c r="J408" s="119">
        <v>1</v>
      </c>
      <c r="K408" s="122">
        <f>IF(G408="","",VLOOKUP(G408,ARANCEL!$B$5:$D$121,3,FALSE)*J408)</f>
        <v>15676</v>
      </c>
      <c r="L408" s="1229" t="s">
        <v>5292</v>
      </c>
      <c r="M408" s="1229">
        <v>4500235516</v>
      </c>
      <c r="N408" s="1229">
        <v>9400</v>
      </c>
    </row>
    <row r="409" spans="1:14" s="441" customFormat="1" x14ac:dyDescent="0.25">
      <c r="A409" s="255" t="s">
        <v>305</v>
      </c>
      <c r="B409" s="256">
        <v>41858</v>
      </c>
      <c r="C409" s="257" t="s">
        <v>6283</v>
      </c>
      <c r="D409" s="255" t="s">
        <v>93</v>
      </c>
      <c r="E409" s="258">
        <v>10238213</v>
      </c>
      <c r="F409" s="255">
        <v>27600628</v>
      </c>
      <c r="G409" s="255">
        <v>2704018</v>
      </c>
      <c r="H409" s="120" t="str">
        <f>IF(G409="","",VLOOKUP(G409,ARANCEL!$B$5:$D$121,2,FALSE))</f>
        <v>INLAY-ONLAY EMPRESS</v>
      </c>
      <c r="I409" s="121" t="s">
        <v>312</v>
      </c>
      <c r="J409" s="119">
        <v>1</v>
      </c>
      <c r="K409" s="122">
        <f>IF(G409="","",VLOOKUP(G409,ARANCEL!$B$5:$D$121,3,FALSE)*J409)</f>
        <v>43857</v>
      </c>
      <c r="L409" s="1229" t="s">
        <v>6905</v>
      </c>
      <c r="M409" s="1229">
        <v>4500249977</v>
      </c>
      <c r="N409" s="1229" t="s">
        <v>6909</v>
      </c>
    </row>
    <row r="410" spans="1:14" s="454" customFormat="1" x14ac:dyDescent="0.25">
      <c r="A410" s="412" t="s">
        <v>305</v>
      </c>
      <c r="B410" s="256">
        <v>41861</v>
      </c>
      <c r="C410" s="257" t="s">
        <v>6283</v>
      </c>
      <c r="D410" s="255" t="s">
        <v>93</v>
      </c>
      <c r="E410" s="258">
        <v>10238213</v>
      </c>
      <c r="F410" s="255">
        <v>27600628</v>
      </c>
      <c r="G410" s="255">
        <v>2704005</v>
      </c>
      <c r="H410" s="120" t="str">
        <f>IF(G410="","",VLOOKUP(G410,ARANCEL!$B$5:$D$121,2,FALSE))</f>
        <v>PROVISORIO</v>
      </c>
      <c r="I410" s="121" t="s">
        <v>337</v>
      </c>
      <c r="J410" s="119">
        <v>1</v>
      </c>
      <c r="K410" s="122">
        <f>IF(G410="","",VLOOKUP(G410,ARANCEL!$B$5:$D$121,3,FALSE)*J410)</f>
        <v>3250</v>
      </c>
      <c r="L410" s="1229" t="s">
        <v>6905</v>
      </c>
      <c r="M410" s="1229">
        <v>4500249977</v>
      </c>
      <c r="N410" s="1229" t="s">
        <v>6909</v>
      </c>
    </row>
    <row r="411" spans="1:14" s="454" customFormat="1" x14ac:dyDescent="0.25">
      <c r="A411" s="255" t="s">
        <v>313</v>
      </c>
      <c r="B411" s="256">
        <v>41870</v>
      </c>
      <c r="C411" s="257" t="s">
        <v>6283</v>
      </c>
      <c r="D411" s="255" t="s">
        <v>93</v>
      </c>
      <c r="E411" s="258">
        <v>10238213</v>
      </c>
      <c r="F411" s="255">
        <v>27600628</v>
      </c>
      <c r="G411" s="255">
        <v>2704003</v>
      </c>
      <c r="H411" s="120" t="str">
        <f>IF(G411="","",VLOOKUP(G411,ARANCEL!$B$5:$D$121,2,FALSE))</f>
        <v xml:space="preserve">CORONA PERIFERICA CON PERNO MUÑON COLADO </v>
      </c>
      <c r="I411" s="121"/>
      <c r="J411" s="119">
        <v>1</v>
      </c>
      <c r="K411" s="122">
        <f>IF(G411="","",VLOOKUP(G411,ARANCEL!$B$5:$D$121,3,FALSE)*J411)</f>
        <v>32612</v>
      </c>
      <c r="L411" s="1229" t="s">
        <v>6905</v>
      </c>
      <c r="M411" s="1229">
        <v>4500249977</v>
      </c>
      <c r="N411" s="1229" t="s">
        <v>6909</v>
      </c>
    </row>
    <row r="412" spans="1:14" s="454" customFormat="1" x14ac:dyDescent="0.25">
      <c r="A412" s="339" t="s">
        <v>305</v>
      </c>
      <c r="B412" s="256">
        <v>41872</v>
      </c>
      <c r="C412" s="257" t="s">
        <v>6283</v>
      </c>
      <c r="D412" s="255" t="s">
        <v>93</v>
      </c>
      <c r="E412" s="258">
        <v>10245427</v>
      </c>
      <c r="F412" s="255">
        <v>27412953</v>
      </c>
      <c r="G412" s="255">
        <v>2704003</v>
      </c>
      <c r="H412" s="120" t="str">
        <f>IF(G412="","",VLOOKUP(G412,ARANCEL!$B$5:$D$121,2,FALSE))</f>
        <v xml:space="preserve">CORONA PERIFERICA CON PERNO MUÑON COLADO </v>
      </c>
      <c r="I412" s="121" t="s">
        <v>337</v>
      </c>
      <c r="J412" s="119">
        <v>1</v>
      </c>
      <c r="K412" s="122">
        <f>IF(G412="","",VLOOKUP(G412,ARANCEL!$B$5:$D$121,3,FALSE)*J412)</f>
        <v>32612</v>
      </c>
      <c r="L412" s="1229" t="s">
        <v>6905</v>
      </c>
      <c r="M412" s="1229">
        <v>4500249977</v>
      </c>
      <c r="N412" s="1229" t="s">
        <v>6909</v>
      </c>
    </row>
    <row r="413" spans="1:14" s="425" customFormat="1" x14ac:dyDescent="0.25">
      <c r="A413" s="119" t="s">
        <v>305</v>
      </c>
      <c r="B413" s="164">
        <v>41820</v>
      </c>
      <c r="C413" s="118" t="s">
        <v>5392</v>
      </c>
      <c r="D413" s="119" t="s">
        <v>2162</v>
      </c>
      <c r="E413" s="162">
        <v>10218995</v>
      </c>
      <c r="F413" s="119">
        <v>27000138</v>
      </c>
      <c r="G413" s="119">
        <v>2704005</v>
      </c>
      <c r="H413" s="120" t="str">
        <f>IF(G413="","",VLOOKUP(G413,ARANCEL!$B$5:$D$121,2,FALSE))</f>
        <v>PROVISORIO</v>
      </c>
      <c r="I413" s="121" t="s">
        <v>323</v>
      </c>
      <c r="J413" s="119">
        <v>1</v>
      </c>
      <c r="K413" s="122">
        <f>IF(G413="","",VLOOKUP(G413,ARANCEL!$B$5:$D$121,3,FALSE)*J413)</f>
        <v>3250</v>
      </c>
      <c r="L413" s="1229" t="s">
        <v>5742</v>
      </c>
      <c r="M413" s="1229">
        <v>4500239478</v>
      </c>
      <c r="N413" s="1229" t="s">
        <v>5757</v>
      </c>
    </row>
    <row r="414" spans="1:14" s="454" customFormat="1" x14ac:dyDescent="0.25">
      <c r="A414" s="339" t="s">
        <v>305</v>
      </c>
      <c r="B414" s="256">
        <v>41835</v>
      </c>
      <c r="C414" s="118" t="s">
        <v>5392</v>
      </c>
      <c r="D414" s="119" t="s">
        <v>2162</v>
      </c>
      <c r="E414" s="162">
        <v>10218995</v>
      </c>
      <c r="F414" s="119">
        <v>27000138</v>
      </c>
      <c r="G414" s="255">
        <v>2704001</v>
      </c>
      <c r="H414" s="120" t="str">
        <f>IF(G414="","",VLOOKUP(G414,ARANCEL!$B$5:$D$121,2,FALSE))</f>
        <v xml:space="preserve">CORONA DE SUSTITUCION </v>
      </c>
      <c r="I414" s="121" t="s">
        <v>323</v>
      </c>
      <c r="J414" s="119">
        <v>1</v>
      </c>
      <c r="K414" s="122">
        <f>IF(G414="","",VLOOKUP(G414,ARANCEL!$B$5:$D$121,3,FALSE)*J414)</f>
        <v>25865</v>
      </c>
      <c r="L414" s="1229" t="s">
        <v>6017</v>
      </c>
      <c r="M414" s="1229">
        <v>4500243713</v>
      </c>
      <c r="N414" s="1229">
        <v>9796</v>
      </c>
    </row>
    <row r="415" spans="1:14" s="439" customFormat="1" x14ac:dyDescent="0.25">
      <c r="A415" s="255" t="s">
        <v>305</v>
      </c>
      <c r="B415" s="662">
        <v>41645</v>
      </c>
      <c r="C415" s="257" t="s">
        <v>2243</v>
      </c>
      <c r="D415" s="255" t="s">
        <v>97</v>
      </c>
      <c r="E415" s="258">
        <v>10168474</v>
      </c>
      <c r="F415" s="255">
        <v>24281056</v>
      </c>
      <c r="G415" s="255">
        <v>2704003</v>
      </c>
      <c r="H415" s="120" t="str">
        <f>IF(G415="","",VLOOKUP(G415,ARANCEL!$B$5:$D$121,2,FALSE))</f>
        <v xml:space="preserve">CORONA PERIFERICA CON PERNO MUÑON COLADO </v>
      </c>
      <c r="I415" s="121" t="s">
        <v>321</v>
      </c>
      <c r="J415" s="119">
        <v>1</v>
      </c>
      <c r="K415" s="122">
        <f>IF(G415="","",VLOOKUP(G415,ARANCEL!$B$5:$D$121,3,FALSE)*J415)</f>
        <v>32612</v>
      </c>
      <c r="L415" s="1229" t="s">
        <v>2842</v>
      </c>
      <c r="M415" s="1229">
        <v>4500216235</v>
      </c>
      <c r="N415" s="1229">
        <v>8408</v>
      </c>
    </row>
    <row r="416" spans="1:14" s="466" customFormat="1" x14ac:dyDescent="0.25">
      <c r="A416" s="255" t="s">
        <v>313</v>
      </c>
      <c r="B416" s="173">
        <v>41650</v>
      </c>
      <c r="C416" s="118" t="s">
        <v>2243</v>
      </c>
      <c r="D416" s="119" t="s">
        <v>97</v>
      </c>
      <c r="E416" s="162">
        <v>10168821</v>
      </c>
      <c r="F416" s="119">
        <v>24281056</v>
      </c>
      <c r="G416" s="119">
        <v>2704003</v>
      </c>
      <c r="H416" s="120" t="str">
        <f>IF(G416="","",VLOOKUP(G416,ARANCEL!$B$5:$D$121,2,FALSE))</f>
        <v xml:space="preserve">CORONA PERIFERICA CON PERNO MUÑON COLADO </v>
      </c>
      <c r="I416" s="121"/>
      <c r="J416" s="119">
        <v>1</v>
      </c>
      <c r="K416" s="122">
        <f>IF(G416="","",VLOOKUP(G416,ARANCEL!$B$5:$D$121,3,FALSE)*J416)</f>
        <v>32612</v>
      </c>
      <c r="L416" s="1229" t="s">
        <v>2842</v>
      </c>
      <c r="M416" s="1229">
        <v>4500216235</v>
      </c>
      <c r="N416" s="1229">
        <v>8408</v>
      </c>
    </row>
    <row r="417" spans="1:14" s="439" customFormat="1" x14ac:dyDescent="0.25">
      <c r="A417" s="255" t="s">
        <v>313</v>
      </c>
      <c r="B417" s="256">
        <v>41704</v>
      </c>
      <c r="C417" s="257" t="s">
        <v>2243</v>
      </c>
      <c r="D417" s="255" t="s">
        <v>97</v>
      </c>
      <c r="E417" s="258">
        <v>10165995</v>
      </c>
      <c r="F417" s="255">
        <v>24281056</v>
      </c>
      <c r="G417" s="255">
        <v>2704003</v>
      </c>
      <c r="H417" s="120" t="str">
        <f>IF(G417="","",VLOOKUP(G417,ARANCEL!$B$5:$D$121,2,FALSE))</f>
        <v xml:space="preserve">CORONA PERIFERICA CON PERNO MUÑON COLADO </v>
      </c>
      <c r="I417" s="121"/>
      <c r="J417" s="119">
        <v>1</v>
      </c>
      <c r="K417" s="122">
        <f>IF(G417="","",VLOOKUP(G417,ARANCEL!$B$5:$D$121,3,FALSE)*J417)</f>
        <v>32612</v>
      </c>
      <c r="L417" s="1229" t="s">
        <v>4612</v>
      </c>
      <c r="M417" s="1229">
        <v>4500230028</v>
      </c>
      <c r="N417" s="1229">
        <v>9210</v>
      </c>
    </row>
    <row r="418" spans="1:14" s="439" customFormat="1" x14ac:dyDescent="0.25">
      <c r="A418" s="255" t="s">
        <v>305</v>
      </c>
      <c r="B418" s="256">
        <v>41654</v>
      </c>
      <c r="C418" s="257" t="s">
        <v>2242</v>
      </c>
      <c r="D418" s="255" t="s">
        <v>92</v>
      </c>
      <c r="E418" s="258">
        <v>10169767</v>
      </c>
      <c r="F418" s="255">
        <v>24604800</v>
      </c>
      <c r="G418" s="255">
        <v>2704005</v>
      </c>
      <c r="H418" s="120" t="str">
        <f>IF(G418="","",VLOOKUP(G418,ARANCEL!$B$5:$D$121,2,FALSE))</f>
        <v>PROVISORIO</v>
      </c>
      <c r="I418" s="121" t="s">
        <v>324</v>
      </c>
      <c r="J418" s="119">
        <v>1</v>
      </c>
      <c r="K418" s="122">
        <f>IF(G418="","",VLOOKUP(G418,ARANCEL!$B$5:$D$121,3,FALSE)*J418)</f>
        <v>3250</v>
      </c>
      <c r="L418" s="1229" t="s">
        <v>2842</v>
      </c>
      <c r="M418" s="1229">
        <v>4500216236</v>
      </c>
      <c r="N418" s="1229">
        <v>8409</v>
      </c>
    </row>
    <row r="419" spans="1:14" s="472" customFormat="1" x14ac:dyDescent="0.25">
      <c r="A419" s="255" t="s">
        <v>305</v>
      </c>
      <c r="B419" s="662">
        <v>41663</v>
      </c>
      <c r="C419" s="257" t="s">
        <v>2559</v>
      </c>
      <c r="D419" s="255" t="s">
        <v>93</v>
      </c>
      <c r="E419" s="258">
        <v>10170799</v>
      </c>
      <c r="F419" s="255">
        <v>21299441</v>
      </c>
      <c r="G419" s="255">
        <v>2707001</v>
      </c>
      <c r="H419" s="120" t="str">
        <f>IF(G419="","",VLOOKUP(G419,ARANCEL!$B$5:$D$121,2,FALSE))</f>
        <v xml:space="preserve">PLANO DE RELAJACION </v>
      </c>
      <c r="I419" s="121" t="s">
        <v>306</v>
      </c>
      <c r="J419" s="119">
        <v>1</v>
      </c>
      <c r="K419" s="122">
        <f>IF(G419="","",VLOOKUP(G419,ARANCEL!$B$5:$D$121,3,FALSE)*J419)</f>
        <v>9221</v>
      </c>
      <c r="L419" s="1229" t="s">
        <v>2842</v>
      </c>
      <c r="M419" s="1229">
        <v>4500216239</v>
      </c>
      <c r="N419" s="1229">
        <v>8410</v>
      </c>
    </row>
    <row r="420" spans="1:14" s="472" customFormat="1" x14ac:dyDescent="0.25">
      <c r="A420" s="255" t="s">
        <v>305</v>
      </c>
      <c r="B420" s="256">
        <v>41659</v>
      </c>
      <c r="C420" s="118" t="s">
        <v>2524</v>
      </c>
      <c r="D420" s="119" t="s">
        <v>92</v>
      </c>
      <c r="E420" s="162">
        <v>10169767</v>
      </c>
      <c r="F420" s="119">
        <v>24604800</v>
      </c>
      <c r="G420" s="255">
        <v>2704003</v>
      </c>
      <c r="H420" s="120" t="str">
        <f>IF(G420="","",VLOOKUP(G420,ARANCEL!$B$5:$D$121,2,FALSE))</f>
        <v xml:space="preserve">CORONA PERIFERICA CON PERNO MUÑON COLADO </v>
      </c>
      <c r="I420" s="121" t="s">
        <v>324</v>
      </c>
      <c r="J420" s="119">
        <v>1</v>
      </c>
      <c r="K420" s="122">
        <f>IF(G420="","",VLOOKUP(G420,ARANCEL!$B$5:$D$121,3,FALSE)*J420)</f>
        <v>32612</v>
      </c>
      <c r="L420" s="1229" t="s">
        <v>2842</v>
      </c>
      <c r="M420" s="1229">
        <v>4500216236</v>
      </c>
      <c r="N420" s="1229">
        <v>8409</v>
      </c>
    </row>
    <row r="421" spans="1:14" s="472" customFormat="1" x14ac:dyDescent="0.25">
      <c r="A421" s="255" t="s">
        <v>305</v>
      </c>
      <c r="B421" s="256">
        <v>41933</v>
      </c>
      <c r="C421" s="118" t="s">
        <v>2241</v>
      </c>
      <c r="D421" s="119" t="s">
        <v>2162</v>
      </c>
      <c r="E421" s="162">
        <v>10268194</v>
      </c>
      <c r="F421" s="119">
        <v>29033442</v>
      </c>
      <c r="G421" s="255">
        <v>2705003</v>
      </c>
      <c r="H421" s="120" t="str">
        <f>IF(G421="","",VLOOKUP(G421,ARANCEL!$B$5:$D$121,2,FALSE))</f>
        <v>INCRUSTACION ESTETICA (ART-GLASS O CERAMICA)</v>
      </c>
      <c r="I421" s="121" t="s">
        <v>322</v>
      </c>
      <c r="J421" s="119">
        <v>1</v>
      </c>
      <c r="K421" s="122">
        <f>IF(G421="","",VLOOKUP(G421,ARANCEL!$B$5:$D$121,3,FALSE)*J421)</f>
        <v>15676</v>
      </c>
      <c r="L421" s="1229" t="s">
        <v>8279</v>
      </c>
      <c r="M421" s="1229">
        <v>4500259067</v>
      </c>
      <c r="N421" s="1229" t="s">
        <v>8285</v>
      </c>
    </row>
    <row r="422" spans="1:14" s="472" customFormat="1" x14ac:dyDescent="0.25">
      <c r="A422" s="255" t="s">
        <v>305</v>
      </c>
      <c r="B422" s="256">
        <v>41964</v>
      </c>
      <c r="C422" s="257" t="s">
        <v>8434</v>
      </c>
      <c r="D422" s="255" t="s">
        <v>91</v>
      </c>
      <c r="E422" s="258">
        <v>10282529</v>
      </c>
      <c r="F422" s="255">
        <v>29327493</v>
      </c>
      <c r="G422" s="255">
        <v>2705003</v>
      </c>
      <c r="H422" s="120" t="str">
        <f>IF(G422="","",VLOOKUP(G422,ARANCEL!$B$5:$D$121,2,FALSE))</f>
        <v>INCRUSTACION ESTETICA (ART-GLASS O CERAMICA)</v>
      </c>
      <c r="I422" s="121" t="s">
        <v>321</v>
      </c>
      <c r="J422" s="119">
        <v>1</v>
      </c>
      <c r="K422" s="122">
        <f>IF(G422="","",VLOOKUP(G422,ARANCEL!$B$5:$D$121,3,FALSE)*J422)</f>
        <v>15676</v>
      </c>
      <c r="L422" s="1229" t="s">
        <v>8256</v>
      </c>
      <c r="M422" s="1229">
        <v>4500265515</v>
      </c>
      <c r="N422" s="1229" t="s">
        <v>8951</v>
      </c>
    </row>
    <row r="423" spans="1:14" s="472" customFormat="1" x14ac:dyDescent="0.25">
      <c r="A423" s="255" t="s">
        <v>305</v>
      </c>
      <c r="B423" s="256">
        <v>41990</v>
      </c>
      <c r="C423" s="118" t="s">
        <v>8434</v>
      </c>
      <c r="D423" s="119" t="s">
        <v>91</v>
      </c>
      <c r="E423" s="162">
        <v>10282529</v>
      </c>
      <c r="F423" s="119">
        <v>29327493</v>
      </c>
      <c r="G423" s="255">
        <v>2705003</v>
      </c>
      <c r="H423" s="120" t="str">
        <f>IF(G423="","",VLOOKUP(G423,ARANCEL!$B$5:$D$121,2,FALSE))</f>
        <v>INCRUSTACION ESTETICA (ART-GLASS O CERAMICA)</v>
      </c>
      <c r="I423" s="121" t="s">
        <v>632</v>
      </c>
      <c r="J423" s="119">
        <v>2</v>
      </c>
      <c r="K423" s="122">
        <f>IF(G423="","",VLOOKUP(G423,ARANCEL!$B$5:$D$121,3,FALSE)*J423)</f>
        <v>31352</v>
      </c>
      <c r="L423" s="1235" t="str">
        <f>IF(E423="","","IMPAGO")</f>
        <v>IMPAGO</v>
      </c>
      <c r="M423" s="1235" t="str">
        <f>IF(L423="IMPAGO","SIN O.C.","")</f>
        <v>SIN O.C.</v>
      </c>
      <c r="N423" s="1235" t="str">
        <f>IF(L423="IMPAGO","SIN FACT.","")</f>
        <v>SIN FACT.</v>
      </c>
    </row>
    <row r="424" spans="1:14" s="476" customFormat="1" x14ac:dyDescent="0.25">
      <c r="A424" s="255" t="s">
        <v>305</v>
      </c>
      <c r="B424" s="256">
        <v>41711</v>
      </c>
      <c r="C424" s="118" t="s">
        <v>3390</v>
      </c>
      <c r="D424" s="119" t="s">
        <v>1241</v>
      </c>
      <c r="E424" s="162">
        <v>10181457</v>
      </c>
      <c r="F424" s="119">
        <v>24318437</v>
      </c>
      <c r="G424" s="255">
        <v>2704005</v>
      </c>
      <c r="H424" s="120" t="str">
        <f>IF(G424="","",VLOOKUP(G424,ARANCEL!$B$5:$D$121,2,FALSE))</f>
        <v>PROVISORIO</v>
      </c>
      <c r="I424" s="121" t="s">
        <v>734</v>
      </c>
      <c r="J424" s="119">
        <v>3</v>
      </c>
      <c r="K424" s="122">
        <f>IF(G424="","",VLOOKUP(G424,ARANCEL!$B$5:$D$121,3,FALSE)*J424)</f>
        <v>9750</v>
      </c>
      <c r="L424" s="1229" t="s">
        <v>8279</v>
      </c>
      <c r="M424" s="1229">
        <v>4500259067</v>
      </c>
      <c r="N424" s="1229" t="s">
        <v>8285</v>
      </c>
    </row>
    <row r="425" spans="1:14" s="476" customFormat="1" x14ac:dyDescent="0.25">
      <c r="A425" s="255" t="s">
        <v>305</v>
      </c>
      <c r="B425" s="256">
        <v>41711</v>
      </c>
      <c r="C425" s="257" t="s">
        <v>3390</v>
      </c>
      <c r="D425" s="255" t="s">
        <v>1241</v>
      </c>
      <c r="E425" s="258">
        <v>10181457</v>
      </c>
      <c r="F425" s="255">
        <v>24318437</v>
      </c>
      <c r="G425" s="255">
        <v>2704003</v>
      </c>
      <c r="H425" s="120" t="str">
        <f>IF(G425="","",VLOOKUP(G425,ARANCEL!$B$5:$D$121,2,FALSE))</f>
        <v xml:space="preserve">CORONA PERIFERICA CON PERNO MUÑON COLADO </v>
      </c>
      <c r="I425" s="121" t="s">
        <v>734</v>
      </c>
      <c r="J425" s="119">
        <v>3</v>
      </c>
      <c r="K425" s="122">
        <f>IF(G425="","",VLOOKUP(G425,ARANCEL!$B$5:$D$121,3,FALSE)*J425)</f>
        <v>97836</v>
      </c>
      <c r="L425" s="1229" t="s">
        <v>8279</v>
      </c>
      <c r="M425" s="1229">
        <v>4500259067</v>
      </c>
      <c r="N425" s="1229" t="s">
        <v>8285</v>
      </c>
    </row>
    <row r="426" spans="1:14" s="476" customFormat="1" x14ac:dyDescent="0.25">
      <c r="A426" s="255" t="s">
        <v>305</v>
      </c>
      <c r="B426" s="256">
        <v>41934</v>
      </c>
      <c r="C426" s="118" t="s">
        <v>7763</v>
      </c>
      <c r="D426" s="119" t="s">
        <v>95</v>
      </c>
      <c r="E426" s="162">
        <v>10268128</v>
      </c>
      <c r="F426" s="119">
        <v>28016281</v>
      </c>
      <c r="G426" s="255">
        <v>2705003</v>
      </c>
      <c r="H426" s="120" t="str">
        <f>IF(G426="","",VLOOKUP(G426,ARANCEL!$B$5:$D$121,2,FALSE))</f>
        <v>INCRUSTACION ESTETICA (ART-GLASS O CERAMICA)</v>
      </c>
      <c r="I426" s="121" t="s">
        <v>618</v>
      </c>
      <c r="J426" s="119">
        <v>1</v>
      </c>
      <c r="K426" s="122">
        <f>IF(G426="","",VLOOKUP(G426,ARANCEL!$B$5:$D$121,3,FALSE)*J426)</f>
        <v>15676</v>
      </c>
      <c r="L426" s="1229" t="s">
        <v>8279</v>
      </c>
      <c r="M426" s="1229">
        <v>4500259067</v>
      </c>
      <c r="N426" s="1229" t="s">
        <v>8285</v>
      </c>
    </row>
    <row r="427" spans="1:14" s="450" customFormat="1" x14ac:dyDescent="0.25">
      <c r="A427" s="119" t="s">
        <v>305</v>
      </c>
      <c r="B427" s="164">
        <v>41905</v>
      </c>
      <c r="C427" s="118" t="s">
        <v>7238</v>
      </c>
      <c r="D427" s="119" t="s">
        <v>1241</v>
      </c>
      <c r="E427" s="162">
        <v>10257324</v>
      </c>
      <c r="F427" s="119">
        <v>28167534</v>
      </c>
      <c r="G427" s="119">
        <v>2704005</v>
      </c>
      <c r="H427" s="120" t="str">
        <f>IF(G427="","",VLOOKUP(G427,ARANCEL!$B$5:$D$121,2,FALSE))</f>
        <v>PROVISORIO</v>
      </c>
      <c r="I427" s="121" t="s">
        <v>633</v>
      </c>
      <c r="J427" s="119">
        <v>1</v>
      </c>
      <c r="K427" s="122">
        <f>IF(G427="","",VLOOKUP(G427,ARANCEL!$B$5:$D$121,3,FALSE)*J427)</f>
        <v>3250</v>
      </c>
      <c r="L427" s="1229" t="s">
        <v>7548</v>
      </c>
      <c r="M427" s="1229">
        <v>4500254864</v>
      </c>
      <c r="N427" s="1229" t="s">
        <v>7561</v>
      </c>
    </row>
    <row r="428" spans="1:14" s="476" customFormat="1" x14ac:dyDescent="0.25">
      <c r="A428" s="339" t="s">
        <v>305</v>
      </c>
      <c r="B428" s="256">
        <v>41918</v>
      </c>
      <c r="C428" s="118" t="s">
        <v>7238</v>
      </c>
      <c r="D428" s="119" t="s">
        <v>1241</v>
      </c>
      <c r="E428" s="162">
        <v>10257324</v>
      </c>
      <c r="F428" s="119">
        <v>28167534</v>
      </c>
      <c r="G428" s="255">
        <v>2704003</v>
      </c>
      <c r="H428" s="120" t="str">
        <f>IF(G428="","",VLOOKUP(G428,ARANCEL!$B$5:$D$121,2,FALSE))</f>
        <v xml:space="preserve">CORONA PERIFERICA CON PERNO MUÑON COLADO </v>
      </c>
      <c r="I428" s="121" t="s">
        <v>633</v>
      </c>
      <c r="J428" s="119">
        <v>1</v>
      </c>
      <c r="K428" s="122">
        <f>IF(G428="","",VLOOKUP(G428,ARANCEL!$B$5:$D$121,3,FALSE)*J428)</f>
        <v>32612</v>
      </c>
      <c r="L428" s="1229" t="s">
        <v>7548</v>
      </c>
      <c r="M428" s="1229">
        <v>4500254864</v>
      </c>
      <c r="N428" s="1229" t="s">
        <v>7561</v>
      </c>
    </row>
    <row r="429" spans="1:14" s="472" customFormat="1" x14ac:dyDescent="0.25">
      <c r="A429" s="255" t="s">
        <v>305</v>
      </c>
      <c r="B429" s="662">
        <v>41647</v>
      </c>
      <c r="C429" s="257" t="s">
        <v>2240</v>
      </c>
      <c r="D429" s="255" t="s">
        <v>92</v>
      </c>
      <c r="E429" s="258">
        <v>10168823</v>
      </c>
      <c r="F429" s="255">
        <v>24539044</v>
      </c>
      <c r="G429" s="255">
        <v>2704005</v>
      </c>
      <c r="H429" s="120" t="str">
        <f>IF(G429="","",VLOOKUP(G429,ARANCEL!$B$5:$D$121,2,FALSE))</f>
        <v>PROVISORIO</v>
      </c>
      <c r="I429" s="121" t="s">
        <v>309</v>
      </c>
      <c r="J429" s="119">
        <v>1</v>
      </c>
      <c r="K429" s="122">
        <f>IF(G429="","",VLOOKUP(G429,ARANCEL!$B$5:$D$121,3,FALSE)*J429)</f>
        <v>3250</v>
      </c>
      <c r="L429" s="1229" t="s">
        <v>2842</v>
      </c>
      <c r="M429" s="1229">
        <v>4500216235</v>
      </c>
      <c r="N429" s="1229">
        <v>8408</v>
      </c>
    </row>
    <row r="430" spans="1:14" s="472" customFormat="1" x14ac:dyDescent="0.25">
      <c r="A430" s="255" t="s">
        <v>305</v>
      </c>
      <c r="B430" s="256">
        <v>41659</v>
      </c>
      <c r="C430" s="257" t="s">
        <v>2240</v>
      </c>
      <c r="D430" s="255" t="s">
        <v>92</v>
      </c>
      <c r="E430" s="258">
        <v>10168823</v>
      </c>
      <c r="F430" s="255">
        <v>24539044</v>
      </c>
      <c r="G430" s="255">
        <v>2704003</v>
      </c>
      <c r="H430" s="120" t="str">
        <f>IF(G430="","",VLOOKUP(G430,ARANCEL!$B$5:$D$121,2,FALSE))</f>
        <v xml:space="preserve">CORONA PERIFERICA CON PERNO MUÑON COLADO </v>
      </c>
      <c r="I430" s="121" t="s">
        <v>309</v>
      </c>
      <c r="J430" s="119">
        <v>1</v>
      </c>
      <c r="K430" s="122">
        <f>IF(G430="","",VLOOKUP(G430,ARANCEL!$B$5:$D$121,3,FALSE)*J430)</f>
        <v>32612</v>
      </c>
      <c r="L430" s="1229" t="s">
        <v>2842</v>
      </c>
      <c r="M430" s="1229">
        <v>4500216235</v>
      </c>
      <c r="N430" s="1229">
        <v>8408</v>
      </c>
    </row>
    <row r="431" spans="1:14" s="472" customFormat="1" x14ac:dyDescent="0.25">
      <c r="A431" s="255" t="s">
        <v>305</v>
      </c>
      <c r="B431" s="256">
        <v>41795</v>
      </c>
      <c r="C431" s="118" t="s">
        <v>5031</v>
      </c>
      <c r="D431" s="119" t="s">
        <v>92</v>
      </c>
      <c r="E431" s="162">
        <v>10208301</v>
      </c>
      <c r="F431" s="119">
        <v>26520581</v>
      </c>
      <c r="G431" s="255">
        <v>2707001</v>
      </c>
      <c r="H431" s="120" t="str">
        <f>IF(G431="","",VLOOKUP(G431,ARANCEL!$B$5:$D$121,2,FALSE))</f>
        <v xml:space="preserve">PLANO DE RELAJACION </v>
      </c>
      <c r="I431" s="121" t="s">
        <v>306</v>
      </c>
      <c r="J431" s="119">
        <v>1</v>
      </c>
      <c r="K431" s="122">
        <f>IF(G431="","",VLOOKUP(G431,ARANCEL!$B$5:$D$121,3,FALSE)*J431)</f>
        <v>9221</v>
      </c>
      <c r="L431" s="1229" t="s">
        <v>5742</v>
      </c>
      <c r="M431" s="1229">
        <v>4500239478</v>
      </c>
      <c r="N431" s="1229" t="s">
        <v>5757</v>
      </c>
    </row>
    <row r="432" spans="1:14" s="472" customFormat="1" x14ac:dyDescent="0.25">
      <c r="A432" s="255" t="s">
        <v>305</v>
      </c>
      <c r="B432" s="256">
        <v>41890</v>
      </c>
      <c r="C432" s="118" t="s">
        <v>5031</v>
      </c>
      <c r="D432" s="119" t="s">
        <v>92</v>
      </c>
      <c r="E432" s="162">
        <v>10253945</v>
      </c>
      <c r="F432" s="119">
        <v>28392001</v>
      </c>
      <c r="G432" s="255">
        <v>2704005</v>
      </c>
      <c r="H432" s="120" t="str">
        <f>IF(G432="","",VLOOKUP(G432,ARANCEL!$B$5:$D$121,2,FALSE))</f>
        <v>PROVISORIO</v>
      </c>
      <c r="I432" s="121" t="s">
        <v>308</v>
      </c>
      <c r="J432" s="119">
        <v>1</v>
      </c>
      <c r="K432" s="122">
        <f>IF(G432="","",VLOOKUP(G432,ARANCEL!$B$5:$D$121,3,FALSE)*J432)</f>
        <v>3250</v>
      </c>
      <c r="L432" s="1229" t="s">
        <v>7548</v>
      </c>
      <c r="M432" s="1229">
        <v>4500254864</v>
      </c>
      <c r="N432" s="1229" t="s">
        <v>7561</v>
      </c>
    </row>
    <row r="433" spans="1:14" s="487" customFormat="1" x14ac:dyDescent="0.25">
      <c r="A433" s="255" t="s">
        <v>305</v>
      </c>
      <c r="B433" s="256">
        <v>41894</v>
      </c>
      <c r="C433" s="257" t="s">
        <v>5031</v>
      </c>
      <c r="D433" s="255" t="s">
        <v>92</v>
      </c>
      <c r="E433" s="258">
        <v>10253945</v>
      </c>
      <c r="F433" s="255">
        <v>28392001</v>
      </c>
      <c r="G433" s="255">
        <v>2704003</v>
      </c>
      <c r="H433" s="120" t="str">
        <f>IF(G433="","",VLOOKUP(G433,ARANCEL!$B$5:$D$121,2,FALSE))</f>
        <v xml:space="preserve">CORONA PERIFERICA CON PERNO MUÑON COLADO </v>
      </c>
      <c r="I433" s="121" t="s">
        <v>308</v>
      </c>
      <c r="J433" s="119">
        <v>1</v>
      </c>
      <c r="K433" s="122">
        <f>IF(G433="","",VLOOKUP(G433,ARANCEL!$B$5:$D$121,3,FALSE)*J433)</f>
        <v>32612</v>
      </c>
      <c r="L433" s="1229" t="s">
        <v>7548</v>
      </c>
      <c r="M433" s="1229">
        <v>4500254864</v>
      </c>
      <c r="N433" s="1229" t="s">
        <v>7561</v>
      </c>
    </row>
    <row r="434" spans="1:14" s="487" customFormat="1" x14ac:dyDescent="0.25">
      <c r="A434" s="255" t="s">
        <v>305</v>
      </c>
      <c r="B434" s="256">
        <v>41926</v>
      </c>
      <c r="C434" s="257" t="s">
        <v>7514</v>
      </c>
      <c r="D434" s="255" t="s">
        <v>1241</v>
      </c>
      <c r="E434" s="258">
        <v>10264390</v>
      </c>
      <c r="F434" s="255">
        <v>28674094</v>
      </c>
      <c r="G434" s="255">
        <v>2704005</v>
      </c>
      <c r="H434" s="120" t="str">
        <f>IF(G434="","",VLOOKUP(G434,ARANCEL!$B$5:$D$121,2,FALSE))</f>
        <v>PROVISORIO</v>
      </c>
      <c r="I434" s="121" t="s">
        <v>329</v>
      </c>
      <c r="J434" s="119">
        <v>1</v>
      </c>
      <c r="K434" s="122">
        <f>IF(G434="","",VLOOKUP(G434,ARANCEL!$B$5:$D$121,3,FALSE)*J434)</f>
        <v>3250</v>
      </c>
      <c r="L434" s="1229" t="s">
        <v>8279</v>
      </c>
      <c r="M434" s="1229">
        <v>4500259067</v>
      </c>
      <c r="N434" s="1229" t="s">
        <v>8285</v>
      </c>
    </row>
    <row r="435" spans="1:14" s="487" customFormat="1" x14ac:dyDescent="0.25">
      <c r="A435" s="255" t="s">
        <v>305</v>
      </c>
      <c r="B435" s="256">
        <v>41926</v>
      </c>
      <c r="C435" s="257" t="s">
        <v>7514</v>
      </c>
      <c r="D435" s="255" t="s">
        <v>1241</v>
      </c>
      <c r="E435" s="258">
        <v>10264390</v>
      </c>
      <c r="F435" s="255">
        <v>28674094</v>
      </c>
      <c r="G435" s="255">
        <v>2704003</v>
      </c>
      <c r="H435" s="120" t="str">
        <f>IF(G435="","",VLOOKUP(G435,ARANCEL!$B$5:$D$121,2,FALSE))</f>
        <v xml:space="preserve">CORONA PERIFERICA CON PERNO MUÑON COLADO </v>
      </c>
      <c r="I435" s="121" t="s">
        <v>329</v>
      </c>
      <c r="J435" s="119">
        <v>1</v>
      </c>
      <c r="K435" s="122">
        <f>IF(G435="","",VLOOKUP(G435,ARANCEL!$B$5:$D$121,3,FALSE)*J435)</f>
        <v>32612</v>
      </c>
      <c r="L435" s="1229" t="s">
        <v>8279</v>
      </c>
      <c r="M435" s="1229">
        <v>4500259067</v>
      </c>
      <c r="N435" s="1229" t="s">
        <v>8285</v>
      </c>
    </row>
    <row r="436" spans="1:14" s="487" customFormat="1" x14ac:dyDescent="0.25">
      <c r="A436" s="255" t="s">
        <v>305</v>
      </c>
      <c r="B436" s="256">
        <v>41681</v>
      </c>
      <c r="C436" s="257" t="s">
        <v>2796</v>
      </c>
      <c r="D436" s="255" t="s">
        <v>96</v>
      </c>
      <c r="E436" s="258">
        <v>10174186</v>
      </c>
      <c r="F436" s="255">
        <v>24963268</v>
      </c>
      <c r="G436" s="255">
        <v>2704005</v>
      </c>
      <c r="H436" s="120" t="str">
        <f>IF(G436="","",VLOOKUP(G436,ARANCEL!$B$5:$D$121,2,FALSE))</f>
        <v>PROVISORIO</v>
      </c>
      <c r="I436" s="121" t="s">
        <v>340</v>
      </c>
      <c r="J436" s="119">
        <v>1</v>
      </c>
      <c r="K436" s="122">
        <f>IF(G436="","",VLOOKUP(G436,ARANCEL!$B$5:$D$121,3,FALSE)*J436)</f>
        <v>3250</v>
      </c>
      <c r="L436" s="1229" t="s">
        <v>3438</v>
      </c>
      <c r="M436" s="1229">
        <v>4500220799</v>
      </c>
      <c r="N436" s="1229">
        <v>8632</v>
      </c>
    </row>
    <row r="437" spans="1:14" s="499" customFormat="1" x14ac:dyDescent="0.25">
      <c r="A437" s="255" t="s">
        <v>305</v>
      </c>
      <c r="B437" s="256">
        <v>41694</v>
      </c>
      <c r="C437" s="257" t="s">
        <v>2796</v>
      </c>
      <c r="D437" s="255" t="s">
        <v>96</v>
      </c>
      <c r="E437" s="258">
        <v>10174186</v>
      </c>
      <c r="F437" s="255">
        <v>24963268</v>
      </c>
      <c r="G437" s="255">
        <v>2704003</v>
      </c>
      <c r="H437" s="120" t="str">
        <f>IF(G437="","",VLOOKUP(G437,ARANCEL!$B$5:$D$121,2,FALSE))</f>
        <v xml:space="preserve">CORONA PERIFERICA CON PERNO MUÑON COLADO </v>
      </c>
      <c r="I437" s="121" t="s">
        <v>340</v>
      </c>
      <c r="J437" s="119">
        <v>1</v>
      </c>
      <c r="K437" s="122">
        <f>IF(G437="","",VLOOKUP(G437,ARANCEL!$B$5:$D$121,3,FALSE)*J437)</f>
        <v>32612</v>
      </c>
      <c r="L437" s="1229" t="s">
        <v>3438</v>
      </c>
      <c r="M437" s="1229">
        <v>4500220799</v>
      </c>
      <c r="N437" s="1229">
        <v>8632</v>
      </c>
    </row>
    <row r="438" spans="1:14" s="450" customFormat="1" x14ac:dyDescent="0.25">
      <c r="A438" s="255" t="s">
        <v>305</v>
      </c>
      <c r="B438" s="256">
        <v>41919</v>
      </c>
      <c r="C438" s="257" t="s">
        <v>7432</v>
      </c>
      <c r="D438" s="255" t="s">
        <v>91</v>
      </c>
      <c r="E438" s="258">
        <v>10260068</v>
      </c>
      <c r="F438" s="255">
        <v>28371349</v>
      </c>
      <c r="G438" s="255">
        <v>2704005</v>
      </c>
      <c r="H438" s="120" t="str">
        <f>IF(G438="","",VLOOKUP(G438,ARANCEL!$B$5:$D$121,2,FALSE))</f>
        <v>PROVISORIO</v>
      </c>
      <c r="I438" s="121" t="s">
        <v>342</v>
      </c>
      <c r="J438" s="119">
        <v>1</v>
      </c>
      <c r="K438" s="122">
        <f>IF(G438="","",VLOOKUP(G438,ARANCEL!$B$5:$D$121,3,FALSE)*J438)</f>
        <v>3250</v>
      </c>
      <c r="L438" s="1229" t="s">
        <v>7548</v>
      </c>
      <c r="M438" s="1229">
        <v>4500255277</v>
      </c>
      <c r="N438" s="1229" t="s">
        <v>7569</v>
      </c>
    </row>
    <row r="439" spans="1:14" s="499" customFormat="1" x14ac:dyDescent="0.25">
      <c r="A439" s="255" t="s">
        <v>305</v>
      </c>
      <c r="B439" s="256">
        <v>41927</v>
      </c>
      <c r="C439" s="118" t="s">
        <v>7432</v>
      </c>
      <c r="D439" s="119" t="s">
        <v>91</v>
      </c>
      <c r="E439" s="162">
        <v>10260068</v>
      </c>
      <c r="F439" s="119">
        <v>28371349</v>
      </c>
      <c r="G439" s="255">
        <v>2704003</v>
      </c>
      <c r="H439" s="120" t="str">
        <f>IF(G439="","",VLOOKUP(G439,ARANCEL!$B$5:$D$121,2,FALSE))</f>
        <v xml:space="preserve">CORONA PERIFERICA CON PERNO MUÑON COLADO </v>
      </c>
      <c r="I439" s="121" t="s">
        <v>342</v>
      </c>
      <c r="J439" s="119">
        <v>1</v>
      </c>
      <c r="K439" s="122">
        <f>IF(G439="","",VLOOKUP(G439,ARANCEL!$B$5:$D$121,3,FALSE)*J439)</f>
        <v>32612</v>
      </c>
      <c r="L439" s="1229" t="s">
        <v>8279</v>
      </c>
      <c r="M439" s="1229">
        <v>4500259067</v>
      </c>
      <c r="N439" s="1229" t="s">
        <v>8285</v>
      </c>
    </row>
    <row r="440" spans="1:14" s="499" customFormat="1" x14ac:dyDescent="0.25">
      <c r="A440" s="339" t="s">
        <v>313</v>
      </c>
      <c r="B440" s="256">
        <v>41944</v>
      </c>
      <c r="C440" s="1151" t="s">
        <v>7432</v>
      </c>
      <c r="D440" s="1151" t="s">
        <v>6071</v>
      </c>
      <c r="E440" s="1156">
        <v>10260068</v>
      </c>
      <c r="F440" s="1151">
        <v>28371349</v>
      </c>
      <c r="G440" s="1151">
        <v>2704023</v>
      </c>
      <c r="H440" s="120" t="str">
        <f>IF(G440="","",VLOOKUP(G440,ARANCEL!$B$5:$D$121,2,FALSE))</f>
        <v xml:space="preserve">PROTESIS VALPLAST PARCIAL </v>
      </c>
      <c r="I440" s="121"/>
      <c r="J440" s="119">
        <v>1</v>
      </c>
      <c r="K440" s="122">
        <f>IF(G440="","",VLOOKUP(G440,ARANCEL!$B$5:$D$121,3,FALSE)*J440)</f>
        <v>61850</v>
      </c>
      <c r="L440" s="1229" t="s">
        <v>8256</v>
      </c>
      <c r="M440" s="1229">
        <v>4500265515</v>
      </c>
      <c r="N440" s="1229" t="s">
        <v>8951</v>
      </c>
    </row>
    <row r="441" spans="1:14" s="544" customFormat="1" x14ac:dyDescent="0.25">
      <c r="A441" s="255" t="s">
        <v>305</v>
      </c>
      <c r="B441" s="256">
        <v>41982</v>
      </c>
      <c r="C441" s="257" t="s">
        <v>7432</v>
      </c>
      <c r="D441" s="255" t="s">
        <v>91</v>
      </c>
      <c r="E441" s="258">
        <v>10282169</v>
      </c>
      <c r="F441" s="255">
        <v>29660919</v>
      </c>
      <c r="G441" s="255">
        <v>2704023</v>
      </c>
      <c r="H441" s="120" t="str">
        <f>IF(G441="","",VLOOKUP(G441,ARANCEL!$B$5:$D$121,2,FALSE))</f>
        <v xml:space="preserve">PROTESIS VALPLAST PARCIAL </v>
      </c>
      <c r="I441" s="121" t="s">
        <v>347</v>
      </c>
      <c r="J441" s="119">
        <v>2</v>
      </c>
      <c r="K441" s="122">
        <f>IF(G441="","",VLOOKUP(G441,ARANCEL!$B$5:$D$121,3,FALSE)*J441)</f>
        <v>123700</v>
      </c>
      <c r="L441" s="1235" t="str">
        <f>IF(E441="","","IMPAGO")</f>
        <v>IMPAGO</v>
      </c>
      <c r="M441" s="1235" t="str">
        <f>IF(L441="IMPAGO","SIN O.C.","")</f>
        <v>SIN O.C.</v>
      </c>
      <c r="N441" s="1235" t="str">
        <f>IF(L441="IMPAGO","SIN FACT.","")</f>
        <v>SIN FACT.</v>
      </c>
    </row>
    <row r="442" spans="1:14" s="544" customFormat="1" x14ac:dyDescent="0.25">
      <c r="A442" s="255" t="s">
        <v>305</v>
      </c>
      <c r="B442" s="256">
        <v>41556</v>
      </c>
      <c r="C442" s="257" t="s">
        <v>2239</v>
      </c>
      <c r="D442" s="255" t="s">
        <v>94</v>
      </c>
      <c r="E442" s="258">
        <v>10158080</v>
      </c>
      <c r="F442" s="255">
        <v>23047674</v>
      </c>
      <c r="G442" s="255">
        <v>2704003</v>
      </c>
      <c r="H442" s="120" t="str">
        <f>IF(G442="","",VLOOKUP(G442,ARANCEL!$B$5:$D$121,2,FALSE))</f>
        <v xml:space="preserve">CORONA PERIFERICA CON PERNO MUÑON COLADO </v>
      </c>
      <c r="I442" s="121" t="s">
        <v>340</v>
      </c>
      <c r="J442" s="119">
        <v>1</v>
      </c>
      <c r="K442" s="122">
        <f>IF(G442="","",VLOOKUP(G442,ARANCEL!$B$5:$D$121,3,FALSE)*J442)</f>
        <v>32612</v>
      </c>
      <c r="L442" s="1235" t="str">
        <f>IF(E442="","","IMPAGO")</f>
        <v>IMPAGO</v>
      </c>
      <c r="M442" s="1235" t="str">
        <f>IF(L442="IMPAGO","SIN O.C.","")</f>
        <v>SIN O.C.</v>
      </c>
      <c r="N442" s="1235" t="str">
        <f>IF(L442="IMPAGO","SIN FACT.","")</f>
        <v>SIN FACT.</v>
      </c>
    </row>
    <row r="443" spans="1:14" s="544" customFormat="1" x14ac:dyDescent="0.25">
      <c r="A443" s="255" t="s">
        <v>305</v>
      </c>
      <c r="B443" s="256">
        <v>42009</v>
      </c>
      <c r="C443" s="257" t="s">
        <v>9262</v>
      </c>
      <c r="D443" s="255" t="s">
        <v>1619</v>
      </c>
      <c r="E443" s="258">
        <v>10304334</v>
      </c>
      <c r="F443" s="255">
        <v>30277103</v>
      </c>
      <c r="G443" s="255">
        <v>2707001</v>
      </c>
      <c r="H443" s="120" t="str">
        <f>IF(G443="","",VLOOKUP(G443,ARANCEL!$B$5:$D$121,2,FALSE))</f>
        <v xml:space="preserve">PLANO DE RELAJACION </v>
      </c>
      <c r="I443" s="121" t="s">
        <v>306</v>
      </c>
      <c r="J443" s="119">
        <v>1</v>
      </c>
      <c r="K443" s="122">
        <f>IF(G443="","",VLOOKUP(G443,ARANCEL!$B$5:$D$121,3,FALSE)*J443)</f>
        <v>9221</v>
      </c>
      <c r="L443" s="1349" t="s">
        <v>9431</v>
      </c>
      <c r="M443" s="1349">
        <v>4500269293</v>
      </c>
      <c r="N443" s="1349" t="s">
        <v>9455</v>
      </c>
    </row>
    <row r="444" spans="1:14" s="544" customFormat="1" x14ac:dyDescent="0.25">
      <c r="A444" s="255" t="s">
        <v>305</v>
      </c>
      <c r="B444" s="256">
        <v>41655</v>
      </c>
      <c r="C444" s="257" t="s">
        <v>2238</v>
      </c>
      <c r="D444" s="255" t="s">
        <v>97</v>
      </c>
      <c r="E444" s="258">
        <v>10169811</v>
      </c>
      <c r="F444" s="255">
        <v>23106720</v>
      </c>
      <c r="G444" s="255">
        <v>2704003</v>
      </c>
      <c r="H444" s="120" t="str">
        <f>IF(G444="","",VLOOKUP(G444,ARANCEL!$B$5:$D$121,2,FALSE))</f>
        <v xml:space="preserve">CORONA PERIFERICA CON PERNO MUÑON COLADO </v>
      </c>
      <c r="I444" s="121" t="s">
        <v>329</v>
      </c>
      <c r="J444" s="119">
        <v>1</v>
      </c>
      <c r="K444" s="122">
        <f>IF(G444="","",VLOOKUP(G444,ARANCEL!$B$5:$D$121,3,FALSE)*J444)</f>
        <v>32612</v>
      </c>
      <c r="L444" s="1229" t="s">
        <v>8279</v>
      </c>
      <c r="M444" s="1229">
        <v>4500259067</v>
      </c>
      <c r="N444" s="1229" t="s">
        <v>8285</v>
      </c>
    </row>
    <row r="445" spans="1:14" s="499" customFormat="1" x14ac:dyDescent="0.25">
      <c r="A445" s="255" t="s">
        <v>305</v>
      </c>
      <c r="B445" s="256">
        <v>41858</v>
      </c>
      <c r="C445" s="118" t="s">
        <v>6282</v>
      </c>
      <c r="D445" s="119" t="s">
        <v>94</v>
      </c>
      <c r="E445" s="162">
        <v>10238212</v>
      </c>
      <c r="F445" s="119">
        <v>27688569</v>
      </c>
      <c r="G445" s="255">
        <v>2704003</v>
      </c>
      <c r="H445" s="120" t="str">
        <f>IF(G445="","",VLOOKUP(G445,ARANCEL!$B$5:$D$121,2,FALSE))</f>
        <v xml:space="preserve">CORONA PERIFERICA CON PERNO MUÑON COLADO </v>
      </c>
      <c r="I445" s="121" t="s">
        <v>340</v>
      </c>
      <c r="J445" s="119">
        <v>1</v>
      </c>
      <c r="K445" s="122">
        <f>IF(G445="","",VLOOKUP(G445,ARANCEL!$B$5:$D$121,3,FALSE)*J445)</f>
        <v>32612</v>
      </c>
      <c r="L445" s="1229" t="s">
        <v>6905</v>
      </c>
      <c r="M445" s="1229">
        <v>4500249977</v>
      </c>
      <c r="N445" s="1229" t="s">
        <v>6909</v>
      </c>
    </row>
    <row r="446" spans="1:14" s="499" customFormat="1" x14ac:dyDescent="0.25">
      <c r="A446" s="412" t="s">
        <v>305</v>
      </c>
      <c r="B446" s="256">
        <v>41869</v>
      </c>
      <c r="C446" s="257" t="s">
        <v>6282</v>
      </c>
      <c r="D446" s="255" t="s">
        <v>94</v>
      </c>
      <c r="E446" s="258">
        <v>10238212</v>
      </c>
      <c r="F446" s="255">
        <v>27688569</v>
      </c>
      <c r="G446" s="255">
        <v>2704005</v>
      </c>
      <c r="H446" s="120" t="str">
        <f>IF(G446="","",VLOOKUP(G446,ARANCEL!$B$5:$D$121,2,FALSE))</f>
        <v>PROVISORIO</v>
      </c>
      <c r="I446" s="121" t="s">
        <v>340</v>
      </c>
      <c r="J446" s="119">
        <v>1</v>
      </c>
      <c r="K446" s="122">
        <f>IF(G446="","",VLOOKUP(G446,ARANCEL!$B$5:$D$121,3,FALSE)*J446)</f>
        <v>3250</v>
      </c>
      <c r="L446" s="1229" t="s">
        <v>6905</v>
      </c>
      <c r="M446" s="1229">
        <v>4500249977</v>
      </c>
      <c r="N446" s="1229" t="s">
        <v>6909</v>
      </c>
    </row>
    <row r="447" spans="1:14" s="499" customFormat="1" x14ac:dyDescent="0.25">
      <c r="A447" s="255" t="s">
        <v>305</v>
      </c>
      <c r="B447" s="256">
        <v>41877</v>
      </c>
      <c r="C447" s="257" t="s">
        <v>6728</v>
      </c>
      <c r="D447" s="255" t="s">
        <v>95</v>
      </c>
      <c r="E447" s="258">
        <v>10247730</v>
      </c>
      <c r="F447" s="255">
        <v>27975651</v>
      </c>
      <c r="G447" s="255">
        <v>2704003</v>
      </c>
      <c r="H447" s="120" t="str">
        <f>IF(G447="","",VLOOKUP(G447,ARANCEL!$B$5:$D$121,2,FALSE))</f>
        <v xml:space="preserve">CORONA PERIFERICA CON PERNO MUÑON COLADO </v>
      </c>
      <c r="I447" s="121" t="s">
        <v>322</v>
      </c>
      <c r="J447" s="119">
        <v>1</v>
      </c>
      <c r="K447" s="122">
        <f>IF(G447="","",VLOOKUP(G447,ARANCEL!$B$5:$D$121,3,FALSE)*J447)</f>
        <v>32612</v>
      </c>
      <c r="L447" s="1229" t="s">
        <v>6905</v>
      </c>
      <c r="M447" s="1229">
        <v>4500249977</v>
      </c>
      <c r="N447" s="1229" t="s">
        <v>6909</v>
      </c>
    </row>
    <row r="448" spans="1:14" s="499" customFormat="1" x14ac:dyDescent="0.25">
      <c r="A448" s="412" t="s">
        <v>305</v>
      </c>
      <c r="B448" s="256">
        <v>41879</v>
      </c>
      <c r="C448" s="257" t="s">
        <v>6728</v>
      </c>
      <c r="D448" s="255" t="s">
        <v>95</v>
      </c>
      <c r="E448" s="258">
        <v>10250983</v>
      </c>
      <c r="F448" s="255">
        <v>27975651</v>
      </c>
      <c r="G448" s="255">
        <v>2704005</v>
      </c>
      <c r="H448" s="120" t="str">
        <f>IF(G448="","",VLOOKUP(G448,ARANCEL!$B$5:$D$121,2,FALSE))</f>
        <v>PROVISORIO</v>
      </c>
      <c r="I448" s="121" t="s">
        <v>322</v>
      </c>
      <c r="J448" s="119">
        <v>1</v>
      </c>
      <c r="K448" s="122">
        <f>IF(G448="","",VLOOKUP(G448,ARANCEL!$B$5:$D$121,3,FALSE)*J448)</f>
        <v>3250</v>
      </c>
      <c r="L448" s="1229" t="s">
        <v>6905</v>
      </c>
      <c r="M448" s="1229">
        <v>4500251394</v>
      </c>
      <c r="N448" s="1229" t="s">
        <v>7149</v>
      </c>
    </row>
    <row r="449" spans="1:14" s="561" customFormat="1" x14ac:dyDescent="0.25">
      <c r="A449" s="255" t="s">
        <v>305</v>
      </c>
      <c r="B449" s="556">
        <v>41880</v>
      </c>
      <c r="C449" s="557" t="s">
        <v>6728</v>
      </c>
      <c r="D449" s="555" t="s">
        <v>95</v>
      </c>
      <c r="E449" s="558">
        <v>10247730</v>
      </c>
      <c r="F449" s="555">
        <v>27975651</v>
      </c>
      <c r="G449" s="555">
        <v>2705003</v>
      </c>
      <c r="H449" s="120" t="str">
        <f>IF(G449="","",VLOOKUP(G449,ARANCEL!$B$5:$D$121,2,FALSE))</f>
        <v>INCRUSTACION ESTETICA (ART-GLASS O CERAMICA)</v>
      </c>
      <c r="I449" s="121" t="s">
        <v>317</v>
      </c>
      <c r="J449" s="119">
        <v>1</v>
      </c>
      <c r="K449" s="122">
        <f>IF(G449="","",VLOOKUP(G449,ARANCEL!$B$5:$D$121,3,FALSE)*J449)</f>
        <v>15676</v>
      </c>
      <c r="L449" s="1229" t="s">
        <v>6905</v>
      </c>
      <c r="M449" s="1229">
        <v>4500249977</v>
      </c>
      <c r="N449" s="1229" t="s">
        <v>6909</v>
      </c>
    </row>
    <row r="450" spans="1:14" s="561" customFormat="1" x14ac:dyDescent="0.25">
      <c r="A450" s="255" t="s">
        <v>305</v>
      </c>
      <c r="B450" s="556">
        <v>41821</v>
      </c>
      <c r="C450" s="557" t="s">
        <v>4834</v>
      </c>
      <c r="D450" s="555" t="s">
        <v>94</v>
      </c>
      <c r="E450" s="558">
        <v>10218999</v>
      </c>
      <c r="F450" s="555">
        <v>24881561</v>
      </c>
      <c r="G450" s="555">
        <v>2702048</v>
      </c>
      <c r="H450" s="120" t="str">
        <f>IF(G450="","",VLOOKUP(G450,ARANCEL!$B$5:$D$121,2,FALSE))</f>
        <v xml:space="preserve">SERVICIO LAB. IMPLANTE CORONA CEMENTADA/ATORNILLADA </v>
      </c>
      <c r="I450" s="121" t="s">
        <v>324</v>
      </c>
      <c r="J450" s="119">
        <v>1</v>
      </c>
      <c r="K450" s="122">
        <f>IF(G450="","",VLOOKUP(G450,ARANCEL!$B$5:$D$121,3,FALSE)*J450)</f>
        <v>43857</v>
      </c>
      <c r="L450" s="1229" t="s">
        <v>5742</v>
      </c>
      <c r="M450" s="1229">
        <v>4500241322</v>
      </c>
      <c r="N450" s="1229" t="s">
        <v>5773</v>
      </c>
    </row>
    <row r="451" spans="1:14" s="561" customFormat="1" x14ac:dyDescent="0.25">
      <c r="A451" s="255" t="s">
        <v>305</v>
      </c>
      <c r="B451" s="556">
        <v>41750</v>
      </c>
      <c r="C451" s="557" t="s">
        <v>4135</v>
      </c>
      <c r="D451" s="555" t="s">
        <v>100</v>
      </c>
      <c r="E451" s="558">
        <v>10190943</v>
      </c>
      <c r="F451" s="555">
        <v>25966779</v>
      </c>
      <c r="G451" s="555">
        <v>2707001</v>
      </c>
      <c r="H451" s="120" t="str">
        <f>IF(G451="","",VLOOKUP(G451,ARANCEL!$B$5:$D$121,2,FALSE))</f>
        <v xml:space="preserve">PLANO DE RELAJACION </v>
      </c>
      <c r="I451" s="121" t="s">
        <v>306</v>
      </c>
      <c r="J451" s="119">
        <v>1</v>
      </c>
      <c r="K451" s="122">
        <f>IF(G451="","",VLOOKUP(G451,ARANCEL!$B$5:$D$121,3,FALSE)*J451)</f>
        <v>9221</v>
      </c>
      <c r="L451" s="1229" t="s">
        <v>4612</v>
      </c>
      <c r="M451" s="1229">
        <v>4500230032</v>
      </c>
      <c r="N451" s="1229">
        <v>9212</v>
      </c>
    </row>
    <row r="452" spans="1:14" s="561" customFormat="1" x14ac:dyDescent="0.25">
      <c r="A452" s="255" t="s">
        <v>305</v>
      </c>
      <c r="B452" s="556">
        <v>41961</v>
      </c>
      <c r="C452" s="557" t="s">
        <v>4135</v>
      </c>
      <c r="D452" s="555" t="s">
        <v>100</v>
      </c>
      <c r="E452" s="558">
        <v>10281812</v>
      </c>
      <c r="F452" s="555">
        <v>28440383</v>
      </c>
      <c r="G452" s="555">
        <v>2707001</v>
      </c>
      <c r="H452" s="120" t="str">
        <f>IF(G452="","",VLOOKUP(G452,ARANCEL!$B$5:$D$121,2,FALSE))</f>
        <v xml:space="preserve">PLANO DE RELAJACION </v>
      </c>
      <c r="I452" s="121" t="s">
        <v>331</v>
      </c>
      <c r="J452" s="119">
        <v>1</v>
      </c>
      <c r="K452" s="122">
        <f>IF(G452="","",VLOOKUP(G452,ARANCEL!$B$5:$D$121,3,FALSE)*J452)</f>
        <v>9221</v>
      </c>
      <c r="L452" s="1229" t="s">
        <v>8256</v>
      </c>
      <c r="M452" s="1229">
        <v>4500265515</v>
      </c>
      <c r="N452" s="1229" t="s">
        <v>8951</v>
      </c>
    </row>
    <row r="453" spans="1:14" s="561" customFormat="1" x14ac:dyDescent="0.25">
      <c r="A453" s="255" t="s">
        <v>305</v>
      </c>
      <c r="B453" s="556">
        <v>41890</v>
      </c>
      <c r="C453" s="557" t="s">
        <v>6978</v>
      </c>
      <c r="D453" s="555" t="s">
        <v>97</v>
      </c>
      <c r="E453" s="558">
        <v>10254505</v>
      </c>
      <c r="F453" s="555">
        <v>28425890</v>
      </c>
      <c r="G453" s="555">
        <v>2704005</v>
      </c>
      <c r="H453" s="120" t="str">
        <f>IF(G453="","",VLOOKUP(G453,ARANCEL!$B$5:$D$121,2,FALSE))</f>
        <v>PROVISORIO</v>
      </c>
      <c r="I453" s="121" t="s">
        <v>325</v>
      </c>
      <c r="J453" s="119">
        <v>1</v>
      </c>
      <c r="K453" s="122">
        <f>IF(G453="","",VLOOKUP(G453,ARANCEL!$B$5:$D$121,3,FALSE)*J453)</f>
        <v>3250</v>
      </c>
      <c r="L453" s="1229" t="s">
        <v>7548</v>
      </c>
      <c r="M453" s="1229">
        <v>4500254864</v>
      </c>
      <c r="N453" s="1229" t="s">
        <v>7561</v>
      </c>
    </row>
    <row r="454" spans="1:14" s="561" customFormat="1" x14ac:dyDescent="0.25">
      <c r="A454" s="255" t="s">
        <v>305</v>
      </c>
      <c r="B454" s="556">
        <v>41897</v>
      </c>
      <c r="C454" s="557" t="s">
        <v>6978</v>
      </c>
      <c r="D454" s="555" t="s">
        <v>97</v>
      </c>
      <c r="E454" s="558">
        <v>10254505</v>
      </c>
      <c r="F454" s="555">
        <v>28425890</v>
      </c>
      <c r="G454" s="555">
        <v>2704003</v>
      </c>
      <c r="H454" s="120" t="str">
        <f>IF(G454="","",VLOOKUP(G454,ARANCEL!$B$5:$D$121,2,FALSE))</f>
        <v xml:space="preserve">CORONA PERIFERICA CON PERNO MUÑON COLADO </v>
      </c>
      <c r="I454" s="121" t="s">
        <v>325</v>
      </c>
      <c r="J454" s="119">
        <v>1</v>
      </c>
      <c r="K454" s="122">
        <f>IF(G454="","",VLOOKUP(G454,ARANCEL!$B$5:$D$121,3,FALSE)*J454)</f>
        <v>32612</v>
      </c>
      <c r="L454" s="1229" t="s">
        <v>7548</v>
      </c>
      <c r="M454" s="1229">
        <v>4500254864</v>
      </c>
      <c r="N454" s="1229" t="s">
        <v>7561</v>
      </c>
    </row>
    <row r="455" spans="1:14" s="561" customFormat="1" x14ac:dyDescent="0.25">
      <c r="A455" s="255" t="s">
        <v>305</v>
      </c>
      <c r="B455" s="556">
        <v>41774</v>
      </c>
      <c r="C455" s="557" t="s">
        <v>2236</v>
      </c>
      <c r="D455" s="555" t="s">
        <v>94</v>
      </c>
      <c r="E455" s="558">
        <v>10199296</v>
      </c>
      <c r="F455" s="555">
        <v>26248124</v>
      </c>
      <c r="G455" s="555">
        <v>2704005</v>
      </c>
      <c r="H455" s="120" t="str">
        <f>IF(G455="","",VLOOKUP(G455,ARANCEL!$B$5:$D$121,2,FALSE))</f>
        <v>PROVISORIO</v>
      </c>
      <c r="I455" s="121" t="s">
        <v>329</v>
      </c>
      <c r="J455" s="119">
        <v>1</v>
      </c>
      <c r="K455" s="122">
        <f>IF(G455="","",VLOOKUP(G455,ARANCEL!$B$5:$D$121,3,FALSE)*J455)</f>
        <v>3250</v>
      </c>
      <c r="L455" s="1229" t="s">
        <v>5292</v>
      </c>
      <c r="M455" s="1229">
        <v>4500235516</v>
      </c>
      <c r="N455" s="1229">
        <v>9400</v>
      </c>
    </row>
    <row r="456" spans="1:14" s="561" customFormat="1" ht="15" customHeight="1" x14ac:dyDescent="0.25">
      <c r="A456" s="255" t="s">
        <v>305</v>
      </c>
      <c r="B456" s="556">
        <v>41781</v>
      </c>
      <c r="C456" s="557" t="s">
        <v>2236</v>
      </c>
      <c r="D456" s="555" t="s">
        <v>94</v>
      </c>
      <c r="E456" s="558">
        <v>10199296</v>
      </c>
      <c r="F456" s="555">
        <v>26248124</v>
      </c>
      <c r="G456" s="555">
        <v>2704003</v>
      </c>
      <c r="H456" s="120" t="str">
        <f>IF(G456="","",VLOOKUP(G456,ARANCEL!$B$5:$D$121,2,FALSE))</f>
        <v xml:space="preserve">CORONA PERIFERICA CON PERNO MUÑON COLADO </v>
      </c>
      <c r="I456" s="121" t="s">
        <v>329</v>
      </c>
      <c r="J456" s="119">
        <v>1</v>
      </c>
      <c r="K456" s="122">
        <f>IF(G456="","",VLOOKUP(G456,ARANCEL!$B$5:$D$121,3,FALSE)*J456)</f>
        <v>32612</v>
      </c>
      <c r="L456" s="1229" t="s">
        <v>5292</v>
      </c>
      <c r="M456" s="1229">
        <v>4500235516</v>
      </c>
      <c r="N456" s="1229">
        <v>9400</v>
      </c>
    </row>
    <row r="457" spans="1:14" s="561" customFormat="1" x14ac:dyDescent="0.25">
      <c r="A457" s="339" t="s">
        <v>313</v>
      </c>
      <c r="B457" s="556">
        <v>41793</v>
      </c>
      <c r="C457" s="557" t="s">
        <v>6074</v>
      </c>
      <c r="D457" s="555" t="s">
        <v>94</v>
      </c>
      <c r="E457" s="558">
        <v>10207102</v>
      </c>
      <c r="F457" s="555">
        <v>26248124</v>
      </c>
      <c r="G457" s="555">
        <v>2704003</v>
      </c>
      <c r="H457" s="120" t="str">
        <f>IF(G457="","",VLOOKUP(G457,ARANCEL!$B$5:$D$121,2,FALSE))</f>
        <v xml:space="preserve">CORONA PERIFERICA CON PERNO MUÑON COLADO </v>
      </c>
      <c r="I457" s="121"/>
      <c r="J457" s="119">
        <v>1</v>
      </c>
      <c r="K457" s="122">
        <f>IF(G457="","",VLOOKUP(G457,ARANCEL!$B$5:$D$121,3,FALSE)*J457)</f>
        <v>32612</v>
      </c>
      <c r="L457" s="1229" t="s">
        <v>6017</v>
      </c>
      <c r="M457" s="1229">
        <v>4500243712</v>
      </c>
      <c r="N457" s="1229">
        <v>9795</v>
      </c>
    </row>
    <row r="458" spans="1:14" s="561" customFormat="1" ht="15" customHeight="1" x14ac:dyDescent="0.25">
      <c r="A458" s="255" t="s">
        <v>305</v>
      </c>
      <c r="B458" s="556">
        <v>41655</v>
      </c>
      <c r="C458" s="557" t="s">
        <v>2235</v>
      </c>
      <c r="D458" s="555" t="s">
        <v>91</v>
      </c>
      <c r="E458" s="558">
        <v>10169891</v>
      </c>
      <c r="F458" s="555">
        <v>24589195</v>
      </c>
      <c r="G458" s="555">
        <v>2705003</v>
      </c>
      <c r="H458" s="120" t="str">
        <f>IF(G458="","",VLOOKUP(G458,ARANCEL!$B$5:$D$121,2,FALSE))</f>
        <v>INCRUSTACION ESTETICA (ART-GLASS O CERAMICA)</v>
      </c>
      <c r="I458" s="121" t="s">
        <v>312</v>
      </c>
      <c r="J458" s="119">
        <v>1</v>
      </c>
      <c r="K458" s="122">
        <f>IF(G458="","",VLOOKUP(G458,ARANCEL!$B$5:$D$121,3,FALSE)*J458)</f>
        <v>15676</v>
      </c>
      <c r="L458" s="1229" t="s">
        <v>2842</v>
      </c>
      <c r="M458" s="1229">
        <v>4500216236</v>
      </c>
      <c r="N458" s="1229">
        <v>8409</v>
      </c>
    </row>
    <row r="459" spans="1:14" s="561" customFormat="1" x14ac:dyDescent="0.25">
      <c r="A459" s="255" t="s">
        <v>305</v>
      </c>
      <c r="B459" s="556">
        <v>41718</v>
      </c>
      <c r="C459" s="557" t="s">
        <v>3534</v>
      </c>
      <c r="D459" s="555" t="s">
        <v>2168</v>
      </c>
      <c r="E459" s="558">
        <v>10183730</v>
      </c>
      <c r="F459" s="555">
        <v>25517158</v>
      </c>
      <c r="G459" s="555">
        <v>2704005</v>
      </c>
      <c r="H459" s="120" t="str">
        <f>IF(G459="","",VLOOKUP(G459,ARANCEL!$B$5:$D$121,2,FALSE))</f>
        <v>PROVISORIO</v>
      </c>
      <c r="I459" s="121" t="s">
        <v>329</v>
      </c>
      <c r="J459" s="119">
        <v>1</v>
      </c>
      <c r="K459" s="122">
        <f>IF(G459="","",VLOOKUP(G459,ARANCEL!$B$5:$D$121,3,FALSE)*J459)</f>
        <v>3250</v>
      </c>
      <c r="L459" s="1229" t="s">
        <v>3058</v>
      </c>
      <c r="M459" s="1229">
        <v>4500225672</v>
      </c>
      <c r="N459" s="1229">
        <v>8931</v>
      </c>
    </row>
    <row r="460" spans="1:14" s="561" customFormat="1" x14ac:dyDescent="0.25">
      <c r="A460" s="339" t="s">
        <v>305</v>
      </c>
      <c r="B460" s="556">
        <v>41718</v>
      </c>
      <c r="C460" s="557" t="s">
        <v>3534</v>
      </c>
      <c r="D460" s="555" t="s">
        <v>2168</v>
      </c>
      <c r="E460" s="558">
        <v>10183730</v>
      </c>
      <c r="F460" s="555">
        <v>25517158</v>
      </c>
      <c r="G460" s="555">
        <v>2704003</v>
      </c>
      <c r="H460" s="120" t="str">
        <f>IF(G460="","",VLOOKUP(G460,ARANCEL!$B$5:$D$121,2,FALSE))</f>
        <v xml:space="preserve">CORONA PERIFERICA CON PERNO MUÑON COLADO </v>
      </c>
      <c r="I460" s="121" t="s">
        <v>329</v>
      </c>
      <c r="J460" s="119">
        <v>1</v>
      </c>
      <c r="K460" s="122">
        <f>IF(G460="","",VLOOKUP(G460,ARANCEL!$B$5:$D$121,3,FALSE)*J460)</f>
        <v>32612</v>
      </c>
      <c r="L460" s="1229" t="s">
        <v>3058</v>
      </c>
      <c r="M460" s="1229">
        <v>4500225671</v>
      </c>
      <c r="N460" s="1229">
        <v>8930</v>
      </c>
    </row>
    <row r="461" spans="1:14" s="561" customFormat="1" x14ac:dyDescent="0.25">
      <c r="A461" s="255" t="s">
        <v>313</v>
      </c>
      <c r="B461" s="556">
        <v>41810</v>
      </c>
      <c r="C461" s="557" t="s">
        <v>3534</v>
      </c>
      <c r="D461" s="555" t="s">
        <v>2168</v>
      </c>
      <c r="E461" s="558">
        <v>10183730</v>
      </c>
      <c r="F461" s="555">
        <v>25517158</v>
      </c>
      <c r="G461" s="555">
        <v>2704015</v>
      </c>
      <c r="H461" s="120" t="str">
        <f>IF(G461="","",VLOOKUP(G461,ARANCEL!$B$5:$D$121,2,FALSE))</f>
        <v xml:space="preserve">CORONA IN CERAM </v>
      </c>
      <c r="I461" s="121"/>
      <c r="J461" s="119">
        <v>1</v>
      </c>
      <c r="K461" s="122">
        <f>IF(G461="","",VLOOKUP(G461,ARANCEL!$B$5:$D$121,3,FALSE)*J461)</f>
        <v>42733</v>
      </c>
      <c r="L461" s="1229" t="s">
        <v>5742</v>
      </c>
      <c r="M461" s="1229">
        <v>4500239478</v>
      </c>
      <c r="N461" s="1229" t="s">
        <v>5757</v>
      </c>
    </row>
    <row r="462" spans="1:14" s="561" customFormat="1" x14ac:dyDescent="0.25">
      <c r="A462" s="255" t="s">
        <v>313</v>
      </c>
      <c r="B462" s="556">
        <v>41827</v>
      </c>
      <c r="C462" s="557" t="s">
        <v>3534</v>
      </c>
      <c r="D462" s="555" t="s">
        <v>94</v>
      </c>
      <c r="E462" s="558">
        <v>10221351</v>
      </c>
      <c r="F462" s="555">
        <v>25868428</v>
      </c>
      <c r="G462" s="555">
        <v>2704015</v>
      </c>
      <c r="H462" s="120" t="str">
        <f>IF(G462="","",VLOOKUP(G462,ARANCEL!$B$5:$D$121,2,FALSE))</f>
        <v xml:space="preserve">CORONA IN CERAM </v>
      </c>
      <c r="I462" s="121"/>
      <c r="J462" s="119">
        <v>1</v>
      </c>
      <c r="K462" s="122">
        <f>IF(G462="","",VLOOKUP(G462,ARANCEL!$B$5:$D$121,3,FALSE)*J462)</f>
        <v>42733</v>
      </c>
      <c r="L462" s="1229" t="s">
        <v>6017</v>
      </c>
      <c r="M462" s="1229">
        <v>4500243713</v>
      </c>
      <c r="N462" s="1229">
        <v>9796</v>
      </c>
    </row>
    <row r="463" spans="1:14" s="561" customFormat="1" x14ac:dyDescent="0.25">
      <c r="A463" s="339" t="s">
        <v>313</v>
      </c>
      <c r="B463" s="1362">
        <v>41654.909131944441</v>
      </c>
      <c r="C463" s="1381" t="s">
        <v>2234</v>
      </c>
      <c r="D463" s="588" t="s">
        <v>78</v>
      </c>
      <c r="E463" s="1386">
        <v>10168063</v>
      </c>
      <c r="F463" s="588">
        <v>24201580</v>
      </c>
      <c r="G463" s="588">
        <v>2706008</v>
      </c>
      <c r="H463" s="191" t="str">
        <f>IF(G463="","",VLOOKUP(G463,ARANCEL!$B$5:$D$121,2,FALSE))</f>
        <v xml:space="preserve">PROTESIS METALICA TERMINADA </v>
      </c>
      <c r="I463" s="170"/>
      <c r="J463" s="169">
        <v>1</v>
      </c>
      <c r="K463" s="190">
        <f>IF(G463="","",VLOOKUP(G463,ARANCEL!$B$5:$D$121,3,FALSE)*J463)</f>
        <v>39483</v>
      </c>
      <c r="L463" s="1238" t="s">
        <v>597</v>
      </c>
      <c r="M463" s="1238">
        <v>4500211695</v>
      </c>
      <c r="N463" s="1238">
        <v>8207</v>
      </c>
    </row>
    <row r="464" spans="1:14" s="561" customFormat="1" x14ac:dyDescent="0.25">
      <c r="A464" s="555" t="s">
        <v>305</v>
      </c>
      <c r="B464" s="556">
        <v>41976</v>
      </c>
      <c r="C464" s="557" t="s">
        <v>8640</v>
      </c>
      <c r="D464" s="555" t="s">
        <v>2878</v>
      </c>
      <c r="E464" s="558">
        <v>10289287</v>
      </c>
      <c r="F464" s="555">
        <v>29747684</v>
      </c>
      <c r="G464" s="555">
        <v>2704005</v>
      </c>
      <c r="H464" s="120" t="str">
        <f>IF(G464="","",VLOOKUP(G464,ARANCEL!$B$5:$D$121,2,FALSE))</f>
        <v>PROVISORIO</v>
      </c>
      <c r="I464" s="121" t="s">
        <v>322</v>
      </c>
      <c r="J464" s="119">
        <v>1</v>
      </c>
      <c r="K464" s="122">
        <f>IF(G464="","",VLOOKUP(G464,ARANCEL!$B$5:$D$121,3,FALSE)*J464)</f>
        <v>3250</v>
      </c>
      <c r="L464" s="1229" t="s">
        <v>8256</v>
      </c>
      <c r="M464" s="1229">
        <v>4500265515</v>
      </c>
      <c r="N464" s="1229" t="s">
        <v>8951</v>
      </c>
    </row>
    <row r="465" spans="1:14" s="500" customFormat="1" x14ac:dyDescent="0.25">
      <c r="A465" s="119" t="s">
        <v>305</v>
      </c>
      <c r="B465" s="164">
        <v>41976</v>
      </c>
      <c r="C465" s="118" t="s">
        <v>8640</v>
      </c>
      <c r="D465" s="119" t="s">
        <v>2878</v>
      </c>
      <c r="E465" s="162">
        <v>10289287</v>
      </c>
      <c r="F465" s="119">
        <v>29747684</v>
      </c>
      <c r="G465" s="119">
        <v>2704003</v>
      </c>
      <c r="H465" s="120" t="str">
        <f>IF(G465="","",VLOOKUP(G465,ARANCEL!$B$5:$D$121,2,FALSE))</f>
        <v xml:space="preserve">CORONA PERIFERICA CON PERNO MUÑON COLADO </v>
      </c>
      <c r="I465" s="121" t="s">
        <v>322</v>
      </c>
      <c r="J465" s="119">
        <v>1</v>
      </c>
      <c r="K465" s="122">
        <f>IF(G465="","",VLOOKUP(G465,ARANCEL!$B$5:$D$121,3,FALSE)*J465)</f>
        <v>32612</v>
      </c>
      <c r="L465" s="1229" t="s">
        <v>8256</v>
      </c>
      <c r="M465" s="1229">
        <v>4500265515</v>
      </c>
      <c r="N465" s="1229" t="s">
        <v>8951</v>
      </c>
    </row>
    <row r="466" spans="1:14" s="402" customFormat="1" x14ac:dyDescent="0.25">
      <c r="A466" s="255" t="s">
        <v>305</v>
      </c>
      <c r="B466" s="256">
        <v>41876</v>
      </c>
      <c r="C466" s="257" t="s">
        <v>6725</v>
      </c>
      <c r="D466" s="255" t="s">
        <v>91</v>
      </c>
      <c r="E466" s="258">
        <v>10249076</v>
      </c>
      <c r="F466" s="255">
        <v>27861566</v>
      </c>
      <c r="G466" s="255">
        <v>2705003</v>
      </c>
      <c r="H466" s="120" t="str">
        <f>IF(G466="","",VLOOKUP(G466,ARANCEL!$B$5:$D$121,2,FALSE))</f>
        <v>INCRUSTACION ESTETICA (ART-GLASS O CERAMICA)</v>
      </c>
      <c r="I466" s="121" t="s">
        <v>326</v>
      </c>
      <c r="J466" s="119">
        <v>1</v>
      </c>
      <c r="K466" s="122">
        <f>IF(G466="","",VLOOKUP(G466,ARANCEL!$B$5:$D$121,3,FALSE)*J466)</f>
        <v>15676</v>
      </c>
      <c r="L466" s="1229" t="s">
        <v>6905</v>
      </c>
      <c r="M466" s="1229">
        <v>4500249977</v>
      </c>
      <c r="N466" s="1229" t="s">
        <v>6909</v>
      </c>
    </row>
    <row r="467" spans="1:14" s="561" customFormat="1" x14ac:dyDescent="0.25">
      <c r="A467" s="555" t="s">
        <v>606</v>
      </c>
      <c r="B467" s="556">
        <v>41917</v>
      </c>
      <c r="C467" s="557" t="s">
        <v>6725</v>
      </c>
      <c r="D467" s="555" t="s">
        <v>91</v>
      </c>
      <c r="E467" s="558">
        <v>10249076</v>
      </c>
      <c r="F467" s="555">
        <v>27861566</v>
      </c>
      <c r="G467" s="555">
        <v>2705003</v>
      </c>
      <c r="H467" s="120" t="str">
        <f>IF(G467="","",VLOOKUP(G467,ARANCEL!$B$5:$D$121,2,FALSE))</f>
        <v>INCRUSTACION ESTETICA (ART-GLASS O CERAMICA)</v>
      </c>
      <c r="I467" s="121" t="s">
        <v>7400</v>
      </c>
      <c r="J467" s="119">
        <v>2</v>
      </c>
      <c r="K467" s="122">
        <f>IF(G467="","",VLOOKUP(G467,ARANCEL!$B$5:$D$121,3,FALSE)*J467)</f>
        <v>31352</v>
      </c>
      <c r="L467" s="1229" t="s">
        <v>7548</v>
      </c>
      <c r="M467" s="1229">
        <v>4500255277</v>
      </c>
      <c r="N467" s="1229" t="s">
        <v>7569</v>
      </c>
    </row>
    <row r="468" spans="1:14" s="570" customFormat="1" x14ac:dyDescent="0.25">
      <c r="A468" s="255" t="s">
        <v>313</v>
      </c>
      <c r="B468" s="556">
        <v>41645</v>
      </c>
      <c r="C468" s="557" t="s">
        <v>2232</v>
      </c>
      <c r="D468" s="555" t="s">
        <v>2181</v>
      </c>
      <c r="E468" s="558">
        <v>10168475</v>
      </c>
      <c r="F468" s="555">
        <v>23928525</v>
      </c>
      <c r="G468" s="555">
        <v>2705003</v>
      </c>
      <c r="H468" s="120" t="str">
        <f>IF(G468="","",VLOOKUP(G468,ARANCEL!$B$5:$D$121,2,FALSE))</f>
        <v>INCRUSTACION ESTETICA (ART-GLASS O CERAMICA)</v>
      </c>
      <c r="I468" s="121"/>
      <c r="J468" s="119">
        <v>1</v>
      </c>
      <c r="K468" s="122">
        <f>IF(G468="","",VLOOKUP(G468,ARANCEL!$B$5:$D$121,3,FALSE)*J468)</f>
        <v>15676</v>
      </c>
      <c r="L468" s="1229" t="s">
        <v>4612</v>
      </c>
      <c r="M468" s="1229">
        <v>4500230028</v>
      </c>
      <c r="N468" s="1229">
        <v>9210</v>
      </c>
    </row>
    <row r="469" spans="1:14" s="570" customFormat="1" x14ac:dyDescent="0.25">
      <c r="A469" s="555" t="s">
        <v>305</v>
      </c>
      <c r="B469" s="556">
        <v>41688</v>
      </c>
      <c r="C469" s="557" t="s">
        <v>2943</v>
      </c>
      <c r="D469" s="555" t="s">
        <v>91</v>
      </c>
      <c r="E469" s="558">
        <v>10176045</v>
      </c>
      <c r="F469" s="555">
        <v>25134949</v>
      </c>
      <c r="G469" s="555">
        <v>2705003</v>
      </c>
      <c r="H469" s="120" t="str">
        <f>IF(G469="","",VLOOKUP(G469,ARANCEL!$B$5:$D$121,2,FALSE))</f>
        <v>INCRUSTACION ESTETICA (ART-GLASS O CERAMICA)</v>
      </c>
      <c r="I469" s="121" t="s">
        <v>337</v>
      </c>
      <c r="J469" s="119">
        <v>1</v>
      </c>
      <c r="K469" s="122">
        <f>IF(G469="","",VLOOKUP(G469,ARANCEL!$B$5:$D$121,3,FALSE)*J469)</f>
        <v>15676</v>
      </c>
      <c r="L469" s="1229" t="s">
        <v>3438</v>
      </c>
      <c r="M469" s="1229">
        <v>4500220800</v>
      </c>
      <c r="N469" s="1229">
        <v>8633</v>
      </c>
    </row>
    <row r="470" spans="1:14" s="570" customFormat="1" x14ac:dyDescent="0.2">
      <c r="A470" s="588" t="s">
        <v>313</v>
      </c>
      <c r="B470" s="556">
        <v>41692</v>
      </c>
      <c r="C470" s="1406" t="s">
        <v>2943</v>
      </c>
      <c r="D470" s="1406" t="s">
        <v>91</v>
      </c>
      <c r="E470" s="1406">
        <v>10177373</v>
      </c>
      <c r="F470" s="1406">
        <v>25134473</v>
      </c>
      <c r="G470" s="1406">
        <v>2705003</v>
      </c>
      <c r="H470" s="120" t="str">
        <f>IF(G470="","",VLOOKUP(G470,ARANCEL!$B$5:$D$121,2,FALSE))</f>
        <v>INCRUSTACION ESTETICA (ART-GLASS O CERAMICA)</v>
      </c>
      <c r="I470" s="121"/>
      <c r="J470" s="119">
        <v>1</v>
      </c>
      <c r="K470" s="122">
        <f>IF(G470="","",VLOOKUP(G470,ARANCEL!$B$5:$D$121,3,FALSE)*J470)</f>
        <v>15676</v>
      </c>
      <c r="L470" s="1229" t="s">
        <v>8279</v>
      </c>
      <c r="M470" s="1229">
        <v>4500259067</v>
      </c>
      <c r="N470" s="1229" t="s">
        <v>8285</v>
      </c>
    </row>
    <row r="471" spans="1:14" s="812" customFormat="1" x14ac:dyDescent="0.25">
      <c r="A471" s="555" t="s">
        <v>305</v>
      </c>
      <c r="B471" s="556">
        <v>41699</v>
      </c>
      <c r="C471" s="557" t="s">
        <v>2943</v>
      </c>
      <c r="D471" s="555" t="s">
        <v>91</v>
      </c>
      <c r="E471" s="558">
        <v>10178996</v>
      </c>
      <c r="F471" s="555">
        <v>25134473</v>
      </c>
      <c r="G471" s="555">
        <v>2704005</v>
      </c>
      <c r="H471" s="120" t="str">
        <f>IF(G471="","",VLOOKUP(G471,ARANCEL!$B$5:$D$121,2,FALSE))</f>
        <v>PROVISORIO</v>
      </c>
      <c r="I471" s="121" t="s">
        <v>309</v>
      </c>
      <c r="J471" s="119">
        <v>1</v>
      </c>
      <c r="K471" s="122">
        <f>IF(G471="","",VLOOKUP(G471,ARANCEL!$B$5:$D$121,3,FALSE)*J471)</f>
        <v>3250</v>
      </c>
      <c r="L471" s="1229" t="s">
        <v>8279</v>
      </c>
      <c r="M471" s="1229">
        <v>4500259067</v>
      </c>
      <c r="N471" s="1229" t="s">
        <v>8285</v>
      </c>
    </row>
    <row r="472" spans="1:14" s="570" customFormat="1" x14ac:dyDescent="0.25">
      <c r="A472" s="555" t="s">
        <v>305</v>
      </c>
      <c r="B472" s="556">
        <v>41781</v>
      </c>
      <c r="C472" s="118" t="s">
        <v>2943</v>
      </c>
      <c r="D472" s="119" t="s">
        <v>91</v>
      </c>
      <c r="E472" s="162">
        <v>10201357</v>
      </c>
      <c r="F472" s="119">
        <v>25751664</v>
      </c>
      <c r="G472" s="555">
        <v>2704005</v>
      </c>
      <c r="H472" s="120" t="str">
        <f>IF(G472="","",VLOOKUP(G472,ARANCEL!$B$5:$D$121,2,FALSE))</f>
        <v>PROVISORIO</v>
      </c>
      <c r="I472" s="121" t="s">
        <v>767</v>
      </c>
      <c r="J472" s="119">
        <v>1</v>
      </c>
      <c r="K472" s="122">
        <f>IF(G472="","",VLOOKUP(G472,ARANCEL!$B$5:$D$121,3,FALSE)*J472)</f>
        <v>3250</v>
      </c>
      <c r="L472" s="1229" t="s">
        <v>5292</v>
      </c>
      <c r="M472" s="1229">
        <v>4500235516</v>
      </c>
      <c r="N472" s="1229">
        <v>9400</v>
      </c>
    </row>
    <row r="473" spans="1:14" s="570" customFormat="1" x14ac:dyDescent="0.25">
      <c r="A473" s="555" t="s">
        <v>305</v>
      </c>
      <c r="B473" s="556">
        <v>41811</v>
      </c>
      <c r="C473" s="557" t="s">
        <v>2943</v>
      </c>
      <c r="D473" s="555" t="s">
        <v>91</v>
      </c>
      <c r="E473" s="558">
        <v>10213871</v>
      </c>
      <c r="F473" s="555">
        <v>25750578</v>
      </c>
      <c r="G473" s="555">
        <v>2704008</v>
      </c>
      <c r="H473" s="120" t="str">
        <f>IF(G473="","",VLOOKUP(G473,ARANCEL!$B$5:$D$121,2,FALSE))</f>
        <v>PILAR, INSERCION O PUNTO DE APOYO CON PERNO MUÑON</v>
      </c>
      <c r="I473" s="121" t="s">
        <v>324</v>
      </c>
      <c r="J473" s="119">
        <v>1</v>
      </c>
      <c r="K473" s="122">
        <f>IF(G473="","",VLOOKUP(G473,ARANCEL!$B$5:$D$121,3,FALSE)*J473)</f>
        <v>32612</v>
      </c>
      <c r="L473" s="1229" t="s">
        <v>5742</v>
      </c>
      <c r="M473" s="1229">
        <v>4500239478</v>
      </c>
      <c r="N473" s="1229" t="s">
        <v>5757</v>
      </c>
    </row>
    <row r="474" spans="1:14" s="561" customFormat="1" x14ac:dyDescent="0.25">
      <c r="A474" s="555" t="s">
        <v>305</v>
      </c>
      <c r="B474" s="556">
        <v>41811</v>
      </c>
      <c r="C474" s="557" t="s">
        <v>2943</v>
      </c>
      <c r="D474" s="555" t="s">
        <v>91</v>
      </c>
      <c r="E474" s="558">
        <v>10213871</v>
      </c>
      <c r="F474" s="555">
        <v>25750578</v>
      </c>
      <c r="G474" s="555">
        <v>2704012</v>
      </c>
      <c r="H474" s="120" t="str">
        <f>IF(G474="","",VLOOKUP(G474,ARANCEL!$B$5:$D$121,2,FALSE))</f>
        <v xml:space="preserve">INTERMEDIARIO O PONTICO </v>
      </c>
      <c r="I474" s="121" t="s">
        <v>309</v>
      </c>
      <c r="J474" s="119">
        <v>1</v>
      </c>
      <c r="K474" s="122">
        <f>IF(G474="","",VLOOKUP(G474,ARANCEL!$B$5:$D$121,3,FALSE)*J474)</f>
        <v>25122</v>
      </c>
      <c r="L474" s="1229" t="s">
        <v>5742</v>
      </c>
      <c r="M474" s="1229">
        <v>4500239478</v>
      </c>
      <c r="N474" s="1229" t="s">
        <v>5757</v>
      </c>
    </row>
    <row r="475" spans="1:14" s="594" customFormat="1" x14ac:dyDescent="0.25">
      <c r="A475" s="1431" t="s">
        <v>305</v>
      </c>
      <c r="B475" s="556">
        <v>41834</v>
      </c>
      <c r="C475" s="557" t="s">
        <v>2943</v>
      </c>
      <c r="D475" s="555" t="s">
        <v>91</v>
      </c>
      <c r="E475" s="558">
        <v>10224711</v>
      </c>
      <c r="F475" s="555">
        <v>25750578</v>
      </c>
      <c r="G475" s="555">
        <v>2704008</v>
      </c>
      <c r="H475" s="120" t="str">
        <f>IF(G475="","",VLOOKUP(G475,ARANCEL!$B$5:$D$121,2,FALSE))</f>
        <v>PILAR, INSERCION O PUNTO DE APOYO CON PERNO MUÑON</v>
      </c>
      <c r="I475" s="121" t="s">
        <v>342</v>
      </c>
      <c r="J475" s="119">
        <v>1</v>
      </c>
      <c r="K475" s="122">
        <f>IF(G475="","",VLOOKUP(G475,ARANCEL!$B$5:$D$121,3,FALSE)*J475)</f>
        <v>32612</v>
      </c>
      <c r="L475" s="1229" t="s">
        <v>6017</v>
      </c>
      <c r="M475" s="1229">
        <v>4500243713</v>
      </c>
      <c r="N475" s="1229">
        <v>9796</v>
      </c>
    </row>
    <row r="476" spans="1:14" s="594" customFormat="1" x14ac:dyDescent="0.25">
      <c r="A476" s="555" t="s">
        <v>305</v>
      </c>
      <c r="B476" s="556">
        <v>41722</v>
      </c>
      <c r="C476" s="557" t="s">
        <v>3602</v>
      </c>
      <c r="D476" s="555" t="s">
        <v>94</v>
      </c>
      <c r="E476" s="558">
        <v>10184188</v>
      </c>
      <c r="F476" s="555">
        <v>25624936</v>
      </c>
      <c r="G476" s="555">
        <v>2704005</v>
      </c>
      <c r="H476" s="120" t="str">
        <f>IF(G476="","",VLOOKUP(G476,ARANCEL!$B$5:$D$121,2,FALSE))</f>
        <v>PROVISORIO</v>
      </c>
      <c r="I476" s="121" t="s">
        <v>326</v>
      </c>
      <c r="J476" s="119">
        <v>1</v>
      </c>
      <c r="K476" s="122">
        <f>IF(G476="","",VLOOKUP(G476,ARANCEL!$B$5:$D$121,3,FALSE)*J476)</f>
        <v>3250</v>
      </c>
      <c r="L476" s="1229" t="s">
        <v>3058</v>
      </c>
      <c r="M476" s="1229">
        <v>4500225672</v>
      </c>
      <c r="N476" s="1229">
        <v>8931</v>
      </c>
    </row>
    <row r="477" spans="1:14" s="594" customFormat="1" x14ac:dyDescent="0.25">
      <c r="A477" s="555" t="s">
        <v>305</v>
      </c>
      <c r="B477" s="556">
        <v>41730</v>
      </c>
      <c r="C477" s="557" t="s">
        <v>3602</v>
      </c>
      <c r="D477" s="555" t="s">
        <v>94</v>
      </c>
      <c r="E477" s="558">
        <v>10184188</v>
      </c>
      <c r="F477" s="555">
        <v>25624936</v>
      </c>
      <c r="G477" s="555">
        <v>2704003</v>
      </c>
      <c r="H477" s="120" t="str">
        <f>IF(G477="","",VLOOKUP(G477,ARANCEL!$B$5:$D$121,2,FALSE))</f>
        <v xml:space="preserve">CORONA PERIFERICA CON PERNO MUÑON COLADO </v>
      </c>
      <c r="I477" s="121" t="s">
        <v>326</v>
      </c>
      <c r="J477" s="119">
        <v>1</v>
      </c>
      <c r="K477" s="122">
        <f>IF(G477="","",VLOOKUP(G477,ARANCEL!$B$5:$D$121,3,FALSE)*J477)</f>
        <v>32612</v>
      </c>
      <c r="L477" s="1229" t="s">
        <v>4612</v>
      </c>
      <c r="M477" s="1229">
        <v>4500230031</v>
      </c>
      <c r="N477" s="1229">
        <v>9211</v>
      </c>
    </row>
    <row r="478" spans="1:14" s="594" customFormat="1" x14ac:dyDescent="0.25">
      <c r="A478" s="555" t="s">
        <v>305</v>
      </c>
      <c r="B478" s="556">
        <v>41808</v>
      </c>
      <c r="C478" s="557" t="s">
        <v>5194</v>
      </c>
      <c r="D478" s="555" t="s">
        <v>91</v>
      </c>
      <c r="E478" s="558">
        <v>10212583</v>
      </c>
      <c r="F478" s="555">
        <v>26340402</v>
      </c>
      <c r="G478" s="555">
        <v>2704005</v>
      </c>
      <c r="H478" s="120" t="str">
        <f>IF(G478="","",VLOOKUP(G478,ARANCEL!$B$5:$D$121,2,FALSE))</f>
        <v>PROVISORIO</v>
      </c>
      <c r="I478" s="121" t="s">
        <v>316</v>
      </c>
      <c r="J478" s="119">
        <v>1</v>
      </c>
      <c r="K478" s="122">
        <f>IF(G478="","",VLOOKUP(G478,ARANCEL!$B$5:$D$121,3,FALSE)*J478)</f>
        <v>3250</v>
      </c>
      <c r="L478" s="1229" t="s">
        <v>5742</v>
      </c>
      <c r="M478" s="1229">
        <v>4500239478</v>
      </c>
      <c r="N478" s="1229" t="s">
        <v>5757</v>
      </c>
    </row>
    <row r="479" spans="1:14" s="594" customFormat="1" x14ac:dyDescent="0.25">
      <c r="A479" s="567" t="s">
        <v>305</v>
      </c>
      <c r="B479" s="556">
        <v>41837</v>
      </c>
      <c r="C479" s="557" t="s">
        <v>5194</v>
      </c>
      <c r="D479" s="555" t="s">
        <v>91</v>
      </c>
      <c r="E479" s="558">
        <v>10227335</v>
      </c>
      <c r="F479" s="555">
        <v>26340402</v>
      </c>
      <c r="G479" s="555">
        <v>2704003</v>
      </c>
      <c r="H479" s="120" t="str">
        <f>IF(G479="","",VLOOKUP(G479,ARANCEL!$B$5:$D$121,2,FALSE))</f>
        <v xml:space="preserve">CORONA PERIFERICA CON PERNO MUÑON COLADO </v>
      </c>
      <c r="I479" s="121" t="s">
        <v>316</v>
      </c>
      <c r="J479" s="119">
        <v>1</v>
      </c>
      <c r="K479" s="122">
        <f>IF(G479="","",VLOOKUP(G479,ARANCEL!$B$5:$D$121,3,FALSE)*J479)</f>
        <v>32612</v>
      </c>
      <c r="L479" s="1229" t="s">
        <v>6017</v>
      </c>
      <c r="M479" s="1229">
        <v>4500243713</v>
      </c>
      <c r="N479" s="1229">
        <v>9796</v>
      </c>
    </row>
    <row r="480" spans="1:14" s="402" customFormat="1" x14ac:dyDescent="0.25">
      <c r="A480" s="119" t="s">
        <v>305</v>
      </c>
      <c r="B480" s="164">
        <v>41877</v>
      </c>
      <c r="C480" s="118" t="s">
        <v>2230</v>
      </c>
      <c r="D480" s="119" t="s">
        <v>91</v>
      </c>
      <c r="E480" s="162">
        <v>10249822</v>
      </c>
      <c r="F480" s="119">
        <v>28138180</v>
      </c>
      <c r="G480" s="119">
        <v>2704005</v>
      </c>
      <c r="H480" s="120" t="str">
        <f>IF(G480="","",VLOOKUP(G480,ARANCEL!$B$5:$D$121,2,FALSE))</f>
        <v>PROVISORIO</v>
      </c>
      <c r="I480" s="121" t="s">
        <v>325</v>
      </c>
      <c r="J480" s="119">
        <v>1</v>
      </c>
      <c r="K480" s="122">
        <f>IF(G480="","",VLOOKUP(G480,ARANCEL!$B$5:$D$121,3,FALSE)*J480)</f>
        <v>3250</v>
      </c>
      <c r="L480" s="1229" t="s">
        <v>6905</v>
      </c>
      <c r="M480" s="1229">
        <v>4500251394</v>
      </c>
      <c r="N480" s="1229" t="s">
        <v>7149</v>
      </c>
    </row>
    <row r="481" spans="1:14" s="561" customFormat="1" x14ac:dyDescent="0.25">
      <c r="A481" s="555" t="s">
        <v>305</v>
      </c>
      <c r="B481" s="556">
        <v>41927</v>
      </c>
      <c r="C481" s="557" t="s">
        <v>2230</v>
      </c>
      <c r="D481" s="555" t="s">
        <v>91</v>
      </c>
      <c r="E481" s="558">
        <v>10249822</v>
      </c>
      <c r="F481" s="555">
        <v>28138180</v>
      </c>
      <c r="G481" s="555">
        <v>2704003</v>
      </c>
      <c r="H481" s="120" t="str">
        <f>IF(G481="","",VLOOKUP(G481,ARANCEL!$B$5:$D$121,2,FALSE))</f>
        <v xml:space="preserve">CORONA PERIFERICA CON PERNO MUÑON COLADO </v>
      </c>
      <c r="I481" s="121" t="s">
        <v>325</v>
      </c>
      <c r="J481" s="119">
        <v>1</v>
      </c>
      <c r="K481" s="122">
        <f>IF(G481="","",VLOOKUP(G481,ARANCEL!$B$5:$D$121,3,FALSE)*J481)</f>
        <v>32612</v>
      </c>
      <c r="L481" s="1229" t="s">
        <v>8279</v>
      </c>
      <c r="M481" s="1229">
        <v>4500259067</v>
      </c>
      <c r="N481" s="1229" t="s">
        <v>8285</v>
      </c>
    </row>
    <row r="482" spans="1:14" s="595" customFormat="1" x14ac:dyDescent="0.25">
      <c r="A482" s="555" t="s">
        <v>305</v>
      </c>
      <c r="B482" s="556">
        <v>41711</v>
      </c>
      <c r="C482" s="557" t="s">
        <v>3249</v>
      </c>
      <c r="D482" s="555" t="s">
        <v>93</v>
      </c>
      <c r="E482" s="558">
        <v>10181456</v>
      </c>
      <c r="F482" s="555">
        <v>24215763</v>
      </c>
      <c r="G482" s="555">
        <v>2707001</v>
      </c>
      <c r="H482" s="120" t="str">
        <f>IF(G482="","",VLOOKUP(G482,ARANCEL!$B$5:$D$121,2,FALSE))</f>
        <v xml:space="preserve">PLANO DE RELAJACION </v>
      </c>
      <c r="I482" s="121" t="s">
        <v>306</v>
      </c>
      <c r="J482" s="119">
        <v>1</v>
      </c>
      <c r="K482" s="122">
        <f>IF(G482="","",VLOOKUP(G482,ARANCEL!$B$5:$D$121,3,FALSE)*J482)</f>
        <v>9221</v>
      </c>
      <c r="L482" s="1229" t="s">
        <v>8279</v>
      </c>
      <c r="M482" s="1229">
        <v>4500259067</v>
      </c>
      <c r="N482" s="1229" t="s">
        <v>8285</v>
      </c>
    </row>
    <row r="483" spans="1:14" s="595" customFormat="1" x14ac:dyDescent="0.25">
      <c r="A483" s="555" t="s">
        <v>305</v>
      </c>
      <c r="B483" s="556">
        <v>41860</v>
      </c>
      <c r="C483" s="557" t="s">
        <v>3249</v>
      </c>
      <c r="D483" s="555" t="s">
        <v>93</v>
      </c>
      <c r="E483" s="558">
        <v>10238909</v>
      </c>
      <c r="F483" s="555">
        <v>20234185</v>
      </c>
      <c r="G483" s="555">
        <v>2707001</v>
      </c>
      <c r="H483" s="120" t="str">
        <f>IF(G483="","",VLOOKUP(G483,ARANCEL!$B$5:$D$121,2,FALSE))</f>
        <v xml:space="preserve">PLANO DE RELAJACION </v>
      </c>
      <c r="I483" s="121" t="s">
        <v>306</v>
      </c>
      <c r="J483" s="119">
        <v>1</v>
      </c>
      <c r="K483" s="122">
        <f>IF(G483="","",VLOOKUP(G483,ARANCEL!$B$5:$D$121,3,FALSE)*J483)</f>
        <v>9221</v>
      </c>
      <c r="L483" s="1229" t="s">
        <v>6905</v>
      </c>
      <c r="M483" s="1229">
        <v>4500249977</v>
      </c>
      <c r="N483" s="1229" t="s">
        <v>6909</v>
      </c>
    </row>
    <row r="484" spans="1:14" s="601" customFormat="1" x14ac:dyDescent="0.25">
      <c r="A484" s="555" t="s">
        <v>305</v>
      </c>
      <c r="B484" s="556">
        <v>41876</v>
      </c>
      <c r="C484" s="557" t="s">
        <v>6625</v>
      </c>
      <c r="D484" s="555" t="s">
        <v>91</v>
      </c>
      <c r="E484" s="558">
        <v>10246978</v>
      </c>
      <c r="F484" s="555">
        <v>27989088</v>
      </c>
      <c r="G484" s="555">
        <v>2704005</v>
      </c>
      <c r="H484" s="120" t="str">
        <f>IF(G484="","",VLOOKUP(G484,ARANCEL!$B$5:$D$121,2,FALSE))</f>
        <v>PROVISORIO</v>
      </c>
      <c r="I484" s="121" t="s">
        <v>309</v>
      </c>
      <c r="J484" s="119">
        <v>1</v>
      </c>
      <c r="K484" s="122">
        <f>IF(G484="","",VLOOKUP(G484,ARANCEL!$B$5:$D$121,3,FALSE)*J484)</f>
        <v>3250</v>
      </c>
      <c r="L484" s="1229" t="s">
        <v>6905</v>
      </c>
      <c r="M484" s="1229">
        <v>4500249977</v>
      </c>
      <c r="N484" s="1229" t="s">
        <v>6909</v>
      </c>
    </row>
    <row r="485" spans="1:14" s="601" customFormat="1" x14ac:dyDescent="0.25">
      <c r="A485" s="588" t="s">
        <v>305</v>
      </c>
      <c r="B485" s="556">
        <v>41891</v>
      </c>
      <c r="C485" s="557" t="s">
        <v>6625</v>
      </c>
      <c r="D485" s="555" t="s">
        <v>91</v>
      </c>
      <c r="E485" s="558">
        <v>10246978</v>
      </c>
      <c r="F485" s="555">
        <v>27989088</v>
      </c>
      <c r="G485" s="555">
        <v>2704003</v>
      </c>
      <c r="H485" s="120" t="str">
        <f>IF(G485="","",VLOOKUP(G485,ARANCEL!$B$5:$D$121,2,FALSE))</f>
        <v xml:space="preserve">CORONA PERIFERICA CON PERNO MUÑON COLADO </v>
      </c>
      <c r="I485" s="121" t="s">
        <v>309</v>
      </c>
      <c r="J485" s="119">
        <v>1</v>
      </c>
      <c r="K485" s="122">
        <f>IF(G485="","",VLOOKUP(G485,ARANCEL!$B$5:$D$121,3,FALSE)*J485)</f>
        <v>32612</v>
      </c>
      <c r="L485" s="1229" t="s">
        <v>6905</v>
      </c>
      <c r="M485" s="1229">
        <v>4500251394</v>
      </c>
      <c r="N485" s="1229" t="s">
        <v>7149</v>
      </c>
    </row>
    <row r="486" spans="1:14" s="601" customFormat="1" x14ac:dyDescent="0.25">
      <c r="A486" s="555" t="s">
        <v>305</v>
      </c>
      <c r="B486" s="556">
        <v>41915</v>
      </c>
      <c r="C486" s="557" t="s">
        <v>7489</v>
      </c>
      <c r="D486" s="555" t="s">
        <v>97</v>
      </c>
      <c r="E486" s="558">
        <v>10260849</v>
      </c>
      <c r="F486" s="555">
        <v>28545180</v>
      </c>
      <c r="G486" s="555">
        <v>2704005</v>
      </c>
      <c r="H486" s="120" t="str">
        <f>IF(G486="","",VLOOKUP(G486,ARANCEL!$B$5:$D$121,2,FALSE))</f>
        <v>PROVISORIO</v>
      </c>
      <c r="I486" s="121" t="s">
        <v>311</v>
      </c>
      <c r="J486" s="119">
        <v>1</v>
      </c>
      <c r="K486" s="122">
        <f>IF(G486="","",VLOOKUP(G486,ARANCEL!$B$5:$D$121,3,FALSE)*J486)</f>
        <v>3250</v>
      </c>
      <c r="L486" s="1229" t="s">
        <v>7548</v>
      </c>
      <c r="M486" s="1229">
        <v>4500255277</v>
      </c>
      <c r="N486" s="1229" t="s">
        <v>7569</v>
      </c>
    </row>
    <row r="487" spans="1:14" s="601" customFormat="1" x14ac:dyDescent="0.25">
      <c r="A487" s="588" t="s">
        <v>305</v>
      </c>
      <c r="B487" s="556">
        <v>41915</v>
      </c>
      <c r="C487" s="557" t="s">
        <v>7489</v>
      </c>
      <c r="D487" s="555" t="s">
        <v>97</v>
      </c>
      <c r="E487" s="558">
        <v>10260849</v>
      </c>
      <c r="F487" s="555">
        <v>28545180</v>
      </c>
      <c r="G487" s="555">
        <v>2704003</v>
      </c>
      <c r="H487" s="120" t="str">
        <f>IF(G487="","",VLOOKUP(G487,ARANCEL!$B$5:$D$121,2,FALSE))</f>
        <v xml:space="preserve">CORONA PERIFERICA CON PERNO MUÑON COLADO </v>
      </c>
      <c r="I487" s="121" t="s">
        <v>311</v>
      </c>
      <c r="J487" s="119">
        <v>1</v>
      </c>
      <c r="K487" s="122">
        <f>IF(G487="","",VLOOKUP(G487,ARANCEL!$B$5:$D$121,3,FALSE)*J487)</f>
        <v>32612</v>
      </c>
      <c r="L487" s="1229" t="s">
        <v>7548</v>
      </c>
      <c r="M487" s="1229">
        <v>4500255277</v>
      </c>
      <c r="N487" s="1229" t="s">
        <v>7569</v>
      </c>
    </row>
    <row r="488" spans="1:14" s="595" customFormat="1" x14ac:dyDescent="0.25">
      <c r="A488" s="555" t="s">
        <v>313</v>
      </c>
      <c r="B488" s="556">
        <v>41982</v>
      </c>
      <c r="C488" s="557" t="s">
        <v>8812</v>
      </c>
      <c r="D488" s="555" t="s">
        <v>95</v>
      </c>
      <c r="E488" s="558">
        <v>10293173</v>
      </c>
      <c r="F488" s="555">
        <v>29818030</v>
      </c>
      <c r="G488" s="555">
        <v>2704027</v>
      </c>
      <c r="H488" s="120" t="str">
        <f>IF(G488="","",VLOOKUP(G488,ARANCEL!$B$5:$D$121,2,FALSE))</f>
        <v>PROTESIS VALPLAST UNILATERAL (HASTA 2 PIEZAS)</v>
      </c>
      <c r="I488" s="121"/>
      <c r="J488" s="119">
        <v>1</v>
      </c>
      <c r="K488" s="122">
        <f>IF(G488="","",VLOOKUP(G488,ARANCEL!$B$5:$D$121,3,FALSE)*J488)</f>
        <v>22491</v>
      </c>
      <c r="L488" s="1349" t="s">
        <v>9431</v>
      </c>
      <c r="M488" s="1349">
        <v>4500269293</v>
      </c>
      <c r="N488" s="1349" t="s">
        <v>9455</v>
      </c>
    </row>
    <row r="489" spans="1:14" s="604" customFormat="1" x14ac:dyDescent="0.25">
      <c r="A489" s="555" t="s">
        <v>305</v>
      </c>
      <c r="B489" s="556">
        <v>41773</v>
      </c>
      <c r="C489" s="557" t="s">
        <v>4576</v>
      </c>
      <c r="D489" s="555" t="s">
        <v>91</v>
      </c>
      <c r="E489" s="558">
        <v>10198736</v>
      </c>
      <c r="F489" s="555">
        <v>26439143</v>
      </c>
      <c r="G489" s="555">
        <v>2704005</v>
      </c>
      <c r="H489" s="120" t="str">
        <f>IF(G489="","",VLOOKUP(G489,ARANCEL!$B$5:$D$121,2,FALSE))</f>
        <v>PROVISORIO</v>
      </c>
      <c r="I489" s="121" t="s">
        <v>318</v>
      </c>
      <c r="J489" s="119">
        <v>1</v>
      </c>
      <c r="K489" s="122">
        <f>IF(G489="","",VLOOKUP(G489,ARANCEL!$B$5:$D$121,3,FALSE)*J489)</f>
        <v>3250</v>
      </c>
      <c r="L489" s="1229" t="s">
        <v>5292</v>
      </c>
      <c r="M489" s="1229">
        <v>4500235516</v>
      </c>
      <c r="N489" s="1229">
        <v>9400</v>
      </c>
    </row>
    <row r="490" spans="1:14" s="604" customFormat="1" x14ac:dyDescent="0.25">
      <c r="A490" s="555" t="s">
        <v>305</v>
      </c>
      <c r="B490" s="556">
        <v>41773</v>
      </c>
      <c r="C490" s="557" t="s">
        <v>4576</v>
      </c>
      <c r="D490" s="555" t="s">
        <v>91</v>
      </c>
      <c r="E490" s="558">
        <v>10198736</v>
      </c>
      <c r="F490" s="555">
        <v>26439143</v>
      </c>
      <c r="G490" s="555">
        <v>2704003</v>
      </c>
      <c r="H490" s="120" t="str">
        <f>IF(G490="","",VLOOKUP(G490,ARANCEL!$B$5:$D$121,2,FALSE))</f>
        <v xml:space="preserve">CORONA PERIFERICA CON PERNO MUÑON COLADO </v>
      </c>
      <c r="I490" s="121" t="s">
        <v>318</v>
      </c>
      <c r="J490" s="119">
        <v>1</v>
      </c>
      <c r="K490" s="122">
        <f>IF(G490="","",VLOOKUP(G490,ARANCEL!$B$5:$D$121,3,FALSE)*J490)</f>
        <v>32612</v>
      </c>
      <c r="L490" s="1229" t="s">
        <v>5292</v>
      </c>
      <c r="M490" s="1229">
        <v>4500235516</v>
      </c>
      <c r="N490" s="1229">
        <v>9400</v>
      </c>
    </row>
    <row r="491" spans="1:14" s="604" customFormat="1" x14ac:dyDescent="0.25">
      <c r="A491" s="555" t="s">
        <v>305</v>
      </c>
      <c r="B491" s="556">
        <v>41851</v>
      </c>
      <c r="C491" s="557" t="s">
        <v>6176</v>
      </c>
      <c r="D491" s="555" t="s">
        <v>94</v>
      </c>
      <c r="E491" s="558">
        <v>10235369</v>
      </c>
      <c r="F491" s="555">
        <v>27737054</v>
      </c>
      <c r="G491" s="555">
        <v>2704005</v>
      </c>
      <c r="H491" s="120" t="str">
        <f>IF(G491="","",VLOOKUP(G491,ARANCEL!$B$5:$D$121,2,FALSE))</f>
        <v>PROVISORIO</v>
      </c>
      <c r="I491" s="121" t="s">
        <v>329</v>
      </c>
      <c r="J491" s="119">
        <v>1</v>
      </c>
      <c r="K491" s="122">
        <f>IF(G491="","",VLOOKUP(G491,ARANCEL!$B$5:$D$121,3,FALSE)*J491)</f>
        <v>3250</v>
      </c>
      <c r="L491" s="1229" t="s">
        <v>6017</v>
      </c>
      <c r="M491" s="1229">
        <v>4500245546</v>
      </c>
      <c r="N491" s="1229">
        <v>9816</v>
      </c>
    </row>
    <row r="492" spans="1:14" s="604" customFormat="1" x14ac:dyDescent="0.25">
      <c r="A492" s="555" t="s">
        <v>606</v>
      </c>
      <c r="B492" s="556">
        <v>41862</v>
      </c>
      <c r="C492" s="557" t="s">
        <v>6176</v>
      </c>
      <c r="D492" s="555" t="s">
        <v>94</v>
      </c>
      <c r="E492" s="558">
        <v>10235369</v>
      </c>
      <c r="F492" s="555">
        <v>27737054</v>
      </c>
      <c r="G492" s="555">
        <v>2704003</v>
      </c>
      <c r="H492" s="120" t="str">
        <f>IF(G492="","",VLOOKUP(G492,ARANCEL!$B$5:$D$121,2,FALSE))</f>
        <v xml:space="preserve">CORONA PERIFERICA CON PERNO MUÑON COLADO </v>
      </c>
      <c r="I492" s="121" t="s">
        <v>329</v>
      </c>
      <c r="J492" s="119">
        <v>1</v>
      </c>
      <c r="K492" s="122">
        <f>IF(G492="","",VLOOKUP(G492,ARANCEL!$B$5:$D$121,3,FALSE)*J492)</f>
        <v>32612</v>
      </c>
      <c r="L492" s="1229" t="s">
        <v>6905</v>
      </c>
      <c r="M492" s="1229">
        <v>4500251394</v>
      </c>
      <c r="N492" s="1229" t="s">
        <v>7149</v>
      </c>
    </row>
    <row r="493" spans="1:14" s="611" customFormat="1" ht="13.5" customHeight="1" x14ac:dyDescent="0.25">
      <c r="A493" s="606" t="s">
        <v>305</v>
      </c>
      <c r="B493" s="615">
        <v>41954</v>
      </c>
      <c r="C493" s="607" t="s">
        <v>8244</v>
      </c>
      <c r="D493" s="606" t="s">
        <v>2162</v>
      </c>
      <c r="E493" s="608">
        <v>10279803</v>
      </c>
      <c r="F493" s="606">
        <v>29343790</v>
      </c>
      <c r="G493" s="606">
        <v>2704001</v>
      </c>
      <c r="H493" s="120" t="str">
        <f>IF(G493="","",VLOOKUP(G493,ARANCEL!$B$5:$D$121,2,FALSE))</f>
        <v xml:space="preserve">CORONA DE SUSTITUCION </v>
      </c>
      <c r="I493" s="121" t="s">
        <v>337</v>
      </c>
      <c r="J493" s="119">
        <v>1</v>
      </c>
      <c r="K493" s="122">
        <f>IF(G493="","",VLOOKUP(G493,ARANCEL!$B$5:$D$121,3,FALSE)*J493)</f>
        <v>25865</v>
      </c>
      <c r="L493" s="1229" t="s">
        <v>8256</v>
      </c>
      <c r="M493" s="1229">
        <v>4500265515</v>
      </c>
      <c r="N493" s="1229" t="s">
        <v>8951</v>
      </c>
    </row>
    <row r="494" spans="1:14" s="611" customFormat="1" x14ac:dyDescent="0.25">
      <c r="A494" s="606" t="s">
        <v>305</v>
      </c>
      <c r="B494" s="615">
        <v>41954</v>
      </c>
      <c r="C494" s="607" t="s">
        <v>8244</v>
      </c>
      <c r="D494" s="606" t="s">
        <v>2162</v>
      </c>
      <c r="E494" s="608">
        <v>10279803</v>
      </c>
      <c r="F494" s="606">
        <v>29343790</v>
      </c>
      <c r="G494" s="606">
        <v>2704005</v>
      </c>
      <c r="H494" s="120" t="str">
        <f>IF(G494="","",VLOOKUP(G494,ARANCEL!$B$5:$D$121,2,FALSE))</f>
        <v>PROVISORIO</v>
      </c>
      <c r="I494" s="121" t="s">
        <v>337</v>
      </c>
      <c r="J494" s="119">
        <v>1</v>
      </c>
      <c r="K494" s="122">
        <f>IF(G494="","",VLOOKUP(G494,ARANCEL!$B$5:$D$121,3,FALSE)*J494)</f>
        <v>3250</v>
      </c>
      <c r="L494" s="1229" t="s">
        <v>8256</v>
      </c>
      <c r="M494" s="1229">
        <v>4500265515</v>
      </c>
      <c r="N494" s="1229" t="s">
        <v>8951</v>
      </c>
    </row>
    <row r="495" spans="1:14" s="611" customFormat="1" x14ac:dyDescent="0.25">
      <c r="A495" s="606" t="s">
        <v>305</v>
      </c>
      <c r="B495" s="615">
        <v>41977</v>
      </c>
      <c r="C495" s="607" t="s">
        <v>8244</v>
      </c>
      <c r="D495" s="606" t="s">
        <v>2162</v>
      </c>
      <c r="E495" s="608">
        <v>10279803</v>
      </c>
      <c r="F495" s="606">
        <v>29343790</v>
      </c>
      <c r="G495" s="606">
        <v>2704023</v>
      </c>
      <c r="H495" s="120" t="str">
        <f>IF(G495="","",VLOOKUP(G495,ARANCEL!$B$5:$D$121,2,FALSE))</f>
        <v xml:space="preserve">PROTESIS VALPLAST PARCIAL </v>
      </c>
      <c r="I495" s="121" t="s">
        <v>306</v>
      </c>
      <c r="J495" s="119">
        <v>1</v>
      </c>
      <c r="K495" s="122">
        <f>IF(G495="","",VLOOKUP(G495,ARANCEL!$B$5:$D$121,3,FALSE)*J495)</f>
        <v>61850</v>
      </c>
      <c r="L495" s="1229" t="s">
        <v>8256</v>
      </c>
      <c r="M495" s="1229">
        <v>4500265515</v>
      </c>
      <c r="N495" s="1229" t="s">
        <v>8951</v>
      </c>
    </row>
    <row r="496" spans="1:14" s="611" customFormat="1" x14ac:dyDescent="0.25">
      <c r="A496" s="606" t="s">
        <v>305</v>
      </c>
      <c r="B496" s="615">
        <v>41694</v>
      </c>
      <c r="C496" s="607" t="s">
        <v>3102</v>
      </c>
      <c r="D496" s="606" t="s">
        <v>91</v>
      </c>
      <c r="E496" s="608">
        <v>10177626</v>
      </c>
      <c r="F496" s="606">
        <v>23796484</v>
      </c>
      <c r="G496" s="606">
        <v>2704005</v>
      </c>
      <c r="H496" s="120" t="str">
        <f>IF(G496="","",VLOOKUP(G496,ARANCEL!$B$5:$D$121,2,FALSE))</f>
        <v>PROVISORIO</v>
      </c>
      <c r="I496" s="121" t="s">
        <v>766</v>
      </c>
      <c r="J496" s="119">
        <v>2</v>
      </c>
      <c r="K496" s="122">
        <f>IF(G496="","",VLOOKUP(G496,ARANCEL!$B$5:$D$121,3,FALSE)*J496)</f>
        <v>6500</v>
      </c>
      <c r="L496" s="1229" t="s">
        <v>3438</v>
      </c>
      <c r="M496" s="1229">
        <v>4500220802</v>
      </c>
      <c r="N496" s="1229">
        <v>8634</v>
      </c>
    </row>
    <row r="497" spans="1:14" s="604" customFormat="1" x14ac:dyDescent="0.25">
      <c r="A497" s="555" t="s">
        <v>305</v>
      </c>
      <c r="B497" s="556">
        <v>41725</v>
      </c>
      <c r="C497" s="557" t="s">
        <v>3102</v>
      </c>
      <c r="D497" s="555" t="s">
        <v>91</v>
      </c>
      <c r="E497" s="558">
        <v>10177626</v>
      </c>
      <c r="F497" s="555">
        <v>23796484</v>
      </c>
      <c r="G497" s="555">
        <v>2704003</v>
      </c>
      <c r="H497" s="120" t="str">
        <f>IF(G497="","",VLOOKUP(G497,ARANCEL!$B$5:$D$121,2,FALSE))</f>
        <v xml:space="preserve">CORONA PERIFERICA CON PERNO MUÑON COLADO </v>
      </c>
      <c r="I497" s="121" t="s">
        <v>766</v>
      </c>
      <c r="J497" s="119">
        <v>2</v>
      </c>
      <c r="K497" s="122">
        <f>IF(G497="","",VLOOKUP(G497,ARANCEL!$B$5:$D$121,3,FALSE)*J497)</f>
        <v>65224</v>
      </c>
      <c r="L497" s="1229" t="s">
        <v>3058</v>
      </c>
      <c r="M497" s="1229">
        <v>4500225671</v>
      </c>
      <c r="N497" s="1229">
        <v>8930</v>
      </c>
    </row>
    <row r="498" spans="1:14" s="613" customFormat="1" x14ac:dyDescent="0.25">
      <c r="A498" s="628" t="s">
        <v>313</v>
      </c>
      <c r="B498" s="615">
        <v>41818</v>
      </c>
      <c r="C498" s="118" t="s">
        <v>3102</v>
      </c>
      <c r="D498" s="119" t="s">
        <v>91</v>
      </c>
      <c r="E498" s="162">
        <v>10177626</v>
      </c>
      <c r="F498" s="119">
        <v>23796484</v>
      </c>
      <c r="G498" s="606">
        <v>2706008</v>
      </c>
      <c r="H498" s="120" t="str">
        <f>IF(G498="","",VLOOKUP(G498,ARANCEL!$B$5:$D$121,2,FALSE))</f>
        <v xml:space="preserve">PROTESIS METALICA TERMINADA </v>
      </c>
      <c r="I498" s="121"/>
      <c r="J498" s="119">
        <v>1</v>
      </c>
      <c r="K498" s="122">
        <f>IF(G498="","",VLOOKUP(G498,ARANCEL!$B$5:$D$121,3,FALSE)*J498)</f>
        <v>39483</v>
      </c>
      <c r="L498" s="1229" t="s">
        <v>5742</v>
      </c>
      <c r="M498" s="1229">
        <v>4500239478</v>
      </c>
      <c r="N498" s="1229" t="s">
        <v>5757</v>
      </c>
    </row>
    <row r="499" spans="1:14" s="613" customFormat="1" x14ac:dyDescent="0.25">
      <c r="A499" s="606" t="s">
        <v>305</v>
      </c>
      <c r="B499" s="615">
        <v>41984</v>
      </c>
      <c r="C499" s="118" t="s">
        <v>8856</v>
      </c>
      <c r="D499" s="119" t="s">
        <v>91</v>
      </c>
      <c r="E499" s="162">
        <v>10238194</v>
      </c>
      <c r="F499" s="119">
        <v>27767915</v>
      </c>
      <c r="G499" s="606">
        <v>2702048</v>
      </c>
      <c r="H499" s="120" t="str">
        <f>IF(G499="","",VLOOKUP(G499,ARANCEL!$B$5:$D$121,2,FALSE))</f>
        <v xml:space="preserve">SERVICIO LAB. IMPLANTE CORONA CEMENTADA/ATORNILLADA </v>
      </c>
      <c r="I499" s="121" t="s">
        <v>317</v>
      </c>
      <c r="J499" s="119">
        <v>1</v>
      </c>
      <c r="K499" s="122">
        <f>IF(G499="","",VLOOKUP(G499,ARANCEL!$B$5:$D$121,3,FALSE)*J499)</f>
        <v>43857</v>
      </c>
      <c r="L499" s="1349" t="s">
        <v>9431</v>
      </c>
      <c r="M499" s="1349">
        <v>4500269293</v>
      </c>
      <c r="N499" s="1349" t="s">
        <v>9455</v>
      </c>
    </row>
    <row r="500" spans="1:14" s="613" customFormat="1" x14ac:dyDescent="0.25">
      <c r="A500" s="628" t="s">
        <v>606</v>
      </c>
      <c r="B500" s="1448">
        <v>41671</v>
      </c>
      <c r="C500" s="607" t="s">
        <v>2764</v>
      </c>
      <c r="D500" s="606" t="s">
        <v>2168</v>
      </c>
      <c r="E500" s="608">
        <v>10178922</v>
      </c>
      <c r="F500" s="606">
        <v>24926386</v>
      </c>
      <c r="G500" s="606">
        <v>2704003</v>
      </c>
      <c r="H500" s="120" t="str">
        <f>IF(G500="","",VLOOKUP(G500,ARANCEL!$B$5:$D$121,2,FALSE))</f>
        <v xml:space="preserve">CORONA PERIFERICA CON PERNO MUÑON COLADO </v>
      </c>
      <c r="I500" s="121"/>
      <c r="J500" s="119">
        <v>1</v>
      </c>
      <c r="K500" s="122">
        <f>IF(G500="","",VLOOKUP(G500,ARANCEL!$B$5:$D$121,3,FALSE)*J500)</f>
        <v>32612</v>
      </c>
      <c r="L500" s="1229" t="s">
        <v>3438</v>
      </c>
      <c r="M500" s="1229">
        <v>4500220802</v>
      </c>
      <c r="N500" s="1229">
        <v>8634</v>
      </c>
    </row>
    <row r="501" spans="1:14" s="618" customFormat="1" x14ac:dyDescent="0.25">
      <c r="A501" s="606" t="s">
        <v>305</v>
      </c>
      <c r="B501" s="615">
        <v>41681</v>
      </c>
      <c r="C501" s="607" t="s">
        <v>2764</v>
      </c>
      <c r="D501" s="606" t="s">
        <v>2168</v>
      </c>
      <c r="E501" s="608">
        <v>10174382</v>
      </c>
      <c r="F501" s="606">
        <v>24926386</v>
      </c>
      <c r="G501" s="606">
        <v>2704005</v>
      </c>
      <c r="H501" s="120" t="str">
        <f>IF(G501="","",VLOOKUP(G501,ARANCEL!$B$5:$D$121,2,FALSE))</f>
        <v>PROVISORIO</v>
      </c>
      <c r="I501" s="121" t="s">
        <v>312</v>
      </c>
      <c r="J501" s="119">
        <v>1</v>
      </c>
      <c r="K501" s="122">
        <f>IF(G501="","",VLOOKUP(G501,ARANCEL!$B$5:$D$121,3,FALSE)*J501)</f>
        <v>3250</v>
      </c>
      <c r="L501" s="1229" t="s">
        <v>3438</v>
      </c>
      <c r="M501" s="1229">
        <v>4500220800</v>
      </c>
      <c r="N501" s="1229">
        <v>8633</v>
      </c>
    </row>
    <row r="502" spans="1:14" s="402" customFormat="1" x14ac:dyDescent="0.25">
      <c r="A502" s="119" t="s">
        <v>305</v>
      </c>
      <c r="B502" s="164">
        <v>41698</v>
      </c>
      <c r="C502" s="118" t="s">
        <v>2764</v>
      </c>
      <c r="D502" s="119" t="s">
        <v>2168</v>
      </c>
      <c r="E502" s="162">
        <v>10174382</v>
      </c>
      <c r="F502" s="119">
        <v>24926386</v>
      </c>
      <c r="G502" s="119">
        <v>2704003</v>
      </c>
      <c r="H502" s="120" t="str">
        <f>IF(G502="","",VLOOKUP(G502,ARANCEL!$B$5:$D$121,2,FALSE))</f>
        <v xml:space="preserve">CORONA PERIFERICA CON PERNO MUÑON COLADO </v>
      </c>
      <c r="I502" s="121" t="s">
        <v>312</v>
      </c>
      <c r="J502" s="119">
        <v>1</v>
      </c>
      <c r="K502" s="122">
        <f>IF(G502="","",VLOOKUP(G502,ARANCEL!$B$5:$D$121,3,FALSE)*J502)</f>
        <v>32612</v>
      </c>
      <c r="L502" s="1229" t="s">
        <v>3438</v>
      </c>
      <c r="M502" s="1229">
        <v>4500220800</v>
      </c>
      <c r="N502" s="1229">
        <v>8633</v>
      </c>
    </row>
    <row r="503" spans="1:14" s="618" customFormat="1" x14ac:dyDescent="0.25">
      <c r="A503" s="606" t="s">
        <v>305</v>
      </c>
      <c r="B503" s="615">
        <v>41991</v>
      </c>
      <c r="C503" s="607" t="s">
        <v>1354</v>
      </c>
      <c r="D503" s="606" t="s">
        <v>1619</v>
      </c>
      <c r="E503" s="608">
        <v>10296395</v>
      </c>
      <c r="F503" s="606">
        <v>30122803</v>
      </c>
      <c r="G503" s="606">
        <v>2707001</v>
      </c>
      <c r="H503" s="120" t="str">
        <f>IF(G503="","",VLOOKUP(G503,ARANCEL!$B$5:$D$121,2,FALSE))</f>
        <v xml:space="preserve">PLANO DE RELAJACION </v>
      </c>
      <c r="I503" s="121" t="s">
        <v>306</v>
      </c>
      <c r="J503" s="119">
        <v>1</v>
      </c>
      <c r="K503" s="122">
        <f>IF(G503="","",VLOOKUP(G503,ARANCEL!$B$5:$D$121,3,FALSE)*J503)</f>
        <v>9221</v>
      </c>
      <c r="L503" s="1349" t="s">
        <v>9431</v>
      </c>
      <c r="M503" s="1349">
        <v>4500269293</v>
      </c>
      <c r="N503" s="1349" t="s">
        <v>9455</v>
      </c>
    </row>
    <row r="504" spans="1:14" s="613" customFormat="1" x14ac:dyDescent="0.25">
      <c r="A504" s="606" t="s">
        <v>305</v>
      </c>
      <c r="B504" s="615">
        <v>41676</v>
      </c>
      <c r="C504" s="607" t="s">
        <v>2759</v>
      </c>
      <c r="D504" s="606" t="s">
        <v>2162</v>
      </c>
      <c r="E504" s="608">
        <v>10173402</v>
      </c>
      <c r="F504" s="606">
        <v>24810024</v>
      </c>
      <c r="G504" s="606">
        <v>2704025</v>
      </c>
      <c r="H504" s="120" t="str">
        <f>IF(G504="","",VLOOKUP(G504,ARANCEL!$B$5:$D$121,2,FALSE))</f>
        <v>PROTESIS METALICA CON VALPLAST (RETENEDORES ESTETICOS)</v>
      </c>
      <c r="I504" s="121" t="s">
        <v>306</v>
      </c>
      <c r="J504" s="119">
        <v>1</v>
      </c>
      <c r="K504" s="122">
        <f>IF(G504="","",VLOOKUP(G504,ARANCEL!$B$5:$D$121,3,FALSE)*J504)</f>
        <v>89964</v>
      </c>
      <c r="L504" s="1229" t="s">
        <v>3438</v>
      </c>
      <c r="M504" s="1229">
        <v>4500220799</v>
      </c>
      <c r="N504" s="1229">
        <v>8632</v>
      </c>
    </row>
    <row r="505" spans="1:14" s="613" customFormat="1" x14ac:dyDescent="0.25">
      <c r="A505" s="606" t="s">
        <v>305</v>
      </c>
      <c r="B505" s="615">
        <v>41654</v>
      </c>
      <c r="C505" s="118" t="s">
        <v>2229</v>
      </c>
      <c r="D505" s="119" t="s">
        <v>91</v>
      </c>
      <c r="E505" s="162">
        <v>10169615</v>
      </c>
      <c r="F505" s="119">
        <v>24649429</v>
      </c>
      <c r="G505" s="606">
        <v>2705003</v>
      </c>
      <c r="H505" s="120" t="str">
        <f>IF(G505="","",VLOOKUP(G505,ARANCEL!$B$5:$D$121,2,FALSE))</f>
        <v>INCRUSTACION ESTETICA (ART-GLASS O CERAMICA)</v>
      </c>
      <c r="I505" s="121" t="s">
        <v>308</v>
      </c>
      <c r="J505" s="119">
        <v>1</v>
      </c>
      <c r="K505" s="122">
        <f>IF(G505="","",VLOOKUP(G505,ARANCEL!$B$5:$D$121,3,FALSE)*J505)</f>
        <v>15676</v>
      </c>
      <c r="L505" s="1229" t="s">
        <v>2842</v>
      </c>
      <c r="M505" s="1229">
        <v>4500216236</v>
      </c>
      <c r="N505" s="1229">
        <v>8409</v>
      </c>
    </row>
    <row r="506" spans="1:14" s="620" customFormat="1" x14ac:dyDescent="0.25">
      <c r="A506" s="606" t="s">
        <v>305</v>
      </c>
      <c r="B506" s="615">
        <v>41946</v>
      </c>
      <c r="C506" s="607" t="s">
        <v>6089</v>
      </c>
      <c r="D506" s="606" t="s">
        <v>1619</v>
      </c>
      <c r="E506" s="608">
        <v>10274210</v>
      </c>
      <c r="F506" s="606">
        <v>25199850</v>
      </c>
      <c r="G506" s="606">
        <v>2704005</v>
      </c>
      <c r="H506" s="120" t="str">
        <f>IF(G506="","",VLOOKUP(G506,ARANCEL!$B$5:$D$121,2,FALSE))</f>
        <v>PROVISORIO</v>
      </c>
      <c r="I506" s="121" t="s">
        <v>322</v>
      </c>
      <c r="J506" s="119">
        <v>1</v>
      </c>
      <c r="K506" s="122">
        <f>IF(G506="","",VLOOKUP(G506,ARANCEL!$B$5:$D$121,3,FALSE)*J506)</f>
        <v>3250</v>
      </c>
      <c r="L506" s="1229" t="s">
        <v>8279</v>
      </c>
      <c r="M506" s="1229">
        <v>4500260678</v>
      </c>
      <c r="N506" s="1229" t="s">
        <v>8297</v>
      </c>
    </row>
    <row r="507" spans="1:14" s="620" customFormat="1" x14ac:dyDescent="0.25">
      <c r="A507" s="627" t="s">
        <v>305</v>
      </c>
      <c r="B507" s="615">
        <v>41956</v>
      </c>
      <c r="C507" s="607" t="s">
        <v>6089</v>
      </c>
      <c r="D507" s="606" t="s">
        <v>1619</v>
      </c>
      <c r="E507" s="608">
        <v>10274210</v>
      </c>
      <c r="F507" s="606">
        <v>25199850</v>
      </c>
      <c r="G507" s="606">
        <v>2704003</v>
      </c>
      <c r="H507" s="120" t="str">
        <f>IF(G507="","",VLOOKUP(G507,ARANCEL!$B$5:$D$121,2,FALSE))</f>
        <v xml:space="preserve">CORONA PERIFERICA CON PERNO MUÑON COLADO </v>
      </c>
      <c r="I507" s="121" t="s">
        <v>322</v>
      </c>
      <c r="J507" s="119">
        <v>1</v>
      </c>
      <c r="K507" s="122">
        <f>IF(G507="","",VLOOKUP(G507,ARANCEL!$B$5:$D$121,3,FALSE)*J507)</f>
        <v>32612</v>
      </c>
      <c r="L507" s="1229" t="s">
        <v>8279</v>
      </c>
      <c r="M507" s="1229">
        <v>4500260678</v>
      </c>
      <c r="N507" s="1229" t="s">
        <v>8297</v>
      </c>
    </row>
    <row r="508" spans="1:14" s="620" customFormat="1" x14ac:dyDescent="0.25">
      <c r="A508" s="606" t="s">
        <v>313</v>
      </c>
      <c r="B508" s="615">
        <v>41990</v>
      </c>
      <c r="C508" s="607" t="s">
        <v>6089</v>
      </c>
      <c r="D508" s="606" t="s">
        <v>9032</v>
      </c>
      <c r="E508" s="608">
        <v>10274210</v>
      </c>
      <c r="F508" s="606">
        <v>25199850</v>
      </c>
      <c r="G508" s="606">
        <v>2704005</v>
      </c>
      <c r="H508" s="120" t="str">
        <f>IF(G508="","",VLOOKUP(G508,ARANCEL!$B$5:$D$121,2,FALSE))</f>
        <v>PROVISORIO</v>
      </c>
      <c r="I508" s="121"/>
      <c r="J508" s="119">
        <v>2</v>
      </c>
      <c r="K508" s="122">
        <f>IF(G508="","",VLOOKUP(G508,ARANCEL!$B$5:$D$121,3,FALSE)*J508)</f>
        <v>6500</v>
      </c>
      <c r="L508" s="1349" t="s">
        <v>9431</v>
      </c>
      <c r="M508" s="1349">
        <v>4500269293</v>
      </c>
      <c r="N508" s="1349" t="s">
        <v>9455</v>
      </c>
    </row>
    <row r="509" spans="1:14" s="620" customFormat="1" x14ac:dyDescent="0.25">
      <c r="A509" s="606" t="s">
        <v>313</v>
      </c>
      <c r="B509" s="615">
        <v>41990</v>
      </c>
      <c r="C509" s="607" t="s">
        <v>6089</v>
      </c>
      <c r="D509" s="606" t="s">
        <v>9032</v>
      </c>
      <c r="E509" s="608">
        <v>10274210</v>
      </c>
      <c r="F509" s="606">
        <v>25199850</v>
      </c>
      <c r="G509" s="606">
        <v>2704003</v>
      </c>
      <c r="H509" s="120" t="str">
        <f>IF(G509="","",VLOOKUP(G509,ARANCEL!$B$5:$D$121,2,FALSE))</f>
        <v xml:space="preserve">CORONA PERIFERICA CON PERNO MUÑON COLADO </v>
      </c>
      <c r="I509" s="121"/>
      <c r="J509" s="119">
        <v>2</v>
      </c>
      <c r="K509" s="122">
        <f>IF(G509="","",VLOOKUP(G509,ARANCEL!$B$5:$D$121,3,FALSE)*J509)</f>
        <v>65224</v>
      </c>
      <c r="L509" s="1349" t="s">
        <v>9431</v>
      </c>
      <c r="M509" s="1349">
        <v>4500269293</v>
      </c>
      <c r="N509" s="1349" t="s">
        <v>9455</v>
      </c>
    </row>
    <row r="510" spans="1:14" s="620" customFormat="1" x14ac:dyDescent="0.25">
      <c r="A510" s="628" t="s">
        <v>313</v>
      </c>
      <c r="B510" s="615">
        <v>41795</v>
      </c>
      <c r="C510" s="607" t="s">
        <v>5746</v>
      </c>
      <c r="D510" s="606"/>
      <c r="E510" s="608">
        <v>10207819</v>
      </c>
      <c r="F510" s="606">
        <v>26587231</v>
      </c>
      <c r="G510" s="606">
        <v>2704003</v>
      </c>
      <c r="H510" s="120" t="str">
        <f>IF(G510="","",VLOOKUP(G510,ARANCEL!$B$5:$D$121,2,FALSE))</f>
        <v xml:space="preserve">CORONA PERIFERICA CON PERNO MUÑON COLADO </v>
      </c>
      <c r="I510" s="121"/>
      <c r="J510" s="119">
        <v>1</v>
      </c>
      <c r="K510" s="122">
        <f>IF(G510="","",VLOOKUP(G510,ARANCEL!$B$5:$D$121,3,FALSE)*J510)</f>
        <v>32612</v>
      </c>
      <c r="L510" s="1229" t="s">
        <v>5742</v>
      </c>
      <c r="M510" s="1229">
        <v>4500239478</v>
      </c>
      <c r="N510" s="1229" t="s">
        <v>5757</v>
      </c>
    </row>
    <row r="511" spans="1:14" s="622" customFormat="1" x14ac:dyDescent="0.25">
      <c r="A511" s="628" t="s">
        <v>313</v>
      </c>
      <c r="B511" s="615">
        <v>41810</v>
      </c>
      <c r="C511" s="607" t="s">
        <v>5746</v>
      </c>
      <c r="D511" s="606" t="s">
        <v>6075</v>
      </c>
      <c r="E511" s="608">
        <v>10208994</v>
      </c>
      <c r="F511" s="606">
        <v>26587213</v>
      </c>
      <c r="G511" s="606">
        <v>2704003</v>
      </c>
      <c r="H511" s="120" t="str">
        <f>IF(G511="","",VLOOKUP(G511,ARANCEL!$B$5:$D$121,2,FALSE))</f>
        <v xml:space="preserve">CORONA PERIFERICA CON PERNO MUÑON COLADO </v>
      </c>
      <c r="I511" s="121"/>
      <c r="J511" s="119">
        <v>1</v>
      </c>
      <c r="K511" s="122">
        <f>IF(G511="","",VLOOKUP(G511,ARANCEL!$B$5:$D$121,3,FALSE)*J511)</f>
        <v>32612</v>
      </c>
      <c r="L511" s="1229" t="s">
        <v>6017</v>
      </c>
      <c r="M511" s="1229">
        <v>4500243712</v>
      </c>
      <c r="N511" s="1229">
        <v>9795</v>
      </c>
    </row>
    <row r="512" spans="1:14" s="622" customFormat="1" x14ac:dyDescent="0.25">
      <c r="A512" s="606" t="s">
        <v>305</v>
      </c>
      <c r="B512" s="615">
        <v>41785</v>
      </c>
      <c r="C512" s="607" t="s">
        <v>4848</v>
      </c>
      <c r="D512" s="606" t="s">
        <v>1241</v>
      </c>
      <c r="E512" s="608">
        <v>10203064</v>
      </c>
      <c r="F512" s="606">
        <v>26587213</v>
      </c>
      <c r="G512" s="606">
        <v>2704005</v>
      </c>
      <c r="H512" s="120" t="str">
        <f>IF(G512="","",VLOOKUP(G512,ARANCEL!$B$5:$D$121,2,FALSE))</f>
        <v>PROVISORIO</v>
      </c>
      <c r="I512" s="121" t="s">
        <v>335</v>
      </c>
      <c r="J512" s="119">
        <v>1</v>
      </c>
      <c r="K512" s="122">
        <f>IF(G512="","",VLOOKUP(G512,ARANCEL!$B$5:$D$121,3,FALSE)*J512)</f>
        <v>3250</v>
      </c>
      <c r="L512" s="1229" t="s">
        <v>5292</v>
      </c>
      <c r="M512" s="1229">
        <v>4500235516</v>
      </c>
      <c r="N512" s="1229">
        <v>9400</v>
      </c>
    </row>
    <row r="513" spans="1:14" s="622" customFormat="1" x14ac:dyDescent="0.25">
      <c r="A513" s="606" t="s">
        <v>305</v>
      </c>
      <c r="B513" s="615">
        <v>41810</v>
      </c>
      <c r="C513" s="118" t="s">
        <v>4848</v>
      </c>
      <c r="D513" s="119" t="s">
        <v>1241</v>
      </c>
      <c r="E513" s="162">
        <v>10203064</v>
      </c>
      <c r="F513" s="119">
        <v>26587213</v>
      </c>
      <c r="G513" s="606">
        <v>2704003</v>
      </c>
      <c r="H513" s="120" t="str">
        <f>IF(G513="","",VLOOKUP(G513,ARANCEL!$B$5:$D$121,2,FALSE))</f>
        <v xml:space="preserve">CORONA PERIFERICA CON PERNO MUÑON COLADO </v>
      </c>
      <c r="I513" s="121" t="s">
        <v>335</v>
      </c>
      <c r="J513" s="119">
        <v>1</v>
      </c>
      <c r="K513" s="122">
        <f>IF(G513="","",VLOOKUP(G513,ARANCEL!$B$5:$D$121,3,FALSE)*J513)</f>
        <v>32612</v>
      </c>
      <c r="L513" s="1229" t="s">
        <v>6017</v>
      </c>
      <c r="M513" s="1229">
        <v>4500243712</v>
      </c>
      <c r="N513" s="1229">
        <v>9795</v>
      </c>
    </row>
    <row r="514" spans="1:14" s="622" customFormat="1" x14ac:dyDescent="0.25">
      <c r="A514" s="606" t="s">
        <v>305</v>
      </c>
      <c r="B514" s="615">
        <v>41861</v>
      </c>
      <c r="C514" s="607" t="s">
        <v>6306</v>
      </c>
      <c r="D514" s="606" t="s">
        <v>2164</v>
      </c>
      <c r="E514" s="608">
        <v>10238534</v>
      </c>
      <c r="F514" s="606">
        <v>27912962</v>
      </c>
      <c r="G514" s="606">
        <v>2704005</v>
      </c>
      <c r="H514" s="120" t="str">
        <f>IF(G514="","",VLOOKUP(G514,ARANCEL!$B$5:$D$121,2,FALSE))</f>
        <v>PROVISORIO</v>
      </c>
      <c r="I514" s="121" t="s">
        <v>340</v>
      </c>
      <c r="J514" s="119">
        <v>1</v>
      </c>
      <c r="K514" s="122">
        <f>IF(G514="","",VLOOKUP(G514,ARANCEL!$B$5:$D$121,3,FALSE)*J514)</f>
        <v>3250</v>
      </c>
      <c r="L514" s="1229" t="s">
        <v>6905</v>
      </c>
      <c r="M514" s="1229">
        <v>4500249977</v>
      </c>
      <c r="N514" s="1229" t="s">
        <v>6909</v>
      </c>
    </row>
    <row r="515" spans="1:14" s="620" customFormat="1" x14ac:dyDescent="0.25">
      <c r="A515" s="606" t="s">
        <v>305</v>
      </c>
      <c r="B515" s="615">
        <v>41868</v>
      </c>
      <c r="C515" s="607" t="s">
        <v>6306</v>
      </c>
      <c r="D515" s="606" t="s">
        <v>2164</v>
      </c>
      <c r="E515" s="608">
        <v>10242639</v>
      </c>
      <c r="F515" s="606">
        <v>27912962</v>
      </c>
      <c r="G515" s="606">
        <v>2704003</v>
      </c>
      <c r="H515" s="120" t="str">
        <f>IF(G515="","",VLOOKUP(G515,ARANCEL!$B$5:$D$121,2,FALSE))</f>
        <v xml:space="preserve">CORONA PERIFERICA CON PERNO MUÑON COLADO </v>
      </c>
      <c r="I515" s="121" t="s">
        <v>340</v>
      </c>
      <c r="J515" s="119">
        <v>1</v>
      </c>
      <c r="K515" s="122">
        <f>IF(G515="","",VLOOKUP(G515,ARANCEL!$B$5:$D$121,3,FALSE)*J515)</f>
        <v>32612</v>
      </c>
      <c r="L515" s="1229" t="s">
        <v>6905</v>
      </c>
      <c r="M515" s="1229">
        <v>4500249977</v>
      </c>
      <c r="N515" s="1229" t="s">
        <v>6909</v>
      </c>
    </row>
    <row r="516" spans="1:14" s="620" customFormat="1" x14ac:dyDescent="0.25">
      <c r="A516" s="606" t="s">
        <v>313</v>
      </c>
      <c r="B516" s="615">
        <v>41875</v>
      </c>
      <c r="C516" s="118" t="s">
        <v>6306</v>
      </c>
      <c r="D516" s="119" t="s">
        <v>2164</v>
      </c>
      <c r="E516" s="162">
        <v>10238534</v>
      </c>
      <c r="F516" s="119">
        <v>27912962</v>
      </c>
      <c r="G516" s="606">
        <v>2704003</v>
      </c>
      <c r="H516" s="120" t="str">
        <f>IF(G516="","",VLOOKUP(G516,ARANCEL!$B$5:$D$121,2,FALSE))</f>
        <v xml:space="preserve">CORONA PERIFERICA CON PERNO MUÑON COLADO </v>
      </c>
      <c r="I516" s="121"/>
      <c r="J516" s="119">
        <v>1</v>
      </c>
      <c r="K516" s="122">
        <f>IF(G516="","",VLOOKUP(G516,ARANCEL!$B$5:$D$121,3,FALSE)*J516)</f>
        <v>32612</v>
      </c>
      <c r="L516" s="1229" t="s">
        <v>6905</v>
      </c>
      <c r="M516" s="1229">
        <v>4500249977</v>
      </c>
      <c r="N516" s="1229" t="s">
        <v>6909</v>
      </c>
    </row>
    <row r="517" spans="1:14" s="635" customFormat="1" x14ac:dyDescent="0.25">
      <c r="A517" s="606" t="s">
        <v>313</v>
      </c>
      <c r="B517" s="615">
        <v>41832</v>
      </c>
      <c r="C517" s="607" t="s">
        <v>2228</v>
      </c>
      <c r="D517" s="606" t="s">
        <v>2166</v>
      </c>
      <c r="E517" s="608">
        <v>10223844</v>
      </c>
      <c r="F517" s="606">
        <v>27319386</v>
      </c>
      <c r="G517" s="606">
        <v>2705003</v>
      </c>
      <c r="H517" s="120" t="str">
        <f>IF(G517="","",VLOOKUP(G517,ARANCEL!$B$5:$D$121,2,FALSE))</f>
        <v>INCRUSTACION ESTETICA (ART-GLASS O CERAMICA)</v>
      </c>
      <c r="I517" s="121"/>
      <c r="J517" s="119">
        <v>1</v>
      </c>
      <c r="K517" s="122">
        <f>IF(G517="","",VLOOKUP(G517,ARANCEL!$B$5:$D$121,3,FALSE)*J517)</f>
        <v>15676</v>
      </c>
      <c r="L517" s="1235" t="str">
        <f>IF(E517="","","IMPAGO")</f>
        <v>IMPAGO</v>
      </c>
      <c r="M517" s="1235" t="str">
        <f>IF(L517="IMPAGO","SIN O.C.","")</f>
        <v>SIN O.C.</v>
      </c>
      <c r="N517" s="1235" t="str">
        <f>IF(L517="IMPAGO","SIN FACT.","")</f>
        <v>SIN FACT.</v>
      </c>
    </row>
    <row r="518" spans="1:14" s="635" customFormat="1" x14ac:dyDescent="0.25">
      <c r="A518" s="606" t="s">
        <v>305</v>
      </c>
      <c r="B518" s="614">
        <v>41964</v>
      </c>
      <c r="C518" s="118" t="s">
        <v>7989</v>
      </c>
      <c r="D518" s="119" t="s">
        <v>95</v>
      </c>
      <c r="E518" s="162">
        <v>10285607</v>
      </c>
      <c r="F518" s="119">
        <v>29072935</v>
      </c>
      <c r="G518" s="606">
        <v>2705003</v>
      </c>
      <c r="H518" s="120" t="str">
        <f>IF(G518="","",VLOOKUP(G518,ARANCEL!$B$5:$D$121,2,FALSE))</f>
        <v>INCRUSTACION ESTETICA (ART-GLASS O CERAMICA)</v>
      </c>
      <c r="I518" s="121" t="s">
        <v>315</v>
      </c>
      <c r="J518" s="119">
        <v>1</v>
      </c>
      <c r="K518" s="122">
        <f>IF(G518="","",VLOOKUP(G518,ARANCEL!$B$5:$D$121,3,FALSE)*J518)</f>
        <v>15676</v>
      </c>
      <c r="L518" s="1229" t="s">
        <v>8256</v>
      </c>
      <c r="M518" s="1229">
        <v>4500265515</v>
      </c>
      <c r="N518" s="1229" t="s">
        <v>8951</v>
      </c>
    </row>
    <row r="519" spans="1:14" s="624" customFormat="1" x14ac:dyDescent="0.25">
      <c r="A519" s="119" t="s">
        <v>305</v>
      </c>
      <c r="B519" s="164">
        <v>41859</v>
      </c>
      <c r="C519" s="118" t="s">
        <v>6540</v>
      </c>
      <c r="D519" s="119" t="s">
        <v>91</v>
      </c>
      <c r="E519" s="162">
        <v>10245844</v>
      </c>
      <c r="F519" s="119">
        <v>27385040</v>
      </c>
      <c r="G519" s="119">
        <v>2704005</v>
      </c>
      <c r="H519" s="120" t="str">
        <f>IF(G519="","",VLOOKUP(G519,ARANCEL!$B$5:$D$121,2,FALSE))</f>
        <v>PROVISORIO</v>
      </c>
      <c r="I519" s="121" t="s">
        <v>325</v>
      </c>
      <c r="J519" s="119">
        <v>1</v>
      </c>
      <c r="K519" s="122">
        <f>IF(G519="","",VLOOKUP(G519,ARANCEL!$B$5:$D$121,3,FALSE)*J519)</f>
        <v>3250</v>
      </c>
      <c r="L519" s="1229" t="s">
        <v>6905</v>
      </c>
      <c r="M519" s="1229">
        <v>4500249977</v>
      </c>
      <c r="N519" s="1229" t="s">
        <v>6909</v>
      </c>
    </row>
    <row r="520" spans="1:14" s="624" customFormat="1" x14ac:dyDescent="0.25">
      <c r="A520" s="628" t="s">
        <v>305</v>
      </c>
      <c r="B520" s="615">
        <v>41877</v>
      </c>
      <c r="C520" s="118" t="s">
        <v>6540</v>
      </c>
      <c r="D520" s="119" t="s">
        <v>91</v>
      </c>
      <c r="E520" s="162">
        <v>10245844</v>
      </c>
      <c r="F520" s="119">
        <v>27385040</v>
      </c>
      <c r="G520" s="606">
        <v>2704003</v>
      </c>
      <c r="H520" s="120" t="str">
        <f>IF(G520="","",VLOOKUP(G520,ARANCEL!$B$5:$D$121,2,FALSE))</f>
        <v xml:space="preserve">CORONA PERIFERICA CON PERNO MUÑON COLADO </v>
      </c>
      <c r="I520" s="121" t="s">
        <v>325</v>
      </c>
      <c r="J520" s="119">
        <v>1</v>
      </c>
      <c r="K520" s="122">
        <f>IF(G520="","",VLOOKUP(G520,ARANCEL!$B$5:$D$121,3,FALSE)*J520)</f>
        <v>32612</v>
      </c>
      <c r="L520" s="1229" t="s">
        <v>6905</v>
      </c>
      <c r="M520" s="1229">
        <v>4500249977</v>
      </c>
      <c r="N520" s="1229" t="s">
        <v>6909</v>
      </c>
    </row>
    <row r="521" spans="1:14" s="237" customFormat="1" x14ac:dyDescent="0.25">
      <c r="A521" s="119" t="s">
        <v>305</v>
      </c>
      <c r="B521" s="164">
        <v>41818</v>
      </c>
      <c r="C521" s="118" t="s">
        <v>5374</v>
      </c>
      <c r="D521" s="119" t="s">
        <v>93</v>
      </c>
      <c r="E521" s="162">
        <v>10216868</v>
      </c>
      <c r="F521" s="119">
        <v>27070918</v>
      </c>
      <c r="G521" s="119">
        <v>2704005</v>
      </c>
      <c r="H521" s="120" t="str">
        <f>IF(G521="","",VLOOKUP(G521,ARANCEL!$B$5:$D$121,2,FALSE))</f>
        <v>PROVISORIO</v>
      </c>
      <c r="I521" s="121" t="s">
        <v>342</v>
      </c>
      <c r="J521" s="119">
        <v>1</v>
      </c>
      <c r="K521" s="122">
        <f>IF(G521="","",VLOOKUP(G521,ARANCEL!$B$5:$D$121,3,FALSE)*J521)</f>
        <v>3250</v>
      </c>
      <c r="L521" s="1229" t="s">
        <v>5742</v>
      </c>
      <c r="M521" s="1229">
        <v>4500239478</v>
      </c>
      <c r="N521" s="1229" t="s">
        <v>5757</v>
      </c>
    </row>
    <row r="522" spans="1:14" s="635" customFormat="1" x14ac:dyDescent="0.25">
      <c r="A522" s="628" t="s">
        <v>305</v>
      </c>
      <c r="B522" s="615">
        <v>41832</v>
      </c>
      <c r="C522" s="607" t="s">
        <v>5374</v>
      </c>
      <c r="D522" s="606" t="s">
        <v>93</v>
      </c>
      <c r="E522" s="608">
        <v>10223903</v>
      </c>
      <c r="F522" s="606">
        <v>27070918</v>
      </c>
      <c r="G522" s="606">
        <v>2704003</v>
      </c>
      <c r="H522" s="120" t="str">
        <f>IF(G522="","",VLOOKUP(G522,ARANCEL!$B$5:$D$121,2,FALSE))</f>
        <v xml:space="preserve">CORONA PERIFERICA CON PERNO MUÑON COLADO </v>
      </c>
      <c r="I522" s="121" t="s">
        <v>342</v>
      </c>
      <c r="J522" s="119">
        <v>1</v>
      </c>
      <c r="K522" s="122">
        <f>IF(G522="","",VLOOKUP(G522,ARANCEL!$B$5:$D$121,3,FALSE)*J522)</f>
        <v>32612</v>
      </c>
      <c r="L522" s="1229" t="s">
        <v>6017</v>
      </c>
      <c r="M522" s="1229">
        <v>4500243713</v>
      </c>
      <c r="N522" s="1229">
        <v>9796</v>
      </c>
    </row>
    <row r="523" spans="1:14" s="635" customFormat="1" x14ac:dyDescent="0.25">
      <c r="A523" s="606" t="s">
        <v>305</v>
      </c>
      <c r="B523" s="615">
        <v>41855</v>
      </c>
      <c r="C523" s="607" t="s">
        <v>1403</v>
      </c>
      <c r="D523" s="606" t="s">
        <v>97</v>
      </c>
      <c r="E523" s="608">
        <v>10235993</v>
      </c>
      <c r="F523" s="606">
        <v>26969152</v>
      </c>
      <c r="G523" s="606">
        <v>2704003</v>
      </c>
      <c r="H523" s="120" t="str">
        <f>IF(G523="","",VLOOKUP(G523,ARANCEL!$B$5:$D$121,2,FALSE))</f>
        <v xml:space="preserve">CORONA PERIFERICA CON PERNO MUÑON COLADO </v>
      </c>
      <c r="I523" s="121" t="s">
        <v>323</v>
      </c>
      <c r="J523" s="119">
        <v>1</v>
      </c>
      <c r="K523" s="122">
        <f>IF(G523="","",VLOOKUP(G523,ARANCEL!$B$5:$D$121,3,FALSE)*J523)</f>
        <v>32612</v>
      </c>
      <c r="L523" s="1229" t="s">
        <v>6017</v>
      </c>
      <c r="M523" s="1229">
        <v>4500245545</v>
      </c>
      <c r="N523" s="1229">
        <v>9815</v>
      </c>
    </row>
    <row r="524" spans="1:14" s="630" customFormat="1" x14ac:dyDescent="0.25">
      <c r="A524" s="627" t="s">
        <v>305</v>
      </c>
      <c r="B524" s="615">
        <v>41863</v>
      </c>
      <c r="C524" s="607" t="s">
        <v>1403</v>
      </c>
      <c r="D524" s="606" t="s">
        <v>97</v>
      </c>
      <c r="E524" s="608">
        <v>10235993</v>
      </c>
      <c r="F524" s="606">
        <v>26969152</v>
      </c>
      <c r="G524" s="606">
        <v>2704005</v>
      </c>
      <c r="H524" s="120" t="str">
        <f>IF(G524="","",VLOOKUP(G524,ARANCEL!$B$5:$D$121,2,FALSE))</f>
        <v>PROVISORIO</v>
      </c>
      <c r="I524" s="121" t="s">
        <v>323</v>
      </c>
      <c r="J524" s="119">
        <v>1</v>
      </c>
      <c r="K524" s="122">
        <f>IF(G524="","",VLOOKUP(G524,ARANCEL!$B$5:$D$121,3,FALSE)*J524)</f>
        <v>3250</v>
      </c>
      <c r="L524" s="1229" t="s">
        <v>6905</v>
      </c>
      <c r="M524" s="1229">
        <v>4500249977</v>
      </c>
      <c r="N524" s="1229" t="s">
        <v>6909</v>
      </c>
    </row>
    <row r="525" spans="1:14" s="624" customFormat="1" ht="21.75" customHeight="1" x14ac:dyDescent="0.25">
      <c r="A525" s="606" t="s">
        <v>606</v>
      </c>
      <c r="B525" s="615">
        <v>41857</v>
      </c>
      <c r="C525" s="607" t="s">
        <v>6253</v>
      </c>
      <c r="D525" s="606" t="s">
        <v>94</v>
      </c>
      <c r="E525" s="608">
        <v>10237228</v>
      </c>
      <c r="F525" s="606">
        <v>277737113</v>
      </c>
      <c r="G525" s="606">
        <v>2704003</v>
      </c>
      <c r="H525" s="120" t="str">
        <f>IF(G525="","",VLOOKUP(G525,ARANCEL!$B$5:$D$121,2,FALSE))</f>
        <v xml:space="preserve">CORONA PERIFERICA CON PERNO MUÑON COLADO </v>
      </c>
      <c r="I525" s="121" t="s">
        <v>323</v>
      </c>
      <c r="J525" s="119">
        <v>1</v>
      </c>
      <c r="K525" s="122">
        <f>IF(G525="","",VLOOKUP(G525,ARANCEL!$B$5:$D$121,3,FALSE)*J525)</f>
        <v>32612</v>
      </c>
      <c r="L525" s="1229" t="s">
        <v>6905</v>
      </c>
      <c r="M525" s="1229">
        <v>4500249977</v>
      </c>
      <c r="N525" s="1229" t="s">
        <v>6909</v>
      </c>
    </row>
    <row r="526" spans="1:14" s="637" customFormat="1" x14ac:dyDescent="0.25">
      <c r="A526" s="119" t="s">
        <v>305</v>
      </c>
      <c r="B526" s="164">
        <v>41897</v>
      </c>
      <c r="C526" s="118" t="s">
        <v>6253</v>
      </c>
      <c r="D526" s="119" t="s">
        <v>94</v>
      </c>
      <c r="E526" s="162">
        <v>10256453</v>
      </c>
      <c r="F526" s="119">
        <v>27737113</v>
      </c>
      <c r="G526" s="119">
        <v>2704003</v>
      </c>
      <c r="H526" s="120" t="str">
        <f>IF(G526="","",VLOOKUP(G526,ARANCEL!$B$5:$D$121,2,FALSE))</f>
        <v xml:space="preserve">CORONA PERIFERICA CON PERNO MUÑON COLADO </v>
      </c>
      <c r="I526" s="121" t="s">
        <v>323</v>
      </c>
      <c r="J526" s="119">
        <v>1</v>
      </c>
      <c r="K526" s="122">
        <f>IF(G526="","",VLOOKUP(G526,ARANCEL!$B$5:$D$121,3,FALSE)*J526)</f>
        <v>32612</v>
      </c>
      <c r="L526" s="1229" t="s">
        <v>7548</v>
      </c>
      <c r="M526" s="1229">
        <v>4500254864</v>
      </c>
      <c r="N526" s="1229" t="s">
        <v>7561</v>
      </c>
    </row>
    <row r="527" spans="1:14" s="630" customFormat="1" x14ac:dyDescent="0.25">
      <c r="A527" s="606" t="s">
        <v>305</v>
      </c>
      <c r="B527" s="615">
        <v>41907</v>
      </c>
      <c r="C527" s="118" t="s">
        <v>6253</v>
      </c>
      <c r="D527" s="119" t="s">
        <v>94</v>
      </c>
      <c r="E527" s="162">
        <v>10257971</v>
      </c>
      <c r="F527" s="119">
        <v>27372234</v>
      </c>
      <c r="G527" s="606">
        <v>2704003</v>
      </c>
      <c r="H527" s="120" t="str">
        <f>IF(G527="","",VLOOKUP(G527,ARANCEL!$B$5:$D$121,2,FALSE))</f>
        <v xml:space="preserve">CORONA PERIFERICA CON PERNO MUÑON COLADO </v>
      </c>
      <c r="I527" s="121" t="s">
        <v>321</v>
      </c>
      <c r="J527" s="119">
        <v>1</v>
      </c>
      <c r="K527" s="122">
        <f>IF(G527="","",VLOOKUP(G527,ARANCEL!$B$5:$D$121,3,FALSE)*J527)</f>
        <v>32612</v>
      </c>
      <c r="L527" s="1229" t="s">
        <v>7548</v>
      </c>
      <c r="M527" s="1229">
        <v>4500254864</v>
      </c>
      <c r="N527" s="1229" t="s">
        <v>7561</v>
      </c>
    </row>
    <row r="528" spans="1:14" s="624" customFormat="1" x14ac:dyDescent="0.25">
      <c r="A528" s="606" t="s">
        <v>305</v>
      </c>
      <c r="B528" s="615">
        <v>41948</v>
      </c>
      <c r="C528" s="607" t="s">
        <v>6253</v>
      </c>
      <c r="D528" s="606" t="s">
        <v>1241</v>
      </c>
      <c r="E528" s="608">
        <v>10276503</v>
      </c>
      <c r="F528" s="606">
        <v>28426258</v>
      </c>
      <c r="G528" s="606">
        <v>2705003</v>
      </c>
      <c r="H528" s="120" t="str">
        <f>IF(G528="","",VLOOKUP(G528,ARANCEL!$B$5:$D$121,2,FALSE))</f>
        <v>INCRUSTACION ESTETICA (ART-GLASS O CERAMICA)</v>
      </c>
      <c r="I528" s="121" t="s">
        <v>322</v>
      </c>
      <c r="J528" s="119">
        <v>1</v>
      </c>
      <c r="K528" s="122">
        <f>IF(G528="","",VLOOKUP(G528,ARANCEL!$B$5:$D$121,3,FALSE)*J528)</f>
        <v>15676</v>
      </c>
      <c r="L528" s="1235" t="str">
        <f>IF(E528="","","IMPAGO")</f>
        <v>IMPAGO</v>
      </c>
      <c r="M528" s="1235" t="str">
        <f>IF(L528="IMPAGO","SIN O.C.","")</f>
        <v>SIN O.C.</v>
      </c>
      <c r="N528" s="1235" t="str">
        <f>IF(L528="IMPAGO","SIN FACT.","")</f>
        <v>SIN FACT.</v>
      </c>
    </row>
    <row r="529" spans="1:14" s="637" customFormat="1" x14ac:dyDescent="0.25">
      <c r="A529" s="119" t="s">
        <v>313</v>
      </c>
      <c r="B529" s="164">
        <v>42017</v>
      </c>
      <c r="C529" s="118" t="s">
        <v>9347</v>
      </c>
      <c r="D529" s="119" t="s">
        <v>94</v>
      </c>
      <c r="E529" s="162">
        <v>10249712</v>
      </c>
      <c r="F529" s="119">
        <v>27516542</v>
      </c>
      <c r="G529" s="119">
        <v>2702002</v>
      </c>
      <c r="H529" s="120" t="str">
        <f>IF(G529="","",VLOOKUP(G529,ARANCEL!$B$5:$D$121,2,FALSE))</f>
        <v xml:space="preserve">LABORATORIO CORONA CEMENTADA SOBRE IMPLANTE </v>
      </c>
      <c r="I529" s="121"/>
      <c r="J529" s="119">
        <v>1</v>
      </c>
      <c r="K529" s="122">
        <f>IF(G529="","",VLOOKUP(G529,ARANCEL!$B$5:$D$121,3,FALSE)*J529)</f>
        <v>31878</v>
      </c>
      <c r="L529" s="1235" t="str">
        <f>IF(E529="","","IMPAGO")</f>
        <v>IMPAGO</v>
      </c>
      <c r="M529" s="1235" t="str">
        <f>IF(L529="IMPAGO","SIN O.C.","")</f>
        <v>SIN O.C.</v>
      </c>
      <c r="N529" s="1235" t="str">
        <f>IF(L529="IMPAGO","SIN FACT.","")</f>
        <v>SIN FACT.</v>
      </c>
    </row>
    <row r="530" spans="1:14" s="642" customFormat="1" x14ac:dyDescent="0.25">
      <c r="A530" s="606" t="s">
        <v>305</v>
      </c>
      <c r="B530" s="615">
        <v>41949</v>
      </c>
      <c r="C530" s="607" t="s">
        <v>8088</v>
      </c>
      <c r="D530" s="606" t="s">
        <v>2878</v>
      </c>
      <c r="E530" s="608">
        <v>10275805</v>
      </c>
      <c r="F530" s="606">
        <v>29296614</v>
      </c>
      <c r="G530" s="606">
        <v>2704005</v>
      </c>
      <c r="H530" s="120" t="str">
        <f>IF(G530="","",VLOOKUP(G530,ARANCEL!$B$5:$D$121,2,FALSE))</f>
        <v>PROVISORIO</v>
      </c>
      <c r="I530" s="121" t="s">
        <v>311</v>
      </c>
      <c r="J530" s="119">
        <v>1</v>
      </c>
      <c r="K530" s="122">
        <f>IF(G530="","",VLOOKUP(G530,ARANCEL!$B$5:$D$121,3,FALSE)*J530)</f>
        <v>3250</v>
      </c>
      <c r="L530" s="1229" t="s">
        <v>8279</v>
      </c>
      <c r="M530" s="1229">
        <v>4500260678</v>
      </c>
      <c r="N530" s="1229" t="s">
        <v>8297</v>
      </c>
    </row>
    <row r="531" spans="1:14" s="642" customFormat="1" x14ac:dyDescent="0.25">
      <c r="A531" s="628" t="s">
        <v>305</v>
      </c>
      <c r="B531" s="615">
        <v>41955</v>
      </c>
      <c r="C531" s="607" t="s">
        <v>8088</v>
      </c>
      <c r="D531" s="606" t="s">
        <v>2878</v>
      </c>
      <c r="E531" s="608">
        <v>10275805</v>
      </c>
      <c r="F531" s="606">
        <v>29296614</v>
      </c>
      <c r="G531" s="606">
        <v>2704003</v>
      </c>
      <c r="H531" s="120" t="str">
        <f>IF(G531="","",VLOOKUP(G531,ARANCEL!$B$5:$D$121,2,FALSE))</f>
        <v xml:space="preserve">CORONA PERIFERICA CON PERNO MUÑON COLADO </v>
      </c>
      <c r="I531" s="121" t="s">
        <v>311</v>
      </c>
      <c r="J531" s="119">
        <v>1</v>
      </c>
      <c r="K531" s="122">
        <f>IF(G531="","",VLOOKUP(G531,ARANCEL!$B$5:$D$121,3,FALSE)*J531)</f>
        <v>32612</v>
      </c>
      <c r="L531" s="1229" t="s">
        <v>8279</v>
      </c>
      <c r="M531" s="1229">
        <v>4500260678</v>
      </c>
      <c r="N531" s="1229" t="s">
        <v>8297</v>
      </c>
    </row>
    <row r="532" spans="1:14" s="642" customFormat="1" x14ac:dyDescent="0.25">
      <c r="A532" s="606" t="s">
        <v>305</v>
      </c>
      <c r="B532" s="615">
        <v>41698</v>
      </c>
      <c r="C532" s="607" t="s">
        <v>3159</v>
      </c>
      <c r="D532" s="606" t="s">
        <v>2168</v>
      </c>
      <c r="E532" s="608">
        <v>10178976</v>
      </c>
      <c r="F532" s="606">
        <v>25063645</v>
      </c>
      <c r="G532" s="606">
        <v>2704005</v>
      </c>
      <c r="H532" s="120" t="str">
        <f>IF(G532="","",VLOOKUP(G532,ARANCEL!$B$5:$D$121,2,FALSE))</f>
        <v>PROVISORIO</v>
      </c>
      <c r="I532" s="121" t="s">
        <v>312</v>
      </c>
      <c r="J532" s="119">
        <v>1</v>
      </c>
      <c r="K532" s="122">
        <f>IF(G532="","",VLOOKUP(G532,ARANCEL!$B$5:$D$121,3,FALSE)*J532)</f>
        <v>3250</v>
      </c>
      <c r="L532" s="1229" t="s">
        <v>3438</v>
      </c>
      <c r="M532" s="1229">
        <v>4500220802</v>
      </c>
      <c r="N532" s="1229">
        <v>8634</v>
      </c>
    </row>
    <row r="533" spans="1:14" s="642" customFormat="1" x14ac:dyDescent="0.25">
      <c r="A533" s="606" t="s">
        <v>305</v>
      </c>
      <c r="B533" s="615">
        <v>41706</v>
      </c>
      <c r="C533" s="118" t="s">
        <v>3159</v>
      </c>
      <c r="D533" s="119" t="s">
        <v>2168</v>
      </c>
      <c r="E533" s="162">
        <v>10178976</v>
      </c>
      <c r="F533" s="119">
        <v>25063645</v>
      </c>
      <c r="G533" s="606">
        <v>2704003</v>
      </c>
      <c r="H533" s="120" t="str">
        <f>IF(G533="","",VLOOKUP(G533,ARANCEL!$B$5:$D$121,2,FALSE))</f>
        <v xml:space="preserve">CORONA PERIFERICA CON PERNO MUÑON COLADO </v>
      </c>
      <c r="I533" s="121" t="s">
        <v>312</v>
      </c>
      <c r="J533" s="119">
        <v>1</v>
      </c>
      <c r="K533" s="122">
        <f>IF(G533="","",VLOOKUP(G533,ARANCEL!$B$5:$D$121,3,FALSE)*J533)</f>
        <v>32612</v>
      </c>
      <c r="L533" s="1229" t="s">
        <v>3438</v>
      </c>
      <c r="M533" s="1229">
        <v>4500220802</v>
      </c>
      <c r="N533" s="1229">
        <v>8634</v>
      </c>
    </row>
    <row r="534" spans="1:14" s="630" customFormat="1" x14ac:dyDescent="0.25">
      <c r="A534" s="606" t="s">
        <v>305</v>
      </c>
      <c r="B534" s="615">
        <v>41739</v>
      </c>
      <c r="C534" s="607" t="s">
        <v>4282</v>
      </c>
      <c r="D534" s="606" t="s">
        <v>94</v>
      </c>
      <c r="E534" s="608">
        <v>10193063</v>
      </c>
      <c r="F534" s="606">
        <v>25690227</v>
      </c>
      <c r="G534" s="606">
        <v>2707001</v>
      </c>
      <c r="H534" s="120" t="str">
        <f>IF(G534="","",VLOOKUP(G534,ARANCEL!$B$5:$D$121,2,FALSE))</f>
        <v xml:space="preserve">PLANO DE RELAJACION </v>
      </c>
      <c r="I534" s="121" t="s">
        <v>306</v>
      </c>
      <c r="J534" s="119">
        <v>1</v>
      </c>
      <c r="K534" s="122">
        <f>IF(G534="","",VLOOKUP(G534,ARANCEL!$B$5:$D$121,3,FALSE)*J534)</f>
        <v>9221</v>
      </c>
      <c r="L534" s="1229" t="s">
        <v>4612</v>
      </c>
      <c r="M534" s="1229">
        <v>4500230032</v>
      </c>
      <c r="N534" s="1229">
        <v>9212</v>
      </c>
    </row>
    <row r="535" spans="1:14" s="630" customFormat="1" x14ac:dyDescent="0.25">
      <c r="A535" s="606" t="s">
        <v>313</v>
      </c>
      <c r="B535" s="615">
        <v>42054</v>
      </c>
      <c r="C535" s="607" t="s">
        <v>9712</v>
      </c>
      <c r="D535" s="606"/>
      <c r="E535" s="608">
        <v>10312671</v>
      </c>
      <c r="F535" s="606">
        <v>30647981</v>
      </c>
      <c r="G535" s="606">
        <v>2704003</v>
      </c>
      <c r="H535" s="120" t="str">
        <f>IF(G535="","",VLOOKUP(G535,ARANCEL!$B$5:$D$121,2,FALSE))</f>
        <v xml:space="preserve">CORONA PERIFERICA CON PERNO MUÑON COLADO </v>
      </c>
      <c r="I535" s="121"/>
      <c r="J535" s="119">
        <v>1</v>
      </c>
      <c r="K535" s="122">
        <f>IF(G535="","",VLOOKUP(G535,ARANCEL!$B$5:$D$121,3,FALSE)*J535)</f>
        <v>32612</v>
      </c>
      <c r="L535" s="1235" t="str">
        <f>IF(E535="","","IMPAGO")</f>
        <v>IMPAGO</v>
      </c>
      <c r="M535" s="1235" t="str">
        <f>IF(L535="IMPAGO","SIN O.C.","")</f>
        <v>SIN O.C.</v>
      </c>
      <c r="N535" s="1235" t="str">
        <f>IF(L535="IMPAGO","SIN FACT.","")</f>
        <v>SIN FACT.</v>
      </c>
    </row>
    <row r="536" spans="1:14" s="630" customFormat="1" x14ac:dyDescent="0.25">
      <c r="A536" s="606" t="s">
        <v>305</v>
      </c>
      <c r="B536" s="615">
        <v>42054</v>
      </c>
      <c r="C536" s="607" t="s">
        <v>9712</v>
      </c>
      <c r="D536" s="606"/>
      <c r="E536" s="608">
        <v>10312671</v>
      </c>
      <c r="F536" s="606">
        <v>30647981</v>
      </c>
      <c r="G536" s="606">
        <v>2704005</v>
      </c>
      <c r="H536" s="120" t="str">
        <f>IF(G536="","",VLOOKUP(G536,ARANCEL!$B$5:$D$121,2,FALSE))</f>
        <v>PROVISORIO</v>
      </c>
      <c r="I536" s="121" t="s">
        <v>315</v>
      </c>
      <c r="J536" s="119">
        <v>1</v>
      </c>
      <c r="K536" s="122">
        <f>IF(G536="","",VLOOKUP(G536,ARANCEL!$B$5:$D$121,3,FALSE)*J536)</f>
        <v>3250</v>
      </c>
      <c r="L536" s="1235" t="str">
        <f>IF(E536="","","IMPAGO")</f>
        <v>IMPAGO</v>
      </c>
      <c r="M536" s="1235" t="str">
        <f>IF(L536="IMPAGO","SIN O.C.","")</f>
        <v>SIN O.C.</v>
      </c>
      <c r="N536" s="1235" t="str">
        <f>IF(L536="IMPAGO","SIN FACT.","")</f>
        <v>SIN FACT.</v>
      </c>
    </row>
    <row r="537" spans="1:14" s="624" customFormat="1" x14ac:dyDescent="0.25">
      <c r="A537" s="606" t="s">
        <v>313</v>
      </c>
      <c r="B537" s="615">
        <v>42054</v>
      </c>
      <c r="C537" s="607" t="s">
        <v>9712</v>
      </c>
      <c r="D537" s="606"/>
      <c r="E537" s="608">
        <v>10312671</v>
      </c>
      <c r="F537" s="606">
        <v>30647981</v>
      </c>
      <c r="G537" s="606">
        <v>2704005</v>
      </c>
      <c r="H537" s="120" t="str">
        <f>IF(G537="","",VLOOKUP(G537,ARANCEL!$B$5:$D$121,2,FALSE))</f>
        <v>PROVISORIO</v>
      </c>
      <c r="I537" s="121"/>
      <c r="J537" s="119">
        <v>1</v>
      </c>
      <c r="K537" s="122">
        <f>IF(G537="","",VLOOKUP(G537,ARANCEL!$B$5:$D$121,3,FALSE)*J537)</f>
        <v>3250</v>
      </c>
      <c r="L537" s="1235" t="str">
        <f>IF(E537="","","IMPAGO")</f>
        <v>IMPAGO</v>
      </c>
      <c r="M537" s="1235" t="str">
        <f>IF(L537="IMPAGO","SIN O.C.","")</f>
        <v>SIN O.C.</v>
      </c>
      <c r="N537" s="1235" t="str">
        <f>IF(L537="IMPAGO","SIN FACT.","")</f>
        <v>SIN FACT.</v>
      </c>
    </row>
    <row r="538" spans="1:14" s="630" customFormat="1" x14ac:dyDescent="0.25">
      <c r="A538" s="628" t="s">
        <v>313</v>
      </c>
      <c r="B538" s="1429">
        <v>41654.909004629626</v>
      </c>
      <c r="C538" s="1176" t="s">
        <v>2225</v>
      </c>
      <c r="D538" s="628" t="s">
        <v>2224</v>
      </c>
      <c r="E538" s="1177">
        <v>10167629</v>
      </c>
      <c r="F538" s="628">
        <v>23907551</v>
      </c>
      <c r="G538" s="628">
        <v>2706008</v>
      </c>
      <c r="H538" s="191" t="str">
        <f>IF(G538="","",VLOOKUP(G538,ARANCEL!$B$5:$D$121,2,FALSE))</f>
        <v xml:space="preserve">PROTESIS METALICA TERMINADA </v>
      </c>
      <c r="I538" s="170"/>
      <c r="J538" s="169">
        <v>1</v>
      </c>
      <c r="K538" s="190">
        <f>IF(G538="","",VLOOKUP(G538,ARANCEL!$B$5:$D$121,3,FALSE)*J538)</f>
        <v>39483</v>
      </c>
      <c r="L538" s="1238" t="s">
        <v>597</v>
      </c>
      <c r="M538" s="1238">
        <v>4500211695</v>
      </c>
      <c r="N538" s="1238">
        <v>8207</v>
      </c>
    </row>
    <row r="539" spans="1:14" s="646" customFormat="1" x14ac:dyDescent="0.25">
      <c r="A539" s="606" t="s">
        <v>305</v>
      </c>
      <c r="B539" s="615">
        <v>42013</v>
      </c>
      <c r="C539" s="607" t="s">
        <v>9422</v>
      </c>
      <c r="D539" s="606" t="s">
        <v>957</v>
      </c>
      <c r="E539" s="608">
        <v>10306972</v>
      </c>
      <c r="F539" s="606">
        <v>29935622</v>
      </c>
      <c r="G539" s="606">
        <v>2708001</v>
      </c>
      <c r="H539" s="120" t="str">
        <f>IF(G539="","",VLOOKUP(G539,ARANCEL!$B$5:$D$121,2,FALSE))</f>
        <v xml:space="preserve">PLACA DE ORTODONCIA SIN TORNILLO </v>
      </c>
      <c r="I539" s="121" t="s">
        <v>306</v>
      </c>
      <c r="J539" s="119">
        <v>1</v>
      </c>
      <c r="K539" s="122">
        <f>IF(G539="","",VLOOKUP(G539,ARANCEL!$B$5:$D$121,3,FALSE)*J539)</f>
        <v>17997</v>
      </c>
      <c r="L539" s="1235" t="str">
        <f>IF(E539="","","IMPAGO")</f>
        <v>IMPAGO</v>
      </c>
      <c r="M539" s="1235" t="str">
        <f>IF(L539="IMPAGO","SIN O.C.","")</f>
        <v>SIN O.C.</v>
      </c>
      <c r="N539" s="1235" t="str">
        <f>IF(L539="IMPAGO","SIN FACT.","")</f>
        <v>SIN FACT.</v>
      </c>
    </row>
    <row r="540" spans="1:14" s="644" customFormat="1" x14ac:dyDescent="0.25">
      <c r="A540" s="606" t="s">
        <v>305</v>
      </c>
      <c r="B540" s="615">
        <v>41702</v>
      </c>
      <c r="C540" s="607" t="s">
        <v>3201</v>
      </c>
      <c r="D540" s="606" t="s">
        <v>96</v>
      </c>
      <c r="E540" s="608">
        <v>10179590</v>
      </c>
      <c r="F540" s="606">
        <v>25296310</v>
      </c>
      <c r="G540" s="606">
        <v>2705003</v>
      </c>
      <c r="H540" s="120" t="str">
        <f>IF(G540="","",VLOOKUP(G540,ARANCEL!$B$5:$D$121,2,FALSE))</f>
        <v>INCRUSTACION ESTETICA (ART-GLASS O CERAMICA)</v>
      </c>
      <c r="I540" s="121" t="s">
        <v>326</v>
      </c>
      <c r="J540" s="119">
        <v>1</v>
      </c>
      <c r="K540" s="122">
        <f>IF(G540="","",VLOOKUP(G540,ARANCEL!$B$5:$D$121,3,FALSE)*J540)</f>
        <v>15676</v>
      </c>
      <c r="L540" s="1229" t="s">
        <v>8279</v>
      </c>
      <c r="M540" s="1229">
        <v>4500259067</v>
      </c>
      <c r="N540" s="1229" t="s">
        <v>8285</v>
      </c>
    </row>
    <row r="541" spans="1:14" s="644" customFormat="1" x14ac:dyDescent="0.25">
      <c r="A541" s="606" t="s">
        <v>305</v>
      </c>
      <c r="B541" s="615">
        <v>41999</v>
      </c>
      <c r="C541" s="607" t="s">
        <v>9153</v>
      </c>
      <c r="D541" s="606" t="s">
        <v>91</v>
      </c>
      <c r="E541" s="608">
        <v>10301470</v>
      </c>
      <c r="F541" s="606">
        <v>30031235</v>
      </c>
      <c r="G541" s="606">
        <v>2704005</v>
      </c>
      <c r="H541" s="120" t="str">
        <f>IF(G541="","",VLOOKUP(G541,ARANCEL!$B$5:$D$121,2,FALSE))</f>
        <v>PROVISORIO</v>
      </c>
      <c r="I541" s="121" t="s">
        <v>326</v>
      </c>
      <c r="J541" s="119">
        <v>1</v>
      </c>
      <c r="K541" s="122">
        <f>IF(G541="","",VLOOKUP(G541,ARANCEL!$B$5:$D$121,3,FALSE)*J541)</f>
        <v>3250</v>
      </c>
      <c r="L541" s="1349" t="s">
        <v>9431</v>
      </c>
      <c r="M541" s="1349">
        <v>4500269293</v>
      </c>
      <c r="N541" s="1349" t="s">
        <v>9455</v>
      </c>
    </row>
    <row r="542" spans="1:14" s="644" customFormat="1" x14ac:dyDescent="0.25">
      <c r="A542" s="606" t="s">
        <v>606</v>
      </c>
      <c r="B542" s="615">
        <v>42020</v>
      </c>
      <c r="C542" s="607" t="s">
        <v>9153</v>
      </c>
      <c r="D542" s="606" t="s">
        <v>91</v>
      </c>
      <c r="E542" s="608">
        <v>10301470</v>
      </c>
      <c r="F542" s="606">
        <v>30031235</v>
      </c>
      <c r="G542" s="606">
        <v>2704003</v>
      </c>
      <c r="H542" s="120" t="str">
        <f>IF(G542="","",VLOOKUP(G542,ARANCEL!$B$5:$D$121,2,FALSE))</f>
        <v xml:space="preserve">CORONA PERIFERICA CON PERNO MUÑON COLADO </v>
      </c>
      <c r="I542" s="121" t="s">
        <v>326</v>
      </c>
      <c r="J542" s="119">
        <v>1</v>
      </c>
      <c r="K542" s="122">
        <f>IF(G542="","",VLOOKUP(G542,ARANCEL!$B$5:$D$121,3,FALSE)*J542)</f>
        <v>32612</v>
      </c>
      <c r="L542" s="1235" t="str">
        <f>IF(E542="","","IMPAGO")</f>
        <v>IMPAGO</v>
      </c>
      <c r="M542" s="1235" t="str">
        <f>IF(L542="IMPAGO","SIN O.C.","")</f>
        <v>SIN O.C.</v>
      </c>
      <c r="N542" s="1235" t="str">
        <f>IF(L542="IMPAGO","SIN FACT.","")</f>
        <v>SIN FACT.</v>
      </c>
    </row>
    <row r="543" spans="1:14" s="644" customFormat="1" x14ac:dyDescent="0.25">
      <c r="A543" s="606" t="s">
        <v>305</v>
      </c>
      <c r="B543" s="615">
        <v>41710</v>
      </c>
      <c r="C543" s="607" t="s">
        <v>3391</v>
      </c>
      <c r="D543" s="606" t="s">
        <v>2162</v>
      </c>
      <c r="E543" s="608">
        <v>10181461</v>
      </c>
      <c r="F543" s="606">
        <v>25474803</v>
      </c>
      <c r="G543" s="606">
        <v>2704005</v>
      </c>
      <c r="H543" s="120" t="str">
        <f>IF(G543="","",VLOOKUP(G543,ARANCEL!$B$5:$D$121,2,FALSE))</f>
        <v>PROVISORIO</v>
      </c>
      <c r="I543" s="121" t="s">
        <v>325</v>
      </c>
      <c r="J543" s="119">
        <v>1</v>
      </c>
      <c r="K543" s="122">
        <f>IF(G543="","",VLOOKUP(G543,ARANCEL!$B$5:$D$121,3,FALSE)*J543)</f>
        <v>3250</v>
      </c>
      <c r="L543" s="1229" t="s">
        <v>3058</v>
      </c>
      <c r="M543" s="1229">
        <v>4500225672</v>
      </c>
      <c r="N543" s="1229">
        <v>8931</v>
      </c>
    </row>
    <row r="544" spans="1:14" s="644" customFormat="1" x14ac:dyDescent="0.25">
      <c r="A544" s="606" t="s">
        <v>305</v>
      </c>
      <c r="B544" s="615">
        <v>41732</v>
      </c>
      <c r="C544" s="607" t="s">
        <v>3391</v>
      </c>
      <c r="D544" s="606" t="s">
        <v>2162</v>
      </c>
      <c r="E544" s="608">
        <v>10181461</v>
      </c>
      <c r="F544" s="606">
        <v>25474803</v>
      </c>
      <c r="G544" s="606">
        <v>2704003</v>
      </c>
      <c r="H544" s="120" t="str">
        <f>IF(G544="","",VLOOKUP(G544,ARANCEL!$B$5:$D$121,2,FALSE))</f>
        <v xml:space="preserve">CORONA PERIFERICA CON PERNO MUÑON COLADO </v>
      </c>
      <c r="I544" s="121" t="s">
        <v>325</v>
      </c>
      <c r="J544" s="119">
        <v>1</v>
      </c>
      <c r="K544" s="122">
        <f>IF(G544="","",VLOOKUP(G544,ARANCEL!$B$5:$D$121,3,FALSE)*J544)</f>
        <v>32612</v>
      </c>
      <c r="L544" s="1229" t="s">
        <v>4612</v>
      </c>
      <c r="M544" s="1229">
        <v>4500230028</v>
      </c>
      <c r="N544" s="1229">
        <v>9210</v>
      </c>
    </row>
    <row r="545" spans="1:14" s="644" customFormat="1" x14ac:dyDescent="0.25">
      <c r="A545" s="606" t="s">
        <v>305</v>
      </c>
      <c r="B545" s="615">
        <v>41694</v>
      </c>
      <c r="C545" s="607" t="s">
        <v>2223</v>
      </c>
      <c r="D545" s="606" t="s">
        <v>91</v>
      </c>
      <c r="E545" s="608">
        <v>10165155</v>
      </c>
      <c r="F545" s="606">
        <v>23544044</v>
      </c>
      <c r="G545" s="606">
        <v>2704003</v>
      </c>
      <c r="H545" s="120" t="str">
        <f>IF(G545="","",VLOOKUP(G545,ARANCEL!$B$5:$D$121,2,FALSE))</f>
        <v xml:space="preserve">CORONA PERIFERICA CON PERNO MUÑON COLADO </v>
      </c>
      <c r="I545" s="121" t="s">
        <v>322</v>
      </c>
      <c r="J545" s="119">
        <v>1</v>
      </c>
      <c r="K545" s="122">
        <f>IF(G545="","",VLOOKUP(G545,ARANCEL!$B$5:$D$121,3,FALSE)*J545)</f>
        <v>32612</v>
      </c>
      <c r="L545" s="1229" t="s">
        <v>4612</v>
      </c>
      <c r="M545" s="1229">
        <v>4500230028</v>
      </c>
      <c r="N545" s="1229">
        <v>9210</v>
      </c>
    </row>
    <row r="546" spans="1:14" s="595" customFormat="1" x14ac:dyDescent="0.25">
      <c r="A546" s="555" t="s">
        <v>305</v>
      </c>
      <c r="B546" s="556">
        <v>42012</v>
      </c>
      <c r="C546" s="557" t="s">
        <v>2223</v>
      </c>
      <c r="D546" s="555" t="s">
        <v>91</v>
      </c>
      <c r="E546" s="558">
        <v>10306460</v>
      </c>
      <c r="F546" s="555">
        <v>30304773</v>
      </c>
      <c r="G546" s="555">
        <v>2704005</v>
      </c>
      <c r="H546" s="120" t="str">
        <f>IF(G546="","",VLOOKUP(G546,ARANCEL!$B$5:$D$121,2,FALSE))</f>
        <v>PROVISORIO</v>
      </c>
      <c r="I546" s="121" t="s">
        <v>319</v>
      </c>
      <c r="J546" s="119">
        <v>1</v>
      </c>
      <c r="K546" s="122">
        <f>IF(G546="","",VLOOKUP(G546,ARANCEL!$B$5:$D$121,3,FALSE)*J546)</f>
        <v>3250</v>
      </c>
      <c r="L546" s="1235" t="str">
        <f>IF(E546="","","IMPAGO")</f>
        <v>IMPAGO</v>
      </c>
      <c r="M546" s="1235" t="str">
        <f>IF(L546="IMPAGO","SIN O.C.","")</f>
        <v>SIN O.C.</v>
      </c>
      <c r="N546" s="1235" t="str">
        <f>IF(L546="IMPAGO","SIN FACT.","")</f>
        <v>SIN FACT.</v>
      </c>
    </row>
    <row r="547" spans="1:14" s="651" customFormat="1" x14ac:dyDescent="0.25">
      <c r="A547" s="606" t="s">
        <v>606</v>
      </c>
      <c r="B547" s="615">
        <v>42027</v>
      </c>
      <c r="C547" s="607" t="s">
        <v>2223</v>
      </c>
      <c r="D547" s="606" t="s">
        <v>91</v>
      </c>
      <c r="E547" s="608">
        <v>10306460</v>
      </c>
      <c r="F547" s="606">
        <v>30304773</v>
      </c>
      <c r="G547" s="606">
        <v>2704003</v>
      </c>
      <c r="H547" s="120" t="str">
        <f>IF(G547="","",VLOOKUP(G547,ARANCEL!$B$5:$D$121,2,FALSE))</f>
        <v xml:space="preserve">CORONA PERIFERICA CON PERNO MUÑON COLADO </v>
      </c>
      <c r="I547" s="121" t="s">
        <v>319</v>
      </c>
      <c r="J547" s="119">
        <v>1</v>
      </c>
      <c r="K547" s="122">
        <f>IF(G547="","",VLOOKUP(G547,ARANCEL!$B$5:$D$121,3,FALSE)*J547)</f>
        <v>32612</v>
      </c>
      <c r="L547" s="1235" t="str">
        <f>IF(E547="","","IMPAGO")</f>
        <v>IMPAGO</v>
      </c>
      <c r="M547" s="1235" t="str">
        <f>IF(L547="IMPAGO","SIN O.C.","")</f>
        <v>SIN O.C.</v>
      </c>
      <c r="N547" s="1235" t="str">
        <f>IF(L547="IMPAGO","SIN FACT.","")</f>
        <v>SIN FACT.</v>
      </c>
    </row>
    <row r="548" spans="1:14" s="378" customFormat="1" x14ac:dyDescent="0.25">
      <c r="A548" s="119" t="s">
        <v>305</v>
      </c>
      <c r="B548" s="164">
        <v>42007</v>
      </c>
      <c r="C548" s="118" t="s">
        <v>9189</v>
      </c>
      <c r="D548" s="119" t="s">
        <v>91</v>
      </c>
      <c r="E548" s="162">
        <v>10302579</v>
      </c>
      <c r="F548" s="119">
        <v>30294306</v>
      </c>
      <c r="G548" s="119">
        <v>2704005</v>
      </c>
      <c r="H548" s="120" t="str">
        <f>IF(G548="","",VLOOKUP(G548,ARANCEL!$B$5:$D$121,2,FALSE))</f>
        <v>PROVISORIO</v>
      </c>
      <c r="I548" s="121"/>
      <c r="J548" s="119">
        <v>1</v>
      </c>
      <c r="K548" s="122">
        <f>IF(G548="","",VLOOKUP(G548,ARANCEL!$B$5:$D$121,3,FALSE)*J548)</f>
        <v>3250</v>
      </c>
      <c r="L548" s="1349" t="s">
        <v>9431</v>
      </c>
      <c r="M548" s="1349">
        <v>4500269293</v>
      </c>
      <c r="N548" s="1349" t="s">
        <v>9455</v>
      </c>
    </row>
    <row r="549" spans="1:14" s="624" customFormat="1" x14ac:dyDescent="0.25">
      <c r="A549" s="606" t="s">
        <v>305</v>
      </c>
      <c r="B549" s="615">
        <v>41793</v>
      </c>
      <c r="C549" s="118" t="s">
        <v>4884</v>
      </c>
      <c r="D549" s="119" t="s">
        <v>97</v>
      </c>
      <c r="E549" s="162">
        <v>10206861</v>
      </c>
      <c r="F549" s="119">
        <v>26263364</v>
      </c>
      <c r="G549" s="606">
        <v>2705003</v>
      </c>
      <c r="H549" s="120" t="str">
        <f>IF(G549="","",VLOOKUP(G549,ARANCEL!$B$5:$D$121,2,FALSE))</f>
        <v>INCRUSTACION ESTETICA (ART-GLASS O CERAMICA)</v>
      </c>
      <c r="I549" s="121" t="s">
        <v>337</v>
      </c>
      <c r="J549" s="119">
        <v>1</v>
      </c>
      <c r="K549" s="122">
        <f>IF(G549="","",VLOOKUP(G549,ARANCEL!$B$5:$D$121,3,FALSE)*J549)</f>
        <v>15676</v>
      </c>
      <c r="L549" s="1229" t="s">
        <v>5742</v>
      </c>
      <c r="M549" s="1229">
        <v>4500239478</v>
      </c>
      <c r="N549" s="1229" t="s">
        <v>5757</v>
      </c>
    </row>
    <row r="550" spans="1:14" s="624" customFormat="1" x14ac:dyDescent="0.25">
      <c r="A550" s="165" t="s">
        <v>305</v>
      </c>
      <c r="B550" s="164">
        <v>41795</v>
      </c>
      <c r="C550" s="118" t="s">
        <v>4884</v>
      </c>
      <c r="D550" s="119" t="s">
        <v>97</v>
      </c>
      <c r="E550" s="162">
        <v>10206861</v>
      </c>
      <c r="F550" s="119">
        <v>26263364</v>
      </c>
      <c r="G550" s="119">
        <v>2705003</v>
      </c>
      <c r="H550" s="120" t="str">
        <f>IF(G550="","",VLOOKUP(G550,ARANCEL!$B$5:$D$121,2,FALSE))</f>
        <v>INCRUSTACION ESTETICA (ART-GLASS O CERAMICA)</v>
      </c>
      <c r="I550" s="121" t="s">
        <v>317</v>
      </c>
      <c r="J550" s="119">
        <v>1</v>
      </c>
      <c r="K550" s="122">
        <f>IF(G550="","",VLOOKUP(G550,ARANCEL!$B$5:$D$121,3,FALSE)*J550)</f>
        <v>15676</v>
      </c>
      <c r="L550" s="1235" t="str">
        <f>IF(E550="","","IMPAGO")</f>
        <v>IMPAGO</v>
      </c>
      <c r="M550" s="1235" t="str">
        <f>IF(L550="IMPAGO","SIN O.C.","")</f>
        <v>SIN O.C.</v>
      </c>
      <c r="N550" s="1235" t="str">
        <f>IF(L550="IMPAGO","SIN FACT.","")</f>
        <v>SIN FACT.</v>
      </c>
    </row>
    <row r="551" spans="1:14" x14ac:dyDescent="0.25">
      <c r="A551" s="119" t="s">
        <v>305</v>
      </c>
      <c r="B551" s="164">
        <v>41659</v>
      </c>
      <c r="C551" s="118" t="s">
        <v>2222</v>
      </c>
      <c r="D551" s="119" t="s">
        <v>91</v>
      </c>
      <c r="E551" s="162">
        <v>10170171</v>
      </c>
      <c r="F551" s="119">
        <v>24678368</v>
      </c>
      <c r="G551" s="119">
        <v>2704005</v>
      </c>
      <c r="H551" s="120" t="str">
        <f>IF(G551="","",VLOOKUP(G551,ARANCEL!$B$5:$D$121,2,FALSE))</f>
        <v>PROVISORIO</v>
      </c>
      <c r="I551" s="121" t="s">
        <v>355</v>
      </c>
      <c r="J551" s="119">
        <v>2</v>
      </c>
      <c r="K551" s="122">
        <f>IF(G551="","",VLOOKUP(G551,ARANCEL!$B$5:$D$121,3,FALSE)*J551)</f>
        <v>6500</v>
      </c>
      <c r="L551" s="1229" t="s">
        <v>2842</v>
      </c>
      <c r="M551" s="1229">
        <v>4500216239</v>
      </c>
      <c r="N551" s="1229">
        <v>8410</v>
      </c>
    </row>
    <row r="552" spans="1:14" s="624" customFormat="1" x14ac:dyDescent="0.25">
      <c r="A552" s="555" t="s">
        <v>305</v>
      </c>
      <c r="B552" s="1469">
        <v>41673</v>
      </c>
      <c r="C552" s="557" t="s">
        <v>2222</v>
      </c>
      <c r="D552" s="555" t="s">
        <v>91</v>
      </c>
      <c r="E552" s="558">
        <v>10170171</v>
      </c>
      <c r="F552" s="555">
        <v>24678368</v>
      </c>
      <c r="G552" s="555">
        <v>2704003</v>
      </c>
      <c r="H552" s="120" t="str">
        <f>IF(G552="","",VLOOKUP(G552,ARANCEL!$B$5:$D$121,2,FALSE))</f>
        <v xml:space="preserve">CORONA PERIFERICA CON PERNO MUÑON COLADO </v>
      </c>
      <c r="I552" s="121" t="s">
        <v>355</v>
      </c>
      <c r="J552" s="119">
        <v>2</v>
      </c>
      <c r="K552" s="122">
        <f>IF(G552="","",VLOOKUP(G552,ARANCEL!$B$5:$D$121,3,FALSE)*J552)</f>
        <v>65224</v>
      </c>
      <c r="L552" s="1229" t="s">
        <v>3438</v>
      </c>
      <c r="M552" s="1229">
        <v>4500220799</v>
      </c>
      <c r="N552" s="1229">
        <v>8632</v>
      </c>
    </row>
    <row r="553" spans="1:14" s="651" customFormat="1" x14ac:dyDescent="0.25">
      <c r="A553" s="606" t="s">
        <v>305</v>
      </c>
      <c r="B553" s="615">
        <v>41825</v>
      </c>
      <c r="C553" s="607" t="s">
        <v>2222</v>
      </c>
      <c r="D553" s="606" t="s">
        <v>91</v>
      </c>
      <c r="E553" s="608">
        <v>10220307</v>
      </c>
      <c r="F553" s="606">
        <v>25906942</v>
      </c>
      <c r="G553" s="606">
        <v>2704003</v>
      </c>
      <c r="H553" s="120" t="str">
        <f>IF(G553="","",VLOOKUP(G553,ARANCEL!$B$5:$D$121,2,FALSE))</f>
        <v xml:space="preserve">CORONA PERIFERICA CON PERNO MUÑON COLADO </v>
      </c>
      <c r="I553" s="121" t="s">
        <v>618</v>
      </c>
      <c r="J553" s="119">
        <v>1</v>
      </c>
      <c r="K553" s="122">
        <f>IF(G553="","",VLOOKUP(G553,ARANCEL!$B$5:$D$121,3,FALSE)*J553)</f>
        <v>32612</v>
      </c>
      <c r="L553" s="1229" t="s">
        <v>6017</v>
      </c>
      <c r="M553" s="1229">
        <v>4500243713</v>
      </c>
      <c r="N553" s="1229">
        <v>9796</v>
      </c>
    </row>
    <row r="554" spans="1:14" s="653" customFormat="1" x14ac:dyDescent="0.25">
      <c r="A554" s="606" t="s">
        <v>305</v>
      </c>
      <c r="B554" s="615">
        <v>41642</v>
      </c>
      <c r="C554" s="607" t="s">
        <v>2221</v>
      </c>
      <c r="D554" s="606" t="s">
        <v>94</v>
      </c>
      <c r="E554" s="608">
        <v>10168476</v>
      </c>
      <c r="F554" s="606">
        <v>22463713</v>
      </c>
      <c r="G554" s="606">
        <v>2702048</v>
      </c>
      <c r="H554" s="120" t="str">
        <f>IF(G554="","",VLOOKUP(G554,ARANCEL!$B$5:$D$121,2,FALSE))</f>
        <v xml:space="preserve">SERVICIO LAB. IMPLANTE CORONA CEMENTADA/ATORNILLADA </v>
      </c>
      <c r="I554" s="121" t="s">
        <v>309</v>
      </c>
      <c r="J554" s="119">
        <v>1</v>
      </c>
      <c r="K554" s="122">
        <f>IF(G554="","",VLOOKUP(G554,ARANCEL!$B$5:$D$121,3,FALSE)*J554)</f>
        <v>43857</v>
      </c>
      <c r="L554" s="1229" t="s">
        <v>8279</v>
      </c>
      <c r="M554" s="1229">
        <v>4500259067</v>
      </c>
      <c r="N554" s="1229" t="s">
        <v>8285</v>
      </c>
    </row>
    <row r="555" spans="1:14" s="653" customFormat="1" x14ac:dyDescent="0.25">
      <c r="A555" s="606" t="s">
        <v>305</v>
      </c>
      <c r="B555" s="615">
        <v>41796</v>
      </c>
      <c r="C555" s="118" t="s">
        <v>5069</v>
      </c>
      <c r="D555" s="119" t="s">
        <v>2168</v>
      </c>
      <c r="E555" s="162">
        <v>10208993</v>
      </c>
      <c r="F555" s="119">
        <v>26825885</v>
      </c>
      <c r="G555" s="119">
        <v>2704015</v>
      </c>
      <c r="H555" s="120" t="str">
        <f>IF(G555="","",VLOOKUP(G555,ARANCEL!$B$5:$D$121,2,FALSE))</f>
        <v xml:space="preserve">CORONA IN CERAM </v>
      </c>
      <c r="I555" s="121" t="s">
        <v>317</v>
      </c>
      <c r="J555" s="119">
        <v>1</v>
      </c>
      <c r="K555" s="122">
        <f>IF(G555="","",VLOOKUP(G555,ARANCEL!$B$5:$D$121,3,FALSE)*J555)</f>
        <v>42733</v>
      </c>
      <c r="L555" s="1229" t="s">
        <v>5742</v>
      </c>
      <c r="M555" s="1229">
        <v>4500239478</v>
      </c>
      <c r="N555" s="1229" t="s">
        <v>5757</v>
      </c>
    </row>
    <row r="556" spans="1:14" s="653" customFormat="1" x14ac:dyDescent="0.25">
      <c r="A556" s="606" t="s">
        <v>313</v>
      </c>
      <c r="B556" s="615">
        <v>41815</v>
      </c>
      <c r="C556" s="118" t="s">
        <v>5069</v>
      </c>
      <c r="D556" s="119" t="s">
        <v>2168</v>
      </c>
      <c r="E556" s="162">
        <v>10208993</v>
      </c>
      <c r="F556" s="119">
        <v>26825885</v>
      </c>
      <c r="G556" s="606">
        <v>2704012</v>
      </c>
      <c r="H556" s="120" t="str">
        <f>IF(G556="","",VLOOKUP(G556,ARANCEL!$B$5:$D$121,2,FALSE))</f>
        <v xml:space="preserve">INTERMEDIARIO O PONTICO </v>
      </c>
      <c r="I556" s="121"/>
      <c r="J556" s="119">
        <v>1</v>
      </c>
      <c r="K556" s="122">
        <f>IF(G556="","",VLOOKUP(G556,ARANCEL!$B$5:$D$121,3,FALSE)*J556)</f>
        <v>25122</v>
      </c>
      <c r="L556" s="1235" t="str">
        <f>IF(E556="","","IMPAGO")</f>
        <v>IMPAGO</v>
      </c>
      <c r="M556" s="1235" t="str">
        <f>IF(L556="IMPAGO","SIN O.C.","")</f>
        <v>SIN O.C.</v>
      </c>
      <c r="N556" s="1235" t="str">
        <f>IF(L556="IMPAGO","SIN FACT.","")</f>
        <v>SIN FACT.</v>
      </c>
    </row>
    <row r="557" spans="1:14" s="653" customFormat="1" x14ac:dyDescent="0.25">
      <c r="A557" s="606" t="s">
        <v>305</v>
      </c>
      <c r="B557" s="615">
        <v>41853</v>
      </c>
      <c r="C557" s="607" t="s">
        <v>2218</v>
      </c>
      <c r="D557" s="606" t="s">
        <v>2162</v>
      </c>
      <c r="E557" s="608">
        <v>10234985</v>
      </c>
      <c r="F557" s="606">
        <v>27771407</v>
      </c>
      <c r="G557" s="606">
        <v>2704005</v>
      </c>
      <c r="H557" s="120" t="str">
        <f>IF(G557="","",VLOOKUP(G557,ARANCEL!$B$5:$D$121,2,FALSE))</f>
        <v>PROVISORIO</v>
      </c>
      <c r="I557" s="121" t="s">
        <v>316</v>
      </c>
      <c r="J557" s="119">
        <v>1</v>
      </c>
      <c r="K557" s="122">
        <f>IF(G557="","",VLOOKUP(G557,ARANCEL!$B$5:$D$121,3,FALSE)*J557)</f>
        <v>3250</v>
      </c>
      <c r="L557" s="1229" t="s">
        <v>6017</v>
      </c>
      <c r="M557" s="1229">
        <v>4500245545</v>
      </c>
      <c r="N557" s="1229">
        <v>9815</v>
      </c>
    </row>
    <row r="558" spans="1:14" s="658" customFormat="1" x14ac:dyDescent="0.25">
      <c r="A558" s="606" t="s">
        <v>305</v>
      </c>
      <c r="B558" s="615">
        <v>41862</v>
      </c>
      <c r="C558" s="607" t="s">
        <v>2218</v>
      </c>
      <c r="D558" s="606" t="s">
        <v>2162</v>
      </c>
      <c r="E558" s="608">
        <v>10234985</v>
      </c>
      <c r="F558" s="606">
        <v>27771407</v>
      </c>
      <c r="G558" s="606">
        <v>2704001</v>
      </c>
      <c r="H558" s="120" t="str">
        <f>IF(G558="","",VLOOKUP(G558,ARANCEL!$B$5:$D$121,2,FALSE))</f>
        <v xml:space="preserve">CORONA DE SUSTITUCION </v>
      </c>
      <c r="I558" s="121" t="s">
        <v>316</v>
      </c>
      <c r="J558" s="119">
        <v>1</v>
      </c>
      <c r="K558" s="122">
        <f>IF(G558="","",VLOOKUP(G558,ARANCEL!$B$5:$D$121,3,FALSE)*J558)</f>
        <v>25865</v>
      </c>
      <c r="L558" s="1235" t="str">
        <f>IF(E558="","","IMPAGO")</f>
        <v>IMPAGO</v>
      </c>
      <c r="M558" s="1235" t="str">
        <f>IF(L558="IMPAGO","SIN O.C.","")</f>
        <v>SIN O.C.</v>
      </c>
      <c r="N558" s="1235" t="str">
        <f>IF(L558="IMPAGO","SIN FACT.","")</f>
        <v>SIN FACT.</v>
      </c>
    </row>
    <row r="559" spans="1:14" s="658" customFormat="1" x14ac:dyDescent="0.25">
      <c r="A559" s="606" t="s">
        <v>305</v>
      </c>
      <c r="B559" s="615">
        <v>41771</v>
      </c>
      <c r="C559" s="607" t="s">
        <v>4531</v>
      </c>
      <c r="D559" s="606" t="s">
        <v>93</v>
      </c>
      <c r="E559" s="608">
        <v>10197631</v>
      </c>
      <c r="F559" s="606">
        <v>25727154</v>
      </c>
      <c r="G559" s="606">
        <v>2704005</v>
      </c>
      <c r="H559" s="120" t="str">
        <f>IF(G559="","",VLOOKUP(G559,ARANCEL!$B$5:$D$121,2,FALSE))</f>
        <v>PROVISORIO</v>
      </c>
      <c r="I559" s="121" t="s">
        <v>788</v>
      </c>
      <c r="J559" s="119">
        <v>2</v>
      </c>
      <c r="K559" s="122">
        <f>IF(G559="","",VLOOKUP(G559,ARANCEL!$B$5:$D$121,3,FALSE)*J559)</f>
        <v>6500</v>
      </c>
      <c r="L559" s="1229" t="s">
        <v>5292</v>
      </c>
      <c r="M559" s="1229">
        <v>4500235516</v>
      </c>
      <c r="N559" s="1229">
        <v>9400</v>
      </c>
    </row>
    <row r="560" spans="1:14" s="649" customFormat="1" x14ac:dyDescent="0.25">
      <c r="A560" s="606" t="s">
        <v>313</v>
      </c>
      <c r="B560" s="615">
        <v>41771</v>
      </c>
      <c r="C560" s="607" t="s">
        <v>4531</v>
      </c>
      <c r="D560" s="606" t="s">
        <v>93</v>
      </c>
      <c r="E560" s="608">
        <v>10197631</v>
      </c>
      <c r="F560" s="606">
        <v>25727154</v>
      </c>
      <c r="G560" s="606">
        <v>2704003</v>
      </c>
      <c r="H560" s="120" t="str">
        <f>IF(G560="","",VLOOKUP(G560,ARANCEL!$B$5:$D$121,2,FALSE))</f>
        <v xml:space="preserve">CORONA PERIFERICA CON PERNO MUÑON COLADO </v>
      </c>
      <c r="I560" s="121"/>
      <c r="J560" s="119">
        <v>1</v>
      </c>
      <c r="K560" s="122">
        <f>IF(G560="","",VLOOKUP(G560,ARANCEL!$B$5:$D$121,3,FALSE)*J560)</f>
        <v>32612</v>
      </c>
      <c r="L560" s="1235" t="str">
        <f>IF(E560="","","IMPAGO")</f>
        <v>IMPAGO</v>
      </c>
      <c r="M560" s="1235" t="str">
        <f>IF(L560="IMPAGO","SIN O.C.","")</f>
        <v>SIN O.C.</v>
      </c>
      <c r="N560" s="1235" t="str">
        <f>IF(L560="IMPAGO","SIN FACT.","")</f>
        <v>SIN FACT.</v>
      </c>
    </row>
    <row r="561" spans="1:14" s="649" customFormat="1" x14ac:dyDescent="0.25">
      <c r="A561" s="606" t="s">
        <v>305</v>
      </c>
      <c r="B561" s="615">
        <v>41838</v>
      </c>
      <c r="C561" s="607" t="s">
        <v>5849</v>
      </c>
      <c r="D561" s="606" t="s">
        <v>92</v>
      </c>
      <c r="E561" s="608">
        <v>10227334</v>
      </c>
      <c r="F561" s="606">
        <v>27625949</v>
      </c>
      <c r="G561" s="606">
        <v>2704005</v>
      </c>
      <c r="H561" s="120" t="str">
        <f>IF(G561="","",VLOOKUP(G561,ARANCEL!$B$5:$D$121,2,FALSE))</f>
        <v>PROVISORIO</v>
      </c>
      <c r="I561" s="121" t="s">
        <v>322</v>
      </c>
      <c r="J561" s="119">
        <v>1</v>
      </c>
      <c r="K561" s="122">
        <f>IF(G561="","",VLOOKUP(G561,ARANCEL!$B$5:$D$121,3,FALSE)*J561)</f>
        <v>3250</v>
      </c>
      <c r="L561" s="1229" t="s">
        <v>6017</v>
      </c>
      <c r="M561" s="1229">
        <v>4500243713</v>
      </c>
      <c r="N561" s="1229">
        <v>9796</v>
      </c>
    </row>
    <row r="562" spans="1:14" s="649" customFormat="1" x14ac:dyDescent="0.25">
      <c r="A562" s="606" t="s">
        <v>305</v>
      </c>
      <c r="B562" s="615">
        <v>41864</v>
      </c>
      <c r="C562" s="118" t="s">
        <v>5849</v>
      </c>
      <c r="D562" s="119" t="s">
        <v>92</v>
      </c>
      <c r="E562" s="162">
        <v>10227334</v>
      </c>
      <c r="F562" s="119">
        <v>27625949</v>
      </c>
      <c r="G562" s="606">
        <v>2704003</v>
      </c>
      <c r="H562" s="120" t="str">
        <f>IF(G562="","",VLOOKUP(G562,ARANCEL!$B$5:$D$121,2,FALSE))</f>
        <v xml:space="preserve">CORONA PERIFERICA CON PERNO MUÑON COLADO </v>
      </c>
      <c r="I562" s="121" t="s">
        <v>322</v>
      </c>
      <c r="J562" s="119">
        <v>1</v>
      </c>
      <c r="K562" s="122">
        <f>IF(G562="","",VLOOKUP(G562,ARANCEL!$B$5:$D$121,3,FALSE)*J562)</f>
        <v>32612</v>
      </c>
      <c r="L562" s="1229" t="s">
        <v>6905</v>
      </c>
      <c r="M562" s="1229">
        <v>4500249977</v>
      </c>
      <c r="N562" s="1229" t="s">
        <v>6909</v>
      </c>
    </row>
    <row r="563" spans="1:14" s="658" customFormat="1" x14ac:dyDescent="0.25">
      <c r="A563" s="606" t="s">
        <v>606</v>
      </c>
      <c r="B563" s="615">
        <v>41827</v>
      </c>
      <c r="C563" s="607" t="s">
        <v>5519</v>
      </c>
      <c r="D563" s="606" t="s">
        <v>93</v>
      </c>
      <c r="E563" s="608">
        <v>10221352</v>
      </c>
      <c r="F563" s="606">
        <v>26284641</v>
      </c>
      <c r="G563" s="606">
        <v>2704003</v>
      </c>
      <c r="H563" s="120" t="str">
        <f>IF(G563="","",VLOOKUP(G563,ARANCEL!$B$5:$D$121,2,FALSE))</f>
        <v xml:space="preserve">CORONA PERIFERICA CON PERNO MUÑON COLADO </v>
      </c>
      <c r="I563" s="121" t="s">
        <v>317</v>
      </c>
      <c r="J563" s="119">
        <v>1</v>
      </c>
      <c r="K563" s="122">
        <f>IF(G563="","",VLOOKUP(G563,ARANCEL!$B$5:$D$121,3,FALSE)*J563)</f>
        <v>32612</v>
      </c>
      <c r="L563" s="1229" t="s">
        <v>6017</v>
      </c>
      <c r="M563" s="1229">
        <v>4500243713</v>
      </c>
      <c r="N563" s="1229">
        <v>9796</v>
      </c>
    </row>
    <row r="564" spans="1:14" s="658" customFormat="1" x14ac:dyDescent="0.25">
      <c r="A564" s="606" t="s">
        <v>305</v>
      </c>
      <c r="B564" s="615">
        <v>42019</v>
      </c>
      <c r="C564" s="607" t="s">
        <v>4336</v>
      </c>
      <c r="D564" s="606" t="s">
        <v>2162</v>
      </c>
      <c r="E564" s="608">
        <v>10309213</v>
      </c>
      <c r="F564" s="606">
        <v>30103397</v>
      </c>
      <c r="G564" s="606">
        <v>2704005</v>
      </c>
      <c r="H564" s="120" t="str">
        <f>IF(G564="","",VLOOKUP(G564,ARANCEL!$B$5:$D$121,2,FALSE))</f>
        <v>PROVISORIO</v>
      </c>
      <c r="I564" s="121" t="s">
        <v>317</v>
      </c>
      <c r="J564" s="119">
        <v>1</v>
      </c>
      <c r="K564" s="122">
        <f>IF(G564="","",VLOOKUP(G564,ARANCEL!$B$5:$D$121,3,FALSE)*J564)</f>
        <v>3250</v>
      </c>
      <c r="L564" s="1235" t="str">
        <f>IF(E564="","","IMPAGO")</f>
        <v>IMPAGO</v>
      </c>
      <c r="M564" s="1235" t="str">
        <f>IF(L564="IMPAGO","SIN O.C.","")</f>
        <v>SIN O.C.</v>
      </c>
      <c r="N564" s="1235" t="str">
        <f>IF(L564="IMPAGO","SIN FACT.","")</f>
        <v>SIN FACT.</v>
      </c>
    </row>
    <row r="565" spans="1:14" s="649" customFormat="1" x14ac:dyDescent="0.25">
      <c r="A565" s="606" t="s">
        <v>606</v>
      </c>
      <c r="B565" s="615">
        <v>42026</v>
      </c>
      <c r="C565" s="607" t="s">
        <v>4336</v>
      </c>
      <c r="D565" s="606" t="s">
        <v>2162</v>
      </c>
      <c r="E565" s="608">
        <v>10309213</v>
      </c>
      <c r="F565" s="606">
        <v>30103397</v>
      </c>
      <c r="G565" s="606">
        <v>2704003</v>
      </c>
      <c r="H565" s="120" t="str">
        <f>IF(G565="","",VLOOKUP(G565,ARANCEL!$B$5:$D$121,2,FALSE))</f>
        <v xml:space="preserve">CORONA PERIFERICA CON PERNO MUÑON COLADO </v>
      </c>
      <c r="I565" s="121"/>
      <c r="J565" s="119">
        <v>1</v>
      </c>
      <c r="K565" s="122">
        <f>IF(G565="","",VLOOKUP(G565,ARANCEL!$B$5:$D$121,3,FALSE)*J565)</f>
        <v>32612</v>
      </c>
      <c r="L565" s="1235" t="str">
        <f>IF(E565="","","IMPAGO")</f>
        <v>IMPAGO</v>
      </c>
      <c r="M565" s="1235" t="str">
        <f>IF(L565="IMPAGO","SIN O.C.","")</f>
        <v>SIN O.C.</v>
      </c>
      <c r="N565" s="1235" t="str">
        <f>IF(L565="IMPAGO","SIN FACT.","")</f>
        <v>SIN FACT.</v>
      </c>
    </row>
    <row r="566" spans="1:14" s="658" customFormat="1" x14ac:dyDescent="0.25">
      <c r="A566" s="606" t="s">
        <v>305</v>
      </c>
      <c r="B566" s="615">
        <v>41948</v>
      </c>
      <c r="C566" s="607" t="s">
        <v>8087</v>
      </c>
      <c r="D566" s="606" t="s">
        <v>2162</v>
      </c>
      <c r="E566" s="608">
        <v>10276071</v>
      </c>
      <c r="F566" s="606">
        <v>29442553</v>
      </c>
      <c r="G566" s="606">
        <v>2704005</v>
      </c>
      <c r="H566" s="120" t="str">
        <f>IF(G566="","",VLOOKUP(G566,ARANCEL!$B$5:$D$121,2,FALSE))</f>
        <v>PROVISORIO</v>
      </c>
      <c r="I566" s="121" t="s">
        <v>323</v>
      </c>
      <c r="J566" s="119">
        <v>1</v>
      </c>
      <c r="K566" s="122">
        <f>IF(G566="","",VLOOKUP(G566,ARANCEL!$B$5:$D$121,3,FALSE)*J566)</f>
        <v>3250</v>
      </c>
      <c r="L566" s="1229" t="s">
        <v>8279</v>
      </c>
      <c r="M566" s="1229">
        <v>4500260678</v>
      </c>
      <c r="N566" s="1229" t="s">
        <v>8297</v>
      </c>
    </row>
    <row r="567" spans="1:14" s="658" customFormat="1" x14ac:dyDescent="0.25">
      <c r="A567" s="606" t="s">
        <v>305</v>
      </c>
      <c r="B567" s="615">
        <v>41967</v>
      </c>
      <c r="C567" s="607" t="s">
        <v>8087</v>
      </c>
      <c r="D567" s="606" t="s">
        <v>2162</v>
      </c>
      <c r="E567" s="608">
        <v>10276071</v>
      </c>
      <c r="F567" s="606">
        <v>29442553</v>
      </c>
      <c r="G567" s="606">
        <v>2704001</v>
      </c>
      <c r="H567" s="120" t="str">
        <f>IF(G567="","",VLOOKUP(G567,ARANCEL!$B$5:$D$121,2,FALSE))</f>
        <v xml:space="preserve">CORONA DE SUSTITUCION </v>
      </c>
      <c r="I567" s="121" t="s">
        <v>323</v>
      </c>
      <c r="J567" s="119">
        <v>1</v>
      </c>
      <c r="K567" s="122">
        <f>IF(G567="","",VLOOKUP(G567,ARANCEL!$B$5:$D$121,3,FALSE)*J567)</f>
        <v>25865</v>
      </c>
      <c r="L567" s="1229" t="s">
        <v>8256</v>
      </c>
      <c r="M567" s="1229">
        <v>4500265515</v>
      </c>
      <c r="N567" s="1229" t="s">
        <v>8951</v>
      </c>
    </row>
    <row r="568" spans="1:14" s="658" customFormat="1" x14ac:dyDescent="0.25">
      <c r="A568" s="606" t="s">
        <v>305</v>
      </c>
      <c r="B568" s="615">
        <v>41877</v>
      </c>
      <c r="C568" s="607" t="s">
        <v>1364</v>
      </c>
      <c r="D568" s="606" t="s">
        <v>92</v>
      </c>
      <c r="E568" s="608">
        <v>10249367</v>
      </c>
      <c r="F568" s="606">
        <v>27974785</v>
      </c>
      <c r="G568" s="606">
        <v>2704005</v>
      </c>
      <c r="H568" s="120" t="str">
        <f>IF(G568="","",VLOOKUP(G568,ARANCEL!$B$5:$D$121,2,FALSE))</f>
        <v>PROVISORIO</v>
      </c>
      <c r="I568" s="121" t="s">
        <v>311</v>
      </c>
      <c r="J568" s="119">
        <v>1</v>
      </c>
      <c r="K568" s="122">
        <f>IF(G568="","",VLOOKUP(G568,ARANCEL!$B$5:$D$121,3,FALSE)*J568)</f>
        <v>3250</v>
      </c>
      <c r="L568" s="1229" t="s">
        <v>6905</v>
      </c>
      <c r="M568" s="1229">
        <v>4500249977</v>
      </c>
      <c r="N568" s="1229" t="s">
        <v>6909</v>
      </c>
    </row>
    <row r="569" spans="1:14" s="651" customFormat="1" x14ac:dyDescent="0.25">
      <c r="A569" s="628" t="s">
        <v>305</v>
      </c>
      <c r="B569" s="615">
        <v>41880</v>
      </c>
      <c r="C569" s="607" t="s">
        <v>1364</v>
      </c>
      <c r="D569" s="606" t="s">
        <v>92</v>
      </c>
      <c r="E569" s="608">
        <v>10249367</v>
      </c>
      <c r="F569" s="606">
        <v>27974785</v>
      </c>
      <c r="G569" s="606">
        <v>2704003</v>
      </c>
      <c r="H569" s="120" t="str">
        <f>IF(G569="","",VLOOKUP(G569,ARANCEL!$B$5:$D$121,2,FALSE))</f>
        <v xml:space="preserve">CORONA PERIFERICA CON PERNO MUÑON COLADO </v>
      </c>
      <c r="I569" s="121" t="s">
        <v>311</v>
      </c>
      <c r="J569" s="119">
        <v>1</v>
      </c>
      <c r="K569" s="122">
        <f>IF(G569="","",VLOOKUP(G569,ARANCEL!$B$5:$D$121,3,FALSE)*J569)</f>
        <v>32612</v>
      </c>
      <c r="L569" s="1229" t="s">
        <v>6905</v>
      </c>
      <c r="M569" s="1229">
        <v>4500249977</v>
      </c>
      <c r="N569" s="1229" t="s">
        <v>6909</v>
      </c>
    </row>
    <row r="570" spans="1:14" s="651" customFormat="1" x14ac:dyDescent="0.25">
      <c r="A570" s="606" t="s">
        <v>305</v>
      </c>
      <c r="B570" s="615">
        <v>41897</v>
      </c>
      <c r="C570" s="118" t="s">
        <v>7070</v>
      </c>
      <c r="D570" s="119" t="s">
        <v>97</v>
      </c>
      <c r="E570" s="162">
        <v>10256115</v>
      </c>
      <c r="F570" s="119">
        <v>28092537</v>
      </c>
      <c r="G570" s="606">
        <v>2704005</v>
      </c>
      <c r="H570" s="120" t="str">
        <f>IF(G570="","",VLOOKUP(G570,ARANCEL!$B$5:$D$121,2,FALSE))</f>
        <v>PROVISORIO</v>
      </c>
      <c r="I570" s="121" t="s">
        <v>335</v>
      </c>
      <c r="J570" s="119">
        <v>1</v>
      </c>
      <c r="K570" s="122">
        <f>IF(G570="","",VLOOKUP(G570,ARANCEL!$B$5:$D$121,3,FALSE)*J570)</f>
        <v>3250</v>
      </c>
      <c r="L570" s="1229" t="s">
        <v>7548</v>
      </c>
      <c r="M570" s="1229">
        <v>4500254864</v>
      </c>
      <c r="N570" s="1229" t="s">
        <v>7561</v>
      </c>
    </row>
    <row r="571" spans="1:14" s="666" customFormat="1" x14ac:dyDescent="0.25">
      <c r="A571" s="606" t="s">
        <v>305</v>
      </c>
      <c r="B571" s="615">
        <v>41912</v>
      </c>
      <c r="C571" s="118" t="s">
        <v>7070</v>
      </c>
      <c r="D571" s="119" t="s">
        <v>97</v>
      </c>
      <c r="E571" s="162">
        <v>10256115</v>
      </c>
      <c r="F571" s="119">
        <v>28092537</v>
      </c>
      <c r="G571" s="606">
        <v>2704003</v>
      </c>
      <c r="H571" s="120" t="str">
        <f>IF(G571="","",VLOOKUP(G571,ARANCEL!$B$5:$D$121,2,FALSE))</f>
        <v xml:space="preserve">CORONA PERIFERICA CON PERNO MUÑON COLADO </v>
      </c>
      <c r="I571" s="121" t="s">
        <v>335</v>
      </c>
      <c r="J571" s="119">
        <v>1</v>
      </c>
      <c r="K571" s="122">
        <f>IF(G571="","",VLOOKUP(G571,ARANCEL!$B$5:$D$121,3,FALSE)*J571)</f>
        <v>32612</v>
      </c>
      <c r="L571" s="1229" t="s">
        <v>7548</v>
      </c>
      <c r="M571" s="1229">
        <v>4500254864</v>
      </c>
      <c r="N571" s="1229" t="s">
        <v>7561</v>
      </c>
    </row>
    <row r="572" spans="1:14" s="666" customFormat="1" x14ac:dyDescent="0.25">
      <c r="A572" s="606" t="s">
        <v>313</v>
      </c>
      <c r="B572" s="615">
        <v>41919</v>
      </c>
      <c r="C572" s="607" t="s">
        <v>7070</v>
      </c>
      <c r="D572" s="606" t="s">
        <v>97</v>
      </c>
      <c r="E572" s="608">
        <v>10260069</v>
      </c>
      <c r="F572" s="606">
        <v>26036237</v>
      </c>
      <c r="G572" s="606">
        <v>2704003</v>
      </c>
      <c r="H572" s="120" t="str">
        <f>IF(G572="","",VLOOKUP(G572,ARANCEL!$B$5:$D$121,2,FALSE))</f>
        <v xml:space="preserve">CORONA PERIFERICA CON PERNO MUÑON COLADO </v>
      </c>
      <c r="I572" s="121"/>
      <c r="J572" s="119">
        <v>1</v>
      </c>
      <c r="K572" s="122">
        <f>IF(G572="","",VLOOKUP(G572,ARANCEL!$B$5:$D$121,3,FALSE)*J572)</f>
        <v>32612</v>
      </c>
      <c r="L572" s="1229" t="s">
        <v>7548</v>
      </c>
      <c r="M572" s="1229">
        <v>4500255277</v>
      </c>
      <c r="N572" s="1229" t="s">
        <v>7569</v>
      </c>
    </row>
    <row r="573" spans="1:14" s="666" customFormat="1" x14ac:dyDescent="0.25">
      <c r="A573" s="606" t="s">
        <v>305</v>
      </c>
      <c r="B573" s="615">
        <v>41884</v>
      </c>
      <c r="C573" s="607" t="s">
        <v>6804</v>
      </c>
      <c r="D573" s="606" t="s">
        <v>2162</v>
      </c>
      <c r="E573" s="608">
        <v>10250987</v>
      </c>
      <c r="F573" s="606">
        <v>27898830</v>
      </c>
      <c r="G573" s="606">
        <v>2704001</v>
      </c>
      <c r="H573" s="120" t="str">
        <f>IF(G573="","",VLOOKUP(G573,ARANCEL!$B$5:$D$121,2,FALSE))</f>
        <v xml:space="preserve">CORONA DE SUSTITUCION </v>
      </c>
      <c r="I573" s="121" t="s">
        <v>316</v>
      </c>
      <c r="J573" s="119">
        <v>1</v>
      </c>
      <c r="K573" s="122">
        <f>IF(G573="","",VLOOKUP(G573,ARANCEL!$B$5:$D$121,3,FALSE)*J573)</f>
        <v>25865</v>
      </c>
      <c r="L573" s="1229" t="s">
        <v>6905</v>
      </c>
      <c r="M573" s="1229">
        <v>4500251394</v>
      </c>
      <c r="N573" s="1229" t="s">
        <v>7149</v>
      </c>
    </row>
    <row r="574" spans="1:14" s="666" customFormat="1" x14ac:dyDescent="0.25">
      <c r="A574" s="606" t="s">
        <v>305</v>
      </c>
      <c r="B574" s="615">
        <v>41884</v>
      </c>
      <c r="C574" s="607" t="s">
        <v>6804</v>
      </c>
      <c r="D574" s="606" t="s">
        <v>2162</v>
      </c>
      <c r="E574" s="608">
        <v>10250987</v>
      </c>
      <c r="F574" s="606">
        <v>27898830</v>
      </c>
      <c r="G574" s="606">
        <v>2704005</v>
      </c>
      <c r="H574" s="120" t="str">
        <f>IF(G574="","",VLOOKUP(G574,ARANCEL!$B$5:$D$121,2,FALSE))</f>
        <v>PROVISORIO</v>
      </c>
      <c r="I574" s="121" t="s">
        <v>316</v>
      </c>
      <c r="J574" s="119">
        <v>1</v>
      </c>
      <c r="K574" s="122">
        <f>IF(G574="","",VLOOKUP(G574,ARANCEL!$B$5:$D$121,3,FALSE)*J574)</f>
        <v>3250</v>
      </c>
      <c r="L574" s="1229" t="s">
        <v>6905</v>
      </c>
      <c r="M574" s="1229">
        <v>4500251394</v>
      </c>
      <c r="N574" s="1229" t="s">
        <v>7149</v>
      </c>
    </row>
    <row r="575" spans="1:14" s="666" customFormat="1" x14ac:dyDescent="0.25">
      <c r="A575" s="606" t="s">
        <v>305</v>
      </c>
      <c r="B575" s="615">
        <v>41716</v>
      </c>
      <c r="C575" s="607" t="s">
        <v>3541</v>
      </c>
      <c r="D575" s="606" t="s">
        <v>92</v>
      </c>
      <c r="E575" s="608">
        <v>10182489</v>
      </c>
      <c r="F575" s="606">
        <v>25560455</v>
      </c>
      <c r="G575" s="606">
        <v>2704003</v>
      </c>
      <c r="H575" s="120" t="str">
        <f>IF(G575="","",VLOOKUP(G575,ARANCEL!$B$5:$D$121,2,FALSE))</f>
        <v xml:space="preserve">CORONA PERIFERICA CON PERNO MUÑON COLADO </v>
      </c>
      <c r="I575" s="121" t="s">
        <v>340</v>
      </c>
      <c r="J575" s="119">
        <v>1</v>
      </c>
      <c r="K575" s="122">
        <f>IF(G575="","",VLOOKUP(G575,ARANCEL!$B$5:$D$121,3,FALSE)*J575)</f>
        <v>32612</v>
      </c>
      <c r="L575" s="1229" t="s">
        <v>3058</v>
      </c>
      <c r="M575" s="1229">
        <v>4500225671</v>
      </c>
      <c r="N575" s="1229">
        <v>8930</v>
      </c>
    </row>
    <row r="576" spans="1:14" s="666" customFormat="1" x14ac:dyDescent="0.25">
      <c r="A576" s="606" t="s">
        <v>305</v>
      </c>
      <c r="B576" s="615">
        <v>41730</v>
      </c>
      <c r="C576" s="607" t="s">
        <v>3541</v>
      </c>
      <c r="D576" s="606" t="s">
        <v>92</v>
      </c>
      <c r="E576" s="608">
        <v>10182489</v>
      </c>
      <c r="F576" s="606">
        <v>25560455</v>
      </c>
      <c r="G576" s="606">
        <v>2704005</v>
      </c>
      <c r="H576" s="120" t="str">
        <f>IF(G576="","",VLOOKUP(G576,ARANCEL!$B$5:$D$121,2,FALSE))</f>
        <v>PROVISORIO</v>
      </c>
      <c r="I576" s="121" t="s">
        <v>340</v>
      </c>
      <c r="J576" s="119">
        <v>1</v>
      </c>
      <c r="K576" s="122">
        <f>IF(G576="","",VLOOKUP(G576,ARANCEL!$B$5:$D$121,3,FALSE)*J576)</f>
        <v>3250</v>
      </c>
      <c r="L576" s="1229" t="s">
        <v>4612</v>
      </c>
      <c r="M576" s="1229">
        <v>4500230031</v>
      </c>
      <c r="N576" s="1229">
        <v>9211</v>
      </c>
    </row>
    <row r="577" spans="1:14" s="666" customFormat="1" x14ac:dyDescent="0.25">
      <c r="A577" s="628" t="s">
        <v>313</v>
      </c>
      <c r="B577" s="615">
        <v>41800</v>
      </c>
      <c r="C577" s="607" t="s">
        <v>6076</v>
      </c>
      <c r="D577" s="606" t="s">
        <v>4609</v>
      </c>
      <c r="E577" s="608">
        <v>10209936</v>
      </c>
      <c r="F577" s="606">
        <v>26073220</v>
      </c>
      <c r="G577" s="606">
        <v>2704003</v>
      </c>
      <c r="H577" s="120" t="str">
        <f>IF(G577="","",VLOOKUP(G577,ARANCEL!$B$5:$D$121,2,FALSE))</f>
        <v xml:space="preserve">CORONA PERIFERICA CON PERNO MUÑON COLADO </v>
      </c>
      <c r="I577" s="121"/>
      <c r="J577" s="119">
        <v>2</v>
      </c>
      <c r="K577" s="122">
        <f>IF(G577="","",VLOOKUP(G577,ARANCEL!$B$5:$D$121,3,FALSE)*J577)</f>
        <v>65224</v>
      </c>
      <c r="L577" s="1229" t="s">
        <v>6017</v>
      </c>
      <c r="M577" s="1229">
        <v>4500243712</v>
      </c>
      <c r="N577" s="1229">
        <v>9795</v>
      </c>
    </row>
    <row r="578" spans="1:14" s="666" customFormat="1" x14ac:dyDescent="0.25">
      <c r="A578" s="606" t="s">
        <v>305</v>
      </c>
      <c r="B578" s="615">
        <v>41939</v>
      </c>
      <c r="C578" s="607" t="s">
        <v>7910</v>
      </c>
      <c r="D578" s="606" t="s">
        <v>93</v>
      </c>
      <c r="E578" s="608">
        <v>10271398</v>
      </c>
      <c r="F578" s="606">
        <v>28716786</v>
      </c>
      <c r="G578" s="606">
        <v>2704005</v>
      </c>
      <c r="H578" s="120" t="str">
        <f>IF(G578="","",VLOOKUP(G578,ARANCEL!$B$5:$D$121,2,FALSE))</f>
        <v>PROVISORIO</v>
      </c>
      <c r="I578" s="121" t="s">
        <v>318</v>
      </c>
      <c r="J578" s="119">
        <v>1</v>
      </c>
      <c r="K578" s="122">
        <f>IF(G578="","",VLOOKUP(G578,ARANCEL!$B$5:$D$121,3,FALSE)*J578)</f>
        <v>3250</v>
      </c>
      <c r="L578" s="1229" t="s">
        <v>8279</v>
      </c>
      <c r="M578" s="1229">
        <v>4500260678</v>
      </c>
      <c r="N578" s="1229" t="s">
        <v>8297</v>
      </c>
    </row>
    <row r="579" spans="1:14" s="669" customFormat="1" x14ac:dyDescent="0.25">
      <c r="A579" s="606" t="s">
        <v>313</v>
      </c>
      <c r="B579" s="615">
        <v>41862</v>
      </c>
      <c r="C579" s="607" t="s">
        <v>6901</v>
      </c>
      <c r="D579" s="606" t="s">
        <v>94</v>
      </c>
      <c r="E579" s="608">
        <v>10183114</v>
      </c>
      <c r="F579" s="606">
        <v>23061343</v>
      </c>
      <c r="G579" s="606">
        <v>2702048</v>
      </c>
      <c r="H579" s="120" t="str">
        <f>IF(G579="","",VLOOKUP(G579,ARANCEL!$B$5:$D$121,2,FALSE))</f>
        <v xml:space="preserve">SERVICIO LAB. IMPLANTE CORONA CEMENTADA/ATORNILLADA </v>
      </c>
      <c r="I579" s="121"/>
      <c r="J579" s="119">
        <v>1</v>
      </c>
      <c r="K579" s="122">
        <f>IF(G579="","",VLOOKUP(G579,ARANCEL!$B$5:$D$121,3,FALSE)*J579)</f>
        <v>43857</v>
      </c>
      <c r="L579" s="1229" t="s">
        <v>6905</v>
      </c>
      <c r="M579" s="1229">
        <v>4500249977</v>
      </c>
      <c r="N579" s="1229" t="s">
        <v>6909</v>
      </c>
    </row>
    <row r="580" spans="1:14" s="669" customFormat="1" x14ac:dyDescent="0.25">
      <c r="A580" s="606" t="s">
        <v>305</v>
      </c>
      <c r="B580" s="615">
        <v>41662</v>
      </c>
      <c r="C580" s="607" t="s">
        <v>2160</v>
      </c>
      <c r="D580" s="606" t="s">
        <v>94</v>
      </c>
      <c r="E580" s="608">
        <v>10170752</v>
      </c>
      <c r="F580" s="606">
        <v>24302893</v>
      </c>
      <c r="G580" s="606">
        <v>2704003</v>
      </c>
      <c r="H580" s="120" t="str">
        <f>IF(G580="","",VLOOKUP(G580,ARANCEL!$B$5:$D$121,2,FALSE))</f>
        <v xml:space="preserve">CORONA PERIFERICA CON PERNO MUÑON COLADO </v>
      </c>
      <c r="I580" s="121" t="s">
        <v>844</v>
      </c>
      <c r="J580" s="119">
        <v>1</v>
      </c>
      <c r="K580" s="122">
        <f>IF(G580="","",VLOOKUP(G580,ARANCEL!$B$5:$D$121,3,FALSE)*J580)</f>
        <v>32612</v>
      </c>
      <c r="L580" s="1229" t="s">
        <v>2842</v>
      </c>
      <c r="M580" s="1229">
        <v>4500216239</v>
      </c>
      <c r="N580" s="1229">
        <v>8410</v>
      </c>
    </row>
    <row r="581" spans="1:14" s="669" customFormat="1" x14ac:dyDescent="0.25">
      <c r="A581" s="606" t="s">
        <v>305</v>
      </c>
      <c r="B581" s="615">
        <v>41778</v>
      </c>
      <c r="C581" s="607" t="s">
        <v>3185</v>
      </c>
      <c r="D581" s="606" t="s">
        <v>2168</v>
      </c>
      <c r="E581" s="608">
        <v>10200636</v>
      </c>
      <c r="F581" s="606">
        <v>26495562</v>
      </c>
      <c r="G581" s="606">
        <v>2704005</v>
      </c>
      <c r="H581" s="120" t="str">
        <f>IF(G581="","",VLOOKUP(G581,ARANCEL!$B$5:$D$121,2,FALSE))</f>
        <v>PROVISORIO</v>
      </c>
      <c r="I581" s="121" t="s">
        <v>322</v>
      </c>
      <c r="J581" s="119">
        <v>1</v>
      </c>
      <c r="K581" s="122">
        <f>IF(G581="","",VLOOKUP(G581,ARANCEL!$B$5:$D$121,3,FALSE)*J581)</f>
        <v>3250</v>
      </c>
      <c r="L581" s="1229" t="s">
        <v>5292</v>
      </c>
      <c r="M581" s="1229">
        <v>4500235516</v>
      </c>
      <c r="N581" s="1229">
        <v>9400</v>
      </c>
    </row>
    <row r="582" spans="1:14" s="669" customFormat="1" x14ac:dyDescent="0.25">
      <c r="A582" s="606" t="s">
        <v>305</v>
      </c>
      <c r="B582" s="615">
        <v>41785</v>
      </c>
      <c r="C582" s="607" t="s">
        <v>3185</v>
      </c>
      <c r="D582" s="606" t="s">
        <v>2168</v>
      </c>
      <c r="E582" s="608">
        <v>10200636</v>
      </c>
      <c r="F582" s="606">
        <v>26495562</v>
      </c>
      <c r="G582" s="606">
        <v>2704003</v>
      </c>
      <c r="H582" s="120" t="str">
        <f>IF(G582="","",VLOOKUP(G582,ARANCEL!$B$5:$D$121,2,FALSE))</f>
        <v xml:space="preserve">CORONA PERIFERICA CON PERNO MUÑON COLADO </v>
      </c>
      <c r="I582" s="121" t="s">
        <v>322</v>
      </c>
      <c r="J582" s="119">
        <v>1</v>
      </c>
      <c r="K582" s="122">
        <f>IF(G582="","",VLOOKUP(G582,ARANCEL!$B$5:$D$121,3,FALSE)*J582)</f>
        <v>32612</v>
      </c>
      <c r="L582" s="1229" t="s">
        <v>5292</v>
      </c>
      <c r="M582" s="1229">
        <v>4500235516</v>
      </c>
      <c r="N582" s="1229">
        <v>9400</v>
      </c>
    </row>
    <row r="583" spans="1:14" s="681" customFormat="1" x14ac:dyDescent="0.25">
      <c r="A583" s="673" t="s">
        <v>305</v>
      </c>
      <c r="B583" s="677">
        <v>41796</v>
      </c>
      <c r="C583" s="675" t="s">
        <v>1398</v>
      </c>
      <c r="D583" s="673" t="s">
        <v>93</v>
      </c>
      <c r="E583" s="676">
        <v>10208992</v>
      </c>
      <c r="F583" s="673">
        <v>25284641</v>
      </c>
      <c r="G583" s="673">
        <v>2704003</v>
      </c>
      <c r="H583" s="120" t="str">
        <f>IF(G583="","",VLOOKUP(G583,ARANCEL!$B$5:$D$121,2,FALSE))</f>
        <v xml:space="preserve">CORONA PERIFERICA CON PERNO MUÑON COLADO </v>
      </c>
      <c r="I583" s="121" t="s">
        <v>317</v>
      </c>
      <c r="J583" s="119">
        <v>1</v>
      </c>
      <c r="K583" s="122">
        <f>IF(G583="","",VLOOKUP(G583,ARANCEL!$B$5:$D$121,3,FALSE)*J583)</f>
        <v>32612</v>
      </c>
      <c r="L583" s="1229" t="s">
        <v>5742</v>
      </c>
      <c r="M583" s="1229">
        <v>4500239478</v>
      </c>
      <c r="N583" s="1229" t="s">
        <v>5757</v>
      </c>
    </row>
    <row r="584" spans="1:14" s="681" customFormat="1" x14ac:dyDescent="0.25">
      <c r="A584" s="673" t="s">
        <v>305</v>
      </c>
      <c r="B584" s="677">
        <v>41820</v>
      </c>
      <c r="C584" s="607" t="s">
        <v>1398</v>
      </c>
      <c r="D584" s="606" t="s">
        <v>93</v>
      </c>
      <c r="E584" s="608">
        <v>10208992</v>
      </c>
      <c r="F584" s="606">
        <v>25284641</v>
      </c>
      <c r="G584" s="673">
        <v>2704005</v>
      </c>
      <c r="H584" s="120" t="str">
        <f>IF(G584="","",VLOOKUP(G584,ARANCEL!$B$5:$D$121,2,FALSE))</f>
        <v>PROVISORIO</v>
      </c>
      <c r="I584" s="121" t="s">
        <v>317</v>
      </c>
      <c r="J584" s="119">
        <v>1</v>
      </c>
      <c r="K584" s="122">
        <f>IF(G584="","",VLOOKUP(G584,ARANCEL!$B$5:$D$121,3,FALSE)*J584)</f>
        <v>3250</v>
      </c>
      <c r="L584" s="1229" t="s">
        <v>5742</v>
      </c>
      <c r="M584" s="1229">
        <v>4500239478</v>
      </c>
      <c r="N584" s="1229" t="s">
        <v>5757</v>
      </c>
    </row>
    <row r="585" spans="1:14" s="681" customFormat="1" x14ac:dyDescent="0.25">
      <c r="A585" s="673" t="s">
        <v>305</v>
      </c>
      <c r="B585" s="677">
        <v>41709</v>
      </c>
      <c r="C585" s="118" t="s">
        <v>1710</v>
      </c>
      <c r="D585" s="119" t="s">
        <v>96</v>
      </c>
      <c r="E585" s="162">
        <v>10181301</v>
      </c>
      <c r="F585" s="119">
        <v>24624365</v>
      </c>
      <c r="G585" s="673">
        <v>2705003</v>
      </c>
      <c r="H585" s="120" t="str">
        <f>IF(G585="","",VLOOKUP(G585,ARANCEL!$B$5:$D$121,2,FALSE))</f>
        <v>INCRUSTACION ESTETICA (ART-GLASS O CERAMICA)</v>
      </c>
      <c r="I585" s="121" t="s">
        <v>316</v>
      </c>
      <c r="J585" s="119">
        <v>1</v>
      </c>
      <c r="K585" s="122">
        <f>IF(G585="","",VLOOKUP(G585,ARANCEL!$B$5:$D$121,3,FALSE)*J585)</f>
        <v>15676</v>
      </c>
      <c r="L585" s="1229" t="s">
        <v>3058</v>
      </c>
      <c r="M585" s="1229">
        <v>4500225672</v>
      </c>
      <c r="N585" s="1229">
        <v>8931</v>
      </c>
    </row>
    <row r="586" spans="1:14" s="681" customFormat="1" x14ac:dyDescent="0.25">
      <c r="A586" s="673" t="s">
        <v>305</v>
      </c>
      <c r="B586" s="677">
        <v>41920</v>
      </c>
      <c r="C586" s="675" t="s">
        <v>7506</v>
      </c>
      <c r="D586" s="673" t="s">
        <v>91</v>
      </c>
      <c r="E586" s="676">
        <v>10261275</v>
      </c>
      <c r="F586" s="673">
        <v>28562412</v>
      </c>
      <c r="G586" s="673">
        <v>2701002</v>
      </c>
      <c r="H586" s="120" t="str">
        <f>IF(G586="","",VLOOKUP(G586,ARANCEL!$B$5:$D$121,2,FALSE))</f>
        <v>COSTO LABORATORIO ENCERADO DIA</v>
      </c>
      <c r="I586" s="121" t="s">
        <v>331</v>
      </c>
      <c r="J586" s="119">
        <v>1</v>
      </c>
      <c r="K586" s="122">
        <f>IF(G586="","",VLOOKUP(G586,ARANCEL!$B$5:$D$121,3,FALSE)*J586)</f>
        <v>22491</v>
      </c>
      <c r="L586" s="1229" t="s">
        <v>7548</v>
      </c>
      <c r="M586" s="1229">
        <v>4500255277</v>
      </c>
      <c r="N586" s="1229" t="s">
        <v>7569</v>
      </c>
    </row>
    <row r="587" spans="1:14" s="681" customFormat="1" x14ac:dyDescent="0.25">
      <c r="A587" s="673" t="s">
        <v>305</v>
      </c>
      <c r="B587" s="677">
        <v>41940</v>
      </c>
      <c r="C587" s="118" t="s">
        <v>7506</v>
      </c>
      <c r="D587" s="119" t="s">
        <v>91</v>
      </c>
      <c r="E587" s="162">
        <v>10261275</v>
      </c>
      <c r="F587" s="119">
        <v>28562412</v>
      </c>
      <c r="G587" s="673">
        <v>2701001</v>
      </c>
      <c r="H587" s="120" t="str">
        <f>IF(G587="","",VLOOKUP(G587,ARANCEL!$B$5:$D$121,2,FALSE))</f>
        <v>COSTO LABORATORIO GUIA QUIRURG</v>
      </c>
      <c r="I587" s="121" t="s">
        <v>331</v>
      </c>
      <c r="J587" s="119">
        <v>1</v>
      </c>
      <c r="K587" s="122">
        <f>IF(G587="","",VLOOKUP(G587,ARANCEL!$B$5:$D$121,3,FALSE)*J587)</f>
        <v>11246</v>
      </c>
      <c r="L587" s="1229" t="s">
        <v>8279</v>
      </c>
      <c r="M587" s="1229">
        <v>4500260678</v>
      </c>
      <c r="N587" s="1229" t="s">
        <v>8297</v>
      </c>
    </row>
    <row r="588" spans="1:14" s="681" customFormat="1" x14ac:dyDescent="0.25">
      <c r="A588" s="680" t="s">
        <v>313</v>
      </c>
      <c r="B588" s="677">
        <v>41855</v>
      </c>
      <c r="C588" s="118" t="s">
        <v>6290</v>
      </c>
      <c r="D588" s="119" t="s">
        <v>2164</v>
      </c>
      <c r="E588" s="162">
        <v>10235430</v>
      </c>
      <c r="F588" s="119">
        <v>27786275</v>
      </c>
      <c r="G588" s="673">
        <v>2706001</v>
      </c>
      <c r="H588" s="120" t="str">
        <f>IF(G588="","",VLOOKUP(G588,ARANCEL!$B$5:$D$121,2,FALSE))</f>
        <v xml:space="preserve">PROTESIS TOTAL ACRILICA </v>
      </c>
      <c r="I588" s="121"/>
      <c r="J588" s="119">
        <v>1</v>
      </c>
      <c r="K588" s="122">
        <f>IF(G588="","",VLOOKUP(G588,ARANCEL!$B$5:$D$121,3,FALSE)*J588)</f>
        <v>18668</v>
      </c>
      <c r="L588" s="1229" t="s">
        <v>6017</v>
      </c>
      <c r="M588" s="1229">
        <v>4500245545</v>
      </c>
      <c r="N588" s="1229">
        <v>9815</v>
      </c>
    </row>
    <row r="589" spans="1:14" s="688" customFormat="1" x14ac:dyDescent="0.25">
      <c r="A589" s="673" t="s">
        <v>305</v>
      </c>
      <c r="B589" s="677">
        <v>41944</v>
      </c>
      <c r="C589" s="118" t="s">
        <v>7998</v>
      </c>
      <c r="D589" s="119" t="s">
        <v>95</v>
      </c>
      <c r="E589" s="162">
        <v>10273607</v>
      </c>
      <c r="F589" s="119">
        <v>29210849</v>
      </c>
      <c r="G589" s="673">
        <v>2705003</v>
      </c>
      <c r="H589" s="120" t="str">
        <f>IF(G589="","",VLOOKUP(G589,ARANCEL!$B$5:$D$121,2,FALSE))</f>
        <v>INCRUSTACION ESTETICA (ART-GLASS O CERAMICA)</v>
      </c>
      <c r="I589" s="121" t="s">
        <v>836</v>
      </c>
      <c r="J589" s="119">
        <v>1</v>
      </c>
      <c r="K589" s="122">
        <f>IF(G589="","",VLOOKUP(G589,ARANCEL!$B$5:$D$121,3,FALSE)*J589)</f>
        <v>15676</v>
      </c>
      <c r="L589" s="1229" t="s">
        <v>8279</v>
      </c>
      <c r="M589" s="1229">
        <v>4500260678</v>
      </c>
      <c r="N589" s="1229" t="s">
        <v>8297</v>
      </c>
    </row>
    <row r="590" spans="1:14" s="688" customFormat="1" x14ac:dyDescent="0.25">
      <c r="A590" s="673" t="s">
        <v>305</v>
      </c>
      <c r="B590" s="677">
        <v>41944</v>
      </c>
      <c r="C590" s="675" t="s">
        <v>7998</v>
      </c>
      <c r="D590" s="673" t="s">
        <v>95</v>
      </c>
      <c r="E590" s="676">
        <v>10276307</v>
      </c>
      <c r="F590" s="673">
        <v>29210849</v>
      </c>
      <c r="G590" s="673">
        <v>2705003</v>
      </c>
      <c r="H590" s="120" t="str">
        <f>IF(G590="","",VLOOKUP(G590,ARANCEL!$B$5:$D$121,2,FALSE))</f>
        <v>INCRUSTACION ESTETICA (ART-GLASS O CERAMICA)</v>
      </c>
      <c r="I590" s="121" t="s">
        <v>326</v>
      </c>
      <c r="J590" s="119">
        <v>1</v>
      </c>
      <c r="K590" s="122">
        <f>IF(G590="","",VLOOKUP(G590,ARANCEL!$B$5:$D$121,3,FALSE)*J590)</f>
        <v>15676</v>
      </c>
      <c r="L590" s="1235" t="str">
        <f>IF(E590="","","IMPAGO")</f>
        <v>IMPAGO</v>
      </c>
      <c r="M590" s="1235" t="str">
        <f>IF(L590="IMPAGO","SIN O.C.","")</f>
        <v>SIN O.C.</v>
      </c>
      <c r="N590" s="1235" t="str">
        <f>IF(L590="IMPAGO","SIN FACT.","")</f>
        <v>SIN FACT.</v>
      </c>
    </row>
    <row r="591" spans="1:14" s="688" customFormat="1" x14ac:dyDescent="0.25">
      <c r="A591" s="673" t="s">
        <v>313</v>
      </c>
      <c r="B591" s="677">
        <v>41944</v>
      </c>
      <c r="C591" s="675" t="s">
        <v>7998</v>
      </c>
      <c r="D591" s="673" t="s">
        <v>95</v>
      </c>
      <c r="E591" s="676">
        <v>10275267</v>
      </c>
      <c r="F591" s="673">
        <v>29210849</v>
      </c>
      <c r="G591" s="673">
        <v>2705003</v>
      </c>
      <c r="H591" s="120" t="str">
        <f>IF(G591="","",VLOOKUP(G591,ARANCEL!$B$5:$D$121,2,FALSE))</f>
        <v>INCRUSTACION ESTETICA (ART-GLASS O CERAMICA)</v>
      </c>
      <c r="I591" s="121" t="s">
        <v>326</v>
      </c>
      <c r="J591" s="119">
        <v>1</v>
      </c>
      <c r="K591" s="122">
        <f>IF(G591="","",VLOOKUP(G591,ARANCEL!$B$5:$D$121,3,FALSE)*J591)</f>
        <v>15676</v>
      </c>
      <c r="L591" s="1229" t="s">
        <v>8279</v>
      </c>
      <c r="M591" s="1229">
        <v>4500260678</v>
      </c>
      <c r="N591" s="1229" t="s">
        <v>8297</v>
      </c>
    </row>
    <row r="592" spans="1:14" s="688" customFormat="1" x14ac:dyDescent="0.25">
      <c r="A592" s="673" t="s">
        <v>305</v>
      </c>
      <c r="B592" s="677">
        <v>41695</v>
      </c>
      <c r="C592" s="675" t="s">
        <v>3084</v>
      </c>
      <c r="D592" s="673" t="s">
        <v>92</v>
      </c>
      <c r="E592" s="676">
        <v>10177979</v>
      </c>
      <c r="F592" s="673">
        <v>25226335</v>
      </c>
      <c r="G592" s="673">
        <v>2704005</v>
      </c>
      <c r="H592" s="120" t="str">
        <f>IF(G592="","",VLOOKUP(G592,ARANCEL!$B$5:$D$121,2,FALSE))</f>
        <v>PROVISORIO</v>
      </c>
      <c r="I592" s="121" t="s">
        <v>726</v>
      </c>
      <c r="J592" s="119">
        <v>1</v>
      </c>
      <c r="K592" s="122">
        <f>IF(G592="","",VLOOKUP(G592,ARANCEL!$B$5:$D$121,3,FALSE)*J592)</f>
        <v>3250</v>
      </c>
      <c r="L592" s="1229" t="s">
        <v>3438</v>
      </c>
      <c r="M592" s="1229">
        <v>4500220802</v>
      </c>
      <c r="N592" s="1229">
        <v>8634</v>
      </c>
    </row>
    <row r="593" spans="1:14" s="688" customFormat="1" x14ac:dyDescent="0.25">
      <c r="A593" s="673" t="s">
        <v>305</v>
      </c>
      <c r="B593" s="677">
        <v>41701</v>
      </c>
      <c r="C593" s="675" t="s">
        <v>3084</v>
      </c>
      <c r="D593" s="673" t="s">
        <v>92</v>
      </c>
      <c r="E593" s="676">
        <v>10177979</v>
      </c>
      <c r="F593" s="673">
        <v>25226335</v>
      </c>
      <c r="G593" s="673">
        <v>2704003</v>
      </c>
      <c r="H593" s="120" t="str">
        <f>IF(G593="","",VLOOKUP(G593,ARANCEL!$B$5:$D$121,2,FALSE))</f>
        <v xml:space="preserve">CORONA PERIFERICA CON PERNO MUÑON COLADO </v>
      </c>
      <c r="I593" s="121" t="s">
        <v>316</v>
      </c>
      <c r="J593" s="119">
        <v>1</v>
      </c>
      <c r="K593" s="122">
        <f>IF(G593="","",VLOOKUP(G593,ARANCEL!$B$5:$D$121,3,FALSE)*J593)</f>
        <v>32612</v>
      </c>
      <c r="L593" s="1229" t="s">
        <v>3438</v>
      </c>
      <c r="M593" s="1229">
        <v>4500220802</v>
      </c>
      <c r="N593" s="1229">
        <v>8634</v>
      </c>
    </row>
    <row r="594" spans="1:14" s="688" customFormat="1" x14ac:dyDescent="0.25">
      <c r="A594" s="673" t="s">
        <v>305</v>
      </c>
      <c r="B594" s="677">
        <v>41757</v>
      </c>
      <c r="C594" s="557" t="s">
        <v>4280</v>
      </c>
      <c r="D594" s="555" t="s">
        <v>95</v>
      </c>
      <c r="E594" s="558">
        <v>10192828</v>
      </c>
      <c r="F594" s="555">
        <v>25326099</v>
      </c>
      <c r="G594" s="673">
        <v>2704005</v>
      </c>
      <c r="H594" s="120" t="str">
        <f>IF(G594="","",VLOOKUP(G594,ARANCEL!$B$5:$D$121,2,FALSE))</f>
        <v>PROVISORIO</v>
      </c>
      <c r="I594" s="121" t="s">
        <v>325</v>
      </c>
      <c r="J594" s="119">
        <v>1</v>
      </c>
      <c r="K594" s="122">
        <f>IF(G594="","",VLOOKUP(G594,ARANCEL!$B$5:$D$121,3,FALSE)*J594)</f>
        <v>3250</v>
      </c>
      <c r="L594" s="1229" t="s">
        <v>4612</v>
      </c>
      <c r="M594" s="1229">
        <v>4500230031</v>
      </c>
      <c r="N594" s="1229">
        <v>9211</v>
      </c>
    </row>
    <row r="595" spans="1:14" s="688" customFormat="1" x14ac:dyDescent="0.25">
      <c r="A595" s="673" t="s">
        <v>305</v>
      </c>
      <c r="B595" s="677">
        <v>41757</v>
      </c>
      <c r="C595" s="675" t="s">
        <v>4280</v>
      </c>
      <c r="D595" s="673" t="s">
        <v>95</v>
      </c>
      <c r="E595" s="676">
        <v>10192828</v>
      </c>
      <c r="F595" s="673">
        <v>25326099</v>
      </c>
      <c r="G595" s="673">
        <v>2704003</v>
      </c>
      <c r="H595" s="120" t="str">
        <f>IF(G595="","",VLOOKUP(G595,ARANCEL!$B$5:$D$121,2,FALSE))</f>
        <v xml:space="preserve">CORONA PERIFERICA CON PERNO MUÑON COLADO </v>
      </c>
      <c r="I595" s="121" t="s">
        <v>325</v>
      </c>
      <c r="J595" s="119">
        <v>1</v>
      </c>
      <c r="K595" s="122">
        <f>IF(G595="","",VLOOKUP(G595,ARANCEL!$B$5:$D$121,3,FALSE)*J595)</f>
        <v>32612</v>
      </c>
      <c r="L595" s="1229" t="s">
        <v>4612</v>
      </c>
      <c r="M595" s="1229">
        <v>4500230031</v>
      </c>
      <c r="N595" s="1229">
        <v>9211</v>
      </c>
    </row>
    <row r="596" spans="1:14" s="688" customFormat="1" x14ac:dyDescent="0.25">
      <c r="A596" s="680" t="s">
        <v>305</v>
      </c>
      <c r="B596" s="677">
        <v>41929</v>
      </c>
      <c r="C596" s="675" t="s">
        <v>7696</v>
      </c>
      <c r="D596" s="673" t="s">
        <v>94</v>
      </c>
      <c r="E596" s="676">
        <v>10266013</v>
      </c>
      <c r="F596" s="673">
        <v>28813041</v>
      </c>
      <c r="G596" s="673">
        <v>2704003</v>
      </c>
      <c r="H596" s="120" t="str">
        <f>IF(G596="","",VLOOKUP(G596,ARANCEL!$B$5:$D$121,2,FALSE))</f>
        <v xml:space="preserve">CORONA PERIFERICA CON PERNO MUÑON COLADO </v>
      </c>
      <c r="I596" s="121" t="s">
        <v>337</v>
      </c>
      <c r="J596" s="119">
        <v>1</v>
      </c>
      <c r="K596" s="122">
        <f>IF(G596="","",VLOOKUP(G596,ARANCEL!$B$5:$D$121,3,FALSE)*J596)</f>
        <v>32612</v>
      </c>
      <c r="L596" s="1229" t="s">
        <v>8279</v>
      </c>
      <c r="M596" s="1229">
        <v>4500259067</v>
      </c>
      <c r="N596" s="1229" t="s">
        <v>8285</v>
      </c>
    </row>
    <row r="597" spans="1:14" s="693" customFormat="1" x14ac:dyDescent="0.25">
      <c r="A597" s="673" t="s">
        <v>305</v>
      </c>
      <c r="B597" s="677">
        <v>41751</v>
      </c>
      <c r="C597" s="675" t="s">
        <v>4212</v>
      </c>
      <c r="D597" s="673" t="s">
        <v>92</v>
      </c>
      <c r="E597" s="676">
        <v>10191559</v>
      </c>
      <c r="F597" s="673">
        <v>26073220</v>
      </c>
      <c r="G597" s="673">
        <v>2704005</v>
      </c>
      <c r="H597" s="120" t="str">
        <f>IF(G597="","",VLOOKUP(G597,ARANCEL!$B$5:$D$121,2,FALSE))</f>
        <v>PROVISORIO</v>
      </c>
      <c r="I597" s="121" t="s">
        <v>1351</v>
      </c>
      <c r="J597" s="119">
        <v>2</v>
      </c>
      <c r="K597" s="122">
        <f>IF(G597="","",VLOOKUP(G597,ARANCEL!$B$5:$D$121,3,FALSE)*J597)</f>
        <v>6500</v>
      </c>
      <c r="L597" s="1229" t="s">
        <v>4612</v>
      </c>
      <c r="M597" s="1229">
        <v>4500230032</v>
      </c>
      <c r="N597" s="1229">
        <v>9212</v>
      </c>
    </row>
    <row r="598" spans="1:14" s="693" customFormat="1" x14ac:dyDescent="0.25">
      <c r="A598" s="673" t="s">
        <v>305</v>
      </c>
      <c r="B598" s="677">
        <v>41764</v>
      </c>
      <c r="C598" s="675" t="s">
        <v>4212</v>
      </c>
      <c r="D598" s="673" t="s">
        <v>92</v>
      </c>
      <c r="E598" s="676">
        <v>10191559</v>
      </c>
      <c r="F598" s="673">
        <v>26073220</v>
      </c>
      <c r="G598" s="673">
        <v>2704003</v>
      </c>
      <c r="H598" s="120" t="str">
        <f>IF(G598="","",VLOOKUP(G598,ARANCEL!$B$5:$D$121,2,FALSE))</f>
        <v xml:space="preserve">CORONA PERIFERICA CON PERNO MUÑON COLADO </v>
      </c>
      <c r="I598" s="121" t="s">
        <v>335</v>
      </c>
      <c r="J598" s="119">
        <v>1</v>
      </c>
      <c r="K598" s="122">
        <f>IF(G598="","",VLOOKUP(G598,ARANCEL!$B$5:$D$121,3,FALSE)*J598)</f>
        <v>32612</v>
      </c>
      <c r="L598" s="1229" t="s">
        <v>5292</v>
      </c>
      <c r="M598" s="1229">
        <v>4500235516</v>
      </c>
      <c r="N598" s="1229">
        <v>9400</v>
      </c>
    </row>
    <row r="599" spans="1:14" s="693" customFormat="1" x14ac:dyDescent="0.25">
      <c r="A599" s="694" t="s">
        <v>305</v>
      </c>
      <c r="B599" s="677">
        <v>41788</v>
      </c>
      <c r="C599" s="675" t="s">
        <v>4212</v>
      </c>
      <c r="D599" s="673" t="s">
        <v>92</v>
      </c>
      <c r="E599" s="676">
        <v>10191559</v>
      </c>
      <c r="F599" s="673">
        <v>26073220</v>
      </c>
      <c r="G599" s="673">
        <v>2704003</v>
      </c>
      <c r="H599" s="120" t="str">
        <f>IF(G599="","",VLOOKUP(G599,ARANCEL!$B$5:$D$121,2,FALSE))</f>
        <v xml:space="preserve">CORONA PERIFERICA CON PERNO MUÑON COLADO </v>
      </c>
      <c r="I599" s="121" t="s">
        <v>317</v>
      </c>
      <c r="J599" s="119">
        <v>1</v>
      </c>
      <c r="K599" s="122">
        <f>IF(G599="","",VLOOKUP(G599,ARANCEL!$B$5:$D$121,3,FALSE)*J599)</f>
        <v>32612</v>
      </c>
      <c r="L599" s="1229" t="s">
        <v>6905</v>
      </c>
      <c r="M599" s="1229">
        <v>4500249977</v>
      </c>
      <c r="N599" s="1229" t="s">
        <v>6909</v>
      </c>
    </row>
    <row r="600" spans="1:14" s="693" customFormat="1" x14ac:dyDescent="0.25">
      <c r="A600" s="694" t="s">
        <v>305</v>
      </c>
      <c r="B600" s="677">
        <v>41869</v>
      </c>
      <c r="C600" s="675" t="s">
        <v>4212</v>
      </c>
      <c r="D600" s="673" t="s">
        <v>92</v>
      </c>
      <c r="E600" s="676">
        <v>10191559</v>
      </c>
      <c r="F600" s="673">
        <v>26073220</v>
      </c>
      <c r="G600" s="673">
        <v>2704031</v>
      </c>
      <c r="H600" s="120" t="str">
        <f>IF(G600="","",VLOOKUP(G600,ARANCEL!$B$5:$D$121,2,FALSE))</f>
        <v xml:space="preserve">PERNO MUÑON METALICO </v>
      </c>
      <c r="I600" s="121" t="s">
        <v>322</v>
      </c>
      <c r="J600" s="119">
        <v>1</v>
      </c>
      <c r="K600" s="122">
        <f>IF(G600="","",VLOOKUP(G600,ARANCEL!$B$5:$D$121,3,FALSE)*J600)</f>
        <v>12246</v>
      </c>
      <c r="L600" s="1229" t="s">
        <v>6905</v>
      </c>
      <c r="M600" s="1229">
        <v>4500249977</v>
      </c>
      <c r="N600" s="1229" t="s">
        <v>6909</v>
      </c>
    </row>
    <row r="601" spans="1:14" s="671" customFormat="1" x14ac:dyDescent="0.25">
      <c r="A601" s="555" t="s">
        <v>305</v>
      </c>
      <c r="B601" s="556">
        <v>41750</v>
      </c>
      <c r="C601" s="557" t="s">
        <v>4161</v>
      </c>
      <c r="D601" s="555" t="s">
        <v>97</v>
      </c>
      <c r="E601" s="558">
        <v>10191146</v>
      </c>
      <c r="F601" s="555">
        <v>25644105</v>
      </c>
      <c r="G601" s="555">
        <v>2704005</v>
      </c>
      <c r="H601" s="120" t="str">
        <f>IF(G601="","",VLOOKUP(G601,ARANCEL!$B$5:$D$121,2,FALSE))</f>
        <v>PROVISORIO</v>
      </c>
      <c r="I601" s="121" t="s">
        <v>618</v>
      </c>
      <c r="J601" s="119">
        <v>1</v>
      </c>
      <c r="K601" s="122">
        <f>IF(G601="","",VLOOKUP(G601,ARANCEL!$B$5:$D$121,3,FALSE)*J601)</f>
        <v>3250</v>
      </c>
      <c r="L601" s="1229" t="s">
        <v>4612</v>
      </c>
      <c r="M601" s="1229">
        <v>4500230032</v>
      </c>
      <c r="N601" s="1229">
        <v>9212</v>
      </c>
    </row>
    <row r="602" spans="1:14" s="693" customFormat="1" x14ac:dyDescent="0.25">
      <c r="A602" s="673" t="s">
        <v>305</v>
      </c>
      <c r="B602" s="677">
        <v>41759</v>
      </c>
      <c r="C602" s="675" t="s">
        <v>4161</v>
      </c>
      <c r="D602" s="673" t="s">
        <v>97</v>
      </c>
      <c r="E602" s="676">
        <v>10191146</v>
      </c>
      <c r="F602" s="673">
        <v>25644105</v>
      </c>
      <c r="G602" s="673">
        <v>2704003</v>
      </c>
      <c r="H602" s="120" t="str">
        <f>IF(G602="","",VLOOKUP(G602,ARANCEL!$B$5:$D$121,2,FALSE))</f>
        <v xml:space="preserve">CORONA PERIFERICA CON PERNO MUÑON COLADO </v>
      </c>
      <c r="I602" s="121" t="s">
        <v>618</v>
      </c>
      <c r="J602" s="119">
        <v>1</v>
      </c>
      <c r="K602" s="122">
        <f>IF(G602="","",VLOOKUP(G602,ARANCEL!$B$5:$D$121,3,FALSE)*J602)</f>
        <v>32612</v>
      </c>
      <c r="L602" s="1229" t="s">
        <v>4612</v>
      </c>
      <c r="M602" s="1229">
        <v>4500230032</v>
      </c>
      <c r="N602" s="1229">
        <v>9212</v>
      </c>
    </row>
    <row r="603" spans="1:14" s="695" customFormat="1" x14ac:dyDescent="0.25">
      <c r="A603" s="680" t="s">
        <v>313</v>
      </c>
      <c r="B603" s="677">
        <v>41779</v>
      </c>
      <c r="C603" s="118" t="s">
        <v>4161</v>
      </c>
      <c r="D603" s="119" t="s">
        <v>92</v>
      </c>
      <c r="E603" s="162">
        <v>10201100</v>
      </c>
      <c r="F603" s="119">
        <v>25644015</v>
      </c>
      <c r="G603" s="673">
        <v>2704005</v>
      </c>
      <c r="H603" s="120" t="str">
        <f>IF(G603="","",VLOOKUP(G603,ARANCEL!$B$5:$D$121,2,FALSE))</f>
        <v>PROVISORIO</v>
      </c>
      <c r="I603" s="121"/>
      <c r="J603" s="119">
        <v>1</v>
      </c>
      <c r="K603" s="122">
        <f>IF(G603="","",VLOOKUP(G603,ARANCEL!$B$5:$D$121,3,FALSE)*J603)</f>
        <v>3250</v>
      </c>
      <c r="L603" s="1229" t="s">
        <v>5292</v>
      </c>
      <c r="M603" s="1229">
        <v>4500235516</v>
      </c>
      <c r="N603" s="1229">
        <v>9400</v>
      </c>
    </row>
    <row r="604" spans="1:14" s="695" customFormat="1" x14ac:dyDescent="0.25">
      <c r="A604" s="673" t="s">
        <v>305</v>
      </c>
      <c r="B604" s="677">
        <v>41779</v>
      </c>
      <c r="C604" s="675" t="s">
        <v>4161</v>
      </c>
      <c r="D604" s="673" t="s">
        <v>92</v>
      </c>
      <c r="E604" s="676">
        <v>10201100</v>
      </c>
      <c r="F604" s="673">
        <v>25644015</v>
      </c>
      <c r="G604" s="673">
        <v>2704003</v>
      </c>
      <c r="H604" s="120" t="str">
        <f>IF(G604="","",VLOOKUP(G604,ARANCEL!$B$5:$D$121,2,FALSE))</f>
        <v xml:space="preserve">CORONA PERIFERICA CON PERNO MUÑON COLADO </v>
      </c>
      <c r="I604" s="121" t="s">
        <v>618</v>
      </c>
      <c r="J604" s="119">
        <v>1</v>
      </c>
      <c r="K604" s="122">
        <f>IF(G604="","",VLOOKUP(G604,ARANCEL!$B$5:$D$121,3,FALSE)*J604)</f>
        <v>32612</v>
      </c>
      <c r="L604" s="1229" t="s">
        <v>5292</v>
      </c>
      <c r="M604" s="1229">
        <v>4500235516</v>
      </c>
      <c r="N604" s="1229">
        <v>9400</v>
      </c>
    </row>
    <row r="605" spans="1:14" s="695" customFormat="1" x14ac:dyDescent="0.25">
      <c r="A605" s="673" t="s">
        <v>305</v>
      </c>
      <c r="B605" s="677">
        <v>41883</v>
      </c>
      <c r="C605" s="675" t="s">
        <v>6726</v>
      </c>
      <c r="D605" s="673" t="s">
        <v>94</v>
      </c>
      <c r="E605" s="676">
        <v>10249043</v>
      </c>
      <c r="F605" s="673">
        <v>23598467</v>
      </c>
      <c r="G605" s="673">
        <v>2702048</v>
      </c>
      <c r="H605" s="120" t="str">
        <f>IF(G605="","",VLOOKUP(G605,ARANCEL!$B$5:$D$121,2,FALSE))</f>
        <v xml:space="preserve">SERVICIO LAB. IMPLANTE CORONA CEMENTADA/ATORNILLADA </v>
      </c>
      <c r="I605" s="121" t="s">
        <v>309</v>
      </c>
      <c r="J605" s="119">
        <v>1</v>
      </c>
      <c r="K605" s="122">
        <f>IF(G605="","",VLOOKUP(G605,ARANCEL!$B$5:$D$121,3,FALSE)*J605)</f>
        <v>43857</v>
      </c>
      <c r="L605" s="1229" t="s">
        <v>6905</v>
      </c>
      <c r="M605" s="1229">
        <v>4500251394</v>
      </c>
      <c r="N605" s="1229" t="s">
        <v>7149</v>
      </c>
    </row>
    <row r="606" spans="1:14" s="695" customFormat="1" x14ac:dyDescent="0.25">
      <c r="A606" s="673" t="s">
        <v>305</v>
      </c>
      <c r="B606" s="677">
        <v>41513</v>
      </c>
      <c r="C606" s="118" t="s">
        <v>2214</v>
      </c>
      <c r="D606" s="119" t="s">
        <v>95</v>
      </c>
      <c r="E606" s="162">
        <v>10153525</v>
      </c>
      <c r="F606" s="119">
        <v>22246856</v>
      </c>
      <c r="G606" s="673">
        <v>2704005</v>
      </c>
      <c r="H606" s="120" t="str">
        <f>IF(G606="","",VLOOKUP(G606,ARANCEL!$B$5:$D$121,2,FALSE))</f>
        <v>PROVISORIO</v>
      </c>
      <c r="I606" s="121" t="s">
        <v>2215</v>
      </c>
      <c r="J606" s="119">
        <v>1</v>
      </c>
      <c r="K606" s="122">
        <f>IF(G606="","",VLOOKUP(G606,ARANCEL!$B$5:$D$121,3,FALSE)*J606)</f>
        <v>3250</v>
      </c>
      <c r="L606" s="1235" t="str">
        <f>IF(E606="","","IMPAGO")</f>
        <v>IMPAGO</v>
      </c>
      <c r="M606" s="1235" t="str">
        <f>IF(L606="IMPAGO","SIN O.C.","")</f>
        <v>SIN O.C.</v>
      </c>
      <c r="N606" s="1235" t="str">
        <f>IF(L606="IMPAGO","SIN FACT.","")</f>
        <v>SIN FACT.</v>
      </c>
    </row>
    <row r="607" spans="1:14" s="695" customFormat="1" x14ac:dyDescent="0.25">
      <c r="A607" s="673" t="s">
        <v>606</v>
      </c>
      <c r="B607" s="677">
        <v>41530</v>
      </c>
      <c r="C607" s="118" t="s">
        <v>2214</v>
      </c>
      <c r="D607" s="119" t="s">
        <v>95</v>
      </c>
      <c r="E607" s="162">
        <v>10153525</v>
      </c>
      <c r="F607" s="119">
        <v>22246856</v>
      </c>
      <c r="G607" s="673">
        <v>2704003</v>
      </c>
      <c r="H607" s="120" t="str">
        <f>IF(G607="","",VLOOKUP(G607,ARANCEL!$B$5:$D$121,2,FALSE))</f>
        <v xml:space="preserve">CORONA PERIFERICA CON PERNO MUÑON COLADO </v>
      </c>
      <c r="I607" s="121" t="s">
        <v>836</v>
      </c>
      <c r="J607" s="119">
        <v>1</v>
      </c>
      <c r="K607" s="122">
        <f>IF(G607="","",VLOOKUP(G607,ARANCEL!$B$5:$D$121,3,FALSE)*J607)</f>
        <v>32612</v>
      </c>
      <c r="L607" s="1235" t="str">
        <f>IF(E607="","","IMPAGO")</f>
        <v>IMPAGO</v>
      </c>
      <c r="M607" s="1235" t="str">
        <f>IF(L607="IMPAGO","SIN O.C.","")</f>
        <v>SIN O.C.</v>
      </c>
      <c r="N607" s="1235" t="str">
        <f>IF(L607="IMPAGO","SIN FACT.","")</f>
        <v>SIN FACT.</v>
      </c>
    </row>
    <row r="608" spans="1:14" s="695" customFormat="1" x14ac:dyDescent="0.25">
      <c r="A608" s="673" t="s">
        <v>305</v>
      </c>
      <c r="B608" s="677">
        <v>41934</v>
      </c>
      <c r="C608" s="714" t="s">
        <v>7805</v>
      </c>
      <c r="D608" s="712" t="s">
        <v>94</v>
      </c>
      <c r="E608" s="715">
        <v>10268593</v>
      </c>
      <c r="F608" s="712">
        <v>29049744</v>
      </c>
      <c r="G608" s="712">
        <v>2704005</v>
      </c>
      <c r="H608" s="120" t="str">
        <f>IF(G608="","",VLOOKUP(G608,ARANCEL!$B$5:$D$121,2,FALSE))</f>
        <v>PROVISORIO</v>
      </c>
      <c r="I608" s="121" t="s">
        <v>633</v>
      </c>
      <c r="J608" s="119">
        <v>1</v>
      </c>
      <c r="K608" s="122">
        <f>IF(G608="","",VLOOKUP(G608,ARANCEL!$B$5:$D$121,3,FALSE)*J608)</f>
        <v>3250</v>
      </c>
      <c r="L608" s="1229" t="s">
        <v>8279</v>
      </c>
      <c r="M608" s="1229">
        <v>4500259067</v>
      </c>
      <c r="N608" s="1229" t="s">
        <v>8285</v>
      </c>
    </row>
    <row r="609" spans="1:14" s="695" customFormat="1" x14ac:dyDescent="0.25">
      <c r="A609" s="673" t="s">
        <v>606</v>
      </c>
      <c r="B609" s="677">
        <v>41946</v>
      </c>
      <c r="C609" s="714" t="s">
        <v>7805</v>
      </c>
      <c r="D609" s="712" t="s">
        <v>94</v>
      </c>
      <c r="E609" s="715">
        <v>10268593</v>
      </c>
      <c r="F609" s="712">
        <v>29049744</v>
      </c>
      <c r="G609" s="712">
        <v>2704003</v>
      </c>
      <c r="H609" s="120" t="str">
        <f>IF(G609="","",VLOOKUP(G609,ARANCEL!$B$5:$D$121,2,FALSE))</f>
        <v xml:space="preserve">CORONA PERIFERICA CON PERNO MUÑON COLADO </v>
      </c>
      <c r="I609" s="121" t="s">
        <v>633</v>
      </c>
      <c r="J609" s="119">
        <v>1</v>
      </c>
      <c r="K609" s="122">
        <f>IF(G609="","",VLOOKUP(G609,ARANCEL!$B$5:$D$121,3,FALSE)*J609)</f>
        <v>32612</v>
      </c>
      <c r="L609" s="1235" t="str">
        <f>IF(E609="","","IMPAGO")</f>
        <v>IMPAGO</v>
      </c>
      <c r="M609" s="1235" t="str">
        <f>IF(L609="IMPAGO","SIN O.C.","")</f>
        <v>SIN O.C.</v>
      </c>
      <c r="N609" s="1235" t="str">
        <f>IF(L609="IMPAGO","SIN FACT.","")</f>
        <v>SIN FACT.</v>
      </c>
    </row>
    <row r="610" spans="1:14" s="695" customFormat="1" x14ac:dyDescent="0.25">
      <c r="A610" s="673" t="s">
        <v>305</v>
      </c>
      <c r="B610" s="677">
        <v>41744</v>
      </c>
      <c r="C610" s="675" t="s">
        <v>4064</v>
      </c>
      <c r="D610" s="673" t="s">
        <v>91</v>
      </c>
      <c r="E610" s="676">
        <v>10189890</v>
      </c>
      <c r="F610" s="673">
        <v>25902942</v>
      </c>
      <c r="G610" s="673">
        <v>2704005</v>
      </c>
      <c r="H610" s="120" t="str">
        <f>IF(G610="","",VLOOKUP(G610,ARANCEL!$B$5:$D$121,2,FALSE))</f>
        <v>PROVISORIO</v>
      </c>
      <c r="I610" s="121" t="s">
        <v>324</v>
      </c>
      <c r="J610" s="119">
        <v>1</v>
      </c>
      <c r="K610" s="122">
        <f>IF(G610="","",VLOOKUP(G610,ARANCEL!$B$5:$D$121,3,FALSE)*J610)</f>
        <v>3250</v>
      </c>
      <c r="L610" s="1229" t="s">
        <v>4612</v>
      </c>
      <c r="M610" s="1229">
        <v>4500230032</v>
      </c>
      <c r="N610" s="1229">
        <v>9212</v>
      </c>
    </row>
    <row r="611" spans="1:14" s="695" customFormat="1" x14ac:dyDescent="0.25">
      <c r="A611" s="673" t="s">
        <v>305</v>
      </c>
      <c r="B611" s="677">
        <v>41773</v>
      </c>
      <c r="C611" s="675" t="s">
        <v>4064</v>
      </c>
      <c r="D611" s="673" t="s">
        <v>91</v>
      </c>
      <c r="E611" s="676">
        <v>10198735</v>
      </c>
      <c r="F611" s="673">
        <v>26427629</v>
      </c>
      <c r="G611" s="673">
        <v>2704005</v>
      </c>
      <c r="H611" s="120" t="str">
        <f>IF(G611="","",VLOOKUP(G611,ARANCEL!$B$5:$D$121,2,FALSE))</f>
        <v>PROVISORIO</v>
      </c>
      <c r="I611" s="121" t="s">
        <v>746</v>
      </c>
      <c r="J611" s="119">
        <v>2</v>
      </c>
      <c r="K611" s="122">
        <f>IF(G611="","",VLOOKUP(G611,ARANCEL!$B$5:$D$121,3,FALSE)*J611)</f>
        <v>6500</v>
      </c>
      <c r="L611" s="1229" t="s">
        <v>5292</v>
      </c>
      <c r="M611" s="1229">
        <v>4500235516</v>
      </c>
      <c r="N611" s="1229">
        <v>9400</v>
      </c>
    </row>
    <row r="612" spans="1:14" s="693" customFormat="1" x14ac:dyDescent="0.25">
      <c r="A612" s="680" t="s">
        <v>305</v>
      </c>
      <c r="B612" s="677">
        <v>41785</v>
      </c>
      <c r="C612" s="675" t="s">
        <v>4064</v>
      </c>
      <c r="D612" s="673" t="s">
        <v>91</v>
      </c>
      <c r="E612" s="676">
        <v>10189890</v>
      </c>
      <c r="F612" s="673">
        <v>25902942</v>
      </c>
      <c r="G612" s="673">
        <v>2704003</v>
      </c>
      <c r="H612" s="120" t="str">
        <f>IF(G612="","",VLOOKUP(G612,ARANCEL!$B$5:$D$121,2,FALSE))</f>
        <v xml:space="preserve">CORONA PERIFERICA CON PERNO MUÑON COLADO </v>
      </c>
      <c r="I612" s="121" t="s">
        <v>618</v>
      </c>
      <c r="J612" s="119">
        <v>1</v>
      </c>
      <c r="K612" s="122">
        <f>IF(G612="","",VLOOKUP(G612,ARANCEL!$B$5:$D$121,3,FALSE)*J612)</f>
        <v>32612</v>
      </c>
      <c r="L612" s="1229" t="s">
        <v>5292</v>
      </c>
      <c r="M612" s="1229">
        <v>4500235516</v>
      </c>
      <c r="N612" s="1229">
        <v>9400</v>
      </c>
    </row>
    <row r="613" spans="1:14" s="699" customFormat="1" x14ac:dyDescent="0.25">
      <c r="A613" s="703" t="s">
        <v>305</v>
      </c>
      <c r="B613" s="705">
        <v>41944</v>
      </c>
      <c r="C613" s="1047" t="s">
        <v>8939</v>
      </c>
      <c r="D613" s="1047" t="s">
        <v>97</v>
      </c>
      <c r="E613" s="1048">
        <v>10258323</v>
      </c>
      <c r="F613" s="1047">
        <v>28325122</v>
      </c>
      <c r="G613" s="1047">
        <v>2705003</v>
      </c>
      <c r="H613" s="120" t="str">
        <f>IF(G613="","",VLOOKUP(G613,ARANCEL!$B$5:$D$121,2,FALSE))</f>
        <v>INCRUSTACION ESTETICA (ART-GLASS O CERAMICA)</v>
      </c>
      <c r="I613" s="121" t="s">
        <v>774</v>
      </c>
      <c r="J613" s="119">
        <v>2</v>
      </c>
      <c r="K613" s="122">
        <f>IF(G613="","",VLOOKUP(G613,ARANCEL!$B$5:$D$121,3,FALSE)*J613)</f>
        <v>31352</v>
      </c>
      <c r="L613" s="1229" t="s">
        <v>8256</v>
      </c>
      <c r="M613" s="1229">
        <v>4500265515</v>
      </c>
      <c r="N613" s="1229" t="s">
        <v>8951</v>
      </c>
    </row>
    <row r="614" spans="1:14" s="699" customFormat="1" x14ac:dyDescent="0.25">
      <c r="A614" s="703" t="s">
        <v>305</v>
      </c>
      <c r="B614" s="705">
        <v>41911</v>
      </c>
      <c r="C614" s="118" t="s">
        <v>7287</v>
      </c>
      <c r="D614" s="119" t="s">
        <v>97</v>
      </c>
      <c r="E614" s="162">
        <v>10258323</v>
      </c>
      <c r="F614" s="119">
        <v>28325122</v>
      </c>
      <c r="G614" s="703">
        <v>2705003</v>
      </c>
      <c r="H614" s="120" t="str">
        <f>IF(G614="","",VLOOKUP(G614,ARANCEL!$B$5:$D$121,2,FALSE))</f>
        <v>INCRUSTACION ESTETICA (ART-GLASS O CERAMICA)</v>
      </c>
      <c r="I614" s="121" t="s">
        <v>317</v>
      </c>
      <c r="J614" s="119">
        <v>1</v>
      </c>
      <c r="K614" s="122">
        <f>IF(G614="","",VLOOKUP(G614,ARANCEL!$B$5:$D$121,3,FALSE)*J614)</f>
        <v>15676</v>
      </c>
      <c r="L614" s="1229" t="s">
        <v>7548</v>
      </c>
      <c r="M614" s="1229">
        <v>4500254864</v>
      </c>
      <c r="N614" s="1229" t="s">
        <v>7561</v>
      </c>
    </row>
    <row r="615" spans="1:14" s="699" customFormat="1" x14ac:dyDescent="0.25">
      <c r="A615" s="703" t="s">
        <v>305</v>
      </c>
      <c r="B615" s="705">
        <v>41898</v>
      </c>
      <c r="C615" s="702" t="s">
        <v>7177</v>
      </c>
      <c r="D615" s="703" t="s">
        <v>2878</v>
      </c>
      <c r="E615" s="704">
        <v>10256673</v>
      </c>
      <c r="F615" s="703">
        <v>28464699</v>
      </c>
      <c r="G615" s="703">
        <v>2705003</v>
      </c>
      <c r="H615" s="120" t="str">
        <f>IF(G615="","",VLOOKUP(G615,ARANCEL!$B$5:$D$121,2,FALSE))</f>
        <v>INCRUSTACION ESTETICA (ART-GLASS O CERAMICA)</v>
      </c>
      <c r="I615" s="121" t="s">
        <v>618</v>
      </c>
      <c r="J615" s="119">
        <v>1</v>
      </c>
      <c r="K615" s="122">
        <f>IF(G615="","",VLOOKUP(G615,ARANCEL!$B$5:$D$121,3,FALSE)*J615)</f>
        <v>15676</v>
      </c>
      <c r="L615" s="1229" t="s">
        <v>7548</v>
      </c>
      <c r="M615" s="1229">
        <v>4500254864</v>
      </c>
      <c r="N615" s="1229" t="s">
        <v>7561</v>
      </c>
    </row>
    <row r="616" spans="1:14" s="669" customFormat="1" x14ac:dyDescent="0.25">
      <c r="A616" s="606" t="s">
        <v>305</v>
      </c>
      <c r="B616" s="615">
        <v>41894</v>
      </c>
      <c r="C616" s="607" t="s">
        <v>7105</v>
      </c>
      <c r="D616" s="606" t="s">
        <v>2168</v>
      </c>
      <c r="E616" s="608">
        <v>10256450</v>
      </c>
      <c r="F616" s="606">
        <v>28414016</v>
      </c>
      <c r="G616" s="606">
        <v>2704005</v>
      </c>
      <c r="H616" s="120" t="str">
        <f>IF(G616="","",VLOOKUP(G616,ARANCEL!$B$5:$D$121,2,FALSE))</f>
        <v>PROVISORIO</v>
      </c>
      <c r="I616" s="121" t="s">
        <v>603</v>
      </c>
      <c r="J616" s="119">
        <v>1</v>
      </c>
      <c r="K616" s="122">
        <f>IF(G616="","",VLOOKUP(G616,ARANCEL!$B$5:$D$121,3,FALSE)*J616)</f>
        <v>3250</v>
      </c>
      <c r="L616" s="1229" t="s">
        <v>7548</v>
      </c>
      <c r="M616" s="1229">
        <v>4500254864</v>
      </c>
      <c r="N616" s="1229" t="s">
        <v>7561</v>
      </c>
    </row>
    <row r="617" spans="1:14" s="753" customFormat="1" x14ac:dyDescent="0.25">
      <c r="A617" s="712" t="s">
        <v>305</v>
      </c>
      <c r="B617" s="719">
        <v>41963</v>
      </c>
      <c r="C617" s="607" t="s">
        <v>8493</v>
      </c>
      <c r="D617" s="606" t="s">
        <v>1619</v>
      </c>
      <c r="E617" s="608">
        <v>10294376</v>
      </c>
      <c r="F617" s="606">
        <v>29666299</v>
      </c>
      <c r="G617" s="712">
        <v>2704003</v>
      </c>
      <c r="H617" s="120" t="str">
        <f>IF(G617="","",VLOOKUP(G617,ARANCEL!$B$5:$D$121,2,FALSE))</f>
        <v xml:space="preserve">CORONA PERIFERICA CON PERNO MUÑON COLADO </v>
      </c>
      <c r="I617" s="121" t="s">
        <v>309</v>
      </c>
      <c r="J617" s="119">
        <v>1</v>
      </c>
      <c r="K617" s="122">
        <f>IF(G617="","",VLOOKUP(G617,ARANCEL!$B$5:$D$121,3,FALSE)*J617)</f>
        <v>32612</v>
      </c>
      <c r="L617" s="1349" t="s">
        <v>9431</v>
      </c>
      <c r="M617" s="1349">
        <v>4500269293</v>
      </c>
      <c r="N617" s="1349" t="s">
        <v>9455</v>
      </c>
    </row>
    <row r="618" spans="1:14" s="649" customFormat="1" x14ac:dyDescent="0.25">
      <c r="A618" s="606" t="s">
        <v>305</v>
      </c>
      <c r="B618" s="615">
        <v>41920</v>
      </c>
      <c r="C618" s="607" t="s">
        <v>7470</v>
      </c>
      <c r="D618" s="606" t="s">
        <v>92</v>
      </c>
      <c r="E618" s="608">
        <v>10260851</v>
      </c>
      <c r="F618" s="606">
        <v>28343876</v>
      </c>
      <c r="G618" s="606">
        <v>2704005</v>
      </c>
      <c r="H618" s="120" t="str">
        <f>IF(G618="","",VLOOKUP(G618,ARANCEL!$B$5:$D$121,2,FALSE))</f>
        <v>PROVISORIO</v>
      </c>
      <c r="I618" s="121" t="s">
        <v>316</v>
      </c>
      <c r="J618" s="119">
        <v>1</v>
      </c>
      <c r="K618" s="122">
        <f>IF(G618="","",VLOOKUP(G618,ARANCEL!$B$5:$D$121,3,FALSE)*J618)</f>
        <v>3250</v>
      </c>
      <c r="L618" s="1229" t="s">
        <v>7548</v>
      </c>
      <c r="M618" s="1229">
        <v>4500255277</v>
      </c>
      <c r="N618" s="1229" t="s">
        <v>7569</v>
      </c>
    </row>
    <row r="619" spans="1:14" s="699" customFormat="1" x14ac:dyDescent="0.25">
      <c r="A619" s="703" t="s">
        <v>305</v>
      </c>
      <c r="B619" s="705">
        <v>41920</v>
      </c>
      <c r="C619" s="702" t="s">
        <v>7470</v>
      </c>
      <c r="D619" s="703" t="s">
        <v>92</v>
      </c>
      <c r="E619" s="704">
        <v>10260851</v>
      </c>
      <c r="F619" s="703">
        <v>28343876</v>
      </c>
      <c r="G619" s="703">
        <v>2704003</v>
      </c>
      <c r="H619" s="120" t="str">
        <f>IF(G619="","",VLOOKUP(G619,ARANCEL!$B$5:$D$121,2,FALSE))</f>
        <v xml:space="preserve">CORONA PERIFERICA CON PERNO MUÑON COLADO </v>
      </c>
      <c r="I619" s="121" t="s">
        <v>316</v>
      </c>
      <c r="J619" s="119">
        <v>1</v>
      </c>
      <c r="K619" s="122">
        <f>IF(G619="","",VLOOKUP(G619,ARANCEL!$B$5:$D$121,3,FALSE)*J619)</f>
        <v>32612</v>
      </c>
      <c r="L619" s="1229" t="s">
        <v>7548</v>
      </c>
      <c r="M619" s="1229">
        <v>4500255277</v>
      </c>
      <c r="N619" s="1229" t="s">
        <v>7569</v>
      </c>
    </row>
    <row r="620" spans="1:14" s="753" customFormat="1" x14ac:dyDescent="0.25">
      <c r="A620" s="712" t="s">
        <v>305</v>
      </c>
      <c r="B620" s="719">
        <v>42012</v>
      </c>
      <c r="C620" s="714" t="s">
        <v>1206</v>
      </c>
      <c r="D620" s="712" t="s">
        <v>91</v>
      </c>
      <c r="E620" s="715">
        <v>10307488</v>
      </c>
      <c r="F620" s="712">
        <v>29900880</v>
      </c>
      <c r="G620" s="712">
        <v>2704005</v>
      </c>
      <c r="H620" s="120" t="str">
        <f>IF(G620="","",VLOOKUP(G620,ARANCEL!$B$5:$D$121,2,FALSE))</f>
        <v>PROVISORIO</v>
      </c>
      <c r="I620" s="121" t="s">
        <v>340</v>
      </c>
      <c r="J620" s="119">
        <v>1</v>
      </c>
      <c r="K620" s="122">
        <f>IF(G620="","",VLOOKUP(G620,ARANCEL!$B$5:$D$121,3,FALSE)*J620)</f>
        <v>3250</v>
      </c>
      <c r="L620" s="1235" t="str">
        <f>IF(E620="","","IMPAGO")</f>
        <v>IMPAGO</v>
      </c>
      <c r="M620" s="1235" t="str">
        <f>IF(L620="IMPAGO","SIN O.C.","")</f>
        <v>SIN O.C.</v>
      </c>
      <c r="N620" s="1235" t="str">
        <f>IF(L620="IMPAGO","SIN FACT.","")</f>
        <v>SIN FACT.</v>
      </c>
    </row>
    <row r="621" spans="1:14" s="753" customFormat="1" x14ac:dyDescent="0.25">
      <c r="A621" s="712" t="s">
        <v>606</v>
      </c>
      <c r="B621" s="719">
        <v>42019</v>
      </c>
      <c r="C621" s="714" t="s">
        <v>1206</v>
      </c>
      <c r="D621" s="712" t="s">
        <v>91</v>
      </c>
      <c r="E621" s="715">
        <v>10307488</v>
      </c>
      <c r="F621" s="712">
        <v>29900880</v>
      </c>
      <c r="G621" s="712">
        <v>2704003</v>
      </c>
      <c r="H621" s="120" t="str">
        <f>IF(G621="","",VLOOKUP(G621,ARANCEL!$B$5:$D$121,2,FALSE))</f>
        <v xml:space="preserve">CORONA PERIFERICA CON PERNO MUÑON COLADO </v>
      </c>
      <c r="I621" s="121" t="s">
        <v>340</v>
      </c>
      <c r="J621" s="119">
        <v>1</v>
      </c>
      <c r="K621" s="122">
        <f>IF(G621="","",VLOOKUP(G621,ARANCEL!$B$5:$D$121,3,FALSE)*J621)</f>
        <v>32612</v>
      </c>
      <c r="L621" s="1235" t="str">
        <f>IF(E621="","","IMPAGO")</f>
        <v>IMPAGO</v>
      </c>
      <c r="M621" s="1235" t="str">
        <f>IF(L621="IMPAGO","SIN O.C.","")</f>
        <v>SIN O.C.</v>
      </c>
      <c r="N621" s="1235" t="str">
        <f>IF(L621="IMPAGO","SIN FACT.","")</f>
        <v>SIN FACT.</v>
      </c>
    </row>
    <row r="622" spans="1:14" s="753" customFormat="1" x14ac:dyDescent="0.25">
      <c r="A622" s="728" t="s">
        <v>313</v>
      </c>
      <c r="B622" s="719">
        <v>41855</v>
      </c>
      <c r="C622" s="714" t="s">
        <v>6178</v>
      </c>
      <c r="D622" s="712" t="s">
        <v>94</v>
      </c>
      <c r="E622" s="715">
        <v>10235434</v>
      </c>
      <c r="F622" s="712">
        <v>27819033</v>
      </c>
      <c r="G622" s="712">
        <v>2704005</v>
      </c>
      <c r="H622" s="120" t="str">
        <f>IF(G622="","",VLOOKUP(G622,ARANCEL!$B$5:$D$121,2,FALSE))</f>
        <v>PROVISORIO</v>
      </c>
      <c r="I622" s="121"/>
      <c r="J622" s="119">
        <v>1</v>
      </c>
      <c r="K622" s="122">
        <f>IF(G622="","",VLOOKUP(G622,ARANCEL!$B$5:$D$121,3,FALSE)*J622)</f>
        <v>3250</v>
      </c>
      <c r="L622" s="1229" t="s">
        <v>6017</v>
      </c>
      <c r="M622" s="1229">
        <v>4500245545</v>
      </c>
      <c r="N622" s="1229">
        <v>9815</v>
      </c>
    </row>
    <row r="623" spans="1:14" s="701" customFormat="1" x14ac:dyDescent="0.25">
      <c r="A623" s="694" t="s">
        <v>305</v>
      </c>
      <c r="B623" s="677">
        <v>41869</v>
      </c>
      <c r="C623" s="675" t="s">
        <v>6178</v>
      </c>
      <c r="D623" s="673" t="s">
        <v>94</v>
      </c>
      <c r="E623" s="676">
        <v>10243828</v>
      </c>
      <c r="F623" s="673">
        <v>27819033</v>
      </c>
      <c r="G623" s="673">
        <v>2702048</v>
      </c>
      <c r="H623" s="120" t="str">
        <f>IF(G623="","",VLOOKUP(G623,ARANCEL!$B$5:$D$121,2,FALSE))</f>
        <v xml:space="preserve">SERVICIO LAB. IMPLANTE CORONA CEMENTADA/ATORNILLADA </v>
      </c>
      <c r="I623" s="121" t="s">
        <v>311</v>
      </c>
      <c r="J623" s="119">
        <v>1</v>
      </c>
      <c r="K623" s="122">
        <f>IF(G623="","",VLOOKUP(G623,ARANCEL!$B$5:$D$121,3,FALSE)*J623)</f>
        <v>43857</v>
      </c>
      <c r="L623" s="1229" t="s">
        <v>6905</v>
      </c>
      <c r="M623" s="1229">
        <v>4500249977</v>
      </c>
      <c r="N623" s="1229" t="s">
        <v>6909</v>
      </c>
    </row>
    <row r="624" spans="1:14" s="682" customFormat="1" x14ac:dyDescent="0.25">
      <c r="A624" s="606" t="s">
        <v>305</v>
      </c>
      <c r="B624" s="615">
        <v>41875</v>
      </c>
      <c r="C624" s="607" t="s">
        <v>6626</v>
      </c>
      <c r="D624" s="606" t="s">
        <v>97</v>
      </c>
      <c r="E624" s="608">
        <v>10246977</v>
      </c>
      <c r="F624" s="606">
        <v>28058373</v>
      </c>
      <c r="G624" s="606">
        <v>2705003</v>
      </c>
      <c r="H624" s="120" t="str">
        <f>IF(G624="","",VLOOKUP(G624,ARANCEL!$B$5:$D$121,2,FALSE))</f>
        <v>INCRUSTACION ESTETICA (ART-GLASS O CERAMICA)</v>
      </c>
      <c r="I624" s="121" t="s">
        <v>618</v>
      </c>
      <c r="J624" s="119">
        <v>1</v>
      </c>
      <c r="K624" s="122">
        <f>IF(G624="","",VLOOKUP(G624,ARANCEL!$B$5:$D$121,3,FALSE)*J624)</f>
        <v>15676</v>
      </c>
      <c r="L624" s="1229" t="s">
        <v>6905</v>
      </c>
      <c r="M624" s="1229">
        <v>4500249977</v>
      </c>
      <c r="N624" s="1229" t="s">
        <v>6909</v>
      </c>
    </row>
    <row r="625" spans="1:14" s="699" customFormat="1" x14ac:dyDescent="0.25">
      <c r="A625" s="1360" t="s">
        <v>305</v>
      </c>
      <c r="B625" s="705">
        <v>41877</v>
      </c>
      <c r="C625" s="702" t="s">
        <v>6626</v>
      </c>
      <c r="D625" s="703" t="s">
        <v>97</v>
      </c>
      <c r="E625" s="704">
        <v>10246977</v>
      </c>
      <c r="F625" s="703">
        <v>28058373</v>
      </c>
      <c r="G625" s="703">
        <v>2704005</v>
      </c>
      <c r="H625" s="120" t="str">
        <f>IF(G625="","",VLOOKUP(G625,ARANCEL!$B$5:$D$121,2,FALSE))</f>
        <v>PROVISORIO</v>
      </c>
      <c r="I625" s="121" t="s">
        <v>618</v>
      </c>
      <c r="J625" s="119">
        <v>1</v>
      </c>
      <c r="K625" s="122">
        <f>IF(G625="","",VLOOKUP(G625,ARANCEL!$B$5:$D$121,3,FALSE)*J625)</f>
        <v>3250</v>
      </c>
      <c r="L625" s="1229" t="s">
        <v>7548</v>
      </c>
      <c r="M625" s="1229">
        <v>4500254864</v>
      </c>
      <c r="N625" s="1229" t="s">
        <v>7561</v>
      </c>
    </row>
    <row r="626" spans="1:14" s="671" customFormat="1" x14ac:dyDescent="0.25">
      <c r="A626" s="606" t="s">
        <v>305</v>
      </c>
      <c r="B626" s="615">
        <v>41897</v>
      </c>
      <c r="C626" s="118" t="s">
        <v>6626</v>
      </c>
      <c r="D626" s="119" t="s">
        <v>97</v>
      </c>
      <c r="E626" s="162">
        <v>10246977</v>
      </c>
      <c r="F626" s="119">
        <v>28058373</v>
      </c>
      <c r="G626" s="606">
        <v>2704003</v>
      </c>
      <c r="H626" s="120" t="str">
        <f>IF(G626="","",VLOOKUP(G626,ARANCEL!$B$5:$D$121,2,FALSE))</f>
        <v xml:space="preserve">CORONA PERIFERICA CON PERNO MUÑON COLADO </v>
      </c>
      <c r="I626" s="121" t="s">
        <v>312</v>
      </c>
      <c r="J626" s="119">
        <v>1</v>
      </c>
      <c r="K626" s="122">
        <f>IF(G626="","",VLOOKUP(G626,ARANCEL!$B$5:$D$121,3,FALSE)*J626)</f>
        <v>32612</v>
      </c>
      <c r="L626" s="1229" t="s">
        <v>7548</v>
      </c>
      <c r="M626" s="1229">
        <v>4500254864</v>
      </c>
      <c r="N626" s="1229" t="s">
        <v>7561</v>
      </c>
    </row>
    <row r="627" spans="1:14" s="756" customFormat="1" x14ac:dyDescent="0.25">
      <c r="A627" s="712" t="s">
        <v>305</v>
      </c>
      <c r="B627" s="719">
        <v>41843</v>
      </c>
      <c r="C627" s="714" t="s">
        <v>5925</v>
      </c>
      <c r="D627" s="712" t="s">
        <v>93</v>
      </c>
      <c r="E627" s="715">
        <v>10229583</v>
      </c>
      <c r="F627" s="712">
        <v>27069243</v>
      </c>
      <c r="G627" s="712">
        <v>2704005</v>
      </c>
      <c r="H627" s="120" t="str">
        <f>IF(G627="","",VLOOKUP(G627,ARANCEL!$B$5:$D$121,2,FALSE))</f>
        <v>PROVISORIO</v>
      </c>
      <c r="I627" s="121" t="s">
        <v>312</v>
      </c>
      <c r="J627" s="119">
        <v>1</v>
      </c>
      <c r="K627" s="122">
        <f>IF(G627="","",VLOOKUP(G627,ARANCEL!$B$5:$D$121,3,FALSE)*J627)</f>
        <v>3250</v>
      </c>
      <c r="L627" s="1229" t="s">
        <v>6017</v>
      </c>
      <c r="M627" s="1229">
        <v>4500243713</v>
      </c>
      <c r="N627" s="1229">
        <v>9796</v>
      </c>
    </row>
    <row r="628" spans="1:14" s="756" customFormat="1" x14ac:dyDescent="0.25">
      <c r="A628" s="728" t="s">
        <v>305</v>
      </c>
      <c r="B628" s="719">
        <v>41843</v>
      </c>
      <c r="C628" s="714" t="s">
        <v>5925</v>
      </c>
      <c r="D628" s="712" t="s">
        <v>93</v>
      </c>
      <c r="E628" s="715">
        <v>10229583</v>
      </c>
      <c r="F628" s="712">
        <v>27069243</v>
      </c>
      <c r="G628" s="712">
        <v>2704003</v>
      </c>
      <c r="H628" s="120" t="str">
        <f>IF(G628="","",VLOOKUP(G628,ARANCEL!$B$5:$D$121,2,FALSE))</f>
        <v xml:space="preserve">CORONA PERIFERICA CON PERNO MUÑON COLADO </v>
      </c>
      <c r="I628" s="121" t="s">
        <v>312</v>
      </c>
      <c r="J628" s="119">
        <v>1</v>
      </c>
      <c r="K628" s="122">
        <f>IF(G628="","",VLOOKUP(G628,ARANCEL!$B$5:$D$121,3,FALSE)*J628)</f>
        <v>32612</v>
      </c>
      <c r="L628" s="1229" t="s">
        <v>6017</v>
      </c>
      <c r="M628" s="1229">
        <v>4500243713</v>
      </c>
      <c r="N628" s="1229">
        <v>9796</v>
      </c>
    </row>
    <row r="629" spans="1:14" s="756" customFormat="1" x14ac:dyDescent="0.25">
      <c r="A629" s="712" t="s">
        <v>305</v>
      </c>
      <c r="B629" s="719">
        <v>41822</v>
      </c>
      <c r="C629" s="714" t="s">
        <v>5461</v>
      </c>
      <c r="D629" s="712" t="s">
        <v>92</v>
      </c>
      <c r="E629" s="715">
        <v>10219004</v>
      </c>
      <c r="F629" s="712">
        <v>27117110</v>
      </c>
      <c r="G629" s="712">
        <v>2704005</v>
      </c>
      <c r="H629" s="120" t="str">
        <f>IF(G629="","",VLOOKUP(G629,ARANCEL!$B$5:$D$121,2,FALSE))</f>
        <v>PROVISORIO</v>
      </c>
      <c r="I629" s="121" t="s">
        <v>325</v>
      </c>
      <c r="J629" s="119">
        <v>1</v>
      </c>
      <c r="K629" s="122">
        <f>IF(G629="","",VLOOKUP(G629,ARANCEL!$B$5:$D$121,3,FALSE)*J629)</f>
        <v>3250</v>
      </c>
      <c r="L629" s="1229" t="s">
        <v>5742</v>
      </c>
      <c r="M629" s="1229">
        <v>4500241322</v>
      </c>
      <c r="N629" s="1229" t="s">
        <v>5773</v>
      </c>
    </row>
    <row r="630" spans="1:14" s="756" customFormat="1" x14ac:dyDescent="0.25">
      <c r="A630" s="740" t="s">
        <v>305</v>
      </c>
      <c r="B630" s="719">
        <v>41877</v>
      </c>
      <c r="C630" s="118" t="s">
        <v>5461</v>
      </c>
      <c r="D630" s="119" t="s">
        <v>92</v>
      </c>
      <c r="E630" s="162">
        <v>10219004</v>
      </c>
      <c r="F630" s="119">
        <v>27117110</v>
      </c>
      <c r="G630" s="712">
        <v>2704003</v>
      </c>
      <c r="H630" s="120" t="str">
        <f>IF(G630="","",VLOOKUP(G630,ARANCEL!$B$5:$D$121,2,FALSE))</f>
        <v xml:space="preserve">CORONA PERIFERICA CON PERNO MUÑON COLADO </v>
      </c>
      <c r="I630" s="121" t="s">
        <v>325</v>
      </c>
      <c r="J630" s="119">
        <v>1</v>
      </c>
      <c r="K630" s="122">
        <f>IF(G630="","",VLOOKUP(G630,ARANCEL!$B$5:$D$121,3,FALSE)*J630)</f>
        <v>32612</v>
      </c>
      <c r="L630" s="1229" t="s">
        <v>6905</v>
      </c>
      <c r="M630" s="1229">
        <v>4500251394</v>
      </c>
      <c r="N630" s="1229" t="s">
        <v>7149</v>
      </c>
    </row>
    <row r="631" spans="1:14" s="756" customFormat="1" x14ac:dyDescent="0.25">
      <c r="A631" s="712" t="s">
        <v>313</v>
      </c>
      <c r="B631" s="719">
        <v>41905</v>
      </c>
      <c r="C631" s="714" t="s">
        <v>5461</v>
      </c>
      <c r="D631" s="712" t="s">
        <v>92</v>
      </c>
      <c r="E631" s="715">
        <v>10257301</v>
      </c>
      <c r="F631" s="712">
        <v>28007559</v>
      </c>
      <c r="G631" s="712">
        <v>2704003</v>
      </c>
      <c r="H631" s="120" t="str">
        <f>IF(G631="","",VLOOKUP(G631,ARANCEL!$B$5:$D$121,2,FALSE))</f>
        <v xml:space="preserve">CORONA PERIFERICA CON PERNO MUÑON COLADO </v>
      </c>
      <c r="I631" s="121"/>
      <c r="J631" s="119">
        <v>1</v>
      </c>
      <c r="K631" s="122">
        <f>IF(G631="","",VLOOKUP(G631,ARANCEL!$B$5:$D$121,3,FALSE)*J631)</f>
        <v>32612</v>
      </c>
      <c r="L631" s="1229" t="s">
        <v>7548</v>
      </c>
      <c r="M631" s="1229">
        <v>4500254864</v>
      </c>
      <c r="N631" s="1229" t="s">
        <v>7561</v>
      </c>
    </row>
    <row r="632" spans="1:14" s="756" customFormat="1" x14ac:dyDescent="0.25">
      <c r="A632" s="712" t="s">
        <v>305</v>
      </c>
      <c r="B632" s="720">
        <v>41649</v>
      </c>
      <c r="C632" s="118" t="s">
        <v>2213</v>
      </c>
      <c r="D632" s="119" t="s">
        <v>2162</v>
      </c>
      <c r="E632" s="162">
        <v>10169306</v>
      </c>
      <c r="F632" s="119">
        <v>24267272</v>
      </c>
      <c r="G632" s="712">
        <v>2704005</v>
      </c>
      <c r="H632" s="120" t="str">
        <f>IF(G632="","",VLOOKUP(G632,ARANCEL!$B$5:$D$121,2,FALSE))</f>
        <v>PROVISORIO</v>
      </c>
      <c r="I632" s="121" t="s">
        <v>618</v>
      </c>
      <c r="J632" s="119">
        <v>1</v>
      </c>
      <c r="K632" s="122">
        <f>IF(G632="","",VLOOKUP(G632,ARANCEL!$B$5:$D$121,3,FALSE)*J632)</f>
        <v>3250</v>
      </c>
      <c r="L632" s="1229" t="s">
        <v>2842</v>
      </c>
      <c r="M632" s="1229">
        <v>4500216236</v>
      </c>
      <c r="N632" s="1229">
        <v>8409</v>
      </c>
    </row>
    <row r="633" spans="1:14" s="756" customFormat="1" x14ac:dyDescent="0.25">
      <c r="A633" s="712" t="s">
        <v>305</v>
      </c>
      <c r="B633" s="719">
        <v>41656</v>
      </c>
      <c r="C633" s="714" t="s">
        <v>2213</v>
      </c>
      <c r="D633" s="712" t="s">
        <v>2162</v>
      </c>
      <c r="E633" s="715">
        <v>10169306</v>
      </c>
      <c r="F633" s="712">
        <v>24267272</v>
      </c>
      <c r="G633" s="712">
        <v>2704001</v>
      </c>
      <c r="H633" s="120" t="str">
        <f>IF(G633="","",VLOOKUP(G633,ARANCEL!$B$5:$D$121,2,FALSE))</f>
        <v xml:space="preserve">CORONA DE SUSTITUCION </v>
      </c>
      <c r="I633" s="121" t="s">
        <v>618</v>
      </c>
      <c r="J633" s="119">
        <v>1</v>
      </c>
      <c r="K633" s="122">
        <f>IF(G633="","",VLOOKUP(G633,ARANCEL!$B$5:$D$121,3,FALSE)*J633)</f>
        <v>25865</v>
      </c>
      <c r="L633" s="1229" t="s">
        <v>2842</v>
      </c>
      <c r="M633" s="1229">
        <v>4500216236</v>
      </c>
      <c r="N633" s="1229">
        <v>8409</v>
      </c>
    </row>
    <row r="634" spans="1:14" s="753" customFormat="1" x14ac:dyDescent="0.25">
      <c r="A634" s="712" t="s">
        <v>305</v>
      </c>
      <c r="B634" s="719">
        <v>41796</v>
      </c>
      <c r="C634" s="714" t="s">
        <v>5070</v>
      </c>
      <c r="D634" s="712" t="s">
        <v>95</v>
      </c>
      <c r="E634" s="715">
        <v>10208991</v>
      </c>
      <c r="F634" s="712">
        <v>26322739</v>
      </c>
      <c r="G634" s="712">
        <v>2704005</v>
      </c>
      <c r="H634" s="120" t="str">
        <f>IF(G634="","",VLOOKUP(G634,ARANCEL!$B$5:$D$121,2,FALSE))</f>
        <v>PROVISORIO</v>
      </c>
      <c r="I634" s="121" t="s">
        <v>308</v>
      </c>
      <c r="J634" s="119">
        <v>1</v>
      </c>
      <c r="K634" s="122">
        <f>IF(G634="","",VLOOKUP(G634,ARANCEL!$B$5:$D$121,3,FALSE)*J634)</f>
        <v>3250</v>
      </c>
      <c r="L634" s="1229" t="s">
        <v>5742</v>
      </c>
      <c r="M634" s="1229">
        <v>4500239478</v>
      </c>
      <c r="N634" s="1229" t="s">
        <v>5757</v>
      </c>
    </row>
    <row r="635" spans="1:14" s="769" customFormat="1" x14ac:dyDescent="0.25">
      <c r="A635" s="712" t="s">
        <v>305</v>
      </c>
      <c r="B635" s="719">
        <v>41796</v>
      </c>
      <c r="C635" s="714" t="s">
        <v>5070</v>
      </c>
      <c r="D635" s="712" t="s">
        <v>95</v>
      </c>
      <c r="E635" s="715">
        <v>10208991</v>
      </c>
      <c r="F635" s="712">
        <v>26322739</v>
      </c>
      <c r="G635" s="712">
        <v>2704003</v>
      </c>
      <c r="H635" s="120" t="str">
        <f>IF(G635="","",VLOOKUP(G635,ARANCEL!$B$5:$D$121,2,FALSE))</f>
        <v xml:space="preserve">CORONA PERIFERICA CON PERNO MUÑON COLADO </v>
      </c>
      <c r="I635" s="121" t="s">
        <v>308</v>
      </c>
      <c r="J635" s="119">
        <v>1</v>
      </c>
      <c r="K635" s="122">
        <f>IF(G635="","",VLOOKUP(G635,ARANCEL!$B$5:$D$121,3,FALSE)*J635)</f>
        <v>32612</v>
      </c>
      <c r="L635" s="1229" t="s">
        <v>5742</v>
      </c>
      <c r="M635" s="1229">
        <v>4500239478</v>
      </c>
      <c r="N635" s="1229" t="s">
        <v>5757</v>
      </c>
    </row>
    <row r="636" spans="1:14" s="769" customFormat="1" x14ac:dyDescent="0.25">
      <c r="A636" s="712" t="s">
        <v>305</v>
      </c>
      <c r="B636" s="719">
        <v>41781</v>
      </c>
      <c r="C636" s="714" t="s">
        <v>4752</v>
      </c>
      <c r="D636" s="712" t="s">
        <v>1619</v>
      </c>
      <c r="E636" s="715">
        <v>10201356</v>
      </c>
      <c r="F636" s="712">
        <v>26120871</v>
      </c>
      <c r="G636" s="712">
        <v>2707001</v>
      </c>
      <c r="H636" s="120" t="str">
        <f>IF(G636="","",VLOOKUP(G636,ARANCEL!$B$5:$D$121,2,FALSE))</f>
        <v xml:space="preserve">PLANO DE RELAJACION </v>
      </c>
      <c r="I636" s="121" t="s">
        <v>306</v>
      </c>
      <c r="J636" s="119">
        <v>1</v>
      </c>
      <c r="K636" s="122">
        <f>IF(G636="","",VLOOKUP(G636,ARANCEL!$B$5:$D$121,3,FALSE)*J636)</f>
        <v>9221</v>
      </c>
      <c r="L636" s="1229" t="s">
        <v>5292</v>
      </c>
      <c r="M636" s="1229">
        <v>4500235516</v>
      </c>
      <c r="N636" s="1229">
        <v>9400</v>
      </c>
    </row>
    <row r="637" spans="1:14" s="769" customFormat="1" x14ac:dyDescent="0.25">
      <c r="A637" s="712" t="s">
        <v>305</v>
      </c>
      <c r="B637" s="719">
        <v>41928</v>
      </c>
      <c r="C637" s="607" t="s">
        <v>7694</v>
      </c>
      <c r="D637" s="606" t="s">
        <v>92</v>
      </c>
      <c r="E637" s="608">
        <v>10265436</v>
      </c>
      <c r="F637" s="606">
        <v>28009641</v>
      </c>
      <c r="G637" s="712">
        <v>2707001</v>
      </c>
      <c r="H637" s="120" t="str">
        <f>IF(G637="","",VLOOKUP(G637,ARANCEL!$B$5:$D$121,2,FALSE))</f>
        <v xml:space="preserve">PLANO DE RELAJACION </v>
      </c>
      <c r="I637" s="121" t="s">
        <v>306</v>
      </c>
      <c r="J637" s="119">
        <v>1</v>
      </c>
      <c r="K637" s="122">
        <f>IF(G637="","",VLOOKUP(G637,ARANCEL!$B$5:$D$121,3,FALSE)*J637)</f>
        <v>9221</v>
      </c>
      <c r="L637" s="1229" t="s">
        <v>8279</v>
      </c>
      <c r="M637" s="1229">
        <v>4500259067</v>
      </c>
      <c r="N637" s="1229" t="s">
        <v>8285</v>
      </c>
    </row>
    <row r="638" spans="1:14" s="769" customFormat="1" x14ac:dyDescent="0.25">
      <c r="A638" s="712" t="s">
        <v>305</v>
      </c>
      <c r="B638" s="719">
        <v>41783</v>
      </c>
      <c r="C638" s="607" t="s">
        <v>4820</v>
      </c>
      <c r="D638" s="606" t="s">
        <v>91</v>
      </c>
      <c r="E638" s="608">
        <v>10202359</v>
      </c>
      <c r="F638" s="606">
        <v>26648823</v>
      </c>
      <c r="G638" s="712">
        <v>2704005</v>
      </c>
      <c r="H638" s="120" t="str">
        <f>IF(G638="","",VLOOKUP(G638,ARANCEL!$B$5:$D$121,2,FALSE))</f>
        <v>PROVISORIO</v>
      </c>
      <c r="I638" s="121" t="s">
        <v>312</v>
      </c>
      <c r="J638" s="119">
        <v>1</v>
      </c>
      <c r="K638" s="122">
        <f>IF(G638="","",VLOOKUP(G638,ARANCEL!$B$5:$D$121,3,FALSE)*J638)</f>
        <v>3250</v>
      </c>
      <c r="L638" s="1235" t="str">
        <f t="shared" ref="L638:L647" si="0">IF(E638="","","IMPAGO")</f>
        <v>IMPAGO</v>
      </c>
      <c r="M638" s="1235" t="str">
        <f t="shared" ref="M638:M647" si="1">IF(L638="IMPAGO","SIN O.C.","")</f>
        <v>SIN O.C.</v>
      </c>
      <c r="N638" s="1235" t="str">
        <f t="shared" ref="N638:N647" si="2">IF(L638="IMPAGO","SIN FACT.","")</f>
        <v>SIN FACT.</v>
      </c>
    </row>
    <row r="639" spans="1:14" s="770" customFormat="1" x14ac:dyDescent="0.25">
      <c r="A639" s="712" t="s">
        <v>305</v>
      </c>
      <c r="B639" s="719">
        <v>41783</v>
      </c>
      <c r="C639" s="714" t="s">
        <v>4820</v>
      </c>
      <c r="D639" s="712" t="s">
        <v>91</v>
      </c>
      <c r="E639" s="715">
        <v>10202359</v>
      </c>
      <c r="F639" s="712">
        <v>26648823</v>
      </c>
      <c r="G639" s="712">
        <v>2704003</v>
      </c>
      <c r="H639" s="120" t="str">
        <f>IF(G639="","",VLOOKUP(G639,ARANCEL!$B$5:$D$121,2,FALSE))</f>
        <v xml:space="preserve">CORONA PERIFERICA CON PERNO MUÑON COLADO </v>
      </c>
      <c r="I639" s="121" t="s">
        <v>312</v>
      </c>
      <c r="J639" s="119">
        <v>1</v>
      </c>
      <c r="K639" s="122">
        <f>IF(G639="","",VLOOKUP(G639,ARANCEL!$B$5:$D$121,3,FALSE)*J639)</f>
        <v>32612</v>
      </c>
      <c r="L639" s="1235" t="str">
        <f t="shared" si="0"/>
        <v>IMPAGO</v>
      </c>
      <c r="M639" s="1235" t="str">
        <f t="shared" si="1"/>
        <v>SIN O.C.</v>
      </c>
      <c r="N639" s="1235" t="str">
        <f t="shared" si="2"/>
        <v>SIN FACT.</v>
      </c>
    </row>
    <row r="640" spans="1:14" s="237" customFormat="1" x14ac:dyDescent="0.25">
      <c r="A640" s="712" t="s">
        <v>313</v>
      </c>
      <c r="B640" s="719">
        <v>42056</v>
      </c>
      <c r="C640" s="714" t="s">
        <v>9791</v>
      </c>
      <c r="D640" s="712" t="s">
        <v>2162</v>
      </c>
      <c r="E640" s="715">
        <v>10313610</v>
      </c>
      <c r="F640" s="712">
        <v>29939584</v>
      </c>
      <c r="G640" s="712">
        <v>2704001</v>
      </c>
      <c r="H640" s="120" t="str">
        <f>IF(G640="","",VLOOKUP(G640,ARANCEL!$B$5:$D$121,2,FALSE))</f>
        <v xml:space="preserve">CORONA DE SUSTITUCION </v>
      </c>
      <c r="I640" s="121"/>
      <c r="J640" s="119">
        <v>1</v>
      </c>
      <c r="K640" s="122">
        <f>IF(G640="","",VLOOKUP(G640,ARANCEL!$B$5:$D$121,3,FALSE)*J640)</f>
        <v>25865</v>
      </c>
      <c r="L640" s="1235" t="str">
        <f t="shared" si="0"/>
        <v>IMPAGO</v>
      </c>
      <c r="M640" s="1235" t="str">
        <f t="shared" si="1"/>
        <v>SIN O.C.</v>
      </c>
      <c r="N640" s="1235" t="str">
        <f t="shared" si="2"/>
        <v>SIN FACT.</v>
      </c>
    </row>
    <row r="641" spans="1:14" s="701" customFormat="1" x14ac:dyDescent="0.25">
      <c r="A641" s="606" t="s">
        <v>313</v>
      </c>
      <c r="B641" s="615">
        <v>42056</v>
      </c>
      <c r="C641" s="607" t="s">
        <v>9791</v>
      </c>
      <c r="D641" s="606" t="s">
        <v>2162</v>
      </c>
      <c r="E641" s="608">
        <v>10313610</v>
      </c>
      <c r="F641" s="606">
        <v>29939584</v>
      </c>
      <c r="G641" s="606">
        <v>2704012</v>
      </c>
      <c r="H641" s="120" t="str">
        <f>IF(G641="","",VLOOKUP(G641,ARANCEL!$B$5:$D$121,2,FALSE))</f>
        <v xml:space="preserve">INTERMEDIARIO O PONTICO </v>
      </c>
      <c r="I641" s="121"/>
      <c r="J641" s="119">
        <v>1</v>
      </c>
      <c r="K641" s="122">
        <f>IF(G641="","",VLOOKUP(G641,ARANCEL!$B$5:$D$121,3,FALSE)*J641)</f>
        <v>25122</v>
      </c>
      <c r="L641" s="1235" t="str">
        <f t="shared" si="0"/>
        <v>IMPAGO</v>
      </c>
      <c r="M641" s="1235" t="str">
        <f t="shared" si="1"/>
        <v>SIN O.C.</v>
      </c>
      <c r="N641" s="1235" t="str">
        <f t="shared" si="2"/>
        <v>SIN FACT.</v>
      </c>
    </row>
    <row r="642" spans="1:14" s="769" customFormat="1" x14ac:dyDescent="0.25">
      <c r="A642" s="712" t="s">
        <v>313</v>
      </c>
      <c r="B642" s="719">
        <v>42056</v>
      </c>
      <c r="C642" s="714" t="s">
        <v>9791</v>
      </c>
      <c r="D642" s="712" t="s">
        <v>2162</v>
      </c>
      <c r="E642" s="715">
        <v>10313610</v>
      </c>
      <c r="F642" s="712">
        <v>29939584</v>
      </c>
      <c r="G642" s="712">
        <v>2704005</v>
      </c>
      <c r="H642" s="120" t="str">
        <f>IF(G642="","",VLOOKUP(G642,ARANCEL!$B$5:$D$121,2,FALSE))</f>
        <v>PROVISORIO</v>
      </c>
      <c r="I642" s="121"/>
      <c r="J642" s="119">
        <v>1</v>
      </c>
      <c r="K642" s="122">
        <f>IF(G642="","",VLOOKUP(G642,ARANCEL!$B$5:$D$121,3,FALSE)*J642)</f>
        <v>3250</v>
      </c>
      <c r="L642" s="1235" t="str">
        <f t="shared" si="0"/>
        <v>IMPAGO</v>
      </c>
      <c r="M642" s="1235" t="str">
        <f t="shared" si="1"/>
        <v>SIN O.C.</v>
      </c>
      <c r="N642" s="1235" t="str">
        <f t="shared" si="2"/>
        <v>SIN FACT.</v>
      </c>
    </row>
    <row r="643" spans="1:14" s="769" customFormat="1" x14ac:dyDescent="0.25">
      <c r="A643" s="712" t="s">
        <v>313</v>
      </c>
      <c r="B643" s="719">
        <v>42056</v>
      </c>
      <c r="C643" s="714" t="s">
        <v>9791</v>
      </c>
      <c r="D643" s="712" t="s">
        <v>2162</v>
      </c>
      <c r="E643" s="715">
        <v>10313610</v>
      </c>
      <c r="F643" s="712">
        <v>29939584</v>
      </c>
      <c r="G643" s="712">
        <v>2704005</v>
      </c>
      <c r="H643" s="120" t="str">
        <f>IF(G643="","",VLOOKUP(G643,ARANCEL!$B$5:$D$121,2,FALSE))</f>
        <v>PROVISORIO</v>
      </c>
      <c r="I643" s="121"/>
      <c r="J643" s="119">
        <v>1</v>
      </c>
      <c r="K643" s="122">
        <f>IF(G643="","",VLOOKUP(G643,ARANCEL!$B$5:$D$121,3,FALSE)*J643)</f>
        <v>3250</v>
      </c>
      <c r="L643" s="1235" t="str">
        <f t="shared" si="0"/>
        <v>IMPAGO</v>
      </c>
      <c r="M643" s="1235" t="str">
        <f t="shared" si="1"/>
        <v>SIN O.C.</v>
      </c>
      <c r="N643" s="1235" t="str">
        <f t="shared" si="2"/>
        <v>SIN FACT.</v>
      </c>
    </row>
    <row r="644" spans="1:14" s="699" customFormat="1" x14ac:dyDescent="0.25">
      <c r="A644" s="606" t="s">
        <v>313</v>
      </c>
      <c r="B644" s="615">
        <v>42056</v>
      </c>
      <c r="C644" s="118" t="s">
        <v>9791</v>
      </c>
      <c r="D644" s="119" t="s">
        <v>2162</v>
      </c>
      <c r="E644" s="162">
        <v>10313610</v>
      </c>
      <c r="F644" s="119">
        <v>29939584</v>
      </c>
      <c r="G644" s="119">
        <v>2704005</v>
      </c>
      <c r="H644" s="120" t="str">
        <f>IF(G644="","",VLOOKUP(G644,ARANCEL!$B$5:$D$121,2,FALSE))</f>
        <v>PROVISORIO</v>
      </c>
      <c r="I644" s="121"/>
      <c r="J644" s="119">
        <v>1</v>
      </c>
      <c r="K644" s="122">
        <f>IF(G644="","",VLOOKUP(G644,ARANCEL!$B$5:$D$121,3,FALSE)*J644)</f>
        <v>3250</v>
      </c>
      <c r="L644" s="1235" t="str">
        <f t="shared" si="0"/>
        <v>IMPAGO</v>
      </c>
      <c r="M644" s="1235" t="str">
        <f t="shared" si="1"/>
        <v>SIN O.C.</v>
      </c>
      <c r="N644" s="1235" t="str">
        <f t="shared" si="2"/>
        <v>SIN FACT.</v>
      </c>
    </row>
    <row r="645" spans="1:14" s="671" customFormat="1" x14ac:dyDescent="0.25">
      <c r="A645" s="119" t="s">
        <v>305</v>
      </c>
      <c r="B645" s="164">
        <v>42018</v>
      </c>
      <c r="C645" s="118" t="s">
        <v>9489</v>
      </c>
      <c r="D645" s="119" t="s">
        <v>2878</v>
      </c>
      <c r="E645" s="162">
        <v>10307744</v>
      </c>
      <c r="F645" s="119">
        <v>30477511</v>
      </c>
      <c r="G645" s="119">
        <v>2704005</v>
      </c>
      <c r="H645" s="120" t="str">
        <f>IF(G645="","",VLOOKUP(G645,ARANCEL!$B$5:$D$121,2,FALSE))</f>
        <v>PROVISORIO</v>
      </c>
      <c r="I645" s="121" t="s">
        <v>329</v>
      </c>
      <c r="J645" s="119">
        <v>1</v>
      </c>
      <c r="K645" s="122">
        <f>IF(G645="","",VLOOKUP(G645,ARANCEL!$B$5:$D$121,3,FALSE)*J645)</f>
        <v>3250</v>
      </c>
      <c r="L645" s="1235" t="str">
        <f t="shared" si="0"/>
        <v>IMPAGO</v>
      </c>
      <c r="M645" s="1235" t="str">
        <f t="shared" si="1"/>
        <v>SIN O.C.</v>
      </c>
      <c r="N645" s="1235" t="str">
        <f t="shared" si="2"/>
        <v>SIN FACT.</v>
      </c>
    </row>
    <row r="646" spans="1:14" s="769" customFormat="1" x14ac:dyDescent="0.25">
      <c r="A646" s="712" t="s">
        <v>606</v>
      </c>
      <c r="B646" s="719">
        <v>42026</v>
      </c>
      <c r="C646" s="702" t="s">
        <v>9489</v>
      </c>
      <c r="D646" s="703" t="s">
        <v>3579</v>
      </c>
      <c r="E646" s="704">
        <v>10307744</v>
      </c>
      <c r="F646" s="703">
        <v>30477511</v>
      </c>
      <c r="G646" s="712">
        <v>2704002</v>
      </c>
      <c r="H646" s="120" t="str">
        <f>IF(G646="","",VLOOKUP(G646,ARANCEL!$B$5:$D$121,2,FALSE))</f>
        <v xml:space="preserve">CORONA PERIFERICA </v>
      </c>
      <c r="I646" s="121" t="s">
        <v>329</v>
      </c>
      <c r="J646" s="119">
        <v>1</v>
      </c>
      <c r="K646" s="122">
        <f>IF(G646="","",VLOOKUP(G646,ARANCEL!$B$5:$D$121,3,FALSE)*J646)</f>
        <v>25865</v>
      </c>
      <c r="L646" s="1235" t="str">
        <f t="shared" si="0"/>
        <v>IMPAGO</v>
      </c>
      <c r="M646" s="1235" t="str">
        <f t="shared" si="1"/>
        <v>SIN O.C.</v>
      </c>
      <c r="N646" s="1235" t="str">
        <f t="shared" si="2"/>
        <v>SIN FACT.</v>
      </c>
    </row>
    <row r="647" spans="1:14" s="793" customFormat="1" x14ac:dyDescent="0.25">
      <c r="A647" s="712" t="s">
        <v>305</v>
      </c>
      <c r="B647" s="719">
        <v>42026</v>
      </c>
      <c r="C647" s="714" t="s">
        <v>9679</v>
      </c>
      <c r="D647" s="712" t="s">
        <v>2162</v>
      </c>
      <c r="E647" s="715">
        <v>10312549</v>
      </c>
      <c r="F647" s="712">
        <v>29943052</v>
      </c>
      <c r="G647" s="712">
        <v>2704005</v>
      </c>
      <c r="H647" s="120" t="str">
        <f>IF(G647="","",VLOOKUP(G647,ARANCEL!$B$5:$D$121,2,FALSE))</f>
        <v>PROVISORIO</v>
      </c>
      <c r="I647" s="121" t="s">
        <v>9745</v>
      </c>
      <c r="J647" s="169">
        <v>7</v>
      </c>
      <c r="K647" s="122">
        <f>IF(G647="","",VLOOKUP(G647,ARANCEL!$B$5:$D$121,3,FALSE)*J647)</f>
        <v>22750</v>
      </c>
      <c r="L647" s="1235" t="str">
        <f t="shared" si="0"/>
        <v>IMPAGO</v>
      </c>
      <c r="M647" s="1235" t="str">
        <f t="shared" si="1"/>
        <v>SIN O.C.</v>
      </c>
      <c r="N647" s="1235" t="str">
        <f t="shared" si="2"/>
        <v>SIN FACT.</v>
      </c>
    </row>
    <row r="648" spans="1:14" s="793" customFormat="1" x14ac:dyDescent="0.25">
      <c r="A648" s="712" t="s">
        <v>305</v>
      </c>
      <c r="B648" s="719">
        <v>41935</v>
      </c>
      <c r="C648" s="714" t="s">
        <v>7873</v>
      </c>
      <c r="D648" s="712" t="s">
        <v>92</v>
      </c>
      <c r="E648" s="715">
        <v>10269872</v>
      </c>
      <c r="F648" s="712">
        <v>28807161</v>
      </c>
      <c r="G648" s="712">
        <v>2704005</v>
      </c>
      <c r="H648" s="120" t="str">
        <f>IF(G648="","",VLOOKUP(G648,ARANCEL!$B$5:$D$121,2,FALSE))</f>
        <v>PROVISORIO</v>
      </c>
      <c r="I648" s="121" t="s">
        <v>308</v>
      </c>
      <c r="J648" s="119">
        <v>1</v>
      </c>
      <c r="K648" s="122">
        <f>IF(G648="","",VLOOKUP(G648,ARANCEL!$B$5:$D$121,3,FALSE)*J648)</f>
        <v>3250</v>
      </c>
      <c r="L648" s="1229" t="s">
        <v>8279</v>
      </c>
      <c r="M648" s="1229">
        <v>4500259067</v>
      </c>
      <c r="N648" s="1229" t="s">
        <v>8285</v>
      </c>
    </row>
    <row r="649" spans="1:14" s="793" customFormat="1" x14ac:dyDescent="0.25">
      <c r="A649" s="712" t="s">
        <v>305</v>
      </c>
      <c r="B649" s="719">
        <v>41948</v>
      </c>
      <c r="C649" s="714" t="s">
        <v>7873</v>
      </c>
      <c r="D649" s="712" t="s">
        <v>92</v>
      </c>
      <c r="E649" s="715">
        <v>10269872</v>
      </c>
      <c r="F649" s="712">
        <v>28807161</v>
      </c>
      <c r="G649" s="712">
        <v>2704003</v>
      </c>
      <c r="H649" s="120" t="str">
        <f>IF(G649="","",VLOOKUP(G649,ARANCEL!$B$5:$D$121,2,FALSE))</f>
        <v xml:space="preserve">CORONA PERIFERICA CON PERNO MUÑON COLADO </v>
      </c>
      <c r="I649" s="121" t="s">
        <v>308</v>
      </c>
      <c r="J649" s="119">
        <v>1</v>
      </c>
      <c r="K649" s="122">
        <f>IF(G649="","",VLOOKUP(G649,ARANCEL!$B$5:$D$121,3,FALSE)*J649)</f>
        <v>32612</v>
      </c>
      <c r="L649" s="1229" t="s">
        <v>8279</v>
      </c>
      <c r="M649" s="1229">
        <v>4500260678</v>
      </c>
      <c r="N649" s="1229" t="s">
        <v>8297</v>
      </c>
    </row>
    <row r="650" spans="1:14" s="793" customFormat="1" x14ac:dyDescent="0.25">
      <c r="A650" s="712" t="s">
        <v>305</v>
      </c>
      <c r="B650" s="719">
        <v>41681</v>
      </c>
      <c r="C650" s="714" t="s">
        <v>2774</v>
      </c>
      <c r="D650" s="712" t="s">
        <v>91</v>
      </c>
      <c r="E650" s="715">
        <v>10174383</v>
      </c>
      <c r="F650" s="712">
        <v>24932522</v>
      </c>
      <c r="G650" s="712">
        <v>2705003</v>
      </c>
      <c r="H650" s="120" t="str">
        <f>IF(G650="","",VLOOKUP(G650,ARANCEL!$B$5:$D$121,2,FALSE))</f>
        <v>INCRUSTACION ESTETICA (ART-GLASS O CERAMICA)</v>
      </c>
      <c r="I650" s="121" t="s">
        <v>322</v>
      </c>
      <c r="J650" s="119">
        <v>1</v>
      </c>
      <c r="K650" s="122">
        <f>IF(G650="","",VLOOKUP(G650,ARANCEL!$B$5:$D$121,3,FALSE)*J650)</f>
        <v>15676</v>
      </c>
      <c r="L650" s="1229" t="s">
        <v>3438</v>
      </c>
      <c r="M650" s="1229">
        <v>4500220800</v>
      </c>
      <c r="N650" s="1229">
        <v>8633</v>
      </c>
    </row>
    <row r="651" spans="1:14" s="793" customFormat="1" x14ac:dyDescent="0.25">
      <c r="A651" s="712" t="s">
        <v>305</v>
      </c>
      <c r="B651" s="719">
        <v>41915</v>
      </c>
      <c r="C651" s="714" t="s">
        <v>7397</v>
      </c>
      <c r="D651" s="712" t="s">
        <v>957</v>
      </c>
      <c r="E651" s="715">
        <v>10259565</v>
      </c>
      <c r="F651" s="712">
        <v>27779139</v>
      </c>
      <c r="G651" s="712">
        <v>2708001</v>
      </c>
      <c r="H651" s="120" t="str">
        <f>IF(G651="","",VLOOKUP(G651,ARANCEL!$B$5:$D$121,2,FALSE))</f>
        <v xml:space="preserve">PLACA DE ORTODONCIA SIN TORNILLO </v>
      </c>
      <c r="I651" s="121" t="s">
        <v>306</v>
      </c>
      <c r="J651" s="119">
        <v>1</v>
      </c>
      <c r="K651" s="122">
        <f>IF(G651="","",VLOOKUP(G651,ARANCEL!$B$5:$D$121,3,FALSE)*J651)</f>
        <v>17997</v>
      </c>
      <c r="L651" s="1229" t="s">
        <v>7548</v>
      </c>
      <c r="M651" s="1229">
        <v>4500255277</v>
      </c>
      <c r="N651" s="1229" t="s">
        <v>7569</v>
      </c>
    </row>
    <row r="652" spans="1:14" s="795" customFormat="1" x14ac:dyDescent="0.25">
      <c r="A652" s="728" t="s">
        <v>305</v>
      </c>
      <c r="B652" s="719">
        <v>41915</v>
      </c>
      <c r="C652" s="557" t="s">
        <v>7397</v>
      </c>
      <c r="D652" s="555" t="s">
        <v>957</v>
      </c>
      <c r="E652" s="558">
        <v>10259565</v>
      </c>
      <c r="F652" s="555">
        <v>27779139</v>
      </c>
      <c r="G652" s="712">
        <v>2708011</v>
      </c>
      <c r="H652" s="120" t="str">
        <f>IF(G652="","",VLOOKUP(G652,ARANCEL!$B$5:$D$121,2,FALSE))</f>
        <v xml:space="preserve">MODELO DE ESTUDIO </v>
      </c>
      <c r="I652" s="121" t="s">
        <v>306</v>
      </c>
      <c r="J652" s="119">
        <v>1</v>
      </c>
      <c r="K652" s="122">
        <f>IF(G652="","",VLOOKUP(G652,ARANCEL!$B$5:$D$121,3,FALSE)*J652)</f>
        <v>1507</v>
      </c>
      <c r="L652" s="1229" t="s">
        <v>7548</v>
      </c>
      <c r="M652" s="1229">
        <v>4500255277</v>
      </c>
      <c r="N652" s="1229" t="s">
        <v>7569</v>
      </c>
    </row>
    <row r="653" spans="1:14" s="795" customFormat="1" x14ac:dyDescent="0.25">
      <c r="A653" s="712" t="s">
        <v>305</v>
      </c>
      <c r="B653" s="719">
        <v>41754</v>
      </c>
      <c r="C653" s="714" t="s">
        <v>5517</v>
      </c>
      <c r="D653" s="712" t="s">
        <v>2168</v>
      </c>
      <c r="E653" s="715">
        <v>10192246</v>
      </c>
      <c r="F653" s="712">
        <v>25401966</v>
      </c>
      <c r="G653" s="712">
        <v>2704005</v>
      </c>
      <c r="H653" s="120" t="str">
        <f>IF(G653="","",VLOOKUP(G653,ARANCEL!$B$5:$D$121,2,FALSE))</f>
        <v>PROVISORIO</v>
      </c>
      <c r="I653" s="121" t="s">
        <v>312</v>
      </c>
      <c r="J653" s="119">
        <v>1</v>
      </c>
      <c r="K653" s="122">
        <f>IF(G653="","",VLOOKUP(G653,ARANCEL!$B$5:$D$121,3,FALSE)*J653)</f>
        <v>3250</v>
      </c>
      <c r="L653" s="1229" t="s">
        <v>4612</v>
      </c>
      <c r="M653" s="1229">
        <v>4500230031</v>
      </c>
      <c r="N653" s="1229">
        <v>9211</v>
      </c>
    </row>
    <row r="654" spans="1:14" s="798" customFormat="1" x14ac:dyDescent="0.25">
      <c r="A654" s="712" t="s">
        <v>305</v>
      </c>
      <c r="B654" s="719">
        <v>41827</v>
      </c>
      <c r="C654" s="714" t="s">
        <v>5517</v>
      </c>
      <c r="D654" s="712" t="s">
        <v>2168</v>
      </c>
      <c r="E654" s="715">
        <v>10192246</v>
      </c>
      <c r="F654" s="712">
        <v>25401966</v>
      </c>
      <c r="G654" s="712">
        <v>2704003</v>
      </c>
      <c r="H654" s="120" t="str">
        <f>IF(G654="","",VLOOKUP(G654,ARANCEL!$B$5:$D$121,2,FALSE))</f>
        <v xml:space="preserve">CORONA PERIFERICA CON PERNO MUÑON COLADO </v>
      </c>
      <c r="I654" s="121" t="s">
        <v>312</v>
      </c>
      <c r="J654" s="119">
        <v>1</v>
      </c>
      <c r="K654" s="122">
        <f>IF(G654="","",VLOOKUP(G654,ARANCEL!$B$5:$D$121,3,FALSE)*J654)</f>
        <v>32612</v>
      </c>
      <c r="L654" s="1235" t="str">
        <f>IF(E654="","","IMPAGO")</f>
        <v>IMPAGO</v>
      </c>
      <c r="M654" s="1235" t="str">
        <f>IF(L654="IMPAGO","SIN O.C.","")</f>
        <v>SIN O.C.</v>
      </c>
      <c r="N654" s="1235" t="str">
        <f>IF(L654="IMPAGO","SIN FACT.","")</f>
        <v>SIN FACT.</v>
      </c>
    </row>
    <row r="655" spans="1:14" s="798" customFormat="1" x14ac:dyDescent="0.25">
      <c r="A655" s="712" t="s">
        <v>305</v>
      </c>
      <c r="B655" s="719">
        <v>41718</v>
      </c>
      <c r="C655" s="714" t="s">
        <v>3535</v>
      </c>
      <c r="D655" s="712" t="s">
        <v>2162</v>
      </c>
      <c r="E655" s="715">
        <v>10183731</v>
      </c>
      <c r="F655" s="712">
        <v>24910135</v>
      </c>
      <c r="G655" s="712">
        <v>2704005</v>
      </c>
      <c r="H655" s="120" t="str">
        <f>IF(G655="","",VLOOKUP(G655,ARANCEL!$B$5:$D$121,2,FALSE))</f>
        <v>PROVISORIO</v>
      </c>
      <c r="I655" s="121" t="s">
        <v>322</v>
      </c>
      <c r="J655" s="119">
        <v>1</v>
      </c>
      <c r="K655" s="122">
        <f>IF(G655="","",VLOOKUP(G655,ARANCEL!$B$5:$D$121,3,FALSE)*J655)</f>
        <v>3250</v>
      </c>
      <c r="L655" s="1229" t="s">
        <v>3058</v>
      </c>
      <c r="M655" s="1229">
        <v>4500225671</v>
      </c>
      <c r="N655" s="1229">
        <v>8930</v>
      </c>
    </row>
    <row r="656" spans="1:14" s="798" customFormat="1" x14ac:dyDescent="0.25">
      <c r="A656" s="728" t="s">
        <v>313</v>
      </c>
      <c r="B656" s="713">
        <v>41718</v>
      </c>
      <c r="C656" s="714" t="s">
        <v>3535</v>
      </c>
      <c r="D656" s="712" t="s">
        <v>4606</v>
      </c>
      <c r="E656" s="715">
        <v>10183731</v>
      </c>
      <c r="F656" s="712">
        <v>24910135</v>
      </c>
      <c r="G656" s="712">
        <v>2704005</v>
      </c>
      <c r="H656" s="120" t="str">
        <f>IF(G656="","",VLOOKUP(G656,ARANCEL!$B$5:$D$121,2,FALSE))</f>
        <v>PROVISORIO</v>
      </c>
      <c r="I656" s="121"/>
      <c r="J656" s="119">
        <v>1</v>
      </c>
      <c r="K656" s="122">
        <f>IF(G656="","",VLOOKUP(G656,ARANCEL!$B$5:$D$121,3,FALSE)*J656)</f>
        <v>3250</v>
      </c>
      <c r="L656" s="1229" t="s">
        <v>4612</v>
      </c>
      <c r="M656" s="1229">
        <v>4500230028</v>
      </c>
      <c r="N656" s="1229">
        <v>9210</v>
      </c>
    </row>
    <row r="657" spans="1:14" s="798" customFormat="1" x14ac:dyDescent="0.25">
      <c r="A657" s="712" t="s">
        <v>305</v>
      </c>
      <c r="B657" s="719">
        <v>41743</v>
      </c>
      <c r="C657" s="714" t="s">
        <v>3535</v>
      </c>
      <c r="D657" s="712" t="s">
        <v>2162</v>
      </c>
      <c r="E657" s="715">
        <v>10183731</v>
      </c>
      <c r="F657" s="712">
        <v>24910135</v>
      </c>
      <c r="G657" s="712">
        <v>2704003</v>
      </c>
      <c r="H657" s="120" t="str">
        <f>IF(G657="","",VLOOKUP(G657,ARANCEL!$B$5:$D$121,2,FALSE))</f>
        <v xml:space="preserve">CORONA PERIFERICA CON PERNO MUÑON COLADO </v>
      </c>
      <c r="I657" s="121" t="s">
        <v>322</v>
      </c>
      <c r="J657" s="119">
        <v>1</v>
      </c>
      <c r="K657" s="122">
        <f>IF(G657="","",VLOOKUP(G657,ARANCEL!$B$5:$D$121,3,FALSE)*J657)</f>
        <v>32612</v>
      </c>
      <c r="L657" s="1229" t="s">
        <v>4612</v>
      </c>
      <c r="M657" s="1229">
        <v>4500230028</v>
      </c>
      <c r="N657" s="1229">
        <v>9210</v>
      </c>
    </row>
    <row r="658" spans="1:14" s="798" customFormat="1" x14ac:dyDescent="0.25">
      <c r="A658" s="712" t="s">
        <v>305</v>
      </c>
      <c r="B658" s="719">
        <v>41936</v>
      </c>
      <c r="C658" s="714" t="s">
        <v>7915</v>
      </c>
      <c r="D658" s="712" t="s">
        <v>92</v>
      </c>
      <c r="E658" s="715">
        <v>10271820</v>
      </c>
      <c r="F658" s="712">
        <v>29153919</v>
      </c>
      <c r="G658" s="712">
        <v>2704005</v>
      </c>
      <c r="H658" s="120" t="str">
        <f>IF(G658="","",VLOOKUP(G658,ARANCEL!$B$5:$D$121,2,FALSE))</f>
        <v>PROVISORIO</v>
      </c>
      <c r="I658" s="121" t="s">
        <v>308</v>
      </c>
      <c r="J658" s="119">
        <v>1</v>
      </c>
      <c r="K658" s="122">
        <f>IF(G658="","",VLOOKUP(G658,ARANCEL!$B$5:$D$121,3,FALSE)*J658)</f>
        <v>3250</v>
      </c>
      <c r="L658" s="1229" t="s">
        <v>8279</v>
      </c>
      <c r="M658" s="1229">
        <v>4500260678</v>
      </c>
      <c r="N658" s="1229" t="s">
        <v>8297</v>
      </c>
    </row>
    <row r="659" spans="1:14" s="798" customFormat="1" x14ac:dyDescent="0.25">
      <c r="A659" s="119" t="s">
        <v>305</v>
      </c>
      <c r="B659" s="164">
        <v>41957</v>
      </c>
      <c r="C659" s="118" t="s">
        <v>7915</v>
      </c>
      <c r="D659" s="119" t="s">
        <v>92</v>
      </c>
      <c r="E659" s="162">
        <v>10271820</v>
      </c>
      <c r="F659" s="119">
        <v>29153919</v>
      </c>
      <c r="G659" s="119">
        <v>2704003</v>
      </c>
      <c r="H659" s="120" t="str">
        <f>IF(G659="","",VLOOKUP(G659,ARANCEL!$B$5:$D$121,2,FALSE))</f>
        <v xml:space="preserve">CORONA PERIFERICA CON PERNO MUÑON COLADO </v>
      </c>
      <c r="I659" s="121" t="s">
        <v>308</v>
      </c>
      <c r="J659" s="119">
        <v>1</v>
      </c>
      <c r="K659" s="122">
        <f>IF(G659="","",VLOOKUP(G659,ARANCEL!$B$5:$D$121,3,FALSE)*J659)</f>
        <v>32612</v>
      </c>
      <c r="L659" s="1235" t="str">
        <f>IF(E659="","","IMPAGO")</f>
        <v>IMPAGO</v>
      </c>
      <c r="M659" s="1235" t="str">
        <f>IF(L659="IMPAGO","SIN O.C.","")</f>
        <v>SIN O.C.</v>
      </c>
      <c r="N659" s="1235" t="str">
        <f>IF(L659="IMPAGO","SIN FACT.","")</f>
        <v>SIN FACT.</v>
      </c>
    </row>
    <row r="660" spans="1:14" s="795" customFormat="1" x14ac:dyDescent="0.25">
      <c r="A660" s="728" t="s">
        <v>305</v>
      </c>
      <c r="B660" s="719">
        <v>41974</v>
      </c>
      <c r="C660" s="714" t="s">
        <v>1898</v>
      </c>
      <c r="D660" s="712" t="s">
        <v>95</v>
      </c>
      <c r="E660" s="715">
        <v>10287319</v>
      </c>
      <c r="F660" s="712">
        <v>29074336</v>
      </c>
      <c r="G660" s="712">
        <v>2704003</v>
      </c>
      <c r="H660" s="120" t="str">
        <f>IF(G660="","",VLOOKUP(G660,ARANCEL!$B$5:$D$121,2,FALSE))</f>
        <v xml:space="preserve">CORONA PERIFERICA CON PERNO MUÑON COLADO </v>
      </c>
      <c r="I660" s="121" t="s">
        <v>318</v>
      </c>
      <c r="J660" s="119">
        <v>1</v>
      </c>
      <c r="K660" s="122">
        <f>IF(G660="","",VLOOKUP(G660,ARANCEL!$B$5:$D$121,3,FALSE)*J660)</f>
        <v>32612</v>
      </c>
      <c r="L660" s="1229" t="s">
        <v>8256</v>
      </c>
      <c r="M660" s="1229">
        <v>4500265515</v>
      </c>
      <c r="N660" s="1229" t="s">
        <v>8951</v>
      </c>
    </row>
    <row r="661" spans="1:14" s="798" customFormat="1" x14ac:dyDescent="0.25">
      <c r="A661" s="712" t="s">
        <v>305</v>
      </c>
      <c r="B661" s="719">
        <v>41974</v>
      </c>
      <c r="C661" s="714" t="s">
        <v>1898</v>
      </c>
      <c r="D661" s="712" t="s">
        <v>95</v>
      </c>
      <c r="E661" s="715">
        <v>10287319</v>
      </c>
      <c r="F661" s="712">
        <v>29074336</v>
      </c>
      <c r="G661" s="712">
        <v>2704005</v>
      </c>
      <c r="H661" s="120" t="str">
        <f>IF(G661="","",VLOOKUP(G661,ARANCEL!$B$5:$D$121,2,FALSE))</f>
        <v>PROVISORIO</v>
      </c>
      <c r="I661" s="121" t="s">
        <v>318</v>
      </c>
      <c r="J661" s="119">
        <v>1</v>
      </c>
      <c r="K661" s="122">
        <f>IF(G661="","",VLOOKUP(G661,ARANCEL!$B$5:$D$121,3,FALSE)*J661)</f>
        <v>3250</v>
      </c>
      <c r="L661" s="1229" t="s">
        <v>8256</v>
      </c>
      <c r="M661" s="1229">
        <v>4500265515</v>
      </c>
      <c r="N661" s="1229" t="s">
        <v>8951</v>
      </c>
    </row>
    <row r="662" spans="1:14" s="798" customFormat="1" x14ac:dyDescent="0.25">
      <c r="A662" s="712" t="s">
        <v>305</v>
      </c>
      <c r="B662" s="719">
        <v>42027</v>
      </c>
      <c r="C662" s="714" t="s">
        <v>9713</v>
      </c>
      <c r="D662" s="712" t="s">
        <v>97</v>
      </c>
      <c r="E662" s="715">
        <v>10312745</v>
      </c>
      <c r="F662" s="712">
        <v>30550394</v>
      </c>
      <c r="G662" s="712">
        <v>2704005</v>
      </c>
      <c r="H662" s="120" t="str">
        <f>IF(G662="","",VLOOKUP(G662,ARANCEL!$B$5:$D$121,2,FALSE))</f>
        <v>PROVISORIO</v>
      </c>
      <c r="I662" s="121" t="s">
        <v>325</v>
      </c>
      <c r="J662" s="119">
        <v>1</v>
      </c>
      <c r="K662" s="122">
        <f>IF(G662="","",VLOOKUP(G662,ARANCEL!$B$5:$D$121,3,FALSE)*J662)</f>
        <v>3250</v>
      </c>
      <c r="L662" s="1235" t="str">
        <f>IF(E662="","","IMPAGO")</f>
        <v>IMPAGO</v>
      </c>
      <c r="M662" s="1235" t="str">
        <f>IF(L662="IMPAGO","SIN O.C.","")</f>
        <v>SIN O.C.</v>
      </c>
      <c r="N662" s="1235" t="str">
        <f>IF(L662="IMPAGO","SIN FACT.","")</f>
        <v>SIN FACT.</v>
      </c>
    </row>
    <row r="663" spans="1:14" s="798" customFormat="1" x14ac:dyDescent="0.25">
      <c r="A663" s="712" t="s">
        <v>305</v>
      </c>
      <c r="B663" s="719">
        <v>42027</v>
      </c>
      <c r="C663" s="714" t="s">
        <v>9713</v>
      </c>
      <c r="D663" s="712" t="s">
        <v>97</v>
      </c>
      <c r="E663" s="715">
        <v>10312745</v>
      </c>
      <c r="F663" s="712">
        <v>30550394</v>
      </c>
      <c r="G663" s="712">
        <v>2705003</v>
      </c>
      <c r="H663" s="120" t="str">
        <f>IF(G663="","",VLOOKUP(G663,ARANCEL!$B$5:$D$121,2,FALSE))</f>
        <v>INCRUSTACION ESTETICA (ART-GLASS O CERAMICA)</v>
      </c>
      <c r="I663" s="121" t="s">
        <v>312</v>
      </c>
      <c r="J663" s="119">
        <v>1</v>
      </c>
      <c r="K663" s="122">
        <f>IF(G663="","",VLOOKUP(G663,ARANCEL!$B$5:$D$121,3,FALSE)*J663)</f>
        <v>15676</v>
      </c>
      <c r="L663" s="1235" t="str">
        <f>IF(E663="","","IMPAGO")</f>
        <v>IMPAGO</v>
      </c>
      <c r="M663" s="1235" t="str">
        <f>IF(L663="IMPAGO","SIN O.C.","")</f>
        <v>SIN O.C.</v>
      </c>
      <c r="N663" s="1235" t="str">
        <f>IF(L663="IMPAGO","SIN FACT.","")</f>
        <v>SIN FACT.</v>
      </c>
    </row>
    <row r="664" spans="1:14" s="753" customFormat="1" x14ac:dyDescent="0.25">
      <c r="A664" s="712" t="s">
        <v>305</v>
      </c>
      <c r="B664" s="719">
        <v>41827</v>
      </c>
      <c r="C664" s="714" t="s">
        <v>5518</v>
      </c>
      <c r="D664" s="712" t="s">
        <v>2168</v>
      </c>
      <c r="E664" s="715">
        <v>10221341</v>
      </c>
      <c r="F664" s="712">
        <v>27069274</v>
      </c>
      <c r="G664" s="712">
        <v>2704003</v>
      </c>
      <c r="H664" s="120" t="str">
        <f>IF(G664="","",VLOOKUP(G664,ARANCEL!$B$5:$D$121,2,FALSE))</f>
        <v xml:space="preserve">CORONA PERIFERICA CON PERNO MUÑON COLADO </v>
      </c>
      <c r="I664" s="121" t="s">
        <v>309</v>
      </c>
      <c r="J664" s="119">
        <v>1</v>
      </c>
      <c r="K664" s="122">
        <f>IF(G664="","",VLOOKUP(G664,ARANCEL!$B$5:$D$121,3,FALSE)*J664)</f>
        <v>32612</v>
      </c>
      <c r="L664" s="1229" t="s">
        <v>6017</v>
      </c>
      <c r="M664" s="1229">
        <v>4500243713</v>
      </c>
      <c r="N664" s="1229">
        <v>9796</v>
      </c>
    </row>
    <row r="665" spans="1:14" s="827" customFormat="1" x14ac:dyDescent="0.25">
      <c r="A665" s="816" t="s">
        <v>606</v>
      </c>
      <c r="B665" s="817">
        <v>41894</v>
      </c>
      <c r="C665" s="818" t="s">
        <v>7071</v>
      </c>
      <c r="D665" s="816" t="s">
        <v>91</v>
      </c>
      <c r="E665" s="957">
        <v>10166991</v>
      </c>
      <c r="F665" s="816">
        <v>20840657</v>
      </c>
      <c r="G665" s="816">
        <v>2702048</v>
      </c>
      <c r="H665" s="120" t="str">
        <f>IF(G665="","",VLOOKUP(G665,ARANCEL!$B$5:$D$121,2,FALSE))</f>
        <v xml:space="preserve">SERVICIO LAB. IMPLANTE CORONA CEMENTADA/ATORNILLADA </v>
      </c>
      <c r="I665" s="121" t="s">
        <v>319</v>
      </c>
      <c r="J665" s="119">
        <v>1</v>
      </c>
      <c r="K665" s="122">
        <f>IF(G665="","",VLOOKUP(G665,ARANCEL!$B$5:$D$121,3,FALSE)*J665)</f>
        <v>43857</v>
      </c>
      <c r="L665" s="1229" t="s">
        <v>7548</v>
      </c>
      <c r="M665" s="1229">
        <v>4500254864</v>
      </c>
      <c r="N665" s="1229" t="s">
        <v>7561</v>
      </c>
    </row>
    <row r="666" spans="1:14" s="791" customFormat="1" x14ac:dyDescent="0.25">
      <c r="A666" s="712" t="s">
        <v>305</v>
      </c>
      <c r="B666" s="719">
        <v>41785</v>
      </c>
      <c r="C666" s="714" t="s">
        <v>4819</v>
      </c>
      <c r="D666" s="712" t="s">
        <v>94</v>
      </c>
      <c r="E666" s="715">
        <v>10202456</v>
      </c>
      <c r="F666" s="712">
        <v>26412229</v>
      </c>
      <c r="G666" s="712">
        <v>2704003</v>
      </c>
      <c r="H666" s="120" t="str">
        <f>IF(G666="","",VLOOKUP(G666,ARANCEL!$B$5:$D$121,2,FALSE))</f>
        <v xml:space="preserve">CORONA PERIFERICA CON PERNO MUÑON COLADO </v>
      </c>
      <c r="I666" s="121" t="s">
        <v>324</v>
      </c>
      <c r="J666" s="119">
        <v>1</v>
      </c>
      <c r="K666" s="122">
        <f>IF(G666="","",VLOOKUP(G666,ARANCEL!$B$5:$D$121,3,FALSE)*J666)</f>
        <v>32612</v>
      </c>
      <c r="L666" s="1229" t="s">
        <v>5292</v>
      </c>
      <c r="M666" s="1229">
        <v>4500235516</v>
      </c>
      <c r="N666" s="1229">
        <v>9400</v>
      </c>
    </row>
    <row r="667" spans="1:14" s="827" customFormat="1" x14ac:dyDescent="0.25">
      <c r="A667" s="843" t="s">
        <v>305</v>
      </c>
      <c r="B667" s="719">
        <v>41793</v>
      </c>
      <c r="C667" s="714" t="s">
        <v>4819</v>
      </c>
      <c r="D667" s="712" t="s">
        <v>6069</v>
      </c>
      <c r="E667" s="715">
        <v>10206860</v>
      </c>
      <c r="F667" s="712">
        <v>26412229</v>
      </c>
      <c r="G667" s="816">
        <v>2704005</v>
      </c>
      <c r="H667" s="120" t="str">
        <f>IF(G667="","",VLOOKUP(G667,ARANCEL!$B$5:$D$121,2,FALSE))</f>
        <v>PROVISORIO</v>
      </c>
      <c r="I667" s="121" t="s">
        <v>324</v>
      </c>
      <c r="J667" s="119">
        <v>1</v>
      </c>
      <c r="K667" s="122">
        <f>IF(G667="","",VLOOKUP(G667,ARANCEL!$B$5:$D$121,3,FALSE)*J667)</f>
        <v>3250</v>
      </c>
      <c r="L667" s="1229" t="s">
        <v>6017</v>
      </c>
      <c r="M667" s="1229">
        <v>4500243712</v>
      </c>
      <c r="N667" s="1229">
        <v>9795</v>
      </c>
    </row>
    <row r="668" spans="1:14" s="827" customFormat="1" x14ac:dyDescent="0.25">
      <c r="A668" s="165" t="s">
        <v>313</v>
      </c>
      <c r="B668" s="164">
        <v>42020</v>
      </c>
      <c r="C668" s="118" t="s">
        <v>4819</v>
      </c>
      <c r="D668" s="119" t="s">
        <v>94</v>
      </c>
      <c r="E668" s="162">
        <v>10202456</v>
      </c>
      <c r="F668" s="119">
        <v>26412229</v>
      </c>
      <c r="G668" s="816">
        <v>2704005</v>
      </c>
      <c r="H668" s="120" t="str">
        <f>IF(G668="","",VLOOKUP(G668,ARANCEL!$B$5:$D$121,2,FALSE))</f>
        <v>PROVISORIO</v>
      </c>
      <c r="I668" s="121" t="s">
        <v>324</v>
      </c>
      <c r="J668" s="119">
        <v>1</v>
      </c>
      <c r="K668" s="122">
        <f>IF(G668="","",VLOOKUP(G668,ARANCEL!$B$5:$D$121,3,FALSE)*J668)</f>
        <v>3250</v>
      </c>
      <c r="L668" s="1235" t="str">
        <f>IF(E668="","","IMPAGO")</f>
        <v>IMPAGO</v>
      </c>
      <c r="M668" s="1235" t="str">
        <f>IF(L668="IMPAGO","SIN O.C.","")</f>
        <v>SIN O.C.</v>
      </c>
      <c r="N668" s="1235" t="str">
        <f>IF(L668="IMPAGO","SIN FACT.","")</f>
        <v>SIN FACT.</v>
      </c>
    </row>
    <row r="669" spans="1:14" s="827" customFormat="1" x14ac:dyDescent="0.25">
      <c r="A669" s="816" t="s">
        <v>305</v>
      </c>
      <c r="B669" s="817">
        <v>41857</v>
      </c>
      <c r="C669" s="818" t="s">
        <v>6252</v>
      </c>
      <c r="D669" s="816" t="s">
        <v>3579</v>
      </c>
      <c r="E669" s="819">
        <v>10237229</v>
      </c>
      <c r="F669" s="816">
        <v>27732017</v>
      </c>
      <c r="G669" s="816">
        <v>2705003</v>
      </c>
      <c r="H669" s="120" t="str">
        <f>IF(G669="","",VLOOKUP(G669,ARANCEL!$B$5:$D$121,2,FALSE))</f>
        <v>INCRUSTACION ESTETICA (ART-GLASS O CERAMICA)</v>
      </c>
      <c r="I669" s="121" t="s">
        <v>312</v>
      </c>
      <c r="J669" s="119">
        <v>1</v>
      </c>
      <c r="K669" s="122">
        <f>IF(G669="","",VLOOKUP(G669,ARANCEL!$B$5:$D$121,3,FALSE)*J669)</f>
        <v>15676</v>
      </c>
      <c r="L669" s="1229" t="s">
        <v>6905</v>
      </c>
      <c r="M669" s="1229">
        <v>4500249977</v>
      </c>
      <c r="N669" s="1229" t="s">
        <v>6909</v>
      </c>
    </row>
    <row r="670" spans="1:14" s="827" customFormat="1" x14ac:dyDescent="0.25">
      <c r="A670" s="119" t="s">
        <v>305</v>
      </c>
      <c r="B670" s="164">
        <v>41911</v>
      </c>
      <c r="C670" s="118" t="s">
        <v>7286</v>
      </c>
      <c r="D670" s="119" t="s">
        <v>91</v>
      </c>
      <c r="E670" s="162">
        <v>10257936</v>
      </c>
      <c r="F670" s="119">
        <v>20487752</v>
      </c>
      <c r="G670" s="816">
        <v>2702048</v>
      </c>
      <c r="H670" s="120" t="str">
        <f>IF(G670="","",VLOOKUP(G670,ARANCEL!$B$5:$D$121,2,FALSE))</f>
        <v xml:space="preserve">SERVICIO LAB. IMPLANTE CORONA CEMENTADA/ATORNILLADA </v>
      </c>
      <c r="I670" s="121" t="s">
        <v>324</v>
      </c>
      <c r="J670" s="119">
        <v>1</v>
      </c>
      <c r="K670" s="122">
        <f>IF(G670="","",VLOOKUP(G670,ARANCEL!$B$5:$D$121,3,FALSE)*J670)</f>
        <v>43857</v>
      </c>
      <c r="L670" s="1229" t="s">
        <v>7548</v>
      </c>
      <c r="M670" s="1229">
        <v>4500254864</v>
      </c>
      <c r="N670" s="1229" t="s">
        <v>7561</v>
      </c>
    </row>
    <row r="671" spans="1:14" s="834" customFormat="1" x14ac:dyDescent="0.25">
      <c r="A671" s="816" t="s">
        <v>305</v>
      </c>
      <c r="B671" s="817">
        <v>41851</v>
      </c>
      <c r="C671" s="818" t="s">
        <v>6125</v>
      </c>
      <c r="D671" s="816" t="s">
        <v>6126</v>
      </c>
      <c r="E671" s="819">
        <v>10234597</v>
      </c>
      <c r="F671" s="816">
        <v>23900653</v>
      </c>
      <c r="G671" s="816">
        <v>2705003</v>
      </c>
      <c r="H671" s="120" t="str">
        <f>IF(G671="","",VLOOKUP(G671,ARANCEL!$B$5:$D$121,2,FALSE))</f>
        <v>INCRUSTACION ESTETICA (ART-GLASS O CERAMICA)</v>
      </c>
      <c r="I671" s="121" t="s">
        <v>326</v>
      </c>
      <c r="J671" s="119">
        <v>1</v>
      </c>
      <c r="K671" s="122">
        <f>IF(G671="","",VLOOKUP(G671,ARANCEL!$B$5:$D$121,3,FALSE)*J671)</f>
        <v>15676</v>
      </c>
      <c r="L671" s="1229" t="s">
        <v>6017</v>
      </c>
      <c r="M671" s="1229">
        <v>4500245545</v>
      </c>
      <c r="N671" s="1229">
        <v>9815</v>
      </c>
    </row>
    <row r="672" spans="1:14" s="701" customFormat="1" x14ac:dyDescent="0.25">
      <c r="A672" s="703" t="s">
        <v>305</v>
      </c>
      <c r="B672" s="705">
        <v>42004</v>
      </c>
      <c r="C672" s="702" t="s">
        <v>6125</v>
      </c>
      <c r="D672" s="703" t="s">
        <v>94</v>
      </c>
      <c r="E672" s="704">
        <v>10234597</v>
      </c>
      <c r="F672" s="703">
        <v>23900655</v>
      </c>
      <c r="G672" s="703">
        <v>2704005</v>
      </c>
      <c r="H672" s="120" t="str">
        <f>IF(G672="","",VLOOKUP(G672,ARANCEL!$B$5:$D$121,2,FALSE))</f>
        <v>PROVISORIO</v>
      </c>
      <c r="I672" s="121" t="s">
        <v>622</v>
      </c>
      <c r="J672" s="119">
        <v>1</v>
      </c>
      <c r="K672" s="122">
        <f>IF(G672="","",VLOOKUP(G672,ARANCEL!$B$5:$D$121,3,FALSE)*J672)</f>
        <v>3250</v>
      </c>
      <c r="L672" s="1349" t="s">
        <v>9431</v>
      </c>
      <c r="M672" s="1349">
        <v>4500269293</v>
      </c>
      <c r="N672" s="1349" t="s">
        <v>9455</v>
      </c>
    </row>
    <row r="673" spans="1:14" s="701" customFormat="1" x14ac:dyDescent="0.25">
      <c r="A673" s="767" t="s">
        <v>313</v>
      </c>
      <c r="B673" s="705">
        <v>41834</v>
      </c>
      <c r="C673" s="702" t="s">
        <v>6766</v>
      </c>
      <c r="D673" s="703" t="s">
        <v>92</v>
      </c>
      <c r="E673" s="704">
        <v>10223888</v>
      </c>
      <c r="F673" s="703">
        <v>27348769</v>
      </c>
      <c r="G673" s="703">
        <v>2704001</v>
      </c>
      <c r="H673" s="120" t="str">
        <f>IF(G673="","",VLOOKUP(G673,ARANCEL!$B$5:$D$121,2,FALSE))</f>
        <v xml:space="preserve">CORONA DE SUSTITUCION </v>
      </c>
      <c r="I673" s="121"/>
      <c r="J673" s="119">
        <v>1</v>
      </c>
      <c r="K673" s="122">
        <f>IF(G673="","",VLOOKUP(G673,ARANCEL!$B$5:$D$121,3,FALSE)*J673)</f>
        <v>25865</v>
      </c>
      <c r="L673" s="1229" t="s">
        <v>6017</v>
      </c>
      <c r="M673" s="1229">
        <v>4500243713</v>
      </c>
      <c r="N673" s="1229">
        <v>9796</v>
      </c>
    </row>
    <row r="674" spans="1:14" s="834" customFormat="1" x14ac:dyDescent="0.25">
      <c r="A674" s="816" t="s">
        <v>305</v>
      </c>
      <c r="B674" s="817">
        <v>41851</v>
      </c>
      <c r="C674" s="118" t="s">
        <v>6766</v>
      </c>
      <c r="D674" s="119" t="s">
        <v>92</v>
      </c>
      <c r="E674" s="162">
        <v>10223888</v>
      </c>
      <c r="F674" s="119">
        <v>27348769</v>
      </c>
      <c r="G674" s="816">
        <v>2704003</v>
      </c>
      <c r="H674" s="120" t="str">
        <f>IF(G674="","",VLOOKUP(G674,ARANCEL!$B$5:$D$121,2,FALSE))</f>
        <v xml:space="preserve">CORONA PERIFERICA CON PERNO MUÑON COLADO </v>
      </c>
      <c r="I674" s="121" t="s">
        <v>324</v>
      </c>
      <c r="J674" s="119">
        <v>1</v>
      </c>
      <c r="K674" s="122">
        <f>IF(G674="","",VLOOKUP(G674,ARANCEL!$B$5:$D$121,3,FALSE)*J674)</f>
        <v>32612</v>
      </c>
      <c r="L674" s="1229" t="s">
        <v>6017</v>
      </c>
      <c r="M674" s="1229">
        <v>4500245545</v>
      </c>
      <c r="N674" s="1229">
        <v>9815</v>
      </c>
    </row>
    <row r="675" spans="1:14" s="834" customFormat="1" x14ac:dyDescent="0.25">
      <c r="A675" s="824" t="s">
        <v>305</v>
      </c>
      <c r="B675" s="817">
        <v>41853</v>
      </c>
      <c r="C675" s="118" t="s">
        <v>6766</v>
      </c>
      <c r="D675" s="119" t="s">
        <v>92</v>
      </c>
      <c r="E675" s="162">
        <v>10223888</v>
      </c>
      <c r="F675" s="119">
        <v>27348769</v>
      </c>
      <c r="G675" s="816">
        <v>2704005</v>
      </c>
      <c r="H675" s="120" t="str">
        <f>IF(G675="","",VLOOKUP(G675,ARANCEL!$B$5:$D$121,2,FALSE))</f>
        <v>PROVISORIO</v>
      </c>
      <c r="I675" s="121" t="s">
        <v>324</v>
      </c>
      <c r="J675" s="119">
        <v>1</v>
      </c>
      <c r="K675" s="122">
        <f>IF(G675="","",VLOOKUP(G675,ARANCEL!$B$5:$D$121,3,FALSE)*J675)</f>
        <v>3250</v>
      </c>
      <c r="L675" s="1229" t="s">
        <v>6017</v>
      </c>
      <c r="M675" s="1229">
        <v>4500245545</v>
      </c>
      <c r="N675" s="1229">
        <v>9815</v>
      </c>
    </row>
    <row r="676" spans="1:14" s="834" customFormat="1" x14ac:dyDescent="0.25">
      <c r="A676" s="816" t="s">
        <v>305</v>
      </c>
      <c r="B676" s="817">
        <v>41767</v>
      </c>
      <c r="C676" s="818" t="s">
        <v>4452</v>
      </c>
      <c r="D676" s="816" t="s">
        <v>94</v>
      </c>
      <c r="E676" s="819">
        <v>10196247</v>
      </c>
      <c r="F676" s="816">
        <v>25813281</v>
      </c>
      <c r="G676" s="816">
        <v>2704015</v>
      </c>
      <c r="H676" s="120" t="str">
        <f>IF(G676="","",VLOOKUP(G676,ARANCEL!$B$5:$D$121,2,FALSE))</f>
        <v xml:space="preserve">CORONA IN CERAM </v>
      </c>
      <c r="I676" s="121" t="s">
        <v>613</v>
      </c>
      <c r="J676" s="119">
        <v>2</v>
      </c>
      <c r="K676" s="122">
        <f>IF(G676="","",VLOOKUP(G676,ARANCEL!$B$5:$D$121,3,FALSE)*J676)</f>
        <v>85466</v>
      </c>
      <c r="L676" s="1229" t="s">
        <v>5292</v>
      </c>
      <c r="M676" s="1229">
        <v>4500235516</v>
      </c>
      <c r="N676" s="1229">
        <v>9400</v>
      </c>
    </row>
    <row r="677" spans="1:14" s="834" customFormat="1" x14ac:dyDescent="0.25">
      <c r="A677" s="816" t="s">
        <v>305</v>
      </c>
      <c r="B677" s="817">
        <v>41778</v>
      </c>
      <c r="C677" s="818" t="s">
        <v>4452</v>
      </c>
      <c r="D677" s="816" t="s">
        <v>94</v>
      </c>
      <c r="E677" s="819">
        <v>10196247</v>
      </c>
      <c r="F677" s="816">
        <v>25813281</v>
      </c>
      <c r="G677" s="816">
        <v>2704005</v>
      </c>
      <c r="H677" s="120" t="str">
        <f>IF(G677="","",VLOOKUP(G677,ARANCEL!$B$5:$D$121,2,FALSE))</f>
        <v>PROVISORIO</v>
      </c>
      <c r="I677" s="121" t="s">
        <v>325</v>
      </c>
      <c r="J677" s="119">
        <v>1</v>
      </c>
      <c r="K677" s="122">
        <f>IF(G677="","",VLOOKUP(G677,ARANCEL!$B$5:$D$121,3,FALSE)*J677)</f>
        <v>3250</v>
      </c>
      <c r="L677" s="1229" t="s">
        <v>5292</v>
      </c>
      <c r="M677" s="1229">
        <v>4500235516</v>
      </c>
      <c r="N677" s="1229">
        <v>9400</v>
      </c>
    </row>
    <row r="678" spans="1:14" s="834" customFormat="1" x14ac:dyDescent="0.25">
      <c r="A678" s="816" t="s">
        <v>305</v>
      </c>
      <c r="B678" s="817">
        <v>41778</v>
      </c>
      <c r="C678" s="818" t="s">
        <v>4452</v>
      </c>
      <c r="D678" s="816" t="s">
        <v>94</v>
      </c>
      <c r="E678" s="819">
        <v>10196247</v>
      </c>
      <c r="F678" s="816">
        <v>25813281</v>
      </c>
      <c r="G678" s="816">
        <v>2704031</v>
      </c>
      <c r="H678" s="120" t="str">
        <f>IF(G678="","",VLOOKUP(G678,ARANCEL!$B$5:$D$121,2,FALSE))</f>
        <v xml:space="preserve">PERNO MUÑON METALICO </v>
      </c>
      <c r="I678" s="121" t="s">
        <v>329</v>
      </c>
      <c r="J678" s="119">
        <v>1</v>
      </c>
      <c r="K678" s="122">
        <f>IF(G678="","",VLOOKUP(G678,ARANCEL!$B$5:$D$121,3,FALSE)*J678)</f>
        <v>12246</v>
      </c>
      <c r="L678" s="1229" t="s">
        <v>5292</v>
      </c>
      <c r="M678" s="1229">
        <v>4500235516</v>
      </c>
      <c r="N678" s="1229">
        <v>9400</v>
      </c>
    </row>
    <row r="679" spans="1:14" s="834" customFormat="1" x14ac:dyDescent="0.25">
      <c r="A679" s="816" t="s">
        <v>305</v>
      </c>
      <c r="B679" s="817">
        <v>41813</v>
      </c>
      <c r="C679" s="818" t="s">
        <v>4452</v>
      </c>
      <c r="D679" s="816" t="s">
        <v>94</v>
      </c>
      <c r="E679" s="819">
        <v>10215598</v>
      </c>
      <c r="F679" s="816">
        <v>25813281</v>
      </c>
      <c r="G679" s="816">
        <v>2704031</v>
      </c>
      <c r="H679" s="120" t="str">
        <f>IF(G679="","",VLOOKUP(G679,ARANCEL!$B$5:$D$121,2,FALSE))</f>
        <v xml:space="preserve">PERNO MUÑON METALICO </v>
      </c>
      <c r="I679" s="121" t="s">
        <v>325</v>
      </c>
      <c r="J679" s="119">
        <v>1</v>
      </c>
      <c r="K679" s="122">
        <f>IF(G679="","",VLOOKUP(G679,ARANCEL!$B$5:$D$121,3,FALSE)*J679)</f>
        <v>12246</v>
      </c>
      <c r="L679" s="1229" t="s">
        <v>5742</v>
      </c>
      <c r="M679" s="1229">
        <v>4500239478</v>
      </c>
      <c r="N679" s="1229" t="s">
        <v>5757</v>
      </c>
    </row>
    <row r="680" spans="1:14" s="834" customFormat="1" x14ac:dyDescent="0.25">
      <c r="A680" s="816" t="s">
        <v>305</v>
      </c>
      <c r="B680" s="817">
        <v>41785</v>
      </c>
      <c r="C680" s="818" t="s">
        <v>2211</v>
      </c>
      <c r="D680" s="816" t="s">
        <v>1619</v>
      </c>
      <c r="E680" s="819">
        <v>10202457</v>
      </c>
      <c r="F680" s="816">
        <v>25983391</v>
      </c>
      <c r="G680" s="816">
        <v>2707001</v>
      </c>
      <c r="H680" s="120" t="str">
        <f>IF(G680="","",VLOOKUP(G680,ARANCEL!$B$5:$D$121,2,FALSE))</f>
        <v xml:space="preserve">PLANO DE RELAJACION </v>
      </c>
      <c r="I680" s="121" t="s">
        <v>306</v>
      </c>
      <c r="J680" s="119">
        <v>1</v>
      </c>
      <c r="K680" s="122">
        <f>IF(G680="","",VLOOKUP(G680,ARANCEL!$B$5:$D$121,3,FALSE)*J680)</f>
        <v>9221</v>
      </c>
      <c r="L680" s="1229" t="s">
        <v>5292</v>
      </c>
      <c r="M680" s="1229">
        <v>4500235516</v>
      </c>
      <c r="N680" s="1229">
        <v>9400</v>
      </c>
    </row>
    <row r="681" spans="1:14" s="827" customFormat="1" x14ac:dyDescent="0.25">
      <c r="A681" s="816" t="s">
        <v>305</v>
      </c>
      <c r="B681" s="817">
        <v>41857</v>
      </c>
      <c r="C681" s="818" t="s">
        <v>2211</v>
      </c>
      <c r="D681" s="816" t="s">
        <v>1619</v>
      </c>
      <c r="E681" s="819">
        <v>10237227</v>
      </c>
      <c r="F681" s="816">
        <v>25983391</v>
      </c>
      <c r="G681" s="816">
        <v>2707001</v>
      </c>
      <c r="H681" s="120" t="str">
        <f>IF(G681="","",VLOOKUP(G681,ARANCEL!$B$5:$D$121,2,FALSE))</f>
        <v xml:space="preserve">PLANO DE RELAJACION </v>
      </c>
      <c r="I681" s="121" t="s">
        <v>306</v>
      </c>
      <c r="J681" s="119">
        <v>1</v>
      </c>
      <c r="K681" s="122">
        <f>IF(G681="","",VLOOKUP(G681,ARANCEL!$B$5:$D$121,3,FALSE)*J681)</f>
        <v>9221</v>
      </c>
      <c r="L681" s="1229" t="s">
        <v>6905</v>
      </c>
      <c r="M681" s="1229">
        <v>4500249977</v>
      </c>
      <c r="N681" s="1229" t="s">
        <v>6909</v>
      </c>
    </row>
    <row r="682" spans="1:14" s="838" customFormat="1" x14ac:dyDescent="0.25">
      <c r="A682" s="816" t="s">
        <v>305</v>
      </c>
      <c r="B682" s="817">
        <v>41913</v>
      </c>
      <c r="C682" s="818" t="s">
        <v>7367</v>
      </c>
      <c r="D682" s="816" t="s">
        <v>92</v>
      </c>
      <c r="E682" s="819">
        <v>10259286</v>
      </c>
      <c r="F682" s="816">
        <v>28694638</v>
      </c>
      <c r="G682" s="816">
        <v>2704005</v>
      </c>
      <c r="H682" s="120" t="str">
        <f>IF(G682="","",VLOOKUP(G682,ARANCEL!$B$5:$D$121,2,FALSE))</f>
        <v>PROVISORIO</v>
      </c>
      <c r="I682" s="121" t="s">
        <v>618</v>
      </c>
      <c r="J682" s="119">
        <v>1</v>
      </c>
      <c r="K682" s="122">
        <f>IF(G682="","",VLOOKUP(G682,ARANCEL!$B$5:$D$121,3,FALSE)*J682)</f>
        <v>3250</v>
      </c>
      <c r="L682" s="1229" t="s">
        <v>7548</v>
      </c>
      <c r="M682" s="1229">
        <v>4500254864</v>
      </c>
      <c r="N682" s="1229" t="s">
        <v>7561</v>
      </c>
    </row>
    <row r="683" spans="1:14" s="838" customFormat="1" x14ac:dyDescent="0.25">
      <c r="A683" s="816" t="s">
        <v>305</v>
      </c>
      <c r="B683" s="817">
        <v>41936</v>
      </c>
      <c r="C683" s="818" t="s">
        <v>7367</v>
      </c>
      <c r="D683" s="816" t="s">
        <v>92</v>
      </c>
      <c r="E683" s="819">
        <v>10259286</v>
      </c>
      <c r="F683" s="816">
        <v>28694638</v>
      </c>
      <c r="G683" s="816">
        <v>2704003</v>
      </c>
      <c r="H683" s="120" t="str">
        <f>IF(G683="","",VLOOKUP(G683,ARANCEL!$B$5:$D$121,2,FALSE))</f>
        <v xml:space="preserve">CORONA PERIFERICA CON PERNO MUÑON COLADO </v>
      </c>
      <c r="I683" s="121" t="s">
        <v>618</v>
      </c>
      <c r="J683" s="119">
        <v>1</v>
      </c>
      <c r="K683" s="122">
        <f>IF(G683="","",VLOOKUP(G683,ARANCEL!$B$5:$D$121,3,FALSE)*J683)</f>
        <v>32612</v>
      </c>
      <c r="L683" s="1229" t="s">
        <v>8279</v>
      </c>
      <c r="M683" s="1229">
        <v>4500260678</v>
      </c>
      <c r="N683" s="1229" t="s">
        <v>8297</v>
      </c>
    </row>
    <row r="684" spans="1:14" s="838" customFormat="1" x14ac:dyDescent="0.25">
      <c r="A684" s="816" t="s">
        <v>305</v>
      </c>
      <c r="B684" s="817">
        <v>41789</v>
      </c>
      <c r="C684" s="818" t="s">
        <v>1199</v>
      </c>
      <c r="D684" s="816" t="s">
        <v>97</v>
      </c>
      <c r="E684" s="819">
        <v>10205273</v>
      </c>
      <c r="F684" s="816">
        <v>26360105</v>
      </c>
      <c r="G684" s="816">
        <v>2705003</v>
      </c>
      <c r="H684" s="120" t="str">
        <f>IF(G684="","",VLOOKUP(G684,ARANCEL!$B$5:$D$121,2,FALSE))</f>
        <v>INCRUSTACION ESTETICA (ART-GLASS O CERAMICA)</v>
      </c>
      <c r="I684" s="121" t="s">
        <v>309</v>
      </c>
      <c r="J684" s="119">
        <v>1</v>
      </c>
      <c r="K684" s="122">
        <f>IF(G684="","",VLOOKUP(G684,ARANCEL!$B$5:$D$121,3,FALSE)*J684)</f>
        <v>15676</v>
      </c>
      <c r="L684" s="1229" t="s">
        <v>5292</v>
      </c>
      <c r="M684" s="1229">
        <v>4500235516</v>
      </c>
      <c r="N684" s="1229">
        <v>9400</v>
      </c>
    </row>
    <row r="685" spans="1:14" s="838" customFormat="1" x14ac:dyDescent="0.25">
      <c r="A685" s="816" t="s">
        <v>305</v>
      </c>
      <c r="B685" s="817">
        <v>41832</v>
      </c>
      <c r="C685" s="818" t="s">
        <v>5659</v>
      </c>
      <c r="D685" s="816" t="s">
        <v>91</v>
      </c>
      <c r="E685" s="819">
        <v>10223841</v>
      </c>
      <c r="F685" s="816">
        <v>26927023</v>
      </c>
      <c r="G685" s="816">
        <v>2705003</v>
      </c>
      <c r="H685" s="120" t="str">
        <f>IF(G685="","",VLOOKUP(G685,ARANCEL!$B$5:$D$121,2,FALSE))</f>
        <v>INCRUSTACION ESTETICA (ART-GLASS O CERAMICA)</v>
      </c>
      <c r="I685" s="121" t="s">
        <v>309</v>
      </c>
      <c r="J685" s="119">
        <v>1</v>
      </c>
      <c r="K685" s="122">
        <f>IF(G685="","",VLOOKUP(G685,ARANCEL!$B$5:$D$121,3,FALSE)*J685)</f>
        <v>15676</v>
      </c>
      <c r="L685" s="1229" t="s">
        <v>6017</v>
      </c>
      <c r="M685" s="1229">
        <v>4500243713</v>
      </c>
      <c r="N685" s="1229">
        <v>9796</v>
      </c>
    </row>
    <row r="686" spans="1:14" s="857" customFormat="1" x14ac:dyDescent="0.25">
      <c r="A686" s="816" t="s">
        <v>305</v>
      </c>
      <c r="B686" s="817">
        <v>41880</v>
      </c>
      <c r="C686" s="818" t="s">
        <v>5659</v>
      </c>
      <c r="D686" s="816" t="s">
        <v>91</v>
      </c>
      <c r="E686" s="819">
        <v>10223841</v>
      </c>
      <c r="F686" s="816">
        <v>26927023</v>
      </c>
      <c r="G686" s="816">
        <v>2705003</v>
      </c>
      <c r="H686" s="120" t="str">
        <f>IF(G686="","",VLOOKUP(G686,ARANCEL!$B$5:$D$121,2,FALSE))</f>
        <v>INCRUSTACION ESTETICA (ART-GLASS O CERAMICA)</v>
      </c>
      <c r="I686" s="121" t="s">
        <v>779</v>
      </c>
      <c r="J686" s="119">
        <v>2</v>
      </c>
      <c r="K686" s="122">
        <f>IF(G686="","",VLOOKUP(G686,ARANCEL!$B$5:$D$121,3,FALSE)*J686)</f>
        <v>31352</v>
      </c>
      <c r="L686" s="1229" t="s">
        <v>6905</v>
      </c>
      <c r="M686" s="1229">
        <v>4500251394</v>
      </c>
      <c r="N686" s="1229" t="s">
        <v>7149</v>
      </c>
    </row>
    <row r="687" spans="1:14" s="857" customFormat="1" x14ac:dyDescent="0.25">
      <c r="A687" s="816" t="s">
        <v>305</v>
      </c>
      <c r="B687" s="817">
        <v>41825</v>
      </c>
      <c r="C687" s="675" t="s">
        <v>5479</v>
      </c>
      <c r="D687" s="673" t="s">
        <v>94</v>
      </c>
      <c r="E687" s="676">
        <v>10219875</v>
      </c>
      <c r="F687" s="673">
        <v>26719608</v>
      </c>
      <c r="G687" s="816">
        <v>2705003</v>
      </c>
      <c r="H687" s="120" t="str">
        <f>IF(G687="","",VLOOKUP(G687,ARANCEL!$B$5:$D$121,2,FALSE))</f>
        <v>INCRUSTACION ESTETICA (ART-GLASS O CERAMICA)</v>
      </c>
      <c r="I687" s="121" t="s">
        <v>337</v>
      </c>
      <c r="J687" s="119">
        <v>1</v>
      </c>
      <c r="K687" s="122">
        <f>IF(G687="","",VLOOKUP(G687,ARANCEL!$B$5:$D$121,3,FALSE)*J687)</f>
        <v>15676</v>
      </c>
      <c r="L687" s="1229" t="s">
        <v>5742</v>
      </c>
      <c r="M687" s="1229">
        <v>4500241322</v>
      </c>
      <c r="N687" s="1229" t="s">
        <v>5773</v>
      </c>
    </row>
    <row r="688" spans="1:14" s="857" customFormat="1" x14ac:dyDescent="0.25">
      <c r="A688" s="824" t="s">
        <v>305</v>
      </c>
      <c r="B688" s="817">
        <v>41904</v>
      </c>
      <c r="C688" s="818" t="s">
        <v>5479</v>
      </c>
      <c r="D688" s="816" t="s">
        <v>94</v>
      </c>
      <c r="E688" s="819">
        <v>10219875</v>
      </c>
      <c r="F688" s="816">
        <v>26719608</v>
      </c>
      <c r="G688" s="816">
        <v>2704003</v>
      </c>
      <c r="H688" s="120" t="str">
        <f>IF(G688="","",VLOOKUP(G688,ARANCEL!$B$5:$D$121,2,FALSE))</f>
        <v xml:space="preserve">CORONA PERIFERICA CON PERNO MUÑON COLADO </v>
      </c>
      <c r="I688" s="121" t="s">
        <v>309</v>
      </c>
      <c r="J688" s="119">
        <v>1</v>
      </c>
      <c r="K688" s="122">
        <f>IF(G688="","",VLOOKUP(G688,ARANCEL!$B$5:$D$121,3,FALSE)*J688)</f>
        <v>32612</v>
      </c>
      <c r="L688" s="1229" t="s">
        <v>7548</v>
      </c>
      <c r="M688" s="1229">
        <v>4500254864</v>
      </c>
      <c r="N688" s="1229" t="s">
        <v>7561</v>
      </c>
    </row>
    <row r="689" spans="1:14" s="857" customFormat="1" x14ac:dyDescent="0.25">
      <c r="A689" s="816" t="s">
        <v>313</v>
      </c>
      <c r="B689" s="817">
        <v>41925</v>
      </c>
      <c r="C689" s="818" t="s">
        <v>5479</v>
      </c>
      <c r="D689" s="816" t="s">
        <v>94</v>
      </c>
      <c r="E689" s="819">
        <v>10263721</v>
      </c>
      <c r="F689" s="816">
        <v>28016271</v>
      </c>
      <c r="G689" s="816">
        <v>2704005</v>
      </c>
      <c r="H689" s="120" t="str">
        <f>IF(G689="","",VLOOKUP(G689,ARANCEL!$B$5:$D$121,2,FALSE))</f>
        <v>PROVISORIO</v>
      </c>
      <c r="I689" s="121"/>
      <c r="J689" s="119">
        <v>1</v>
      </c>
      <c r="K689" s="122">
        <f>IF(G689="","",VLOOKUP(G689,ARANCEL!$B$5:$D$121,3,FALSE)*J689)</f>
        <v>3250</v>
      </c>
      <c r="L689" s="1229" t="s">
        <v>8279</v>
      </c>
      <c r="M689" s="1229">
        <v>4500259067</v>
      </c>
      <c r="N689" s="1229" t="s">
        <v>8285</v>
      </c>
    </row>
    <row r="690" spans="1:14" s="857" customFormat="1" x14ac:dyDescent="0.25">
      <c r="A690" s="1005" t="s">
        <v>305</v>
      </c>
      <c r="B690" s="1006">
        <v>41988</v>
      </c>
      <c r="C690" s="1007" t="s">
        <v>8901</v>
      </c>
      <c r="D690" s="1005" t="s">
        <v>93</v>
      </c>
      <c r="E690" s="1008">
        <v>10295381</v>
      </c>
      <c r="F690" s="1005">
        <v>29895334</v>
      </c>
      <c r="G690" s="1005">
        <v>2707001</v>
      </c>
      <c r="H690" s="195" t="str">
        <f>IF(G690="","",VLOOKUP(G690,ARANCEL!$B$5:$D$121,2,FALSE))</f>
        <v xml:space="preserve">PLANO DE RELAJACION </v>
      </c>
      <c r="I690" s="1043" t="s">
        <v>306</v>
      </c>
      <c r="J690" s="308">
        <v>1</v>
      </c>
      <c r="K690" s="194">
        <f>IF(G690="","",VLOOKUP(G690,ARANCEL!$B$5:$D$121,3,FALSE)*J690)</f>
        <v>9221</v>
      </c>
      <c r="L690" s="1352" t="s">
        <v>9431</v>
      </c>
      <c r="M690" s="1352">
        <v>4500269293</v>
      </c>
      <c r="N690" s="1352" t="s">
        <v>9455</v>
      </c>
    </row>
    <row r="691" spans="1:14" s="699" customFormat="1" x14ac:dyDescent="0.25">
      <c r="A691" s="119" t="s">
        <v>305</v>
      </c>
      <c r="B691" s="164">
        <v>41971</v>
      </c>
      <c r="C691" s="118" t="s">
        <v>8691</v>
      </c>
      <c r="D691" s="119" t="s">
        <v>91</v>
      </c>
      <c r="E691" s="162">
        <v>10258476</v>
      </c>
      <c r="F691" s="119">
        <v>28247625</v>
      </c>
      <c r="G691" s="119">
        <v>2702002</v>
      </c>
      <c r="H691" s="120" t="str">
        <f>IF(G691="","",VLOOKUP(G691,ARANCEL!$B$5:$D$121,2,FALSE))</f>
        <v xml:space="preserve">LABORATORIO CORONA CEMENTADA SOBRE IMPLANTE </v>
      </c>
      <c r="I691" s="121" t="s">
        <v>309</v>
      </c>
      <c r="J691" s="119">
        <v>1</v>
      </c>
      <c r="K691" s="122">
        <f>IF(G691="","",VLOOKUP(G691,ARANCEL!$B$5:$D$121,3,FALSE)*J691)</f>
        <v>31878</v>
      </c>
      <c r="L691" s="1229" t="s">
        <v>8256</v>
      </c>
      <c r="M691" s="1229">
        <v>4500265515</v>
      </c>
      <c r="N691" s="1229" t="s">
        <v>8951</v>
      </c>
    </row>
    <row r="692" spans="1:14" s="798" customFormat="1" x14ac:dyDescent="0.25">
      <c r="A692" s="119" t="s">
        <v>305</v>
      </c>
      <c r="B692" s="164">
        <v>41971</v>
      </c>
      <c r="C692" s="118" t="s">
        <v>8691</v>
      </c>
      <c r="D692" s="119" t="s">
        <v>91</v>
      </c>
      <c r="E692" s="162">
        <v>10258476</v>
      </c>
      <c r="F692" s="712">
        <v>28247625</v>
      </c>
      <c r="G692" s="712">
        <v>2702009</v>
      </c>
      <c r="H692" s="120" t="str">
        <f>IF(G692="","",VLOOKUP(G692,ARANCEL!$B$5:$D$121,2,FALSE))</f>
        <v xml:space="preserve">TALLAR MUÑON TITANIO </v>
      </c>
      <c r="I692" s="121" t="s">
        <v>309</v>
      </c>
      <c r="J692" s="119">
        <v>1</v>
      </c>
      <c r="K692" s="122">
        <f>IF(G692="","",VLOOKUP(G692,ARANCEL!$B$5:$D$121,3,FALSE)*J692)</f>
        <v>11246</v>
      </c>
      <c r="L692" s="1229" t="s">
        <v>8256</v>
      </c>
      <c r="M692" s="1229">
        <v>4500265515</v>
      </c>
      <c r="N692" s="1229" t="s">
        <v>8951</v>
      </c>
    </row>
    <row r="693" spans="1:14" s="870" customFormat="1" x14ac:dyDescent="0.25">
      <c r="A693" s="816" t="s">
        <v>305</v>
      </c>
      <c r="B693" s="817">
        <v>41999</v>
      </c>
      <c r="C693" s="257" t="s">
        <v>9102</v>
      </c>
      <c r="D693" s="255" t="s">
        <v>97</v>
      </c>
      <c r="E693" s="258">
        <v>10299727</v>
      </c>
      <c r="F693" s="255">
        <v>30156174</v>
      </c>
      <c r="G693" s="816">
        <v>2704003</v>
      </c>
      <c r="H693" s="120" t="str">
        <f>IF(G693="","",VLOOKUP(G693,ARANCEL!$B$5:$D$121,2,FALSE))</f>
        <v xml:space="preserve">CORONA PERIFERICA CON PERNO MUÑON COLADO </v>
      </c>
      <c r="I693" s="121" t="s">
        <v>323</v>
      </c>
      <c r="J693" s="119">
        <v>1</v>
      </c>
      <c r="K693" s="122">
        <f>IF(G693="","",VLOOKUP(G693,ARANCEL!$B$5:$D$121,3,FALSE)*J693)</f>
        <v>32612</v>
      </c>
      <c r="L693" s="1349" t="s">
        <v>9431</v>
      </c>
      <c r="M693" s="1349">
        <v>4500269293</v>
      </c>
      <c r="N693" s="1349" t="s">
        <v>9455</v>
      </c>
    </row>
    <row r="694" spans="1:14" s="870" customFormat="1" x14ac:dyDescent="0.25">
      <c r="A694" s="824" t="s">
        <v>305</v>
      </c>
      <c r="B694" s="817">
        <v>42003</v>
      </c>
      <c r="C694" s="818" t="s">
        <v>9102</v>
      </c>
      <c r="D694" s="816" t="s">
        <v>97</v>
      </c>
      <c r="E694" s="819">
        <v>10299727</v>
      </c>
      <c r="F694" s="816">
        <v>30156174</v>
      </c>
      <c r="G694" s="816">
        <v>2704005</v>
      </c>
      <c r="H694" s="120" t="str">
        <f>IF(G694="","",VLOOKUP(G694,ARANCEL!$B$5:$D$121,2,FALSE))</f>
        <v>PROVISORIO</v>
      </c>
      <c r="I694" s="121" t="s">
        <v>323</v>
      </c>
      <c r="J694" s="119">
        <v>1</v>
      </c>
      <c r="K694" s="122">
        <f>IF(G694="","",VLOOKUP(G694,ARANCEL!$B$5:$D$121,3,FALSE)*J694)</f>
        <v>3250</v>
      </c>
      <c r="L694" s="1349" t="s">
        <v>9431</v>
      </c>
      <c r="M694" s="1349">
        <v>4500269293</v>
      </c>
      <c r="N694" s="1349" t="s">
        <v>9455</v>
      </c>
    </row>
    <row r="695" spans="1:14" s="874" customFormat="1" x14ac:dyDescent="0.25">
      <c r="A695" s="816" t="s">
        <v>305</v>
      </c>
      <c r="B695" s="817">
        <v>41506</v>
      </c>
      <c r="C695" s="818" t="s">
        <v>2207</v>
      </c>
      <c r="D695" s="816" t="s">
        <v>91</v>
      </c>
      <c r="E695" s="819">
        <v>10142271</v>
      </c>
      <c r="F695" s="816">
        <v>20951205</v>
      </c>
      <c r="G695" s="816">
        <v>2705003</v>
      </c>
      <c r="H695" s="120" t="str">
        <f>IF(G695="","",VLOOKUP(G695,ARANCEL!$B$5:$D$121,2,FALSE))</f>
        <v>INCRUSTACION ESTETICA (ART-GLASS O CERAMICA)</v>
      </c>
      <c r="I695" s="121" t="s">
        <v>744</v>
      </c>
      <c r="J695" s="119">
        <v>3</v>
      </c>
      <c r="K695" s="122">
        <f>IF(G695="","",VLOOKUP(G695,ARANCEL!$B$5:$D$121,3,FALSE)*J695)</f>
        <v>47028</v>
      </c>
      <c r="L695" s="1235" t="str">
        <f>IF(E695="","","IMPAGO")</f>
        <v>IMPAGO</v>
      </c>
      <c r="M695" s="1235" t="str">
        <f>IF(L695="IMPAGO","SIN O.C.","")</f>
        <v>SIN O.C.</v>
      </c>
      <c r="N695" s="1235" t="str">
        <f>IF(L695="IMPAGO","SIN FACT.","")</f>
        <v>SIN FACT.</v>
      </c>
    </row>
    <row r="696" spans="1:14" s="874" customFormat="1" x14ac:dyDescent="0.25">
      <c r="A696" s="816" t="s">
        <v>305</v>
      </c>
      <c r="B696" s="817">
        <v>41859</v>
      </c>
      <c r="C696" s="818" t="s">
        <v>6539</v>
      </c>
      <c r="D696" s="816" t="s">
        <v>97</v>
      </c>
      <c r="E696" s="819">
        <v>10238522</v>
      </c>
      <c r="F696" s="816">
        <v>27903917</v>
      </c>
      <c r="G696" s="816">
        <v>2705003</v>
      </c>
      <c r="H696" s="120" t="str">
        <f>IF(G696="","",VLOOKUP(G696,ARANCEL!$B$5:$D$121,2,FALSE))</f>
        <v>INCRUSTACION ESTETICA (ART-GLASS O CERAMICA)</v>
      </c>
      <c r="I696" s="121" t="s">
        <v>326</v>
      </c>
      <c r="J696" s="119">
        <v>1</v>
      </c>
      <c r="K696" s="122">
        <f>IF(G696="","",VLOOKUP(G696,ARANCEL!$B$5:$D$121,3,FALSE)*J696)</f>
        <v>15676</v>
      </c>
      <c r="L696" s="1229" t="s">
        <v>6905</v>
      </c>
      <c r="M696" s="1229">
        <v>4500249977</v>
      </c>
      <c r="N696" s="1229" t="s">
        <v>6909</v>
      </c>
    </row>
    <row r="697" spans="1:14" s="874" customFormat="1" x14ac:dyDescent="0.25">
      <c r="A697" s="816" t="s">
        <v>313</v>
      </c>
      <c r="B697" s="817">
        <v>41890</v>
      </c>
      <c r="C697" s="818" t="s">
        <v>6900</v>
      </c>
      <c r="D697" s="816" t="s">
        <v>1241</v>
      </c>
      <c r="E697" s="819">
        <v>10253876</v>
      </c>
      <c r="F697" s="816">
        <v>28402162</v>
      </c>
      <c r="G697" s="816">
        <v>2704005</v>
      </c>
      <c r="H697" s="120" t="str">
        <f>IF(G697="","",VLOOKUP(G697,ARANCEL!$B$5:$D$121,2,FALSE))</f>
        <v>PROVISORIO</v>
      </c>
      <c r="I697" s="121"/>
      <c r="J697" s="119">
        <v>1</v>
      </c>
      <c r="K697" s="122">
        <f>IF(G697="","",VLOOKUP(G697,ARANCEL!$B$5:$D$121,3,FALSE)*J697)</f>
        <v>3250</v>
      </c>
      <c r="L697" s="1229" t="s">
        <v>6905</v>
      </c>
      <c r="M697" s="1229">
        <v>4500251394</v>
      </c>
      <c r="N697" s="1229" t="s">
        <v>7149</v>
      </c>
    </row>
    <row r="698" spans="1:14" s="874" customFormat="1" x14ac:dyDescent="0.25">
      <c r="A698" s="816" t="s">
        <v>305</v>
      </c>
      <c r="B698" s="817">
        <v>41890</v>
      </c>
      <c r="C698" s="818" t="s">
        <v>6900</v>
      </c>
      <c r="D698" s="816" t="s">
        <v>1241</v>
      </c>
      <c r="E698" s="819">
        <v>10253876</v>
      </c>
      <c r="F698" s="816">
        <v>28402162</v>
      </c>
      <c r="G698" s="816">
        <v>2704001</v>
      </c>
      <c r="H698" s="120" t="str">
        <f>IF(G698="","",VLOOKUP(G698,ARANCEL!$B$5:$D$121,2,FALSE))</f>
        <v xml:space="preserve">CORONA DE SUSTITUCION </v>
      </c>
      <c r="I698" s="121" t="s">
        <v>308</v>
      </c>
      <c r="J698" s="119">
        <v>1</v>
      </c>
      <c r="K698" s="122">
        <f>IF(G698="","",VLOOKUP(G698,ARANCEL!$B$5:$D$121,3,FALSE)*J698)</f>
        <v>25865</v>
      </c>
      <c r="L698" s="1229" t="s">
        <v>6905</v>
      </c>
      <c r="M698" s="1229">
        <v>4500251394</v>
      </c>
      <c r="N698" s="1229" t="s">
        <v>7149</v>
      </c>
    </row>
    <row r="699" spans="1:14" s="874" customFormat="1" x14ac:dyDescent="0.25">
      <c r="A699" s="816" t="s">
        <v>305</v>
      </c>
      <c r="B699" s="817">
        <v>41937</v>
      </c>
      <c r="C699" s="118" t="s">
        <v>7843</v>
      </c>
      <c r="D699" s="119" t="s">
        <v>97</v>
      </c>
      <c r="E699" s="162">
        <v>10269806</v>
      </c>
      <c r="F699" s="119">
        <v>28826567</v>
      </c>
      <c r="G699" s="816">
        <v>2705003</v>
      </c>
      <c r="H699" s="120" t="str">
        <f>IF(G699="","",VLOOKUP(G699,ARANCEL!$B$5:$D$121,2,FALSE))</f>
        <v>INCRUSTACION ESTETICA (ART-GLASS O CERAMICA)</v>
      </c>
      <c r="I699" s="121" t="s">
        <v>322</v>
      </c>
      <c r="J699" s="119">
        <v>1</v>
      </c>
      <c r="K699" s="122">
        <f>IF(G699="","",VLOOKUP(G699,ARANCEL!$B$5:$D$121,3,FALSE)*J699)</f>
        <v>15676</v>
      </c>
      <c r="L699" s="1229" t="s">
        <v>8279</v>
      </c>
      <c r="M699" s="1229">
        <v>4500259067</v>
      </c>
      <c r="N699" s="1229" t="s">
        <v>8285</v>
      </c>
    </row>
    <row r="700" spans="1:14" s="870" customFormat="1" x14ac:dyDescent="0.25">
      <c r="A700" s="816" t="s">
        <v>305</v>
      </c>
      <c r="B700" s="817">
        <v>41905</v>
      </c>
      <c r="C700" s="118" t="s">
        <v>6940</v>
      </c>
      <c r="D700" s="119" t="s">
        <v>92</v>
      </c>
      <c r="E700" s="162">
        <v>10257323</v>
      </c>
      <c r="F700" s="119">
        <v>27836526</v>
      </c>
      <c r="G700" s="816">
        <v>2704005</v>
      </c>
      <c r="H700" s="120" t="str">
        <f>IF(G700="","",VLOOKUP(G700,ARANCEL!$B$5:$D$121,2,FALSE))</f>
        <v>PROVISORIO</v>
      </c>
      <c r="I700" s="121" t="s">
        <v>316</v>
      </c>
      <c r="J700" s="119">
        <v>1</v>
      </c>
      <c r="K700" s="122">
        <f>IF(G700="","",VLOOKUP(G700,ARANCEL!$B$5:$D$121,3,FALSE)*J700)</f>
        <v>3250</v>
      </c>
      <c r="L700" s="1229" t="s">
        <v>7548</v>
      </c>
      <c r="M700" s="1229">
        <v>4500254864</v>
      </c>
      <c r="N700" s="1229" t="s">
        <v>7561</v>
      </c>
    </row>
    <row r="701" spans="1:14" s="870" customFormat="1" x14ac:dyDescent="0.25">
      <c r="A701" s="816" t="s">
        <v>305</v>
      </c>
      <c r="B701" s="817">
        <v>41913</v>
      </c>
      <c r="C701" s="818" t="s">
        <v>6940</v>
      </c>
      <c r="D701" s="816" t="s">
        <v>92</v>
      </c>
      <c r="E701" s="819">
        <v>10257323</v>
      </c>
      <c r="F701" s="816">
        <v>27836526</v>
      </c>
      <c r="G701" s="816">
        <v>2704003</v>
      </c>
      <c r="H701" s="120" t="str">
        <f>IF(G701="","",VLOOKUP(G701,ARANCEL!$B$5:$D$121,2,FALSE))</f>
        <v xml:space="preserve">CORONA PERIFERICA CON PERNO MUÑON COLADO </v>
      </c>
      <c r="I701" s="121" t="s">
        <v>316</v>
      </c>
      <c r="J701" s="119">
        <v>1</v>
      </c>
      <c r="K701" s="122">
        <f>IF(G701="","",VLOOKUP(G701,ARANCEL!$B$5:$D$121,3,FALSE)*J701)</f>
        <v>32612</v>
      </c>
      <c r="L701" s="1229" t="s">
        <v>7548</v>
      </c>
      <c r="M701" s="1229">
        <v>4500254864</v>
      </c>
      <c r="N701" s="1229" t="s">
        <v>7561</v>
      </c>
    </row>
    <row r="702" spans="1:14" s="877" customFormat="1" x14ac:dyDescent="0.25">
      <c r="A702" s="1391" t="s">
        <v>313</v>
      </c>
      <c r="B702" s="817">
        <v>41699</v>
      </c>
      <c r="C702" s="818" t="s">
        <v>2206</v>
      </c>
      <c r="D702" s="816" t="s">
        <v>2164</v>
      </c>
      <c r="E702" s="819">
        <v>10160891</v>
      </c>
      <c r="F702" s="816">
        <v>23594834</v>
      </c>
      <c r="G702" s="816">
        <v>2706008</v>
      </c>
      <c r="H702" s="120" t="str">
        <f>IF(G702="","",VLOOKUP(G702,ARANCEL!$B$5:$D$121,2,FALSE))</f>
        <v xml:space="preserve">PROTESIS METALICA TERMINADA </v>
      </c>
      <c r="I702" s="121"/>
      <c r="J702" s="119">
        <v>2</v>
      </c>
      <c r="K702" s="122">
        <f>IF(G702="","",VLOOKUP(G702,ARANCEL!$B$5:$D$121,3,FALSE)*J702)</f>
        <v>78966</v>
      </c>
      <c r="L702" s="1229" t="s">
        <v>3058</v>
      </c>
      <c r="M702" s="1229">
        <v>4500225672</v>
      </c>
      <c r="N702" s="1229">
        <v>8931</v>
      </c>
    </row>
    <row r="703" spans="1:14" s="877" customFormat="1" x14ac:dyDescent="0.25">
      <c r="A703" s="816" t="s">
        <v>305</v>
      </c>
      <c r="B703" s="817">
        <v>41820</v>
      </c>
      <c r="C703" s="818" t="s">
        <v>5425</v>
      </c>
      <c r="D703" s="816" t="s">
        <v>97</v>
      </c>
      <c r="E703" s="819">
        <v>10217565</v>
      </c>
      <c r="F703" s="816">
        <v>26596885</v>
      </c>
      <c r="G703" s="816">
        <v>2705003</v>
      </c>
      <c r="H703" s="120" t="str">
        <f>IF(G703="","",VLOOKUP(G703,ARANCEL!$B$5:$D$121,2,FALSE))</f>
        <v>INCRUSTACION ESTETICA (ART-GLASS O CERAMICA)</v>
      </c>
      <c r="I703" s="121" t="s">
        <v>3104</v>
      </c>
      <c r="J703" s="119">
        <v>3</v>
      </c>
      <c r="K703" s="122">
        <f>IF(G703="","",VLOOKUP(G703,ARANCEL!$B$5:$D$121,3,FALSE)*J703)</f>
        <v>47028</v>
      </c>
      <c r="L703" s="1229" t="s">
        <v>6017</v>
      </c>
      <c r="M703" s="1229">
        <v>4500243713</v>
      </c>
      <c r="N703" s="1229">
        <v>9796</v>
      </c>
    </row>
    <row r="704" spans="1:14" s="877" customFormat="1" x14ac:dyDescent="0.25">
      <c r="A704" s="816" t="s">
        <v>305</v>
      </c>
      <c r="B704" s="817">
        <v>41905</v>
      </c>
      <c r="C704" s="818" t="s">
        <v>7183</v>
      </c>
      <c r="D704" s="816" t="s">
        <v>92</v>
      </c>
      <c r="E704" s="819">
        <v>10257322</v>
      </c>
      <c r="F704" s="816">
        <v>28367710</v>
      </c>
      <c r="G704" s="816">
        <v>2704005</v>
      </c>
      <c r="H704" s="120" t="str">
        <f>IF(G704="","",VLOOKUP(G704,ARANCEL!$B$5:$D$121,2,FALSE))</f>
        <v>PROVISORIO</v>
      </c>
      <c r="I704" s="121" t="s">
        <v>325</v>
      </c>
      <c r="J704" s="119">
        <v>1</v>
      </c>
      <c r="K704" s="122">
        <f>IF(G704="","",VLOOKUP(G704,ARANCEL!$B$5:$D$121,3,FALSE)*J704)</f>
        <v>3250</v>
      </c>
      <c r="L704" s="1229" t="s">
        <v>7548</v>
      </c>
      <c r="M704" s="1229">
        <v>4500254864</v>
      </c>
      <c r="N704" s="1229" t="s">
        <v>7561</v>
      </c>
    </row>
    <row r="705" spans="1:14" s="877" customFormat="1" x14ac:dyDescent="0.25">
      <c r="A705" s="816" t="s">
        <v>305</v>
      </c>
      <c r="B705" s="817">
        <v>41920</v>
      </c>
      <c r="C705" s="118" t="s">
        <v>7183</v>
      </c>
      <c r="D705" s="119" t="s">
        <v>92</v>
      </c>
      <c r="E705" s="162">
        <v>10257322</v>
      </c>
      <c r="F705" s="119">
        <v>28367710</v>
      </c>
      <c r="G705" s="816">
        <v>2704003</v>
      </c>
      <c r="H705" s="120" t="str">
        <f>IF(G705="","",VLOOKUP(G705,ARANCEL!$B$5:$D$121,2,FALSE))</f>
        <v xml:space="preserve">CORONA PERIFERICA CON PERNO MUÑON COLADO </v>
      </c>
      <c r="I705" s="121" t="s">
        <v>7601</v>
      </c>
      <c r="J705" s="119">
        <v>4</v>
      </c>
      <c r="K705" s="122">
        <f>IF(G705="","",VLOOKUP(G705,ARANCEL!$B$5:$D$121,3,FALSE)*J705)</f>
        <v>130448</v>
      </c>
      <c r="L705" s="1229" t="s">
        <v>7548</v>
      </c>
      <c r="M705" s="1229">
        <v>4500255277</v>
      </c>
      <c r="N705" s="1229" t="s">
        <v>7569</v>
      </c>
    </row>
    <row r="706" spans="1:14" s="699" customFormat="1" x14ac:dyDescent="0.25">
      <c r="A706" s="673" t="s">
        <v>313</v>
      </c>
      <c r="B706" s="677">
        <v>41925</v>
      </c>
      <c r="C706" s="675" t="s">
        <v>7183</v>
      </c>
      <c r="D706" s="673" t="s">
        <v>92</v>
      </c>
      <c r="E706" s="676">
        <v>10257322</v>
      </c>
      <c r="F706" s="673">
        <v>28367710</v>
      </c>
      <c r="G706" s="673">
        <v>2704003</v>
      </c>
      <c r="H706" s="120" t="str">
        <f>IF(G706="","",VLOOKUP(G706,ARANCEL!$B$5:$D$121,2,FALSE))</f>
        <v xml:space="preserve">CORONA PERIFERICA CON PERNO MUÑON COLADO </v>
      </c>
      <c r="I706" s="121"/>
      <c r="J706" s="119">
        <v>3</v>
      </c>
      <c r="K706" s="122">
        <f>IF(G706="","",VLOOKUP(G706,ARANCEL!$B$5:$D$121,3,FALSE)*J706)</f>
        <v>97836</v>
      </c>
      <c r="L706" s="1229" t="s">
        <v>8279</v>
      </c>
      <c r="M706" s="1229">
        <v>4500259067</v>
      </c>
      <c r="N706" s="1229" t="s">
        <v>8285</v>
      </c>
    </row>
    <row r="707" spans="1:14" s="877" customFormat="1" x14ac:dyDescent="0.25">
      <c r="A707" s="824" t="s">
        <v>305</v>
      </c>
      <c r="B707" s="817">
        <v>41925</v>
      </c>
      <c r="C707" s="818" t="s">
        <v>7183</v>
      </c>
      <c r="D707" s="816" t="s">
        <v>92</v>
      </c>
      <c r="E707" s="957">
        <v>10257322</v>
      </c>
      <c r="F707" s="673">
        <v>28367710</v>
      </c>
      <c r="G707" s="816">
        <v>2704005</v>
      </c>
      <c r="H707" s="120" t="str">
        <f>IF(G707="","",VLOOKUP(G707,ARANCEL!$B$5:$D$121,2,FALSE))</f>
        <v>PROVISORIO</v>
      </c>
      <c r="I707" s="121" t="s">
        <v>7695</v>
      </c>
      <c r="J707" s="119">
        <v>3</v>
      </c>
      <c r="K707" s="122">
        <f>IF(G707="","",VLOOKUP(G707,ARANCEL!$B$5:$D$121,3,FALSE)*J707)</f>
        <v>9750</v>
      </c>
      <c r="L707" s="1229" t="s">
        <v>8279</v>
      </c>
      <c r="M707" s="1229">
        <v>4500259067</v>
      </c>
      <c r="N707" s="1229" t="s">
        <v>8285</v>
      </c>
    </row>
    <row r="708" spans="1:14" s="756" customFormat="1" x14ac:dyDescent="0.25">
      <c r="A708" s="703" t="s">
        <v>313</v>
      </c>
      <c r="B708" s="705">
        <v>41925</v>
      </c>
      <c r="C708" s="702" t="s">
        <v>7183</v>
      </c>
      <c r="D708" s="703" t="s">
        <v>92</v>
      </c>
      <c r="E708" s="704">
        <v>10257322</v>
      </c>
      <c r="F708" s="703">
        <v>28367710</v>
      </c>
      <c r="G708" s="703">
        <v>2705003</v>
      </c>
      <c r="H708" s="120" t="str">
        <f>IF(G708="","",VLOOKUP(G708,ARANCEL!$B$5:$D$121,2,FALSE))</f>
        <v>INCRUSTACION ESTETICA (ART-GLASS O CERAMICA)</v>
      </c>
      <c r="I708" s="121"/>
      <c r="J708" s="119">
        <v>1</v>
      </c>
      <c r="K708" s="122">
        <f>IF(G708="","",VLOOKUP(G708,ARANCEL!$B$5:$D$121,3,FALSE)*J708)</f>
        <v>15676</v>
      </c>
      <c r="L708" s="1229" t="s">
        <v>8279</v>
      </c>
      <c r="M708" s="1229">
        <v>4500259067</v>
      </c>
      <c r="N708" s="1229" t="s">
        <v>8285</v>
      </c>
    </row>
    <row r="709" spans="1:14" s="827" customFormat="1" x14ac:dyDescent="0.25">
      <c r="A709" s="816" t="s">
        <v>313</v>
      </c>
      <c r="B709" s="817">
        <v>42033</v>
      </c>
      <c r="C709" s="702" t="s">
        <v>9848</v>
      </c>
      <c r="D709" s="703" t="s">
        <v>94</v>
      </c>
      <c r="E709" s="819">
        <v>10315076</v>
      </c>
      <c r="F709" s="816">
        <v>30438189</v>
      </c>
      <c r="G709" s="816">
        <v>2705003</v>
      </c>
      <c r="H709" s="120" t="str">
        <f>IF(G709="","",VLOOKUP(G709,ARANCEL!$B$5:$D$121,2,FALSE))</f>
        <v>INCRUSTACION ESTETICA (ART-GLASS O CERAMICA)</v>
      </c>
      <c r="I709" s="121"/>
      <c r="J709" s="119">
        <v>1</v>
      </c>
      <c r="K709" s="122">
        <f>IF(G709="","",VLOOKUP(G709,ARANCEL!$B$5:$D$121,3,FALSE)*J709)</f>
        <v>15676</v>
      </c>
      <c r="L709" s="1235" t="str">
        <f>IF(E709="","","IMPAGO")</f>
        <v>IMPAGO</v>
      </c>
      <c r="M709" s="1235" t="str">
        <f>IF(L709="IMPAGO","SIN O.C.","")</f>
        <v>SIN O.C.</v>
      </c>
      <c r="N709" s="1235" t="str">
        <f>IF(L709="IMPAGO","SIN FACT.","")</f>
        <v>SIN FACT.</v>
      </c>
    </row>
    <row r="710" spans="1:14" s="884" customFormat="1" x14ac:dyDescent="0.25">
      <c r="A710" s="816" t="s">
        <v>305</v>
      </c>
      <c r="B710" s="817">
        <v>41974</v>
      </c>
      <c r="C710" s="818" t="s">
        <v>8751</v>
      </c>
      <c r="D710" s="816" t="s">
        <v>95</v>
      </c>
      <c r="E710" s="819">
        <v>10291181</v>
      </c>
      <c r="F710" s="816">
        <v>29449093</v>
      </c>
      <c r="G710" s="816">
        <v>2704003</v>
      </c>
      <c r="H710" s="120" t="str">
        <f>IF(G710="","",VLOOKUP(G710,ARANCEL!$B$5:$D$121,2,FALSE))</f>
        <v xml:space="preserve">CORONA PERIFERICA CON PERNO MUÑON COLADO </v>
      </c>
      <c r="I710" s="121" t="s">
        <v>322</v>
      </c>
      <c r="J710" s="119">
        <v>1</v>
      </c>
      <c r="K710" s="122">
        <f>IF(G710="","",VLOOKUP(G710,ARANCEL!$B$5:$D$121,3,FALSE)*J710)</f>
        <v>32612</v>
      </c>
      <c r="L710" s="1229" t="s">
        <v>8256</v>
      </c>
      <c r="M710" s="1229">
        <v>4500265515</v>
      </c>
      <c r="N710" s="1229" t="s">
        <v>8951</v>
      </c>
    </row>
    <row r="711" spans="1:14" s="884" customFormat="1" x14ac:dyDescent="0.25">
      <c r="A711" s="816" t="s">
        <v>305</v>
      </c>
      <c r="B711" s="817">
        <v>41974</v>
      </c>
      <c r="C711" s="818" t="s">
        <v>8751</v>
      </c>
      <c r="D711" s="816" t="s">
        <v>95</v>
      </c>
      <c r="E711" s="819">
        <v>10291181</v>
      </c>
      <c r="F711" s="816">
        <v>29449093</v>
      </c>
      <c r="G711" s="816">
        <v>2704005</v>
      </c>
      <c r="H711" s="120" t="str">
        <f>IF(G711="","",VLOOKUP(G711,ARANCEL!$B$5:$D$121,2,FALSE))</f>
        <v>PROVISORIO</v>
      </c>
      <c r="I711" s="121" t="s">
        <v>322</v>
      </c>
      <c r="J711" s="119">
        <v>1</v>
      </c>
      <c r="K711" s="122">
        <f>IF(G711="","",VLOOKUP(G711,ARANCEL!$B$5:$D$121,3,FALSE)*J711)</f>
        <v>3250</v>
      </c>
      <c r="L711" s="1229" t="s">
        <v>8256</v>
      </c>
      <c r="M711" s="1229">
        <v>4500265515</v>
      </c>
      <c r="N711" s="1229" t="s">
        <v>8951</v>
      </c>
    </row>
    <row r="712" spans="1:14" s="884" customFormat="1" x14ac:dyDescent="0.25">
      <c r="A712" s="816" t="s">
        <v>305</v>
      </c>
      <c r="B712" s="817">
        <v>41712</v>
      </c>
      <c r="C712" s="818" t="s">
        <v>3426</v>
      </c>
      <c r="D712" s="816" t="s">
        <v>95</v>
      </c>
      <c r="E712" s="819">
        <v>10181665</v>
      </c>
      <c r="F712" s="816">
        <v>25492913</v>
      </c>
      <c r="G712" s="816">
        <v>2704013</v>
      </c>
      <c r="H712" s="120" t="str">
        <f>IF(G712="","",VLOOKUP(G712,ARANCEL!$B$5:$D$121,2,FALSE))</f>
        <v>PROVISORIO (POR PIEZA)</v>
      </c>
      <c r="I712" s="121" t="s">
        <v>681</v>
      </c>
      <c r="J712" s="119">
        <v>4</v>
      </c>
      <c r="K712" s="122">
        <f>IF(G712="","",VLOOKUP(G712,ARANCEL!$B$5:$D$121,3,FALSE)*J712)</f>
        <v>13000</v>
      </c>
      <c r="L712" s="1229" t="s">
        <v>3058</v>
      </c>
      <c r="M712" s="1229">
        <v>4500225672</v>
      </c>
      <c r="N712" s="1229">
        <v>8931</v>
      </c>
    </row>
    <row r="713" spans="1:14" s="888" customFormat="1" x14ac:dyDescent="0.25">
      <c r="A713" s="816" t="s">
        <v>305</v>
      </c>
      <c r="B713" s="817">
        <v>41737</v>
      </c>
      <c r="C713" s="818" t="s">
        <v>3426</v>
      </c>
      <c r="D713" s="816" t="s">
        <v>95</v>
      </c>
      <c r="E713" s="819">
        <v>10181665</v>
      </c>
      <c r="F713" s="816">
        <v>25492913</v>
      </c>
      <c r="G713" s="816">
        <v>2705004</v>
      </c>
      <c r="H713" s="120" t="str">
        <f>IF(G713="","",VLOOKUP(G713,ARANCEL!$B$5:$D$121,2,FALSE))</f>
        <v>CARILLA ESTETICA (ART-GLASS O CERAMICA)</v>
      </c>
      <c r="I713" s="121" t="s">
        <v>681</v>
      </c>
      <c r="J713" s="119">
        <v>4</v>
      </c>
      <c r="K713" s="122">
        <f>IF(G713="","",VLOOKUP(G713,ARANCEL!$B$5:$D$121,3,FALSE)*J713)</f>
        <v>107012</v>
      </c>
      <c r="L713" s="1229" t="s">
        <v>4612</v>
      </c>
      <c r="M713" s="1229">
        <v>4500230031</v>
      </c>
      <c r="N713" s="1229">
        <v>9211</v>
      </c>
    </row>
    <row r="714" spans="1:14" s="888" customFormat="1" x14ac:dyDescent="0.25">
      <c r="A714" s="816" t="s">
        <v>313</v>
      </c>
      <c r="B714" s="817">
        <v>42033</v>
      </c>
      <c r="C714" s="818" t="s">
        <v>9846</v>
      </c>
      <c r="D714" s="816" t="s">
        <v>91</v>
      </c>
      <c r="E714" s="819">
        <v>10314752</v>
      </c>
      <c r="F714" s="816">
        <v>30483883</v>
      </c>
      <c r="G714" s="816">
        <v>2705003</v>
      </c>
      <c r="H714" s="120" t="str">
        <f>IF(G714="","",VLOOKUP(G714,ARANCEL!$B$5:$D$121,2,FALSE))</f>
        <v>INCRUSTACION ESTETICA (ART-GLASS O CERAMICA)</v>
      </c>
      <c r="I714" s="121"/>
      <c r="J714" s="119">
        <v>1</v>
      </c>
      <c r="K714" s="122">
        <f>IF(G714="","",VLOOKUP(G714,ARANCEL!$B$5:$D$121,3,FALSE)*J714)</f>
        <v>15676</v>
      </c>
      <c r="L714" s="1235" t="str">
        <f>IF(E714="","","IMPAGO")</f>
        <v>IMPAGO</v>
      </c>
      <c r="M714" s="1235" t="str">
        <f>IF(L714="IMPAGO","SIN O.C.","")</f>
        <v>SIN O.C.</v>
      </c>
      <c r="N714" s="1235" t="str">
        <f>IF(L714="IMPAGO","SIN FACT.","")</f>
        <v>SIN FACT.</v>
      </c>
    </row>
    <row r="715" spans="1:14" s="888" customFormat="1" x14ac:dyDescent="0.25">
      <c r="A715" s="816" t="s">
        <v>305</v>
      </c>
      <c r="B715" s="817">
        <v>42018</v>
      </c>
      <c r="C715" s="818" t="s">
        <v>9423</v>
      </c>
      <c r="D715" s="816" t="s">
        <v>95</v>
      </c>
      <c r="E715" s="819">
        <v>10307487</v>
      </c>
      <c r="F715" s="816">
        <v>29290002</v>
      </c>
      <c r="G715" s="816">
        <v>2705003</v>
      </c>
      <c r="H715" s="120" t="str">
        <f>IF(G715="","",VLOOKUP(G715,ARANCEL!$B$5:$D$121,2,FALSE))</f>
        <v>INCRUSTACION ESTETICA (ART-GLASS O CERAMICA)</v>
      </c>
      <c r="I715" s="121" t="s">
        <v>326</v>
      </c>
      <c r="J715" s="119">
        <v>1</v>
      </c>
      <c r="K715" s="122">
        <f>IF(G715="","",VLOOKUP(G715,ARANCEL!$B$5:$D$121,3,FALSE)*J715)</f>
        <v>15676</v>
      </c>
      <c r="L715" s="1235" t="str">
        <f>IF(E715="","","IMPAGO")</f>
        <v>IMPAGO</v>
      </c>
      <c r="M715" s="1235" t="str">
        <f>IF(L715="IMPAGO","SIN O.C.","")</f>
        <v>SIN O.C.</v>
      </c>
      <c r="N715" s="1235" t="str">
        <f>IF(L715="IMPAGO","SIN FACT.","")</f>
        <v>SIN FACT.</v>
      </c>
    </row>
    <row r="716" spans="1:14" s="888" customFormat="1" x14ac:dyDescent="0.25">
      <c r="A716" s="816" t="s">
        <v>305</v>
      </c>
      <c r="B716" s="817">
        <v>41897</v>
      </c>
      <c r="C716" s="118" t="s">
        <v>7106</v>
      </c>
      <c r="D716" s="119" t="s">
        <v>1241</v>
      </c>
      <c r="E716" s="162">
        <v>10256454</v>
      </c>
      <c r="F716" s="119">
        <v>25936251</v>
      </c>
      <c r="G716" s="816">
        <v>2704003</v>
      </c>
      <c r="H716" s="120" t="str">
        <f>IF(G716="","",VLOOKUP(G716,ARANCEL!$B$5:$D$121,2,FALSE))</f>
        <v xml:space="preserve">CORONA PERIFERICA CON PERNO MUÑON COLADO </v>
      </c>
      <c r="I716" s="121" t="s">
        <v>664</v>
      </c>
      <c r="J716" s="119">
        <v>2</v>
      </c>
      <c r="K716" s="122">
        <f>IF(G716="","",VLOOKUP(G716,ARANCEL!$B$5:$D$121,3,FALSE)*J716)</f>
        <v>65224</v>
      </c>
      <c r="L716" s="1229" t="s">
        <v>7548</v>
      </c>
      <c r="M716" s="1229">
        <v>4500254864</v>
      </c>
      <c r="N716" s="1229" t="s">
        <v>7561</v>
      </c>
    </row>
    <row r="717" spans="1:14" s="884" customFormat="1" x14ac:dyDescent="0.25">
      <c r="A717" s="816" t="s">
        <v>305</v>
      </c>
      <c r="B717" s="817">
        <v>42009</v>
      </c>
      <c r="C717" s="818" t="s">
        <v>9218</v>
      </c>
      <c r="D717" s="816" t="s">
        <v>94</v>
      </c>
      <c r="E717" s="819">
        <v>10303674</v>
      </c>
      <c r="F717" s="816">
        <v>30227589</v>
      </c>
      <c r="G717" s="816">
        <v>2704003</v>
      </c>
      <c r="H717" s="120" t="str">
        <f>IF(G717="","",VLOOKUP(G717,ARANCEL!$B$5:$D$121,2,FALSE))</f>
        <v xml:space="preserve">CORONA PERIFERICA CON PERNO MUÑON COLADO </v>
      </c>
      <c r="I717" s="121" t="s">
        <v>618</v>
      </c>
      <c r="J717" s="119">
        <v>1</v>
      </c>
      <c r="K717" s="122">
        <f>IF(G717="","",VLOOKUP(G717,ARANCEL!$B$5:$D$121,3,FALSE)*J717)</f>
        <v>32612</v>
      </c>
      <c r="L717" s="1349" t="s">
        <v>9431</v>
      </c>
      <c r="M717" s="1349">
        <v>4500269293</v>
      </c>
      <c r="N717" s="1349" t="s">
        <v>9455</v>
      </c>
    </row>
    <row r="718" spans="1:14" s="903" customFormat="1" x14ac:dyDescent="0.25">
      <c r="A718" s="824" t="s">
        <v>305</v>
      </c>
      <c r="B718" s="817">
        <v>42011</v>
      </c>
      <c r="C718" s="818" t="s">
        <v>9218</v>
      </c>
      <c r="D718" s="816" t="s">
        <v>94</v>
      </c>
      <c r="E718" s="819">
        <v>10303674</v>
      </c>
      <c r="F718" s="816">
        <v>30227589</v>
      </c>
      <c r="G718" s="816">
        <v>2704005</v>
      </c>
      <c r="H718" s="120" t="str">
        <f>IF(G718="","",VLOOKUP(G718,ARANCEL!$B$5:$D$121,2,FALSE))</f>
        <v>PROVISORIO</v>
      </c>
      <c r="I718" s="121" t="s">
        <v>618</v>
      </c>
      <c r="J718" s="119">
        <v>1</v>
      </c>
      <c r="K718" s="122">
        <f>IF(G718="","",VLOOKUP(G718,ARANCEL!$B$5:$D$121,3,FALSE)*J718)</f>
        <v>3250</v>
      </c>
      <c r="L718" s="1235" t="str">
        <f>IF(E718="","","IMPAGO")</f>
        <v>IMPAGO</v>
      </c>
      <c r="M718" s="1235" t="str">
        <f>IF(L718="IMPAGO","SIN O.C.","")</f>
        <v>SIN O.C.</v>
      </c>
      <c r="N718" s="1235" t="str">
        <f>IF(L718="IMPAGO","SIN FACT.","")</f>
        <v>SIN FACT.</v>
      </c>
    </row>
    <row r="719" spans="1:14" s="903" customFormat="1" x14ac:dyDescent="0.25">
      <c r="A719" s="816" t="s">
        <v>313</v>
      </c>
      <c r="B719" s="817">
        <v>42020</v>
      </c>
      <c r="C719" s="818" t="s">
        <v>9218</v>
      </c>
      <c r="D719" s="816" t="s">
        <v>94</v>
      </c>
      <c r="E719" s="819">
        <v>10303674</v>
      </c>
      <c r="F719" s="816">
        <v>30227589</v>
      </c>
      <c r="G719" s="816">
        <v>2705003</v>
      </c>
      <c r="H719" s="120" t="str">
        <f>IF(G719="","",VLOOKUP(G719,ARANCEL!$B$5:$D$121,2,FALSE))</f>
        <v>INCRUSTACION ESTETICA (ART-GLASS O CERAMICA)</v>
      </c>
      <c r="I719" s="121"/>
      <c r="J719" s="119">
        <v>1</v>
      </c>
      <c r="K719" s="122">
        <f>IF(G719="","",VLOOKUP(G719,ARANCEL!$B$5:$D$121,3,FALSE)*J719)</f>
        <v>15676</v>
      </c>
      <c r="L719" s="1235" t="str">
        <f>IF(E719="","","IMPAGO")</f>
        <v>IMPAGO</v>
      </c>
      <c r="M719" s="1235" t="str">
        <f>IF(L719="IMPAGO","SIN O.C.","")</f>
        <v>SIN O.C.</v>
      </c>
      <c r="N719" s="1235" t="str">
        <f>IF(L719="IMPAGO","SIN FACT.","")</f>
        <v>SIN FACT.</v>
      </c>
    </row>
    <row r="720" spans="1:14" s="903" customFormat="1" x14ac:dyDescent="0.25">
      <c r="A720" s="816" t="s">
        <v>305</v>
      </c>
      <c r="B720" s="817">
        <v>42013</v>
      </c>
      <c r="C720" s="818" t="s">
        <v>9346</v>
      </c>
      <c r="D720" s="816" t="s">
        <v>2168</v>
      </c>
      <c r="E720" s="819">
        <v>10306474</v>
      </c>
      <c r="F720" s="816">
        <v>30428641</v>
      </c>
      <c r="G720" s="816">
        <v>2704005</v>
      </c>
      <c r="H720" s="120" t="str">
        <f>IF(G720="","",VLOOKUP(G720,ARANCEL!$B$5:$D$121,2,FALSE))</f>
        <v>PROVISORIO</v>
      </c>
      <c r="I720" s="121" t="s">
        <v>342</v>
      </c>
      <c r="J720" s="119">
        <v>1</v>
      </c>
      <c r="K720" s="122">
        <f>IF(G720="","",VLOOKUP(G720,ARANCEL!$B$5:$D$121,3,FALSE)*J720)</f>
        <v>3250</v>
      </c>
      <c r="L720" s="1235" t="str">
        <f>IF(E720="","","IMPAGO")</f>
        <v>IMPAGO</v>
      </c>
      <c r="M720" s="1235" t="str">
        <f>IF(L720="IMPAGO","SIN O.C.","")</f>
        <v>SIN O.C.</v>
      </c>
      <c r="N720" s="1235" t="str">
        <f>IF(L720="IMPAGO","SIN FACT.","")</f>
        <v>SIN FACT.</v>
      </c>
    </row>
    <row r="721" spans="1:14" s="903" customFormat="1" x14ac:dyDescent="0.25">
      <c r="A721" s="816" t="s">
        <v>606</v>
      </c>
      <c r="B721" s="817">
        <v>42025</v>
      </c>
      <c r="C721" s="818" t="s">
        <v>9346</v>
      </c>
      <c r="D721" s="816" t="s">
        <v>2168</v>
      </c>
      <c r="E721" s="819">
        <v>10306474</v>
      </c>
      <c r="F721" s="816">
        <v>30428641</v>
      </c>
      <c r="G721" s="816">
        <v>2704003</v>
      </c>
      <c r="H721" s="120" t="str">
        <f>IF(G721="","",VLOOKUP(G721,ARANCEL!$B$5:$D$121,2,FALSE))</f>
        <v xml:space="preserve">CORONA PERIFERICA CON PERNO MUÑON COLADO </v>
      </c>
      <c r="I721" s="121" t="s">
        <v>342</v>
      </c>
      <c r="J721" s="119">
        <v>1</v>
      </c>
      <c r="K721" s="122">
        <f>IF(G721="","",VLOOKUP(G721,ARANCEL!$B$5:$D$121,3,FALSE)*J721)</f>
        <v>32612</v>
      </c>
      <c r="L721" s="1235" t="str">
        <f>IF(E721="","","IMPAGO")</f>
        <v>IMPAGO</v>
      </c>
      <c r="M721" s="1235" t="str">
        <f>IF(L721="IMPAGO","SIN O.C.","")</f>
        <v>SIN O.C.</v>
      </c>
      <c r="N721" s="1235" t="str">
        <f>IF(L721="IMPAGO","SIN FACT.","")</f>
        <v>SIN FACT.</v>
      </c>
    </row>
    <row r="722" spans="1:14" s="903" customFormat="1" x14ac:dyDescent="0.25">
      <c r="A722" s="816" t="s">
        <v>305</v>
      </c>
      <c r="B722" s="817">
        <v>41921</v>
      </c>
      <c r="C722" s="818" t="s">
        <v>7542</v>
      </c>
      <c r="D722" s="816" t="s">
        <v>91</v>
      </c>
      <c r="E722" s="819">
        <v>10262496</v>
      </c>
      <c r="F722" s="816">
        <v>28794540</v>
      </c>
      <c r="G722" s="816">
        <v>2705003</v>
      </c>
      <c r="H722" s="120" t="str">
        <f>IF(G722="","",VLOOKUP(G722,ARANCEL!$B$5:$D$121,2,FALSE))</f>
        <v>INCRUSTACION ESTETICA (ART-GLASS O CERAMICA)</v>
      </c>
      <c r="I722" s="121" t="s">
        <v>317</v>
      </c>
      <c r="J722" s="119">
        <v>1</v>
      </c>
      <c r="K722" s="122">
        <f>IF(G722="","",VLOOKUP(G722,ARANCEL!$B$5:$D$121,3,FALSE)*J722)</f>
        <v>15676</v>
      </c>
      <c r="L722" s="1235" t="str">
        <f>IF(E722="","","IMPAGO")</f>
        <v>IMPAGO</v>
      </c>
      <c r="M722" s="1235" t="str">
        <f>IF(L722="IMPAGO","SIN O.C.","")</f>
        <v>SIN O.C.</v>
      </c>
      <c r="N722" s="1235" t="str">
        <f>IF(L722="IMPAGO","SIN FACT.","")</f>
        <v>SIN FACT.</v>
      </c>
    </row>
    <row r="723" spans="1:14" s="903" customFormat="1" x14ac:dyDescent="0.25">
      <c r="A723" s="816" t="s">
        <v>305</v>
      </c>
      <c r="B723" s="817">
        <v>41939</v>
      </c>
      <c r="C723" s="818" t="s">
        <v>7454</v>
      </c>
      <c r="D723" s="816" t="s">
        <v>4645</v>
      </c>
      <c r="E723" s="819">
        <v>10270306</v>
      </c>
      <c r="F723" s="816">
        <v>27507341</v>
      </c>
      <c r="G723" s="816">
        <v>2704003</v>
      </c>
      <c r="H723" s="120" t="str">
        <f>IF(G723="","",VLOOKUP(G723,ARANCEL!$B$5:$D$121,2,FALSE))</f>
        <v xml:space="preserve">CORONA PERIFERICA CON PERNO MUÑON COLADO </v>
      </c>
      <c r="I723" s="121" t="s">
        <v>322</v>
      </c>
      <c r="J723" s="119">
        <v>1</v>
      </c>
      <c r="K723" s="122">
        <f>IF(G723="","",VLOOKUP(G723,ARANCEL!$B$5:$D$121,3,FALSE)*J723)</f>
        <v>32612</v>
      </c>
      <c r="L723" s="1229" t="s">
        <v>8279</v>
      </c>
      <c r="M723" s="1229">
        <v>4500260678</v>
      </c>
      <c r="N723" s="1229" t="s">
        <v>8297</v>
      </c>
    </row>
    <row r="724" spans="1:14" s="903" customFormat="1" x14ac:dyDescent="0.25">
      <c r="A724" s="816" t="s">
        <v>305</v>
      </c>
      <c r="B724" s="817">
        <v>41953</v>
      </c>
      <c r="C724" s="818" t="s">
        <v>7454</v>
      </c>
      <c r="D724" s="816"/>
      <c r="E724" s="819">
        <v>10276512</v>
      </c>
      <c r="F724" s="819">
        <v>28829739</v>
      </c>
      <c r="G724" s="816">
        <v>2704003</v>
      </c>
      <c r="H724" s="120" t="str">
        <f>IF(G724="","",VLOOKUP(G724,ARANCEL!$B$5:$D$121,2,FALSE))</f>
        <v xml:space="preserve">CORONA PERIFERICA CON PERNO MUÑON COLADO </v>
      </c>
      <c r="I724" s="121" t="s">
        <v>322</v>
      </c>
      <c r="J724" s="119">
        <v>1</v>
      </c>
      <c r="K724" s="122">
        <f>IF(G724="","",VLOOKUP(G724,ARANCEL!$B$5:$D$121,3,FALSE)*J724)</f>
        <v>32612</v>
      </c>
      <c r="L724" s="1235" t="str">
        <f>IF(E724="","","IMPAGO")</f>
        <v>IMPAGO</v>
      </c>
      <c r="M724" s="1235" t="str">
        <f>IF(L724="IMPAGO","SIN O.C.","")</f>
        <v>SIN O.C.</v>
      </c>
      <c r="N724" s="1235" t="str">
        <f>IF(L724="IMPAGO","SIN FACT.","")</f>
        <v>SIN FACT.</v>
      </c>
    </row>
    <row r="725" spans="1:14" s="836" customFormat="1" x14ac:dyDescent="0.25">
      <c r="A725" s="119" t="s">
        <v>305</v>
      </c>
      <c r="B725" s="164">
        <v>41977</v>
      </c>
      <c r="C725" s="118" t="s">
        <v>7454</v>
      </c>
      <c r="D725" s="119" t="s">
        <v>4645</v>
      </c>
      <c r="E725" s="162">
        <v>10270306</v>
      </c>
      <c r="F725" s="119">
        <v>27507341</v>
      </c>
      <c r="G725" s="119">
        <v>2707001</v>
      </c>
      <c r="H725" s="120" t="str">
        <f>IF(G725="","",VLOOKUP(G725,ARANCEL!$B$5:$D$121,2,FALSE))</f>
        <v xml:space="preserve">PLANO DE RELAJACION </v>
      </c>
      <c r="I725" s="121" t="s">
        <v>306</v>
      </c>
      <c r="J725" s="119">
        <v>1</v>
      </c>
      <c r="K725" s="122">
        <f>IF(G725="","",VLOOKUP(G725,ARANCEL!$B$5:$D$121,3,FALSE)*J725)</f>
        <v>9221</v>
      </c>
      <c r="L725" s="1229" t="s">
        <v>8256</v>
      </c>
      <c r="M725" s="1229">
        <v>4500265515</v>
      </c>
      <c r="N725" s="1229" t="s">
        <v>8951</v>
      </c>
    </row>
    <row r="726" spans="1:14" s="791" customFormat="1" x14ac:dyDescent="0.25">
      <c r="A726" s="119" t="s">
        <v>305</v>
      </c>
      <c r="B726" s="164">
        <v>41695</v>
      </c>
      <c r="C726" s="118" t="s">
        <v>3027</v>
      </c>
      <c r="D726" s="119" t="s">
        <v>92</v>
      </c>
      <c r="E726" s="162">
        <v>10177978</v>
      </c>
      <c r="F726" s="119">
        <v>24992698</v>
      </c>
      <c r="G726" s="119">
        <v>2704003</v>
      </c>
      <c r="H726" s="120" t="str">
        <f>IF(G726="","",VLOOKUP(G726,ARANCEL!$B$5:$D$121,2,FALSE))</f>
        <v xml:space="preserve">CORONA PERIFERICA CON PERNO MUÑON COLADO </v>
      </c>
      <c r="I726" s="121" t="s">
        <v>317</v>
      </c>
      <c r="J726" s="119">
        <v>1</v>
      </c>
      <c r="K726" s="122">
        <f>IF(G726="","",VLOOKUP(G726,ARANCEL!$B$5:$D$121,3,FALSE)*J726)</f>
        <v>32612</v>
      </c>
      <c r="L726" s="1229" t="s">
        <v>3438</v>
      </c>
      <c r="M726" s="1229">
        <v>4500220802</v>
      </c>
      <c r="N726" s="1229">
        <v>8634</v>
      </c>
    </row>
    <row r="727" spans="1:14" s="832" customFormat="1" x14ac:dyDescent="0.25">
      <c r="A727" s="712" t="s">
        <v>305</v>
      </c>
      <c r="B727" s="719">
        <v>41876</v>
      </c>
      <c r="C727" s="714" t="s">
        <v>6730</v>
      </c>
      <c r="D727" s="712" t="s">
        <v>94</v>
      </c>
      <c r="E727" s="715">
        <v>10249078</v>
      </c>
      <c r="F727" s="712">
        <v>28224089</v>
      </c>
      <c r="G727" s="712">
        <v>2704005</v>
      </c>
      <c r="H727" s="120" t="str">
        <f>IF(G727="","",VLOOKUP(G727,ARANCEL!$B$5:$D$121,2,FALSE))</f>
        <v>PROVISORIO</v>
      </c>
      <c r="I727" s="121" t="s">
        <v>323</v>
      </c>
      <c r="J727" s="119">
        <v>1</v>
      </c>
      <c r="K727" s="122">
        <f>IF(G727="","",VLOOKUP(G727,ARANCEL!$B$5:$D$121,3,FALSE)*J727)</f>
        <v>3250</v>
      </c>
      <c r="L727" s="1229" t="s">
        <v>6905</v>
      </c>
      <c r="M727" s="1229">
        <v>4500249977</v>
      </c>
      <c r="N727" s="1229" t="s">
        <v>6909</v>
      </c>
    </row>
    <row r="728" spans="1:14" s="903" customFormat="1" x14ac:dyDescent="0.25">
      <c r="A728" s="816" t="s">
        <v>305</v>
      </c>
      <c r="B728" s="817">
        <v>41698</v>
      </c>
      <c r="C728" s="818" t="s">
        <v>2913</v>
      </c>
      <c r="D728" s="816" t="s">
        <v>1241</v>
      </c>
      <c r="E728" s="819">
        <v>10178699</v>
      </c>
      <c r="F728" s="816">
        <v>23950039</v>
      </c>
      <c r="G728" s="816">
        <v>2704005</v>
      </c>
      <c r="H728" s="120" t="str">
        <f>IF(G728="","",VLOOKUP(G728,ARANCEL!$B$5:$D$121,2,FALSE))</f>
        <v>PROVISORIO</v>
      </c>
      <c r="I728" s="121" t="s">
        <v>340</v>
      </c>
      <c r="J728" s="119">
        <v>1</v>
      </c>
      <c r="K728" s="122">
        <f>IF(G728="","",VLOOKUP(G728,ARANCEL!$B$5:$D$121,3,FALSE)*J728)</f>
        <v>3250</v>
      </c>
      <c r="L728" s="1229" t="s">
        <v>3438</v>
      </c>
      <c r="M728" s="1229">
        <v>4500220802</v>
      </c>
      <c r="N728" s="1229">
        <v>8634</v>
      </c>
    </row>
    <row r="729" spans="1:14" s="903" customFormat="1" x14ac:dyDescent="0.25">
      <c r="A729" s="843" t="s">
        <v>305</v>
      </c>
      <c r="B729" s="817">
        <v>41711</v>
      </c>
      <c r="C729" s="818" t="s">
        <v>2913</v>
      </c>
      <c r="D729" s="816" t="s">
        <v>1241</v>
      </c>
      <c r="E729" s="819">
        <v>10178699</v>
      </c>
      <c r="F729" s="816">
        <v>23950039</v>
      </c>
      <c r="G729" s="816">
        <v>2704003</v>
      </c>
      <c r="H729" s="120" t="str">
        <f>IF(G729="","",VLOOKUP(G729,ARANCEL!$B$5:$D$121,2,FALSE))</f>
        <v xml:space="preserve">CORONA PERIFERICA CON PERNO MUÑON COLADO </v>
      </c>
      <c r="I729" s="121" t="s">
        <v>340</v>
      </c>
      <c r="J729" s="119">
        <v>1</v>
      </c>
      <c r="K729" s="122">
        <f>IF(G729="","",VLOOKUP(G729,ARANCEL!$B$5:$D$121,3,FALSE)*J729)</f>
        <v>32612</v>
      </c>
      <c r="L729" s="1229" t="s">
        <v>3058</v>
      </c>
      <c r="M729" s="1229">
        <v>4500225671</v>
      </c>
      <c r="N729" s="1229">
        <v>8930</v>
      </c>
    </row>
    <row r="730" spans="1:14" s="903" customFormat="1" x14ac:dyDescent="0.25">
      <c r="A730" s="816" t="s">
        <v>313</v>
      </c>
      <c r="B730" s="817">
        <v>41584</v>
      </c>
      <c r="C730" s="818" t="s">
        <v>2204</v>
      </c>
      <c r="D730" s="816" t="s">
        <v>2166</v>
      </c>
      <c r="E730" s="819">
        <v>10161732</v>
      </c>
      <c r="F730" s="816">
        <v>22642593</v>
      </c>
      <c r="G730" s="816">
        <v>2706008</v>
      </c>
      <c r="H730" s="120" t="str">
        <f>IF(G730="","",VLOOKUP(G730,ARANCEL!$B$5:$D$121,2,FALSE))</f>
        <v xml:space="preserve">PROTESIS METALICA TERMINADA </v>
      </c>
      <c r="I730" s="121"/>
      <c r="J730" s="119">
        <v>1</v>
      </c>
      <c r="K730" s="122">
        <f>IF(G730="","",VLOOKUP(G730,ARANCEL!$B$5:$D$121,3,FALSE)*J730)</f>
        <v>39483</v>
      </c>
      <c r="L730" s="1235" t="str">
        <f>IF(E730="","","IMPAGO")</f>
        <v>IMPAGO</v>
      </c>
      <c r="M730" s="1235" t="str">
        <f>IF(L730="IMPAGO","SIN O.C.","")</f>
        <v>SIN O.C.</v>
      </c>
      <c r="N730" s="1235" t="str">
        <f>IF(L730="IMPAGO","SIN FACT.","")</f>
        <v>SIN FACT.</v>
      </c>
    </row>
    <row r="731" spans="1:14" s="903" customFormat="1" x14ac:dyDescent="0.25">
      <c r="A731" s="816" t="s">
        <v>305</v>
      </c>
      <c r="B731" s="817">
        <v>41556</v>
      </c>
      <c r="C731" s="818" t="s">
        <v>2202</v>
      </c>
      <c r="D731" s="816" t="s">
        <v>2164</v>
      </c>
      <c r="E731" s="819">
        <v>10158069</v>
      </c>
      <c r="F731" s="816">
        <v>2252334</v>
      </c>
      <c r="G731" s="816">
        <v>2705003</v>
      </c>
      <c r="H731" s="120" t="str">
        <f>IF(G731="","",VLOOKUP(G731,ARANCEL!$B$5:$D$121,2,FALSE))</f>
        <v>INCRUSTACION ESTETICA (ART-GLASS O CERAMICA)</v>
      </c>
      <c r="I731" s="121" t="s">
        <v>320</v>
      </c>
      <c r="J731" s="119">
        <v>2</v>
      </c>
      <c r="K731" s="122">
        <f>IF(G731="","",VLOOKUP(G731,ARANCEL!$B$5:$D$121,3,FALSE)*J731)</f>
        <v>31352</v>
      </c>
      <c r="L731" s="1235" t="str">
        <f>IF(E731="","","IMPAGO")</f>
        <v>IMPAGO</v>
      </c>
      <c r="M731" s="1235" t="str">
        <f>IF(L731="IMPAGO","SIN O.C.","")</f>
        <v>SIN O.C.</v>
      </c>
      <c r="N731" s="1235" t="str">
        <f>IF(L731="IMPAGO","SIN FACT.","")</f>
        <v>SIN FACT.</v>
      </c>
    </row>
    <row r="732" spans="1:14" s="903" customFormat="1" x14ac:dyDescent="0.25">
      <c r="A732" s="816" t="s">
        <v>305</v>
      </c>
      <c r="B732" s="817">
        <v>41558</v>
      </c>
      <c r="C732" s="818" t="s">
        <v>2202</v>
      </c>
      <c r="D732" s="816" t="s">
        <v>2164</v>
      </c>
      <c r="E732" s="819">
        <v>10158069</v>
      </c>
      <c r="F732" s="816">
        <v>2252334</v>
      </c>
      <c r="G732" s="816">
        <v>2704003</v>
      </c>
      <c r="H732" s="120" t="str">
        <f>IF(G732="","",VLOOKUP(G732,ARANCEL!$B$5:$D$121,2,FALSE))</f>
        <v xml:space="preserve">CORONA PERIFERICA CON PERNO MUÑON COLADO </v>
      </c>
      <c r="I732" s="121" t="s">
        <v>337</v>
      </c>
      <c r="J732" s="119">
        <v>1</v>
      </c>
      <c r="K732" s="122">
        <f>IF(G732="","",VLOOKUP(G732,ARANCEL!$B$5:$D$121,3,FALSE)*J732)</f>
        <v>32612</v>
      </c>
      <c r="L732" s="1235" t="str">
        <f>IF(E732="","","IMPAGO")</f>
        <v>IMPAGO</v>
      </c>
      <c r="M732" s="1235" t="str">
        <f>IF(L732="IMPAGO","SIN O.C.","")</f>
        <v>SIN O.C.</v>
      </c>
      <c r="N732" s="1235" t="str">
        <f>IF(L732="IMPAGO","SIN FACT.","")</f>
        <v>SIN FACT.</v>
      </c>
    </row>
    <row r="733" spans="1:14" s="798" customFormat="1" x14ac:dyDescent="0.25">
      <c r="A733" s="816" t="s">
        <v>313</v>
      </c>
      <c r="B733" s="817">
        <v>41858</v>
      </c>
      <c r="C733" s="818" t="s">
        <v>6308</v>
      </c>
      <c r="D733" s="816" t="s">
        <v>97</v>
      </c>
      <c r="E733" s="819">
        <v>10238525</v>
      </c>
      <c r="F733" s="816">
        <v>26679923</v>
      </c>
      <c r="G733" s="816">
        <v>2704005</v>
      </c>
      <c r="H733" s="120" t="str">
        <f>IF(G733="","",VLOOKUP(G733,ARANCEL!$B$5:$D$121,2,FALSE))</f>
        <v>PROVISORIO</v>
      </c>
      <c r="I733" s="121"/>
      <c r="J733" s="119">
        <v>1</v>
      </c>
      <c r="K733" s="122">
        <f>IF(G733="","",VLOOKUP(G733,ARANCEL!$B$5:$D$121,3,FALSE)*J733)</f>
        <v>3250</v>
      </c>
      <c r="L733" s="1229" t="s">
        <v>6905</v>
      </c>
      <c r="M733" s="1229">
        <v>4500249977</v>
      </c>
      <c r="N733" s="1229" t="s">
        <v>6909</v>
      </c>
    </row>
    <row r="734" spans="1:14" s="903" customFormat="1" x14ac:dyDescent="0.25">
      <c r="A734" s="824" t="s">
        <v>305</v>
      </c>
      <c r="B734" s="817">
        <v>41875</v>
      </c>
      <c r="C734" s="818" t="s">
        <v>6308</v>
      </c>
      <c r="D734" s="816" t="s">
        <v>97</v>
      </c>
      <c r="E734" s="819">
        <v>10238525</v>
      </c>
      <c r="F734" s="816">
        <v>26679923</v>
      </c>
      <c r="G734" s="816">
        <v>2705003</v>
      </c>
      <c r="H734" s="120" t="str">
        <f>IF(G734="","",VLOOKUP(G734,ARANCEL!$B$5:$D$121,2,FALSE))</f>
        <v>INCRUSTACION ESTETICA (ART-GLASS O CERAMICA)</v>
      </c>
      <c r="I734" s="121" t="s">
        <v>315</v>
      </c>
      <c r="J734" s="119">
        <v>1</v>
      </c>
      <c r="K734" s="122">
        <f>IF(G734="","",VLOOKUP(G734,ARANCEL!$B$5:$D$121,3,FALSE)*J734)</f>
        <v>15676</v>
      </c>
      <c r="L734" s="1229" t="s">
        <v>6905</v>
      </c>
      <c r="M734" s="1229">
        <v>4500249977</v>
      </c>
      <c r="N734" s="1229" t="s">
        <v>6909</v>
      </c>
    </row>
    <row r="735" spans="1:14" s="897" customFormat="1" x14ac:dyDescent="0.25">
      <c r="A735" s="119" t="s">
        <v>305</v>
      </c>
      <c r="B735" s="164">
        <v>42010</v>
      </c>
      <c r="C735" s="118" t="s">
        <v>9273</v>
      </c>
      <c r="D735" s="119" t="s">
        <v>93</v>
      </c>
      <c r="E735" s="162">
        <v>10304451</v>
      </c>
      <c r="F735" s="119">
        <v>29967863</v>
      </c>
      <c r="G735" s="119">
        <v>2707001</v>
      </c>
      <c r="H735" s="120" t="str">
        <f>IF(G735="","",VLOOKUP(G735,ARANCEL!$B$5:$D$121,2,FALSE))</f>
        <v xml:space="preserve">PLANO DE RELAJACION </v>
      </c>
      <c r="I735" s="121" t="s">
        <v>306</v>
      </c>
      <c r="J735" s="119">
        <v>1</v>
      </c>
      <c r="K735" s="122">
        <f>IF(G735="","",VLOOKUP(G735,ARANCEL!$B$5:$D$121,3,FALSE)*J735)</f>
        <v>9221</v>
      </c>
      <c r="L735" s="1349" t="s">
        <v>9431</v>
      </c>
      <c r="M735" s="1349">
        <v>4500269293</v>
      </c>
      <c r="N735" s="1349" t="s">
        <v>9455</v>
      </c>
    </row>
    <row r="736" spans="1:14" s="798" customFormat="1" x14ac:dyDescent="0.25">
      <c r="A736" s="712" t="s">
        <v>305</v>
      </c>
      <c r="B736" s="817">
        <v>41989</v>
      </c>
      <c r="C736" s="818" t="s">
        <v>9001</v>
      </c>
      <c r="D736" s="816" t="s">
        <v>93</v>
      </c>
      <c r="E736" s="819">
        <v>10297673</v>
      </c>
      <c r="F736" s="816">
        <v>30062937</v>
      </c>
      <c r="G736" s="712">
        <v>2701002</v>
      </c>
      <c r="H736" s="120" t="str">
        <f>IF(G736="","",VLOOKUP(G736,ARANCEL!$B$5:$D$121,2,FALSE))</f>
        <v>COSTO LABORATORIO ENCERADO DIA</v>
      </c>
      <c r="I736" s="121" t="s">
        <v>347</v>
      </c>
      <c r="J736" s="119">
        <v>1</v>
      </c>
      <c r="K736" s="122">
        <f>IF(G736="","",VLOOKUP(G736,ARANCEL!$B$5:$D$121,3,FALSE)*J736)</f>
        <v>22491</v>
      </c>
      <c r="L736" s="1349" t="s">
        <v>9431</v>
      </c>
      <c r="M736" s="1349">
        <v>4500269293</v>
      </c>
      <c r="N736" s="1349" t="s">
        <v>9455</v>
      </c>
    </row>
    <row r="737" spans="1:14" s="903" customFormat="1" x14ac:dyDescent="0.25">
      <c r="A737" s="816" t="s">
        <v>313</v>
      </c>
      <c r="B737" s="817">
        <v>42020</v>
      </c>
      <c r="C737" s="818" t="s">
        <v>9001</v>
      </c>
      <c r="D737" s="816" t="s">
        <v>93</v>
      </c>
      <c r="E737" s="819">
        <v>10297673</v>
      </c>
      <c r="F737" s="816">
        <v>30062937</v>
      </c>
      <c r="G737" s="816">
        <v>2701001</v>
      </c>
      <c r="H737" s="120" t="str">
        <f>IF(G737="","",VLOOKUP(G737,ARANCEL!$B$5:$D$121,2,FALSE))</f>
        <v>COSTO LABORATORIO GUIA QUIRURG</v>
      </c>
      <c r="I737" s="121"/>
      <c r="J737" s="119">
        <v>1</v>
      </c>
      <c r="K737" s="122">
        <f>IF(G737="","",VLOOKUP(G737,ARANCEL!$B$5:$D$121,3,FALSE)*J737)</f>
        <v>11246</v>
      </c>
      <c r="L737" s="1235" t="str">
        <f t="shared" ref="L737:L745" si="3">IF(E737="","","IMPAGO")</f>
        <v>IMPAGO</v>
      </c>
      <c r="M737" s="1235" t="str">
        <f t="shared" ref="M737:M745" si="4">IF(L737="IMPAGO","SIN O.C.","")</f>
        <v>SIN O.C.</v>
      </c>
      <c r="N737" s="1235" t="str">
        <f t="shared" ref="N737:N745" si="5">IF(L737="IMPAGO","SIN FACT.","")</f>
        <v>SIN FACT.</v>
      </c>
    </row>
    <row r="738" spans="1:14" s="916" customFormat="1" x14ac:dyDescent="0.25">
      <c r="A738" s="816" t="s">
        <v>305</v>
      </c>
      <c r="B738" s="817">
        <v>42010</v>
      </c>
      <c r="C738" s="118" t="s">
        <v>9001</v>
      </c>
      <c r="D738" s="119" t="s">
        <v>93</v>
      </c>
      <c r="E738" s="162">
        <v>10297673</v>
      </c>
      <c r="F738" s="119">
        <v>30062937</v>
      </c>
      <c r="G738" s="816">
        <v>2707001</v>
      </c>
      <c r="H738" s="120" t="str">
        <f>IF(G738="","",VLOOKUP(G738,ARANCEL!$B$5:$D$121,2,FALSE))</f>
        <v xml:space="preserve">PLANO DE RELAJACION </v>
      </c>
      <c r="I738" s="121" t="s">
        <v>306</v>
      </c>
      <c r="J738" s="119">
        <v>1</v>
      </c>
      <c r="K738" s="122">
        <f>IF(G738="","",VLOOKUP(G738,ARANCEL!$B$5:$D$121,3,FALSE)*J738)</f>
        <v>9221</v>
      </c>
      <c r="L738" s="1235" t="str">
        <f t="shared" si="3"/>
        <v>IMPAGO</v>
      </c>
      <c r="M738" s="1235" t="str">
        <f t="shared" si="4"/>
        <v>SIN O.C.</v>
      </c>
      <c r="N738" s="1235" t="str">
        <f t="shared" si="5"/>
        <v>SIN FACT.</v>
      </c>
    </row>
    <row r="739" spans="1:14" s="916" customFormat="1" x14ac:dyDescent="0.25">
      <c r="A739" s="816" t="s">
        <v>313</v>
      </c>
      <c r="B739" s="817">
        <v>42033</v>
      </c>
      <c r="C739" s="818" t="s">
        <v>9849</v>
      </c>
      <c r="D739" s="816" t="s">
        <v>2168</v>
      </c>
      <c r="E739" s="819">
        <v>10315057</v>
      </c>
      <c r="F739" s="816">
        <v>30719496</v>
      </c>
      <c r="G739" s="816">
        <v>2704003</v>
      </c>
      <c r="H739" s="120" t="str">
        <f>IF(G739="","",VLOOKUP(G739,ARANCEL!$B$5:$D$121,2,FALSE))</f>
        <v xml:space="preserve">CORONA PERIFERICA CON PERNO MUÑON COLADO </v>
      </c>
      <c r="I739" s="121"/>
      <c r="J739" s="119">
        <v>1</v>
      </c>
      <c r="K739" s="122">
        <f>IF(G739="","",VLOOKUP(G739,ARANCEL!$B$5:$D$121,3,FALSE)*J739)</f>
        <v>32612</v>
      </c>
      <c r="L739" s="1235" t="str">
        <f t="shared" si="3"/>
        <v>IMPAGO</v>
      </c>
      <c r="M739" s="1235" t="str">
        <f t="shared" si="4"/>
        <v>SIN O.C.</v>
      </c>
      <c r="N739" s="1235" t="str">
        <f t="shared" si="5"/>
        <v>SIN FACT.</v>
      </c>
    </row>
    <row r="740" spans="1:14" s="916" customFormat="1" x14ac:dyDescent="0.25">
      <c r="A740" s="816" t="s">
        <v>305</v>
      </c>
      <c r="B740" s="817">
        <v>41788</v>
      </c>
      <c r="C740" s="818" t="s">
        <v>4758</v>
      </c>
      <c r="D740" s="816" t="s">
        <v>1241</v>
      </c>
      <c r="E740" s="819">
        <v>10204631</v>
      </c>
      <c r="F740" s="816">
        <v>25791715</v>
      </c>
      <c r="G740" s="816">
        <v>2705003</v>
      </c>
      <c r="H740" s="120" t="str">
        <f>IF(G740="","",VLOOKUP(G740,ARANCEL!$B$5:$D$121,2,FALSE))</f>
        <v>INCRUSTACION ESTETICA (ART-GLASS O CERAMICA)</v>
      </c>
      <c r="I740" s="121" t="s">
        <v>337</v>
      </c>
      <c r="J740" s="119">
        <v>1</v>
      </c>
      <c r="K740" s="122">
        <f>IF(G740="","",VLOOKUP(G740,ARANCEL!$B$5:$D$121,3,FALSE)*J740)</f>
        <v>15676</v>
      </c>
      <c r="L740" s="1235" t="str">
        <f t="shared" si="3"/>
        <v>IMPAGO</v>
      </c>
      <c r="M740" s="1235" t="str">
        <f t="shared" si="4"/>
        <v>SIN O.C.</v>
      </c>
      <c r="N740" s="1235" t="str">
        <f t="shared" si="5"/>
        <v>SIN FACT.</v>
      </c>
    </row>
    <row r="741" spans="1:14" s="916" customFormat="1" x14ac:dyDescent="0.25">
      <c r="A741" s="816" t="s">
        <v>305</v>
      </c>
      <c r="B741" s="817">
        <v>41907</v>
      </c>
      <c r="C741" s="818" t="s">
        <v>7260</v>
      </c>
      <c r="D741" s="816" t="s">
        <v>95</v>
      </c>
      <c r="E741" s="819">
        <v>10257379</v>
      </c>
      <c r="F741" s="816">
        <v>28570388</v>
      </c>
      <c r="G741" s="816">
        <v>2704005</v>
      </c>
      <c r="H741" s="120" t="str">
        <f>IF(G741="","",VLOOKUP(G741,ARANCEL!$B$5:$D$121,2,FALSE))</f>
        <v>PROVISORIO</v>
      </c>
      <c r="I741" s="121" t="s">
        <v>844</v>
      </c>
      <c r="J741" s="119">
        <v>1</v>
      </c>
      <c r="K741" s="122">
        <f>IF(G741="","",VLOOKUP(G741,ARANCEL!$B$5:$D$121,3,FALSE)*J741)</f>
        <v>3250</v>
      </c>
      <c r="L741" s="1235" t="str">
        <f t="shared" si="3"/>
        <v>IMPAGO</v>
      </c>
      <c r="M741" s="1235" t="str">
        <f t="shared" si="4"/>
        <v>SIN O.C.</v>
      </c>
      <c r="N741" s="1235" t="str">
        <f t="shared" si="5"/>
        <v>SIN FACT.</v>
      </c>
    </row>
    <row r="742" spans="1:14" s="903" customFormat="1" x14ac:dyDescent="0.25">
      <c r="A742" s="816" t="s">
        <v>305</v>
      </c>
      <c r="B742" s="817">
        <v>41907</v>
      </c>
      <c r="C742" s="818" t="s">
        <v>7260</v>
      </c>
      <c r="D742" s="816" t="s">
        <v>95</v>
      </c>
      <c r="E742" s="819">
        <v>10257379</v>
      </c>
      <c r="F742" s="816">
        <v>28570388</v>
      </c>
      <c r="G742" s="816">
        <v>2704003</v>
      </c>
      <c r="H742" s="120" t="str">
        <f>IF(G742="","",VLOOKUP(G742,ARANCEL!$B$5:$D$121,2,FALSE))</f>
        <v xml:space="preserve">CORONA PERIFERICA CON PERNO MUÑON COLADO </v>
      </c>
      <c r="I742" s="121" t="s">
        <v>844</v>
      </c>
      <c r="J742" s="119">
        <v>1</v>
      </c>
      <c r="K742" s="122">
        <f>IF(G742="","",VLOOKUP(G742,ARANCEL!$B$5:$D$121,3,FALSE)*J742)</f>
        <v>32612</v>
      </c>
      <c r="L742" s="1235" t="str">
        <f t="shared" si="3"/>
        <v>IMPAGO</v>
      </c>
      <c r="M742" s="1235" t="str">
        <f t="shared" si="4"/>
        <v>SIN O.C.</v>
      </c>
      <c r="N742" s="1235" t="str">
        <f t="shared" si="5"/>
        <v>SIN FACT.</v>
      </c>
    </row>
    <row r="743" spans="1:14" s="903" customFormat="1" x14ac:dyDescent="0.25">
      <c r="A743" s="816" t="s">
        <v>606</v>
      </c>
      <c r="B743" s="817">
        <v>42009</v>
      </c>
      <c r="C743" s="818" t="s">
        <v>2551</v>
      </c>
      <c r="D743" s="816" t="s">
        <v>78</v>
      </c>
      <c r="E743" s="819">
        <v>10303981</v>
      </c>
      <c r="F743" s="816">
        <v>24996592</v>
      </c>
      <c r="G743" s="816">
        <v>2704023</v>
      </c>
      <c r="H743" s="120" t="str">
        <f>IF(G743="","",VLOOKUP(G743,ARANCEL!$B$5:$D$121,2,FALSE))</f>
        <v xml:space="preserve">PROTESIS VALPLAST PARCIAL </v>
      </c>
      <c r="I743" s="121" t="s">
        <v>306</v>
      </c>
      <c r="J743" s="119">
        <v>1</v>
      </c>
      <c r="K743" s="122">
        <f>IF(G743="","",VLOOKUP(G743,ARANCEL!$B$5:$D$121,3,FALSE)*J743)</f>
        <v>61850</v>
      </c>
      <c r="L743" s="1235" t="str">
        <f t="shared" si="3"/>
        <v>IMPAGO</v>
      </c>
      <c r="M743" s="1235" t="str">
        <f t="shared" si="4"/>
        <v>SIN O.C.</v>
      </c>
      <c r="N743" s="1235" t="str">
        <f t="shared" si="5"/>
        <v>SIN FACT.</v>
      </c>
    </row>
    <row r="744" spans="1:14" x14ac:dyDescent="0.25">
      <c r="A744" s="119" t="s">
        <v>305</v>
      </c>
      <c r="B744" s="164">
        <v>41940</v>
      </c>
      <c r="C744" s="118" t="s">
        <v>7954</v>
      </c>
      <c r="D744" s="119" t="s">
        <v>2168</v>
      </c>
      <c r="E744" s="162">
        <v>10272603</v>
      </c>
      <c r="F744" s="119">
        <v>28710734</v>
      </c>
      <c r="G744" s="119">
        <v>2704005</v>
      </c>
      <c r="H744" s="120" t="str">
        <f>IF(G744="","",VLOOKUP(G744,ARANCEL!$B$5:$D$121,2,FALSE))</f>
        <v>PROVISORIO</v>
      </c>
      <c r="I744" s="121" t="s">
        <v>324</v>
      </c>
      <c r="J744" s="119">
        <v>1</v>
      </c>
      <c r="K744" s="122">
        <f>IF(G744="","",VLOOKUP(G744,ARANCEL!$B$5:$D$121,3,FALSE)*J744)</f>
        <v>3250</v>
      </c>
      <c r="L744" s="1235" t="str">
        <f t="shared" si="3"/>
        <v>IMPAGO</v>
      </c>
      <c r="M744" s="1235" t="str">
        <f t="shared" si="4"/>
        <v>SIN O.C.</v>
      </c>
      <c r="N744" s="1235" t="str">
        <f t="shared" si="5"/>
        <v>SIN FACT.</v>
      </c>
    </row>
    <row r="745" spans="1:14" x14ac:dyDescent="0.25">
      <c r="A745" s="119" t="s">
        <v>606</v>
      </c>
      <c r="B745" s="164">
        <v>41940</v>
      </c>
      <c r="C745" s="118" t="s">
        <v>7954</v>
      </c>
      <c r="D745" s="119" t="s">
        <v>2168</v>
      </c>
      <c r="E745" s="162">
        <v>10272603</v>
      </c>
      <c r="F745" s="119">
        <v>28710734</v>
      </c>
      <c r="G745" s="119">
        <v>2704003</v>
      </c>
      <c r="H745" s="120" t="str">
        <f>IF(G745="","",VLOOKUP(G745,ARANCEL!$B$5:$D$121,2,FALSE))</f>
        <v xml:space="preserve">CORONA PERIFERICA CON PERNO MUÑON COLADO </v>
      </c>
      <c r="I745" s="121" t="s">
        <v>324</v>
      </c>
      <c r="J745" s="119">
        <v>1</v>
      </c>
      <c r="K745" s="122">
        <f>IF(G745="","",VLOOKUP(G745,ARANCEL!$B$5:$D$121,3,FALSE)*J745)</f>
        <v>32612</v>
      </c>
      <c r="L745" s="1235" t="str">
        <f t="shared" si="3"/>
        <v>IMPAGO</v>
      </c>
      <c r="M745" s="1235" t="str">
        <f t="shared" si="4"/>
        <v>SIN O.C.</v>
      </c>
      <c r="N745" s="1235" t="str">
        <f t="shared" si="5"/>
        <v>SIN FACT.</v>
      </c>
    </row>
    <row r="746" spans="1:14" x14ac:dyDescent="0.25">
      <c r="A746" s="119" t="s">
        <v>305</v>
      </c>
      <c r="B746" s="164">
        <v>41887</v>
      </c>
      <c r="C746" s="118" t="s">
        <v>6866</v>
      </c>
      <c r="D746" s="119" t="s">
        <v>78</v>
      </c>
      <c r="E746" s="162">
        <v>10252763</v>
      </c>
      <c r="F746" s="119">
        <v>28033330</v>
      </c>
      <c r="G746" s="119">
        <v>2704027</v>
      </c>
      <c r="H746" s="120" t="str">
        <f>IF(G746="","",VLOOKUP(G746,ARANCEL!$B$5:$D$121,2,FALSE))</f>
        <v>PROTESIS VALPLAST UNILATERAL (HASTA 2 PIEZAS)</v>
      </c>
      <c r="I746" s="121" t="s">
        <v>306</v>
      </c>
      <c r="J746" s="119">
        <v>1</v>
      </c>
      <c r="K746" s="122">
        <f>IF(G746="","",VLOOKUP(G746,ARANCEL!$B$5:$D$121,3,FALSE)*J746)</f>
        <v>22491</v>
      </c>
      <c r="L746" s="1229" t="s">
        <v>6905</v>
      </c>
      <c r="M746" s="1229">
        <v>4500251394</v>
      </c>
      <c r="N746" s="1229" t="s">
        <v>7149</v>
      </c>
    </row>
    <row r="747" spans="1:14" s="699" customFormat="1" x14ac:dyDescent="0.25">
      <c r="A747" s="1360" t="s">
        <v>305</v>
      </c>
      <c r="B747" s="1471">
        <v>41652</v>
      </c>
      <c r="C747" s="118" t="s">
        <v>2201</v>
      </c>
      <c r="D747" s="119" t="s">
        <v>94</v>
      </c>
      <c r="E747" s="162">
        <v>10169639</v>
      </c>
      <c r="F747" s="119">
        <v>24261358</v>
      </c>
      <c r="G747" s="703">
        <v>2704005</v>
      </c>
      <c r="H747" s="120" t="str">
        <f>IF(G747="","",VLOOKUP(G747,ARANCEL!$B$5:$D$121,2,FALSE))</f>
        <v>PROVISORIO</v>
      </c>
      <c r="I747" s="121" t="s">
        <v>322</v>
      </c>
      <c r="J747" s="119">
        <v>1</v>
      </c>
      <c r="K747" s="122">
        <f>IF(G747="","",VLOOKUP(G747,ARANCEL!$B$5:$D$121,3,FALSE)*J747)</f>
        <v>3250</v>
      </c>
      <c r="L747" s="1229" t="s">
        <v>2842</v>
      </c>
      <c r="M747" s="1229">
        <v>4500216236</v>
      </c>
      <c r="N747" s="1229">
        <v>8409</v>
      </c>
    </row>
    <row r="748" spans="1:14" s="903" customFormat="1" x14ac:dyDescent="0.25">
      <c r="A748" s="816" t="s">
        <v>305</v>
      </c>
      <c r="B748" s="817">
        <v>41654</v>
      </c>
      <c r="C748" s="818" t="s">
        <v>2201</v>
      </c>
      <c r="D748" s="816" t="s">
        <v>94</v>
      </c>
      <c r="E748" s="819">
        <v>10169639</v>
      </c>
      <c r="F748" s="816">
        <v>24261358</v>
      </c>
      <c r="G748" s="816">
        <v>2704003</v>
      </c>
      <c r="H748" s="120" t="str">
        <f>IF(G748="","",VLOOKUP(G748,ARANCEL!$B$5:$D$121,2,FALSE))</f>
        <v xml:space="preserve">CORONA PERIFERICA CON PERNO MUÑON COLADO </v>
      </c>
      <c r="I748" s="121" t="s">
        <v>322</v>
      </c>
      <c r="J748" s="119">
        <v>1</v>
      </c>
      <c r="K748" s="122">
        <f>IF(G748="","",VLOOKUP(G748,ARANCEL!$B$5:$D$121,3,FALSE)*J748)</f>
        <v>32612</v>
      </c>
      <c r="L748" s="1229" t="s">
        <v>2842</v>
      </c>
      <c r="M748" s="1229">
        <v>4500216236</v>
      </c>
      <c r="N748" s="1229">
        <v>8409</v>
      </c>
    </row>
    <row r="749" spans="1:14" s="920" customFormat="1" x14ac:dyDescent="0.25">
      <c r="A749" s="816" t="s">
        <v>305</v>
      </c>
      <c r="B749" s="817">
        <v>42025</v>
      </c>
      <c r="C749" s="818" t="s">
        <v>9668</v>
      </c>
      <c r="D749" s="816" t="s">
        <v>2168</v>
      </c>
      <c r="E749" s="819">
        <v>10312432</v>
      </c>
      <c r="F749" s="816">
        <v>30619020</v>
      </c>
      <c r="G749" s="816">
        <v>2704005</v>
      </c>
      <c r="H749" s="716" t="str">
        <f>IF(G749="","",VLOOKUP(G749,ARANCEL!$B$5:$D$121,2,FALSE))</f>
        <v>PROVISORIO</v>
      </c>
      <c r="I749" s="717" t="s">
        <v>308</v>
      </c>
      <c r="J749" s="712">
        <v>1</v>
      </c>
      <c r="K749" s="718">
        <f>IF(G749="","",VLOOKUP(G749,ARANCEL!$B$5:$D$121,3,FALSE)*J749)</f>
        <v>3250</v>
      </c>
      <c r="L749" s="1319" t="str">
        <f>IF(E749="","","IMPAGO")</f>
        <v>IMPAGO</v>
      </c>
      <c r="M749" s="1319" t="str">
        <f>IF(L749="IMPAGO","SIN O.C.","")</f>
        <v>SIN O.C.</v>
      </c>
      <c r="N749" s="1319" t="str">
        <f>IF(L749="IMPAGO","SIN FACT.","")</f>
        <v>SIN FACT.</v>
      </c>
    </row>
    <row r="750" spans="1:14" s="924" customFormat="1" x14ac:dyDescent="0.25">
      <c r="A750" s="816" t="s">
        <v>305</v>
      </c>
      <c r="B750" s="164">
        <v>41926</v>
      </c>
      <c r="C750" s="118" t="s">
        <v>7617</v>
      </c>
      <c r="D750" s="119" t="s">
        <v>91</v>
      </c>
      <c r="E750" s="162">
        <v>10263774</v>
      </c>
      <c r="F750" s="119">
        <v>28940399</v>
      </c>
      <c r="G750" s="816">
        <v>2705003</v>
      </c>
      <c r="H750" s="120" t="str">
        <f>IF(G750="","",VLOOKUP(G750,ARANCEL!$B$5:$D$121,2,FALSE))</f>
        <v>INCRUSTACION ESTETICA (ART-GLASS O CERAMICA)</v>
      </c>
      <c r="I750" s="121" t="s">
        <v>319</v>
      </c>
      <c r="J750" s="119">
        <v>1</v>
      </c>
      <c r="K750" s="122">
        <f>IF(G750="","",VLOOKUP(G750,ARANCEL!$B$5:$D$121,3,FALSE)*J750)</f>
        <v>15676</v>
      </c>
      <c r="L750" s="1229" t="s">
        <v>8279</v>
      </c>
      <c r="M750" s="1229">
        <v>4500259067</v>
      </c>
      <c r="N750" s="1229" t="s">
        <v>8285</v>
      </c>
    </row>
    <row r="751" spans="1:14" s="798" customFormat="1" x14ac:dyDescent="0.25">
      <c r="A751" s="712" t="s">
        <v>305</v>
      </c>
      <c r="B751" s="719">
        <v>41657</v>
      </c>
      <c r="C751" s="714" t="s">
        <v>2200</v>
      </c>
      <c r="D751" s="712" t="s">
        <v>2168</v>
      </c>
      <c r="E751" s="715">
        <v>10169999</v>
      </c>
      <c r="F751" s="712">
        <v>24429600</v>
      </c>
      <c r="G751" s="712">
        <v>2706008</v>
      </c>
      <c r="H751" s="120" t="str">
        <f>IF(G751="","",VLOOKUP(G751,ARANCEL!$B$5:$D$121,2,FALSE))</f>
        <v xml:space="preserve">PROTESIS METALICA TERMINADA </v>
      </c>
      <c r="I751" s="121" t="s">
        <v>306</v>
      </c>
      <c r="J751" s="119">
        <v>1</v>
      </c>
      <c r="K751" s="122">
        <f>IF(G751="","",VLOOKUP(G751,ARANCEL!$B$5:$D$121,3,FALSE)*J751)</f>
        <v>39483</v>
      </c>
      <c r="L751" s="1229" t="s">
        <v>2842</v>
      </c>
      <c r="M751" s="1229">
        <v>4500216239</v>
      </c>
      <c r="N751" s="1229">
        <v>8410</v>
      </c>
    </row>
    <row r="752" spans="1:14" s="924" customFormat="1" x14ac:dyDescent="0.25">
      <c r="A752" s="816" t="s">
        <v>305</v>
      </c>
      <c r="B752" s="817">
        <v>41779</v>
      </c>
      <c r="C752" s="818" t="s">
        <v>5886</v>
      </c>
      <c r="D752" s="816" t="s">
        <v>1619</v>
      </c>
      <c r="E752" s="819">
        <v>10201138</v>
      </c>
      <c r="F752" s="816">
        <v>25869399</v>
      </c>
      <c r="G752" s="816">
        <v>2707001</v>
      </c>
      <c r="H752" s="120" t="str">
        <f>IF(G752="","",VLOOKUP(G752,ARANCEL!$B$5:$D$121,2,FALSE))</f>
        <v xml:space="preserve">PLANO DE RELAJACION </v>
      </c>
      <c r="I752" s="121" t="s">
        <v>306</v>
      </c>
      <c r="J752" s="119">
        <v>1</v>
      </c>
      <c r="K752" s="122">
        <f>IF(G752="","",VLOOKUP(G752,ARANCEL!$B$5:$D$121,3,FALSE)*J752)</f>
        <v>9221</v>
      </c>
      <c r="L752" s="1229" t="s">
        <v>5292</v>
      </c>
      <c r="M752" s="1229">
        <v>4500235516</v>
      </c>
      <c r="N752" s="1229">
        <v>9400</v>
      </c>
    </row>
    <row r="753" spans="1:14" s="924" customFormat="1" x14ac:dyDescent="0.25">
      <c r="A753" s="816" t="s">
        <v>305</v>
      </c>
      <c r="B753" s="817">
        <v>41861</v>
      </c>
      <c r="C753" s="818" t="s">
        <v>6307</v>
      </c>
      <c r="D753" s="816" t="s">
        <v>1619</v>
      </c>
      <c r="E753" s="819">
        <v>10238537</v>
      </c>
      <c r="F753" s="816">
        <v>27559100</v>
      </c>
      <c r="G753" s="816">
        <v>2704005</v>
      </c>
      <c r="H753" s="120" t="str">
        <f>IF(G753="","",VLOOKUP(G753,ARANCEL!$B$5:$D$121,2,FALSE))</f>
        <v>PROVISORIO</v>
      </c>
      <c r="I753" s="121" t="s">
        <v>317</v>
      </c>
      <c r="J753" s="119">
        <v>1</v>
      </c>
      <c r="K753" s="122">
        <f>IF(G753="","",VLOOKUP(G753,ARANCEL!$B$5:$D$121,3,FALSE)*J753)</f>
        <v>3250</v>
      </c>
      <c r="L753" s="1229" t="s">
        <v>6905</v>
      </c>
      <c r="M753" s="1229">
        <v>4500249977</v>
      </c>
      <c r="N753" s="1229" t="s">
        <v>6909</v>
      </c>
    </row>
    <row r="754" spans="1:14" s="924" customFormat="1" x14ac:dyDescent="0.25">
      <c r="A754" s="843" t="s">
        <v>305</v>
      </c>
      <c r="B754" s="817">
        <v>41861</v>
      </c>
      <c r="C754" s="818" t="s">
        <v>6307</v>
      </c>
      <c r="D754" s="816" t="s">
        <v>1619</v>
      </c>
      <c r="E754" s="819">
        <v>10238537</v>
      </c>
      <c r="F754" s="816">
        <v>27559100</v>
      </c>
      <c r="G754" s="816">
        <v>2704003</v>
      </c>
      <c r="H754" s="120" t="str">
        <f>IF(G754="","",VLOOKUP(G754,ARANCEL!$B$5:$D$121,2,FALSE))</f>
        <v xml:space="preserve">CORONA PERIFERICA CON PERNO MUÑON COLADO </v>
      </c>
      <c r="I754" s="121" t="s">
        <v>317</v>
      </c>
      <c r="J754" s="119">
        <v>1</v>
      </c>
      <c r="K754" s="122">
        <f>IF(G754="","",VLOOKUP(G754,ARANCEL!$B$5:$D$121,3,FALSE)*J754)</f>
        <v>32612</v>
      </c>
      <c r="L754" s="1229" t="s">
        <v>6905</v>
      </c>
      <c r="M754" s="1229">
        <v>4500249977</v>
      </c>
      <c r="N754" s="1229" t="s">
        <v>6909</v>
      </c>
    </row>
    <row r="755" spans="1:14" s="924" customFormat="1" x14ac:dyDescent="0.25">
      <c r="A755" s="816" t="s">
        <v>305</v>
      </c>
      <c r="B755" s="906">
        <v>41667</v>
      </c>
      <c r="C755" s="818" t="s">
        <v>2590</v>
      </c>
      <c r="D755" s="816" t="s">
        <v>94</v>
      </c>
      <c r="E755" s="819">
        <v>10171070</v>
      </c>
      <c r="F755" s="816">
        <v>24411126</v>
      </c>
      <c r="G755" s="816">
        <v>2705003</v>
      </c>
      <c r="H755" s="120" t="str">
        <f>IF(G755="","",VLOOKUP(G755,ARANCEL!$B$5:$D$121,2,FALSE))</f>
        <v>INCRUSTACION ESTETICA (ART-GLASS O CERAMICA)</v>
      </c>
      <c r="I755" s="121" t="s">
        <v>315</v>
      </c>
      <c r="J755" s="119">
        <v>1</v>
      </c>
      <c r="K755" s="122">
        <f>IF(G755="","",VLOOKUP(G755,ARANCEL!$B$5:$D$121,3,FALSE)*J755)</f>
        <v>15676</v>
      </c>
      <c r="L755" s="1229" t="s">
        <v>2842</v>
      </c>
      <c r="M755" s="1229">
        <v>4500216239</v>
      </c>
      <c r="N755" s="1229">
        <v>8410</v>
      </c>
    </row>
    <row r="756" spans="1:14" s="903" customFormat="1" x14ac:dyDescent="0.25">
      <c r="A756" s="816" t="s">
        <v>305</v>
      </c>
      <c r="B756" s="817">
        <v>41625</v>
      </c>
      <c r="C756" s="818" t="s">
        <v>2197</v>
      </c>
      <c r="D756" s="816" t="s">
        <v>93</v>
      </c>
      <c r="E756" s="819">
        <v>10166963</v>
      </c>
      <c r="F756" s="816">
        <v>23521489</v>
      </c>
      <c r="G756" s="816">
        <v>2704003</v>
      </c>
      <c r="H756" s="120" t="str">
        <f>IF(G756="","",VLOOKUP(G756,ARANCEL!$B$5:$D$121,2,FALSE))</f>
        <v xml:space="preserve">CORONA PERIFERICA CON PERNO MUÑON COLADO </v>
      </c>
      <c r="I756" s="121" t="s">
        <v>337</v>
      </c>
      <c r="J756" s="119">
        <v>1</v>
      </c>
      <c r="K756" s="122">
        <f>IF(G756="","",VLOOKUP(G756,ARANCEL!$B$5:$D$121,3,FALSE)*J756)</f>
        <v>32612</v>
      </c>
      <c r="L756" s="1235" t="str">
        <f>IF(E756="","","IMPAGO")</f>
        <v>IMPAGO</v>
      </c>
      <c r="M756" s="1235" t="str">
        <f>IF(L756="IMPAGO","SIN O.C.","")</f>
        <v>SIN O.C.</v>
      </c>
      <c r="N756" s="1235" t="str">
        <f>IF(L756="IMPAGO","SIN FACT.","")</f>
        <v>SIN FACT.</v>
      </c>
    </row>
    <row r="757" spans="1:14" s="935" customFormat="1" x14ac:dyDescent="0.25">
      <c r="A757" s="816" t="s">
        <v>305</v>
      </c>
      <c r="B757" s="817">
        <v>41956</v>
      </c>
      <c r="C757" s="818" t="s">
        <v>8245</v>
      </c>
      <c r="D757" s="816" t="s">
        <v>2168</v>
      </c>
      <c r="E757" s="819">
        <v>10279822</v>
      </c>
      <c r="F757" s="816">
        <v>29397315</v>
      </c>
      <c r="G757" s="816">
        <v>2704005</v>
      </c>
      <c r="H757" s="120" t="str">
        <f>IF(G757="","",VLOOKUP(G757,ARANCEL!$B$5:$D$121,2,FALSE))</f>
        <v>PROVISORIO</v>
      </c>
      <c r="I757" s="121" t="s">
        <v>312</v>
      </c>
      <c r="J757" s="119">
        <v>1</v>
      </c>
      <c r="K757" s="122">
        <f>IF(G757="","",VLOOKUP(G757,ARANCEL!$B$5:$D$121,3,FALSE)*J757)</f>
        <v>3250</v>
      </c>
      <c r="L757" s="1229" t="s">
        <v>8256</v>
      </c>
      <c r="M757" s="1229">
        <v>4500265515</v>
      </c>
      <c r="N757" s="1229" t="s">
        <v>8951</v>
      </c>
    </row>
    <row r="758" spans="1:14" s="935" customFormat="1" x14ac:dyDescent="0.25">
      <c r="A758" s="824" t="s">
        <v>305</v>
      </c>
      <c r="B758" s="817">
        <v>41974</v>
      </c>
      <c r="C758" s="818" t="s">
        <v>8245</v>
      </c>
      <c r="D758" s="816" t="s">
        <v>2168</v>
      </c>
      <c r="E758" s="819">
        <v>10279822</v>
      </c>
      <c r="F758" s="816">
        <v>29397315</v>
      </c>
      <c r="G758" s="816">
        <v>2704003</v>
      </c>
      <c r="H758" s="120" t="str">
        <f>IF(G758="","",VLOOKUP(G758,ARANCEL!$B$5:$D$121,2,FALSE))</f>
        <v xml:space="preserve">CORONA PERIFERICA CON PERNO MUÑON COLADO </v>
      </c>
      <c r="I758" s="121" t="s">
        <v>312</v>
      </c>
      <c r="J758" s="119">
        <v>1</v>
      </c>
      <c r="K758" s="122">
        <f>IF(G758="","",VLOOKUP(G758,ARANCEL!$B$5:$D$121,3,FALSE)*J758)</f>
        <v>32612</v>
      </c>
      <c r="L758" s="1349" t="s">
        <v>9431</v>
      </c>
      <c r="M758" s="1349">
        <v>4500269293</v>
      </c>
      <c r="N758" s="1349" t="s">
        <v>9455</v>
      </c>
    </row>
    <row r="759" spans="1:14" s="935" customFormat="1" x14ac:dyDescent="0.25">
      <c r="A759" s="816" t="s">
        <v>305</v>
      </c>
      <c r="B759" s="817">
        <v>41811</v>
      </c>
      <c r="C759" s="818" t="s">
        <v>5215</v>
      </c>
      <c r="D759" s="816" t="s">
        <v>2164</v>
      </c>
      <c r="E759" s="819">
        <v>10213464</v>
      </c>
      <c r="F759" s="816">
        <v>25908737</v>
      </c>
      <c r="G759" s="816">
        <v>2704005</v>
      </c>
      <c r="H759" s="120" t="str">
        <f>IF(G759="","",VLOOKUP(G759,ARANCEL!$B$5:$D$121,2,FALSE))</f>
        <v>PROVISORIO</v>
      </c>
      <c r="I759" s="121" t="s">
        <v>5384</v>
      </c>
      <c r="J759" s="119">
        <v>9</v>
      </c>
      <c r="K759" s="122">
        <f>IF(G759="","",VLOOKUP(G759,ARANCEL!$B$5:$D$121,3,FALSE)*J759)</f>
        <v>29250</v>
      </c>
      <c r="L759" s="1229" t="s">
        <v>5742</v>
      </c>
      <c r="M759" s="1229">
        <v>4500239478</v>
      </c>
      <c r="N759" s="1229" t="s">
        <v>5757</v>
      </c>
    </row>
    <row r="760" spans="1:14" s="935" customFormat="1" x14ac:dyDescent="0.25">
      <c r="A760" s="816" t="s">
        <v>313</v>
      </c>
      <c r="B760" s="817">
        <v>41827</v>
      </c>
      <c r="C760" s="818" t="s">
        <v>5215</v>
      </c>
      <c r="D760" s="816" t="s">
        <v>2164</v>
      </c>
      <c r="E760" s="819">
        <v>10221065</v>
      </c>
      <c r="F760" s="816">
        <v>25908737</v>
      </c>
      <c r="G760" s="816">
        <v>2704005</v>
      </c>
      <c r="H760" s="120" t="str">
        <f>IF(G760="","",VLOOKUP(G760,ARANCEL!$B$5:$D$121,2,FALSE))</f>
        <v>PROVISORIO</v>
      </c>
      <c r="I760" s="121"/>
      <c r="J760" s="119">
        <v>1</v>
      </c>
      <c r="K760" s="122">
        <f>IF(G760="","",VLOOKUP(G760,ARANCEL!$B$5:$D$121,3,FALSE)*J760)</f>
        <v>3250</v>
      </c>
      <c r="L760" s="1229" t="s">
        <v>6017</v>
      </c>
      <c r="M760" s="1229">
        <v>4500243713</v>
      </c>
      <c r="N760" s="1229">
        <v>9796</v>
      </c>
    </row>
    <row r="761" spans="1:14" s="937" customFormat="1" x14ac:dyDescent="0.25">
      <c r="A761" s="816" t="s">
        <v>305</v>
      </c>
      <c r="B761" s="817">
        <v>41893</v>
      </c>
      <c r="C761" s="818" t="s">
        <v>2196</v>
      </c>
      <c r="D761" s="816" t="s">
        <v>2181</v>
      </c>
      <c r="E761" s="819">
        <v>10162356</v>
      </c>
      <c r="F761" s="816">
        <v>23244941</v>
      </c>
      <c r="G761" s="816">
        <v>2704016</v>
      </c>
      <c r="H761" s="120" t="str">
        <f>IF(G761="","",VLOOKUP(G761,ARANCEL!$B$5:$D$121,2,FALSE))</f>
        <v xml:space="preserve">CORONA PROCERA </v>
      </c>
      <c r="I761" s="121" t="s">
        <v>325</v>
      </c>
      <c r="J761" s="174">
        <v>1</v>
      </c>
      <c r="K761" s="122">
        <f>IF(G761="","",VLOOKUP(G761,ARANCEL!$B$5:$D$121,3,FALSE)*J761)</f>
        <v>58477</v>
      </c>
      <c r="L761" s="1229" t="s">
        <v>7548</v>
      </c>
      <c r="M761" s="1229">
        <v>4500254864</v>
      </c>
      <c r="N761" s="1229" t="s">
        <v>7561</v>
      </c>
    </row>
    <row r="762" spans="1:14" s="937" customFormat="1" x14ac:dyDescent="0.25">
      <c r="A762" s="816" t="s">
        <v>305</v>
      </c>
      <c r="B762" s="817">
        <v>41893</v>
      </c>
      <c r="C762" s="818" t="s">
        <v>2196</v>
      </c>
      <c r="D762" s="816" t="s">
        <v>97</v>
      </c>
      <c r="E762" s="957">
        <v>10190834</v>
      </c>
      <c r="F762" s="816">
        <v>23447215</v>
      </c>
      <c r="G762" s="816">
        <v>2702048</v>
      </c>
      <c r="H762" s="120" t="str">
        <f>IF(G762="","",VLOOKUP(G762,ARANCEL!$B$5:$D$121,2,FALSE))</f>
        <v xml:space="preserve">SERVICIO LAB. IMPLANTE CORONA CEMENTADA/ATORNILLADA </v>
      </c>
      <c r="I762" s="121" t="s">
        <v>329</v>
      </c>
      <c r="J762" s="178">
        <v>1</v>
      </c>
      <c r="K762" s="122">
        <f>IF(G762="","",VLOOKUP(G762,ARANCEL!$B$5:$D$121,3,FALSE)*J762)</f>
        <v>43857</v>
      </c>
      <c r="L762" s="1229" t="s">
        <v>7548</v>
      </c>
      <c r="M762" s="1229">
        <v>4500254864</v>
      </c>
      <c r="N762" s="1229" t="s">
        <v>7561</v>
      </c>
    </row>
    <row r="763" spans="1:14" s="937" customFormat="1" x14ac:dyDescent="0.25">
      <c r="A763" s="816" t="s">
        <v>305</v>
      </c>
      <c r="B763" s="817">
        <v>41914</v>
      </c>
      <c r="C763" s="818" t="s">
        <v>2196</v>
      </c>
      <c r="D763" s="816" t="s">
        <v>97</v>
      </c>
      <c r="E763" s="957">
        <v>10190834</v>
      </c>
      <c r="F763" s="816">
        <v>23447215</v>
      </c>
      <c r="G763" s="816">
        <v>2702048</v>
      </c>
      <c r="H763" s="120" t="str">
        <f>IF(G763="","",VLOOKUP(G763,ARANCEL!$B$5:$D$121,2,FALSE))</f>
        <v xml:space="preserve">SERVICIO LAB. IMPLANTE CORONA CEMENTADA/ATORNILLADA </v>
      </c>
      <c r="I763" s="121" t="s">
        <v>311</v>
      </c>
      <c r="J763" s="178">
        <v>1</v>
      </c>
      <c r="K763" s="122">
        <f>IF(G763="","",VLOOKUP(G763,ARANCEL!$B$5:$D$121,3,FALSE)*J763)</f>
        <v>43857</v>
      </c>
      <c r="L763" s="1235" t="str">
        <f>IF(E763="","","IMPAGO")</f>
        <v>IMPAGO</v>
      </c>
      <c r="M763" s="1235" t="str">
        <f>IF(L763="IMPAGO","SIN O.C.","")</f>
        <v>SIN O.C.</v>
      </c>
      <c r="N763" s="1235" t="str">
        <f>IF(L763="IMPAGO","SIN FACT.","")</f>
        <v>SIN FACT.</v>
      </c>
    </row>
    <row r="764" spans="1:14" s="939" customFormat="1" x14ac:dyDescent="0.25">
      <c r="A764" s="816" t="s">
        <v>305</v>
      </c>
      <c r="B764" s="817">
        <v>41766</v>
      </c>
      <c r="C764" s="818" t="s">
        <v>4450</v>
      </c>
      <c r="D764" s="816" t="s">
        <v>2878</v>
      </c>
      <c r="E764" s="819">
        <v>10195351</v>
      </c>
      <c r="F764" s="816">
        <v>24368939</v>
      </c>
      <c r="G764" s="816">
        <v>2705003</v>
      </c>
      <c r="H764" s="120" t="str">
        <f>IF(G764="","",VLOOKUP(G764,ARANCEL!$B$5:$D$121,2,FALSE))</f>
        <v>INCRUSTACION ESTETICA (ART-GLASS O CERAMICA)</v>
      </c>
      <c r="I764" s="121" t="s">
        <v>322</v>
      </c>
      <c r="J764" s="119">
        <v>1</v>
      </c>
      <c r="K764" s="122">
        <f>IF(G764="","",VLOOKUP(G764,ARANCEL!$B$5:$D$121,3,FALSE)*J764)</f>
        <v>15676</v>
      </c>
      <c r="L764" s="1229" t="s">
        <v>5292</v>
      </c>
      <c r="M764" s="1229">
        <v>4500235516</v>
      </c>
      <c r="N764" s="1229">
        <v>9400</v>
      </c>
    </row>
    <row r="765" spans="1:14" s="939" customFormat="1" x14ac:dyDescent="0.25">
      <c r="A765" s="824" t="s">
        <v>305</v>
      </c>
      <c r="B765" s="817">
        <v>41781</v>
      </c>
      <c r="C765" s="118" t="s">
        <v>4450</v>
      </c>
      <c r="D765" s="119" t="s">
        <v>2878</v>
      </c>
      <c r="E765" s="162">
        <v>10195351</v>
      </c>
      <c r="F765" s="119">
        <v>24368939</v>
      </c>
      <c r="G765" s="816">
        <v>2705003</v>
      </c>
      <c r="H765" s="120" t="str">
        <f>IF(G765="","",VLOOKUP(G765,ARANCEL!$B$5:$D$121,2,FALSE))</f>
        <v>INCRUSTACION ESTETICA (ART-GLASS O CERAMICA)</v>
      </c>
      <c r="I765" s="121" t="s">
        <v>618</v>
      </c>
      <c r="J765" s="119">
        <v>1</v>
      </c>
      <c r="K765" s="122">
        <f>IF(G765="","",VLOOKUP(G765,ARANCEL!$B$5:$D$121,3,FALSE)*J765)</f>
        <v>15676</v>
      </c>
      <c r="L765" s="1236" t="s">
        <v>5292</v>
      </c>
      <c r="M765" s="1236">
        <v>4500235516</v>
      </c>
      <c r="N765" s="1236">
        <v>9400</v>
      </c>
    </row>
    <row r="766" spans="1:14" s="943" customFormat="1" x14ac:dyDescent="0.25">
      <c r="A766" s="816" t="s">
        <v>606</v>
      </c>
      <c r="B766" s="817">
        <v>41853</v>
      </c>
      <c r="C766" s="818" t="s">
        <v>6149</v>
      </c>
      <c r="D766" s="816" t="s">
        <v>94</v>
      </c>
      <c r="E766" s="819">
        <v>10234671</v>
      </c>
      <c r="F766" s="816">
        <v>27444491</v>
      </c>
      <c r="G766" s="816">
        <v>2704003</v>
      </c>
      <c r="H766" s="120" t="str">
        <f>IF(G766="","",VLOOKUP(G766,ARANCEL!$B$5:$D$121,2,FALSE))</f>
        <v xml:space="preserve">CORONA PERIFERICA CON PERNO MUÑON COLADO </v>
      </c>
      <c r="I766" s="121" t="s">
        <v>325</v>
      </c>
      <c r="J766" s="119">
        <v>1</v>
      </c>
      <c r="K766" s="122">
        <f>IF(G766="","",VLOOKUP(G766,ARANCEL!$B$5:$D$121,3,FALSE)*J766)</f>
        <v>32612</v>
      </c>
      <c r="L766" s="1229" t="s">
        <v>6017</v>
      </c>
      <c r="M766" s="1229">
        <v>4500245545</v>
      </c>
      <c r="N766" s="1229">
        <v>9815</v>
      </c>
    </row>
    <row r="767" spans="1:14" s="943" customFormat="1" x14ac:dyDescent="0.25">
      <c r="A767" s="816" t="s">
        <v>305</v>
      </c>
      <c r="B767" s="817">
        <v>41964</v>
      </c>
      <c r="C767" s="818" t="s">
        <v>8435</v>
      </c>
      <c r="D767" s="816" t="s">
        <v>2168</v>
      </c>
      <c r="E767" s="819">
        <v>10283560</v>
      </c>
      <c r="F767" s="816">
        <v>29674570</v>
      </c>
      <c r="G767" s="816">
        <v>2704002</v>
      </c>
      <c r="H767" s="120" t="str">
        <f>IF(G767="","",VLOOKUP(G767,ARANCEL!$B$5:$D$121,2,FALSE))</f>
        <v xml:space="preserve">CORONA PERIFERICA </v>
      </c>
      <c r="I767" s="121" t="s">
        <v>309</v>
      </c>
      <c r="J767" s="119">
        <v>1</v>
      </c>
      <c r="K767" s="122">
        <f>IF(G767="","",VLOOKUP(G767,ARANCEL!$B$5:$D$121,3,FALSE)*J767)</f>
        <v>25865</v>
      </c>
      <c r="L767" s="1229" t="s">
        <v>8256</v>
      </c>
      <c r="M767" s="1229">
        <v>4500265515</v>
      </c>
      <c r="N767" s="1229" t="s">
        <v>8951</v>
      </c>
    </row>
    <row r="768" spans="1:14" s="877" customFormat="1" x14ac:dyDescent="0.25">
      <c r="A768" s="673" t="s">
        <v>305</v>
      </c>
      <c r="B768" s="677">
        <v>41698</v>
      </c>
      <c r="C768" s="675" t="s">
        <v>3161</v>
      </c>
      <c r="D768" s="673" t="s">
        <v>93</v>
      </c>
      <c r="E768" s="676">
        <v>10178692</v>
      </c>
      <c r="F768" s="673">
        <v>24571585</v>
      </c>
      <c r="G768" s="673">
        <v>2705003</v>
      </c>
      <c r="H768" s="120" t="str">
        <f>IF(G768="","",VLOOKUP(G768,ARANCEL!$B$5:$D$121,2,FALSE))</f>
        <v>INCRUSTACION ESTETICA (ART-GLASS O CERAMICA)</v>
      </c>
      <c r="I768" s="121" t="s">
        <v>788</v>
      </c>
      <c r="J768" s="119">
        <v>2</v>
      </c>
      <c r="K768" s="122">
        <f>IF(G768="","",VLOOKUP(G768,ARANCEL!$B$5:$D$121,3,FALSE)*J768)</f>
        <v>31352</v>
      </c>
      <c r="L768" s="1229" t="s">
        <v>3438</v>
      </c>
      <c r="M768" s="1229">
        <v>4500220802</v>
      </c>
      <c r="N768" s="1229">
        <v>8634</v>
      </c>
    </row>
    <row r="769" spans="1:15" s="798" customFormat="1" x14ac:dyDescent="0.25">
      <c r="A769" s="119" t="s">
        <v>305</v>
      </c>
      <c r="B769" s="164">
        <v>41724</v>
      </c>
      <c r="C769" s="118" t="s">
        <v>3126</v>
      </c>
      <c r="D769" s="119" t="s">
        <v>97</v>
      </c>
      <c r="E769" s="162">
        <v>10184921</v>
      </c>
      <c r="F769" s="119">
        <v>25701991</v>
      </c>
      <c r="G769" s="119">
        <v>2704005</v>
      </c>
      <c r="H769" s="120" t="str">
        <f>IF(G769="","",VLOOKUP(G769,ARANCEL!$B$5:$D$121,2,FALSE))</f>
        <v>PROVISORIO</v>
      </c>
      <c r="I769" s="121" t="s">
        <v>329</v>
      </c>
      <c r="J769" s="119">
        <v>1</v>
      </c>
      <c r="K769" s="122">
        <f>IF(G769="","",VLOOKUP(G769,ARANCEL!$B$5:$D$121,3,FALSE)*J769)</f>
        <v>3250</v>
      </c>
      <c r="L769" s="1229" t="s">
        <v>3058</v>
      </c>
      <c r="M769" s="1229">
        <v>4500225672</v>
      </c>
      <c r="N769" s="1229">
        <v>8931</v>
      </c>
    </row>
    <row r="770" spans="1:15" s="798" customFormat="1" x14ac:dyDescent="0.25">
      <c r="A770" s="712" t="s">
        <v>305</v>
      </c>
      <c r="B770" s="719">
        <v>41744</v>
      </c>
      <c r="C770" s="714" t="s">
        <v>3126</v>
      </c>
      <c r="D770" s="712" t="s">
        <v>97</v>
      </c>
      <c r="E770" s="715">
        <v>10184921</v>
      </c>
      <c r="F770" s="712">
        <v>25701991</v>
      </c>
      <c r="G770" s="712">
        <v>2704016</v>
      </c>
      <c r="H770" s="120" t="str">
        <f>IF(G770="","",VLOOKUP(G770,ARANCEL!$B$5:$D$121,2,FALSE))</f>
        <v xml:space="preserve">CORONA PROCERA </v>
      </c>
      <c r="I770" s="121" t="s">
        <v>329</v>
      </c>
      <c r="J770" s="119">
        <v>1</v>
      </c>
      <c r="K770" s="122">
        <f>IF(G770="","",VLOOKUP(G770,ARANCEL!$B$5:$D$121,3,FALSE)*J770)</f>
        <v>58477</v>
      </c>
      <c r="L770" s="1229" t="s">
        <v>4612</v>
      </c>
      <c r="M770" s="1229">
        <v>4500230031</v>
      </c>
      <c r="N770" s="1229">
        <v>9211</v>
      </c>
    </row>
    <row r="771" spans="1:15" s="943" customFormat="1" x14ac:dyDescent="0.25">
      <c r="A771" s="816" t="s">
        <v>305</v>
      </c>
      <c r="B771" s="817">
        <v>41681</v>
      </c>
      <c r="C771" s="818" t="s">
        <v>2564</v>
      </c>
      <c r="D771" s="816" t="s">
        <v>96</v>
      </c>
      <c r="E771" s="819">
        <v>10170959</v>
      </c>
      <c r="F771" s="816">
        <v>24305272</v>
      </c>
      <c r="G771" s="816">
        <v>2704003</v>
      </c>
      <c r="H771" s="120" t="str">
        <f>IF(G771="","",VLOOKUP(G771,ARANCEL!$B$5:$D$121,2,FALSE))</f>
        <v xml:space="preserve">CORONA PERIFERICA CON PERNO MUÑON COLADO </v>
      </c>
      <c r="I771" s="121" t="s">
        <v>844</v>
      </c>
      <c r="J771" s="119">
        <v>1</v>
      </c>
      <c r="K771" s="122">
        <f>IF(G771="","",VLOOKUP(G771,ARANCEL!$B$5:$D$121,3,FALSE)*J771)</f>
        <v>32612</v>
      </c>
      <c r="L771" s="1229" t="s">
        <v>3438</v>
      </c>
      <c r="M771" s="1229">
        <v>4500220799</v>
      </c>
      <c r="N771" s="1229">
        <v>8632</v>
      </c>
    </row>
    <row r="772" spans="1:15" s="946" customFormat="1" x14ac:dyDescent="0.25">
      <c r="A772" s="816" t="s">
        <v>305</v>
      </c>
      <c r="B772" s="817">
        <v>42019</v>
      </c>
      <c r="C772" s="818" t="s">
        <v>9523</v>
      </c>
      <c r="D772" s="816" t="s">
        <v>2162</v>
      </c>
      <c r="E772" s="819">
        <v>10309010</v>
      </c>
      <c r="F772" s="816">
        <v>30403270</v>
      </c>
      <c r="G772" s="816">
        <v>2705003</v>
      </c>
      <c r="H772" s="120" t="str">
        <f>IF(G772="","",VLOOKUP(G772,ARANCEL!$B$5:$D$121,2,FALSE))</f>
        <v>INCRUSTACION ESTETICA (ART-GLASS O CERAMICA)</v>
      </c>
      <c r="I772" s="121" t="s">
        <v>312</v>
      </c>
      <c r="J772" s="119">
        <v>1</v>
      </c>
      <c r="K772" s="122">
        <f>IF(G772="","",VLOOKUP(G772,ARANCEL!$B$5:$D$121,3,FALSE)*J772)</f>
        <v>15676</v>
      </c>
      <c r="L772" s="1235" t="str">
        <f>IF(E772="","","IMPAGO")</f>
        <v>IMPAGO</v>
      </c>
      <c r="M772" s="1235" t="str">
        <f>IF(L772="IMPAGO","SIN O.C.","")</f>
        <v>SIN O.C.</v>
      </c>
      <c r="N772" s="1235" t="str">
        <f>IF(L772="IMPAGO","SIN FACT.","")</f>
        <v>SIN FACT.</v>
      </c>
    </row>
    <row r="773" spans="1:15" s="943" customFormat="1" x14ac:dyDescent="0.25">
      <c r="A773" s="816" t="s">
        <v>305</v>
      </c>
      <c r="B773" s="817">
        <v>41652</v>
      </c>
      <c r="C773" s="818" t="s">
        <v>2194</v>
      </c>
      <c r="D773" s="816" t="s">
        <v>2162</v>
      </c>
      <c r="E773" s="819">
        <v>10169514</v>
      </c>
      <c r="F773" s="816">
        <v>24358909</v>
      </c>
      <c r="G773" s="816">
        <v>2705003</v>
      </c>
      <c r="H773" s="120" t="str">
        <f>IF(G773="","",VLOOKUP(G773,ARANCEL!$B$5:$D$121,2,FALSE))</f>
        <v>INCRUSTACION ESTETICA (ART-GLASS O CERAMICA)</v>
      </c>
      <c r="I773" s="121" t="s">
        <v>312</v>
      </c>
      <c r="J773" s="119">
        <v>1</v>
      </c>
      <c r="K773" s="122">
        <f>IF(G773="","",VLOOKUP(G773,ARANCEL!$B$5:$D$121,3,FALSE)*J773)</f>
        <v>15676</v>
      </c>
      <c r="L773" s="1229" t="s">
        <v>8279</v>
      </c>
      <c r="M773" s="1229">
        <v>4500259067</v>
      </c>
      <c r="N773" s="1229" t="s">
        <v>8285</v>
      </c>
    </row>
    <row r="774" spans="1:15" s="939" customFormat="1" x14ac:dyDescent="0.25">
      <c r="A774" s="816" t="s">
        <v>305</v>
      </c>
      <c r="B774" s="817">
        <v>41572</v>
      </c>
      <c r="C774" s="118" t="s">
        <v>2192</v>
      </c>
      <c r="D774" s="119" t="s">
        <v>92</v>
      </c>
      <c r="E774" s="162">
        <v>10160018</v>
      </c>
      <c r="F774" s="119">
        <v>23564036</v>
      </c>
      <c r="G774" s="816">
        <v>2704005</v>
      </c>
      <c r="H774" s="120" t="str">
        <f>IF(G774="","",VLOOKUP(G774,ARANCEL!$B$5:$D$121,2,FALSE))</f>
        <v>PROVISORIO</v>
      </c>
      <c r="I774" s="121" t="s">
        <v>603</v>
      </c>
      <c r="J774" s="119">
        <v>1</v>
      </c>
      <c r="K774" s="122">
        <f>IF(G774="","",VLOOKUP(G774,ARANCEL!$B$5:$D$121,3,FALSE)*J774)</f>
        <v>3250</v>
      </c>
      <c r="L774" s="1235" t="str">
        <f>IF(E774="","","IMPAGO")</f>
        <v>IMPAGO</v>
      </c>
      <c r="M774" s="1235" t="str">
        <f>IF(L774="IMPAGO","SIN O.C.","")</f>
        <v>SIN O.C.</v>
      </c>
      <c r="N774" s="1235" t="str">
        <f>IF(L774="IMPAGO","SIN FACT.","")</f>
        <v>SIN FACT.</v>
      </c>
    </row>
    <row r="775" spans="1:15" s="887" customFormat="1" ht="18" customHeight="1" x14ac:dyDescent="0.25">
      <c r="A775" s="843" t="s">
        <v>313</v>
      </c>
      <c r="B775" s="823">
        <v>41730</v>
      </c>
      <c r="C775" s="818" t="s">
        <v>2192</v>
      </c>
      <c r="D775" s="816" t="s">
        <v>4609</v>
      </c>
      <c r="E775" s="819">
        <v>10160018</v>
      </c>
      <c r="F775" s="816">
        <v>23564036</v>
      </c>
      <c r="G775" s="816">
        <v>2706002</v>
      </c>
      <c r="H775" s="120" t="str">
        <f>IF(G775="","",VLOOKUP(G775,ARANCEL!$B$5:$D$121,2,FALSE))</f>
        <v xml:space="preserve">PROTESIS PARCIAL ACRILICA </v>
      </c>
      <c r="I775" s="121"/>
      <c r="J775" s="119">
        <v>1</v>
      </c>
      <c r="K775" s="122">
        <f>IF(G775="","",VLOOKUP(G775,ARANCEL!$B$5:$D$121,3,FALSE)*J775)</f>
        <v>24026</v>
      </c>
      <c r="L775" s="1229" t="s">
        <v>4612</v>
      </c>
      <c r="M775" s="1229">
        <v>4500230028</v>
      </c>
      <c r="N775" s="1229">
        <v>9210</v>
      </c>
      <c r="O775" s="886"/>
    </row>
    <row r="776" spans="1:15" s="950" customFormat="1" x14ac:dyDescent="0.25">
      <c r="A776" s="816" t="s">
        <v>305</v>
      </c>
      <c r="B776" s="817">
        <v>42023</v>
      </c>
      <c r="C776" s="818" t="s">
        <v>9524</v>
      </c>
      <c r="D776" s="816" t="s">
        <v>97</v>
      </c>
      <c r="E776" s="819">
        <v>10309214</v>
      </c>
      <c r="F776" s="816">
        <v>30434596</v>
      </c>
      <c r="G776" s="816">
        <v>2705003</v>
      </c>
      <c r="H776" s="120" t="str">
        <f>IF(G776="","",VLOOKUP(G776,ARANCEL!$B$5:$D$121,2,FALSE))</f>
        <v>INCRUSTACION ESTETICA (ART-GLASS O CERAMICA)</v>
      </c>
      <c r="I776" s="121" t="s">
        <v>308</v>
      </c>
      <c r="J776" s="119">
        <v>1</v>
      </c>
      <c r="K776" s="122">
        <f>IF(G776="","",VLOOKUP(G776,ARANCEL!$B$5:$D$121,3,FALSE)*J776)</f>
        <v>15676</v>
      </c>
      <c r="L776" s="1235" t="str">
        <f>IF(E776="","","IMPAGO")</f>
        <v>IMPAGO</v>
      </c>
      <c r="M776" s="1235" t="str">
        <f>IF(L776="IMPAGO","SIN O.C.","")</f>
        <v>SIN O.C.</v>
      </c>
      <c r="N776" s="1235" t="str">
        <f>IF(L776="IMPAGO","SIN FACT.","")</f>
        <v>SIN FACT.</v>
      </c>
    </row>
    <row r="777" spans="1:15" s="950" customFormat="1" x14ac:dyDescent="0.25">
      <c r="A777" s="816" t="s">
        <v>606</v>
      </c>
      <c r="B777" s="817">
        <v>41818</v>
      </c>
      <c r="C777" s="818" t="s">
        <v>5378</v>
      </c>
      <c r="D777" s="816" t="s">
        <v>92</v>
      </c>
      <c r="E777" s="819">
        <v>10216867</v>
      </c>
      <c r="F777" s="816">
        <v>26427575</v>
      </c>
      <c r="G777" s="816">
        <v>2704003</v>
      </c>
      <c r="H777" s="120" t="str">
        <f>IF(G777="","",VLOOKUP(G777,ARANCEL!$B$5:$D$121,2,FALSE))</f>
        <v xml:space="preserve">CORONA PERIFERICA CON PERNO MUÑON COLADO </v>
      </c>
      <c r="I777" s="121" t="s">
        <v>317</v>
      </c>
      <c r="J777" s="119">
        <v>1</v>
      </c>
      <c r="K777" s="122">
        <f>IF(G777="","",VLOOKUP(G777,ARANCEL!$B$5:$D$121,3,FALSE)*J777)</f>
        <v>32612</v>
      </c>
      <c r="L777" s="1229" t="s">
        <v>5742</v>
      </c>
      <c r="M777" s="1229">
        <v>4500239478</v>
      </c>
      <c r="N777" s="1229" t="s">
        <v>5757</v>
      </c>
    </row>
    <row r="778" spans="1:15" s="950" customFormat="1" x14ac:dyDescent="0.25">
      <c r="A778" s="816" t="s">
        <v>305</v>
      </c>
      <c r="B778" s="906">
        <v>41675</v>
      </c>
      <c r="C778" s="818" t="s">
        <v>2715</v>
      </c>
      <c r="D778" s="816" t="s">
        <v>2168</v>
      </c>
      <c r="E778" s="819">
        <v>10173116</v>
      </c>
      <c r="F778" s="816">
        <v>24966013</v>
      </c>
      <c r="G778" s="816">
        <v>2704005</v>
      </c>
      <c r="H778" s="120" t="str">
        <f>IF(G778="","",VLOOKUP(G778,ARANCEL!$B$5:$D$121,2,FALSE))</f>
        <v>PROVISORIO</v>
      </c>
      <c r="I778" s="121" t="s">
        <v>329</v>
      </c>
      <c r="J778" s="119">
        <v>1</v>
      </c>
      <c r="K778" s="122">
        <f>IF(G778="","",VLOOKUP(G778,ARANCEL!$B$5:$D$121,3,FALSE)*J778)</f>
        <v>3250</v>
      </c>
      <c r="L778" s="1229" t="s">
        <v>3438</v>
      </c>
      <c r="M778" s="1229">
        <v>4500220799</v>
      </c>
      <c r="N778" s="1229">
        <v>8632</v>
      </c>
    </row>
    <row r="779" spans="1:15" s="939" customFormat="1" x14ac:dyDescent="0.25">
      <c r="A779" s="816" t="s">
        <v>305</v>
      </c>
      <c r="B779" s="817">
        <v>41681</v>
      </c>
      <c r="C779" s="818" t="s">
        <v>2715</v>
      </c>
      <c r="D779" s="816" t="s">
        <v>2168</v>
      </c>
      <c r="E779" s="819">
        <v>10173116</v>
      </c>
      <c r="F779" s="816">
        <v>24966013</v>
      </c>
      <c r="G779" s="816">
        <v>2704002</v>
      </c>
      <c r="H779" s="120" t="str">
        <f>IF(G779="","",VLOOKUP(G779,ARANCEL!$B$5:$D$121,2,FALSE))</f>
        <v xml:space="preserve">CORONA PERIFERICA </v>
      </c>
      <c r="I779" s="121" t="s">
        <v>329</v>
      </c>
      <c r="J779" s="119">
        <v>1</v>
      </c>
      <c r="K779" s="122">
        <f>IF(G779="","",VLOOKUP(G779,ARANCEL!$B$5:$D$121,3,FALSE)*J779)</f>
        <v>25865</v>
      </c>
      <c r="L779" s="1229" t="s">
        <v>3438</v>
      </c>
      <c r="M779" s="1229">
        <v>4500220799</v>
      </c>
      <c r="N779" s="1229">
        <v>8632</v>
      </c>
    </row>
    <row r="780" spans="1:15" s="939" customFormat="1" x14ac:dyDescent="0.25">
      <c r="A780" s="816" t="s">
        <v>305</v>
      </c>
      <c r="B780" s="817">
        <v>41925</v>
      </c>
      <c r="C780" s="818" t="s">
        <v>7620</v>
      </c>
      <c r="D780" s="816" t="s">
        <v>97</v>
      </c>
      <c r="E780" s="819">
        <v>10263723</v>
      </c>
      <c r="F780" s="816">
        <v>26322746</v>
      </c>
      <c r="G780" s="816">
        <v>2705003</v>
      </c>
      <c r="H780" s="120" t="str">
        <f>IF(G780="","",VLOOKUP(G780,ARANCEL!$B$5:$D$121,2,FALSE))</f>
        <v>INCRUSTACION ESTETICA (ART-GLASS O CERAMICA)</v>
      </c>
      <c r="I780" s="121" t="s">
        <v>326</v>
      </c>
      <c r="J780" s="119">
        <v>1</v>
      </c>
      <c r="K780" s="122">
        <f>IF(G780="","",VLOOKUP(G780,ARANCEL!$B$5:$D$121,3,FALSE)*J780)</f>
        <v>15676</v>
      </c>
      <c r="L780" s="1235" t="str">
        <f>IF(E780="","","IMPAGO")</f>
        <v>IMPAGO</v>
      </c>
      <c r="M780" s="1235" t="str">
        <f>IF(L780="IMPAGO","SIN O.C.","")</f>
        <v>SIN O.C.</v>
      </c>
      <c r="N780" s="1235" t="str">
        <f>IF(L780="IMPAGO","SIN FACT.","")</f>
        <v>SIN FACT.</v>
      </c>
    </row>
    <row r="781" spans="1:15" s="970" customFormat="1" x14ac:dyDescent="0.25">
      <c r="A781" s="816" t="s">
        <v>305</v>
      </c>
      <c r="B781" s="906">
        <v>41669</v>
      </c>
      <c r="C781" s="818" t="s">
        <v>2190</v>
      </c>
      <c r="D781" s="816" t="s">
        <v>91</v>
      </c>
      <c r="E781" s="819">
        <v>10170091</v>
      </c>
      <c r="F781" s="816">
        <v>24548388</v>
      </c>
      <c r="G781" s="816">
        <v>2704003</v>
      </c>
      <c r="H781" s="120" t="str">
        <f>IF(G781="","",VLOOKUP(G781,ARANCEL!$B$5:$D$121,2,FALSE))</f>
        <v xml:space="preserve">CORONA PERIFERICA CON PERNO MUÑON COLADO </v>
      </c>
      <c r="I781" s="121" t="s">
        <v>324</v>
      </c>
      <c r="J781" s="119">
        <v>1</v>
      </c>
      <c r="K781" s="122">
        <f>IF(G781="","",VLOOKUP(G781,ARANCEL!$B$5:$D$121,3,FALSE)*J781)</f>
        <v>32612</v>
      </c>
      <c r="L781" s="1229" t="s">
        <v>2842</v>
      </c>
      <c r="M781" s="1229">
        <v>4500216239</v>
      </c>
      <c r="N781" s="1229">
        <v>8410</v>
      </c>
    </row>
    <row r="782" spans="1:15" s="970" customFormat="1" x14ac:dyDescent="0.25">
      <c r="A782" s="816" t="s">
        <v>305</v>
      </c>
      <c r="B782" s="817">
        <v>41890</v>
      </c>
      <c r="C782" s="818" t="s">
        <v>6937</v>
      </c>
      <c r="D782" s="816" t="s">
        <v>94</v>
      </c>
      <c r="E782" s="819">
        <v>10253879</v>
      </c>
      <c r="F782" s="816">
        <v>28174242</v>
      </c>
      <c r="G782" s="816">
        <v>2705003</v>
      </c>
      <c r="H782" s="120" t="str">
        <f>IF(G782="","",VLOOKUP(G782,ARANCEL!$B$5:$D$121,2,FALSE))</f>
        <v>INCRUSTACION ESTETICA (ART-GLASS O CERAMICA)</v>
      </c>
      <c r="I782" s="121" t="s">
        <v>315</v>
      </c>
      <c r="J782" s="119">
        <v>1</v>
      </c>
      <c r="K782" s="122">
        <f>IF(G782="","",VLOOKUP(G782,ARANCEL!$B$5:$D$121,3,FALSE)*J782)</f>
        <v>15676</v>
      </c>
      <c r="L782" s="1229" t="s">
        <v>6905</v>
      </c>
      <c r="M782" s="1229">
        <v>4500251394</v>
      </c>
      <c r="N782" s="1229" t="s">
        <v>7149</v>
      </c>
    </row>
    <row r="783" spans="1:15" s="970" customFormat="1" x14ac:dyDescent="0.25">
      <c r="A783" s="843" t="s">
        <v>313</v>
      </c>
      <c r="B783" s="817">
        <v>41640</v>
      </c>
      <c r="C783" s="818" t="s">
        <v>852</v>
      </c>
      <c r="D783" s="816" t="s">
        <v>2837</v>
      </c>
      <c r="E783" s="819">
        <v>10168824</v>
      </c>
      <c r="F783" s="816">
        <v>24284186</v>
      </c>
      <c r="G783" s="816">
        <v>2707001</v>
      </c>
      <c r="H783" s="120" t="str">
        <f>IF(G783="","",VLOOKUP(G783,ARANCEL!$B$5:$D$121,2,FALSE))</f>
        <v xml:space="preserve">PLANO DE RELAJACION </v>
      </c>
      <c r="I783" s="121" t="s">
        <v>2739</v>
      </c>
      <c r="J783" s="119">
        <v>1</v>
      </c>
      <c r="K783" s="122">
        <f>IF(G783="","",VLOOKUP(G783,ARANCEL!$B$5:$D$121,3,FALSE)*J783)</f>
        <v>9221</v>
      </c>
      <c r="L783" s="1229" t="s">
        <v>2842</v>
      </c>
      <c r="M783" s="1229">
        <v>4500216235</v>
      </c>
      <c r="N783" s="1229">
        <v>8408</v>
      </c>
    </row>
    <row r="784" spans="1:15" s="798" customFormat="1" x14ac:dyDescent="0.25">
      <c r="A784" s="728" t="s">
        <v>313</v>
      </c>
      <c r="B784" s="719">
        <v>41640</v>
      </c>
      <c r="C784" s="714" t="s">
        <v>852</v>
      </c>
      <c r="D784" s="712" t="s">
        <v>2839</v>
      </c>
      <c r="E784" s="715">
        <v>10169513</v>
      </c>
      <c r="F784" s="712">
        <v>24284186</v>
      </c>
      <c r="G784" s="712">
        <v>2707001</v>
      </c>
      <c r="H784" s="120" t="str">
        <f>IF(G784="","",VLOOKUP(G784,ARANCEL!$B$5:$D$121,2,FALSE))</f>
        <v xml:space="preserve">PLANO DE RELAJACION </v>
      </c>
      <c r="I784" s="121"/>
      <c r="J784" s="119">
        <v>1</v>
      </c>
      <c r="K784" s="122">
        <f>IF(G784="","",VLOOKUP(G784,ARANCEL!$B$5:$D$121,3,FALSE)*J784)</f>
        <v>9221</v>
      </c>
      <c r="L784" s="1229" t="s">
        <v>2842</v>
      </c>
      <c r="M784" s="1229">
        <v>4500216236</v>
      </c>
      <c r="N784" s="1229">
        <v>8409</v>
      </c>
    </row>
    <row r="785" spans="1:14" s="917" customFormat="1" x14ac:dyDescent="0.25">
      <c r="A785" s="119" t="s">
        <v>305</v>
      </c>
      <c r="B785" s="164">
        <v>41934</v>
      </c>
      <c r="C785" s="118" t="s">
        <v>710</v>
      </c>
      <c r="D785" s="119" t="s">
        <v>92</v>
      </c>
      <c r="E785" s="162">
        <v>10269807</v>
      </c>
      <c r="F785" s="119">
        <v>29029480</v>
      </c>
      <c r="G785" s="119">
        <v>2707001</v>
      </c>
      <c r="H785" s="120" t="str">
        <f>IF(G785="","",VLOOKUP(G785,ARANCEL!$B$5:$D$121,2,FALSE))</f>
        <v xml:space="preserve">PLANO DE RELAJACION </v>
      </c>
      <c r="I785" s="121" t="s">
        <v>306</v>
      </c>
      <c r="J785" s="119">
        <v>1</v>
      </c>
      <c r="K785" s="122">
        <f>IF(G785="","",VLOOKUP(G785,ARANCEL!$B$5:$D$121,3,FALSE)*J785)</f>
        <v>9221</v>
      </c>
      <c r="L785" s="1229" t="s">
        <v>8279</v>
      </c>
      <c r="M785" s="1229">
        <v>4500259067</v>
      </c>
      <c r="N785" s="1229" t="s">
        <v>8285</v>
      </c>
    </row>
    <row r="786" spans="1:14" s="970" customFormat="1" x14ac:dyDescent="0.25">
      <c r="A786" s="816" t="s">
        <v>305</v>
      </c>
      <c r="B786" s="817">
        <v>41907</v>
      </c>
      <c r="C786" s="818" t="s">
        <v>7200</v>
      </c>
      <c r="D786" s="816" t="s">
        <v>1241</v>
      </c>
      <c r="E786" s="819">
        <v>10258203</v>
      </c>
      <c r="F786" s="816">
        <v>25578690</v>
      </c>
      <c r="G786" s="816">
        <v>2704005</v>
      </c>
      <c r="H786" s="120" t="str">
        <f>IF(G786="","",VLOOKUP(G786,ARANCEL!$B$5:$D$121,2,FALSE))</f>
        <v>PROVISORIO</v>
      </c>
      <c r="I786" s="121" t="s">
        <v>337</v>
      </c>
      <c r="J786" s="119">
        <v>1</v>
      </c>
      <c r="K786" s="122">
        <f>IF(G786="","",VLOOKUP(G786,ARANCEL!$B$5:$D$121,3,FALSE)*J786)</f>
        <v>3250</v>
      </c>
      <c r="L786" s="1229" t="s">
        <v>7548</v>
      </c>
      <c r="M786" s="1229">
        <v>4500254864</v>
      </c>
      <c r="N786" s="1229" t="s">
        <v>7561</v>
      </c>
    </row>
    <row r="787" spans="1:14" s="970" customFormat="1" x14ac:dyDescent="0.25">
      <c r="A787" s="843" t="s">
        <v>305</v>
      </c>
      <c r="B787" s="817">
        <v>41915</v>
      </c>
      <c r="C787" s="818" t="s">
        <v>7200</v>
      </c>
      <c r="D787" s="816" t="s">
        <v>1241</v>
      </c>
      <c r="E787" s="819">
        <v>10258203</v>
      </c>
      <c r="F787" s="816">
        <v>25578690</v>
      </c>
      <c r="G787" s="816">
        <v>2704003</v>
      </c>
      <c r="H787" s="120" t="str">
        <f>IF(G787="","",VLOOKUP(G787,ARANCEL!$B$5:$D$121,2,FALSE))</f>
        <v xml:space="preserve">CORONA PERIFERICA CON PERNO MUÑON COLADO </v>
      </c>
      <c r="I787" s="121" t="s">
        <v>337</v>
      </c>
      <c r="J787" s="119">
        <v>1</v>
      </c>
      <c r="K787" s="122">
        <f>IF(G787="","",VLOOKUP(G787,ARANCEL!$B$5:$D$121,3,FALSE)*J787)</f>
        <v>32612</v>
      </c>
      <c r="L787" s="1229" t="s">
        <v>7548</v>
      </c>
      <c r="M787" s="1229">
        <v>4500255277</v>
      </c>
      <c r="N787" s="1229" t="s">
        <v>7569</v>
      </c>
    </row>
    <row r="788" spans="1:14" s="970" customFormat="1" x14ac:dyDescent="0.25">
      <c r="A788" s="816" t="s">
        <v>305</v>
      </c>
      <c r="B788" s="817">
        <v>41856</v>
      </c>
      <c r="C788" s="607" t="s">
        <v>6228</v>
      </c>
      <c r="D788" s="606" t="s">
        <v>2162</v>
      </c>
      <c r="E788" s="608">
        <v>10236654</v>
      </c>
      <c r="F788" s="606">
        <v>26014157</v>
      </c>
      <c r="G788" s="816">
        <v>2704005</v>
      </c>
      <c r="H788" s="120" t="str">
        <f>IF(G788="","",VLOOKUP(G788,ARANCEL!$B$5:$D$121,2,FALSE))</f>
        <v>PROVISORIO</v>
      </c>
      <c r="I788" s="121" t="s">
        <v>312</v>
      </c>
      <c r="J788" s="119">
        <v>1</v>
      </c>
      <c r="K788" s="122">
        <f>IF(G788="","",VLOOKUP(G788,ARANCEL!$B$5:$D$121,3,FALSE)*J788)</f>
        <v>3250</v>
      </c>
      <c r="L788" s="1229" t="s">
        <v>6905</v>
      </c>
      <c r="M788" s="1229">
        <v>4500249977</v>
      </c>
      <c r="N788" s="1229" t="s">
        <v>6909</v>
      </c>
    </row>
    <row r="789" spans="1:14" s="970" customFormat="1" x14ac:dyDescent="0.25">
      <c r="A789" s="816" t="s">
        <v>305</v>
      </c>
      <c r="B789" s="817">
        <v>41863</v>
      </c>
      <c r="C789" s="818" t="s">
        <v>6228</v>
      </c>
      <c r="D789" s="816" t="s">
        <v>2162</v>
      </c>
      <c r="E789" s="819">
        <v>10236654</v>
      </c>
      <c r="F789" s="816">
        <v>26014157</v>
      </c>
      <c r="G789" s="816">
        <v>2704001</v>
      </c>
      <c r="H789" s="120" t="str">
        <f>IF(G789="","",VLOOKUP(G789,ARANCEL!$B$5:$D$121,2,FALSE))</f>
        <v xml:space="preserve">CORONA DE SUSTITUCION </v>
      </c>
      <c r="I789" s="121" t="s">
        <v>312</v>
      </c>
      <c r="J789" s="119">
        <v>1</v>
      </c>
      <c r="K789" s="122">
        <f>IF(G789="","",VLOOKUP(G789,ARANCEL!$B$5:$D$121,3,FALSE)*J789)</f>
        <v>25865</v>
      </c>
      <c r="L789" s="1229" t="s">
        <v>6905</v>
      </c>
      <c r="M789" s="1229">
        <v>4500249977</v>
      </c>
      <c r="N789" s="1229" t="s">
        <v>6909</v>
      </c>
    </row>
    <row r="790" spans="1:14" s="986" customFormat="1" x14ac:dyDescent="0.25">
      <c r="A790" s="843" t="s">
        <v>313</v>
      </c>
      <c r="B790" s="817">
        <v>41946</v>
      </c>
      <c r="C790" s="818" t="s">
        <v>8268</v>
      </c>
      <c r="D790" s="816" t="s">
        <v>95</v>
      </c>
      <c r="E790" s="819">
        <v>10273790</v>
      </c>
      <c r="F790" s="816">
        <v>29217975</v>
      </c>
      <c r="G790" s="816">
        <v>2706008</v>
      </c>
      <c r="H790" s="120" t="str">
        <f>IF(G790="","",VLOOKUP(G790,ARANCEL!$B$5:$D$121,2,FALSE))</f>
        <v xml:space="preserve">PROTESIS METALICA TERMINADA </v>
      </c>
      <c r="I790" s="121"/>
      <c r="J790" s="119">
        <v>1</v>
      </c>
      <c r="K790" s="122">
        <f>IF(G790="","",VLOOKUP(G790,ARANCEL!$B$5:$D$121,3,FALSE)*J790)</f>
        <v>39483</v>
      </c>
      <c r="L790" s="1229" t="s">
        <v>8279</v>
      </c>
      <c r="M790" s="1229">
        <v>4500260678</v>
      </c>
      <c r="N790" s="1229" t="s">
        <v>8297</v>
      </c>
    </row>
    <row r="791" spans="1:14" s="986" customFormat="1" x14ac:dyDescent="0.25">
      <c r="A791" s="816" t="s">
        <v>313</v>
      </c>
      <c r="B791" s="817">
        <v>41661</v>
      </c>
      <c r="C791" s="118" t="s">
        <v>2185</v>
      </c>
      <c r="D791" s="119" t="s">
        <v>2168</v>
      </c>
      <c r="E791" s="162">
        <v>10170422</v>
      </c>
      <c r="F791" s="119">
        <v>24737056</v>
      </c>
      <c r="G791" s="816">
        <v>2706007</v>
      </c>
      <c r="H791" s="120" t="str">
        <f>IF(G791="","",VLOOKUP(G791,ARANCEL!$B$5:$D$121,2,FALSE))</f>
        <v>REPARACION COMPLEJA MAS DE 2 PIEZAS</v>
      </c>
      <c r="I791" s="121"/>
      <c r="J791" s="119">
        <v>1</v>
      </c>
      <c r="K791" s="122">
        <f>IF(G791="","",VLOOKUP(G791,ARANCEL!$B$5:$D$121,3,FALSE)*J791)</f>
        <v>8906</v>
      </c>
      <c r="L791" s="1235" t="str">
        <f>IF(E791="","","IMPAGO")</f>
        <v>IMPAGO</v>
      </c>
      <c r="M791" s="1235" t="str">
        <f>IF(L791="IMPAGO","SIN O.C.","")</f>
        <v>SIN O.C.</v>
      </c>
      <c r="N791" s="1235" t="str">
        <f>IF(L791="IMPAGO","SIN FACT.","")</f>
        <v>SIN FACT.</v>
      </c>
    </row>
    <row r="792" spans="1:14" s="986" customFormat="1" x14ac:dyDescent="0.25">
      <c r="A792" s="816" t="s">
        <v>313</v>
      </c>
      <c r="B792" s="817">
        <v>42060</v>
      </c>
      <c r="C792" s="818" t="s">
        <v>9816</v>
      </c>
      <c r="D792" s="816" t="s">
        <v>94</v>
      </c>
      <c r="E792" s="819">
        <v>10315019</v>
      </c>
      <c r="F792" s="816"/>
      <c r="G792" s="816">
        <v>2704003</v>
      </c>
      <c r="H792" s="120" t="str">
        <f>IF(G792="","",VLOOKUP(G792,ARANCEL!$B$5:$D$121,2,FALSE))</f>
        <v xml:space="preserve">CORONA PERIFERICA CON PERNO MUÑON COLADO </v>
      </c>
      <c r="I792" s="121"/>
      <c r="J792" s="119">
        <v>1</v>
      </c>
      <c r="K792" s="122">
        <f>IF(G792="","",VLOOKUP(G792,ARANCEL!$B$5:$D$121,3,FALSE)*J792)</f>
        <v>32612</v>
      </c>
      <c r="L792" s="1235" t="str">
        <f>IF(E792="","","IMPAGO")</f>
        <v>IMPAGO</v>
      </c>
      <c r="M792" s="1235" t="str">
        <f>IF(L792="IMPAGO","SIN O.C.","")</f>
        <v>SIN O.C.</v>
      </c>
      <c r="N792" s="1235" t="str">
        <f>IF(L792="IMPAGO","SIN FACT.","")</f>
        <v>SIN FACT.</v>
      </c>
    </row>
    <row r="793" spans="1:14" s="986" customFormat="1" x14ac:dyDescent="0.25">
      <c r="A793" s="816" t="s">
        <v>313</v>
      </c>
      <c r="B793" s="817">
        <v>42060</v>
      </c>
      <c r="C793" s="818" t="s">
        <v>9816</v>
      </c>
      <c r="D793" s="816" t="s">
        <v>94</v>
      </c>
      <c r="E793" s="819">
        <v>10315019</v>
      </c>
      <c r="F793" s="816"/>
      <c r="G793" s="816">
        <v>2704005</v>
      </c>
      <c r="H793" s="120" t="str">
        <f>IF(G793="","",VLOOKUP(G793,ARANCEL!$B$5:$D$121,2,FALSE))</f>
        <v>PROVISORIO</v>
      </c>
      <c r="I793" s="121"/>
      <c r="J793" s="119">
        <v>1</v>
      </c>
      <c r="K793" s="122">
        <f>IF(G793="","",VLOOKUP(G793,ARANCEL!$B$5:$D$121,3,FALSE)*J793)</f>
        <v>3250</v>
      </c>
      <c r="L793" s="1235" t="str">
        <f>IF(E793="","","IMPAGO")</f>
        <v>IMPAGO</v>
      </c>
      <c r="M793" s="1235" t="str">
        <f>IF(L793="IMPAGO","SIN O.C.","")</f>
        <v>SIN O.C.</v>
      </c>
      <c r="N793" s="1235" t="str">
        <f>IF(L793="IMPAGO","SIN FACT.","")</f>
        <v>SIN FACT.</v>
      </c>
    </row>
    <row r="794" spans="1:14" s="986" customFormat="1" x14ac:dyDescent="0.25">
      <c r="A794" s="816" t="s">
        <v>313</v>
      </c>
      <c r="B794" s="906">
        <v>41648</v>
      </c>
      <c r="C794" s="818" t="s">
        <v>1347</v>
      </c>
      <c r="D794" s="816" t="s">
        <v>94</v>
      </c>
      <c r="E794" s="819">
        <v>10168822</v>
      </c>
      <c r="F794" s="816">
        <v>24292653</v>
      </c>
      <c r="G794" s="816">
        <v>2704024</v>
      </c>
      <c r="H794" s="120" t="str">
        <f>IF(G794="","",VLOOKUP(G794,ARANCEL!$B$5:$D$121,2,FALSE))</f>
        <v>PROTESIS VALPLAST TOTAL</v>
      </c>
      <c r="I794" s="121"/>
      <c r="J794" s="119">
        <v>1</v>
      </c>
      <c r="K794" s="122">
        <f>IF(G794="","",VLOOKUP(G794,ARANCEL!$B$5:$D$121,3,FALSE)*J794)</f>
        <v>73096</v>
      </c>
      <c r="L794" s="1229" t="s">
        <v>2842</v>
      </c>
      <c r="M794" s="1229">
        <v>4500216235</v>
      </c>
      <c r="N794" s="1229">
        <v>8408</v>
      </c>
    </row>
    <row r="795" spans="1:14" s="986" customFormat="1" x14ac:dyDescent="0.25">
      <c r="A795" s="843" t="s">
        <v>313</v>
      </c>
      <c r="B795" s="823">
        <v>41730</v>
      </c>
      <c r="C795" s="818" t="s">
        <v>4607</v>
      </c>
      <c r="D795" s="816" t="s">
        <v>4608</v>
      </c>
      <c r="E795" s="819">
        <v>10169516</v>
      </c>
      <c r="F795" s="816">
        <v>22772013</v>
      </c>
      <c r="G795" s="816">
        <v>2706002</v>
      </c>
      <c r="H795" s="120" t="str">
        <f>IF(G795="","",VLOOKUP(G795,ARANCEL!$B$5:$D$121,2,FALSE))</f>
        <v xml:space="preserve">PROTESIS PARCIAL ACRILICA </v>
      </c>
      <c r="I795" s="121"/>
      <c r="J795" s="119">
        <v>1</v>
      </c>
      <c r="K795" s="122">
        <f>IF(G795="","",VLOOKUP(G795,ARANCEL!$B$5:$D$121,3,FALSE)*J795)</f>
        <v>24026</v>
      </c>
      <c r="L795" s="1229" t="s">
        <v>4612</v>
      </c>
      <c r="M795" s="1229">
        <v>4500230028</v>
      </c>
      <c r="N795" s="1229">
        <v>9210</v>
      </c>
    </row>
    <row r="796" spans="1:14" s="986" customFormat="1" x14ac:dyDescent="0.25">
      <c r="A796" s="816" t="s">
        <v>305</v>
      </c>
      <c r="B796" s="817">
        <v>41842</v>
      </c>
      <c r="C796" s="818" t="s">
        <v>5903</v>
      </c>
      <c r="D796" s="816" t="s">
        <v>92</v>
      </c>
      <c r="E796" s="819">
        <v>10229152</v>
      </c>
      <c r="F796" s="816">
        <v>27540056</v>
      </c>
      <c r="G796" s="816">
        <v>2704005</v>
      </c>
      <c r="H796" s="120" t="str">
        <f>IF(G796="","",VLOOKUP(G796,ARANCEL!$B$5:$D$121,2,FALSE))</f>
        <v>PROVISORIO</v>
      </c>
      <c r="I796" s="121"/>
      <c r="J796" s="119">
        <v>10</v>
      </c>
      <c r="K796" s="122">
        <f>IF(G796="","",VLOOKUP(G796,ARANCEL!$B$5:$D$121,3,FALSE)*J796)</f>
        <v>32500</v>
      </c>
      <c r="L796" s="1229" t="s">
        <v>6017</v>
      </c>
      <c r="M796" s="1229">
        <v>4500243713</v>
      </c>
      <c r="N796" s="1229">
        <v>9796</v>
      </c>
    </row>
    <row r="797" spans="1:14" s="986" customFormat="1" x14ac:dyDescent="0.25">
      <c r="A797" s="843" t="s">
        <v>305</v>
      </c>
      <c r="B797" s="817">
        <v>41851</v>
      </c>
      <c r="C797" s="818" t="s">
        <v>5903</v>
      </c>
      <c r="D797" s="816" t="s">
        <v>92</v>
      </c>
      <c r="E797" s="819">
        <v>10229152</v>
      </c>
      <c r="F797" s="816">
        <v>27540056</v>
      </c>
      <c r="G797" s="816">
        <v>2704003</v>
      </c>
      <c r="H797" s="120" t="str">
        <f>IF(G797="","",VLOOKUP(G797,ARANCEL!$B$5:$D$121,2,FALSE))</f>
        <v xml:space="preserve">CORONA PERIFERICA CON PERNO MUÑON COLADO </v>
      </c>
      <c r="I797" s="121" t="s">
        <v>311</v>
      </c>
      <c r="J797" s="119">
        <v>1</v>
      </c>
      <c r="K797" s="122">
        <f>IF(G797="","",VLOOKUP(G797,ARANCEL!$B$5:$D$121,3,FALSE)*J797)</f>
        <v>32612</v>
      </c>
      <c r="L797" s="1229" t="s">
        <v>6017</v>
      </c>
      <c r="M797" s="1229">
        <v>4500245545</v>
      </c>
      <c r="N797" s="1229">
        <v>9815</v>
      </c>
    </row>
    <row r="798" spans="1:14" s="986" customFormat="1" x14ac:dyDescent="0.25">
      <c r="A798" s="816" t="s">
        <v>305</v>
      </c>
      <c r="B798" s="906">
        <v>41683</v>
      </c>
      <c r="C798" s="118" t="s">
        <v>2012</v>
      </c>
      <c r="D798" s="119" t="s">
        <v>2168</v>
      </c>
      <c r="E798" s="162">
        <v>10174913</v>
      </c>
      <c r="F798" s="119">
        <v>24933969</v>
      </c>
      <c r="G798" s="816">
        <v>2704003</v>
      </c>
      <c r="H798" s="120" t="str">
        <f>IF(G798="","",VLOOKUP(G798,ARANCEL!$B$5:$D$121,2,FALSE))</f>
        <v xml:space="preserve">CORONA PERIFERICA CON PERNO MUÑON COLADO </v>
      </c>
      <c r="I798" s="121" t="s">
        <v>633</v>
      </c>
      <c r="J798" s="119">
        <v>1</v>
      </c>
      <c r="K798" s="122">
        <f>IF(G798="","",VLOOKUP(G798,ARANCEL!$B$5:$D$121,3,FALSE)*J798)</f>
        <v>32612</v>
      </c>
      <c r="L798" s="1229" t="s">
        <v>3438</v>
      </c>
      <c r="M798" s="1229">
        <v>4500220800</v>
      </c>
      <c r="N798" s="1229">
        <v>8633</v>
      </c>
    </row>
    <row r="799" spans="1:14" s="986" customFormat="1" x14ac:dyDescent="0.25">
      <c r="A799" s="816" t="s">
        <v>305</v>
      </c>
      <c r="B799" s="817">
        <v>41724</v>
      </c>
      <c r="C799" s="818" t="s">
        <v>3649</v>
      </c>
      <c r="D799" s="816" t="s">
        <v>94</v>
      </c>
      <c r="E799" s="819">
        <v>10184798</v>
      </c>
      <c r="F799" s="816">
        <v>25515119</v>
      </c>
      <c r="G799" s="816">
        <v>2704005</v>
      </c>
      <c r="H799" s="120" t="str">
        <f>IF(G799="","",VLOOKUP(G799,ARANCEL!$B$5:$D$121,2,FALSE))</f>
        <v>PROVISORIO</v>
      </c>
      <c r="I799" s="121" t="s">
        <v>3689</v>
      </c>
      <c r="J799" s="119">
        <v>1</v>
      </c>
      <c r="K799" s="122">
        <f>IF(G799="","",VLOOKUP(G799,ARANCEL!$B$5:$D$121,3,FALSE)*J799)</f>
        <v>3250</v>
      </c>
      <c r="L799" s="1229" t="s">
        <v>3058</v>
      </c>
      <c r="M799" s="1229">
        <v>4500225672</v>
      </c>
      <c r="N799" s="1229">
        <v>8931</v>
      </c>
    </row>
    <row r="800" spans="1:14" s="1017" customFormat="1" x14ac:dyDescent="0.25">
      <c r="A800" s="816" t="s">
        <v>305</v>
      </c>
      <c r="B800" s="817">
        <v>41772</v>
      </c>
      <c r="C800" s="818" t="s">
        <v>3649</v>
      </c>
      <c r="D800" s="816" t="s">
        <v>94</v>
      </c>
      <c r="E800" s="819">
        <v>10184798</v>
      </c>
      <c r="F800" s="816">
        <v>25515119</v>
      </c>
      <c r="G800" s="816">
        <v>2704003</v>
      </c>
      <c r="H800" s="120" t="str">
        <f>IF(G800="","",VLOOKUP(G800,ARANCEL!$B$5:$D$121,2,FALSE))</f>
        <v xml:space="preserve">CORONA PERIFERICA CON PERNO MUÑON COLADO </v>
      </c>
      <c r="I800" s="121" t="s">
        <v>323</v>
      </c>
      <c r="J800" s="119">
        <v>1</v>
      </c>
      <c r="K800" s="122">
        <f>IF(G800="","",VLOOKUP(G800,ARANCEL!$B$5:$D$121,3,FALSE)*J800)</f>
        <v>32612</v>
      </c>
      <c r="L800" s="1229" t="s">
        <v>5292</v>
      </c>
      <c r="M800" s="1229">
        <v>4500235516</v>
      </c>
      <c r="N800" s="1229">
        <v>9400</v>
      </c>
    </row>
    <row r="801" spans="1:14" s="1017" customFormat="1" x14ac:dyDescent="0.25">
      <c r="A801" s="843" t="s">
        <v>313</v>
      </c>
      <c r="B801" s="817">
        <v>41792</v>
      </c>
      <c r="C801" s="818" t="s">
        <v>3649</v>
      </c>
      <c r="D801" s="816" t="s">
        <v>94</v>
      </c>
      <c r="E801" s="819">
        <v>10206098</v>
      </c>
      <c r="F801" s="816">
        <v>25515119</v>
      </c>
      <c r="G801" s="816">
        <v>2704003</v>
      </c>
      <c r="H801" s="120" t="str">
        <f>IF(G801="","",VLOOKUP(G801,ARANCEL!$B$5:$D$121,2,FALSE))</f>
        <v xml:space="preserve">CORONA PERIFERICA CON PERNO MUÑON COLADO </v>
      </c>
      <c r="I801" s="121"/>
      <c r="J801" s="119">
        <v>1</v>
      </c>
      <c r="K801" s="122">
        <f>IF(G801="","",VLOOKUP(G801,ARANCEL!$B$5:$D$121,3,FALSE)*J801)</f>
        <v>32612</v>
      </c>
      <c r="L801" s="1229" t="s">
        <v>6017</v>
      </c>
      <c r="M801" s="1229">
        <v>4500243712</v>
      </c>
      <c r="N801" s="1229">
        <v>9795</v>
      </c>
    </row>
    <row r="802" spans="1:14" s="1017" customFormat="1" x14ac:dyDescent="0.25">
      <c r="A802" s="816" t="s">
        <v>305</v>
      </c>
      <c r="B802" s="817">
        <v>41772</v>
      </c>
      <c r="C802" s="818" t="s">
        <v>4559</v>
      </c>
      <c r="D802" s="816" t="s">
        <v>2878</v>
      </c>
      <c r="E802" s="819">
        <v>10198430</v>
      </c>
      <c r="F802" s="816">
        <v>26282354</v>
      </c>
      <c r="G802" s="816">
        <v>2705003</v>
      </c>
      <c r="H802" s="120" t="str">
        <f>IF(G802="","",VLOOKUP(G802,ARANCEL!$B$5:$D$121,2,FALSE))</f>
        <v>INCRUSTACION ESTETICA (ART-GLASS O CERAMICA)</v>
      </c>
      <c r="I802" s="121" t="s">
        <v>312</v>
      </c>
      <c r="J802" s="119">
        <v>1</v>
      </c>
      <c r="K802" s="122">
        <f>IF(G802="","",VLOOKUP(G802,ARANCEL!$B$5:$D$121,3,FALSE)*J802)</f>
        <v>15676</v>
      </c>
      <c r="L802" s="1235" t="str">
        <f>IF(E802="","","IMPAGO")</f>
        <v>IMPAGO</v>
      </c>
      <c r="M802" s="1235" t="str">
        <f>IF(L802="IMPAGO","SIN O.C.","")</f>
        <v>SIN O.C.</v>
      </c>
      <c r="N802" s="1235" t="str">
        <f>IF(L802="IMPAGO","SIN FACT.","")</f>
        <v>SIN FACT.</v>
      </c>
    </row>
    <row r="803" spans="1:14" s="1021" customFormat="1" x14ac:dyDescent="0.25">
      <c r="A803" s="816" t="s">
        <v>305</v>
      </c>
      <c r="B803" s="817">
        <v>41936</v>
      </c>
      <c r="C803" s="818" t="s">
        <v>4559</v>
      </c>
      <c r="D803" s="816" t="s">
        <v>3579</v>
      </c>
      <c r="E803" s="819">
        <v>10272382</v>
      </c>
      <c r="F803" s="816">
        <v>29158610</v>
      </c>
      <c r="G803" s="816">
        <v>2704003</v>
      </c>
      <c r="H803" s="120" t="str">
        <f>IF(G803="","",VLOOKUP(G803,ARANCEL!$B$5:$D$121,2,FALSE))</f>
        <v xml:space="preserve">CORONA PERIFERICA CON PERNO MUÑON COLADO </v>
      </c>
      <c r="I803" s="121" t="s">
        <v>335</v>
      </c>
      <c r="J803" s="119">
        <v>1</v>
      </c>
      <c r="K803" s="122">
        <f>IF(G803="","",VLOOKUP(G803,ARANCEL!$B$5:$D$121,3,FALSE)*J803)</f>
        <v>32612</v>
      </c>
      <c r="L803" s="1229" t="s">
        <v>8279</v>
      </c>
      <c r="M803" s="1229">
        <v>4500260678</v>
      </c>
      <c r="N803" s="1229" t="s">
        <v>8297</v>
      </c>
    </row>
    <row r="804" spans="1:14" s="1021" customFormat="1" x14ac:dyDescent="0.25">
      <c r="A804" s="816" t="s">
        <v>305</v>
      </c>
      <c r="B804" s="817">
        <v>41655</v>
      </c>
      <c r="C804" s="818" t="s">
        <v>2184</v>
      </c>
      <c r="D804" s="816" t="s">
        <v>2164</v>
      </c>
      <c r="E804" s="819">
        <v>10169895</v>
      </c>
      <c r="F804" s="816">
        <v>24576679</v>
      </c>
      <c r="G804" s="816">
        <v>2705003</v>
      </c>
      <c r="H804" s="120" t="str">
        <f>IF(G804="","",VLOOKUP(G804,ARANCEL!$B$5:$D$121,2,FALSE))</f>
        <v>INCRUSTACION ESTETICA (ART-GLASS O CERAMICA)</v>
      </c>
      <c r="I804" s="121" t="s">
        <v>315</v>
      </c>
      <c r="J804" s="119">
        <v>1</v>
      </c>
      <c r="K804" s="122">
        <f>IF(G804="","",VLOOKUP(G804,ARANCEL!$B$5:$D$121,3,FALSE)*J804)</f>
        <v>15676</v>
      </c>
      <c r="L804" s="1229" t="s">
        <v>2842</v>
      </c>
      <c r="M804" s="1229">
        <v>4500216236</v>
      </c>
      <c r="N804" s="1229">
        <v>8409</v>
      </c>
    </row>
    <row r="805" spans="1:14" s="1017" customFormat="1" x14ac:dyDescent="0.25">
      <c r="A805" s="816" t="s">
        <v>305</v>
      </c>
      <c r="B805" s="817">
        <v>41808</v>
      </c>
      <c r="C805" s="818" t="s">
        <v>5195</v>
      </c>
      <c r="D805" s="816" t="s">
        <v>2168</v>
      </c>
      <c r="E805" s="819">
        <v>10212584</v>
      </c>
      <c r="F805" s="816">
        <v>26909403</v>
      </c>
      <c r="G805" s="816">
        <v>2704005</v>
      </c>
      <c r="H805" s="120" t="str">
        <f>IF(G805="","",VLOOKUP(G805,ARANCEL!$B$5:$D$121,2,FALSE))</f>
        <v>PROVISORIO</v>
      </c>
      <c r="I805" s="121" t="s">
        <v>323</v>
      </c>
      <c r="J805" s="119">
        <v>1</v>
      </c>
      <c r="K805" s="122">
        <f>IF(G805="","",VLOOKUP(G805,ARANCEL!$B$5:$D$121,3,FALSE)*J805)</f>
        <v>3250</v>
      </c>
      <c r="L805" s="1229" t="s">
        <v>5742</v>
      </c>
      <c r="M805" s="1229">
        <v>4500239478</v>
      </c>
      <c r="N805" s="1229" t="s">
        <v>5757</v>
      </c>
    </row>
    <row r="806" spans="1:14" s="1025" customFormat="1" x14ac:dyDescent="0.25">
      <c r="A806" s="816" t="s">
        <v>305</v>
      </c>
      <c r="B806" s="817">
        <v>41813</v>
      </c>
      <c r="C806" s="818" t="s">
        <v>5195</v>
      </c>
      <c r="D806" s="816" t="s">
        <v>2168</v>
      </c>
      <c r="E806" s="819">
        <v>10212584</v>
      </c>
      <c r="F806" s="816">
        <v>26909403</v>
      </c>
      <c r="G806" s="816">
        <v>2704016</v>
      </c>
      <c r="H806" s="120" t="str">
        <f>IF(G806="","",VLOOKUP(G806,ARANCEL!$B$5:$D$121,2,FALSE))</f>
        <v xml:space="preserve">CORONA PROCERA </v>
      </c>
      <c r="I806" s="121" t="s">
        <v>323</v>
      </c>
      <c r="J806" s="119">
        <v>1</v>
      </c>
      <c r="K806" s="122">
        <f>IF(G806="","",VLOOKUP(G806,ARANCEL!$B$5:$D$121,3,FALSE)*J806)</f>
        <v>58477</v>
      </c>
      <c r="L806" s="1229" t="s">
        <v>5742</v>
      </c>
      <c r="M806" s="1229">
        <v>4500239478</v>
      </c>
      <c r="N806" s="1229" t="s">
        <v>5757</v>
      </c>
    </row>
    <row r="807" spans="1:14" s="1025" customFormat="1" x14ac:dyDescent="0.25">
      <c r="A807" s="816" t="s">
        <v>313</v>
      </c>
      <c r="B807" s="817">
        <v>41824</v>
      </c>
      <c r="C807" s="818" t="s">
        <v>5195</v>
      </c>
      <c r="D807" s="816" t="s">
        <v>2168</v>
      </c>
      <c r="E807" s="819">
        <v>10212584</v>
      </c>
      <c r="F807" s="816">
        <v>26909403</v>
      </c>
      <c r="G807" s="816">
        <v>2704031</v>
      </c>
      <c r="H807" s="120" t="str">
        <f>IF(G807="","",VLOOKUP(G807,ARANCEL!$B$5:$D$121,2,FALSE))</f>
        <v xml:space="preserve">PERNO MUÑON METALICO </v>
      </c>
      <c r="I807" s="121"/>
      <c r="J807" s="119">
        <v>1</v>
      </c>
      <c r="K807" s="122">
        <f>IF(G807="","",VLOOKUP(G807,ARANCEL!$B$5:$D$121,3,FALSE)*J807)</f>
        <v>12246</v>
      </c>
      <c r="L807" s="1229" t="s">
        <v>6017</v>
      </c>
      <c r="M807" s="1229">
        <v>4500243713</v>
      </c>
      <c r="N807" s="1229">
        <v>9796</v>
      </c>
    </row>
    <row r="808" spans="1:14" s="1025" customFormat="1" x14ac:dyDescent="0.25">
      <c r="A808" s="816" t="s">
        <v>313</v>
      </c>
      <c r="B808" s="817">
        <v>41832</v>
      </c>
      <c r="C808" s="818" t="s">
        <v>5660</v>
      </c>
      <c r="D808" s="816" t="s">
        <v>2168</v>
      </c>
      <c r="E808" s="819">
        <v>10223901</v>
      </c>
      <c r="F808" s="816">
        <v>27399349</v>
      </c>
      <c r="G808" s="816">
        <v>2704003</v>
      </c>
      <c r="H808" s="120" t="str">
        <f>IF(G808="","",VLOOKUP(G808,ARANCEL!$B$5:$D$121,2,FALSE))</f>
        <v xml:space="preserve">CORONA PERIFERICA CON PERNO MUÑON COLADO </v>
      </c>
      <c r="I808" s="121"/>
      <c r="J808" s="119">
        <v>1</v>
      </c>
      <c r="K808" s="122">
        <f>IF(G808="","",VLOOKUP(G808,ARANCEL!$B$5:$D$121,3,FALSE)*J808)</f>
        <v>32612</v>
      </c>
      <c r="L808" s="1229" t="s">
        <v>6017</v>
      </c>
      <c r="M808" s="1229">
        <v>4500243713</v>
      </c>
      <c r="N808" s="1229">
        <v>9796</v>
      </c>
    </row>
    <row r="809" spans="1:14" s="1025" customFormat="1" x14ac:dyDescent="0.25">
      <c r="A809" s="816" t="s">
        <v>313</v>
      </c>
      <c r="B809" s="817">
        <v>41837</v>
      </c>
      <c r="C809" s="818" t="s">
        <v>5660</v>
      </c>
      <c r="D809" s="816" t="s">
        <v>2168</v>
      </c>
      <c r="E809" s="819">
        <v>10223901</v>
      </c>
      <c r="F809" s="816">
        <v>27399349</v>
      </c>
      <c r="G809" s="816">
        <v>2704016</v>
      </c>
      <c r="H809" s="120" t="str">
        <f>IF(G809="","",VLOOKUP(G809,ARANCEL!$B$5:$D$121,2,FALSE))</f>
        <v xml:space="preserve">CORONA PROCERA </v>
      </c>
      <c r="I809" s="121"/>
      <c r="J809" s="119">
        <v>1</v>
      </c>
      <c r="K809" s="122">
        <f>IF(G809="","",VLOOKUP(G809,ARANCEL!$B$5:$D$121,3,FALSE)*J809)</f>
        <v>58477</v>
      </c>
      <c r="L809" s="1229" t="s">
        <v>6017</v>
      </c>
      <c r="M809" s="1229">
        <v>4500243713</v>
      </c>
      <c r="N809" s="1229">
        <v>9796</v>
      </c>
    </row>
    <row r="810" spans="1:14" s="1025" customFormat="1" x14ac:dyDescent="0.25">
      <c r="A810" s="816" t="s">
        <v>305</v>
      </c>
      <c r="B810" s="817">
        <v>41853</v>
      </c>
      <c r="C810" s="818" t="s">
        <v>6180</v>
      </c>
      <c r="D810" s="816" t="s">
        <v>2162</v>
      </c>
      <c r="E810" s="819">
        <v>10234984</v>
      </c>
      <c r="F810" s="816">
        <v>27209259</v>
      </c>
      <c r="G810" s="816">
        <v>2704005</v>
      </c>
      <c r="H810" s="120" t="str">
        <f>IF(G810="","",VLOOKUP(G810,ARANCEL!$B$5:$D$121,2,FALSE))</f>
        <v>PROVISORIO</v>
      </c>
      <c r="I810" s="121" t="s">
        <v>337</v>
      </c>
      <c r="J810" s="119">
        <v>1</v>
      </c>
      <c r="K810" s="122">
        <f>IF(G810="","",VLOOKUP(G810,ARANCEL!$B$5:$D$121,3,FALSE)*J810)</f>
        <v>3250</v>
      </c>
      <c r="L810" s="1229" t="s">
        <v>6017</v>
      </c>
      <c r="M810" s="1229">
        <v>4500245545</v>
      </c>
      <c r="N810" s="1229">
        <v>9815</v>
      </c>
    </row>
    <row r="811" spans="1:14" s="917" customFormat="1" x14ac:dyDescent="0.25">
      <c r="A811" s="119" t="s">
        <v>305</v>
      </c>
      <c r="B811" s="164">
        <v>41870</v>
      </c>
      <c r="C811" s="118" t="s">
        <v>6180</v>
      </c>
      <c r="D811" s="119" t="s">
        <v>2162</v>
      </c>
      <c r="E811" s="162">
        <v>10234984</v>
      </c>
      <c r="F811" s="119">
        <v>27209259</v>
      </c>
      <c r="G811" s="119">
        <v>2704001</v>
      </c>
      <c r="H811" s="120" t="str">
        <f>IF(G811="","",VLOOKUP(G811,ARANCEL!$B$5:$D$121,2,FALSE))</f>
        <v xml:space="preserve">CORONA DE SUSTITUCION </v>
      </c>
      <c r="I811" s="121" t="s">
        <v>337</v>
      </c>
      <c r="J811" s="119">
        <v>1</v>
      </c>
      <c r="K811" s="122">
        <f>IF(G811="","",VLOOKUP(G811,ARANCEL!$B$5:$D$121,3,FALSE)*J811)</f>
        <v>25865</v>
      </c>
      <c r="L811" s="1229" t="s">
        <v>6905</v>
      </c>
      <c r="M811" s="1229">
        <v>4500251394</v>
      </c>
      <c r="N811" s="1229" t="s">
        <v>7149</v>
      </c>
    </row>
    <row r="812" spans="1:14" s="1028" customFormat="1" x14ac:dyDescent="0.25">
      <c r="A812" s="816" t="s">
        <v>305</v>
      </c>
      <c r="B812" s="817">
        <v>41906</v>
      </c>
      <c r="C812" s="118" t="s">
        <v>7245</v>
      </c>
      <c r="D812" s="119" t="s">
        <v>91</v>
      </c>
      <c r="E812" s="162">
        <v>10257355</v>
      </c>
      <c r="F812" s="119">
        <v>27877836</v>
      </c>
      <c r="G812" s="816">
        <v>2705003</v>
      </c>
      <c r="H812" s="120" t="str">
        <f>IF(G812="","",VLOOKUP(G812,ARANCEL!$B$5:$D$121,2,FALSE))</f>
        <v>INCRUSTACION ESTETICA (ART-GLASS O CERAMICA)</v>
      </c>
      <c r="I812" s="121" t="s">
        <v>308</v>
      </c>
      <c r="J812" s="119">
        <v>1</v>
      </c>
      <c r="K812" s="122">
        <f>IF(G812="","",VLOOKUP(G812,ARANCEL!$B$5:$D$121,3,FALSE)*J812)</f>
        <v>15676</v>
      </c>
      <c r="L812" s="1229" t="s">
        <v>7548</v>
      </c>
      <c r="M812" s="1229">
        <v>4500254864</v>
      </c>
      <c r="N812" s="1229" t="s">
        <v>7561</v>
      </c>
    </row>
    <row r="813" spans="1:14" s="1028" customFormat="1" x14ac:dyDescent="0.25">
      <c r="A813" s="816" t="s">
        <v>313</v>
      </c>
      <c r="B813" s="817">
        <v>42058</v>
      </c>
      <c r="C813" s="818" t="s">
        <v>9847</v>
      </c>
      <c r="D813" s="816"/>
      <c r="E813" s="819">
        <v>10314740</v>
      </c>
      <c r="F813" s="816">
        <v>30705066</v>
      </c>
      <c r="G813" s="816">
        <v>2705003</v>
      </c>
      <c r="H813" s="120" t="str">
        <f>IF(G813="","",VLOOKUP(G813,ARANCEL!$B$5:$D$121,2,FALSE))</f>
        <v>INCRUSTACION ESTETICA (ART-GLASS O CERAMICA)</v>
      </c>
      <c r="I813" s="121"/>
      <c r="J813" s="119">
        <v>1</v>
      </c>
      <c r="K813" s="122">
        <f>IF(G813="","",VLOOKUP(G813,ARANCEL!$B$5:$D$121,3,FALSE)*J813)</f>
        <v>15676</v>
      </c>
      <c r="L813" s="1235" t="str">
        <f>IF(E813="","","IMPAGO")</f>
        <v>IMPAGO</v>
      </c>
      <c r="M813" s="1235" t="str">
        <f>IF(L813="IMPAGO","SIN O.C.","")</f>
        <v>SIN O.C.</v>
      </c>
      <c r="N813" s="1235" t="str">
        <f>IF(L813="IMPAGO","SIN FACT.","")</f>
        <v>SIN FACT.</v>
      </c>
    </row>
    <row r="814" spans="1:14" s="1031" customFormat="1" x14ac:dyDescent="0.25">
      <c r="A814" s="816" t="s">
        <v>305</v>
      </c>
      <c r="B814" s="906">
        <v>41675</v>
      </c>
      <c r="C814" s="818" t="s">
        <v>2760</v>
      </c>
      <c r="D814" s="816" t="s">
        <v>2168</v>
      </c>
      <c r="E814" s="819">
        <v>10172779</v>
      </c>
      <c r="F814" s="816">
        <v>24674772</v>
      </c>
      <c r="G814" s="816">
        <v>2704005</v>
      </c>
      <c r="H814" s="120" t="str">
        <f>IF(G814="","",VLOOKUP(G814,ARANCEL!$B$5:$D$121,2,FALSE))</f>
        <v>PROVISORIO</v>
      </c>
      <c r="I814" s="121" t="s">
        <v>317</v>
      </c>
      <c r="J814" s="119">
        <v>1</v>
      </c>
      <c r="K814" s="122">
        <f>IF(G814="","",VLOOKUP(G814,ARANCEL!$B$5:$D$121,3,FALSE)*J814)</f>
        <v>3250</v>
      </c>
      <c r="L814" s="1229" t="s">
        <v>3438</v>
      </c>
      <c r="M814" s="1229">
        <v>4500220799</v>
      </c>
      <c r="N814" s="1229">
        <v>8632</v>
      </c>
    </row>
    <row r="815" spans="1:14" s="1031" customFormat="1" x14ac:dyDescent="0.25">
      <c r="A815" s="816" t="s">
        <v>305</v>
      </c>
      <c r="B815" s="906">
        <v>41675</v>
      </c>
      <c r="C815" s="818" t="s">
        <v>2760</v>
      </c>
      <c r="D815" s="816" t="s">
        <v>2168</v>
      </c>
      <c r="E815" s="819">
        <v>10172779</v>
      </c>
      <c r="F815" s="816">
        <v>24674772</v>
      </c>
      <c r="G815" s="816">
        <v>2704003</v>
      </c>
      <c r="H815" s="120" t="str">
        <f>IF(G815="","",VLOOKUP(G815,ARANCEL!$B$5:$D$121,2,FALSE))</f>
        <v xml:space="preserve">CORONA PERIFERICA CON PERNO MUÑON COLADO </v>
      </c>
      <c r="I815" s="121" t="s">
        <v>317</v>
      </c>
      <c r="J815" s="119">
        <v>1</v>
      </c>
      <c r="K815" s="122">
        <f>IF(G815="","",VLOOKUP(G815,ARANCEL!$B$5:$D$121,3,FALSE)*J815)</f>
        <v>32612</v>
      </c>
      <c r="L815" s="1229" t="s">
        <v>3438</v>
      </c>
      <c r="M815" s="1229">
        <v>4500220799</v>
      </c>
      <c r="N815" s="1229">
        <v>8632</v>
      </c>
    </row>
    <row r="816" spans="1:14" s="798" customFormat="1" x14ac:dyDescent="0.25">
      <c r="A816" s="119" t="s">
        <v>305</v>
      </c>
      <c r="B816" s="164">
        <v>41717</v>
      </c>
      <c r="C816" s="118" t="s">
        <v>537</v>
      </c>
      <c r="D816" s="119" t="s">
        <v>95</v>
      </c>
      <c r="E816" s="162">
        <v>10183189</v>
      </c>
      <c r="F816" s="119">
        <v>25387349</v>
      </c>
      <c r="G816" s="119">
        <v>2705003</v>
      </c>
      <c r="H816" s="120" t="str">
        <f>IF(G816="","",VLOOKUP(G816,ARANCEL!$B$5:$D$121,2,FALSE))</f>
        <v>INCRUSTACION ESTETICA (ART-GLASS O CERAMICA)</v>
      </c>
      <c r="I816" s="121" t="s">
        <v>618</v>
      </c>
      <c r="J816" s="119">
        <v>1</v>
      </c>
      <c r="K816" s="122">
        <f>IF(G816="","",VLOOKUP(G816,ARANCEL!$B$5:$D$121,3,FALSE)*J816)</f>
        <v>15676</v>
      </c>
      <c r="L816" s="1229" t="s">
        <v>3058</v>
      </c>
      <c r="M816" s="1229">
        <v>4500225672</v>
      </c>
      <c r="N816" s="1229">
        <v>8931</v>
      </c>
    </row>
    <row r="817" spans="1:14" s="941" customFormat="1" ht="17.25" customHeight="1" x14ac:dyDescent="0.25">
      <c r="A817" s="816" t="s">
        <v>305</v>
      </c>
      <c r="B817" s="817">
        <v>41717</v>
      </c>
      <c r="C817" s="818" t="s">
        <v>537</v>
      </c>
      <c r="D817" s="816" t="s">
        <v>95</v>
      </c>
      <c r="E817" s="819">
        <v>10183189</v>
      </c>
      <c r="F817" s="816">
        <v>25387349</v>
      </c>
      <c r="G817" s="816">
        <v>2705003</v>
      </c>
      <c r="H817" s="120" t="str">
        <f>IF(G817="","",VLOOKUP(G817,ARANCEL!$B$5:$D$121,2,FALSE))</f>
        <v>INCRUSTACION ESTETICA (ART-GLASS O CERAMICA)</v>
      </c>
      <c r="I817" s="121" t="s">
        <v>308</v>
      </c>
      <c r="J817" s="119">
        <v>1</v>
      </c>
      <c r="K817" s="122">
        <f>IF(G817="","",VLOOKUP(G817,ARANCEL!$B$5:$D$121,3,FALSE)*J817)</f>
        <v>15676</v>
      </c>
      <c r="L817" s="1235" t="str">
        <f>IF(E817="","","IMPAGO")</f>
        <v>IMPAGO</v>
      </c>
      <c r="M817" s="1235" t="str">
        <f>IF(L817="IMPAGO","SIN O.C.","")</f>
        <v>SIN O.C.</v>
      </c>
      <c r="N817" s="1235" t="str">
        <f>IF(L817="IMPAGO","SIN FACT.","")</f>
        <v>SIN FACT.</v>
      </c>
    </row>
    <row r="818" spans="1:14" s="1031" customFormat="1" x14ac:dyDescent="0.25">
      <c r="A818" s="816" t="s">
        <v>305</v>
      </c>
      <c r="B818" s="817">
        <v>41788</v>
      </c>
      <c r="C818" s="818" t="s">
        <v>4754</v>
      </c>
      <c r="D818" s="816" t="s">
        <v>2162</v>
      </c>
      <c r="E818" s="819">
        <v>10204630</v>
      </c>
      <c r="F818" s="816">
        <v>25278323</v>
      </c>
      <c r="G818" s="816">
        <v>2704005</v>
      </c>
      <c r="H818" s="120" t="str">
        <f>IF(G818="","",VLOOKUP(G818,ARANCEL!$B$5:$D$121,2,FALSE))</f>
        <v>PROVISORIO</v>
      </c>
      <c r="I818" s="121" t="s">
        <v>311</v>
      </c>
      <c r="J818" s="119">
        <v>1</v>
      </c>
      <c r="K818" s="122">
        <f>IF(G818="","",VLOOKUP(G818,ARANCEL!$B$5:$D$121,3,FALSE)*J818)</f>
        <v>3250</v>
      </c>
      <c r="L818" s="1235" t="str">
        <f>IF(E818="","","IMPAGO")</f>
        <v>IMPAGO</v>
      </c>
      <c r="M818" s="1235" t="str">
        <f>IF(L818="IMPAGO","SIN O.C.","")</f>
        <v>SIN O.C.</v>
      </c>
      <c r="N818" s="1235" t="str">
        <f>IF(L818="IMPAGO","SIN FACT.","")</f>
        <v>SIN FACT.</v>
      </c>
    </row>
    <row r="819" spans="1:14" s="1031" customFormat="1" x14ac:dyDescent="0.25">
      <c r="A819" s="816" t="s">
        <v>305</v>
      </c>
      <c r="B819" s="817">
        <v>41921</v>
      </c>
      <c r="C819" s="818" t="s">
        <v>4754</v>
      </c>
      <c r="D819" s="816" t="s">
        <v>2162</v>
      </c>
      <c r="E819" s="819">
        <v>10262495</v>
      </c>
      <c r="F819" s="816">
        <v>27210776</v>
      </c>
      <c r="G819" s="816">
        <v>2704001</v>
      </c>
      <c r="H819" s="120" t="str">
        <f>IF(G819="","",VLOOKUP(G819,ARANCEL!$B$5:$D$121,2,FALSE))</f>
        <v xml:space="preserve">CORONA DE SUSTITUCION </v>
      </c>
      <c r="I819" s="121" t="s">
        <v>311</v>
      </c>
      <c r="J819" s="119">
        <v>1</v>
      </c>
      <c r="K819" s="122">
        <f>IF(G819="","",VLOOKUP(G819,ARANCEL!$B$5:$D$121,3,FALSE)*J819)</f>
        <v>25865</v>
      </c>
      <c r="L819" s="1229" t="s">
        <v>8279</v>
      </c>
      <c r="M819" s="1229">
        <v>4500259067</v>
      </c>
      <c r="N819" s="1229" t="s">
        <v>8285</v>
      </c>
    </row>
    <row r="820" spans="1:14" s="1017" customFormat="1" x14ac:dyDescent="0.25">
      <c r="A820" s="816" t="s">
        <v>305</v>
      </c>
      <c r="B820" s="817">
        <v>41984</v>
      </c>
      <c r="C820" s="818" t="s">
        <v>8813</v>
      </c>
      <c r="D820" s="816" t="s">
        <v>3579</v>
      </c>
      <c r="E820" s="819">
        <v>10293171</v>
      </c>
      <c r="F820" s="816">
        <v>29796989</v>
      </c>
      <c r="G820" s="816">
        <v>2704003</v>
      </c>
      <c r="H820" s="120" t="str">
        <f>IF(G820="","",VLOOKUP(G820,ARANCEL!$B$5:$D$121,2,FALSE))</f>
        <v xml:space="preserve">CORONA PERIFERICA CON PERNO MUÑON COLADO </v>
      </c>
      <c r="I820" s="121" t="s">
        <v>9105</v>
      </c>
      <c r="J820" s="119">
        <v>4</v>
      </c>
      <c r="K820" s="122">
        <f>IF(G820="","",VLOOKUP(G820,ARANCEL!$B$5:$D$121,3,FALSE)*J820)</f>
        <v>130448</v>
      </c>
      <c r="L820" s="1349" t="s">
        <v>9431</v>
      </c>
      <c r="M820" s="1349">
        <v>4500269293</v>
      </c>
      <c r="N820" s="1349" t="s">
        <v>9455</v>
      </c>
    </row>
    <row r="821" spans="1:14" s="1041" customFormat="1" x14ac:dyDescent="0.25">
      <c r="A821" s="816" t="s">
        <v>305</v>
      </c>
      <c r="B821" s="817">
        <v>41984</v>
      </c>
      <c r="C821" s="818" t="s">
        <v>8813</v>
      </c>
      <c r="D821" s="816" t="s">
        <v>3579</v>
      </c>
      <c r="E821" s="819">
        <v>10293171</v>
      </c>
      <c r="F821" s="816">
        <v>29796989</v>
      </c>
      <c r="G821" s="816">
        <v>2704005</v>
      </c>
      <c r="H821" s="120" t="str">
        <f>IF(G821="","",VLOOKUP(G821,ARANCEL!$B$5:$D$121,2,FALSE))</f>
        <v>PROVISORIO</v>
      </c>
      <c r="I821" s="121" t="s">
        <v>5909</v>
      </c>
      <c r="J821" s="119">
        <v>4</v>
      </c>
      <c r="K821" s="122">
        <f>IF(G821="","",VLOOKUP(G821,ARANCEL!$B$5:$D$121,3,FALSE)*J821)</f>
        <v>13000</v>
      </c>
      <c r="L821" s="1349" t="s">
        <v>9431</v>
      </c>
      <c r="M821" s="1349">
        <v>4500269293</v>
      </c>
      <c r="N821" s="1349" t="s">
        <v>9455</v>
      </c>
    </row>
    <row r="822" spans="1:14" s="1041" customFormat="1" x14ac:dyDescent="0.25">
      <c r="A822" s="816" t="s">
        <v>305</v>
      </c>
      <c r="B822" s="817">
        <v>41984</v>
      </c>
      <c r="C822" s="818" t="s">
        <v>8813</v>
      </c>
      <c r="D822" s="816" t="s">
        <v>3579</v>
      </c>
      <c r="E822" s="819">
        <v>10293171</v>
      </c>
      <c r="F822" s="816">
        <v>29796989</v>
      </c>
      <c r="G822" s="816">
        <v>2704012</v>
      </c>
      <c r="H822" s="120" t="str">
        <f>IF(G822="","",VLOOKUP(G822,ARANCEL!$B$5:$D$121,2,FALSE))</f>
        <v xml:space="preserve">INTERMEDIARIO O PONTICO </v>
      </c>
      <c r="I822" s="121" t="s">
        <v>311</v>
      </c>
      <c r="J822" s="119">
        <v>1</v>
      </c>
      <c r="K822" s="122">
        <f>IF(G822="","",VLOOKUP(G822,ARANCEL!$B$5:$D$121,3,FALSE)*J822)</f>
        <v>25122</v>
      </c>
      <c r="L822" s="1349" t="s">
        <v>9431</v>
      </c>
      <c r="M822" s="1349">
        <v>4500269293</v>
      </c>
      <c r="N822" s="1349" t="s">
        <v>9455</v>
      </c>
    </row>
    <row r="823" spans="1:14" s="1042" customFormat="1" x14ac:dyDescent="0.25">
      <c r="A823" s="843" t="s">
        <v>313</v>
      </c>
      <c r="B823" s="817">
        <v>41800</v>
      </c>
      <c r="C823" s="818" t="s">
        <v>6077</v>
      </c>
      <c r="D823" s="816" t="s">
        <v>1241</v>
      </c>
      <c r="E823" s="819">
        <v>10209937</v>
      </c>
      <c r="F823" s="816">
        <v>26264746</v>
      </c>
      <c r="G823" s="816">
        <v>2707002</v>
      </c>
      <c r="H823" s="120" t="str">
        <f>IF(G823="","",VLOOKUP(G823,ARANCEL!$B$5:$D$121,2,FALSE))</f>
        <v>CUBETA DE BLANQUEAMIENTO</v>
      </c>
      <c r="I823" s="121"/>
      <c r="J823" s="119">
        <v>1</v>
      </c>
      <c r="K823" s="122">
        <f>IF(G823="","",VLOOKUP(G823,ARANCEL!$B$5:$D$121,3,FALSE)*J823)</f>
        <v>5904</v>
      </c>
      <c r="L823" s="1229" t="s">
        <v>6017</v>
      </c>
      <c r="M823" s="1229">
        <v>4500243712</v>
      </c>
      <c r="N823" s="1229">
        <v>9795</v>
      </c>
    </row>
    <row r="824" spans="1:14" s="1042" customFormat="1" x14ac:dyDescent="0.25">
      <c r="A824" s="816" t="s">
        <v>313</v>
      </c>
      <c r="B824" s="817">
        <v>41940</v>
      </c>
      <c r="C824" s="818" t="s">
        <v>4980</v>
      </c>
      <c r="D824" s="816" t="s">
        <v>2878</v>
      </c>
      <c r="E824" s="819">
        <v>10270618</v>
      </c>
      <c r="F824" s="816">
        <v>28926231</v>
      </c>
      <c r="G824" s="816">
        <v>2704005</v>
      </c>
      <c r="H824" s="120" t="str">
        <f>IF(G824="","",VLOOKUP(G824,ARANCEL!$B$5:$D$121,2,FALSE))</f>
        <v>PROVISORIO</v>
      </c>
      <c r="I824" s="121" t="s">
        <v>368</v>
      </c>
      <c r="J824" s="119">
        <v>3</v>
      </c>
      <c r="K824" s="122">
        <f>IF(G824="","",VLOOKUP(G824,ARANCEL!$B$5:$D$121,3,FALSE)*J824)</f>
        <v>9750</v>
      </c>
      <c r="L824" s="1229" t="s">
        <v>8279</v>
      </c>
      <c r="M824" s="1229">
        <v>4500260678</v>
      </c>
      <c r="N824" s="1229" t="s">
        <v>8297</v>
      </c>
    </row>
    <row r="825" spans="1:14" s="1042" customFormat="1" x14ac:dyDescent="0.25">
      <c r="A825" s="816" t="s">
        <v>305</v>
      </c>
      <c r="B825" s="817">
        <v>41709</v>
      </c>
      <c r="C825" s="818" t="s">
        <v>2425</v>
      </c>
      <c r="D825" s="816" t="s">
        <v>2878</v>
      </c>
      <c r="E825" s="819">
        <v>10181308</v>
      </c>
      <c r="F825" s="816">
        <v>25152030</v>
      </c>
      <c r="G825" s="816">
        <v>2705003</v>
      </c>
      <c r="H825" s="120" t="str">
        <f>IF(G825="","",VLOOKUP(G825,ARANCEL!$B$5:$D$121,2,FALSE))</f>
        <v>INCRUSTACION ESTETICA (ART-GLASS O CERAMICA)</v>
      </c>
      <c r="I825" s="121" t="s">
        <v>322</v>
      </c>
      <c r="J825" s="119">
        <v>1</v>
      </c>
      <c r="K825" s="122">
        <f>IF(G825="","",VLOOKUP(G825,ARANCEL!$B$5:$D$121,3,FALSE)*J825)</f>
        <v>15676</v>
      </c>
      <c r="L825" s="1229" t="s">
        <v>3058</v>
      </c>
      <c r="M825" s="1229">
        <v>4500225672</v>
      </c>
      <c r="N825" s="1229">
        <v>8931</v>
      </c>
    </row>
    <row r="826" spans="1:14" s="237" customFormat="1" x14ac:dyDescent="0.25">
      <c r="A826" s="119" t="s">
        <v>305</v>
      </c>
      <c r="B826" s="164">
        <v>41746</v>
      </c>
      <c r="C826" s="118" t="s">
        <v>2182</v>
      </c>
      <c r="D826" s="119" t="s">
        <v>2181</v>
      </c>
      <c r="E826" s="162">
        <v>10158143</v>
      </c>
      <c r="F826" s="119">
        <v>22088705</v>
      </c>
      <c r="G826" s="119">
        <v>2705003</v>
      </c>
      <c r="H826" s="120" t="str">
        <f>IF(G826="","",VLOOKUP(G826,ARANCEL!$B$5:$D$121,2,FALSE))</f>
        <v>INCRUSTACION ESTETICA (ART-GLASS O CERAMICA)</v>
      </c>
      <c r="I826" s="121" t="s">
        <v>324</v>
      </c>
      <c r="J826" s="119">
        <v>1</v>
      </c>
      <c r="K826" s="122">
        <f>IF(G826="","",VLOOKUP(G826,ARANCEL!$B$5:$D$121,3,FALSE)*J826)</f>
        <v>15676</v>
      </c>
      <c r="L826" s="1229" t="s">
        <v>4612</v>
      </c>
      <c r="M826" s="1229">
        <v>4500230028</v>
      </c>
      <c r="N826" s="1229">
        <v>9210</v>
      </c>
    </row>
    <row r="827" spans="1:14" s="1042" customFormat="1" x14ac:dyDescent="0.25">
      <c r="A827" s="816" t="s">
        <v>305</v>
      </c>
      <c r="B827" s="817">
        <v>41757</v>
      </c>
      <c r="C827" s="1173" t="s">
        <v>4279</v>
      </c>
      <c r="D827" s="816" t="s">
        <v>95</v>
      </c>
      <c r="E827" s="819">
        <v>10192827</v>
      </c>
      <c r="F827" s="816">
        <v>26174709</v>
      </c>
      <c r="G827" s="816">
        <v>2704013</v>
      </c>
      <c r="H827" s="120" t="str">
        <f>IF(G827="","",VLOOKUP(G827,ARANCEL!$B$5:$D$121,2,FALSE))</f>
        <v>PROVISORIO (POR PIEZA)</v>
      </c>
      <c r="I827" s="121" t="s">
        <v>627</v>
      </c>
      <c r="J827" s="119">
        <v>2</v>
      </c>
      <c r="K827" s="122">
        <f>IF(G827="","",VLOOKUP(G827,ARANCEL!$B$5:$D$121,3,FALSE)*J827)</f>
        <v>6500</v>
      </c>
      <c r="L827" s="1229" t="s">
        <v>4612</v>
      </c>
      <c r="M827" s="1229">
        <v>4500230032</v>
      </c>
      <c r="N827" s="1229">
        <v>9212</v>
      </c>
    </row>
    <row r="828" spans="1:14" s="1042" customFormat="1" x14ac:dyDescent="0.25">
      <c r="A828" s="119" t="s">
        <v>305</v>
      </c>
      <c r="B828" s="164">
        <v>41765</v>
      </c>
      <c r="C828" s="118" t="s">
        <v>4279</v>
      </c>
      <c r="D828" s="119" t="s">
        <v>95</v>
      </c>
      <c r="E828" s="162">
        <v>10192827</v>
      </c>
      <c r="F828" s="119">
        <v>26174709</v>
      </c>
      <c r="G828" s="119">
        <v>2704003</v>
      </c>
      <c r="H828" s="120" t="str">
        <f>IF(G828="","",VLOOKUP(G828,ARANCEL!$B$5:$D$121,2,FALSE))</f>
        <v xml:space="preserve">CORONA PERIFERICA CON PERNO MUÑON COLADO </v>
      </c>
      <c r="I828" s="121" t="s">
        <v>627</v>
      </c>
      <c r="J828" s="119">
        <v>2</v>
      </c>
      <c r="K828" s="122">
        <f>IF(G828="","",VLOOKUP(G828,ARANCEL!$B$5:$D$121,3,FALSE)*J828)</f>
        <v>65224</v>
      </c>
      <c r="L828" s="1229" t="s">
        <v>5292</v>
      </c>
      <c r="M828" s="1229">
        <v>4500235516</v>
      </c>
      <c r="N828" s="1229">
        <v>9400</v>
      </c>
    </row>
    <row r="829" spans="1:14" s="1042" customFormat="1" x14ac:dyDescent="0.25">
      <c r="A829" s="816" t="s">
        <v>305</v>
      </c>
      <c r="B829" s="817">
        <v>41743</v>
      </c>
      <c r="C829" s="818" t="s">
        <v>3873</v>
      </c>
      <c r="D829" s="816" t="s">
        <v>92</v>
      </c>
      <c r="E829" s="819">
        <v>10189177</v>
      </c>
      <c r="F829" s="816">
        <v>25770835</v>
      </c>
      <c r="G829" s="816">
        <v>2704005</v>
      </c>
      <c r="H829" s="120" t="str">
        <f>IF(G829="","",VLOOKUP(G829,ARANCEL!$B$5:$D$121,2,FALSE))</f>
        <v>PROVISORIO</v>
      </c>
      <c r="I829" s="121" t="s">
        <v>366</v>
      </c>
      <c r="J829" s="119">
        <v>1</v>
      </c>
      <c r="K829" s="122">
        <f>IF(G829="","",VLOOKUP(G829,ARANCEL!$B$5:$D$121,3,FALSE)*J829)</f>
        <v>3250</v>
      </c>
      <c r="L829" s="1229" t="s">
        <v>4612</v>
      </c>
      <c r="M829" s="1229">
        <v>4500230031</v>
      </c>
      <c r="N829" s="1229">
        <v>9211</v>
      </c>
    </row>
    <row r="830" spans="1:14" s="1042" customFormat="1" x14ac:dyDescent="0.25">
      <c r="A830" s="816" t="s">
        <v>305</v>
      </c>
      <c r="B830" s="817">
        <v>41754</v>
      </c>
      <c r="C830" s="818" t="s">
        <v>3873</v>
      </c>
      <c r="D830" s="816" t="s">
        <v>92</v>
      </c>
      <c r="E830" s="819">
        <v>10192245</v>
      </c>
      <c r="F830" s="816">
        <v>25770835</v>
      </c>
      <c r="G830" s="816">
        <v>2704003</v>
      </c>
      <c r="H830" s="120" t="str">
        <f>IF(G830="","",VLOOKUP(G830,ARANCEL!$B$5:$D$121,2,FALSE))</f>
        <v xml:space="preserve">CORONA PERIFERICA CON PERNO MUÑON COLADO </v>
      </c>
      <c r="I830" s="121" t="s">
        <v>366</v>
      </c>
      <c r="J830" s="119">
        <v>1</v>
      </c>
      <c r="K830" s="122">
        <f>IF(G830="","",VLOOKUP(G830,ARANCEL!$B$5:$D$121,3,FALSE)*J830)</f>
        <v>32612</v>
      </c>
      <c r="L830" s="1229" t="s">
        <v>4612</v>
      </c>
      <c r="M830" s="1229">
        <v>4500230031</v>
      </c>
      <c r="N830" s="1229">
        <v>9211</v>
      </c>
    </row>
    <row r="831" spans="1:14" s="1042" customFormat="1" x14ac:dyDescent="0.25">
      <c r="A831" s="816" t="s">
        <v>305</v>
      </c>
      <c r="B831" s="817">
        <v>41892</v>
      </c>
      <c r="C831" s="818" t="s">
        <v>7047</v>
      </c>
      <c r="D831" s="816" t="s">
        <v>95</v>
      </c>
      <c r="E831" s="819">
        <v>10256157</v>
      </c>
      <c r="F831" s="816">
        <v>28102076</v>
      </c>
      <c r="G831" s="816">
        <v>2704005</v>
      </c>
      <c r="H831" s="120" t="str">
        <f>IF(G831="","",VLOOKUP(G831,ARANCEL!$B$5:$D$121,2,FALSE))</f>
        <v>PROVISORIO</v>
      </c>
      <c r="I831" s="121" t="s">
        <v>312</v>
      </c>
      <c r="J831" s="119">
        <v>1</v>
      </c>
      <c r="K831" s="122">
        <f>IF(G831="","",VLOOKUP(G831,ARANCEL!$B$5:$D$121,3,FALSE)*J831)</f>
        <v>3250</v>
      </c>
      <c r="L831" s="1229" t="s">
        <v>7548</v>
      </c>
      <c r="M831" s="1229">
        <v>4500254864</v>
      </c>
      <c r="N831" s="1229" t="s">
        <v>7561</v>
      </c>
    </row>
    <row r="832" spans="1:14" s="758" customFormat="1" x14ac:dyDescent="0.25">
      <c r="A832" s="1470" t="s">
        <v>305</v>
      </c>
      <c r="B832" s="1124">
        <v>41906</v>
      </c>
      <c r="C832" s="1107" t="s">
        <v>7047</v>
      </c>
      <c r="D832" s="1106" t="s">
        <v>95</v>
      </c>
      <c r="E832" s="1101">
        <v>10256157</v>
      </c>
      <c r="F832" s="1106">
        <v>28102076</v>
      </c>
      <c r="G832" s="1106">
        <v>2704003</v>
      </c>
      <c r="H832" s="1108" t="str">
        <f>IF(G832="","",VLOOKUP(G832,ARANCEL!$B$5:$D$121,2,FALSE))</f>
        <v xml:space="preserve">CORONA PERIFERICA CON PERNO MUÑON COLADO </v>
      </c>
      <c r="I832" s="1109" t="s">
        <v>312</v>
      </c>
      <c r="J832" s="1106">
        <v>1</v>
      </c>
      <c r="K832" s="1102">
        <f>IF(G832="","",VLOOKUP(G832,ARANCEL!$B$5:$D$121,3,FALSE)*J832)</f>
        <v>32612</v>
      </c>
      <c r="L832" s="1464" t="s">
        <v>7548</v>
      </c>
      <c r="M832" s="1464">
        <v>4500254864</v>
      </c>
      <c r="N832" s="1465" t="s">
        <v>7561</v>
      </c>
    </row>
    <row r="833" spans="1:14" s="1081" customFormat="1" x14ac:dyDescent="0.25">
      <c r="A833" s="816" t="s">
        <v>305</v>
      </c>
      <c r="B833" s="817">
        <v>41596</v>
      </c>
      <c r="C833" s="818" t="s">
        <v>2180</v>
      </c>
      <c r="D833" s="816" t="s">
        <v>91</v>
      </c>
      <c r="E833" s="819">
        <v>10162715</v>
      </c>
      <c r="F833" s="816">
        <v>23337086</v>
      </c>
      <c r="G833" s="816">
        <v>2705003</v>
      </c>
      <c r="H833" s="120" t="str">
        <f>IF(G833="","",VLOOKUP(G833,ARANCEL!$B$5:$D$121,2,FALSE))</f>
        <v>INCRUSTACION ESTETICA (ART-GLASS O CERAMICA)</v>
      </c>
      <c r="I833" s="121"/>
      <c r="J833" s="119">
        <v>1</v>
      </c>
      <c r="K833" s="122">
        <f>IF(G833="","",VLOOKUP(G833,ARANCEL!$B$5:$D$121,3,FALSE)*J833)</f>
        <v>15676</v>
      </c>
      <c r="L833" s="1235" t="str">
        <f>IF(E833="","","IMPAGO")</f>
        <v>IMPAGO</v>
      </c>
      <c r="M833" s="1235" t="str">
        <f>IF(L833="IMPAGO","SIN O.C.","")</f>
        <v>SIN O.C.</v>
      </c>
      <c r="N833" s="1235" t="str">
        <f>IF(L833="IMPAGO","SIN FACT.","")</f>
        <v>SIN FACT.</v>
      </c>
    </row>
    <row r="834" spans="1:14" s="1081" customFormat="1" x14ac:dyDescent="0.25">
      <c r="A834" s="816" t="s">
        <v>305</v>
      </c>
      <c r="B834" s="817">
        <v>41690</v>
      </c>
      <c r="C834" s="818" t="s">
        <v>3023</v>
      </c>
      <c r="D834" s="816" t="s">
        <v>92</v>
      </c>
      <c r="E834" s="819">
        <v>10176922</v>
      </c>
      <c r="F834" s="816">
        <v>23726254</v>
      </c>
      <c r="G834" s="816">
        <v>2704005</v>
      </c>
      <c r="H834" s="120" t="str">
        <f>IF(G834="","",VLOOKUP(G834,ARANCEL!$B$5:$D$121,2,FALSE))</f>
        <v>PROVISORIO</v>
      </c>
      <c r="I834" s="121" t="s">
        <v>325</v>
      </c>
      <c r="J834" s="119">
        <v>1</v>
      </c>
      <c r="K834" s="122">
        <f>IF(G834="","",VLOOKUP(G834,ARANCEL!$B$5:$D$121,3,FALSE)*J834)</f>
        <v>3250</v>
      </c>
      <c r="L834" s="1229" t="s">
        <v>3438</v>
      </c>
      <c r="M834" s="1229">
        <v>4500220800</v>
      </c>
      <c r="N834" s="1229">
        <v>8633</v>
      </c>
    </row>
    <row r="835" spans="1:14" s="1081" customFormat="1" x14ac:dyDescent="0.25">
      <c r="A835" s="816" t="s">
        <v>305</v>
      </c>
      <c r="B835" s="817">
        <v>41715</v>
      </c>
      <c r="C835" s="818" t="s">
        <v>3023</v>
      </c>
      <c r="D835" s="816" t="s">
        <v>92</v>
      </c>
      <c r="E835" s="819">
        <v>10176922</v>
      </c>
      <c r="F835" s="816">
        <v>23726254</v>
      </c>
      <c r="G835" s="816">
        <v>2704003</v>
      </c>
      <c r="H835" s="120" t="str">
        <f>IF(G835="","",VLOOKUP(G835,ARANCEL!$B$5:$D$121,2,FALSE))</f>
        <v xml:space="preserve">CORONA PERIFERICA CON PERNO MUÑON COLADO </v>
      </c>
      <c r="I835" s="121" t="s">
        <v>325</v>
      </c>
      <c r="J835" s="119">
        <v>1</v>
      </c>
      <c r="K835" s="122">
        <f>IF(G835="","",VLOOKUP(G835,ARANCEL!$B$5:$D$121,3,FALSE)*J835)</f>
        <v>32612</v>
      </c>
      <c r="L835" s="1229" t="s">
        <v>3058</v>
      </c>
      <c r="M835" s="1229">
        <v>4500225671</v>
      </c>
      <c r="N835" s="1229">
        <v>8930</v>
      </c>
    </row>
    <row r="836" spans="1:14" s="1081" customFormat="1" x14ac:dyDescent="0.25">
      <c r="A836" s="928" t="s">
        <v>305</v>
      </c>
      <c r="B836" s="817">
        <v>41927</v>
      </c>
      <c r="C836" s="818" t="s">
        <v>7675</v>
      </c>
      <c r="D836" s="816" t="s">
        <v>95</v>
      </c>
      <c r="E836" s="819">
        <v>10264663</v>
      </c>
      <c r="F836" s="816">
        <v>28134024</v>
      </c>
      <c r="G836" s="816">
        <v>2704005</v>
      </c>
      <c r="H836" s="120" t="str">
        <f>IF(G836="","",VLOOKUP(G836,ARANCEL!$B$5:$D$121,2,FALSE))</f>
        <v>PROVISORIO</v>
      </c>
      <c r="I836" s="121" t="s">
        <v>325</v>
      </c>
      <c r="J836" s="119">
        <v>1</v>
      </c>
      <c r="K836" s="122">
        <f>IF(G836="","",VLOOKUP(G836,ARANCEL!$B$5:$D$121,3,FALSE)*J836)</f>
        <v>3250</v>
      </c>
      <c r="L836" s="1229" t="s">
        <v>8279</v>
      </c>
      <c r="M836" s="1229">
        <v>4500259067</v>
      </c>
      <c r="N836" s="1229" t="s">
        <v>8285</v>
      </c>
    </row>
    <row r="837" spans="1:14" s="1092" customFormat="1" x14ac:dyDescent="0.25">
      <c r="A837" s="816" t="s">
        <v>305</v>
      </c>
      <c r="B837" s="817">
        <v>41934</v>
      </c>
      <c r="C837" s="818" t="s">
        <v>7675</v>
      </c>
      <c r="D837" s="816" t="s">
        <v>95</v>
      </c>
      <c r="E837" s="819">
        <v>10264663</v>
      </c>
      <c r="F837" s="816">
        <v>28134024</v>
      </c>
      <c r="G837" s="816">
        <v>2705004</v>
      </c>
      <c r="H837" s="820" t="str">
        <f>IF(G837="","",VLOOKUP(G837,ARANCEL!$B$5:$D$121,2,FALSE))</f>
        <v>CARILLA ESTETICA (ART-GLASS O CERAMICA)</v>
      </c>
      <c r="I837" s="821" t="s">
        <v>325</v>
      </c>
      <c r="J837" s="816">
        <v>1</v>
      </c>
      <c r="K837" s="822">
        <f>IF(G837="","",VLOOKUP(G837,ARANCEL!$B$5:$D$121,3,FALSE)*J837)</f>
        <v>26753</v>
      </c>
      <c r="L837" s="1210" t="s">
        <v>8279</v>
      </c>
      <c r="M837" s="1210">
        <v>4500259067</v>
      </c>
      <c r="N837" s="1210" t="s">
        <v>8285</v>
      </c>
    </row>
    <row r="838" spans="1:14" s="1092" customFormat="1" x14ac:dyDescent="0.25">
      <c r="A838" s="843" t="s">
        <v>313</v>
      </c>
      <c r="B838" s="817">
        <v>41944</v>
      </c>
      <c r="C838" s="1044" t="s">
        <v>7675</v>
      </c>
      <c r="D838" s="1044" t="s">
        <v>95</v>
      </c>
      <c r="E838" s="1045">
        <v>10264663</v>
      </c>
      <c r="F838" s="1044">
        <v>28134024</v>
      </c>
      <c r="G838" s="1044">
        <v>2704004</v>
      </c>
      <c r="H838" s="820" t="str">
        <f>IF(G838="","",VLOOKUP(G838,ARANCEL!$B$5:$D$121,2,FALSE))</f>
        <v>CORONA PERIFERICA CON PERNO MUÑON PLATA-PALADIO</v>
      </c>
      <c r="I838" s="821"/>
      <c r="J838" s="816">
        <v>2</v>
      </c>
      <c r="K838" s="822">
        <f>IF(G838="","",VLOOKUP(G838,ARANCEL!$B$5:$D$121,3,FALSE)*J838)</f>
        <v>76470</v>
      </c>
      <c r="L838" s="1210" t="s">
        <v>8256</v>
      </c>
      <c r="M838" s="1210">
        <v>4500265515</v>
      </c>
      <c r="N838" s="1210" t="s">
        <v>8951</v>
      </c>
    </row>
    <row r="839" spans="1:14" s="1092" customFormat="1" x14ac:dyDescent="0.25">
      <c r="A839" s="824" t="s">
        <v>305</v>
      </c>
      <c r="B839" s="817">
        <v>41949</v>
      </c>
      <c r="C839" s="818" t="s">
        <v>7675</v>
      </c>
      <c r="D839" s="816" t="s">
        <v>95</v>
      </c>
      <c r="E839" s="819">
        <v>10264663</v>
      </c>
      <c r="F839" s="816">
        <v>28134024</v>
      </c>
      <c r="G839" s="816">
        <v>2704005</v>
      </c>
      <c r="H839" s="820" t="str">
        <f>IF(G839="","",VLOOKUP(G839,ARANCEL!$B$5:$D$121,2,FALSE))</f>
        <v>PROVISORIO</v>
      </c>
      <c r="I839" s="821" t="s">
        <v>613</v>
      </c>
      <c r="J839" s="816">
        <v>2</v>
      </c>
      <c r="K839" s="822">
        <f>IF(G839="","",VLOOKUP(G839,ARANCEL!$B$5:$D$121,3,FALSE)*J839)</f>
        <v>6500</v>
      </c>
      <c r="L839" s="1210" t="s">
        <v>8279</v>
      </c>
      <c r="M839" s="1210">
        <v>4500260678</v>
      </c>
      <c r="N839" s="1210" t="s">
        <v>8297</v>
      </c>
    </row>
    <row r="840" spans="1:14" s="1092" customFormat="1" x14ac:dyDescent="0.25">
      <c r="A840" s="824" t="s">
        <v>305</v>
      </c>
      <c r="B840" s="817">
        <v>41962</v>
      </c>
      <c r="C840" s="818" t="s">
        <v>7675</v>
      </c>
      <c r="D840" s="816" t="s">
        <v>95</v>
      </c>
      <c r="E840" s="819">
        <v>10264663</v>
      </c>
      <c r="F840" s="816">
        <v>28134024</v>
      </c>
      <c r="G840" s="816">
        <v>2705004</v>
      </c>
      <c r="H840" s="820" t="str">
        <f>IF(G840="","",VLOOKUP(G840,ARANCEL!$B$5:$D$121,2,FALSE))</f>
        <v>CARILLA ESTETICA (ART-GLASS O CERAMICA)</v>
      </c>
      <c r="I840" s="821" t="s">
        <v>329</v>
      </c>
      <c r="J840" s="816">
        <v>2</v>
      </c>
      <c r="K840" s="822">
        <f>IF(G840="","",VLOOKUP(G840,ARANCEL!$B$5:$D$121,3,FALSE)*J840)</f>
        <v>53506</v>
      </c>
      <c r="L840" s="1210" t="s">
        <v>8256</v>
      </c>
      <c r="M840" s="1210">
        <v>4500265515</v>
      </c>
      <c r="N840" s="1210" t="s">
        <v>8951</v>
      </c>
    </row>
    <row r="841" spans="1:14" s="1092" customFormat="1" x14ac:dyDescent="0.25">
      <c r="A841" s="816" t="s">
        <v>305</v>
      </c>
      <c r="B841" s="817">
        <v>41781</v>
      </c>
      <c r="C841" s="818" t="s">
        <v>4750</v>
      </c>
      <c r="D841" s="816" t="s">
        <v>1241</v>
      </c>
      <c r="E841" s="819">
        <v>10201846</v>
      </c>
      <c r="F841" s="816">
        <v>26363798</v>
      </c>
      <c r="G841" s="816">
        <v>2704005</v>
      </c>
      <c r="H841" s="820" t="str">
        <f>IF(G841="","",VLOOKUP(G841,ARANCEL!$B$5:$D$121,2,FALSE))</f>
        <v>PROVISORIO</v>
      </c>
      <c r="I841" s="821" t="s">
        <v>618</v>
      </c>
      <c r="J841" s="816">
        <v>1</v>
      </c>
      <c r="K841" s="822">
        <f>IF(G841="","",VLOOKUP(G841,ARANCEL!$B$5:$D$121,3,FALSE)*J841)</f>
        <v>3250</v>
      </c>
      <c r="L841" s="1210" t="s">
        <v>5292</v>
      </c>
      <c r="M841" s="1210">
        <v>4500235516</v>
      </c>
      <c r="N841" s="1210">
        <v>9400</v>
      </c>
    </row>
    <row r="842" spans="1:14" s="1092" customFormat="1" x14ac:dyDescent="0.25">
      <c r="A842" s="816" t="s">
        <v>305</v>
      </c>
      <c r="B842" s="817">
        <v>41710</v>
      </c>
      <c r="C842" s="818" t="s">
        <v>1063</v>
      </c>
      <c r="D842" s="816" t="s">
        <v>94</v>
      </c>
      <c r="E842" s="819">
        <v>10165808</v>
      </c>
      <c r="F842" s="816">
        <v>24254764</v>
      </c>
      <c r="G842" s="816">
        <v>2704015</v>
      </c>
      <c r="H842" s="820" t="str">
        <f>IF(G842="","",VLOOKUP(G842,ARANCEL!$B$5:$D$121,2,FALSE))</f>
        <v xml:space="preserve">CORONA IN CERAM </v>
      </c>
      <c r="I842" s="821" t="s">
        <v>613</v>
      </c>
      <c r="J842" s="816">
        <v>2</v>
      </c>
      <c r="K842" s="822">
        <f>IF(G842="","",VLOOKUP(G842,ARANCEL!$B$5:$D$121,3,FALSE)*J842)</f>
        <v>85466</v>
      </c>
      <c r="L842" s="1210" t="s">
        <v>3058</v>
      </c>
      <c r="M842" s="1210">
        <v>4500225672</v>
      </c>
      <c r="N842" s="1210">
        <v>8931</v>
      </c>
    </row>
    <row r="843" spans="1:14" s="1092" customFormat="1" x14ac:dyDescent="0.25">
      <c r="A843" s="816" t="s">
        <v>305</v>
      </c>
      <c r="B843" s="817">
        <v>41885</v>
      </c>
      <c r="C843" s="818" t="s">
        <v>1063</v>
      </c>
      <c r="D843" s="816" t="s">
        <v>94</v>
      </c>
      <c r="E843" s="819">
        <v>10251419</v>
      </c>
      <c r="F843" s="816">
        <v>28351003</v>
      </c>
      <c r="G843" s="816">
        <v>2704005</v>
      </c>
      <c r="H843" s="820" t="str">
        <f>IF(G843="","",VLOOKUP(G843,ARANCEL!$B$5:$D$121,2,FALSE))</f>
        <v>PROVISORIO</v>
      </c>
      <c r="I843" s="821" t="s">
        <v>323</v>
      </c>
      <c r="J843" s="816">
        <v>1</v>
      </c>
      <c r="K843" s="822">
        <f>IF(G843="","",VLOOKUP(G843,ARANCEL!$B$5:$D$121,3,FALSE)*J843)</f>
        <v>3250</v>
      </c>
      <c r="L843" s="1210" t="s">
        <v>6905</v>
      </c>
      <c r="M843" s="1210">
        <v>4500251394</v>
      </c>
      <c r="N843" s="1210" t="s">
        <v>7149</v>
      </c>
    </row>
    <row r="844" spans="1:14" s="1092" customFormat="1" x14ac:dyDescent="0.25">
      <c r="A844" s="816" t="s">
        <v>305</v>
      </c>
      <c r="B844" s="817">
        <v>41935</v>
      </c>
      <c r="C844" s="818" t="s">
        <v>1063</v>
      </c>
      <c r="D844" s="816" t="s">
        <v>94</v>
      </c>
      <c r="E844" s="819">
        <v>10251419</v>
      </c>
      <c r="F844" s="816">
        <v>28351003</v>
      </c>
      <c r="G844" s="816">
        <v>2704031</v>
      </c>
      <c r="H844" s="820" t="str">
        <f>IF(G844="","",VLOOKUP(G844,ARANCEL!$B$5:$D$121,2,FALSE))</f>
        <v xml:space="preserve">PERNO MUÑON METALICO </v>
      </c>
      <c r="I844" s="821" t="s">
        <v>323</v>
      </c>
      <c r="J844" s="816">
        <v>1</v>
      </c>
      <c r="K844" s="822">
        <f>IF(G844="","",VLOOKUP(G844,ARANCEL!$B$5:$D$121,3,FALSE)*J844)</f>
        <v>12246</v>
      </c>
      <c r="L844" s="1210" t="s">
        <v>8279</v>
      </c>
      <c r="M844" s="1210">
        <v>4500259067</v>
      </c>
      <c r="N844" s="1210" t="s">
        <v>8285</v>
      </c>
    </row>
    <row r="845" spans="1:14" s="1113" customFormat="1" x14ac:dyDescent="0.25">
      <c r="A845" s="816" t="s">
        <v>606</v>
      </c>
      <c r="B845" s="817">
        <v>41970</v>
      </c>
      <c r="C845" s="818" t="s">
        <v>1063</v>
      </c>
      <c r="D845" s="816" t="s">
        <v>94</v>
      </c>
      <c r="E845" s="819">
        <v>10251419</v>
      </c>
      <c r="F845" s="816">
        <v>28351003</v>
      </c>
      <c r="G845" s="816">
        <v>2704015</v>
      </c>
      <c r="H845" s="820" t="str">
        <f>IF(G845="","",VLOOKUP(G845,ARANCEL!$B$5:$D$121,2,FALSE))</f>
        <v xml:space="preserve">CORONA IN CERAM </v>
      </c>
      <c r="I845" s="821" t="s">
        <v>323</v>
      </c>
      <c r="J845" s="816">
        <v>1</v>
      </c>
      <c r="K845" s="822">
        <f>IF(G845="","",VLOOKUP(G845,ARANCEL!$B$5:$D$121,3,FALSE)*J845)</f>
        <v>42733</v>
      </c>
      <c r="L845" s="1210" t="s">
        <v>8256</v>
      </c>
      <c r="M845" s="1210">
        <v>4500265515</v>
      </c>
      <c r="N845" s="1210" t="s">
        <v>8951</v>
      </c>
    </row>
    <row r="846" spans="1:14" s="1103" customFormat="1" x14ac:dyDescent="0.25">
      <c r="A846" s="119" t="s">
        <v>606</v>
      </c>
      <c r="B846" s="164">
        <v>41995</v>
      </c>
      <c r="C846" s="118" t="s">
        <v>1063</v>
      </c>
      <c r="D846" s="119" t="s">
        <v>94</v>
      </c>
      <c r="E846" s="162">
        <v>10165808</v>
      </c>
      <c r="F846" s="119">
        <v>24254764</v>
      </c>
      <c r="G846" s="119">
        <v>2704003</v>
      </c>
      <c r="H846" s="120" t="str">
        <f>IF(G846="","",VLOOKUP(G846,ARANCEL!$B$5:$D$121,2,FALSE))</f>
        <v xml:space="preserve">CORONA PERIFERICA CON PERNO MUÑON COLADO </v>
      </c>
      <c r="I846" s="121" t="s">
        <v>329</v>
      </c>
      <c r="J846" s="119">
        <v>1</v>
      </c>
      <c r="K846" s="122">
        <f>IF(G846="","",VLOOKUP(G846,ARANCEL!$B$5:$D$121,3,FALSE)*J846)</f>
        <v>32612</v>
      </c>
      <c r="L846" s="1349" t="s">
        <v>9431</v>
      </c>
      <c r="M846" s="1349">
        <v>4500269293</v>
      </c>
      <c r="N846" s="1349" t="s">
        <v>9455</v>
      </c>
    </row>
    <row r="847" spans="1:14" s="1030" customFormat="1" x14ac:dyDescent="0.25">
      <c r="A847" s="119" t="s">
        <v>305</v>
      </c>
      <c r="B847" s="173">
        <v>41646</v>
      </c>
      <c r="C847" s="118" t="s">
        <v>2178</v>
      </c>
      <c r="D847" s="119" t="s">
        <v>97</v>
      </c>
      <c r="E847" s="162">
        <v>10168905</v>
      </c>
      <c r="F847" s="119">
        <v>24540634</v>
      </c>
      <c r="G847" s="119">
        <v>2705003</v>
      </c>
      <c r="H847" s="120" t="str">
        <f>IF(G847="","",VLOOKUP(G847,ARANCEL!$B$5:$D$121,2,FALSE))</f>
        <v>INCRUSTACION ESTETICA (ART-GLASS O CERAMICA)</v>
      </c>
      <c r="I847" s="121" t="s">
        <v>319</v>
      </c>
      <c r="J847" s="119">
        <v>1</v>
      </c>
      <c r="K847" s="122">
        <f>IF(G847="","",VLOOKUP(G847,ARANCEL!$B$5:$D$121,3,FALSE)*J847)</f>
        <v>15676</v>
      </c>
      <c r="L847" s="1229" t="s">
        <v>2842</v>
      </c>
      <c r="M847" s="1229">
        <v>4500216235</v>
      </c>
      <c r="N847" s="1229">
        <v>8408</v>
      </c>
    </row>
    <row r="848" spans="1:14" s="1103" customFormat="1" x14ac:dyDescent="0.25">
      <c r="A848" s="606" t="s">
        <v>305</v>
      </c>
      <c r="B848" s="615">
        <v>41989</v>
      </c>
      <c r="C848" s="118" t="s">
        <v>8924</v>
      </c>
      <c r="D848" s="119" t="s">
        <v>97</v>
      </c>
      <c r="E848" s="162">
        <v>10295747</v>
      </c>
      <c r="F848" s="119">
        <v>30070749</v>
      </c>
      <c r="G848" s="606">
        <v>2705003</v>
      </c>
      <c r="H848" s="120" t="str">
        <f>IF(G848="","",VLOOKUP(G848,ARANCEL!$B$5:$D$121,2,FALSE))</f>
        <v>INCRUSTACION ESTETICA (ART-GLASS O CERAMICA)</v>
      </c>
      <c r="I848" s="121" t="s">
        <v>317</v>
      </c>
      <c r="J848" s="119">
        <v>1</v>
      </c>
      <c r="K848" s="122">
        <f>IF(G848="","",VLOOKUP(G848,ARANCEL!$B$5:$D$121,3,FALSE)*J848)</f>
        <v>15676</v>
      </c>
      <c r="L848" s="1349" t="s">
        <v>9431</v>
      </c>
      <c r="M848" s="1349">
        <v>4500269293</v>
      </c>
      <c r="N848" s="1349" t="s">
        <v>9455</v>
      </c>
    </row>
    <row r="849" spans="1:14" s="1113" customFormat="1" x14ac:dyDescent="0.25">
      <c r="A849" s="816" t="s">
        <v>305</v>
      </c>
      <c r="B849" s="817">
        <v>41772</v>
      </c>
      <c r="C849" s="118" t="s">
        <v>1872</v>
      </c>
      <c r="D849" s="119" t="s">
        <v>92</v>
      </c>
      <c r="E849" s="162">
        <v>10198395</v>
      </c>
      <c r="F849" s="119">
        <v>25899096</v>
      </c>
      <c r="G849" s="816">
        <v>2704005</v>
      </c>
      <c r="H849" s="820" t="str">
        <f>IF(G849="","",VLOOKUP(G849,ARANCEL!$B$5:$D$121,2,FALSE))</f>
        <v>PROVISORIO</v>
      </c>
      <c r="I849" s="821" t="s">
        <v>340</v>
      </c>
      <c r="J849" s="816">
        <v>1</v>
      </c>
      <c r="K849" s="822">
        <f>IF(G849="","",VLOOKUP(G849,ARANCEL!$B$5:$D$121,3,FALSE)*J849)</f>
        <v>3250</v>
      </c>
      <c r="L849" s="1210" t="s">
        <v>5292</v>
      </c>
      <c r="M849" s="1210">
        <v>4500235516</v>
      </c>
      <c r="N849" s="1210">
        <v>9400</v>
      </c>
    </row>
    <row r="850" spans="1:14" s="1125" customFormat="1" x14ac:dyDescent="0.25">
      <c r="A850" s="816" t="s">
        <v>305</v>
      </c>
      <c r="B850" s="817">
        <v>41772</v>
      </c>
      <c r="C850" s="818" t="s">
        <v>1872</v>
      </c>
      <c r="D850" s="816" t="s">
        <v>92</v>
      </c>
      <c r="E850" s="819">
        <v>10198395</v>
      </c>
      <c r="F850" s="816">
        <v>25899096</v>
      </c>
      <c r="G850" s="816">
        <v>2704003</v>
      </c>
      <c r="H850" s="820" t="str">
        <f>IF(G850="","",VLOOKUP(G850,ARANCEL!$B$5:$D$121,2,FALSE))</f>
        <v xml:space="preserve">CORONA PERIFERICA CON PERNO MUÑON COLADO </v>
      </c>
      <c r="I850" s="821" t="s">
        <v>340</v>
      </c>
      <c r="J850" s="816">
        <v>1</v>
      </c>
      <c r="K850" s="822">
        <f>IF(G850="","",VLOOKUP(G850,ARANCEL!$B$5:$D$121,3,FALSE)*J850)</f>
        <v>32612</v>
      </c>
      <c r="L850" s="1210" t="s">
        <v>5292</v>
      </c>
      <c r="M850" s="1210">
        <v>4500235516</v>
      </c>
      <c r="N850" s="1210">
        <v>9400</v>
      </c>
    </row>
    <row r="851" spans="1:14" s="1122" customFormat="1" x14ac:dyDescent="0.25">
      <c r="A851" s="119" t="s">
        <v>305</v>
      </c>
      <c r="B851" s="164">
        <v>41808</v>
      </c>
      <c r="C851" s="118" t="s">
        <v>5177</v>
      </c>
      <c r="D851" s="119" t="s">
        <v>2162</v>
      </c>
      <c r="E851" s="162">
        <v>10212582</v>
      </c>
      <c r="F851" s="119">
        <v>26441920</v>
      </c>
      <c r="G851" s="119">
        <v>2704001</v>
      </c>
      <c r="H851" s="120" t="str">
        <f>IF(G851="","",VLOOKUP(G851,ARANCEL!$B$5:$D$121,2,FALSE))</f>
        <v xml:space="preserve">CORONA DE SUSTITUCION </v>
      </c>
      <c r="I851" s="121" t="s">
        <v>668</v>
      </c>
      <c r="J851" s="119">
        <v>1</v>
      </c>
      <c r="K851" s="122">
        <f>IF(G851="","",VLOOKUP(G851,ARANCEL!$B$5:$D$121,3,FALSE)*J851)</f>
        <v>25865</v>
      </c>
      <c r="L851" s="1229" t="s">
        <v>5742</v>
      </c>
      <c r="M851" s="1229">
        <v>4500239478</v>
      </c>
      <c r="N851" s="1229" t="s">
        <v>5757</v>
      </c>
    </row>
    <row r="852" spans="1:14" s="1125" customFormat="1" x14ac:dyDescent="0.25">
      <c r="A852" s="843" t="s">
        <v>313</v>
      </c>
      <c r="B852" s="817">
        <v>41808</v>
      </c>
      <c r="C852" s="818" t="s">
        <v>5177</v>
      </c>
      <c r="D852" s="816" t="s">
        <v>2162</v>
      </c>
      <c r="E852" s="819">
        <v>10212588</v>
      </c>
      <c r="F852" s="816">
        <v>26441920</v>
      </c>
      <c r="G852" s="816">
        <v>2704001</v>
      </c>
      <c r="H852" s="820" t="str">
        <f>IF(G852="","",VLOOKUP(G852,ARANCEL!$B$5:$D$121,2,FALSE))</f>
        <v xml:space="preserve">CORONA DE SUSTITUCION </v>
      </c>
      <c r="I852" s="821"/>
      <c r="J852" s="816">
        <v>1</v>
      </c>
      <c r="K852" s="822">
        <f>IF(G852="","",VLOOKUP(G852,ARANCEL!$B$5:$D$121,3,FALSE)*J852)</f>
        <v>25865</v>
      </c>
      <c r="L852" s="1210" t="s">
        <v>5742</v>
      </c>
      <c r="M852" s="1210">
        <v>4500239478</v>
      </c>
      <c r="N852" s="1210" t="s">
        <v>5757</v>
      </c>
    </row>
    <row r="853" spans="1:14" s="1030" customFormat="1" x14ac:dyDescent="0.25">
      <c r="A853" s="119" t="s">
        <v>305</v>
      </c>
      <c r="B853" s="164">
        <v>41818</v>
      </c>
      <c r="C853" s="118" t="s">
        <v>5177</v>
      </c>
      <c r="D853" s="119" t="s">
        <v>2162</v>
      </c>
      <c r="E853" s="162">
        <v>10212582</v>
      </c>
      <c r="F853" s="119">
        <v>26441920</v>
      </c>
      <c r="G853" s="119">
        <v>2704005</v>
      </c>
      <c r="H853" s="120" t="str">
        <f>IF(G853="","",VLOOKUP(G853,ARANCEL!$B$5:$D$121,2,FALSE))</f>
        <v>PROVISORIO</v>
      </c>
      <c r="I853" s="121" t="s">
        <v>668</v>
      </c>
      <c r="J853" s="119">
        <v>1</v>
      </c>
      <c r="K853" s="122">
        <f>IF(G853="","",VLOOKUP(G853,ARANCEL!$B$5:$D$121,3,FALSE)*J853)</f>
        <v>3250</v>
      </c>
      <c r="L853" s="1235" t="str">
        <f>IF(E853="","","IMPAGO")</f>
        <v>IMPAGO</v>
      </c>
      <c r="M853" s="1235" t="str">
        <f>IF(L853="IMPAGO","SIN O.C.","")</f>
        <v>SIN O.C.</v>
      </c>
      <c r="N853" s="1235" t="str">
        <f>IF(L853="IMPAGO","SIN FACT.","")</f>
        <v>SIN FACT.</v>
      </c>
    </row>
    <row r="854" spans="1:14" s="1092" customFormat="1" x14ac:dyDescent="0.25">
      <c r="A854" s="816" t="s">
        <v>305</v>
      </c>
      <c r="B854" s="817">
        <v>41701</v>
      </c>
      <c r="C854" s="818" t="s">
        <v>3202</v>
      </c>
      <c r="D854" s="816" t="s">
        <v>97</v>
      </c>
      <c r="E854" s="819">
        <v>10179339</v>
      </c>
      <c r="F854" s="816">
        <v>25329349</v>
      </c>
      <c r="G854" s="816">
        <v>2705003</v>
      </c>
      <c r="H854" s="820" t="str">
        <f>IF(G854="","",VLOOKUP(G854,ARANCEL!$B$5:$D$121,2,FALSE))</f>
        <v>INCRUSTACION ESTETICA (ART-GLASS O CERAMICA)</v>
      </c>
      <c r="I854" s="821" t="s">
        <v>322</v>
      </c>
      <c r="J854" s="816">
        <v>1</v>
      </c>
      <c r="K854" s="822">
        <f>IF(G854="","",VLOOKUP(G854,ARANCEL!$B$5:$D$121,3,FALSE)*J854)</f>
        <v>15676</v>
      </c>
      <c r="L854" s="1210" t="s">
        <v>3058</v>
      </c>
      <c r="M854" s="1210">
        <v>4500225672</v>
      </c>
      <c r="N854" s="1210">
        <v>8931</v>
      </c>
    </row>
    <row r="855" spans="1:14" s="986" customFormat="1" x14ac:dyDescent="0.25">
      <c r="A855" s="119" t="s">
        <v>305</v>
      </c>
      <c r="B855" s="164">
        <v>41719</v>
      </c>
      <c r="C855" s="118" t="s">
        <v>3202</v>
      </c>
      <c r="D855" s="119" t="s">
        <v>97</v>
      </c>
      <c r="E855" s="162">
        <v>10179339</v>
      </c>
      <c r="F855" s="119">
        <v>25329349</v>
      </c>
      <c r="G855" s="119">
        <v>2705003</v>
      </c>
      <c r="H855" s="120" t="str">
        <f>IF(G855="","",VLOOKUP(G855,ARANCEL!$B$5:$D$121,2,FALSE))</f>
        <v>INCRUSTACION ESTETICA (ART-GLASS O CERAMICA)</v>
      </c>
      <c r="I855" s="121" t="s">
        <v>632</v>
      </c>
      <c r="J855" s="119">
        <v>2</v>
      </c>
      <c r="K855" s="122">
        <f>IF(G855="","",VLOOKUP(G855,ARANCEL!$B$5:$D$121,3,FALSE)*J855)</f>
        <v>31352</v>
      </c>
      <c r="L855" s="1229" t="s">
        <v>3058</v>
      </c>
      <c r="M855" s="1229">
        <v>4500225672</v>
      </c>
      <c r="N855" s="1229">
        <v>8931</v>
      </c>
    </row>
    <row r="856" spans="1:14" s="1130" customFormat="1" x14ac:dyDescent="0.25">
      <c r="A856" s="816" t="s">
        <v>305</v>
      </c>
      <c r="B856" s="817">
        <v>41862</v>
      </c>
      <c r="C856" s="818" t="s">
        <v>6401</v>
      </c>
      <c r="D856" s="816" t="s">
        <v>91</v>
      </c>
      <c r="E856" s="819">
        <v>10241097</v>
      </c>
      <c r="F856" s="816">
        <v>27249130</v>
      </c>
      <c r="G856" s="816">
        <v>2704005</v>
      </c>
      <c r="H856" s="820" t="str">
        <f>IF(G856="","",VLOOKUP(G856,ARANCEL!$B$5:$D$121,2,FALSE))</f>
        <v>PROVISORIO</v>
      </c>
      <c r="I856" s="821" t="s">
        <v>335</v>
      </c>
      <c r="J856" s="816">
        <v>1</v>
      </c>
      <c r="K856" s="822">
        <f>IF(G856="","",VLOOKUP(G856,ARANCEL!$B$5:$D$121,3,FALSE)*J856)</f>
        <v>3250</v>
      </c>
      <c r="L856" s="1210" t="s">
        <v>7548</v>
      </c>
      <c r="M856" s="1210">
        <v>4500254864</v>
      </c>
      <c r="N856" s="1210" t="s">
        <v>7561</v>
      </c>
    </row>
    <row r="857" spans="1:14" s="1130" customFormat="1" x14ac:dyDescent="0.25">
      <c r="A857" s="824" t="s">
        <v>305</v>
      </c>
      <c r="B857" s="817">
        <v>41897</v>
      </c>
      <c r="C857" s="818" t="s">
        <v>6401</v>
      </c>
      <c r="D857" s="816" t="s">
        <v>91</v>
      </c>
      <c r="E857" s="819">
        <v>10241097</v>
      </c>
      <c r="F857" s="816">
        <v>27249130</v>
      </c>
      <c r="G857" s="816">
        <v>2704003</v>
      </c>
      <c r="H857" s="820" t="str">
        <f>IF(G857="","",VLOOKUP(G857,ARANCEL!$B$5:$D$121,2,FALSE))</f>
        <v xml:space="preserve">CORONA PERIFERICA CON PERNO MUÑON COLADO </v>
      </c>
      <c r="I857" s="821" t="s">
        <v>335</v>
      </c>
      <c r="J857" s="816">
        <v>1</v>
      </c>
      <c r="K857" s="822">
        <f>IF(G857="","",VLOOKUP(G857,ARANCEL!$B$5:$D$121,3,FALSE)*J857)</f>
        <v>32612</v>
      </c>
      <c r="L857" s="1210" t="s">
        <v>7548</v>
      </c>
      <c r="M857" s="1210">
        <v>4500254864</v>
      </c>
      <c r="N857" s="1210" t="s">
        <v>7561</v>
      </c>
    </row>
    <row r="858" spans="1:14" s="1130" customFormat="1" x14ac:dyDescent="0.25">
      <c r="A858" s="816" t="s">
        <v>305</v>
      </c>
      <c r="B858" s="817">
        <v>41926</v>
      </c>
      <c r="C858" s="818" t="s">
        <v>6401</v>
      </c>
      <c r="D858" s="816" t="s">
        <v>91</v>
      </c>
      <c r="E858" s="819">
        <v>10263775</v>
      </c>
      <c r="F858" s="816">
        <v>272249130</v>
      </c>
      <c r="G858" s="816">
        <v>2704003</v>
      </c>
      <c r="H858" s="820" t="str">
        <f>IF(G858="","",VLOOKUP(G858,ARANCEL!$B$5:$D$121,2,FALSE))</f>
        <v xml:space="preserve">CORONA PERIFERICA CON PERNO MUÑON COLADO </v>
      </c>
      <c r="I858" s="821"/>
      <c r="J858" s="816">
        <v>1</v>
      </c>
      <c r="K858" s="822">
        <f>IF(G858="","",VLOOKUP(G858,ARANCEL!$B$5:$D$121,3,FALSE)*J858)</f>
        <v>32612</v>
      </c>
      <c r="L858" s="1210" t="s">
        <v>8279</v>
      </c>
      <c r="M858" s="1210">
        <v>4500259067</v>
      </c>
      <c r="N858" s="1210" t="s">
        <v>8285</v>
      </c>
    </row>
    <row r="859" spans="1:14" s="1130" customFormat="1" x14ac:dyDescent="0.25">
      <c r="A859" s="816" t="s">
        <v>305</v>
      </c>
      <c r="B859" s="817">
        <v>41939</v>
      </c>
      <c r="C859" s="818" t="s">
        <v>4227</v>
      </c>
      <c r="D859" s="816" t="s">
        <v>957</v>
      </c>
      <c r="E859" s="819">
        <v>10271397</v>
      </c>
      <c r="F859" s="816">
        <v>24880935</v>
      </c>
      <c r="G859" s="816">
        <v>2708001</v>
      </c>
      <c r="H859" s="820" t="str">
        <f>IF(G859="","",VLOOKUP(G859,ARANCEL!$B$5:$D$121,2,FALSE))</f>
        <v xml:space="preserve">PLACA DE ORTODONCIA SIN TORNILLO </v>
      </c>
      <c r="I859" s="821"/>
      <c r="J859" s="816">
        <v>1</v>
      </c>
      <c r="K859" s="822">
        <f>IF(G859="","",VLOOKUP(G859,ARANCEL!$B$5:$D$121,3,FALSE)*J859)</f>
        <v>17997</v>
      </c>
      <c r="L859" s="1210" t="s">
        <v>8279</v>
      </c>
      <c r="M859" s="1210">
        <v>4500260678</v>
      </c>
      <c r="N859" s="1210" t="s">
        <v>8297</v>
      </c>
    </row>
    <row r="860" spans="1:14" s="1131" customFormat="1" x14ac:dyDescent="0.25">
      <c r="A860" s="816" t="s">
        <v>305</v>
      </c>
      <c r="B860" s="817">
        <v>41883</v>
      </c>
      <c r="C860" s="818" t="s">
        <v>6861</v>
      </c>
      <c r="D860" s="816" t="s">
        <v>2162</v>
      </c>
      <c r="E860" s="819">
        <v>10252571</v>
      </c>
      <c r="F860" s="816">
        <v>27953530</v>
      </c>
      <c r="G860" s="816">
        <v>2704005</v>
      </c>
      <c r="H860" s="820" t="str">
        <f>IF(G860="","",VLOOKUP(G860,ARANCEL!$B$5:$D$121,2,FALSE))</f>
        <v>PROVISORIO</v>
      </c>
      <c r="I860" s="821" t="s">
        <v>326</v>
      </c>
      <c r="J860" s="816">
        <v>1</v>
      </c>
      <c r="K860" s="822">
        <f>IF(G860="","",VLOOKUP(G860,ARANCEL!$B$5:$D$121,3,FALSE)*J860)</f>
        <v>3250</v>
      </c>
      <c r="L860" s="1210" t="s">
        <v>6905</v>
      </c>
      <c r="M860" s="1210">
        <v>4500251394</v>
      </c>
      <c r="N860" s="1210" t="s">
        <v>7149</v>
      </c>
    </row>
    <row r="861" spans="1:14" s="1132" customFormat="1" x14ac:dyDescent="0.25">
      <c r="A861" s="816" t="s">
        <v>305</v>
      </c>
      <c r="B861" s="817">
        <v>41904</v>
      </c>
      <c r="C861" s="818" t="s">
        <v>6861</v>
      </c>
      <c r="D861" s="816" t="s">
        <v>2162</v>
      </c>
      <c r="E861" s="819">
        <v>10252571</v>
      </c>
      <c r="F861" s="816">
        <v>27953530</v>
      </c>
      <c r="G861" s="816">
        <v>2704003</v>
      </c>
      <c r="H861" s="820" t="str">
        <f>IF(G861="","",VLOOKUP(G861,ARANCEL!$B$5:$D$121,2,FALSE))</f>
        <v xml:space="preserve">CORONA PERIFERICA CON PERNO MUÑON COLADO </v>
      </c>
      <c r="I861" s="821" t="s">
        <v>326</v>
      </c>
      <c r="J861" s="816">
        <v>1</v>
      </c>
      <c r="K861" s="822">
        <f>IF(G861="","",VLOOKUP(G861,ARANCEL!$B$5:$D$121,3,FALSE)*J861)</f>
        <v>32612</v>
      </c>
      <c r="L861" s="1210" t="s">
        <v>7548</v>
      </c>
      <c r="M861" s="1210">
        <v>4500254864</v>
      </c>
      <c r="N861" s="1210" t="s">
        <v>7561</v>
      </c>
    </row>
    <row r="862" spans="1:14" s="1131" customFormat="1" x14ac:dyDescent="0.25">
      <c r="A862" s="816" t="s">
        <v>305</v>
      </c>
      <c r="B862" s="817">
        <v>41556</v>
      </c>
      <c r="C862" s="818" t="s">
        <v>2177</v>
      </c>
      <c r="D862" s="816" t="s">
        <v>97</v>
      </c>
      <c r="E862" s="819">
        <v>10158066</v>
      </c>
      <c r="F862" s="816">
        <v>23049859</v>
      </c>
      <c r="G862" s="816">
        <v>2705003</v>
      </c>
      <c r="H862" s="820" t="str">
        <f>IF(G862="","",VLOOKUP(G862,ARANCEL!$B$5:$D$121,2,FALSE))</f>
        <v>INCRUSTACION ESTETICA (ART-GLASS O CERAMICA)</v>
      </c>
      <c r="I862" s="821" t="s">
        <v>337</v>
      </c>
      <c r="J862" s="816">
        <v>1</v>
      </c>
      <c r="K862" s="822">
        <f>IF(G862="","",VLOOKUP(G862,ARANCEL!$B$5:$D$121,3,FALSE)*J862)</f>
        <v>15676</v>
      </c>
      <c r="L862" s="1249" t="str">
        <f>IF(E862="","","IMPAGO")</f>
        <v>IMPAGO</v>
      </c>
      <c r="M862" s="1249" t="str">
        <f>IF(L862="IMPAGO","SIN O.C.","")</f>
        <v>SIN O.C.</v>
      </c>
      <c r="N862" s="1249" t="str">
        <f>IF(L862="IMPAGO","SIN FACT.","")</f>
        <v>SIN FACT.</v>
      </c>
    </row>
    <row r="863" spans="1:14" s="1112" customFormat="1" x14ac:dyDescent="0.25">
      <c r="A863" s="606" t="s">
        <v>305</v>
      </c>
      <c r="B863" s="615">
        <v>41730</v>
      </c>
      <c r="C863" s="607" t="s">
        <v>3163</v>
      </c>
      <c r="D863" s="606" t="s">
        <v>92</v>
      </c>
      <c r="E863" s="608">
        <v>10178997</v>
      </c>
      <c r="F863" s="606">
        <v>25306037</v>
      </c>
      <c r="G863" s="606">
        <v>2704003</v>
      </c>
      <c r="H863" s="820" t="str">
        <f>IF(G863="","",VLOOKUP(G863,ARANCEL!$B$5:$D$121,2,FALSE))</f>
        <v xml:space="preserve">CORONA PERIFERICA CON PERNO MUÑON COLADO </v>
      </c>
      <c r="I863" s="821" t="s">
        <v>309</v>
      </c>
      <c r="J863" s="816">
        <v>1</v>
      </c>
      <c r="K863" s="822">
        <f>IF(G863="","",VLOOKUP(G863,ARANCEL!$B$5:$D$121,3,FALSE)*J863)</f>
        <v>32612</v>
      </c>
      <c r="L863" s="1210" t="s">
        <v>4612</v>
      </c>
      <c r="M863" s="1210">
        <v>4500230028</v>
      </c>
      <c r="N863" s="1210">
        <v>9210</v>
      </c>
    </row>
    <row r="864" spans="1:14" s="1375" customFormat="1" x14ac:dyDescent="0.25">
      <c r="A864" s="606" t="s">
        <v>305</v>
      </c>
      <c r="B864" s="615">
        <v>42019</v>
      </c>
      <c r="C864" s="607" t="s">
        <v>9490</v>
      </c>
      <c r="D864" s="606" t="s">
        <v>1619</v>
      </c>
      <c r="E864" s="608">
        <v>10308140</v>
      </c>
      <c r="F864" s="606">
        <v>30417170</v>
      </c>
      <c r="G864" s="606">
        <v>2707001</v>
      </c>
      <c r="H864" s="820" t="str">
        <f>IF(G864="","",VLOOKUP(G864,ARANCEL!$B$5:$D$121,2,FALSE))</f>
        <v xml:space="preserve">PLANO DE RELAJACION </v>
      </c>
      <c r="I864" s="821" t="s">
        <v>306</v>
      </c>
      <c r="J864" s="816">
        <v>1</v>
      </c>
      <c r="K864" s="822">
        <f>IF(G864="","",VLOOKUP(G864,ARANCEL!$B$5:$D$121,3,FALSE)*J864)</f>
        <v>9221</v>
      </c>
      <c r="L864" s="1249" t="str">
        <f>IF(E864="","","IMPAGO")</f>
        <v>IMPAGO</v>
      </c>
      <c r="M864" s="1249" t="str">
        <f>IF(L864="IMPAGO","SIN O.C.","")</f>
        <v>SIN O.C.</v>
      </c>
      <c r="N864" s="1249" t="str">
        <f>IF(L864="IMPAGO","SIN FACT.","")</f>
        <v>SIN FACT.</v>
      </c>
    </row>
    <row r="865" spans="1:14" s="1131" customFormat="1" x14ac:dyDescent="0.25">
      <c r="A865" s="816" t="s">
        <v>305</v>
      </c>
      <c r="B865" s="817">
        <v>41983</v>
      </c>
      <c r="C865" s="818" t="s">
        <v>8778</v>
      </c>
      <c r="D865" s="816" t="s">
        <v>8779</v>
      </c>
      <c r="E865" s="819">
        <v>10292543</v>
      </c>
      <c r="F865" s="816">
        <v>29963212</v>
      </c>
      <c r="G865" s="816">
        <v>2705003</v>
      </c>
      <c r="H865" s="820" t="str">
        <f>IF(G865="","",VLOOKUP(G865,ARANCEL!$B$5:$D$121,2,FALSE))</f>
        <v>INCRUSTACION ESTETICA (ART-GLASS O CERAMICA)</v>
      </c>
      <c r="I865" s="821" t="s">
        <v>312</v>
      </c>
      <c r="J865" s="816">
        <v>1</v>
      </c>
      <c r="K865" s="822">
        <f>IF(G865="","",VLOOKUP(G865,ARANCEL!$B$5:$D$121,3,FALSE)*J865)</f>
        <v>15676</v>
      </c>
      <c r="L865" s="1249" t="str">
        <f>IF(E865="","","IMPAGO")</f>
        <v>IMPAGO</v>
      </c>
      <c r="M865" s="1249" t="str">
        <f>IF(L865="IMPAGO","SIN O.C.","")</f>
        <v>SIN O.C.</v>
      </c>
      <c r="N865" s="1249" t="str">
        <f>IF(L865="IMPAGO","SIN FACT.","")</f>
        <v>SIN FACT.</v>
      </c>
    </row>
    <row r="866" spans="1:14" s="1165" customFormat="1" x14ac:dyDescent="0.25">
      <c r="A866" s="816" t="s">
        <v>305</v>
      </c>
      <c r="B866" s="817">
        <v>41947</v>
      </c>
      <c r="C866" s="818" t="s">
        <v>8121</v>
      </c>
      <c r="D866" s="816" t="s">
        <v>95</v>
      </c>
      <c r="E866" s="819">
        <v>10276505</v>
      </c>
      <c r="F866" s="816">
        <v>28883132</v>
      </c>
      <c r="G866" s="816">
        <v>2705003</v>
      </c>
      <c r="H866" s="820" t="str">
        <f>IF(G866="","",VLOOKUP(G866,ARANCEL!$B$5:$D$121,2,FALSE))</f>
        <v>INCRUSTACION ESTETICA (ART-GLASS O CERAMICA)</v>
      </c>
      <c r="I866" s="821" t="s">
        <v>618</v>
      </c>
      <c r="J866" s="816">
        <v>1</v>
      </c>
      <c r="K866" s="822">
        <f>IF(G866="","",VLOOKUP(G866,ARANCEL!$B$5:$D$121,3,FALSE)*J866)</f>
        <v>15676</v>
      </c>
      <c r="L866" s="1210" t="s">
        <v>8279</v>
      </c>
      <c r="M866" s="1210">
        <v>4500260678</v>
      </c>
      <c r="N866" s="1210" t="s">
        <v>8297</v>
      </c>
    </row>
    <row r="867" spans="1:14" s="917" customFormat="1" x14ac:dyDescent="0.25">
      <c r="A867" s="119" t="s">
        <v>305</v>
      </c>
      <c r="B867" s="164">
        <v>41649</v>
      </c>
      <c r="C867" s="118" t="s">
        <v>2173</v>
      </c>
      <c r="D867" s="119" t="s">
        <v>96</v>
      </c>
      <c r="E867" s="162">
        <v>10168820</v>
      </c>
      <c r="F867" s="119">
        <v>23533931</v>
      </c>
      <c r="G867" s="119">
        <v>2704003</v>
      </c>
      <c r="H867" s="120" t="str">
        <f>IF(G867="","",VLOOKUP(G867,ARANCEL!$B$5:$D$121,2,FALSE))</f>
        <v xml:space="preserve">CORONA PERIFERICA CON PERNO MUÑON COLADO </v>
      </c>
      <c r="I867" s="121" t="s">
        <v>308</v>
      </c>
      <c r="J867" s="119">
        <v>1</v>
      </c>
      <c r="K867" s="122">
        <f>IF(G867="","",VLOOKUP(G867,ARANCEL!$B$5:$D$121,3,FALSE)*J867)</f>
        <v>32612</v>
      </c>
      <c r="L867" s="1229" t="s">
        <v>2842</v>
      </c>
      <c r="M867" s="1229">
        <v>4500216235</v>
      </c>
      <c r="N867" s="1229">
        <v>8408</v>
      </c>
    </row>
    <row r="868" spans="1:14" s="1134" customFormat="1" x14ac:dyDescent="0.25">
      <c r="A868" s="816" t="s">
        <v>305</v>
      </c>
      <c r="B868" s="817">
        <v>41695</v>
      </c>
      <c r="C868" s="818" t="s">
        <v>2173</v>
      </c>
      <c r="D868" s="816" t="s">
        <v>96</v>
      </c>
      <c r="E868" s="819">
        <v>10162115</v>
      </c>
      <c r="F868" s="816">
        <v>23533931</v>
      </c>
      <c r="G868" s="816">
        <v>2704003</v>
      </c>
      <c r="H868" s="820" t="str">
        <f>IF(G868="","",VLOOKUP(G868,ARANCEL!$B$5:$D$121,2,FALSE))</f>
        <v xml:space="preserve">CORONA PERIFERICA CON PERNO MUÑON COLADO </v>
      </c>
      <c r="I868" s="821" t="s">
        <v>308</v>
      </c>
      <c r="J868" s="816">
        <v>1</v>
      </c>
      <c r="K868" s="822">
        <f>IF(G868="","",VLOOKUP(G868,ARANCEL!$B$5:$D$121,3,FALSE)*J868)</f>
        <v>32612</v>
      </c>
      <c r="L868" s="1210" t="s">
        <v>4612</v>
      </c>
      <c r="M868" s="1210">
        <v>4500230028</v>
      </c>
      <c r="N868" s="1210">
        <v>9210</v>
      </c>
    </row>
    <row r="869" spans="1:14" s="1134" customFormat="1" x14ac:dyDescent="0.25">
      <c r="A869" s="816" t="s">
        <v>305</v>
      </c>
      <c r="B869" s="817">
        <v>41736</v>
      </c>
      <c r="C869" s="818" t="s">
        <v>3869</v>
      </c>
      <c r="D869" s="816" t="s">
        <v>2162</v>
      </c>
      <c r="E869" s="819">
        <v>10187486</v>
      </c>
      <c r="F869" s="816">
        <v>25436096</v>
      </c>
      <c r="G869" s="816">
        <v>2704001</v>
      </c>
      <c r="H869" s="820" t="str">
        <f>IF(G869="","",VLOOKUP(G869,ARANCEL!$B$5:$D$121,2,FALSE))</f>
        <v xml:space="preserve">CORONA DE SUSTITUCION </v>
      </c>
      <c r="I869" s="821" t="s">
        <v>329</v>
      </c>
      <c r="J869" s="816">
        <v>1</v>
      </c>
      <c r="K869" s="822">
        <f>IF(G869="","",VLOOKUP(G869,ARANCEL!$B$5:$D$121,3,FALSE)*J869)</f>
        <v>25865</v>
      </c>
      <c r="L869" s="1210" t="s">
        <v>4612</v>
      </c>
      <c r="M869" s="1210">
        <v>4500230031</v>
      </c>
      <c r="N869" s="1210">
        <v>9211</v>
      </c>
    </row>
    <row r="870" spans="1:14" s="1134" customFormat="1" x14ac:dyDescent="0.25">
      <c r="A870" s="816" t="s">
        <v>305</v>
      </c>
      <c r="B870" s="817">
        <v>41737</v>
      </c>
      <c r="C870" s="818" t="s">
        <v>3869</v>
      </c>
      <c r="D870" s="816" t="s">
        <v>2162</v>
      </c>
      <c r="E870" s="819">
        <v>10187486</v>
      </c>
      <c r="F870" s="816">
        <v>25436096</v>
      </c>
      <c r="G870" s="816">
        <v>2704005</v>
      </c>
      <c r="H870" s="820" t="str">
        <f>IF(G870="","",VLOOKUP(G870,ARANCEL!$B$5:$D$121,2,FALSE))</f>
        <v>PROVISORIO</v>
      </c>
      <c r="I870" s="821" t="s">
        <v>325</v>
      </c>
      <c r="J870" s="816">
        <v>1</v>
      </c>
      <c r="K870" s="822">
        <f>IF(G870="","",VLOOKUP(G870,ARANCEL!$B$5:$D$121,3,FALSE)*J870)</f>
        <v>3250</v>
      </c>
      <c r="L870" s="1210" t="s">
        <v>4612</v>
      </c>
      <c r="M870" s="1210">
        <v>4500230031</v>
      </c>
      <c r="N870" s="1210">
        <v>9211</v>
      </c>
    </row>
    <row r="871" spans="1:14" s="1185" customFormat="1" x14ac:dyDescent="0.25">
      <c r="A871" s="816" t="s">
        <v>305</v>
      </c>
      <c r="B871" s="817">
        <v>41888</v>
      </c>
      <c r="C871" s="818" t="s">
        <v>6860</v>
      </c>
      <c r="D871" s="816" t="s">
        <v>1619</v>
      </c>
      <c r="E871" s="819">
        <v>10251989</v>
      </c>
      <c r="F871" s="816">
        <v>28269879</v>
      </c>
      <c r="G871" s="816">
        <v>2707001</v>
      </c>
      <c r="H871" s="820" t="str">
        <f>IF(G871="","",VLOOKUP(G871,ARANCEL!$B$5:$D$121,2,FALSE))</f>
        <v xml:space="preserve">PLANO DE RELAJACION </v>
      </c>
      <c r="I871" s="821" t="s">
        <v>306</v>
      </c>
      <c r="J871" s="816">
        <v>1</v>
      </c>
      <c r="K871" s="822">
        <f>IF(G871="","",VLOOKUP(G871,ARANCEL!$B$5:$D$121,3,FALSE)*J871)</f>
        <v>9221</v>
      </c>
      <c r="L871" s="1210" t="s">
        <v>6905</v>
      </c>
      <c r="M871" s="1210">
        <v>4500251394</v>
      </c>
      <c r="N871" s="1210" t="s">
        <v>7149</v>
      </c>
    </row>
    <row r="872" spans="1:14" s="1134" customFormat="1" x14ac:dyDescent="0.25">
      <c r="A872" s="843" t="s">
        <v>313</v>
      </c>
      <c r="B872" s="823">
        <v>41730</v>
      </c>
      <c r="C872" s="818" t="s">
        <v>4610</v>
      </c>
      <c r="D872" s="816" t="s">
        <v>4611</v>
      </c>
      <c r="E872" s="819">
        <v>10169515</v>
      </c>
      <c r="F872" s="816">
        <v>23909770</v>
      </c>
      <c r="G872" s="816">
        <v>2706009</v>
      </c>
      <c r="H872" s="820" t="str">
        <f>IF(G872="","",VLOOKUP(G872,ARANCEL!$B$5:$D$121,2,FALSE))</f>
        <v xml:space="preserve">PUENTE REMOVIBLE METALICO </v>
      </c>
      <c r="I872" s="821"/>
      <c r="J872" s="816">
        <v>1</v>
      </c>
      <c r="K872" s="822">
        <f>IF(G872="","",VLOOKUP(G872,ARANCEL!$B$5:$D$121,3,FALSE)*J872)</f>
        <v>17993</v>
      </c>
      <c r="L872" s="1210" t="s">
        <v>4612</v>
      </c>
      <c r="M872" s="1210">
        <v>4500230028</v>
      </c>
      <c r="N872" s="1210">
        <v>9210</v>
      </c>
    </row>
    <row r="873" spans="1:14" s="1185" customFormat="1" x14ac:dyDescent="0.25">
      <c r="A873" s="816" t="s">
        <v>305</v>
      </c>
      <c r="B873" s="817">
        <v>41956</v>
      </c>
      <c r="C873" s="818" t="s">
        <v>8349</v>
      </c>
      <c r="D873" s="816" t="s">
        <v>957</v>
      </c>
      <c r="E873" s="819">
        <v>10280451</v>
      </c>
      <c r="F873" s="816">
        <v>27779231</v>
      </c>
      <c r="G873" s="816">
        <v>2708001</v>
      </c>
      <c r="H873" s="820" t="str">
        <f>IF(G873="","",VLOOKUP(G873,ARANCEL!$B$5:$D$121,2,FALSE))</f>
        <v xml:space="preserve">PLACA DE ORTODONCIA SIN TORNILLO </v>
      </c>
      <c r="I873" s="821" t="s">
        <v>306</v>
      </c>
      <c r="J873" s="816">
        <v>1</v>
      </c>
      <c r="K873" s="822">
        <f>IF(G873="","",VLOOKUP(G873,ARANCEL!$B$5:$D$121,3,FALSE)*J873)</f>
        <v>17997</v>
      </c>
      <c r="L873" s="1210" t="s">
        <v>8256</v>
      </c>
      <c r="M873" s="1210">
        <v>4500265515</v>
      </c>
      <c r="N873" s="1210" t="s">
        <v>8951</v>
      </c>
    </row>
    <row r="874" spans="1:14" s="1202" customFormat="1" x14ac:dyDescent="0.25">
      <c r="A874" s="816" t="s">
        <v>305</v>
      </c>
      <c r="B874" s="817">
        <v>41701</v>
      </c>
      <c r="C874" s="818" t="s">
        <v>3164</v>
      </c>
      <c r="D874" s="816" t="s">
        <v>2181</v>
      </c>
      <c r="E874" s="819">
        <v>10179236</v>
      </c>
      <c r="F874" s="816">
        <v>25079177</v>
      </c>
      <c r="G874" s="816">
        <v>2705003</v>
      </c>
      <c r="H874" s="820" t="str">
        <f>IF(G874="","",VLOOKUP(G874,ARANCEL!$B$5:$D$121,2,FALSE))</f>
        <v>INCRUSTACION ESTETICA (ART-GLASS O CERAMICA)</v>
      </c>
      <c r="I874" s="821" t="s">
        <v>318</v>
      </c>
      <c r="J874" s="816">
        <v>1</v>
      </c>
      <c r="K874" s="822">
        <f>IF(G874="","",VLOOKUP(G874,ARANCEL!$B$5:$D$121,3,FALSE)*J874)</f>
        <v>15676</v>
      </c>
      <c r="L874" s="1210" t="s">
        <v>3438</v>
      </c>
      <c r="M874" s="1210">
        <v>4500220802</v>
      </c>
      <c r="N874" s="1210">
        <v>8634</v>
      </c>
    </row>
    <row r="875" spans="1:14" s="1202" customFormat="1" x14ac:dyDescent="0.25">
      <c r="A875" s="816" t="s">
        <v>305</v>
      </c>
      <c r="B875" s="817">
        <v>41771</v>
      </c>
      <c r="C875" s="818" t="s">
        <v>805</v>
      </c>
      <c r="D875" s="816" t="s">
        <v>92</v>
      </c>
      <c r="E875" s="819">
        <v>10197632</v>
      </c>
      <c r="F875" s="816">
        <v>26093022</v>
      </c>
      <c r="G875" s="816">
        <v>2704005</v>
      </c>
      <c r="H875" s="820" t="str">
        <f>IF(G875="","",VLOOKUP(G875,ARANCEL!$B$5:$D$121,2,FALSE))</f>
        <v>PROVISORIO</v>
      </c>
      <c r="I875" s="821" t="s">
        <v>337</v>
      </c>
      <c r="J875" s="816">
        <v>1</v>
      </c>
      <c r="K875" s="822">
        <f>IF(G875="","",VLOOKUP(G875,ARANCEL!$B$5:$D$121,3,FALSE)*J875)</f>
        <v>3250</v>
      </c>
      <c r="L875" s="1210" t="s">
        <v>5292</v>
      </c>
      <c r="M875" s="1210">
        <v>4500235516</v>
      </c>
      <c r="N875" s="1210">
        <v>9400</v>
      </c>
    </row>
    <row r="876" spans="1:14" s="1202" customFormat="1" x14ac:dyDescent="0.25">
      <c r="A876" s="816" t="s">
        <v>305</v>
      </c>
      <c r="B876" s="817">
        <v>41803</v>
      </c>
      <c r="C876" s="818" t="s">
        <v>805</v>
      </c>
      <c r="D876" s="816" t="s">
        <v>92</v>
      </c>
      <c r="E876" s="819">
        <v>10197632</v>
      </c>
      <c r="F876" s="816">
        <v>26093022</v>
      </c>
      <c r="G876" s="816">
        <v>2704003</v>
      </c>
      <c r="H876" s="820" t="str">
        <f>IF(G876="","",VLOOKUP(G876,ARANCEL!$B$5:$D$121,2,FALSE))</f>
        <v xml:space="preserve">CORONA PERIFERICA CON PERNO MUÑON COLADO </v>
      </c>
      <c r="I876" s="821" t="s">
        <v>337</v>
      </c>
      <c r="J876" s="816">
        <v>1</v>
      </c>
      <c r="K876" s="822">
        <f>IF(G876="","",VLOOKUP(G876,ARANCEL!$B$5:$D$121,3,FALSE)*J876)</f>
        <v>32612</v>
      </c>
      <c r="L876" s="1210" t="s">
        <v>5742</v>
      </c>
      <c r="M876" s="1210">
        <v>4500239478</v>
      </c>
      <c r="N876" s="1210" t="s">
        <v>5757</v>
      </c>
    </row>
    <row r="877" spans="1:14" s="1341" customFormat="1" x14ac:dyDescent="0.25">
      <c r="A877" s="843" t="s">
        <v>313</v>
      </c>
      <c r="B877" s="817">
        <v>41807</v>
      </c>
      <c r="C877" s="818" t="s">
        <v>805</v>
      </c>
      <c r="D877" s="816" t="s">
        <v>6078</v>
      </c>
      <c r="E877" s="819">
        <v>10212281</v>
      </c>
      <c r="F877" s="816">
        <v>26093022</v>
      </c>
      <c r="G877" s="816">
        <v>2704003</v>
      </c>
      <c r="H877" s="820" t="str">
        <f>IF(G877="","",VLOOKUP(G877,ARANCEL!$B$5:$D$121,2,FALSE))</f>
        <v xml:space="preserve">CORONA PERIFERICA CON PERNO MUÑON COLADO </v>
      </c>
      <c r="I877" s="821"/>
      <c r="J877" s="816">
        <v>1</v>
      </c>
      <c r="K877" s="822">
        <f>IF(G877="","",VLOOKUP(G877,ARANCEL!$B$5:$D$121,3,FALSE)*J877)</f>
        <v>32612</v>
      </c>
      <c r="L877" s="1210" t="s">
        <v>6017</v>
      </c>
      <c r="M877" s="1210">
        <v>4500243713</v>
      </c>
      <c r="N877" s="1210">
        <v>9796</v>
      </c>
    </row>
    <row r="878" spans="1:14" s="1341" customFormat="1" x14ac:dyDescent="0.25">
      <c r="A878" s="843" t="s">
        <v>305</v>
      </c>
      <c r="B878" s="1361">
        <v>41654.90902777778</v>
      </c>
      <c r="C878" s="1172" t="s">
        <v>2167</v>
      </c>
      <c r="D878" s="843" t="s">
        <v>97</v>
      </c>
      <c r="E878" s="904">
        <v>10168002</v>
      </c>
      <c r="F878" s="843">
        <v>18853075</v>
      </c>
      <c r="G878" s="843">
        <v>2704003</v>
      </c>
      <c r="H878" s="1146" t="str">
        <f>IF(G878="","",VLOOKUP(G878,ARANCEL!$B$5:$D$121,2,FALSE))</f>
        <v xml:space="preserve">CORONA PERIFERICA CON PERNO MUÑON COLADO </v>
      </c>
      <c r="I878" s="905" t="s">
        <v>325</v>
      </c>
      <c r="J878" s="843">
        <v>1</v>
      </c>
      <c r="K878" s="1370">
        <f>IF(G878="","",VLOOKUP(G878,ARANCEL!$B$5:$D$121,3,FALSE)*J878)</f>
        <v>32612</v>
      </c>
      <c r="L878" s="1296" t="s">
        <v>597</v>
      </c>
      <c r="M878" s="1296">
        <v>4500211695</v>
      </c>
      <c r="N878" s="1296">
        <v>8207</v>
      </c>
    </row>
    <row r="879" spans="1:14" s="1341" customFormat="1" x14ac:dyDescent="0.25">
      <c r="A879" s="843" t="s">
        <v>305</v>
      </c>
      <c r="B879" s="1361">
        <v>41654.909050925926</v>
      </c>
      <c r="C879" s="1172" t="s">
        <v>2167</v>
      </c>
      <c r="D879" s="843" t="s">
        <v>97</v>
      </c>
      <c r="E879" s="904">
        <v>10168003</v>
      </c>
      <c r="F879" s="843">
        <v>24417296</v>
      </c>
      <c r="G879" s="843">
        <v>2704003</v>
      </c>
      <c r="H879" s="1146" t="str">
        <f>IF(G879="","",VLOOKUP(G879,ARANCEL!$B$5:$D$121,2,FALSE))</f>
        <v xml:space="preserve">CORONA PERIFERICA CON PERNO MUÑON COLADO </v>
      </c>
      <c r="I879" s="905" t="s">
        <v>329</v>
      </c>
      <c r="J879" s="843">
        <v>1</v>
      </c>
      <c r="K879" s="1370">
        <f>IF(G879="","",VLOOKUP(G879,ARANCEL!$B$5:$D$121,3,FALSE)*J879)</f>
        <v>32612</v>
      </c>
      <c r="L879" s="1296" t="s">
        <v>597</v>
      </c>
      <c r="M879" s="1296">
        <v>4500211695</v>
      </c>
      <c r="N879" s="1296">
        <v>8207</v>
      </c>
    </row>
    <row r="880" spans="1:14" s="1341" customFormat="1" x14ac:dyDescent="0.25">
      <c r="A880" s="816" t="s">
        <v>305</v>
      </c>
      <c r="B880" s="817">
        <v>41802</v>
      </c>
      <c r="C880" s="818" t="s">
        <v>6434</v>
      </c>
      <c r="D880" s="816" t="s">
        <v>2162</v>
      </c>
      <c r="E880" s="819">
        <v>10211867</v>
      </c>
      <c r="F880" s="816">
        <v>26722239</v>
      </c>
      <c r="G880" s="816">
        <v>2704005</v>
      </c>
      <c r="H880" s="820" t="str">
        <f>IF(G880="","",VLOOKUP(G880,ARANCEL!$B$5:$D$121,2,FALSE))</f>
        <v>PROVISORIO</v>
      </c>
      <c r="I880" s="821" t="s">
        <v>311</v>
      </c>
      <c r="J880" s="816">
        <v>1</v>
      </c>
      <c r="K880" s="822">
        <f>IF(G880="","",VLOOKUP(G880,ARANCEL!$B$5:$D$121,3,FALSE)*J880)</f>
        <v>3250</v>
      </c>
      <c r="L880" s="1210" t="s">
        <v>5742</v>
      </c>
      <c r="M880" s="1210">
        <v>4500239478</v>
      </c>
      <c r="N880" s="1210" t="s">
        <v>5757</v>
      </c>
    </row>
    <row r="881" spans="1:14" s="1341" customFormat="1" x14ac:dyDescent="0.25">
      <c r="A881" s="824" t="s">
        <v>305</v>
      </c>
      <c r="B881" s="817">
        <v>41844</v>
      </c>
      <c r="C881" s="818" t="s">
        <v>6434</v>
      </c>
      <c r="D881" s="816" t="s">
        <v>2162</v>
      </c>
      <c r="E881" s="819">
        <v>10211867</v>
      </c>
      <c r="F881" s="816">
        <v>26722239</v>
      </c>
      <c r="G881" s="816">
        <v>2704001</v>
      </c>
      <c r="H881" s="820" t="str">
        <f>IF(G881="","",VLOOKUP(G881,ARANCEL!$B$5:$D$121,2,FALSE))</f>
        <v xml:space="preserve">CORONA DE SUSTITUCION </v>
      </c>
      <c r="I881" s="821" t="s">
        <v>311</v>
      </c>
      <c r="J881" s="816">
        <v>1</v>
      </c>
      <c r="K881" s="822">
        <f>IF(G881="","",VLOOKUP(G881,ARANCEL!$B$5:$D$121,3,FALSE)*J881)</f>
        <v>25865</v>
      </c>
      <c r="L881" s="1210" t="s">
        <v>6017</v>
      </c>
      <c r="M881" s="1210">
        <v>4500243713</v>
      </c>
      <c r="N881" s="1210">
        <v>9796</v>
      </c>
    </row>
    <row r="882" spans="1:14" s="1134" customFormat="1" x14ac:dyDescent="0.25">
      <c r="A882" s="816" t="s">
        <v>305</v>
      </c>
      <c r="B882" s="817">
        <v>41661</v>
      </c>
      <c r="C882" s="818" t="s">
        <v>2163</v>
      </c>
      <c r="D882" s="816" t="s">
        <v>2162</v>
      </c>
      <c r="E882" s="819">
        <v>10161191</v>
      </c>
      <c r="F882" s="816">
        <v>23459406</v>
      </c>
      <c r="G882" s="816">
        <v>2704001</v>
      </c>
      <c r="H882" s="820" t="str">
        <f>IF(G882="","",VLOOKUP(G882,ARANCEL!$B$5:$D$121,2,FALSE))</f>
        <v xml:space="preserve">CORONA DE SUSTITUCION </v>
      </c>
      <c r="I882" s="821" t="s">
        <v>312</v>
      </c>
      <c r="J882" s="816">
        <v>1</v>
      </c>
      <c r="K882" s="822">
        <f>IF(G882="","",VLOOKUP(G882,ARANCEL!$B$5:$D$121,3,FALSE)*J882)</f>
        <v>25865</v>
      </c>
      <c r="L882" s="1210" t="s">
        <v>2842</v>
      </c>
      <c r="M882" s="1210">
        <v>4500216235</v>
      </c>
      <c r="N882" s="1210">
        <v>8408</v>
      </c>
    </row>
    <row r="883" spans="1:14" s="1134" customFormat="1" x14ac:dyDescent="0.25">
      <c r="A883" s="816" t="s">
        <v>305</v>
      </c>
      <c r="B883" s="817">
        <v>41662</v>
      </c>
      <c r="C883" s="818" t="s">
        <v>2161</v>
      </c>
      <c r="D883" s="816" t="s">
        <v>93</v>
      </c>
      <c r="E883" s="819">
        <v>10170689</v>
      </c>
      <c r="F883" s="816">
        <v>22736550</v>
      </c>
      <c r="G883" s="816">
        <v>2705003</v>
      </c>
      <c r="H883" s="820" t="str">
        <f>IF(G883="","",VLOOKUP(G883,ARANCEL!$B$5:$D$121,2,FALSE))</f>
        <v>INCRUSTACION ESTETICA (ART-GLASS O CERAMICA)</v>
      </c>
      <c r="I883" s="821" t="s">
        <v>316</v>
      </c>
      <c r="J883" s="816">
        <v>1</v>
      </c>
      <c r="K883" s="822">
        <f>IF(G883="","",VLOOKUP(G883,ARANCEL!$B$5:$D$121,3,FALSE)*J883)</f>
        <v>15676</v>
      </c>
      <c r="L883" s="1210" t="s">
        <v>2842</v>
      </c>
      <c r="M883" s="1210">
        <v>4500216239</v>
      </c>
      <c r="N883" s="1210">
        <v>8410</v>
      </c>
    </row>
    <row r="884" spans="1:14" s="1375" customFormat="1" x14ac:dyDescent="0.25">
      <c r="A884" s="816" t="s">
        <v>305</v>
      </c>
      <c r="B884" s="817">
        <v>41999</v>
      </c>
      <c r="C884" s="118" t="s">
        <v>9101</v>
      </c>
      <c r="D884" s="119" t="s">
        <v>92</v>
      </c>
      <c r="E884" s="162">
        <v>10299726</v>
      </c>
      <c r="F884" s="119">
        <v>30096700</v>
      </c>
      <c r="G884" s="816">
        <v>2707001</v>
      </c>
      <c r="H884" s="820" t="str">
        <f>IF(G884="","",VLOOKUP(G884,ARANCEL!$B$5:$D$121,2,FALSE))</f>
        <v xml:space="preserve">PLANO DE RELAJACION </v>
      </c>
      <c r="I884" s="821" t="s">
        <v>306</v>
      </c>
      <c r="J884" s="816">
        <v>1</v>
      </c>
      <c r="K884" s="822">
        <f>IF(G884="","",VLOOKUP(G884,ARANCEL!$B$5:$D$121,3,FALSE)*J884)</f>
        <v>9221</v>
      </c>
      <c r="L884" s="1350" t="s">
        <v>9431</v>
      </c>
      <c r="M884" s="1350">
        <v>4500269293</v>
      </c>
      <c r="N884" s="1350" t="s">
        <v>9455</v>
      </c>
    </row>
    <row r="885" spans="1:14" s="1375" customFormat="1" x14ac:dyDescent="0.25">
      <c r="A885" s="816" t="s">
        <v>305</v>
      </c>
      <c r="B885" s="817">
        <v>41795</v>
      </c>
      <c r="C885" s="818" t="s">
        <v>5029</v>
      </c>
      <c r="D885" s="816" t="s">
        <v>91</v>
      </c>
      <c r="E885" s="819">
        <v>10208239</v>
      </c>
      <c r="F885" s="816">
        <v>25159328</v>
      </c>
      <c r="G885" s="816">
        <v>2704005</v>
      </c>
      <c r="H885" s="820" t="str">
        <f>IF(G885="","",VLOOKUP(G885,ARANCEL!$B$5:$D$121,2,FALSE))</f>
        <v>PROVISORIO</v>
      </c>
      <c r="I885" s="821" t="s">
        <v>315</v>
      </c>
      <c r="J885" s="816">
        <v>1</v>
      </c>
      <c r="K885" s="822">
        <f>IF(G885="","",VLOOKUP(G885,ARANCEL!$B$5:$D$121,3,FALSE)*J885)</f>
        <v>3250</v>
      </c>
      <c r="L885" s="1210" t="s">
        <v>5742</v>
      </c>
      <c r="M885" s="1210">
        <v>4500239478</v>
      </c>
      <c r="N885" s="1210" t="s">
        <v>5757</v>
      </c>
    </row>
    <row r="886" spans="1:14" s="1375" customFormat="1" x14ac:dyDescent="0.25">
      <c r="A886" s="816" t="s">
        <v>305</v>
      </c>
      <c r="B886" s="817">
        <v>41827</v>
      </c>
      <c r="C886" s="118" t="s">
        <v>5029</v>
      </c>
      <c r="D886" s="119" t="s">
        <v>91</v>
      </c>
      <c r="E886" s="162">
        <v>10208239</v>
      </c>
      <c r="F886" s="119">
        <v>25159328</v>
      </c>
      <c r="G886" s="816">
        <v>2705003</v>
      </c>
      <c r="H886" s="820" t="str">
        <f>IF(G886="","",VLOOKUP(G886,ARANCEL!$B$5:$D$121,2,FALSE))</f>
        <v>INCRUSTACION ESTETICA (ART-GLASS O CERAMICA)</v>
      </c>
      <c r="I886" s="821" t="s">
        <v>618</v>
      </c>
      <c r="J886" s="816">
        <v>1</v>
      </c>
      <c r="K886" s="822">
        <f>IF(G886="","",VLOOKUP(G886,ARANCEL!$B$5:$D$121,3,FALSE)*J886)</f>
        <v>15676</v>
      </c>
      <c r="L886" s="1210" t="s">
        <v>5742</v>
      </c>
      <c r="M886" s="1210">
        <v>4500239478</v>
      </c>
      <c r="N886" s="1210" t="s">
        <v>5757</v>
      </c>
    </row>
    <row r="887" spans="1:14" s="1134" customFormat="1" x14ac:dyDescent="0.25">
      <c r="A887" s="606" t="s">
        <v>305</v>
      </c>
      <c r="B887" s="615">
        <v>41867</v>
      </c>
      <c r="C887" s="607" t="s">
        <v>6429</v>
      </c>
      <c r="D887" s="606" t="s">
        <v>95</v>
      </c>
      <c r="E887" s="608">
        <v>10241129</v>
      </c>
      <c r="F887" s="606">
        <v>27903354</v>
      </c>
      <c r="G887" s="606">
        <v>2705003</v>
      </c>
      <c r="H887" s="120" t="str">
        <f>IF(G887="","",VLOOKUP(G887,ARANCEL!$B$5:$D$121,2,FALSE))</f>
        <v>INCRUSTACION ESTETICA (ART-GLASS O CERAMICA)</v>
      </c>
      <c r="I887" s="821" t="s">
        <v>312</v>
      </c>
      <c r="J887" s="816">
        <v>1</v>
      </c>
      <c r="K887" s="822">
        <f>IF(G887="","",VLOOKUP(G887,ARANCEL!$B$5:$D$121,3,FALSE)*J887)</f>
        <v>15676</v>
      </c>
      <c r="L887" s="1210" t="s">
        <v>6905</v>
      </c>
      <c r="M887" s="1210">
        <v>4500249977</v>
      </c>
      <c r="N887" s="1210" t="s">
        <v>6909</v>
      </c>
    </row>
    <row r="888" spans="1:14" s="1375" customFormat="1" x14ac:dyDescent="0.25">
      <c r="A888" s="816" t="s">
        <v>305</v>
      </c>
      <c r="B888" s="817">
        <v>41697</v>
      </c>
      <c r="C888" s="818" t="s">
        <v>3132</v>
      </c>
      <c r="D888" s="816" t="s">
        <v>97</v>
      </c>
      <c r="E888" s="819">
        <v>10178556</v>
      </c>
      <c r="F888" s="816">
        <v>25273886</v>
      </c>
      <c r="G888" s="816">
        <v>2704005</v>
      </c>
      <c r="H888" s="820" t="str">
        <f>IF(G888="","",VLOOKUP(G888,ARANCEL!$B$5:$D$121,2,FALSE))</f>
        <v>PROVISORIO</v>
      </c>
      <c r="I888" s="821" t="s">
        <v>323</v>
      </c>
      <c r="J888" s="816">
        <v>1</v>
      </c>
      <c r="K888" s="822">
        <f>IF(G888="","",VLOOKUP(G888,ARANCEL!$B$5:$D$121,3,FALSE)*J888)</f>
        <v>3250</v>
      </c>
      <c r="L888" s="1210" t="s">
        <v>3438</v>
      </c>
      <c r="M888" s="1210">
        <v>4500220802</v>
      </c>
      <c r="N888" s="1210">
        <v>8634</v>
      </c>
    </row>
    <row r="889" spans="1:14" s="1421" customFormat="1" x14ac:dyDescent="0.25">
      <c r="A889" s="816" t="s">
        <v>305</v>
      </c>
      <c r="B889" s="817">
        <v>41697</v>
      </c>
      <c r="C889" s="818" t="s">
        <v>3133</v>
      </c>
      <c r="D889" s="816" t="s">
        <v>2164</v>
      </c>
      <c r="E889" s="819">
        <v>10178607</v>
      </c>
      <c r="F889" s="816">
        <v>25237643</v>
      </c>
      <c r="G889" s="816">
        <v>2705003</v>
      </c>
      <c r="H889" s="820" t="str">
        <f>IF(G889="","",VLOOKUP(G889,ARANCEL!$B$5:$D$121,2,FALSE))</f>
        <v>INCRUSTACION ESTETICA (ART-GLASS O CERAMICA)</v>
      </c>
      <c r="I889" s="821" t="s">
        <v>618</v>
      </c>
      <c r="J889" s="816">
        <v>1</v>
      </c>
      <c r="K889" s="822">
        <f>IF(G889="","",VLOOKUP(G889,ARANCEL!$B$5:$D$121,3,FALSE)*J889)</f>
        <v>15676</v>
      </c>
      <c r="L889" s="1210" t="s">
        <v>3438</v>
      </c>
      <c r="M889" s="1210">
        <v>4500220802</v>
      </c>
      <c r="N889" s="1210">
        <v>8634</v>
      </c>
    </row>
    <row r="890" spans="1:14" s="1375" customFormat="1" x14ac:dyDescent="0.25">
      <c r="A890" s="816" t="s">
        <v>305</v>
      </c>
      <c r="B890" s="817">
        <v>41915</v>
      </c>
      <c r="C890" s="818" t="s">
        <v>3133</v>
      </c>
      <c r="D890" s="816" t="s">
        <v>2168</v>
      </c>
      <c r="E890" s="819">
        <v>10259795</v>
      </c>
      <c r="F890" s="816">
        <v>28848162</v>
      </c>
      <c r="G890" s="816">
        <v>2704005</v>
      </c>
      <c r="H890" s="820" t="str">
        <f>IF(G890="","",VLOOKUP(G890,ARANCEL!$B$5:$D$121,2,FALSE))</f>
        <v>PROVISORIO</v>
      </c>
      <c r="I890" s="821" t="s">
        <v>309</v>
      </c>
      <c r="J890" s="816">
        <v>1</v>
      </c>
      <c r="K890" s="822">
        <f>IF(G890="","",VLOOKUP(G890,ARANCEL!$B$5:$D$121,3,FALSE)*J890)</f>
        <v>3250</v>
      </c>
      <c r="L890" s="1210" t="s">
        <v>7548</v>
      </c>
      <c r="M890" s="1210">
        <v>4500255277</v>
      </c>
      <c r="N890" s="1210" t="s">
        <v>7569</v>
      </c>
    </row>
    <row r="891" spans="1:14" s="1421" customFormat="1" x14ac:dyDescent="0.25">
      <c r="A891" s="824" t="s">
        <v>305</v>
      </c>
      <c r="B891" s="817">
        <v>41949</v>
      </c>
      <c r="C891" s="818" t="s">
        <v>3133</v>
      </c>
      <c r="D891" s="816" t="s">
        <v>2168</v>
      </c>
      <c r="E891" s="819">
        <v>10259795</v>
      </c>
      <c r="F891" s="816">
        <v>28848162</v>
      </c>
      <c r="G891" s="816">
        <v>2704003</v>
      </c>
      <c r="H891" s="820" t="str">
        <f>IF(G891="","",VLOOKUP(G891,ARANCEL!$B$5:$D$121,2,FALSE))</f>
        <v xml:space="preserve">CORONA PERIFERICA CON PERNO MUÑON COLADO </v>
      </c>
      <c r="I891" s="821" t="s">
        <v>309</v>
      </c>
      <c r="J891" s="816">
        <v>1</v>
      </c>
      <c r="K891" s="822">
        <f>IF(G891="","",VLOOKUP(G891,ARANCEL!$B$5:$D$121,3,FALSE)*J891)</f>
        <v>32612</v>
      </c>
      <c r="L891" s="1210" t="s">
        <v>8279</v>
      </c>
      <c r="M891" s="1210">
        <v>4500260678</v>
      </c>
      <c r="N891" s="1210" t="s">
        <v>8297</v>
      </c>
    </row>
    <row r="892" spans="1:14" s="1424" customFormat="1" x14ac:dyDescent="0.25">
      <c r="A892" s="816" t="s">
        <v>305</v>
      </c>
      <c r="B892" s="817">
        <v>41960</v>
      </c>
      <c r="C892" s="818" t="s">
        <v>8380</v>
      </c>
      <c r="D892" s="816" t="s">
        <v>2162</v>
      </c>
      <c r="E892" s="819">
        <v>10281683</v>
      </c>
      <c r="F892" s="816">
        <v>28464732</v>
      </c>
      <c r="G892" s="816">
        <v>2704005</v>
      </c>
      <c r="H892" s="820" t="str">
        <f>IF(G892="","",VLOOKUP(G892,ARANCEL!$B$5:$D$121,2,FALSE))</f>
        <v>PROVISORIO</v>
      </c>
      <c r="I892" s="821" t="s">
        <v>618</v>
      </c>
      <c r="J892" s="816">
        <v>1</v>
      </c>
      <c r="K892" s="822">
        <f>IF(G892="","",VLOOKUP(G892,ARANCEL!$B$5:$D$121,3,FALSE)*J892)</f>
        <v>3250</v>
      </c>
      <c r="L892" s="1210" t="s">
        <v>8256</v>
      </c>
      <c r="M892" s="1210">
        <v>4500265515</v>
      </c>
      <c r="N892" s="1210" t="s">
        <v>8951</v>
      </c>
    </row>
    <row r="893" spans="1:14" s="1424" customFormat="1" x14ac:dyDescent="0.25">
      <c r="A893" s="816" t="s">
        <v>305</v>
      </c>
      <c r="B893" s="906">
        <v>41976</v>
      </c>
      <c r="C893" s="818" t="s">
        <v>8380</v>
      </c>
      <c r="D893" s="816" t="s">
        <v>2162</v>
      </c>
      <c r="E893" s="819">
        <v>10281683</v>
      </c>
      <c r="F893" s="816">
        <v>28464732</v>
      </c>
      <c r="G893" s="816">
        <v>2704001</v>
      </c>
      <c r="H893" s="820" t="str">
        <f>IF(G893="","",VLOOKUP(G893,ARANCEL!$B$5:$D$121,2,FALSE))</f>
        <v xml:space="preserve">CORONA DE SUSTITUCION </v>
      </c>
      <c r="I893" s="821" t="s">
        <v>618</v>
      </c>
      <c r="J893" s="816">
        <v>1</v>
      </c>
      <c r="K893" s="822">
        <f>IF(G893="","",VLOOKUP(G893,ARANCEL!$B$5:$D$121,3,FALSE)*J893)</f>
        <v>25865</v>
      </c>
      <c r="L893" s="1210" t="s">
        <v>8256</v>
      </c>
      <c r="M893" s="1210">
        <v>4500265515</v>
      </c>
      <c r="N893" s="1210" t="s">
        <v>8951</v>
      </c>
    </row>
    <row r="894" spans="1:14" s="1424" customFormat="1" x14ac:dyDescent="0.25">
      <c r="A894" s="816" t="s">
        <v>305</v>
      </c>
      <c r="B894" s="817">
        <v>41872</v>
      </c>
      <c r="C894" s="818" t="s">
        <v>6600</v>
      </c>
      <c r="D894" s="816" t="s">
        <v>97</v>
      </c>
      <c r="E894" s="819">
        <v>10245843</v>
      </c>
      <c r="F894" s="816">
        <v>28135011</v>
      </c>
      <c r="G894" s="816">
        <v>2704005</v>
      </c>
      <c r="H894" s="820" t="str">
        <f>IF(G894="","",VLOOKUP(G894,ARANCEL!$B$5:$D$121,2,FALSE))</f>
        <v>PROVISORIO</v>
      </c>
      <c r="I894" s="821" t="s">
        <v>309</v>
      </c>
      <c r="J894" s="816">
        <v>1</v>
      </c>
      <c r="K894" s="822">
        <f>IF(G894="","",VLOOKUP(G894,ARANCEL!$B$5:$D$121,3,FALSE)*J894)</f>
        <v>3250</v>
      </c>
      <c r="L894" s="1210" t="s">
        <v>6905</v>
      </c>
      <c r="M894" s="1210">
        <v>4500249977</v>
      </c>
      <c r="N894" s="1210" t="s">
        <v>6909</v>
      </c>
    </row>
    <row r="895" spans="1:14" s="1424" customFormat="1" x14ac:dyDescent="0.25">
      <c r="A895" s="816" t="s">
        <v>305</v>
      </c>
      <c r="B895" s="817">
        <v>41875</v>
      </c>
      <c r="C895" s="818" t="s">
        <v>6627</v>
      </c>
      <c r="D895" s="816" t="s">
        <v>1241</v>
      </c>
      <c r="E895" s="819">
        <v>10246979</v>
      </c>
      <c r="F895" s="816">
        <v>27815252</v>
      </c>
      <c r="G895" s="816">
        <v>2704005</v>
      </c>
      <c r="H895" s="820" t="str">
        <f>IF(G895="","",VLOOKUP(G895,ARANCEL!$B$5:$D$121,2,FALSE))</f>
        <v>PROVISORIO</v>
      </c>
      <c r="I895" s="821" t="s">
        <v>318</v>
      </c>
      <c r="J895" s="816">
        <v>1</v>
      </c>
      <c r="K895" s="822">
        <f>IF(G895="","",VLOOKUP(G895,ARANCEL!$B$5:$D$121,3,FALSE)*J895)</f>
        <v>3250</v>
      </c>
      <c r="L895" s="1210" t="s">
        <v>7548</v>
      </c>
      <c r="M895" s="1210">
        <v>4500254864</v>
      </c>
      <c r="N895" s="1210" t="s">
        <v>7561</v>
      </c>
    </row>
    <row r="896" spans="1:14" s="1424" customFormat="1" x14ac:dyDescent="0.25">
      <c r="A896" s="816" t="s">
        <v>305</v>
      </c>
      <c r="B896" s="817">
        <v>41890</v>
      </c>
      <c r="C896" s="818" t="s">
        <v>6627</v>
      </c>
      <c r="D896" s="816" t="s">
        <v>1241</v>
      </c>
      <c r="E896" s="819">
        <v>10252482</v>
      </c>
      <c r="F896" s="816">
        <v>27875252</v>
      </c>
      <c r="G896" s="816">
        <v>2704005</v>
      </c>
      <c r="H896" s="820" t="str">
        <f>IF(G896="","",VLOOKUP(G896,ARANCEL!$B$5:$D$121,2,FALSE))</f>
        <v>PROVISORIO</v>
      </c>
      <c r="I896" s="821" t="s">
        <v>318</v>
      </c>
      <c r="J896" s="816">
        <v>1</v>
      </c>
      <c r="K896" s="822">
        <f>IF(G896="","",VLOOKUP(G896,ARANCEL!$B$5:$D$121,3,FALSE)*J896)</f>
        <v>3250</v>
      </c>
      <c r="L896" s="1210" t="s">
        <v>6905</v>
      </c>
      <c r="M896" s="1210">
        <v>4500251394</v>
      </c>
      <c r="N896" s="1210" t="s">
        <v>7149</v>
      </c>
    </row>
    <row r="897" spans="1:14" s="1424" customFormat="1" x14ac:dyDescent="0.25">
      <c r="A897" s="824" t="s">
        <v>305</v>
      </c>
      <c r="B897" s="817">
        <v>41906</v>
      </c>
      <c r="C897" s="818" t="s">
        <v>6627</v>
      </c>
      <c r="D897" s="816" t="s">
        <v>1241</v>
      </c>
      <c r="E897" s="819">
        <v>10246979</v>
      </c>
      <c r="F897" s="816">
        <v>27815252</v>
      </c>
      <c r="G897" s="816">
        <v>2704003</v>
      </c>
      <c r="H897" s="820" t="str">
        <f>IF(G897="","",VLOOKUP(G897,ARANCEL!$B$5:$D$121,2,FALSE))</f>
        <v xml:space="preserve">CORONA PERIFERICA CON PERNO MUÑON COLADO </v>
      </c>
      <c r="I897" s="821" t="s">
        <v>318</v>
      </c>
      <c r="J897" s="816">
        <v>1</v>
      </c>
      <c r="K897" s="822">
        <f>IF(G897="","",VLOOKUP(G897,ARANCEL!$B$5:$D$121,3,FALSE)*J897)</f>
        <v>32612</v>
      </c>
      <c r="L897" s="1210" t="s">
        <v>7548</v>
      </c>
      <c r="M897" s="1210">
        <v>4500254864</v>
      </c>
      <c r="N897" s="1210" t="s">
        <v>7561</v>
      </c>
    </row>
    <row r="898" spans="1:14" s="1424" customFormat="1" x14ac:dyDescent="0.25">
      <c r="A898" s="816" t="s">
        <v>305</v>
      </c>
      <c r="B898" s="817">
        <v>41898</v>
      </c>
      <c r="C898" s="818" t="s">
        <v>7178</v>
      </c>
      <c r="D898" s="816" t="s">
        <v>100</v>
      </c>
      <c r="E898" s="819">
        <v>10256674</v>
      </c>
      <c r="F898" s="816">
        <v>28563660</v>
      </c>
      <c r="G898" s="816">
        <v>2707001</v>
      </c>
      <c r="H898" s="820" t="str">
        <f>IF(G898="","",VLOOKUP(G898,ARANCEL!$B$5:$D$121,2,FALSE))</f>
        <v xml:space="preserve">PLANO DE RELAJACION </v>
      </c>
      <c r="I898" s="821" t="s">
        <v>306</v>
      </c>
      <c r="J898" s="816">
        <v>1</v>
      </c>
      <c r="K898" s="822">
        <f>IF(G898="","",VLOOKUP(G898,ARANCEL!$B$5:$D$121,3,FALSE)*J898)</f>
        <v>9221</v>
      </c>
      <c r="L898" s="1210" t="s">
        <v>7548</v>
      </c>
      <c r="M898" s="1210">
        <v>4500254864</v>
      </c>
      <c r="N898" s="1210" t="s">
        <v>7561</v>
      </c>
    </row>
    <row r="899" spans="1:14" s="1424" customFormat="1" x14ac:dyDescent="0.25">
      <c r="A899" s="816" t="s">
        <v>305</v>
      </c>
      <c r="B899" s="817">
        <v>41744</v>
      </c>
      <c r="C899" s="818" t="s">
        <v>4065</v>
      </c>
      <c r="D899" s="816" t="s">
        <v>93</v>
      </c>
      <c r="E899" s="819">
        <v>10190049</v>
      </c>
      <c r="F899" s="816">
        <v>25963362</v>
      </c>
      <c r="G899" s="816">
        <v>2705003</v>
      </c>
      <c r="H899" s="820" t="str">
        <f>IF(G899="","",VLOOKUP(G899,ARANCEL!$B$5:$D$121,2,FALSE))</f>
        <v>INCRUSTACION ESTETICA (ART-GLASS O CERAMICA)</v>
      </c>
      <c r="I899" s="821" t="s">
        <v>312</v>
      </c>
      <c r="J899" s="816">
        <v>1</v>
      </c>
      <c r="K899" s="822">
        <f>IF(G899="","",VLOOKUP(G899,ARANCEL!$B$5:$D$121,3,FALSE)*J899)</f>
        <v>15676</v>
      </c>
      <c r="L899" s="1210" t="s">
        <v>4612</v>
      </c>
      <c r="M899" s="1210">
        <v>4500230032</v>
      </c>
      <c r="N899" s="1210">
        <v>9212</v>
      </c>
    </row>
    <row r="900" spans="1:14" s="1421" customFormat="1" x14ac:dyDescent="0.25">
      <c r="A900" s="816" t="s">
        <v>305</v>
      </c>
      <c r="B900" s="817">
        <v>41891</v>
      </c>
      <c r="C900" s="818" t="s">
        <v>6899</v>
      </c>
      <c r="D900" s="816" t="s">
        <v>91</v>
      </c>
      <c r="E900" s="819">
        <v>10253877</v>
      </c>
      <c r="F900" s="816">
        <v>28117350</v>
      </c>
      <c r="G900" s="816">
        <v>2704005</v>
      </c>
      <c r="H900" s="820" t="str">
        <f>IF(G900="","",VLOOKUP(G900,ARANCEL!$B$5:$D$121,2,FALSE))</f>
        <v>PROVISORIO</v>
      </c>
      <c r="I900" s="821" t="s">
        <v>317</v>
      </c>
      <c r="J900" s="816">
        <v>1</v>
      </c>
      <c r="K900" s="822">
        <f>IF(G900="","",VLOOKUP(G900,ARANCEL!$B$5:$D$121,3,FALSE)*J900)</f>
        <v>3250</v>
      </c>
      <c r="L900" s="1210" t="s">
        <v>6905</v>
      </c>
      <c r="M900" s="1210">
        <v>4500251394</v>
      </c>
      <c r="N900" s="1210" t="s">
        <v>7149</v>
      </c>
    </row>
    <row r="901" spans="1:14" s="1432" customFormat="1" x14ac:dyDescent="0.25">
      <c r="A901" s="816" t="s">
        <v>305</v>
      </c>
      <c r="B901" s="817">
        <v>41897</v>
      </c>
      <c r="C901" s="818" t="s">
        <v>6899</v>
      </c>
      <c r="D901" s="816" t="s">
        <v>91</v>
      </c>
      <c r="E901" s="819">
        <v>10253877</v>
      </c>
      <c r="F901" s="816">
        <v>28117350</v>
      </c>
      <c r="G901" s="816">
        <v>2704003</v>
      </c>
      <c r="H901" s="820" t="str">
        <f>IF(G901="","",VLOOKUP(G901,ARANCEL!$B$5:$D$121,2,FALSE))</f>
        <v xml:space="preserve">CORONA PERIFERICA CON PERNO MUÑON COLADO </v>
      </c>
      <c r="I901" s="821" t="s">
        <v>317</v>
      </c>
      <c r="J901" s="816">
        <v>1</v>
      </c>
      <c r="K901" s="822">
        <f>IF(G901="","",VLOOKUP(G901,ARANCEL!$B$5:$D$121,3,FALSE)*J901)</f>
        <v>32612</v>
      </c>
      <c r="L901" s="1210" t="s">
        <v>7548</v>
      </c>
      <c r="M901" s="1210">
        <v>4500254864</v>
      </c>
      <c r="N901" s="1210" t="s">
        <v>7561</v>
      </c>
    </row>
    <row r="902" spans="1:14" s="1432" customFormat="1" x14ac:dyDescent="0.25">
      <c r="A902" s="816" t="s">
        <v>313</v>
      </c>
      <c r="B902" s="817">
        <v>42060</v>
      </c>
      <c r="C902" s="118" t="s">
        <v>9845</v>
      </c>
      <c r="D902" s="119" t="s">
        <v>92</v>
      </c>
      <c r="E902" s="162">
        <v>10314596</v>
      </c>
      <c r="F902" s="119">
        <v>30091668</v>
      </c>
      <c r="G902" s="816">
        <v>2704003</v>
      </c>
      <c r="H902" s="820" t="str">
        <f>IF(G902="","",VLOOKUP(G902,ARANCEL!$B$5:$D$121,2,FALSE))</f>
        <v xml:space="preserve">CORONA PERIFERICA CON PERNO MUÑON COLADO </v>
      </c>
      <c r="I902" s="821"/>
      <c r="J902" s="816">
        <v>1</v>
      </c>
      <c r="K902" s="822">
        <f>IF(G902="","",VLOOKUP(G902,ARANCEL!$B$5:$D$121,3,FALSE)*J902)</f>
        <v>32612</v>
      </c>
      <c r="L902" s="1249" t="str">
        <f>IF(E902="","","IMPAGO")</f>
        <v>IMPAGO</v>
      </c>
      <c r="M902" s="1249" t="str">
        <f>IF(L902="IMPAGO","SIN O.C.","")</f>
        <v>SIN O.C.</v>
      </c>
      <c r="N902" s="1249" t="str">
        <f>IF(L902="IMPAGO","SIN FACT.","")</f>
        <v>SIN FACT.</v>
      </c>
    </row>
    <row r="903" spans="1:14" x14ac:dyDescent="0.25">
      <c r="A903" s="119" t="s">
        <v>313</v>
      </c>
      <c r="B903" s="164">
        <v>42060</v>
      </c>
      <c r="C903" s="118" t="s">
        <v>9845</v>
      </c>
      <c r="D903" s="119" t="s">
        <v>92</v>
      </c>
      <c r="E903" s="162">
        <v>10314596</v>
      </c>
      <c r="F903" s="119">
        <v>30091668</v>
      </c>
      <c r="G903" s="119">
        <v>2704005</v>
      </c>
      <c r="H903" s="120" t="str">
        <f>IF(G903="","",VLOOKUP(G903,ARANCEL!$B$5:$D$121,2,FALSE))</f>
        <v>PROVISORIO</v>
      </c>
      <c r="I903" s="121"/>
      <c r="J903" s="119">
        <v>1</v>
      </c>
      <c r="K903" s="122">
        <f>IF(G903="","",VLOOKUP(G903,ARANCEL!$B$5:$D$121,3,FALSE)*J903)</f>
        <v>3250</v>
      </c>
      <c r="L903" s="1235" t="str">
        <f>IF(E903="","","IMPAGO")</f>
        <v>IMPAGO</v>
      </c>
      <c r="M903" s="1235" t="str">
        <f>IF(L903="IMPAGO","SIN O.C.","")</f>
        <v>SIN O.C.</v>
      </c>
      <c r="N903" s="1235" t="str">
        <f>IF(L903="IMPAGO","SIN FACT.","")</f>
        <v>SIN FACT.</v>
      </c>
    </row>
    <row r="904" spans="1:14" s="1432" customFormat="1" x14ac:dyDescent="0.25">
      <c r="A904" s="816" t="s">
        <v>305</v>
      </c>
      <c r="B904" s="906">
        <v>41673</v>
      </c>
      <c r="C904" s="818" t="s">
        <v>2678</v>
      </c>
      <c r="D904" s="816" t="s">
        <v>92</v>
      </c>
      <c r="E904" s="819">
        <v>10172203</v>
      </c>
      <c r="F904" s="816">
        <v>24652318</v>
      </c>
      <c r="G904" s="816">
        <v>2704003</v>
      </c>
      <c r="H904" s="820" t="str">
        <f>IF(G904="","",VLOOKUP(G904,ARANCEL!$B$5:$D$121,2,FALSE))</f>
        <v xml:space="preserve">CORONA PERIFERICA CON PERNO MUÑON COLADO </v>
      </c>
      <c r="I904" s="821" t="s">
        <v>335</v>
      </c>
      <c r="J904" s="816">
        <v>1</v>
      </c>
      <c r="K904" s="822">
        <f>IF(G904="","",VLOOKUP(G904,ARANCEL!$B$5:$D$121,3,FALSE)*J904)</f>
        <v>32612</v>
      </c>
      <c r="L904" s="1210" t="s">
        <v>3438</v>
      </c>
      <c r="M904" s="1210">
        <v>4500220799</v>
      </c>
      <c r="N904" s="1210">
        <v>8632</v>
      </c>
    </row>
    <row r="905" spans="1:14" s="1432" customFormat="1" x14ac:dyDescent="0.25">
      <c r="A905" s="816" t="s">
        <v>305</v>
      </c>
      <c r="B905" s="817">
        <v>41681</v>
      </c>
      <c r="C905" s="818" t="s">
        <v>2678</v>
      </c>
      <c r="D905" s="816" t="s">
        <v>92</v>
      </c>
      <c r="E905" s="819">
        <v>10172203</v>
      </c>
      <c r="F905" s="816">
        <v>24652318</v>
      </c>
      <c r="G905" s="816">
        <v>2704005</v>
      </c>
      <c r="H905" s="820" t="str">
        <f>IF(G905="","",VLOOKUP(G905,ARANCEL!$B$5:$D$121,2,FALSE))</f>
        <v>PROVISORIO</v>
      </c>
      <c r="I905" s="821" t="s">
        <v>335</v>
      </c>
      <c r="J905" s="816">
        <v>1</v>
      </c>
      <c r="K905" s="822">
        <f>IF(G905="","",VLOOKUP(G905,ARANCEL!$B$5:$D$121,3,FALSE)*J905)</f>
        <v>3250</v>
      </c>
      <c r="L905" s="1210" t="s">
        <v>3438</v>
      </c>
      <c r="M905" s="1210">
        <v>4500220799</v>
      </c>
      <c r="N905" s="1210">
        <v>8632</v>
      </c>
    </row>
    <row r="906" spans="1:14" s="1432" customFormat="1" x14ac:dyDescent="0.25">
      <c r="A906" s="816" t="s">
        <v>305</v>
      </c>
      <c r="B906" s="817">
        <v>41724</v>
      </c>
      <c r="C906" s="818" t="s">
        <v>3650</v>
      </c>
      <c r="D906" s="816" t="s">
        <v>96</v>
      </c>
      <c r="E906" s="819">
        <v>10184797</v>
      </c>
      <c r="F906" s="816">
        <v>25443754</v>
      </c>
      <c r="G906" s="816">
        <v>2704003</v>
      </c>
      <c r="H906" s="820" t="str">
        <f>IF(G906="","",VLOOKUP(G906,ARANCEL!$B$5:$D$121,2,FALSE))</f>
        <v xml:space="preserve">CORONA PERIFERICA CON PERNO MUÑON COLADO </v>
      </c>
      <c r="I906" s="821" t="s">
        <v>323</v>
      </c>
      <c r="J906" s="816">
        <v>1</v>
      </c>
      <c r="K906" s="822">
        <f>IF(G906="","",VLOOKUP(G906,ARANCEL!$B$5:$D$121,3,FALSE)*J906)</f>
        <v>32612</v>
      </c>
      <c r="L906" s="1210" t="s">
        <v>3058</v>
      </c>
      <c r="M906" s="1210">
        <v>4500225671</v>
      </c>
      <c r="N906" s="1210">
        <v>8930</v>
      </c>
    </row>
    <row r="907" spans="1:14" s="1440" customFormat="1" x14ac:dyDescent="0.25">
      <c r="A907" s="816" t="s">
        <v>305</v>
      </c>
      <c r="B907" s="817">
        <v>41951</v>
      </c>
      <c r="C907" s="818" t="s">
        <v>8089</v>
      </c>
      <c r="D907" s="816" t="s">
        <v>95</v>
      </c>
      <c r="E907" s="819">
        <v>10275809</v>
      </c>
      <c r="F907" s="816">
        <v>29431953</v>
      </c>
      <c r="G907" s="816">
        <v>2704005</v>
      </c>
      <c r="H907" s="820" t="str">
        <f>IF(G907="","",VLOOKUP(G907,ARANCEL!$B$5:$D$121,2,FALSE))</f>
        <v>PROVISORIO</v>
      </c>
      <c r="I907" s="821" t="s">
        <v>325</v>
      </c>
      <c r="J907" s="816">
        <v>1</v>
      </c>
      <c r="K907" s="822">
        <f>IF(G907="","",VLOOKUP(G907,ARANCEL!$B$5:$D$121,3,FALSE)*J907)</f>
        <v>3250</v>
      </c>
      <c r="L907" s="1210" t="s">
        <v>8279</v>
      </c>
      <c r="M907" s="1210">
        <v>4500260678</v>
      </c>
      <c r="N907" s="1210" t="s">
        <v>8297</v>
      </c>
    </row>
    <row r="908" spans="1:14" s="1440" customFormat="1" x14ac:dyDescent="0.25">
      <c r="A908" s="843" t="s">
        <v>305</v>
      </c>
      <c r="B908" s="817">
        <v>41951</v>
      </c>
      <c r="C908" s="818" t="s">
        <v>8089</v>
      </c>
      <c r="D908" s="816" t="s">
        <v>95</v>
      </c>
      <c r="E908" s="819">
        <v>10275809</v>
      </c>
      <c r="F908" s="816">
        <v>29431953</v>
      </c>
      <c r="G908" s="816">
        <v>2704003</v>
      </c>
      <c r="H908" s="820" t="str">
        <f>IF(G908="","",VLOOKUP(G908,ARANCEL!$B$5:$D$121,2,FALSE))</f>
        <v xml:space="preserve">CORONA PERIFERICA CON PERNO MUÑON COLADO </v>
      </c>
      <c r="I908" s="821" t="s">
        <v>325</v>
      </c>
      <c r="J908" s="816">
        <v>1</v>
      </c>
      <c r="K908" s="822">
        <f>IF(G908="","",VLOOKUP(G908,ARANCEL!$B$5:$D$121,3,FALSE)*J908)</f>
        <v>32612</v>
      </c>
      <c r="L908" s="1210" t="s">
        <v>8279</v>
      </c>
      <c r="M908" s="1210">
        <v>4500260678</v>
      </c>
      <c r="N908" s="1210" t="s">
        <v>8297</v>
      </c>
    </row>
    <row r="909" spans="1:14" s="1440" customFormat="1" x14ac:dyDescent="0.25">
      <c r="A909" s="816" t="s">
        <v>305</v>
      </c>
      <c r="B909" s="817">
        <v>41954</v>
      </c>
      <c r="C909" s="818" t="s">
        <v>8975</v>
      </c>
      <c r="D909" s="816" t="s">
        <v>94</v>
      </c>
      <c r="E909" s="819">
        <v>10278655</v>
      </c>
      <c r="F909" s="816">
        <v>29489100</v>
      </c>
      <c r="G909" s="816">
        <v>2704005</v>
      </c>
      <c r="H909" s="820" t="str">
        <f>IF(G909="","",VLOOKUP(G909,ARANCEL!$B$5:$D$121,2,FALSE))</f>
        <v>PROVISORIO</v>
      </c>
      <c r="I909" s="821" t="s">
        <v>324</v>
      </c>
      <c r="J909" s="816">
        <v>1</v>
      </c>
      <c r="K909" s="822">
        <f>IF(G909="","",VLOOKUP(G909,ARANCEL!$B$5:$D$121,3,FALSE)*J909)</f>
        <v>3250</v>
      </c>
      <c r="L909" s="1210" t="s">
        <v>8256</v>
      </c>
      <c r="M909" s="1210">
        <v>4500265515</v>
      </c>
      <c r="N909" s="1210" t="s">
        <v>8951</v>
      </c>
    </row>
    <row r="910" spans="1:14" s="1440" customFormat="1" x14ac:dyDescent="0.25">
      <c r="A910" s="816" t="s">
        <v>305</v>
      </c>
      <c r="B910" s="817">
        <v>41974</v>
      </c>
      <c r="C910" s="818" t="s">
        <v>8975</v>
      </c>
      <c r="D910" s="816" t="s">
        <v>94</v>
      </c>
      <c r="E910" s="819">
        <v>10278655</v>
      </c>
      <c r="F910" s="816">
        <v>29489100</v>
      </c>
      <c r="G910" s="816">
        <v>2704005</v>
      </c>
      <c r="H910" s="820" t="str">
        <f>IF(G910="","",VLOOKUP(G910,ARANCEL!$B$5:$D$121,2,FALSE))</f>
        <v>PROVISORIO</v>
      </c>
      <c r="I910" s="821" t="s">
        <v>9072</v>
      </c>
      <c r="J910" s="816">
        <v>3</v>
      </c>
      <c r="K910" s="822">
        <f>IF(G910="","",VLOOKUP(G910,ARANCEL!$B$5:$D$121,3,FALSE)*J910)</f>
        <v>9750</v>
      </c>
      <c r="L910" s="1350" t="s">
        <v>9431</v>
      </c>
      <c r="M910" s="1350">
        <v>4500269293</v>
      </c>
      <c r="N910" s="1350" t="s">
        <v>9455</v>
      </c>
    </row>
    <row r="911" spans="1:14" s="1440" customFormat="1" x14ac:dyDescent="0.25">
      <c r="A911" s="816" t="s">
        <v>305</v>
      </c>
      <c r="B911" s="817">
        <v>41982</v>
      </c>
      <c r="C911" s="818" t="s">
        <v>8780</v>
      </c>
      <c r="D911" s="816" t="s">
        <v>2162</v>
      </c>
      <c r="E911" s="819">
        <v>10292177</v>
      </c>
      <c r="F911" s="816">
        <v>29572550</v>
      </c>
      <c r="G911" s="816">
        <v>2704005</v>
      </c>
      <c r="H911" s="820" t="str">
        <f>IF(G911="","",VLOOKUP(G911,ARANCEL!$B$5:$D$121,2,FALSE))</f>
        <v>PROVISORIO</v>
      </c>
      <c r="I911" s="821" t="s">
        <v>337</v>
      </c>
      <c r="J911" s="816">
        <v>1</v>
      </c>
      <c r="K911" s="822">
        <f>IF(G911="","",VLOOKUP(G911,ARANCEL!$B$5:$D$121,3,FALSE)*J911)</f>
        <v>3250</v>
      </c>
      <c r="L911" s="1350" t="s">
        <v>9431</v>
      </c>
      <c r="M911" s="1350">
        <v>4500269293</v>
      </c>
      <c r="N911" s="1350" t="s">
        <v>9455</v>
      </c>
    </row>
    <row r="912" spans="1:14" s="1440" customFormat="1" x14ac:dyDescent="0.25">
      <c r="A912" s="816" t="s">
        <v>305</v>
      </c>
      <c r="B912" s="817">
        <v>41999</v>
      </c>
      <c r="C912" s="818" t="s">
        <v>8780</v>
      </c>
      <c r="D912" s="816" t="s">
        <v>2162</v>
      </c>
      <c r="E912" s="819">
        <v>10292177</v>
      </c>
      <c r="F912" s="816">
        <v>29572550</v>
      </c>
      <c r="G912" s="816">
        <v>2704001</v>
      </c>
      <c r="H912" s="820" t="str">
        <f>IF(G912="","",VLOOKUP(G912,ARANCEL!$B$5:$D$121,2,FALSE))</f>
        <v xml:space="preserve">CORONA DE SUSTITUCION </v>
      </c>
      <c r="I912" s="821" t="s">
        <v>337</v>
      </c>
      <c r="J912" s="816">
        <v>1</v>
      </c>
      <c r="K912" s="822">
        <f>IF(G912="","",VLOOKUP(G912,ARANCEL!$B$5:$D$121,3,FALSE)*J912)</f>
        <v>25865</v>
      </c>
      <c r="L912" s="1350" t="s">
        <v>9431</v>
      </c>
      <c r="M912" s="1350">
        <v>4500269293</v>
      </c>
      <c r="N912" s="1350" t="s">
        <v>9455</v>
      </c>
    </row>
    <row r="913" spans="1:14" s="1440" customFormat="1" x14ac:dyDescent="0.25">
      <c r="A913" s="816" t="s">
        <v>305</v>
      </c>
      <c r="B913" s="817">
        <v>41929</v>
      </c>
      <c r="C913" s="818" t="s">
        <v>970</v>
      </c>
      <c r="D913" s="816" t="s">
        <v>93</v>
      </c>
      <c r="E913" s="819">
        <v>10266011</v>
      </c>
      <c r="F913" s="816">
        <v>26834180</v>
      </c>
      <c r="G913" s="816">
        <v>2705003</v>
      </c>
      <c r="H913" s="820" t="str">
        <f>IF(G913="","",VLOOKUP(G913,ARANCEL!$B$5:$D$121,2,FALSE))</f>
        <v>INCRUSTACION ESTETICA (ART-GLASS O CERAMICA)</v>
      </c>
      <c r="I913" s="821" t="s">
        <v>318</v>
      </c>
      <c r="J913" s="816">
        <v>1</v>
      </c>
      <c r="K913" s="822">
        <f>IF(G913="","",VLOOKUP(G913,ARANCEL!$B$5:$D$121,3,FALSE)*J913)</f>
        <v>15676</v>
      </c>
      <c r="L913" s="1210" t="s">
        <v>8279</v>
      </c>
      <c r="M913" s="1210">
        <v>4500259067</v>
      </c>
      <c r="N913" s="1210" t="s">
        <v>8285</v>
      </c>
    </row>
    <row r="914" spans="1:14" s="1442" customFormat="1" x14ac:dyDescent="0.25">
      <c r="A914" s="816" t="s">
        <v>305</v>
      </c>
      <c r="B914" s="817">
        <v>41736</v>
      </c>
      <c r="C914" s="818" t="s">
        <v>3868</v>
      </c>
      <c r="D914" s="816" t="s">
        <v>95</v>
      </c>
      <c r="E914" s="819">
        <v>10187484</v>
      </c>
      <c r="F914" s="816">
        <v>25489928</v>
      </c>
      <c r="G914" s="816">
        <v>2704013</v>
      </c>
      <c r="H914" s="820" t="str">
        <f>IF(G914="","",VLOOKUP(G914,ARANCEL!$B$5:$D$121,2,FALSE))</f>
        <v>PROVISORIO (POR PIEZA)</v>
      </c>
      <c r="I914" s="821" t="s">
        <v>324</v>
      </c>
      <c r="J914" s="816">
        <v>1</v>
      </c>
      <c r="K914" s="822">
        <f>IF(G914="","",VLOOKUP(G914,ARANCEL!$B$5:$D$121,3,FALSE)*J914)</f>
        <v>3250</v>
      </c>
      <c r="L914" s="1210" t="s">
        <v>4612</v>
      </c>
      <c r="M914" s="1210">
        <v>4500230031</v>
      </c>
      <c r="N914" s="1210">
        <v>9211</v>
      </c>
    </row>
    <row r="915" spans="1:14" s="1442" customFormat="1" x14ac:dyDescent="0.25">
      <c r="A915" s="816" t="s">
        <v>305</v>
      </c>
      <c r="B915" s="817">
        <v>41736</v>
      </c>
      <c r="C915" s="818" t="s">
        <v>3868</v>
      </c>
      <c r="D915" s="816" t="s">
        <v>95</v>
      </c>
      <c r="E915" s="819">
        <v>10187484</v>
      </c>
      <c r="F915" s="816">
        <v>25489928</v>
      </c>
      <c r="G915" s="816">
        <v>2704003</v>
      </c>
      <c r="H915" s="820" t="str">
        <f>IF(G915="","",VLOOKUP(G915,ARANCEL!$B$5:$D$121,2,FALSE))</f>
        <v xml:space="preserve">CORONA PERIFERICA CON PERNO MUÑON COLADO </v>
      </c>
      <c r="I915" s="821" t="s">
        <v>324</v>
      </c>
      <c r="J915" s="816">
        <v>1</v>
      </c>
      <c r="K915" s="822">
        <f>IF(G915="","",VLOOKUP(G915,ARANCEL!$B$5:$D$121,3,FALSE)*J915)</f>
        <v>32612</v>
      </c>
      <c r="L915" s="1210" t="s">
        <v>4612</v>
      </c>
      <c r="M915" s="1210">
        <v>4500230031</v>
      </c>
      <c r="N915" s="1210">
        <v>9211</v>
      </c>
    </row>
    <row r="916" spans="1:14" s="1442" customFormat="1" x14ac:dyDescent="0.25">
      <c r="A916" s="816" t="s">
        <v>305</v>
      </c>
      <c r="B916" s="817">
        <v>41822</v>
      </c>
      <c r="C916" s="818" t="s">
        <v>5460</v>
      </c>
      <c r="D916" s="816" t="s">
        <v>91</v>
      </c>
      <c r="E916" s="819">
        <v>10219026</v>
      </c>
      <c r="F916" s="816">
        <v>27135623</v>
      </c>
      <c r="G916" s="816">
        <v>2704005</v>
      </c>
      <c r="H916" s="820" t="str">
        <f>IF(G916="","",VLOOKUP(G916,ARANCEL!$B$5:$D$121,2,FALSE))</f>
        <v>PROVISORIO</v>
      </c>
      <c r="I916" s="821" t="s">
        <v>763</v>
      </c>
      <c r="J916" s="816">
        <v>2</v>
      </c>
      <c r="K916" s="822">
        <f>IF(G916="","",VLOOKUP(G916,ARANCEL!$B$5:$D$121,3,FALSE)*J916)</f>
        <v>6500</v>
      </c>
      <c r="L916" s="1210" t="s">
        <v>5742</v>
      </c>
      <c r="M916" s="1210">
        <v>4500241322</v>
      </c>
      <c r="N916" s="1210" t="s">
        <v>5773</v>
      </c>
    </row>
    <row r="917" spans="1:14" s="1440" customFormat="1" x14ac:dyDescent="0.25">
      <c r="A917" s="816" t="s">
        <v>305</v>
      </c>
      <c r="B917" s="817">
        <v>41834</v>
      </c>
      <c r="C917" s="818" t="s">
        <v>5460</v>
      </c>
      <c r="D917" s="816" t="s">
        <v>91</v>
      </c>
      <c r="E917" s="819">
        <v>10219026</v>
      </c>
      <c r="F917" s="816">
        <v>27135623</v>
      </c>
      <c r="G917" s="816">
        <v>2704008</v>
      </c>
      <c r="H917" s="820" t="str">
        <f>IF(G917="","",VLOOKUP(G917,ARANCEL!$B$5:$D$121,2,FALSE))</f>
        <v>PILAR, INSERCION O PUNTO DE APOYO CON PERNO MUÑON</v>
      </c>
      <c r="I917" s="821" t="s">
        <v>342</v>
      </c>
      <c r="J917" s="816">
        <v>1</v>
      </c>
      <c r="K917" s="822">
        <f>IF(G917="","",VLOOKUP(G917,ARANCEL!$B$5:$D$121,3,FALSE)*J917)</f>
        <v>32612</v>
      </c>
      <c r="L917" s="1210" t="s">
        <v>6017</v>
      </c>
      <c r="M917" s="1210">
        <v>4500243713</v>
      </c>
      <c r="N917" s="1210">
        <v>9796</v>
      </c>
    </row>
    <row r="918" spans="1:14" s="1440" customFormat="1" x14ac:dyDescent="0.25">
      <c r="A918" s="816" t="s">
        <v>305</v>
      </c>
      <c r="B918" s="817">
        <v>41845</v>
      </c>
      <c r="C918" s="818" t="s">
        <v>5460</v>
      </c>
      <c r="D918" s="816" t="s">
        <v>91</v>
      </c>
      <c r="E918" s="819">
        <v>10219026</v>
      </c>
      <c r="F918" s="816">
        <v>27135623</v>
      </c>
      <c r="G918" s="816">
        <v>2704012</v>
      </c>
      <c r="H918" s="820" t="str">
        <f>IF(G918="","",VLOOKUP(G918,ARANCEL!$B$5:$D$121,2,FALSE))</f>
        <v xml:space="preserve">INTERMEDIARIO O PONTICO </v>
      </c>
      <c r="I918" s="821" t="s">
        <v>323</v>
      </c>
      <c r="J918" s="816">
        <v>1</v>
      </c>
      <c r="K918" s="822">
        <f>IF(G918="","",VLOOKUP(G918,ARANCEL!$B$5:$D$121,3,FALSE)*J918)</f>
        <v>25122</v>
      </c>
      <c r="L918" s="1210" t="s">
        <v>6017</v>
      </c>
      <c r="M918" s="1210">
        <v>4500243713</v>
      </c>
      <c r="N918" s="1210">
        <v>9796</v>
      </c>
    </row>
    <row r="919" spans="1:14" s="1432" customFormat="1" x14ac:dyDescent="0.25">
      <c r="A919" s="843" t="s">
        <v>313</v>
      </c>
      <c r="B919" s="823">
        <v>41730</v>
      </c>
      <c r="C919" s="818" t="s">
        <v>4602</v>
      </c>
      <c r="D919" s="816" t="s">
        <v>4603</v>
      </c>
      <c r="E919" s="819">
        <v>10179944</v>
      </c>
      <c r="F919" s="816">
        <v>23891641</v>
      </c>
      <c r="G919" s="816">
        <v>2704001</v>
      </c>
      <c r="H919" s="820" t="str">
        <f>IF(G919="","",VLOOKUP(G919,ARANCEL!$B$5:$D$121,2,FALSE))</f>
        <v xml:space="preserve">CORONA DE SUSTITUCION </v>
      </c>
      <c r="I919" s="821"/>
      <c r="J919" s="816">
        <v>1</v>
      </c>
      <c r="K919" s="822">
        <f>IF(G919="","",VLOOKUP(G919,ARANCEL!$B$5:$D$121,3,FALSE)*J919)</f>
        <v>25865</v>
      </c>
      <c r="L919" s="1210" t="s">
        <v>4612</v>
      </c>
      <c r="M919" s="1210">
        <v>4500230028</v>
      </c>
      <c r="N919" s="1210">
        <v>9210</v>
      </c>
    </row>
    <row r="920" spans="1:14" s="1458" customFormat="1" x14ac:dyDescent="0.25">
      <c r="A920" s="816" t="s">
        <v>305</v>
      </c>
      <c r="B920" s="817">
        <v>41864</v>
      </c>
      <c r="C920" s="818" t="s">
        <v>6402</v>
      </c>
      <c r="D920" s="816" t="s">
        <v>2168</v>
      </c>
      <c r="E920" s="819">
        <v>10241409</v>
      </c>
      <c r="F920" s="816">
        <v>27683752</v>
      </c>
      <c r="G920" s="816">
        <v>2704003</v>
      </c>
      <c r="H920" s="820" t="str">
        <f>IF(G920="","",VLOOKUP(G920,ARANCEL!$B$5:$D$121,2,FALSE))</f>
        <v xml:space="preserve">CORONA PERIFERICA CON PERNO MUÑON COLADO </v>
      </c>
      <c r="I920" s="821" t="s">
        <v>324</v>
      </c>
      <c r="J920" s="816">
        <v>1</v>
      </c>
      <c r="K920" s="822">
        <f>IF(G920="","",VLOOKUP(G920,ARANCEL!$B$5:$D$121,3,FALSE)*J920)</f>
        <v>32612</v>
      </c>
      <c r="L920" s="1210" t="s">
        <v>6905</v>
      </c>
      <c r="M920" s="1210">
        <v>4500249977</v>
      </c>
      <c r="N920" s="1210" t="s">
        <v>6909</v>
      </c>
    </row>
    <row r="921" spans="1:14" s="1458" customFormat="1" x14ac:dyDescent="0.25">
      <c r="A921" s="824" t="s">
        <v>305</v>
      </c>
      <c r="B921" s="817">
        <v>41869</v>
      </c>
      <c r="C921" s="818" t="s">
        <v>6402</v>
      </c>
      <c r="D921" s="843" t="s">
        <v>2168</v>
      </c>
      <c r="E921" s="819">
        <v>10241409</v>
      </c>
      <c r="F921" s="816">
        <v>27683752</v>
      </c>
      <c r="G921" s="816">
        <v>2704005</v>
      </c>
      <c r="H921" s="820" t="str">
        <f>IF(G921="","",VLOOKUP(G921,ARANCEL!$B$5:$D$121,2,FALSE))</f>
        <v>PROVISORIO</v>
      </c>
      <c r="I921" s="821" t="s">
        <v>324</v>
      </c>
      <c r="J921" s="816">
        <v>1</v>
      </c>
      <c r="K921" s="822">
        <f>IF(G921="","",VLOOKUP(G921,ARANCEL!$B$5:$D$121,3,FALSE)*J921)</f>
        <v>3250</v>
      </c>
      <c r="L921" s="1210" t="s">
        <v>6905</v>
      </c>
      <c r="M921" s="1210">
        <v>4500249977</v>
      </c>
      <c r="N921" s="1210" t="s">
        <v>6909</v>
      </c>
    </row>
    <row r="922" spans="1:14" s="1375" customFormat="1" x14ac:dyDescent="0.25">
      <c r="A922" s="816" t="s">
        <v>305</v>
      </c>
      <c r="B922" s="817">
        <v>41684</v>
      </c>
      <c r="C922" s="818" t="s">
        <v>2912</v>
      </c>
      <c r="D922" s="816" t="s">
        <v>2162</v>
      </c>
      <c r="E922" s="819">
        <v>10175149</v>
      </c>
      <c r="F922" s="816">
        <v>25081997</v>
      </c>
      <c r="G922" s="816">
        <v>2704005</v>
      </c>
      <c r="H922" s="820" t="str">
        <f>IF(G922="","",VLOOKUP(G922,ARANCEL!$B$5:$D$121,2,FALSE))</f>
        <v>PROVISORIO</v>
      </c>
      <c r="I922" s="821" t="s">
        <v>325</v>
      </c>
      <c r="J922" s="816">
        <v>1</v>
      </c>
      <c r="K922" s="822">
        <f>IF(G922="","",VLOOKUP(G922,ARANCEL!$B$5:$D$121,3,FALSE)*J922)</f>
        <v>3250</v>
      </c>
      <c r="L922" s="1210" t="s">
        <v>3438</v>
      </c>
      <c r="M922" s="1210">
        <v>4500220800</v>
      </c>
      <c r="N922" s="1210">
        <v>8633</v>
      </c>
    </row>
    <row r="923" spans="1:14" s="1458" customFormat="1" x14ac:dyDescent="0.25">
      <c r="A923" s="816" t="s">
        <v>305</v>
      </c>
      <c r="B923" s="164">
        <v>41716</v>
      </c>
      <c r="C923" s="118" t="s">
        <v>2912</v>
      </c>
      <c r="D923" s="119" t="s">
        <v>2162</v>
      </c>
      <c r="E923" s="162">
        <v>10175149</v>
      </c>
      <c r="F923" s="119">
        <v>25081997</v>
      </c>
      <c r="G923" s="816">
        <v>2704001</v>
      </c>
      <c r="H923" s="820" t="str">
        <f>IF(G923="","",VLOOKUP(G923,ARANCEL!$B$5:$D$121,2,FALSE))</f>
        <v xml:space="preserve">CORONA DE SUSTITUCION </v>
      </c>
      <c r="I923" s="821" t="s">
        <v>325</v>
      </c>
      <c r="J923" s="816">
        <v>1</v>
      </c>
      <c r="K923" s="822">
        <f>IF(G923="","",VLOOKUP(G923,ARANCEL!$B$5:$D$121,3,FALSE)*J923)</f>
        <v>25865</v>
      </c>
      <c r="L923" s="1210" t="s">
        <v>3058</v>
      </c>
      <c r="M923" s="1210">
        <v>4500225671</v>
      </c>
      <c r="N923" s="1210">
        <v>8930</v>
      </c>
    </row>
    <row r="924" spans="1:14" s="1467" customFormat="1" x14ac:dyDescent="0.25">
      <c r="A924" s="816" t="s">
        <v>305</v>
      </c>
      <c r="B924" s="615">
        <v>41774</v>
      </c>
      <c r="C924" s="607" t="s">
        <v>4577</v>
      </c>
      <c r="D924" s="606" t="s">
        <v>91</v>
      </c>
      <c r="E924" s="608">
        <v>10199307</v>
      </c>
      <c r="F924" s="606">
        <v>26369044</v>
      </c>
      <c r="G924" s="816">
        <v>2704005</v>
      </c>
      <c r="H924" s="820" t="str">
        <f>IF(G924="","",VLOOKUP(G924,ARANCEL!$B$5:$D$121,2,FALSE))</f>
        <v>PROVISORIO</v>
      </c>
      <c r="I924" s="821" t="s">
        <v>618</v>
      </c>
      <c r="J924" s="816">
        <v>1</v>
      </c>
      <c r="K924" s="822">
        <f>IF(G924="","",VLOOKUP(G924,ARANCEL!$B$5:$D$121,3,FALSE)*J924)</f>
        <v>3250</v>
      </c>
      <c r="L924" s="1210" t="s">
        <v>5292</v>
      </c>
      <c r="M924" s="1210">
        <v>4500235516</v>
      </c>
      <c r="N924" s="1210">
        <v>9400</v>
      </c>
    </row>
    <row r="925" spans="1:14" s="1467" customFormat="1" x14ac:dyDescent="0.25">
      <c r="A925" s="843" t="s">
        <v>305</v>
      </c>
      <c r="B925" s="817">
        <v>41789</v>
      </c>
      <c r="C925" s="818" t="s">
        <v>4577</v>
      </c>
      <c r="D925" s="816" t="s">
        <v>91</v>
      </c>
      <c r="E925" s="819">
        <v>10199307</v>
      </c>
      <c r="F925" s="816">
        <v>26369044</v>
      </c>
      <c r="G925" s="816">
        <v>2704003</v>
      </c>
      <c r="H925" s="820" t="str">
        <f>IF(G925="","",VLOOKUP(G925,ARANCEL!$B$5:$D$121,2,FALSE))</f>
        <v xml:space="preserve">CORONA PERIFERICA CON PERNO MUÑON COLADO </v>
      </c>
      <c r="I925" s="821" t="s">
        <v>618</v>
      </c>
      <c r="J925" s="816">
        <v>1</v>
      </c>
      <c r="K925" s="822">
        <f>IF(G925="","",VLOOKUP(G925,ARANCEL!$B$5:$D$121,3,FALSE)*J925)</f>
        <v>32612</v>
      </c>
      <c r="L925" s="1210" t="s">
        <v>5292</v>
      </c>
      <c r="M925" s="1210">
        <v>4500235516</v>
      </c>
      <c r="N925" s="1210">
        <v>9400</v>
      </c>
    </row>
    <row r="926" spans="1:14" s="1467" customFormat="1" x14ac:dyDescent="0.25">
      <c r="A926" s="816" t="s">
        <v>305</v>
      </c>
      <c r="B926" s="817">
        <v>41745</v>
      </c>
      <c r="C926" s="818" t="s">
        <v>4117</v>
      </c>
      <c r="D926" s="816" t="s">
        <v>94</v>
      </c>
      <c r="E926" s="819">
        <v>10190562</v>
      </c>
      <c r="F926" s="816">
        <v>24005794</v>
      </c>
      <c r="G926" s="816">
        <v>2702048</v>
      </c>
      <c r="H926" s="820" t="str">
        <f>IF(G926="","",VLOOKUP(G926,ARANCEL!$B$5:$D$121,2,FALSE))</f>
        <v xml:space="preserve">SERVICIO LAB. IMPLANTE CORONA CEMENTADA/ATORNILLADA </v>
      </c>
      <c r="I926" s="821" t="s">
        <v>337</v>
      </c>
      <c r="J926" s="816">
        <v>1</v>
      </c>
      <c r="K926" s="822">
        <f>IF(G926="","",VLOOKUP(G926,ARANCEL!$B$5:$D$121,3,FALSE)*J926)</f>
        <v>43857</v>
      </c>
      <c r="L926" s="1210" t="s">
        <v>8279</v>
      </c>
      <c r="M926" s="1210">
        <v>4500259067</v>
      </c>
      <c r="N926" s="1210" t="s">
        <v>8285</v>
      </c>
    </row>
    <row r="927" spans="1:14" s="1467" customFormat="1" x14ac:dyDescent="0.25">
      <c r="A927" s="1139" t="s">
        <v>313</v>
      </c>
      <c r="B927" s="1142">
        <v>41640</v>
      </c>
      <c r="C927" s="1174" t="s">
        <v>2853</v>
      </c>
      <c r="D927" s="1143" t="s">
        <v>2852</v>
      </c>
      <c r="E927" s="819">
        <v>10169511</v>
      </c>
      <c r="F927" s="1143">
        <v>24613072</v>
      </c>
      <c r="G927" s="1143">
        <v>2706001</v>
      </c>
      <c r="H927" s="1145" t="str">
        <f>IF(G927="","",VLOOKUP(G927,ARANCEL!$B$5:$D$121,2,FALSE))</f>
        <v xml:space="preserve">PROTESIS TOTAL ACRILICA </v>
      </c>
      <c r="I927" s="1147"/>
      <c r="J927" s="1143">
        <v>1</v>
      </c>
      <c r="K927" s="822">
        <f>IF(G927="","",VLOOKUP(G927,ARANCEL!$B$5:$D$121,3,FALSE)*J927)</f>
        <v>18668</v>
      </c>
      <c r="L927" s="1210" t="s">
        <v>2842</v>
      </c>
      <c r="M927" s="1210">
        <v>4500216236</v>
      </c>
      <c r="N927" s="1210">
        <v>8409</v>
      </c>
    </row>
    <row r="928" spans="1:14" s="1467" customFormat="1" x14ac:dyDescent="0.25">
      <c r="A928" s="816" t="s">
        <v>305</v>
      </c>
      <c r="B928" s="817">
        <v>41683</v>
      </c>
      <c r="C928" s="818" t="s">
        <v>2877</v>
      </c>
      <c r="D928" s="816" t="s">
        <v>91</v>
      </c>
      <c r="E928" s="819">
        <v>10175153</v>
      </c>
      <c r="F928" s="816">
        <v>24339082</v>
      </c>
      <c r="G928" s="816">
        <v>2705003</v>
      </c>
      <c r="H928" s="820" t="str">
        <f>IF(G928="","",VLOOKUP(G928,ARANCEL!$B$5:$D$121,2,FALSE))</f>
        <v>INCRUSTACION ESTETICA (ART-GLASS O CERAMICA)</v>
      </c>
      <c r="I928" s="821" t="s">
        <v>312</v>
      </c>
      <c r="J928" s="816">
        <v>1</v>
      </c>
      <c r="K928" s="822">
        <f>IF(G928="","",VLOOKUP(G928,ARANCEL!$B$5:$D$121,3,FALSE)*J928)</f>
        <v>15676</v>
      </c>
      <c r="L928" s="1210" t="s">
        <v>3438</v>
      </c>
      <c r="M928" s="1210">
        <v>4500220800</v>
      </c>
      <c r="N928" s="1210">
        <v>8633</v>
      </c>
    </row>
    <row r="929" spans="1:14" s="1467" customFormat="1" x14ac:dyDescent="0.25">
      <c r="A929" s="816" t="s">
        <v>305</v>
      </c>
      <c r="B929" s="817">
        <v>41743</v>
      </c>
      <c r="C929" s="818" t="s">
        <v>4027</v>
      </c>
      <c r="D929" s="816" t="s">
        <v>91</v>
      </c>
      <c r="E929" s="819">
        <v>10189181</v>
      </c>
      <c r="F929" s="816">
        <v>25919283</v>
      </c>
      <c r="G929" s="816">
        <v>2702048</v>
      </c>
      <c r="H929" s="820" t="str">
        <f>IF(G929="","",VLOOKUP(G929,ARANCEL!$B$5:$D$121,2,FALSE))</f>
        <v xml:space="preserve">SERVICIO LAB. IMPLANTE CORONA CEMENTADA/ATORNILLADA </v>
      </c>
      <c r="I929" s="821" t="s">
        <v>627</v>
      </c>
      <c r="J929" s="816">
        <v>2</v>
      </c>
      <c r="K929" s="822">
        <f>IF(G929="","",VLOOKUP(G929,ARANCEL!$B$5:$D$121,3,FALSE)*J929)</f>
        <v>87714</v>
      </c>
      <c r="L929" s="1210" t="s">
        <v>8279</v>
      </c>
      <c r="M929" s="1210">
        <v>4500259067</v>
      </c>
      <c r="N929" s="1210" t="s">
        <v>8285</v>
      </c>
    </row>
    <row r="930" spans="1:14" s="1467" customFormat="1" x14ac:dyDescent="0.25">
      <c r="A930" s="816" t="s">
        <v>305</v>
      </c>
      <c r="B930" s="817">
        <v>41740</v>
      </c>
      <c r="C930" s="818"/>
      <c r="D930" s="816" t="s">
        <v>92</v>
      </c>
      <c r="E930" s="819">
        <v>10189000</v>
      </c>
      <c r="F930" s="816">
        <v>25526335</v>
      </c>
      <c r="G930" s="816">
        <v>2705004</v>
      </c>
      <c r="H930" s="820" t="str">
        <f>IF(G930="","",VLOOKUP(G930,ARANCEL!$B$5:$D$121,2,FALSE))</f>
        <v>CARILLA ESTETICA (ART-GLASS O CERAMICA)</v>
      </c>
      <c r="I930" s="821" t="s">
        <v>613</v>
      </c>
      <c r="J930" s="816">
        <v>2</v>
      </c>
      <c r="K930" s="822">
        <f>IF(G930="","",VLOOKUP(G930,ARANCEL!$B$5:$D$121,3,FALSE)*J930)</f>
        <v>53506</v>
      </c>
      <c r="L930" s="1210" t="s">
        <v>4612</v>
      </c>
      <c r="M930" s="1210">
        <v>4500230032</v>
      </c>
      <c r="N930" s="1210">
        <v>9212</v>
      </c>
    </row>
    <row r="931" spans="1:14" s="1467" customFormat="1" x14ac:dyDescent="0.25">
      <c r="A931" s="816" t="s">
        <v>313</v>
      </c>
      <c r="B931" s="615">
        <v>42056</v>
      </c>
      <c r="C931" s="118" t="s">
        <v>9791</v>
      </c>
      <c r="D931" s="119" t="s">
        <v>2162</v>
      </c>
      <c r="E931" s="162">
        <v>10313610</v>
      </c>
      <c r="F931" s="119">
        <v>29939584</v>
      </c>
      <c r="G931" s="816">
        <v>2704003</v>
      </c>
      <c r="H931" s="820" t="str">
        <f>IF(G931="","",VLOOKUP(G931,ARANCEL!$B$5:$D$121,2,FALSE))</f>
        <v xml:space="preserve">CORONA PERIFERICA CON PERNO MUÑON COLADO </v>
      </c>
      <c r="I931" s="821"/>
      <c r="J931" s="816">
        <v>1</v>
      </c>
      <c r="K931" s="822">
        <f>IF(G931="","",VLOOKUP(G931,ARANCEL!$B$5:$D$121,3,FALSE)*J931)</f>
        <v>32612</v>
      </c>
      <c r="L931" s="1249" t="str">
        <f t="shared" ref="L931:L939" si="6">IF(E931="","","IMPAGO")</f>
        <v>IMPAGO</v>
      </c>
      <c r="M931" s="1249" t="str">
        <f t="shared" ref="M931:M939" si="7">IF(L931="IMPAGO","SIN O.C.","")</f>
        <v>SIN O.C.</v>
      </c>
      <c r="N931" s="1249" t="str">
        <f t="shared" ref="N931:N939" si="8">IF(L931="IMPAGO","SIN FACT.","")</f>
        <v>SIN FACT.</v>
      </c>
    </row>
    <row r="932" spans="1:14" s="1467" customFormat="1" x14ac:dyDescent="0.25">
      <c r="A932" s="816" t="s">
        <v>313</v>
      </c>
      <c r="B932" s="817">
        <v>42038</v>
      </c>
      <c r="C932" s="818" t="s">
        <v>9611</v>
      </c>
      <c r="D932" s="816" t="s">
        <v>1241</v>
      </c>
      <c r="E932" s="819">
        <v>10315730</v>
      </c>
      <c r="F932" s="816">
        <v>30741227</v>
      </c>
      <c r="G932" s="816">
        <v>2704005</v>
      </c>
      <c r="H932" s="820" t="str">
        <f>IF(G932="","",VLOOKUP(G932,ARANCEL!$B$5:$D$121,2,FALSE))</f>
        <v>PROVISORIO</v>
      </c>
      <c r="I932" s="821"/>
      <c r="J932" s="816">
        <v>1</v>
      </c>
      <c r="K932" s="822">
        <f>IF(G932="","",VLOOKUP(G932,ARANCEL!$B$5:$D$121,3,FALSE)*J932)</f>
        <v>3250</v>
      </c>
      <c r="L932" s="1249" t="str">
        <f t="shared" si="6"/>
        <v>IMPAGO</v>
      </c>
      <c r="M932" s="1249" t="str">
        <f t="shared" si="7"/>
        <v>SIN O.C.</v>
      </c>
      <c r="N932" s="1249" t="str">
        <f t="shared" si="8"/>
        <v>SIN FACT.</v>
      </c>
    </row>
    <row r="933" spans="1:14" s="1439" customFormat="1" x14ac:dyDescent="0.25">
      <c r="A933" s="824" t="s">
        <v>305</v>
      </c>
      <c r="B933" s="817">
        <v>42024</v>
      </c>
      <c r="C933" s="818" t="s">
        <v>4264</v>
      </c>
      <c r="D933" s="816" t="s">
        <v>91</v>
      </c>
      <c r="E933" s="819">
        <v>10258124</v>
      </c>
      <c r="F933" s="816">
        <v>27623375</v>
      </c>
      <c r="G933" s="816">
        <v>2705003</v>
      </c>
      <c r="H933" s="820" t="str">
        <f>IF(G933="","",VLOOKUP(G933,ARANCEL!$B$5:$D$121,2,FALSE))</f>
        <v>INCRUSTACION ESTETICA (ART-GLASS O CERAMICA)</v>
      </c>
      <c r="I933" s="821" t="s">
        <v>322</v>
      </c>
      <c r="J933" s="816">
        <v>1</v>
      </c>
      <c r="K933" s="822">
        <f>IF(G933="","",VLOOKUP(G933,ARANCEL!$B$5:$D$121,3,FALSE)*J933)</f>
        <v>15676</v>
      </c>
      <c r="L933" s="1249" t="str">
        <f>IF(E933="","","IMPAGO")</f>
        <v>IMPAGO</v>
      </c>
      <c r="M933" s="1249" t="str">
        <f>IF(L933="IMPAGO","SIN O.C.","")</f>
        <v>SIN O.C.</v>
      </c>
      <c r="N933" s="1249" t="str">
        <f>IF(L933="IMPAGO","SIN FACT.","")</f>
        <v>SIN FACT.</v>
      </c>
    </row>
    <row r="934" spans="1:14" s="1439" customFormat="1" x14ac:dyDescent="0.25">
      <c r="A934" s="816" t="s">
        <v>305</v>
      </c>
      <c r="B934" s="817">
        <v>42025</v>
      </c>
      <c r="C934" s="818" t="s">
        <v>9873</v>
      </c>
      <c r="D934" s="816" t="s">
        <v>1619</v>
      </c>
      <c r="E934" s="819">
        <v>10315739</v>
      </c>
      <c r="F934" s="816">
        <v>30498392</v>
      </c>
      <c r="G934" s="816">
        <v>2707001</v>
      </c>
      <c r="H934" s="820" t="str">
        <f>IF(G934="","",VLOOKUP(G934,ARANCEL!$B$5:$D$121,2,FALSE))</f>
        <v xml:space="preserve">PLANO DE RELAJACION </v>
      </c>
      <c r="I934" s="821" t="s">
        <v>306</v>
      </c>
      <c r="J934" s="816">
        <v>1</v>
      </c>
      <c r="K934" s="822">
        <f>IF(G934="","",VLOOKUP(G934,ARANCEL!$B$5:$D$121,3,FALSE)*J934)</f>
        <v>9221</v>
      </c>
      <c r="L934" s="1249" t="str">
        <f>IF(E934="","","IMPAGO")</f>
        <v>IMPAGO</v>
      </c>
      <c r="M934" s="1249" t="str">
        <f>IF(L934="IMPAGO","SIN O.C.","")</f>
        <v>SIN O.C.</v>
      </c>
      <c r="N934" s="1249" t="str">
        <f>IF(L934="IMPAGO","SIN FACT.","")</f>
        <v>SIN FACT.</v>
      </c>
    </row>
    <row r="935" spans="1:14" s="1134" customFormat="1" x14ac:dyDescent="0.25">
      <c r="A935" s="816" t="s">
        <v>305</v>
      </c>
      <c r="B935" s="817">
        <v>42017</v>
      </c>
      <c r="C935" s="818" t="s">
        <v>8780</v>
      </c>
      <c r="D935" s="816" t="s">
        <v>2162</v>
      </c>
      <c r="E935" s="819" t="s">
        <v>343</v>
      </c>
      <c r="F935" s="816">
        <v>29572590</v>
      </c>
      <c r="G935" s="816">
        <v>2704005</v>
      </c>
      <c r="H935" s="820" t="str">
        <f>IF(G935="","",VLOOKUP(G935,ARANCEL!$B$5:$D$121,2,FALSE))</f>
        <v>PROVISORIO</v>
      </c>
      <c r="I935" s="821" t="s">
        <v>324</v>
      </c>
      <c r="J935" s="816">
        <v>1</v>
      </c>
      <c r="K935" s="822">
        <f>IF(G935="","",VLOOKUP(G935,ARANCEL!$B$5:$D$121,3,FALSE)*J935)</f>
        <v>3250</v>
      </c>
      <c r="L935" s="1249" t="str">
        <f>IF(E935="","","IMPAGO")</f>
        <v>IMPAGO</v>
      </c>
      <c r="M935" s="1249" t="str">
        <f>IF(L935="IMPAGO","SIN O.C.","")</f>
        <v>SIN O.C.</v>
      </c>
      <c r="N935" s="1249" t="str">
        <f>IF(L935="IMPAGO","SIN FACT.","")</f>
        <v>SIN FACT.</v>
      </c>
    </row>
    <row r="936" spans="1:14" s="1467" customFormat="1" x14ac:dyDescent="0.25">
      <c r="A936" s="816"/>
      <c r="B936" s="817"/>
      <c r="C936" s="818"/>
      <c r="D936" s="816"/>
      <c r="E936" s="819"/>
      <c r="F936" s="816"/>
      <c r="G936" s="816"/>
      <c r="H936" s="820" t="str">
        <f>IF(G936="","",VLOOKUP(G936,ARANCEL!$B$5:$D$121,2,FALSE))</f>
        <v/>
      </c>
      <c r="I936" s="821"/>
      <c r="J936" s="816"/>
      <c r="K936" s="822" t="str">
        <f>IF(G936="","",VLOOKUP(G936,ARANCEL!$B$5:$D$121,3,FALSE)*J936)</f>
        <v/>
      </c>
      <c r="L936" s="1249" t="str">
        <f t="shared" si="6"/>
        <v/>
      </c>
      <c r="M936" s="1249" t="str">
        <f t="shared" si="7"/>
        <v/>
      </c>
      <c r="N936" s="1249" t="str">
        <f t="shared" si="8"/>
        <v/>
      </c>
    </row>
    <row r="937" spans="1:14" s="1467" customFormat="1" x14ac:dyDescent="0.25">
      <c r="A937" s="816"/>
      <c r="B937" s="817"/>
      <c r="C937" s="818"/>
      <c r="D937" s="816"/>
      <c r="E937" s="819"/>
      <c r="F937" s="816"/>
      <c r="G937" s="816"/>
      <c r="H937" s="820" t="str">
        <f>IF(G937="","",VLOOKUP(G937,ARANCEL!$B$5:$D$121,2,FALSE))</f>
        <v/>
      </c>
      <c r="I937" s="821"/>
      <c r="J937" s="816"/>
      <c r="K937" s="822" t="str">
        <f>IF(G937="","",VLOOKUP(G937,ARANCEL!$B$5:$D$121,3,FALSE)*J937)</f>
        <v/>
      </c>
      <c r="L937" s="1249" t="str">
        <f t="shared" si="6"/>
        <v/>
      </c>
      <c r="M937" s="1249" t="str">
        <f t="shared" si="7"/>
        <v/>
      </c>
      <c r="N937" s="1249" t="str">
        <f t="shared" si="8"/>
        <v/>
      </c>
    </row>
    <row r="938" spans="1:14" s="1458" customFormat="1" x14ac:dyDescent="0.25">
      <c r="A938" s="816"/>
      <c r="B938" s="817"/>
      <c r="C938" s="818"/>
      <c r="D938" s="816"/>
      <c r="E938" s="819"/>
      <c r="F938" s="816"/>
      <c r="G938" s="816"/>
      <c r="H938" s="820" t="str">
        <f>IF(G938="","",VLOOKUP(G938,ARANCEL!$B$5:$D$121,2,FALSE))</f>
        <v/>
      </c>
      <c r="I938" s="821"/>
      <c r="J938" s="816"/>
      <c r="K938" s="822" t="str">
        <f>IF(G938="","",VLOOKUP(G938,ARANCEL!$B$5:$D$121,3,FALSE)*J938)</f>
        <v/>
      </c>
      <c r="L938" s="1249" t="str">
        <f t="shared" si="6"/>
        <v/>
      </c>
      <c r="M938" s="1249" t="str">
        <f t="shared" si="7"/>
        <v/>
      </c>
      <c r="N938" s="1249" t="str">
        <f t="shared" si="8"/>
        <v/>
      </c>
    </row>
    <row r="939" spans="1:14" s="1042" customFormat="1" x14ac:dyDescent="0.25">
      <c r="A939" s="816"/>
      <c r="B939" s="817"/>
      <c r="C939" s="818"/>
      <c r="D939" s="816"/>
      <c r="E939" s="819"/>
      <c r="F939" s="816"/>
      <c r="G939" s="816"/>
      <c r="H939" s="820" t="str">
        <f>IF(G939="","",VLOOKUP(G939,ARANCEL!$B$5:$D$121,2,FALSE))</f>
        <v/>
      </c>
      <c r="I939" s="821"/>
      <c r="J939" s="816"/>
      <c r="K939" s="822" t="str">
        <f>IF(G939="","",VLOOKUP(G939,ARANCEL!$B$5:$D$121,3,FALSE)*J939)</f>
        <v/>
      </c>
      <c r="L939" s="1249" t="str">
        <f t="shared" si="6"/>
        <v/>
      </c>
      <c r="M939" s="1249" t="str">
        <f t="shared" si="7"/>
        <v/>
      </c>
      <c r="N939" s="1249" t="str">
        <f t="shared" si="8"/>
        <v/>
      </c>
    </row>
    <row r="940" spans="1:14" x14ac:dyDescent="0.25">
      <c r="A940" s="286"/>
      <c r="B940" s="286"/>
      <c r="C940" s="287"/>
      <c r="D940" s="286"/>
      <c r="E940" s="286"/>
    </row>
    <row r="941" spans="1:14" x14ac:dyDescent="0.25">
      <c r="A941" s="279"/>
      <c r="B941" s="279"/>
      <c r="C941" s="279"/>
      <c r="D941" s="280" t="s">
        <v>2719</v>
      </c>
      <c r="E941" s="281"/>
      <c r="F941" s="282"/>
      <c r="G941" s="208">
        <f ca="1">SUMIFS(K6:K940,L6:L940,"IMPAGO",B6:B940,"&lt;"&amp;DATE(YEAR(TODAY()),MONTH(TODAY()),1))</f>
        <v>1550275</v>
      </c>
      <c r="H941" s="283" t="s">
        <v>4614</v>
      </c>
      <c r="I941" s="1476">
        <f ca="1">SUMIF(L6:L940,UPPER(TEXT(DATE(YEAR(TODAY()),MONTH(TODAY()),0),"MMMM"))&amp;" "&amp;YEAR(DATE(YEAR(TODAY()),MONTH(TODAY()),0)),K6:K940)</f>
        <v>1187218</v>
      </c>
      <c r="J941" s="1477"/>
      <c r="K941" s="110">
        <f>SUMIF(L5:L939,#REF!,K5:K939)</f>
        <v>0</v>
      </c>
      <c r="L941" s="1253"/>
      <c r="M941" s="1253"/>
      <c r="N941" s="1253"/>
    </row>
    <row r="942" spans="1:14" ht="26.25" x14ac:dyDescent="0.25">
      <c r="A942" s="107" t="s">
        <v>327</v>
      </c>
      <c r="B942" s="107"/>
      <c r="C942" s="108"/>
      <c r="D942" s="107"/>
      <c r="E942" s="107"/>
      <c r="F942" s="107"/>
      <c r="G942" s="107"/>
      <c r="H942" s="107"/>
      <c r="I942" s="107"/>
      <c r="J942" s="107"/>
      <c r="K942" s="107"/>
      <c r="L942" s="1254"/>
      <c r="M942" s="1254"/>
      <c r="N942" s="1254"/>
    </row>
    <row r="943" spans="1:14" ht="25.5" x14ac:dyDescent="0.25">
      <c r="A943" s="111" t="s">
        <v>6440</v>
      </c>
      <c r="B943" s="112" t="s">
        <v>5</v>
      </c>
      <c r="C943" s="112" t="s">
        <v>6</v>
      </c>
      <c r="D943" s="112" t="s">
        <v>7</v>
      </c>
      <c r="E943" s="112" t="s">
        <v>8</v>
      </c>
      <c r="F943" s="112" t="s">
        <v>9</v>
      </c>
      <c r="G943" s="111" t="s">
        <v>10</v>
      </c>
      <c r="H943" s="112" t="s">
        <v>11</v>
      </c>
      <c r="I943" s="112" t="s">
        <v>12</v>
      </c>
      <c r="J943" s="112" t="s">
        <v>13</v>
      </c>
      <c r="K943" s="112" t="s">
        <v>14</v>
      </c>
      <c r="L943" s="1255" t="s">
        <v>15</v>
      </c>
      <c r="M943" s="1255" t="s">
        <v>16</v>
      </c>
      <c r="N943" s="1256" t="s">
        <v>17</v>
      </c>
    </row>
    <row r="944" spans="1:14" s="1134" customFormat="1" x14ac:dyDescent="0.25">
      <c r="A944" s="816" t="s">
        <v>9284</v>
      </c>
      <c r="B944" s="164">
        <v>42007</v>
      </c>
      <c r="C944" s="118" t="s">
        <v>9189</v>
      </c>
      <c r="D944" s="119" t="s">
        <v>91</v>
      </c>
      <c r="E944" s="162" t="s">
        <v>343</v>
      </c>
      <c r="F944" s="119">
        <v>30294306</v>
      </c>
      <c r="G944" s="119">
        <v>2704005</v>
      </c>
      <c r="H944" s="120" t="str">
        <f>IF(G944="","",VLOOKUP(G944,ARANCEL!$B$5:$D$121,2,FALSE))</f>
        <v>PROVISORIO</v>
      </c>
      <c r="I944" s="821" t="s">
        <v>2490</v>
      </c>
      <c r="J944" s="816">
        <v>3</v>
      </c>
      <c r="K944" s="822">
        <f>IF(G944="","",VLOOKUP(G944,ARANCEL!$B$5:$D$121,3,FALSE)*J944)</f>
        <v>9750</v>
      </c>
      <c r="L944" s="1249" t="str">
        <f t="shared" ref="L944" si="9">IF(E944="","","IMPAGO")</f>
        <v>IMPAGO</v>
      </c>
      <c r="M944" s="1249" t="str">
        <f t="shared" ref="M944" si="10">IF(L944="IMPAGO","SIN O.C.","")</f>
        <v>SIN O.C.</v>
      </c>
      <c r="N944" s="1249" t="str">
        <f t="shared" ref="N944" si="11">IF(L944="IMPAGO","SIN FACT.","")</f>
        <v>SIN FACT.</v>
      </c>
    </row>
    <row r="945" spans="1:14" s="1134" customFormat="1" x14ac:dyDescent="0.25">
      <c r="A945" s="816" t="s">
        <v>9681</v>
      </c>
      <c r="B945" s="817">
        <v>42019</v>
      </c>
      <c r="C945" s="818" t="s">
        <v>9680</v>
      </c>
      <c r="D945" s="816" t="s">
        <v>1619</v>
      </c>
      <c r="E945" s="819" t="s">
        <v>343</v>
      </c>
      <c r="F945" s="816">
        <v>30499052</v>
      </c>
      <c r="G945" s="816">
        <v>2707001</v>
      </c>
      <c r="H945" s="820" t="str">
        <f>IF(G945="","",VLOOKUP(G945,ARANCEL!$B$5:$D$121,2,FALSE))</f>
        <v xml:space="preserve">PLANO DE RELAJACION </v>
      </c>
      <c r="I945" s="821" t="s">
        <v>306</v>
      </c>
      <c r="J945" s="816">
        <v>1</v>
      </c>
      <c r="K945" s="822">
        <f>IF(G945="","",VLOOKUP(G945,ARANCEL!$B$5:$D$121,3,FALSE)*J945)</f>
        <v>9221</v>
      </c>
      <c r="L945" s="1249" t="str">
        <f t="shared" ref="L945:L949" si="12">IF(E945="","","IMPAGO")</f>
        <v>IMPAGO</v>
      </c>
      <c r="M945" s="1249" t="str">
        <f t="shared" ref="M945:M949" si="13">IF(L945="IMPAGO","SIN O.C.","")</f>
        <v>SIN O.C.</v>
      </c>
      <c r="N945" s="1249" t="str">
        <f t="shared" ref="N945:N949" si="14">IF(L945="IMPAGO","SIN FACT.","")</f>
        <v>SIN FACT.</v>
      </c>
    </row>
    <row r="946" spans="1:14" s="1439" customFormat="1" ht="25.5" x14ac:dyDescent="0.25">
      <c r="A946" s="824" t="s">
        <v>9690</v>
      </c>
      <c r="B946" s="817">
        <v>41978</v>
      </c>
      <c r="C946" s="818" t="s">
        <v>8350</v>
      </c>
      <c r="D946" s="816" t="s">
        <v>91</v>
      </c>
      <c r="E946" s="819" t="s">
        <v>343</v>
      </c>
      <c r="F946" s="816">
        <v>28238930</v>
      </c>
      <c r="G946" s="816">
        <v>2704003</v>
      </c>
      <c r="H946" s="820" t="str">
        <f>IF(G946="","",VLOOKUP(G946,ARANCEL!$B$5:$D$121,2,FALSE))</f>
        <v xml:space="preserve">CORONA PERIFERICA CON PERNO MUÑON COLADO </v>
      </c>
      <c r="I946" s="821" t="s">
        <v>322</v>
      </c>
      <c r="J946" s="816">
        <v>1</v>
      </c>
      <c r="K946" s="822">
        <f>IF(G946="","",VLOOKUP(G946,ARANCEL!$B$5:$D$121,3,FALSE)*J946)</f>
        <v>32612</v>
      </c>
      <c r="L946" s="1249" t="str">
        <f t="shared" si="12"/>
        <v>IMPAGO</v>
      </c>
      <c r="M946" s="1249" t="str">
        <f t="shared" si="13"/>
        <v>SIN O.C.</v>
      </c>
      <c r="N946" s="1249" t="str">
        <f t="shared" si="14"/>
        <v>SIN FACT.</v>
      </c>
    </row>
    <row r="947" spans="1:14" s="1439" customFormat="1" x14ac:dyDescent="0.25">
      <c r="A947" s="816"/>
      <c r="B947" s="817"/>
      <c r="C947" s="818"/>
      <c r="D947" s="816"/>
      <c r="E947" s="819"/>
      <c r="F947" s="816"/>
      <c r="G947" s="816"/>
      <c r="H947" s="820" t="str">
        <f>IF(G947="","",VLOOKUP(G947,ARANCEL!$B$5:$D$121,2,FALSE))</f>
        <v/>
      </c>
      <c r="I947" s="821"/>
      <c r="J947" s="816"/>
      <c r="K947" s="822" t="str">
        <f>IF(G947="","",VLOOKUP(G947,ARANCEL!$B$5:$D$121,3,FALSE)*J947)</f>
        <v/>
      </c>
      <c r="L947" s="1249" t="str">
        <f t="shared" si="12"/>
        <v/>
      </c>
      <c r="M947" s="1249" t="str">
        <f t="shared" si="13"/>
        <v/>
      </c>
      <c r="N947" s="1249" t="str">
        <f t="shared" si="14"/>
        <v/>
      </c>
    </row>
    <row r="948" spans="1:14" s="1442" customFormat="1" x14ac:dyDescent="0.25">
      <c r="A948" s="816"/>
      <c r="B948" s="817"/>
      <c r="C948" s="818"/>
      <c r="D948" s="816"/>
      <c r="E948" s="819"/>
      <c r="F948" s="816"/>
      <c r="G948" s="816"/>
      <c r="H948" s="820" t="str">
        <f>IF(G948="","",VLOOKUP(G948,ARANCEL!$B$5:$D$121,2,FALSE))</f>
        <v/>
      </c>
      <c r="I948" s="821"/>
      <c r="J948" s="816"/>
      <c r="K948" s="822" t="str">
        <f>IF(G948="","",VLOOKUP(G948,ARANCEL!$B$5:$D$121,3,FALSE)*J948)</f>
        <v/>
      </c>
      <c r="L948" s="1249" t="str">
        <f t="shared" si="12"/>
        <v/>
      </c>
      <c r="M948" s="1249" t="str">
        <f t="shared" si="13"/>
        <v/>
      </c>
      <c r="N948" s="1249" t="str">
        <f t="shared" si="14"/>
        <v/>
      </c>
    </row>
    <row r="949" spans="1:14" s="1442" customFormat="1" x14ac:dyDescent="0.25">
      <c r="A949" s="816"/>
      <c r="B949" s="817"/>
      <c r="C949" s="818"/>
      <c r="D949" s="816"/>
      <c r="E949" s="819"/>
      <c r="F949" s="816"/>
      <c r="G949" s="816"/>
      <c r="H949" s="820" t="str">
        <f>IF(G949="","",VLOOKUP(G949,ARANCEL!$B$5:$D$121,2,FALSE))</f>
        <v/>
      </c>
      <c r="I949" s="821"/>
      <c r="J949" s="816"/>
      <c r="K949" s="822" t="str">
        <f>IF(G949="","",VLOOKUP(G949,ARANCEL!$B$5:$D$121,3,FALSE)*J949)</f>
        <v/>
      </c>
      <c r="L949" s="1249" t="str">
        <f t="shared" si="12"/>
        <v/>
      </c>
      <c r="M949" s="1249" t="str">
        <f t="shared" si="13"/>
        <v/>
      </c>
      <c r="N949" s="1249" t="str">
        <f t="shared" si="14"/>
        <v/>
      </c>
    </row>
    <row r="950" spans="1:14" s="798" customFormat="1" x14ac:dyDescent="0.25">
      <c r="A950" s="119"/>
      <c r="B950" s="164"/>
      <c r="C950" s="118"/>
      <c r="D950" s="119"/>
      <c r="E950" s="162"/>
      <c r="F950" s="119"/>
      <c r="G950" s="119"/>
      <c r="H950" s="120" t="str">
        <f>IF(G950="","",VLOOKUP(G950,ARANCEL!$B$5:$D$121,2,FALSE))</f>
        <v/>
      </c>
      <c r="I950" s="121"/>
      <c r="J950" s="119"/>
      <c r="K950" s="122" t="str">
        <f>IF(G950="","",VLOOKUP(G950,ARANCEL!$B$5:$D$121,3,FALSE)*J950)</f>
        <v/>
      </c>
      <c r="L950" s="1235" t="str">
        <f t="shared" ref="L950" si="15">IF(E950="","","IMPAGO")</f>
        <v/>
      </c>
      <c r="M950" s="1235" t="str">
        <f t="shared" ref="M950" si="16">IF(L950="IMPAGO","SIN O.C.","")</f>
        <v/>
      </c>
      <c r="N950" s="1235" t="str">
        <f t="shared" ref="N950" si="17">IF(L950="IMPAGO","SIN FACT.","")</f>
        <v/>
      </c>
    </row>
    <row r="952" spans="1:14" s="201" customFormat="1" x14ac:dyDescent="0.25">
      <c r="A952" s="286" t="s">
        <v>4102</v>
      </c>
      <c r="B952" s="286"/>
      <c r="C952" s="287"/>
      <c r="D952" s="286"/>
      <c r="E952" s="286"/>
      <c r="F952" s="286"/>
      <c r="G952" s="286"/>
      <c r="H952" s="286"/>
      <c r="I952" s="286"/>
      <c r="J952" s="286"/>
      <c r="K952" s="286"/>
      <c r="L952" s="1252"/>
      <c r="M952" s="1252"/>
      <c r="N952" s="1252"/>
    </row>
    <row r="953" spans="1:14" s="201" customFormat="1" x14ac:dyDescent="0.25">
      <c r="A953" s="286" t="s">
        <v>3467</v>
      </c>
      <c r="B953" s="286"/>
      <c r="C953" s="287"/>
      <c r="D953" s="286"/>
      <c r="E953" s="286"/>
      <c r="F953" s="286"/>
      <c r="G953" s="286"/>
      <c r="H953" s="286"/>
      <c r="I953" s="286"/>
      <c r="J953" s="286"/>
      <c r="K953" s="286"/>
      <c r="L953" s="1252"/>
      <c r="M953" s="1252"/>
      <c r="N953" s="1252"/>
    </row>
    <row r="954" spans="1:14" ht="26.25" x14ac:dyDescent="0.25">
      <c r="A954" s="109" t="s">
        <v>328</v>
      </c>
      <c r="B954" s="109"/>
      <c r="C954" s="130"/>
      <c r="D954" s="109"/>
      <c r="E954" s="109"/>
      <c r="F954" s="109"/>
      <c r="G954" s="109"/>
      <c r="H954" s="109"/>
      <c r="I954" s="109"/>
      <c r="J954" s="109"/>
      <c r="K954" s="109"/>
      <c r="L954" s="1254"/>
      <c r="M954" s="1254"/>
      <c r="N954" s="1254"/>
    </row>
    <row r="955" spans="1:14" ht="25.5" x14ac:dyDescent="0.25">
      <c r="A955" s="114" t="s">
        <v>4</v>
      </c>
      <c r="B955" s="115" t="s">
        <v>5</v>
      </c>
      <c r="C955" s="116" t="s">
        <v>6</v>
      </c>
      <c r="D955" s="115" t="s">
        <v>7</v>
      </c>
      <c r="E955" s="115" t="s">
        <v>8</v>
      </c>
      <c r="F955" s="115" t="s">
        <v>9</v>
      </c>
      <c r="G955" s="114" t="s">
        <v>10</v>
      </c>
      <c r="H955" s="115" t="s">
        <v>11</v>
      </c>
      <c r="I955" s="115" t="s">
        <v>12</v>
      </c>
      <c r="J955" s="115" t="s">
        <v>13</v>
      </c>
      <c r="K955" s="115" t="s">
        <v>14</v>
      </c>
      <c r="L955" s="1257" t="s">
        <v>15</v>
      </c>
      <c r="M955" s="1257" t="s">
        <v>16</v>
      </c>
      <c r="N955" s="1258" t="s">
        <v>17</v>
      </c>
    </row>
    <row r="956" spans="1:14" x14ac:dyDescent="0.25">
      <c r="A956" s="255" t="s">
        <v>305</v>
      </c>
      <c r="B956" s="256">
        <v>41694</v>
      </c>
      <c r="C956" s="257" t="s">
        <v>2912</v>
      </c>
      <c r="D956" s="255" t="s">
        <v>2162</v>
      </c>
      <c r="E956" s="258">
        <v>10175149</v>
      </c>
      <c r="F956" s="255">
        <v>25081997</v>
      </c>
      <c r="G956" s="255">
        <v>2704003</v>
      </c>
      <c r="H956" s="120" t="str">
        <f>IF(G956="","",VLOOKUP(G956,ARANCEL!$B$5:$D$121,2,FALSE))</f>
        <v xml:space="preserve">CORONA PERIFERICA CON PERNO MUÑON COLADO </v>
      </c>
      <c r="I956" s="121" t="s">
        <v>325</v>
      </c>
      <c r="J956" s="119">
        <v>1</v>
      </c>
      <c r="K956" s="122">
        <f>IF(G956="","",VLOOKUP(G956,ARANCEL!$B$5:$D$121,3,FALSE)*J956)</f>
        <v>32612</v>
      </c>
      <c r="L956" s="1235" t="str">
        <f>IF(E956="","","IMPAGO")</f>
        <v>IMPAGO</v>
      </c>
      <c r="M956" s="1235" t="str">
        <f t="shared" ref="M956:M960" si="18">IF(L956="IMPAGO","SIN O.C.","")</f>
        <v>SIN O.C.</v>
      </c>
      <c r="N956" s="1235" t="str">
        <f t="shared" ref="N956:N960" si="19">IF(L956="IMPAGO","SIN FACT.","")</f>
        <v>SIN FACT.</v>
      </c>
    </row>
    <row r="957" spans="1:14" x14ac:dyDescent="0.25">
      <c r="A957" s="119" t="s">
        <v>606</v>
      </c>
      <c r="B957" s="164">
        <v>41645</v>
      </c>
      <c r="C957" s="118"/>
      <c r="D957" s="119" t="s">
        <v>91</v>
      </c>
      <c r="E957" s="162">
        <v>10167150</v>
      </c>
      <c r="F957" s="119">
        <v>23544044</v>
      </c>
      <c r="G957" s="119">
        <v>2704003</v>
      </c>
      <c r="H957" s="120" t="str">
        <f>IF(G957="","",VLOOKUP(G957,ARANCEL!$B$5:$D$121,2,FALSE))</f>
        <v xml:space="preserve">CORONA PERIFERICA CON PERNO MUÑON COLADO </v>
      </c>
      <c r="I957" s="121" t="s">
        <v>322</v>
      </c>
      <c r="J957" s="119">
        <v>1</v>
      </c>
      <c r="K957" s="122">
        <f>IF(G957="","",VLOOKUP(G957,ARANCEL!$B$5:$D$121,3,FALSE)*J957)</f>
        <v>32612</v>
      </c>
      <c r="L957" s="1235" t="str">
        <f>IF(E957="","","IMPAGO")</f>
        <v>IMPAGO</v>
      </c>
      <c r="M957" s="1235" t="str">
        <f t="shared" si="18"/>
        <v>SIN O.C.</v>
      </c>
      <c r="N957" s="1235" t="str">
        <f t="shared" si="19"/>
        <v>SIN FACT.</v>
      </c>
    </row>
    <row r="958" spans="1:14" x14ac:dyDescent="0.25">
      <c r="A958" s="119" t="s">
        <v>305</v>
      </c>
      <c r="B958" s="164">
        <v>41788</v>
      </c>
      <c r="C958" s="118" t="s">
        <v>930</v>
      </c>
      <c r="D958" s="119" t="s">
        <v>92</v>
      </c>
      <c r="E958" s="162">
        <v>10204632</v>
      </c>
      <c r="F958" s="119">
        <v>26504195</v>
      </c>
      <c r="G958" s="119">
        <v>2704005</v>
      </c>
      <c r="H958" s="120" t="str">
        <f>IF(G958="","",VLOOKUP(G958,ARANCEL!$B$5:$D$121,2,FALSE))</f>
        <v>PROVISORIO</v>
      </c>
      <c r="I958" s="121" t="s">
        <v>325</v>
      </c>
      <c r="J958" s="119">
        <v>1</v>
      </c>
      <c r="K958" s="122">
        <f>IF(G958="","",VLOOKUP(G958,ARANCEL!$B$5:$D$121,3,FALSE)*J958)</f>
        <v>3250</v>
      </c>
      <c r="L958" s="1235" t="s">
        <v>4261</v>
      </c>
      <c r="M958" s="1235" t="str">
        <f t="shared" si="18"/>
        <v/>
      </c>
      <c r="N958" s="1235" t="str">
        <f t="shared" si="19"/>
        <v/>
      </c>
    </row>
    <row r="959" spans="1:14" x14ac:dyDescent="0.25">
      <c r="A959" s="119" t="s">
        <v>313</v>
      </c>
      <c r="B959" s="164">
        <v>41782</v>
      </c>
      <c r="C959" s="118" t="s">
        <v>4749</v>
      </c>
      <c r="D959" s="119" t="s">
        <v>91</v>
      </c>
      <c r="E959" s="162">
        <v>10201928</v>
      </c>
      <c r="F959" s="119">
        <v>26441961</v>
      </c>
      <c r="G959" s="119">
        <v>2704005</v>
      </c>
      <c r="H959" s="120" t="str">
        <f>IF(G959="","",VLOOKUP(G959,ARANCEL!$B$5:$D$121,2,FALSE))</f>
        <v>PROVISORIO</v>
      </c>
      <c r="I959" s="121"/>
      <c r="J959" s="119">
        <v>2</v>
      </c>
      <c r="K959" s="122">
        <f>IF(G959="","",VLOOKUP(G959,ARANCEL!$B$5:$D$121,3,FALSE)*J959)</f>
        <v>6500</v>
      </c>
      <c r="L959" s="1235" t="s">
        <v>4261</v>
      </c>
      <c r="M959" s="1235" t="str">
        <f t="shared" si="18"/>
        <v/>
      </c>
      <c r="N959" s="1235" t="str">
        <f t="shared" si="19"/>
        <v/>
      </c>
    </row>
    <row r="960" spans="1:14" x14ac:dyDescent="0.25">
      <c r="A960" s="119" t="s">
        <v>313</v>
      </c>
      <c r="B960" s="164">
        <v>41827</v>
      </c>
      <c r="C960" s="118" t="s">
        <v>4749</v>
      </c>
      <c r="D960" s="119" t="s">
        <v>91</v>
      </c>
      <c r="E960" s="162">
        <v>10200637</v>
      </c>
      <c r="F960" s="119">
        <v>26531934</v>
      </c>
      <c r="G960" s="119">
        <v>2704005</v>
      </c>
      <c r="H960" s="120" t="str">
        <f>IF(G960="","",VLOOKUP(G960,ARANCEL!$B$5:$D$121,2,FALSE))</f>
        <v>PROVISORIO</v>
      </c>
      <c r="I960" s="121"/>
      <c r="J960" s="119">
        <v>1</v>
      </c>
      <c r="K960" s="122">
        <f>IF(G960="","",VLOOKUP(G960,ARANCEL!$B$5:$D$121,3,FALSE)*J960)</f>
        <v>3250</v>
      </c>
      <c r="L960" s="1235" t="s">
        <v>4261</v>
      </c>
      <c r="M960" s="1235" t="str">
        <f t="shared" si="18"/>
        <v/>
      </c>
      <c r="N960" s="1235" t="str">
        <f t="shared" si="19"/>
        <v/>
      </c>
    </row>
    <row r="961" spans="1:14" x14ac:dyDescent="0.25">
      <c r="A961" s="119" t="s">
        <v>313</v>
      </c>
      <c r="B961" s="164">
        <v>41514</v>
      </c>
      <c r="C961" s="118" t="s">
        <v>2265</v>
      </c>
      <c r="D961" s="119" t="s">
        <v>97</v>
      </c>
      <c r="E961" s="162">
        <v>10153683</v>
      </c>
      <c r="F961" s="119">
        <v>21379822</v>
      </c>
      <c r="G961" s="119">
        <v>2704005</v>
      </c>
      <c r="H961" s="120" t="str">
        <f>IF(G961="","",VLOOKUP(G961,ARANCEL!$B$5:$D$121,2,FALSE))</f>
        <v>PROVISORIO</v>
      </c>
      <c r="I961" s="121"/>
      <c r="J961" s="119">
        <v>1</v>
      </c>
      <c r="K961" s="122">
        <f>IF(G961="","",VLOOKUP(G961,ARANCEL!$B$5:$D$121,3,FALSE)*J961)</f>
        <v>3250</v>
      </c>
      <c r="L961" s="1235" t="s">
        <v>4261</v>
      </c>
      <c r="M961" s="1235" t="str">
        <f t="shared" ref="M961" si="20">IF(L961="IMPAGO","SIN O.C.","")</f>
        <v/>
      </c>
      <c r="N961" s="1235" t="str">
        <f t="shared" ref="N961" si="21">IF(L961="IMPAGO","SIN FACT.","")</f>
        <v/>
      </c>
    </row>
    <row r="962" spans="1:14" s="1169" customFormat="1" x14ac:dyDescent="0.25">
      <c r="A962" s="816" t="s">
        <v>313</v>
      </c>
      <c r="B962" s="817">
        <v>41982</v>
      </c>
      <c r="C962" s="818" t="s">
        <v>2223</v>
      </c>
      <c r="D962" s="816" t="s">
        <v>91</v>
      </c>
      <c r="E962" s="819">
        <v>10165155</v>
      </c>
      <c r="F962" s="816">
        <v>23544044</v>
      </c>
      <c r="G962" s="816">
        <v>2704003</v>
      </c>
      <c r="H962" s="820" t="str">
        <f>IF(G962="","",VLOOKUP(G962,ARANCEL!$B$5:$D$121,2,FALSE))</f>
        <v xml:space="preserve">CORONA PERIFERICA CON PERNO MUÑON COLADO </v>
      </c>
      <c r="I962" s="821" t="s">
        <v>322</v>
      </c>
      <c r="J962" s="816">
        <v>1</v>
      </c>
      <c r="K962" s="822">
        <f>IF(G962="","",VLOOKUP(G962,ARANCEL!$B$5:$D$121,3,FALSE)*J962)</f>
        <v>32612</v>
      </c>
      <c r="L962" s="1210" t="s">
        <v>4261</v>
      </c>
      <c r="M962" s="1210">
        <v>4500230028</v>
      </c>
      <c r="N962" s="1210">
        <v>9210</v>
      </c>
    </row>
    <row r="963" spans="1:14" x14ac:dyDescent="0.25">
      <c r="A963" s="119"/>
      <c r="B963" s="164"/>
      <c r="C963" s="118"/>
      <c r="D963" s="119"/>
      <c r="E963" s="162"/>
      <c r="F963" s="119"/>
      <c r="G963" s="119"/>
      <c r="H963" s="120"/>
      <c r="I963" s="121"/>
      <c r="J963" s="119"/>
      <c r="K963" s="122"/>
      <c r="L963" s="1235"/>
      <c r="M963" s="1235"/>
      <c r="N963" s="1235"/>
    </row>
    <row r="964" spans="1:14" x14ac:dyDescent="0.25">
      <c r="A964" s="119"/>
      <c r="B964" s="164"/>
      <c r="C964" s="118"/>
      <c r="D964" s="119"/>
      <c r="E964" s="162"/>
      <c r="F964" s="119"/>
      <c r="G964" s="119"/>
      <c r="H964" s="120"/>
      <c r="I964" s="121"/>
      <c r="J964" s="119"/>
      <c r="K964" s="122"/>
      <c r="L964" s="1235"/>
      <c r="M964" s="1235"/>
      <c r="N964" s="1235"/>
    </row>
    <row r="965" spans="1:14" x14ac:dyDescent="0.25">
      <c r="A965" s="119"/>
      <c r="B965" s="164"/>
      <c r="C965" s="118"/>
      <c r="D965" s="119"/>
      <c r="E965" s="162"/>
      <c r="F965" s="119"/>
      <c r="G965" s="119"/>
      <c r="H965" s="120"/>
      <c r="I965" s="121"/>
      <c r="J965" s="119"/>
      <c r="K965" s="122"/>
      <c r="L965" s="1235"/>
      <c r="M965" s="1235"/>
      <c r="N965" s="1235"/>
    </row>
    <row r="966" spans="1:14" x14ac:dyDescent="0.25">
      <c r="A966" s="119"/>
      <c r="B966" s="164"/>
      <c r="C966" s="118"/>
      <c r="D966" s="119"/>
      <c r="E966" s="162"/>
      <c r="F966" s="119"/>
      <c r="G966" s="119"/>
      <c r="H966" s="120"/>
      <c r="I966" s="121"/>
      <c r="J966" s="119"/>
      <c r="K966" s="122"/>
      <c r="L966" s="1235"/>
      <c r="M966" s="1235"/>
      <c r="N966" s="1235"/>
    </row>
    <row r="967" spans="1:14" x14ac:dyDescent="0.25">
      <c r="A967" s="119"/>
      <c r="B967" s="164"/>
      <c r="C967" s="118"/>
      <c r="D967" s="119"/>
      <c r="E967" s="162"/>
      <c r="F967" s="119"/>
      <c r="G967" s="119"/>
      <c r="H967" s="120"/>
      <c r="I967" s="121"/>
      <c r="J967" s="119"/>
      <c r="K967" s="122"/>
      <c r="L967" s="1235"/>
      <c r="M967" s="1235"/>
      <c r="N967" s="1235"/>
    </row>
    <row r="968" spans="1:14" x14ac:dyDescent="0.25">
      <c r="A968" s="119"/>
      <c r="B968" s="164"/>
      <c r="C968" s="118"/>
      <c r="D968" s="119"/>
      <c r="E968" s="162"/>
      <c r="F968" s="119"/>
      <c r="G968" s="119"/>
      <c r="H968" s="120"/>
      <c r="I968" s="121"/>
      <c r="J968" s="119"/>
      <c r="K968" s="122"/>
      <c r="L968" s="1235"/>
      <c r="M968" s="1235"/>
      <c r="N968" s="1235"/>
    </row>
    <row r="1013" spans="1:5" x14ac:dyDescent="0.25">
      <c r="A1013" s="332"/>
      <c r="B1013" s="332"/>
      <c r="C1013" s="338"/>
      <c r="D1013" s="332"/>
      <c r="E1013" s="332"/>
    </row>
  </sheetData>
  <autoFilter ref="A5:N939">
    <sortState ref="A7:N936">
      <sortCondition ref="C5:C936"/>
    </sortState>
  </autoFilter>
  <sortState ref="E6:E1304">
    <sortCondition ref="E1304"/>
  </sortState>
  <customSheetViews>
    <customSheetView guid="{5A3E7664-B706-4E89-8FE4-5CD0E8149518}" scale="85" showAutoFilter="1">
      <pane ySplit="5" topLeftCell="A908" activePane="bottomLeft" state="frozen"/>
      <selection pane="bottomLeft" activeCell="D911" sqref="D911"/>
      <pageMargins left="0.7" right="0.7" top="0.75" bottom="0.75" header="0.3" footer="0.3"/>
      <pageSetup orientation="landscape" r:id="rId1"/>
      <autoFilter ref="A5:N939">
        <sortState ref="A7:N936">
          <sortCondition ref="C5:C936"/>
        </sortState>
      </autoFilter>
    </customSheetView>
    <customSheetView guid="{90887117-F10F-4BFC-8FBC-C977ABC07CFF}" scale="85" showAutoFilter="1">
      <pane ySplit="5" topLeftCell="A793" activePane="bottomLeft" state="frozen"/>
      <selection pane="bottomLeft" activeCell="E793" sqref="E793"/>
      <pageMargins left="0.7" right="0.7" top="0.75" bottom="0.75" header="0.3" footer="0.3"/>
      <pageSetup orientation="landscape" r:id="rId2"/>
      <autoFilter ref="A5:N1231">
        <sortState ref="A7:N1231">
          <sortCondition ref="C5:C1231"/>
        </sortState>
      </autoFilter>
    </customSheetView>
    <customSheetView guid="{384DA9C8-FFC1-4FC6-A1DF-01F043F9EA83}" showAutoFilter="1">
      <pane ySplit="5" topLeftCell="A959" activePane="bottomLeft" state="frozen"/>
      <selection pane="bottomLeft" activeCell="H2" sqref="H2:H3"/>
      <pageMargins left="0.7" right="0.7" top="0.75" bottom="0.75" header="0.3" footer="0.3"/>
      <autoFilter ref="A5:R958">
        <sortState ref="A6:Q958">
          <sortCondition descending="1" ref="L5:L958"/>
        </sortState>
      </autoFilter>
    </customSheetView>
    <customSheetView guid="{88E733B4-D2A6-4E52-A803-6F54C59BA422}" showAutoFilter="1">
      <pane ySplit="5" topLeftCell="A129" activePane="bottomLeft" state="frozen"/>
      <selection pane="bottomLeft" activeCell="E141" sqref="E141"/>
      <pageMargins left="0.7" right="0.7" top="0.75" bottom="0.75" header="0.3" footer="0.3"/>
      <pageSetup paperSize="9" orientation="portrait" r:id="rId3"/>
      <autoFilter ref="A5:R1075">
        <sortState ref="A6:R1075">
          <sortCondition descending="1" ref="L5:L1075"/>
        </sortState>
      </autoFilter>
    </customSheetView>
    <customSheetView guid="{12FAB891-95C7-4FC6-A844-12DF1167D7D0}" showAutoFilter="1" topLeftCell="E1">
      <pane ySplit="5" topLeftCell="A696" activePane="bottomLeft" state="frozen"/>
      <selection pane="bottomLeft" activeCell="P708" sqref="P708:R708"/>
      <pageMargins left="0.7" right="0.7" top="0.75" bottom="0.75" header="0.3" footer="0.3"/>
      <autoFilter ref="A5:R939">
        <sortState ref="A6:R1359">
          <sortCondition ref="C5:C1359"/>
        </sortState>
      </autoFilter>
    </customSheetView>
    <customSheetView guid="{5C5191FA-2E8D-43C8-B7A4-943B410B3C52}" scale="85" showAutoFilter="1">
      <pane ySplit="5" topLeftCell="A930" activePane="bottomLeft" state="frozen"/>
      <selection pane="bottomLeft" activeCell="B937" sqref="B937"/>
      <pageMargins left="0.7" right="0.7" top="0.75" bottom="0.75" header="0.3" footer="0.3"/>
      <pageSetup orientation="landscape" r:id="rId4"/>
      <autoFilter ref="A5:N939">
        <sortState ref="A7:N936">
          <sortCondition ref="C5:C936"/>
        </sortState>
      </autoFilter>
    </customSheetView>
  </customSheetViews>
  <mergeCells count="7">
    <mergeCell ref="I941:J941"/>
    <mergeCell ref="A1:D3"/>
    <mergeCell ref="E1:F1"/>
    <mergeCell ref="E2:F3"/>
    <mergeCell ref="G2:G3"/>
    <mergeCell ref="H2:H3"/>
    <mergeCell ref="I2:I3"/>
  </mergeCells>
  <hyperlinks>
    <hyperlink ref="H2" r:id="rId5"/>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9262" r:id="rId9" name="Button 46">
              <controlPr defaultSize="0" print="0" autoFill="0" autoPict="0" macro="[0]!IRFINAL">
                <anchor moveWithCells="1" sizeWithCells="1">
                  <from>
                    <xdr:col>0</xdr:col>
                    <xdr:colOff>0</xdr:colOff>
                    <xdr:row>2</xdr:row>
                    <xdr:rowOff>142875</xdr:rowOff>
                  </from>
                  <to>
                    <xdr:col>0</xdr:col>
                    <xdr:colOff>1038225</xdr:colOff>
                    <xdr:row>3</xdr:row>
                    <xdr:rowOff>180975</xdr:rowOff>
                  </to>
                </anchor>
              </controlPr>
            </control>
          </mc:Choice>
        </mc:AlternateContent>
        <mc:AlternateContent xmlns:mc="http://schemas.openxmlformats.org/markup-compatibility/2006">
          <mc:Choice Requires="x14">
            <control shapeId="9264" r:id="rId10" name="Button 48">
              <controlPr defaultSize="0" print="0" autoFill="0" autoPict="0" macro="[0]!Botón7_Haga_clic_en">
                <anchor moveWithCells="1" sizeWithCells="1">
                  <from>
                    <xdr:col>0</xdr:col>
                    <xdr:colOff>0</xdr:colOff>
                    <xdr:row>939</xdr:row>
                    <xdr:rowOff>180975</xdr:rowOff>
                  </from>
                  <to>
                    <xdr:col>1</xdr:col>
                    <xdr:colOff>0</xdr:colOff>
                    <xdr:row>941</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5" tint="0.59999389629810485"/>
  </sheetPr>
  <dimension ref="A1:AL476"/>
  <sheetViews>
    <sheetView zoomScale="85" zoomScaleNormal="85" workbookViewId="0">
      <pane ySplit="5" topLeftCell="A438" activePane="bottomLeft" state="frozen"/>
      <selection pane="bottomLeft" activeCell="A448" sqref="A448"/>
    </sheetView>
  </sheetViews>
  <sheetFormatPr baseColWidth="10" defaultRowHeight="15" x14ac:dyDescent="0.25"/>
  <cols>
    <col min="1" max="1" width="24.5703125" style="7" customWidth="1"/>
    <col min="2" max="2" width="11.85546875" style="7" customWidth="1"/>
    <col min="3" max="3" width="26.7109375" style="7" customWidth="1"/>
    <col min="4" max="4" width="11.42578125" style="7" customWidth="1"/>
    <col min="5" max="5" width="10.7109375" style="7" customWidth="1"/>
    <col min="6" max="6" width="10.140625" style="7" customWidth="1"/>
    <col min="7" max="7" width="11.28515625" style="7" customWidth="1"/>
    <col min="8" max="8" width="50.85546875" style="7" customWidth="1"/>
    <col min="9" max="9" width="10.140625" style="7" customWidth="1"/>
    <col min="10" max="10" width="5.42578125" style="7" customWidth="1"/>
    <col min="11" max="11" width="10.7109375" style="7" customWidth="1"/>
    <col min="12" max="12" width="14.42578125" style="1232" customWidth="1"/>
    <col min="13" max="13" width="11.7109375" style="1232" customWidth="1"/>
    <col min="14" max="14" width="8" style="1232" customWidth="1"/>
    <col min="15" max="16384" width="11.42578125" style="7"/>
  </cols>
  <sheetData>
    <row r="1" spans="1:38" s="266" customFormat="1" ht="15" customHeight="1" x14ac:dyDescent="0.25">
      <c r="A1" s="1504"/>
      <c r="B1" s="1505"/>
      <c r="C1" s="1505"/>
      <c r="D1" s="1505"/>
      <c r="E1" s="1480" t="s">
        <v>0</v>
      </c>
      <c r="F1" s="1480"/>
      <c r="G1" s="265" t="s">
        <v>1</v>
      </c>
      <c r="H1" s="265" t="s">
        <v>2</v>
      </c>
      <c r="I1" s="459" t="s">
        <v>5675</v>
      </c>
      <c r="J1" s="7"/>
      <c r="K1" s="7"/>
      <c r="L1" s="1232"/>
      <c r="M1" s="1232"/>
      <c r="N1" s="1232"/>
      <c r="P1" s="7"/>
      <c r="Q1" s="7"/>
      <c r="R1" s="7"/>
      <c r="S1" s="7"/>
      <c r="T1" s="7"/>
      <c r="U1" s="7"/>
      <c r="V1" s="7"/>
      <c r="W1" s="7"/>
      <c r="X1" s="7"/>
      <c r="Y1" s="7"/>
      <c r="Z1" s="7"/>
      <c r="AA1" s="7"/>
      <c r="AB1" s="7"/>
      <c r="AC1" s="7"/>
      <c r="AD1" s="7"/>
      <c r="AE1" s="7"/>
      <c r="AF1" s="7"/>
      <c r="AG1" s="7"/>
      <c r="AH1" s="7"/>
      <c r="AI1" s="7"/>
      <c r="AJ1" s="7"/>
      <c r="AK1" s="7"/>
    </row>
    <row r="2" spans="1:38" s="266" customFormat="1" ht="16.5" customHeight="1" x14ac:dyDescent="0.25">
      <c r="A2" s="1505"/>
      <c r="B2" s="1505"/>
      <c r="C2" s="1505"/>
      <c r="D2" s="1505"/>
      <c r="E2" s="1481" t="s">
        <v>18</v>
      </c>
      <c r="F2" s="1482"/>
      <c r="G2" s="1485" t="s">
        <v>5692</v>
      </c>
      <c r="H2" s="1503" t="s">
        <v>5693</v>
      </c>
      <c r="I2" s="1485" t="s">
        <v>5694</v>
      </c>
      <c r="J2" s="7"/>
      <c r="K2" s="7"/>
      <c r="L2" s="1232"/>
      <c r="M2" s="1232"/>
      <c r="N2" s="1232"/>
      <c r="O2" s="131"/>
      <c r="P2" s="7"/>
      <c r="Q2" s="7"/>
      <c r="R2" s="7"/>
      <c r="S2" s="7"/>
      <c r="T2" s="7"/>
      <c r="U2" s="7"/>
      <c r="V2" s="7"/>
      <c r="W2" s="7"/>
      <c r="X2" s="7"/>
      <c r="Y2" s="7"/>
      <c r="Z2" s="7"/>
      <c r="AA2" s="7"/>
      <c r="AB2" s="7"/>
      <c r="AC2" s="7"/>
      <c r="AD2" s="7"/>
      <c r="AE2" s="7"/>
      <c r="AF2" s="7"/>
      <c r="AG2" s="7"/>
      <c r="AH2" s="7"/>
      <c r="AI2" s="7"/>
      <c r="AJ2" s="7"/>
      <c r="AK2" s="7"/>
      <c r="AL2" s="266" t="s">
        <v>20</v>
      </c>
    </row>
    <row r="3" spans="1:38" s="266" customFormat="1" ht="15" customHeight="1" x14ac:dyDescent="0.25">
      <c r="A3" s="1505"/>
      <c r="B3" s="1505"/>
      <c r="C3" s="1505"/>
      <c r="D3" s="1505"/>
      <c r="E3" s="1483"/>
      <c r="F3" s="1484"/>
      <c r="G3" s="1486"/>
      <c r="H3" s="1488"/>
      <c r="I3" s="1486"/>
      <c r="J3" s="7"/>
      <c r="K3" s="7"/>
      <c r="L3" s="1232"/>
      <c r="M3" s="1232"/>
      <c r="N3" s="1232"/>
      <c r="O3" s="131"/>
      <c r="P3" s="7"/>
      <c r="Q3" s="7"/>
      <c r="R3" s="7"/>
      <c r="S3" s="7"/>
      <c r="T3" s="7"/>
      <c r="U3" s="7"/>
      <c r="V3" s="7"/>
      <c r="W3" s="7"/>
      <c r="X3" s="7"/>
      <c r="Y3" s="7"/>
      <c r="Z3" s="7"/>
      <c r="AA3" s="7"/>
      <c r="AB3" s="7"/>
      <c r="AC3" s="7"/>
      <c r="AD3" s="7"/>
      <c r="AE3" s="7"/>
      <c r="AF3" s="7"/>
      <c r="AG3" s="7"/>
      <c r="AH3" s="7"/>
      <c r="AI3" s="7"/>
      <c r="AJ3" s="7"/>
      <c r="AK3" s="7"/>
      <c r="AL3" s="4">
        <v>40786</v>
      </c>
    </row>
    <row r="4" spans="1:38" s="266" customFormat="1" ht="15" customHeight="1" x14ac:dyDescent="0.25">
      <c r="C4" s="268"/>
      <c r="L4" s="1231"/>
      <c r="M4" s="1231"/>
      <c r="N4" s="1231"/>
      <c r="P4" s="7"/>
      <c r="Q4" s="7"/>
      <c r="R4" s="7"/>
      <c r="S4" s="7"/>
      <c r="T4" s="7"/>
      <c r="U4" s="7"/>
      <c r="V4" s="7"/>
      <c r="W4" s="7"/>
      <c r="X4" s="7"/>
      <c r="Y4" s="7"/>
      <c r="Z4" s="7"/>
      <c r="AA4" s="7"/>
      <c r="AB4" s="7"/>
      <c r="AC4" s="7"/>
      <c r="AD4" s="7"/>
      <c r="AE4" s="7"/>
      <c r="AF4" s="7"/>
      <c r="AG4" s="7"/>
      <c r="AH4" s="7"/>
      <c r="AI4" s="7"/>
      <c r="AJ4" s="7"/>
      <c r="AK4" s="7"/>
    </row>
    <row r="5" spans="1:38" s="266" customFormat="1" ht="30.75" customHeight="1" x14ac:dyDescent="0.25">
      <c r="A5" s="1" t="s">
        <v>4</v>
      </c>
      <c r="B5" s="2" t="s">
        <v>5</v>
      </c>
      <c r="C5" s="2" t="s">
        <v>6</v>
      </c>
      <c r="D5" s="2" t="s">
        <v>7</v>
      </c>
      <c r="E5" s="2" t="s">
        <v>8</v>
      </c>
      <c r="F5" s="2" t="s">
        <v>9</v>
      </c>
      <c r="G5" s="1" t="s">
        <v>10</v>
      </c>
      <c r="H5" s="2" t="s">
        <v>11</v>
      </c>
      <c r="I5" s="2" t="s">
        <v>12</v>
      </c>
      <c r="J5" s="2" t="s">
        <v>13</v>
      </c>
      <c r="K5" s="2" t="s">
        <v>14</v>
      </c>
      <c r="L5" s="1233" t="s">
        <v>549</v>
      </c>
      <c r="M5" s="1233" t="s">
        <v>550</v>
      </c>
      <c r="N5" s="1234" t="s">
        <v>548</v>
      </c>
      <c r="P5" s="7"/>
      <c r="Q5" s="7"/>
      <c r="R5" s="7"/>
      <c r="S5" s="7"/>
      <c r="T5" s="7"/>
      <c r="U5" s="7"/>
      <c r="V5" s="7"/>
      <c r="W5" s="7"/>
      <c r="X5" s="7"/>
      <c r="Y5" s="7"/>
      <c r="Z5" s="7"/>
      <c r="AA5" s="7"/>
      <c r="AB5" s="7"/>
      <c r="AC5" s="7"/>
      <c r="AD5" s="7"/>
      <c r="AE5" s="7"/>
      <c r="AF5" s="7"/>
      <c r="AG5" s="7"/>
      <c r="AH5" s="7"/>
      <c r="AI5" s="7"/>
      <c r="AJ5" s="7"/>
      <c r="AK5" s="7"/>
    </row>
    <row r="6" spans="1:38" x14ac:dyDescent="0.25">
      <c r="A6" s="119" t="s">
        <v>305</v>
      </c>
      <c r="B6" s="164">
        <v>41913</v>
      </c>
      <c r="C6" s="118" t="s">
        <v>8045</v>
      </c>
      <c r="D6" s="119" t="s">
        <v>7600</v>
      </c>
      <c r="E6" s="141">
        <v>10274732</v>
      </c>
      <c r="F6" s="119">
        <v>28574548</v>
      </c>
      <c r="G6" s="119">
        <v>2705003</v>
      </c>
      <c r="H6" s="120" t="str">
        <f>IF(G6="","",VLOOKUP(G6,ARANCEL!$B$5:$D$121,2,FALSE))</f>
        <v>INCRUSTACION ESTETICA (ART-GLASS O CERAMICA)</v>
      </c>
      <c r="I6" s="121" t="s">
        <v>309</v>
      </c>
      <c r="J6" s="119">
        <v>1</v>
      </c>
      <c r="K6" s="196">
        <f>IF(G6="","",VLOOKUP(G6,ARANCEL!$B$5:$D$121,3,FALSE)*J6)</f>
        <v>15676</v>
      </c>
      <c r="L6" s="1349" t="s">
        <v>9431</v>
      </c>
      <c r="M6" s="1349">
        <v>4500269343</v>
      </c>
      <c r="N6" s="1349" t="s">
        <v>9460</v>
      </c>
    </row>
    <row r="7" spans="1:38" x14ac:dyDescent="0.25">
      <c r="A7" s="119" t="s">
        <v>305</v>
      </c>
      <c r="B7" s="164">
        <v>41426</v>
      </c>
      <c r="C7" s="118" t="s">
        <v>2403</v>
      </c>
      <c r="D7" s="119" t="s">
        <v>86</v>
      </c>
      <c r="E7" s="141">
        <v>10144139</v>
      </c>
      <c r="F7" s="119">
        <v>7119</v>
      </c>
      <c r="G7" s="119">
        <v>2704005</v>
      </c>
      <c r="H7" s="120" t="str">
        <f>IF(G7="","",VLOOKUP(G7,ARANCEL!$B$5:$D$121,2,FALSE))</f>
        <v>PROVISORIO</v>
      </c>
      <c r="I7" s="121" t="s">
        <v>309</v>
      </c>
      <c r="J7" s="119">
        <v>1</v>
      </c>
      <c r="K7" s="196">
        <f>IF(G7="","",VLOOKUP(G7,ARANCEL!$B$5:$D$121,3,FALSE)*J7)</f>
        <v>3250</v>
      </c>
      <c r="L7" s="1236" t="s">
        <v>605</v>
      </c>
      <c r="M7" s="1236" t="s">
        <v>2300</v>
      </c>
      <c r="N7" s="1236">
        <v>6614</v>
      </c>
    </row>
    <row r="8" spans="1:38" x14ac:dyDescent="0.25">
      <c r="A8" s="119" t="s">
        <v>305</v>
      </c>
      <c r="B8" s="164">
        <v>41426</v>
      </c>
      <c r="C8" s="118" t="s">
        <v>2403</v>
      </c>
      <c r="D8" s="119" t="s">
        <v>86</v>
      </c>
      <c r="E8" s="141">
        <v>10144139</v>
      </c>
      <c r="F8" s="119">
        <v>7119</v>
      </c>
      <c r="G8" s="119">
        <v>2704031</v>
      </c>
      <c r="H8" s="120" t="str">
        <f>IF(G8="","",VLOOKUP(G8,ARANCEL!$B$5:$D$121,2,FALSE))</f>
        <v xml:space="preserve">PERNO MUÑON METALICO </v>
      </c>
      <c r="I8" s="121" t="s">
        <v>309</v>
      </c>
      <c r="J8" s="119">
        <v>1</v>
      </c>
      <c r="K8" s="196">
        <f>IF(G8="","",VLOOKUP(G8,ARANCEL!$B$5:$D$121,3,FALSE)*J8)</f>
        <v>12246</v>
      </c>
      <c r="L8" s="1236" t="s">
        <v>605</v>
      </c>
      <c r="M8" s="1236" t="s">
        <v>2300</v>
      </c>
      <c r="N8" s="1236">
        <v>6614</v>
      </c>
    </row>
    <row r="9" spans="1:38" x14ac:dyDescent="0.25">
      <c r="A9" s="119" t="s">
        <v>305</v>
      </c>
      <c r="B9" s="164">
        <v>41426</v>
      </c>
      <c r="C9" s="118" t="s">
        <v>2403</v>
      </c>
      <c r="D9" s="119" t="s">
        <v>86</v>
      </c>
      <c r="E9" s="141">
        <v>10144139</v>
      </c>
      <c r="F9" s="119">
        <v>7119</v>
      </c>
      <c r="G9" s="119">
        <v>2704016</v>
      </c>
      <c r="H9" s="120" t="str">
        <f>IF(G9="","",VLOOKUP(G9,ARANCEL!$B$5:$D$121,2,FALSE))</f>
        <v xml:space="preserve">CORONA PROCERA </v>
      </c>
      <c r="I9" s="121" t="s">
        <v>309</v>
      </c>
      <c r="J9" s="119">
        <v>1</v>
      </c>
      <c r="K9" s="196">
        <f>IF(G9="","",VLOOKUP(G9,ARANCEL!$B$5:$D$121,3,FALSE)*J9)</f>
        <v>58477</v>
      </c>
      <c r="L9" s="1236" t="s">
        <v>605</v>
      </c>
      <c r="M9" s="1236" t="s">
        <v>2300</v>
      </c>
      <c r="N9" s="1236">
        <v>6614</v>
      </c>
    </row>
    <row r="10" spans="1:38" x14ac:dyDescent="0.25">
      <c r="A10" s="119" t="s">
        <v>305</v>
      </c>
      <c r="B10" s="164">
        <v>41495</v>
      </c>
      <c r="C10" s="118" t="s">
        <v>2402</v>
      </c>
      <c r="D10" s="119" t="s">
        <v>86</v>
      </c>
      <c r="E10" s="141">
        <v>10151492</v>
      </c>
      <c r="F10" s="119">
        <v>7634</v>
      </c>
      <c r="G10" s="119">
        <v>2704005</v>
      </c>
      <c r="H10" s="120" t="str">
        <f>IF(G10="","",VLOOKUP(G10,ARANCEL!$B$5:$D$121,2,FALSE))</f>
        <v>PROVISORIO</v>
      </c>
      <c r="I10" s="121" t="s">
        <v>325</v>
      </c>
      <c r="J10" s="119">
        <v>1</v>
      </c>
      <c r="K10" s="196">
        <f>IF(G10="","",VLOOKUP(G10,ARANCEL!$B$5:$D$121,3,FALSE)*J10)</f>
        <v>3250</v>
      </c>
      <c r="L10" s="1236" t="s">
        <v>614</v>
      </c>
      <c r="M10" s="1236">
        <v>4500193105</v>
      </c>
      <c r="N10" s="1236">
        <v>7286</v>
      </c>
    </row>
    <row r="11" spans="1:38" x14ac:dyDescent="0.25">
      <c r="A11" s="119" t="s">
        <v>305</v>
      </c>
      <c r="B11" s="164">
        <v>41495</v>
      </c>
      <c r="C11" s="118" t="s">
        <v>2402</v>
      </c>
      <c r="D11" s="119" t="s">
        <v>86</v>
      </c>
      <c r="E11" s="141">
        <v>10151492</v>
      </c>
      <c r="F11" s="119">
        <v>7634</v>
      </c>
      <c r="G11" s="119">
        <v>2704031</v>
      </c>
      <c r="H11" s="120" t="str">
        <f>IF(G11="","",VLOOKUP(G11,ARANCEL!$B$5:$D$121,2,FALSE))</f>
        <v xml:space="preserve">PERNO MUÑON METALICO </v>
      </c>
      <c r="I11" s="121" t="s">
        <v>325</v>
      </c>
      <c r="J11" s="119">
        <v>1</v>
      </c>
      <c r="K11" s="196">
        <f>IF(G11="","",VLOOKUP(G11,ARANCEL!$B$5:$D$121,3,FALSE)*J11)</f>
        <v>12246</v>
      </c>
      <c r="L11" s="1236" t="s">
        <v>614</v>
      </c>
      <c r="M11" s="1236">
        <v>4500193105</v>
      </c>
      <c r="N11" s="1236">
        <v>7286</v>
      </c>
    </row>
    <row r="12" spans="1:38" x14ac:dyDescent="0.25">
      <c r="A12" s="119" t="s">
        <v>305</v>
      </c>
      <c r="B12" s="164">
        <v>41495</v>
      </c>
      <c r="C12" s="118" t="s">
        <v>2402</v>
      </c>
      <c r="D12" s="119" t="s">
        <v>86</v>
      </c>
      <c r="E12" s="141">
        <v>10151492</v>
      </c>
      <c r="F12" s="119">
        <v>7634</v>
      </c>
      <c r="G12" s="119">
        <v>2704016</v>
      </c>
      <c r="H12" s="120" t="str">
        <f>IF(G12="","",VLOOKUP(G12,ARANCEL!$B$5:$D$121,2,FALSE))</f>
        <v xml:space="preserve">CORONA PROCERA </v>
      </c>
      <c r="I12" s="121" t="s">
        <v>325</v>
      </c>
      <c r="J12" s="119">
        <v>1</v>
      </c>
      <c r="K12" s="196">
        <f>IF(G12="","",VLOOKUP(G12,ARANCEL!$B$5:$D$121,3,FALSE)*J12)</f>
        <v>58477</v>
      </c>
      <c r="L12" s="1236" t="s">
        <v>614</v>
      </c>
      <c r="M12" s="1236">
        <v>4500193105</v>
      </c>
      <c r="N12" s="1236">
        <v>7286</v>
      </c>
    </row>
    <row r="13" spans="1:38" x14ac:dyDescent="0.25">
      <c r="A13" s="119" t="s">
        <v>305</v>
      </c>
      <c r="B13" s="164">
        <v>41974</v>
      </c>
      <c r="C13" s="118" t="s">
        <v>9175</v>
      </c>
      <c r="D13" s="119" t="s">
        <v>47</v>
      </c>
      <c r="E13" s="141">
        <v>10302237</v>
      </c>
      <c r="F13" s="119">
        <v>29899963</v>
      </c>
      <c r="G13" s="119">
        <v>2708010</v>
      </c>
      <c r="H13" s="120" t="str">
        <f>IF(G13="","",VLOOKUP(G13,ARANCEL!$B$5:$D$121,2,FALSE))</f>
        <v xml:space="preserve">MANTENEDOR DE ESPACIO REMOVIBLE </v>
      </c>
      <c r="I13" s="121" t="s">
        <v>306</v>
      </c>
      <c r="J13" s="119">
        <v>1</v>
      </c>
      <c r="K13" s="196">
        <f>IF(G13="","",VLOOKUP(G13,ARANCEL!$B$5:$D$121,3,FALSE)*J13)</f>
        <v>17997</v>
      </c>
      <c r="L13" s="1349" t="s">
        <v>9431</v>
      </c>
      <c r="M13" s="1349">
        <v>4500269343</v>
      </c>
      <c r="N13" s="1349" t="s">
        <v>9460</v>
      </c>
    </row>
    <row r="14" spans="1:38" x14ac:dyDescent="0.25">
      <c r="A14" s="119" t="s">
        <v>305</v>
      </c>
      <c r="B14" s="164">
        <v>41944</v>
      </c>
      <c r="C14" s="118" t="s">
        <v>8492</v>
      </c>
      <c r="D14" s="119" t="s">
        <v>3628</v>
      </c>
      <c r="E14" s="141">
        <v>10284905</v>
      </c>
      <c r="F14" s="119">
        <v>28622993</v>
      </c>
      <c r="G14" s="119">
        <v>2707001</v>
      </c>
      <c r="H14" s="120" t="str">
        <f>IF(G14="","",VLOOKUP(G14,ARANCEL!$B$5:$D$121,2,FALSE))</f>
        <v xml:space="preserve">PLANO DE RELAJACION </v>
      </c>
      <c r="I14" s="121" t="s">
        <v>306</v>
      </c>
      <c r="J14" s="119">
        <v>1</v>
      </c>
      <c r="K14" s="196">
        <f>IF(G14="","",VLOOKUP(G14,ARANCEL!$B$5:$D$121,3,FALSE)*J14)</f>
        <v>9221</v>
      </c>
      <c r="L14" s="1349" t="s">
        <v>9431</v>
      </c>
      <c r="M14" s="1349">
        <v>4500269343</v>
      </c>
      <c r="N14" s="1349" t="s">
        <v>9460</v>
      </c>
    </row>
    <row r="15" spans="1:38" x14ac:dyDescent="0.25">
      <c r="A15" s="119" t="s">
        <v>313</v>
      </c>
      <c r="B15" s="164">
        <v>41409</v>
      </c>
      <c r="C15" s="118" t="s">
        <v>2401</v>
      </c>
      <c r="D15" s="119" t="s">
        <v>2400</v>
      </c>
      <c r="E15" s="141">
        <v>10142461</v>
      </c>
      <c r="F15" s="169">
        <v>6501</v>
      </c>
      <c r="G15" s="119">
        <v>2704005</v>
      </c>
      <c r="H15" s="120" t="str">
        <f>IF(G15="","",VLOOKUP(G15,ARANCEL!$B$5:$D$121,2,FALSE))</f>
        <v>PROVISORIO</v>
      </c>
      <c r="I15" s="121" t="s">
        <v>325</v>
      </c>
      <c r="J15" s="119">
        <v>1</v>
      </c>
      <c r="K15" s="196">
        <f>IF(G15="","",VLOOKUP(G15,ARANCEL!$B$5:$D$121,3,FALSE)*J15)</f>
        <v>3250</v>
      </c>
      <c r="L15" s="1236" t="s">
        <v>616</v>
      </c>
      <c r="M15" s="1236" t="s">
        <v>2309</v>
      </c>
      <c r="N15" s="1236">
        <v>6400</v>
      </c>
    </row>
    <row r="16" spans="1:38" x14ac:dyDescent="0.25">
      <c r="A16" s="119" t="s">
        <v>305</v>
      </c>
      <c r="B16" s="164">
        <v>41409</v>
      </c>
      <c r="C16" s="118" t="s">
        <v>2401</v>
      </c>
      <c r="D16" s="119" t="s">
        <v>2400</v>
      </c>
      <c r="E16" s="141">
        <v>10142461</v>
      </c>
      <c r="F16" s="119">
        <v>6501</v>
      </c>
      <c r="G16" s="119">
        <v>2704031</v>
      </c>
      <c r="H16" s="120" t="str">
        <f>IF(G16="","",VLOOKUP(G16,ARANCEL!$B$5:$D$121,2,FALSE))</f>
        <v xml:space="preserve">PERNO MUÑON METALICO </v>
      </c>
      <c r="I16" s="121" t="s">
        <v>325</v>
      </c>
      <c r="J16" s="119">
        <v>1</v>
      </c>
      <c r="K16" s="196">
        <f>IF(G16="","",VLOOKUP(G16,ARANCEL!$B$5:$D$121,3,FALSE)*J16)</f>
        <v>12246</v>
      </c>
      <c r="L16" s="1236" t="s">
        <v>616</v>
      </c>
      <c r="M16" s="1236" t="s">
        <v>2309</v>
      </c>
      <c r="N16" s="1236">
        <v>6400</v>
      </c>
    </row>
    <row r="17" spans="1:14" x14ac:dyDescent="0.25">
      <c r="A17" s="119" t="s">
        <v>305</v>
      </c>
      <c r="B17" s="164">
        <v>41409</v>
      </c>
      <c r="C17" s="118" t="s">
        <v>2401</v>
      </c>
      <c r="D17" s="119" t="s">
        <v>2400</v>
      </c>
      <c r="E17" s="141">
        <v>10142461</v>
      </c>
      <c r="F17" s="119">
        <v>6501</v>
      </c>
      <c r="G17" s="119">
        <v>2704016</v>
      </c>
      <c r="H17" s="120" t="str">
        <f>IF(G17="","",VLOOKUP(G17,ARANCEL!$B$5:$D$121,2,FALSE))</f>
        <v xml:space="preserve">CORONA PROCERA </v>
      </c>
      <c r="I17" s="121" t="s">
        <v>325</v>
      </c>
      <c r="J17" s="119">
        <v>1</v>
      </c>
      <c r="K17" s="196">
        <f>IF(G17="","",VLOOKUP(G17,ARANCEL!$B$5:$D$121,3,FALSE)*J17)</f>
        <v>58477</v>
      </c>
      <c r="L17" s="1236" t="s">
        <v>616</v>
      </c>
      <c r="M17" s="1236" t="s">
        <v>2309</v>
      </c>
      <c r="N17" s="1236">
        <v>6400</v>
      </c>
    </row>
    <row r="18" spans="1:14" x14ac:dyDescent="0.25">
      <c r="A18" s="119" t="s">
        <v>305</v>
      </c>
      <c r="B18" s="164">
        <v>41569</v>
      </c>
      <c r="C18" s="118" t="s">
        <v>2399</v>
      </c>
      <c r="D18" s="119" t="s">
        <v>2319</v>
      </c>
      <c r="E18" s="141">
        <v>10159234</v>
      </c>
      <c r="F18" s="119">
        <v>10177</v>
      </c>
      <c r="G18" s="119">
        <v>2704005</v>
      </c>
      <c r="H18" s="120" t="str">
        <f>IF(G18="","",VLOOKUP(G18,ARANCEL!$B$5:$D$121,2,FALSE))</f>
        <v>PROVISORIO</v>
      </c>
      <c r="I18" s="121" t="s">
        <v>317</v>
      </c>
      <c r="J18" s="119">
        <v>1</v>
      </c>
      <c r="K18" s="196">
        <f>IF(G18="","",VLOOKUP(G18,ARANCEL!$B$5:$D$121,3,FALSE)*J18)</f>
        <v>3250</v>
      </c>
      <c r="L18" s="1229" t="s">
        <v>600</v>
      </c>
      <c r="M18" s="1229">
        <v>4500202555</v>
      </c>
      <c r="N18" s="1229">
        <v>7698</v>
      </c>
    </row>
    <row r="19" spans="1:14" x14ac:dyDescent="0.25">
      <c r="A19" s="119" t="s">
        <v>305</v>
      </c>
      <c r="B19" s="164">
        <v>41569</v>
      </c>
      <c r="C19" s="118" t="s">
        <v>2399</v>
      </c>
      <c r="D19" s="119" t="s">
        <v>2319</v>
      </c>
      <c r="E19" s="141">
        <v>10159234</v>
      </c>
      <c r="F19" s="119">
        <v>10177</v>
      </c>
      <c r="G19" s="119">
        <v>2704003</v>
      </c>
      <c r="H19" s="120" t="str">
        <f>IF(G19="","",VLOOKUP(G19,ARANCEL!$B$5:$D$121,2,FALSE))</f>
        <v xml:space="preserve">CORONA PERIFERICA CON PERNO MUÑON COLADO </v>
      </c>
      <c r="I19" s="121" t="s">
        <v>317</v>
      </c>
      <c r="J19" s="119">
        <v>1</v>
      </c>
      <c r="K19" s="196">
        <f>IF(G19="","",VLOOKUP(G19,ARANCEL!$B$5:$D$121,3,FALSE)*J19)</f>
        <v>32612</v>
      </c>
      <c r="L19" s="1229" t="s">
        <v>600</v>
      </c>
      <c r="M19" s="1229">
        <v>4500202555</v>
      </c>
      <c r="N19" s="1229">
        <v>7698</v>
      </c>
    </row>
    <row r="20" spans="1:14" x14ac:dyDescent="0.25">
      <c r="A20" s="119" t="s">
        <v>313</v>
      </c>
      <c r="B20" s="164">
        <v>41834</v>
      </c>
      <c r="C20" s="118" t="s">
        <v>2289</v>
      </c>
      <c r="D20" s="119" t="s">
        <v>90</v>
      </c>
      <c r="E20" s="141">
        <v>10227759</v>
      </c>
      <c r="F20" s="119">
        <v>26421291</v>
      </c>
      <c r="G20" s="119">
        <v>2705003</v>
      </c>
      <c r="H20" s="120" t="str">
        <f>IF(G20="","",VLOOKUP(G20,ARANCEL!$B$5:$D$121,2,FALSE))</f>
        <v>INCRUSTACION ESTETICA (ART-GLASS O CERAMICA)</v>
      </c>
      <c r="I20" s="121"/>
      <c r="J20" s="119">
        <v>1</v>
      </c>
      <c r="K20" s="196">
        <f>IF(G20="","",VLOOKUP(G20,ARANCEL!$B$5:$D$121,3,FALSE)*J20)</f>
        <v>15676</v>
      </c>
      <c r="L20" s="1235" t="str">
        <f>IF(E20="","","IMPAGO")</f>
        <v>IMPAGO</v>
      </c>
      <c r="M20" s="1235" t="str">
        <f>IF(L20="IMPAGO","SIN O.C.","")</f>
        <v>SIN O.C.</v>
      </c>
      <c r="N20" s="1235" t="str">
        <f>IF(L20="IMPAGO","SIN FACT.","")</f>
        <v>SIN FACT.</v>
      </c>
    </row>
    <row r="21" spans="1:14" x14ac:dyDescent="0.25">
      <c r="A21" s="119" t="s">
        <v>305</v>
      </c>
      <c r="B21" s="164">
        <v>41550</v>
      </c>
      <c r="C21" s="118" t="s">
        <v>2398</v>
      </c>
      <c r="D21" s="119" t="s">
        <v>86</v>
      </c>
      <c r="E21" s="141">
        <v>10157194</v>
      </c>
      <c r="F21" s="119">
        <v>10627</v>
      </c>
      <c r="G21" s="119">
        <v>2704005</v>
      </c>
      <c r="H21" s="120" t="str">
        <f>IF(G21="","",VLOOKUP(G21,ARANCEL!$B$5:$D$121,2,FALSE))</f>
        <v>PROVISORIO</v>
      </c>
      <c r="I21" s="121" t="s">
        <v>326</v>
      </c>
      <c r="J21" s="119">
        <v>1</v>
      </c>
      <c r="K21" s="196">
        <f>IF(G21="","",VLOOKUP(G21,ARANCEL!$B$5:$D$121,3,FALSE)*J21)</f>
        <v>3250</v>
      </c>
      <c r="L21" s="1229" t="s">
        <v>600</v>
      </c>
      <c r="M21" s="1229">
        <v>4500202555</v>
      </c>
      <c r="N21" s="1229">
        <v>7698</v>
      </c>
    </row>
    <row r="22" spans="1:14" x14ac:dyDescent="0.25">
      <c r="A22" s="119" t="s">
        <v>305</v>
      </c>
      <c r="B22" s="164">
        <v>41550</v>
      </c>
      <c r="C22" s="118" t="s">
        <v>2398</v>
      </c>
      <c r="D22" s="119" t="s">
        <v>86</v>
      </c>
      <c r="E22" s="141">
        <v>10157194</v>
      </c>
      <c r="F22" s="119">
        <v>10627</v>
      </c>
      <c r="G22" s="119">
        <v>2704002</v>
      </c>
      <c r="H22" s="120" t="str">
        <f>IF(G22="","",VLOOKUP(G22,ARANCEL!$B$5:$D$121,2,FALSE))</f>
        <v xml:space="preserve">CORONA PERIFERICA </v>
      </c>
      <c r="I22" s="121" t="s">
        <v>326</v>
      </c>
      <c r="J22" s="119">
        <v>1</v>
      </c>
      <c r="K22" s="196">
        <f>IF(G22="","",VLOOKUP(G22,ARANCEL!$B$5:$D$121,3,FALSE)*J22)</f>
        <v>25865</v>
      </c>
      <c r="L22" s="1229" t="s">
        <v>600</v>
      </c>
      <c r="M22" s="1229">
        <v>4500202555</v>
      </c>
      <c r="N22" s="1229">
        <v>7698</v>
      </c>
    </row>
    <row r="23" spans="1:14" x14ac:dyDescent="0.25">
      <c r="A23" s="119" t="s">
        <v>305</v>
      </c>
      <c r="B23" s="164">
        <v>41767</v>
      </c>
      <c r="C23" s="118" t="s">
        <v>4449</v>
      </c>
      <c r="D23" s="119" t="s">
        <v>1987</v>
      </c>
      <c r="E23" s="141">
        <v>10196246</v>
      </c>
      <c r="F23" s="119">
        <v>11989</v>
      </c>
      <c r="G23" s="119">
        <v>2704005</v>
      </c>
      <c r="H23" s="120" t="str">
        <f>IF(G23="","",VLOOKUP(G23,ARANCEL!$B$5:$D$121,2,FALSE))</f>
        <v>PROVISORIO</v>
      </c>
      <c r="I23" s="121" t="s">
        <v>342</v>
      </c>
      <c r="J23" s="119">
        <v>1</v>
      </c>
      <c r="K23" s="196">
        <f>IF(G23="","",VLOOKUP(G23,ARANCEL!$B$5:$D$121,3,FALSE)*J23)</f>
        <v>3250</v>
      </c>
      <c r="L23" s="1229" t="s">
        <v>8279</v>
      </c>
      <c r="M23" s="1229">
        <v>4500259435</v>
      </c>
      <c r="N23" s="1229" t="s">
        <v>8291</v>
      </c>
    </row>
    <row r="24" spans="1:14" x14ac:dyDescent="0.25">
      <c r="A24" s="119" t="s">
        <v>305</v>
      </c>
      <c r="B24" s="164">
        <v>41767</v>
      </c>
      <c r="C24" s="118" t="s">
        <v>4449</v>
      </c>
      <c r="D24" s="119" t="s">
        <v>1987</v>
      </c>
      <c r="E24" s="141">
        <v>10196246</v>
      </c>
      <c r="F24" s="119">
        <v>11989</v>
      </c>
      <c r="G24" s="119">
        <v>2704031</v>
      </c>
      <c r="H24" s="120" t="str">
        <f>IF(G24="","",VLOOKUP(G24,ARANCEL!$B$5:$D$121,2,FALSE))</f>
        <v xml:space="preserve">PERNO MUÑON METALICO </v>
      </c>
      <c r="I24" s="121" t="s">
        <v>342</v>
      </c>
      <c r="J24" s="119">
        <v>1</v>
      </c>
      <c r="K24" s="196">
        <f>IF(G24="","",VLOOKUP(G24,ARANCEL!$B$5:$D$121,3,FALSE)*J24)</f>
        <v>12246</v>
      </c>
      <c r="L24" s="1229" t="s">
        <v>8279</v>
      </c>
      <c r="M24" s="1229">
        <v>4500259435</v>
      </c>
      <c r="N24" s="1229" t="s">
        <v>8291</v>
      </c>
    </row>
    <row r="25" spans="1:14" x14ac:dyDescent="0.25">
      <c r="A25" s="119" t="s">
        <v>305</v>
      </c>
      <c r="B25" s="164">
        <v>41767</v>
      </c>
      <c r="C25" s="118" t="s">
        <v>4449</v>
      </c>
      <c r="D25" s="119" t="s">
        <v>1987</v>
      </c>
      <c r="E25" s="141">
        <v>10196246</v>
      </c>
      <c r="F25" s="119">
        <v>11989</v>
      </c>
      <c r="G25" s="119">
        <v>2704002</v>
      </c>
      <c r="H25" s="120" t="str">
        <f>IF(G25="","",VLOOKUP(G25,ARANCEL!$B$5:$D$121,2,FALSE))</f>
        <v xml:space="preserve">CORONA PERIFERICA </v>
      </c>
      <c r="I25" s="121" t="s">
        <v>342</v>
      </c>
      <c r="J25" s="119">
        <v>1</v>
      </c>
      <c r="K25" s="196">
        <f>IF(G25="","",VLOOKUP(G25,ARANCEL!$B$5:$D$121,3,FALSE)*J25)</f>
        <v>25865</v>
      </c>
      <c r="L25" s="1229" t="s">
        <v>8279</v>
      </c>
      <c r="M25" s="1229">
        <v>4500259435</v>
      </c>
      <c r="N25" s="1229" t="s">
        <v>8291</v>
      </c>
    </row>
    <row r="26" spans="1:14" x14ac:dyDescent="0.25">
      <c r="A26" s="119" t="s">
        <v>305</v>
      </c>
      <c r="B26" s="768">
        <v>41883</v>
      </c>
      <c r="C26" s="181" t="s">
        <v>9283</v>
      </c>
      <c r="D26" s="119" t="s">
        <v>4527</v>
      </c>
      <c r="E26" s="141">
        <v>10253963</v>
      </c>
      <c r="F26" s="119">
        <v>28241056</v>
      </c>
      <c r="G26" s="119">
        <v>2704005</v>
      </c>
      <c r="H26" s="120" t="str">
        <f>IF(G26="","",VLOOKUP(G26,ARANCEL!$B$5:$D$121,2,FALSE))</f>
        <v>PROVISORIO</v>
      </c>
      <c r="I26" s="121" t="s">
        <v>322</v>
      </c>
      <c r="J26" s="119">
        <v>1</v>
      </c>
      <c r="K26" s="196">
        <f>IF(G26="","",VLOOKUP(G26,ARANCEL!$B$5:$D$121,3,FALSE)*J26)</f>
        <v>3250</v>
      </c>
      <c r="L26" s="1229" t="s">
        <v>7548</v>
      </c>
      <c r="M26" s="1229">
        <v>4500255821</v>
      </c>
      <c r="N26" s="1229">
        <v>10274</v>
      </c>
    </row>
    <row r="27" spans="1:14" x14ac:dyDescent="0.25">
      <c r="A27" s="119" t="s">
        <v>305</v>
      </c>
      <c r="B27" s="768">
        <v>41883</v>
      </c>
      <c r="C27" s="181" t="s">
        <v>9283</v>
      </c>
      <c r="D27" s="119" t="s">
        <v>4527</v>
      </c>
      <c r="E27" s="141">
        <v>10253963</v>
      </c>
      <c r="F27" s="119">
        <v>28241056</v>
      </c>
      <c r="G27" s="119">
        <v>2704003</v>
      </c>
      <c r="H27" s="120" t="str">
        <f>IF(G27="","",VLOOKUP(G27,ARANCEL!$B$5:$D$121,2,FALSE))</f>
        <v xml:space="preserve">CORONA PERIFERICA CON PERNO MUÑON COLADO </v>
      </c>
      <c r="I27" s="121" t="s">
        <v>322</v>
      </c>
      <c r="J27" s="119">
        <v>1</v>
      </c>
      <c r="K27" s="196">
        <f>IF(G27="","",VLOOKUP(G27,ARANCEL!$B$5:$D$121,3,FALSE)*J27)</f>
        <v>32612</v>
      </c>
      <c r="L27" s="1229" t="s">
        <v>7548</v>
      </c>
      <c r="M27" s="1229">
        <v>4500255821</v>
      </c>
      <c r="N27" s="1229">
        <v>10274</v>
      </c>
    </row>
    <row r="28" spans="1:14" x14ac:dyDescent="0.25">
      <c r="A28" s="119" t="s">
        <v>305</v>
      </c>
      <c r="B28" s="173">
        <v>41883</v>
      </c>
      <c r="C28" s="118" t="s">
        <v>7358</v>
      </c>
      <c r="D28" s="119" t="s">
        <v>4527</v>
      </c>
      <c r="E28" s="141">
        <v>10258678</v>
      </c>
      <c r="F28" s="119">
        <v>28207169</v>
      </c>
      <c r="G28" s="119">
        <v>2704002</v>
      </c>
      <c r="H28" s="120" t="str">
        <f>IF(G28="","",VLOOKUP(G28,ARANCEL!$B$5:$D$121,2,FALSE))</f>
        <v xml:space="preserve">CORONA PERIFERICA </v>
      </c>
      <c r="I28" s="121" t="s">
        <v>340</v>
      </c>
      <c r="J28" s="119">
        <v>1</v>
      </c>
      <c r="K28" s="196">
        <f>IF(G28="","",VLOOKUP(G28,ARANCEL!$B$5:$D$121,3,FALSE)*J28)</f>
        <v>25865</v>
      </c>
      <c r="L28" s="1229" t="s">
        <v>8279</v>
      </c>
      <c r="M28" s="1229">
        <v>4500259435</v>
      </c>
      <c r="N28" s="1229" t="s">
        <v>8291</v>
      </c>
    </row>
    <row r="29" spans="1:14" x14ac:dyDescent="0.25">
      <c r="A29" s="169" t="s">
        <v>313</v>
      </c>
      <c r="B29" s="768">
        <v>41883</v>
      </c>
      <c r="C29" s="118" t="s">
        <v>7358</v>
      </c>
      <c r="D29" s="119" t="s">
        <v>4527</v>
      </c>
      <c r="E29" s="141">
        <v>10258678</v>
      </c>
      <c r="F29" s="119">
        <v>28207169</v>
      </c>
      <c r="G29" s="119">
        <v>2704031</v>
      </c>
      <c r="H29" s="120" t="str">
        <f>IF(G29="","",VLOOKUP(G29,ARANCEL!$B$5:$D$121,2,FALSE))</f>
        <v xml:space="preserve">PERNO MUÑON METALICO </v>
      </c>
      <c r="I29" s="121" t="s">
        <v>340</v>
      </c>
      <c r="J29" s="119">
        <v>1</v>
      </c>
      <c r="K29" s="196">
        <f>IF(G29="","",VLOOKUP(G29,ARANCEL!$B$5:$D$121,3,FALSE)*J29)</f>
        <v>12246</v>
      </c>
      <c r="L29" s="1229" t="s">
        <v>8279</v>
      </c>
      <c r="M29" s="1229">
        <v>4500259435</v>
      </c>
      <c r="N29" s="1229" t="s">
        <v>8291</v>
      </c>
    </row>
    <row r="30" spans="1:14" x14ac:dyDescent="0.25">
      <c r="A30" s="119" t="s">
        <v>305</v>
      </c>
      <c r="B30" s="164">
        <v>41829</v>
      </c>
      <c r="C30" s="118" t="s">
        <v>5818</v>
      </c>
      <c r="D30" s="119" t="s">
        <v>86</v>
      </c>
      <c r="E30" s="141">
        <v>10225461</v>
      </c>
      <c r="F30" s="119">
        <v>27425605</v>
      </c>
      <c r="G30" s="119">
        <v>2704005</v>
      </c>
      <c r="H30" s="120" t="str">
        <f>IF(G30="","",VLOOKUP(G30,ARANCEL!$B$5:$D$121,2,FALSE))</f>
        <v>PROVISORIO</v>
      </c>
      <c r="I30" s="121" t="s">
        <v>309</v>
      </c>
      <c r="J30" s="119">
        <v>1</v>
      </c>
      <c r="K30" s="196">
        <f>IF(G30="","",VLOOKUP(G30,ARANCEL!$B$5:$D$121,3,FALSE)*J30)</f>
        <v>3250</v>
      </c>
      <c r="L30" s="1229" t="s">
        <v>6017</v>
      </c>
      <c r="M30" s="1229">
        <v>4500243777</v>
      </c>
      <c r="N30" s="1229">
        <v>9802</v>
      </c>
    </row>
    <row r="31" spans="1:14" x14ac:dyDescent="0.25">
      <c r="A31" s="119" t="s">
        <v>305</v>
      </c>
      <c r="B31" s="164">
        <v>41743</v>
      </c>
      <c r="C31" s="118" t="s">
        <v>4028</v>
      </c>
      <c r="D31" s="119" t="s">
        <v>86</v>
      </c>
      <c r="E31" s="141">
        <v>10189152</v>
      </c>
      <c r="F31" s="119">
        <v>15911</v>
      </c>
      <c r="G31" s="119">
        <v>2704005</v>
      </c>
      <c r="H31" s="120" t="str">
        <f>IF(G31="","",VLOOKUP(G31,ARANCEL!$B$5:$D$121,2,FALSE))</f>
        <v>PROVISORIO</v>
      </c>
      <c r="I31" s="121" t="s">
        <v>633</v>
      </c>
      <c r="J31" s="119">
        <v>1</v>
      </c>
      <c r="K31" s="196">
        <f>IF(G31="","",VLOOKUP(G31,ARANCEL!$B$5:$D$121,3,FALSE)*J31)</f>
        <v>3250</v>
      </c>
      <c r="L31" s="1229" t="s">
        <v>8279</v>
      </c>
      <c r="M31" s="1229">
        <v>4500259435</v>
      </c>
      <c r="N31" s="1229" t="s">
        <v>8291</v>
      </c>
    </row>
    <row r="32" spans="1:14" x14ac:dyDescent="0.25">
      <c r="A32" s="119" t="s">
        <v>305</v>
      </c>
      <c r="B32" s="164">
        <v>41584</v>
      </c>
      <c r="C32" s="118" t="s">
        <v>2397</v>
      </c>
      <c r="D32" s="119" t="s">
        <v>86</v>
      </c>
      <c r="E32" s="141">
        <v>10161528</v>
      </c>
      <c r="F32" s="119">
        <v>10790</v>
      </c>
      <c r="G32" s="119">
        <v>2704005</v>
      </c>
      <c r="H32" s="120" t="str">
        <f>IF(G32="","",VLOOKUP(G32,ARANCEL!$B$5:$D$121,2,FALSE))</f>
        <v>PROVISORIO</v>
      </c>
      <c r="I32" s="121" t="s">
        <v>309</v>
      </c>
      <c r="J32" s="119">
        <v>1</v>
      </c>
      <c r="K32" s="196">
        <f>IF(G32="","",VLOOKUP(G32,ARANCEL!$B$5:$D$121,3,FALSE)*J32)</f>
        <v>3250</v>
      </c>
      <c r="L32" s="1229" t="s">
        <v>602</v>
      </c>
      <c r="M32" s="1229">
        <v>4500207258</v>
      </c>
      <c r="N32" s="1229">
        <v>7973</v>
      </c>
    </row>
    <row r="33" spans="1:14" x14ac:dyDescent="0.25">
      <c r="A33" s="119" t="s">
        <v>305</v>
      </c>
      <c r="B33" s="164">
        <v>41598</v>
      </c>
      <c r="C33" s="118" t="s">
        <v>2397</v>
      </c>
      <c r="D33" s="119" t="s">
        <v>86</v>
      </c>
      <c r="E33" s="141">
        <v>10161528</v>
      </c>
      <c r="F33" s="119">
        <v>10790</v>
      </c>
      <c r="G33" s="119">
        <v>2704002</v>
      </c>
      <c r="H33" s="120" t="str">
        <f>IF(G33="","",VLOOKUP(G33,ARANCEL!$B$5:$D$121,2,FALSE))</f>
        <v xml:space="preserve">CORONA PERIFERICA </v>
      </c>
      <c r="I33" s="121" t="s">
        <v>309</v>
      </c>
      <c r="J33" s="119">
        <v>1</v>
      </c>
      <c r="K33" s="196">
        <f>IF(G33="","",VLOOKUP(G33,ARANCEL!$B$5:$D$121,3,FALSE)*J33)</f>
        <v>25865</v>
      </c>
      <c r="L33" s="1229" t="s">
        <v>602</v>
      </c>
      <c r="M33" s="1229">
        <v>4500207258</v>
      </c>
      <c r="N33" s="1229">
        <v>7973</v>
      </c>
    </row>
    <row r="34" spans="1:14" x14ac:dyDescent="0.25">
      <c r="A34" s="119" t="s">
        <v>606</v>
      </c>
      <c r="B34" s="164">
        <v>41713</v>
      </c>
      <c r="C34" s="118" t="s">
        <v>3308</v>
      </c>
      <c r="D34" s="119" t="s">
        <v>2323</v>
      </c>
      <c r="E34" s="141">
        <v>10181092</v>
      </c>
      <c r="F34" s="119">
        <v>10734</v>
      </c>
      <c r="G34" s="119">
        <v>2702048</v>
      </c>
      <c r="H34" s="120" t="str">
        <f>IF(G34="","",VLOOKUP(G34,ARANCEL!$B$5:$D$121,2,FALSE))</f>
        <v xml:space="preserve">SERVICIO LAB. IMPLANTE CORONA CEMENTADA/ATORNILLADA </v>
      </c>
      <c r="I34" s="121" t="s">
        <v>311</v>
      </c>
      <c r="J34" s="119">
        <v>1</v>
      </c>
      <c r="K34" s="196">
        <f>IF(G34="","",VLOOKUP(G34,ARANCEL!$B$5:$D$121,3,FALSE)*J34)</f>
        <v>43857</v>
      </c>
      <c r="L34" s="1229" t="s">
        <v>8279</v>
      </c>
      <c r="M34" s="1229">
        <v>4500259435</v>
      </c>
      <c r="N34" s="1229" t="s">
        <v>8291</v>
      </c>
    </row>
    <row r="35" spans="1:14" x14ac:dyDescent="0.25">
      <c r="A35" s="119" t="s">
        <v>305</v>
      </c>
      <c r="B35" s="164">
        <v>41794</v>
      </c>
      <c r="C35" s="118" t="s">
        <v>4998</v>
      </c>
      <c r="D35" s="119" t="s">
        <v>86</v>
      </c>
      <c r="E35" s="141">
        <v>10207129</v>
      </c>
      <c r="F35" s="119">
        <v>26547863</v>
      </c>
      <c r="G35" s="119">
        <v>2704031</v>
      </c>
      <c r="H35" s="120" t="str">
        <f>IF(G35="","",VLOOKUP(G35,ARANCEL!$B$5:$D$121,2,FALSE))</f>
        <v xml:space="preserve">PERNO MUÑON METALICO </v>
      </c>
      <c r="I35" s="121" t="s">
        <v>633</v>
      </c>
      <c r="J35" s="119">
        <v>1</v>
      </c>
      <c r="K35" s="196">
        <f>IF(G35="","",VLOOKUP(G35,ARANCEL!$B$5:$D$121,3,FALSE)*J35)</f>
        <v>12246</v>
      </c>
      <c r="L35" s="1229" t="s">
        <v>5742</v>
      </c>
      <c r="M35" s="1229">
        <v>4500239672</v>
      </c>
      <c r="N35" s="1229" t="s">
        <v>5762</v>
      </c>
    </row>
    <row r="36" spans="1:14" x14ac:dyDescent="0.25">
      <c r="A36" s="119" t="s">
        <v>305</v>
      </c>
      <c r="B36" s="164">
        <v>41794</v>
      </c>
      <c r="C36" s="118" t="s">
        <v>4998</v>
      </c>
      <c r="D36" s="119" t="s">
        <v>86</v>
      </c>
      <c r="E36" s="141">
        <v>10207129</v>
      </c>
      <c r="F36" s="119">
        <v>26547863</v>
      </c>
      <c r="G36" s="119">
        <v>2704002</v>
      </c>
      <c r="H36" s="120" t="str">
        <f>IF(G36="","",VLOOKUP(G36,ARANCEL!$B$5:$D$121,2,FALSE))</f>
        <v xml:space="preserve">CORONA PERIFERICA </v>
      </c>
      <c r="I36" s="121" t="s">
        <v>335</v>
      </c>
      <c r="J36" s="119">
        <v>1</v>
      </c>
      <c r="K36" s="196">
        <f>IF(G36="","",VLOOKUP(G36,ARANCEL!$B$5:$D$121,3,FALSE)*J36)</f>
        <v>25865</v>
      </c>
      <c r="L36" s="1229" t="s">
        <v>5742</v>
      </c>
      <c r="M36" s="1229">
        <v>4500239672</v>
      </c>
      <c r="N36" s="1229" t="s">
        <v>5762</v>
      </c>
    </row>
    <row r="37" spans="1:14" x14ac:dyDescent="0.25">
      <c r="A37" s="119" t="s">
        <v>305</v>
      </c>
      <c r="B37" s="164">
        <v>41694</v>
      </c>
      <c r="C37" s="118" t="s">
        <v>3068</v>
      </c>
      <c r="D37" s="119" t="s">
        <v>2323</v>
      </c>
      <c r="E37" s="141">
        <v>10177688</v>
      </c>
      <c r="F37" s="119">
        <v>13416</v>
      </c>
      <c r="G37" s="119">
        <v>2704005</v>
      </c>
      <c r="H37" s="120" t="str">
        <f>IF(G37="","",VLOOKUP(G37,ARANCEL!$B$5:$D$121,2,FALSE))</f>
        <v>PROVISORIO</v>
      </c>
      <c r="I37" s="121" t="s">
        <v>734</v>
      </c>
      <c r="J37" s="119">
        <v>3</v>
      </c>
      <c r="K37" s="196">
        <f>IF(G37="","",VLOOKUP(G37,ARANCEL!$B$5:$D$121,3,FALSE)*J37)</f>
        <v>9750</v>
      </c>
      <c r="L37" s="1229" t="s">
        <v>3058</v>
      </c>
      <c r="M37" s="1229">
        <v>4500225629</v>
      </c>
      <c r="N37" s="1229">
        <v>8932</v>
      </c>
    </row>
    <row r="38" spans="1:14" x14ac:dyDescent="0.25">
      <c r="A38" s="119" t="s">
        <v>305</v>
      </c>
      <c r="B38" s="159">
        <v>41708</v>
      </c>
      <c r="C38" s="118" t="s">
        <v>3068</v>
      </c>
      <c r="D38" s="119" t="s">
        <v>2323</v>
      </c>
      <c r="E38" s="141">
        <v>10177688</v>
      </c>
      <c r="F38" s="119">
        <v>13416</v>
      </c>
      <c r="G38" s="119">
        <v>2704003</v>
      </c>
      <c r="H38" s="120" t="str">
        <f>IF(G38="","",VLOOKUP(G38,ARANCEL!$B$5:$D$121,2,FALSE))</f>
        <v xml:space="preserve">CORONA PERIFERICA CON PERNO MUÑON COLADO </v>
      </c>
      <c r="I38" s="121" t="s">
        <v>734</v>
      </c>
      <c r="J38" s="119">
        <v>3</v>
      </c>
      <c r="K38" s="122">
        <f>IF(G38="","",VLOOKUP(G38,ARANCEL!$B$5:$D$121,3,FALSE)*J38)</f>
        <v>97836</v>
      </c>
      <c r="L38" s="1229" t="s">
        <v>3058</v>
      </c>
      <c r="M38" s="1229">
        <v>4500225629</v>
      </c>
      <c r="N38" s="1229">
        <v>8932</v>
      </c>
    </row>
    <row r="39" spans="1:14" x14ac:dyDescent="0.25">
      <c r="A39" s="119" t="s">
        <v>305</v>
      </c>
      <c r="B39" s="164">
        <v>41561</v>
      </c>
      <c r="C39" s="118" t="s">
        <v>2396</v>
      </c>
      <c r="D39" s="119" t="s">
        <v>2298</v>
      </c>
      <c r="E39" s="141">
        <v>10158400</v>
      </c>
      <c r="F39" s="119">
        <v>10561</v>
      </c>
      <c r="G39" s="119">
        <v>2704005</v>
      </c>
      <c r="H39" s="120" t="str">
        <f>IF(G39="","",VLOOKUP(G39,ARANCEL!$B$5:$D$121,2,FALSE))</f>
        <v>PROVISORIO</v>
      </c>
      <c r="I39" s="121" t="s">
        <v>329</v>
      </c>
      <c r="J39" s="119">
        <v>1</v>
      </c>
      <c r="K39" s="196">
        <f>IF(G39="","",VLOOKUP(G39,ARANCEL!$B$5:$D$121,3,FALSE)*J39)</f>
        <v>3250</v>
      </c>
      <c r="L39" s="1229" t="s">
        <v>600</v>
      </c>
      <c r="M39" s="1229">
        <v>4500202555</v>
      </c>
      <c r="N39" s="1229">
        <v>7698</v>
      </c>
    </row>
    <row r="40" spans="1:14" x14ac:dyDescent="0.25">
      <c r="A40" s="119" t="s">
        <v>305</v>
      </c>
      <c r="B40" s="164">
        <v>41561</v>
      </c>
      <c r="C40" s="118" t="s">
        <v>2396</v>
      </c>
      <c r="D40" s="119" t="s">
        <v>2298</v>
      </c>
      <c r="E40" s="141">
        <v>10158400</v>
      </c>
      <c r="F40" s="119">
        <v>10561</v>
      </c>
      <c r="G40" s="119">
        <v>2704003</v>
      </c>
      <c r="H40" s="120" t="str">
        <f>IF(G40="","",VLOOKUP(G40,ARANCEL!$B$5:$D$121,2,FALSE))</f>
        <v xml:space="preserve">CORONA PERIFERICA CON PERNO MUÑON COLADO </v>
      </c>
      <c r="I40" s="121" t="s">
        <v>329</v>
      </c>
      <c r="J40" s="119">
        <v>1</v>
      </c>
      <c r="K40" s="196">
        <f>IF(G40="","",VLOOKUP(G40,ARANCEL!$B$5:$D$121,3,FALSE)*J40)</f>
        <v>32612</v>
      </c>
      <c r="L40" s="1229" t="s">
        <v>600</v>
      </c>
      <c r="M40" s="1229">
        <v>4500202555</v>
      </c>
      <c r="N40" s="1229">
        <v>7698</v>
      </c>
    </row>
    <row r="41" spans="1:14" x14ac:dyDescent="0.25">
      <c r="A41" s="119" t="s">
        <v>305</v>
      </c>
      <c r="B41" s="164">
        <v>41426</v>
      </c>
      <c r="C41" s="118" t="s">
        <v>2395</v>
      </c>
      <c r="D41" s="119" t="s">
        <v>86</v>
      </c>
      <c r="E41" s="141">
        <v>10144342</v>
      </c>
      <c r="F41" s="119">
        <v>7139</v>
      </c>
      <c r="G41" s="119">
        <v>2704005</v>
      </c>
      <c r="H41" s="120" t="str">
        <f>IF(G41="","",VLOOKUP(G41,ARANCEL!$B$5:$D$121,2,FALSE))</f>
        <v>PROVISORIO</v>
      </c>
      <c r="I41" s="121" t="s">
        <v>312</v>
      </c>
      <c r="J41" s="119">
        <v>1</v>
      </c>
      <c r="K41" s="196">
        <f>IF(G41="","",VLOOKUP(G41,ARANCEL!$B$5:$D$121,3,FALSE)*J41)</f>
        <v>3250</v>
      </c>
      <c r="L41" s="1236" t="s">
        <v>605</v>
      </c>
      <c r="M41" s="1236" t="s">
        <v>2300</v>
      </c>
      <c r="N41" s="1236">
        <v>6614</v>
      </c>
    </row>
    <row r="42" spans="1:14" x14ac:dyDescent="0.25">
      <c r="A42" s="119" t="s">
        <v>313</v>
      </c>
      <c r="B42" s="164">
        <v>41426</v>
      </c>
      <c r="C42" s="118" t="s">
        <v>2395</v>
      </c>
      <c r="D42" s="119" t="s">
        <v>86</v>
      </c>
      <c r="E42" s="141">
        <v>10144342</v>
      </c>
      <c r="F42" s="119">
        <v>7139</v>
      </c>
      <c r="G42" s="119">
        <v>2704020</v>
      </c>
      <c r="H42" s="120" t="str">
        <f>IF(G42="","",VLOOKUP(G42,ARANCEL!$B$5:$D$121,2,FALSE))</f>
        <v xml:space="preserve">PERNO MUÑON DE FIBRA CEROMEROS </v>
      </c>
      <c r="I42" s="121"/>
      <c r="J42" s="119">
        <v>1</v>
      </c>
      <c r="K42" s="196">
        <f>IF(G42="","",VLOOKUP(G42,ARANCEL!$B$5:$D$121,3,FALSE)*J42)</f>
        <v>18892</v>
      </c>
      <c r="L42" s="1236" t="s">
        <v>605</v>
      </c>
      <c r="M42" s="1236" t="s">
        <v>2300</v>
      </c>
      <c r="N42" s="1236">
        <v>6614</v>
      </c>
    </row>
    <row r="43" spans="1:14" x14ac:dyDescent="0.25">
      <c r="A43" s="119" t="s">
        <v>313</v>
      </c>
      <c r="B43" s="164">
        <v>41426</v>
      </c>
      <c r="C43" s="118" t="s">
        <v>2395</v>
      </c>
      <c r="D43" s="119" t="s">
        <v>86</v>
      </c>
      <c r="E43" s="141">
        <v>10144342</v>
      </c>
      <c r="F43" s="119">
        <v>7139</v>
      </c>
      <c r="G43" s="119">
        <v>2704016</v>
      </c>
      <c r="H43" s="120" t="str">
        <f>IF(G43="","",VLOOKUP(G43,ARANCEL!$B$5:$D$121,2,FALSE))</f>
        <v xml:space="preserve">CORONA PROCERA </v>
      </c>
      <c r="I43" s="121"/>
      <c r="J43" s="119">
        <v>1</v>
      </c>
      <c r="K43" s="196">
        <f>IF(G43="","",VLOOKUP(G43,ARANCEL!$B$5:$D$121,3,FALSE)*J43)</f>
        <v>58477</v>
      </c>
      <c r="L43" s="1236" t="s">
        <v>605</v>
      </c>
      <c r="M43" s="1236" t="s">
        <v>2300</v>
      </c>
      <c r="N43" s="1236">
        <v>6614</v>
      </c>
    </row>
    <row r="44" spans="1:14" x14ac:dyDescent="0.25">
      <c r="A44" s="119" t="s">
        <v>305</v>
      </c>
      <c r="B44" s="164">
        <v>41529</v>
      </c>
      <c r="C44" s="118" t="s">
        <v>2394</v>
      </c>
      <c r="D44" s="119" t="s">
        <v>2293</v>
      </c>
      <c r="E44" s="141">
        <v>10155323</v>
      </c>
      <c r="F44" s="119">
        <v>9136</v>
      </c>
      <c r="G44" s="119">
        <v>2707001</v>
      </c>
      <c r="H44" s="120" t="str">
        <f>IF(G44="","",VLOOKUP(G44,ARANCEL!$B$5:$D$121,2,FALSE))</f>
        <v xml:space="preserve">PLANO DE RELAJACION </v>
      </c>
      <c r="I44" s="121" t="s">
        <v>331</v>
      </c>
      <c r="J44" s="119">
        <v>1</v>
      </c>
      <c r="K44" s="196">
        <f>IF(G44="","",VLOOKUP(G44,ARANCEL!$B$5:$D$121,3,FALSE)*J44)</f>
        <v>9221</v>
      </c>
      <c r="L44" s="1236" t="s">
        <v>615</v>
      </c>
      <c r="M44" s="1236">
        <v>4500197602</v>
      </c>
      <c r="N44" s="1236">
        <v>7457</v>
      </c>
    </row>
    <row r="45" spans="1:14" x14ac:dyDescent="0.25">
      <c r="A45" s="119" t="s">
        <v>305</v>
      </c>
      <c r="B45" s="164">
        <v>41380</v>
      </c>
      <c r="C45" s="118" t="s">
        <v>2393</v>
      </c>
      <c r="D45" s="119" t="s">
        <v>86</v>
      </c>
      <c r="E45" s="141">
        <v>10139652</v>
      </c>
      <c r="F45" s="119">
        <v>5211</v>
      </c>
      <c r="G45" s="119">
        <v>2705003</v>
      </c>
      <c r="H45" s="120" t="str">
        <f>IF(G45="","",VLOOKUP(G45,ARANCEL!$B$5:$D$121,2,FALSE))</f>
        <v>INCRUSTACION ESTETICA (ART-GLASS O CERAMICA)</v>
      </c>
      <c r="I45" s="121" t="s">
        <v>312</v>
      </c>
      <c r="J45" s="119">
        <v>1</v>
      </c>
      <c r="K45" s="196">
        <f>IF(G45="","",VLOOKUP(G45,ARANCEL!$B$5:$D$121,3,FALSE)*J45)</f>
        <v>15676</v>
      </c>
      <c r="L45" s="1236" t="s">
        <v>616</v>
      </c>
      <c r="M45" s="1236" t="s">
        <v>2309</v>
      </c>
      <c r="N45" s="1236">
        <v>6400</v>
      </c>
    </row>
    <row r="46" spans="1:14" x14ac:dyDescent="0.25">
      <c r="A46" s="119" t="s">
        <v>305</v>
      </c>
      <c r="B46" s="164">
        <v>41774</v>
      </c>
      <c r="C46" s="118" t="s">
        <v>2393</v>
      </c>
      <c r="D46" s="119" t="s">
        <v>2293</v>
      </c>
      <c r="E46" s="141">
        <v>10199302</v>
      </c>
      <c r="F46" s="119">
        <v>26480434</v>
      </c>
      <c r="G46" s="119">
        <v>2704005</v>
      </c>
      <c r="H46" s="120" t="str">
        <f>IF(G46="","",VLOOKUP(G46,ARANCEL!$B$5:$D$121,2,FALSE))</f>
        <v>PROVISORIO</v>
      </c>
      <c r="I46" s="121" t="s">
        <v>326</v>
      </c>
      <c r="J46" s="119">
        <v>1</v>
      </c>
      <c r="K46" s="196">
        <f>IF(G46="","",VLOOKUP(G46,ARANCEL!$B$5:$D$121,3,FALSE)*J46)</f>
        <v>3250</v>
      </c>
      <c r="L46" s="1229" t="s">
        <v>5292</v>
      </c>
      <c r="M46" s="1229">
        <v>4500235536</v>
      </c>
      <c r="N46" s="1229">
        <v>9455</v>
      </c>
    </row>
    <row r="47" spans="1:14" x14ac:dyDescent="0.25">
      <c r="A47" s="119" t="s">
        <v>313</v>
      </c>
      <c r="B47" s="164">
        <v>41774</v>
      </c>
      <c r="C47" s="118" t="s">
        <v>2393</v>
      </c>
      <c r="D47" s="119" t="s">
        <v>2293</v>
      </c>
      <c r="E47" s="141">
        <v>10199302</v>
      </c>
      <c r="F47" s="119">
        <v>26480434</v>
      </c>
      <c r="G47" s="119">
        <v>2705003</v>
      </c>
      <c r="H47" s="120" t="str">
        <f>IF(G47="","",VLOOKUP(G47,ARANCEL!$B$5:$D$121,2,FALSE))</f>
        <v>INCRUSTACION ESTETICA (ART-GLASS O CERAMICA)</v>
      </c>
      <c r="I47" s="121" t="s">
        <v>317</v>
      </c>
      <c r="J47" s="119">
        <v>1</v>
      </c>
      <c r="K47" s="196">
        <f>IF(G47="","",VLOOKUP(G47,ARANCEL!$B$5:$D$121,3,FALSE)*J47)</f>
        <v>15676</v>
      </c>
      <c r="L47" s="1229" t="s">
        <v>5292</v>
      </c>
      <c r="M47" s="1229">
        <v>4500235536</v>
      </c>
      <c r="N47" s="1229">
        <v>9455</v>
      </c>
    </row>
    <row r="48" spans="1:14" x14ac:dyDescent="0.25">
      <c r="A48" s="119" t="s">
        <v>305</v>
      </c>
      <c r="B48" s="164">
        <v>41781</v>
      </c>
      <c r="C48" s="118" t="s">
        <v>4747</v>
      </c>
      <c r="D48" s="119" t="s">
        <v>86</v>
      </c>
      <c r="E48" s="141">
        <v>10201843</v>
      </c>
      <c r="F48" s="119">
        <v>26348414</v>
      </c>
      <c r="G48" s="119">
        <v>2704005</v>
      </c>
      <c r="H48" s="120" t="str">
        <f>IF(G48="","",VLOOKUP(G48,ARANCEL!$B$5:$D$121,2,FALSE))</f>
        <v>PROVISORIO</v>
      </c>
      <c r="I48" s="121" t="s">
        <v>322</v>
      </c>
      <c r="J48" s="119">
        <v>1</v>
      </c>
      <c r="K48" s="196">
        <f>IF(G48="","",VLOOKUP(G48,ARANCEL!$B$5:$D$121,3,FALSE)*J48)</f>
        <v>3250</v>
      </c>
      <c r="L48" s="1229" t="s">
        <v>5292</v>
      </c>
      <c r="M48" s="1229">
        <v>4500235536</v>
      </c>
      <c r="N48" s="1229">
        <v>9455</v>
      </c>
    </row>
    <row r="49" spans="1:14" x14ac:dyDescent="0.25">
      <c r="A49" s="119" t="s">
        <v>305</v>
      </c>
      <c r="B49" s="164">
        <v>41781</v>
      </c>
      <c r="C49" s="118" t="s">
        <v>4747</v>
      </c>
      <c r="D49" s="119" t="s">
        <v>86</v>
      </c>
      <c r="E49" s="141">
        <v>10201843</v>
      </c>
      <c r="F49" s="119">
        <v>26348414</v>
      </c>
      <c r="G49" s="119">
        <v>2704031</v>
      </c>
      <c r="H49" s="120" t="str">
        <f>IF(G49="","",VLOOKUP(G49,ARANCEL!$B$5:$D$121,2,FALSE))</f>
        <v xml:space="preserve">PERNO MUÑON METALICO </v>
      </c>
      <c r="I49" s="121" t="s">
        <v>322</v>
      </c>
      <c r="J49" s="119">
        <v>1</v>
      </c>
      <c r="K49" s="196">
        <f>IF(G49="","",VLOOKUP(G49,ARANCEL!$B$5:$D$121,3,FALSE)*J49)</f>
        <v>12246</v>
      </c>
      <c r="L49" s="1229" t="s">
        <v>5292</v>
      </c>
      <c r="M49" s="1229">
        <v>4500235536</v>
      </c>
      <c r="N49" s="1229">
        <v>9455</v>
      </c>
    </row>
    <row r="50" spans="1:14" x14ac:dyDescent="0.25">
      <c r="A50" s="119" t="s">
        <v>305</v>
      </c>
      <c r="B50" s="164">
        <v>41808</v>
      </c>
      <c r="C50" s="118" t="s">
        <v>4747</v>
      </c>
      <c r="D50" s="119" t="s">
        <v>86</v>
      </c>
      <c r="E50" s="141">
        <v>10201843</v>
      </c>
      <c r="F50" s="119">
        <v>26348414</v>
      </c>
      <c r="G50" s="119">
        <v>2704002</v>
      </c>
      <c r="H50" s="120" t="str">
        <f>IF(G50="","",VLOOKUP(G50,ARANCEL!$B$5:$D$121,2,FALSE))</f>
        <v xml:space="preserve">CORONA PERIFERICA </v>
      </c>
      <c r="I50" s="121" t="s">
        <v>322</v>
      </c>
      <c r="J50" s="119">
        <v>1</v>
      </c>
      <c r="K50" s="196">
        <f>IF(G50="","",VLOOKUP(G50,ARANCEL!$B$5:$D$121,3,FALSE)*J50)</f>
        <v>25865</v>
      </c>
      <c r="L50" s="1229" t="s">
        <v>5742</v>
      </c>
      <c r="M50" s="1229">
        <v>4500241338</v>
      </c>
      <c r="N50" s="1229" t="s">
        <v>5776</v>
      </c>
    </row>
    <row r="51" spans="1:14" x14ac:dyDescent="0.25">
      <c r="A51" s="119" t="s">
        <v>305</v>
      </c>
      <c r="B51" s="164">
        <v>41913</v>
      </c>
      <c r="C51" s="118" t="s">
        <v>7875</v>
      </c>
      <c r="D51" s="119" t="s">
        <v>1378</v>
      </c>
      <c r="E51" s="141">
        <v>10270612</v>
      </c>
      <c r="F51" s="119">
        <v>27735833</v>
      </c>
      <c r="G51" s="119">
        <v>2705003</v>
      </c>
      <c r="H51" s="120" t="str">
        <f>IF(G51="","",VLOOKUP(G51,ARANCEL!$B$5:$D$121,2,FALSE))</f>
        <v>INCRUSTACION ESTETICA (ART-GLASS O CERAMICA)</v>
      </c>
      <c r="I51" s="121" t="s">
        <v>308</v>
      </c>
      <c r="J51" s="119">
        <v>1</v>
      </c>
      <c r="K51" s="196">
        <f>IF(G51="","",VLOOKUP(G51,ARANCEL!$B$5:$D$121,3,FALSE)*J51)</f>
        <v>15676</v>
      </c>
      <c r="L51" s="1229" t="s">
        <v>8256</v>
      </c>
      <c r="M51" s="1229">
        <v>4500265776</v>
      </c>
      <c r="N51" s="1229" t="s">
        <v>8955</v>
      </c>
    </row>
    <row r="52" spans="1:14" x14ac:dyDescent="0.25">
      <c r="A52" s="119" t="s">
        <v>305</v>
      </c>
      <c r="B52" s="164">
        <v>41571</v>
      </c>
      <c r="C52" s="118" t="s">
        <v>2392</v>
      </c>
      <c r="D52" s="119" t="s">
        <v>2319</v>
      </c>
      <c r="E52" s="141">
        <v>10160017</v>
      </c>
      <c r="F52" s="119">
        <v>8897</v>
      </c>
      <c r="G52" s="119">
        <v>2705001</v>
      </c>
      <c r="H52" s="120" t="str">
        <f>IF(G52="","",VLOOKUP(G52,ARANCEL!$B$5:$D$121,2,FALSE))</f>
        <v xml:space="preserve">EN METAL NO NOBLE </v>
      </c>
      <c r="I52" s="121"/>
      <c r="J52" s="119">
        <v>1</v>
      </c>
      <c r="K52" s="196">
        <f>IF(G52="","",VLOOKUP(G52,ARANCEL!$B$5:$D$121,3,FALSE)*J52)</f>
        <v>15744</v>
      </c>
      <c r="L52" s="1229" t="s">
        <v>600</v>
      </c>
      <c r="M52" s="1229">
        <v>4500202555</v>
      </c>
      <c r="N52" s="1229">
        <v>7698</v>
      </c>
    </row>
    <row r="53" spans="1:14" x14ac:dyDescent="0.25">
      <c r="A53" s="119" t="s">
        <v>305</v>
      </c>
      <c r="B53" s="177">
        <v>41976</v>
      </c>
      <c r="C53" s="118" t="s">
        <v>8787</v>
      </c>
      <c r="D53" s="119" t="s">
        <v>2323</v>
      </c>
      <c r="E53" s="141">
        <v>10295126</v>
      </c>
      <c r="F53" s="119">
        <v>27603499</v>
      </c>
      <c r="G53" s="119">
        <v>2702048</v>
      </c>
      <c r="H53" s="120" t="str">
        <f>IF(G53="","",VLOOKUP(G53,ARANCEL!$B$5:$D$121,2,FALSE))</f>
        <v xml:space="preserve">SERVICIO LAB. IMPLANTE CORONA CEMENTADA/ATORNILLADA </v>
      </c>
      <c r="I53" s="121" t="s">
        <v>754</v>
      </c>
      <c r="J53" s="119">
        <v>2</v>
      </c>
      <c r="K53" s="196">
        <f>IF(G53="","",VLOOKUP(G53,ARANCEL!$B$5:$D$121,3,FALSE)*J53)</f>
        <v>87714</v>
      </c>
      <c r="L53" s="1349" t="s">
        <v>9431</v>
      </c>
      <c r="M53" s="1349">
        <v>4500269343</v>
      </c>
      <c r="N53" s="1349" t="s">
        <v>9460</v>
      </c>
    </row>
    <row r="54" spans="1:14" x14ac:dyDescent="0.25">
      <c r="A54" s="119" t="s">
        <v>305</v>
      </c>
      <c r="B54" s="164">
        <v>41768</v>
      </c>
      <c r="C54" s="118" t="s">
        <v>4529</v>
      </c>
      <c r="D54" s="119" t="s">
        <v>92</v>
      </c>
      <c r="E54" s="141">
        <v>10196339</v>
      </c>
      <c r="F54" s="119">
        <v>26285043</v>
      </c>
      <c r="G54" s="119">
        <v>2704005</v>
      </c>
      <c r="H54" s="120" t="str">
        <f>IF(G54="","",VLOOKUP(G54,ARANCEL!$B$5:$D$121,2,FALSE))</f>
        <v>PROVISORIO</v>
      </c>
      <c r="I54" s="121" t="s">
        <v>317</v>
      </c>
      <c r="J54" s="119">
        <v>1</v>
      </c>
      <c r="K54" s="196">
        <f>IF(G54="","",VLOOKUP(G54,ARANCEL!$B$5:$D$121,3,FALSE)*J54)</f>
        <v>3250</v>
      </c>
      <c r="L54" s="1229" t="s">
        <v>5292</v>
      </c>
      <c r="M54" s="1229">
        <v>4500235536</v>
      </c>
      <c r="N54" s="1229">
        <v>9455</v>
      </c>
    </row>
    <row r="55" spans="1:14" x14ac:dyDescent="0.25">
      <c r="A55" s="119" t="s">
        <v>606</v>
      </c>
      <c r="B55" s="164">
        <v>41768</v>
      </c>
      <c r="C55" s="118" t="s">
        <v>4529</v>
      </c>
      <c r="D55" s="119" t="s">
        <v>92</v>
      </c>
      <c r="E55" s="141">
        <v>10196339</v>
      </c>
      <c r="F55" s="119">
        <v>26285043</v>
      </c>
      <c r="G55" s="119">
        <v>2704003</v>
      </c>
      <c r="H55" s="120" t="str">
        <f>IF(G55="","",VLOOKUP(G55,ARANCEL!$B$5:$D$121,2,FALSE))</f>
        <v xml:space="preserve">CORONA PERIFERICA CON PERNO MUÑON COLADO </v>
      </c>
      <c r="I55" s="121" t="s">
        <v>317</v>
      </c>
      <c r="J55" s="119">
        <v>1</v>
      </c>
      <c r="K55" s="196">
        <f>IF(G55="","",VLOOKUP(G55,ARANCEL!$B$5:$D$121,3,FALSE)*J55)</f>
        <v>32612</v>
      </c>
      <c r="L55" s="1229" t="s">
        <v>5292</v>
      </c>
      <c r="M55" s="1229">
        <v>4500235536</v>
      </c>
      <c r="N55" s="1229">
        <v>9455</v>
      </c>
    </row>
    <row r="56" spans="1:14" x14ac:dyDescent="0.25">
      <c r="A56" s="119" t="s">
        <v>305</v>
      </c>
      <c r="B56" s="164">
        <v>41806</v>
      </c>
      <c r="C56" s="118" t="s">
        <v>4529</v>
      </c>
      <c r="D56" s="119" t="s">
        <v>92</v>
      </c>
      <c r="E56" s="141">
        <v>10196339</v>
      </c>
      <c r="F56" s="119">
        <v>26285043</v>
      </c>
      <c r="G56" s="119">
        <v>2704005</v>
      </c>
      <c r="H56" s="120" t="str">
        <f>IF(G56="","",VLOOKUP(G56,ARANCEL!$B$5:$D$121,2,FALSE))</f>
        <v>PROVISORIO</v>
      </c>
      <c r="I56" s="121" t="s">
        <v>311</v>
      </c>
      <c r="J56" s="119">
        <v>1</v>
      </c>
      <c r="K56" s="196">
        <f>IF(G56="","",VLOOKUP(G56,ARANCEL!$B$5:$D$121,3,FALSE)*J56)</f>
        <v>3250</v>
      </c>
      <c r="L56" s="1229" t="s">
        <v>5742</v>
      </c>
      <c r="M56" s="1229">
        <v>4500239672</v>
      </c>
      <c r="N56" s="1229" t="s">
        <v>5762</v>
      </c>
    </row>
    <row r="57" spans="1:14" x14ac:dyDescent="0.25">
      <c r="A57" s="165" t="s">
        <v>606</v>
      </c>
      <c r="B57" s="164">
        <v>41806</v>
      </c>
      <c r="C57" s="118" t="s">
        <v>4529</v>
      </c>
      <c r="D57" s="119" t="s">
        <v>92</v>
      </c>
      <c r="E57" s="141">
        <v>10196339</v>
      </c>
      <c r="F57" s="119">
        <v>26285043</v>
      </c>
      <c r="G57" s="119">
        <v>2704003</v>
      </c>
      <c r="H57" s="120" t="str">
        <f>IF(G57="","",VLOOKUP(G57,ARANCEL!$B$5:$D$121,2,FALSE))</f>
        <v xml:space="preserve">CORONA PERIFERICA CON PERNO MUÑON COLADO </v>
      </c>
      <c r="I57" s="121" t="s">
        <v>311</v>
      </c>
      <c r="J57" s="119">
        <v>1</v>
      </c>
      <c r="K57" s="196">
        <f>IF(G57="","",VLOOKUP(G57,ARANCEL!$B$5:$D$121,3,FALSE)*J57)</f>
        <v>32612</v>
      </c>
      <c r="L57" s="1229" t="s">
        <v>5742</v>
      </c>
      <c r="M57" s="1229">
        <v>4500239672</v>
      </c>
      <c r="N57" s="1229" t="s">
        <v>5762</v>
      </c>
    </row>
    <row r="58" spans="1:14" x14ac:dyDescent="0.25">
      <c r="A58" s="119" t="s">
        <v>305</v>
      </c>
      <c r="B58" s="164">
        <v>41849</v>
      </c>
      <c r="C58" s="118" t="s">
        <v>4529</v>
      </c>
      <c r="D58" s="119" t="s">
        <v>92</v>
      </c>
      <c r="E58" s="141">
        <v>10196339</v>
      </c>
      <c r="F58" s="119">
        <v>26285043</v>
      </c>
      <c r="G58" s="119">
        <v>2704005</v>
      </c>
      <c r="H58" s="120" t="str">
        <f>IF(G58="","",VLOOKUP(G58,ARANCEL!$B$5:$D$121,2,FALSE))</f>
        <v>PROVISORIO</v>
      </c>
      <c r="I58" s="121" t="s">
        <v>337</v>
      </c>
      <c r="J58" s="119">
        <v>1</v>
      </c>
      <c r="K58" s="196">
        <f>IF(G58="","",VLOOKUP(G58,ARANCEL!$B$5:$D$121,3,FALSE)*J58)</f>
        <v>3250</v>
      </c>
      <c r="L58" s="1229" t="s">
        <v>6905</v>
      </c>
      <c r="M58" s="1229">
        <v>4500250411</v>
      </c>
      <c r="N58" s="1229" t="s">
        <v>6913</v>
      </c>
    </row>
    <row r="59" spans="1:14" x14ac:dyDescent="0.25">
      <c r="A59" s="165" t="s">
        <v>606</v>
      </c>
      <c r="B59" s="164">
        <v>41849</v>
      </c>
      <c r="C59" s="118" t="s">
        <v>4529</v>
      </c>
      <c r="D59" s="119" t="s">
        <v>92</v>
      </c>
      <c r="E59" s="141">
        <v>10196339</v>
      </c>
      <c r="F59" s="119">
        <v>26285043</v>
      </c>
      <c r="G59" s="119">
        <v>2704003</v>
      </c>
      <c r="H59" s="120" t="str">
        <f>IF(G59="","",VLOOKUP(G59,ARANCEL!$B$5:$D$121,2,FALSE))</f>
        <v xml:space="preserve">CORONA PERIFERICA CON PERNO MUÑON COLADO </v>
      </c>
      <c r="I59" s="121" t="s">
        <v>337</v>
      </c>
      <c r="J59" s="119">
        <v>1</v>
      </c>
      <c r="K59" s="196">
        <f>IF(G59="","",VLOOKUP(G59,ARANCEL!$B$5:$D$121,3,FALSE)*J59)</f>
        <v>32612</v>
      </c>
      <c r="L59" s="1229" t="s">
        <v>6905</v>
      </c>
      <c r="M59" s="1229">
        <v>4500250411</v>
      </c>
      <c r="N59" s="1229" t="s">
        <v>6913</v>
      </c>
    </row>
    <row r="60" spans="1:14" x14ac:dyDescent="0.25">
      <c r="A60" s="119" t="s">
        <v>606</v>
      </c>
      <c r="B60" s="164">
        <v>41614</v>
      </c>
      <c r="C60" s="198" t="s">
        <v>2391</v>
      </c>
      <c r="D60" s="119" t="s">
        <v>2390</v>
      </c>
      <c r="E60" s="162">
        <v>10164589</v>
      </c>
      <c r="F60" s="119">
        <v>8143</v>
      </c>
      <c r="G60" s="119">
        <v>2702048</v>
      </c>
      <c r="H60" s="120" t="str">
        <f>IF(G60="","",VLOOKUP(G60,ARANCEL!$B$5:$D$121,2,FALSE))</f>
        <v xml:space="preserve">SERVICIO LAB. IMPLANTE CORONA CEMENTADA/ATORNILLADA </v>
      </c>
      <c r="I60" s="121" t="s">
        <v>335</v>
      </c>
      <c r="J60" s="119">
        <v>1</v>
      </c>
      <c r="K60" s="122">
        <f>IF(G60="","",VLOOKUP(G60,ARANCEL!$B$5:$D$121,3,FALSE)*J60)</f>
        <v>43857</v>
      </c>
      <c r="L60" s="1236" t="s">
        <v>597</v>
      </c>
      <c r="M60" s="1236">
        <v>4500211824</v>
      </c>
      <c r="N60" s="1236">
        <v>8218</v>
      </c>
    </row>
    <row r="61" spans="1:14" x14ac:dyDescent="0.25">
      <c r="A61" s="119" t="s">
        <v>606</v>
      </c>
      <c r="B61" s="164">
        <v>41614</v>
      </c>
      <c r="C61" s="198" t="s">
        <v>2391</v>
      </c>
      <c r="D61" s="119" t="s">
        <v>2390</v>
      </c>
      <c r="E61" s="162">
        <v>10164589</v>
      </c>
      <c r="F61" s="119">
        <v>8143</v>
      </c>
      <c r="G61" s="119">
        <v>2702048</v>
      </c>
      <c r="H61" s="120" t="str">
        <f>IF(G61="","",VLOOKUP(G61,ARANCEL!$B$5:$D$121,2,FALSE))</f>
        <v xml:space="preserve">SERVICIO LAB. IMPLANTE CORONA CEMENTADA/ATORNILLADA </v>
      </c>
      <c r="I61" s="121" t="s">
        <v>633</v>
      </c>
      <c r="J61" s="119">
        <v>1</v>
      </c>
      <c r="K61" s="122">
        <f>IF(G61="","",VLOOKUP(G61,ARANCEL!$B$5:$D$121,3,FALSE)*J61)</f>
        <v>43857</v>
      </c>
      <c r="L61" s="1235" t="str">
        <f>IF(E61="","","IMPAGO")</f>
        <v>IMPAGO</v>
      </c>
      <c r="M61" s="1235" t="str">
        <f>IF(L61="IMPAGO","SIN O.C.","")</f>
        <v>SIN O.C.</v>
      </c>
      <c r="N61" s="1235" t="str">
        <f>IF(L61="IMPAGO","SIN FACT.","")</f>
        <v>SIN FACT.</v>
      </c>
    </row>
    <row r="62" spans="1:14" x14ac:dyDescent="0.25">
      <c r="A62" s="119" t="s">
        <v>305</v>
      </c>
      <c r="B62" s="164">
        <v>41354</v>
      </c>
      <c r="C62" s="118" t="s">
        <v>2389</v>
      </c>
      <c r="D62" s="119" t="s">
        <v>86</v>
      </c>
      <c r="E62" s="141">
        <v>10136882</v>
      </c>
      <c r="F62" s="119">
        <v>5210</v>
      </c>
      <c r="G62" s="119">
        <v>2704005</v>
      </c>
      <c r="H62" s="120" t="str">
        <f>IF(G62="","",VLOOKUP(G62,ARANCEL!$B$5:$D$121,2,FALSE))</f>
        <v>PROVISORIO</v>
      </c>
      <c r="I62" s="121" t="s">
        <v>329</v>
      </c>
      <c r="J62" s="119">
        <v>1</v>
      </c>
      <c r="K62" s="196">
        <f>IF(G62="","",VLOOKUP(G62,ARANCEL!$B$5:$D$121,3,FALSE)*J62)</f>
        <v>3250</v>
      </c>
      <c r="L62" s="1236" t="s">
        <v>310</v>
      </c>
      <c r="M62" s="1236" t="s">
        <v>2362</v>
      </c>
      <c r="N62" s="1236">
        <v>6180</v>
      </c>
    </row>
    <row r="63" spans="1:14" x14ac:dyDescent="0.25">
      <c r="A63" s="119" t="s">
        <v>305</v>
      </c>
      <c r="B63" s="164">
        <v>41354</v>
      </c>
      <c r="C63" s="118" t="s">
        <v>2389</v>
      </c>
      <c r="D63" s="119" t="s">
        <v>86</v>
      </c>
      <c r="E63" s="141">
        <v>10136882</v>
      </c>
      <c r="F63" s="119">
        <v>5210</v>
      </c>
      <c r="G63" s="119">
        <v>2704031</v>
      </c>
      <c r="H63" s="120" t="str">
        <f>IF(G63="","",VLOOKUP(G63,ARANCEL!$B$5:$D$121,2,FALSE))</f>
        <v xml:space="preserve">PERNO MUÑON METALICO </v>
      </c>
      <c r="I63" s="121" t="s">
        <v>329</v>
      </c>
      <c r="J63" s="119">
        <v>1</v>
      </c>
      <c r="K63" s="196">
        <f>IF(G63="","",VLOOKUP(G63,ARANCEL!$B$5:$D$121,3,FALSE)*J63)</f>
        <v>12246</v>
      </c>
      <c r="L63" s="1236" t="s">
        <v>310</v>
      </c>
      <c r="M63" s="1236" t="s">
        <v>2362</v>
      </c>
      <c r="N63" s="1236">
        <v>6180</v>
      </c>
    </row>
    <row r="64" spans="1:14" x14ac:dyDescent="0.25">
      <c r="A64" s="119" t="s">
        <v>305</v>
      </c>
      <c r="B64" s="164">
        <v>41430</v>
      </c>
      <c r="C64" s="118" t="s">
        <v>2389</v>
      </c>
      <c r="D64" s="119" t="s">
        <v>86</v>
      </c>
      <c r="E64" s="141">
        <v>10144528</v>
      </c>
      <c r="F64" s="119">
        <v>5210</v>
      </c>
      <c r="G64" s="119">
        <v>2704016</v>
      </c>
      <c r="H64" s="120" t="str">
        <f>IF(G64="","",VLOOKUP(G64,ARANCEL!$B$5:$D$121,2,FALSE))</f>
        <v xml:space="preserve">CORONA PROCERA </v>
      </c>
      <c r="I64" s="121" t="s">
        <v>329</v>
      </c>
      <c r="J64" s="119">
        <v>1</v>
      </c>
      <c r="K64" s="196">
        <f>IF(G64="","",VLOOKUP(G64,ARANCEL!$B$5:$D$121,3,FALSE)*J64)</f>
        <v>58477</v>
      </c>
      <c r="L64" s="1236" t="s">
        <v>48</v>
      </c>
      <c r="M64" s="1236" t="s">
        <v>2297</v>
      </c>
      <c r="N64" s="1236">
        <v>6795</v>
      </c>
    </row>
    <row r="65" spans="1:14" x14ac:dyDescent="0.25">
      <c r="A65" s="119" t="s">
        <v>305</v>
      </c>
      <c r="B65" s="164">
        <v>41974</v>
      </c>
      <c r="C65" s="118" t="s">
        <v>9174</v>
      </c>
      <c r="D65" s="119" t="s">
        <v>9044</v>
      </c>
      <c r="E65" s="141">
        <v>10301845</v>
      </c>
      <c r="F65" s="119">
        <v>30002240</v>
      </c>
      <c r="G65" s="119">
        <v>2704023</v>
      </c>
      <c r="H65" s="120" t="str">
        <f>IF(G65="","",VLOOKUP(G65,ARANCEL!$B$5:$D$121,2,FALSE))</f>
        <v xml:space="preserve">PROTESIS VALPLAST PARCIAL </v>
      </c>
      <c r="I65" s="121" t="s">
        <v>306</v>
      </c>
      <c r="J65" s="119">
        <v>1</v>
      </c>
      <c r="K65" s="196">
        <f>IF(G65="","",VLOOKUP(G65,ARANCEL!$B$5:$D$121,3,FALSE)*J65)</f>
        <v>61850</v>
      </c>
      <c r="L65" s="1349" t="s">
        <v>9431</v>
      </c>
      <c r="M65" s="1349">
        <v>4500269343</v>
      </c>
      <c r="N65" s="1349" t="s">
        <v>9460</v>
      </c>
    </row>
    <row r="66" spans="1:14" x14ac:dyDescent="0.25">
      <c r="A66" s="169" t="s">
        <v>313</v>
      </c>
      <c r="B66" s="164">
        <v>41944</v>
      </c>
      <c r="C66" s="1047" t="s">
        <v>8945</v>
      </c>
      <c r="D66" s="1047" t="s">
        <v>2323</v>
      </c>
      <c r="E66" s="1048">
        <v>10258204</v>
      </c>
      <c r="F66" s="1047">
        <v>28347039</v>
      </c>
      <c r="G66" s="1047">
        <v>2704031</v>
      </c>
      <c r="H66" s="120" t="str">
        <f>IF(G66="","",VLOOKUP(G66,ARANCEL!$B$5:$D$121,2,FALSE))</f>
        <v xml:space="preserve">PERNO MUÑON METALICO </v>
      </c>
      <c r="I66" s="121"/>
      <c r="J66" s="119">
        <v>2</v>
      </c>
      <c r="K66" s="196">
        <f>IF(G66="","",VLOOKUP(G66,ARANCEL!$B$5:$D$121,3,FALSE)*J66)</f>
        <v>24492</v>
      </c>
      <c r="L66" s="1229" t="s">
        <v>8256</v>
      </c>
      <c r="M66" s="1229">
        <v>4500265776</v>
      </c>
      <c r="N66" s="1229" t="s">
        <v>8955</v>
      </c>
    </row>
    <row r="67" spans="1:14" x14ac:dyDescent="0.25">
      <c r="A67" s="119" t="s">
        <v>305</v>
      </c>
      <c r="B67" s="164">
        <v>41619</v>
      </c>
      <c r="C67" s="118" t="s">
        <v>2388</v>
      </c>
      <c r="D67" s="119" t="s">
        <v>1475</v>
      </c>
      <c r="E67" s="141">
        <v>10165804</v>
      </c>
      <c r="F67" s="119">
        <v>11537</v>
      </c>
      <c r="G67" s="119">
        <v>2708011</v>
      </c>
      <c r="H67" s="120" t="str">
        <f>IF(G67="","",VLOOKUP(G67,ARANCEL!$B$5:$D$121,2,FALSE))</f>
        <v xml:space="preserve">MODELO DE ESTUDIO </v>
      </c>
      <c r="I67" s="121" t="s">
        <v>702</v>
      </c>
      <c r="J67" s="119">
        <v>2</v>
      </c>
      <c r="K67" s="196">
        <f>IF(G67="","",VLOOKUP(G67,ARANCEL!$B$5:$D$121,3,FALSE)*J67)</f>
        <v>3014</v>
      </c>
      <c r="L67" s="1236" t="s">
        <v>597</v>
      </c>
      <c r="M67" s="1236">
        <v>4500211824</v>
      </c>
      <c r="N67" s="1236">
        <v>8218</v>
      </c>
    </row>
    <row r="68" spans="1:14" x14ac:dyDescent="0.25">
      <c r="A68" s="119" t="s">
        <v>305</v>
      </c>
      <c r="B68" s="164">
        <v>41285</v>
      </c>
      <c r="C68" s="118" t="s">
        <v>2387</v>
      </c>
      <c r="D68" s="119" t="s">
        <v>73</v>
      </c>
      <c r="E68" s="141">
        <v>10131395</v>
      </c>
      <c r="F68" s="119">
        <v>2361</v>
      </c>
      <c r="G68" s="119">
        <v>2705003</v>
      </c>
      <c r="H68" s="120" t="str">
        <f>IF(G68="","",VLOOKUP(G68,ARANCEL!$B$5:$D$121,2,FALSE))</f>
        <v>INCRUSTACION ESTETICA (ART-GLASS O CERAMICA)</v>
      </c>
      <c r="I68" s="121" t="s">
        <v>322</v>
      </c>
      <c r="J68" s="119">
        <v>1</v>
      </c>
      <c r="K68" s="196">
        <f>IF(G68="","",VLOOKUP(G68,ARANCEL!$B$5:$D$121,3,FALSE)*J68)</f>
        <v>15676</v>
      </c>
      <c r="L68" s="1236" t="s">
        <v>333</v>
      </c>
      <c r="M68" s="1236" t="s">
        <v>334</v>
      </c>
      <c r="N68" s="1236">
        <v>5808</v>
      </c>
    </row>
    <row r="69" spans="1:14" x14ac:dyDescent="0.25">
      <c r="A69" s="119" t="s">
        <v>305</v>
      </c>
      <c r="B69" s="164">
        <v>41852</v>
      </c>
      <c r="C69" s="118" t="s">
        <v>6719</v>
      </c>
      <c r="D69" s="119" t="s">
        <v>1378</v>
      </c>
      <c r="E69" s="141">
        <v>10248344</v>
      </c>
      <c r="F69" s="119">
        <v>28151821</v>
      </c>
      <c r="G69" s="119">
        <v>2705003</v>
      </c>
      <c r="H69" s="120" t="str">
        <f>IF(G69="","",VLOOKUP(G69,ARANCEL!$B$5:$D$121,2,FALSE))</f>
        <v>INCRUSTACION ESTETICA (ART-GLASS O CERAMICA)</v>
      </c>
      <c r="I69" s="121" t="s">
        <v>326</v>
      </c>
      <c r="J69" s="119">
        <v>1</v>
      </c>
      <c r="K69" s="196">
        <f>IF(G69="","",VLOOKUP(G69,ARANCEL!$B$5:$D$121,3,FALSE)*J69)</f>
        <v>15676</v>
      </c>
      <c r="L69" s="1229" t="s">
        <v>6905</v>
      </c>
      <c r="M69" s="1229">
        <v>4500250411</v>
      </c>
      <c r="N69" s="1229" t="s">
        <v>6913</v>
      </c>
    </row>
    <row r="70" spans="1:14" x14ac:dyDescent="0.25">
      <c r="A70" s="119" t="s">
        <v>305</v>
      </c>
      <c r="B70" s="164">
        <v>41669</v>
      </c>
      <c r="C70" s="118" t="s">
        <v>2566</v>
      </c>
      <c r="D70" s="119" t="s">
        <v>2323</v>
      </c>
      <c r="E70" s="141">
        <v>10170924</v>
      </c>
      <c r="F70" s="119">
        <v>13755</v>
      </c>
      <c r="G70" s="119">
        <v>2704005</v>
      </c>
      <c r="H70" s="120" t="str">
        <f>IF(G70="","",VLOOKUP(G70,ARANCEL!$B$5:$D$121,2,FALSE))</f>
        <v>PROVISORIO</v>
      </c>
      <c r="I70" s="121" t="s">
        <v>329</v>
      </c>
      <c r="J70" s="119">
        <v>1</v>
      </c>
      <c r="K70" s="196">
        <f>IF(G70="","",VLOOKUP(G70,ARANCEL!$B$5:$D$121,3,FALSE)*J70)</f>
        <v>3250</v>
      </c>
      <c r="L70" s="1229" t="s">
        <v>2842</v>
      </c>
      <c r="M70" s="1229">
        <v>4500216258</v>
      </c>
      <c r="N70" s="1229">
        <v>8420</v>
      </c>
    </row>
    <row r="71" spans="1:14" x14ac:dyDescent="0.25">
      <c r="A71" s="119" t="s">
        <v>305</v>
      </c>
      <c r="B71" s="164">
        <v>41334</v>
      </c>
      <c r="C71" s="118" t="s">
        <v>2386</v>
      </c>
      <c r="D71" s="119" t="s">
        <v>2293</v>
      </c>
      <c r="E71" s="141">
        <v>10135130</v>
      </c>
      <c r="F71" s="119">
        <v>4476</v>
      </c>
      <c r="G71" s="119">
        <v>2705003</v>
      </c>
      <c r="H71" s="120" t="str">
        <f>IF(G71="","",VLOOKUP(G71,ARANCEL!$B$5:$D$121,2,FALSE))</f>
        <v>INCRUSTACION ESTETICA (ART-GLASS O CERAMICA)</v>
      </c>
      <c r="I71" s="121" t="s">
        <v>326</v>
      </c>
      <c r="J71" s="119">
        <v>1</v>
      </c>
      <c r="K71" s="196">
        <f>IF(G71="","",VLOOKUP(G71,ARANCEL!$B$5:$D$121,3,FALSE)*J71)</f>
        <v>15676</v>
      </c>
      <c r="L71" s="1236" t="s">
        <v>609</v>
      </c>
      <c r="M71" s="1236" t="s">
        <v>2306</v>
      </c>
      <c r="N71" s="1236">
        <v>5978</v>
      </c>
    </row>
    <row r="72" spans="1:14" x14ac:dyDescent="0.25">
      <c r="A72" s="119" t="s">
        <v>305</v>
      </c>
      <c r="B72" s="164">
        <v>41439</v>
      </c>
      <c r="C72" s="118" t="s">
        <v>2385</v>
      </c>
      <c r="D72" s="119" t="s">
        <v>86</v>
      </c>
      <c r="E72" s="141">
        <v>10145456</v>
      </c>
      <c r="F72" s="119">
        <v>7677</v>
      </c>
      <c r="G72" s="119">
        <v>2704005</v>
      </c>
      <c r="H72" s="120" t="str">
        <f>IF(G72="","",VLOOKUP(G72,ARANCEL!$B$5:$D$121,2,FALSE))</f>
        <v>PROVISORIO</v>
      </c>
      <c r="I72" s="121" t="s">
        <v>323</v>
      </c>
      <c r="J72" s="119">
        <v>1</v>
      </c>
      <c r="K72" s="196">
        <f>IF(G72="","",VLOOKUP(G72,ARANCEL!$B$5:$D$121,3,FALSE)*J72)</f>
        <v>3250</v>
      </c>
      <c r="L72" s="1236" t="s">
        <v>48</v>
      </c>
      <c r="M72" s="1236" t="s">
        <v>2297</v>
      </c>
      <c r="N72" s="1236">
        <v>6795</v>
      </c>
    </row>
    <row r="73" spans="1:14" x14ac:dyDescent="0.25">
      <c r="A73" s="119" t="s">
        <v>313</v>
      </c>
      <c r="B73" s="164">
        <v>41439</v>
      </c>
      <c r="C73" s="118" t="s">
        <v>2385</v>
      </c>
      <c r="D73" s="119" t="s">
        <v>86</v>
      </c>
      <c r="E73" s="141">
        <v>10145456</v>
      </c>
      <c r="F73" s="119">
        <v>7677</v>
      </c>
      <c r="G73" s="119">
        <v>2704031</v>
      </c>
      <c r="H73" s="120" t="str">
        <f>IF(G73="","",VLOOKUP(G73,ARANCEL!$B$5:$D$121,2,FALSE))</f>
        <v xml:space="preserve">PERNO MUÑON METALICO </v>
      </c>
      <c r="I73" s="121" t="s">
        <v>323</v>
      </c>
      <c r="J73" s="119">
        <v>1</v>
      </c>
      <c r="K73" s="196">
        <f>IF(G73="","",VLOOKUP(G73,ARANCEL!$B$5:$D$121,3,FALSE)*J73)</f>
        <v>12246</v>
      </c>
      <c r="L73" s="1236" t="s">
        <v>48</v>
      </c>
      <c r="M73" s="1236" t="s">
        <v>2297</v>
      </c>
      <c r="N73" s="1236">
        <v>6795</v>
      </c>
    </row>
    <row r="74" spans="1:14" x14ac:dyDescent="0.25">
      <c r="A74" s="119" t="s">
        <v>305</v>
      </c>
      <c r="B74" s="164">
        <v>41688</v>
      </c>
      <c r="C74" s="118" t="s">
        <v>2385</v>
      </c>
      <c r="D74" s="119" t="s">
        <v>1987</v>
      </c>
      <c r="E74" s="141">
        <v>10176043</v>
      </c>
      <c r="F74" s="119">
        <v>7677</v>
      </c>
      <c r="G74" s="119">
        <v>2704031</v>
      </c>
      <c r="H74" s="120" t="str">
        <f>IF(G74="","",VLOOKUP(G74,ARANCEL!$B$5:$D$121,2,FALSE))</f>
        <v xml:space="preserve">PERNO MUÑON METALICO </v>
      </c>
      <c r="I74" s="121" t="s">
        <v>323</v>
      </c>
      <c r="J74" s="119">
        <v>1</v>
      </c>
      <c r="K74" s="196">
        <f>IF(G74="","",VLOOKUP(G74,ARANCEL!$B$5:$D$121,3,FALSE)*J74)</f>
        <v>12246</v>
      </c>
      <c r="L74" s="1229" t="s">
        <v>3438</v>
      </c>
      <c r="M74" s="1229">
        <v>4500220823</v>
      </c>
      <c r="N74" s="1229">
        <v>8644</v>
      </c>
    </row>
    <row r="75" spans="1:14" x14ac:dyDescent="0.25">
      <c r="A75" s="119" t="s">
        <v>305</v>
      </c>
      <c r="B75" s="164">
        <v>41701</v>
      </c>
      <c r="C75" s="118" t="s">
        <v>2385</v>
      </c>
      <c r="D75" s="119" t="s">
        <v>1987</v>
      </c>
      <c r="E75" s="141">
        <v>10176043</v>
      </c>
      <c r="F75" s="119">
        <v>7677</v>
      </c>
      <c r="G75" s="119">
        <v>2704016</v>
      </c>
      <c r="H75" s="120" t="str">
        <f>IF(G75="","",VLOOKUP(G75,ARANCEL!$B$5:$D$121,2,FALSE))</f>
        <v xml:space="preserve">CORONA PROCERA </v>
      </c>
      <c r="I75" s="121" t="s">
        <v>323</v>
      </c>
      <c r="J75" s="119">
        <v>1</v>
      </c>
      <c r="K75" s="196">
        <f>IF(G75="","",VLOOKUP(G75,ARANCEL!$B$5:$D$121,3,FALSE)*J75)</f>
        <v>58477</v>
      </c>
      <c r="L75" s="1229" t="s">
        <v>3058</v>
      </c>
      <c r="M75" s="1229">
        <v>4500225629</v>
      </c>
      <c r="N75" s="1229">
        <v>8932</v>
      </c>
    </row>
    <row r="76" spans="1:14" x14ac:dyDescent="0.25">
      <c r="A76" s="119" t="s">
        <v>305</v>
      </c>
      <c r="B76" s="164">
        <v>41913</v>
      </c>
      <c r="C76" s="118" t="s">
        <v>7940</v>
      </c>
      <c r="D76" s="119" t="s">
        <v>7941</v>
      </c>
      <c r="E76" s="141">
        <v>10272336</v>
      </c>
      <c r="F76" s="119">
        <v>27613681</v>
      </c>
      <c r="G76" s="119">
        <v>2704005</v>
      </c>
      <c r="H76" s="120" t="str">
        <f>IF(G76="","",VLOOKUP(G76,ARANCEL!$B$5:$D$121,2,FALSE))</f>
        <v>PROVISORIO</v>
      </c>
      <c r="I76" s="121" t="s">
        <v>317</v>
      </c>
      <c r="J76" s="119">
        <v>1</v>
      </c>
      <c r="K76" s="196">
        <f>IF(G76="","",VLOOKUP(G76,ARANCEL!$B$5:$D$121,3,FALSE)*J76)</f>
        <v>3250</v>
      </c>
      <c r="L76" s="1229" t="s">
        <v>8256</v>
      </c>
      <c r="M76" s="1229">
        <v>4500265776</v>
      </c>
      <c r="N76" s="1229" t="s">
        <v>8955</v>
      </c>
    </row>
    <row r="77" spans="1:14" x14ac:dyDescent="0.25">
      <c r="A77" s="165" t="s">
        <v>305</v>
      </c>
      <c r="B77" s="768">
        <v>41944</v>
      </c>
      <c r="C77" s="118" t="s">
        <v>7940</v>
      </c>
      <c r="D77" s="119" t="s">
        <v>7941</v>
      </c>
      <c r="E77" s="141">
        <v>10272336</v>
      </c>
      <c r="F77" s="119">
        <v>27613681</v>
      </c>
      <c r="G77" s="119">
        <v>2704031</v>
      </c>
      <c r="H77" s="120" t="str">
        <f>IF(G77="","",VLOOKUP(G77,ARANCEL!$B$5:$D$121,2,FALSE))</f>
        <v xml:space="preserve">PERNO MUÑON METALICO </v>
      </c>
      <c r="I77" s="121" t="s">
        <v>317</v>
      </c>
      <c r="J77" s="119">
        <v>1</v>
      </c>
      <c r="K77" s="196">
        <f>IF(G77="","",VLOOKUP(G77,ARANCEL!$B$5:$D$121,3,FALSE)*J77)</f>
        <v>12246</v>
      </c>
      <c r="L77" s="1229" t="s">
        <v>8256</v>
      </c>
      <c r="M77" s="1229">
        <v>4500265776</v>
      </c>
      <c r="N77" s="1229" t="s">
        <v>8955</v>
      </c>
    </row>
    <row r="78" spans="1:14" x14ac:dyDescent="0.25">
      <c r="A78" s="165" t="s">
        <v>305</v>
      </c>
      <c r="B78" s="768">
        <v>41944</v>
      </c>
      <c r="C78" s="118" t="s">
        <v>7940</v>
      </c>
      <c r="D78" s="119" t="s">
        <v>7941</v>
      </c>
      <c r="E78" s="141">
        <v>10272336</v>
      </c>
      <c r="F78" s="119">
        <v>27613681</v>
      </c>
      <c r="G78" s="119">
        <v>2704002</v>
      </c>
      <c r="H78" s="120" t="str">
        <f>IF(G78="","",VLOOKUP(G78,ARANCEL!$B$5:$D$121,2,FALSE))</f>
        <v xml:space="preserve">CORONA PERIFERICA </v>
      </c>
      <c r="I78" s="121" t="s">
        <v>317</v>
      </c>
      <c r="J78" s="119">
        <v>1</v>
      </c>
      <c r="K78" s="196">
        <f>IF(G78="","",VLOOKUP(G78,ARANCEL!$B$5:$D$121,3,FALSE)*J78)</f>
        <v>25865</v>
      </c>
      <c r="L78" s="1229" t="s">
        <v>8256</v>
      </c>
      <c r="M78" s="1229">
        <v>4500265776</v>
      </c>
      <c r="N78" s="1229" t="s">
        <v>8955</v>
      </c>
    </row>
    <row r="79" spans="1:14" x14ac:dyDescent="0.25">
      <c r="A79" s="119" t="s">
        <v>305</v>
      </c>
      <c r="B79" s="164">
        <v>41990</v>
      </c>
      <c r="C79" s="118" t="s">
        <v>9043</v>
      </c>
      <c r="D79" s="119" t="s">
        <v>9044</v>
      </c>
      <c r="E79" s="141">
        <v>10299674</v>
      </c>
      <c r="F79" s="119">
        <v>29520934</v>
      </c>
      <c r="G79" s="119">
        <v>2704005</v>
      </c>
      <c r="H79" s="120" t="str">
        <f>IF(G79="","",VLOOKUP(G79,ARANCEL!$B$5:$D$121,2,FALSE))</f>
        <v>PROVISORIO</v>
      </c>
      <c r="I79" s="121" t="s">
        <v>317</v>
      </c>
      <c r="J79" s="119">
        <v>1</v>
      </c>
      <c r="K79" s="196">
        <f>IF(G79="","",VLOOKUP(G79,ARANCEL!$B$5:$D$121,3,FALSE)*J79)</f>
        <v>3250</v>
      </c>
      <c r="L79" s="1349" t="s">
        <v>9431</v>
      </c>
      <c r="M79" s="1349">
        <v>4500269343</v>
      </c>
      <c r="N79" s="1349" t="s">
        <v>9460</v>
      </c>
    </row>
    <row r="80" spans="1:14" x14ac:dyDescent="0.25">
      <c r="A80" s="119" t="s">
        <v>305</v>
      </c>
      <c r="B80" s="164">
        <v>41990</v>
      </c>
      <c r="C80" s="118" t="s">
        <v>9043</v>
      </c>
      <c r="D80" s="119" t="s">
        <v>9044</v>
      </c>
      <c r="E80" s="141">
        <v>10299674</v>
      </c>
      <c r="F80" s="119">
        <v>29520934</v>
      </c>
      <c r="G80" s="119">
        <v>2704003</v>
      </c>
      <c r="H80" s="120" t="str">
        <f>IF(G80="","",VLOOKUP(G80,ARANCEL!$B$5:$D$121,2,FALSE))</f>
        <v xml:space="preserve">CORONA PERIFERICA CON PERNO MUÑON COLADO </v>
      </c>
      <c r="I80" s="121" t="s">
        <v>317</v>
      </c>
      <c r="J80" s="119">
        <v>1</v>
      </c>
      <c r="K80" s="196">
        <f>IF(G80="","",VLOOKUP(G80,ARANCEL!$B$5:$D$121,3,FALSE)*J80)</f>
        <v>32612</v>
      </c>
      <c r="L80" s="1349" t="s">
        <v>9431</v>
      </c>
      <c r="M80" s="1349">
        <v>4500269343</v>
      </c>
      <c r="N80" s="1349" t="s">
        <v>9460</v>
      </c>
    </row>
    <row r="81" spans="1:14" x14ac:dyDescent="0.25">
      <c r="A81" s="119" t="s">
        <v>305</v>
      </c>
      <c r="B81" s="164">
        <v>41327</v>
      </c>
      <c r="C81" s="118" t="s">
        <v>2384</v>
      </c>
      <c r="D81" s="119" t="s">
        <v>1987</v>
      </c>
      <c r="E81" s="141">
        <v>10134558</v>
      </c>
      <c r="F81" s="119">
        <v>4735</v>
      </c>
      <c r="G81" s="119">
        <v>2707001</v>
      </c>
      <c r="H81" s="120" t="str">
        <f>IF(G81="","",VLOOKUP(G81,ARANCEL!$B$5:$D$121,2,FALSE))</f>
        <v xml:space="preserve">PLANO DE RELAJACION </v>
      </c>
      <c r="I81" s="121" t="s">
        <v>306</v>
      </c>
      <c r="J81" s="119">
        <v>1</v>
      </c>
      <c r="K81" s="196">
        <f>IF(G81="","",VLOOKUP(G81,ARANCEL!$B$5:$D$121,3,FALSE)*J81)</f>
        <v>9221</v>
      </c>
      <c r="L81" s="1236" t="s">
        <v>609</v>
      </c>
      <c r="M81" s="1236" t="s">
        <v>2306</v>
      </c>
      <c r="N81" s="1236">
        <v>5978</v>
      </c>
    </row>
    <row r="82" spans="1:14" x14ac:dyDescent="0.25">
      <c r="A82" s="119" t="s">
        <v>606</v>
      </c>
      <c r="B82" s="164">
        <v>41635</v>
      </c>
      <c r="C82" s="118" t="s">
        <v>2383</v>
      </c>
      <c r="D82" s="119" t="s">
        <v>2319</v>
      </c>
      <c r="E82" s="141">
        <v>10168062</v>
      </c>
      <c r="F82" s="119">
        <v>12303</v>
      </c>
      <c r="G82" s="119">
        <v>2704003</v>
      </c>
      <c r="H82" s="120" t="str">
        <f>IF(G82="","",VLOOKUP(G82,ARANCEL!$B$5:$D$121,2,FALSE))</f>
        <v xml:space="preserve">CORONA PERIFERICA CON PERNO MUÑON COLADO </v>
      </c>
      <c r="I82" s="121" t="s">
        <v>318</v>
      </c>
      <c r="J82" s="119">
        <v>1</v>
      </c>
      <c r="K82" s="196">
        <f>IF(G82="","",VLOOKUP(G82,ARANCEL!$B$5:$D$121,3,FALSE)*J82)</f>
        <v>32612</v>
      </c>
      <c r="L82" s="1236" t="s">
        <v>597</v>
      </c>
      <c r="M82" s="1236">
        <v>4500211824</v>
      </c>
      <c r="N82" s="1236">
        <v>8218</v>
      </c>
    </row>
    <row r="83" spans="1:14" x14ac:dyDescent="0.25">
      <c r="A83" s="119" t="s">
        <v>305</v>
      </c>
      <c r="B83" s="164">
        <v>41635</v>
      </c>
      <c r="C83" s="118" t="s">
        <v>2383</v>
      </c>
      <c r="D83" s="119" t="s">
        <v>2319</v>
      </c>
      <c r="E83" s="141">
        <v>10168062</v>
      </c>
      <c r="F83" s="119">
        <v>12303</v>
      </c>
      <c r="G83" s="119">
        <v>2704005</v>
      </c>
      <c r="H83" s="120" t="str">
        <f>IF(G83="","",VLOOKUP(G83,ARANCEL!$B$5:$D$121,2,FALSE))</f>
        <v>PROVISORIO</v>
      </c>
      <c r="I83" s="121"/>
      <c r="J83" s="119">
        <v>1</v>
      </c>
      <c r="K83" s="196">
        <f>IF(G83="","",VLOOKUP(G83,ARANCEL!$B$5:$D$121,3,FALSE)*J83)</f>
        <v>3250</v>
      </c>
      <c r="L83" s="1236" t="s">
        <v>597</v>
      </c>
      <c r="M83" s="1236">
        <v>4500211824</v>
      </c>
      <c r="N83" s="1236">
        <v>8218</v>
      </c>
    </row>
    <row r="84" spans="1:14" x14ac:dyDescent="0.25">
      <c r="A84" s="119" t="s">
        <v>305</v>
      </c>
      <c r="B84" s="177">
        <v>41944</v>
      </c>
      <c r="C84" s="118" t="s">
        <v>8355</v>
      </c>
      <c r="D84" s="119" t="s">
        <v>1475</v>
      </c>
      <c r="E84" s="141">
        <v>10280444</v>
      </c>
      <c r="F84" s="119">
        <v>28188236</v>
      </c>
      <c r="G84" s="119">
        <v>2708006</v>
      </c>
      <c r="H84" s="120" t="str">
        <f>IF(G84="","",VLOOKUP(G84,ARANCEL!$B$5:$D$121,2,FALSE))</f>
        <v xml:space="preserve">DISYUNTOR </v>
      </c>
      <c r="I84" s="121" t="s">
        <v>306</v>
      </c>
      <c r="J84" s="119">
        <v>1</v>
      </c>
      <c r="K84" s="196">
        <f>IF(G84="","",VLOOKUP(G84,ARANCEL!$B$5:$D$121,3,FALSE)*J84)</f>
        <v>41675</v>
      </c>
      <c r="L84" s="1349" t="s">
        <v>9431</v>
      </c>
      <c r="M84" s="1349">
        <v>4500269343</v>
      </c>
      <c r="N84" s="1349" t="s">
        <v>9460</v>
      </c>
    </row>
    <row r="85" spans="1:14" x14ac:dyDescent="0.25">
      <c r="A85" s="119" t="s">
        <v>305</v>
      </c>
      <c r="B85" s="164">
        <v>41842</v>
      </c>
      <c r="C85" s="118" t="s">
        <v>5996</v>
      </c>
      <c r="D85" s="119" t="s">
        <v>3628</v>
      </c>
      <c r="E85" s="141">
        <v>10231461</v>
      </c>
      <c r="F85" s="119">
        <v>27489963</v>
      </c>
      <c r="G85" s="119">
        <v>2705003</v>
      </c>
      <c r="H85" s="120" t="str">
        <f>IF(G85="","",VLOOKUP(G85,ARANCEL!$B$5:$D$121,2,FALSE))</f>
        <v>INCRUSTACION ESTETICA (ART-GLASS O CERAMICA)</v>
      </c>
      <c r="I85" s="121" t="s">
        <v>324</v>
      </c>
      <c r="J85" s="119">
        <v>1</v>
      </c>
      <c r="K85" s="196">
        <f>IF(G85="","",VLOOKUP(G85,ARANCEL!$B$5:$D$121,3,FALSE)*J85)</f>
        <v>15676</v>
      </c>
      <c r="L85" s="1229" t="s">
        <v>6017</v>
      </c>
      <c r="M85" s="1229">
        <v>4500245629</v>
      </c>
      <c r="N85" s="1229">
        <v>9822</v>
      </c>
    </row>
    <row r="86" spans="1:14" x14ac:dyDescent="0.25">
      <c r="A86" s="119" t="s">
        <v>305</v>
      </c>
      <c r="B86" s="164">
        <v>41494</v>
      </c>
      <c r="C86" s="118" t="s">
        <v>2382</v>
      </c>
      <c r="D86" s="119" t="s">
        <v>1630</v>
      </c>
      <c r="E86" s="141">
        <v>10151693</v>
      </c>
      <c r="F86" s="119">
        <v>9111</v>
      </c>
      <c r="G86" s="119">
        <v>2705003</v>
      </c>
      <c r="H86" s="120" t="str">
        <f>IF(G86="","",VLOOKUP(G86,ARANCEL!$B$5:$D$121,2,FALSE))</f>
        <v>INCRUSTACION ESTETICA (ART-GLASS O CERAMICA)</v>
      </c>
      <c r="I86" s="121" t="s">
        <v>326</v>
      </c>
      <c r="J86" s="119">
        <v>1</v>
      </c>
      <c r="K86" s="196">
        <f>IF(G86="","",VLOOKUP(G86,ARANCEL!$B$5:$D$121,3,FALSE)*J86)</f>
        <v>15676</v>
      </c>
      <c r="L86" s="1236" t="s">
        <v>614</v>
      </c>
      <c r="M86" s="1236">
        <v>4500193105</v>
      </c>
      <c r="N86" s="1236">
        <v>7286</v>
      </c>
    </row>
    <row r="87" spans="1:14" x14ac:dyDescent="0.25">
      <c r="A87" s="119" t="s">
        <v>305</v>
      </c>
      <c r="B87" s="164">
        <v>41883</v>
      </c>
      <c r="C87" s="118" t="s">
        <v>7280</v>
      </c>
      <c r="D87" s="119" t="s">
        <v>2323</v>
      </c>
      <c r="E87" s="141">
        <v>10258204</v>
      </c>
      <c r="F87" s="119">
        <v>28347039</v>
      </c>
      <c r="G87" s="119">
        <v>2704005</v>
      </c>
      <c r="H87" s="120" t="str">
        <f>IF(G87="","",VLOOKUP(G87,ARANCEL!$B$5:$D$121,2,FALSE))</f>
        <v>PROVISORIO</v>
      </c>
      <c r="I87" s="121" t="s">
        <v>613</v>
      </c>
      <c r="J87" s="119">
        <v>2</v>
      </c>
      <c r="K87" s="196">
        <f>IF(G87="","",VLOOKUP(G87,ARANCEL!$B$5:$D$121,3,FALSE)*J87)</f>
        <v>6500</v>
      </c>
      <c r="L87" s="1229" t="s">
        <v>7548</v>
      </c>
      <c r="M87" s="1229">
        <v>4500255821</v>
      </c>
      <c r="N87" s="1229">
        <v>10274</v>
      </c>
    </row>
    <row r="88" spans="1:14" x14ac:dyDescent="0.25">
      <c r="A88" s="119" t="s">
        <v>305</v>
      </c>
      <c r="B88" s="768">
        <v>41883</v>
      </c>
      <c r="C88" s="118" t="s">
        <v>7280</v>
      </c>
      <c r="D88" s="119" t="s">
        <v>2323</v>
      </c>
      <c r="E88" s="141">
        <v>10258204</v>
      </c>
      <c r="F88" s="119">
        <v>28347039</v>
      </c>
      <c r="G88" s="119">
        <v>2705003</v>
      </c>
      <c r="H88" s="120" t="str">
        <f>IF(G88="","",VLOOKUP(G88,ARANCEL!$B$5:$D$121,2,FALSE))</f>
        <v>INCRUSTACION ESTETICA (ART-GLASS O CERAMICA)</v>
      </c>
      <c r="I88" s="121" t="s">
        <v>326</v>
      </c>
      <c r="J88" s="119">
        <v>1</v>
      </c>
      <c r="K88" s="196">
        <f>IF(G88="","",VLOOKUP(G88,ARANCEL!$B$5:$D$121,3,FALSE)*J88)</f>
        <v>15676</v>
      </c>
      <c r="L88" s="1229" t="s">
        <v>7548</v>
      </c>
      <c r="M88" s="1229">
        <v>4500255821</v>
      </c>
      <c r="N88" s="1229">
        <v>10274</v>
      </c>
    </row>
    <row r="89" spans="1:14" x14ac:dyDescent="0.25">
      <c r="A89" s="119" t="s">
        <v>305</v>
      </c>
      <c r="B89" s="768">
        <v>41913</v>
      </c>
      <c r="C89" s="118" t="s">
        <v>7280</v>
      </c>
      <c r="D89" s="119" t="s">
        <v>2323</v>
      </c>
      <c r="E89" s="141">
        <v>10258204</v>
      </c>
      <c r="F89" s="119">
        <v>28347039</v>
      </c>
      <c r="G89" s="119">
        <v>2704016</v>
      </c>
      <c r="H89" s="120" t="str">
        <f>IF(G89="","",VLOOKUP(G89,ARANCEL!$B$5:$D$121,2,FALSE))</f>
        <v xml:space="preserve">CORONA PROCERA </v>
      </c>
      <c r="I89" s="121" t="s">
        <v>325</v>
      </c>
      <c r="J89" s="119">
        <v>1</v>
      </c>
      <c r="K89" s="196">
        <f>IF(G89="","",VLOOKUP(G89,ARANCEL!$B$5:$D$121,3,FALSE)*J89)</f>
        <v>58477</v>
      </c>
      <c r="L89" s="1229" t="s">
        <v>8279</v>
      </c>
      <c r="M89" s="1229">
        <v>4500260874</v>
      </c>
      <c r="N89" s="1229" t="s">
        <v>8301</v>
      </c>
    </row>
    <row r="90" spans="1:14" x14ac:dyDescent="0.25">
      <c r="A90" s="169" t="s">
        <v>305</v>
      </c>
      <c r="B90" s="164">
        <v>41944</v>
      </c>
      <c r="C90" s="1047" t="s">
        <v>7280</v>
      </c>
      <c r="D90" s="1047" t="s">
        <v>2323</v>
      </c>
      <c r="E90" s="1048">
        <v>10258204</v>
      </c>
      <c r="F90" s="1047">
        <v>28347039</v>
      </c>
      <c r="G90" s="1047">
        <v>2704016</v>
      </c>
      <c r="H90" s="120" t="str">
        <f>IF(G90="","",VLOOKUP(G90,ARANCEL!$B$5:$D$121,2,FALSE))</f>
        <v xml:space="preserve">CORONA PROCERA </v>
      </c>
      <c r="I90" s="121" t="s">
        <v>329</v>
      </c>
      <c r="J90" s="119">
        <v>1</v>
      </c>
      <c r="K90" s="196">
        <f>IF(G90="","",VLOOKUP(G90,ARANCEL!$B$5:$D$121,3,FALSE)*J90)</f>
        <v>58477</v>
      </c>
      <c r="L90" s="1229" t="s">
        <v>8256</v>
      </c>
      <c r="M90" s="1229">
        <v>4500265776</v>
      </c>
      <c r="N90" s="1229" t="s">
        <v>8955</v>
      </c>
    </row>
    <row r="91" spans="1:14" x14ac:dyDescent="0.25">
      <c r="A91" s="119" t="s">
        <v>305</v>
      </c>
      <c r="B91" s="164">
        <v>41534</v>
      </c>
      <c r="C91" s="118" t="s">
        <v>2381</v>
      </c>
      <c r="D91" s="119" t="s">
        <v>86</v>
      </c>
      <c r="E91" s="141">
        <v>10155324</v>
      </c>
      <c r="F91" s="119">
        <v>9748</v>
      </c>
      <c r="G91" s="119">
        <v>2705003</v>
      </c>
      <c r="H91" s="120" t="str">
        <f>IF(G91="","",VLOOKUP(G91,ARANCEL!$B$5:$D$121,2,FALSE))</f>
        <v>INCRUSTACION ESTETICA (ART-GLASS O CERAMICA)</v>
      </c>
      <c r="I91" s="121" t="s">
        <v>322</v>
      </c>
      <c r="J91" s="119">
        <v>1</v>
      </c>
      <c r="K91" s="196">
        <f>IF(G91="","",VLOOKUP(G91,ARANCEL!$B$5:$D$121,3,FALSE)*J91)</f>
        <v>15676</v>
      </c>
      <c r="L91" s="1236" t="s">
        <v>615</v>
      </c>
      <c r="M91" s="1236">
        <v>4500197602</v>
      </c>
      <c r="N91" s="1236">
        <v>7457</v>
      </c>
    </row>
    <row r="92" spans="1:14" x14ac:dyDescent="0.25">
      <c r="A92" s="119" t="s">
        <v>305</v>
      </c>
      <c r="B92" s="164">
        <v>41415</v>
      </c>
      <c r="C92" s="118" t="s">
        <v>2380</v>
      </c>
      <c r="D92" s="119" t="s">
        <v>90</v>
      </c>
      <c r="E92" s="141">
        <v>10150285</v>
      </c>
      <c r="F92" s="119">
        <v>6809</v>
      </c>
      <c r="G92" s="119">
        <v>2705003</v>
      </c>
      <c r="H92" s="120" t="str">
        <f>IF(G92="","",VLOOKUP(G92,ARANCEL!$B$5:$D$121,2,FALSE))</f>
        <v>INCRUSTACION ESTETICA (ART-GLASS O CERAMICA)</v>
      </c>
      <c r="I92" s="121" t="s">
        <v>308</v>
      </c>
      <c r="J92" s="119">
        <v>1</v>
      </c>
      <c r="K92" s="196">
        <f>IF(G92="","",VLOOKUP(G92,ARANCEL!$B$5:$D$121,3,FALSE)*J92)</f>
        <v>15676</v>
      </c>
      <c r="L92" s="1236" t="s">
        <v>564</v>
      </c>
      <c r="M92" s="1236">
        <v>4500187725</v>
      </c>
      <c r="N92" s="1236">
        <v>7047</v>
      </c>
    </row>
    <row r="93" spans="1:14" x14ac:dyDescent="0.25">
      <c r="A93" s="119" t="s">
        <v>305</v>
      </c>
      <c r="B93" s="164">
        <v>41913</v>
      </c>
      <c r="C93" s="118" t="s">
        <v>8018</v>
      </c>
      <c r="D93" s="119" t="s">
        <v>2323</v>
      </c>
      <c r="E93" s="141">
        <v>10272338</v>
      </c>
      <c r="F93" s="119">
        <v>28317960</v>
      </c>
      <c r="G93" s="119">
        <v>2702048</v>
      </c>
      <c r="H93" s="120" t="str">
        <f>IF(G93="","",VLOOKUP(G93,ARANCEL!$B$5:$D$121,2,FALSE))</f>
        <v xml:space="preserve">SERVICIO LAB. IMPLANTE CORONA CEMENTADA/ATORNILLADA </v>
      </c>
      <c r="I93" s="121" t="s">
        <v>323</v>
      </c>
      <c r="J93" s="119">
        <v>1</v>
      </c>
      <c r="K93" s="196">
        <f>IF(G93="","",VLOOKUP(G93,ARANCEL!$B$5:$D$121,3,FALSE)*J93)</f>
        <v>43857</v>
      </c>
      <c r="L93" s="1235" t="str">
        <f>IF(E93="","","IMPAGO")</f>
        <v>IMPAGO</v>
      </c>
      <c r="M93" s="1235" t="str">
        <f>IF(L93="IMPAGO","SIN O.C.","")</f>
        <v>SIN O.C.</v>
      </c>
      <c r="N93" s="1235" t="str">
        <f>IF(L93="IMPAGO","SIN FACT.","")</f>
        <v>SIN FACT.</v>
      </c>
    </row>
    <row r="94" spans="1:14" x14ac:dyDescent="0.25">
      <c r="A94" s="119" t="s">
        <v>305</v>
      </c>
      <c r="B94" s="164">
        <v>41327</v>
      </c>
      <c r="C94" s="118" t="s">
        <v>2379</v>
      </c>
      <c r="D94" s="119" t="s">
        <v>2298</v>
      </c>
      <c r="E94" s="141">
        <v>10134556</v>
      </c>
      <c r="F94" s="119">
        <v>4731</v>
      </c>
      <c r="G94" s="119">
        <v>2707001</v>
      </c>
      <c r="H94" s="120" t="str">
        <f>IF(G94="","",VLOOKUP(G94,ARANCEL!$B$5:$D$121,2,FALSE))</f>
        <v xml:space="preserve">PLANO DE RELAJACION </v>
      </c>
      <c r="I94" s="121" t="s">
        <v>306</v>
      </c>
      <c r="J94" s="119">
        <v>1</v>
      </c>
      <c r="K94" s="196">
        <f>IF(G94="","",VLOOKUP(G94,ARANCEL!$B$5:$D$121,3,FALSE)*J94)</f>
        <v>9221</v>
      </c>
      <c r="L94" s="1236" t="s">
        <v>609</v>
      </c>
      <c r="M94" s="1236" t="s">
        <v>2306</v>
      </c>
      <c r="N94" s="1236">
        <v>5978</v>
      </c>
    </row>
    <row r="95" spans="1:14" x14ac:dyDescent="0.25">
      <c r="A95" s="119" t="s">
        <v>305</v>
      </c>
      <c r="B95" s="768">
        <v>41913</v>
      </c>
      <c r="C95" s="118" t="s">
        <v>7642</v>
      </c>
      <c r="D95" s="119" t="s">
        <v>100</v>
      </c>
      <c r="E95" s="141">
        <v>10264469</v>
      </c>
      <c r="F95" s="119">
        <v>28788722</v>
      </c>
      <c r="G95" s="119">
        <v>2707001</v>
      </c>
      <c r="H95" s="120" t="str">
        <f>IF(G95="","",VLOOKUP(G95,ARANCEL!$B$5:$D$121,2,FALSE))</f>
        <v xml:space="preserve">PLANO DE RELAJACION </v>
      </c>
      <c r="I95" s="121" t="s">
        <v>306</v>
      </c>
      <c r="J95" s="119">
        <v>1</v>
      </c>
      <c r="K95" s="196">
        <f>IF(G95="","",VLOOKUP(G95,ARANCEL!$B$5:$D$121,3,FALSE)*J95)</f>
        <v>9221</v>
      </c>
      <c r="L95" s="1229" t="s">
        <v>8279</v>
      </c>
      <c r="M95" s="1229">
        <v>4500260874</v>
      </c>
      <c r="N95" s="1229" t="s">
        <v>8301</v>
      </c>
    </row>
    <row r="96" spans="1:14" x14ac:dyDescent="0.25">
      <c r="A96" s="119" t="s">
        <v>305</v>
      </c>
      <c r="B96" s="164">
        <v>41598</v>
      </c>
      <c r="C96" s="118" t="s">
        <v>2378</v>
      </c>
      <c r="D96" s="119" t="s">
        <v>2319</v>
      </c>
      <c r="E96" s="141">
        <v>10163193</v>
      </c>
      <c r="F96" s="119">
        <v>11412</v>
      </c>
      <c r="G96" s="119">
        <v>2707001</v>
      </c>
      <c r="H96" s="120" t="str">
        <f>IF(G96="","",VLOOKUP(G96,ARANCEL!$B$5:$D$121,2,FALSE))</f>
        <v xml:space="preserve">PLANO DE RELAJACION </v>
      </c>
      <c r="I96" s="121" t="s">
        <v>306</v>
      </c>
      <c r="J96" s="119">
        <v>1</v>
      </c>
      <c r="K96" s="196">
        <f>IF(G96="","",VLOOKUP(G96,ARANCEL!$B$5:$D$121,3,FALSE)*J96)</f>
        <v>9221</v>
      </c>
      <c r="L96" s="1229" t="s">
        <v>602</v>
      </c>
      <c r="M96" s="1229">
        <v>4500207258</v>
      </c>
      <c r="N96" s="1229">
        <v>7973</v>
      </c>
    </row>
    <row r="97" spans="1:14" x14ac:dyDescent="0.25">
      <c r="A97" s="119" t="s">
        <v>305</v>
      </c>
      <c r="B97" s="164">
        <v>41549</v>
      </c>
      <c r="C97" s="118" t="s">
        <v>2377</v>
      </c>
      <c r="D97" s="119" t="s">
        <v>2298</v>
      </c>
      <c r="E97" s="141">
        <v>10157196</v>
      </c>
      <c r="F97" s="119">
        <v>10571</v>
      </c>
      <c r="G97" s="119">
        <v>2704027</v>
      </c>
      <c r="H97" s="120" t="str">
        <f>IF(G97="","",VLOOKUP(G97,ARANCEL!$B$5:$D$121,2,FALSE))</f>
        <v>PROTESIS VALPLAST UNILATERAL (HASTA 2 PIEZAS)</v>
      </c>
      <c r="I97" s="121" t="s">
        <v>306</v>
      </c>
      <c r="J97" s="119">
        <v>1</v>
      </c>
      <c r="K97" s="196">
        <f>IF(G97="","",VLOOKUP(G97,ARANCEL!$B$5:$D$121,3,FALSE)*J97)</f>
        <v>22491</v>
      </c>
      <c r="L97" s="1229" t="s">
        <v>600</v>
      </c>
      <c r="M97" s="1229">
        <v>4500202555</v>
      </c>
      <c r="N97" s="1229">
        <v>7698</v>
      </c>
    </row>
    <row r="98" spans="1:14" x14ac:dyDescent="0.25">
      <c r="A98" s="119" t="s">
        <v>305</v>
      </c>
      <c r="B98" s="164">
        <v>41549</v>
      </c>
      <c r="C98" s="118" t="s">
        <v>2377</v>
      </c>
      <c r="D98" s="119" t="s">
        <v>2298</v>
      </c>
      <c r="E98" s="141">
        <v>10157196</v>
      </c>
      <c r="F98" s="119">
        <v>10571</v>
      </c>
      <c r="G98" s="119">
        <v>2707001</v>
      </c>
      <c r="H98" s="120" t="str">
        <f>IF(G98="","",VLOOKUP(G98,ARANCEL!$B$5:$D$121,2,FALSE))</f>
        <v xml:space="preserve">PLANO DE RELAJACION </v>
      </c>
      <c r="I98" s="121" t="s">
        <v>306</v>
      </c>
      <c r="J98" s="119">
        <v>1</v>
      </c>
      <c r="K98" s="196">
        <f>IF(G98="","",VLOOKUP(G98,ARANCEL!$B$5:$D$121,3,FALSE)*J98)</f>
        <v>9221</v>
      </c>
      <c r="L98" s="1229" t="s">
        <v>600</v>
      </c>
      <c r="M98" s="1229">
        <v>4500202555</v>
      </c>
      <c r="N98" s="1229">
        <v>7698</v>
      </c>
    </row>
    <row r="99" spans="1:14" x14ac:dyDescent="0.25">
      <c r="A99" s="119" t="s">
        <v>305</v>
      </c>
      <c r="B99" s="164">
        <v>41852</v>
      </c>
      <c r="C99" s="118" t="s">
        <v>6428</v>
      </c>
      <c r="D99" s="119" t="s">
        <v>2293</v>
      </c>
      <c r="E99" s="141">
        <v>10242302</v>
      </c>
      <c r="F99" s="119">
        <v>26898858</v>
      </c>
      <c r="G99" s="119">
        <v>2705003</v>
      </c>
      <c r="H99" s="120" t="str">
        <f>IF(G99="","",VLOOKUP(G99,ARANCEL!$B$5:$D$121,2,FALSE))</f>
        <v>INCRUSTACION ESTETICA (ART-GLASS O CERAMICA)</v>
      </c>
      <c r="I99" s="121" t="s">
        <v>322</v>
      </c>
      <c r="J99" s="119">
        <v>1</v>
      </c>
      <c r="K99" s="196">
        <f>IF(G99="","",VLOOKUP(G99,ARANCEL!$B$5:$D$121,3,FALSE)*J99)</f>
        <v>15676</v>
      </c>
      <c r="L99" s="1349" t="s">
        <v>9431</v>
      </c>
      <c r="M99" s="1349">
        <v>4500269343</v>
      </c>
      <c r="N99" s="1349" t="s">
        <v>9460</v>
      </c>
    </row>
    <row r="100" spans="1:14" x14ac:dyDescent="0.25">
      <c r="A100" s="165" t="s">
        <v>305</v>
      </c>
      <c r="B100" s="164">
        <v>41852</v>
      </c>
      <c r="C100" s="118" t="s">
        <v>6428</v>
      </c>
      <c r="D100" s="119" t="s">
        <v>2293</v>
      </c>
      <c r="E100" s="141">
        <v>10242302</v>
      </c>
      <c r="F100" s="119">
        <v>26898858</v>
      </c>
      <c r="G100" s="119">
        <v>2705003</v>
      </c>
      <c r="H100" s="120" t="str">
        <f>IF(G100="","",VLOOKUP(G100,ARANCEL!$B$5:$D$121,2,FALSE))</f>
        <v>INCRUSTACION ESTETICA (ART-GLASS O CERAMICA)</v>
      </c>
      <c r="I100" s="121" t="s">
        <v>326</v>
      </c>
      <c r="J100" s="119">
        <v>1</v>
      </c>
      <c r="K100" s="196">
        <f>IF(G100="","",VLOOKUP(G100,ARANCEL!$B$5:$D$121,3,FALSE)*J100)</f>
        <v>15676</v>
      </c>
      <c r="L100" s="1235" t="str">
        <f>IF(E100="","","IMPAGO")</f>
        <v>IMPAGO</v>
      </c>
      <c r="M100" s="1235" t="str">
        <f>IF(L100="IMPAGO","SIN O.C.","")</f>
        <v>SIN O.C.</v>
      </c>
      <c r="N100" s="1235" t="str">
        <f>IF(L100="IMPAGO","SIN FACT.","")</f>
        <v>SIN FACT.</v>
      </c>
    </row>
    <row r="101" spans="1:14" x14ac:dyDescent="0.25">
      <c r="A101" s="119" t="s">
        <v>305</v>
      </c>
      <c r="B101" s="768">
        <v>41913</v>
      </c>
      <c r="C101" s="118" t="s">
        <v>1796</v>
      </c>
      <c r="D101" s="119" t="s">
        <v>1987</v>
      </c>
      <c r="E101" s="141">
        <v>10268207</v>
      </c>
      <c r="F101" s="119">
        <v>29110641</v>
      </c>
      <c r="G101" s="119">
        <v>2705003</v>
      </c>
      <c r="H101" s="120" t="str">
        <f>IF(G101="","",VLOOKUP(G101,ARANCEL!$B$5:$D$121,2,FALSE))</f>
        <v>INCRUSTACION ESTETICA (ART-GLASS O CERAMICA)</v>
      </c>
      <c r="I101" s="121" t="s">
        <v>317</v>
      </c>
      <c r="J101" s="119">
        <v>1</v>
      </c>
      <c r="K101" s="196">
        <f>IF(G101="","",VLOOKUP(G101,ARANCEL!$B$5:$D$121,3,FALSE)*J101)</f>
        <v>15676</v>
      </c>
      <c r="L101" s="1229" t="s">
        <v>8279</v>
      </c>
      <c r="M101" s="1229">
        <v>4500260874</v>
      </c>
      <c r="N101" s="1229" t="s">
        <v>8301</v>
      </c>
    </row>
    <row r="102" spans="1:14" x14ac:dyDescent="0.25">
      <c r="A102" s="119" t="s">
        <v>305</v>
      </c>
      <c r="B102" s="164">
        <v>41631</v>
      </c>
      <c r="C102" s="118" t="s">
        <v>2376</v>
      </c>
      <c r="D102" s="119" t="s">
        <v>2293</v>
      </c>
      <c r="E102" s="141">
        <v>10167409</v>
      </c>
      <c r="F102" s="119">
        <v>12808</v>
      </c>
      <c r="G102" s="119">
        <v>2705003</v>
      </c>
      <c r="H102" s="120" t="str">
        <f>IF(G102="","",VLOOKUP(G102,ARANCEL!$B$5:$D$121,2,FALSE))</f>
        <v>INCRUSTACION ESTETICA (ART-GLASS O CERAMICA)</v>
      </c>
      <c r="I102" s="121" t="s">
        <v>315</v>
      </c>
      <c r="J102" s="119">
        <v>1</v>
      </c>
      <c r="K102" s="196">
        <f>IF(G102="","",VLOOKUP(G102,ARANCEL!$B$5:$D$121,3,FALSE)*J102)</f>
        <v>15676</v>
      </c>
      <c r="L102" s="1236" t="s">
        <v>597</v>
      </c>
      <c r="M102" s="1236">
        <v>4500211824</v>
      </c>
      <c r="N102" s="1236">
        <v>8218</v>
      </c>
    </row>
    <row r="103" spans="1:14" x14ac:dyDescent="0.25">
      <c r="A103" s="119" t="s">
        <v>305</v>
      </c>
      <c r="B103" s="164">
        <v>41530</v>
      </c>
      <c r="C103" s="118" t="s">
        <v>2375</v>
      </c>
      <c r="D103" s="119" t="s">
        <v>2293</v>
      </c>
      <c r="E103" s="141">
        <v>10155482</v>
      </c>
      <c r="F103" s="119">
        <v>9440</v>
      </c>
      <c r="G103" s="119">
        <v>2705003</v>
      </c>
      <c r="H103" s="120" t="str">
        <f>IF(G103="","",VLOOKUP(G103,ARANCEL!$B$5:$D$121,2,FALSE))</f>
        <v>INCRUSTACION ESTETICA (ART-GLASS O CERAMICA)</v>
      </c>
      <c r="I103" s="121" t="s">
        <v>322</v>
      </c>
      <c r="J103" s="119">
        <v>1</v>
      </c>
      <c r="K103" s="196">
        <f>IF(G103="","",VLOOKUP(G103,ARANCEL!$B$5:$D$121,3,FALSE)*J103)</f>
        <v>15676</v>
      </c>
      <c r="L103" s="1236" t="s">
        <v>615</v>
      </c>
      <c r="M103" s="1236">
        <v>4500197602</v>
      </c>
      <c r="N103" s="1236">
        <v>7457</v>
      </c>
    </row>
    <row r="104" spans="1:14" x14ac:dyDescent="0.25">
      <c r="A104" s="119" t="s">
        <v>305</v>
      </c>
      <c r="B104" s="164">
        <v>41619</v>
      </c>
      <c r="C104" s="118" t="s">
        <v>2374</v>
      </c>
      <c r="D104" s="119" t="s">
        <v>1630</v>
      </c>
      <c r="E104" s="141">
        <v>10165807</v>
      </c>
      <c r="F104" s="119">
        <v>8960</v>
      </c>
      <c r="G104" s="119">
        <v>2704005</v>
      </c>
      <c r="H104" s="120" t="str">
        <f>IF(G104="","",VLOOKUP(G104,ARANCEL!$B$5:$D$121,2,FALSE))</f>
        <v>PROVISORIO</v>
      </c>
      <c r="I104" s="121" t="s">
        <v>308</v>
      </c>
      <c r="J104" s="119">
        <v>1</v>
      </c>
      <c r="K104" s="196">
        <f>IF(G104="","",VLOOKUP(G104,ARANCEL!$B$5:$D$121,3,FALSE)*J104)</f>
        <v>3250</v>
      </c>
      <c r="L104" s="1236" t="s">
        <v>597</v>
      </c>
      <c r="M104" s="1236">
        <v>4500211824</v>
      </c>
      <c r="N104" s="1236">
        <v>8218</v>
      </c>
    </row>
    <row r="105" spans="1:14" x14ac:dyDescent="0.25">
      <c r="A105" s="119" t="s">
        <v>305</v>
      </c>
      <c r="B105" s="164">
        <v>41626</v>
      </c>
      <c r="C105" s="118" t="s">
        <v>2374</v>
      </c>
      <c r="D105" s="119" t="s">
        <v>1630</v>
      </c>
      <c r="E105" s="141">
        <v>10165807</v>
      </c>
      <c r="F105" s="119">
        <v>8960</v>
      </c>
      <c r="G105" s="119">
        <v>2704003</v>
      </c>
      <c r="H105" s="120" t="str">
        <f>IF(G105="","",VLOOKUP(G105,ARANCEL!$B$5:$D$121,2,FALSE))</f>
        <v xml:space="preserve">CORONA PERIFERICA CON PERNO MUÑON COLADO </v>
      </c>
      <c r="I105" s="121" t="s">
        <v>308</v>
      </c>
      <c r="J105" s="119">
        <v>1</v>
      </c>
      <c r="K105" s="196">
        <f>IF(G105="","",VLOOKUP(G105,ARANCEL!$B$5:$D$121,3,FALSE)*J105)</f>
        <v>32612</v>
      </c>
      <c r="L105" s="1236" t="s">
        <v>597</v>
      </c>
      <c r="M105" s="1236">
        <v>4500211824</v>
      </c>
      <c r="N105" s="1236">
        <v>8218</v>
      </c>
    </row>
    <row r="106" spans="1:14" x14ac:dyDescent="0.25">
      <c r="A106" s="119" t="s">
        <v>305</v>
      </c>
      <c r="B106" s="164">
        <v>41694</v>
      </c>
      <c r="C106" s="118" t="s">
        <v>2374</v>
      </c>
      <c r="D106" s="119" t="s">
        <v>1630</v>
      </c>
      <c r="E106" s="141">
        <v>10177687</v>
      </c>
      <c r="F106" s="119">
        <v>10214</v>
      </c>
      <c r="G106" s="119">
        <v>2704005</v>
      </c>
      <c r="H106" s="120" t="str">
        <f>IF(G106="","",VLOOKUP(G106,ARANCEL!$B$5:$D$121,2,FALSE))</f>
        <v>PROVISORIO</v>
      </c>
      <c r="I106" s="121" t="s">
        <v>664</v>
      </c>
      <c r="J106" s="119">
        <v>2</v>
      </c>
      <c r="K106" s="196">
        <f>IF(G106="","",VLOOKUP(G106,ARANCEL!$B$5:$D$121,3,FALSE)*J106)</f>
        <v>6500</v>
      </c>
      <c r="L106" s="1229" t="s">
        <v>3058</v>
      </c>
      <c r="M106" s="1229">
        <v>4500225629</v>
      </c>
      <c r="N106" s="1229">
        <v>8932</v>
      </c>
    </row>
    <row r="107" spans="1:14" x14ac:dyDescent="0.25">
      <c r="A107" s="119" t="s">
        <v>305</v>
      </c>
      <c r="B107" s="164">
        <v>41708</v>
      </c>
      <c r="C107" s="118" t="s">
        <v>2374</v>
      </c>
      <c r="D107" s="119" t="s">
        <v>1630</v>
      </c>
      <c r="E107" s="141">
        <v>10177687</v>
      </c>
      <c r="F107" s="119">
        <v>10214</v>
      </c>
      <c r="G107" s="119">
        <v>2704031</v>
      </c>
      <c r="H107" s="120" t="str">
        <f>IF(G107="","",VLOOKUP(G107,ARANCEL!$B$5:$D$121,2,FALSE))</f>
        <v xml:space="preserve">PERNO MUÑON METALICO </v>
      </c>
      <c r="I107" s="121" t="s">
        <v>325</v>
      </c>
      <c r="J107" s="119">
        <v>1</v>
      </c>
      <c r="K107" s="196">
        <f>IF(G107="","",VLOOKUP(G107,ARANCEL!$B$5:$D$121,3,FALSE)*J107)</f>
        <v>12246</v>
      </c>
      <c r="L107" s="1229" t="s">
        <v>3058</v>
      </c>
      <c r="M107" s="1229">
        <v>4500225629</v>
      </c>
      <c r="N107" s="1229">
        <v>8932</v>
      </c>
    </row>
    <row r="108" spans="1:14" x14ac:dyDescent="0.25">
      <c r="A108" s="119" t="s">
        <v>305</v>
      </c>
      <c r="B108" s="164">
        <v>41708</v>
      </c>
      <c r="C108" s="118" t="s">
        <v>2374</v>
      </c>
      <c r="D108" s="119" t="s">
        <v>1630</v>
      </c>
      <c r="E108" s="141">
        <v>10177687</v>
      </c>
      <c r="F108" s="119">
        <v>10214</v>
      </c>
      <c r="G108" s="119">
        <v>2704016</v>
      </c>
      <c r="H108" s="120" t="str">
        <f>IF(G108="","",VLOOKUP(G108,ARANCEL!$B$5:$D$121,2,FALSE))</f>
        <v xml:space="preserve">CORONA PROCERA </v>
      </c>
      <c r="I108" s="121" t="s">
        <v>325</v>
      </c>
      <c r="J108" s="119">
        <v>1</v>
      </c>
      <c r="K108" s="196">
        <f>IF(G108="","",VLOOKUP(G108,ARANCEL!$B$5:$D$121,3,FALSE)*J108)</f>
        <v>58477</v>
      </c>
      <c r="L108" s="1229" t="s">
        <v>3058</v>
      </c>
      <c r="M108" s="1229">
        <v>4500225629</v>
      </c>
      <c r="N108" s="1229">
        <v>8932</v>
      </c>
    </row>
    <row r="109" spans="1:14" x14ac:dyDescent="0.25">
      <c r="A109" s="119" t="s">
        <v>305</v>
      </c>
      <c r="B109" s="164">
        <v>41712</v>
      </c>
      <c r="C109" s="118" t="s">
        <v>3425</v>
      </c>
      <c r="D109" s="119" t="s">
        <v>1987</v>
      </c>
      <c r="E109" s="141">
        <v>10181942</v>
      </c>
      <c r="F109" s="119">
        <v>12435</v>
      </c>
      <c r="G109" s="119">
        <v>2705003</v>
      </c>
      <c r="H109" s="120" t="str">
        <f>IF(G109="","",VLOOKUP(G109,ARANCEL!$B$5:$D$121,2,FALSE))</f>
        <v>INCRUSTACION ESTETICA (ART-GLASS O CERAMICA)</v>
      </c>
      <c r="I109" s="121" t="s">
        <v>316</v>
      </c>
      <c r="J109" s="119">
        <v>1</v>
      </c>
      <c r="K109" s="196">
        <f>IF(G109="","",VLOOKUP(G109,ARANCEL!$B$5:$D$121,3,FALSE)*J109)</f>
        <v>15676</v>
      </c>
      <c r="L109" s="1229" t="s">
        <v>3058</v>
      </c>
      <c r="M109" s="1229">
        <v>4500225629</v>
      </c>
      <c r="N109" s="1229">
        <v>8932</v>
      </c>
    </row>
    <row r="110" spans="1:14" x14ac:dyDescent="0.25">
      <c r="A110" s="119" t="s">
        <v>305</v>
      </c>
      <c r="B110" s="164">
        <v>41400</v>
      </c>
      <c r="C110" s="118" t="s">
        <v>2373</v>
      </c>
      <c r="D110" s="119" t="s">
        <v>73</v>
      </c>
      <c r="E110" s="141">
        <v>10150283</v>
      </c>
      <c r="F110" s="119">
        <v>5317</v>
      </c>
      <c r="G110" s="119">
        <v>2707001</v>
      </c>
      <c r="H110" s="120" t="str">
        <f>IF(G110="","",VLOOKUP(G110,ARANCEL!$B$5:$D$121,2,FALSE))</f>
        <v xml:space="preserve">PLANO DE RELAJACION </v>
      </c>
      <c r="I110" s="121" t="s">
        <v>306</v>
      </c>
      <c r="J110" s="119">
        <v>1</v>
      </c>
      <c r="K110" s="196">
        <f>IF(G110="","",VLOOKUP(G110,ARANCEL!$B$5:$D$121,3,FALSE)*J110)</f>
        <v>9221</v>
      </c>
      <c r="L110" s="1236" t="s">
        <v>564</v>
      </c>
      <c r="M110" s="1236">
        <v>4500187725</v>
      </c>
      <c r="N110" s="1236">
        <v>7047</v>
      </c>
    </row>
    <row r="111" spans="1:14" x14ac:dyDescent="0.25">
      <c r="A111" s="119" t="s">
        <v>305</v>
      </c>
      <c r="B111" s="164">
        <v>41767</v>
      </c>
      <c r="C111" s="118" t="s">
        <v>4448</v>
      </c>
      <c r="D111" s="119" t="s">
        <v>86</v>
      </c>
      <c r="E111" s="141">
        <v>10196245</v>
      </c>
      <c r="F111" s="119">
        <v>11870</v>
      </c>
      <c r="G111" s="119">
        <v>2705003</v>
      </c>
      <c r="H111" s="120" t="str">
        <f>IF(G111="","",VLOOKUP(G111,ARANCEL!$B$5:$D$121,2,FALSE))</f>
        <v>INCRUSTACION ESTETICA (ART-GLASS O CERAMICA)</v>
      </c>
      <c r="I111" s="121" t="s">
        <v>317</v>
      </c>
      <c r="J111" s="119">
        <v>1</v>
      </c>
      <c r="K111" s="196">
        <f>IF(G111="","",VLOOKUP(G111,ARANCEL!$B$5:$D$121,3,FALSE)*J111)</f>
        <v>15676</v>
      </c>
      <c r="L111" s="1229" t="s">
        <v>5292</v>
      </c>
      <c r="M111" s="1229">
        <v>4500235536</v>
      </c>
      <c r="N111" s="1229">
        <v>9455</v>
      </c>
    </row>
    <row r="112" spans="1:14" x14ac:dyDescent="0.25">
      <c r="A112" s="119" t="s">
        <v>305</v>
      </c>
      <c r="B112" s="164">
        <v>41593</v>
      </c>
      <c r="C112" s="118" t="s">
        <v>2372</v>
      </c>
      <c r="D112" s="119" t="s">
        <v>86</v>
      </c>
      <c r="E112" s="141">
        <v>10125801</v>
      </c>
      <c r="F112" s="119">
        <v>4427</v>
      </c>
      <c r="G112" s="119">
        <v>2704003</v>
      </c>
      <c r="H112" s="120" t="str">
        <f>IF(G112="","",VLOOKUP(G112,ARANCEL!$B$5:$D$121,2,FALSE))</f>
        <v xml:space="preserve">CORONA PERIFERICA CON PERNO MUÑON COLADO </v>
      </c>
      <c r="I112" s="121" t="s">
        <v>323</v>
      </c>
      <c r="J112" s="119">
        <v>1</v>
      </c>
      <c r="K112" s="196">
        <f>IF(G112="","",VLOOKUP(G112,ARANCEL!$B$5:$D$121,3,FALSE)*J112)</f>
        <v>32612</v>
      </c>
      <c r="L112" s="1235" t="str">
        <f>IF(E112="","","IMPAGO")</f>
        <v>IMPAGO</v>
      </c>
      <c r="M112" s="1235" t="str">
        <f>IF(L112="IMPAGO","SIN O.C.","")</f>
        <v>SIN O.C.</v>
      </c>
      <c r="N112" s="1235" t="str">
        <f>IF(L112="IMPAGO","SIN FACT.","")</f>
        <v>SIN FACT.</v>
      </c>
    </row>
    <row r="113" spans="1:14" x14ac:dyDescent="0.25">
      <c r="A113" s="119" t="s">
        <v>305</v>
      </c>
      <c r="B113" s="164">
        <v>41852</v>
      </c>
      <c r="C113" s="118" t="s">
        <v>1430</v>
      </c>
      <c r="D113" s="119" t="s">
        <v>5522</v>
      </c>
      <c r="E113" s="141">
        <v>10242308</v>
      </c>
      <c r="F113" s="119">
        <v>27673614</v>
      </c>
      <c r="G113" s="119">
        <v>2707001</v>
      </c>
      <c r="H113" s="120" t="str">
        <f>IF(G113="","",VLOOKUP(G113,ARANCEL!$B$5:$D$121,2,FALSE))</f>
        <v xml:space="preserve">PLANO DE RELAJACION </v>
      </c>
      <c r="I113" s="121" t="s">
        <v>306</v>
      </c>
      <c r="J113" s="119">
        <v>1</v>
      </c>
      <c r="K113" s="196">
        <f>IF(G113="","",VLOOKUP(G113,ARANCEL!$B$5:$D$121,3,FALSE)*J113)</f>
        <v>9221</v>
      </c>
      <c r="L113" s="1235" t="str">
        <f>IF(E113="","","IMPAGO")</f>
        <v>IMPAGO</v>
      </c>
      <c r="M113" s="1235" t="str">
        <f>IF(L113="IMPAGO","SIN O.C.","")</f>
        <v>SIN O.C.</v>
      </c>
      <c r="N113" s="1235" t="str">
        <f>IF(L113="IMPAGO","SIN FACT.","")</f>
        <v>SIN FACT.</v>
      </c>
    </row>
    <row r="114" spans="1:14" x14ac:dyDescent="0.25">
      <c r="A114" s="119" t="s">
        <v>305</v>
      </c>
      <c r="B114" s="164">
        <v>41666</v>
      </c>
      <c r="C114" s="118" t="s">
        <v>2565</v>
      </c>
      <c r="D114" s="119" t="s">
        <v>2323</v>
      </c>
      <c r="E114" s="141">
        <v>10170926</v>
      </c>
      <c r="F114" s="119">
        <v>13975</v>
      </c>
      <c r="G114" s="119">
        <v>2707001</v>
      </c>
      <c r="H114" s="120" t="str">
        <f>IF(G114="","",VLOOKUP(G114,ARANCEL!$B$5:$D$121,2,FALSE))</f>
        <v xml:space="preserve">PLANO DE RELAJACION </v>
      </c>
      <c r="I114" s="121" t="s">
        <v>306</v>
      </c>
      <c r="J114" s="119">
        <v>1</v>
      </c>
      <c r="K114" s="196">
        <f>IF(G114="","",VLOOKUP(G114,ARANCEL!$B$5:$D$121,3,FALSE)*J114)</f>
        <v>9221</v>
      </c>
      <c r="L114" s="1229" t="s">
        <v>2842</v>
      </c>
      <c r="M114" s="1229">
        <v>4500216258</v>
      </c>
      <c r="N114" s="1229">
        <v>8420</v>
      </c>
    </row>
    <row r="115" spans="1:14" x14ac:dyDescent="0.25">
      <c r="A115" s="119" t="s">
        <v>305</v>
      </c>
      <c r="B115" s="164">
        <v>41842</v>
      </c>
      <c r="C115" s="118" t="s">
        <v>2565</v>
      </c>
      <c r="D115" s="119" t="s">
        <v>5522</v>
      </c>
      <c r="E115" s="141">
        <v>10231464</v>
      </c>
      <c r="F115" s="119">
        <v>27557910</v>
      </c>
      <c r="G115" s="119">
        <v>2705003</v>
      </c>
      <c r="H115" s="120" t="str">
        <f>IF(G115="","",VLOOKUP(G115,ARANCEL!$B$5:$D$121,2,FALSE))</f>
        <v>INCRUSTACION ESTETICA (ART-GLASS O CERAMICA)</v>
      </c>
      <c r="I115" s="121" t="s">
        <v>633</v>
      </c>
      <c r="J115" s="119">
        <v>1</v>
      </c>
      <c r="K115" s="196">
        <f>IF(G115="","",VLOOKUP(G115,ARANCEL!$B$5:$D$121,3,FALSE)*J115)</f>
        <v>15676</v>
      </c>
      <c r="L115" s="1229" t="s">
        <v>6017</v>
      </c>
      <c r="M115" s="1229">
        <v>4500245629</v>
      </c>
      <c r="N115" s="1229">
        <v>9822</v>
      </c>
    </row>
    <row r="116" spans="1:14" x14ac:dyDescent="0.25">
      <c r="A116" s="119" t="s">
        <v>305</v>
      </c>
      <c r="B116" s="164">
        <v>41572</v>
      </c>
      <c r="C116" s="118" t="s">
        <v>2371</v>
      </c>
      <c r="D116" s="119" t="s">
        <v>86</v>
      </c>
      <c r="E116" s="162">
        <v>10160014</v>
      </c>
      <c r="F116" s="119">
        <v>11519</v>
      </c>
      <c r="G116" s="119">
        <v>2704005</v>
      </c>
      <c r="H116" s="120" t="str">
        <f>IF(G116="","",VLOOKUP(G116,ARANCEL!$B$5:$D$121,2,FALSE))</f>
        <v>PROVISORIO</v>
      </c>
      <c r="I116" s="121" t="s">
        <v>324</v>
      </c>
      <c r="J116" s="119">
        <v>1</v>
      </c>
      <c r="K116" s="122">
        <f>IF(G116="","",VLOOKUP(G116,ARANCEL!$B$5:$D$121,3,FALSE)*J116)</f>
        <v>3250</v>
      </c>
      <c r="L116" s="1229" t="s">
        <v>600</v>
      </c>
      <c r="M116" s="1229">
        <v>4500202555</v>
      </c>
      <c r="N116" s="1229">
        <v>7698</v>
      </c>
    </row>
    <row r="117" spans="1:14" x14ac:dyDescent="0.25">
      <c r="A117" s="119" t="s">
        <v>305</v>
      </c>
      <c r="B117" s="164">
        <v>41572</v>
      </c>
      <c r="C117" s="118" t="s">
        <v>2371</v>
      </c>
      <c r="D117" s="119" t="s">
        <v>86</v>
      </c>
      <c r="E117" s="162">
        <v>10160014</v>
      </c>
      <c r="F117" s="119">
        <v>11519</v>
      </c>
      <c r="G117" s="119">
        <v>2704016</v>
      </c>
      <c r="H117" s="120" t="str">
        <f>IF(G117="","",VLOOKUP(G117,ARANCEL!$B$5:$D$121,2,FALSE))</f>
        <v xml:space="preserve">CORONA PROCERA </v>
      </c>
      <c r="I117" s="121" t="s">
        <v>324</v>
      </c>
      <c r="J117" s="119">
        <v>1</v>
      </c>
      <c r="K117" s="122">
        <f>IF(G117="","",VLOOKUP(G117,ARANCEL!$B$5:$D$121,3,FALSE)*J117)</f>
        <v>58477</v>
      </c>
      <c r="L117" s="1229" t="s">
        <v>600</v>
      </c>
      <c r="M117" s="1229">
        <v>4500202555</v>
      </c>
      <c r="N117" s="1229">
        <v>7698</v>
      </c>
    </row>
    <row r="118" spans="1:14" x14ac:dyDescent="0.25">
      <c r="A118" s="119" t="s">
        <v>305</v>
      </c>
      <c r="B118" s="164">
        <v>41785</v>
      </c>
      <c r="C118" s="118" t="s">
        <v>4880</v>
      </c>
      <c r="D118" s="119" t="s">
        <v>100</v>
      </c>
      <c r="E118" s="141">
        <v>10203068</v>
      </c>
      <c r="F118" s="119">
        <v>26641188</v>
      </c>
      <c r="G118" s="119">
        <v>2707001</v>
      </c>
      <c r="H118" s="120" t="str">
        <f>IF(G118="","",VLOOKUP(G118,ARANCEL!$B$5:$D$121,2,FALSE))</f>
        <v xml:space="preserve">PLANO DE RELAJACION </v>
      </c>
      <c r="I118" s="121" t="s">
        <v>306</v>
      </c>
      <c r="J118" s="119">
        <v>1</v>
      </c>
      <c r="K118" s="196">
        <f>IF(G118="","",VLOOKUP(G118,ARANCEL!$B$5:$D$121,3,FALSE)*J118)</f>
        <v>9221</v>
      </c>
      <c r="L118" s="1229" t="s">
        <v>8279</v>
      </c>
      <c r="M118" s="1229">
        <v>4500259435</v>
      </c>
      <c r="N118" s="1229" t="s">
        <v>8291</v>
      </c>
    </row>
    <row r="119" spans="1:14" x14ac:dyDescent="0.25">
      <c r="A119" s="119" t="s">
        <v>305</v>
      </c>
      <c r="B119" s="768">
        <v>41883</v>
      </c>
      <c r="C119" s="118" t="s">
        <v>7402</v>
      </c>
      <c r="D119" s="119" t="s">
        <v>4527</v>
      </c>
      <c r="E119" s="141">
        <v>10252552</v>
      </c>
      <c r="F119" s="119">
        <v>27632234</v>
      </c>
      <c r="G119" s="119">
        <v>2704005</v>
      </c>
      <c r="H119" s="120" t="str">
        <f>IF(G119="","",VLOOKUP(G119,ARANCEL!$B$5:$D$121,2,FALSE))</f>
        <v>PROVISORIO</v>
      </c>
      <c r="I119" s="121" t="s">
        <v>308</v>
      </c>
      <c r="J119" s="119">
        <v>1</v>
      </c>
      <c r="K119" s="196">
        <f>IF(G119="","",VLOOKUP(G119,ARANCEL!$B$5:$D$121,3,FALSE)*J119)</f>
        <v>3250</v>
      </c>
      <c r="L119" s="1229" t="s">
        <v>7548</v>
      </c>
      <c r="M119" s="1229">
        <v>4500255356</v>
      </c>
      <c r="N119" s="1229" t="s">
        <v>7573</v>
      </c>
    </row>
    <row r="120" spans="1:14" x14ac:dyDescent="0.25">
      <c r="A120" s="119" t="s">
        <v>305</v>
      </c>
      <c r="B120" s="768">
        <v>41883</v>
      </c>
      <c r="C120" s="118" t="s">
        <v>7402</v>
      </c>
      <c r="D120" s="119" t="s">
        <v>4527</v>
      </c>
      <c r="E120" s="141">
        <v>10252552</v>
      </c>
      <c r="F120" s="119">
        <v>27632234</v>
      </c>
      <c r="G120" s="119">
        <v>2704031</v>
      </c>
      <c r="H120" s="120" t="str">
        <f>IF(G120="","",VLOOKUP(G120,ARANCEL!$B$5:$D$121,2,FALSE))</f>
        <v xml:space="preserve">PERNO MUÑON METALICO </v>
      </c>
      <c r="I120" s="121" t="s">
        <v>308</v>
      </c>
      <c r="J120" s="119">
        <v>1</v>
      </c>
      <c r="K120" s="196">
        <f>IF(G120="","",VLOOKUP(G120,ARANCEL!$B$5:$D$121,3,FALSE)*J120)</f>
        <v>12246</v>
      </c>
      <c r="L120" s="1229" t="s">
        <v>7548</v>
      </c>
      <c r="M120" s="1229">
        <v>4500255356</v>
      </c>
      <c r="N120" s="1229" t="s">
        <v>7573</v>
      </c>
    </row>
    <row r="121" spans="1:14" x14ac:dyDescent="0.25">
      <c r="A121" s="119" t="s">
        <v>305</v>
      </c>
      <c r="B121" s="768">
        <v>41883</v>
      </c>
      <c r="C121" s="118" t="s">
        <v>7402</v>
      </c>
      <c r="D121" s="119" t="s">
        <v>4527</v>
      </c>
      <c r="E121" s="141">
        <v>10252552</v>
      </c>
      <c r="F121" s="119">
        <v>27632234</v>
      </c>
      <c r="G121" s="119">
        <v>2704002</v>
      </c>
      <c r="H121" s="120" t="str">
        <f>IF(G121="","",VLOOKUP(G121,ARANCEL!$B$5:$D$121,2,FALSE))</f>
        <v xml:space="preserve">CORONA PERIFERICA </v>
      </c>
      <c r="I121" s="121" t="s">
        <v>308</v>
      </c>
      <c r="J121" s="119">
        <v>1</v>
      </c>
      <c r="K121" s="196">
        <f>IF(G121="","",VLOOKUP(G121,ARANCEL!$B$5:$D$121,3,FALSE)*J121)</f>
        <v>25865</v>
      </c>
      <c r="L121" s="1229" t="s">
        <v>7548</v>
      </c>
      <c r="M121" s="1229">
        <v>4500255356</v>
      </c>
      <c r="N121" s="1229" t="s">
        <v>7573</v>
      </c>
    </row>
    <row r="122" spans="1:14" x14ac:dyDescent="0.25">
      <c r="A122" s="119" t="s">
        <v>305</v>
      </c>
      <c r="B122" s="164">
        <v>41501</v>
      </c>
      <c r="C122" s="118" t="s">
        <v>2370</v>
      </c>
      <c r="D122" s="119" t="s">
        <v>2298</v>
      </c>
      <c r="E122" s="141">
        <v>10152139</v>
      </c>
      <c r="F122" s="119">
        <v>9020</v>
      </c>
      <c r="G122" s="119">
        <v>2704005</v>
      </c>
      <c r="H122" s="120" t="str">
        <f>IF(G122="","",VLOOKUP(G122,ARANCEL!$B$5:$D$121,2,FALSE))</f>
        <v>PROVISORIO</v>
      </c>
      <c r="I122" s="121" t="s">
        <v>311</v>
      </c>
      <c r="J122" s="119">
        <v>1</v>
      </c>
      <c r="K122" s="196">
        <f>IF(G122="","",VLOOKUP(G122,ARANCEL!$B$5:$D$121,3,FALSE)*J122)</f>
        <v>3250</v>
      </c>
      <c r="L122" s="1236" t="s">
        <v>614</v>
      </c>
      <c r="M122" s="1236">
        <v>4500193105</v>
      </c>
      <c r="N122" s="1236">
        <v>7286</v>
      </c>
    </row>
    <row r="123" spans="1:14" x14ac:dyDescent="0.25">
      <c r="A123" s="119" t="s">
        <v>305</v>
      </c>
      <c r="B123" s="164">
        <v>41501</v>
      </c>
      <c r="C123" s="118" t="s">
        <v>2370</v>
      </c>
      <c r="D123" s="119" t="s">
        <v>2298</v>
      </c>
      <c r="E123" s="141">
        <v>10152139</v>
      </c>
      <c r="F123" s="119">
        <v>9020</v>
      </c>
      <c r="G123" s="119">
        <v>2704016</v>
      </c>
      <c r="H123" s="120" t="str">
        <f>IF(G123="","",VLOOKUP(G123,ARANCEL!$B$5:$D$121,2,FALSE))</f>
        <v xml:space="preserve">CORONA PROCERA </v>
      </c>
      <c r="I123" s="121" t="s">
        <v>311</v>
      </c>
      <c r="J123" s="119">
        <v>1</v>
      </c>
      <c r="K123" s="196">
        <f>IF(G123="","",VLOOKUP(G123,ARANCEL!$B$5:$D$121,3,FALSE)*J123)</f>
        <v>58477</v>
      </c>
      <c r="L123" s="1236" t="s">
        <v>614</v>
      </c>
      <c r="M123" s="1236">
        <v>4500193105</v>
      </c>
      <c r="N123" s="1236">
        <v>7286</v>
      </c>
    </row>
    <row r="124" spans="1:14" x14ac:dyDescent="0.25">
      <c r="A124" s="119" t="s">
        <v>305</v>
      </c>
      <c r="B124" s="164">
        <v>41367</v>
      </c>
      <c r="C124" s="118" t="s">
        <v>2369</v>
      </c>
      <c r="D124" s="119" t="s">
        <v>86</v>
      </c>
      <c r="E124" s="141">
        <v>10138401</v>
      </c>
      <c r="F124" s="119">
        <v>5278</v>
      </c>
      <c r="G124" s="119">
        <v>2704002</v>
      </c>
      <c r="H124" s="120" t="str">
        <f>IF(G124="","",VLOOKUP(G124,ARANCEL!$B$5:$D$121,2,FALSE))</f>
        <v xml:space="preserve">CORONA PERIFERICA </v>
      </c>
      <c r="I124" s="121" t="s">
        <v>337</v>
      </c>
      <c r="J124" s="119">
        <v>1</v>
      </c>
      <c r="K124" s="196">
        <f>IF(G124="","",VLOOKUP(G124,ARANCEL!$B$5:$D$121,3,FALSE)*J124)</f>
        <v>25865</v>
      </c>
      <c r="L124" s="1236" t="s">
        <v>310</v>
      </c>
      <c r="M124" s="1236" t="s">
        <v>2362</v>
      </c>
      <c r="N124" s="1236">
        <v>6180</v>
      </c>
    </row>
    <row r="125" spans="1:14" x14ac:dyDescent="0.25">
      <c r="A125" s="119" t="s">
        <v>305</v>
      </c>
      <c r="B125" s="164">
        <v>41494</v>
      </c>
      <c r="C125" s="118" t="s">
        <v>2368</v>
      </c>
      <c r="D125" s="119" t="s">
        <v>86</v>
      </c>
      <c r="E125" s="141">
        <v>10151694</v>
      </c>
      <c r="F125" s="119">
        <v>8188</v>
      </c>
      <c r="G125" s="119">
        <v>2704005</v>
      </c>
      <c r="H125" s="120" t="str">
        <f>IF(G125="","",VLOOKUP(G125,ARANCEL!$B$5:$D$121,2,FALSE))</f>
        <v>PROVISORIO</v>
      </c>
      <c r="I125" s="121" t="s">
        <v>309</v>
      </c>
      <c r="J125" s="119">
        <v>1</v>
      </c>
      <c r="K125" s="196">
        <f>IF(G125="","",VLOOKUP(G125,ARANCEL!$B$5:$D$121,3,FALSE)*J125)</f>
        <v>3250</v>
      </c>
      <c r="L125" s="1236" t="s">
        <v>614</v>
      </c>
      <c r="M125" s="1236">
        <v>4500193105</v>
      </c>
      <c r="N125" s="1236">
        <v>7286</v>
      </c>
    </row>
    <row r="126" spans="1:14" x14ac:dyDescent="0.25">
      <c r="A126" s="119" t="s">
        <v>305</v>
      </c>
      <c r="B126" s="164">
        <v>41494</v>
      </c>
      <c r="C126" s="118" t="s">
        <v>2368</v>
      </c>
      <c r="D126" s="119" t="s">
        <v>86</v>
      </c>
      <c r="E126" s="141">
        <v>10151694</v>
      </c>
      <c r="F126" s="119">
        <v>8188</v>
      </c>
      <c r="G126" s="119">
        <v>2704031</v>
      </c>
      <c r="H126" s="120" t="str">
        <f>IF(G126="","",VLOOKUP(G126,ARANCEL!$B$5:$D$121,2,FALSE))</f>
        <v xml:space="preserve">PERNO MUÑON METALICO </v>
      </c>
      <c r="I126" s="121" t="s">
        <v>309</v>
      </c>
      <c r="J126" s="119">
        <v>1</v>
      </c>
      <c r="K126" s="196">
        <f>IF(G126="","",VLOOKUP(G126,ARANCEL!$B$5:$D$121,3,FALSE)*J126)</f>
        <v>12246</v>
      </c>
      <c r="L126" s="1236" t="s">
        <v>614</v>
      </c>
      <c r="M126" s="1236">
        <v>4500193105</v>
      </c>
      <c r="N126" s="1236">
        <v>7286</v>
      </c>
    </row>
    <row r="127" spans="1:14" x14ac:dyDescent="0.25">
      <c r="A127" s="119" t="s">
        <v>606</v>
      </c>
      <c r="B127" s="164">
        <v>41494</v>
      </c>
      <c r="C127" s="118" t="s">
        <v>2368</v>
      </c>
      <c r="D127" s="119" t="s">
        <v>86</v>
      </c>
      <c r="E127" s="141">
        <v>10151694</v>
      </c>
      <c r="F127" s="119">
        <v>8188</v>
      </c>
      <c r="G127" s="119">
        <v>2704002</v>
      </c>
      <c r="H127" s="120" t="str">
        <f>IF(G127="","",VLOOKUP(G127,ARANCEL!$B$5:$D$121,2,FALSE))</f>
        <v xml:space="preserve">CORONA PERIFERICA </v>
      </c>
      <c r="I127" s="121" t="s">
        <v>317</v>
      </c>
      <c r="J127" s="119">
        <v>1</v>
      </c>
      <c r="K127" s="196">
        <f>IF(G127="","",VLOOKUP(G127,ARANCEL!$B$5:$D$121,3,FALSE)*J127)</f>
        <v>25865</v>
      </c>
      <c r="L127" s="1236" t="s">
        <v>614</v>
      </c>
      <c r="M127" s="1236">
        <v>4500193105</v>
      </c>
      <c r="N127" s="1236">
        <v>7286</v>
      </c>
    </row>
    <row r="128" spans="1:14" x14ac:dyDescent="0.25">
      <c r="A128" s="119" t="s">
        <v>305</v>
      </c>
      <c r="B128" s="164">
        <v>41723</v>
      </c>
      <c r="C128" s="118" t="s">
        <v>786</v>
      </c>
      <c r="D128" s="119" t="s">
        <v>92</v>
      </c>
      <c r="E128" s="141">
        <v>10184349</v>
      </c>
      <c r="F128" s="119">
        <v>15422</v>
      </c>
      <c r="G128" s="119">
        <v>2704005</v>
      </c>
      <c r="H128" s="120" t="str">
        <f>IF(G128="","",VLOOKUP(G128,ARANCEL!$B$5:$D$121,2,FALSE))</f>
        <v>PROVISORIO</v>
      </c>
      <c r="I128" s="121" t="s">
        <v>312</v>
      </c>
      <c r="J128" s="119">
        <v>1</v>
      </c>
      <c r="K128" s="196">
        <f>IF(G128="","",VLOOKUP(G128,ARANCEL!$B$5:$D$121,3,FALSE)*J128)</f>
        <v>3250</v>
      </c>
      <c r="L128" s="1229" t="s">
        <v>8279</v>
      </c>
      <c r="M128" s="1229">
        <v>4500259435</v>
      </c>
      <c r="N128" s="1229" t="s">
        <v>8291</v>
      </c>
    </row>
    <row r="129" spans="1:14" x14ac:dyDescent="0.25">
      <c r="A129" s="169" t="s">
        <v>305</v>
      </c>
      <c r="B129" s="164">
        <v>41723</v>
      </c>
      <c r="C129" s="118" t="s">
        <v>786</v>
      </c>
      <c r="D129" s="119" t="s">
        <v>92</v>
      </c>
      <c r="E129" s="141">
        <v>10184349</v>
      </c>
      <c r="F129" s="119">
        <v>15422</v>
      </c>
      <c r="G129" s="119">
        <v>2704003</v>
      </c>
      <c r="H129" s="120" t="str">
        <f>IF(G129="","",VLOOKUP(G129,ARANCEL!$B$5:$D$121,2,FALSE))</f>
        <v xml:space="preserve">CORONA PERIFERICA CON PERNO MUÑON COLADO </v>
      </c>
      <c r="I129" s="121" t="s">
        <v>312</v>
      </c>
      <c r="J129" s="119">
        <v>1</v>
      </c>
      <c r="K129" s="196">
        <f>IF(G129="","",VLOOKUP(G129,ARANCEL!$B$5:$D$121,3,FALSE)*J129)</f>
        <v>32612</v>
      </c>
      <c r="L129" s="1229" t="s">
        <v>8279</v>
      </c>
      <c r="M129" s="1229">
        <v>4500259435</v>
      </c>
      <c r="N129" s="1229" t="s">
        <v>8291</v>
      </c>
    </row>
    <row r="130" spans="1:14" x14ac:dyDescent="0.25">
      <c r="A130" s="169" t="s">
        <v>313</v>
      </c>
      <c r="B130" s="164">
        <v>41743</v>
      </c>
      <c r="C130" s="118" t="s">
        <v>786</v>
      </c>
      <c r="D130" s="119" t="s">
        <v>92</v>
      </c>
      <c r="E130" s="141">
        <v>10189155</v>
      </c>
      <c r="F130" s="119">
        <v>16173</v>
      </c>
      <c r="G130" s="119">
        <v>2704005</v>
      </c>
      <c r="H130" s="120" t="str">
        <f>IF(G130="","",VLOOKUP(G130,ARANCEL!$B$5:$D$121,2,FALSE))</f>
        <v>PROVISORIO</v>
      </c>
      <c r="I130" s="121" t="s">
        <v>318</v>
      </c>
      <c r="J130" s="119">
        <v>1</v>
      </c>
      <c r="K130" s="196">
        <f>IF(G130="","",VLOOKUP(G130,ARANCEL!$B$5:$D$121,3,FALSE)*J130)</f>
        <v>3250</v>
      </c>
      <c r="L130" s="1229" t="s">
        <v>5292</v>
      </c>
      <c r="M130" s="1229">
        <v>4500235536</v>
      </c>
      <c r="N130" s="1229">
        <v>9455</v>
      </c>
    </row>
    <row r="131" spans="1:14" x14ac:dyDescent="0.25">
      <c r="A131" s="119" t="s">
        <v>305</v>
      </c>
      <c r="B131" s="164">
        <v>41774</v>
      </c>
      <c r="C131" s="118" t="s">
        <v>786</v>
      </c>
      <c r="D131" s="119" t="s">
        <v>92</v>
      </c>
      <c r="E131" s="141">
        <v>10189155</v>
      </c>
      <c r="F131" s="119">
        <v>16173</v>
      </c>
      <c r="G131" s="119">
        <v>2704003</v>
      </c>
      <c r="H131" s="120" t="str">
        <f>IF(G131="","",VLOOKUP(G131,ARANCEL!$B$5:$D$121,2,FALSE))</f>
        <v xml:space="preserve">CORONA PERIFERICA CON PERNO MUÑON COLADO </v>
      </c>
      <c r="I131" s="121" t="s">
        <v>318</v>
      </c>
      <c r="J131" s="119">
        <v>1</v>
      </c>
      <c r="K131" s="196">
        <f>IF(G131="","",VLOOKUP(G131,ARANCEL!$B$5:$D$121,3,FALSE)*J131)</f>
        <v>32612</v>
      </c>
      <c r="L131" s="1229" t="s">
        <v>5292</v>
      </c>
      <c r="M131" s="1229">
        <v>4500235536</v>
      </c>
      <c r="N131" s="1229">
        <v>9455</v>
      </c>
    </row>
    <row r="132" spans="1:14" x14ac:dyDescent="0.25">
      <c r="A132" s="119" t="s">
        <v>305</v>
      </c>
      <c r="B132" s="768">
        <v>41913</v>
      </c>
      <c r="C132" s="118" t="s">
        <v>7541</v>
      </c>
      <c r="D132" s="119" t="s">
        <v>2323</v>
      </c>
      <c r="E132" s="141">
        <v>10262611</v>
      </c>
      <c r="F132" s="119">
        <v>28330068</v>
      </c>
      <c r="G132" s="119">
        <v>2704005</v>
      </c>
      <c r="H132" s="120" t="str">
        <f>IF(G132="","",VLOOKUP(G132,ARANCEL!$B$5:$D$121,2,FALSE))</f>
        <v>PROVISORIO</v>
      </c>
      <c r="I132" s="121" t="s">
        <v>309</v>
      </c>
      <c r="J132" s="119">
        <v>1</v>
      </c>
      <c r="K132" s="196">
        <f>IF(G132="","",VLOOKUP(G132,ARANCEL!$B$5:$D$121,3,FALSE)*J132)</f>
        <v>3250</v>
      </c>
      <c r="L132" s="1229" t="s">
        <v>8279</v>
      </c>
      <c r="M132" s="1229">
        <v>4500260874</v>
      </c>
      <c r="N132" s="1229" t="s">
        <v>8301</v>
      </c>
    </row>
    <row r="133" spans="1:14" x14ac:dyDescent="0.25">
      <c r="A133" s="119" t="s">
        <v>305</v>
      </c>
      <c r="B133" s="768">
        <v>41913</v>
      </c>
      <c r="C133" s="118" t="s">
        <v>7541</v>
      </c>
      <c r="D133" s="119" t="s">
        <v>2323</v>
      </c>
      <c r="E133" s="141">
        <v>10262611</v>
      </c>
      <c r="F133" s="119">
        <v>28330068</v>
      </c>
      <c r="G133" s="119">
        <v>2704003</v>
      </c>
      <c r="H133" s="120" t="str">
        <f>IF(G133="","",VLOOKUP(G133,ARANCEL!$B$5:$D$121,2,FALSE))</f>
        <v xml:space="preserve">CORONA PERIFERICA CON PERNO MUÑON COLADO </v>
      </c>
      <c r="I133" s="121" t="s">
        <v>309</v>
      </c>
      <c r="J133" s="119">
        <v>1</v>
      </c>
      <c r="K133" s="196">
        <f>IF(G133="","",VLOOKUP(G133,ARANCEL!$B$5:$D$121,3,FALSE)*J133)</f>
        <v>32612</v>
      </c>
      <c r="L133" s="1229" t="s">
        <v>8279</v>
      </c>
      <c r="M133" s="1229">
        <v>4500260874</v>
      </c>
      <c r="N133" s="1229" t="s">
        <v>8301</v>
      </c>
    </row>
    <row r="134" spans="1:14" x14ac:dyDescent="0.25">
      <c r="A134" s="169" t="s">
        <v>305</v>
      </c>
      <c r="B134" s="164">
        <v>41694</v>
      </c>
      <c r="C134" s="118" t="s">
        <v>3065</v>
      </c>
      <c r="D134" s="119" t="s">
        <v>2293</v>
      </c>
      <c r="E134" s="141">
        <v>10177683</v>
      </c>
      <c r="F134" s="119">
        <v>14667</v>
      </c>
      <c r="G134" s="119">
        <v>2705003</v>
      </c>
      <c r="H134" s="120" t="str">
        <f>IF(G134="","",VLOOKUP(G134,ARANCEL!$B$5:$D$121,2,FALSE))</f>
        <v>INCRUSTACION ESTETICA (ART-GLASS O CERAMICA)</v>
      </c>
      <c r="I134" s="121" t="s">
        <v>315</v>
      </c>
      <c r="J134" s="119">
        <v>1</v>
      </c>
      <c r="K134" s="196">
        <f>IF(G134="","",VLOOKUP(G134,ARANCEL!$B$5:$D$121,3,FALSE)*J134)</f>
        <v>15676</v>
      </c>
      <c r="L134" s="1235" t="s">
        <v>3058</v>
      </c>
      <c r="M134" s="1235">
        <v>4500225629</v>
      </c>
      <c r="N134" s="1235">
        <v>8932</v>
      </c>
    </row>
    <row r="135" spans="1:14" x14ac:dyDescent="0.25">
      <c r="A135" s="119" t="s">
        <v>305</v>
      </c>
      <c r="B135" s="164">
        <v>41737</v>
      </c>
      <c r="C135" s="118" t="s">
        <v>3065</v>
      </c>
      <c r="D135" s="119" t="s">
        <v>86</v>
      </c>
      <c r="E135" s="141">
        <v>10187826</v>
      </c>
      <c r="F135" s="119">
        <v>13376</v>
      </c>
      <c r="G135" s="119">
        <v>2704002</v>
      </c>
      <c r="H135" s="120" t="str">
        <f>IF(G135="","",VLOOKUP(G135,ARANCEL!$B$5:$D$121,2,FALSE))</f>
        <v xml:space="preserve">CORONA PERIFERICA </v>
      </c>
      <c r="I135" s="121" t="s">
        <v>326</v>
      </c>
      <c r="J135" s="119">
        <v>1</v>
      </c>
      <c r="K135" s="196">
        <f>IF(G135="","",VLOOKUP(G135,ARANCEL!$B$5:$D$121,3,FALSE)*J135)</f>
        <v>25865</v>
      </c>
      <c r="L135" s="1229" t="s">
        <v>8279</v>
      </c>
      <c r="M135" s="1229">
        <v>4500259435</v>
      </c>
      <c r="N135" s="1229" t="s">
        <v>8291</v>
      </c>
    </row>
    <row r="136" spans="1:14" x14ac:dyDescent="0.25">
      <c r="A136" s="119" t="s">
        <v>305</v>
      </c>
      <c r="B136" s="164">
        <v>41754</v>
      </c>
      <c r="C136" s="118" t="s">
        <v>3065</v>
      </c>
      <c r="D136" s="119" t="s">
        <v>86</v>
      </c>
      <c r="E136" s="141">
        <v>10187826</v>
      </c>
      <c r="F136" s="119">
        <v>13376</v>
      </c>
      <c r="G136" s="119">
        <v>2704031</v>
      </c>
      <c r="H136" s="120" t="str">
        <f>IF(G136="","",VLOOKUP(G136,ARANCEL!$B$5:$D$121,2,FALSE))</f>
        <v xml:space="preserve">PERNO MUÑON METALICO </v>
      </c>
      <c r="I136" s="121" t="s">
        <v>326</v>
      </c>
      <c r="J136" s="119">
        <v>1</v>
      </c>
      <c r="K136" s="196">
        <f>IF(G136="","",VLOOKUP(G136,ARANCEL!$B$5:$D$121,3,FALSE)*J136)</f>
        <v>12246</v>
      </c>
      <c r="L136" s="1229" t="s">
        <v>8279</v>
      </c>
      <c r="M136" s="1229">
        <v>4500259435</v>
      </c>
      <c r="N136" s="1229" t="s">
        <v>8291</v>
      </c>
    </row>
    <row r="137" spans="1:14" x14ac:dyDescent="0.25">
      <c r="A137" s="119" t="s">
        <v>305</v>
      </c>
      <c r="B137" s="164">
        <v>41754</v>
      </c>
      <c r="C137" s="118" t="s">
        <v>3065</v>
      </c>
      <c r="D137" s="119" t="s">
        <v>86</v>
      </c>
      <c r="E137" s="141">
        <v>10187826</v>
      </c>
      <c r="F137" s="119">
        <v>13376</v>
      </c>
      <c r="G137" s="119">
        <v>2704005</v>
      </c>
      <c r="H137" s="120" t="str">
        <f>IF(G137="","",VLOOKUP(G137,ARANCEL!$B$5:$D$121,2,FALSE))</f>
        <v>PROVISORIO</v>
      </c>
      <c r="I137" s="121" t="s">
        <v>326</v>
      </c>
      <c r="J137" s="119">
        <v>1</v>
      </c>
      <c r="K137" s="196">
        <f>IF(G137="","",VLOOKUP(G137,ARANCEL!$B$5:$D$121,3,FALSE)*J137)</f>
        <v>3250</v>
      </c>
      <c r="L137" s="1229" t="s">
        <v>8279</v>
      </c>
      <c r="M137" s="1229">
        <v>4500259435</v>
      </c>
      <c r="N137" s="1229" t="s">
        <v>8291</v>
      </c>
    </row>
    <row r="138" spans="1:14" x14ac:dyDescent="0.25">
      <c r="A138" s="119" t="s">
        <v>305</v>
      </c>
      <c r="B138" s="164">
        <v>41461</v>
      </c>
      <c r="C138" s="118" t="s">
        <v>2367</v>
      </c>
      <c r="D138" s="119" t="s">
        <v>2298</v>
      </c>
      <c r="E138" s="141">
        <v>10147917</v>
      </c>
      <c r="F138" s="119">
        <v>3997</v>
      </c>
      <c r="G138" s="119">
        <v>2702048</v>
      </c>
      <c r="H138" s="120" t="str">
        <f>IF(G138="","",VLOOKUP(G138,ARANCEL!$B$5:$D$121,2,FALSE))</f>
        <v xml:space="preserve">SERVICIO LAB. IMPLANTE CORONA CEMENTADA/ATORNILLADA </v>
      </c>
      <c r="I138" s="121" t="s">
        <v>312</v>
      </c>
      <c r="J138" s="119">
        <v>1</v>
      </c>
      <c r="K138" s="196">
        <f>IF(G138="","",VLOOKUP(G138,ARANCEL!$B$5:$D$121,3,FALSE)*J138)</f>
        <v>43857</v>
      </c>
      <c r="L138" s="1236" t="s">
        <v>48</v>
      </c>
      <c r="M138" s="1236" t="s">
        <v>2297</v>
      </c>
      <c r="N138" s="1236">
        <v>6795</v>
      </c>
    </row>
    <row r="139" spans="1:14" x14ac:dyDescent="0.25">
      <c r="A139" s="119" t="s">
        <v>305</v>
      </c>
      <c r="B139" s="164">
        <v>41619</v>
      </c>
      <c r="C139" s="118" t="s">
        <v>1776</v>
      </c>
      <c r="D139" s="119" t="s">
        <v>1475</v>
      </c>
      <c r="E139" s="141">
        <v>10165806</v>
      </c>
      <c r="F139" s="119">
        <v>9642</v>
      </c>
      <c r="G139" s="119">
        <v>2708011</v>
      </c>
      <c r="H139" s="120" t="str">
        <f>IF(G139="","",VLOOKUP(G139,ARANCEL!$B$5:$D$121,2,FALSE))</f>
        <v xml:space="preserve">MODELO DE ESTUDIO </v>
      </c>
      <c r="I139" s="121" t="s">
        <v>702</v>
      </c>
      <c r="J139" s="119">
        <v>2</v>
      </c>
      <c r="K139" s="196">
        <f>IF(G139="","",VLOOKUP(G139,ARANCEL!$B$5:$D$121,3,FALSE)*J139)</f>
        <v>3014</v>
      </c>
      <c r="L139" s="1236" t="s">
        <v>597</v>
      </c>
      <c r="M139" s="1236">
        <v>4500211824</v>
      </c>
      <c r="N139" s="1236">
        <v>8218</v>
      </c>
    </row>
    <row r="140" spans="1:14" x14ac:dyDescent="0.25">
      <c r="A140" s="119" t="s">
        <v>305</v>
      </c>
      <c r="B140" s="164">
        <v>41575</v>
      </c>
      <c r="C140" s="118" t="s">
        <v>2366</v>
      </c>
      <c r="D140" s="119" t="s">
        <v>92</v>
      </c>
      <c r="E140" s="141">
        <v>10160172</v>
      </c>
      <c r="F140" s="119">
        <v>11221</v>
      </c>
      <c r="G140" s="119">
        <v>2704005</v>
      </c>
      <c r="H140" s="120" t="str">
        <f>IF(G140="","",VLOOKUP(G140,ARANCEL!$B$5:$D$121,2,FALSE))</f>
        <v>PROVISORIO</v>
      </c>
      <c r="I140" s="121" t="s">
        <v>681</v>
      </c>
      <c r="J140" s="119">
        <v>4</v>
      </c>
      <c r="K140" s="196">
        <f>IF(G140="","",VLOOKUP(G140,ARANCEL!$B$5:$D$121,3,FALSE)*J140)</f>
        <v>13000</v>
      </c>
      <c r="L140" s="1229" t="s">
        <v>600</v>
      </c>
      <c r="M140" s="1229">
        <v>4500202555</v>
      </c>
      <c r="N140" s="1229">
        <v>7698</v>
      </c>
    </row>
    <row r="141" spans="1:14" x14ac:dyDescent="0.25">
      <c r="A141" s="119" t="s">
        <v>606</v>
      </c>
      <c r="B141" s="164">
        <v>41575</v>
      </c>
      <c r="C141" s="118" t="s">
        <v>2366</v>
      </c>
      <c r="D141" s="119" t="s">
        <v>92</v>
      </c>
      <c r="E141" s="141">
        <v>10160172</v>
      </c>
      <c r="F141" s="119">
        <v>11221</v>
      </c>
      <c r="G141" s="119">
        <v>2704031</v>
      </c>
      <c r="H141" s="120" t="str">
        <f>IF(G141="","",VLOOKUP(G141,ARANCEL!$B$5:$D$121,2,FALSE))</f>
        <v xml:space="preserve">PERNO MUÑON METALICO </v>
      </c>
      <c r="I141" s="121" t="s">
        <v>737</v>
      </c>
      <c r="J141" s="119">
        <v>4</v>
      </c>
      <c r="K141" s="196">
        <f>IF(G141="","",VLOOKUP(G141,ARANCEL!$B$5:$D$121,3,FALSE)*J141)</f>
        <v>48984</v>
      </c>
      <c r="L141" s="1229" t="s">
        <v>600</v>
      </c>
      <c r="M141" s="1229">
        <v>4500202555</v>
      </c>
      <c r="N141" s="1229">
        <v>7698</v>
      </c>
    </row>
    <row r="142" spans="1:14" x14ac:dyDescent="0.25">
      <c r="A142" s="119" t="s">
        <v>606</v>
      </c>
      <c r="B142" s="164">
        <v>41575</v>
      </c>
      <c r="C142" s="118" t="s">
        <v>2366</v>
      </c>
      <c r="D142" s="119" t="s">
        <v>92</v>
      </c>
      <c r="E142" s="141">
        <v>10160172</v>
      </c>
      <c r="F142" s="119">
        <v>11221</v>
      </c>
      <c r="G142" s="119">
        <v>2704016</v>
      </c>
      <c r="H142" s="120" t="str">
        <f>IF(G142="","",VLOOKUP(G142,ARANCEL!$B$5:$D$121,2,FALSE))</f>
        <v xml:space="preserve">CORONA PROCERA </v>
      </c>
      <c r="I142" s="121" t="s">
        <v>681</v>
      </c>
      <c r="J142" s="119">
        <v>4</v>
      </c>
      <c r="K142" s="196">
        <f>IF(G142="","",VLOOKUP(G142,ARANCEL!$B$5:$D$121,3,FALSE)*J142)</f>
        <v>233908</v>
      </c>
      <c r="L142" s="1229" t="s">
        <v>600</v>
      </c>
      <c r="M142" s="1229">
        <v>4500202555</v>
      </c>
      <c r="N142" s="1229">
        <v>7698</v>
      </c>
    </row>
    <row r="143" spans="1:14" x14ac:dyDescent="0.25">
      <c r="A143" s="119" t="s">
        <v>305</v>
      </c>
      <c r="B143" s="164">
        <v>41285</v>
      </c>
      <c r="C143" s="118" t="s">
        <v>2365</v>
      </c>
      <c r="D143" s="119" t="s">
        <v>2293</v>
      </c>
      <c r="E143" s="141">
        <v>10131398</v>
      </c>
      <c r="F143" s="119">
        <v>3282</v>
      </c>
      <c r="G143" s="119">
        <v>2704005</v>
      </c>
      <c r="H143" s="120" t="str">
        <f>IF(G143="","",VLOOKUP(G143,ARANCEL!$B$5:$D$121,2,FALSE))</f>
        <v>PROVISORIO</v>
      </c>
      <c r="I143" s="121" t="s">
        <v>308</v>
      </c>
      <c r="J143" s="119">
        <v>1</v>
      </c>
      <c r="K143" s="196">
        <f>IF(G143="","",VLOOKUP(G143,ARANCEL!$B$5:$D$121,3,FALSE)*J143)</f>
        <v>3250</v>
      </c>
      <c r="L143" s="1236" t="s">
        <v>333</v>
      </c>
      <c r="M143" s="1236" t="s">
        <v>334</v>
      </c>
      <c r="N143" s="1236">
        <v>5808</v>
      </c>
    </row>
    <row r="144" spans="1:14" x14ac:dyDescent="0.25">
      <c r="A144" s="119" t="s">
        <v>305</v>
      </c>
      <c r="B144" s="164">
        <v>41743</v>
      </c>
      <c r="C144" s="118" t="s">
        <v>4030</v>
      </c>
      <c r="D144" s="119" t="s">
        <v>92</v>
      </c>
      <c r="E144" s="141">
        <v>10189156</v>
      </c>
      <c r="F144" s="119">
        <v>16258</v>
      </c>
      <c r="G144" s="119">
        <v>2704005</v>
      </c>
      <c r="H144" s="120" t="str">
        <f>IF(G144="","",VLOOKUP(G144,ARANCEL!$B$5:$D$121,2,FALSE))</f>
        <v>PROVISORIO</v>
      </c>
      <c r="I144" s="121" t="s">
        <v>312</v>
      </c>
      <c r="J144" s="119">
        <v>1</v>
      </c>
      <c r="K144" s="196">
        <f>IF(G144="","",VLOOKUP(G144,ARANCEL!$B$5:$D$121,3,FALSE)*J144)</f>
        <v>3250</v>
      </c>
      <c r="L144" s="1229" t="s">
        <v>8279</v>
      </c>
      <c r="M144" s="1229">
        <v>4500259435</v>
      </c>
      <c r="N144" s="1229" t="s">
        <v>8291</v>
      </c>
    </row>
    <row r="145" spans="1:14" x14ac:dyDescent="0.25">
      <c r="A145" s="119" t="s">
        <v>305</v>
      </c>
      <c r="B145" s="164">
        <v>41767</v>
      </c>
      <c r="C145" s="118" t="s">
        <v>4030</v>
      </c>
      <c r="D145" s="119" t="s">
        <v>92</v>
      </c>
      <c r="E145" s="141">
        <v>10196272</v>
      </c>
      <c r="F145" s="119">
        <v>16258</v>
      </c>
      <c r="G145" s="119">
        <v>2704003</v>
      </c>
      <c r="H145" s="120" t="str">
        <f>IF(G145="","",VLOOKUP(G145,ARANCEL!$B$5:$D$121,2,FALSE))</f>
        <v xml:space="preserve">CORONA PERIFERICA CON PERNO MUÑON COLADO </v>
      </c>
      <c r="I145" s="121" t="s">
        <v>312</v>
      </c>
      <c r="J145" s="119">
        <v>1</v>
      </c>
      <c r="K145" s="196">
        <f>IF(G145="","",VLOOKUP(G145,ARANCEL!$B$5:$D$121,3,FALSE)*J145)</f>
        <v>32612</v>
      </c>
      <c r="L145" s="1229" t="s">
        <v>8279</v>
      </c>
      <c r="M145" s="1229">
        <v>4500259435</v>
      </c>
      <c r="N145" s="1229" t="s">
        <v>8291</v>
      </c>
    </row>
    <row r="146" spans="1:14" x14ac:dyDescent="0.25">
      <c r="A146" s="119" t="s">
        <v>606</v>
      </c>
      <c r="B146" s="164">
        <v>41781</v>
      </c>
      <c r="C146" s="118" t="s">
        <v>4030</v>
      </c>
      <c r="D146" s="119" t="s">
        <v>92</v>
      </c>
      <c r="E146" s="141">
        <v>10189156</v>
      </c>
      <c r="F146" s="119">
        <v>16258</v>
      </c>
      <c r="G146" s="119">
        <v>2704003</v>
      </c>
      <c r="H146" s="120" t="str">
        <f>IF(G146="","",VLOOKUP(G146,ARANCEL!$B$5:$D$121,2,FALSE))</f>
        <v xml:space="preserve">CORONA PERIFERICA CON PERNO MUÑON COLADO </v>
      </c>
      <c r="I146" s="121" t="s">
        <v>312</v>
      </c>
      <c r="J146" s="119">
        <v>1</v>
      </c>
      <c r="K146" s="196">
        <f>IF(G146="","",VLOOKUP(G146,ARANCEL!$B$5:$D$121,3,FALSE)*J146)</f>
        <v>32612</v>
      </c>
      <c r="L146" s="1349" t="s">
        <v>9431</v>
      </c>
      <c r="M146" s="1349">
        <v>4500269343</v>
      </c>
      <c r="N146" s="1349" t="s">
        <v>9460</v>
      </c>
    </row>
    <row r="147" spans="1:14" x14ac:dyDescent="0.25">
      <c r="A147" s="119" t="s">
        <v>305</v>
      </c>
      <c r="B147" s="164">
        <v>41479</v>
      </c>
      <c r="C147" s="118" t="s">
        <v>2364</v>
      </c>
      <c r="D147" s="119" t="s">
        <v>90</v>
      </c>
      <c r="E147" s="141">
        <v>10149645</v>
      </c>
      <c r="F147" s="119">
        <v>7654</v>
      </c>
      <c r="G147" s="119">
        <v>2704016</v>
      </c>
      <c r="H147" s="120" t="str">
        <f>IF(G147="","",VLOOKUP(G147,ARANCEL!$B$5:$D$121,2,FALSE))</f>
        <v xml:space="preserve">CORONA PROCERA </v>
      </c>
      <c r="I147" s="121" t="s">
        <v>329</v>
      </c>
      <c r="J147" s="119">
        <v>1</v>
      </c>
      <c r="K147" s="196">
        <f>IF(G147="","",VLOOKUP(G147,ARANCEL!$B$5:$D$121,3,FALSE)*J147)</f>
        <v>58477</v>
      </c>
      <c r="L147" s="1236" t="s">
        <v>564</v>
      </c>
      <c r="M147" s="1236">
        <v>4500188704</v>
      </c>
      <c r="N147" s="1236">
        <v>7053</v>
      </c>
    </row>
    <row r="148" spans="1:14" x14ac:dyDescent="0.25">
      <c r="A148" s="119" t="s">
        <v>606</v>
      </c>
      <c r="B148" s="164">
        <v>41754</v>
      </c>
      <c r="C148" s="118" t="s">
        <v>4259</v>
      </c>
      <c r="D148" s="119" t="s">
        <v>92</v>
      </c>
      <c r="E148" s="141">
        <v>10192467</v>
      </c>
      <c r="F148" s="119">
        <v>16258</v>
      </c>
      <c r="G148" s="119">
        <v>2704003</v>
      </c>
      <c r="H148" s="120" t="str">
        <f>IF(G148="","",VLOOKUP(G148,ARANCEL!$B$5:$D$121,2,FALSE))</f>
        <v xml:space="preserve">CORONA PERIFERICA CON PERNO MUÑON COLADO </v>
      </c>
      <c r="I148" s="121"/>
      <c r="J148" s="119">
        <v>1</v>
      </c>
      <c r="K148" s="196">
        <f>IF(G148="","",VLOOKUP(G148,ARANCEL!$B$5:$D$121,3,FALSE)*J148)</f>
        <v>32612</v>
      </c>
      <c r="L148" s="1229" t="s">
        <v>8279</v>
      </c>
      <c r="M148" s="1229">
        <v>4500259435</v>
      </c>
      <c r="N148" s="1229" t="s">
        <v>8291</v>
      </c>
    </row>
    <row r="149" spans="1:14" x14ac:dyDescent="0.25">
      <c r="A149" s="119" t="s">
        <v>305</v>
      </c>
      <c r="B149" s="164">
        <v>41989</v>
      </c>
      <c r="C149" s="118" t="s">
        <v>8976</v>
      </c>
      <c r="D149" s="119" t="s">
        <v>86</v>
      </c>
      <c r="E149" s="141">
        <v>10297599</v>
      </c>
      <c r="F149" s="119">
        <v>29979679</v>
      </c>
      <c r="G149" s="119">
        <v>2704005</v>
      </c>
      <c r="H149" s="120" t="str">
        <f>IF(G149="","",VLOOKUP(G149,ARANCEL!$B$5:$D$121,2,FALSE))</f>
        <v>PROVISORIO</v>
      </c>
      <c r="I149" s="121" t="s">
        <v>329</v>
      </c>
      <c r="J149" s="119">
        <v>1</v>
      </c>
      <c r="K149" s="196">
        <f>IF(G149="","",VLOOKUP(G149,ARANCEL!$B$5:$D$121,3,FALSE)*J149)</f>
        <v>3250</v>
      </c>
      <c r="L149" s="1349" t="s">
        <v>9431</v>
      </c>
      <c r="M149" s="1349">
        <v>4500269343</v>
      </c>
      <c r="N149" s="1349" t="s">
        <v>9460</v>
      </c>
    </row>
    <row r="150" spans="1:14" x14ac:dyDescent="0.25">
      <c r="A150" s="119" t="s">
        <v>606</v>
      </c>
      <c r="B150" s="173">
        <v>42003</v>
      </c>
      <c r="C150" s="118" t="s">
        <v>8976</v>
      </c>
      <c r="D150" s="119" t="s">
        <v>86</v>
      </c>
      <c r="E150" s="141">
        <v>10297599</v>
      </c>
      <c r="F150" s="119">
        <v>29979679</v>
      </c>
      <c r="G150" s="119">
        <v>2704003</v>
      </c>
      <c r="H150" s="120" t="str">
        <f>IF(G150="","",VLOOKUP(G150,ARANCEL!$B$5:$D$121,2,FALSE))</f>
        <v xml:space="preserve">CORONA PERIFERICA CON PERNO MUÑON COLADO </v>
      </c>
      <c r="I150" s="121" t="s">
        <v>329</v>
      </c>
      <c r="J150" s="119">
        <v>1</v>
      </c>
      <c r="K150" s="196">
        <f>IF(G150="","",VLOOKUP(G150,ARANCEL!$B$5:$D$121,3,FALSE)*J150)</f>
        <v>32612</v>
      </c>
      <c r="L150" s="1349" t="s">
        <v>9431</v>
      </c>
      <c r="M150" s="1349">
        <v>4500269343</v>
      </c>
      <c r="N150" s="1349" t="s">
        <v>9460</v>
      </c>
    </row>
    <row r="151" spans="1:14" x14ac:dyDescent="0.25">
      <c r="A151" s="119" t="s">
        <v>313</v>
      </c>
      <c r="B151" s="173">
        <v>42003</v>
      </c>
      <c r="C151" s="118" t="s">
        <v>8976</v>
      </c>
      <c r="D151" s="119" t="s">
        <v>86</v>
      </c>
      <c r="E151" s="141">
        <v>10297599</v>
      </c>
      <c r="F151" s="119">
        <v>29979679</v>
      </c>
      <c r="G151" s="119">
        <v>2704031</v>
      </c>
      <c r="H151" s="120" t="str">
        <f>IF(G151="","",VLOOKUP(G151,ARANCEL!$B$5:$D$121,2,FALSE))</f>
        <v xml:space="preserve">PERNO MUÑON METALICO </v>
      </c>
      <c r="I151" s="121"/>
      <c r="J151" s="119">
        <v>1</v>
      </c>
      <c r="K151" s="196">
        <f>IF(G151="","",VLOOKUP(G151,ARANCEL!$B$5:$D$121,3,FALSE)*J151)</f>
        <v>12246</v>
      </c>
      <c r="L151" s="1349" t="s">
        <v>9431</v>
      </c>
      <c r="M151" s="1349">
        <v>4500269343</v>
      </c>
      <c r="N151" s="1349" t="s">
        <v>9460</v>
      </c>
    </row>
    <row r="152" spans="1:14" x14ac:dyDescent="0.25">
      <c r="A152" s="119" t="s">
        <v>313</v>
      </c>
      <c r="B152" s="173">
        <v>42003</v>
      </c>
      <c r="C152" s="118" t="s">
        <v>8976</v>
      </c>
      <c r="D152" s="119" t="s">
        <v>86</v>
      </c>
      <c r="E152" s="141">
        <v>10297599</v>
      </c>
      <c r="F152" s="119">
        <v>29979679</v>
      </c>
      <c r="G152" s="119">
        <v>2704020</v>
      </c>
      <c r="H152" s="120" t="str">
        <f>IF(G152="","",VLOOKUP(G152,ARANCEL!$B$5:$D$121,2,FALSE))</f>
        <v xml:space="preserve">PERNO MUÑON DE FIBRA CEROMEROS </v>
      </c>
      <c r="I152" s="121"/>
      <c r="J152" s="119">
        <v>1</v>
      </c>
      <c r="K152" s="196">
        <f>IF(G152="","",VLOOKUP(G152,ARANCEL!$B$5:$D$121,3,FALSE)*J152)</f>
        <v>18892</v>
      </c>
      <c r="L152" s="1349" t="s">
        <v>9431</v>
      </c>
      <c r="M152" s="1349">
        <v>4500269343</v>
      </c>
      <c r="N152" s="1349" t="s">
        <v>9460</v>
      </c>
    </row>
    <row r="153" spans="1:14" x14ac:dyDescent="0.25">
      <c r="A153" s="119" t="s">
        <v>305</v>
      </c>
      <c r="B153" s="164">
        <v>41781</v>
      </c>
      <c r="C153" s="118" t="s">
        <v>4746</v>
      </c>
      <c r="D153" s="119" t="s">
        <v>1987</v>
      </c>
      <c r="E153" s="141">
        <v>10201842</v>
      </c>
      <c r="F153" s="119">
        <v>26599145</v>
      </c>
      <c r="G153" s="119">
        <v>2705003</v>
      </c>
      <c r="H153" s="120" t="str">
        <f>IF(G153="","",VLOOKUP(G153,ARANCEL!$B$5:$D$121,2,FALSE))</f>
        <v>INCRUSTACION ESTETICA (ART-GLASS O CERAMICA)</v>
      </c>
      <c r="I153" s="121" t="s">
        <v>309</v>
      </c>
      <c r="J153" s="119">
        <v>1</v>
      </c>
      <c r="K153" s="196">
        <f>IF(G153="","",VLOOKUP(G153,ARANCEL!$B$5:$D$121,3,FALSE)*J153)</f>
        <v>15676</v>
      </c>
      <c r="L153" s="1229" t="s">
        <v>5292</v>
      </c>
      <c r="M153" s="1229">
        <v>4500235536</v>
      </c>
      <c r="N153" s="1229">
        <v>9455</v>
      </c>
    </row>
    <row r="154" spans="1:14" x14ac:dyDescent="0.25">
      <c r="A154" s="119" t="s">
        <v>313</v>
      </c>
      <c r="B154" s="164">
        <v>41447</v>
      </c>
      <c r="C154" s="118" t="s">
        <v>2363</v>
      </c>
      <c r="D154" s="119" t="s">
        <v>86</v>
      </c>
      <c r="E154" s="141">
        <v>10146062</v>
      </c>
      <c r="F154" s="119">
        <v>4273</v>
      </c>
      <c r="G154" s="119">
        <v>2704005</v>
      </c>
      <c r="H154" s="120" t="str">
        <f>IF(G154="","",VLOOKUP(G154,ARANCEL!$B$5:$D$121,2,FALSE))</f>
        <v>PROVISORIO</v>
      </c>
      <c r="I154" s="121" t="s">
        <v>308</v>
      </c>
      <c r="J154" s="119">
        <v>1</v>
      </c>
      <c r="K154" s="196">
        <f>IF(G154="","",VLOOKUP(G154,ARANCEL!$B$5:$D$121,3,FALSE)*J154)</f>
        <v>3250</v>
      </c>
      <c r="L154" s="1236" t="s">
        <v>48</v>
      </c>
      <c r="M154" s="1236" t="s">
        <v>2297</v>
      </c>
      <c r="N154" s="1236">
        <v>6795</v>
      </c>
    </row>
    <row r="155" spans="1:14" x14ac:dyDescent="0.25">
      <c r="A155" s="119" t="s">
        <v>305</v>
      </c>
      <c r="B155" s="164">
        <v>41447</v>
      </c>
      <c r="C155" s="118" t="s">
        <v>2363</v>
      </c>
      <c r="D155" s="119" t="s">
        <v>86</v>
      </c>
      <c r="E155" s="141">
        <v>10146062</v>
      </c>
      <c r="F155" s="119">
        <v>4273</v>
      </c>
      <c r="G155" s="119">
        <v>2704031</v>
      </c>
      <c r="H155" s="120" t="str">
        <f>IF(G155="","",VLOOKUP(G155,ARANCEL!$B$5:$D$121,2,FALSE))</f>
        <v xml:space="preserve">PERNO MUÑON METALICO </v>
      </c>
      <c r="I155" s="121" t="s">
        <v>308</v>
      </c>
      <c r="J155" s="119">
        <v>1</v>
      </c>
      <c r="K155" s="196">
        <f>IF(G155="","",VLOOKUP(G155,ARANCEL!$B$5:$D$121,3,FALSE)*J155)</f>
        <v>12246</v>
      </c>
      <c r="L155" s="1236" t="s">
        <v>48</v>
      </c>
      <c r="M155" s="1236" t="s">
        <v>2297</v>
      </c>
      <c r="N155" s="1236">
        <v>6795</v>
      </c>
    </row>
    <row r="156" spans="1:14" ht="15" customHeight="1" x14ac:dyDescent="0.25">
      <c r="A156" s="119" t="s">
        <v>305</v>
      </c>
      <c r="B156" s="164">
        <v>41447</v>
      </c>
      <c r="C156" s="118" t="s">
        <v>2363</v>
      </c>
      <c r="D156" s="119" t="s">
        <v>86</v>
      </c>
      <c r="E156" s="141">
        <v>10146062</v>
      </c>
      <c r="F156" s="119">
        <v>4273</v>
      </c>
      <c r="G156" s="119">
        <v>2704002</v>
      </c>
      <c r="H156" s="120" t="str">
        <f>IF(G156="","",VLOOKUP(G156,ARANCEL!$B$5:$D$121,2,FALSE))</f>
        <v xml:space="preserve">CORONA PERIFERICA </v>
      </c>
      <c r="I156" s="121" t="s">
        <v>308</v>
      </c>
      <c r="J156" s="119">
        <v>1</v>
      </c>
      <c r="K156" s="196">
        <f>IF(G156="","",VLOOKUP(G156,ARANCEL!$B$5:$D$121,3,FALSE)*J156)</f>
        <v>25865</v>
      </c>
      <c r="L156" s="1236" t="s">
        <v>48</v>
      </c>
      <c r="M156" s="1236" t="s">
        <v>2297</v>
      </c>
      <c r="N156" s="1236">
        <v>6795</v>
      </c>
    </row>
    <row r="157" spans="1:14" ht="15" customHeight="1" x14ac:dyDescent="0.25">
      <c r="A157" s="119" t="s">
        <v>305</v>
      </c>
      <c r="B157" s="164">
        <v>41991</v>
      </c>
      <c r="C157" s="118" t="s">
        <v>9045</v>
      </c>
      <c r="D157" s="119" t="s">
        <v>2323</v>
      </c>
      <c r="E157" s="141">
        <v>10299730</v>
      </c>
      <c r="F157" s="119">
        <v>30140823</v>
      </c>
      <c r="G157" s="119">
        <v>2704005</v>
      </c>
      <c r="H157" s="120" t="str">
        <f>IF(G157="","",VLOOKUP(G157,ARANCEL!$B$5:$D$121,2,FALSE))</f>
        <v>PROVISORIO</v>
      </c>
      <c r="I157" s="121" t="s">
        <v>309</v>
      </c>
      <c r="J157" s="119">
        <v>1</v>
      </c>
      <c r="K157" s="196">
        <f>IF(G157="","",VLOOKUP(G157,ARANCEL!$B$5:$D$121,3,FALSE)*J157)</f>
        <v>3250</v>
      </c>
      <c r="L157" s="1235" t="str">
        <f>IF(E157="","","IMPAGO")</f>
        <v>IMPAGO</v>
      </c>
      <c r="M157" s="1235" t="str">
        <f>IF(L157="IMPAGO","SIN O.C.","")</f>
        <v>SIN O.C.</v>
      </c>
      <c r="N157" s="1235" t="str">
        <f>IF(L157="IMPAGO","SIN FACT.","")</f>
        <v>SIN FACT.</v>
      </c>
    </row>
    <row r="158" spans="1:14" x14ac:dyDescent="0.25">
      <c r="A158" s="119" t="s">
        <v>305</v>
      </c>
      <c r="B158" s="164">
        <v>41676</v>
      </c>
      <c r="C158" s="118" t="s">
        <v>2758</v>
      </c>
      <c r="D158" s="119" t="s">
        <v>1987</v>
      </c>
      <c r="E158" s="141">
        <v>10173400</v>
      </c>
      <c r="F158" s="119">
        <v>12824</v>
      </c>
      <c r="G158" s="119">
        <v>2705003</v>
      </c>
      <c r="H158" s="120" t="str">
        <f>IF(G158="","",VLOOKUP(G158,ARANCEL!$B$5:$D$121,2,FALSE))</f>
        <v>INCRUSTACION ESTETICA (ART-GLASS O CERAMICA)</v>
      </c>
      <c r="I158" s="121" t="s">
        <v>312</v>
      </c>
      <c r="J158" s="119">
        <v>1</v>
      </c>
      <c r="K158" s="196">
        <f>IF(G158="","",VLOOKUP(G158,ARANCEL!$B$5:$D$121,3,FALSE)*J158)</f>
        <v>15676</v>
      </c>
      <c r="L158" s="1229" t="s">
        <v>3438</v>
      </c>
      <c r="M158" s="1229">
        <v>4500220823</v>
      </c>
      <c r="N158" s="1229">
        <v>8644</v>
      </c>
    </row>
    <row r="159" spans="1:14" x14ac:dyDescent="0.25">
      <c r="A159" s="119" t="s">
        <v>305</v>
      </c>
      <c r="B159" s="164">
        <v>41374</v>
      </c>
      <c r="C159" s="179" t="s">
        <v>338</v>
      </c>
      <c r="D159" s="119" t="s">
        <v>86</v>
      </c>
      <c r="E159" s="141">
        <v>10139379</v>
      </c>
      <c r="F159" s="119">
        <v>915</v>
      </c>
      <c r="G159" s="119">
        <v>2704031</v>
      </c>
      <c r="H159" s="120" t="str">
        <f>IF(G159="","",VLOOKUP(G159,ARANCEL!$B$5:$D$121,2,FALSE))</f>
        <v xml:space="preserve">PERNO MUÑON METALICO </v>
      </c>
      <c r="I159" s="121" t="s">
        <v>323</v>
      </c>
      <c r="J159" s="119">
        <v>1</v>
      </c>
      <c r="K159" s="196">
        <f>IF(G159="","",VLOOKUP(G159,ARANCEL!$B$5:$D$121,3,FALSE)*J159)</f>
        <v>12246</v>
      </c>
      <c r="L159" s="1236" t="s">
        <v>310</v>
      </c>
      <c r="M159" s="1236" t="s">
        <v>2362</v>
      </c>
      <c r="N159" s="1236">
        <v>6180</v>
      </c>
    </row>
    <row r="160" spans="1:14" ht="15" customHeight="1" x14ac:dyDescent="0.25">
      <c r="A160" s="119" t="s">
        <v>305</v>
      </c>
      <c r="B160" s="164">
        <v>41621</v>
      </c>
      <c r="C160" s="179" t="s">
        <v>338</v>
      </c>
      <c r="D160" s="119" t="s">
        <v>86</v>
      </c>
      <c r="E160" s="141">
        <v>10166142</v>
      </c>
      <c r="F160" s="119">
        <v>915</v>
      </c>
      <c r="G160" s="119">
        <v>2704016</v>
      </c>
      <c r="H160" s="120" t="str">
        <f>IF(G160="","",VLOOKUP(G160,ARANCEL!$B$5:$D$121,2,FALSE))</f>
        <v xml:space="preserve">CORONA PROCERA </v>
      </c>
      <c r="I160" s="121"/>
      <c r="J160" s="119">
        <v>1</v>
      </c>
      <c r="K160" s="196">
        <f>IF(G160="","",VLOOKUP(G160,ARANCEL!$B$5:$D$121,3,FALSE)*J160)</f>
        <v>58477</v>
      </c>
      <c r="L160" s="1236" t="s">
        <v>597</v>
      </c>
      <c r="M160" s="1236">
        <v>4500211824</v>
      </c>
      <c r="N160" s="1236">
        <v>8218</v>
      </c>
    </row>
    <row r="161" spans="1:14" ht="15" customHeight="1" x14ac:dyDescent="0.25">
      <c r="A161" s="119" t="s">
        <v>305</v>
      </c>
      <c r="B161" s="164">
        <v>41782</v>
      </c>
      <c r="C161" s="118" t="s">
        <v>4778</v>
      </c>
      <c r="D161" s="119" t="s">
        <v>3628</v>
      </c>
      <c r="E161" s="141">
        <v>10201918</v>
      </c>
      <c r="F161" s="119">
        <v>26515174</v>
      </c>
      <c r="G161" s="119">
        <v>2704031</v>
      </c>
      <c r="H161" s="120" t="str">
        <f>IF(G161="","",VLOOKUP(G161,ARANCEL!$B$5:$D$121,2,FALSE))</f>
        <v xml:space="preserve">PERNO MUÑON METALICO </v>
      </c>
      <c r="I161" s="121" t="s">
        <v>317</v>
      </c>
      <c r="J161" s="119">
        <v>1</v>
      </c>
      <c r="K161" s="196">
        <f>IF(G161="","",VLOOKUP(G161,ARANCEL!$B$5:$D$121,3,FALSE)*J161)</f>
        <v>12246</v>
      </c>
      <c r="L161" s="1229" t="s">
        <v>5292</v>
      </c>
      <c r="M161" s="1229">
        <v>4500235536</v>
      </c>
      <c r="N161" s="1229">
        <v>9455</v>
      </c>
    </row>
    <row r="162" spans="1:14" x14ac:dyDescent="0.25">
      <c r="A162" s="119" t="s">
        <v>305</v>
      </c>
      <c r="B162" s="164">
        <v>41800</v>
      </c>
      <c r="C162" s="118" t="s">
        <v>4778</v>
      </c>
      <c r="D162" s="119" t="s">
        <v>3628</v>
      </c>
      <c r="E162" s="141">
        <v>10201918</v>
      </c>
      <c r="F162" s="119">
        <v>26515174</v>
      </c>
      <c r="G162" s="119">
        <v>2704002</v>
      </c>
      <c r="H162" s="120" t="str">
        <f>IF(G162="","",VLOOKUP(G162,ARANCEL!$B$5:$D$121,2,FALSE))</f>
        <v xml:space="preserve">CORONA PERIFERICA </v>
      </c>
      <c r="I162" s="121" t="s">
        <v>317</v>
      </c>
      <c r="J162" s="119">
        <v>1</v>
      </c>
      <c r="K162" s="196">
        <f>IF(G162="","",VLOOKUP(G162,ARANCEL!$B$5:$D$121,3,FALSE)*J162)</f>
        <v>25865</v>
      </c>
      <c r="L162" s="1229" t="s">
        <v>5742</v>
      </c>
      <c r="M162" s="1229">
        <v>4500239672</v>
      </c>
      <c r="N162" s="1229" t="s">
        <v>5762</v>
      </c>
    </row>
    <row r="163" spans="1:14" ht="15" customHeight="1" x14ac:dyDescent="0.25">
      <c r="A163" s="119" t="s">
        <v>305</v>
      </c>
      <c r="B163" s="768">
        <v>41883</v>
      </c>
      <c r="C163" s="118" t="s">
        <v>7505</v>
      </c>
      <c r="D163" s="119" t="s">
        <v>3628</v>
      </c>
      <c r="E163" s="141">
        <v>10261462</v>
      </c>
      <c r="F163" s="119">
        <v>28555932</v>
      </c>
      <c r="G163" s="119">
        <v>2704005</v>
      </c>
      <c r="H163" s="120" t="str">
        <f>IF(G163="","",VLOOKUP(G163,ARANCEL!$B$5:$D$121,2,FALSE))</f>
        <v>PROVISORIO</v>
      </c>
      <c r="I163" s="121" t="s">
        <v>316</v>
      </c>
      <c r="J163" s="119">
        <v>1</v>
      </c>
      <c r="K163" s="196">
        <f>IF(G163="","",VLOOKUP(G163,ARANCEL!$B$5:$D$121,3,FALSE)*J163)</f>
        <v>3250</v>
      </c>
      <c r="L163" s="1349" t="s">
        <v>9431</v>
      </c>
      <c r="M163" s="1349">
        <v>4500269343</v>
      </c>
      <c r="N163" s="1349" t="s">
        <v>9460</v>
      </c>
    </row>
    <row r="164" spans="1:14" x14ac:dyDescent="0.25">
      <c r="A164" s="119" t="s">
        <v>305</v>
      </c>
      <c r="B164" s="768">
        <v>41883</v>
      </c>
      <c r="C164" s="118" t="s">
        <v>7505</v>
      </c>
      <c r="D164" s="119" t="s">
        <v>3628</v>
      </c>
      <c r="E164" s="141">
        <v>10261462</v>
      </c>
      <c r="F164" s="119">
        <v>28555932</v>
      </c>
      <c r="G164" s="119">
        <v>2704031</v>
      </c>
      <c r="H164" s="120" t="str">
        <f>IF(G164="","",VLOOKUP(G164,ARANCEL!$B$5:$D$121,2,FALSE))</f>
        <v xml:space="preserve">PERNO MUÑON METALICO </v>
      </c>
      <c r="I164" s="121" t="s">
        <v>316</v>
      </c>
      <c r="J164" s="119">
        <v>1</v>
      </c>
      <c r="K164" s="196">
        <f>IF(G164="","",VLOOKUP(G164,ARANCEL!$B$5:$D$121,3,FALSE)*J164)</f>
        <v>12246</v>
      </c>
      <c r="L164" s="1349" t="s">
        <v>9431</v>
      </c>
      <c r="M164" s="1349">
        <v>4500269343</v>
      </c>
      <c r="N164" s="1349" t="s">
        <v>9460</v>
      </c>
    </row>
    <row r="165" spans="1:14" x14ac:dyDescent="0.25">
      <c r="A165" s="119" t="s">
        <v>606</v>
      </c>
      <c r="B165" s="768">
        <v>41883</v>
      </c>
      <c r="C165" s="118" t="s">
        <v>7505</v>
      </c>
      <c r="D165" s="119" t="s">
        <v>3628</v>
      </c>
      <c r="E165" s="141">
        <v>10261462</v>
      </c>
      <c r="F165" s="119">
        <v>28555932</v>
      </c>
      <c r="G165" s="119">
        <v>2704002</v>
      </c>
      <c r="H165" s="120" t="str">
        <f>IF(G165="","",VLOOKUP(G165,ARANCEL!$B$5:$D$121,2,FALSE))</f>
        <v xml:space="preserve">CORONA PERIFERICA </v>
      </c>
      <c r="I165" s="121" t="s">
        <v>316</v>
      </c>
      <c r="J165" s="119">
        <v>1</v>
      </c>
      <c r="K165" s="196">
        <f>IF(G165="","",VLOOKUP(G165,ARANCEL!$B$5:$D$121,3,FALSE)*J165)</f>
        <v>25865</v>
      </c>
      <c r="L165" s="1349" t="s">
        <v>9431</v>
      </c>
      <c r="M165" s="1349">
        <v>4500269343</v>
      </c>
      <c r="N165" s="1349" t="s">
        <v>9460</v>
      </c>
    </row>
    <row r="166" spans="1:14" x14ac:dyDescent="0.25">
      <c r="A166" s="119" t="s">
        <v>305</v>
      </c>
      <c r="B166" s="164">
        <v>41584</v>
      </c>
      <c r="C166" s="118" t="s">
        <v>2361</v>
      </c>
      <c r="D166" s="119" t="s">
        <v>1630</v>
      </c>
      <c r="E166" s="141">
        <v>10161527</v>
      </c>
      <c r="F166" s="119">
        <v>11346</v>
      </c>
      <c r="G166" s="119">
        <v>2704005</v>
      </c>
      <c r="H166" s="120" t="str">
        <f>IF(G166="","",VLOOKUP(G166,ARANCEL!$B$5:$D$121,2,FALSE))</f>
        <v>PROVISORIO</v>
      </c>
      <c r="I166" s="121" t="s">
        <v>342</v>
      </c>
      <c r="J166" s="119">
        <v>1</v>
      </c>
      <c r="K166" s="196">
        <f>IF(G166="","",VLOOKUP(G166,ARANCEL!$B$5:$D$121,3,FALSE)*J166)</f>
        <v>3250</v>
      </c>
      <c r="L166" s="1229" t="s">
        <v>602</v>
      </c>
      <c r="M166" s="1229">
        <v>4500207258</v>
      </c>
      <c r="N166" s="1229">
        <v>7973</v>
      </c>
    </row>
    <row r="167" spans="1:14" x14ac:dyDescent="0.25">
      <c r="A167" s="119" t="s">
        <v>305</v>
      </c>
      <c r="B167" s="164">
        <v>41584</v>
      </c>
      <c r="C167" s="118" t="s">
        <v>2361</v>
      </c>
      <c r="D167" s="119" t="s">
        <v>1630</v>
      </c>
      <c r="E167" s="141">
        <v>10161527</v>
      </c>
      <c r="F167" s="119">
        <v>11346</v>
      </c>
      <c r="G167" s="119">
        <v>2704003</v>
      </c>
      <c r="H167" s="120" t="str">
        <f>IF(G167="","",VLOOKUP(G167,ARANCEL!$B$5:$D$121,2,FALSE))</f>
        <v xml:space="preserve">CORONA PERIFERICA CON PERNO MUÑON COLADO </v>
      </c>
      <c r="I167" s="121" t="s">
        <v>342</v>
      </c>
      <c r="J167" s="119">
        <v>1</v>
      </c>
      <c r="K167" s="196">
        <f>IF(G167="","",VLOOKUP(G167,ARANCEL!$B$5:$D$121,3,FALSE)*J167)</f>
        <v>32612</v>
      </c>
      <c r="L167" s="1229" t="s">
        <v>602</v>
      </c>
      <c r="M167" s="1229">
        <v>4500207258</v>
      </c>
      <c r="N167" s="1229">
        <v>7973</v>
      </c>
    </row>
    <row r="168" spans="1:14" x14ac:dyDescent="0.25">
      <c r="A168" s="119" t="s">
        <v>305</v>
      </c>
      <c r="B168" s="768">
        <v>41883</v>
      </c>
      <c r="C168" s="118" t="s">
        <v>7034</v>
      </c>
      <c r="D168" s="119" t="s">
        <v>3628</v>
      </c>
      <c r="E168" s="141">
        <v>10256081</v>
      </c>
      <c r="F168" s="119">
        <v>27241455</v>
      </c>
      <c r="G168" s="119">
        <v>2705003</v>
      </c>
      <c r="H168" s="120" t="str">
        <f>IF(G168="","",VLOOKUP(G168,ARANCEL!$B$5:$D$121,2,FALSE))</f>
        <v>INCRUSTACION ESTETICA (ART-GLASS O CERAMICA)</v>
      </c>
      <c r="I168" s="121" t="s">
        <v>318</v>
      </c>
      <c r="J168" s="119">
        <v>1</v>
      </c>
      <c r="K168" s="196">
        <f>IF(G168="","",VLOOKUP(G168,ARANCEL!$B$5:$D$121,3,FALSE)*J168)</f>
        <v>15676</v>
      </c>
      <c r="L168" s="1229" t="s">
        <v>7548</v>
      </c>
      <c r="M168" s="1229">
        <v>4500255821</v>
      </c>
      <c r="N168" s="1229">
        <v>10274</v>
      </c>
    </row>
    <row r="169" spans="1:14" ht="15" customHeight="1" x14ac:dyDescent="0.2">
      <c r="A169" s="169" t="s">
        <v>313</v>
      </c>
      <c r="B169" s="164">
        <v>41852</v>
      </c>
      <c r="C169" s="609" t="s">
        <v>8274</v>
      </c>
      <c r="D169" s="609" t="s">
        <v>2323</v>
      </c>
      <c r="E169" s="609">
        <v>10266736</v>
      </c>
      <c r="F169" s="609">
        <v>28895350</v>
      </c>
      <c r="G169" s="609">
        <v>2706002</v>
      </c>
      <c r="H169" s="120" t="str">
        <f>IF(G169="","",VLOOKUP(G169,ARANCEL!$B$5:$D$121,2,FALSE))</f>
        <v xml:space="preserve">PROTESIS PARCIAL ACRILICA </v>
      </c>
      <c r="I169" s="121"/>
      <c r="J169" s="119">
        <v>1</v>
      </c>
      <c r="K169" s="196">
        <f>IF(G169="","",VLOOKUP(G169,ARANCEL!$B$5:$D$121,3,FALSE)*J169)</f>
        <v>24026</v>
      </c>
      <c r="L169" s="1229" t="s">
        <v>8279</v>
      </c>
      <c r="M169" s="1229">
        <v>4500260874</v>
      </c>
      <c r="N169" s="1229" t="s">
        <v>8301</v>
      </c>
    </row>
    <row r="170" spans="1:14" x14ac:dyDescent="0.25">
      <c r="A170" s="119" t="s">
        <v>305</v>
      </c>
      <c r="B170" s="164">
        <v>41529</v>
      </c>
      <c r="C170" s="118" t="s">
        <v>2360</v>
      </c>
      <c r="D170" s="119" t="s">
        <v>86</v>
      </c>
      <c r="E170" s="141">
        <v>10155325</v>
      </c>
      <c r="F170" s="119">
        <v>9481</v>
      </c>
      <c r="G170" s="119">
        <v>2704016</v>
      </c>
      <c r="H170" s="120" t="str">
        <f>IF(G170="","",VLOOKUP(G170,ARANCEL!$B$5:$D$121,2,FALSE))</f>
        <v xml:space="preserve">CORONA PROCERA </v>
      </c>
      <c r="I170" s="121" t="s">
        <v>342</v>
      </c>
      <c r="J170" s="119">
        <v>1</v>
      </c>
      <c r="K170" s="196">
        <f>IF(G170="","",VLOOKUP(G170,ARANCEL!$B$5:$D$121,3,FALSE)*J170)</f>
        <v>58477</v>
      </c>
      <c r="L170" s="1236" t="s">
        <v>615</v>
      </c>
      <c r="M170" s="1236">
        <v>4500197602</v>
      </c>
      <c r="N170" s="1236">
        <v>7457</v>
      </c>
    </row>
    <row r="171" spans="1:14" x14ac:dyDescent="0.25">
      <c r="A171" s="119" t="s">
        <v>305</v>
      </c>
      <c r="B171" s="164">
        <v>41517</v>
      </c>
      <c r="C171" s="118" t="s">
        <v>2359</v>
      </c>
      <c r="D171" s="119" t="s">
        <v>86</v>
      </c>
      <c r="E171" s="141">
        <v>10153904</v>
      </c>
      <c r="F171" s="119">
        <v>9481</v>
      </c>
      <c r="G171" s="119">
        <v>2704005</v>
      </c>
      <c r="H171" s="120" t="str">
        <f>IF(G171="","",VLOOKUP(G171,ARANCEL!$B$5:$D$121,2,FALSE))</f>
        <v>PROVISORIO</v>
      </c>
      <c r="I171" s="121" t="s">
        <v>342</v>
      </c>
      <c r="J171" s="119">
        <v>1</v>
      </c>
      <c r="K171" s="196">
        <f>IF(G171="","",VLOOKUP(G171,ARANCEL!$B$5:$D$121,3,FALSE)*J171)</f>
        <v>3250</v>
      </c>
      <c r="L171" s="1236" t="s">
        <v>614</v>
      </c>
      <c r="M171" s="1236">
        <v>4500193105</v>
      </c>
      <c r="N171" s="1236">
        <v>7286</v>
      </c>
    </row>
    <row r="172" spans="1:14" x14ac:dyDescent="0.25">
      <c r="A172" s="119" t="s">
        <v>305</v>
      </c>
      <c r="B172" s="164">
        <v>41605</v>
      </c>
      <c r="C172" s="118" t="s">
        <v>2358</v>
      </c>
      <c r="D172" s="119" t="s">
        <v>2298</v>
      </c>
      <c r="E172" s="141">
        <v>10163982</v>
      </c>
      <c r="F172" s="119">
        <v>12328</v>
      </c>
      <c r="G172" s="119">
        <v>2704005</v>
      </c>
      <c r="H172" s="120" t="str">
        <f>IF(G172="","",VLOOKUP(G172,ARANCEL!$B$5:$D$121,2,FALSE))</f>
        <v>PROVISORIO</v>
      </c>
      <c r="I172" s="121" t="s">
        <v>329</v>
      </c>
      <c r="J172" s="119">
        <v>1</v>
      </c>
      <c r="K172" s="196">
        <f>IF(G172="","",VLOOKUP(G172,ARANCEL!$B$5:$D$121,3,FALSE)*J172)</f>
        <v>3250</v>
      </c>
      <c r="L172" s="1229" t="s">
        <v>602</v>
      </c>
      <c r="M172" s="1229">
        <v>4500207258</v>
      </c>
      <c r="N172" s="1229">
        <v>7973</v>
      </c>
    </row>
    <row r="173" spans="1:14" x14ac:dyDescent="0.25">
      <c r="A173" s="119" t="s">
        <v>305</v>
      </c>
      <c r="B173" s="164">
        <v>41800</v>
      </c>
      <c r="C173" s="118" t="s">
        <v>5126</v>
      </c>
      <c r="D173" s="119" t="s">
        <v>86</v>
      </c>
      <c r="E173" s="141">
        <v>10210598</v>
      </c>
      <c r="F173" s="119">
        <v>26829544</v>
      </c>
      <c r="G173" s="119">
        <v>2704005</v>
      </c>
      <c r="H173" s="120" t="str">
        <f>IF(G173="","",VLOOKUP(G173,ARANCEL!$B$5:$D$121,2,FALSE))</f>
        <v>PROVISORIO</v>
      </c>
      <c r="I173" s="121" t="s">
        <v>312</v>
      </c>
      <c r="J173" s="119">
        <v>1</v>
      </c>
      <c r="K173" s="196">
        <f>IF(G173="","",VLOOKUP(G173,ARANCEL!$B$5:$D$121,3,FALSE)*J173)</f>
        <v>3250</v>
      </c>
      <c r="L173" s="1229" t="s">
        <v>5742</v>
      </c>
      <c r="M173" s="1229">
        <v>4500239672</v>
      </c>
      <c r="N173" s="1229" t="s">
        <v>5762</v>
      </c>
    </row>
    <row r="174" spans="1:14" x14ac:dyDescent="0.25">
      <c r="A174" s="119" t="s">
        <v>305</v>
      </c>
      <c r="B174" s="164">
        <v>41800</v>
      </c>
      <c r="C174" s="118" t="s">
        <v>5126</v>
      </c>
      <c r="D174" s="119" t="s">
        <v>86</v>
      </c>
      <c r="E174" s="141">
        <v>10210598</v>
      </c>
      <c r="F174" s="119">
        <v>26829544</v>
      </c>
      <c r="G174" s="119">
        <v>2704002</v>
      </c>
      <c r="H174" s="120" t="str">
        <f>IF(G174="","",VLOOKUP(G174,ARANCEL!$B$5:$D$121,2,FALSE))</f>
        <v xml:space="preserve">CORONA PERIFERICA </v>
      </c>
      <c r="I174" s="121" t="s">
        <v>312</v>
      </c>
      <c r="J174" s="119">
        <v>1</v>
      </c>
      <c r="K174" s="196">
        <f>IF(G174="","",VLOOKUP(G174,ARANCEL!$B$5:$D$121,3,FALSE)*J174)</f>
        <v>25865</v>
      </c>
      <c r="L174" s="1229" t="s">
        <v>5742</v>
      </c>
      <c r="M174" s="1229">
        <v>4500239672</v>
      </c>
      <c r="N174" s="1229" t="s">
        <v>5762</v>
      </c>
    </row>
    <row r="175" spans="1:14" x14ac:dyDescent="0.25">
      <c r="A175" s="119" t="s">
        <v>305</v>
      </c>
      <c r="B175" s="768">
        <v>41944</v>
      </c>
      <c r="C175" s="118" t="s">
        <v>8212</v>
      </c>
      <c r="D175" s="119" t="s">
        <v>92</v>
      </c>
      <c r="E175" s="141">
        <v>10278682</v>
      </c>
      <c r="F175" s="119">
        <v>29174265</v>
      </c>
      <c r="G175" s="119">
        <v>2704005</v>
      </c>
      <c r="H175" s="120" t="str">
        <f>IF(G175="","",VLOOKUP(G175,ARANCEL!$B$5:$D$121,2,FALSE))</f>
        <v>PROVISORIO</v>
      </c>
      <c r="I175" s="121" t="s">
        <v>312</v>
      </c>
      <c r="J175" s="119">
        <v>1</v>
      </c>
      <c r="K175" s="196">
        <f>IF(G175="","",VLOOKUP(G175,ARANCEL!$B$5:$D$121,3,FALSE)*J175)</f>
        <v>3250</v>
      </c>
      <c r="L175" s="1229" t="s">
        <v>8256</v>
      </c>
      <c r="M175" s="1229">
        <v>4500265776</v>
      </c>
      <c r="N175" s="1229" t="s">
        <v>8955</v>
      </c>
    </row>
    <row r="176" spans="1:14" x14ac:dyDescent="0.25">
      <c r="A176" s="119" t="s">
        <v>305</v>
      </c>
      <c r="B176" s="768">
        <v>41944</v>
      </c>
      <c r="C176" s="118" t="s">
        <v>8212</v>
      </c>
      <c r="D176" s="119" t="s">
        <v>92</v>
      </c>
      <c r="E176" s="141">
        <v>10278682</v>
      </c>
      <c r="F176" s="119">
        <v>29174265</v>
      </c>
      <c r="G176" s="119">
        <v>2704003</v>
      </c>
      <c r="H176" s="120" t="str">
        <f>IF(G176="","",VLOOKUP(G176,ARANCEL!$B$5:$D$121,2,FALSE))</f>
        <v xml:space="preserve">CORONA PERIFERICA CON PERNO MUÑON COLADO </v>
      </c>
      <c r="I176" s="121" t="s">
        <v>312</v>
      </c>
      <c r="J176" s="119">
        <v>1</v>
      </c>
      <c r="K176" s="196">
        <f>IF(G176="","",VLOOKUP(G176,ARANCEL!$B$5:$D$121,3,FALSE)*J176)</f>
        <v>32612</v>
      </c>
      <c r="L176" s="1229" t="s">
        <v>8256</v>
      </c>
      <c r="M176" s="1229">
        <v>4500265776</v>
      </c>
      <c r="N176" s="1229" t="s">
        <v>8955</v>
      </c>
    </row>
    <row r="177" spans="1:14" x14ac:dyDescent="0.25">
      <c r="A177" s="119" t="s">
        <v>305</v>
      </c>
      <c r="B177" s="164">
        <v>41620</v>
      </c>
      <c r="C177" s="118" t="s">
        <v>2357</v>
      </c>
      <c r="D177" s="119" t="s">
        <v>2293</v>
      </c>
      <c r="E177" s="141">
        <v>10166075</v>
      </c>
      <c r="F177" s="119">
        <v>11753</v>
      </c>
      <c r="G177" s="119">
        <v>2705003</v>
      </c>
      <c r="H177" s="120" t="str">
        <f>IF(G177="","",VLOOKUP(G177,ARANCEL!$B$5:$D$121,2,FALSE))</f>
        <v>INCRUSTACION ESTETICA (ART-GLASS O CERAMICA)</v>
      </c>
      <c r="I177" s="121" t="s">
        <v>308</v>
      </c>
      <c r="J177" s="119">
        <v>1</v>
      </c>
      <c r="K177" s="196">
        <f>IF(G177="","",VLOOKUP(G177,ARANCEL!$B$5:$D$121,3,FALSE)*J177)</f>
        <v>15676</v>
      </c>
      <c r="L177" s="1236" t="s">
        <v>597</v>
      </c>
      <c r="M177" s="1236">
        <v>4500211824</v>
      </c>
      <c r="N177" s="1236">
        <v>8218</v>
      </c>
    </row>
    <row r="178" spans="1:14" x14ac:dyDescent="0.25">
      <c r="A178" s="119" t="s">
        <v>305</v>
      </c>
      <c r="B178" s="164">
        <v>41789</v>
      </c>
      <c r="C178" s="118" t="s">
        <v>2357</v>
      </c>
      <c r="D178" s="119" t="s">
        <v>2323</v>
      </c>
      <c r="E178" s="141">
        <v>10204878</v>
      </c>
      <c r="F178" s="119">
        <v>26750640</v>
      </c>
      <c r="G178" s="119">
        <v>2704005</v>
      </c>
      <c r="H178" s="120" t="str">
        <f>IF(G178="","",VLOOKUP(G178,ARANCEL!$B$5:$D$121,2,FALSE))</f>
        <v>PROVISORIO</v>
      </c>
      <c r="I178" s="121" t="s">
        <v>335</v>
      </c>
      <c r="J178" s="119">
        <v>1</v>
      </c>
      <c r="K178" s="196">
        <f>IF(G178="","",VLOOKUP(G178,ARANCEL!$B$5:$D$121,3,FALSE)*J178)</f>
        <v>3250</v>
      </c>
      <c r="L178" s="1229" t="s">
        <v>5742</v>
      </c>
      <c r="M178" s="1229">
        <v>4500239672</v>
      </c>
      <c r="N178" s="1229" t="s">
        <v>5762</v>
      </c>
    </row>
    <row r="179" spans="1:14" x14ac:dyDescent="0.25">
      <c r="A179" s="169" t="s">
        <v>305</v>
      </c>
      <c r="B179" s="164">
        <v>41796</v>
      </c>
      <c r="C179" s="118" t="s">
        <v>2357</v>
      </c>
      <c r="D179" s="119" t="s">
        <v>2323</v>
      </c>
      <c r="E179" s="141">
        <v>10204878</v>
      </c>
      <c r="F179" s="119">
        <v>26750640</v>
      </c>
      <c r="G179" s="119">
        <v>2704003</v>
      </c>
      <c r="H179" s="120" t="str">
        <f>IF(G179="","",VLOOKUP(G179,ARANCEL!$B$5:$D$121,2,FALSE))</f>
        <v xml:space="preserve">CORONA PERIFERICA CON PERNO MUÑON COLADO </v>
      </c>
      <c r="I179" s="121" t="s">
        <v>335</v>
      </c>
      <c r="J179" s="119">
        <v>1</v>
      </c>
      <c r="K179" s="196">
        <f>IF(G179="","",VLOOKUP(G179,ARANCEL!$B$5:$D$121,3,FALSE)*J179)</f>
        <v>32612</v>
      </c>
      <c r="L179" s="1229" t="s">
        <v>5742</v>
      </c>
      <c r="M179" s="1229">
        <v>4500239672</v>
      </c>
      <c r="N179" s="1229" t="s">
        <v>5762</v>
      </c>
    </row>
    <row r="180" spans="1:14" x14ac:dyDescent="0.25">
      <c r="A180" s="119" t="s">
        <v>305</v>
      </c>
      <c r="B180" s="164">
        <v>41852</v>
      </c>
      <c r="C180" s="118" t="s">
        <v>2357</v>
      </c>
      <c r="D180" s="119" t="s">
        <v>2323</v>
      </c>
      <c r="E180" s="162">
        <v>10245097</v>
      </c>
      <c r="F180" s="119" t="s">
        <v>6567</v>
      </c>
      <c r="G180" s="119">
        <v>2704003</v>
      </c>
      <c r="H180" s="120" t="str">
        <f>IF(G180="","",VLOOKUP(G180,ARANCEL!$B$5:$D$121,2,FALSE))</f>
        <v xml:space="preserve">CORONA PERIFERICA CON PERNO MUÑON COLADO </v>
      </c>
      <c r="I180" s="121" t="s">
        <v>335</v>
      </c>
      <c r="J180" s="119">
        <v>1</v>
      </c>
      <c r="K180" s="122">
        <f>IF(G180="","",VLOOKUP(G180,ARANCEL!$B$5:$D$121,3,FALSE)*J180)</f>
        <v>32612</v>
      </c>
      <c r="L180" s="1229" t="s">
        <v>6905</v>
      </c>
      <c r="M180" s="1229">
        <v>4500250411</v>
      </c>
      <c r="N180" s="1229" t="s">
        <v>6913</v>
      </c>
    </row>
    <row r="181" spans="1:14" x14ac:dyDescent="0.25">
      <c r="A181" s="119" t="s">
        <v>305</v>
      </c>
      <c r="B181" s="164">
        <v>41852</v>
      </c>
      <c r="C181" s="118" t="s">
        <v>2357</v>
      </c>
      <c r="D181" s="119" t="s">
        <v>2323</v>
      </c>
      <c r="E181" s="162">
        <v>10245097</v>
      </c>
      <c r="F181" s="119" t="s">
        <v>6567</v>
      </c>
      <c r="G181" s="119">
        <v>2702048</v>
      </c>
      <c r="H181" s="120" t="str">
        <f>IF(G181="","",VLOOKUP(G181,ARANCEL!$B$5:$D$121,2,FALSE))</f>
        <v xml:space="preserve">SERVICIO LAB. IMPLANTE CORONA CEMENTADA/ATORNILLADA </v>
      </c>
      <c r="I181" s="121" t="s">
        <v>308</v>
      </c>
      <c r="J181" s="119">
        <v>1</v>
      </c>
      <c r="K181" s="122">
        <f>IF(G181="","",VLOOKUP(G181,ARANCEL!$B$5:$D$121,3,FALSE)*J181)</f>
        <v>43857</v>
      </c>
      <c r="L181" s="1229" t="s">
        <v>6905</v>
      </c>
      <c r="M181" s="1229">
        <v>4500250411</v>
      </c>
      <c r="N181" s="1229" t="s">
        <v>6913</v>
      </c>
    </row>
    <row r="182" spans="1:14" s="168" customFormat="1" x14ac:dyDescent="0.25">
      <c r="A182" s="119" t="s">
        <v>305</v>
      </c>
      <c r="B182" s="173">
        <v>41974</v>
      </c>
      <c r="C182" s="118" t="s">
        <v>7932</v>
      </c>
      <c r="D182" s="119" t="s">
        <v>100</v>
      </c>
      <c r="E182" s="141">
        <v>10286404</v>
      </c>
      <c r="F182" s="119">
        <v>28227334</v>
      </c>
      <c r="G182" s="119">
        <v>2707001</v>
      </c>
      <c r="H182" s="120" t="str">
        <f>IF(G182="","",VLOOKUP(G182,ARANCEL!$B$5:$D$121,2,FALSE))</f>
        <v xml:space="preserve">PLANO DE RELAJACION </v>
      </c>
      <c r="I182" s="121" t="s">
        <v>306</v>
      </c>
      <c r="J182" s="119">
        <v>1</v>
      </c>
      <c r="K182" s="196">
        <f>IF(G182="","",VLOOKUP(G182,ARANCEL!$B$5:$D$121,3,FALSE)*J182)</f>
        <v>9221</v>
      </c>
      <c r="L182" s="1349" t="s">
        <v>9431</v>
      </c>
      <c r="M182" s="1349">
        <v>4500269343</v>
      </c>
      <c r="N182" s="1349" t="s">
        <v>9460</v>
      </c>
    </row>
    <row r="183" spans="1:14" s="168" customFormat="1" x14ac:dyDescent="0.25">
      <c r="A183" s="119" t="s">
        <v>305</v>
      </c>
      <c r="B183" s="164">
        <v>41871</v>
      </c>
      <c r="C183" s="118" t="s">
        <v>6906</v>
      </c>
      <c r="D183" s="119" t="s">
        <v>86</v>
      </c>
      <c r="E183" s="141">
        <v>10246971</v>
      </c>
      <c r="F183" s="119">
        <v>28135956</v>
      </c>
      <c r="G183" s="119">
        <v>2704005</v>
      </c>
      <c r="H183" s="120" t="str">
        <f>IF(G183="","",VLOOKUP(G183,ARANCEL!$B$5:$D$121,2,FALSE))</f>
        <v>PROVISORIO</v>
      </c>
      <c r="I183" s="121" t="s">
        <v>325</v>
      </c>
      <c r="J183" s="119">
        <v>1</v>
      </c>
      <c r="K183" s="196">
        <f>IF(G183="","",VLOOKUP(G183,ARANCEL!$B$5:$D$121,3,FALSE)*J183)</f>
        <v>3250</v>
      </c>
      <c r="L183" s="1229" t="s">
        <v>6905</v>
      </c>
      <c r="M183" s="1229">
        <v>4500250411</v>
      </c>
      <c r="N183" s="1229" t="s">
        <v>6913</v>
      </c>
    </row>
    <row r="184" spans="1:14" x14ac:dyDescent="0.25">
      <c r="A184" s="119" t="s">
        <v>305</v>
      </c>
      <c r="B184" s="177">
        <v>41913</v>
      </c>
      <c r="C184" s="118" t="s">
        <v>7599</v>
      </c>
      <c r="D184" s="119" t="s">
        <v>7600</v>
      </c>
      <c r="E184" s="141">
        <v>10263714</v>
      </c>
      <c r="F184" s="119">
        <v>28079576</v>
      </c>
      <c r="G184" s="119">
        <v>2705003</v>
      </c>
      <c r="H184" s="120" t="str">
        <f>IF(G184="","",VLOOKUP(G184,ARANCEL!$B$5:$D$121,2,FALSE))</f>
        <v>INCRUSTACION ESTETICA (ART-GLASS O CERAMICA)</v>
      </c>
      <c r="I184" s="121" t="s">
        <v>318</v>
      </c>
      <c r="J184" s="119">
        <v>1</v>
      </c>
      <c r="K184" s="196">
        <f>IF(G184="","",VLOOKUP(G184,ARANCEL!$B$5:$D$121,3,FALSE)*J184)</f>
        <v>15676</v>
      </c>
      <c r="L184" s="1229" t="s">
        <v>8279</v>
      </c>
      <c r="M184" s="1229">
        <v>4500260874</v>
      </c>
      <c r="N184" s="1229" t="s">
        <v>8301</v>
      </c>
    </row>
    <row r="185" spans="1:14" x14ac:dyDescent="0.25">
      <c r="A185" s="119" t="s">
        <v>305</v>
      </c>
      <c r="B185" s="164">
        <v>41746</v>
      </c>
      <c r="C185" s="118" t="s">
        <v>4119</v>
      </c>
      <c r="D185" s="119" t="s">
        <v>86</v>
      </c>
      <c r="E185" s="141">
        <v>10190840</v>
      </c>
      <c r="F185" s="119">
        <v>16318</v>
      </c>
      <c r="G185" s="119">
        <v>2704005</v>
      </c>
      <c r="H185" s="120" t="str">
        <f>IF(G185="","",VLOOKUP(G185,ARANCEL!$B$5:$D$121,2,FALSE))</f>
        <v>PROVISORIO</v>
      </c>
      <c r="I185" s="121" t="s">
        <v>329</v>
      </c>
      <c r="J185" s="119">
        <v>1</v>
      </c>
      <c r="K185" s="196">
        <f>IF(G185="","",VLOOKUP(G185,ARANCEL!$B$5:$D$121,3,FALSE)*J185)</f>
        <v>3250</v>
      </c>
      <c r="L185" s="1229" t="s">
        <v>8279</v>
      </c>
      <c r="M185" s="1229">
        <v>4500259435</v>
      </c>
      <c r="N185" s="1229" t="s">
        <v>8291</v>
      </c>
    </row>
    <row r="186" spans="1:14" x14ac:dyDescent="0.25">
      <c r="A186" s="119" t="s">
        <v>305</v>
      </c>
      <c r="B186" s="164">
        <v>41746</v>
      </c>
      <c r="C186" s="118" t="s">
        <v>4119</v>
      </c>
      <c r="D186" s="119" t="s">
        <v>86</v>
      </c>
      <c r="E186" s="141">
        <v>10190840</v>
      </c>
      <c r="F186" s="119">
        <v>16318</v>
      </c>
      <c r="G186" s="119">
        <v>2704031</v>
      </c>
      <c r="H186" s="120" t="str">
        <f>IF(G186="","",VLOOKUP(G186,ARANCEL!$B$5:$D$121,2,FALSE))</f>
        <v xml:space="preserve">PERNO MUÑON METALICO </v>
      </c>
      <c r="I186" s="121" t="s">
        <v>329</v>
      </c>
      <c r="J186" s="119">
        <v>1</v>
      </c>
      <c r="K186" s="196">
        <f>IF(G186="","",VLOOKUP(G186,ARANCEL!$B$5:$D$121,3,FALSE)*J186)</f>
        <v>12246</v>
      </c>
      <c r="L186" s="1229" t="s">
        <v>8279</v>
      </c>
      <c r="M186" s="1229">
        <v>4500259435</v>
      </c>
      <c r="N186" s="1229" t="s">
        <v>8291</v>
      </c>
    </row>
    <row r="187" spans="1:14" x14ac:dyDescent="0.25">
      <c r="A187" s="119" t="s">
        <v>305</v>
      </c>
      <c r="B187" s="164">
        <v>41754</v>
      </c>
      <c r="C187" s="118" t="s">
        <v>4119</v>
      </c>
      <c r="D187" s="119" t="s">
        <v>86</v>
      </c>
      <c r="E187" s="141">
        <v>10192468</v>
      </c>
      <c r="F187" s="119">
        <v>16318</v>
      </c>
      <c r="G187" s="119">
        <v>2704016</v>
      </c>
      <c r="H187" s="120" t="str">
        <f>IF(G187="","",VLOOKUP(G187,ARANCEL!$B$5:$D$121,2,FALSE))</f>
        <v xml:space="preserve">CORONA PROCERA </v>
      </c>
      <c r="I187" s="121" t="s">
        <v>329</v>
      </c>
      <c r="J187" s="119">
        <v>1</v>
      </c>
      <c r="K187" s="196">
        <f>IF(G187="","",VLOOKUP(G187,ARANCEL!$B$5:$D$121,3,FALSE)*J187)</f>
        <v>58477</v>
      </c>
      <c r="L187" s="1229" t="s">
        <v>8279</v>
      </c>
      <c r="M187" s="1229">
        <v>4500259435</v>
      </c>
      <c r="N187" s="1229" t="s">
        <v>8291</v>
      </c>
    </row>
    <row r="188" spans="1:14" x14ac:dyDescent="0.25">
      <c r="A188" s="119" t="s">
        <v>305</v>
      </c>
      <c r="B188" s="164">
        <v>41852</v>
      </c>
      <c r="C188" s="118" t="s">
        <v>6859</v>
      </c>
      <c r="D188" s="119" t="s">
        <v>2323</v>
      </c>
      <c r="E188" s="141">
        <v>10252553</v>
      </c>
      <c r="F188" s="119">
        <v>27768092</v>
      </c>
      <c r="G188" s="119">
        <v>2704005</v>
      </c>
      <c r="H188" s="120" t="str">
        <f>IF(G188="","",VLOOKUP(G188,ARANCEL!$B$5:$D$121,2,FALSE))</f>
        <v>PROVISORIO</v>
      </c>
      <c r="I188" s="121" t="s">
        <v>308</v>
      </c>
      <c r="J188" s="119">
        <v>1</v>
      </c>
      <c r="K188" s="196">
        <f>IF(G188="","",VLOOKUP(G188,ARANCEL!$B$5:$D$121,3,FALSE)*J188)</f>
        <v>3250</v>
      </c>
      <c r="L188" s="1229" t="s">
        <v>7548</v>
      </c>
      <c r="M188" s="1229">
        <v>4500255821</v>
      </c>
      <c r="N188" s="1229">
        <v>10274</v>
      </c>
    </row>
    <row r="189" spans="1:14" x14ac:dyDescent="0.25">
      <c r="A189" s="119" t="s">
        <v>305</v>
      </c>
      <c r="B189" s="768">
        <v>41883</v>
      </c>
      <c r="C189" s="118" t="s">
        <v>6859</v>
      </c>
      <c r="D189" s="119" t="s">
        <v>2323</v>
      </c>
      <c r="E189" s="141">
        <v>10252553</v>
      </c>
      <c r="F189" s="119">
        <v>27768092</v>
      </c>
      <c r="G189" s="119">
        <v>2704003</v>
      </c>
      <c r="H189" s="120" t="str">
        <f>IF(G189="","",VLOOKUP(G189,ARANCEL!$B$5:$D$121,2,FALSE))</f>
        <v xml:space="preserve">CORONA PERIFERICA CON PERNO MUÑON COLADO </v>
      </c>
      <c r="I189" s="121" t="s">
        <v>308</v>
      </c>
      <c r="J189" s="119">
        <v>1</v>
      </c>
      <c r="K189" s="196">
        <f>IF(G189="","",VLOOKUP(G189,ARANCEL!$B$5:$D$121,3,FALSE)*J189)</f>
        <v>32612</v>
      </c>
      <c r="L189" s="1229" t="s">
        <v>7548</v>
      </c>
      <c r="M189" s="1229">
        <v>4500255821</v>
      </c>
      <c r="N189" s="1229">
        <v>10274</v>
      </c>
    </row>
    <row r="190" spans="1:14" x14ac:dyDescent="0.25">
      <c r="A190" s="119" t="s">
        <v>305</v>
      </c>
      <c r="B190" s="164">
        <v>41542</v>
      </c>
      <c r="C190" s="118" t="s">
        <v>2356</v>
      </c>
      <c r="D190" s="119" t="s">
        <v>2319</v>
      </c>
      <c r="E190" s="141">
        <v>10156048</v>
      </c>
      <c r="F190" s="119">
        <v>9844</v>
      </c>
      <c r="G190" s="119">
        <v>2704003</v>
      </c>
      <c r="H190" s="120" t="str">
        <f>IF(G190="","",VLOOKUP(G190,ARANCEL!$B$5:$D$121,2,FALSE))</f>
        <v xml:space="preserve">CORONA PERIFERICA CON PERNO MUÑON COLADO </v>
      </c>
      <c r="I190" s="121" t="s">
        <v>311</v>
      </c>
      <c r="J190" s="119">
        <v>1</v>
      </c>
      <c r="K190" s="196">
        <f>IF(G190="","",VLOOKUP(G190,ARANCEL!$B$5:$D$121,3,FALSE)*J190)</f>
        <v>32612</v>
      </c>
      <c r="L190" s="1236" t="s">
        <v>615</v>
      </c>
      <c r="M190" s="1236">
        <v>4500197602</v>
      </c>
      <c r="N190" s="1236">
        <v>7457</v>
      </c>
    </row>
    <row r="191" spans="1:14" x14ac:dyDescent="0.25">
      <c r="A191" s="119" t="s">
        <v>305</v>
      </c>
      <c r="B191" s="164">
        <v>41542</v>
      </c>
      <c r="C191" s="118" t="s">
        <v>2356</v>
      </c>
      <c r="D191" s="119" t="s">
        <v>2319</v>
      </c>
      <c r="E191" s="141">
        <v>10156048</v>
      </c>
      <c r="F191" s="119">
        <v>9844</v>
      </c>
      <c r="G191" s="119">
        <v>2704005</v>
      </c>
      <c r="H191" s="120" t="str">
        <f>IF(G191="","",VLOOKUP(G191,ARANCEL!$B$5:$D$121,2,FALSE))</f>
        <v>PROVISORIO</v>
      </c>
      <c r="I191" s="121" t="s">
        <v>311</v>
      </c>
      <c r="J191" s="119">
        <v>1</v>
      </c>
      <c r="K191" s="196">
        <f>IF(G191="","",VLOOKUP(G191,ARANCEL!$B$5:$D$121,3,FALSE)*J191)</f>
        <v>3250</v>
      </c>
      <c r="L191" s="1236" t="s">
        <v>615</v>
      </c>
      <c r="M191" s="1236">
        <v>4500197602</v>
      </c>
      <c r="N191" s="1236">
        <v>7457</v>
      </c>
    </row>
    <row r="192" spans="1:14" x14ac:dyDescent="0.25">
      <c r="A192" s="119" t="s">
        <v>305</v>
      </c>
      <c r="B192" s="164">
        <v>41944</v>
      </c>
      <c r="C192" s="118" t="s">
        <v>8582</v>
      </c>
      <c r="D192" s="119" t="s">
        <v>86</v>
      </c>
      <c r="E192" s="141">
        <v>10287358</v>
      </c>
      <c r="F192" s="119">
        <v>29696464</v>
      </c>
      <c r="G192" s="119">
        <v>2704005</v>
      </c>
      <c r="H192" s="120" t="str">
        <f>IF(G192="","",VLOOKUP(G192,ARANCEL!$B$5:$D$121,2,FALSE))</f>
        <v>PROVISORIO</v>
      </c>
      <c r="I192" s="121" t="s">
        <v>312</v>
      </c>
      <c r="J192" s="119">
        <v>1</v>
      </c>
      <c r="K192" s="196">
        <f>IF(G192="","",VLOOKUP(G192,ARANCEL!$B$5:$D$121,3,FALSE)*J192)</f>
        <v>3250</v>
      </c>
      <c r="L192" s="1229" t="s">
        <v>8256</v>
      </c>
      <c r="M192" s="1229">
        <v>4500265776</v>
      </c>
      <c r="N192" s="1229" t="s">
        <v>8955</v>
      </c>
    </row>
    <row r="193" spans="1:14" x14ac:dyDescent="0.25">
      <c r="A193" s="169" t="s">
        <v>305</v>
      </c>
      <c r="B193" s="164">
        <v>41944</v>
      </c>
      <c r="C193" s="118" t="s">
        <v>8582</v>
      </c>
      <c r="D193" s="119" t="s">
        <v>86</v>
      </c>
      <c r="E193" s="141">
        <v>10287358</v>
      </c>
      <c r="F193" s="119">
        <v>29696464</v>
      </c>
      <c r="G193" s="119">
        <v>2704003</v>
      </c>
      <c r="H193" s="120" t="str">
        <f>IF(G193="","",VLOOKUP(G193,ARANCEL!$B$5:$D$121,2,FALSE))</f>
        <v xml:space="preserve">CORONA PERIFERICA CON PERNO MUÑON COLADO </v>
      </c>
      <c r="I193" s="121" t="s">
        <v>312</v>
      </c>
      <c r="J193" s="119">
        <v>1</v>
      </c>
      <c r="K193" s="196">
        <f>IF(G193="","",VLOOKUP(G193,ARANCEL!$B$5:$D$121,3,FALSE)*J193)</f>
        <v>32612</v>
      </c>
      <c r="L193" s="1229" t="s">
        <v>8256</v>
      </c>
      <c r="M193" s="1229">
        <v>4500265776</v>
      </c>
      <c r="N193" s="1229" t="s">
        <v>8955</v>
      </c>
    </row>
    <row r="194" spans="1:14" x14ac:dyDescent="0.25">
      <c r="A194" s="119" t="s">
        <v>305</v>
      </c>
      <c r="B194" s="164">
        <v>41944</v>
      </c>
      <c r="C194" s="118" t="s">
        <v>8582</v>
      </c>
      <c r="D194" s="119" t="s">
        <v>86</v>
      </c>
      <c r="E194" s="141">
        <v>10287358</v>
      </c>
      <c r="F194" s="119">
        <v>29696464</v>
      </c>
      <c r="G194" s="119">
        <v>2705003</v>
      </c>
      <c r="H194" s="120" t="str">
        <f>IF(G194="","",VLOOKUP(G194,ARANCEL!$B$5:$D$121,2,FALSE))</f>
        <v>INCRUSTACION ESTETICA (ART-GLASS O CERAMICA)</v>
      </c>
      <c r="I194" s="121" t="s">
        <v>308</v>
      </c>
      <c r="J194" s="119">
        <v>1</v>
      </c>
      <c r="K194" s="196">
        <f>IF(G194="","",VLOOKUP(G194,ARANCEL!$B$5:$D$121,3,FALSE)*J194)</f>
        <v>15676</v>
      </c>
      <c r="L194" s="1229" t="s">
        <v>8256</v>
      </c>
      <c r="M194" s="1229">
        <v>4500265776</v>
      </c>
      <c r="N194" s="1229" t="s">
        <v>8955</v>
      </c>
    </row>
    <row r="195" spans="1:14" x14ac:dyDescent="0.25">
      <c r="A195" s="119" t="s">
        <v>313</v>
      </c>
      <c r="B195" s="164">
        <v>41974</v>
      </c>
      <c r="C195" s="118" t="s">
        <v>8582</v>
      </c>
      <c r="D195" s="119" t="s">
        <v>86</v>
      </c>
      <c r="E195" s="141">
        <v>10302222</v>
      </c>
      <c r="F195" s="119">
        <v>29696464</v>
      </c>
      <c r="G195" s="119">
        <v>2704005</v>
      </c>
      <c r="H195" s="120" t="str">
        <f>IF(G195="","",VLOOKUP(G195,ARANCEL!$B$5:$D$121,2,FALSE))</f>
        <v>PROVISORIO</v>
      </c>
      <c r="I195" s="121"/>
      <c r="J195" s="119">
        <v>1</v>
      </c>
      <c r="K195" s="196">
        <f>IF(G195="","",VLOOKUP(G195,ARANCEL!$B$5:$D$121,3,FALSE)*J195)</f>
        <v>3250</v>
      </c>
      <c r="L195" s="1349" t="s">
        <v>9431</v>
      </c>
      <c r="M195" s="1349">
        <v>4500269343</v>
      </c>
      <c r="N195" s="1349" t="s">
        <v>9460</v>
      </c>
    </row>
    <row r="196" spans="1:14" x14ac:dyDescent="0.25">
      <c r="A196" s="119" t="s">
        <v>305</v>
      </c>
      <c r="B196" s="164">
        <v>41974</v>
      </c>
      <c r="C196" s="118" t="s">
        <v>8582</v>
      </c>
      <c r="D196" s="119" t="s">
        <v>86</v>
      </c>
      <c r="E196" s="141">
        <v>10302222</v>
      </c>
      <c r="F196" s="119">
        <v>29696464</v>
      </c>
      <c r="G196" s="119">
        <v>2704003</v>
      </c>
      <c r="H196" s="120" t="str">
        <f>IF(G196="","",VLOOKUP(G196,ARANCEL!$B$5:$D$121,2,FALSE))</f>
        <v xml:space="preserve">CORONA PERIFERICA CON PERNO MUÑON COLADO </v>
      </c>
      <c r="I196" s="121" t="s">
        <v>312</v>
      </c>
      <c r="J196" s="119">
        <v>1</v>
      </c>
      <c r="K196" s="196">
        <f>IF(G196="","",VLOOKUP(G196,ARANCEL!$B$5:$D$121,3,FALSE)*J196)</f>
        <v>32612</v>
      </c>
      <c r="L196" s="1349" t="s">
        <v>9431</v>
      </c>
      <c r="M196" s="1349">
        <v>4500269343</v>
      </c>
      <c r="N196" s="1349" t="s">
        <v>9460</v>
      </c>
    </row>
    <row r="197" spans="1:14" x14ac:dyDescent="0.25">
      <c r="A197" s="119" t="s">
        <v>305</v>
      </c>
      <c r="B197" s="164">
        <v>41529</v>
      </c>
      <c r="C197" s="118" t="s">
        <v>2355</v>
      </c>
      <c r="D197" s="119" t="s">
        <v>1987</v>
      </c>
      <c r="E197" s="141">
        <v>10155322</v>
      </c>
      <c r="F197" s="119">
        <v>10374</v>
      </c>
      <c r="G197" s="119">
        <v>2704005</v>
      </c>
      <c r="H197" s="120" t="str">
        <f>IF(G197="","",VLOOKUP(G197,ARANCEL!$B$5:$D$121,2,FALSE))</f>
        <v>PROVISORIO</v>
      </c>
      <c r="I197" s="121" t="s">
        <v>325</v>
      </c>
      <c r="J197" s="119">
        <v>1</v>
      </c>
      <c r="K197" s="196">
        <f>IF(G197="","",VLOOKUP(G197,ARANCEL!$B$5:$D$121,3,FALSE)*J197)</f>
        <v>3250</v>
      </c>
      <c r="L197" s="1236" t="s">
        <v>615</v>
      </c>
      <c r="M197" s="1236">
        <v>4500197602</v>
      </c>
      <c r="N197" s="1236">
        <v>7457</v>
      </c>
    </row>
    <row r="198" spans="1:14" x14ac:dyDescent="0.25">
      <c r="A198" s="119" t="s">
        <v>305</v>
      </c>
      <c r="B198" s="164">
        <v>41529</v>
      </c>
      <c r="C198" s="118" t="s">
        <v>2355</v>
      </c>
      <c r="D198" s="119" t="s">
        <v>1987</v>
      </c>
      <c r="E198" s="141">
        <v>10155322</v>
      </c>
      <c r="F198" s="119">
        <v>10374</v>
      </c>
      <c r="G198" s="119">
        <v>2704003</v>
      </c>
      <c r="H198" s="120" t="str">
        <f>IF(G198="","",VLOOKUP(G198,ARANCEL!$B$5:$D$121,2,FALSE))</f>
        <v xml:space="preserve">CORONA PERIFERICA CON PERNO MUÑON COLADO </v>
      </c>
      <c r="I198" s="121" t="s">
        <v>325</v>
      </c>
      <c r="J198" s="119">
        <v>1</v>
      </c>
      <c r="K198" s="196">
        <f>IF(G198="","",VLOOKUP(G198,ARANCEL!$B$5:$D$121,3,FALSE)*J198)</f>
        <v>32612</v>
      </c>
      <c r="L198" s="1236" t="s">
        <v>615</v>
      </c>
      <c r="M198" s="1236">
        <v>4500197602</v>
      </c>
      <c r="N198" s="1236">
        <v>7457</v>
      </c>
    </row>
    <row r="199" spans="1:14" x14ac:dyDescent="0.25">
      <c r="A199" s="119" t="s">
        <v>305</v>
      </c>
      <c r="B199" s="164">
        <v>41774</v>
      </c>
      <c r="C199" s="118" t="s">
        <v>4667</v>
      </c>
      <c r="D199" s="119" t="s">
        <v>90</v>
      </c>
      <c r="E199" s="141">
        <v>10199300</v>
      </c>
      <c r="F199" s="119">
        <v>9023</v>
      </c>
      <c r="G199" s="119">
        <v>2705003</v>
      </c>
      <c r="H199" s="120" t="str">
        <f>IF(G199="","",VLOOKUP(G199,ARANCEL!$B$5:$D$121,2,FALSE))</f>
        <v>INCRUSTACION ESTETICA (ART-GLASS O CERAMICA)</v>
      </c>
      <c r="I199" s="121" t="s">
        <v>337</v>
      </c>
      <c r="J199" s="119">
        <v>1</v>
      </c>
      <c r="K199" s="196">
        <f>IF(G199="","",VLOOKUP(G199,ARANCEL!$B$5:$D$121,3,FALSE)*J199)</f>
        <v>15676</v>
      </c>
      <c r="L199" s="1229" t="s">
        <v>5292</v>
      </c>
      <c r="M199" s="1229">
        <v>4500235536</v>
      </c>
      <c r="N199" s="1229">
        <v>9455</v>
      </c>
    </row>
    <row r="200" spans="1:14" x14ac:dyDescent="0.25">
      <c r="A200" s="119" t="s">
        <v>606</v>
      </c>
      <c r="B200" s="164">
        <v>41774</v>
      </c>
      <c r="C200" s="118" t="s">
        <v>4667</v>
      </c>
      <c r="D200" s="119" t="s">
        <v>90</v>
      </c>
      <c r="E200" s="141">
        <v>10199300</v>
      </c>
      <c r="F200" s="119">
        <v>9023</v>
      </c>
      <c r="G200" s="119">
        <v>2704002</v>
      </c>
      <c r="H200" s="120" t="str">
        <f>IF(G200="","",VLOOKUP(G200,ARANCEL!$B$5:$D$121,2,FALSE))</f>
        <v xml:space="preserve">CORONA PERIFERICA </v>
      </c>
      <c r="I200" s="121" t="s">
        <v>4697</v>
      </c>
      <c r="J200" s="119">
        <v>2</v>
      </c>
      <c r="K200" s="196">
        <f>IF(G200="","",VLOOKUP(G200,ARANCEL!$B$5:$D$121,3,FALSE)*J200)</f>
        <v>51730</v>
      </c>
      <c r="L200" s="1229" t="s">
        <v>5292</v>
      </c>
      <c r="M200" s="1229">
        <v>4500235536</v>
      </c>
      <c r="N200" s="1229">
        <v>9455</v>
      </c>
    </row>
    <row r="201" spans="1:14" x14ac:dyDescent="0.25">
      <c r="A201" s="119" t="s">
        <v>305</v>
      </c>
      <c r="B201" s="164">
        <v>41842</v>
      </c>
      <c r="C201" s="118" t="s">
        <v>6049</v>
      </c>
      <c r="D201" s="119" t="s">
        <v>2323</v>
      </c>
      <c r="E201" s="141">
        <v>10231462</v>
      </c>
      <c r="F201" s="119">
        <v>14465</v>
      </c>
      <c r="G201" s="119">
        <v>2702048</v>
      </c>
      <c r="H201" s="120" t="str">
        <f>IF(G201="","",VLOOKUP(G201,ARANCEL!$B$5:$D$121,2,FALSE))</f>
        <v xml:space="preserve">SERVICIO LAB. IMPLANTE CORONA CEMENTADA/ATORNILLADA </v>
      </c>
      <c r="I201" s="121" t="s">
        <v>325</v>
      </c>
      <c r="J201" s="119">
        <v>1</v>
      </c>
      <c r="K201" s="196">
        <f>IF(G201="","",VLOOKUP(G201,ARANCEL!$B$5:$D$121,3,FALSE)*J201)</f>
        <v>43857</v>
      </c>
      <c r="L201" s="1229" t="s">
        <v>6017</v>
      </c>
      <c r="M201" s="1229">
        <v>4500245629</v>
      </c>
      <c r="N201" s="1229">
        <v>9822</v>
      </c>
    </row>
    <row r="202" spans="1:14" x14ac:dyDescent="0.25">
      <c r="A202" s="119" t="s">
        <v>305</v>
      </c>
      <c r="B202" s="164">
        <v>41412</v>
      </c>
      <c r="C202" s="118" t="s">
        <v>2354</v>
      </c>
      <c r="D202" s="119" t="s">
        <v>86</v>
      </c>
      <c r="E202" s="141">
        <v>10143068</v>
      </c>
      <c r="F202" s="119">
        <v>6624</v>
      </c>
      <c r="G202" s="119">
        <v>2705003</v>
      </c>
      <c r="H202" s="120" t="str">
        <f>IF(G202="","",VLOOKUP(G202,ARANCEL!$B$5:$D$121,2,FALSE))</f>
        <v>INCRUSTACION ESTETICA (ART-GLASS O CERAMICA)</v>
      </c>
      <c r="I202" s="121" t="s">
        <v>326</v>
      </c>
      <c r="J202" s="119">
        <v>1</v>
      </c>
      <c r="K202" s="196">
        <f>IF(G202="","",VLOOKUP(G202,ARANCEL!$B$5:$D$121,3,FALSE)*J202)</f>
        <v>15676</v>
      </c>
      <c r="L202" s="1236" t="s">
        <v>605</v>
      </c>
      <c r="M202" s="1236" t="s">
        <v>2300</v>
      </c>
      <c r="N202" s="1236">
        <v>6614</v>
      </c>
    </row>
    <row r="203" spans="1:14" x14ac:dyDescent="0.25">
      <c r="A203" s="119" t="s">
        <v>305</v>
      </c>
      <c r="B203" s="164">
        <v>41522</v>
      </c>
      <c r="C203" s="118" t="s">
        <v>2353</v>
      </c>
      <c r="D203" s="119" t="s">
        <v>1987</v>
      </c>
      <c r="E203" s="141">
        <v>10154750</v>
      </c>
      <c r="F203" s="119">
        <v>9597</v>
      </c>
      <c r="G203" s="119">
        <v>2704031</v>
      </c>
      <c r="H203" s="120" t="str">
        <f>IF(G203="","",VLOOKUP(G203,ARANCEL!$B$5:$D$121,2,FALSE))</f>
        <v xml:space="preserve">PERNO MUÑON METALICO </v>
      </c>
      <c r="I203" s="121" t="s">
        <v>309</v>
      </c>
      <c r="J203" s="119">
        <v>1</v>
      </c>
      <c r="K203" s="196">
        <f>IF(G203="","",VLOOKUP(G203,ARANCEL!$B$5:$D$121,3,FALSE)*J203)</f>
        <v>12246</v>
      </c>
      <c r="L203" s="1236" t="s">
        <v>615</v>
      </c>
      <c r="M203" s="1236">
        <v>4500197602</v>
      </c>
      <c r="N203" s="1236">
        <v>7457</v>
      </c>
    </row>
    <row r="204" spans="1:14" x14ac:dyDescent="0.25">
      <c r="A204" s="119" t="s">
        <v>305</v>
      </c>
      <c r="B204" s="164">
        <v>41522</v>
      </c>
      <c r="C204" s="118" t="s">
        <v>2353</v>
      </c>
      <c r="D204" s="119" t="s">
        <v>1987</v>
      </c>
      <c r="E204" s="141">
        <v>10154750</v>
      </c>
      <c r="F204" s="119">
        <v>9597</v>
      </c>
      <c r="G204" s="119">
        <v>2704016</v>
      </c>
      <c r="H204" s="120" t="str">
        <f>IF(G204="","",VLOOKUP(G204,ARANCEL!$B$5:$D$121,2,FALSE))</f>
        <v xml:space="preserve">CORONA PROCERA </v>
      </c>
      <c r="I204" s="121" t="s">
        <v>309</v>
      </c>
      <c r="J204" s="119">
        <v>1</v>
      </c>
      <c r="K204" s="196">
        <f>IF(G204="","",VLOOKUP(G204,ARANCEL!$B$5:$D$121,3,FALSE)*J204)</f>
        <v>58477</v>
      </c>
      <c r="L204" s="1236" t="s">
        <v>615</v>
      </c>
      <c r="M204" s="1236">
        <v>4500197602</v>
      </c>
      <c r="N204" s="1236">
        <v>7457</v>
      </c>
    </row>
    <row r="205" spans="1:14" x14ac:dyDescent="0.25">
      <c r="A205" s="119" t="s">
        <v>305</v>
      </c>
      <c r="B205" s="164">
        <v>41547</v>
      </c>
      <c r="C205" s="118" t="s">
        <v>2246</v>
      </c>
      <c r="D205" s="119" t="s">
        <v>86</v>
      </c>
      <c r="E205" s="141">
        <v>10156496</v>
      </c>
      <c r="F205" s="119">
        <v>10084</v>
      </c>
      <c r="G205" s="119">
        <v>2705003</v>
      </c>
      <c r="H205" s="120" t="str">
        <f>IF(G205="","",VLOOKUP(G205,ARANCEL!$B$5:$D$121,2,FALSE))</f>
        <v>INCRUSTACION ESTETICA (ART-GLASS O CERAMICA)</v>
      </c>
      <c r="I205" s="121" t="s">
        <v>618</v>
      </c>
      <c r="J205" s="119">
        <v>1</v>
      </c>
      <c r="K205" s="196">
        <f>IF(G205="","",VLOOKUP(G205,ARANCEL!$B$5:$D$121,3,FALSE)*J205)</f>
        <v>15676</v>
      </c>
      <c r="L205" s="1236" t="s">
        <v>615</v>
      </c>
      <c r="M205" s="1236">
        <v>4500197602</v>
      </c>
      <c r="N205" s="1236">
        <v>7457</v>
      </c>
    </row>
    <row r="206" spans="1:14" x14ac:dyDescent="0.25">
      <c r="A206" s="119" t="s">
        <v>305</v>
      </c>
      <c r="B206" s="164">
        <v>41703</v>
      </c>
      <c r="C206" s="118" t="s">
        <v>3219</v>
      </c>
      <c r="D206" s="119" t="s">
        <v>2319</v>
      </c>
      <c r="E206" s="141">
        <v>10179963</v>
      </c>
      <c r="F206" s="119">
        <v>13595</v>
      </c>
      <c r="G206" s="119">
        <v>2704031</v>
      </c>
      <c r="H206" s="120" t="str">
        <f>IF(G206="","",VLOOKUP(G206,ARANCEL!$B$5:$D$121,2,FALSE))</f>
        <v xml:space="preserve">PERNO MUÑON METALICO </v>
      </c>
      <c r="I206" s="121" t="s">
        <v>319</v>
      </c>
      <c r="J206" s="119">
        <v>1</v>
      </c>
      <c r="K206" s="196">
        <f>IF(G206="","",VLOOKUP(G206,ARANCEL!$B$5:$D$121,3,FALSE)*J206)</f>
        <v>12246</v>
      </c>
      <c r="L206" s="1229" t="s">
        <v>8279</v>
      </c>
      <c r="M206" s="1229">
        <v>4500259435</v>
      </c>
      <c r="N206" s="1229" t="s">
        <v>8291</v>
      </c>
    </row>
    <row r="207" spans="1:14" x14ac:dyDescent="0.25">
      <c r="A207" s="119" t="s">
        <v>305</v>
      </c>
      <c r="B207" s="164">
        <v>41703</v>
      </c>
      <c r="C207" s="118" t="s">
        <v>3219</v>
      </c>
      <c r="D207" s="119" t="s">
        <v>2319</v>
      </c>
      <c r="E207" s="141">
        <v>10179963</v>
      </c>
      <c r="F207" s="119">
        <v>13595</v>
      </c>
      <c r="G207" s="119">
        <v>2704002</v>
      </c>
      <c r="H207" s="120" t="str">
        <f>IF(G207="","",VLOOKUP(G207,ARANCEL!$B$5:$D$121,2,FALSE))</f>
        <v xml:space="preserve">CORONA PERIFERICA </v>
      </c>
      <c r="I207" s="121" t="s">
        <v>319</v>
      </c>
      <c r="J207" s="119">
        <v>1</v>
      </c>
      <c r="K207" s="196">
        <f>IF(G207="","",VLOOKUP(G207,ARANCEL!$B$5:$D$121,3,FALSE)*J207)</f>
        <v>25865</v>
      </c>
      <c r="L207" s="1229" t="s">
        <v>8279</v>
      </c>
      <c r="M207" s="1229">
        <v>4500259435</v>
      </c>
      <c r="N207" s="1229" t="s">
        <v>8291</v>
      </c>
    </row>
    <row r="208" spans="1:14" x14ac:dyDescent="0.25">
      <c r="A208" s="119" t="s">
        <v>305</v>
      </c>
      <c r="B208" s="164">
        <v>41495</v>
      </c>
      <c r="C208" s="118" t="s">
        <v>1751</v>
      </c>
      <c r="D208" s="119" t="s">
        <v>86</v>
      </c>
      <c r="E208" s="141">
        <v>10151493</v>
      </c>
      <c r="F208" s="119">
        <v>9013</v>
      </c>
      <c r="G208" s="119">
        <v>2704005</v>
      </c>
      <c r="H208" s="120" t="str">
        <f>IF(G208="","",VLOOKUP(G208,ARANCEL!$B$5:$D$121,2,FALSE))</f>
        <v>PROVISORIO</v>
      </c>
      <c r="I208" s="121" t="s">
        <v>319</v>
      </c>
      <c r="J208" s="119">
        <v>1</v>
      </c>
      <c r="K208" s="196">
        <f>IF(G208="","",VLOOKUP(G208,ARANCEL!$B$5:$D$121,3,FALSE)*J208)</f>
        <v>3250</v>
      </c>
      <c r="L208" s="1236" t="s">
        <v>614</v>
      </c>
      <c r="M208" s="1236">
        <v>4500193105</v>
      </c>
      <c r="N208" s="1236">
        <v>7286</v>
      </c>
    </row>
    <row r="209" spans="1:14" x14ac:dyDescent="0.25">
      <c r="A209" s="119" t="s">
        <v>305</v>
      </c>
      <c r="B209" s="164">
        <v>41495</v>
      </c>
      <c r="C209" s="118" t="s">
        <v>1751</v>
      </c>
      <c r="D209" s="119" t="s">
        <v>86</v>
      </c>
      <c r="E209" s="141">
        <v>10151493</v>
      </c>
      <c r="F209" s="119">
        <v>9013</v>
      </c>
      <c r="G209" s="119">
        <v>2704031</v>
      </c>
      <c r="H209" s="120" t="str">
        <f>IF(G209="","",VLOOKUP(G209,ARANCEL!$B$5:$D$121,2,FALSE))</f>
        <v xml:space="preserve">PERNO MUÑON METALICO </v>
      </c>
      <c r="I209" s="121" t="s">
        <v>319</v>
      </c>
      <c r="J209" s="119">
        <v>1</v>
      </c>
      <c r="K209" s="196">
        <f>IF(G209="","",VLOOKUP(G209,ARANCEL!$B$5:$D$121,3,FALSE)*J209)</f>
        <v>12246</v>
      </c>
      <c r="L209" s="1236" t="s">
        <v>614</v>
      </c>
      <c r="M209" s="1236">
        <v>4500193105</v>
      </c>
      <c r="N209" s="1236">
        <v>7286</v>
      </c>
    </row>
    <row r="210" spans="1:14" x14ac:dyDescent="0.25">
      <c r="A210" s="119" t="s">
        <v>305</v>
      </c>
      <c r="B210" s="164">
        <v>41495</v>
      </c>
      <c r="C210" s="118" t="s">
        <v>1751</v>
      </c>
      <c r="D210" s="119" t="s">
        <v>86</v>
      </c>
      <c r="E210" s="141">
        <v>10151493</v>
      </c>
      <c r="F210" s="119">
        <v>9013</v>
      </c>
      <c r="G210" s="119">
        <v>2704002</v>
      </c>
      <c r="H210" s="120" t="str">
        <f>IF(G210="","",VLOOKUP(G210,ARANCEL!$B$5:$D$121,2,FALSE))</f>
        <v xml:space="preserve">CORONA PERIFERICA </v>
      </c>
      <c r="I210" s="121" t="s">
        <v>319</v>
      </c>
      <c r="J210" s="119">
        <v>1</v>
      </c>
      <c r="K210" s="196">
        <f>IF(G210="","",VLOOKUP(G210,ARANCEL!$B$5:$D$121,3,FALSE)*J210)</f>
        <v>25865</v>
      </c>
      <c r="L210" s="1236" t="s">
        <v>614</v>
      </c>
      <c r="M210" s="1236">
        <v>4500193105</v>
      </c>
      <c r="N210" s="1236">
        <v>7286</v>
      </c>
    </row>
    <row r="211" spans="1:14" x14ac:dyDescent="0.25">
      <c r="A211" s="119" t="s">
        <v>305</v>
      </c>
      <c r="B211" s="164">
        <v>41542</v>
      </c>
      <c r="C211" s="118" t="s">
        <v>1751</v>
      </c>
      <c r="D211" s="119" t="s">
        <v>86</v>
      </c>
      <c r="E211" s="141">
        <v>10156281</v>
      </c>
      <c r="F211" s="119">
        <v>10388</v>
      </c>
      <c r="G211" s="119">
        <v>2704002</v>
      </c>
      <c r="H211" s="120" t="str">
        <f>IF(G211="","",VLOOKUP(G211,ARANCEL!$B$5:$D$121,2,FALSE))</f>
        <v xml:space="preserve">CORONA PERIFERICA </v>
      </c>
      <c r="I211" s="121" t="s">
        <v>335</v>
      </c>
      <c r="J211" s="119">
        <v>1</v>
      </c>
      <c r="K211" s="196">
        <f>IF(G211="","",VLOOKUP(G211,ARANCEL!$B$5:$D$121,3,FALSE)*J211)</f>
        <v>25865</v>
      </c>
      <c r="L211" s="1236" t="s">
        <v>615</v>
      </c>
      <c r="M211" s="1236">
        <v>4500197602</v>
      </c>
      <c r="N211" s="1236">
        <v>7457</v>
      </c>
    </row>
    <row r="212" spans="1:14" x14ac:dyDescent="0.25">
      <c r="A212" s="119" t="s">
        <v>313</v>
      </c>
      <c r="B212" s="164">
        <v>41542</v>
      </c>
      <c r="C212" s="118" t="s">
        <v>1751</v>
      </c>
      <c r="D212" s="119" t="s">
        <v>86</v>
      </c>
      <c r="E212" s="141">
        <v>10156281</v>
      </c>
      <c r="F212" s="119">
        <v>10388</v>
      </c>
      <c r="G212" s="119">
        <v>2704005</v>
      </c>
      <c r="H212" s="120" t="str">
        <f>IF(G212="","",VLOOKUP(G212,ARANCEL!$B$5:$D$121,2,FALSE))</f>
        <v>PROVISORIO</v>
      </c>
      <c r="I212" s="121"/>
      <c r="J212" s="119">
        <v>1</v>
      </c>
      <c r="K212" s="196">
        <f>IF(G212="","",VLOOKUP(G212,ARANCEL!$B$5:$D$121,3,FALSE)*J212)</f>
        <v>3250</v>
      </c>
      <c r="L212" s="1236" t="s">
        <v>615</v>
      </c>
      <c r="M212" s="1236">
        <v>4500197602</v>
      </c>
      <c r="N212" s="1236">
        <v>7457</v>
      </c>
    </row>
    <row r="213" spans="1:14" x14ac:dyDescent="0.25">
      <c r="A213" s="119" t="s">
        <v>313</v>
      </c>
      <c r="B213" s="164">
        <v>41542</v>
      </c>
      <c r="C213" s="118" t="s">
        <v>1751</v>
      </c>
      <c r="D213" s="119" t="s">
        <v>86</v>
      </c>
      <c r="E213" s="141">
        <v>10156281</v>
      </c>
      <c r="F213" s="119">
        <v>10388</v>
      </c>
      <c r="G213" s="119">
        <v>2704031</v>
      </c>
      <c r="H213" s="120" t="str">
        <f>IF(G213="","",VLOOKUP(G213,ARANCEL!$B$5:$D$121,2,FALSE))</f>
        <v xml:space="preserve">PERNO MUÑON METALICO </v>
      </c>
      <c r="I213" s="121"/>
      <c r="J213" s="119">
        <v>1</v>
      </c>
      <c r="K213" s="196">
        <f>IF(G213="","",VLOOKUP(G213,ARANCEL!$B$5:$D$121,3,FALSE)*J213)</f>
        <v>12246</v>
      </c>
      <c r="L213" s="1236" t="s">
        <v>615</v>
      </c>
      <c r="M213" s="1236">
        <v>4500197602</v>
      </c>
      <c r="N213" s="1236">
        <v>7457</v>
      </c>
    </row>
    <row r="214" spans="1:14" x14ac:dyDescent="0.25">
      <c r="A214" s="119" t="s">
        <v>305</v>
      </c>
      <c r="B214" s="164">
        <v>41584</v>
      </c>
      <c r="C214" s="118" t="s">
        <v>2352</v>
      </c>
      <c r="D214" s="119" t="s">
        <v>2298</v>
      </c>
      <c r="E214" s="141">
        <v>10161525</v>
      </c>
      <c r="F214" s="119">
        <v>10193</v>
      </c>
      <c r="G214" s="119">
        <v>2704005</v>
      </c>
      <c r="H214" s="120" t="str">
        <f>IF(G214="","",VLOOKUP(G214,ARANCEL!$B$5:$D$121,2,FALSE))</f>
        <v>PROVISORIO</v>
      </c>
      <c r="I214" s="121" t="s">
        <v>368</v>
      </c>
      <c r="J214" s="119">
        <v>3</v>
      </c>
      <c r="K214" s="196">
        <f>IF(G214="","",VLOOKUP(G214,ARANCEL!$B$5:$D$121,3,FALSE)*J214)</f>
        <v>9750</v>
      </c>
      <c r="L214" s="1229" t="s">
        <v>602</v>
      </c>
      <c r="M214" s="1229">
        <v>4500207258</v>
      </c>
      <c r="N214" s="1229">
        <v>7973</v>
      </c>
    </row>
    <row r="215" spans="1:14" x14ac:dyDescent="0.25">
      <c r="A215" s="119" t="s">
        <v>313</v>
      </c>
      <c r="B215" s="164">
        <v>41584</v>
      </c>
      <c r="C215" s="118" t="s">
        <v>2352</v>
      </c>
      <c r="D215" s="119" t="s">
        <v>2298</v>
      </c>
      <c r="E215" s="141">
        <v>10161525</v>
      </c>
      <c r="F215" s="119">
        <v>10193</v>
      </c>
      <c r="G215" s="119">
        <v>2704012</v>
      </c>
      <c r="H215" s="120" t="str">
        <f>IF(G215="","",VLOOKUP(G215,ARANCEL!$B$5:$D$121,2,FALSE))</f>
        <v xml:space="preserve">INTERMEDIARIO O PONTICO </v>
      </c>
      <c r="I215" s="121" t="s">
        <v>337</v>
      </c>
      <c r="J215" s="119">
        <v>1</v>
      </c>
      <c r="K215" s="196">
        <f>IF(G215="","",VLOOKUP(G215,ARANCEL!$B$5:$D$121,3,FALSE)*J215)</f>
        <v>25122</v>
      </c>
      <c r="L215" s="1229" t="s">
        <v>602</v>
      </c>
      <c r="M215" s="1229">
        <v>4500207258</v>
      </c>
      <c r="N215" s="1229">
        <v>7973</v>
      </c>
    </row>
    <row r="216" spans="1:14" x14ac:dyDescent="0.25">
      <c r="A216" s="119" t="s">
        <v>305</v>
      </c>
      <c r="B216" s="164">
        <v>41584</v>
      </c>
      <c r="C216" s="118" t="s">
        <v>2352</v>
      </c>
      <c r="D216" s="119" t="s">
        <v>2298</v>
      </c>
      <c r="E216" s="141">
        <v>10161525</v>
      </c>
      <c r="F216" s="119">
        <v>10193</v>
      </c>
      <c r="G216" s="119">
        <v>2704003</v>
      </c>
      <c r="H216" s="120" t="str">
        <f>IF(G216="","",VLOOKUP(G216,ARANCEL!$B$5:$D$121,2,FALSE))</f>
        <v xml:space="preserve">CORONA PERIFERICA CON PERNO MUÑON COLADO </v>
      </c>
      <c r="I216" s="121" t="s">
        <v>719</v>
      </c>
      <c r="J216" s="119">
        <v>2</v>
      </c>
      <c r="K216" s="196">
        <f>IF(G216="","",VLOOKUP(G216,ARANCEL!$B$5:$D$121,3,FALSE)*J216)</f>
        <v>65224</v>
      </c>
      <c r="L216" s="1229" t="s">
        <v>602</v>
      </c>
      <c r="M216" s="1229">
        <v>4500207258</v>
      </c>
      <c r="N216" s="1229">
        <v>7973</v>
      </c>
    </row>
    <row r="217" spans="1:14" x14ac:dyDescent="0.25">
      <c r="A217" s="119" t="s">
        <v>305</v>
      </c>
      <c r="B217" s="177">
        <v>41944</v>
      </c>
      <c r="C217" s="118" t="s">
        <v>1227</v>
      </c>
      <c r="D217" s="119" t="s">
        <v>2323</v>
      </c>
      <c r="E217" s="141">
        <v>10279750</v>
      </c>
      <c r="F217" s="119">
        <v>29387737</v>
      </c>
      <c r="G217" s="119">
        <v>2704005</v>
      </c>
      <c r="H217" s="120" t="str">
        <f>IF(G217="","",VLOOKUP(G217,ARANCEL!$B$5:$D$121,2,FALSE))</f>
        <v>PROVISORIO</v>
      </c>
      <c r="I217" s="121" t="s">
        <v>613</v>
      </c>
      <c r="J217" s="119">
        <v>2</v>
      </c>
      <c r="K217" s="196">
        <f>IF(G217="","",VLOOKUP(G217,ARANCEL!$B$5:$D$121,3,FALSE)*J217)</f>
        <v>6500</v>
      </c>
      <c r="L217" s="1229" t="s">
        <v>8256</v>
      </c>
      <c r="M217" s="1229">
        <v>4500265776</v>
      </c>
      <c r="N217" s="1229" t="s">
        <v>8955</v>
      </c>
    </row>
    <row r="218" spans="1:14" x14ac:dyDescent="0.25">
      <c r="A218" s="119" t="s">
        <v>305</v>
      </c>
      <c r="B218" s="164">
        <v>41974</v>
      </c>
      <c r="C218" s="118" t="s">
        <v>1227</v>
      </c>
      <c r="D218" s="119" t="s">
        <v>2323</v>
      </c>
      <c r="E218" s="141">
        <v>10279750</v>
      </c>
      <c r="F218" s="119">
        <v>29387737</v>
      </c>
      <c r="G218" s="119">
        <v>2704003</v>
      </c>
      <c r="H218" s="120" t="str">
        <f>IF(G218="","",VLOOKUP(G218,ARANCEL!$B$5:$D$121,2,FALSE))</f>
        <v xml:space="preserve">CORONA PERIFERICA CON PERNO MUÑON COLADO </v>
      </c>
      <c r="I218" s="121" t="s">
        <v>613</v>
      </c>
      <c r="J218" s="169">
        <v>2</v>
      </c>
      <c r="K218" s="196">
        <f>IF(G218="","",VLOOKUP(G218,ARANCEL!$B$5:$D$121,3,FALSE)*J218)</f>
        <v>65224</v>
      </c>
      <c r="L218" s="1349" t="s">
        <v>9431</v>
      </c>
      <c r="M218" s="1349">
        <v>4500269343</v>
      </c>
      <c r="N218" s="1349" t="s">
        <v>9460</v>
      </c>
    </row>
    <row r="219" spans="1:14" x14ac:dyDescent="0.25">
      <c r="A219" s="169" t="s">
        <v>313</v>
      </c>
      <c r="B219" s="163">
        <v>41275</v>
      </c>
      <c r="C219" s="172" t="s">
        <v>2351</v>
      </c>
      <c r="D219" s="169" t="s">
        <v>79</v>
      </c>
      <c r="E219" s="197">
        <v>10126209</v>
      </c>
      <c r="F219" s="169">
        <v>486</v>
      </c>
      <c r="G219" s="169">
        <v>2706002</v>
      </c>
      <c r="H219" s="120" t="str">
        <f>IF(G219="","",VLOOKUP(G219,ARANCEL!$B$5:$D$121,2,FALSE))</f>
        <v xml:space="preserve">PROTESIS PARCIAL ACRILICA </v>
      </c>
      <c r="I219" s="170"/>
      <c r="J219" s="169">
        <v>1</v>
      </c>
      <c r="K219" s="196">
        <f>IF(G219="","",VLOOKUP(G219,ARANCEL!$B$5:$D$121,3,FALSE)*J219)</f>
        <v>24026</v>
      </c>
      <c r="L219" s="1238" t="s">
        <v>333</v>
      </c>
      <c r="M219" s="1238" t="s">
        <v>334</v>
      </c>
      <c r="N219" s="1238">
        <v>5808</v>
      </c>
    </row>
    <row r="220" spans="1:14" x14ac:dyDescent="0.25">
      <c r="A220" s="119" t="s">
        <v>305</v>
      </c>
      <c r="B220" s="164">
        <v>41564</v>
      </c>
      <c r="C220" s="118" t="s">
        <v>2350</v>
      </c>
      <c r="D220" s="119" t="s">
        <v>2298</v>
      </c>
      <c r="E220" s="141">
        <v>10158903</v>
      </c>
      <c r="F220" s="119">
        <v>2855</v>
      </c>
      <c r="G220" s="119">
        <v>2702048</v>
      </c>
      <c r="H220" s="120" t="str">
        <f>IF(G220="","",VLOOKUP(G220,ARANCEL!$B$5:$D$121,2,FALSE))</f>
        <v xml:space="preserve">SERVICIO LAB. IMPLANTE CORONA CEMENTADA/ATORNILLADA </v>
      </c>
      <c r="I220" s="121" t="s">
        <v>752</v>
      </c>
      <c r="J220" s="119">
        <v>2</v>
      </c>
      <c r="K220" s="196">
        <f>IF(G220="","",VLOOKUP(G220,ARANCEL!$B$5:$D$121,3,FALSE)*J220)</f>
        <v>87714</v>
      </c>
      <c r="L220" s="1229" t="s">
        <v>600</v>
      </c>
      <c r="M220" s="1229">
        <v>4500202555</v>
      </c>
      <c r="N220" s="1229">
        <v>7698</v>
      </c>
    </row>
    <row r="221" spans="1:14" x14ac:dyDescent="0.25">
      <c r="A221" s="119" t="s">
        <v>305</v>
      </c>
      <c r="B221" s="768">
        <v>41944</v>
      </c>
      <c r="C221" s="118" t="s">
        <v>8151</v>
      </c>
      <c r="D221" s="119" t="s">
        <v>5522</v>
      </c>
      <c r="E221" s="141">
        <v>10277440</v>
      </c>
      <c r="F221" s="119">
        <v>28888864</v>
      </c>
      <c r="G221" s="119">
        <v>2707001</v>
      </c>
      <c r="H221" s="120" t="str">
        <f>IF(G221="","",VLOOKUP(G221,ARANCEL!$B$5:$D$121,2,FALSE))</f>
        <v xml:space="preserve">PLANO DE RELAJACION </v>
      </c>
      <c r="I221" s="121" t="s">
        <v>306</v>
      </c>
      <c r="J221" s="119">
        <v>1</v>
      </c>
      <c r="K221" s="196">
        <f>IF(G221="","",VLOOKUP(G221,ARANCEL!$B$5:$D$121,3,FALSE)*J221)</f>
        <v>9221</v>
      </c>
      <c r="L221" s="1349" t="s">
        <v>9431</v>
      </c>
      <c r="M221" s="1349">
        <v>4500269343</v>
      </c>
      <c r="N221" s="1349" t="s">
        <v>9460</v>
      </c>
    </row>
    <row r="222" spans="1:14" x14ac:dyDescent="0.25">
      <c r="A222" s="119" t="s">
        <v>305</v>
      </c>
      <c r="B222" s="164">
        <v>41465</v>
      </c>
      <c r="C222" s="118" t="s">
        <v>2349</v>
      </c>
      <c r="D222" s="119" t="s">
        <v>90</v>
      </c>
      <c r="E222" s="141">
        <v>10147918</v>
      </c>
      <c r="F222" s="119">
        <v>8172</v>
      </c>
      <c r="G222" s="119">
        <v>2704005</v>
      </c>
      <c r="H222" s="120" t="str">
        <f>IF(G222="","",VLOOKUP(G222,ARANCEL!$B$5:$D$121,2,FALSE))</f>
        <v>PROVISORIO</v>
      </c>
      <c r="I222" s="121" t="s">
        <v>613</v>
      </c>
      <c r="J222" s="119">
        <v>2</v>
      </c>
      <c r="K222" s="196">
        <f>IF(G222="","",VLOOKUP(G222,ARANCEL!$B$5:$D$121,3,FALSE)*J222)</f>
        <v>6500</v>
      </c>
      <c r="L222" s="1236" t="s">
        <v>48</v>
      </c>
      <c r="M222" s="1236" t="s">
        <v>2297</v>
      </c>
      <c r="N222" s="1236">
        <v>6795</v>
      </c>
    </row>
    <row r="223" spans="1:14" x14ac:dyDescent="0.25">
      <c r="A223" s="119" t="s">
        <v>305</v>
      </c>
      <c r="B223" s="164">
        <v>41465</v>
      </c>
      <c r="C223" s="118" t="s">
        <v>2349</v>
      </c>
      <c r="D223" s="119" t="s">
        <v>90</v>
      </c>
      <c r="E223" s="141">
        <v>10147918</v>
      </c>
      <c r="F223" s="119">
        <v>8172</v>
      </c>
      <c r="G223" s="119">
        <v>2704016</v>
      </c>
      <c r="H223" s="120" t="str">
        <f>IF(G223="","",VLOOKUP(G223,ARANCEL!$B$5:$D$121,2,FALSE))</f>
        <v xml:space="preserve">CORONA PROCERA </v>
      </c>
      <c r="I223" s="121" t="s">
        <v>613</v>
      </c>
      <c r="J223" s="119">
        <v>2</v>
      </c>
      <c r="K223" s="196">
        <f>IF(G223="","",VLOOKUP(G223,ARANCEL!$B$5:$D$121,3,FALSE)*J223)</f>
        <v>116954</v>
      </c>
      <c r="L223" s="1236" t="s">
        <v>48</v>
      </c>
      <c r="M223" s="1236" t="s">
        <v>2297</v>
      </c>
      <c r="N223" s="1236">
        <v>6795</v>
      </c>
    </row>
    <row r="224" spans="1:14" x14ac:dyDescent="0.25">
      <c r="A224" s="119" t="s">
        <v>305</v>
      </c>
      <c r="B224" s="164">
        <v>41331</v>
      </c>
      <c r="C224" s="118" t="s">
        <v>2348</v>
      </c>
      <c r="D224" s="119" t="s">
        <v>2293</v>
      </c>
      <c r="E224" s="141">
        <v>10134761</v>
      </c>
      <c r="F224" s="119">
        <v>4030</v>
      </c>
      <c r="G224" s="119">
        <v>2705003</v>
      </c>
      <c r="H224" s="120" t="str">
        <f>IF(G224="","",VLOOKUP(G224,ARANCEL!$B$5:$D$121,2,FALSE))</f>
        <v>INCRUSTACION ESTETICA (ART-GLASS O CERAMICA)</v>
      </c>
      <c r="I224" s="121" t="s">
        <v>308</v>
      </c>
      <c r="J224" s="119">
        <v>1</v>
      </c>
      <c r="K224" s="196">
        <f>IF(G224="","",VLOOKUP(G224,ARANCEL!$B$5:$D$121,3,FALSE)*J224)</f>
        <v>15676</v>
      </c>
      <c r="L224" s="1236" t="s">
        <v>609</v>
      </c>
      <c r="M224" s="1236" t="s">
        <v>2306</v>
      </c>
      <c r="N224" s="1236">
        <v>5978</v>
      </c>
    </row>
    <row r="225" spans="1:14" x14ac:dyDescent="0.25">
      <c r="A225" s="119" t="s">
        <v>305</v>
      </c>
      <c r="B225" s="164">
        <v>41768</v>
      </c>
      <c r="C225" s="118" t="s">
        <v>4526</v>
      </c>
      <c r="D225" s="119" t="s">
        <v>4527</v>
      </c>
      <c r="E225" s="162">
        <v>10196870</v>
      </c>
      <c r="F225" s="119">
        <v>26298197</v>
      </c>
      <c r="G225" s="119">
        <v>2705003</v>
      </c>
      <c r="H225" s="120" t="str">
        <f>IF(G225="","",VLOOKUP(G225,ARANCEL!$B$5:$D$121,2,FALSE))</f>
        <v>INCRUSTACION ESTETICA (ART-GLASS O CERAMICA)</v>
      </c>
      <c r="I225" s="121" t="s">
        <v>308</v>
      </c>
      <c r="J225" s="119">
        <v>1</v>
      </c>
      <c r="K225" s="122">
        <f>IF(G225="","",VLOOKUP(G225,ARANCEL!$B$5:$D$121,3,FALSE)*J225)</f>
        <v>15676</v>
      </c>
      <c r="L225" s="1229" t="s">
        <v>5292</v>
      </c>
      <c r="M225" s="1229">
        <v>4500235536</v>
      </c>
      <c r="N225" s="1229">
        <v>9455</v>
      </c>
    </row>
    <row r="226" spans="1:14" x14ac:dyDescent="0.25">
      <c r="A226" s="119" t="s">
        <v>305</v>
      </c>
      <c r="B226" s="164">
        <v>41502</v>
      </c>
      <c r="C226" s="118" t="s">
        <v>2347</v>
      </c>
      <c r="D226" s="119" t="s">
        <v>2298</v>
      </c>
      <c r="E226" s="141">
        <v>10152130</v>
      </c>
      <c r="F226" s="119">
        <v>1961</v>
      </c>
      <c r="G226" s="119">
        <v>2702014</v>
      </c>
      <c r="H226" s="120" t="str">
        <f>IF(G226="","",VLOOKUP(G226,ARANCEL!$B$5:$D$121,2,FALSE))</f>
        <v>PROTESIS AD-MODUM BRANEMARK</v>
      </c>
      <c r="I226" s="121" t="s">
        <v>306</v>
      </c>
      <c r="J226" s="119">
        <v>1</v>
      </c>
      <c r="K226" s="196">
        <f>IF(G226="","",VLOOKUP(G226,ARANCEL!$B$5:$D$121,3,FALSE)*J226)</f>
        <v>188924</v>
      </c>
      <c r="L226" s="1236" t="s">
        <v>614</v>
      </c>
      <c r="M226" s="1236">
        <v>4500193105</v>
      </c>
      <c r="N226" s="1236">
        <v>7286</v>
      </c>
    </row>
    <row r="227" spans="1:14" x14ac:dyDescent="0.25">
      <c r="A227" s="119" t="s">
        <v>305</v>
      </c>
      <c r="B227" s="164">
        <v>41451</v>
      </c>
      <c r="C227" s="118" t="s">
        <v>940</v>
      </c>
      <c r="D227" s="119" t="s">
        <v>1630</v>
      </c>
      <c r="E227" s="141">
        <v>10146311</v>
      </c>
      <c r="F227" s="119">
        <v>7965</v>
      </c>
      <c r="G227" s="119">
        <v>2705003</v>
      </c>
      <c r="H227" s="120" t="str">
        <f>IF(G227="","",VLOOKUP(G227,ARANCEL!$B$5:$D$121,2,FALSE))</f>
        <v>INCRUSTACION ESTETICA (ART-GLASS O CERAMICA)</v>
      </c>
      <c r="I227" s="121" t="s">
        <v>632</v>
      </c>
      <c r="J227" s="119">
        <v>2</v>
      </c>
      <c r="K227" s="196">
        <f>IF(G227="","",VLOOKUP(G227,ARANCEL!$B$5:$D$121,3,FALSE)*J227)</f>
        <v>31352</v>
      </c>
      <c r="L227" s="1236" t="s">
        <v>48</v>
      </c>
      <c r="M227" s="1236" t="s">
        <v>2297</v>
      </c>
      <c r="N227" s="1236">
        <v>6795</v>
      </c>
    </row>
    <row r="228" spans="1:14" x14ac:dyDescent="0.25">
      <c r="A228" s="119" t="s">
        <v>305</v>
      </c>
      <c r="B228" s="164">
        <v>41502</v>
      </c>
      <c r="C228" s="118" t="s">
        <v>2346</v>
      </c>
      <c r="D228" s="119" t="s">
        <v>86</v>
      </c>
      <c r="E228" s="141">
        <v>10152079</v>
      </c>
      <c r="F228" s="119">
        <v>7843</v>
      </c>
      <c r="G228" s="119">
        <v>2705003</v>
      </c>
      <c r="H228" s="120" t="str">
        <f>IF(G228="","",VLOOKUP(G228,ARANCEL!$B$5:$D$121,2,FALSE))</f>
        <v>INCRUSTACION ESTETICA (ART-GLASS O CERAMICA)</v>
      </c>
      <c r="I228" s="121" t="s">
        <v>308</v>
      </c>
      <c r="J228" s="119">
        <v>1</v>
      </c>
      <c r="K228" s="196">
        <f>IF(G228="","",VLOOKUP(G228,ARANCEL!$B$5:$D$121,3,FALSE)*J228)</f>
        <v>15676</v>
      </c>
      <c r="L228" s="1236" t="s">
        <v>614</v>
      </c>
      <c r="M228" s="1236">
        <v>4500193105</v>
      </c>
      <c r="N228" s="1236">
        <v>7286</v>
      </c>
    </row>
    <row r="229" spans="1:14" x14ac:dyDescent="0.25">
      <c r="A229" s="169" t="s">
        <v>313</v>
      </c>
      <c r="B229" s="164">
        <v>41871</v>
      </c>
      <c r="C229" s="118" t="s">
        <v>6652</v>
      </c>
      <c r="D229" s="119" t="s">
        <v>4527</v>
      </c>
      <c r="E229" s="141">
        <v>10245463</v>
      </c>
      <c r="F229" s="119">
        <v>27756714</v>
      </c>
      <c r="G229" s="119">
        <v>2705003</v>
      </c>
      <c r="H229" s="120" t="str">
        <f>IF(G229="","",VLOOKUP(G229,ARANCEL!$B$5:$D$121,2,FALSE))</f>
        <v>INCRUSTACION ESTETICA (ART-GLASS O CERAMICA)</v>
      </c>
      <c r="I229" s="121"/>
      <c r="J229" s="119">
        <v>1</v>
      </c>
      <c r="K229" s="196">
        <f>IF(G229="","",VLOOKUP(G229,ARANCEL!$B$5:$D$121,3,FALSE)*J229)</f>
        <v>15676</v>
      </c>
      <c r="L229" s="1229" t="s">
        <v>6905</v>
      </c>
      <c r="M229" s="1229">
        <v>4500250411</v>
      </c>
      <c r="N229" s="1229" t="s">
        <v>6913</v>
      </c>
    </row>
    <row r="230" spans="1:14" x14ac:dyDescent="0.25">
      <c r="A230" s="119" t="s">
        <v>305</v>
      </c>
      <c r="B230" s="768">
        <v>41883</v>
      </c>
      <c r="C230" s="118" t="s">
        <v>6652</v>
      </c>
      <c r="D230" s="119" t="s">
        <v>4527</v>
      </c>
      <c r="E230" s="141">
        <v>10245463</v>
      </c>
      <c r="F230" s="119">
        <v>27756714</v>
      </c>
      <c r="G230" s="119">
        <v>2705003</v>
      </c>
      <c r="H230" s="120" t="str">
        <f>IF(G230="","",VLOOKUP(G230,ARANCEL!$B$5:$D$121,2,FALSE))</f>
        <v>INCRUSTACION ESTETICA (ART-GLASS O CERAMICA)</v>
      </c>
      <c r="I230" s="121" t="s">
        <v>324</v>
      </c>
      <c r="J230" s="119">
        <v>1</v>
      </c>
      <c r="K230" s="196">
        <f>IF(G230="","",VLOOKUP(G230,ARANCEL!$B$5:$D$121,3,FALSE)*J230)</f>
        <v>15676</v>
      </c>
      <c r="L230" s="1235" t="str">
        <f t="shared" ref="L230:L236" si="0">IF(E230="","","IMPAGO")</f>
        <v>IMPAGO</v>
      </c>
      <c r="M230" s="1235" t="str">
        <f t="shared" ref="M230:M236" si="1">IF(L230="IMPAGO","SIN O.C.","")</f>
        <v>SIN O.C.</v>
      </c>
      <c r="N230" s="1235" t="str">
        <f t="shared" ref="N230:N236" si="2">IF(L230="IMPAGO","SIN FACT.","")</f>
        <v>SIN FACT.</v>
      </c>
    </row>
    <row r="231" spans="1:14" x14ac:dyDescent="0.25">
      <c r="A231" s="119" t="s">
        <v>305</v>
      </c>
      <c r="B231" s="164">
        <v>41960</v>
      </c>
      <c r="C231" s="118" t="s">
        <v>8413</v>
      </c>
      <c r="D231" s="119" t="s">
        <v>5522</v>
      </c>
      <c r="E231" s="141">
        <v>10269577</v>
      </c>
      <c r="F231" s="119">
        <v>27172808</v>
      </c>
      <c r="G231" s="119">
        <v>2704005</v>
      </c>
      <c r="H231" s="120" t="str">
        <f>IF(G231="","",VLOOKUP(G231,ARANCEL!$B$5:$D$121,2,FALSE))</f>
        <v>PROVISORIO</v>
      </c>
      <c r="I231" s="121" t="s">
        <v>9161</v>
      </c>
      <c r="J231" s="119">
        <v>2</v>
      </c>
      <c r="K231" s="196">
        <f>IF(G231="","",VLOOKUP(G231,ARANCEL!$B$5:$D$121,3,FALSE)*J231)</f>
        <v>6500</v>
      </c>
      <c r="L231" s="1349" t="s">
        <v>9431</v>
      </c>
      <c r="M231" s="1349">
        <v>4500269343</v>
      </c>
      <c r="N231" s="1349" t="s">
        <v>9460</v>
      </c>
    </row>
    <row r="232" spans="1:14" x14ac:dyDescent="0.25">
      <c r="A232" s="119" t="s">
        <v>606</v>
      </c>
      <c r="B232" s="164">
        <v>41967</v>
      </c>
      <c r="C232" s="118" t="s">
        <v>8413</v>
      </c>
      <c r="D232" s="119" t="s">
        <v>5522</v>
      </c>
      <c r="E232" s="141">
        <v>10269577</v>
      </c>
      <c r="F232" s="119">
        <v>27172808</v>
      </c>
      <c r="G232" s="119">
        <v>2704003</v>
      </c>
      <c r="H232" s="120" t="str">
        <f>IF(G232="","",VLOOKUP(G232,ARANCEL!$B$5:$D$121,2,FALSE))</f>
        <v xml:space="preserve">CORONA PERIFERICA CON PERNO MUÑON COLADO </v>
      </c>
      <c r="I232" s="121" t="s">
        <v>9161</v>
      </c>
      <c r="J232" s="119">
        <v>2</v>
      </c>
      <c r="K232" s="196">
        <f>IF(G232="","",VLOOKUP(G232,ARANCEL!$B$5:$D$121,3,FALSE)*J232)</f>
        <v>65224</v>
      </c>
      <c r="L232" s="1349" t="s">
        <v>9431</v>
      </c>
      <c r="M232" s="1349">
        <v>4500269343</v>
      </c>
      <c r="N232" s="1349" t="s">
        <v>9460</v>
      </c>
    </row>
    <row r="233" spans="1:14" s="1209" customFormat="1" x14ac:dyDescent="0.25">
      <c r="A233" s="816" t="s">
        <v>305</v>
      </c>
      <c r="B233" s="817">
        <v>41960</v>
      </c>
      <c r="C233" s="818" t="s">
        <v>8413</v>
      </c>
      <c r="D233" s="816" t="s">
        <v>5522</v>
      </c>
      <c r="E233" s="828">
        <v>10269577</v>
      </c>
      <c r="F233" s="816">
        <v>27172808</v>
      </c>
      <c r="G233" s="816">
        <v>2704005</v>
      </c>
      <c r="H233" s="820" t="str">
        <f>IF(G233="","",VLOOKUP(G233,ARANCEL!$B$5:$D$121,2,FALSE))</f>
        <v>PROVISORIO</v>
      </c>
      <c r="I233" s="821"/>
      <c r="J233" s="816">
        <v>1</v>
      </c>
      <c r="K233" s="850">
        <f>IF(G233="","",VLOOKUP(G233,ARANCEL!$B$5:$D$121,3,FALSE)*J233)</f>
        <v>3250</v>
      </c>
      <c r="L233" s="1249" t="str">
        <f t="shared" si="0"/>
        <v>IMPAGO</v>
      </c>
      <c r="M233" s="1249" t="str">
        <f t="shared" si="1"/>
        <v>SIN O.C.</v>
      </c>
      <c r="N233" s="1249" t="str">
        <f t="shared" si="2"/>
        <v>SIN FACT.</v>
      </c>
    </row>
    <row r="234" spans="1:14" s="1209" customFormat="1" x14ac:dyDescent="0.25">
      <c r="A234" s="816" t="s">
        <v>606</v>
      </c>
      <c r="B234" s="817">
        <v>41967</v>
      </c>
      <c r="C234" s="818" t="s">
        <v>8413</v>
      </c>
      <c r="D234" s="816" t="s">
        <v>5522</v>
      </c>
      <c r="E234" s="828">
        <v>10269577</v>
      </c>
      <c r="F234" s="816">
        <v>27172808</v>
      </c>
      <c r="G234" s="816">
        <v>2704003</v>
      </c>
      <c r="H234" s="820" t="str">
        <f>IF(G234="","",VLOOKUP(G234,ARANCEL!$B$5:$D$121,2,FALSE))</f>
        <v xml:space="preserve">CORONA PERIFERICA CON PERNO MUÑON COLADO </v>
      </c>
      <c r="I234" s="821"/>
      <c r="J234" s="816">
        <v>1</v>
      </c>
      <c r="K234" s="850">
        <f>IF(G234="","",VLOOKUP(G234,ARANCEL!$B$5:$D$121,3,FALSE)*J234)</f>
        <v>32612</v>
      </c>
      <c r="L234" s="1249" t="str">
        <f t="shared" si="0"/>
        <v>IMPAGO</v>
      </c>
      <c r="M234" s="1249" t="str">
        <f t="shared" si="1"/>
        <v>SIN O.C.</v>
      </c>
      <c r="N234" s="1249" t="str">
        <f t="shared" si="2"/>
        <v>SIN FACT.</v>
      </c>
    </row>
    <row r="235" spans="1:14" x14ac:dyDescent="0.25">
      <c r="A235" s="119" t="s">
        <v>313</v>
      </c>
      <c r="B235" s="768">
        <v>41974</v>
      </c>
      <c r="C235" s="118" t="s">
        <v>8413</v>
      </c>
      <c r="D235" s="119" t="s">
        <v>5522</v>
      </c>
      <c r="E235" s="141">
        <v>10269577</v>
      </c>
      <c r="F235" s="119">
        <v>27172808</v>
      </c>
      <c r="G235" s="119">
        <v>2704005</v>
      </c>
      <c r="H235" s="120" t="str">
        <f>IF(G235="","",VLOOKUP(G235,ARANCEL!$B$5:$D$121,2,FALSE))</f>
        <v>PROVISORIO</v>
      </c>
      <c r="I235" s="121"/>
      <c r="J235" s="119">
        <v>4</v>
      </c>
      <c r="K235" s="196">
        <f>IF(G235="","",VLOOKUP(G235,ARANCEL!$B$5:$D$121,3,FALSE)*J235)</f>
        <v>13000</v>
      </c>
      <c r="L235" s="1235" t="str">
        <f t="shared" si="0"/>
        <v>IMPAGO</v>
      </c>
      <c r="M235" s="1235" t="str">
        <f t="shared" si="1"/>
        <v>SIN O.C.</v>
      </c>
      <c r="N235" s="1235" t="str">
        <f t="shared" si="2"/>
        <v>SIN FACT.</v>
      </c>
    </row>
    <row r="236" spans="1:14" x14ac:dyDescent="0.25">
      <c r="A236" s="119" t="s">
        <v>305</v>
      </c>
      <c r="B236" s="768">
        <v>41974</v>
      </c>
      <c r="C236" s="118" t="s">
        <v>8413</v>
      </c>
      <c r="D236" s="119" t="s">
        <v>5522</v>
      </c>
      <c r="E236" s="141">
        <v>10269577</v>
      </c>
      <c r="F236" s="119">
        <v>27172808</v>
      </c>
      <c r="G236" s="119">
        <v>2704003</v>
      </c>
      <c r="H236" s="120" t="str">
        <f>IF(G236="","",VLOOKUP(G236,ARANCEL!$B$5:$D$121,2,FALSE))</f>
        <v xml:space="preserve">CORONA PERIFERICA CON PERNO MUÑON COLADO </v>
      </c>
      <c r="I236" s="121" t="s">
        <v>667</v>
      </c>
      <c r="J236" s="119">
        <v>4</v>
      </c>
      <c r="K236" s="196">
        <f>IF(G236="","",VLOOKUP(G236,ARANCEL!$B$5:$D$121,3,FALSE)*J236)</f>
        <v>130448</v>
      </c>
      <c r="L236" s="1235" t="str">
        <f t="shared" si="0"/>
        <v>IMPAGO</v>
      </c>
      <c r="M236" s="1235" t="str">
        <f t="shared" si="1"/>
        <v>SIN O.C.</v>
      </c>
      <c r="N236" s="1235" t="str">
        <f t="shared" si="2"/>
        <v>SIN FACT.</v>
      </c>
    </row>
    <row r="237" spans="1:14" x14ac:dyDescent="0.25">
      <c r="A237" s="119" t="s">
        <v>313</v>
      </c>
      <c r="B237" s="164">
        <v>41827</v>
      </c>
      <c r="C237" s="118" t="s">
        <v>5928</v>
      </c>
      <c r="D237" s="119" t="s">
        <v>3628</v>
      </c>
      <c r="E237" s="141">
        <v>10223864</v>
      </c>
      <c r="F237" s="119">
        <v>270204601</v>
      </c>
      <c r="G237" s="119">
        <v>2704005</v>
      </c>
      <c r="H237" s="120" t="str">
        <f>IF(G237="","",VLOOKUP(G237,ARANCEL!$B$5:$D$121,2,FALSE))</f>
        <v>PROVISORIO</v>
      </c>
      <c r="I237" s="121"/>
      <c r="J237" s="119">
        <v>1</v>
      </c>
      <c r="K237" s="196">
        <f>IF(G237="","",VLOOKUP(G237,ARANCEL!$B$5:$D$121,3,FALSE)*J237)</f>
        <v>3250</v>
      </c>
      <c r="L237" s="1229" t="s">
        <v>6905</v>
      </c>
      <c r="M237" s="1229">
        <v>4500250411</v>
      </c>
      <c r="N237" s="1229" t="s">
        <v>6913</v>
      </c>
    </row>
    <row r="238" spans="1:14" ht="15" customHeight="1" x14ac:dyDescent="0.25">
      <c r="A238" s="119" t="s">
        <v>305</v>
      </c>
      <c r="B238" s="164">
        <v>41849</v>
      </c>
      <c r="C238" s="118" t="s">
        <v>5928</v>
      </c>
      <c r="D238" s="119" t="s">
        <v>3628</v>
      </c>
      <c r="E238" s="141">
        <v>10223864</v>
      </c>
      <c r="F238" s="119">
        <v>270204601</v>
      </c>
      <c r="G238" s="119">
        <v>2704003</v>
      </c>
      <c r="H238" s="120" t="str">
        <f>IF(G238="","",VLOOKUP(G238,ARANCEL!$B$5:$D$121,2,FALSE))</f>
        <v xml:space="preserve">CORONA PERIFERICA CON PERNO MUÑON COLADO </v>
      </c>
      <c r="I238" s="121" t="s">
        <v>312</v>
      </c>
      <c r="J238" s="119">
        <v>1</v>
      </c>
      <c r="K238" s="196">
        <f>IF(G238="","",VLOOKUP(G238,ARANCEL!$B$5:$D$121,3,FALSE)*J238)</f>
        <v>32612</v>
      </c>
      <c r="L238" s="1229" t="s">
        <v>6905</v>
      </c>
      <c r="M238" s="1229">
        <v>4500250411</v>
      </c>
      <c r="N238" s="1229" t="s">
        <v>6913</v>
      </c>
    </row>
    <row r="239" spans="1:14" x14ac:dyDescent="0.25">
      <c r="A239" s="119" t="s">
        <v>305</v>
      </c>
      <c r="B239" s="164">
        <v>41526</v>
      </c>
      <c r="C239" s="118" t="s">
        <v>2345</v>
      </c>
      <c r="D239" s="119" t="s">
        <v>2319</v>
      </c>
      <c r="E239" s="141">
        <v>10154984</v>
      </c>
      <c r="F239" s="119">
        <v>9491</v>
      </c>
      <c r="G239" s="119">
        <v>2704003</v>
      </c>
      <c r="H239" s="120" t="str">
        <f>IF(G239="","",VLOOKUP(G239,ARANCEL!$B$5:$D$121,2,FALSE))</f>
        <v xml:space="preserve">CORONA PERIFERICA CON PERNO MUÑON COLADO </v>
      </c>
      <c r="I239" s="121" t="s">
        <v>326</v>
      </c>
      <c r="J239" s="119">
        <v>1</v>
      </c>
      <c r="K239" s="196">
        <f>IF(G239="","",VLOOKUP(G239,ARANCEL!$B$5:$D$121,3,FALSE)*J239)</f>
        <v>32612</v>
      </c>
      <c r="L239" s="1236" t="s">
        <v>615</v>
      </c>
      <c r="M239" s="1236">
        <v>4500197602</v>
      </c>
      <c r="N239" s="1236">
        <v>7457</v>
      </c>
    </row>
    <row r="240" spans="1:14" x14ac:dyDescent="0.25">
      <c r="A240" s="119" t="s">
        <v>305</v>
      </c>
      <c r="B240" s="164">
        <v>41852</v>
      </c>
      <c r="C240" s="118" t="s">
        <v>6379</v>
      </c>
      <c r="D240" s="119" t="s">
        <v>1475</v>
      </c>
      <c r="E240" s="162">
        <v>10240505</v>
      </c>
      <c r="F240" s="119">
        <v>27823954</v>
      </c>
      <c r="G240" s="119">
        <v>2708002</v>
      </c>
      <c r="H240" s="120" t="str">
        <f>IF(G240="","",VLOOKUP(G240,ARANCEL!$B$5:$D$121,2,FALSE))</f>
        <v xml:space="preserve">PLACA DE ORTODONCIA CON UN TORNILLO </v>
      </c>
      <c r="I240" s="121" t="s">
        <v>306</v>
      </c>
      <c r="J240" s="119">
        <v>1</v>
      </c>
      <c r="K240" s="122">
        <f>IF(G240="","",VLOOKUP(G240,ARANCEL!$B$5:$D$121,3,FALSE)*J240)</f>
        <v>21402</v>
      </c>
      <c r="L240" s="1235" t="str">
        <f>IF(E240="","","IMPAGO")</f>
        <v>IMPAGO</v>
      </c>
      <c r="M240" s="1235" t="str">
        <f>IF(L240="IMPAGO","SIN O.C.","")</f>
        <v>SIN O.C.</v>
      </c>
      <c r="N240" s="1235" t="str">
        <f>IF(L240="IMPAGO","SIN FACT.","")</f>
        <v>SIN FACT.</v>
      </c>
    </row>
    <row r="241" spans="1:14" x14ac:dyDescent="0.25">
      <c r="A241" s="119" t="s">
        <v>305</v>
      </c>
      <c r="B241" s="164">
        <v>41624</v>
      </c>
      <c r="C241" s="118" t="s">
        <v>2343</v>
      </c>
      <c r="D241" s="119" t="s">
        <v>1630</v>
      </c>
      <c r="E241" s="141">
        <v>10166290</v>
      </c>
      <c r="F241" s="119">
        <v>11488</v>
      </c>
      <c r="G241" s="119">
        <v>2704005</v>
      </c>
      <c r="H241" s="120" t="str">
        <f>IF(G241="","",VLOOKUP(G241,ARANCEL!$B$5:$D$121,2,FALSE))</f>
        <v>PROVISORIO</v>
      </c>
      <c r="I241" s="121" t="s">
        <v>2344</v>
      </c>
      <c r="J241" s="119">
        <v>1</v>
      </c>
      <c r="K241" s="196">
        <f>IF(G241="","",VLOOKUP(G241,ARANCEL!$B$5:$D$121,3,FALSE)*J241)</f>
        <v>3250</v>
      </c>
      <c r="L241" s="1236" t="s">
        <v>597</v>
      </c>
      <c r="M241" s="1236">
        <v>4500211824</v>
      </c>
      <c r="N241" s="1236">
        <v>8218</v>
      </c>
    </row>
    <row r="242" spans="1:14" x14ac:dyDescent="0.25">
      <c r="A242" s="119" t="s">
        <v>305</v>
      </c>
      <c r="B242" s="164">
        <v>41624</v>
      </c>
      <c r="C242" s="118" t="s">
        <v>2343</v>
      </c>
      <c r="D242" s="119" t="s">
        <v>1630</v>
      </c>
      <c r="E242" s="141">
        <v>10166290</v>
      </c>
      <c r="F242" s="119">
        <v>11488</v>
      </c>
      <c r="G242" s="119">
        <v>2704003</v>
      </c>
      <c r="H242" s="120" t="str">
        <f>IF(G242="","",VLOOKUP(G242,ARANCEL!$B$5:$D$121,2,FALSE))</f>
        <v xml:space="preserve">CORONA PERIFERICA CON PERNO MUÑON COLADO </v>
      </c>
      <c r="I242" s="121" t="s">
        <v>311</v>
      </c>
      <c r="J242" s="119">
        <v>1</v>
      </c>
      <c r="K242" s="196">
        <f>IF(G242="","",VLOOKUP(G242,ARANCEL!$B$5:$D$121,3,FALSE)*J242)</f>
        <v>32612</v>
      </c>
      <c r="L242" s="1236" t="s">
        <v>597</v>
      </c>
      <c r="M242" s="1236">
        <v>4500211824</v>
      </c>
      <c r="N242" s="1236">
        <v>8218</v>
      </c>
    </row>
    <row r="243" spans="1:14" x14ac:dyDescent="0.25">
      <c r="A243" s="119" t="s">
        <v>305</v>
      </c>
      <c r="B243" s="164">
        <v>41435</v>
      </c>
      <c r="C243" s="118" t="s">
        <v>2342</v>
      </c>
      <c r="D243" s="119" t="s">
        <v>2293</v>
      </c>
      <c r="E243" s="141">
        <v>10145122</v>
      </c>
      <c r="F243" s="119">
        <v>6512</v>
      </c>
      <c r="G243" s="119">
        <v>2704031</v>
      </c>
      <c r="H243" s="120" t="str">
        <f>IF(G243="","",VLOOKUP(G243,ARANCEL!$B$5:$D$121,2,FALSE))</f>
        <v xml:space="preserve">PERNO MUÑON METALICO </v>
      </c>
      <c r="I243" s="121" t="s">
        <v>324</v>
      </c>
      <c r="J243" s="119">
        <v>1</v>
      </c>
      <c r="K243" s="196">
        <f>IF(G243="","",VLOOKUP(G243,ARANCEL!$B$5:$D$121,3,FALSE)*J243)</f>
        <v>12246</v>
      </c>
      <c r="L243" s="1236" t="s">
        <v>48</v>
      </c>
      <c r="M243" s="1236" t="s">
        <v>2297</v>
      </c>
      <c r="N243" s="1236">
        <v>6795</v>
      </c>
    </row>
    <row r="244" spans="1:14" x14ac:dyDescent="0.25">
      <c r="A244" s="119" t="s">
        <v>305</v>
      </c>
      <c r="B244" s="164">
        <v>41492</v>
      </c>
      <c r="C244" s="118" t="s">
        <v>2342</v>
      </c>
      <c r="D244" s="119" t="s">
        <v>2293</v>
      </c>
      <c r="E244" s="141">
        <v>10150818</v>
      </c>
      <c r="F244" s="119">
        <v>6512</v>
      </c>
      <c r="G244" s="119">
        <v>2704016</v>
      </c>
      <c r="H244" s="120" t="str">
        <f>IF(G244="","",VLOOKUP(G244,ARANCEL!$B$5:$D$121,2,FALSE))</f>
        <v xml:space="preserve">CORONA PROCERA </v>
      </c>
      <c r="I244" s="121" t="s">
        <v>324</v>
      </c>
      <c r="J244" s="119">
        <v>1</v>
      </c>
      <c r="K244" s="196">
        <f>IF(G244="","",VLOOKUP(G244,ARANCEL!$B$5:$D$121,3,FALSE)*J244)</f>
        <v>58477</v>
      </c>
      <c r="L244" s="1236" t="s">
        <v>614</v>
      </c>
      <c r="M244" s="1236">
        <v>4500193105</v>
      </c>
      <c r="N244" s="1236">
        <v>7286</v>
      </c>
    </row>
    <row r="245" spans="1:14" x14ac:dyDescent="0.25">
      <c r="A245" s="169" t="s">
        <v>313</v>
      </c>
      <c r="B245" s="164">
        <v>41883</v>
      </c>
      <c r="C245" s="118" t="s">
        <v>7681</v>
      </c>
      <c r="D245" s="119" t="s">
        <v>4527</v>
      </c>
      <c r="E245" s="141">
        <v>10257946</v>
      </c>
      <c r="F245" s="119">
        <v>28608913</v>
      </c>
      <c r="G245" s="119">
        <v>2705003</v>
      </c>
      <c r="H245" s="120" t="str">
        <f>IF(G245="","",VLOOKUP(G245,ARANCEL!$B$5:$D$121,2,FALSE))</f>
        <v>INCRUSTACION ESTETICA (ART-GLASS O CERAMICA)</v>
      </c>
      <c r="I245" s="121"/>
      <c r="J245" s="119">
        <v>1</v>
      </c>
      <c r="K245" s="196">
        <f>IF(G245="","",VLOOKUP(G245,ARANCEL!$B$5:$D$121,3,FALSE)*J245)</f>
        <v>15676</v>
      </c>
      <c r="L245" s="1229" t="s">
        <v>7548</v>
      </c>
      <c r="M245" s="1229">
        <v>4500255821</v>
      </c>
      <c r="N245" s="1229">
        <v>10274</v>
      </c>
    </row>
    <row r="246" spans="1:14" x14ac:dyDescent="0.25">
      <c r="A246" s="119" t="s">
        <v>305</v>
      </c>
      <c r="B246" s="164">
        <v>41729</v>
      </c>
      <c r="C246" s="118" t="s">
        <v>3733</v>
      </c>
      <c r="D246" s="119" t="s">
        <v>92</v>
      </c>
      <c r="E246" s="141">
        <v>10185766</v>
      </c>
      <c r="F246" s="119">
        <v>15756</v>
      </c>
      <c r="G246" s="119">
        <v>2704005</v>
      </c>
      <c r="H246" s="120" t="str">
        <f>IF(G246="","",VLOOKUP(G246,ARANCEL!$B$5:$D$121,2,FALSE))</f>
        <v>PROVISORIO</v>
      </c>
      <c r="I246" s="121" t="s">
        <v>340</v>
      </c>
      <c r="J246" s="119">
        <v>1</v>
      </c>
      <c r="K246" s="196">
        <f>IF(G246="","",VLOOKUP(G246,ARANCEL!$B$5:$D$121,3,FALSE)*J246)</f>
        <v>3250</v>
      </c>
      <c r="L246" s="1229" t="s">
        <v>8279</v>
      </c>
      <c r="M246" s="1229">
        <v>4500259435</v>
      </c>
      <c r="N246" s="1229" t="s">
        <v>8291</v>
      </c>
    </row>
    <row r="247" spans="1:14" x14ac:dyDescent="0.25">
      <c r="A247" s="119" t="s">
        <v>305</v>
      </c>
      <c r="B247" s="164">
        <v>41729</v>
      </c>
      <c r="C247" s="118" t="s">
        <v>3733</v>
      </c>
      <c r="D247" s="119" t="s">
        <v>92</v>
      </c>
      <c r="E247" s="141">
        <v>10185766</v>
      </c>
      <c r="F247" s="119">
        <v>15756</v>
      </c>
      <c r="G247" s="119">
        <v>2704003</v>
      </c>
      <c r="H247" s="120" t="str">
        <f>IF(G247="","",VLOOKUP(G247,ARANCEL!$B$5:$D$121,2,FALSE))</f>
        <v xml:space="preserve">CORONA PERIFERICA CON PERNO MUÑON COLADO </v>
      </c>
      <c r="I247" s="121" t="s">
        <v>340</v>
      </c>
      <c r="J247" s="119">
        <v>1</v>
      </c>
      <c r="K247" s="196">
        <f>IF(G247="","",VLOOKUP(G247,ARANCEL!$B$5:$D$121,3,FALSE)*J247)</f>
        <v>32612</v>
      </c>
      <c r="L247" s="1229" t="s">
        <v>8279</v>
      </c>
      <c r="M247" s="1229">
        <v>4500259435</v>
      </c>
      <c r="N247" s="1229" t="s">
        <v>8291</v>
      </c>
    </row>
    <row r="248" spans="1:14" x14ac:dyDescent="0.25">
      <c r="A248" s="119" t="s">
        <v>305</v>
      </c>
      <c r="B248" s="164">
        <v>41708</v>
      </c>
      <c r="C248" s="118" t="s">
        <v>3302</v>
      </c>
      <c r="D248" s="119" t="s">
        <v>92</v>
      </c>
      <c r="E248" s="141">
        <v>10180971</v>
      </c>
      <c r="F248" s="119">
        <v>15152</v>
      </c>
      <c r="G248" s="119">
        <v>2704005</v>
      </c>
      <c r="H248" s="120" t="str">
        <f>IF(G248="","",VLOOKUP(G248,ARANCEL!$B$5:$D$121,2,FALSE))</f>
        <v>PROVISORIO</v>
      </c>
      <c r="I248" s="121" t="s">
        <v>317</v>
      </c>
      <c r="J248" s="119">
        <v>1</v>
      </c>
      <c r="K248" s="196">
        <f>IF(G248="","",VLOOKUP(G248,ARANCEL!$B$5:$D$121,3,FALSE)*J248)</f>
        <v>3250</v>
      </c>
      <c r="L248" s="1229" t="s">
        <v>3058</v>
      </c>
      <c r="M248" s="1229">
        <v>4500225629</v>
      </c>
      <c r="N248" s="1229">
        <v>8932</v>
      </c>
    </row>
    <row r="249" spans="1:14" x14ac:dyDescent="0.25">
      <c r="A249" s="119" t="s">
        <v>305</v>
      </c>
      <c r="B249" s="164">
        <v>41711</v>
      </c>
      <c r="C249" s="118" t="s">
        <v>3302</v>
      </c>
      <c r="D249" s="119" t="s">
        <v>92</v>
      </c>
      <c r="E249" s="141">
        <v>10180971</v>
      </c>
      <c r="F249" s="119">
        <v>15152</v>
      </c>
      <c r="G249" s="119">
        <v>2704003</v>
      </c>
      <c r="H249" s="120" t="str">
        <f>IF(G249="","",VLOOKUP(G249,ARANCEL!$B$5:$D$121,2,FALSE))</f>
        <v xml:space="preserve">CORONA PERIFERICA CON PERNO MUÑON COLADO </v>
      </c>
      <c r="I249" s="121" t="s">
        <v>317</v>
      </c>
      <c r="J249" s="119">
        <v>1</v>
      </c>
      <c r="K249" s="196">
        <f>IF(G249="","",VLOOKUP(G249,ARANCEL!$B$5:$D$121,3,FALSE)*J249)</f>
        <v>32612</v>
      </c>
      <c r="L249" s="1229" t="s">
        <v>3058</v>
      </c>
      <c r="M249" s="1229">
        <v>4500225629</v>
      </c>
      <c r="N249" s="1229">
        <v>8932</v>
      </c>
    </row>
    <row r="250" spans="1:14" x14ac:dyDescent="0.25">
      <c r="A250" s="119" t="s">
        <v>305</v>
      </c>
      <c r="B250" s="164">
        <v>41822</v>
      </c>
      <c r="C250" s="118" t="s">
        <v>5521</v>
      </c>
      <c r="D250" s="119" t="s">
        <v>5522</v>
      </c>
      <c r="E250" s="162">
        <v>10221136</v>
      </c>
      <c r="F250" s="119">
        <v>27305191</v>
      </c>
      <c r="G250" s="119">
        <v>2705003</v>
      </c>
      <c r="H250" s="120" t="str">
        <f>IF(G250="","",VLOOKUP(G250,ARANCEL!$B$5:$D$121,2,FALSE))</f>
        <v>INCRUSTACION ESTETICA (ART-GLASS O CERAMICA)</v>
      </c>
      <c r="I250" s="121" t="s">
        <v>317</v>
      </c>
      <c r="J250" s="119">
        <v>1</v>
      </c>
      <c r="K250" s="122">
        <f>IF(G250="","",VLOOKUP(G250,ARANCEL!$B$5:$D$121,3,FALSE)*J250)</f>
        <v>15676</v>
      </c>
      <c r="L250" s="1229" t="s">
        <v>6017</v>
      </c>
      <c r="M250" s="1229">
        <v>4500243777</v>
      </c>
      <c r="N250" s="1229">
        <v>9802</v>
      </c>
    </row>
    <row r="251" spans="1:14" x14ac:dyDescent="0.25">
      <c r="A251" s="165" t="s">
        <v>305</v>
      </c>
      <c r="B251" s="164">
        <v>41852</v>
      </c>
      <c r="C251" s="118" t="s">
        <v>5521</v>
      </c>
      <c r="D251" s="119" t="s">
        <v>5522</v>
      </c>
      <c r="E251" s="162">
        <v>10221136</v>
      </c>
      <c r="F251" s="119">
        <v>27305191</v>
      </c>
      <c r="G251" s="119">
        <v>2705003</v>
      </c>
      <c r="H251" s="120" t="str">
        <f>IF(G251="","",VLOOKUP(G251,ARANCEL!$B$5:$D$121,2,FALSE))</f>
        <v>INCRUSTACION ESTETICA (ART-GLASS O CERAMICA)</v>
      </c>
      <c r="I251" s="121" t="s">
        <v>322</v>
      </c>
      <c r="J251" s="119">
        <v>1</v>
      </c>
      <c r="K251" s="196">
        <f>IF(G251="","",VLOOKUP(G251,ARANCEL!$B$5:$D$121,3,FALSE)*J251)</f>
        <v>15676</v>
      </c>
      <c r="L251" s="1229" t="s">
        <v>6905</v>
      </c>
      <c r="M251" s="1229">
        <v>4500250411</v>
      </c>
      <c r="N251" s="1229" t="s">
        <v>6913</v>
      </c>
    </row>
    <row r="252" spans="1:14" x14ac:dyDescent="0.25">
      <c r="A252" s="119" t="s">
        <v>305</v>
      </c>
      <c r="B252" s="164">
        <v>41814</v>
      </c>
      <c r="C252" s="118" t="s">
        <v>5431</v>
      </c>
      <c r="D252" s="119" t="s">
        <v>2323</v>
      </c>
      <c r="E252" s="141">
        <v>10217532</v>
      </c>
      <c r="F252" s="119">
        <v>27159161</v>
      </c>
      <c r="G252" s="119">
        <v>2704005</v>
      </c>
      <c r="H252" s="120" t="str">
        <f>IF(G252="","",VLOOKUP(G252,ARANCEL!$B$5:$D$121,2,FALSE))</f>
        <v>PROVISORIO</v>
      </c>
      <c r="I252" s="121" t="s">
        <v>329</v>
      </c>
      <c r="J252" s="119">
        <v>1</v>
      </c>
      <c r="K252" s="196">
        <f>IF(G252="","",VLOOKUP(G252,ARANCEL!$B$5:$D$121,3,FALSE)*J252)</f>
        <v>3250</v>
      </c>
      <c r="L252" s="1229" t="s">
        <v>5742</v>
      </c>
      <c r="M252" s="1229">
        <v>4500239672</v>
      </c>
      <c r="N252" s="1229" t="s">
        <v>5762</v>
      </c>
    </row>
    <row r="253" spans="1:14" x14ac:dyDescent="0.25">
      <c r="A253" s="169" t="s">
        <v>313</v>
      </c>
      <c r="B253" s="164">
        <v>41814</v>
      </c>
      <c r="C253" s="118" t="s">
        <v>5431</v>
      </c>
      <c r="D253" s="119" t="s">
        <v>2323</v>
      </c>
      <c r="E253" s="141">
        <v>10217532</v>
      </c>
      <c r="F253" s="119">
        <v>27159161</v>
      </c>
      <c r="G253" s="119">
        <v>2704031</v>
      </c>
      <c r="H253" s="120" t="str">
        <f>IF(G253="","",VLOOKUP(G253,ARANCEL!$B$5:$D$121,2,FALSE))</f>
        <v xml:space="preserve">PERNO MUÑON METALICO </v>
      </c>
      <c r="I253" s="121"/>
      <c r="J253" s="119">
        <v>1</v>
      </c>
      <c r="K253" s="196">
        <f>IF(G253="","",VLOOKUP(G253,ARANCEL!$B$5:$D$121,3,FALSE)*J253)</f>
        <v>12246</v>
      </c>
      <c r="L253" s="1229" t="s">
        <v>5742</v>
      </c>
      <c r="M253" s="1229">
        <v>4500239672</v>
      </c>
      <c r="N253" s="1229" t="s">
        <v>5762</v>
      </c>
    </row>
    <row r="254" spans="1:14" x14ac:dyDescent="0.25">
      <c r="A254" s="119" t="s">
        <v>305</v>
      </c>
      <c r="B254" s="164">
        <v>41814</v>
      </c>
      <c r="C254" s="118" t="s">
        <v>5431</v>
      </c>
      <c r="D254" s="119" t="s">
        <v>2323</v>
      </c>
      <c r="E254" s="141">
        <v>10217532</v>
      </c>
      <c r="F254" s="119">
        <v>27159161</v>
      </c>
      <c r="G254" s="119">
        <v>2704016</v>
      </c>
      <c r="H254" s="120" t="str">
        <f>IF(G254="","",VLOOKUP(G254,ARANCEL!$B$5:$D$121,2,FALSE))</f>
        <v xml:space="preserve">CORONA PROCERA </v>
      </c>
      <c r="I254" s="121" t="s">
        <v>329</v>
      </c>
      <c r="J254" s="119">
        <v>1</v>
      </c>
      <c r="K254" s="196">
        <f>IF(G254="","",VLOOKUP(G254,ARANCEL!$B$5:$D$121,3,FALSE)*J254)</f>
        <v>58477</v>
      </c>
      <c r="L254" s="1229" t="s">
        <v>5742</v>
      </c>
      <c r="M254" s="1229">
        <v>4500239672</v>
      </c>
      <c r="N254" s="1229" t="s">
        <v>5762</v>
      </c>
    </row>
    <row r="255" spans="1:14" x14ac:dyDescent="0.25">
      <c r="A255" s="119" t="s">
        <v>305</v>
      </c>
      <c r="B255" s="164">
        <v>41593</v>
      </c>
      <c r="C255" s="118" t="s">
        <v>2341</v>
      </c>
      <c r="D255" s="119" t="s">
        <v>1987</v>
      </c>
      <c r="E255" s="141">
        <v>10162543</v>
      </c>
      <c r="F255" s="119">
        <v>12082</v>
      </c>
      <c r="G255" s="119">
        <v>2704005</v>
      </c>
      <c r="H255" s="120" t="str">
        <f>IF(G255="","",VLOOKUP(G255,ARANCEL!$B$5:$D$121,2,FALSE))</f>
        <v>PROVISORIO</v>
      </c>
      <c r="I255" s="121" t="s">
        <v>329</v>
      </c>
      <c r="J255" s="119">
        <v>1</v>
      </c>
      <c r="K255" s="196">
        <f>IF(G255="","",VLOOKUP(G255,ARANCEL!$B$5:$D$121,3,FALSE)*J255)</f>
        <v>3250</v>
      </c>
      <c r="L255" s="1235" t="str">
        <f>IF(E255="","","IMPAGO")</f>
        <v>IMPAGO</v>
      </c>
      <c r="M255" s="1235" t="str">
        <f>IF(L255="IMPAGO","SIN O.C.","")</f>
        <v>SIN O.C.</v>
      </c>
      <c r="N255" s="1235" t="str">
        <f>IF(L255="IMPAGO","SIN FACT.","")</f>
        <v>SIN FACT.</v>
      </c>
    </row>
    <row r="256" spans="1:14" x14ac:dyDescent="0.25">
      <c r="A256" s="119" t="s">
        <v>305</v>
      </c>
      <c r="B256" s="164">
        <v>41593</v>
      </c>
      <c r="C256" s="118" t="s">
        <v>2341</v>
      </c>
      <c r="D256" s="119" t="s">
        <v>1987</v>
      </c>
      <c r="E256" s="141">
        <v>10162543</v>
      </c>
      <c r="F256" s="119">
        <v>12082</v>
      </c>
      <c r="G256" s="119">
        <v>2704002</v>
      </c>
      <c r="H256" s="120" t="str">
        <f>IF(G256="","",VLOOKUP(G256,ARANCEL!$B$5:$D$121,2,FALSE))</f>
        <v xml:space="preserve">CORONA PERIFERICA </v>
      </c>
      <c r="I256" s="121" t="s">
        <v>329</v>
      </c>
      <c r="J256" s="119">
        <v>1</v>
      </c>
      <c r="K256" s="196">
        <f>IF(G256="","",VLOOKUP(G256,ARANCEL!$B$5:$D$121,3,FALSE)*J256)</f>
        <v>25865</v>
      </c>
      <c r="L256" s="1235" t="str">
        <f>IF(E256="","","IMPAGO")</f>
        <v>IMPAGO</v>
      </c>
      <c r="M256" s="1235" t="str">
        <f>IF(L256="IMPAGO","SIN O.C.","")</f>
        <v>SIN O.C.</v>
      </c>
      <c r="N256" s="1235" t="str">
        <f>IF(L256="IMPAGO","SIN FACT.","")</f>
        <v>SIN FACT.</v>
      </c>
    </row>
    <row r="257" spans="1:14" x14ac:dyDescent="0.25">
      <c r="A257" s="119" t="s">
        <v>305</v>
      </c>
      <c r="B257" s="164">
        <v>41605</v>
      </c>
      <c r="C257" s="118" t="s">
        <v>2340</v>
      </c>
      <c r="D257" s="119" t="s">
        <v>2319</v>
      </c>
      <c r="E257" s="141">
        <v>10163983</v>
      </c>
      <c r="F257" s="119">
        <v>11335</v>
      </c>
      <c r="G257" s="119">
        <v>2707001</v>
      </c>
      <c r="H257" s="120" t="str">
        <f>IF(G257="","",VLOOKUP(G257,ARANCEL!$B$5:$D$121,2,FALSE))</f>
        <v xml:space="preserve">PLANO DE RELAJACION </v>
      </c>
      <c r="I257" s="121" t="s">
        <v>306</v>
      </c>
      <c r="J257" s="119">
        <v>1</v>
      </c>
      <c r="K257" s="196">
        <f>IF(G257="","",VLOOKUP(G257,ARANCEL!$B$5:$D$121,3,FALSE)*J257)</f>
        <v>9221</v>
      </c>
      <c r="L257" s="1229" t="s">
        <v>602</v>
      </c>
      <c r="M257" s="1229">
        <v>4500207258</v>
      </c>
      <c r="N257" s="1229">
        <v>7973</v>
      </c>
    </row>
    <row r="258" spans="1:14" x14ac:dyDescent="0.25">
      <c r="A258" s="119" t="s">
        <v>305</v>
      </c>
      <c r="B258" s="164">
        <v>41295</v>
      </c>
      <c r="C258" s="118" t="s">
        <v>2339</v>
      </c>
      <c r="D258" s="119" t="s">
        <v>73</v>
      </c>
      <c r="E258" s="141">
        <v>10132294</v>
      </c>
      <c r="F258" s="119">
        <v>3159</v>
      </c>
      <c r="G258" s="255">
        <v>2704005</v>
      </c>
      <c r="H258" s="120" t="str">
        <f>IF(G258="","",VLOOKUP(G258,ARANCEL!$B$5:$D$121,2,FALSE))</f>
        <v>PROVISORIO</v>
      </c>
      <c r="I258" s="121" t="s">
        <v>323</v>
      </c>
      <c r="J258" s="119">
        <v>1</v>
      </c>
      <c r="K258" s="196">
        <f>IF(G258="","",VLOOKUP(G258,ARANCEL!$B$5:$D$121,3,FALSE)*J258)</f>
        <v>3250</v>
      </c>
      <c r="L258" s="1236" t="s">
        <v>333</v>
      </c>
      <c r="M258" s="1236" t="s">
        <v>334</v>
      </c>
      <c r="N258" s="1236">
        <v>5808</v>
      </c>
    </row>
    <row r="259" spans="1:14" x14ac:dyDescent="0.25">
      <c r="A259" s="255" t="s">
        <v>305</v>
      </c>
      <c r="B259" s="256">
        <v>41306</v>
      </c>
      <c r="C259" s="257" t="s">
        <v>2339</v>
      </c>
      <c r="D259" s="255" t="s">
        <v>73</v>
      </c>
      <c r="E259" s="334">
        <v>10132294</v>
      </c>
      <c r="F259" s="255">
        <v>3159</v>
      </c>
      <c r="G259" s="255">
        <v>2704020</v>
      </c>
      <c r="H259" s="120" t="str">
        <f>IF(G259="","",VLOOKUP(G259,ARANCEL!$B$5:$D$121,2,FALSE))</f>
        <v xml:space="preserve">PERNO MUÑON DE FIBRA CEROMEROS </v>
      </c>
      <c r="I259" s="121" t="s">
        <v>323</v>
      </c>
      <c r="J259" s="119">
        <v>1</v>
      </c>
      <c r="K259" s="196">
        <f>IF(G259="","",VLOOKUP(G259,ARANCEL!$B$5:$D$121,3,FALSE)*J259)</f>
        <v>18892</v>
      </c>
      <c r="L259" s="1236" t="s">
        <v>333</v>
      </c>
      <c r="M259" s="1236" t="s">
        <v>334</v>
      </c>
      <c r="N259" s="1236">
        <v>5808</v>
      </c>
    </row>
    <row r="260" spans="1:14" x14ac:dyDescent="0.25">
      <c r="A260" s="255" t="s">
        <v>305</v>
      </c>
      <c r="B260" s="256">
        <v>41306</v>
      </c>
      <c r="C260" s="118" t="s">
        <v>2339</v>
      </c>
      <c r="D260" s="119" t="s">
        <v>73</v>
      </c>
      <c r="E260" s="141">
        <v>10132294</v>
      </c>
      <c r="F260" s="119">
        <v>3159</v>
      </c>
      <c r="G260" s="255">
        <v>2704016</v>
      </c>
      <c r="H260" s="120" t="str">
        <f>IF(G260="","",VLOOKUP(G260,ARANCEL!$B$5:$D$121,2,FALSE))</f>
        <v xml:space="preserve">CORONA PROCERA </v>
      </c>
      <c r="I260" s="121" t="s">
        <v>323</v>
      </c>
      <c r="J260" s="119">
        <v>1</v>
      </c>
      <c r="K260" s="196">
        <f>IF(G260="","",VLOOKUP(G260,ARANCEL!$B$5:$D$121,3,FALSE)*J260)</f>
        <v>58477</v>
      </c>
      <c r="L260" s="1236" t="s">
        <v>333</v>
      </c>
      <c r="M260" s="1236" t="s">
        <v>334</v>
      </c>
      <c r="N260" s="1236">
        <v>5808</v>
      </c>
    </row>
    <row r="261" spans="1:14" x14ac:dyDescent="0.25">
      <c r="A261" s="119" t="s">
        <v>305</v>
      </c>
      <c r="B261" s="164">
        <v>41708</v>
      </c>
      <c r="C261" s="118" t="s">
        <v>3307</v>
      </c>
      <c r="D261" s="119" t="s">
        <v>2323</v>
      </c>
      <c r="E261" s="141">
        <v>10180977</v>
      </c>
      <c r="F261" s="119">
        <v>15079</v>
      </c>
      <c r="G261" s="119">
        <v>2702024</v>
      </c>
      <c r="H261" s="120" t="str">
        <f>IF(G261="","",VLOOKUP(G261,ARANCEL!$B$5:$D$121,2,FALSE))</f>
        <v>PROVISORIO SOBRE IMPLANTE</v>
      </c>
      <c r="I261" s="121" t="s">
        <v>325</v>
      </c>
      <c r="J261" s="119">
        <v>1</v>
      </c>
      <c r="K261" s="196">
        <f>IF(G261="","",VLOOKUP(G261,ARANCEL!$B$5:$D$121,3,FALSE)*J261)</f>
        <v>4611</v>
      </c>
      <c r="L261" s="1229" t="s">
        <v>3058</v>
      </c>
      <c r="M261" s="1229">
        <v>4500225629</v>
      </c>
      <c r="N261" s="1229">
        <v>8932</v>
      </c>
    </row>
    <row r="262" spans="1:14" x14ac:dyDescent="0.25">
      <c r="A262" s="169" t="s">
        <v>313</v>
      </c>
      <c r="B262" s="164">
        <v>41827</v>
      </c>
      <c r="C262" s="118" t="s">
        <v>3307</v>
      </c>
      <c r="D262" s="119" t="s">
        <v>2323</v>
      </c>
      <c r="E262" s="141">
        <v>10223861</v>
      </c>
      <c r="F262" s="119"/>
      <c r="G262" s="255">
        <v>2702048</v>
      </c>
      <c r="H262" s="120" t="str">
        <f>IF(G262="","",VLOOKUP(G262,ARANCEL!$B$5:$D$121,2,FALSE))</f>
        <v xml:space="preserve">SERVICIO LAB. IMPLANTE CORONA CEMENTADA/ATORNILLADA </v>
      </c>
      <c r="I262" s="121"/>
      <c r="J262" s="119">
        <v>1</v>
      </c>
      <c r="K262" s="196">
        <f>IF(G262="","",VLOOKUP(G262,ARANCEL!$B$5:$D$121,3,FALSE)*J262)</f>
        <v>43857</v>
      </c>
      <c r="L262" s="1229" t="s">
        <v>6017</v>
      </c>
      <c r="M262" s="1229">
        <v>4500245629</v>
      </c>
      <c r="N262" s="1229">
        <v>9822</v>
      </c>
    </row>
    <row r="263" spans="1:14" x14ac:dyDescent="0.25">
      <c r="A263" s="255" t="s">
        <v>305</v>
      </c>
      <c r="B263" s="256">
        <v>41774</v>
      </c>
      <c r="C263" s="257" t="s">
        <v>4666</v>
      </c>
      <c r="D263" s="255" t="s">
        <v>1987</v>
      </c>
      <c r="E263" s="334">
        <v>10199301</v>
      </c>
      <c r="F263" s="255">
        <v>26472427</v>
      </c>
      <c r="G263" s="255">
        <v>2705003</v>
      </c>
      <c r="H263" s="120" t="str">
        <f>IF(G263="","",VLOOKUP(G263,ARANCEL!$B$5:$D$121,2,FALSE))</f>
        <v>INCRUSTACION ESTETICA (ART-GLASS O CERAMICA)</v>
      </c>
      <c r="I263" s="121" t="s">
        <v>618</v>
      </c>
      <c r="J263" s="119">
        <v>1</v>
      </c>
      <c r="K263" s="196">
        <f>IF(G263="","",VLOOKUP(G263,ARANCEL!$B$5:$D$121,3,FALSE)*J263)</f>
        <v>15676</v>
      </c>
      <c r="L263" s="1229" t="s">
        <v>5292</v>
      </c>
      <c r="M263" s="1229">
        <v>4500235536</v>
      </c>
      <c r="N263" s="1229">
        <v>9455</v>
      </c>
    </row>
    <row r="264" spans="1:14" x14ac:dyDescent="0.25">
      <c r="A264" s="255" t="s">
        <v>305</v>
      </c>
      <c r="B264" s="256">
        <v>41418</v>
      </c>
      <c r="C264" s="257" t="s">
        <v>2338</v>
      </c>
      <c r="D264" s="255" t="s">
        <v>86</v>
      </c>
      <c r="E264" s="334">
        <v>10143484</v>
      </c>
      <c r="F264" s="255">
        <v>5737</v>
      </c>
      <c r="G264" s="255">
        <v>2704016</v>
      </c>
      <c r="H264" s="120" t="str">
        <f>IF(G264="","",VLOOKUP(G264,ARANCEL!$B$5:$D$121,2,FALSE))</f>
        <v xml:space="preserve">CORONA PROCERA </v>
      </c>
      <c r="I264" s="121" t="s">
        <v>340</v>
      </c>
      <c r="J264" s="119">
        <v>1</v>
      </c>
      <c r="K264" s="196">
        <f>IF(G264="","",VLOOKUP(G264,ARANCEL!$B$5:$D$121,3,FALSE)*J264)</f>
        <v>58477</v>
      </c>
      <c r="L264" s="1236" t="s">
        <v>605</v>
      </c>
      <c r="M264" s="1236" t="s">
        <v>2300</v>
      </c>
      <c r="N264" s="1236">
        <v>6614</v>
      </c>
    </row>
    <row r="265" spans="1:14" x14ac:dyDescent="0.25">
      <c r="A265" s="255" t="s">
        <v>305</v>
      </c>
      <c r="B265" s="256">
        <v>41703</v>
      </c>
      <c r="C265" s="257" t="s">
        <v>2338</v>
      </c>
      <c r="D265" s="255" t="s">
        <v>86</v>
      </c>
      <c r="E265" s="334">
        <v>10177686</v>
      </c>
      <c r="F265" s="255">
        <v>5737</v>
      </c>
      <c r="G265" s="255">
        <v>2704031</v>
      </c>
      <c r="H265" s="120" t="str">
        <f>IF(G265="","",VLOOKUP(G265,ARANCEL!$B$5:$D$121,2,FALSE))</f>
        <v xml:space="preserve">PERNO MUÑON METALICO </v>
      </c>
      <c r="I265" s="121" t="s">
        <v>340</v>
      </c>
      <c r="J265" s="119">
        <v>1</v>
      </c>
      <c r="K265" s="196">
        <f>IF(G265="","",VLOOKUP(G265,ARANCEL!$B$5:$D$121,3,FALSE)*J265)</f>
        <v>12246</v>
      </c>
      <c r="L265" s="1229" t="s">
        <v>3058</v>
      </c>
      <c r="M265" s="1229">
        <v>4500225629</v>
      </c>
      <c r="N265" s="1229">
        <v>8932</v>
      </c>
    </row>
    <row r="266" spans="1:14" x14ac:dyDescent="0.25">
      <c r="A266" s="255" t="s">
        <v>305</v>
      </c>
      <c r="B266" s="256">
        <v>41703</v>
      </c>
      <c r="C266" s="257" t="s">
        <v>2338</v>
      </c>
      <c r="D266" s="255" t="s">
        <v>86</v>
      </c>
      <c r="E266" s="334">
        <v>10177686</v>
      </c>
      <c r="F266" s="255">
        <v>5737</v>
      </c>
      <c r="G266" s="255">
        <v>2704016</v>
      </c>
      <c r="H266" s="120" t="str">
        <f>IF(G266="","",VLOOKUP(G266,ARANCEL!$B$5:$D$121,2,FALSE))</f>
        <v xml:space="preserve">CORONA PROCERA </v>
      </c>
      <c r="I266" s="121" t="s">
        <v>340</v>
      </c>
      <c r="J266" s="119">
        <v>1</v>
      </c>
      <c r="K266" s="196">
        <f>IF(G266="","",VLOOKUP(G266,ARANCEL!$B$5:$D$121,3,FALSE)*J266)</f>
        <v>58477</v>
      </c>
      <c r="L266" s="1229" t="s">
        <v>3058</v>
      </c>
      <c r="M266" s="1229">
        <v>4500225629</v>
      </c>
      <c r="N266" s="1229">
        <v>8932</v>
      </c>
    </row>
    <row r="267" spans="1:14" x14ac:dyDescent="0.25">
      <c r="A267" s="339" t="s">
        <v>313</v>
      </c>
      <c r="B267" s="256">
        <v>41663</v>
      </c>
      <c r="C267" s="257" t="s">
        <v>2550</v>
      </c>
      <c r="D267" s="255" t="s">
        <v>86</v>
      </c>
      <c r="E267" s="334">
        <v>10170747</v>
      </c>
      <c r="F267" s="255">
        <v>10073</v>
      </c>
      <c r="G267" s="255">
        <v>2704005</v>
      </c>
      <c r="H267" s="120" t="str">
        <f>IF(G267="","",VLOOKUP(G267,ARANCEL!$B$5:$D$121,2,FALSE))</f>
        <v>PROVISORIO</v>
      </c>
      <c r="I267" s="121"/>
      <c r="J267" s="119">
        <v>1</v>
      </c>
      <c r="K267" s="196">
        <f>IF(G267="","",VLOOKUP(G267,ARANCEL!$B$5:$D$121,3,FALSE)*J267)</f>
        <v>3250</v>
      </c>
      <c r="L267" s="1229" t="s">
        <v>2842</v>
      </c>
      <c r="M267" s="1229">
        <v>4500216258</v>
      </c>
      <c r="N267" s="1229">
        <v>8420</v>
      </c>
    </row>
    <row r="268" spans="1:14" x14ac:dyDescent="0.25">
      <c r="A268" s="255" t="s">
        <v>305</v>
      </c>
      <c r="B268" s="256">
        <v>41733</v>
      </c>
      <c r="C268" s="257" t="s">
        <v>2550</v>
      </c>
      <c r="D268" s="255" t="s">
        <v>86</v>
      </c>
      <c r="E268" s="334">
        <v>10170747</v>
      </c>
      <c r="F268" s="255">
        <v>10073</v>
      </c>
      <c r="G268" s="255">
        <v>2704016</v>
      </c>
      <c r="H268" s="120" t="str">
        <f>IF(G268="","",VLOOKUP(G268,ARANCEL!$B$5:$D$121,2,FALSE))</f>
        <v xml:space="preserve">CORONA PROCERA </v>
      </c>
      <c r="I268" s="121" t="s">
        <v>329</v>
      </c>
      <c r="J268" s="119">
        <v>1</v>
      </c>
      <c r="K268" s="196">
        <f>IF(G268="","",VLOOKUP(G268,ARANCEL!$B$5:$D$121,3,FALSE)*J268)</f>
        <v>58477</v>
      </c>
      <c r="L268" s="1229" t="s">
        <v>8279</v>
      </c>
      <c r="M268" s="1229">
        <v>4500259435</v>
      </c>
      <c r="N268" s="1229" t="s">
        <v>8291</v>
      </c>
    </row>
    <row r="269" spans="1:14" x14ac:dyDescent="0.25">
      <c r="A269" s="119" t="s">
        <v>305</v>
      </c>
      <c r="B269" s="164">
        <v>41806</v>
      </c>
      <c r="C269" s="118" t="s">
        <v>5214</v>
      </c>
      <c r="D269" s="119" t="s">
        <v>86</v>
      </c>
      <c r="E269" s="141">
        <v>10213473</v>
      </c>
      <c r="F269" s="119">
        <v>26611867</v>
      </c>
      <c r="G269" s="119">
        <v>2704005</v>
      </c>
      <c r="H269" s="120" t="str">
        <f>IF(G269="","",VLOOKUP(G269,ARANCEL!$B$5:$D$121,2,FALSE))</f>
        <v>PROVISORIO</v>
      </c>
      <c r="I269" s="121" t="s">
        <v>618</v>
      </c>
      <c r="J269" s="119">
        <v>1</v>
      </c>
      <c r="K269" s="196">
        <f>IF(G269="","",VLOOKUP(G269,ARANCEL!$B$5:$D$121,3,FALSE)*J269)</f>
        <v>3250</v>
      </c>
      <c r="L269" s="1229" t="s">
        <v>5742</v>
      </c>
      <c r="M269" s="1229">
        <v>4500239672</v>
      </c>
      <c r="N269" s="1229" t="s">
        <v>5762</v>
      </c>
    </row>
    <row r="270" spans="1:14" x14ac:dyDescent="0.25">
      <c r="A270" s="255" t="s">
        <v>305</v>
      </c>
      <c r="B270" s="256">
        <v>41806</v>
      </c>
      <c r="C270" s="257" t="s">
        <v>5214</v>
      </c>
      <c r="D270" s="255" t="s">
        <v>86</v>
      </c>
      <c r="E270" s="334">
        <v>10213473</v>
      </c>
      <c r="F270" s="255">
        <v>26611867</v>
      </c>
      <c r="G270" s="255">
        <v>2704016</v>
      </c>
      <c r="H270" s="120" t="str">
        <f>IF(G270="","",VLOOKUP(G270,ARANCEL!$B$5:$D$121,2,FALSE))</f>
        <v xml:space="preserve">CORONA PROCERA </v>
      </c>
      <c r="I270" s="121" t="s">
        <v>618</v>
      </c>
      <c r="J270" s="119">
        <v>1</v>
      </c>
      <c r="K270" s="196">
        <f>IF(G270="","",VLOOKUP(G270,ARANCEL!$B$5:$D$121,3,FALSE)*J270)</f>
        <v>58477</v>
      </c>
      <c r="L270" s="1229" t="s">
        <v>5742</v>
      </c>
      <c r="M270" s="1229">
        <v>4500239672</v>
      </c>
      <c r="N270" s="1229" t="s">
        <v>5762</v>
      </c>
    </row>
    <row r="271" spans="1:14" s="378" customFormat="1" x14ac:dyDescent="0.25">
      <c r="A271" s="255" t="s">
        <v>305</v>
      </c>
      <c r="B271" s="256">
        <v>41757</v>
      </c>
      <c r="C271" s="118" t="s">
        <v>4284</v>
      </c>
      <c r="D271" s="119" t="s">
        <v>3628</v>
      </c>
      <c r="E271" s="141">
        <v>10193070</v>
      </c>
      <c r="F271" s="119">
        <v>16004</v>
      </c>
      <c r="G271" s="255">
        <v>2705003</v>
      </c>
      <c r="H271" s="120" t="str">
        <f>IF(G271="","",VLOOKUP(G271,ARANCEL!$B$5:$D$121,2,FALSE))</f>
        <v>INCRUSTACION ESTETICA (ART-GLASS O CERAMICA)</v>
      </c>
      <c r="I271" s="121" t="s">
        <v>317</v>
      </c>
      <c r="J271" s="119">
        <v>1</v>
      </c>
      <c r="K271" s="196">
        <f>IF(G271="","",VLOOKUP(G271,ARANCEL!$B$5:$D$121,3,FALSE)*J271)</f>
        <v>15676</v>
      </c>
      <c r="L271" s="1229" t="s">
        <v>8279</v>
      </c>
      <c r="M271" s="1229">
        <v>4500259435</v>
      </c>
      <c r="N271" s="1229" t="s">
        <v>8291</v>
      </c>
    </row>
    <row r="272" spans="1:14" s="378" customFormat="1" x14ac:dyDescent="0.25">
      <c r="A272" s="255" t="s">
        <v>305</v>
      </c>
      <c r="B272" s="662">
        <v>41883</v>
      </c>
      <c r="C272" s="118" t="s">
        <v>7259</v>
      </c>
      <c r="D272" s="119" t="s">
        <v>5522</v>
      </c>
      <c r="E272" s="141">
        <v>10258071</v>
      </c>
      <c r="F272" s="119">
        <v>28650895</v>
      </c>
      <c r="G272" s="255">
        <v>2707001</v>
      </c>
      <c r="H272" s="120" t="str">
        <f>IF(G272="","",VLOOKUP(G272,ARANCEL!$B$5:$D$121,2,FALSE))</f>
        <v xml:space="preserve">PLANO DE RELAJACION </v>
      </c>
      <c r="I272" s="121" t="s">
        <v>306</v>
      </c>
      <c r="J272" s="119">
        <v>1</v>
      </c>
      <c r="K272" s="196">
        <f>IF(G272="","",VLOOKUP(G272,ARANCEL!$B$5:$D$121,3,FALSE)*J272)</f>
        <v>9221</v>
      </c>
      <c r="L272" s="1229" t="s">
        <v>7548</v>
      </c>
      <c r="M272" s="1229">
        <v>4500255821</v>
      </c>
      <c r="N272" s="1229">
        <v>10274</v>
      </c>
    </row>
    <row r="273" spans="1:14" x14ac:dyDescent="0.25">
      <c r="A273" s="169" t="s">
        <v>313</v>
      </c>
      <c r="B273" s="164">
        <v>41883</v>
      </c>
      <c r="C273" s="118" t="s">
        <v>7682</v>
      </c>
      <c r="D273" s="119" t="s">
        <v>5522</v>
      </c>
      <c r="E273" s="141">
        <v>10258677</v>
      </c>
      <c r="F273" s="119">
        <v>28650905</v>
      </c>
      <c r="G273" s="119">
        <v>2707001</v>
      </c>
      <c r="H273" s="120" t="str">
        <f>IF(G273="","",VLOOKUP(G273,ARANCEL!$B$5:$D$121,2,FALSE))</f>
        <v xml:space="preserve">PLANO DE RELAJACION </v>
      </c>
      <c r="I273" s="121"/>
      <c r="J273" s="119">
        <v>1</v>
      </c>
      <c r="K273" s="196">
        <f>IF(G273="","",VLOOKUP(G273,ARANCEL!$B$5:$D$121,3,FALSE)*J273)</f>
        <v>9221</v>
      </c>
      <c r="L273" s="1229" t="s">
        <v>7548</v>
      </c>
      <c r="M273" s="1229">
        <v>4500255821</v>
      </c>
      <c r="N273" s="1229">
        <v>10274</v>
      </c>
    </row>
    <row r="274" spans="1:14" s="378" customFormat="1" x14ac:dyDescent="0.25">
      <c r="A274" s="1150" t="s">
        <v>313</v>
      </c>
      <c r="B274" s="256">
        <v>41541</v>
      </c>
      <c r="C274" s="257" t="s">
        <v>2337</v>
      </c>
      <c r="D274" s="255" t="s">
        <v>1630</v>
      </c>
      <c r="E274" s="334">
        <v>10156044</v>
      </c>
      <c r="F274" s="255">
        <v>7956</v>
      </c>
      <c r="G274" s="255">
        <v>2704005</v>
      </c>
      <c r="H274" s="120" t="str">
        <f>IF(G274="","",VLOOKUP(G274,ARANCEL!$B$5:$D$121,2,FALSE))</f>
        <v>PROVISORIO</v>
      </c>
      <c r="I274" s="121" t="s">
        <v>329</v>
      </c>
      <c r="J274" s="119">
        <v>1</v>
      </c>
      <c r="K274" s="196">
        <f>IF(G274="","",VLOOKUP(G274,ARANCEL!$B$5:$D$121,3,FALSE)*J274)</f>
        <v>3250</v>
      </c>
      <c r="L274" s="1236" t="s">
        <v>615</v>
      </c>
      <c r="M274" s="1236">
        <v>4500197602</v>
      </c>
      <c r="N274" s="1236">
        <v>7457</v>
      </c>
    </row>
    <row r="275" spans="1:14" s="382" customFormat="1" x14ac:dyDescent="0.25">
      <c r="A275" s="255" t="s">
        <v>305</v>
      </c>
      <c r="B275" s="256">
        <v>41541</v>
      </c>
      <c r="C275" s="257" t="s">
        <v>2337</v>
      </c>
      <c r="D275" s="255" t="s">
        <v>1630</v>
      </c>
      <c r="E275" s="334">
        <v>10156044</v>
      </c>
      <c r="F275" s="255">
        <v>7956</v>
      </c>
      <c r="G275" s="255">
        <v>2704002</v>
      </c>
      <c r="H275" s="120" t="str">
        <f>IF(G275="","",VLOOKUP(G275,ARANCEL!$B$5:$D$121,2,FALSE))</f>
        <v xml:space="preserve">CORONA PERIFERICA </v>
      </c>
      <c r="I275" s="121" t="s">
        <v>329</v>
      </c>
      <c r="J275" s="119">
        <v>1</v>
      </c>
      <c r="K275" s="196">
        <f>IF(G275="","",VLOOKUP(G275,ARANCEL!$B$5:$D$121,3,FALSE)*J275)</f>
        <v>25865</v>
      </c>
      <c r="L275" s="1236" t="s">
        <v>615</v>
      </c>
      <c r="M275" s="1236">
        <v>4500197602</v>
      </c>
      <c r="N275" s="1236">
        <v>7457</v>
      </c>
    </row>
    <row r="276" spans="1:14" s="382" customFormat="1" x14ac:dyDescent="0.25">
      <c r="A276" s="255" t="s">
        <v>305</v>
      </c>
      <c r="B276" s="256">
        <v>41523</v>
      </c>
      <c r="C276" s="257" t="s">
        <v>2336</v>
      </c>
      <c r="D276" s="255" t="s">
        <v>90</v>
      </c>
      <c r="E276" s="334">
        <v>10154893</v>
      </c>
      <c r="F276" s="255">
        <v>8766</v>
      </c>
      <c r="G276" s="255">
        <v>2707001</v>
      </c>
      <c r="H276" s="120" t="str">
        <f>IF(G276="","",VLOOKUP(G276,ARANCEL!$B$5:$D$121,2,FALSE))</f>
        <v xml:space="preserve">PLANO DE RELAJACION </v>
      </c>
      <c r="I276" s="121" t="s">
        <v>306</v>
      </c>
      <c r="J276" s="119">
        <v>1</v>
      </c>
      <c r="K276" s="196">
        <f>IF(G276="","",VLOOKUP(G276,ARANCEL!$B$5:$D$121,3,FALSE)*J276)</f>
        <v>9221</v>
      </c>
      <c r="L276" s="1236" t="s">
        <v>615</v>
      </c>
      <c r="M276" s="1236">
        <v>4500197602</v>
      </c>
      <c r="N276" s="1236">
        <v>7457</v>
      </c>
    </row>
    <row r="277" spans="1:14" s="378" customFormat="1" x14ac:dyDescent="0.25">
      <c r="A277" s="255" t="s">
        <v>305</v>
      </c>
      <c r="B277" s="256">
        <v>41384</v>
      </c>
      <c r="C277" s="257" t="s">
        <v>2335</v>
      </c>
      <c r="D277" s="255" t="s">
        <v>73</v>
      </c>
      <c r="E277" s="334">
        <v>10150284</v>
      </c>
      <c r="F277" s="255">
        <v>2836</v>
      </c>
      <c r="G277" s="255">
        <v>2707001</v>
      </c>
      <c r="H277" s="120" t="str">
        <f>IF(G277="","",VLOOKUP(G277,ARANCEL!$B$5:$D$121,2,FALSE))</f>
        <v xml:space="preserve">PLANO DE RELAJACION </v>
      </c>
      <c r="I277" s="121" t="s">
        <v>306</v>
      </c>
      <c r="J277" s="119">
        <v>1</v>
      </c>
      <c r="K277" s="196">
        <f>IF(G277="","",VLOOKUP(G277,ARANCEL!$B$5:$D$121,3,FALSE)*J277)</f>
        <v>9221</v>
      </c>
      <c r="L277" s="1236" t="s">
        <v>564</v>
      </c>
      <c r="M277" s="1236">
        <v>4500187725</v>
      </c>
      <c r="N277" s="1236">
        <v>7047</v>
      </c>
    </row>
    <row r="278" spans="1:14" s="399" customFormat="1" x14ac:dyDescent="0.25">
      <c r="A278" s="255" t="s">
        <v>305</v>
      </c>
      <c r="B278" s="256">
        <v>41393</v>
      </c>
      <c r="C278" s="257" t="s">
        <v>2334</v>
      </c>
      <c r="D278" s="255" t="s">
        <v>1987</v>
      </c>
      <c r="E278" s="334">
        <v>10140575</v>
      </c>
      <c r="F278" s="255">
        <v>6004</v>
      </c>
      <c r="G278" s="255">
        <v>2704016</v>
      </c>
      <c r="H278" s="120" t="str">
        <f>IF(G278="","",VLOOKUP(G278,ARANCEL!$B$5:$D$121,2,FALSE))</f>
        <v xml:space="preserve">CORONA PROCERA </v>
      </c>
      <c r="I278" s="121" t="s">
        <v>311</v>
      </c>
      <c r="J278" s="119">
        <v>1</v>
      </c>
      <c r="K278" s="196">
        <f>IF(G278="","",VLOOKUP(G278,ARANCEL!$B$5:$D$121,3,FALSE)*J278)</f>
        <v>58477</v>
      </c>
      <c r="L278" s="1236" t="s">
        <v>616</v>
      </c>
      <c r="M278" s="1236" t="s">
        <v>2309</v>
      </c>
      <c r="N278" s="1236">
        <v>6400</v>
      </c>
    </row>
    <row r="279" spans="1:14" s="399" customFormat="1" x14ac:dyDescent="0.25">
      <c r="A279" s="255" t="s">
        <v>606</v>
      </c>
      <c r="B279" s="256">
        <v>41421</v>
      </c>
      <c r="C279" s="118" t="s">
        <v>2334</v>
      </c>
      <c r="D279" s="119" t="s">
        <v>1987</v>
      </c>
      <c r="E279" s="141">
        <v>10143692</v>
      </c>
      <c r="F279" s="119">
        <v>6004</v>
      </c>
      <c r="G279" s="255">
        <v>2707001</v>
      </c>
      <c r="H279" s="120" t="str">
        <f>IF(G279="","",VLOOKUP(G279,ARANCEL!$B$5:$D$121,2,FALSE))</f>
        <v xml:space="preserve">PLANO DE RELAJACION </v>
      </c>
      <c r="I279" s="121" t="s">
        <v>306</v>
      </c>
      <c r="J279" s="119">
        <v>1</v>
      </c>
      <c r="K279" s="196">
        <f>IF(G279="","",VLOOKUP(G279,ARANCEL!$B$5:$D$121,3,FALSE)*J279)</f>
        <v>9221</v>
      </c>
      <c r="L279" s="1236" t="s">
        <v>605</v>
      </c>
      <c r="M279" s="1236" t="s">
        <v>2300</v>
      </c>
      <c r="N279" s="1236">
        <v>6614</v>
      </c>
    </row>
    <row r="280" spans="1:14" s="399" customFormat="1" x14ac:dyDescent="0.25">
      <c r="A280" s="255" t="s">
        <v>305</v>
      </c>
      <c r="B280" s="164">
        <v>41974</v>
      </c>
      <c r="C280" s="118" t="s">
        <v>9099</v>
      </c>
      <c r="D280" s="119" t="s">
        <v>4527</v>
      </c>
      <c r="E280" s="141">
        <v>10299694</v>
      </c>
      <c r="F280" s="119">
        <v>29556408</v>
      </c>
      <c r="G280" s="255">
        <v>2705003</v>
      </c>
      <c r="H280" s="120" t="str">
        <f>IF(G280="","",VLOOKUP(G280,ARANCEL!$B$5:$D$121,2,FALSE))</f>
        <v>INCRUSTACION ESTETICA (ART-GLASS O CERAMICA)</v>
      </c>
      <c r="I280" s="121" t="s">
        <v>312</v>
      </c>
      <c r="J280" s="119">
        <v>1</v>
      </c>
      <c r="K280" s="196">
        <f>IF(G280="","",VLOOKUP(G280,ARANCEL!$B$5:$D$121,3,FALSE)*J280)</f>
        <v>15676</v>
      </c>
      <c r="L280" s="1349" t="s">
        <v>9431</v>
      </c>
      <c r="M280" s="1349">
        <v>4500269343</v>
      </c>
      <c r="N280" s="1349" t="s">
        <v>9460</v>
      </c>
    </row>
    <row r="281" spans="1:14" x14ac:dyDescent="0.25">
      <c r="A281" s="119" t="s">
        <v>305</v>
      </c>
      <c r="B281" s="164">
        <v>41499</v>
      </c>
      <c r="C281" s="118" t="s">
        <v>2333</v>
      </c>
      <c r="D281" s="119" t="s">
        <v>86</v>
      </c>
      <c r="E281" s="141">
        <v>10152138</v>
      </c>
      <c r="F281" s="119">
        <v>8992</v>
      </c>
      <c r="G281" s="119">
        <v>2705003</v>
      </c>
      <c r="H281" s="120" t="str">
        <f>IF(G281="","",VLOOKUP(G281,ARANCEL!$B$5:$D$121,2,FALSE))</f>
        <v>INCRUSTACION ESTETICA (ART-GLASS O CERAMICA)</v>
      </c>
      <c r="I281" s="121" t="s">
        <v>312</v>
      </c>
      <c r="J281" s="119">
        <v>1</v>
      </c>
      <c r="K281" s="196">
        <f>IF(G281="","",VLOOKUP(G281,ARANCEL!$B$5:$D$121,3,FALSE)*J281)</f>
        <v>15676</v>
      </c>
      <c r="L281" s="1236" t="s">
        <v>614</v>
      </c>
      <c r="M281" s="1236">
        <v>4500193105</v>
      </c>
      <c r="N281" s="1236">
        <v>7286</v>
      </c>
    </row>
    <row r="282" spans="1:14" s="399" customFormat="1" x14ac:dyDescent="0.25">
      <c r="A282" s="255" t="s">
        <v>305</v>
      </c>
      <c r="B282" s="256">
        <v>41827</v>
      </c>
      <c r="C282" s="257" t="s">
        <v>5661</v>
      </c>
      <c r="D282" s="255" t="s">
        <v>2323</v>
      </c>
      <c r="E282" s="334">
        <v>10223863</v>
      </c>
      <c r="F282" s="255">
        <v>27350504</v>
      </c>
      <c r="G282" s="255">
        <v>2704005</v>
      </c>
      <c r="H282" s="120" t="str">
        <f>IF(G282="","",VLOOKUP(G282,ARANCEL!$B$5:$D$121,2,FALSE))</f>
        <v>PROVISORIO</v>
      </c>
      <c r="I282" s="121" t="s">
        <v>730</v>
      </c>
      <c r="J282" s="119">
        <v>6</v>
      </c>
      <c r="K282" s="196">
        <f>IF(G282="","",VLOOKUP(G282,ARANCEL!$B$5:$D$121,3,FALSE)*J282)</f>
        <v>19500</v>
      </c>
      <c r="L282" s="1229" t="s">
        <v>6017</v>
      </c>
      <c r="M282" s="1229">
        <v>4500245630</v>
      </c>
      <c r="N282" s="1229">
        <v>9823</v>
      </c>
    </row>
    <row r="283" spans="1:14" x14ac:dyDescent="0.25">
      <c r="A283" s="255" t="s">
        <v>305</v>
      </c>
      <c r="B283" s="918">
        <v>41974</v>
      </c>
      <c r="C283" s="257" t="s">
        <v>8923</v>
      </c>
      <c r="D283" s="255" t="s">
        <v>2293</v>
      </c>
      <c r="E283" s="334">
        <v>10295755</v>
      </c>
      <c r="F283" s="255">
        <v>29656268</v>
      </c>
      <c r="G283" s="119">
        <v>2705003</v>
      </c>
      <c r="H283" s="120" t="str">
        <f>IF(G283="","",VLOOKUP(G283,ARANCEL!$B$5:$D$121,2,FALSE))</f>
        <v>INCRUSTACION ESTETICA (ART-GLASS O CERAMICA)</v>
      </c>
      <c r="I283" s="121" t="s">
        <v>322</v>
      </c>
      <c r="J283" s="119">
        <v>1</v>
      </c>
      <c r="K283" s="196">
        <f>IF(G283="","",VLOOKUP(G283,ARANCEL!$B$5:$D$121,3,FALSE)*J283)</f>
        <v>15676</v>
      </c>
      <c r="L283" s="1349" t="s">
        <v>9431</v>
      </c>
      <c r="M283" s="1349">
        <v>4500269343</v>
      </c>
      <c r="N283" s="1349" t="s">
        <v>9460</v>
      </c>
    </row>
    <row r="284" spans="1:14" x14ac:dyDescent="0.25">
      <c r="A284" s="119" t="s">
        <v>305</v>
      </c>
      <c r="B284" s="164">
        <v>41746</v>
      </c>
      <c r="C284" s="118" t="s">
        <v>4118</v>
      </c>
      <c r="D284" s="119" t="s">
        <v>1987</v>
      </c>
      <c r="E284" s="141">
        <v>10190842</v>
      </c>
      <c r="F284" s="119">
        <v>11830</v>
      </c>
      <c r="G284" s="119">
        <v>2704005</v>
      </c>
      <c r="H284" s="120" t="str">
        <f>IF(G284="","",VLOOKUP(G284,ARANCEL!$B$5:$D$121,2,FALSE))</f>
        <v>PROVISORIO</v>
      </c>
      <c r="I284" s="121" t="s">
        <v>324</v>
      </c>
      <c r="J284" s="119">
        <v>1</v>
      </c>
      <c r="K284" s="196">
        <f>IF(G284="","",VLOOKUP(G284,ARANCEL!$B$5:$D$121,3,FALSE)*J284)</f>
        <v>3250</v>
      </c>
      <c r="L284" s="1229" t="s">
        <v>8279</v>
      </c>
      <c r="M284" s="1229">
        <v>4500259435</v>
      </c>
      <c r="N284" s="1229" t="s">
        <v>8291</v>
      </c>
    </row>
    <row r="285" spans="1:14" x14ac:dyDescent="0.25">
      <c r="A285" s="119" t="s">
        <v>305</v>
      </c>
      <c r="B285" s="164">
        <v>41746</v>
      </c>
      <c r="C285" s="118" t="s">
        <v>4118</v>
      </c>
      <c r="D285" s="119" t="s">
        <v>1987</v>
      </c>
      <c r="E285" s="141">
        <v>10190842</v>
      </c>
      <c r="F285" s="119">
        <v>11830</v>
      </c>
      <c r="G285" s="119">
        <v>2704003</v>
      </c>
      <c r="H285" s="120" t="str">
        <f>IF(G285="","",VLOOKUP(G285,ARANCEL!$B$5:$D$121,2,FALSE))</f>
        <v xml:space="preserve">CORONA PERIFERICA CON PERNO MUÑON COLADO </v>
      </c>
      <c r="I285" s="121" t="s">
        <v>324</v>
      </c>
      <c r="J285" s="119">
        <v>1</v>
      </c>
      <c r="K285" s="196">
        <f>IF(G285="","",VLOOKUP(G285,ARANCEL!$B$5:$D$121,3,FALSE)*J285)</f>
        <v>32612</v>
      </c>
      <c r="L285" s="1229" t="s">
        <v>8279</v>
      </c>
      <c r="M285" s="1229">
        <v>4500259435</v>
      </c>
      <c r="N285" s="1229" t="s">
        <v>8291</v>
      </c>
    </row>
    <row r="286" spans="1:14" s="406" customFormat="1" x14ac:dyDescent="0.25">
      <c r="A286" s="255" t="s">
        <v>313</v>
      </c>
      <c r="B286" s="256">
        <v>41788</v>
      </c>
      <c r="C286" s="257" t="s">
        <v>4118</v>
      </c>
      <c r="D286" s="255" t="s">
        <v>1987</v>
      </c>
      <c r="E286" s="334">
        <v>10190842</v>
      </c>
      <c r="F286" s="255">
        <v>11830</v>
      </c>
      <c r="G286" s="255">
        <v>2704031</v>
      </c>
      <c r="H286" s="120" t="str">
        <f>IF(G286="","",VLOOKUP(G286,ARANCEL!$B$5:$D$121,2,FALSE))</f>
        <v xml:space="preserve">PERNO MUÑON METALICO </v>
      </c>
      <c r="I286" s="121"/>
      <c r="J286" s="119">
        <v>1</v>
      </c>
      <c r="K286" s="196">
        <f>IF(G286="","",VLOOKUP(G286,ARANCEL!$B$5:$D$121,3,FALSE)*J286)</f>
        <v>12246</v>
      </c>
      <c r="L286" s="1349" t="s">
        <v>9431</v>
      </c>
      <c r="M286" s="1349">
        <v>4500269343</v>
      </c>
      <c r="N286" s="1349" t="s">
        <v>9460</v>
      </c>
    </row>
    <row r="287" spans="1:14" s="406" customFormat="1" x14ac:dyDescent="0.25">
      <c r="A287" s="255" t="s">
        <v>305</v>
      </c>
      <c r="B287" s="256">
        <v>41737</v>
      </c>
      <c r="C287" s="257" t="s">
        <v>3916</v>
      </c>
      <c r="D287" s="255" t="s">
        <v>90</v>
      </c>
      <c r="E287" s="334">
        <v>10187825</v>
      </c>
      <c r="F287" s="255">
        <v>15148</v>
      </c>
      <c r="G287" s="255">
        <v>2705003</v>
      </c>
      <c r="H287" s="120" t="str">
        <f>IF(G287="","",VLOOKUP(G287,ARANCEL!$B$5:$D$121,2,FALSE))</f>
        <v>INCRUSTACION ESTETICA (ART-GLASS O CERAMICA)</v>
      </c>
      <c r="I287" s="121" t="s">
        <v>308</v>
      </c>
      <c r="J287" s="119">
        <v>1</v>
      </c>
      <c r="K287" s="196">
        <f>IF(G287="","",VLOOKUP(G287,ARANCEL!$B$5:$D$121,3,FALSE)*J287)</f>
        <v>15676</v>
      </c>
      <c r="L287" s="1229" t="s">
        <v>8279</v>
      </c>
      <c r="M287" s="1229">
        <v>4500259435</v>
      </c>
      <c r="N287" s="1229" t="s">
        <v>8291</v>
      </c>
    </row>
    <row r="288" spans="1:14" s="406" customFormat="1" x14ac:dyDescent="0.25">
      <c r="A288" s="339" t="s">
        <v>313</v>
      </c>
      <c r="B288" s="1163">
        <v>41654.908483796295</v>
      </c>
      <c r="C288" s="1153" t="s">
        <v>2332</v>
      </c>
      <c r="D288" s="339" t="s">
        <v>2331</v>
      </c>
      <c r="E288" s="1197">
        <v>10165890</v>
      </c>
      <c r="F288" s="339">
        <v>12128</v>
      </c>
      <c r="G288" s="339">
        <v>2706001</v>
      </c>
      <c r="H288" s="191" t="str">
        <f>IF(G288="","",VLOOKUP(G288,ARANCEL!$B$5:$D$121,2,FALSE))</f>
        <v xml:space="preserve">PROTESIS TOTAL ACRILICA </v>
      </c>
      <c r="I288" s="170"/>
      <c r="J288" s="169">
        <v>2</v>
      </c>
      <c r="K288" s="333">
        <f>IF(G288="","",VLOOKUP(G288,ARANCEL!$B$5:$D$121,3,FALSE)*J288)</f>
        <v>37336</v>
      </c>
      <c r="L288" s="1238" t="s">
        <v>597</v>
      </c>
      <c r="M288" s="1238">
        <v>4500211824</v>
      </c>
      <c r="N288" s="1238">
        <v>8218</v>
      </c>
    </row>
    <row r="289" spans="1:14" s="439" customFormat="1" x14ac:dyDescent="0.25">
      <c r="A289" s="339" t="s">
        <v>305</v>
      </c>
      <c r="B289" s="1163">
        <v>41654.908425925925</v>
      </c>
      <c r="C289" s="1153" t="s">
        <v>2330</v>
      </c>
      <c r="D289" s="339" t="s">
        <v>2298</v>
      </c>
      <c r="E289" s="1197">
        <v>10164660</v>
      </c>
      <c r="F289" s="339">
        <v>6563</v>
      </c>
      <c r="G289" s="339">
        <v>2704003</v>
      </c>
      <c r="H289" s="191" t="str">
        <f>IF(G289="","",VLOOKUP(G289,ARANCEL!$B$5:$D$121,2,FALSE))</f>
        <v xml:space="preserve">CORONA PERIFERICA CON PERNO MUÑON COLADO </v>
      </c>
      <c r="I289" s="170" t="s">
        <v>325</v>
      </c>
      <c r="J289" s="169">
        <v>1</v>
      </c>
      <c r="K289" s="333">
        <f>IF(G289="","",VLOOKUP(G289,ARANCEL!$B$5:$D$121,3,FALSE)*J289)</f>
        <v>32612</v>
      </c>
      <c r="L289" s="1238" t="s">
        <v>597</v>
      </c>
      <c r="M289" s="1238">
        <v>4500211824</v>
      </c>
      <c r="N289" s="1238">
        <v>8218</v>
      </c>
    </row>
    <row r="290" spans="1:14" s="406" customFormat="1" x14ac:dyDescent="0.25">
      <c r="A290" s="255" t="s">
        <v>305</v>
      </c>
      <c r="B290" s="918">
        <v>41883</v>
      </c>
      <c r="C290" s="257" t="s">
        <v>7366</v>
      </c>
      <c r="D290" s="255" t="s">
        <v>5522</v>
      </c>
      <c r="E290" s="334">
        <v>10258407</v>
      </c>
      <c r="F290" s="255">
        <v>28095473</v>
      </c>
      <c r="G290" s="255">
        <v>2705003</v>
      </c>
      <c r="H290" s="120" t="str">
        <f>IF(G290="","",VLOOKUP(G290,ARANCEL!$B$5:$D$121,2,FALSE))</f>
        <v>INCRUSTACION ESTETICA (ART-GLASS O CERAMICA)</v>
      </c>
      <c r="I290" s="121" t="s">
        <v>322</v>
      </c>
      <c r="J290" s="119">
        <v>1</v>
      </c>
      <c r="K290" s="196">
        <f>IF(G290="","",VLOOKUP(G290,ARANCEL!$B$5:$D$121,3,FALSE)*J290)</f>
        <v>15676</v>
      </c>
      <c r="L290" s="1229" t="s">
        <v>7548</v>
      </c>
      <c r="M290" s="1229">
        <v>4500255821</v>
      </c>
      <c r="N290" s="1229">
        <v>10274</v>
      </c>
    </row>
    <row r="291" spans="1:14" s="406" customFormat="1" x14ac:dyDescent="0.25">
      <c r="A291" s="255" t="s">
        <v>305</v>
      </c>
      <c r="B291" s="256">
        <v>41605</v>
      </c>
      <c r="C291" s="257" t="s">
        <v>2329</v>
      </c>
      <c r="D291" s="255" t="s">
        <v>2298</v>
      </c>
      <c r="E291" s="334">
        <v>10163985</v>
      </c>
      <c r="F291" s="255">
        <v>6563</v>
      </c>
      <c r="G291" s="255">
        <v>2704003</v>
      </c>
      <c r="H291" s="120" t="str">
        <f>IF(G291="","",VLOOKUP(G291,ARANCEL!$B$5:$D$121,2,FALSE))</f>
        <v xml:space="preserve">CORONA PERIFERICA CON PERNO MUÑON COLADO </v>
      </c>
      <c r="I291" s="121" t="s">
        <v>329</v>
      </c>
      <c r="J291" s="119">
        <v>2</v>
      </c>
      <c r="K291" s="196">
        <f>IF(G291="","",VLOOKUP(G291,ARANCEL!$B$5:$D$121,3,FALSE)*J291)</f>
        <v>65224</v>
      </c>
      <c r="L291" s="1235" t="str">
        <f>IF(E291="","","IMPAGO")</f>
        <v>IMPAGO</v>
      </c>
      <c r="M291" s="1235" t="str">
        <f>IF(L291="IMPAGO","SIN O.C.","")</f>
        <v>SIN O.C.</v>
      </c>
      <c r="N291" s="1235" t="str">
        <f>IF(L291="IMPAGO","SIN FACT.","")</f>
        <v>SIN FACT.</v>
      </c>
    </row>
    <row r="292" spans="1:14" s="406" customFormat="1" x14ac:dyDescent="0.25">
      <c r="A292" s="255" t="s">
        <v>606</v>
      </c>
      <c r="B292" s="918">
        <v>41913</v>
      </c>
      <c r="C292" s="257" t="s">
        <v>7841</v>
      </c>
      <c r="D292" s="255" t="s">
        <v>2323</v>
      </c>
      <c r="E292" s="334">
        <v>10269595</v>
      </c>
      <c r="F292" s="255">
        <v>26284925</v>
      </c>
      <c r="G292" s="255">
        <v>2702048</v>
      </c>
      <c r="H292" s="120" t="str">
        <f>IF(G292="","",VLOOKUP(G292,ARANCEL!$B$5:$D$121,2,FALSE))</f>
        <v xml:space="preserve">SERVICIO LAB. IMPLANTE CORONA CEMENTADA/ATORNILLADA </v>
      </c>
      <c r="I292" s="121" t="s">
        <v>309</v>
      </c>
      <c r="J292" s="119">
        <v>1</v>
      </c>
      <c r="K292" s="196">
        <f>IF(G292="","",VLOOKUP(G292,ARANCEL!$B$5:$D$121,3,FALSE)*J292)</f>
        <v>43857</v>
      </c>
      <c r="L292" s="1229" t="s">
        <v>8279</v>
      </c>
      <c r="M292" s="1229">
        <v>4500260874</v>
      </c>
      <c r="N292" s="1229" t="s">
        <v>8301</v>
      </c>
    </row>
    <row r="293" spans="1:14" s="406" customFormat="1" x14ac:dyDescent="0.25">
      <c r="A293" s="412" t="s">
        <v>305</v>
      </c>
      <c r="B293" s="1195">
        <v>41913</v>
      </c>
      <c r="C293" s="257" t="s">
        <v>7841</v>
      </c>
      <c r="D293" s="255" t="s">
        <v>2323</v>
      </c>
      <c r="E293" s="334">
        <v>10272339</v>
      </c>
      <c r="F293" s="255">
        <v>26284925</v>
      </c>
      <c r="G293" s="255">
        <v>2702048</v>
      </c>
      <c r="H293" s="120" t="str">
        <f>IF(G293="","",VLOOKUP(G293,ARANCEL!$B$5:$D$121,2,FALSE))</f>
        <v xml:space="preserve">SERVICIO LAB. IMPLANTE CORONA CEMENTADA/ATORNILLADA </v>
      </c>
      <c r="I293" s="121" t="s">
        <v>8048</v>
      </c>
      <c r="J293" s="119">
        <v>4</v>
      </c>
      <c r="K293" s="196">
        <f>IF(G293="","",VLOOKUP(G293,ARANCEL!$B$5:$D$121,3,FALSE)*J293)</f>
        <v>175428</v>
      </c>
      <c r="L293" s="1235" t="str">
        <f>IF(E293="","","IMPAGO")</f>
        <v>IMPAGO</v>
      </c>
      <c r="M293" s="1235" t="str">
        <f>IF(L293="IMPAGO","SIN O.C.","")</f>
        <v>SIN O.C.</v>
      </c>
      <c r="N293" s="1235" t="str">
        <f>IF(L293="IMPAGO","SIN FACT.","")</f>
        <v>SIN FACT.</v>
      </c>
    </row>
    <row r="294" spans="1:14" s="476" customFormat="1" x14ac:dyDescent="0.25">
      <c r="A294" s="255" t="s">
        <v>313</v>
      </c>
      <c r="B294" s="831">
        <v>41944</v>
      </c>
      <c r="C294" s="257" t="s">
        <v>7841</v>
      </c>
      <c r="D294" s="255" t="s">
        <v>2323</v>
      </c>
      <c r="E294" s="334">
        <v>10269595</v>
      </c>
      <c r="F294" s="255">
        <v>26284925</v>
      </c>
      <c r="G294" s="255">
        <v>2702048</v>
      </c>
      <c r="H294" s="120" t="str">
        <f>IF(G294="","",VLOOKUP(G294,ARANCEL!$B$5:$D$121,2,FALSE))</f>
        <v xml:space="preserve">SERVICIO LAB. IMPLANTE CORONA CEMENTADA/ATORNILLADA </v>
      </c>
      <c r="I294" s="121"/>
      <c r="J294" s="119">
        <v>3</v>
      </c>
      <c r="K294" s="196">
        <f>IF(G294="","",VLOOKUP(G294,ARANCEL!$B$5:$D$121,3,FALSE)*J294)</f>
        <v>131571</v>
      </c>
      <c r="L294" s="1349" t="s">
        <v>9431</v>
      </c>
      <c r="M294" s="1349">
        <v>4500269343</v>
      </c>
      <c r="N294" s="1349" t="s">
        <v>9460</v>
      </c>
    </row>
    <row r="295" spans="1:14" s="476" customFormat="1" x14ac:dyDescent="0.25">
      <c r="A295" s="255" t="s">
        <v>305</v>
      </c>
      <c r="B295" s="256">
        <v>41397</v>
      </c>
      <c r="C295" s="257" t="s">
        <v>741</v>
      </c>
      <c r="D295" s="255" t="s">
        <v>73</v>
      </c>
      <c r="E295" s="334">
        <v>10141711</v>
      </c>
      <c r="F295" s="255">
        <v>6623</v>
      </c>
      <c r="G295" s="255">
        <v>2704005</v>
      </c>
      <c r="H295" s="120" t="str">
        <f>IF(G295="","",VLOOKUP(G295,ARANCEL!$B$5:$D$121,2,FALSE))</f>
        <v>PROVISORIO</v>
      </c>
      <c r="I295" s="121" t="s">
        <v>613</v>
      </c>
      <c r="J295" s="119">
        <v>2</v>
      </c>
      <c r="K295" s="196">
        <f>IF(G295="","",VLOOKUP(G295,ARANCEL!$B$5:$D$121,3,FALSE)*J295)</f>
        <v>6500</v>
      </c>
      <c r="L295" s="1236" t="s">
        <v>616</v>
      </c>
      <c r="M295" s="1236" t="s">
        <v>2309</v>
      </c>
      <c r="N295" s="1236">
        <v>6400</v>
      </c>
    </row>
    <row r="296" spans="1:14" s="476" customFormat="1" x14ac:dyDescent="0.25">
      <c r="A296" s="255" t="s">
        <v>305</v>
      </c>
      <c r="B296" s="256">
        <v>41397</v>
      </c>
      <c r="C296" s="118" t="s">
        <v>741</v>
      </c>
      <c r="D296" s="119" t="s">
        <v>73</v>
      </c>
      <c r="E296" s="141">
        <v>10141711</v>
      </c>
      <c r="F296" s="119">
        <v>6623</v>
      </c>
      <c r="G296" s="255">
        <v>2704003</v>
      </c>
      <c r="H296" s="120" t="str">
        <f>IF(G296="","",VLOOKUP(G296,ARANCEL!$B$5:$D$121,2,FALSE))</f>
        <v xml:space="preserve">CORONA PERIFERICA CON PERNO MUÑON COLADO </v>
      </c>
      <c r="I296" s="121" t="s">
        <v>613</v>
      </c>
      <c r="J296" s="119">
        <v>2</v>
      </c>
      <c r="K296" s="196">
        <f>IF(G296="","",VLOOKUP(G296,ARANCEL!$B$5:$D$121,3,FALSE)*J296)</f>
        <v>65224</v>
      </c>
      <c r="L296" s="1236" t="s">
        <v>616</v>
      </c>
      <c r="M296" s="1236" t="s">
        <v>2309</v>
      </c>
      <c r="N296" s="1236">
        <v>6400</v>
      </c>
    </row>
    <row r="297" spans="1:14" s="476" customFormat="1" x14ac:dyDescent="0.25">
      <c r="A297" s="255" t="s">
        <v>305</v>
      </c>
      <c r="B297" s="256">
        <v>41523</v>
      </c>
      <c r="C297" s="257" t="s">
        <v>741</v>
      </c>
      <c r="D297" s="255" t="s">
        <v>92</v>
      </c>
      <c r="E297" s="334">
        <v>10154894</v>
      </c>
      <c r="F297" s="255">
        <v>9606</v>
      </c>
      <c r="G297" s="255">
        <v>2704005</v>
      </c>
      <c r="H297" s="120" t="str">
        <f>IF(G297="","",VLOOKUP(G297,ARANCEL!$B$5:$D$121,2,FALSE))</f>
        <v>PROVISORIO</v>
      </c>
      <c r="I297" s="121" t="s">
        <v>633</v>
      </c>
      <c r="J297" s="119">
        <v>1</v>
      </c>
      <c r="K297" s="196">
        <f>IF(G297="","",VLOOKUP(G297,ARANCEL!$B$5:$D$121,3,FALSE)*J297)</f>
        <v>3250</v>
      </c>
      <c r="L297" s="1236" t="s">
        <v>615</v>
      </c>
      <c r="M297" s="1236">
        <v>4500197602</v>
      </c>
      <c r="N297" s="1236">
        <v>7457</v>
      </c>
    </row>
    <row r="298" spans="1:14" s="476" customFormat="1" x14ac:dyDescent="0.25">
      <c r="A298" s="255" t="s">
        <v>305</v>
      </c>
      <c r="B298" s="256">
        <v>41523</v>
      </c>
      <c r="C298" s="257" t="s">
        <v>741</v>
      </c>
      <c r="D298" s="255" t="s">
        <v>92</v>
      </c>
      <c r="E298" s="334">
        <v>10154894</v>
      </c>
      <c r="F298" s="255">
        <v>9606</v>
      </c>
      <c r="G298" s="255">
        <v>2704003</v>
      </c>
      <c r="H298" s="120" t="str">
        <f>IF(G298="","",VLOOKUP(G298,ARANCEL!$B$5:$D$121,2,FALSE))</f>
        <v xml:space="preserve">CORONA PERIFERICA CON PERNO MUÑON COLADO </v>
      </c>
      <c r="I298" s="121" t="s">
        <v>633</v>
      </c>
      <c r="J298" s="119">
        <v>1</v>
      </c>
      <c r="K298" s="196">
        <f>IF(G298="","",VLOOKUP(G298,ARANCEL!$B$5:$D$121,3,FALSE)*J298)</f>
        <v>32612</v>
      </c>
      <c r="L298" s="1236" t="s">
        <v>615</v>
      </c>
      <c r="M298" s="1236">
        <v>4500197602</v>
      </c>
      <c r="N298" s="1236">
        <v>7457</v>
      </c>
    </row>
    <row r="299" spans="1:14" s="551" customFormat="1" x14ac:dyDescent="0.25">
      <c r="A299" s="555" t="s">
        <v>305</v>
      </c>
      <c r="B299" s="556">
        <v>41982</v>
      </c>
      <c r="C299" s="557" t="s">
        <v>8859</v>
      </c>
      <c r="D299" s="555" t="s">
        <v>599</v>
      </c>
      <c r="E299" s="560">
        <v>10301846</v>
      </c>
      <c r="F299" s="555">
        <v>26600041</v>
      </c>
      <c r="G299" s="555">
        <v>2708006</v>
      </c>
      <c r="H299" s="120" t="str">
        <f>IF(G299="","",VLOOKUP(G299,ARANCEL!$B$5:$D$121,2,FALSE))</f>
        <v xml:space="preserve">DISYUNTOR </v>
      </c>
      <c r="I299" s="121" t="s">
        <v>306</v>
      </c>
      <c r="J299" s="119">
        <v>1</v>
      </c>
      <c r="K299" s="196">
        <f>IF(G299="","",VLOOKUP(G299,ARANCEL!$B$5:$D$121,3,FALSE)*J299)</f>
        <v>41675</v>
      </c>
      <c r="L299" s="1349" t="s">
        <v>9431</v>
      </c>
      <c r="M299" s="1349">
        <v>4500269343</v>
      </c>
      <c r="N299" s="1349" t="s">
        <v>9460</v>
      </c>
    </row>
    <row r="300" spans="1:14" s="551" customFormat="1" x14ac:dyDescent="0.25">
      <c r="A300" s="555" t="s">
        <v>305</v>
      </c>
      <c r="B300" s="556">
        <v>41409</v>
      </c>
      <c r="C300" s="557" t="s">
        <v>2328</v>
      </c>
      <c r="D300" s="555" t="s">
        <v>1987</v>
      </c>
      <c r="E300" s="560">
        <v>10142374</v>
      </c>
      <c r="F300" s="555">
        <v>5765</v>
      </c>
      <c r="G300" s="555">
        <v>2705003</v>
      </c>
      <c r="H300" s="120" t="str">
        <f>IF(G300="","",VLOOKUP(G300,ARANCEL!$B$5:$D$121,2,FALSE))</f>
        <v>INCRUSTACION ESTETICA (ART-GLASS O CERAMICA)</v>
      </c>
      <c r="I300" s="121" t="s">
        <v>317</v>
      </c>
      <c r="J300" s="119">
        <v>1</v>
      </c>
      <c r="K300" s="196">
        <f>IF(G300="","",VLOOKUP(G300,ARANCEL!$B$5:$D$121,3,FALSE)*J300)</f>
        <v>15676</v>
      </c>
      <c r="L300" s="1236" t="s">
        <v>616</v>
      </c>
      <c r="M300" s="1236" t="s">
        <v>2309</v>
      </c>
      <c r="N300" s="1236">
        <v>6400</v>
      </c>
    </row>
    <row r="301" spans="1:14" s="551" customFormat="1" x14ac:dyDescent="0.25">
      <c r="A301" s="555" t="s">
        <v>305</v>
      </c>
      <c r="B301" s="556">
        <v>41285</v>
      </c>
      <c r="C301" s="557" t="s">
        <v>2327</v>
      </c>
      <c r="D301" s="555" t="s">
        <v>1987</v>
      </c>
      <c r="E301" s="560">
        <v>10131396</v>
      </c>
      <c r="F301" s="555">
        <v>3634</v>
      </c>
      <c r="G301" s="555">
        <v>2704005</v>
      </c>
      <c r="H301" s="120" t="str">
        <f>IF(G301="","",VLOOKUP(G301,ARANCEL!$B$5:$D$121,2,FALSE))</f>
        <v>PROVISORIO</v>
      </c>
      <c r="I301" s="121" t="s">
        <v>613</v>
      </c>
      <c r="J301" s="119">
        <v>2</v>
      </c>
      <c r="K301" s="196">
        <f>IF(G301="","",VLOOKUP(G301,ARANCEL!$B$5:$D$121,3,FALSE)*J301)</f>
        <v>6500</v>
      </c>
      <c r="L301" s="1236" t="s">
        <v>333</v>
      </c>
      <c r="M301" s="1236" t="s">
        <v>334</v>
      </c>
      <c r="N301" s="1236">
        <v>5808</v>
      </c>
    </row>
    <row r="302" spans="1:14" s="551" customFormat="1" x14ac:dyDescent="0.25">
      <c r="A302" s="555" t="s">
        <v>305</v>
      </c>
      <c r="B302" s="556">
        <v>41285</v>
      </c>
      <c r="C302" s="557" t="s">
        <v>2327</v>
      </c>
      <c r="D302" s="555" t="s">
        <v>1987</v>
      </c>
      <c r="E302" s="560">
        <v>10131396</v>
      </c>
      <c r="F302" s="555">
        <v>3634</v>
      </c>
      <c r="G302" s="555">
        <v>2705004</v>
      </c>
      <c r="H302" s="120" t="str">
        <f>IF(G302="","",VLOOKUP(G302,ARANCEL!$B$5:$D$121,2,FALSE))</f>
        <v>CARILLA ESTETICA (ART-GLASS O CERAMICA)</v>
      </c>
      <c r="I302" s="121" t="s">
        <v>613</v>
      </c>
      <c r="J302" s="119">
        <v>2</v>
      </c>
      <c r="K302" s="196">
        <f>IF(G302="","",VLOOKUP(G302,ARANCEL!$B$5:$D$121,3,FALSE)*J302)</f>
        <v>53506</v>
      </c>
      <c r="L302" s="1236" t="s">
        <v>333</v>
      </c>
      <c r="M302" s="1236" t="s">
        <v>334</v>
      </c>
      <c r="N302" s="1236">
        <v>5808</v>
      </c>
    </row>
    <row r="303" spans="1:14" s="406" customFormat="1" x14ac:dyDescent="0.25">
      <c r="A303" s="555" t="s">
        <v>313</v>
      </c>
      <c r="B303" s="1196">
        <v>41781</v>
      </c>
      <c r="C303" s="557" t="s">
        <v>4538</v>
      </c>
      <c r="D303" s="555" t="s">
        <v>4527</v>
      </c>
      <c r="E303" s="560">
        <v>10201358</v>
      </c>
      <c r="F303" s="555">
        <v>26294626</v>
      </c>
      <c r="G303" s="255">
        <v>2704031</v>
      </c>
      <c r="H303" s="120" t="str">
        <f>IF(G303="","",VLOOKUP(G303,ARANCEL!$B$5:$D$121,2,FALSE))</f>
        <v xml:space="preserve">PERNO MUÑON METALICO </v>
      </c>
      <c r="I303" s="121" t="s">
        <v>316</v>
      </c>
      <c r="J303" s="119">
        <v>1</v>
      </c>
      <c r="K303" s="196">
        <f>IF(G303="","",VLOOKUP(G303,ARANCEL!$B$5:$D$121,3,FALSE)*J303)</f>
        <v>12246</v>
      </c>
      <c r="L303" s="1235" t="str">
        <f>IF(E303="","","IMPAGO")</f>
        <v>IMPAGO</v>
      </c>
      <c r="M303" s="1235" t="str">
        <f>IF(L303="IMPAGO","SIN O.C.","")</f>
        <v>SIN O.C.</v>
      </c>
      <c r="N303" s="1235" t="str">
        <f>IF(L303="IMPAGO","SIN FACT.","")</f>
        <v>SIN FACT.</v>
      </c>
    </row>
    <row r="304" spans="1:14" s="551" customFormat="1" x14ac:dyDescent="0.25">
      <c r="A304" s="555" t="s">
        <v>305</v>
      </c>
      <c r="B304" s="1196">
        <v>41781</v>
      </c>
      <c r="C304" s="557" t="s">
        <v>4538</v>
      </c>
      <c r="D304" s="555" t="s">
        <v>4527</v>
      </c>
      <c r="E304" s="560">
        <v>10201358</v>
      </c>
      <c r="F304" s="555">
        <v>26294626</v>
      </c>
      <c r="G304" s="555">
        <v>2704002</v>
      </c>
      <c r="H304" s="120" t="str">
        <f>IF(G304="","",VLOOKUP(G304,ARANCEL!$B$5:$D$121,2,FALSE))</f>
        <v xml:space="preserve">CORONA PERIFERICA </v>
      </c>
      <c r="I304" s="121" t="s">
        <v>316</v>
      </c>
      <c r="J304" s="119">
        <v>1</v>
      </c>
      <c r="K304" s="196">
        <f>IF(G304="","",VLOOKUP(G304,ARANCEL!$B$5:$D$121,3,FALSE)*J304)</f>
        <v>25865</v>
      </c>
      <c r="L304" s="1235" t="str">
        <f>IF(E304="","","IMPAGO")</f>
        <v>IMPAGO</v>
      </c>
      <c r="M304" s="1235" t="str">
        <f>IF(L304="IMPAGO","SIN O.C.","")</f>
        <v>SIN O.C.</v>
      </c>
      <c r="N304" s="1235" t="str">
        <f>IF(L304="IMPAGO","SIN FACT.","")</f>
        <v>SIN FACT.</v>
      </c>
    </row>
    <row r="305" spans="1:14" s="551" customFormat="1" x14ac:dyDescent="0.25">
      <c r="A305" s="555" t="s">
        <v>305</v>
      </c>
      <c r="B305" s="556">
        <v>41613</v>
      </c>
      <c r="C305" s="557" t="s">
        <v>2326</v>
      </c>
      <c r="D305" s="555" t="s">
        <v>2298</v>
      </c>
      <c r="E305" s="560">
        <v>10164663</v>
      </c>
      <c r="F305" s="555">
        <v>8777</v>
      </c>
      <c r="G305" s="555">
        <v>2707001</v>
      </c>
      <c r="H305" s="120" t="str">
        <f>IF(G305="","",VLOOKUP(G305,ARANCEL!$B$5:$D$121,2,FALSE))</f>
        <v xml:space="preserve">PLANO DE RELAJACION </v>
      </c>
      <c r="I305" s="121" t="s">
        <v>306</v>
      </c>
      <c r="J305" s="119">
        <v>1</v>
      </c>
      <c r="K305" s="196">
        <f>IF(G305="","",VLOOKUP(G305,ARANCEL!$B$5:$D$121,3,FALSE)*J305)</f>
        <v>9221</v>
      </c>
      <c r="L305" s="1236" t="s">
        <v>597</v>
      </c>
      <c r="M305" s="1236">
        <v>4500211824</v>
      </c>
      <c r="N305" s="1236">
        <v>8218</v>
      </c>
    </row>
    <row r="306" spans="1:14" s="551" customFormat="1" x14ac:dyDescent="0.25">
      <c r="A306" s="555" t="s">
        <v>305</v>
      </c>
      <c r="B306" s="556">
        <v>41522</v>
      </c>
      <c r="C306" s="557" t="s">
        <v>2325</v>
      </c>
      <c r="D306" s="555" t="s">
        <v>2298</v>
      </c>
      <c r="E306" s="560">
        <v>10154408</v>
      </c>
      <c r="F306" s="555">
        <v>4155</v>
      </c>
      <c r="G306" s="555">
        <v>2702048</v>
      </c>
      <c r="H306" s="120" t="str">
        <f>IF(G306="","",VLOOKUP(G306,ARANCEL!$B$5:$D$121,2,FALSE))</f>
        <v xml:space="preserve">SERVICIO LAB. IMPLANTE CORONA CEMENTADA/ATORNILLADA </v>
      </c>
      <c r="I306" s="121" t="s">
        <v>324</v>
      </c>
      <c r="J306" s="119">
        <v>1</v>
      </c>
      <c r="K306" s="196">
        <f>IF(G306="","",VLOOKUP(G306,ARANCEL!$B$5:$D$121,3,FALSE)*J306)</f>
        <v>43857</v>
      </c>
      <c r="L306" s="1236" t="s">
        <v>615</v>
      </c>
      <c r="M306" s="1236">
        <v>4500197602</v>
      </c>
      <c r="N306" s="1236">
        <v>7457</v>
      </c>
    </row>
    <row r="307" spans="1:14" s="551" customFormat="1" x14ac:dyDescent="0.25">
      <c r="A307" s="555" t="s">
        <v>313</v>
      </c>
      <c r="B307" s="556">
        <v>41549</v>
      </c>
      <c r="C307" s="557" t="s">
        <v>2325</v>
      </c>
      <c r="D307" s="555" t="s">
        <v>2298</v>
      </c>
      <c r="E307" s="560">
        <v>10157197</v>
      </c>
      <c r="F307" s="555">
        <v>4155</v>
      </c>
      <c r="G307" s="555">
        <v>2702048</v>
      </c>
      <c r="H307" s="120" t="str">
        <f>IF(G307="","",VLOOKUP(G307,ARANCEL!$B$5:$D$121,2,FALSE))</f>
        <v xml:space="preserve">SERVICIO LAB. IMPLANTE CORONA CEMENTADA/ATORNILLADA </v>
      </c>
      <c r="I307" s="121"/>
      <c r="J307" s="119">
        <v>1</v>
      </c>
      <c r="K307" s="196">
        <f>IF(G307="","",VLOOKUP(G307,ARANCEL!$B$5:$D$121,3,FALSE)*J307)</f>
        <v>43857</v>
      </c>
      <c r="L307" s="1229" t="s">
        <v>600</v>
      </c>
      <c r="M307" s="1229">
        <v>4500202555</v>
      </c>
      <c r="N307" s="1229">
        <v>7698</v>
      </c>
    </row>
    <row r="308" spans="1:14" s="569" customFormat="1" x14ac:dyDescent="0.25">
      <c r="A308" s="555" t="s">
        <v>305</v>
      </c>
      <c r="B308" s="556">
        <v>41712</v>
      </c>
      <c r="C308" s="557" t="s">
        <v>3423</v>
      </c>
      <c r="D308" s="555" t="s">
        <v>1987</v>
      </c>
      <c r="E308" s="560">
        <v>10181943</v>
      </c>
      <c r="F308" s="555">
        <v>13514</v>
      </c>
      <c r="G308" s="555">
        <v>2705003</v>
      </c>
      <c r="H308" s="120" t="str">
        <f>IF(G308="","",VLOOKUP(G308,ARANCEL!$B$5:$D$121,2,FALSE))</f>
        <v>INCRUSTACION ESTETICA (ART-GLASS O CERAMICA)</v>
      </c>
      <c r="I308" s="121" t="s">
        <v>337</v>
      </c>
      <c r="J308" s="119">
        <v>1</v>
      </c>
      <c r="K308" s="196">
        <f>IF(G308="","",VLOOKUP(G308,ARANCEL!$B$5:$D$121,3,FALSE)*J308)</f>
        <v>15676</v>
      </c>
      <c r="L308" s="1229" t="s">
        <v>3058</v>
      </c>
      <c r="M308" s="1229">
        <v>4500225629</v>
      </c>
      <c r="N308" s="1229">
        <v>8932</v>
      </c>
    </row>
    <row r="309" spans="1:14" s="569" customFormat="1" x14ac:dyDescent="0.25">
      <c r="A309" s="555" t="s">
        <v>305</v>
      </c>
      <c r="B309" s="556">
        <v>41781</v>
      </c>
      <c r="C309" s="257" t="s">
        <v>4748</v>
      </c>
      <c r="D309" s="255" t="s">
        <v>2323</v>
      </c>
      <c r="E309" s="560">
        <v>10201377</v>
      </c>
      <c r="F309" s="555">
        <v>26308054</v>
      </c>
      <c r="G309" s="555">
        <v>2704005</v>
      </c>
      <c r="H309" s="120" t="str">
        <f>IF(G309="","",VLOOKUP(G309,ARANCEL!$B$5:$D$121,2,FALSE))</f>
        <v>PROVISORIO</v>
      </c>
      <c r="I309" s="121" t="s">
        <v>317</v>
      </c>
      <c r="J309" s="119">
        <v>1</v>
      </c>
      <c r="K309" s="196">
        <f>IF(G309="","",VLOOKUP(G309,ARANCEL!$B$5:$D$121,3,FALSE)*J309)</f>
        <v>3250</v>
      </c>
      <c r="L309" s="1229" t="s">
        <v>5292</v>
      </c>
      <c r="M309" s="1229">
        <v>4500235536</v>
      </c>
      <c r="N309" s="1229">
        <v>9455</v>
      </c>
    </row>
    <row r="310" spans="1:14" s="402" customFormat="1" x14ac:dyDescent="0.25">
      <c r="A310" s="255" t="s">
        <v>305</v>
      </c>
      <c r="B310" s="256">
        <v>41789</v>
      </c>
      <c r="C310" s="257" t="s">
        <v>4748</v>
      </c>
      <c r="D310" s="255" t="s">
        <v>2323</v>
      </c>
      <c r="E310" s="560">
        <v>10201377</v>
      </c>
      <c r="F310" s="255">
        <v>26608687</v>
      </c>
      <c r="G310" s="255">
        <v>2704003</v>
      </c>
      <c r="H310" s="120" t="str">
        <f>IF(G310="","",VLOOKUP(G310,ARANCEL!$B$5:$D$121,2,FALSE))</f>
        <v xml:space="preserve">CORONA PERIFERICA CON PERNO MUÑON COLADO </v>
      </c>
      <c r="I310" s="121" t="s">
        <v>317</v>
      </c>
      <c r="J310" s="119">
        <v>1</v>
      </c>
      <c r="K310" s="196">
        <f>IF(G310="","",VLOOKUP(G310,ARANCEL!$B$5:$D$121,3,FALSE)*J310)</f>
        <v>32612</v>
      </c>
      <c r="L310" s="1229" t="s">
        <v>8279</v>
      </c>
      <c r="M310" s="1229">
        <v>4500259435</v>
      </c>
      <c r="N310" s="1229" t="s">
        <v>8291</v>
      </c>
    </row>
    <row r="311" spans="1:14" s="594" customFormat="1" x14ac:dyDescent="0.25">
      <c r="A311" s="555" t="s">
        <v>305</v>
      </c>
      <c r="B311" s="556">
        <v>41659</v>
      </c>
      <c r="C311" s="557" t="s">
        <v>2324</v>
      </c>
      <c r="D311" s="555" t="s">
        <v>1987</v>
      </c>
      <c r="E311" s="560">
        <v>10170174</v>
      </c>
      <c r="F311" s="555">
        <v>13482</v>
      </c>
      <c r="G311" s="555">
        <v>2705003</v>
      </c>
      <c r="H311" s="120" t="str">
        <f>IF(G311="","",VLOOKUP(G311,ARANCEL!$B$5:$D$121,2,FALSE))</f>
        <v>INCRUSTACION ESTETICA (ART-GLASS O CERAMICA)</v>
      </c>
      <c r="I311" s="121" t="s">
        <v>316</v>
      </c>
      <c r="J311" s="119">
        <v>1</v>
      </c>
      <c r="K311" s="196">
        <f>IF(G311="","",VLOOKUP(G311,ARANCEL!$B$5:$D$121,3,FALSE)*J311)</f>
        <v>15676</v>
      </c>
      <c r="L311" s="1229" t="s">
        <v>2842</v>
      </c>
      <c r="M311" s="1229">
        <v>4500216258</v>
      </c>
      <c r="N311" s="1229">
        <v>8420</v>
      </c>
    </row>
    <row r="312" spans="1:14" s="594" customFormat="1" x14ac:dyDescent="0.25">
      <c r="A312" s="555" t="s">
        <v>305</v>
      </c>
      <c r="B312" s="556">
        <v>41835</v>
      </c>
      <c r="C312" s="557" t="s">
        <v>5882</v>
      </c>
      <c r="D312" s="555" t="s">
        <v>2323</v>
      </c>
      <c r="E312" s="560">
        <v>10228443</v>
      </c>
      <c r="F312" s="555">
        <v>27536828</v>
      </c>
      <c r="G312" s="555">
        <v>2704005</v>
      </c>
      <c r="H312" s="120" t="str">
        <f>IF(G312="","",VLOOKUP(G312,ARANCEL!$B$5:$D$121,2,FALSE))</f>
        <v>PROVISORIO</v>
      </c>
      <c r="I312" s="121" t="s">
        <v>312</v>
      </c>
      <c r="J312" s="119">
        <v>1</v>
      </c>
      <c r="K312" s="196">
        <f>IF(G312="","",VLOOKUP(G312,ARANCEL!$B$5:$D$121,3,FALSE)*J312)</f>
        <v>3250</v>
      </c>
      <c r="L312" s="1229" t="s">
        <v>6017</v>
      </c>
      <c r="M312" s="1229">
        <v>4500245629</v>
      </c>
      <c r="N312" s="1229">
        <v>9822</v>
      </c>
    </row>
    <row r="313" spans="1:14" s="594" customFormat="1" x14ac:dyDescent="0.25">
      <c r="A313" s="588" t="s">
        <v>305</v>
      </c>
      <c r="B313" s="556">
        <v>41841</v>
      </c>
      <c r="C313" s="557" t="s">
        <v>5882</v>
      </c>
      <c r="D313" s="555" t="s">
        <v>2323</v>
      </c>
      <c r="E313" s="560">
        <v>10228443</v>
      </c>
      <c r="F313" s="555">
        <v>27536828</v>
      </c>
      <c r="G313" s="555">
        <v>2704003</v>
      </c>
      <c r="H313" s="120" t="str">
        <f>IF(G313="","",VLOOKUP(G313,ARANCEL!$B$5:$D$121,2,FALSE))</f>
        <v xml:space="preserve">CORONA PERIFERICA CON PERNO MUÑON COLADO </v>
      </c>
      <c r="I313" s="121" t="s">
        <v>312</v>
      </c>
      <c r="J313" s="119">
        <v>1</v>
      </c>
      <c r="K313" s="196">
        <f>IF(G313="","",VLOOKUP(G313,ARANCEL!$B$5:$D$121,3,FALSE)*J313)</f>
        <v>32612</v>
      </c>
      <c r="L313" s="1229" t="s">
        <v>6017</v>
      </c>
      <c r="M313" s="1229">
        <v>4500245629</v>
      </c>
      <c r="N313" s="1229">
        <v>9822</v>
      </c>
    </row>
    <row r="314" spans="1:14" s="618" customFormat="1" x14ac:dyDescent="0.25">
      <c r="A314" s="606" t="s">
        <v>305</v>
      </c>
      <c r="B314" s="615">
        <v>41639</v>
      </c>
      <c r="C314" s="607" t="s">
        <v>1690</v>
      </c>
      <c r="D314" s="606" t="s">
        <v>2323</v>
      </c>
      <c r="E314" s="636">
        <v>10168434</v>
      </c>
      <c r="F314" s="606">
        <v>13251</v>
      </c>
      <c r="G314" s="606">
        <v>2704005</v>
      </c>
      <c r="H314" s="120" t="str">
        <f>IF(G314="","",VLOOKUP(G314,ARANCEL!$B$5:$D$121,2,FALSE))</f>
        <v>PROVISORIO</v>
      </c>
      <c r="I314" s="121" t="s">
        <v>613</v>
      </c>
      <c r="J314" s="119">
        <v>2</v>
      </c>
      <c r="K314" s="196">
        <f>IF(G314="","",VLOOKUP(G314,ARANCEL!$B$5:$D$121,3,FALSE)*J314)</f>
        <v>6500</v>
      </c>
      <c r="L314" s="1236" t="s">
        <v>597</v>
      </c>
      <c r="M314" s="1236">
        <v>4500211824</v>
      </c>
      <c r="N314" s="1236">
        <v>8218</v>
      </c>
    </row>
    <row r="315" spans="1:14" s="594" customFormat="1" x14ac:dyDescent="0.25">
      <c r="A315" s="555" t="s">
        <v>606</v>
      </c>
      <c r="B315" s="556">
        <v>41666</v>
      </c>
      <c r="C315" s="557" t="s">
        <v>1690</v>
      </c>
      <c r="D315" s="555" t="s">
        <v>2323</v>
      </c>
      <c r="E315" s="560">
        <v>10168434</v>
      </c>
      <c r="F315" s="555">
        <v>13251</v>
      </c>
      <c r="G315" s="555">
        <v>2704003</v>
      </c>
      <c r="H315" s="120" t="str">
        <f>IF(G315="","",VLOOKUP(G315,ARANCEL!$B$5:$D$121,2,FALSE))</f>
        <v xml:space="preserve">CORONA PERIFERICA CON PERNO MUÑON COLADO </v>
      </c>
      <c r="I315" s="121" t="s">
        <v>613</v>
      </c>
      <c r="J315" s="119">
        <v>2</v>
      </c>
      <c r="K315" s="196">
        <f>IF(G315="","",VLOOKUP(G315,ARANCEL!$B$5:$D$121,3,FALSE)*J315)</f>
        <v>65224</v>
      </c>
      <c r="L315" s="1229" t="s">
        <v>2842</v>
      </c>
      <c r="M315" s="1229">
        <v>4500216258</v>
      </c>
      <c r="N315" s="1229">
        <v>8420</v>
      </c>
    </row>
    <row r="316" spans="1:14" s="569" customFormat="1" x14ac:dyDescent="0.25">
      <c r="A316" s="555" t="s">
        <v>305</v>
      </c>
      <c r="B316" s="556">
        <v>41697</v>
      </c>
      <c r="C316" s="557" t="s">
        <v>1690</v>
      </c>
      <c r="D316" s="555" t="s">
        <v>2323</v>
      </c>
      <c r="E316" s="560">
        <v>10178626</v>
      </c>
      <c r="F316" s="555">
        <v>13251</v>
      </c>
      <c r="G316" s="555">
        <v>2704016</v>
      </c>
      <c r="H316" s="120" t="str">
        <f>IF(G316="","",VLOOKUP(G316,ARANCEL!$B$5:$D$121,2,FALSE))</f>
        <v xml:space="preserve">CORONA PROCERA </v>
      </c>
      <c r="I316" s="121" t="s">
        <v>613</v>
      </c>
      <c r="J316" s="119">
        <v>2</v>
      </c>
      <c r="K316" s="196">
        <f>IF(G316="","",VLOOKUP(G316,ARANCEL!$B$5:$D$121,3,FALSE)*J316)</f>
        <v>116954</v>
      </c>
      <c r="L316" s="1229" t="s">
        <v>3058</v>
      </c>
      <c r="M316" s="1229">
        <v>4500225629</v>
      </c>
      <c r="N316" s="1229">
        <v>8932</v>
      </c>
    </row>
    <row r="317" spans="1:14" s="569" customFormat="1" x14ac:dyDescent="0.25">
      <c r="A317" s="555" t="s">
        <v>606</v>
      </c>
      <c r="B317" s="556">
        <v>41781</v>
      </c>
      <c r="C317" s="557" t="s">
        <v>1690</v>
      </c>
      <c r="D317" s="555" t="s">
        <v>2323</v>
      </c>
      <c r="E317" s="560">
        <v>10201359</v>
      </c>
      <c r="F317" s="555">
        <v>26563315</v>
      </c>
      <c r="G317" s="555">
        <v>2704023</v>
      </c>
      <c r="H317" s="120" t="str">
        <f>IF(G317="","",VLOOKUP(G317,ARANCEL!$B$5:$D$121,2,FALSE))</f>
        <v xml:space="preserve">PROTESIS VALPLAST PARCIAL </v>
      </c>
      <c r="I317" s="121" t="s">
        <v>306</v>
      </c>
      <c r="J317" s="119">
        <v>1</v>
      </c>
      <c r="K317" s="196">
        <f>IF(G317="","",VLOOKUP(G317,ARANCEL!$B$5:$D$121,3,FALSE)*J317)</f>
        <v>61850</v>
      </c>
      <c r="L317" s="1229" t="s">
        <v>5292</v>
      </c>
      <c r="M317" s="1229">
        <v>4500235536</v>
      </c>
      <c r="N317" s="1229">
        <v>9455</v>
      </c>
    </row>
    <row r="318" spans="1:14" s="569" customFormat="1" x14ac:dyDescent="0.25">
      <c r="A318" s="555" t="s">
        <v>606</v>
      </c>
      <c r="B318" s="556">
        <v>41787</v>
      </c>
      <c r="C318" s="557" t="s">
        <v>1690</v>
      </c>
      <c r="D318" s="555" t="s">
        <v>2323</v>
      </c>
      <c r="E318" s="560">
        <v>10201359</v>
      </c>
      <c r="F318" s="555">
        <v>26563315</v>
      </c>
      <c r="G318" s="555">
        <v>2704025</v>
      </c>
      <c r="H318" s="120" t="str">
        <f>IF(G318="","",VLOOKUP(G318,ARANCEL!$B$5:$D$121,2,FALSE))</f>
        <v>PROTESIS METALICA CON VALPLAST (RETENEDORES ESTETICOS)</v>
      </c>
      <c r="I318" s="121" t="s">
        <v>331</v>
      </c>
      <c r="J318" s="119">
        <v>1</v>
      </c>
      <c r="K318" s="196">
        <f>IF(G318="","",VLOOKUP(G318,ARANCEL!$B$5:$D$121,3,FALSE)*J318)</f>
        <v>89964</v>
      </c>
      <c r="L318" s="1229" t="s">
        <v>8279</v>
      </c>
      <c r="M318" s="1229">
        <v>4500259435</v>
      </c>
      <c r="N318" s="1229" t="s">
        <v>8291</v>
      </c>
    </row>
    <row r="319" spans="1:14" s="635" customFormat="1" x14ac:dyDescent="0.25">
      <c r="A319" s="606" t="s">
        <v>313</v>
      </c>
      <c r="B319" s="615">
        <v>41787</v>
      </c>
      <c r="C319" s="607" t="s">
        <v>1690</v>
      </c>
      <c r="D319" s="606" t="s">
        <v>2323</v>
      </c>
      <c r="E319" s="636">
        <v>10201359</v>
      </c>
      <c r="F319" s="606">
        <v>26563315</v>
      </c>
      <c r="G319" s="606">
        <v>2704003</v>
      </c>
      <c r="H319" s="120" t="str">
        <f>IF(G319="","",VLOOKUP(G319,ARANCEL!$B$5:$D$121,2,FALSE))</f>
        <v xml:space="preserve">CORONA PERIFERICA CON PERNO MUÑON COLADO </v>
      </c>
      <c r="I319" s="121"/>
      <c r="J319" s="119">
        <v>1</v>
      </c>
      <c r="K319" s="196">
        <f>IF(G319="","",VLOOKUP(G319,ARANCEL!$B$5:$D$121,3,FALSE)*J319)</f>
        <v>32612</v>
      </c>
      <c r="L319" s="1229" t="s">
        <v>8279</v>
      </c>
      <c r="M319" s="1229">
        <v>4500259435</v>
      </c>
      <c r="N319" s="1229" t="s">
        <v>8291</v>
      </c>
    </row>
    <row r="320" spans="1:14" s="635" customFormat="1" ht="15" customHeight="1" x14ac:dyDescent="0.25">
      <c r="A320" s="606" t="s">
        <v>305</v>
      </c>
      <c r="B320" s="615">
        <v>41948</v>
      </c>
      <c r="C320" s="607" t="s">
        <v>8219</v>
      </c>
      <c r="D320" s="606" t="s">
        <v>2323</v>
      </c>
      <c r="E320" s="636">
        <v>10277150</v>
      </c>
      <c r="F320" s="606">
        <v>29281829</v>
      </c>
      <c r="G320" s="606">
        <v>2704005</v>
      </c>
      <c r="H320" s="120" t="str">
        <f>IF(G320="","",VLOOKUP(G320,ARANCEL!$B$5:$D$121,2,FALSE))</f>
        <v>PROVISORIO</v>
      </c>
      <c r="I320" s="121" t="s">
        <v>325</v>
      </c>
      <c r="J320" s="119">
        <v>1</v>
      </c>
      <c r="K320" s="196">
        <f>IF(G320="","",VLOOKUP(G320,ARANCEL!$B$5:$D$121,3,FALSE)*J320)</f>
        <v>3250</v>
      </c>
      <c r="L320" s="1349" t="s">
        <v>9431</v>
      </c>
      <c r="M320" s="1349">
        <v>4500269343</v>
      </c>
      <c r="N320" s="1349" t="s">
        <v>9460</v>
      </c>
    </row>
    <row r="321" spans="1:14" s="635" customFormat="1" x14ac:dyDescent="0.25">
      <c r="A321" s="606" t="s">
        <v>305</v>
      </c>
      <c r="B321" s="615">
        <v>41561</v>
      </c>
      <c r="C321" s="607" t="s">
        <v>2322</v>
      </c>
      <c r="D321" s="606" t="s">
        <v>92</v>
      </c>
      <c r="E321" s="636">
        <v>10158402</v>
      </c>
      <c r="F321" s="606">
        <v>10910</v>
      </c>
      <c r="G321" s="606">
        <v>2704005</v>
      </c>
      <c r="H321" s="120" t="str">
        <f>IF(G321="","",VLOOKUP(G321,ARANCEL!$B$5:$D$121,2,FALSE))</f>
        <v>PROVISORIO</v>
      </c>
      <c r="I321" s="121" t="s">
        <v>342</v>
      </c>
      <c r="J321" s="119">
        <v>1</v>
      </c>
      <c r="K321" s="196">
        <f>IF(G321="","",VLOOKUP(G321,ARANCEL!$B$5:$D$121,3,FALSE)*J321)</f>
        <v>3250</v>
      </c>
      <c r="L321" s="1229" t="s">
        <v>600</v>
      </c>
      <c r="M321" s="1229">
        <v>4500202555</v>
      </c>
      <c r="N321" s="1229">
        <v>7698</v>
      </c>
    </row>
    <row r="322" spans="1:14" s="635" customFormat="1" x14ac:dyDescent="0.25">
      <c r="A322" s="606" t="s">
        <v>305</v>
      </c>
      <c r="B322" s="615">
        <v>41561</v>
      </c>
      <c r="C322" s="607" t="s">
        <v>2322</v>
      </c>
      <c r="D322" s="606" t="s">
        <v>92</v>
      </c>
      <c r="E322" s="636">
        <v>10158402</v>
      </c>
      <c r="F322" s="606">
        <v>10910</v>
      </c>
      <c r="G322" s="606">
        <v>2704003</v>
      </c>
      <c r="H322" s="120" t="str">
        <f>IF(G322="","",VLOOKUP(G322,ARANCEL!$B$5:$D$121,2,FALSE))</f>
        <v xml:space="preserve">CORONA PERIFERICA CON PERNO MUÑON COLADO </v>
      </c>
      <c r="I322" s="121" t="s">
        <v>342</v>
      </c>
      <c r="J322" s="119">
        <v>1</v>
      </c>
      <c r="K322" s="196">
        <f>IF(G322="","",VLOOKUP(G322,ARANCEL!$B$5:$D$121,3,FALSE)*J322)</f>
        <v>32612</v>
      </c>
      <c r="L322" s="1229" t="s">
        <v>600</v>
      </c>
      <c r="M322" s="1229">
        <v>4500202555</v>
      </c>
      <c r="N322" s="1229">
        <v>7698</v>
      </c>
    </row>
    <row r="323" spans="1:14" s="402" customFormat="1" x14ac:dyDescent="0.25">
      <c r="A323" s="119" t="s">
        <v>305</v>
      </c>
      <c r="B323" s="164">
        <v>41607</v>
      </c>
      <c r="C323" s="257" t="s">
        <v>1065</v>
      </c>
      <c r="D323" s="255" t="s">
        <v>2293</v>
      </c>
      <c r="E323" s="334">
        <v>10164228</v>
      </c>
      <c r="F323" s="255">
        <v>9880</v>
      </c>
      <c r="G323" s="119">
        <v>2705003</v>
      </c>
      <c r="H323" s="120" t="str">
        <f>IF(G323="","",VLOOKUP(G323,ARANCEL!$B$5:$D$121,2,FALSE))</f>
        <v>INCRUSTACION ESTETICA (ART-GLASS O CERAMICA)</v>
      </c>
      <c r="I323" s="121" t="s">
        <v>308</v>
      </c>
      <c r="J323" s="119">
        <v>1</v>
      </c>
      <c r="K323" s="196">
        <f>IF(G323="","",VLOOKUP(G323,ARANCEL!$B$5:$D$121,3,FALSE)*J323)</f>
        <v>15676</v>
      </c>
      <c r="L323" s="1229" t="s">
        <v>602</v>
      </c>
      <c r="M323" s="1229">
        <v>4500207258</v>
      </c>
      <c r="N323" s="1229">
        <v>7973</v>
      </c>
    </row>
    <row r="324" spans="1:14" s="648" customFormat="1" x14ac:dyDescent="0.25">
      <c r="A324" s="606" t="s">
        <v>5929</v>
      </c>
      <c r="B324" s="615">
        <v>41831</v>
      </c>
      <c r="C324" s="607" t="s">
        <v>5817</v>
      </c>
      <c r="D324" s="606" t="s">
        <v>5522</v>
      </c>
      <c r="E324" s="636">
        <v>10226456</v>
      </c>
      <c r="F324" s="606">
        <v>27298636</v>
      </c>
      <c r="G324" s="606">
        <v>2705003</v>
      </c>
      <c r="H324" s="120" t="str">
        <f>IF(G324="","",VLOOKUP(G324,ARANCEL!$B$5:$D$121,2,FALSE))</f>
        <v>INCRUSTACION ESTETICA (ART-GLASS O CERAMICA)</v>
      </c>
      <c r="I324" s="121" t="s">
        <v>322</v>
      </c>
      <c r="J324" s="119">
        <v>1</v>
      </c>
      <c r="K324" s="196">
        <f>IF(G324="","",VLOOKUP(G324,ARANCEL!$B$5:$D$121,3,FALSE)*J324)</f>
        <v>15676</v>
      </c>
      <c r="L324" s="1229" t="s">
        <v>6905</v>
      </c>
      <c r="M324" s="1229">
        <v>4500250411</v>
      </c>
      <c r="N324" s="1229" t="s">
        <v>6913</v>
      </c>
    </row>
    <row r="325" spans="1:14" s="648" customFormat="1" x14ac:dyDescent="0.25">
      <c r="A325" s="606" t="s">
        <v>305</v>
      </c>
      <c r="B325" s="615">
        <v>41771</v>
      </c>
      <c r="C325" s="607" t="s">
        <v>4530</v>
      </c>
      <c r="D325" s="606" t="s">
        <v>2293</v>
      </c>
      <c r="E325" s="636">
        <v>10197633</v>
      </c>
      <c r="F325" s="606">
        <v>26286077</v>
      </c>
      <c r="G325" s="606">
        <v>2705003</v>
      </c>
      <c r="H325" s="120" t="str">
        <f>IF(G325="","",VLOOKUP(G325,ARANCEL!$B$5:$D$121,2,FALSE))</f>
        <v>INCRUSTACION ESTETICA (ART-GLASS O CERAMICA)</v>
      </c>
      <c r="I325" s="121" t="s">
        <v>335</v>
      </c>
      <c r="J325" s="119">
        <v>1</v>
      </c>
      <c r="K325" s="196">
        <f>IF(G325="","",VLOOKUP(G325,ARANCEL!$B$5:$D$121,3,FALSE)*J325)</f>
        <v>15676</v>
      </c>
      <c r="L325" s="1229" t="s">
        <v>5292</v>
      </c>
      <c r="M325" s="1229">
        <v>4500235536</v>
      </c>
      <c r="N325" s="1229">
        <v>9455</v>
      </c>
    </row>
    <row r="326" spans="1:14" s="648" customFormat="1" x14ac:dyDescent="0.25">
      <c r="A326" s="606" t="s">
        <v>305</v>
      </c>
      <c r="B326" s="615">
        <v>41596</v>
      </c>
      <c r="C326" s="607" t="s">
        <v>2321</v>
      </c>
      <c r="D326" s="606" t="s">
        <v>86</v>
      </c>
      <c r="E326" s="636">
        <v>10162903</v>
      </c>
      <c r="F326" s="606">
        <v>11529</v>
      </c>
      <c r="G326" s="606">
        <v>2705003</v>
      </c>
      <c r="H326" s="120" t="str">
        <f>IF(G326="","",VLOOKUP(G326,ARANCEL!$B$5:$D$121,2,FALSE))</f>
        <v>INCRUSTACION ESTETICA (ART-GLASS O CERAMICA)</v>
      </c>
      <c r="I326" s="121" t="s">
        <v>315</v>
      </c>
      <c r="J326" s="119">
        <v>1</v>
      </c>
      <c r="K326" s="196">
        <f>IF(G326="","",VLOOKUP(G326,ARANCEL!$B$5:$D$121,3,FALSE)*J326)</f>
        <v>15676</v>
      </c>
      <c r="L326" s="1229" t="s">
        <v>602</v>
      </c>
      <c r="M326" s="1229">
        <v>4500207258</v>
      </c>
      <c r="N326" s="1229">
        <v>7973</v>
      </c>
    </row>
    <row r="327" spans="1:14" s="648" customFormat="1" x14ac:dyDescent="0.25">
      <c r="A327" s="606" t="s">
        <v>305</v>
      </c>
      <c r="B327" s="615">
        <v>41628</v>
      </c>
      <c r="C327" s="607" t="s">
        <v>2320</v>
      </c>
      <c r="D327" s="606" t="s">
        <v>2319</v>
      </c>
      <c r="E327" s="636">
        <v>10167400</v>
      </c>
      <c r="F327" s="606">
        <v>12839</v>
      </c>
      <c r="G327" s="606">
        <v>2704005</v>
      </c>
      <c r="H327" s="120" t="str">
        <f>IF(G327="","",VLOOKUP(G327,ARANCEL!$B$5:$D$121,2,FALSE))</f>
        <v>PROVISORIO</v>
      </c>
      <c r="I327" s="121" t="s">
        <v>322</v>
      </c>
      <c r="J327" s="119">
        <v>1</v>
      </c>
      <c r="K327" s="196">
        <f>IF(G327="","",VLOOKUP(G327,ARANCEL!$B$5:$D$121,3,FALSE)*J327)</f>
        <v>3250</v>
      </c>
      <c r="L327" s="1236" t="s">
        <v>597</v>
      </c>
      <c r="M327" s="1236">
        <v>4500211824</v>
      </c>
      <c r="N327" s="1236">
        <v>8218</v>
      </c>
    </row>
    <row r="328" spans="1:14" s="591" customFormat="1" x14ac:dyDescent="0.25">
      <c r="A328" s="555" t="s">
        <v>305</v>
      </c>
      <c r="B328" s="556">
        <v>41642</v>
      </c>
      <c r="C328" s="557" t="s">
        <v>2320</v>
      </c>
      <c r="D328" s="555" t="s">
        <v>2319</v>
      </c>
      <c r="E328" s="560">
        <v>10167400</v>
      </c>
      <c r="F328" s="555">
        <v>12839</v>
      </c>
      <c r="G328" s="555">
        <v>2704002</v>
      </c>
      <c r="H328" s="120" t="str">
        <f>IF(G328="","",VLOOKUP(G328,ARANCEL!$B$5:$D$121,2,FALSE))</f>
        <v xml:space="preserve">CORONA PERIFERICA </v>
      </c>
      <c r="I328" s="121" t="s">
        <v>322</v>
      </c>
      <c r="J328" s="119">
        <v>1</v>
      </c>
      <c r="K328" s="196">
        <f>IF(G328="","",VLOOKUP(G328,ARANCEL!$B$5:$D$121,3,FALSE)*J328)</f>
        <v>25865</v>
      </c>
      <c r="L328" s="1229" t="s">
        <v>2842</v>
      </c>
      <c r="M328" s="1229">
        <v>4500216258</v>
      </c>
      <c r="N328" s="1229">
        <v>8420</v>
      </c>
    </row>
    <row r="329" spans="1:14" s="654" customFormat="1" x14ac:dyDescent="0.25">
      <c r="A329" s="555" t="s">
        <v>313</v>
      </c>
      <c r="B329" s="556">
        <v>41642</v>
      </c>
      <c r="C329" s="557" t="s">
        <v>2320</v>
      </c>
      <c r="D329" s="555" t="s">
        <v>2319</v>
      </c>
      <c r="E329" s="560">
        <v>10167400</v>
      </c>
      <c r="F329" s="555">
        <v>12839</v>
      </c>
      <c r="G329" s="555">
        <v>2704031</v>
      </c>
      <c r="H329" s="120" t="str">
        <f>IF(G329="","",VLOOKUP(G329,ARANCEL!$B$5:$D$121,2,FALSE))</f>
        <v xml:space="preserve">PERNO MUÑON METALICO </v>
      </c>
      <c r="I329" s="121" t="s">
        <v>322</v>
      </c>
      <c r="J329" s="119">
        <v>1</v>
      </c>
      <c r="K329" s="196">
        <f>IF(G329="","",VLOOKUP(G329,ARANCEL!$B$5:$D$121,3,FALSE)*J329)</f>
        <v>12246</v>
      </c>
      <c r="L329" s="1229" t="s">
        <v>2842</v>
      </c>
      <c r="M329" s="1229">
        <v>4500216258</v>
      </c>
      <c r="N329" s="1229">
        <v>8420</v>
      </c>
    </row>
    <row r="330" spans="1:14" s="637" customFormat="1" x14ac:dyDescent="0.25">
      <c r="A330" s="119" t="s">
        <v>305</v>
      </c>
      <c r="B330" s="164">
        <v>41852</v>
      </c>
      <c r="C330" s="118" t="s">
        <v>6541</v>
      </c>
      <c r="D330" s="119" t="s">
        <v>5522</v>
      </c>
      <c r="E330" s="141">
        <v>10248347</v>
      </c>
      <c r="F330" s="119">
        <v>27571693</v>
      </c>
      <c r="G330" s="119">
        <v>2704005</v>
      </c>
      <c r="H330" s="120" t="str">
        <f>IF(G330="","",VLOOKUP(G330,ARANCEL!$B$5:$D$121,2,FALSE))</f>
        <v>PROVISORIO</v>
      </c>
      <c r="I330" s="121" t="s">
        <v>323</v>
      </c>
      <c r="J330" s="119">
        <v>1</v>
      </c>
      <c r="K330" s="196">
        <f>IF(G330="","",VLOOKUP(G330,ARANCEL!$B$5:$D$121,3,FALSE)*J330)</f>
        <v>3250</v>
      </c>
      <c r="L330" s="1229" t="s">
        <v>7548</v>
      </c>
      <c r="M330" s="1229">
        <v>4500255821</v>
      </c>
      <c r="N330" s="1229">
        <v>10274</v>
      </c>
    </row>
    <row r="331" spans="1:14" s="648" customFormat="1" x14ac:dyDescent="0.25">
      <c r="A331" s="606" t="s">
        <v>305</v>
      </c>
      <c r="B331" s="615">
        <v>41852</v>
      </c>
      <c r="C331" s="607" t="s">
        <v>6541</v>
      </c>
      <c r="D331" s="606" t="s">
        <v>5522</v>
      </c>
      <c r="E331" s="636">
        <v>10248347</v>
      </c>
      <c r="F331" s="606">
        <v>27571693</v>
      </c>
      <c r="G331" s="606">
        <v>2704003</v>
      </c>
      <c r="H331" s="120" t="str">
        <f>IF(G331="","",VLOOKUP(G331,ARANCEL!$B$5:$D$121,2,FALSE))</f>
        <v xml:space="preserve">CORONA PERIFERICA CON PERNO MUÑON COLADO </v>
      </c>
      <c r="I331" s="121" t="s">
        <v>323</v>
      </c>
      <c r="J331" s="119">
        <v>1</v>
      </c>
      <c r="K331" s="196">
        <f>IF(G331="","",VLOOKUP(G331,ARANCEL!$B$5:$D$121,3,FALSE)*J331)</f>
        <v>32612</v>
      </c>
      <c r="L331" s="1229" t="s">
        <v>6905</v>
      </c>
      <c r="M331" s="1229">
        <v>4500250411</v>
      </c>
      <c r="N331" s="1229" t="s">
        <v>6913</v>
      </c>
    </row>
    <row r="332" spans="1:14" x14ac:dyDescent="0.25">
      <c r="A332" s="119" t="s">
        <v>305</v>
      </c>
      <c r="B332" s="164">
        <v>41852</v>
      </c>
      <c r="C332" s="118" t="s">
        <v>6523</v>
      </c>
      <c r="D332" s="119" t="s">
        <v>1987</v>
      </c>
      <c r="E332" s="141">
        <v>10244456</v>
      </c>
      <c r="F332" s="119">
        <v>28061623</v>
      </c>
      <c r="G332" s="119">
        <v>2705003</v>
      </c>
      <c r="H332" s="120" t="str">
        <f>IF(G332="","",VLOOKUP(G332,ARANCEL!$B$5:$D$121,2,FALSE))</f>
        <v>INCRUSTACION ESTETICA (ART-GLASS O CERAMICA)</v>
      </c>
      <c r="I332" s="121" t="s">
        <v>317</v>
      </c>
      <c r="J332" s="119">
        <v>1</v>
      </c>
      <c r="K332" s="196">
        <f>IF(G332="","",VLOOKUP(G332,ARANCEL!$B$5:$D$121,3,FALSE)*J332)</f>
        <v>15676</v>
      </c>
      <c r="L332" s="1229" t="s">
        <v>6905</v>
      </c>
      <c r="M332" s="1229">
        <v>4500250411</v>
      </c>
      <c r="N332" s="1229" t="s">
        <v>6913</v>
      </c>
    </row>
    <row r="333" spans="1:14" x14ac:dyDescent="0.25">
      <c r="A333" s="119" t="s">
        <v>305</v>
      </c>
      <c r="B333" s="164">
        <v>41726</v>
      </c>
      <c r="C333" s="118" t="s">
        <v>3709</v>
      </c>
      <c r="D333" s="119" t="s">
        <v>1630</v>
      </c>
      <c r="E333" s="141">
        <v>10185760</v>
      </c>
      <c r="F333" s="119">
        <v>13557</v>
      </c>
      <c r="G333" s="119">
        <v>2705003</v>
      </c>
      <c r="H333" s="120" t="str">
        <f>IF(G333="","",VLOOKUP(G333,ARANCEL!$B$5:$D$121,2,FALSE))</f>
        <v>INCRUSTACION ESTETICA (ART-GLASS O CERAMICA)</v>
      </c>
      <c r="I333" s="121" t="s">
        <v>309</v>
      </c>
      <c r="J333" s="119">
        <v>1</v>
      </c>
      <c r="K333" s="196">
        <f>IF(G333="","",VLOOKUP(G333,ARANCEL!$B$5:$D$121,3,FALSE)*J333)</f>
        <v>15676</v>
      </c>
      <c r="L333" s="1229" t="s">
        <v>8279</v>
      </c>
      <c r="M333" s="1229">
        <v>4500259435</v>
      </c>
      <c r="N333" s="1229" t="s">
        <v>8291</v>
      </c>
    </row>
    <row r="334" spans="1:14" s="654" customFormat="1" x14ac:dyDescent="0.25">
      <c r="A334" s="606" t="s">
        <v>305</v>
      </c>
      <c r="B334" s="615">
        <v>41666</v>
      </c>
      <c r="C334" s="607" t="s">
        <v>2562</v>
      </c>
      <c r="D334" s="606" t="s">
        <v>1987</v>
      </c>
      <c r="E334" s="636">
        <v>10170920</v>
      </c>
      <c r="F334" s="606">
        <v>13891</v>
      </c>
      <c r="G334" s="606">
        <v>2704005</v>
      </c>
      <c r="H334" s="120" t="str">
        <f>IF(G334="","",VLOOKUP(G334,ARANCEL!$B$5:$D$121,2,FALSE))</f>
        <v>PROVISORIO</v>
      </c>
      <c r="I334" s="121" t="s">
        <v>317</v>
      </c>
      <c r="J334" s="119">
        <v>1</v>
      </c>
      <c r="K334" s="196">
        <f>IF(G334="","",VLOOKUP(G334,ARANCEL!$B$5:$D$121,3,FALSE)*J334)</f>
        <v>3250</v>
      </c>
      <c r="L334" s="1229" t="s">
        <v>2842</v>
      </c>
      <c r="M334" s="1229">
        <v>4500216258</v>
      </c>
      <c r="N334" s="1229">
        <v>8420</v>
      </c>
    </row>
    <row r="335" spans="1:14" s="654" customFormat="1" x14ac:dyDescent="0.25">
      <c r="A335" s="606" t="s">
        <v>305</v>
      </c>
      <c r="B335" s="615">
        <v>41683</v>
      </c>
      <c r="C335" s="607" t="s">
        <v>2562</v>
      </c>
      <c r="D335" s="606" t="s">
        <v>1987</v>
      </c>
      <c r="E335" s="636">
        <v>10170920</v>
      </c>
      <c r="F335" s="606">
        <v>13891</v>
      </c>
      <c r="G335" s="606">
        <v>2704003</v>
      </c>
      <c r="H335" s="120" t="str">
        <f>IF(G335="","",VLOOKUP(G335,ARANCEL!$B$5:$D$121,2,FALSE))</f>
        <v xml:space="preserve">CORONA PERIFERICA CON PERNO MUÑON COLADO </v>
      </c>
      <c r="I335" s="121" t="s">
        <v>317</v>
      </c>
      <c r="J335" s="119">
        <v>1</v>
      </c>
      <c r="K335" s="196">
        <f>IF(G335="","",VLOOKUP(G335,ARANCEL!$B$5:$D$121,3,FALSE)*J335)</f>
        <v>32612</v>
      </c>
      <c r="L335" s="1229" t="s">
        <v>3438</v>
      </c>
      <c r="M335" s="1229">
        <v>4500220823</v>
      </c>
      <c r="N335" s="1229">
        <v>8644</v>
      </c>
    </row>
    <row r="336" spans="1:14" s="654" customFormat="1" x14ac:dyDescent="0.25">
      <c r="A336" s="606" t="s">
        <v>305</v>
      </c>
      <c r="B336" s="615">
        <v>41517</v>
      </c>
      <c r="C336" s="607" t="s">
        <v>2318</v>
      </c>
      <c r="D336" s="606" t="s">
        <v>1630</v>
      </c>
      <c r="E336" s="636">
        <v>10154093</v>
      </c>
      <c r="F336" s="606">
        <v>8741</v>
      </c>
      <c r="G336" s="606">
        <v>2704003</v>
      </c>
      <c r="H336" s="120" t="str">
        <f>IF(G336="","",VLOOKUP(G336,ARANCEL!$B$5:$D$121,2,FALSE))</f>
        <v xml:space="preserve">CORONA PERIFERICA CON PERNO MUÑON COLADO </v>
      </c>
      <c r="I336" s="121" t="s">
        <v>309</v>
      </c>
      <c r="J336" s="119">
        <v>1</v>
      </c>
      <c r="K336" s="196">
        <f>IF(G336="","",VLOOKUP(G336,ARANCEL!$B$5:$D$121,3,FALSE)*J336)</f>
        <v>32612</v>
      </c>
      <c r="L336" s="1236" t="s">
        <v>614</v>
      </c>
      <c r="M336" s="1236">
        <v>4500193105</v>
      </c>
      <c r="N336" s="1236">
        <v>7286</v>
      </c>
    </row>
    <row r="337" spans="1:14" s="654" customFormat="1" x14ac:dyDescent="0.25">
      <c r="A337" s="606" t="s">
        <v>305</v>
      </c>
      <c r="B337" s="615">
        <v>41517</v>
      </c>
      <c r="C337" s="607" t="s">
        <v>2318</v>
      </c>
      <c r="D337" s="606" t="s">
        <v>1630</v>
      </c>
      <c r="E337" s="636">
        <v>10154093</v>
      </c>
      <c r="F337" s="606">
        <v>8741</v>
      </c>
      <c r="G337" s="606">
        <v>2704005</v>
      </c>
      <c r="H337" s="120" t="str">
        <f>IF(G337="","",VLOOKUP(G337,ARANCEL!$B$5:$D$121,2,FALSE))</f>
        <v>PROVISORIO</v>
      </c>
      <c r="I337" s="121" t="s">
        <v>309</v>
      </c>
      <c r="J337" s="119">
        <v>1</v>
      </c>
      <c r="K337" s="196">
        <f>IF(G337="","",VLOOKUP(G337,ARANCEL!$B$5:$D$121,3,FALSE)*J337)</f>
        <v>3250</v>
      </c>
      <c r="L337" s="1236" t="s">
        <v>614</v>
      </c>
      <c r="M337" s="1236">
        <v>4500193105</v>
      </c>
      <c r="N337" s="1236">
        <v>7286</v>
      </c>
    </row>
    <row r="338" spans="1:14" s="688" customFormat="1" x14ac:dyDescent="0.25">
      <c r="A338" s="673" t="s">
        <v>305</v>
      </c>
      <c r="B338" s="677">
        <v>41667</v>
      </c>
      <c r="C338" s="675" t="s">
        <v>2605</v>
      </c>
      <c r="D338" s="673" t="s">
        <v>86</v>
      </c>
      <c r="E338" s="689">
        <v>10170922</v>
      </c>
      <c r="F338" s="673">
        <v>13576</v>
      </c>
      <c r="G338" s="673">
        <v>2705003</v>
      </c>
      <c r="H338" s="120" t="str">
        <f>IF(G338="","",VLOOKUP(G338,ARANCEL!$B$5:$D$121,2,FALSE))</f>
        <v>INCRUSTACION ESTETICA (ART-GLASS O CERAMICA)</v>
      </c>
      <c r="I338" s="121" t="s">
        <v>726</v>
      </c>
      <c r="J338" s="119">
        <v>1</v>
      </c>
      <c r="K338" s="196">
        <f>IF(G338="","",VLOOKUP(G338,ARANCEL!$B$5:$D$121,3,FALSE)*J338)</f>
        <v>15676</v>
      </c>
      <c r="L338" s="1229" t="s">
        <v>2842</v>
      </c>
      <c r="M338" s="1229">
        <v>4500216258</v>
      </c>
      <c r="N338" s="1229">
        <v>8420</v>
      </c>
    </row>
    <row r="339" spans="1:14" s="688" customFormat="1" x14ac:dyDescent="0.25">
      <c r="A339" s="673" t="s">
        <v>305</v>
      </c>
      <c r="B339" s="677">
        <v>41852</v>
      </c>
      <c r="C339" s="675" t="s">
        <v>6524</v>
      </c>
      <c r="D339" s="673" t="s">
        <v>86</v>
      </c>
      <c r="E339" s="689">
        <v>10244454</v>
      </c>
      <c r="F339" s="673">
        <v>27460421</v>
      </c>
      <c r="G339" s="673">
        <v>2704005</v>
      </c>
      <c r="H339" s="120" t="str">
        <f>IF(G339="","",VLOOKUP(G339,ARANCEL!$B$5:$D$121,2,FALSE))</f>
        <v>PROVISORIO</v>
      </c>
      <c r="I339" s="121" t="s">
        <v>340</v>
      </c>
      <c r="J339" s="119">
        <v>1</v>
      </c>
      <c r="K339" s="196">
        <f>IF(G339="","",VLOOKUP(G339,ARANCEL!$B$5:$D$121,3,FALSE)*J339)</f>
        <v>3250</v>
      </c>
      <c r="L339" s="1229" t="s">
        <v>6905</v>
      </c>
      <c r="M339" s="1229">
        <v>4500250411</v>
      </c>
      <c r="N339" s="1229" t="s">
        <v>6913</v>
      </c>
    </row>
    <row r="340" spans="1:14" s="688" customFormat="1" x14ac:dyDescent="0.25">
      <c r="A340" s="673" t="s">
        <v>305</v>
      </c>
      <c r="B340" s="677">
        <v>41852</v>
      </c>
      <c r="C340" s="675" t="s">
        <v>6524</v>
      </c>
      <c r="D340" s="673" t="s">
        <v>86</v>
      </c>
      <c r="E340" s="689">
        <v>10244454</v>
      </c>
      <c r="F340" s="673">
        <v>27460421</v>
      </c>
      <c r="G340" s="673">
        <v>2704016</v>
      </c>
      <c r="H340" s="120" t="str">
        <f>IF(G340="","",VLOOKUP(G340,ARANCEL!$B$5:$D$121,2,FALSE))</f>
        <v xml:space="preserve">CORONA PROCERA </v>
      </c>
      <c r="I340" s="121" t="s">
        <v>340</v>
      </c>
      <c r="J340" s="119">
        <v>1</v>
      </c>
      <c r="K340" s="196">
        <f>IF(G340="","",VLOOKUP(G340,ARANCEL!$B$5:$D$121,3,FALSE)*J340)</f>
        <v>58477</v>
      </c>
      <c r="L340" s="1229" t="s">
        <v>6905</v>
      </c>
      <c r="M340" s="1229">
        <v>4500250411</v>
      </c>
      <c r="N340" s="1229" t="s">
        <v>6913</v>
      </c>
    </row>
    <row r="341" spans="1:14" s="382" customFormat="1" x14ac:dyDescent="0.25">
      <c r="A341" s="1140" t="s">
        <v>305</v>
      </c>
      <c r="B341" s="918">
        <v>41883</v>
      </c>
      <c r="C341" s="118" t="s">
        <v>6524</v>
      </c>
      <c r="D341" s="119" t="s">
        <v>86</v>
      </c>
      <c r="E341" s="141">
        <v>10244454</v>
      </c>
      <c r="F341" s="119">
        <v>27460421</v>
      </c>
      <c r="G341" s="255">
        <v>2704020</v>
      </c>
      <c r="H341" s="120" t="str">
        <f>IF(G341="","",VLOOKUP(G341,ARANCEL!$B$5:$D$121,2,FALSE))</f>
        <v xml:space="preserve">PERNO MUÑON DE FIBRA CEROMEROS </v>
      </c>
      <c r="I341" s="121" t="s">
        <v>340</v>
      </c>
      <c r="J341" s="119">
        <v>1</v>
      </c>
      <c r="K341" s="196">
        <f>IF(G341="","",VLOOKUP(G341,ARANCEL!$B$5:$D$121,3,FALSE)*J341)</f>
        <v>18892</v>
      </c>
      <c r="L341" s="1349" t="s">
        <v>9431</v>
      </c>
      <c r="M341" s="1349">
        <v>4500269343</v>
      </c>
      <c r="N341" s="1349" t="s">
        <v>9460</v>
      </c>
    </row>
    <row r="342" spans="1:14" s="382" customFormat="1" x14ac:dyDescent="0.25">
      <c r="A342" s="255" t="s">
        <v>305</v>
      </c>
      <c r="B342" s="256">
        <v>41844</v>
      </c>
      <c r="C342" s="257" t="s">
        <v>6050</v>
      </c>
      <c r="D342" s="255" t="s">
        <v>92</v>
      </c>
      <c r="E342" s="334">
        <v>10232827</v>
      </c>
      <c r="F342" s="255">
        <v>27605373</v>
      </c>
      <c r="G342" s="255">
        <v>2704005</v>
      </c>
      <c r="H342" s="120" t="str">
        <f>IF(G342="","",VLOOKUP(G342,ARANCEL!$B$5:$D$121,2,FALSE))</f>
        <v>PROVISORIO</v>
      </c>
      <c r="I342" s="121" t="s">
        <v>308</v>
      </c>
      <c r="J342" s="119">
        <v>1</v>
      </c>
      <c r="K342" s="196">
        <f>IF(G342="","",VLOOKUP(G342,ARANCEL!$B$5:$D$121,3,FALSE)*J342)</f>
        <v>3250</v>
      </c>
      <c r="L342" s="1229" t="s">
        <v>6017</v>
      </c>
      <c r="M342" s="1229">
        <v>4500245629</v>
      </c>
      <c r="N342" s="1229">
        <v>9822</v>
      </c>
    </row>
    <row r="343" spans="1:14" s="591" customFormat="1" x14ac:dyDescent="0.25">
      <c r="A343" s="555" t="s">
        <v>305</v>
      </c>
      <c r="B343" s="556">
        <v>41844</v>
      </c>
      <c r="C343" s="557" t="s">
        <v>6050</v>
      </c>
      <c r="D343" s="555" t="s">
        <v>92</v>
      </c>
      <c r="E343" s="560">
        <v>10232827</v>
      </c>
      <c r="F343" s="555">
        <v>27605373</v>
      </c>
      <c r="G343" s="555">
        <v>2704003</v>
      </c>
      <c r="H343" s="120" t="str">
        <f>IF(G343="","",VLOOKUP(G343,ARANCEL!$B$5:$D$121,2,FALSE))</f>
        <v xml:space="preserve">CORONA PERIFERICA CON PERNO MUÑON COLADO </v>
      </c>
      <c r="I343" s="121" t="s">
        <v>308</v>
      </c>
      <c r="J343" s="119">
        <v>1</v>
      </c>
      <c r="K343" s="196">
        <f>IF(G343="","",VLOOKUP(G343,ARANCEL!$B$5:$D$121,3,FALSE)*J343)</f>
        <v>32612</v>
      </c>
      <c r="L343" s="1229" t="s">
        <v>6017</v>
      </c>
      <c r="M343" s="1229">
        <v>4500245629</v>
      </c>
      <c r="N343" s="1229">
        <v>9822</v>
      </c>
    </row>
    <row r="344" spans="1:14" s="699" customFormat="1" x14ac:dyDescent="0.25">
      <c r="A344" s="673" t="s">
        <v>313</v>
      </c>
      <c r="B344" s="677">
        <v>41844</v>
      </c>
      <c r="C344" s="675" t="s">
        <v>6050</v>
      </c>
      <c r="D344" s="673" t="s">
        <v>92</v>
      </c>
      <c r="E344" s="689">
        <v>10233534</v>
      </c>
      <c r="F344" s="673">
        <v>27605373</v>
      </c>
      <c r="G344" s="673">
        <v>2704005</v>
      </c>
      <c r="H344" s="120" t="str">
        <f>IF(G344="","",VLOOKUP(G344,ARANCEL!$B$5:$D$121,2,FALSE))</f>
        <v>PROVISORIO</v>
      </c>
      <c r="I344" s="121"/>
      <c r="J344" s="119">
        <v>1</v>
      </c>
      <c r="K344" s="196">
        <f>IF(G344="","",VLOOKUP(G344,ARANCEL!$B$5:$D$121,3,FALSE)*J344)</f>
        <v>3250</v>
      </c>
      <c r="L344" s="1229" t="s">
        <v>6017</v>
      </c>
      <c r="M344" s="1229">
        <v>4500245629</v>
      </c>
      <c r="N344" s="1229">
        <v>9822</v>
      </c>
    </row>
    <row r="345" spans="1:14" s="699" customFormat="1" x14ac:dyDescent="0.25">
      <c r="A345" s="673" t="s">
        <v>313</v>
      </c>
      <c r="B345" s="677">
        <v>41852</v>
      </c>
      <c r="C345" s="675" t="s">
        <v>6050</v>
      </c>
      <c r="D345" s="673" t="s">
        <v>92</v>
      </c>
      <c r="E345" s="689">
        <v>10247043</v>
      </c>
      <c r="F345" s="673">
        <v>27605373</v>
      </c>
      <c r="G345" s="673">
        <v>2704005</v>
      </c>
      <c r="H345" s="120" t="str">
        <f>IF(G345="","",VLOOKUP(G345,ARANCEL!$B$5:$D$121,2,FALSE))</f>
        <v>PROVISORIO</v>
      </c>
      <c r="I345" s="121"/>
      <c r="J345" s="119">
        <v>1</v>
      </c>
      <c r="K345" s="196">
        <f>IF(G345="","",VLOOKUP(G345,ARANCEL!$B$5:$D$121,3,FALSE)*J345)</f>
        <v>3250</v>
      </c>
      <c r="L345" s="1229" t="s">
        <v>6905</v>
      </c>
      <c r="M345" s="1229">
        <v>4500250411</v>
      </c>
      <c r="N345" s="1229" t="s">
        <v>6913</v>
      </c>
    </row>
    <row r="346" spans="1:14" s="688" customFormat="1" x14ac:dyDescent="0.25">
      <c r="A346" s="673" t="s">
        <v>305</v>
      </c>
      <c r="B346" s="677">
        <v>41383</v>
      </c>
      <c r="C346" s="675" t="s">
        <v>2317</v>
      </c>
      <c r="D346" s="673" t="s">
        <v>86</v>
      </c>
      <c r="E346" s="689">
        <v>10140425</v>
      </c>
      <c r="F346" s="673">
        <v>5443</v>
      </c>
      <c r="G346" s="673">
        <v>2704031</v>
      </c>
      <c r="H346" s="120" t="str">
        <f>IF(G346="","",VLOOKUP(G346,ARANCEL!$B$5:$D$121,2,FALSE))</f>
        <v xml:space="preserve">PERNO MUÑON METALICO </v>
      </c>
      <c r="I346" s="121" t="s">
        <v>324</v>
      </c>
      <c r="J346" s="119">
        <v>1</v>
      </c>
      <c r="K346" s="196">
        <f>IF(G346="","",VLOOKUP(G346,ARANCEL!$B$5:$D$121,3,FALSE)*J346)</f>
        <v>12246</v>
      </c>
      <c r="L346" s="1236" t="s">
        <v>616</v>
      </c>
      <c r="M346" s="1236" t="s">
        <v>2309</v>
      </c>
      <c r="N346" s="1236">
        <v>6400</v>
      </c>
    </row>
    <row r="347" spans="1:14" s="682" customFormat="1" x14ac:dyDescent="0.25">
      <c r="A347" s="606" t="s">
        <v>305</v>
      </c>
      <c r="B347" s="677">
        <v>41442</v>
      </c>
      <c r="C347" s="607" t="s">
        <v>2317</v>
      </c>
      <c r="D347" s="606" t="s">
        <v>86</v>
      </c>
      <c r="E347" s="636">
        <v>10145305</v>
      </c>
      <c r="F347" s="606">
        <v>5443</v>
      </c>
      <c r="G347" s="606">
        <v>2704016</v>
      </c>
      <c r="H347" s="120" t="str">
        <f>IF(G347="","",VLOOKUP(G347,ARANCEL!$B$5:$D$121,2,FALSE))</f>
        <v xml:space="preserve">CORONA PROCERA </v>
      </c>
      <c r="I347" s="121" t="s">
        <v>324</v>
      </c>
      <c r="J347" s="119">
        <v>1</v>
      </c>
      <c r="K347" s="196">
        <f>IF(G347="","",VLOOKUP(G347,ARANCEL!$B$5:$D$121,3,FALSE)*J347)</f>
        <v>58477</v>
      </c>
      <c r="L347" s="1236" t="s">
        <v>48</v>
      </c>
      <c r="M347" s="1236" t="s">
        <v>2297</v>
      </c>
      <c r="N347" s="1236">
        <v>6795</v>
      </c>
    </row>
    <row r="348" spans="1:14" s="770" customFormat="1" x14ac:dyDescent="0.25">
      <c r="A348" s="606" t="s">
        <v>305</v>
      </c>
      <c r="B348" s="677">
        <v>41516</v>
      </c>
      <c r="C348" s="607" t="s">
        <v>2316</v>
      </c>
      <c r="D348" s="606" t="s">
        <v>1987</v>
      </c>
      <c r="E348" s="636">
        <v>10153905</v>
      </c>
      <c r="F348" s="606">
        <v>9553</v>
      </c>
      <c r="G348" s="606">
        <v>2704005</v>
      </c>
      <c r="H348" s="120" t="str">
        <f>IF(G348="","",VLOOKUP(G348,ARANCEL!$B$5:$D$121,2,FALSE))</f>
        <v>PROVISORIO</v>
      </c>
      <c r="I348" s="121" t="s">
        <v>342</v>
      </c>
      <c r="J348" s="119">
        <v>1</v>
      </c>
      <c r="K348" s="196">
        <f>IF(G348="","",VLOOKUP(G348,ARANCEL!$B$5:$D$121,3,FALSE)*J348)</f>
        <v>3250</v>
      </c>
      <c r="L348" s="1236" t="s">
        <v>614</v>
      </c>
      <c r="M348" s="1236">
        <v>4500193105</v>
      </c>
      <c r="N348" s="1236">
        <v>7286</v>
      </c>
    </row>
    <row r="349" spans="1:14" s="688" customFormat="1" x14ac:dyDescent="0.25">
      <c r="A349" s="1160" t="s">
        <v>313</v>
      </c>
      <c r="B349" s="677">
        <v>41516</v>
      </c>
      <c r="C349" s="607" t="s">
        <v>2316</v>
      </c>
      <c r="D349" s="673" t="s">
        <v>1987</v>
      </c>
      <c r="E349" s="689">
        <v>10153905</v>
      </c>
      <c r="F349" s="606">
        <v>9553</v>
      </c>
      <c r="G349" s="673">
        <v>2704031</v>
      </c>
      <c r="H349" s="120" t="str">
        <f>IF(G349="","",VLOOKUP(G349,ARANCEL!$B$5:$D$121,2,FALSE))</f>
        <v xml:space="preserve">PERNO MUÑON METALICO </v>
      </c>
      <c r="I349" s="121" t="s">
        <v>342</v>
      </c>
      <c r="J349" s="119">
        <v>1</v>
      </c>
      <c r="K349" s="196">
        <f>IF(G349="","",VLOOKUP(G349,ARANCEL!$B$5:$D$121,3,FALSE)*J349)</f>
        <v>12246</v>
      </c>
      <c r="L349" s="1236" t="s">
        <v>614</v>
      </c>
      <c r="M349" s="1236">
        <v>4500193105</v>
      </c>
      <c r="N349" s="1236">
        <v>7286</v>
      </c>
    </row>
    <row r="350" spans="1:14" s="591" customFormat="1" x14ac:dyDescent="0.25">
      <c r="A350" s="119" t="s">
        <v>305</v>
      </c>
      <c r="B350" s="164">
        <v>41516</v>
      </c>
      <c r="C350" s="118" t="s">
        <v>2316</v>
      </c>
      <c r="D350" s="119" t="s">
        <v>1987</v>
      </c>
      <c r="E350" s="141">
        <v>10153905</v>
      </c>
      <c r="F350" s="119">
        <v>9553</v>
      </c>
      <c r="G350" s="119">
        <v>2704016</v>
      </c>
      <c r="H350" s="120" t="str">
        <f>IF(G350="","",VLOOKUP(G350,ARANCEL!$B$5:$D$121,2,FALSE))</f>
        <v xml:space="preserve">CORONA PROCERA </v>
      </c>
      <c r="I350" s="121" t="s">
        <v>342</v>
      </c>
      <c r="J350" s="119">
        <v>1</v>
      </c>
      <c r="K350" s="196">
        <f>IF(G350="","",VLOOKUP(G350,ARANCEL!$B$5:$D$121,3,FALSE)*J350)</f>
        <v>58477</v>
      </c>
      <c r="L350" s="1236" t="s">
        <v>614</v>
      </c>
      <c r="M350" s="1236">
        <v>4500193105</v>
      </c>
      <c r="N350" s="1236">
        <v>7286</v>
      </c>
    </row>
    <row r="351" spans="1:14" s="682" customFormat="1" x14ac:dyDescent="0.25">
      <c r="A351" s="606" t="s">
        <v>305</v>
      </c>
      <c r="B351" s="164">
        <v>41733</v>
      </c>
      <c r="C351" s="607" t="s">
        <v>3855</v>
      </c>
      <c r="D351" s="606" t="s">
        <v>86</v>
      </c>
      <c r="E351" s="636">
        <v>10187422</v>
      </c>
      <c r="F351" s="606">
        <v>15182</v>
      </c>
      <c r="G351" s="606">
        <v>2704005</v>
      </c>
      <c r="H351" s="120" t="str">
        <f>IF(G351="","",VLOOKUP(G351,ARANCEL!$B$5:$D$121,2,FALSE))</f>
        <v>PROVISORIO</v>
      </c>
      <c r="I351" s="121" t="s">
        <v>322</v>
      </c>
      <c r="J351" s="119">
        <v>1</v>
      </c>
      <c r="K351" s="196">
        <f>IF(G351="","",VLOOKUP(G351,ARANCEL!$B$5:$D$121,3,FALSE)*J351)</f>
        <v>3250</v>
      </c>
      <c r="L351" s="1229" t="s">
        <v>8279</v>
      </c>
      <c r="M351" s="1229">
        <v>4500259435</v>
      </c>
      <c r="N351" s="1229" t="s">
        <v>8291</v>
      </c>
    </row>
    <row r="352" spans="1:14" s="688" customFormat="1" x14ac:dyDescent="0.25">
      <c r="A352" s="673" t="s">
        <v>305</v>
      </c>
      <c r="B352" s="164">
        <v>41746</v>
      </c>
      <c r="C352" s="607" t="s">
        <v>3855</v>
      </c>
      <c r="D352" s="606" t="s">
        <v>86</v>
      </c>
      <c r="E352" s="636">
        <v>10187422</v>
      </c>
      <c r="F352" s="606">
        <v>15182</v>
      </c>
      <c r="G352" s="673">
        <v>2704031</v>
      </c>
      <c r="H352" s="120" t="str">
        <f>IF(G352="","",VLOOKUP(G352,ARANCEL!$B$5:$D$121,2,FALSE))</f>
        <v xml:space="preserve">PERNO MUÑON METALICO </v>
      </c>
      <c r="I352" s="121"/>
      <c r="J352" s="119">
        <v>1</v>
      </c>
      <c r="K352" s="196">
        <f>IF(G352="","",VLOOKUP(G352,ARANCEL!$B$5:$D$121,3,FALSE)*J352)</f>
        <v>12246</v>
      </c>
      <c r="L352" s="1229" t="s">
        <v>8279</v>
      </c>
      <c r="M352" s="1229">
        <v>4500259435</v>
      </c>
      <c r="N352" s="1229" t="s">
        <v>8291</v>
      </c>
    </row>
    <row r="353" spans="1:14" s="779" customFormat="1" x14ac:dyDescent="0.25">
      <c r="A353" s="712" t="s">
        <v>606</v>
      </c>
      <c r="B353" s="719">
        <v>41787</v>
      </c>
      <c r="C353" s="118" t="s">
        <v>3855</v>
      </c>
      <c r="D353" s="119" t="s">
        <v>86</v>
      </c>
      <c r="E353" s="141">
        <v>10187422</v>
      </c>
      <c r="F353" s="119">
        <v>26352283</v>
      </c>
      <c r="G353" s="712">
        <v>2704002</v>
      </c>
      <c r="H353" s="120" t="str">
        <f>IF(G353="","",VLOOKUP(G353,ARANCEL!$B$5:$D$121,2,FALSE))</f>
        <v xml:space="preserve">CORONA PERIFERICA </v>
      </c>
      <c r="I353" s="121" t="s">
        <v>322</v>
      </c>
      <c r="J353" s="119">
        <v>1</v>
      </c>
      <c r="K353" s="196">
        <f>IF(G353="","",VLOOKUP(G353,ARANCEL!$B$5:$D$121,3,FALSE)*J353)</f>
        <v>25865</v>
      </c>
      <c r="L353" s="1229" t="s">
        <v>5292</v>
      </c>
      <c r="M353" s="1229">
        <v>4500235536</v>
      </c>
      <c r="N353" s="1229">
        <v>9455</v>
      </c>
    </row>
    <row r="354" spans="1:14" s="779" customFormat="1" x14ac:dyDescent="0.25">
      <c r="A354" s="712" t="s">
        <v>305</v>
      </c>
      <c r="B354" s="719">
        <v>41757</v>
      </c>
      <c r="C354" s="714" t="s">
        <v>4283</v>
      </c>
      <c r="D354" s="712" t="s">
        <v>1987</v>
      </c>
      <c r="E354" s="741">
        <v>10192588</v>
      </c>
      <c r="F354" s="712">
        <v>16136</v>
      </c>
      <c r="G354" s="712">
        <v>2705003</v>
      </c>
      <c r="H354" s="120" t="str">
        <f>IF(G354="","",VLOOKUP(G354,ARANCEL!$B$5:$D$121,2,FALSE))</f>
        <v>INCRUSTACION ESTETICA (ART-GLASS O CERAMICA)</v>
      </c>
      <c r="I354" s="121" t="s">
        <v>308</v>
      </c>
      <c r="J354" s="119">
        <v>1</v>
      </c>
      <c r="K354" s="196">
        <f>IF(G354="","",VLOOKUP(G354,ARANCEL!$B$5:$D$121,3,FALSE)*J354)</f>
        <v>15676</v>
      </c>
      <c r="L354" s="1229" t="s">
        <v>8279</v>
      </c>
      <c r="M354" s="1229">
        <v>4500259435</v>
      </c>
      <c r="N354" s="1229" t="s">
        <v>8291</v>
      </c>
    </row>
    <row r="355" spans="1:14" s="779" customFormat="1" x14ac:dyDescent="0.25">
      <c r="A355" s="712" t="s">
        <v>305</v>
      </c>
      <c r="B355" s="719">
        <v>41992</v>
      </c>
      <c r="C355" s="714" t="s">
        <v>9126</v>
      </c>
      <c r="D355" s="712" t="s">
        <v>90</v>
      </c>
      <c r="E355" s="741">
        <v>10299696</v>
      </c>
      <c r="F355" s="712">
        <v>29966412</v>
      </c>
      <c r="G355" s="712">
        <v>2705003</v>
      </c>
      <c r="H355" s="120" t="str">
        <f>IF(G355="","",VLOOKUP(G355,ARANCEL!$B$5:$D$121,2,FALSE))</f>
        <v>INCRUSTACION ESTETICA (ART-GLASS O CERAMICA)</v>
      </c>
      <c r="I355" s="121" t="s">
        <v>312</v>
      </c>
      <c r="J355" s="119">
        <v>1</v>
      </c>
      <c r="K355" s="196">
        <f>IF(G355="","",VLOOKUP(G355,ARANCEL!$B$5:$D$121,3,FALSE)*J355)</f>
        <v>15676</v>
      </c>
      <c r="L355" s="1349" t="s">
        <v>9431</v>
      </c>
      <c r="M355" s="1349">
        <v>4500269343</v>
      </c>
      <c r="N355" s="1349" t="s">
        <v>9460</v>
      </c>
    </row>
    <row r="356" spans="1:14" s="779" customFormat="1" x14ac:dyDescent="0.25">
      <c r="A356" s="712" t="s">
        <v>313</v>
      </c>
      <c r="B356" s="720">
        <v>41992</v>
      </c>
      <c r="C356" s="714" t="s">
        <v>9126</v>
      </c>
      <c r="D356" s="712" t="s">
        <v>90</v>
      </c>
      <c r="E356" s="741">
        <v>10299696</v>
      </c>
      <c r="F356" s="712">
        <v>29966412</v>
      </c>
      <c r="G356" s="712">
        <v>2704002</v>
      </c>
      <c r="H356" s="120" t="str">
        <f>IF(G356="","",VLOOKUP(G356,ARANCEL!$B$5:$D$121,2,FALSE))</f>
        <v xml:space="preserve">CORONA PERIFERICA </v>
      </c>
      <c r="I356" s="121"/>
      <c r="J356" s="119">
        <v>1</v>
      </c>
      <c r="K356" s="196">
        <f>IF(G356="","",VLOOKUP(G356,ARANCEL!$B$5:$D$121,3,FALSE)*J356)</f>
        <v>25865</v>
      </c>
      <c r="L356" s="1349" t="s">
        <v>9431</v>
      </c>
      <c r="M356" s="1349">
        <v>4500269343</v>
      </c>
      <c r="N356" s="1349" t="s">
        <v>9460</v>
      </c>
    </row>
    <row r="357" spans="1:14" s="779" customFormat="1" x14ac:dyDescent="0.25">
      <c r="A357" s="712" t="s">
        <v>305</v>
      </c>
      <c r="B357" s="719">
        <v>41383</v>
      </c>
      <c r="C357" s="714" t="s">
        <v>2315</v>
      </c>
      <c r="D357" s="712" t="s">
        <v>86</v>
      </c>
      <c r="E357" s="741">
        <v>10140286</v>
      </c>
      <c r="F357" s="712">
        <v>6230</v>
      </c>
      <c r="G357" s="712">
        <v>2704005</v>
      </c>
      <c r="H357" s="120" t="str">
        <f>IF(G357="","",VLOOKUP(G357,ARANCEL!$B$5:$D$121,2,FALSE))</f>
        <v>PROVISORIO</v>
      </c>
      <c r="I357" s="121" t="s">
        <v>319</v>
      </c>
      <c r="J357" s="119">
        <v>1</v>
      </c>
      <c r="K357" s="196">
        <f>IF(G357="","",VLOOKUP(G357,ARANCEL!$B$5:$D$121,3,FALSE)*J357)</f>
        <v>3250</v>
      </c>
      <c r="L357" s="1236" t="s">
        <v>616</v>
      </c>
      <c r="M357" s="1236" t="s">
        <v>2309</v>
      </c>
      <c r="N357" s="1236">
        <v>6400</v>
      </c>
    </row>
    <row r="358" spans="1:14" s="800" customFormat="1" x14ac:dyDescent="0.25">
      <c r="A358" s="712" t="s">
        <v>305</v>
      </c>
      <c r="B358" s="719">
        <v>41394</v>
      </c>
      <c r="C358" s="714" t="s">
        <v>2315</v>
      </c>
      <c r="D358" s="712" t="s">
        <v>86</v>
      </c>
      <c r="E358" s="741">
        <v>10141551</v>
      </c>
      <c r="F358" s="712">
        <v>6230</v>
      </c>
      <c r="G358" s="712">
        <v>2704002</v>
      </c>
      <c r="H358" s="120" t="str">
        <f>IF(G358="","",VLOOKUP(G358,ARANCEL!$B$5:$D$121,2,FALSE))</f>
        <v xml:space="preserve">CORONA PERIFERICA </v>
      </c>
      <c r="I358" s="121" t="s">
        <v>319</v>
      </c>
      <c r="J358" s="119">
        <v>1</v>
      </c>
      <c r="K358" s="196">
        <f>IF(G358="","",VLOOKUP(G358,ARANCEL!$B$5:$D$121,3,FALSE)*J358)</f>
        <v>25865</v>
      </c>
      <c r="L358" s="1236" t="s">
        <v>616</v>
      </c>
      <c r="M358" s="1236" t="s">
        <v>2309</v>
      </c>
      <c r="N358" s="1236">
        <v>6400</v>
      </c>
    </row>
    <row r="359" spans="1:14" s="800" customFormat="1" x14ac:dyDescent="0.25">
      <c r="A359" s="712" t="s">
        <v>305</v>
      </c>
      <c r="B359" s="719">
        <v>41394</v>
      </c>
      <c r="C359" s="714" t="s">
        <v>2315</v>
      </c>
      <c r="D359" s="712" t="s">
        <v>86</v>
      </c>
      <c r="E359" s="741">
        <v>10141551</v>
      </c>
      <c r="F359" s="712">
        <v>6230</v>
      </c>
      <c r="G359" s="712">
        <v>2704031</v>
      </c>
      <c r="H359" s="120" t="str">
        <f>IF(G359="","",VLOOKUP(G359,ARANCEL!$B$5:$D$121,2,FALSE))</f>
        <v xml:space="preserve">PERNO MUÑON METALICO </v>
      </c>
      <c r="I359" s="121" t="s">
        <v>319</v>
      </c>
      <c r="J359" s="119">
        <v>1</v>
      </c>
      <c r="K359" s="196">
        <f>IF(G359="","",VLOOKUP(G359,ARANCEL!$B$5:$D$121,3,FALSE)*J359)</f>
        <v>12246</v>
      </c>
      <c r="L359" s="1236" t="s">
        <v>616</v>
      </c>
      <c r="M359" s="1236" t="s">
        <v>2309</v>
      </c>
      <c r="N359" s="1236">
        <v>6400</v>
      </c>
    </row>
    <row r="360" spans="1:14" s="699" customFormat="1" x14ac:dyDescent="0.25">
      <c r="A360" s="673" t="s">
        <v>305</v>
      </c>
      <c r="B360" s="721">
        <v>41913</v>
      </c>
      <c r="C360" s="675" t="s">
        <v>7376</v>
      </c>
      <c r="D360" s="673" t="s">
        <v>1987</v>
      </c>
      <c r="E360" s="689">
        <v>10254476</v>
      </c>
      <c r="F360" s="673">
        <v>27571210</v>
      </c>
      <c r="G360" s="673">
        <v>2705003</v>
      </c>
      <c r="H360" s="120" t="str">
        <f>IF(G360="","",VLOOKUP(G360,ARANCEL!$B$5:$D$121,2,FALSE))</f>
        <v>INCRUSTACION ESTETICA (ART-GLASS O CERAMICA)</v>
      </c>
      <c r="I360" s="121" t="s">
        <v>326</v>
      </c>
      <c r="J360" s="119">
        <v>1</v>
      </c>
      <c r="K360" s="196">
        <f>IF(G360="","",VLOOKUP(G360,ARANCEL!$B$5:$D$121,3,FALSE)*J360)</f>
        <v>15676</v>
      </c>
      <c r="L360" s="1229" t="s">
        <v>7548</v>
      </c>
      <c r="M360" s="1229">
        <v>4500255821</v>
      </c>
      <c r="N360" s="1229">
        <v>10274</v>
      </c>
    </row>
    <row r="361" spans="1:14" s="800" customFormat="1" x14ac:dyDescent="0.25">
      <c r="A361" s="712" t="s">
        <v>305</v>
      </c>
      <c r="B361" s="719">
        <v>41315</v>
      </c>
      <c r="C361" s="714" t="s">
        <v>2314</v>
      </c>
      <c r="D361" s="712" t="s">
        <v>2293</v>
      </c>
      <c r="E361" s="741">
        <v>10131179</v>
      </c>
      <c r="F361" s="712">
        <v>3001</v>
      </c>
      <c r="G361" s="712">
        <v>2704002</v>
      </c>
      <c r="H361" s="120" t="str">
        <f>IF(G361="","",VLOOKUP(G361,ARANCEL!$B$5:$D$121,2,FALSE))</f>
        <v xml:space="preserve">CORONA PERIFERICA </v>
      </c>
      <c r="I361" s="121" t="s">
        <v>317</v>
      </c>
      <c r="J361" s="119">
        <v>1</v>
      </c>
      <c r="K361" s="196">
        <f>IF(G361="","",VLOOKUP(G361,ARANCEL!$B$5:$D$121,3,FALSE)*J361)</f>
        <v>25865</v>
      </c>
      <c r="L361" s="1236" t="s">
        <v>333</v>
      </c>
      <c r="M361" s="1236" t="s">
        <v>334</v>
      </c>
      <c r="N361" s="1236">
        <v>5808</v>
      </c>
    </row>
    <row r="362" spans="1:14" s="800" customFormat="1" x14ac:dyDescent="0.25">
      <c r="A362" s="712" t="s">
        <v>305</v>
      </c>
      <c r="B362" s="719">
        <v>41852</v>
      </c>
      <c r="C362" s="714" t="s">
        <v>6684</v>
      </c>
      <c r="D362" s="712" t="s">
        <v>1987</v>
      </c>
      <c r="E362" s="741">
        <v>10247044</v>
      </c>
      <c r="F362" s="712">
        <v>28082422</v>
      </c>
      <c r="G362" s="712">
        <v>2705003</v>
      </c>
      <c r="H362" s="120" t="str">
        <f>IF(G362="","",VLOOKUP(G362,ARANCEL!$B$5:$D$121,2,FALSE))</f>
        <v>INCRUSTACION ESTETICA (ART-GLASS O CERAMICA)</v>
      </c>
      <c r="I362" s="121" t="s">
        <v>315</v>
      </c>
      <c r="J362" s="119">
        <v>1</v>
      </c>
      <c r="K362" s="196">
        <f>IF(G362="","",VLOOKUP(G362,ARANCEL!$B$5:$D$121,3,FALSE)*J362)</f>
        <v>15676</v>
      </c>
      <c r="L362" s="1229" t="s">
        <v>6905</v>
      </c>
      <c r="M362" s="1229">
        <v>4500250411</v>
      </c>
      <c r="N362" s="1229" t="s">
        <v>6913</v>
      </c>
    </row>
    <row r="363" spans="1:14" s="844" customFormat="1" x14ac:dyDescent="0.25">
      <c r="A363" s="712" t="s">
        <v>305</v>
      </c>
      <c r="B363" s="719">
        <v>41844</v>
      </c>
      <c r="C363" s="714" t="s">
        <v>6051</v>
      </c>
      <c r="D363" s="712" t="s">
        <v>1987</v>
      </c>
      <c r="E363" s="741">
        <v>10232828</v>
      </c>
      <c r="F363" s="712">
        <v>27571210</v>
      </c>
      <c r="G363" s="712">
        <v>2704005</v>
      </c>
      <c r="H363" s="120" t="str">
        <f>IF(G363="","",VLOOKUP(G363,ARANCEL!$B$5:$D$121,2,FALSE))</f>
        <v>PROVISORIO</v>
      </c>
      <c r="I363" s="121" t="s">
        <v>317</v>
      </c>
      <c r="J363" s="119">
        <v>1</v>
      </c>
      <c r="K363" s="196">
        <f>IF(G363="","",VLOOKUP(G363,ARANCEL!$B$5:$D$121,3,FALSE)*J363)</f>
        <v>3250</v>
      </c>
      <c r="L363" s="1229" t="s">
        <v>6017</v>
      </c>
      <c r="M363" s="1229">
        <v>4500245629</v>
      </c>
      <c r="N363" s="1229">
        <v>9822</v>
      </c>
    </row>
    <row r="364" spans="1:14" s="844" customFormat="1" x14ac:dyDescent="0.25">
      <c r="A364" s="712" t="s">
        <v>305</v>
      </c>
      <c r="B364" s="719">
        <v>41844</v>
      </c>
      <c r="C364" s="714" t="s">
        <v>6051</v>
      </c>
      <c r="D364" s="712" t="s">
        <v>1987</v>
      </c>
      <c r="E364" s="741">
        <v>10232828</v>
      </c>
      <c r="F364" s="712">
        <v>27571210</v>
      </c>
      <c r="G364" s="712">
        <v>2704031</v>
      </c>
      <c r="H364" s="120" t="str">
        <f>IF(G364="","",VLOOKUP(G364,ARANCEL!$B$5:$D$121,2,FALSE))</f>
        <v xml:space="preserve">PERNO MUÑON METALICO </v>
      </c>
      <c r="I364" s="121" t="s">
        <v>317</v>
      </c>
      <c r="J364" s="119">
        <v>1</v>
      </c>
      <c r="K364" s="196">
        <f>IF(G364="","",VLOOKUP(G364,ARANCEL!$B$5:$D$121,3,FALSE)*J364)</f>
        <v>12246</v>
      </c>
      <c r="L364" s="1229" t="s">
        <v>6017</v>
      </c>
      <c r="M364" s="1229">
        <v>4500245629</v>
      </c>
      <c r="N364" s="1229">
        <v>9822</v>
      </c>
    </row>
    <row r="365" spans="1:14" s="844" customFormat="1" x14ac:dyDescent="0.25">
      <c r="A365" s="712" t="s">
        <v>305</v>
      </c>
      <c r="B365" s="719">
        <v>41844</v>
      </c>
      <c r="C365" s="714" t="s">
        <v>6051</v>
      </c>
      <c r="D365" s="712" t="s">
        <v>1987</v>
      </c>
      <c r="E365" s="741">
        <v>10232828</v>
      </c>
      <c r="F365" s="712">
        <v>27571210</v>
      </c>
      <c r="G365" s="119">
        <v>2704002</v>
      </c>
      <c r="H365" s="120" t="str">
        <f>IF(G365="","",VLOOKUP(G365,ARANCEL!$B$5:$D$121,2,FALSE))</f>
        <v xml:space="preserve">CORONA PERIFERICA </v>
      </c>
      <c r="I365" s="121" t="s">
        <v>317</v>
      </c>
      <c r="J365" s="119">
        <v>1</v>
      </c>
      <c r="K365" s="196">
        <f>IF(G365="","",VLOOKUP(G365,ARANCEL!$B$5:$D$121,3,FALSE)*J365)</f>
        <v>25865</v>
      </c>
      <c r="L365" s="1229" t="s">
        <v>6017</v>
      </c>
      <c r="M365" s="1229">
        <v>4500245629</v>
      </c>
      <c r="N365" s="1229">
        <v>9822</v>
      </c>
    </row>
    <row r="366" spans="1:14" s="844" customFormat="1" x14ac:dyDescent="0.25">
      <c r="A366" s="712" t="s">
        <v>305</v>
      </c>
      <c r="B366" s="719">
        <v>41409</v>
      </c>
      <c r="C366" s="714" t="s">
        <v>2313</v>
      </c>
      <c r="D366" s="712" t="s">
        <v>73</v>
      </c>
      <c r="E366" s="741">
        <v>10142375</v>
      </c>
      <c r="F366" s="712">
        <v>2586</v>
      </c>
      <c r="G366" s="712">
        <v>2707001</v>
      </c>
      <c r="H366" s="120" t="str">
        <f>IF(G366="","",VLOOKUP(G366,ARANCEL!$B$5:$D$121,2,FALSE))</f>
        <v xml:space="preserve">PLANO DE RELAJACION </v>
      </c>
      <c r="I366" s="121" t="s">
        <v>306</v>
      </c>
      <c r="J366" s="119">
        <v>1</v>
      </c>
      <c r="K366" s="196">
        <f>IF(G366="","",VLOOKUP(G366,ARANCEL!$B$5:$D$121,3,FALSE)*J366)</f>
        <v>9221</v>
      </c>
      <c r="L366" s="1236" t="s">
        <v>616</v>
      </c>
      <c r="M366" s="1236" t="s">
        <v>2309</v>
      </c>
      <c r="N366" s="1236">
        <v>6400</v>
      </c>
    </row>
    <row r="367" spans="1:14" s="844" customFormat="1" x14ac:dyDescent="0.25">
      <c r="A367" s="119" t="s">
        <v>305</v>
      </c>
      <c r="B367" s="164">
        <v>41410</v>
      </c>
      <c r="C367" s="118" t="s">
        <v>2312</v>
      </c>
      <c r="D367" s="119" t="s">
        <v>2293</v>
      </c>
      <c r="E367" s="141">
        <v>10142708</v>
      </c>
      <c r="F367" s="119">
        <v>6050</v>
      </c>
      <c r="G367" s="119">
        <v>2705003</v>
      </c>
      <c r="H367" s="120" t="str">
        <f>IF(G367="","",VLOOKUP(G367,ARANCEL!$B$5:$D$121,2,FALSE))</f>
        <v>INCRUSTACION ESTETICA (ART-GLASS O CERAMICA)</v>
      </c>
      <c r="I367" s="121" t="s">
        <v>326</v>
      </c>
      <c r="J367" s="119">
        <v>1</v>
      </c>
      <c r="K367" s="196">
        <f>IF(G367="","",VLOOKUP(G367,ARANCEL!$B$5:$D$121,3,FALSE)*J367)</f>
        <v>15676</v>
      </c>
      <c r="L367" s="1236" t="s">
        <v>605</v>
      </c>
      <c r="M367" s="1236" t="s">
        <v>2300</v>
      </c>
      <c r="N367" s="1236">
        <v>6614</v>
      </c>
    </row>
    <row r="368" spans="1:14" s="844" customFormat="1" x14ac:dyDescent="0.25">
      <c r="A368" s="712" t="s">
        <v>305</v>
      </c>
      <c r="B368" s="719">
        <v>41619</v>
      </c>
      <c r="C368" s="714" t="s">
        <v>2311</v>
      </c>
      <c r="D368" s="712" t="s">
        <v>1475</v>
      </c>
      <c r="E368" s="741">
        <v>10165805</v>
      </c>
      <c r="F368" s="712">
        <v>7443</v>
      </c>
      <c r="G368" s="712">
        <v>2708011</v>
      </c>
      <c r="H368" s="120" t="str">
        <f>IF(G368="","",VLOOKUP(G368,ARANCEL!$B$5:$D$121,2,FALSE))</f>
        <v xml:space="preserve">MODELO DE ESTUDIO </v>
      </c>
      <c r="I368" s="121" t="s">
        <v>306</v>
      </c>
      <c r="J368" s="119">
        <v>2</v>
      </c>
      <c r="K368" s="196">
        <f>IF(G368="","",VLOOKUP(G368,ARANCEL!$B$5:$D$121,3,FALSE)*J368)</f>
        <v>3014</v>
      </c>
      <c r="L368" s="1236" t="s">
        <v>597</v>
      </c>
      <c r="M368" s="1236">
        <v>4500211824</v>
      </c>
      <c r="N368" s="1236">
        <v>8218</v>
      </c>
    </row>
    <row r="369" spans="1:14" s="844" customFormat="1" x14ac:dyDescent="0.25">
      <c r="A369" s="119" t="s">
        <v>305</v>
      </c>
      <c r="B369" s="164">
        <v>41913</v>
      </c>
      <c r="C369" s="118" t="s">
        <v>7918</v>
      </c>
      <c r="D369" s="119" t="s">
        <v>2293</v>
      </c>
      <c r="E369" s="141">
        <v>10271872</v>
      </c>
      <c r="F369" s="119">
        <v>26854430</v>
      </c>
      <c r="G369" s="119">
        <v>2705003</v>
      </c>
      <c r="H369" s="120" t="str">
        <f>IF(G369="","",VLOOKUP(G369,ARANCEL!$B$5:$D$121,2,FALSE))</f>
        <v>INCRUSTACION ESTETICA (ART-GLASS O CERAMICA)</v>
      </c>
      <c r="I369" s="121" t="s">
        <v>315</v>
      </c>
      <c r="J369" s="119">
        <v>1</v>
      </c>
      <c r="K369" s="196">
        <f>IF(G369="","",VLOOKUP(G369,ARANCEL!$B$5:$D$121,3,FALSE)*J369)</f>
        <v>15676</v>
      </c>
      <c r="L369" s="1229" t="s">
        <v>8256</v>
      </c>
      <c r="M369" s="1229">
        <v>4500265776</v>
      </c>
      <c r="N369" s="1229" t="s">
        <v>8955</v>
      </c>
    </row>
    <row r="370" spans="1:14" s="844" customFormat="1" x14ac:dyDescent="0.25">
      <c r="A370" s="712" t="s">
        <v>305</v>
      </c>
      <c r="B370" s="719">
        <v>41743</v>
      </c>
      <c r="C370" s="714" t="s">
        <v>4029</v>
      </c>
      <c r="D370" s="712" t="s">
        <v>1987</v>
      </c>
      <c r="E370" s="741">
        <v>10189154</v>
      </c>
      <c r="F370" s="712">
        <v>16012</v>
      </c>
      <c r="G370" s="712">
        <v>2705003</v>
      </c>
      <c r="H370" s="120" t="str">
        <f>IF(G370="","",VLOOKUP(G370,ARANCEL!$B$5:$D$121,2,FALSE))</f>
        <v>INCRUSTACION ESTETICA (ART-GLASS O CERAMICA)</v>
      </c>
      <c r="I370" s="121" t="s">
        <v>326</v>
      </c>
      <c r="J370" s="119">
        <v>1</v>
      </c>
      <c r="K370" s="196">
        <f>IF(G370="","",VLOOKUP(G370,ARANCEL!$B$5:$D$121,3,FALSE)*J370)</f>
        <v>15676</v>
      </c>
      <c r="L370" s="1229" t="s">
        <v>8279</v>
      </c>
      <c r="M370" s="1229">
        <v>4500259435</v>
      </c>
      <c r="N370" s="1229" t="s">
        <v>8291</v>
      </c>
    </row>
    <row r="371" spans="1:14" s="874" customFormat="1" x14ac:dyDescent="0.25">
      <c r="A371" s="816" t="s">
        <v>305</v>
      </c>
      <c r="B371" s="817">
        <v>41626</v>
      </c>
      <c r="C371" s="818" t="s">
        <v>2310</v>
      </c>
      <c r="D371" s="816" t="s">
        <v>1630</v>
      </c>
      <c r="E371" s="828">
        <v>10167026</v>
      </c>
      <c r="F371" s="816">
        <v>11360</v>
      </c>
      <c r="G371" s="816">
        <v>2705003</v>
      </c>
      <c r="H371" s="120" t="str">
        <f>IF(G371="","",VLOOKUP(G371,ARANCEL!$B$5:$D$121,2,FALSE))</f>
        <v>INCRUSTACION ESTETICA (ART-GLASS O CERAMICA)</v>
      </c>
      <c r="I371" s="121" t="s">
        <v>316</v>
      </c>
      <c r="J371" s="119">
        <v>1</v>
      </c>
      <c r="K371" s="196">
        <f>IF(G371="","",VLOOKUP(G371,ARANCEL!$B$5:$D$121,3,FALSE)*J371)</f>
        <v>15676</v>
      </c>
      <c r="L371" s="1236" t="s">
        <v>597</v>
      </c>
      <c r="M371" s="1236">
        <v>4500211824</v>
      </c>
      <c r="N371" s="1236">
        <v>8218</v>
      </c>
    </row>
    <row r="372" spans="1:14" s="874" customFormat="1" x14ac:dyDescent="0.25">
      <c r="A372" s="816" t="s">
        <v>305</v>
      </c>
      <c r="B372" s="817">
        <v>41995</v>
      </c>
      <c r="C372" s="818" t="s">
        <v>9125</v>
      </c>
      <c r="D372" s="816" t="s">
        <v>86</v>
      </c>
      <c r="E372" s="828">
        <v>10302224</v>
      </c>
      <c r="F372" s="816">
        <v>30155072</v>
      </c>
      <c r="G372" s="816">
        <v>2704005</v>
      </c>
      <c r="H372" s="120" t="str">
        <f>IF(G372="","",VLOOKUP(G372,ARANCEL!$B$5:$D$121,2,FALSE))</f>
        <v>PROVISORIO</v>
      </c>
      <c r="I372" s="121" t="s">
        <v>325</v>
      </c>
      <c r="J372" s="119">
        <v>1</v>
      </c>
      <c r="K372" s="196">
        <f>IF(G372="","",VLOOKUP(G372,ARANCEL!$B$5:$D$121,3,FALSE)*J372)</f>
        <v>3250</v>
      </c>
      <c r="L372" s="1349" t="s">
        <v>9431</v>
      </c>
      <c r="M372" s="1349">
        <v>4500269343</v>
      </c>
      <c r="N372" s="1349" t="s">
        <v>9460</v>
      </c>
    </row>
    <row r="373" spans="1:14" s="874" customFormat="1" x14ac:dyDescent="0.25">
      <c r="A373" s="816" t="s">
        <v>606</v>
      </c>
      <c r="B373" s="817">
        <v>41995</v>
      </c>
      <c r="C373" s="818" t="s">
        <v>9125</v>
      </c>
      <c r="D373" s="816" t="s">
        <v>86</v>
      </c>
      <c r="E373" s="828">
        <v>10302224</v>
      </c>
      <c r="F373" s="816">
        <v>30155072</v>
      </c>
      <c r="G373" s="816">
        <v>2704016</v>
      </c>
      <c r="H373" s="120" t="str">
        <f>IF(G373="","",VLOOKUP(G373,ARANCEL!$B$5:$D$121,2,FALSE))</f>
        <v xml:space="preserve">CORONA PROCERA </v>
      </c>
      <c r="I373" s="121" t="s">
        <v>325</v>
      </c>
      <c r="J373" s="119">
        <v>1</v>
      </c>
      <c r="K373" s="196">
        <f>IF(G373="","",VLOOKUP(G373,ARANCEL!$B$5:$D$121,3,FALSE)*J373)</f>
        <v>58477</v>
      </c>
      <c r="L373" s="1349" t="s">
        <v>9431</v>
      </c>
      <c r="M373" s="1349">
        <v>4500269343</v>
      </c>
      <c r="N373" s="1349" t="s">
        <v>9460</v>
      </c>
    </row>
    <row r="374" spans="1:14" s="874" customFormat="1" x14ac:dyDescent="0.25">
      <c r="A374" s="816" t="s">
        <v>305</v>
      </c>
      <c r="B374" s="817">
        <v>41995</v>
      </c>
      <c r="C374" s="818" t="s">
        <v>9125</v>
      </c>
      <c r="D374" s="816" t="s">
        <v>86</v>
      </c>
      <c r="E374" s="828">
        <v>10302224</v>
      </c>
      <c r="F374" s="816">
        <v>30155072</v>
      </c>
      <c r="G374" s="816">
        <v>2704031</v>
      </c>
      <c r="H374" s="120" t="str">
        <f>IF(G374="","",VLOOKUP(G374,ARANCEL!$B$5:$D$121,2,FALSE))</f>
        <v xml:space="preserve">PERNO MUÑON METALICO </v>
      </c>
      <c r="I374" s="121" t="s">
        <v>325</v>
      </c>
      <c r="J374" s="119">
        <v>1</v>
      </c>
      <c r="K374" s="196">
        <f>IF(G374="","",VLOOKUP(G374,ARANCEL!$B$5:$D$121,3,FALSE)*J374)</f>
        <v>12246</v>
      </c>
      <c r="L374" s="1349" t="s">
        <v>9431</v>
      </c>
      <c r="M374" s="1349">
        <v>4500269343</v>
      </c>
      <c r="N374" s="1349" t="s">
        <v>9460</v>
      </c>
    </row>
    <row r="375" spans="1:14" s="874" customFormat="1" x14ac:dyDescent="0.25">
      <c r="A375" s="816" t="s">
        <v>305</v>
      </c>
      <c r="B375" s="817">
        <v>41411</v>
      </c>
      <c r="C375" s="818" t="s">
        <v>2014</v>
      </c>
      <c r="D375" s="816" t="s">
        <v>86</v>
      </c>
      <c r="E375" s="828">
        <v>10142372</v>
      </c>
      <c r="F375" s="816">
        <v>5505</v>
      </c>
      <c r="G375" s="816">
        <v>2704005</v>
      </c>
      <c r="H375" s="120" t="str">
        <f>IF(G375="","",VLOOKUP(G375,ARANCEL!$B$5:$D$121,2,FALSE))</f>
        <v>PROVISORIO</v>
      </c>
      <c r="I375" s="121" t="s">
        <v>308</v>
      </c>
      <c r="J375" s="119">
        <v>1</v>
      </c>
      <c r="K375" s="196">
        <f>IF(G375="","",VLOOKUP(G375,ARANCEL!$B$5:$D$121,3,FALSE)*J375)</f>
        <v>3250</v>
      </c>
      <c r="L375" s="1236" t="s">
        <v>616</v>
      </c>
      <c r="M375" s="1236" t="s">
        <v>2309</v>
      </c>
      <c r="N375" s="1236">
        <v>6400</v>
      </c>
    </row>
    <row r="376" spans="1:14" s="882" customFormat="1" x14ac:dyDescent="0.25">
      <c r="A376" s="816" t="s">
        <v>305</v>
      </c>
      <c r="B376" s="817">
        <v>41411</v>
      </c>
      <c r="C376" s="818" t="s">
        <v>2014</v>
      </c>
      <c r="D376" s="816" t="s">
        <v>86</v>
      </c>
      <c r="E376" s="828">
        <v>10142372</v>
      </c>
      <c r="F376" s="816">
        <v>5505</v>
      </c>
      <c r="G376" s="816">
        <v>2704031</v>
      </c>
      <c r="H376" s="120" t="str">
        <f>IF(G376="","",VLOOKUP(G376,ARANCEL!$B$5:$D$121,2,FALSE))</f>
        <v xml:space="preserve">PERNO MUÑON METALICO </v>
      </c>
      <c r="I376" s="121" t="s">
        <v>308</v>
      </c>
      <c r="J376" s="119">
        <v>1</v>
      </c>
      <c r="K376" s="196">
        <f>IF(G376="","",VLOOKUP(G376,ARANCEL!$B$5:$D$121,3,FALSE)*J376)</f>
        <v>12246</v>
      </c>
      <c r="L376" s="1236" t="s">
        <v>616</v>
      </c>
      <c r="M376" s="1236" t="s">
        <v>2309</v>
      </c>
      <c r="N376" s="1236">
        <v>6400</v>
      </c>
    </row>
    <row r="377" spans="1:14" s="877" customFormat="1" x14ac:dyDescent="0.25">
      <c r="A377" s="119" t="s">
        <v>305</v>
      </c>
      <c r="B377" s="164">
        <v>41442</v>
      </c>
      <c r="C377" s="118" t="s">
        <v>2014</v>
      </c>
      <c r="D377" s="119" t="s">
        <v>86</v>
      </c>
      <c r="E377" s="141">
        <v>10145304</v>
      </c>
      <c r="F377" s="119">
        <v>5505</v>
      </c>
      <c r="G377" s="119">
        <v>2704002</v>
      </c>
      <c r="H377" s="120" t="str">
        <f>IF(G377="","",VLOOKUP(G377,ARANCEL!$B$5:$D$121,2,FALSE))</f>
        <v xml:space="preserve">CORONA PERIFERICA </v>
      </c>
      <c r="I377" s="121" t="s">
        <v>308</v>
      </c>
      <c r="J377" s="119">
        <v>1</v>
      </c>
      <c r="K377" s="196">
        <f>IF(G377="","",VLOOKUP(G377,ARANCEL!$B$5:$D$121,3,FALSE)*J377)</f>
        <v>25865</v>
      </c>
      <c r="L377" s="1236" t="s">
        <v>48</v>
      </c>
      <c r="M377" s="1236" t="s">
        <v>2297</v>
      </c>
      <c r="N377" s="1236">
        <v>6795</v>
      </c>
    </row>
    <row r="378" spans="1:14" s="882" customFormat="1" x14ac:dyDescent="0.25">
      <c r="A378" s="843" t="s">
        <v>313</v>
      </c>
      <c r="B378" s="817">
        <v>41785</v>
      </c>
      <c r="C378" s="818" t="s">
        <v>1359</v>
      </c>
      <c r="D378" s="816" t="s">
        <v>3628</v>
      </c>
      <c r="E378" s="828">
        <v>10201917</v>
      </c>
      <c r="F378" s="816">
        <v>26519872</v>
      </c>
      <c r="G378" s="816">
        <v>2704005</v>
      </c>
      <c r="H378" s="120" t="str">
        <f>IF(G378="","",VLOOKUP(G378,ARANCEL!$B$5:$D$121,2,FALSE))</f>
        <v>PROVISORIO</v>
      </c>
      <c r="I378" s="121"/>
      <c r="J378" s="119">
        <v>1</v>
      </c>
      <c r="K378" s="196">
        <f>IF(G378="","",VLOOKUP(G378,ARANCEL!$B$5:$D$121,3,FALSE)*J378)</f>
        <v>3250</v>
      </c>
      <c r="L378" s="1229" t="s">
        <v>5292</v>
      </c>
      <c r="M378" s="1229">
        <v>4500235536</v>
      </c>
      <c r="N378" s="1229">
        <v>9455</v>
      </c>
    </row>
    <row r="379" spans="1:14" s="896" customFormat="1" x14ac:dyDescent="0.25">
      <c r="A379" s="816" t="s">
        <v>305</v>
      </c>
      <c r="B379" s="817">
        <v>41785</v>
      </c>
      <c r="C379" s="818" t="s">
        <v>1359</v>
      </c>
      <c r="D379" s="816" t="s">
        <v>3628</v>
      </c>
      <c r="E379" s="828">
        <v>10201917</v>
      </c>
      <c r="F379" s="816">
        <v>26519872</v>
      </c>
      <c r="G379" s="816">
        <v>2704031</v>
      </c>
      <c r="H379" s="120" t="str">
        <f>IF(G379="","",VLOOKUP(G379,ARANCEL!$B$5:$D$121,2,FALSE))</f>
        <v xml:space="preserve">PERNO MUÑON METALICO </v>
      </c>
      <c r="I379" s="121" t="s">
        <v>337</v>
      </c>
      <c r="J379" s="119">
        <v>1</v>
      </c>
      <c r="K379" s="196">
        <f>IF(G379="","",VLOOKUP(G379,ARANCEL!$B$5:$D$121,3,FALSE)*J379)</f>
        <v>12246</v>
      </c>
      <c r="L379" s="1229" t="s">
        <v>5292</v>
      </c>
      <c r="M379" s="1229">
        <v>4500235536</v>
      </c>
      <c r="N379" s="1229">
        <v>9455</v>
      </c>
    </row>
    <row r="380" spans="1:14" s="847" customFormat="1" x14ac:dyDescent="0.25">
      <c r="A380" s="816" t="s">
        <v>305</v>
      </c>
      <c r="B380" s="817">
        <v>41785</v>
      </c>
      <c r="C380" s="118" t="s">
        <v>1359</v>
      </c>
      <c r="D380" s="119" t="s">
        <v>3628</v>
      </c>
      <c r="E380" s="141">
        <v>10201917</v>
      </c>
      <c r="F380" s="119">
        <v>26519872</v>
      </c>
      <c r="G380" s="816">
        <v>2704002</v>
      </c>
      <c r="H380" s="820" t="str">
        <f>IF(G380="","",VLOOKUP(G380,ARANCEL!$B$5:$D$121,2,FALSE))</f>
        <v xml:space="preserve">CORONA PERIFERICA </v>
      </c>
      <c r="I380" s="821" t="s">
        <v>337</v>
      </c>
      <c r="J380" s="816">
        <v>1</v>
      </c>
      <c r="K380" s="850">
        <f>IF(G380="","",VLOOKUP(G380,ARANCEL!$B$5:$D$121,3,FALSE)*J380)</f>
        <v>25865</v>
      </c>
      <c r="L380" s="1210" t="s">
        <v>5292</v>
      </c>
      <c r="M380" s="1210">
        <v>4500235536</v>
      </c>
      <c r="N380" s="1210">
        <v>9455</v>
      </c>
    </row>
    <row r="381" spans="1:14" s="896" customFormat="1" x14ac:dyDescent="0.25">
      <c r="A381" s="816" t="s">
        <v>305</v>
      </c>
      <c r="B381" s="889">
        <v>41883</v>
      </c>
      <c r="C381" s="118" t="s">
        <v>5213</v>
      </c>
      <c r="D381" s="119" t="s">
        <v>1987</v>
      </c>
      <c r="E381" s="828">
        <v>10256082</v>
      </c>
      <c r="F381" s="816">
        <v>28439510</v>
      </c>
      <c r="G381" s="816">
        <v>2705003</v>
      </c>
      <c r="H381" s="120" t="str">
        <f>IF(G381="","",VLOOKUP(G381,ARANCEL!$B$5:$D$121,2,FALSE))</f>
        <v>INCRUSTACION ESTETICA (ART-GLASS O CERAMICA)</v>
      </c>
      <c r="I381" s="121" t="s">
        <v>315</v>
      </c>
      <c r="J381" s="119">
        <v>1</v>
      </c>
      <c r="K381" s="196">
        <f>IF(G381="","",VLOOKUP(G381,ARANCEL!$B$5:$D$121,3,FALSE)*J381)</f>
        <v>15676</v>
      </c>
      <c r="L381" s="1229" t="s">
        <v>7548</v>
      </c>
      <c r="M381" s="1229">
        <v>4500255821</v>
      </c>
      <c r="N381" s="1229">
        <v>10274</v>
      </c>
    </row>
    <row r="382" spans="1:14" s="916" customFormat="1" x14ac:dyDescent="0.25">
      <c r="A382" s="816" t="s">
        <v>305</v>
      </c>
      <c r="B382" s="817">
        <v>41737</v>
      </c>
      <c r="C382" s="818" t="s">
        <v>3917</v>
      </c>
      <c r="D382" s="816" t="s">
        <v>2293</v>
      </c>
      <c r="E382" s="828">
        <v>10187824</v>
      </c>
      <c r="F382" s="816">
        <v>7715</v>
      </c>
      <c r="G382" s="816">
        <v>2705003</v>
      </c>
      <c r="H382" s="120" t="str">
        <f>IF(G382="","",VLOOKUP(G382,ARANCEL!$B$5:$D$121,2,FALSE))</f>
        <v>INCRUSTACION ESTETICA (ART-GLASS O CERAMICA)</v>
      </c>
      <c r="I382" s="121" t="s">
        <v>326</v>
      </c>
      <c r="J382" s="119">
        <v>1</v>
      </c>
      <c r="K382" s="196">
        <f>IF(G382="","",VLOOKUP(G382,ARANCEL!$B$5:$D$121,3,FALSE)*J382)</f>
        <v>15676</v>
      </c>
      <c r="L382" s="1229" t="s">
        <v>8279</v>
      </c>
      <c r="M382" s="1229">
        <v>4500259435</v>
      </c>
      <c r="N382" s="1229" t="s">
        <v>8291</v>
      </c>
    </row>
    <row r="383" spans="1:14" s="916" customFormat="1" x14ac:dyDescent="0.25">
      <c r="A383" s="816" t="s">
        <v>305</v>
      </c>
      <c r="B383" s="817">
        <v>41327</v>
      </c>
      <c r="C383" s="818" t="s">
        <v>1185</v>
      </c>
      <c r="D383" s="816" t="s">
        <v>2298</v>
      </c>
      <c r="E383" s="828">
        <v>10134557</v>
      </c>
      <c r="F383" s="816">
        <v>4705</v>
      </c>
      <c r="G383" s="816">
        <v>2705003</v>
      </c>
      <c r="H383" s="120" t="str">
        <f>IF(G383="","",VLOOKUP(G383,ARANCEL!$B$5:$D$121,2,FALSE))</f>
        <v>INCRUSTACION ESTETICA (ART-GLASS O CERAMICA)</v>
      </c>
      <c r="I383" s="121" t="s">
        <v>326</v>
      </c>
      <c r="J383" s="119">
        <v>1</v>
      </c>
      <c r="K383" s="196">
        <f>IF(G383="","",VLOOKUP(G383,ARANCEL!$B$5:$D$121,3,FALSE)*J383)</f>
        <v>15676</v>
      </c>
      <c r="L383" s="1236" t="s">
        <v>609</v>
      </c>
      <c r="M383" s="1236" t="s">
        <v>2306</v>
      </c>
      <c r="N383" s="1236">
        <v>5978</v>
      </c>
    </row>
    <row r="384" spans="1:14" s="916" customFormat="1" x14ac:dyDescent="0.25">
      <c r="A384" s="816" t="s">
        <v>305</v>
      </c>
      <c r="B384" s="817">
        <v>41449</v>
      </c>
      <c r="C384" s="257" t="s">
        <v>2308</v>
      </c>
      <c r="D384" s="255" t="s">
        <v>1987</v>
      </c>
      <c r="E384" s="334">
        <v>10146310</v>
      </c>
      <c r="F384" s="255">
        <v>4789</v>
      </c>
      <c r="G384" s="255">
        <v>2705003</v>
      </c>
      <c r="H384" s="120" t="str">
        <f>IF(G384="","",VLOOKUP(G384,ARANCEL!$B$5:$D$121,2,FALSE))</f>
        <v>INCRUSTACION ESTETICA (ART-GLASS O CERAMICA)</v>
      </c>
      <c r="I384" s="121" t="s">
        <v>618</v>
      </c>
      <c r="J384" s="119">
        <v>1</v>
      </c>
      <c r="K384" s="196">
        <f>IF(G384="","",VLOOKUP(G384,ARANCEL!$B$5:$D$121,3,FALSE)*J384)</f>
        <v>15676</v>
      </c>
      <c r="L384" s="1236" t="s">
        <v>48</v>
      </c>
      <c r="M384" s="1236" t="s">
        <v>2297</v>
      </c>
      <c r="N384" s="1236">
        <v>6795</v>
      </c>
    </row>
    <row r="385" spans="1:14" s="916" customFormat="1" x14ac:dyDescent="0.25">
      <c r="A385" s="816" t="s">
        <v>305</v>
      </c>
      <c r="B385" s="817">
        <v>41492</v>
      </c>
      <c r="C385" s="818" t="s">
        <v>1877</v>
      </c>
      <c r="D385" s="816" t="s">
        <v>90</v>
      </c>
      <c r="E385" s="828">
        <v>10151491</v>
      </c>
      <c r="F385" s="816">
        <v>8831</v>
      </c>
      <c r="G385" s="816">
        <v>2705003</v>
      </c>
      <c r="H385" s="120" t="str">
        <f>IF(G385="","",VLOOKUP(G385,ARANCEL!$B$5:$D$121,2,FALSE))</f>
        <v>INCRUSTACION ESTETICA (ART-GLASS O CERAMICA)</v>
      </c>
      <c r="I385" s="121" t="s">
        <v>322</v>
      </c>
      <c r="J385" s="119">
        <v>1</v>
      </c>
      <c r="K385" s="196">
        <f>IF(G385="","",VLOOKUP(G385,ARANCEL!$B$5:$D$121,3,FALSE)*J385)</f>
        <v>15676</v>
      </c>
      <c r="L385" s="1236" t="s">
        <v>614</v>
      </c>
      <c r="M385" s="1236">
        <v>4500193105</v>
      </c>
      <c r="N385" s="1236">
        <v>7286</v>
      </c>
    </row>
    <row r="386" spans="1:14" s="920" customFormat="1" x14ac:dyDescent="0.25">
      <c r="A386" s="816" t="s">
        <v>305</v>
      </c>
      <c r="B386" s="817">
        <v>41295</v>
      </c>
      <c r="C386" s="818" t="s">
        <v>2307</v>
      </c>
      <c r="D386" s="816" t="s">
        <v>2293</v>
      </c>
      <c r="E386" s="828">
        <v>10132297</v>
      </c>
      <c r="F386" s="816">
        <v>3277</v>
      </c>
      <c r="G386" s="816">
        <v>2705003</v>
      </c>
      <c r="H386" s="120" t="str">
        <f>IF(G386="","",VLOOKUP(G386,ARANCEL!$B$5:$D$121,2,FALSE))</f>
        <v>INCRUSTACION ESTETICA (ART-GLASS O CERAMICA)</v>
      </c>
      <c r="I386" s="121" t="s">
        <v>312</v>
      </c>
      <c r="J386" s="119">
        <v>1</v>
      </c>
      <c r="K386" s="196">
        <f>IF(G386="","",VLOOKUP(G386,ARANCEL!$B$5:$D$121,3,FALSE)*J386)</f>
        <v>15676</v>
      </c>
      <c r="L386" s="1236" t="s">
        <v>609</v>
      </c>
      <c r="M386" s="1236" t="s">
        <v>2306</v>
      </c>
      <c r="N386" s="1236">
        <v>5978</v>
      </c>
    </row>
    <row r="387" spans="1:14" s="916" customFormat="1" ht="15" customHeight="1" x14ac:dyDescent="0.25">
      <c r="A387" s="816" t="s">
        <v>305</v>
      </c>
      <c r="B387" s="817">
        <v>41852</v>
      </c>
      <c r="C387" s="818" t="s">
        <v>6720</v>
      </c>
      <c r="D387" s="816" t="s">
        <v>4527</v>
      </c>
      <c r="E387" s="828">
        <v>10248345</v>
      </c>
      <c r="F387" s="816">
        <v>27518950</v>
      </c>
      <c r="G387" s="816">
        <v>2704005</v>
      </c>
      <c r="H387" s="120" t="str">
        <f>IF(G387="","",VLOOKUP(G387,ARANCEL!$B$5:$D$121,2,FALSE))</f>
        <v>PROVISORIO</v>
      </c>
      <c r="I387" s="121" t="s">
        <v>324</v>
      </c>
      <c r="J387" s="119">
        <v>1</v>
      </c>
      <c r="K387" s="196">
        <f>IF(G387="","",VLOOKUP(G387,ARANCEL!$B$5:$D$121,3,FALSE)*J387)</f>
        <v>3250</v>
      </c>
      <c r="L387" s="1235" t="str">
        <f>IF(E387="","","IMPAGO")</f>
        <v>IMPAGO</v>
      </c>
      <c r="M387" s="1235" t="str">
        <f>IF(L387="IMPAGO","SIN O.C.","")</f>
        <v>SIN O.C.</v>
      </c>
      <c r="N387" s="1235" t="str">
        <f>IF(L387="IMPAGO","SIN FACT.","")</f>
        <v>SIN FACT.</v>
      </c>
    </row>
    <row r="388" spans="1:14" s="874" customFormat="1" x14ac:dyDescent="0.25">
      <c r="A388" s="816" t="s">
        <v>313</v>
      </c>
      <c r="B388" s="817">
        <v>41852</v>
      </c>
      <c r="C388" s="818" t="s">
        <v>6720</v>
      </c>
      <c r="D388" s="816" t="s">
        <v>4527</v>
      </c>
      <c r="E388" s="828">
        <v>10248345</v>
      </c>
      <c r="F388" s="816">
        <v>27518950</v>
      </c>
      <c r="G388" s="816">
        <v>2704002</v>
      </c>
      <c r="H388" s="120" t="str">
        <f>IF(G388="","",VLOOKUP(G388,ARANCEL!$B$5:$D$121,2,FALSE))</f>
        <v xml:space="preserve">CORONA PERIFERICA </v>
      </c>
      <c r="I388" s="121"/>
      <c r="J388" s="119">
        <v>1</v>
      </c>
      <c r="K388" s="196">
        <f>IF(G388="","",VLOOKUP(G388,ARANCEL!$B$5:$D$121,3,FALSE)*J388)</f>
        <v>25865</v>
      </c>
      <c r="L388" s="1235" t="str">
        <f>IF(E388="","","IMPAGO")</f>
        <v>IMPAGO</v>
      </c>
      <c r="M388" s="1235" t="str">
        <f>IF(L388="IMPAGO","SIN O.C.","")</f>
        <v>SIN O.C.</v>
      </c>
      <c r="N388" s="1235" t="str">
        <f>IF(L388="IMPAGO","SIN FACT.","")</f>
        <v>SIN FACT.</v>
      </c>
    </row>
    <row r="389" spans="1:14" s="917" customFormat="1" x14ac:dyDescent="0.25">
      <c r="A389" s="816" t="s">
        <v>313</v>
      </c>
      <c r="B389" s="817">
        <v>41852</v>
      </c>
      <c r="C389" s="818" t="s">
        <v>6720</v>
      </c>
      <c r="D389" s="816" t="s">
        <v>4527</v>
      </c>
      <c r="E389" s="828">
        <v>10248345</v>
      </c>
      <c r="F389" s="816">
        <v>27518950</v>
      </c>
      <c r="G389" s="816">
        <v>2704031</v>
      </c>
      <c r="H389" s="820" t="str">
        <f>IF(G389="","",VLOOKUP(G389,ARANCEL!$B$5:$D$121,2,FALSE))</f>
        <v xml:space="preserve">PERNO MUÑON METALICO </v>
      </c>
      <c r="I389" s="821"/>
      <c r="J389" s="816">
        <v>1</v>
      </c>
      <c r="K389" s="850">
        <f>IF(G389="","",VLOOKUP(G389,ARANCEL!$B$5:$D$121,3,FALSE)*J389)</f>
        <v>12246</v>
      </c>
      <c r="L389" s="1210" t="s">
        <v>6905</v>
      </c>
      <c r="M389" s="1210">
        <v>4500250411</v>
      </c>
      <c r="N389" s="1210" t="s">
        <v>6913</v>
      </c>
    </row>
    <row r="390" spans="1:14" s="924" customFormat="1" x14ac:dyDescent="0.25">
      <c r="A390" s="816" t="s">
        <v>305</v>
      </c>
      <c r="B390" s="817">
        <v>41974</v>
      </c>
      <c r="C390" s="818" t="s">
        <v>8814</v>
      </c>
      <c r="D390" s="816" t="s">
        <v>1987</v>
      </c>
      <c r="E390" s="828">
        <v>10292196</v>
      </c>
      <c r="F390" s="816">
        <v>29855673</v>
      </c>
      <c r="G390" s="816">
        <v>2705003</v>
      </c>
      <c r="H390" s="120" t="str">
        <f>IF(G390="","",VLOOKUP(G390,ARANCEL!$B$5:$D$121,2,FALSE))</f>
        <v>INCRUSTACION ESTETICA (ART-GLASS O CERAMICA)</v>
      </c>
      <c r="I390" s="121" t="s">
        <v>319</v>
      </c>
      <c r="J390" s="119">
        <v>1</v>
      </c>
      <c r="K390" s="196">
        <f>IF(G390="","",VLOOKUP(G390,ARANCEL!$B$5:$D$121,3,FALSE)*J390)</f>
        <v>15676</v>
      </c>
      <c r="L390" s="1349" t="s">
        <v>9431</v>
      </c>
      <c r="M390" s="1349">
        <v>4500269343</v>
      </c>
      <c r="N390" s="1349" t="s">
        <v>9460</v>
      </c>
    </row>
    <row r="391" spans="1:14" s="924" customFormat="1" x14ac:dyDescent="0.25">
      <c r="A391" s="816" t="s">
        <v>305</v>
      </c>
      <c r="B391" s="817">
        <v>41711</v>
      </c>
      <c r="C391" s="818" t="s">
        <v>3424</v>
      </c>
      <c r="D391" s="816" t="s">
        <v>1987</v>
      </c>
      <c r="E391" s="828">
        <v>10181619</v>
      </c>
      <c r="F391" s="816">
        <v>14786</v>
      </c>
      <c r="G391" s="816">
        <v>2705003</v>
      </c>
      <c r="H391" s="120" t="str">
        <f>IF(G391="","",VLOOKUP(G391,ARANCEL!$B$5:$D$121,2,FALSE))</f>
        <v>INCRUSTACION ESTETICA (ART-GLASS O CERAMICA)</v>
      </c>
      <c r="I391" s="121" t="s">
        <v>337</v>
      </c>
      <c r="J391" s="119">
        <v>1</v>
      </c>
      <c r="K391" s="196">
        <f>IF(G391="","",VLOOKUP(G391,ARANCEL!$B$5:$D$121,3,FALSE)*J391)</f>
        <v>15676</v>
      </c>
      <c r="L391" s="1229" t="s">
        <v>3058</v>
      </c>
      <c r="M391" s="1229">
        <v>4500225629</v>
      </c>
      <c r="N391" s="1229">
        <v>8932</v>
      </c>
    </row>
    <row r="392" spans="1:14" s="924" customFormat="1" x14ac:dyDescent="0.25">
      <c r="A392" s="816" t="s">
        <v>305</v>
      </c>
      <c r="B392" s="817">
        <v>41603</v>
      </c>
      <c r="C392" s="818" t="s">
        <v>585</v>
      </c>
      <c r="D392" s="816" t="s">
        <v>90</v>
      </c>
      <c r="E392" s="828">
        <v>10163566</v>
      </c>
      <c r="F392" s="816">
        <v>12144</v>
      </c>
      <c r="G392" s="816">
        <v>2704016</v>
      </c>
      <c r="H392" s="120" t="str">
        <f>IF(G392="","",VLOOKUP(G392,ARANCEL!$B$5:$D$121,2,FALSE))</f>
        <v xml:space="preserve">CORONA PROCERA </v>
      </c>
      <c r="I392" s="121" t="s">
        <v>613</v>
      </c>
      <c r="J392" s="119">
        <v>2</v>
      </c>
      <c r="K392" s="196">
        <f>IF(G392="","",VLOOKUP(G392,ARANCEL!$B$5:$D$121,3,FALSE)*J392)</f>
        <v>116954</v>
      </c>
      <c r="L392" s="1236" t="s">
        <v>597</v>
      </c>
      <c r="M392" s="1236">
        <v>4500212039</v>
      </c>
      <c r="N392" s="1236">
        <v>8219</v>
      </c>
    </row>
    <row r="393" spans="1:14" s="924" customFormat="1" x14ac:dyDescent="0.25">
      <c r="A393" s="816" t="s">
        <v>305</v>
      </c>
      <c r="B393" s="817">
        <v>41845</v>
      </c>
      <c r="C393" s="818" t="s">
        <v>6123</v>
      </c>
      <c r="D393" s="816" t="s">
        <v>2323</v>
      </c>
      <c r="E393" s="828">
        <v>10233534</v>
      </c>
      <c r="F393" s="816">
        <v>27719511</v>
      </c>
      <c r="G393" s="816">
        <v>2704005</v>
      </c>
      <c r="H393" s="120" t="str">
        <f>IF(G393="","",VLOOKUP(G393,ARANCEL!$B$5:$D$121,2,FALSE))</f>
        <v>PROVISORIO</v>
      </c>
      <c r="I393" s="121" t="s">
        <v>633</v>
      </c>
      <c r="J393" s="119">
        <v>1</v>
      </c>
      <c r="K393" s="196">
        <f>IF(G393="","",VLOOKUP(G393,ARANCEL!$B$5:$D$121,3,FALSE)*J393)</f>
        <v>3250</v>
      </c>
      <c r="L393" s="1235" t="str">
        <f>IF(E393="","","IMPAGO")</f>
        <v>IMPAGO</v>
      </c>
      <c r="M393" s="1235" t="str">
        <f>IF(L393="IMPAGO","SIN O.C.","")</f>
        <v>SIN O.C.</v>
      </c>
      <c r="N393" s="1235" t="str">
        <f>IF(L393="IMPAGO","SIN FACT.","")</f>
        <v>SIN FACT.</v>
      </c>
    </row>
    <row r="394" spans="1:14" s="924" customFormat="1" x14ac:dyDescent="0.25">
      <c r="A394" s="816" t="s">
        <v>305</v>
      </c>
      <c r="B394" s="817">
        <v>41598</v>
      </c>
      <c r="C394" s="818" t="s">
        <v>2305</v>
      </c>
      <c r="D394" s="816" t="s">
        <v>1987</v>
      </c>
      <c r="E394" s="828">
        <v>10163197</v>
      </c>
      <c r="F394" s="816">
        <v>10122</v>
      </c>
      <c r="G394" s="816">
        <v>2704005</v>
      </c>
      <c r="H394" s="120" t="str">
        <f>IF(G394="","",VLOOKUP(G394,ARANCEL!$B$5:$D$121,2,FALSE))</f>
        <v>PROVISORIO</v>
      </c>
      <c r="I394" s="121" t="s">
        <v>325</v>
      </c>
      <c r="J394" s="119">
        <v>1</v>
      </c>
      <c r="K394" s="196">
        <f>IF(G394="","",VLOOKUP(G394,ARANCEL!$B$5:$D$121,3,FALSE)*J394)</f>
        <v>3250</v>
      </c>
      <c r="L394" s="1229" t="s">
        <v>602</v>
      </c>
      <c r="M394" s="1229">
        <v>4500207258</v>
      </c>
      <c r="N394" s="1229">
        <v>7973</v>
      </c>
    </row>
    <row r="395" spans="1:14" s="962" customFormat="1" x14ac:dyDescent="0.25">
      <c r="A395" s="816" t="s">
        <v>606</v>
      </c>
      <c r="B395" s="817">
        <v>41605</v>
      </c>
      <c r="C395" s="818" t="s">
        <v>2305</v>
      </c>
      <c r="D395" s="816" t="s">
        <v>1987</v>
      </c>
      <c r="E395" s="828">
        <v>10163197</v>
      </c>
      <c r="F395" s="816">
        <v>10122</v>
      </c>
      <c r="G395" s="816">
        <v>2704031</v>
      </c>
      <c r="H395" s="820" t="str">
        <f>IF(G395="","",VLOOKUP(G395,ARANCEL!$B$5:$D$121,2,FALSE))</f>
        <v xml:space="preserve">PERNO MUÑON METALICO </v>
      </c>
      <c r="I395" s="821" t="s">
        <v>325</v>
      </c>
      <c r="J395" s="816">
        <v>1</v>
      </c>
      <c r="K395" s="850">
        <f>IF(G395="","",VLOOKUP(G395,ARANCEL!$B$5:$D$121,3,FALSE)*J395)</f>
        <v>12246</v>
      </c>
      <c r="L395" s="1210" t="s">
        <v>602</v>
      </c>
      <c r="M395" s="1210">
        <v>4500207258</v>
      </c>
      <c r="N395" s="1210">
        <v>7973</v>
      </c>
    </row>
    <row r="396" spans="1:14" s="962" customFormat="1" x14ac:dyDescent="0.25">
      <c r="A396" s="816" t="s">
        <v>305</v>
      </c>
      <c r="B396" s="817">
        <v>41624</v>
      </c>
      <c r="C396" s="818" t="s">
        <v>2305</v>
      </c>
      <c r="D396" s="816" t="s">
        <v>1987</v>
      </c>
      <c r="E396" s="828">
        <v>10163197</v>
      </c>
      <c r="F396" s="816">
        <v>10122</v>
      </c>
      <c r="G396" s="816">
        <v>2704016</v>
      </c>
      <c r="H396" s="820" t="str">
        <f>IF(G396="","",VLOOKUP(G396,ARANCEL!$B$5:$D$121,2,FALSE))</f>
        <v xml:space="preserve">CORONA PROCERA </v>
      </c>
      <c r="I396" s="821" t="s">
        <v>325</v>
      </c>
      <c r="J396" s="816">
        <v>1</v>
      </c>
      <c r="K396" s="850">
        <f>IF(G396="","",VLOOKUP(G396,ARANCEL!$B$5:$D$121,3,FALSE)*J396)</f>
        <v>58477</v>
      </c>
      <c r="L396" s="1248" t="s">
        <v>597</v>
      </c>
      <c r="M396" s="1248">
        <v>4500211824</v>
      </c>
      <c r="N396" s="1248">
        <v>8218</v>
      </c>
    </row>
    <row r="397" spans="1:14" s="962" customFormat="1" x14ac:dyDescent="0.25">
      <c r="A397" s="816" t="s">
        <v>305</v>
      </c>
      <c r="B397" s="817">
        <v>41666</v>
      </c>
      <c r="C397" s="818" t="s">
        <v>2011</v>
      </c>
      <c r="D397" s="816" t="s">
        <v>2293</v>
      </c>
      <c r="E397" s="828">
        <v>10170928</v>
      </c>
      <c r="F397" s="816">
        <v>9657</v>
      </c>
      <c r="G397" s="816">
        <v>2705003</v>
      </c>
      <c r="H397" s="820" t="str">
        <f>IF(G397="","",VLOOKUP(G397,ARANCEL!$B$5:$D$121,2,FALSE))</f>
        <v>INCRUSTACION ESTETICA (ART-GLASS O CERAMICA)</v>
      </c>
      <c r="I397" s="821" t="s">
        <v>322</v>
      </c>
      <c r="J397" s="816">
        <v>1</v>
      </c>
      <c r="K397" s="850">
        <f>IF(G397="","",VLOOKUP(G397,ARANCEL!$B$5:$D$121,3,FALSE)*J397)</f>
        <v>15676</v>
      </c>
      <c r="L397" s="1249" t="str">
        <f>IF(E397="","","IMPAGO")</f>
        <v>IMPAGO</v>
      </c>
      <c r="M397" s="1249" t="str">
        <f>IF(L397="IMPAGO","SIN O.C.","")</f>
        <v>SIN O.C.</v>
      </c>
      <c r="N397" s="1249" t="str">
        <f>IF(L397="IMPAGO","SIN FACT.","")</f>
        <v>SIN FACT.</v>
      </c>
    </row>
    <row r="398" spans="1:14" s="962" customFormat="1" x14ac:dyDescent="0.25">
      <c r="A398" s="816" t="s">
        <v>305</v>
      </c>
      <c r="B398" s="817">
        <v>41563</v>
      </c>
      <c r="C398" s="818" t="s">
        <v>2304</v>
      </c>
      <c r="D398" s="816" t="s">
        <v>1630</v>
      </c>
      <c r="E398" s="828">
        <v>10158401</v>
      </c>
      <c r="F398" s="816">
        <v>8457</v>
      </c>
      <c r="G398" s="816">
        <v>2704005</v>
      </c>
      <c r="H398" s="820" t="str">
        <f>IF(G398="","",VLOOKUP(G398,ARANCEL!$B$5:$D$121,2,FALSE))</f>
        <v>PROVISORIO</v>
      </c>
      <c r="I398" s="821" t="s">
        <v>340</v>
      </c>
      <c r="J398" s="816">
        <v>1</v>
      </c>
      <c r="K398" s="850">
        <f>IF(G398="","",VLOOKUP(G398,ARANCEL!$B$5:$D$121,3,FALSE)*J398)</f>
        <v>3250</v>
      </c>
      <c r="L398" s="1210" t="s">
        <v>600</v>
      </c>
      <c r="M398" s="1210">
        <v>4500202555</v>
      </c>
      <c r="N398" s="1210">
        <v>7698</v>
      </c>
    </row>
    <row r="399" spans="1:14" s="962" customFormat="1" x14ac:dyDescent="0.25">
      <c r="A399" s="816" t="s">
        <v>305</v>
      </c>
      <c r="B399" s="817">
        <v>41563</v>
      </c>
      <c r="C399" s="818" t="s">
        <v>2304</v>
      </c>
      <c r="D399" s="816" t="s">
        <v>1630</v>
      </c>
      <c r="E399" s="828">
        <v>10158401</v>
      </c>
      <c r="F399" s="816">
        <v>8457</v>
      </c>
      <c r="G399" s="816">
        <v>2704003</v>
      </c>
      <c r="H399" s="820" t="str">
        <f>IF(G399="","",VLOOKUP(G399,ARANCEL!$B$5:$D$121,2,FALSE))</f>
        <v xml:space="preserve">CORONA PERIFERICA CON PERNO MUÑON COLADO </v>
      </c>
      <c r="I399" s="821" t="s">
        <v>340</v>
      </c>
      <c r="J399" s="816">
        <v>1</v>
      </c>
      <c r="K399" s="850">
        <f>IF(G399="","",VLOOKUP(G399,ARANCEL!$B$5:$D$121,3,FALSE)*J399)</f>
        <v>32612</v>
      </c>
      <c r="L399" s="1210" t="s">
        <v>600</v>
      </c>
      <c r="M399" s="1210">
        <v>4500202555</v>
      </c>
      <c r="N399" s="1210">
        <v>7698</v>
      </c>
    </row>
    <row r="400" spans="1:14" s="1038" customFormat="1" x14ac:dyDescent="0.25">
      <c r="A400" s="816" t="s">
        <v>305</v>
      </c>
      <c r="B400" s="817">
        <v>41723</v>
      </c>
      <c r="C400" s="818" t="s">
        <v>2304</v>
      </c>
      <c r="D400" s="816" t="s">
        <v>1630</v>
      </c>
      <c r="E400" s="828">
        <v>10184730</v>
      </c>
      <c r="F400" s="816">
        <v>13608</v>
      </c>
      <c r="G400" s="816">
        <v>2704005</v>
      </c>
      <c r="H400" s="820" t="str">
        <f>IF(G400="","",VLOOKUP(G400,ARANCEL!$B$5:$D$121,2,FALSE))</f>
        <v>PROVISORIO</v>
      </c>
      <c r="I400" s="821" t="s">
        <v>311</v>
      </c>
      <c r="J400" s="816">
        <v>1</v>
      </c>
      <c r="K400" s="850">
        <f>IF(G400="","",VLOOKUP(G400,ARANCEL!$B$5:$D$121,3,FALSE)*J400)</f>
        <v>3250</v>
      </c>
      <c r="L400" s="1210" t="s">
        <v>8279</v>
      </c>
      <c r="M400" s="1210">
        <v>4500259435</v>
      </c>
      <c r="N400" s="1210" t="s">
        <v>8291</v>
      </c>
    </row>
    <row r="401" spans="1:14" s="917" customFormat="1" x14ac:dyDescent="0.25">
      <c r="A401" s="816" t="s">
        <v>305</v>
      </c>
      <c r="B401" s="817">
        <v>41445</v>
      </c>
      <c r="C401" s="818" t="s">
        <v>2303</v>
      </c>
      <c r="D401" s="816" t="s">
        <v>86</v>
      </c>
      <c r="E401" s="828">
        <v>10146063</v>
      </c>
      <c r="F401" s="816">
        <v>4359</v>
      </c>
      <c r="G401" s="816">
        <v>2704005</v>
      </c>
      <c r="H401" s="820" t="str">
        <f>IF(G401="","",VLOOKUP(G401,ARANCEL!$B$5:$D$121,2,FALSE))</f>
        <v>PROVISORIO</v>
      </c>
      <c r="I401" s="821" t="s">
        <v>319</v>
      </c>
      <c r="J401" s="816">
        <v>1</v>
      </c>
      <c r="K401" s="850">
        <f>IF(G401="","",VLOOKUP(G401,ARANCEL!$B$5:$D$121,3,FALSE)*J401)</f>
        <v>3250</v>
      </c>
      <c r="L401" s="1248" t="s">
        <v>48</v>
      </c>
      <c r="M401" s="1248" t="s">
        <v>2297</v>
      </c>
      <c r="N401" s="1248">
        <v>6795</v>
      </c>
    </row>
    <row r="402" spans="1:14" s="1038" customFormat="1" x14ac:dyDescent="0.25">
      <c r="A402" s="816" t="s">
        <v>305</v>
      </c>
      <c r="B402" s="817">
        <v>41445</v>
      </c>
      <c r="C402" s="818" t="s">
        <v>2303</v>
      </c>
      <c r="D402" s="816" t="s">
        <v>86</v>
      </c>
      <c r="E402" s="828">
        <v>10146063</v>
      </c>
      <c r="F402" s="816">
        <v>4359</v>
      </c>
      <c r="G402" s="816">
        <v>2704031</v>
      </c>
      <c r="H402" s="820" t="str">
        <f>IF(G402="","",VLOOKUP(G402,ARANCEL!$B$5:$D$121,2,FALSE))</f>
        <v xml:space="preserve">PERNO MUÑON METALICO </v>
      </c>
      <c r="I402" s="821" t="s">
        <v>319</v>
      </c>
      <c r="J402" s="816">
        <v>1</v>
      </c>
      <c r="K402" s="850">
        <f>IF(G402="","",VLOOKUP(G402,ARANCEL!$B$5:$D$121,3,FALSE)*J402)</f>
        <v>12246</v>
      </c>
      <c r="L402" s="1248" t="s">
        <v>48</v>
      </c>
      <c r="M402" s="1248" t="s">
        <v>2297</v>
      </c>
      <c r="N402" s="1248">
        <v>6795</v>
      </c>
    </row>
    <row r="403" spans="1:14" s="1038" customFormat="1" x14ac:dyDescent="0.25">
      <c r="A403" s="816" t="s">
        <v>305</v>
      </c>
      <c r="B403" s="817">
        <v>41445</v>
      </c>
      <c r="C403" s="818" t="s">
        <v>2303</v>
      </c>
      <c r="D403" s="816" t="s">
        <v>86</v>
      </c>
      <c r="E403" s="828">
        <v>10146063</v>
      </c>
      <c r="F403" s="816">
        <v>4359</v>
      </c>
      <c r="G403" s="816">
        <v>2704002</v>
      </c>
      <c r="H403" s="820" t="str">
        <f>IF(G403="","",VLOOKUP(G403,ARANCEL!$B$5:$D$121,2,FALSE))</f>
        <v xml:space="preserve">CORONA PERIFERICA </v>
      </c>
      <c r="I403" s="821" t="s">
        <v>319</v>
      </c>
      <c r="J403" s="816">
        <v>1</v>
      </c>
      <c r="K403" s="850">
        <f>IF(G403="","",VLOOKUP(G403,ARANCEL!$B$5:$D$121,3,FALSE)*J403)</f>
        <v>25865</v>
      </c>
      <c r="L403" s="1248" t="s">
        <v>48</v>
      </c>
      <c r="M403" s="1248" t="s">
        <v>2297</v>
      </c>
      <c r="N403" s="1248">
        <v>6795</v>
      </c>
    </row>
    <row r="404" spans="1:14" s="1038" customFormat="1" x14ac:dyDescent="0.25">
      <c r="A404" s="816" t="s">
        <v>313</v>
      </c>
      <c r="B404" s="817">
        <v>41584</v>
      </c>
      <c r="C404" s="818" t="s">
        <v>2303</v>
      </c>
      <c r="D404" s="816" t="s">
        <v>86</v>
      </c>
      <c r="E404" s="828">
        <v>10161404</v>
      </c>
      <c r="F404" s="816">
        <v>4359</v>
      </c>
      <c r="G404" s="816">
        <v>2704031</v>
      </c>
      <c r="H404" s="820" t="str">
        <f>IF(G404="","",VLOOKUP(G404,ARANCEL!$B$5:$D$121,2,FALSE))</f>
        <v xml:space="preserve">PERNO MUÑON METALICO </v>
      </c>
      <c r="I404" s="821"/>
      <c r="J404" s="816">
        <v>1</v>
      </c>
      <c r="K404" s="850">
        <f>IF(G404="","",VLOOKUP(G404,ARANCEL!$B$5:$D$121,3,FALSE)*J404)</f>
        <v>12246</v>
      </c>
      <c r="L404" s="1210" t="s">
        <v>602</v>
      </c>
      <c r="M404" s="1210">
        <v>4500207258</v>
      </c>
      <c r="N404" s="1210">
        <v>7973</v>
      </c>
    </row>
    <row r="405" spans="1:14" s="1038" customFormat="1" x14ac:dyDescent="0.25">
      <c r="A405" s="816" t="s">
        <v>305</v>
      </c>
      <c r="B405" s="817">
        <v>41626</v>
      </c>
      <c r="C405" s="818" t="s">
        <v>2303</v>
      </c>
      <c r="D405" s="816" t="s">
        <v>86</v>
      </c>
      <c r="E405" s="828">
        <v>10167028</v>
      </c>
      <c r="F405" s="816">
        <v>4359</v>
      </c>
      <c r="G405" s="816">
        <v>2704002</v>
      </c>
      <c r="H405" s="820" t="str">
        <f>IF(G405="","",VLOOKUP(G405,ARANCEL!$B$5:$D$121,2,FALSE))</f>
        <v xml:space="preserve">CORONA PERIFERICA </v>
      </c>
      <c r="I405" s="821" t="s">
        <v>308</v>
      </c>
      <c r="J405" s="816">
        <v>1</v>
      </c>
      <c r="K405" s="850">
        <f>IF(G405="","",VLOOKUP(G405,ARANCEL!$B$5:$D$121,3,FALSE)*J405)</f>
        <v>25865</v>
      </c>
      <c r="L405" s="1248" t="s">
        <v>597</v>
      </c>
      <c r="M405" s="1248">
        <v>4500211824</v>
      </c>
      <c r="N405" s="1248">
        <v>8218</v>
      </c>
    </row>
    <row r="406" spans="1:14" s="1038" customFormat="1" x14ac:dyDescent="0.25">
      <c r="A406" s="816" t="s">
        <v>305</v>
      </c>
      <c r="B406" s="817">
        <v>41487</v>
      </c>
      <c r="C406" s="818" t="s">
        <v>2302</v>
      </c>
      <c r="D406" s="816" t="s">
        <v>2298</v>
      </c>
      <c r="E406" s="828">
        <v>10150347</v>
      </c>
      <c r="F406" s="816">
        <v>3789</v>
      </c>
      <c r="G406" s="816">
        <v>2702048</v>
      </c>
      <c r="H406" s="820" t="str">
        <f>IF(G406="","",VLOOKUP(G406,ARANCEL!$B$5:$D$121,2,FALSE))</f>
        <v xml:space="preserve">SERVICIO LAB. IMPLANTE CORONA CEMENTADA/ATORNILLADA </v>
      </c>
      <c r="I406" s="821" t="s">
        <v>329</v>
      </c>
      <c r="J406" s="816">
        <v>1</v>
      </c>
      <c r="K406" s="850">
        <f>IF(G406="","",VLOOKUP(G406,ARANCEL!$B$5:$D$121,3,FALSE)*J406)</f>
        <v>43857</v>
      </c>
      <c r="L406" s="1248" t="s">
        <v>564</v>
      </c>
      <c r="M406" s="1248">
        <v>4500188704</v>
      </c>
      <c r="N406" s="1248">
        <v>7053</v>
      </c>
    </row>
    <row r="407" spans="1:14" s="847" customFormat="1" x14ac:dyDescent="0.25">
      <c r="A407" s="816" t="s">
        <v>305</v>
      </c>
      <c r="B407" s="817">
        <v>41974</v>
      </c>
      <c r="C407" s="818" t="s">
        <v>9176</v>
      </c>
      <c r="D407" s="816" t="s">
        <v>86</v>
      </c>
      <c r="E407" s="828">
        <v>10302238</v>
      </c>
      <c r="F407" s="816">
        <v>29373644</v>
      </c>
      <c r="G407" s="816">
        <v>2705003</v>
      </c>
      <c r="H407" s="820" t="str">
        <f>IF(G407="","",VLOOKUP(G407,ARANCEL!$B$5:$D$121,2,FALSE))</f>
        <v>INCRUSTACION ESTETICA (ART-GLASS O CERAMICA)</v>
      </c>
      <c r="I407" s="821" t="s">
        <v>618</v>
      </c>
      <c r="J407" s="816">
        <v>1</v>
      </c>
      <c r="K407" s="850">
        <f>IF(G407="","",VLOOKUP(G407,ARANCEL!$B$5:$D$121,3,FALSE)*J407)</f>
        <v>15676</v>
      </c>
      <c r="L407" s="1350" t="s">
        <v>9431</v>
      </c>
      <c r="M407" s="1350">
        <v>4500269343</v>
      </c>
      <c r="N407" s="1350" t="s">
        <v>9460</v>
      </c>
    </row>
    <row r="408" spans="1:14" s="847" customFormat="1" x14ac:dyDescent="0.25">
      <c r="A408" s="816" t="s">
        <v>305</v>
      </c>
      <c r="B408" s="817">
        <v>41944</v>
      </c>
      <c r="C408" s="818" t="s">
        <v>8246</v>
      </c>
      <c r="D408" s="816" t="s">
        <v>1475</v>
      </c>
      <c r="E408" s="828">
        <v>10279743</v>
      </c>
      <c r="F408" s="816">
        <v>28311065</v>
      </c>
      <c r="G408" s="816">
        <v>2708005</v>
      </c>
      <c r="H408" s="820" t="str">
        <f>IF(G408="","",VLOOKUP(G408,ARANCEL!$B$5:$D$121,2,FALSE))</f>
        <v xml:space="preserve">QUAD HELIX ARCO TRANSPALATINO </v>
      </c>
      <c r="I408" s="821" t="s">
        <v>8414</v>
      </c>
      <c r="J408" s="816">
        <v>2</v>
      </c>
      <c r="K408" s="850">
        <f>IF(G408="","",VLOOKUP(G408,ARANCEL!$B$5:$D$121,3,FALSE)*J408)</f>
        <v>42804</v>
      </c>
      <c r="L408" s="1210" t="s">
        <v>8256</v>
      </c>
      <c r="M408" s="1210">
        <v>4500265776</v>
      </c>
      <c r="N408" s="1210" t="s">
        <v>8955</v>
      </c>
    </row>
    <row r="409" spans="1:14" s="1038" customFormat="1" x14ac:dyDescent="0.25">
      <c r="A409" s="816" t="s">
        <v>305</v>
      </c>
      <c r="B409" s="817">
        <v>41682</v>
      </c>
      <c r="C409" s="818" t="s">
        <v>2831</v>
      </c>
      <c r="D409" s="816" t="s">
        <v>90</v>
      </c>
      <c r="E409" s="828">
        <v>10174369</v>
      </c>
      <c r="F409" s="816">
        <v>14347</v>
      </c>
      <c r="G409" s="816">
        <v>2705003</v>
      </c>
      <c r="H409" s="820" t="str">
        <f>IF(G409="","",VLOOKUP(G409,ARANCEL!$B$5:$D$121,2,FALSE))</f>
        <v>INCRUSTACION ESTETICA (ART-GLASS O CERAMICA)</v>
      </c>
      <c r="I409" s="821" t="s">
        <v>315</v>
      </c>
      <c r="J409" s="816">
        <v>1</v>
      </c>
      <c r="K409" s="850">
        <f>IF(G409="","",VLOOKUP(G409,ARANCEL!$B$5:$D$121,3,FALSE)*J409)</f>
        <v>15676</v>
      </c>
      <c r="L409" s="1249" t="str">
        <f>IF(E409="","","IMPAGO")</f>
        <v>IMPAGO</v>
      </c>
      <c r="M409" s="1249" t="str">
        <f>IF(L409="IMPAGO","SIN O.C.","")</f>
        <v>SIN O.C.</v>
      </c>
      <c r="N409" s="1249" t="str">
        <f>IF(L409="IMPAGO","SIN FACT.","")</f>
        <v>SIN FACT.</v>
      </c>
    </row>
    <row r="410" spans="1:14" s="1103" customFormat="1" x14ac:dyDescent="0.25">
      <c r="A410" s="816" t="s">
        <v>305</v>
      </c>
      <c r="B410" s="817">
        <v>41723</v>
      </c>
      <c r="C410" s="818" t="s">
        <v>3627</v>
      </c>
      <c r="D410" s="816" t="s">
        <v>3628</v>
      </c>
      <c r="E410" s="828">
        <v>10184478</v>
      </c>
      <c r="F410" s="816">
        <v>15285</v>
      </c>
      <c r="G410" s="816">
        <v>2705003</v>
      </c>
      <c r="H410" s="820" t="str">
        <f>IF(G410="","",VLOOKUP(G410,ARANCEL!$B$5:$D$121,2,FALSE))</f>
        <v>INCRUSTACION ESTETICA (ART-GLASS O CERAMICA)</v>
      </c>
      <c r="I410" s="821" t="s">
        <v>324</v>
      </c>
      <c r="J410" s="816">
        <v>1</v>
      </c>
      <c r="K410" s="850">
        <f>IF(G410="","",VLOOKUP(G410,ARANCEL!$B$5:$D$121,3,FALSE)*J410)</f>
        <v>15676</v>
      </c>
      <c r="L410" s="1210" t="s">
        <v>3058</v>
      </c>
      <c r="M410" s="1210">
        <v>4500225629</v>
      </c>
      <c r="N410" s="1210">
        <v>8932</v>
      </c>
    </row>
    <row r="411" spans="1:14" s="1092" customFormat="1" x14ac:dyDescent="0.25">
      <c r="A411" s="816" t="s">
        <v>305</v>
      </c>
      <c r="B411" s="817">
        <v>41419</v>
      </c>
      <c r="C411" s="818" t="s">
        <v>2301</v>
      </c>
      <c r="D411" s="816" t="s">
        <v>86</v>
      </c>
      <c r="E411" s="828">
        <v>10143485</v>
      </c>
      <c r="F411" s="816">
        <v>7147</v>
      </c>
      <c r="G411" s="816">
        <v>2704005</v>
      </c>
      <c r="H411" s="820" t="str">
        <f>IF(G411="","",VLOOKUP(G411,ARANCEL!$B$5:$D$121,2,FALSE))</f>
        <v>PROVISORIO</v>
      </c>
      <c r="I411" s="821" t="s">
        <v>317</v>
      </c>
      <c r="J411" s="816">
        <v>1</v>
      </c>
      <c r="K411" s="850">
        <f>IF(G411="","",VLOOKUP(G411,ARANCEL!$B$5:$D$121,3,FALSE)*J411)</f>
        <v>3250</v>
      </c>
      <c r="L411" s="1248" t="s">
        <v>605</v>
      </c>
      <c r="M411" s="1248" t="s">
        <v>2300</v>
      </c>
      <c r="N411" s="1248">
        <v>6614</v>
      </c>
    </row>
    <row r="412" spans="1:14" s="1092" customFormat="1" x14ac:dyDescent="0.25">
      <c r="A412" s="816" t="s">
        <v>305</v>
      </c>
      <c r="B412" s="817">
        <v>41451</v>
      </c>
      <c r="C412" s="818" t="s">
        <v>2299</v>
      </c>
      <c r="D412" s="816" t="s">
        <v>2298</v>
      </c>
      <c r="E412" s="828">
        <v>10146806</v>
      </c>
      <c r="F412" s="816">
        <v>835</v>
      </c>
      <c r="G412" s="816">
        <v>2702014</v>
      </c>
      <c r="H412" s="820" t="str">
        <f>IF(G412="","",VLOOKUP(G412,ARANCEL!$B$5:$D$121,2,FALSE))</f>
        <v>PROTESIS AD-MODUM BRANEMARK</v>
      </c>
      <c r="I412" s="821" t="s">
        <v>331</v>
      </c>
      <c r="J412" s="816">
        <v>1</v>
      </c>
      <c r="K412" s="850">
        <f>IF(G412="","",VLOOKUP(G412,ARANCEL!$B$5:$D$121,3,FALSE)*J412)</f>
        <v>188924</v>
      </c>
      <c r="L412" s="1248" t="s">
        <v>48</v>
      </c>
      <c r="M412" s="1248" t="s">
        <v>2297</v>
      </c>
      <c r="N412" s="1248">
        <v>6795</v>
      </c>
    </row>
    <row r="413" spans="1:14" s="917" customFormat="1" x14ac:dyDescent="0.25">
      <c r="A413" s="816" t="s">
        <v>305</v>
      </c>
      <c r="B413" s="817">
        <v>41852</v>
      </c>
      <c r="C413" s="818" t="s">
        <v>6339</v>
      </c>
      <c r="D413" s="816" t="s">
        <v>5522</v>
      </c>
      <c r="E413" s="828">
        <v>10241789</v>
      </c>
      <c r="F413" s="816">
        <v>27560822</v>
      </c>
      <c r="G413" s="816">
        <v>2707001</v>
      </c>
      <c r="H413" s="820" t="str">
        <f>IF(G413="","",VLOOKUP(G413,ARANCEL!$B$5:$D$121,2,FALSE))</f>
        <v xml:space="preserve">PLANO DE RELAJACION </v>
      </c>
      <c r="I413" s="821" t="s">
        <v>306</v>
      </c>
      <c r="J413" s="816">
        <v>1</v>
      </c>
      <c r="K413" s="850">
        <f>IF(G413="","",VLOOKUP(G413,ARANCEL!$B$5:$D$121,3,FALSE)*J413)</f>
        <v>9221</v>
      </c>
      <c r="L413" s="1249" t="str">
        <f>IF(E413="","","IMPAGO")</f>
        <v>IMPAGO</v>
      </c>
      <c r="M413" s="1249" t="str">
        <f>IF(L413="IMPAGO","SIN O.C.","")</f>
        <v>SIN O.C.</v>
      </c>
      <c r="N413" s="1249" t="str">
        <f>IF(L413="IMPAGO","SIN FACT.","")</f>
        <v>SIN FACT.</v>
      </c>
    </row>
    <row r="414" spans="1:14" s="917" customFormat="1" x14ac:dyDescent="0.25">
      <c r="A414" s="1149" t="s">
        <v>313</v>
      </c>
      <c r="B414" s="817">
        <v>41562</v>
      </c>
      <c r="C414" s="818" t="s">
        <v>2296</v>
      </c>
      <c r="D414" s="816" t="s">
        <v>90</v>
      </c>
      <c r="E414" s="828">
        <v>10157058</v>
      </c>
      <c r="F414" s="816">
        <v>8214</v>
      </c>
      <c r="G414" s="816">
        <v>2704031</v>
      </c>
      <c r="H414" s="820" t="str">
        <f>IF(G414="","",VLOOKUP(G414,ARANCEL!$B$5:$D$121,2,FALSE))</f>
        <v xml:space="preserve">PERNO MUÑON METALICO </v>
      </c>
      <c r="I414" s="821" t="s">
        <v>325</v>
      </c>
      <c r="J414" s="816">
        <v>1</v>
      </c>
      <c r="K414" s="850">
        <f>IF(G414="","",VLOOKUP(G414,ARANCEL!$B$5:$D$121,3,FALSE)*J414)</f>
        <v>12246</v>
      </c>
      <c r="L414" s="1210" t="s">
        <v>602</v>
      </c>
      <c r="M414" s="1210">
        <v>4500207258</v>
      </c>
      <c r="N414" s="1210">
        <v>7973</v>
      </c>
    </row>
    <row r="415" spans="1:14" s="1092" customFormat="1" x14ac:dyDescent="0.25">
      <c r="A415" s="816" t="s">
        <v>305</v>
      </c>
      <c r="B415" s="817">
        <v>41562</v>
      </c>
      <c r="C415" s="818" t="s">
        <v>2296</v>
      </c>
      <c r="D415" s="816" t="s">
        <v>90</v>
      </c>
      <c r="E415" s="828">
        <v>10157058</v>
      </c>
      <c r="F415" s="816">
        <v>8214</v>
      </c>
      <c r="G415" s="816">
        <v>2704016</v>
      </c>
      <c r="H415" s="820" t="str">
        <f>IF(G415="","",VLOOKUP(G415,ARANCEL!$B$5:$D$121,2,FALSE))</f>
        <v xml:space="preserve">CORONA PROCERA </v>
      </c>
      <c r="I415" s="821" t="s">
        <v>325</v>
      </c>
      <c r="J415" s="816">
        <v>1</v>
      </c>
      <c r="K415" s="850">
        <f>IF(G415="","",VLOOKUP(G415,ARANCEL!$B$5:$D$121,3,FALSE)*J415)</f>
        <v>58477</v>
      </c>
      <c r="L415" s="1210" t="s">
        <v>602</v>
      </c>
      <c r="M415" s="1210">
        <v>4500207258</v>
      </c>
      <c r="N415" s="1210">
        <v>7973</v>
      </c>
    </row>
    <row r="416" spans="1:14" s="1111" customFormat="1" x14ac:dyDescent="0.25">
      <c r="A416" s="816" t="s">
        <v>305</v>
      </c>
      <c r="B416" s="817">
        <v>41620</v>
      </c>
      <c r="C416" s="818" t="s">
        <v>2295</v>
      </c>
      <c r="D416" s="816" t="s">
        <v>2293</v>
      </c>
      <c r="E416" s="828">
        <v>10166074</v>
      </c>
      <c r="F416" s="816">
        <v>11378</v>
      </c>
      <c r="G416" s="816">
        <v>2705003</v>
      </c>
      <c r="H416" s="820" t="str">
        <f>IF(G416="","",VLOOKUP(G416,ARANCEL!$B$5:$D$121,2,FALSE))</f>
        <v>INCRUSTACION ESTETICA (ART-GLASS O CERAMICA)</v>
      </c>
      <c r="I416" s="821" t="s">
        <v>308</v>
      </c>
      <c r="J416" s="816">
        <v>1</v>
      </c>
      <c r="K416" s="850">
        <f>IF(G416="","",VLOOKUP(G416,ARANCEL!$B$5:$D$121,3,FALSE)*J416)</f>
        <v>15676</v>
      </c>
      <c r="L416" s="1248" t="s">
        <v>597</v>
      </c>
      <c r="M416" s="1248">
        <v>4500211824</v>
      </c>
      <c r="N416" s="1248">
        <v>8218</v>
      </c>
    </row>
    <row r="417" spans="1:14" s="1030" customFormat="1" x14ac:dyDescent="0.25">
      <c r="A417" s="843" t="s">
        <v>313</v>
      </c>
      <c r="B417" s="817">
        <v>41654.908599537041</v>
      </c>
      <c r="C417" s="1172" t="s">
        <v>2294</v>
      </c>
      <c r="D417" s="843" t="s">
        <v>2293</v>
      </c>
      <c r="E417" s="1198">
        <v>10166072</v>
      </c>
      <c r="F417" s="843">
        <v>11378</v>
      </c>
      <c r="G417" s="843">
        <v>2705003</v>
      </c>
      <c r="H417" s="1146" t="str">
        <f>IF(G417="","",VLOOKUP(G417,ARANCEL!$B$5:$D$121,2,FALSE))</f>
        <v>INCRUSTACION ESTETICA (ART-GLASS O CERAMICA)</v>
      </c>
      <c r="I417" s="905"/>
      <c r="J417" s="843">
        <v>1</v>
      </c>
      <c r="K417" s="1199">
        <f>IF(G417="","",VLOOKUP(G417,ARANCEL!$B$5:$D$121,3,FALSE)*J417)</f>
        <v>15676</v>
      </c>
      <c r="L417" s="1296" t="s">
        <v>597</v>
      </c>
      <c r="M417" s="1296">
        <v>4500211824</v>
      </c>
      <c r="N417" s="1296">
        <v>8218</v>
      </c>
    </row>
    <row r="418" spans="1:14" s="847" customFormat="1" x14ac:dyDescent="0.25">
      <c r="A418" s="816" t="s">
        <v>313</v>
      </c>
      <c r="B418" s="889">
        <v>41913</v>
      </c>
      <c r="C418" s="818" t="s">
        <v>7786</v>
      </c>
      <c r="D418" s="816" t="s">
        <v>1475</v>
      </c>
      <c r="E418" s="828">
        <v>10268206</v>
      </c>
      <c r="F418" s="816" t="s">
        <v>7787</v>
      </c>
      <c r="G418" s="816">
        <v>2708011</v>
      </c>
      <c r="H418" s="820" t="str">
        <f>IF(G418="","",VLOOKUP(G418,ARANCEL!$B$5:$D$121,2,FALSE))</f>
        <v xml:space="preserve">MODELO DE ESTUDIO </v>
      </c>
      <c r="I418" s="821"/>
      <c r="J418" s="816">
        <v>2</v>
      </c>
      <c r="K418" s="850">
        <f>IF(G418="","",VLOOKUP(G418,ARANCEL!$B$5:$D$121,3,FALSE)*J418)</f>
        <v>3014</v>
      </c>
      <c r="L418" s="1210" t="s">
        <v>8279</v>
      </c>
      <c r="M418" s="1210">
        <v>4500260874</v>
      </c>
      <c r="N418" s="1210" t="s">
        <v>8301</v>
      </c>
    </row>
    <row r="419" spans="1:14" s="1111" customFormat="1" x14ac:dyDescent="0.25">
      <c r="A419" s="816" t="s">
        <v>305</v>
      </c>
      <c r="B419" s="889">
        <v>41913</v>
      </c>
      <c r="C419" s="818" t="s">
        <v>7786</v>
      </c>
      <c r="D419" s="816" t="s">
        <v>1475</v>
      </c>
      <c r="E419" s="828">
        <v>10268206</v>
      </c>
      <c r="F419" s="816" t="s">
        <v>7787</v>
      </c>
      <c r="G419" s="816">
        <v>2708006</v>
      </c>
      <c r="H419" s="820" t="str">
        <f>IF(G419="","",VLOOKUP(G419,ARANCEL!$B$5:$D$121,2,FALSE))</f>
        <v xml:space="preserve">DISYUNTOR </v>
      </c>
      <c r="I419" s="821" t="s">
        <v>306</v>
      </c>
      <c r="J419" s="816">
        <v>1</v>
      </c>
      <c r="K419" s="850">
        <f>IF(G419="","",VLOOKUP(G419,ARANCEL!$B$5:$D$121,3,FALSE)*J419)</f>
        <v>41675</v>
      </c>
      <c r="L419" s="1210" t="s">
        <v>8279</v>
      </c>
      <c r="M419" s="1210">
        <v>4500260874</v>
      </c>
      <c r="N419" s="1210" t="s">
        <v>8301</v>
      </c>
    </row>
    <row r="420" spans="1:14" s="1111" customFormat="1" x14ac:dyDescent="0.25">
      <c r="A420" s="816" t="s">
        <v>305</v>
      </c>
      <c r="B420" s="889">
        <v>41913</v>
      </c>
      <c r="C420" s="818" t="s">
        <v>7874</v>
      </c>
      <c r="D420" s="816" t="s">
        <v>92</v>
      </c>
      <c r="E420" s="828">
        <v>10270615</v>
      </c>
      <c r="F420" s="816">
        <v>28999163</v>
      </c>
      <c r="G420" s="816">
        <v>2707001</v>
      </c>
      <c r="H420" s="820" t="str">
        <f>IF(G420="","",VLOOKUP(G420,ARANCEL!$B$5:$D$121,2,FALSE))</f>
        <v xml:space="preserve">PLANO DE RELAJACION </v>
      </c>
      <c r="I420" s="821" t="s">
        <v>306</v>
      </c>
      <c r="J420" s="816">
        <v>1</v>
      </c>
      <c r="K420" s="850">
        <f>IF(G420="","",VLOOKUP(G420,ARANCEL!$B$5:$D$121,3,FALSE)*J420)</f>
        <v>9221</v>
      </c>
      <c r="L420" s="1350" t="s">
        <v>9431</v>
      </c>
      <c r="M420" s="1350">
        <v>4500269343</v>
      </c>
      <c r="N420" s="1350" t="s">
        <v>9460</v>
      </c>
    </row>
    <row r="421" spans="1:14" s="1111" customFormat="1" x14ac:dyDescent="0.25">
      <c r="A421" s="816" t="s">
        <v>305</v>
      </c>
      <c r="B421" s="889">
        <v>41913</v>
      </c>
      <c r="C421" s="818" t="s">
        <v>7842</v>
      </c>
      <c r="D421" s="816" t="s">
        <v>86</v>
      </c>
      <c r="E421" s="828">
        <v>10269578</v>
      </c>
      <c r="F421" s="816">
        <v>28856910</v>
      </c>
      <c r="G421" s="816">
        <v>2704005</v>
      </c>
      <c r="H421" s="820" t="str">
        <f>IF(G421="","",VLOOKUP(G421,ARANCEL!$B$5:$D$121,2,FALSE))</f>
        <v>PROVISORIO</v>
      </c>
      <c r="I421" s="821" t="s">
        <v>317</v>
      </c>
      <c r="J421" s="816">
        <v>1</v>
      </c>
      <c r="K421" s="850">
        <f>IF(G421="","",VLOOKUP(G421,ARANCEL!$B$5:$D$121,3,FALSE)*J421)</f>
        <v>3250</v>
      </c>
      <c r="L421" s="1210" t="s">
        <v>8279</v>
      </c>
      <c r="M421" s="1210">
        <v>4500260874</v>
      </c>
      <c r="N421" s="1210" t="s">
        <v>8301</v>
      </c>
    </row>
    <row r="422" spans="1:14" s="1111" customFormat="1" x14ac:dyDescent="0.25">
      <c r="A422" s="816" t="s">
        <v>305</v>
      </c>
      <c r="B422" s="885">
        <v>41913</v>
      </c>
      <c r="C422" s="818" t="s">
        <v>7842</v>
      </c>
      <c r="D422" s="816" t="s">
        <v>86</v>
      </c>
      <c r="E422" s="828">
        <v>10269578</v>
      </c>
      <c r="F422" s="816">
        <v>28856910</v>
      </c>
      <c r="G422" s="816">
        <v>2704016</v>
      </c>
      <c r="H422" s="820" t="str">
        <f>IF(G422="","",VLOOKUP(G422,ARANCEL!$B$5:$D$121,2,FALSE))</f>
        <v xml:space="preserve">CORONA PROCERA </v>
      </c>
      <c r="I422" s="821" t="s">
        <v>317</v>
      </c>
      <c r="J422" s="816">
        <v>1</v>
      </c>
      <c r="K422" s="850">
        <f>IF(G422="","",VLOOKUP(G422,ARANCEL!$B$5:$D$121,3,FALSE)*J422)</f>
        <v>58477</v>
      </c>
      <c r="L422" s="1210" t="s">
        <v>8256</v>
      </c>
      <c r="M422" s="1210">
        <v>4500265776</v>
      </c>
      <c r="N422" s="1210" t="s">
        <v>8955</v>
      </c>
    </row>
    <row r="423" spans="1:14" s="1111" customFormat="1" x14ac:dyDescent="0.25">
      <c r="A423" s="816" t="s">
        <v>305</v>
      </c>
      <c r="B423" s="885">
        <v>41913</v>
      </c>
      <c r="C423" s="818" t="s">
        <v>7842</v>
      </c>
      <c r="D423" s="816" t="s">
        <v>86</v>
      </c>
      <c r="E423" s="828">
        <v>10269578</v>
      </c>
      <c r="F423" s="816">
        <v>28856910</v>
      </c>
      <c r="G423" s="816">
        <v>2704031</v>
      </c>
      <c r="H423" s="820" t="str">
        <f>IF(G423="","",VLOOKUP(G423,ARANCEL!$B$5:$D$121,2,FALSE))</f>
        <v xml:space="preserve">PERNO MUÑON METALICO </v>
      </c>
      <c r="I423" s="821" t="s">
        <v>317</v>
      </c>
      <c r="J423" s="816">
        <v>1</v>
      </c>
      <c r="K423" s="850">
        <f>IF(G423="","",VLOOKUP(G423,ARANCEL!$B$5:$D$121,3,FALSE)*J423)</f>
        <v>12246</v>
      </c>
      <c r="L423" s="1210" t="s">
        <v>8256</v>
      </c>
      <c r="M423" s="1210">
        <v>4500265776</v>
      </c>
      <c r="N423" s="1210" t="s">
        <v>8955</v>
      </c>
    </row>
    <row r="424" spans="1:14" s="1030" customFormat="1" x14ac:dyDescent="0.25">
      <c r="A424" s="816" t="s">
        <v>305</v>
      </c>
      <c r="B424" s="889">
        <v>41974</v>
      </c>
      <c r="C424" s="818" t="s">
        <v>8922</v>
      </c>
      <c r="D424" s="816" t="s">
        <v>1987</v>
      </c>
      <c r="E424" s="828">
        <v>10295765</v>
      </c>
      <c r="F424" s="816">
        <v>29131057</v>
      </c>
      <c r="G424" s="816">
        <v>2704005</v>
      </c>
      <c r="H424" s="820" t="str">
        <f>IF(G424="","",VLOOKUP(G424,ARANCEL!$B$5:$D$121,2,FALSE))</f>
        <v>PROVISORIO</v>
      </c>
      <c r="I424" s="821" t="s">
        <v>325</v>
      </c>
      <c r="J424" s="816">
        <v>1</v>
      </c>
      <c r="K424" s="850">
        <f>IF(G424="","",VLOOKUP(G424,ARANCEL!$B$5:$D$121,3,FALSE)*J424)</f>
        <v>3250</v>
      </c>
      <c r="L424" s="1350" t="s">
        <v>9431</v>
      </c>
      <c r="M424" s="1350">
        <v>4500269343</v>
      </c>
      <c r="N424" s="1350" t="s">
        <v>9460</v>
      </c>
    </row>
    <row r="425" spans="1:14" s="1111" customFormat="1" x14ac:dyDescent="0.25">
      <c r="A425" s="816" t="s">
        <v>305</v>
      </c>
      <c r="B425" s="889">
        <v>41974</v>
      </c>
      <c r="C425" s="818" t="s">
        <v>8922</v>
      </c>
      <c r="D425" s="816" t="s">
        <v>1987</v>
      </c>
      <c r="E425" s="828">
        <v>10295765</v>
      </c>
      <c r="F425" s="816">
        <v>29131057</v>
      </c>
      <c r="G425" s="816">
        <v>2704002</v>
      </c>
      <c r="H425" s="820" t="str">
        <f>IF(G425="","",VLOOKUP(G425,ARANCEL!$B$5:$D$121,2,FALSE))</f>
        <v xml:space="preserve">CORONA PERIFERICA </v>
      </c>
      <c r="I425" s="821" t="s">
        <v>325</v>
      </c>
      <c r="J425" s="816">
        <v>1</v>
      </c>
      <c r="K425" s="850">
        <f>IF(G425="","",VLOOKUP(G425,ARANCEL!$B$5:$D$121,3,FALSE)*J425)</f>
        <v>25865</v>
      </c>
      <c r="L425" s="1350" t="s">
        <v>9431</v>
      </c>
      <c r="M425" s="1350">
        <v>4500269343</v>
      </c>
      <c r="N425" s="1350" t="s">
        <v>9460</v>
      </c>
    </row>
    <row r="426" spans="1:14" s="1111" customFormat="1" x14ac:dyDescent="0.25">
      <c r="A426" s="816" t="s">
        <v>305</v>
      </c>
      <c r="B426" s="889">
        <v>41974</v>
      </c>
      <c r="C426" s="818" t="s">
        <v>8922</v>
      </c>
      <c r="D426" s="816" t="s">
        <v>1987</v>
      </c>
      <c r="E426" s="828">
        <v>10295765</v>
      </c>
      <c r="F426" s="816">
        <v>29131057</v>
      </c>
      <c r="G426" s="816">
        <v>2704031</v>
      </c>
      <c r="H426" s="820" t="str">
        <f>IF(G426="","",VLOOKUP(G426,ARANCEL!$B$5:$D$121,2,FALSE))</f>
        <v xml:space="preserve">PERNO MUÑON METALICO </v>
      </c>
      <c r="I426" s="821" t="s">
        <v>325</v>
      </c>
      <c r="J426" s="816">
        <v>1</v>
      </c>
      <c r="K426" s="850">
        <f>IF(G426="","",VLOOKUP(G426,ARANCEL!$B$5:$D$121,3,FALSE)*J426)</f>
        <v>12246</v>
      </c>
      <c r="L426" s="1350" t="s">
        <v>9431</v>
      </c>
      <c r="M426" s="1350">
        <v>4500269343</v>
      </c>
      <c r="N426" s="1350" t="s">
        <v>9460</v>
      </c>
    </row>
    <row r="427" spans="1:14" s="1111" customFormat="1" x14ac:dyDescent="0.25">
      <c r="A427" s="816" t="s">
        <v>305</v>
      </c>
      <c r="B427" s="817">
        <v>41944</v>
      </c>
      <c r="C427" s="818" t="s">
        <v>8562</v>
      </c>
      <c r="D427" s="816" t="s">
        <v>86</v>
      </c>
      <c r="E427" s="828">
        <v>10287357</v>
      </c>
      <c r="F427" s="816">
        <v>270806402</v>
      </c>
      <c r="G427" s="816">
        <v>2704005</v>
      </c>
      <c r="H427" s="820" t="str">
        <f>IF(G427="","",VLOOKUP(G427,ARANCEL!$B$5:$D$121,2,FALSE))</f>
        <v>PROVISORIO</v>
      </c>
      <c r="I427" s="821" t="s">
        <v>337</v>
      </c>
      <c r="J427" s="816">
        <v>1</v>
      </c>
      <c r="K427" s="850">
        <f>IF(G427="","",VLOOKUP(G427,ARANCEL!$B$5:$D$121,3,FALSE)*J427)</f>
        <v>3250</v>
      </c>
      <c r="L427" s="1210" t="s">
        <v>8256</v>
      </c>
      <c r="M427" s="1210">
        <v>4500265776</v>
      </c>
      <c r="N427" s="1210" t="s">
        <v>8955</v>
      </c>
    </row>
    <row r="428" spans="1:14" s="1103" customFormat="1" x14ac:dyDescent="0.25">
      <c r="A428" s="816" t="s">
        <v>606</v>
      </c>
      <c r="B428" s="817">
        <v>41944</v>
      </c>
      <c r="C428" s="818" t="s">
        <v>8562</v>
      </c>
      <c r="D428" s="816" t="s">
        <v>86</v>
      </c>
      <c r="E428" s="828">
        <v>10287357</v>
      </c>
      <c r="F428" s="816">
        <v>270806402</v>
      </c>
      <c r="G428" s="816">
        <v>2704002</v>
      </c>
      <c r="H428" s="820" t="str">
        <f>IF(G428="","",VLOOKUP(G428,ARANCEL!$B$5:$D$121,2,FALSE))</f>
        <v xml:space="preserve">CORONA PERIFERICA </v>
      </c>
      <c r="I428" s="821" t="s">
        <v>9402</v>
      </c>
      <c r="J428" s="816">
        <v>1</v>
      </c>
      <c r="K428" s="850">
        <f>IF(G428="","",VLOOKUP(G428,ARANCEL!$B$5:$D$121,3,FALSE)*J428)</f>
        <v>25865</v>
      </c>
      <c r="L428" s="1210" t="s">
        <v>8256</v>
      </c>
      <c r="M428" s="1210">
        <v>4500265776</v>
      </c>
      <c r="N428" s="1210" t="s">
        <v>8955</v>
      </c>
    </row>
    <row r="429" spans="1:14" s="1092" customFormat="1" x14ac:dyDescent="0.25">
      <c r="A429" s="816" t="s">
        <v>305</v>
      </c>
      <c r="B429" s="817">
        <v>41944</v>
      </c>
      <c r="C429" s="818" t="s">
        <v>8562</v>
      </c>
      <c r="D429" s="816" t="s">
        <v>86</v>
      </c>
      <c r="E429" s="828">
        <v>10287357</v>
      </c>
      <c r="F429" s="816">
        <v>270806402</v>
      </c>
      <c r="G429" s="816">
        <v>2704031</v>
      </c>
      <c r="H429" s="820" t="str">
        <f>IF(G429="","",VLOOKUP(G429,ARANCEL!$B$5:$D$121,2,FALSE))</f>
        <v xml:space="preserve">PERNO MUÑON METALICO </v>
      </c>
      <c r="I429" s="821" t="s">
        <v>337</v>
      </c>
      <c r="J429" s="816">
        <v>1</v>
      </c>
      <c r="K429" s="850">
        <f>IF(G429="","",VLOOKUP(G429,ARANCEL!$B$5:$D$121,3,FALSE)*J429)</f>
        <v>12246</v>
      </c>
      <c r="L429" s="1210" t="s">
        <v>8256</v>
      </c>
      <c r="M429" s="1210">
        <v>4500265776</v>
      </c>
      <c r="N429" s="1210" t="s">
        <v>8955</v>
      </c>
    </row>
    <row r="430" spans="1:14" s="1127" customFormat="1" x14ac:dyDescent="0.25">
      <c r="A430" s="119" t="s">
        <v>305</v>
      </c>
      <c r="B430" s="173">
        <v>42005</v>
      </c>
      <c r="C430" s="118" t="s">
        <v>9425</v>
      </c>
      <c r="D430" s="119" t="s">
        <v>2323</v>
      </c>
      <c r="E430" s="141">
        <v>10307525</v>
      </c>
      <c r="F430" s="119">
        <v>30396227</v>
      </c>
      <c r="G430" s="119">
        <v>2707001</v>
      </c>
      <c r="H430" s="820" t="str">
        <f>IF(G430="","",VLOOKUP(G430,ARANCEL!$B$5:$D$121,2,FALSE))</f>
        <v xml:space="preserve">PLANO DE RELAJACION </v>
      </c>
      <c r="I430" s="821" t="s">
        <v>306</v>
      </c>
      <c r="J430" s="816">
        <v>1</v>
      </c>
      <c r="K430" s="850">
        <f>IF(G430="","",VLOOKUP(G430,ARANCEL!$B$5:$D$121,3,FALSE)*J430)</f>
        <v>9221</v>
      </c>
      <c r="L430" s="1249" t="str">
        <f>IF(E430="","","IMPAGO")</f>
        <v>IMPAGO</v>
      </c>
      <c r="M430" s="1249" t="str">
        <f>IF(L430="IMPAGO","SIN O.C.","")</f>
        <v>SIN O.C.</v>
      </c>
      <c r="N430" s="1249" t="str">
        <f>IF(L430="IMPAGO","SIN FACT.","")</f>
        <v>SIN FACT.</v>
      </c>
    </row>
    <row r="431" spans="1:14" s="1202" customFormat="1" x14ac:dyDescent="0.25">
      <c r="A431" s="816" t="s">
        <v>305</v>
      </c>
      <c r="B431" s="906">
        <v>42005</v>
      </c>
      <c r="C431" s="818" t="s">
        <v>9426</v>
      </c>
      <c r="D431" s="816" t="s">
        <v>1987</v>
      </c>
      <c r="E431" s="828">
        <v>10307527</v>
      </c>
      <c r="F431" s="816">
        <v>29965677</v>
      </c>
      <c r="G431" s="816">
        <v>2705003</v>
      </c>
      <c r="H431" s="820" t="str">
        <f>IF(G431="","",VLOOKUP(G431,ARANCEL!$B$5:$D$121,2,FALSE))</f>
        <v>INCRUSTACION ESTETICA (ART-GLASS O CERAMICA)</v>
      </c>
      <c r="I431" s="821" t="s">
        <v>308</v>
      </c>
      <c r="J431" s="816">
        <v>1</v>
      </c>
      <c r="K431" s="850">
        <f>IF(G431="","",VLOOKUP(G431,ARANCEL!$B$5:$D$121,3,FALSE)*J431)</f>
        <v>15676</v>
      </c>
      <c r="L431" s="1249" t="str">
        <f t="shared" ref="L431" si="3">IF(E431="","","IMPAGO")</f>
        <v>IMPAGO</v>
      </c>
      <c r="M431" s="1249" t="str">
        <f t="shared" ref="M431" si="4">IF(L431="IMPAGO","SIN O.C.","")</f>
        <v>SIN O.C.</v>
      </c>
      <c r="N431" s="1249" t="str">
        <f t="shared" ref="N431" si="5">IF(L431="IMPAGO","SIN FACT.","")</f>
        <v>SIN FACT.</v>
      </c>
    </row>
    <row r="432" spans="1:14" s="1202" customFormat="1" x14ac:dyDescent="0.2">
      <c r="A432" s="843" t="s">
        <v>313</v>
      </c>
      <c r="B432" s="817">
        <v>41974</v>
      </c>
      <c r="C432" s="1338" t="s">
        <v>9285</v>
      </c>
      <c r="D432" s="1338" t="s">
        <v>1987</v>
      </c>
      <c r="E432" s="1338">
        <v>10303021</v>
      </c>
      <c r="F432" s="1338">
        <v>23765875</v>
      </c>
      <c r="G432" s="1338">
        <v>2706008</v>
      </c>
      <c r="H432" s="820" t="str">
        <f>IF(G432="","",VLOOKUP(G432,ARANCEL!$B$5:$D$121,2,FALSE))</f>
        <v xml:space="preserve">PROTESIS METALICA TERMINADA </v>
      </c>
      <c r="I432" s="821"/>
      <c r="J432" s="816">
        <v>1</v>
      </c>
      <c r="K432" s="850">
        <f>IF(G432="","",VLOOKUP(G432,ARANCEL!$B$5:$D$121,3,FALSE)*J432)</f>
        <v>39483</v>
      </c>
      <c r="L432" s="1350" t="s">
        <v>9431</v>
      </c>
      <c r="M432" s="1350">
        <v>4500269343</v>
      </c>
      <c r="N432" s="1350" t="s">
        <v>9460</v>
      </c>
    </row>
    <row r="433" spans="1:14" s="1202" customFormat="1" x14ac:dyDescent="0.25">
      <c r="A433" s="843" t="s">
        <v>313</v>
      </c>
      <c r="B433" s="817">
        <v>41974</v>
      </c>
      <c r="C433" s="818" t="s">
        <v>9435</v>
      </c>
      <c r="D433" s="816" t="s">
        <v>86</v>
      </c>
      <c r="E433" s="828">
        <v>10302979</v>
      </c>
      <c r="F433" s="816">
        <v>27806402</v>
      </c>
      <c r="G433" s="816">
        <v>2704002</v>
      </c>
      <c r="H433" s="820" t="str">
        <f>IF(G433="","",VLOOKUP(G433,ARANCEL!$B$5:$D$121,2,FALSE))</f>
        <v xml:space="preserve">CORONA PERIFERICA </v>
      </c>
      <c r="I433" s="821"/>
      <c r="J433" s="816">
        <v>1</v>
      </c>
      <c r="K433" s="850">
        <f>IF(G433="","",VLOOKUP(G433,ARANCEL!$B$5:$D$121,3,FALSE)*J433)</f>
        <v>25865</v>
      </c>
      <c r="L433" s="1350" t="s">
        <v>9431</v>
      </c>
      <c r="M433" s="1350">
        <v>4500269343</v>
      </c>
      <c r="N433" s="1350" t="s">
        <v>9460</v>
      </c>
    </row>
    <row r="434" spans="1:14" s="1202" customFormat="1" x14ac:dyDescent="0.25">
      <c r="A434" s="843" t="s">
        <v>313</v>
      </c>
      <c r="B434" s="817">
        <v>41974</v>
      </c>
      <c r="C434" s="818" t="s">
        <v>9435</v>
      </c>
      <c r="D434" s="816" t="s">
        <v>86</v>
      </c>
      <c r="E434" s="828">
        <v>10302979</v>
      </c>
      <c r="F434" s="816">
        <v>27806402</v>
      </c>
      <c r="G434" s="816">
        <v>2704031</v>
      </c>
      <c r="H434" s="820" t="str">
        <f>IF(G434="","",VLOOKUP(G434,ARANCEL!$B$5:$D$121,2,FALSE))</f>
        <v xml:space="preserve">PERNO MUÑON METALICO </v>
      </c>
      <c r="I434" s="821"/>
      <c r="J434" s="816">
        <v>1</v>
      </c>
      <c r="K434" s="850">
        <f>IF(G434="","",VLOOKUP(G434,ARANCEL!$B$5:$D$121,3,FALSE)*J434)</f>
        <v>12246</v>
      </c>
      <c r="L434" s="1350" t="s">
        <v>9431</v>
      </c>
      <c r="M434" s="1350">
        <v>4500269343</v>
      </c>
      <c r="N434" s="1350" t="s">
        <v>9460</v>
      </c>
    </row>
    <row r="435" spans="1:14" x14ac:dyDescent="0.25">
      <c r="A435" s="119" t="s">
        <v>305</v>
      </c>
      <c r="B435" s="164">
        <v>41834</v>
      </c>
      <c r="C435" s="118" t="s">
        <v>3307</v>
      </c>
      <c r="D435" s="119" t="s">
        <v>2323</v>
      </c>
      <c r="E435" s="141">
        <v>10227757</v>
      </c>
      <c r="F435" s="119">
        <v>15079</v>
      </c>
      <c r="G435" s="119">
        <v>2702048</v>
      </c>
      <c r="H435" s="120" t="str">
        <f>IF(G435="","",VLOOKUP(G435,ARANCEL!$B$5:$D$121,2,FALSE))</f>
        <v xml:space="preserve">SERVICIO LAB. IMPLANTE CORONA CEMENTADA/ATORNILLADA </v>
      </c>
      <c r="I435" s="121" t="s">
        <v>329</v>
      </c>
      <c r="J435" s="119">
        <v>1</v>
      </c>
      <c r="K435" s="196">
        <f>IF(G435="","",VLOOKUP(G435,ARANCEL!$B$5:$D$121,3,FALSE)*J435)</f>
        <v>43857</v>
      </c>
      <c r="L435" s="1349" t="s">
        <v>9431</v>
      </c>
      <c r="M435" s="1349">
        <v>4500269343</v>
      </c>
      <c r="N435" s="1349" t="s">
        <v>9460</v>
      </c>
    </row>
    <row r="436" spans="1:14" s="1134" customFormat="1" x14ac:dyDescent="0.25">
      <c r="A436" s="816" t="s">
        <v>305</v>
      </c>
      <c r="B436" s="817">
        <v>42032</v>
      </c>
      <c r="C436" s="818" t="s">
        <v>9488</v>
      </c>
      <c r="D436" s="816" t="s">
        <v>599</v>
      </c>
      <c r="E436" s="828">
        <v>10307583</v>
      </c>
      <c r="F436" s="816">
        <v>28871265</v>
      </c>
      <c r="G436" s="816">
        <v>2708001</v>
      </c>
      <c r="H436" s="820" t="str">
        <f>IF(G436="","",VLOOKUP(G436,ARANCEL!$B$5:$D$121,2,FALSE))</f>
        <v xml:space="preserve">PLACA DE ORTODONCIA SIN TORNILLO </v>
      </c>
      <c r="I436" s="821" t="s">
        <v>347</v>
      </c>
      <c r="J436" s="843">
        <v>2</v>
      </c>
      <c r="K436" s="850">
        <f>IF(G436="","",VLOOKUP(G436,ARANCEL!$B$5:$D$121,3,FALSE)*J436)</f>
        <v>35994</v>
      </c>
      <c r="L436" s="1249" t="str">
        <f t="shared" ref="L436" si="6">IF(E436="","","IMPAGO")</f>
        <v>IMPAGO</v>
      </c>
      <c r="M436" s="1249" t="str">
        <f t="shared" ref="M436" si="7">IF(L436="IMPAGO","SIN O.C.","")</f>
        <v>SIN O.C.</v>
      </c>
      <c r="N436" s="1249" t="str">
        <f t="shared" ref="N436" si="8">IF(L436="IMPAGO","SIN FACT.","")</f>
        <v>SIN FACT.</v>
      </c>
    </row>
    <row r="437" spans="1:14" s="1134" customFormat="1" x14ac:dyDescent="0.25">
      <c r="A437" s="816" t="s">
        <v>305</v>
      </c>
      <c r="B437" s="906">
        <v>42005</v>
      </c>
      <c r="C437" s="818" t="s">
        <v>9521</v>
      </c>
      <c r="D437" s="816" t="s">
        <v>3628</v>
      </c>
      <c r="E437" s="828">
        <v>10309009</v>
      </c>
      <c r="F437" s="816">
        <v>28502724</v>
      </c>
      <c r="G437" s="816">
        <v>2704005</v>
      </c>
      <c r="H437" s="820" t="str">
        <f>IF(G437="","",VLOOKUP(G437,ARANCEL!$B$5:$D$121,2,FALSE))</f>
        <v>PROVISORIO</v>
      </c>
      <c r="I437" s="821" t="s">
        <v>325</v>
      </c>
      <c r="J437" s="816">
        <v>1</v>
      </c>
      <c r="K437" s="850">
        <f>IF(G437="","",VLOOKUP(G437,ARANCEL!$B$5:$D$121,3,FALSE)*J437)</f>
        <v>3250</v>
      </c>
      <c r="L437" s="1249" t="str">
        <f>IF(E437="","","IMPAGO")</f>
        <v>IMPAGO</v>
      </c>
      <c r="M437" s="1249" t="str">
        <f>IF(L437="IMPAGO","SIN O.C.","")</f>
        <v>SIN O.C.</v>
      </c>
      <c r="N437" s="1249" t="str">
        <f>IF(L437="IMPAGO","SIN FACT.","")</f>
        <v>SIN FACT.</v>
      </c>
    </row>
    <row r="438" spans="1:14" s="1375" customFormat="1" x14ac:dyDescent="0.25">
      <c r="A438" s="816" t="s">
        <v>305</v>
      </c>
      <c r="B438" s="906">
        <v>42005</v>
      </c>
      <c r="C438" s="818" t="s">
        <v>9522</v>
      </c>
      <c r="D438" s="816" t="s">
        <v>1987</v>
      </c>
      <c r="E438" s="828">
        <v>10309551</v>
      </c>
      <c r="F438" s="816">
        <v>29850533</v>
      </c>
      <c r="G438" s="816">
        <v>2704005</v>
      </c>
      <c r="H438" s="820" t="str">
        <f>IF(G438="","",VLOOKUP(G438,ARANCEL!$B$5:$D$121,2,FALSE))</f>
        <v>PROVISORIO</v>
      </c>
      <c r="I438" s="821" t="s">
        <v>322</v>
      </c>
      <c r="J438" s="816">
        <v>1</v>
      </c>
      <c r="K438" s="850">
        <f>IF(G438="","",VLOOKUP(G438,ARANCEL!$B$5:$D$121,3,FALSE)*J438)</f>
        <v>3250</v>
      </c>
      <c r="L438" s="1249" t="str">
        <f t="shared" ref="L438:L439" si="9">IF(E438="","","IMPAGO")</f>
        <v>IMPAGO</v>
      </c>
      <c r="M438" s="1249" t="str">
        <f t="shared" ref="M438:M439" si="10">IF(L438="IMPAGO","SIN O.C.","")</f>
        <v>SIN O.C.</v>
      </c>
      <c r="N438" s="1249" t="str">
        <f t="shared" ref="N438:N439" si="11">IF(L438="IMPAGO","SIN FACT.","")</f>
        <v>SIN FACT.</v>
      </c>
    </row>
    <row r="439" spans="1:14" s="1375" customFormat="1" x14ac:dyDescent="0.25">
      <c r="A439" s="816" t="s">
        <v>305</v>
      </c>
      <c r="B439" s="906">
        <v>42005</v>
      </c>
      <c r="C439" s="818" t="s">
        <v>9586</v>
      </c>
      <c r="D439" s="816" t="s">
        <v>7600</v>
      </c>
      <c r="E439" s="828">
        <v>10310172</v>
      </c>
      <c r="F439" s="816">
        <v>30350307</v>
      </c>
      <c r="G439" s="816">
        <v>2704003</v>
      </c>
      <c r="H439" s="820" t="str">
        <f>IF(G439="","",VLOOKUP(G439,ARANCEL!$B$5:$D$121,2,FALSE))</f>
        <v xml:space="preserve">CORONA PERIFERICA CON PERNO MUÑON COLADO </v>
      </c>
      <c r="I439" s="821" t="s">
        <v>324</v>
      </c>
      <c r="J439" s="816">
        <v>1</v>
      </c>
      <c r="K439" s="850">
        <f>IF(G439="","",VLOOKUP(G439,ARANCEL!$B$5:$D$121,3,FALSE)*J439)</f>
        <v>32612</v>
      </c>
      <c r="L439" s="1249" t="str">
        <f t="shared" si="9"/>
        <v>IMPAGO</v>
      </c>
      <c r="M439" s="1249" t="str">
        <f t="shared" si="10"/>
        <v>SIN O.C.</v>
      </c>
      <c r="N439" s="1249" t="str">
        <f t="shared" si="11"/>
        <v>SIN FACT.</v>
      </c>
    </row>
    <row r="440" spans="1:14" s="1375" customFormat="1" x14ac:dyDescent="0.25">
      <c r="A440" s="816" t="s">
        <v>305</v>
      </c>
      <c r="B440" s="906">
        <v>42005</v>
      </c>
      <c r="C440" s="818" t="s">
        <v>9586</v>
      </c>
      <c r="D440" s="816" t="s">
        <v>7600</v>
      </c>
      <c r="E440" s="828">
        <v>10310172</v>
      </c>
      <c r="F440" s="816">
        <v>30350307</v>
      </c>
      <c r="G440" s="816">
        <v>2704012</v>
      </c>
      <c r="H440" s="820" t="str">
        <f>IF(G440="","",VLOOKUP(G440,ARANCEL!$B$5:$D$121,2,FALSE))</f>
        <v xml:space="preserve">INTERMEDIARIO O PONTICO </v>
      </c>
      <c r="I440" s="821" t="s">
        <v>322</v>
      </c>
      <c r="J440" s="816">
        <v>1</v>
      </c>
      <c r="K440" s="850">
        <f>IF(G440="","",VLOOKUP(G440,ARANCEL!$B$5:$D$121,3,FALSE)*J440)</f>
        <v>25122</v>
      </c>
      <c r="L440" s="1249" t="str">
        <f t="shared" ref="L440" si="12">IF(E440="","","IMPAGO")</f>
        <v>IMPAGO</v>
      </c>
      <c r="M440" s="1249" t="str">
        <f t="shared" ref="M440" si="13">IF(L440="IMPAGO","SIN O.C.","")</f>
        <v>SIN O.C.</v>
      </c>
      <c r="N440" s="1249" t="str">
        <f t="shared" ref="N440" si="14">IF(L440="IMPAGO","SIN FACT.","")</f>
        <v>SIN FACT.</v>
      </c>
    </row>
    <row r="441" spans="1:14" s="1375" customFormat="1" x14ac:dyDescent="0.25">
      <c r="A441" s="816" t="s">
        <v>606</v>
      </c>
      <c r="B441" s="906">
        <v>42005</v>
      </c>
      <c r="C441" s="818" t="s">
        <v>9586</v>
      </c>
      <c r="D441" s="816" t="s">
        <v>7600</v>
      </c>
      <c r="E441" s="828">
        <v>10310172</v>
      </c>
      <c r="F441" s="816">
        <v>30350307</v>
      </c>
      <c r="G441" s="816">
        <v>2705003</v>
      </c>
      <c r="H441" s="820" t="str">
        <f>IF(G441="","",VLOOKUP(G441,ARANCEL!$B$5:$D$121,2,FALSE))</f>
        <v>INCRUSTACION ESTETICA (ART-GLASS O CERAMICA)</v>
      </c>
      <c r="I441" s="821" t="s">
        <v>315</v>
      </c>
      <c r="J441" s="816">
        <v>1</v>
      </c>
      <c r="K441" s="850">
        <f>IF(G441="","",VLOOKUP(G441,ARANCEL!$B$5:$D$121,3,FALSE)*J441)</f>
        <v>15676</v>
      </c>
      <c r="L441" s="1249" t="str">
        <f t="shared" ref="L441" si="15">IF(E441="","","IMPAGO")</f>
        <v>IMPAGO</v>
      </c>
      <c r="M441" s="1249" t="str">
        <f t="shared" ref="M441" si="16">IF(L441="IMPAGO","SIN O.C.","")</f>
        <v>SIN O.C.</v>
      </c>
      <c r="N441" s="1249" t="str">
        <f t="shared" ref="N441" si="17">IF(L441="IMPAGO","SIN FACT.","")</f>
        <v>SIN FACT.</v>
      </c>
    </row>
    <row r="442" spans="1:14" s="1375" customFormat="1" x14ac:dyDescent="0.25">
      <c r="A442" s="816" t="s">
        <v>313</v>
      </c>
      <c r="B442" s="817">
        <v>41852</v>
      </c>
      <c r="C442" s="818" t="s">
        <v>9125</v>
      </c>
      <c r="D442" s="816" t="s">
        <v>2293</v>
      </c>
      <c r="E442" s="828">
        <v>10310173</v>
      </c>
      <c r="F442" s="816">
        <v>6577171</v>
      </c>
      <c r="G442" s="816">
        <v>2705003</v>
      </c>
      <c r="H442" s="820" t="str">
        <f>IF(G442="","",VLOOKUP(G442,ARANCEL!$B$5:$D$121,2,FALSE))</f>
        <v>INCRUSTACION ESTETICA (ART-GLASS O CERAMICA)</v>
      </c>
      <c r="I442" s="821"/>
      <c r="J442" s="816">
        <v>1</v>
      </c>
      <c r="K442" s="850">
        <f>IF(G442="","",VLOOKUP(G442,ARANCEL!$B$5:$D$121,3,FALSE)*J442)</f>
        <v>15676</v>
      </c>
      <c r="L442" s="1249" t="str">
        <f t="shared" ref="L442" si="18">IF(E442="","","IMPAGO")</f>
        <v>IMPAGO</v>
      </c>
      <c r="M442" s="1249" t="str">
        <f t="shared" ref="M442" si="19">IF(L442="IMPAGO","SIN O.C.","")</f>
        <v>SIN O.C.</v>
      </c>
      <c r="N442" s="1249" t="str">
        <f t="shared" ref="N442" si="20">IF(L442="IMPAGO","SIN FACT.","")</f>
        <v>SIN FACT.</v>
      </c>
    </row>
    <row r="443" spans="1:14" s="1375" customFormat="1" x14ac:dyDescent="0.25">
      <c r="A443" s="816" t="s">
        <v>305</v>
      </c>
      <c r="B443" s="817">
        <v>42030</v>
      </c>
      <c r="C443" s="818" t="s">
        <v>6631</v>
      </c>
      <c r="D443" s="816" t="s">
        <v>5522</v>
      </c>
      <c r="E443" s="828">
        <v>10312478</v>
      </c>
      <c r="F443" s="816">
        <v>29713023</v>
      </c>
      <c r="G443" s="816">
        <v>2705003</v>
      </c>
      <c r="H443" s="820" t="str">
        <f>IF(G443="","",VLOOKUP(G443,ARANCEL!$B$5:$D$121,2,FALSE))</f>
        <v>INCRUSTACION ESTETICA (ART-GLASS O CERAMICA)</v>
      </c>
      <c r="I443" s="821" t="s">
        <v>309</v>
      </c>
      <c r="J443" s="816">
        <v>1</v>
      </c>
      <c r="K443" s="850">
        <f>IF(G443="","",VLOOKUP(G443,ARANCEL!$B$5:$D$121,3,FALSE)*J443)</f>
        <v>15676</v>
      </c>
      <c r="L443" s="1249" t="str">
        <f t="shared" ref="L443" si="21">IF(E443="","","IMPAGO")</f>
        <v>IMPAGO</v>
      </c>
      <c r="M443" s="1249" t="str">
        <f t="shared" ref="M443" si="22">IF(L443="IMPAGO","SIN O.C.","")</f>
        <v>SIN O.C.</v>
      </c>
      <c r="N443" s="1249" t="str">
        <f t="shared" ref="N443" si="23">IF(L443="IMPAGO","SIN FACT.","")</f>
        <v>SIN FACT.</v>
      </c>
    </row>
    <row r="444" spans="1:14" s="1432" customFormat="1" x14ac:dyDescent="0.25">
      <c r="A444" s="816" t="s">
        <v>606</v>
      </c>
      <c r="B444" s="817">
        <v>42005</v>
      </c>
      <c r="C444" s="818" t="s">
        <v>9711</v>
      </c>
      <c r="D444" s="816" t="s">
        <v>2323</v>
      </c>
      <c r="E444" s="828">
        <v>10312640</v>
      </c>
      <c r="F444" s="816">
        <v>27763830</v>
      </c>
      <c r="G444" s="816">
        <v>2702048</v>
      </c>
      <c r="H444" s="820" t="str">
        <f>IF(G444="","",VLOOKUP(G444,ARANCEL!$B$5:$D$121,2,FALSE))</f>
        <v xml:space="preserve">SERVICIO LAB. IMPLANTE CORONA CEMENTADA/ATORNILLADA </v>
      </c>
      <c r="I444" s="821" t="s">
        <v>732</v>
      </c>
      <c r="J444" s="843">
        <v>4</v>
      </c>
      <c r="K444" s="850">
        <f>IF(G444="","",VLOOKUP(G444,ARANCEL!$B$5:$D$121,3,FALSE)*J444)</f>
        <v>175428</v>
      </c>
      <c r="L444" s="1249" t="str">
        <f t="shared" ref="L444:L445" si="24">IF(E444="","","IMPAGO")</f>
        <v>IMPAGO</v>
      </c>
      <c r="M444" s="1249" t="str">
        <f t="shared" ref="M444:M445" si="25">IF(L444="IMPAGO","SIN O.C.","")</f>
        <v>SIN O.C.</v>
      </c>
      <c r="N444" s="1249" t="str">
        <f t="shared" ref="N444:N445" si="26">IF(L444="IMPAGO","SIN FACT.","")</f>
        <v>SIN FACT.</v>
      </c>
    </row>
    <row r="445" spans="1:14" s="1432" customFormat="1" x14ac:dyDescent="0.25">
      <c r="A445" s="816" t="s">
        <v>313</v>
      </c>
      <c r="B445" s="817">
        <v>42005</v>
      </c>
      <c r="C445" s="818" t="s">
        <v>9740</v>
      </c>
      <c r="D445" s="816" t="s">
        <v>1987</v>
      </c>
      <c r="E445" s="828">
        <v>10312777</v>
      </c>
      <c r="F445" s="816">
        <v>28556889</v>
      </c>
      <c r="G445" s="816">
        <v>2705003</v>
      </c>
      <c r="H445" s="820" t="str">
        <f>IF(G445="","",VLOOKUP(G445,ARANCEL!$B$5:$D$121,2,FALSE))</f>
        <v>INCRUSTACION ESTETICA (ART-GLASS O CERAMICA)</v>
      </c>
      <c r="I445" s="821"/>
      <c r="J445" s="816">
        <v>1</v>
      </c>
      <c r="K445" s="850">
        <f>IF(G445="","",VLOOKUP(G445,ARANCEL!$B$5:$D$121,3,FALSE)*J445)</f>
        <v>15676</v>
      </c>
      <c r="L445" s="1249" t="str">
        <f t="shared" si="24"/>
        <v>IMPAGO</v>
      </c>
      <c r="M445" s="1249" t="str">
        <f t="shared" si="25"/>
        <v>SIN O.C.</v>
      </c>
      <c r="N445" s="1249" t="str">
        <f t="shared" si="26"/>
        <v>SIN FACT.</v>
      </c>
    </row>
    <row r="446" spans="1:14" s="1432" customFormat="1" x14ac:dyDescent="0.25">
      <c r="A446" s="816" t="s">
        <v>313</v>
      </c>
      <c r="B446" s="817">
        <v>42005</v>
      </c>
      <c r="C446" s="818" t="s">
        <v>9741</v>
      </c>
      <c r="D446" s="816" t="s">
        <v>9742</v>
      </c>
      <c r="E446" s="828">
        <v>10312770</v>
      </c>
      <c r="F446" s="816">
        <v>30210510</v>
      </c>
      <c r="G446" s="816">
        <v>2704025</v>
      </c>
      <c r="H446" s="820" t="str">
        <f>IF(G446="","",VLOOKUP(G446,ARANCEL!$B$5:$D$121,2,FALSE))</f>
        <v>PROTESIS METALICA CON VALPLAST (RETENEDORES ESTETICOS)</v>
      </c>
      <c r="I446" s="821"/>
      <c r="J446" s="843">
        <v>4</v>
      </c>
      <c r="K446" s="850">
        <f>IF(G446="","",VLOOKUP(G446,ARANCEL!$B$5:$D$121,3,FALSE)*J446)</f>
        <v>359856</v>
      </c>
      <c r="L446" s="1249" t="str">
        <f t="shared" ref="L446" si="27">IF(E446="","","IMPAGO")</f>
        <v>IMPAGO</v>
      </c>
      <c r="M446" s="1249" t="str">
        <f t="shared" ref="M446" si="28">IF(L446="IMPAGO","SIN O.C.","")</f>
        <v>SIN O.C.</v>
      </c>
      <c r="N446" s="1249" t="str">
        <f t="shared" ref="N446" si="29">IF(L446="IMPAGO","SIN FACT.","")</f>
        <v>SIN FACT.</v>
      </c>
    </row>
    <row r="447" spans="1:14" s="1444" customFormat="1" x14ac:dyDescent="0.25">
      <c r="A447" s="816" t="s">
        <v>313</v>
      </c>
      <c r="B447" s="817">
        <v>42027</v>
      </c>
      <c r="C447" s="818" t="s">
        <v>9522</v>
      </c>
      <c r="D447" s="816" t="s">
        <v>1987</v>
      </c>
      <c r="E447" s="828">
        <v>10309551</v>
      </c>
      <c r="F447" s="816">
        <v>29850533</v>
      </c>
      <c r="G447" s="816">
        <v>2704002</v>
      </c>
      <c r="H447" s="820" t="str">
        <f>IF(G447="","",VLOOKUP(G447,ARANCEL!$B$5:$D$121,2,FALSE))</f>
        <v xml:space="preserve">CORONA PERIFERICA </v>
      </c>
      <c r="I447" s="821"/>
      <c r="J447" s="816">
        <v>1</v>
      </c>
      <c r="K447" s="850">
        <f>IF(G447="","",VLOOKUP(G447,ARANCEL!$B$5:$D$121,3,FALSE)*J447)</f>
        <v>25865</v>
      </c>
      <c r="L447" s="1249" t="str">
        <f>IF(E447="","","IMPAGO")</f>
        <v>IMPAGO</v>
      </c>
      <c r="M447" s="1249" t="str">
        <f>IF(L447="IMPAGO","SIN O.C.","")</f>
        <v>SIN O.C.</v>
      </c>
      <c r="N447" s="1249" t="str">
        <f>IF(L447="IMPAGO","SIN FACT.","")</f>
        <v>SIN FACT.</v>
      </c>
    </row>
    <row r="448" spans="1:14" s="1467" customFormat="1" x14ac:dyDescent="0.25">
      <c r="A448" s="816"/>
      <c r="B448" s="817"/>
      <c r="C448" s="818"/>
      <c r="D448" s="816"/>
      <c r="E448" s="828"/>
      <c r="F448" s="816"/>
      <c r="G448" s="816"/>
      <c r="H448" s="820" t="str">
        <f>IF(G448="","",VLOOKUP(G448,ARANCEL!$B$5:$D$121,2,FALSE))</f>
        <v/>
      </c>
      <c r="I448" s="821"/>
      <c r="J448" s="816"/>
      <c r="K448" s="850" t="str">
        <f>IF(G448="","",VLOOKUP(G448,ARANCEL!$B$5:$D$121,3,FALSE)*J448)</f>
        <v/>
      </c>
      <c r="L448" s="1249" t="str">
        <f t="shared" ref="L448:L449" si="30">IF(E448="","","IMPAGO")</f>
        <v/>
      </c>
      <c r="M448" s="1249" t="str">
        <f t="shared" ref="M448:M449" si="31">IF(L448="IMPAGO","SIN O.C.","")</f>
        <v/>
      </c>
      <c r="N448" s="1249" t="str">
        <f t="shared" ref="N448:N449" si="32">IF(L448="IMPAGO","SIN FACT.","")</f>
        <v/>
      </c>
    </row>
    <row r="449" spans="1:14" s="1467" customFormat="1" x14ac:dyDescent="0.25">
      <c r="A449" s="816"/>
      <c r="B449" s="817"/>
      <c r="C449" s="818"/>
      <c r="D449" s="816"/>
      <c r="E449" s="828"/>
      <c r="F449" s="816"/>
      <c r="G449" s="816"/>
      <c r="H449" s="820" t="str">
        <f>IF(G449="","",VLOOKUP(G449,ARANCEL!$B$5:$D$121,2,FALSE))</f>
        <v/>
      </c>
      <c r="I449" s="821"/>
      <c r="J449" s="816"/>
      <c r="K449" s="850" t="str">
        <f>IF(G449="","",VLOOKUP(G449,ARANCEL!$B$5:$D$121,3,FALSE)*J449)</f>
        <v/>
      </c>
      <c r="L449" s="1249" t="str">
        <f t="shared" si="30"/>
        <v/>
      </c>
      <c r="M449" s="1249" t="str">
        <f t="shared" si="31"/>
        <v/>
      </c>
      <c r="N449" s="1249" t="str">
        <f t="shared" si="32"/>
        <v/>
      </c>
    </row>
    <row r="450" spans="1:14" s="844" customFormat="1" x14ac:dyDescent="0.25">
      <c r="A450" s="119"/>
      <c r="B450" s="164"/>
      <c r="C450" s="118"/>
      <c r="D450" s="119"/>
      <c r="E450" s="141"/>
      <c r="F450" s="119"/>
      <c r="G450" s="119"/>
      <c r="H450" s="820" t="str">
        <f>IF(G450="","",VLOOKUP(G450,ARANCEL!$B$5:$D$121,2,FALSE))</f>
        <v/>
      </c>
      <c r="I450" s="821"/>
      <c r="J450" s="816"/>
      <c r="K450" s="850" t="str">
        <f>IF(G450="","",VLOOKUP(G450,ARANCEL!$B$5:$D$121,3,FALSE)*J450)</f>
        <v/>
      </c>
      <c r="L450" s="1249" t="str">
        <f t="shared" ref="L450" si="33">IF(E450="","","IMPAGO")</f>
        <v/>
      </c>
      <c r="M450" s="1249" t="str">
        <f t="shared" ref="M450" si="34">IF(L450="IMPAGO","SIN O.C.","")</f>
        <v/>
      </c>
      <c r="N450" s="1249" t="str">
        <f t="shared" ref="N450" si="35">IF(L450="IMPAGO","SIN FACT.","")</f>
        <v/>
      </c>
    </row>
    <row r="451" spans="1:14" s="847" customFormat="1" x14ac:dyDescent="0.25">
      <c r="A451" s="851"/>
      <c r="B451" s="852"/>
      <c r="C451" s="853"/>
      <c r="D451" s="851"/>
      <c r="E451" s="851"/>
      <c r="F451" s="854"/>
      <c r="G451" s="854"/>
      <c r="H451" s="854"/>
      <c r="I451" s="855"/>
      <c r="J451" s="854"/>
      <c r="K451" s="855"/>
      <c r="L451" s="1297"/>
      <c r="M451" s="1297"/>
      <c r="N451" s="1297"/>
    </row>
    <row r="452" spans="1:14" x14ac:dyDescent="0.25">
      <c r="A452" s="279"/>
      <c r="B452" s="279"/>
      <c r="C452" s="279"/>
      <c r="D452" s="280" t="s">
        <v>2719</v>
      </c>
      <c r="E452" s="281"/>
      <c r="F452" s="282"/>
      <c r="G452" s="208">
        <f ca="1">SUMIFS(K6:K451,L6:L451,"IMPAGO",B6:B451,"&lt;"&amp;DATE(YEAR(TODAY()),MONTH(TODAY()),1))</f>
        <v>777029</v>
      </c>
      <c r="H452" s="283" t="s">
        <v>4614</v>
      </c>
      <c r="I452" s="1476">
        <f ca="1">SUMIF(L6:L451,UPPER(TEXT(DATE(YEAR(TODAY()),MONTH(TODAY()),0),"MMMM"))&amp;" "&amp;YEAR(DATE(YEAR(TODAY()),MONTH(TODAY()),0)),K6:K451)</f>
        <v>1175781</v>
      </c>
      <c r="J452" s="1477"/>
      <c r="K452" s="110">
        <f>SUMIF(L5:L450,#REF!,K5:K450)</f>
        <v>0</v>
      </c>
      <c r="L452" s="1253"/>
      <c r="M452" s="1253"/>
      <c r="N452" s="1253"/>
    </row>
    <row r="453" spans="1:14" ht="26.25" x14ac:dyDescent="0.25">
      <c r="A453" s="107" t="s">
        <v>327</v>
      </c>
      <c r="B453" s="107"/>
      <c r="C453" s="108"/>
      <c r="D453" s="107"/>
      <c r="E453" s="107"/>
      <c r="F453" s="107"/>
      <c r="G453" s="107"/>
      <c r="H453" s="107"/>
      <c r="I453" s="107"/>
      <c r="J453" s="107"/>
      <c r="K453" s="107"/>
      <c r="L453" s="1254"/>
      <c r="M453" s="1254"/>
      <c r="N453" s="1254"/>
    </row>
    <row r="454" spans="1:14" ht="25.5" x14ac:dyDescent="0.25">
      <c r="A454" s="111" t="s">
        <v>4</v>
      </c>
      <c r="B454" s="112" t="s">
        <v>5</v>
      </c>
      <c r="C454" s="113" t="s">
        <v>6</v>
      </c>
      <c r="D454" s="112" t="s">
        <v>7</v>
      </c>
      <c r="E454" s="112" t="s">
        <v>8</v>
      </c>
      <c r="F454" s="112" t="s">
        <v>9</v>
      </c>
      <c r="G454" s="111" t="s">
        <v>10</v>
      </c>
      <c r="H454" s="112" t="s">
        <v>11</v>
      </c>
      <c r="I454" s="112" t="s">
        <v>12</v>
      </c>
      <c r="J454" s="112" t="s">
        <v>13</v>
      </c>
      <c r="K454" s="112" t="s">
        <v>14</v>
      </c>
      <c r="L454" s="1255" t="s">
        <v>15</v>
      </c>
      <c r="M454" s="1255" t="s">
        <v>16</v>
      </c>
      <c r="N454" s="1256" t="s">
        <v>17</v>
      </c>
    </row>
    <row r="455" spans="1:14" s="917" customFormat="1" x14ac:dyDescent="0.25">
      <c r="A455" s="816" t="s">
        <v>305</v>
      </c>
      <c r="B455" s="817">
        <v>41945</v>
      </c>
      <c r="C455" s="818" t="s">
        <v>7940</v>
      </c>
      <c r="D455" s="816" t="s">
        <v>1987</v>
      </c>
      <c r="E455" s="828" t="s">
        <v>343</v>
      </c>
      <c r="F455" s="816">
        <v>27613681</v>
      </c>
      <c r="G455" s="816">
        <v>2705003</v>
      </c>
      <c r="H455" s="820" t="str">
        <f>IF(G455="","",VLOOKUP(G455,ARANCEL!$B$5:$D$121,2,FALSE))</f>
        <v>INCRUSTACION ESTETICA (ART-GLASS O CERAMICA)</v>
      </c>
      <c r="I455" s="821" t="s">
        <v>312</v>
      </c>
      <c r="J455" s="816">
        <v>1</v>
      </c>
      <c r="K455" s="850">
        <f>IF(G455="","",VLOOKUP(G455,ARANCEL!$B$5:$D$121,3,FALSE)*J455)</f>
        <v>15676</v>
      </c>
      <c r="L455" s="1249" t="str">
        <f t="shared" ref="L455" si="36">IF(E455="","","IMPAGO")</f>
        <v>IMPAGO</v>
      </c>
      <c r="M455" s="1249" t="str">
        <f t="shared" ref="M455" si="37">IF(L455="IMPAGO","SIN O.C.","")</f>
        <v>SIN O.C.</v>
      </c>
      <c r="N455" s="1249" t="str">
        <f t="shared" ref="N455" si="38">IF(L455="IMPAGO","SIN FACT.","")</f>
        <v>SIN FACT.</v>
      </c>
    </row>
    <row r="456" spans="1:14" s="1103" customFormat="1" x14ac:dyDescent="0.25">
      <c r="A456" s="816" t="s">
        <v>305</v>
      </c>
      <c r="B456" s="817">
        <v>41996</v>
      </c>
      <c r="C456" s="818" t="s">
        <v>8923</v>
      </c>
      <c r="D456" s="816" t="s">
        <v>9223</v>
      </c>
      <c r="E456" s="828" t="s">
        <v>343</v>
      </c>
      <c r="F456" s="816">
        <v>29656268</v>
      </c>
      <c r="G456" s="816">
        <v>2705003</v>
      </c>
      <c r="H456" s="820" t="str">
        <f>IF(G456="","",VLOOKUP(G456,ARANCEL!$B$5:$D$121,2,FALSE))</f>
        <v>INCRUSTACION ESTETICA (ART-GLASS O CERAMICA)</v>
      </c>
      <c r="I456" s="821" t="s">
        <v>318</v>
      </c>
      <c r="J456" s="816">
        <v>1</v>
      </c>
      <c r="K456" s="850">
        <f>IF(G456="","",VLOOKUP(G456,ARANCEL!$B$5:$D$121,3,FALSE)*J456)</f>
        <v>15676</v>
      </c>
      <c r="L456" s="1249" t="str">
        <f>IF(E456="","","IMPAGO")</f>
        <v>IMPAGO</v>
      </c>
      <c r="M456" s="1249" t="str">
        <f>IF(L456="IMPAGO","SIN O.C.","")</f>
        <v>SIN O.C.</v>
      </c>
      <c r="N456" s="1249" t="str">
        <f>IF(L456="IMPAGO","SIN FACT.","")</f>
        <v>SIN FACT.</v>
      </c>
    </row>
    <row r="457" spans="1:14" s="1134" customFormat="1" x14ac:dyDescent="0.25">
      <c r="A457" s="119" t="s">
        <v>305</v>
      </c>
      <c r="B457" s="164">
        <v>42368</v>
      </c>
      <c r="C457" s="118" t="s">
        <v>9285</v>
      </c>
      <c r="D457" s="119" t="s">
        <v>1987</v>
      </c>
      <c r="E457" s="141" t="s">
        <v>343</v>
      </c>
      <c r="F457" s="119">
        <v>28556889</v>
      </c>
      <c r="G457" s="119">
        <v>2705003</v>
      </c>
      <c r="H457" s="820" t="str">
        <f>IF(G457="","",VLOOKUP(G457,ARANCEL!$B$5:$D$121,2,FALSE))</f>
        <v>INCRUSTACION ESTETICA (ART-GLASS O CERAMICA)</v>
      </c>
      <c r="I457" s="821" t="s">
        <v>322</v>
      </c>
      <c r="J457" s="816">
        <v>1</v>
      </c>
      <c r="K457" s="850">
        <f>IF(G457="","",VLOOKUP(G457,ARANCEL!$B$5:$D$121,3,FALSE)*J457)</f>
        <v>15676</v>
      </c>
      <c r="L457" s="1249" t="str">
        <f>IF(E457="","","IMPAGO")</f>
        <v>IMPAGO</v>
      </c>
      <c r="M457" s="1249" t="str">
        <f>IF(L457="IMPAGO","SIN O.C.","")</f>
        <v>SIN O.C.</v>
      </c>
      <c r="N457" s="1249" t="str">
        <f>IF(L457="IMPAGO","SIN FACT.","")</f>
        <v>SIN FACT.</v>
      </c>
    </row>
    <row r="458" spans="1:14" s="1134" customFormat="1" x14ac:dyDescent="0.25">
      <c r="A458" s="816" t="s">
        <v>305</v>
      </c>
      <c r="B458" s="817">
        <v>42016</v>
      </c>
      <c r="C458" s="818" t="s">
        <v>9617</v>
      </c>
      <c r="D458" s="816" t="s">
        <v>2323</v>
      </c>
      <c r="E458" s="828" t="s">
        <v>343</v>
      </c>
      <c r="F458" s="816">
        <v>30396197</v>
      </c>
      <c r="G458" s="816">
        <v>2704005</v>
      </c>
      <c r="H458" s="820" t="str">
        <f>IF(G458="","",VLOOKUP(G458,ARANCEL!$B$5:$D$121,2,FALSE))</f>
        <v>PROVISORIO</v>
      </c>
      <c r="I458" s="821" t="s">
        <v>323</v>
      </c>
      <c r="J458" s="816">
        <v>1</v>
      </c>
      <c r="K458" s="850">
        <f>IF(G458="","",VLOOKUP(G458,ARANCEL!$B$5:$D$121,3,FALSE)*J458)</f>
        <v>3250</v>
      </c>
      <c r="L458" s="1249" t="str">
        <f t="shared" ref="L458" si="39">IF(E458="","","IMPAGO")</f>
        <v>IMPAGO</v>
      </c>
      <c r="M458" s="1249" t="str">
        <f t="shared" ref="M458" si="40">IF(L458="IMPAGO","SIN O.C.","")</f>
        <v>SIN O.C.</v>
      </c>
      <c r="N458" s="1249" t="str">
        <f t="shared" ref="N458" si="41">IF(L458="IMPAGO","SIN FACT.","")</f>
        <v>SIN FACT.</v>
      </c>
    </row>
    <row r="459" spans="1:14" s="1423" customFormat="1" ht="41.25" x14ac:dyDescent="0.25">
      <c r="A459" s="824" t="s">
        <v>9618</v>
      </c>
      <c r="B459" s="906">
        <v>42018</v>
      </c>
      <c r="C459" s="818" t="s">
        <v>9521</v>
      </c>
      <c r="D459" s="816" t="s">
        <v>3628</v>
      </c>
      <c r="E459" s="828" t="s">
        <v>343</v>
      </c>
      <c r="F459" s="816">
        <v>28502724</v>
      </c>
      <c r="G459" s="816">
        <v>2704005</v>
      </c>
      <c r="H459" s="820" t="str">
        <f>IF(G459="","",VLOOKUP(G459,ARANCEL!$B$5:$D$121,2,FALSE))</f>
        <v>PROVISORIO</v>
      </c>
      <c r="I459" s="821" t="s">
        <v>329</v>
      </c>
      <c r="J459" s="816">
        <v>1</v>
      </c>
      <c r="K459" s="850">
        <f>IF(G459="","",VLOOKUP(G459,ARANCEL!$B$5:$D$121,3,FALSE)*J459)</f>
        <v>3250</v>
      </c>
      <c r="L459" s="1249" t="str">
        <f>IF(E459="","","IMPAGO")</f>
        <v>IMPAGO</v>
      </c>
      <c r="M459" s="1249" t="str">
        <f>IF(L459="IMPAGO","SIN O.C.","")</f>
        <v>SIN O.C.</v>
      </c>
      <c r="N459" s="1249" t="str">
        <f>IF(L459="IMPAGO","SIN FACT.","")</f>
        <v>SIN FACT.</v>
      </c>
    </row>
    <row r="460" spans="1:14" s="1442" customFormat="1" x14ac:dyDescent="0.25">
      <c r="A460" s="816" t="s">
        <v>305</v>
      </c>
      <c r="B460" s="817">
        <v>42024</v>
      </c>
      <c r="C460" s="818" t="s">
        <v>9125</v>
      </c>
      <c r="D460" s="816" t="s">
        <v>86</v>
      </c>
      <c r="E460" s="828" t="s">
        <v>343</v>
      </c>
      <c r="F460" s="816">
        <v>30155072</v>
      </c>
      <c r="G460" s="816">
        <v>2705003</v>
      </c>
      <c r="H460" s="120" t="str">
        <f>IF(G460="","",VLOOKUP(G460,ARANCEL!$B$5:$D$121,2,FALSE))</f>
        <v>INCRUSTACION ESTETICA (ART-GLASS O CERAMICA)</v>
      </c>
      <c r="I460" s="121" t="s">
        <v>318</v>
      </c>
      <c r="J460" s="119">
        <v>1</v>
      </c>
      <c r="K460" s="196">
        <f>IF(G460="","",VLOOKUP(G460,ARANCEL!$B$5:$D$121,3,FALSE)*J460)</f>
        <v>15676</v>
      </c>
      <c r="L460" s="1249" t="str">
        <f>IF(E460="","","IMPAGO")</f>
        <v>IMPAGO</v>
      </c>
      <c r="M460" s="1249" t="str">
        <f>IF(L460="IMPAGO","SIN O.C.","")</f>
        <v>SIN O.C.</v>
      </c>
      <c r="N460" s="1249" t="str">
        <f>IF(L460="IMPAGO","SIN FACT.","")</f>
        <v>SIN FACT.</v>
      </c>
    </row>
    <row r="461" spans="1:14" s="1103" customFormat="1" x14ac:dyDescent="0.25">
      <c r="A461" s="816"/>
      <c r="B461" s="817"/>
      <c r="C461" s="818"/>
      <c r="D461" s="816"/>
      <c r="E461" s="828"/>
      <c r="F461" s="816"/>
      <c r="G461" s="816"/>
      <c r="H461" s="820" t="str">
        <f>IF(G461="","",VLOOKUP(G461,ARANCEL!$B$5:$D$121,2,FALSE))</f>
        <v/>
      </c>
      <c r="I461" s="821"/>
      <c r="J461" s="816"/>
      <c r="K461" s="850" t="str">
        <f>IF(G461="","",VLOOKUP(G461,ARANCEL!$B$5:$D$121,3,FALSE)*J461)</f>
        <v/>
      </c>
      <c r="L461" s="1249" t="str">
        <f>IF(E461="","","IMPAGO")</f>
        <v/>
      </c>
      <c r="M461" s="1249" t="str">
        <f>IF(L461="IMPAGO","SIN O.C.","")</f>
        <v/>
      </c>
      <c r="N461" s="1249" t="str">
        <f>IF(L461="IMPAGO","SIN FACT.","")</f>
        <v/>
      </c>
    </row>
    <row r="462" spans="1:14" s="1103" customFormat="1" x14ac:dyDescent="0.25">
      <c r="A462" s="119"/>
      <c r="B462" s="164"/>
      <c r="C462" s="118"/>
      <c r="D462" s="119"/>
      <c r="E462" s="141"/>
      <c r="F462" s="119"/>
      <c r="G462" s="119"/>
      <c r="H462" s="820" t="str">
        <f>IF(G462="","",VLOOKUP(G462,ARANCEL!$B$5:$D$121,2,FALSE))</f>
        <v/>
      </c>
      <c r="I462" s="821"/>
      <c r="J462" s="816"/>
      <c r="K462" s="850" t="str">
        <f>IF(G462="","",VLOOKUP(G462,ARANCEL!$B$5:$D$121,3,FALSE)*J462)</f>
        <v/>
      </c>
      <c r="L462" s="1249" t="str">
        <f>IF(E462="","","IMPAGO")</f>
        <v/>
      </c>
      <c r="M462" s="1249" t="str">
        <f>IF(L462="IMPAGO","SIN O.C.","")</f>
        <v/>
      </c>
      <c r="N462" s="1249" t="str">
        <f>IF(L462="IMPAGO","SIN FACT.","")</f>
        <v/>
      </c>
    </row>
    <row r="463" spans="1:14" x14ac:dyDescent="0.25">
      <c r="A463" s="286"/>
      <c r="B463" s="286"/>
      <c r="C463" s="287"/>
      <c r="D463" s="286"/>
      <c r="E463" s="286"/>
      <c r="F463" s="286"/>
      <c r="G463" s="286"/>
      <c r="H463" s="286"/>
      <c r="I463" s="286"/>
      <c r="J463" s="286"/>
      <c r="K463" s="286"/>
      <c r="L463" s="1252"/>
      <c r="M463" s="1252"/>
      <c r="N463" s="1252"/>
    </row>
    <row r="464" spans="1:14" x14ac:dyDescent="0.25">
      <c r="A464" s="286"/>
      <c r="B464" s="286"/>
      <c r="C464" s="287"/>
      <c r="D464" s="286"/>
      <c r="E464" s="286"/>
      <c r="F464" s="286"/>
      <c r="G464" s="286"/>
      <c r="H464" s="286"/>
      <c r="I464" s="286"/>
      <c r="J464" s="286"/>
      <c r="K464" s="286"/>
      <c r="L464" s="1252"/>
      <c r="M464" s="1252"/>
      <c r="N464" s="1252"/>
    </row>
    <row r="465" spans="1:14" s="201" customFormat="1" ht="26.25" x14ac:dyDescent="0.25">
      <c r="A465" s="109" t="s">
        <v>328</v>
      </c>
      <c r="B465" s="109"/>
      <c r="C465" s="130"/>
      <c r="D465" s="109"/>
      <c r="E465" s="109"/>
      <c r="F465" s="109"/>
      <c r="G465" s="109"/>
      <c r="H465" s="109"/>
      <c r="I465" s="109"/>
      <c r="J465" s="109"/>
      <c r="K465" s="109"/>
      <c r="L465" s="1254"/>
      <c r="M465" s="1254"/>
      <c r="N465" s="1254"/>
    </row>
    <row r="466" spans="1:14" ht="25.5" x14ac:dyDescent="0.25">
      <c r="A466" s="114" t="s">
        <v>4</v>
      </c>
      <c r="B466" s="115" t="s">
        <v>5</v>
      </c>
      <c r="C466" s="116" t="s">
        <v>6</v>
      </c>
      <c r="D466" s="115" t="s">
        <v>7</v>
      </c>
      <c r="E466" s="115" t="s">
        <v>8</v>
      </c>
      <c r="F466" s="115" t="s">
        <v>9</v>
      </c>
      <c r="G466" s="114" t="s">
        <v>10</v>
      </c>
      <c r="H466" s="115" t="s">
        <v>11</v>
      </c>
      <c r="I466" s="115" t="s">
        <v>12</v>
      </c>
      <c r="J466" s="115" t="s">
        <v>13</v>
      </c>
      <c r="K466" s="115" t="s">
        <v>14</v>
      </c>
      <c r="L466" s="1257" t="s">
        <v>15</v>
      </c>
      <c r="M466" s="1257" t="s">
        <v>16</v>
      </c>
      <c r="N466" s="1258" t="s">
        <v>17</v>
      </c>
    </row>
    <row r="467" spans="1:14" x14ac:dyDescent="0.25">
      <c r="A467" s="151" t="s">
        <v>344</v>
      </c>
      <c r="B467" s="117">
        <v>41275</v>
      </c>
      <c r="C467" s="297" t="s">
        <v>339</v>
      </c>
      <c r="D467" s="295" t="s">
        <v>73</v>
      </c>
      <c r="E467" s="335">
        <v>10131394</v>
      </c>
      <c r="F467" s="295">
        <v>1343</v>
      </c>
      <c r="G467" s="295">
        <v>2706008</v>
      </c>
      <c r="H467" s="132" t="str">
        <f>IF(G467="","",VLOOKUP(G467,ARANCEL!$B$5:$D$121,2,FALSE))</f>
        <v xml:space="preserve">PROTESIS METALICA TERMINADA </v>
      </c>
      <c r="I467" s="136"/>
      <c r="J467" s="295">
        <v>1</v>
      </c>
      <c r="K467" s="336">
        <f>IF(G467="","",VLOOKUP(G467,ARANCEL!$B$5:$D$121,3,FALSE)*J467)</f>
        <v>39483</v>
      </c>
      <c r="L467" s="1238" t="s">
        <v>333</v>
      </c>
      <c r="M467" s="1238" t="s">
        <v>334</v>
      </c>
      <c r="N467" s="1238">
        <v>5808</v>
      </c>
    </row>
    <row r="468" spans="1:14" x14ac:dyDescent="0.25">
      <c r="A468" s="151" t="s">
        <v>345</v>
      </c>
      <c r="B468" s="296">
        <v>41298</v>
      </c>
      <c r="C468" s="297" t="s">
        <v>338</v>
      </c>
      <c r="D468" s="295" t="s">
        <v>86</v>
      </c>
      <c r="E468" s="335" t="s">
        <v>343</v>
      </c>
      <c r="F468" s="295">
        <v>915</v>
      </c>
      <c r="G468" s="295">
        <v>2704016</v>
      </c>
      <c r="H468" s="132" t="str">
        <f>IF(G468="","",VLOOKUP(G468,ARANCEL!$B$5:$D$121,2,FALSE))</f>
        <v xml:space="preserve">CORONA PROCERA </v>
      </c>
      <c r="I468" s="136" t="s">
        <v>323</v>
      </c>
      <c r="J468" s="295">
        <v>1</v>
      </c>
      <c r="K468" s="336">
        <f>IF(G468="","",VLOOKUP(G468,ARANCEL!$B$5:$D$121,3,FALSE)*J468)</f>
        <v>58477</v>
      </c>
      <c r="L468" s="1235" t="str">
        <f t="shared" ref="L468" si="42">IF(E468="","","IMPAGO")</f>
        <v>IMPAGO</v>
      </c>
      <c r="M468" s="1235" t="str">
        <f t="shared" ref="M468" si="43">IF(L468="IMPAGO","SIN O.C.","")</f>
        <v>SIN O.C.</v>
      </c>
      <c r="N468" s="1235" t="str">
        <f t="shared" ref="N468" si="44">IF(L468="IMPAGO","SIN FACT.","")</f>
        <v>SIN FACT.</v>
      </c>
    </row>
    <row r="469" spans="1:14" s="201" customFormat="1" x14ac:dyDescent="0.25">
      <c r="A469" s="302" t="s">
        <v>589</v>
      </c>
      <c r="B469" s="206">
        <v>41603</v>
      </c>
      <c r="C469" s="204" t="s">
        <v>585</v>
      </c>
      <c r="D469" s="202" t="s">
        <v>90</v>
      </c>
      <c r="E469" s="337">
        <v>10163566</v>
      </c>
      <c r="F469" s="202">
        <v>12144</v>
      </c>
      <c r="G469" s="202">
        <v>2704005</v>
      </c>
      <c r="H469" s="132" t="str">
        <f>IF(G469="","",VLOOKUP(G469,ARANCEL!$B$5:$D$121,2,FALSE))</f>
        <v>PROVISORIO</v>
      </c>
      <c r="I469" s="200"/>
      <c r="J469" s="202">
        <v>1</v>
      </c>
      <c r="K469" s="336">
        <f>IF(G469="","",VLOOKUP(G469,ARANCEL!$B$5:$D$121,3,FALSE)*J469)</f>
        <v>3250</v>
      </c>
      <c r="L469" s="1235" t="str">
        <f t="shared" ref="L469:L473" si="45">IF(E469="","","IMPAGO")</f>
        <v>IMPAGO</v>
      </c>
      <c r="M469" s="1235" t="str">
        <f t="shared" ref="M469:M473" si="46">IF(L469="IMPAGO","SIN O.C.","")</f>
        <v>SIN O.C.</v>
      </c>
      <c r="N469" s="1235" t="str">
        <f t="shared" ref="N469:N473" si="47">IF(L469="IMPAGO","SIN FACT.","")</f>
        <v>SIN FACT.</v>
      </c>
    </row>
    <row r="470" spans="1:14" s="236" customFormat="1" x14ac:dyDescent="0.25">
      <c r="A470" s="230" t="s">
        <v>390</v>
      </c>
      <c r="B470" s="231">
        <v>41694</v>
      </c>
      <c r="C470" s="232" t="s">
        <v>2338</v>
      </c>
      <c r="D470" s="230" t="s">
        <v>86</v>
      </c>
      <c r="E470" s="230">
        <v>10177686</v>
      </c>
      <c r="F470" s="230">
        <v>5737</v>
      </c>
      <c r="G470" s="230">
        <v>2704003</v>
      </c>
      <c r="H470" s="233" t="str">
        <f>IF(G470="","",VLOOKUP(G470,ARANCEL!$B$5:$D$121,2,FALSE))</f>
        <v xml:space="preserve">CORONA PERIFERICA CON PERNO MUÑON COLADO </v>
      </c>
      <c r="I470" s="234" t="s">
        <v>340</v>
      </c>
      <c r="J470" s="230">
        <v>1</v>
      </c>
      <c r="K470" s="235">
        <f>IF(G470="","",VLOOKUP(G470,ARANCEL!$B$5:$D$121,3,FALSE)*J470)</f>
        <v>32612</v>
      </c>
      <c r="L470" s="1276" t="str">
        <f t="shared" si="45"/>
        <v>IMPAGO</v>
      </c>
      <c r="M470" s="1276" t="str">
        <f t="shared" si="46"/>
        <v>SIN O.C.</v>
      </c>
      <c r="N470" s="1276" t="str">
        <f t="shared" si="47"/>
        <v>SIN FACT.</v>
      </c>
    </row>
    <row r="471" spans="1:14" x14ac:dyDescent="0.25">
      <c r="A471" s="119" t="s">
        <v>313</v>
      </c>
      <c r="B471" s="164">
        <v>41782</v>
      </c>
      <c r="C471" s="118" t="s">
        <v>1359</v>
      </c>
      <c r="D471" s="119" t="s">
        <v>3628</v>
      </c>
      <c r="E471" s="141">
        <v>10201917</v>
      </c>
      <c r="F471" s="119">
        <v>26394653</v>
      </c>
      <c r="G471" s="119">
        <v>2705003</v>
      </c>
      <c r="H471" s="120" t="str">
        <f>IF(G471="","",VLOOKUP(G471,ARANCEL!$B$5:$D$121,2,FALSE))</f>
        <v>INCRUSTACION ESTETICA (ART-GLASS O CERAMICA)</v>
      </c>
      <c r="I471" s="121"/>
      <c r="J471" s="119">
        <v>1</v>
      </c>
      <c r="K471" s="196">
        <f>IF(G471="","",VLOOKUP(G471,ARANCEL!$B$5:$D$121,3,FALSE)*J471)</f>
        <v>15676</v>
      </c>
      <c r="L471" s="1235" t="str">
        <f t="shared" si="45"/>
        <v>IMPAGO</v>
      </c>
      <c r="M471" s="1235" t="str">
        <f t="shared" si="46"/>
        <v>SIN O.C.</v>
      </c>
      <c r="N471" s="1235" t="str">
        <f t="shared" si="47"/>
        <v>SIN FACT.</v>
      </c>
    </row>
    <row r="472" spans="1:14" x14ac:dyDescent="0.25">
      <c r="A472" s="119" t="s">
        <v>305</v>
      </c>
      <c r="B472" s="164">
        <v>41746</v>
      </c>
      <c r="C472" s="118" t="s">
        <v>4118</v>
      </c>
      <c r="D472" s="119" t="s">
        <v>1987</v>
      </c>
      <c r="E472" s="141">
        <v>10190562</v>
      </c>
      <c r="F472" s="119">
        <v>11830</v>
      </c>
      <c r="G472" s="119">
        <v>2704005</v>
      </c>
      <c r="H472" s="120" t="str">
        <f>IF(G472="","",VLOOKUP(G472,ARANCEL!$B$5:$D$121,2,FALSE))</f>
        <v>PROVISORIO</v>
      </c>
      <c r="I472" s="121" t="s">
        <v>324</v>
      </c>
      <c r="J472" s="119">
        <v>1</v>
      </c>
      <c r="K472" s="196">
        <f>IF(G472="","",VLOOKUP(G472,ARANCEL!$B$5:$D$121,3,FALSE)*J472)</f>
        <v>3250</v>
      </c>
      <c r="L472" s="1235" t="str">
        <f t="shared" si="45"/>
        <v>IMPAGO</v>
      </c>
      <c r="M472" s="1235" t="str">
        <f t="shared" si="46"/>
        <v>SIN O.C.</v>
      </c>
      <c r="N472" s="1235" t="str">
        <f t="shared" si="47"/>
        <v>SIN FACT.</v>
      </c>
    </row>
    <row r="473" spans="1:14" x14ac:dyDescent="0.25">
      <c r="A473" s="119" t="s">
        <v>305</v>
      </c>
      <c r="B473" s="164">
        <v>41746</v>
      </c>
      <c r="C473" s="118" t="s">
        <v>4118</v>
      </c>
      <c r="D473" s="119" t="s">
        <v>1987</v>
      </c>
      <c r="E473" s="141">
        <v>10190562</v>
      </c>
      <c r="F473" s="119">
        <v>11830</v>
      </c>
      <c r="G473" s="119">
        <v>2704003</v>
      </c>
      <c r="H473" s="120" t="str">
        <f>IF(G473="","",VLOOKUP(G473,ARANCEL!$B$5:$D$121,2,FALSE))</f>
        <v xml:space="preserve">CORONA PERIFERICA CON PERNO MUÑON COLADO </v>
      </c>
      <c r="I473" s="121" t="s">
        <v>324</v>
      </c>
      <c r="J473" s="119">
        <v>1</v>
      </c>
      <c r="K473" s="196">
        <f>IF(G473="","",VLOOKUP(G473,ARANCEL!$B$5:$D$121,3,FALSE)*J473)</f>
        <v>32612</v>
      </c>
      <c r="L473" s="1235" t="str">
        <f t="shared" si="45"/>
        <v>IMPAGO</v>
      </c>
      <c r="M473" s="1235" t="str">
        <f t="shared" si="46"/>
        <v>SIN O.C.</v>
      </c>
      <c r="N473" s="1235" t="str">
        <f t="shared" si="47"/>
        <v>SIN FACT.</v>
      </c>
    </row>
    <row r="474" spans="1:14" x14ac:dyDescent="0.25">
      <c r="A474" s="119" t="s">
        <v>313</v>
      </c>
      <c r="B474" s="164">
        <v>41789</v>
      </c>
      <c r="C474" s="118" t="s">
        <v>4934</v>
      </c>
      <c r="D474" s="119" t="s">
        <v>4527</v>
      </c>
      <c r="E474" s="141">
        <v>10205250</v>
      </c>
      <c r="F474" s="119">
        <v>26390919</v>
      </c>
      <c r="G474" s="119">
        <v>2704005</v>
      </c>
      <c r="H474" s="120" t="str">
        <f>IF(G474="","",VLOOKUP(G474,ARANCEL!$B$5:$D$121,2,FALSE))</f>
        <v>PROVISORIO</v>
      </c>
      <c r="I474" s="121"/>
      <c r="J474" s="119">
        <v>3</v>
      </c>
      <c r="K474" s="196">
        <f>IF(G474="","",VLOOKUP(G474,ARANCEL!$B$5:$D$121,3,FALSE)*J474)</f>
        <v>9750</v>
      </c>
      <c r="L474" s="1235" t="str">
        <f>IF(E474="","","IMPAGO")</f>
        <v>IMPAGO</v>
      </c>
      <c r="M474" s="1235" t="str">
        <f>IF(L474="IMPAGO","SIN O.C.","")</f>
        <v>SIN O.C.</v>
      </c>
      <c r="N474" s="1235" t="str">
        <f>IF(L474="IMPAGO","SIN FACT.","")</f>
        <v>SIN FACT.</v>
      </c>
    </row>
    <row r="475" spans="1:14" s="382" customFormat="1" x14ac:dyDescent="0.25">
      <c r="A475" s="255" t="s">
        <v>313</v>
      </c>
      <c r="B475" s="256">
        <v>41844</v>
      </c>
      <c r="C475" s="118" t="s">
        <v>6050</v>
      </c>
      <c r="D475" s="119" t="s">
        <v>92</v>
      </c>
      <c r="E475" s="141">
        <v>10233534</v>
      </c>
      <c r="F475" s="119">
        <v>27605373</v>
      </c>
      <c r="G475" s="255">
        <v>2704003</v>
      </c>
      <c r="H475" s="120" t="str">
        <f>IF(G475="","",VLOOKUP(G475,ARANCEL!$B$5:$D$121,2,FALSE))</f>
        <v xml:space="preserve">CORONA PERIFERICA CON PERNO MUÑON COLADO </v>
      </c>
      <c r="I475" s="121"/>
      <c r="J475" s="119">
        <v>1</v>
      </c>
      <c r="K475" s="196">
        <f>IF(G475="","",VLOOKUP(G475,ARANCEL!$B$5:$D$121,3,FALSE)*J475)</f>
        <v>32612</v>
      </c>
      <c r="L475" s="1235" t="str">
        <f>IF(E475="","","IMPAGO")</f>
        <v>IMPAGO</v>
      </c>
      <c r="M475" s="1235" t="str">
        <f>IF(L475="IMPAGO","SIN O.C.","")</f>
        <v>SIN O.C.</v>
      </c>
      <c r="N475" s="1235" t="str">
        <f>IF(L475="IMPAGO","SIN FACT.","")</f>
        <v>SIN FACT.</v>
      </c>
    </row>
    <row r="476" spans="1:14" x14ac:dyDescent="0.25">
      <c r="A476" s="332"/>
      <c r="B476" s="332"/>
      <c r="C476" s="338"/>
      <c r="D476" s="332"/>
      <c r="E476" s="332"/>
      <c r="F476" s="332"/>
      <c r="G476" s="332"/>
      <c r="H476" s="332"/>
      <c r="I476" s="332"/>
      <c r="J476" s="332"/>
      <c r="K476" s="332"/>
      <c r="L476" s="1298"/>
      <c r="M476" s="1298"/>
      <c r="N476" s="1298"/>
    </row>
  </sheetData>
  <autoFilter ref="A5:N450">
    <sortState ref="A7:N449">
      <sortCondition ref="C5:C431"/>
    </sortState>
  </autoFilter>
  <customSheetViews>
    <customSheetView guid="{5A3E7664-B706-4E89-8FE4-5CD0E8149518}" scale="85" showAutoFilter="1">
      <pane ySplit="5" topLeftCell="A438" activePane="bottomLeft" state="frozen"/>
      <selection pane="bottomLeft" activeCell="A448" sqref="A448"/>
      <pageMargins left="0.7" right="0.7" top="0.75" bottom="0.75" header="0.3" footer="0.3"/>
      <pageSetup orientation="portrait" r:id="rId1"/>
      <autoFilter ref="A5:N450">
        <sortState ref="A7:N449">
          <sortCondition ref="C5:C431"/>
        </sortState>
      </autoFilter>
    </customSheetView>
    <customSheetView guid="{90887117-F10F-4BFC-8FBC-C977ABC07CFF}" scale="85" showAutoFilter="1">
      <pane ySplit="5" topLeftCell="A380" activePane="bottomLeft" state="frozen"/>
      <selection pane="bottomLeft" activeCell="A387" sqref="A387:D387"/>
      <pageMargins left="0.7" right="0.7" top="0.75" bottom="0.75" header="0.3" footer="0.3"/>
      <pageSetup orientation="portrait" r:id="rId2"/>
      <autoFilter ref="A5:N392">
        <sortState ref="A7:N387">
          <sortCondition ref="C5:C386"/>
        </sortState>
      </autoFilter>
    </customSheetView>
    <customSheetView guid="{384DA9C8-FFC1-4FC6-A1DF-01F043F9EA83}" showAutoFilter="1">
      <pane ySplit="5" topLeftCell="A21" activePane="bottomLeft" state="frozen"/>
      <selection pane="bottomLeft" activeCell="G28" sqref="G28"/>
      <pageMargins left="0.7" right="0.7" top="0.75" bottom="0.75" header="0.3" footer="0.3"/>
      <autoFilter ref="A5:R146">
        <sortState ref="A6:Q146">
          <sortCondition descending="1" ref="L5:L146"/>
        </sortState>
      </autoFilter>
    </customSheetView>
    <customSheetView guid="{88E733B4-D2A6-4E52-A803-6F54C59BA422}" showAutoFilter="1">
      <pane ySplit="5" topLeftCell="A30" activePane="bottomLeft" state="frozen"/>
      <selection pane="bottomLeft" activeCell="A36" sqref="A36:XFD36"/>
      <pageMargins left="0.7" right="0.7" top="0.75" bottom="0.75" header="0.3" footer="0.3"/>
      <pageSetup paperSize="9" orientation="portrait" r:id="rId3"/>
      <autoFilter ref="A5:R176">
        <sortState ref="A6:R176">
          <sortCondition descending="1" ref="L5:L176"/>
        </sortState>
      </autoFilter>
    </customSheetView>
    <customSheetView guid="{12FAB891-95C7-4FC6-A844-12DF1167D7D0}" showAutoFilter="1" topLeftCell="E1">
      <pane ySplit="5" topLeftCell="A175" activePane="bottomLeft" state="frozen"/>
      <selection pane="bottomLeft" activeCell="R187" sqref="R187"/>
      <pageMargins left="0.7" right="0.7" top="0.75" bottom="0.75" header="0.3" footer="0.3"/>
      <autoFilter ref="A5:R200">
        <sortState ref="A7:R262">
          <sortCondition ref="C5:C262"/>
        </sortState>
      </autoFilter>
    </customSheetView>
    <customSheetView guid="{5C5191FA-2E8D-43C8-B7A4-943B410B3C52}" scale="85" showAutoFilter="1">
      <pane ySplit="5" topLeftCell="A437" activePane="bottomLeft" state="frozen"/>
      <selection pane="bottomLeft" activeCell="A448" sqref="A448:XFD448"/>
      <pageMargins left="0.7" right="0.7" top="0.75" bottom="0.75" header="0.3" footer="0.3"/>
      <pageSetup orientation="portrait" r:id="rId4"/>
      <autoFilter ref="A5:N450">
        <sortState ref="A7:N449">
          <sortCondition ref="C5:C431"/>
        </sortState>
      </autoFilter>
    </customSheetView>
  </customSheetViews>
  <mergeCells count="7">
    <mergeCell ref="I452:J452"/>
    <mergeCell ref="A1:D3"/>
    <mergeCell ref="E1:F1"/>
    <mergeCell ref="E2:F3"/>
    <mergeCell ref="G2:G3"/>
    <mergeCell ref="H2:H3"/>
    <mergeCell ref="I2:I3"/>
  </mergeCells>
  <hyperlinks>
    <hyperlink ref="H2" r:id="rId5" display="valmonte@ccsl.cl"/>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056" r:id="rId9" name="Button 8">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2058" r:id="rId10" name="Button 10">
              <controlPr defaultSize="0" print="0" autoFill="0" autoPict="0" macro="[0]!Botón7_Haga_clic_en">
                <anchor moveWithCells="1" sizeWithCells="1">
                  <from>
                    <xdr:col>0</xdr:col>
                    <xdr:colOff>0</xdr:colOff>
                    <xdr:row>451</xdr:row>
                    <xdr:rowOff>0</xdr:rowOff>
                  </from>
                  <to>
                    <xdr:col>1</xdr:col>
                    <xdr:colOff>0</xdr:colOff>
                    <xdr:row>452</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tabColor theme="7" tint="-0.499984740745262"/>
  </sheetPr>
  <dimension ref="A1:AK1283"/>
  <sheetViews>
    <sheetView zoomScale="80" zoomScaleNormal="70" workbookViewId="0">
      <pane ySplit="5" topLeftCell="A6" activePane="bottomLeft" state="frozen"/>
      <selection pane="bottomLeft" activeCell="K1096" sqref="K1096"/>
    </sheetView>
  </sheetViews>
  <sheetFormatPr baseColWidth="10" defaultRowHeight="15" x14ac:dyDescent="0.25"/>
  <cols>
    <col min="1" max="1" width="34.85546875" style="7" customWidth="1"/>
    <col min="2" max="2" width="13.28515625" style="7" customWidth="1"/>
    <col min="3" max="3" width="26.7109375" style="7" customWidth="1"/>
    <col min="4" max="4" width="11.42578125" style="7" customWidth="1"/>
    <col min="5" max="5" width="13" style="7" customWidth="1"/>
    <col min="6" max="6" width="10.140625" style="7" customWidth="1"/>
    <col min="7" max="7" width="14.85546875" style="7" customWidth="1"/>
    <col min="8" max="8" width="50.85546875" style="7" customWidth="1"/>
    <col min="9" max="9" width="10.140625" style="7" customWidth="1"/>
    <col min="10" max="10" width="5.42578125" style="7" customWidth="1"/>
    <col min="11" max="11" width="11.7109375" style="7" customWidth="1"/>
    <col min="12" max="12" width="14.42578125" style="1232" customWidth="1"/>
    <col min="13" max="13" width="11.7109375" style="1232" customWidth="1"/>
    <col min="14" max="14" width="8" style="1232" customWidth="1"/>
    <col min="15" max="16384" width="11.42578125" style="7"/>
  </cols>
  <sheetData>
    <row r="1" spans="1:37" s="266" customFormat="1" ht="15" customHeight="1" x14ac:dyDescent="0.25">
      <c r="A1" s="1504"/>
      <c r="B1" s="1505"/>
      <c r="C1" s="1505"/>
      <c r="D1" s="1505"/>
      <c r="E1" s="1480" t="s">
        <v>39</v>
      </c>
      <c r="F1" s="1480"/>
      <c r="G1" s="265" t="s">
        <v>1</v>
      </c>
      <c r="H1" s="265" t="s">
        <v>2</v>
      </c>
      <c r="I1" s="459" t="s">
        <v>5675</v>
      </c>
      <c r="L1" s="1231"/>
      <c r="M1" s="1231"/>
      <c r="N1" s="1231"/>
      <c r="O1" s="7"/>
      <c r="P1" s="7"/>
      <c r="Q1" s="7"/>
      <c r="R1" s="7"/>
      <c r="S1" s="7"/>
      <c r="T1" s="7"/>
      <c r="U1" s="7"/>
      <c r="V1" s="7"/>
      <c r="W1" s="7"/>
      <c r="X1" s="7"/>
      <c r="Y1" s="7"/>
      <c r="Z1" s="7"/>
      <c r="AA1" s="7"/>
      <c r="AB1" s="7"/>
      <c r="AC1" s="7"/>
      <c r="AD1" s="7"/>
      <c r="AE1" s="7"/>
      <c r="AF1" s="7"/>
      <c r="AG1" s="7"/>
      <c r="AH1" s="7"/>
      <c r="AI1" s="7"/>
      <c r="AJ1" s="7"/>
    </row>
    <row r="2" spans="1:37" s="266" customFormat="1" ht="20.25" customHeight="1" x14ac:dyDescent="0.25">
      <c r="A2" s="1505"/>
      <c r="B2" s="1505"/>
      <c r="C2" s="1505"/>
      <c r="D2" s="1505"/>
      <c r="E2" s="1506" t="s">
        <v>5695</v>
      </c>
      <c r="F2" s="1482"/>
      <c r="G2" s="1485" t="s">
        <v>41</v>
      </c>
      <c r="H2" s="1532" t="s">
        <v>42</v>
      </c>
      <c r="I2" s="1485">
        <v>58673769</v>
      </c>
      <c r="L2" s="1231"/>
      <c r="M2" s="1231"/>
      <c r="N2" s="1231"/>
      <c r="O2" s="7"/>
      <c r="P2" s="7"/>
      <c r="Q2" s="7"/>
      <c r="R2" s="7"/>
      <c r="S2" s="7"/>
      <c r="T2" s="7"/>
      <c r="U2" s="7"/>
      <c r="V2" s="7"/>
      <c r="W2" s="7"/>
      <c r="X2" s="7"/>
      <c r="Y2" s="7"/>
      <c r="Z2" s="7"/>
      <c r="AA2" s="7"/>
      <c r="AB2" s="7"/>
      <c r="AC2" s="7"/>
      <c r="AD2" s="7"/>
      <c r="AE2" s="7"/>
      <c r="AF2" s="7"/>
      <c r="AG2" s="7"/>
      <c r="AH2" s="7"/>
      <c r="AI2" s="7"/>
      <c r="AJ2" s="7"/>
      <c r="AK2" s="3"/>
    </row>
    <row r="3" spans="1:37" s="266" customFormat="1" ht="10.5" customHeight="1" x14ac:dyDescent="0.25">
      <c r="A3" s="1505"/>
      <c r="B3" s="1505"/>
      <c r="C3" s="1505"/>
      <c r="D3" s="1505"/>
      <c r="E3" s="1483"/>
      <c r="F3" s="1484"/>
      <c r="G3" s="1486"/>
      <c r="H3" s="1533"/>
      <c r="I3" s="1486"/>
      <c r="L3" s="1231"/>
      <c r="M3" s="1231"/>
      <c r="N3" s="1231"/>
      <c r="O3" s="7"/>
      <c r="P3" s="7"/>
      <c r="Q3" s="7"/>
      <c r="R3" s="7"/>
      <c r="S3" s="7"/>
      <c r="T3" s="7"/>
      <c r="U3" s="7"/>
      <c r="V3" s="7"/>
      <c r="W3" s="7"/>
      <c r="X3" s="7"/>
      <c r="Y3" s="7"/>
      <c r="Z3" s="7"/>
      <c r="AA3" s="7"/>
      <c r="AB3" s="7"/>
      <c r="AC3" s="7"/>
      <c r="AD3" s="7"/>
      <c r="AE3" s="7"/>
      <c r="AF3" s="7"/>
      <c r="AG3" s="7"/>
      <c r="AH3" s="7"/>
      <c r="AI3" s="7"/>
      <c r="AJ3" s="7"/>
      <c r="AK3" s="4"/>
    </row>
    <row r="4" spans="1:37" s="266" customFormat="1" ht="15" customHeight="1" x14ac:dyDescent="0.25">
      <c r="C4" s="268"/>
      <c r="L4" s="1231"/>
      <c r="M4" s="1231"/>
      <c r="N4" s="1231"/>
      <c r="O4" s="7"/>
      <c r="P4" s="7"/>
      <c r="Q4" s="7"/>
      <c r="R4" s="7"/>
      <c r="S4" s="7"/>
      <c r="T4" s="7"/>
      <c r="U4" s="7"/>
      <c r="V4" s="7"/>
      <c r="W4" s="7"/>
      <c r="X4" s="7"/>
      <c r="Y4" s="7"/>
      <c r="Z4" s="7"/>
      <c r="AA4" s="7"/>
      <c r="AB4" s="7"/>
      <c r="AC4" s="7"/>
      <c r="AD4" s="7"/>
      <c r="AE4" s="7"/>
      <c r="AF4" s="7"/>
      <c r="AG4" s="7"/>
      <c r="AH4" s="7"/>
      <c r="AI4" s="7"/>
      <c r="AJ4" s="7"/>
    </row>
    <row r="5" spans="1:37" s="266" customFormat="1" ht="30.75" customHeight="1" x14ac:dyDescent="0.25">
      <c r="A5" s="1" t="s">
        <v>4</v>
      </c>
      <c r="B5" s="2" t="s">
        <v>5</v>
      </c>
      <c r="C5" s="2" t="s">
        <v>6</v>
      </c>
      <c r="D5" s="2" t="s">
        <v>7</v>
      </c>
      <c r="E5" s="2" t="s">
        <v>8</v>
      </c>
      <c r="F5" s="2" t="s">
        <v>9</v>
      </c>
      <c r="G5" s="1" t="s">
        <v>10</v>
      </c>
      <c r="H5" s="2" t="s">
        <v>11</v>
      </c>
      <c r="I5" s="2" t="s">
        <v>12</v>
      </c>
      <c r="J5" s="2" t="s">
        <v>13</v>
      </c>
      <c r="K5" s="2" t="s">
        <v>14</v>
      </c>
      <c r="L5" s="1233" t="s">
        <v>549</v>
      </c>
      <c r="M5" s="1233" t="s">
        <v>550</v>
      </c>
      <c r="N5" s="1234" t="s">
        <v>548</v>
      </c>
      <c r="O5" s="7"/>
      <c r="P5" s="7"/>
      <c r="Q5" s="7"/>
      <c r="R5" s="7"/>
      <c r="S5" s="7"/>
      <c r="T5" s="7"/>
      <c r="U5" s="7"/>
      <c r="V5" s="7"/>
      <c r="W5" s="7"/>
      <c r="X5" s="7"/>
      <c r="Y5" s="7"/>
      <c r="Z5" s="7"/>
      <c r="AA5" s="7"/>
      <c r="AB5" s="7"/>
      <c r="AC5" s="7"/>
      <c r="AD5" s="7"/>
      <c r="AE5" s="7"/>
      <c r="AF5" s="7"/>
      <c r="AG5" s="7"/>
      <c r="AH5" s="7"/>
      <c r="AI5" s="7"/>
      <c r="AJ5" s="7"/>
    </row>
    <row r="6" spans="1:37" x14ac:dyDescent="0.25">
      <c r="A6" s="119" t="s">
        <v>305</v>
      </c>
      <c r="B6" s="164">
        <v>41719</v>
      </c>
      <c r="C6" s="118" t="s">
        <v>3468</v>
      </c>
      <c r="D6" s="119" t="s">
        <v>1446</v>
      </c>
      <c r="E6" s="162">
        <v>10184060</v>
      </c>
      <c r="F6" s="119">
        <v>25061296</v>
      </c>
      <c r="G6" s="119">
        <v>2704005</v>
      </c>
      <c r="H6" s="120" t="str">
        <f>IF(G6="","",VLOOKUP(G6,ARANCEL!$B$5:$D$121,2,FALSE))</f>
        <v>PROVISORIO</v>
      </c>
      <c r="I6" s="121" t="s">
        <v>309</v>
      </c>
      <c r="J6" s="119">
        <v>1</v>
      </c>
      <c r="K6" s="122">
        <f>IF(G6="","",VLOOKUP(G6,ARANCEL!$B$5:$D$121,3,FALSE)*J6)</f>
        <v>3250</v>
      </c>
      <c r="L6" s="1229" t="s">
        <v>3058</v>
      </c>
      <c r="M6" s="1229">
        <v>4500225650</v>
      </c>
      <c r="N6" s="1229">
        <v>8936</v>
      </c>
    </row>
    <row r="7" spans="1:37" x14ac:dyDescent="0.25">
      <c r="A7" s="119" t="s">
        <v>305</v>
      </c>
      <c r="B7" s="164">
        <v>41719</v>
      </c>
      <c r="C7" s="118" t="s">
        <v>3468</v>
      </c>
      <c r="D7" s="119" t="s">
        <v>1446</v>
      </c>
      <c r="E7" s="162">
        <v>10184060</v>
      </c>
      <c r="F7" s="119">
        <v>25061296</v>
      </c>
      <c r="G7" s="119">
        <v>2704003</v>
      </c>
      <c r="H7" s="120" t="str">
        <f>IF(G7="","",VLOOKUP(G7,ARANCEL!$B$5:$D$121,2,FALSE))</f>
        <v xml:space="preserve">CORONA PERIFERICA CON PERNO MUÑON COLADO </v>
      </c>
      <c r="I7" s="121" t="s">
        <v>324</v>
      </c>
      <c r="J7" s="119">
        <v>1</v>
      </c>
      <c r="K7" s="122">
        <f>IF(G7="","",VLOOKUP(G7,ARANCEL!$B$5:$D$121,3,FALSE)*J7)</f>
        <v>32612</v>
      </c>
      <c r="L7" s="1229" t="s">
        <v>3058</v>
      </c>
      <c r="M7" s="1229">
        <v>4500225649</v>
      </c>
      <c r="N7" s="1229">
        <v>8934</v>
      </c>
    </row>
    <row r="8" spans="1:37" x14ac:dyDescent="0.25">
      <c r="A8" s="119" t="s">
        <v>305</v>
      </c>
      <c r="B8" s="164">
        <v>41803</v>
      </c>
      <c r="C8" s="118" t="s">
        <v>5131</v>
      </c>
      <c r="D8" s="119" t="s">
        <v>101</v>
      </c>
      <c r="E8" s="162">
        <v>10209938</v>
      </c>
      <c r="F8" s="119">
        <v>26454168</v>
      </c>
      <c r="G8" s="119">
        <v>2705003</v>
      </c>
      <c r="H8" s="120" t="str">
        <f>IF(G8="","",VLOOKUP(G8,ARANCEL!$B$5:$D$121,2,FALSE))</f>
        <v>INCRUSTACION ESTETICA (ART-GLASS O CERAMICA)</v>
      </c>
      <c r="I8" s="121" t="s">
        <v>317</v>
      </c>
      <c r="J8" s="119">
        <v>1</v>
      </c>
      <c r="K8" s="122">
        <f>IF(G8="","",VLOOKUP(G8,ARANCEL!$B$5:$D$121,3,FALSE)*J8)</f>
        <v>15676</v>
      </c>
      <c r="L8" s="1229" t="s">
        <v>5742</v>
      </c>
      <c r="M8" s="1229">
        <v>4500239379</v>
      </c>
      <c r="N8" s="1229" t="s">
        <v>5751</v>
      </c>
    </row>
    <row r="9" spans="1:37" x14ac:dyDescent="0.25">
      <c r="A9" s="119" t="s">
        <v>305</v>
      </c>
      <c r="B9" s="164">
        <v>42026</v>
      </c>
      <c r="C9" s="118" t="s">
        <v>9663</v>
      </c>
      <c r="D9" s="119" t="s">
        <v>71</v>
      </c>
      <c r="E9" s="162">
        <v>10311768</v>
      </c>
      <c r="F9" s="119">
        <v>29793356</v>
      </c>
      <c r="G9" s="119">
        <v>2707001</v>
      </c>
      <c r="H9" s="120" t="str">
        <f>IF(G9="","",VLOOKUP(G9,ARANCEL!$B$5:$D$121,2,FALSE))</f>
        <v xml:space="preserve">PLANO DE RELAJACION </v>
      </c>
      <c r="I9" s="121" t="s">
        <v>306</v>
      </c>
      <c r="J9" s="119">
        <v>1</v>
      </c>
      <c r="K9" s="122">
        <f>IF(G9="","",VLOOKUP(G9,ARANCEL!$B$5:$D$121,3,FALSE)*J9)</f>
        <v>9221</v>
      </c>
      <c r="L9" s="1235" t="str">
        <f>IF(E9="","","IMPAGO")</f>
        <v>IMPAGO</v>
      </c>
      <c r="M9" s="1235" t="str">
        <f>IF(L9="IMPAGO","SIN O.C.","")</f>
        <v>SIN O.C.</v>
      </c>
      <c r="N9" s="1235" t="str">
        <f>IF(L9="IMPAGO","SIN FACT.","")</f>
        <v>SIN FACT.</v>
      </c>
    </row>
    <row r="10" spans="1:37" x14ac:dyDescent="0.25">
      <c r="A10" s="119" t="s">
        <v>313</v>
      </c>
      <c r="B10" s="164">
        <v>42009</v>
      </c>
      <c r="C10" s="118" t="s">
        <v>9313</v>
      </c>
      <c r="D10" s="119" t="s">
        <v>99</v>
      </c>
      <c r="E10" s="162">
        <v>10305468</v>
      </c>
      <c r="F10" s="119">
        <v>30238203</v>
      </c>
      <c r="G10" s="119">
        <v>2704013</v>
      </c>
      <c r="H10" s="120" t="str">
        <f>IF(G10="","",VLOOKUP(G10,ARANCEL!$B$5:$D$121,2,FALSE))</f>
        <v>PROVISORIO (POR PIEZA)</v>
      </c>
      <c r="I10" s="121"/>
      <c r="J10" s="119">
        <v>4</v>
      </c>
      <c r="K10" s="122">
        <f>IF(G10="","",VLOOKUP(G10,ARANCEL!$B$5:$D$121,3,FALSE)*J10)</f>
        <v>13000</v>
      </c>
      <c r="L10" s="1235" t="str">
        <f>IF(E10="","","IMPAGO")</f>
        <v>IMPAGO</v>
      </c>
      <c r="M10" s="1235" t="str">
        <f>IF(L10="IMPAGO","SIN O.C.","")</f>
        <v>SIN O.C.</v>
      </c>
      <c r="N10" s="1235" t="str">
        <f>IF(L10="IMPAGO","SIN FACT.","")</f>
        <v>SIN FACT.</v>
      </c>
    </row>
    <row r="11" spans="1:37" x14ac:dyDescent="0.25">
      <c r="A11" s="119" t="s">
        <v>313</v>
      </c>
      <c r="B11" s="164">
        <v>42009</v>
      </c>
      <c r="C11" s="118" t="s">
        <v>9313</v>
      </c>
      <c r="D11" s="119" t="s">
        <v>99</v>
      </c>
      <c r="E11" s="162">
        <v>10305468</v>
      </c>
      <c r="F11" s="119">
        <v>30238203</v>
      </c>
      <c r="G11" s="119">
        <v>2704008</v>
      </c>
      <c r="H11" s="120" t="str">
        <f>IF(G11="","",VLOOKUP(G11,ARANCEL!$B$5:$D$121,2,FALSE))</f>
        <v>PILAR, INSERCION O PUNTO DE APOYO CON PERNO MUÑON</v>
      </c>
      <c r="I11" s="121"/>
      <c r="J11" s="119">
        <v>2</v>
      </c>
      <c r="K11" s="122">
        <f>IF(G11="","",VLOOKUP(G11,ARANCEL!$B$5:$D$121,3,FALSE)*J11)</f>
        <v>65224</v>
      </c>
      <c r="L11" s="1235" t="str">
        <f>IF(E11="","","IMPAGO")</f>
        <v>IMPAGO</v>
      </c>
      <c r="M11" s="1235" t="str">
        <f>IF(L11="IMPAGO","SIN O.C.","")</f>
        <v>SIN O.C.</v>
      </c>
      <c r="N11" s="1235" t="str">
        <f>IF(L11="IMPAGO","SIN FACT.","")</f>
        <v>SIN FACT.</v>
      </c>
    </row>
    <row r="12" spans="1:37" x14ac:dyDescent="0.25">
      <c r="A12" s="119" t="s">
        <v>313</v>
      </c>
      <c r="B12" s="164">
        <v>42009</v>
      </c>
      <c r="C12" s="118" t="s">
        <v>9313</v>
      </c>
      <c r="D12" s="119" t="s">
        <v>99</v>
      </c>
      <c r="E12" s="162">
        <v>10305468</v>
      </c>
      <c r="F12" s="119">
        <v>30238203</v>
      </c>
      <c r="G12" s="119">
        <v>2704012</v>
      </c>
      <c r="H12" s="120" t="str">
        <f>IF(G12="","",VLOOKUP(G12,ARANCEL!$B$5:$D$121,2,FALSE))</f>
        <v xml:space="preserve">INTERMEDIARIO O PONTICO </v>
      </c>
      <c r="I12" s="121"/>
      <c r="J12" s="119">
        <v>2</v>
      </c>
      <c r="K12" s="122">
        <f>IF(G12="","",VLOOKUP(G12,ARANCEL!$B$5:$D$121,3,FALSE)*J12)</f>
        <v>50244</v>
      </c>
      <c r="L12" s="1235" t="str">
        <f>IF(E12="","","IMPAGO")</f>
        <v>IMPAGO</v>
      </c>
      <c r="M12" s="1235" t="str">
        <f>IF(L12="IMPAGO","SIN O.C.","")</f>
        <v>SIN O.C.</v>
      </c>
      <c r="N12" s="1235" t="str">
        <f>IF(L12="IMPAGO","SIN FACT.","")</f>
        <v>SIN FACT.</v>
      </c>
    </row>
    <row r="13" spans="1:37" x14ac:dyDescent="0.25">
      <c r="A13" s="119" t="s">
        <v>305</v>
      </c>
      <c r="B13" s="164">
        <v>41719</v>
      </c>
      <c r="C13" s="118" t="s">
        <v>3492</v>
      </c>
      <c r="D13" s="119" t="s">
        <v>2420</v>
      </c>
      <c r="E13" s="162">
        <v>10182458</v>
      </c>
      <c r="F13" s="119">
        <v>25487725</v>
      </c>
      <c r="G13" s="119">
        <v>2704005</v>
      </c>
      <c r="H13" s="120" t="str">
        <f>IF(G13="","",VLOOKUP(G13,ARANCEL!$B$5:$D$121,2,FALSE))</f>
        <v>PROVISORIO</v>
      </c>
      <c r="I13" s="121" t="s">
        <v>309</v>
      </c>
      <c r="J13" s="119">
        <v>1</v>
      </c>
      <c r="K13" s="122">
        <f>IF(G13="","",VLOOKUP(G13,ARANCEL!$B$5:$D$121,3,FALSE)*J13)</f>
        <v>3250</v>
      </c>
      <c r="L13" s="1229" t="s">
        <v>3058</v>
      </c>
      <c r="M13" s="1229">
        <v>4500225650</v>
      </c>
      <c r="N13" s="1229">
        <v>8936</v>
      </c>
    </row>
    <row r="14" spans="1:37" x14ac:dyDescent="0.25">
      <c r="A14" s="119" t="s">
        <v>305</v>
      </c>
      <c r="B14" s="164">
        <v>41719</v>
      </c>
      <c r="C14" s="118" t="s">
        <v>3492</v>
      </c>
      <c r="D14" s="119" t="s">
        <v>2420</v>
      </c>
      <c r="E14" s="162">
        <v>10182458</v>
      </c>
      <c r="F14" s="119">
        <v>25487725</v>
      </c>
      <c r="G14" s="119">
        <v>2704002</v>
      </c>
      <c r="H14" s="120" t="str">
        <f>IF(G14="","",VLOOKUP(G14,ARANCEL!$B$5:$D$121,2,FALSE))</f>
        <v xml:space="preserve">CORONA PERIFERICA </v>
      </c>
      <c r="I14" s="121" t="s">
        <v>309</v>
      </c>
      <c r="J14" s="119">
        <v>1</v>
      </c>
      <c r="K14" s="122">
        <f>IF(G14="","",VLOOKUP(G14,ARANCEL!$B$5:$D$121,3,FALSE)*J14)</f>
        <v>25865</v>
      </c>
      <c r="L14" s="1229" t="s">
        <v>3058</v>
      </c>
      <c r="M14" s="1229">
        <v>4500225649</v>
      </c>
      <c r="N14" s="1229">
        <v>8934</v>
      </c>
    </row>
    <row r="15" spans="1:37" x14ac:dyDescent="0.25">
      <c r="A15" s="119" t="s">
        <v>305</v>
      </c>
      <c r="B15" s="164">
        <v>41660</v>
      </c>
      <c r="C15" s="118" t="s">
        <v>2408</v>
      </c>
      <c r="D15" s="119" t="s">
        <v>99</v>
      </c>
      <c r="E15" s="162">
        <v>10170278</v>
      </c>
      <c r="F15" s="119">
        <v>24725917</v>
      </c>
      <c r="G15" s="119">
        <v>2704012</v>
      </c>
      <c r="H15" s="120" t="str">
        <f>IF(G15="","",VLOOKUP(G15,ARANCEL!$B$5:$D$121,2,FALSE))</f>
        <v xml:space="preserve">INTERMEDIARIO O PONTICO </v>
      </c>
      <c r="I15" s="121" t="s">
        <v>765</v>
      </c>
      <c r="J15" s="119">
        <v>2</v>
      </c>
      <c r="K15" s="122">
        <f>IF(G15="","",VLOOKUP(G15,ARANCEL!$B$5:$D$121,3,FALSE)*J15)</f>
        <v>50244</v>
      </c>
      <c r="L15" s="1229" t="s">
        <v>2842</v>
      </c>
      <c r="M15" s="1229">
        <v>4500216211</v>
      </c>
      <c r="N15" s="1229">
        <v>8393</v>
      </c>
    </row>
    <row r="16" spans="1:37" x14ac:dyDescent="0.25">
      <c r="A16" s="119" t="s">
        <v>305</v>
      </c>
      <c r="B16" s="164">
        <v>41660</v>
      </c>
      <c r="C16" s="118" t="s">
        <v>2408</v>
      </c>
      <c r="D16" s="119" t="s">
        <v>99</v>
      </c>
      <c r="E16" s="162">
        <v>10170278</v>
      </c>
      <c r="F16" s="119">
        <v>24725917</v>
      </c>
      <c r="G16" s="119">
        <v>2704008</v>
      </c>
      <c r="H16" s="120" t="str">
        <f>IF(G16="","",VLOOKUP(G16,ARANCEL!$B$5:$D$121,2,FALSE))</f>
        <v>PILAR, INSERCION O PUNTO DE APOYO CON PERNO MUÑON</v>
      </c>
      <c r="I16" s="121" t="s">
        <v>3029</v>
      </c>
      <c r="J16" s="119">
        <v>4</v>
      </c>
      <c r="K16" s="122">
        <f>IF(G16="","",VLOOKUP(G16,ARANCEL!$B$5:$D$121,3,FALSE)*J16)</f>
        <v>130448</v>
      </c>
      <c r="L16" s="1229" t="s">
        <v>2842</v>
      </c>
      <c r="M16" s="1229">
        <v>4500216211</v>
      </c>
      <c r="N16" s="1229">
        <v>8393</v>
      </c>
    </row>
    <row r="17" spans="1:14" x14ac:dyDescent="0.25">
      <c r="A17" s="119" t="s">
        <v>305</v>
      </c>
      <c r="B17" s="164">
        <v>41660</v>
      </c>
      <c r="C17" s="118" t="s">
        <v>2408</v>
      </c>
      <c r="D17" s="119" t="s">
        <v>99</v>
      </c>
      <c r="E17" s="162">
        <v>10170278</v>
      </c>
      <c r="F17" s="119">
        <v>24725917</v>
      </c>
      <c r="G17" s="119">
        <v>2704013</v>
      </c>
      <c r="H17" s="120" t="str">
        <f>IF(G17="","",VLOOKUP(G17,ARANCEL!$B$5:$D$121,2,FALSE))</f>
        <v>PROVISORIO (POR PIEZA)</v>
      </c>
      <c r="I17" s="121" t="s">
        <v>730</v>
      </c>
      <c r="J17" s="119">
        <v>6</v>
      </c>
      <c r="K17" s="122">
        <f>IF(G17="","",VLOOKUP(G17,ARANCEL!$B$5:$D$121,3,FALSE)*J17)</f>
        <v>19500</v>
      </c>
      <c r="L17" s="1229" t="s">
        <v>2842</v>
      </c>
      <c r="M17" s="1229">
        <v>4500216211</v>
      </c>
      <c r="N17" s="1229">
        <v>8393</v>
      </c>
    </row>
    <row r="18" spans="1:14" x14ac:dyDescent="0.25">
      <c r="A18" s="119" t="s">
        <v>305</v>
      </c>
      <c r="B18" s="164">
        <v>41962</v>
      </c>
      <c r="C18" s="118" t="s">
        <v>8525</v>
      </c>
      <c r="D18" s="119" t="s">
        <v>99</v>
      </c>
      <c r="E18" s="162">
        <v>10282069</v>
      </c>
      <c r="F18" s="119">
        <v>29609521</v>
      </c>
      <c r="G18" s="119">
        <v>2704005</v>
      </c>
      <c r="H18" s="120" t="str">
        <f>IF(G18="","",VLOOKUP(G18,ARANCEL!$B$5:$D$121,2,FALSE))</f>
        <v>PROVISORIO</v>
      </c>
      <c r="I18" s="121" t="s">
        <v>1187</v>
      </c>
      <c r="J18" s="119">
        <v>3</v>
      </c>
      <c r="K18" s="122">
        <f>IF(G18="","",VLOOKUP(G18,ARANCEL!$B$5:$D$121,3,FALSE)*J18)</f>
        <v>9750</v>
      </c>
      <c r="L18" s="1235" t="str">
        <f>IF(E18="","","IMPAGO")</f>
        <v>IMPAGO</v>
      </c>
      <c r="M18" s="1235" t="str">
        <f>IF(L18="IMPAGO","SIN O.C.","")</f>
        <v>SIN O.C.</v>
      </c>
      <c r="N18" s="1235" t="str">
        <f>IF(L18="IMPAGO","SIN FACT.","")</f>
        <v>SIN FACT.</v>
      </c>
    </row>
    <row r="19" spans="1:14" x14ac:dyDescent="0.25">
      <c r="A19" s="119" t="s">
        <v>305</v>
      </c>
      <c r="B19" s="164">
        <v>41962</v>
      </c>
      <c r="C19" s="118" t="s">
        <v>8525</v>
      </c>
      <c r="D19" s="119" t="s">
        <v>99</v>
      </c>
      <c r="E19" s="162">
        <v>10282069</v>
      </c>
      <c r="F19" s="119">
        <v>29609521</v>
      </c>
      <c r="G19" s="119">
        <v>2704002</v>
      </c>
      <c r="H19" s="120" t="str">
        <f>IF(G19="","",VLOOKUP(G19,ARANCEL!$B$5:$D$121,2,FALSE))</f>
        <v xml:space="preserve">CORONA PERIFERICA </v>
      </c>
      <c r="I19" s="121" t="s">
        <v>1428</v>
      </c>
      <c r="J19" s="119">
        <v>2</v>
      </c>
      <c r="K19" s="122">
        <f>IF(G19="","",VLOOKUP(G19,ARANCEL!$B$5:$D$121,3,FALSE)*J19)</f>
        <v>51730</v>
      </c>
      <c r="L19" s="1235" t="str">
        <f>IF(E19="","","IMPAGO")</f>
        <v>IMPAGO</v>
      </c>
      <c r="M19" s="1235" t="str">
        <f>IF(L19="IMPAGO","SIN O.C.","")</f>
        <v>SIN O.C.</v>
      </c>
      <c r="N19" s="1235" t="str">
        <f>IF(L19="IMPAGO","SIN FACT.","")</f>
        <v>SIN FACT.</v>
      </c>
    </row>
    <row r="20" spans="1:14" x14ac:dyDescent="0.25">
      <c r="A20" s="119" t="s">
        <v>305</v>
      </c>
      <c r="B20" s="164">
        <v>41962</v>
      </c>
      <c r="C20" s="118" t="s">
        <v>8525</v>
      </c>
      <c r="D20" s="119" t="s">
        <v>99</v>
      </c>
      <c r="E20" s="162">
        <v>10282069</v>
      </c>
      <c r="F20" s="119">
        <v>29609521</v>
      </c>
      <c r="G20" s="119">
        <v>2704012</v>
      </c>
      <c r="H20" s="120" t="str">
        <f>IF(G20="","",VLOOKUP(G20,ARANCEL!$B$5:$D$121,2,FALSE))</f>
        <v xml:space="preserve">INTERMEDIARIO O PONTICO </v>
      </c>
      <c r="I20" s="121" t="s">
        <v>326</v>
      </c>
      <c r="J20" s="119">
        <v>1</v>
      </c>
      <c r="K20" s="122">
        <f>IF(G20="","",VLOOKUP(G20,ARANCEL!$B$5:$D$121,3,FALSE)*J20)</f>
        <v>25122</v>
      </c>
      <c r="L20" s="1235" t="str">
        <f>IF(E20="","","IMPAGO")</f>
        <v>IMPAGO</v>
      </c>
      <c r="M20" s="1235" t="str">
        <f>IF(L20="IMPAGO","SIN O.C.","")</f>
        <v>SIN O.C.</v>
      </c>
      <c r="N20" s="1235" t="str">
        <f>IF(L20="IMPAGO","SIN FACT.","")</f>
        <v>SIN FACT.</v>
      </c>
    </row>
    <row r="21" spans="1:14" x14ac:dyDescent="0.25">
      <c r="A21" s="119" t="s">
        <v>305</v>
      </c>
      <c r="B21" s="164">
        <v>41781</v>
      </c>
      <c r="C21" s="118" t="s">
        <v>4723</v>
      </c>
      <c r="D21" s="119" t="s">
        <v>99</v>
      </c>
      <c r="E21" s="162">
        <v>10201105</v>
      </c>
      <c r="F21" s="119">
        <v>26626588</v>
      </c>
      <c r="G21" s="119">
        <v>2704005</v>
      </c>
      <c r="H21" s="120" t="str">
        <f>IF(G21="","",VLOOKUP(G21,ARANCEL!$B$5:$D$121,2,FALSE))</f>
        <v>PROVISORIO</v>
      </c>
      <c r="I21" s="121" t="s">
        <v>326</v>
      </c>
      <c r="J21" s="119">
        <v>1</v>
      </c>
      <c r="K21" s="122">
        <f>IF(G21="","",VLOOKUP(G21,ARANCEL!$B$5:$D$121,3,FALSE)*J21)</f>
        <v>3250</v>
      </c>
      <c r="L21" s="1229" t="s">
        <v>6017</v>
      </c>
      <c r="M21" s="1229">
        <v>4500243565</v>
      </c>
      <c r="N21" s="1229">
        <v>9787</v>
      </c>
    </row>
    <row r="22" spans="1:14" x14ac:dyDescent="0.25">
      <c r="A22" s="119" t="s">
        <v>305</v>
      </c>
      <c r="B22" s="164">
        <v>41781</v>
      </c>
      <c r="C22" s="118" t="s">
        <v>4723</v>
      </c>
      <c r="D22" s="119" t="s">
        <v>99</v>
      </c>
      <c r="E22" s="162">
        <v>10201105</v>
      </c>
      <c r="F22" s="119">
        <v>26626588</v>
      </c>
      <c r="G22" s="119">
        <v>2704003</v>
      </c>
      <c r="H22" s="120" t="str">
        <f>IF(G22="","",VLOOKUP(G22,ARANCEL!$B$5:$D$121,2,FALSE))</f>
        <v xml:space="preserve">CORONA PERIFERICA CON PERNO MUÑON COLADO </v>
      </c>
      <c r="I22" s="121" t="s">
        <v>326</v>
      </c>
      <c r="J22" s="119">
        <v>1</v>
      </c>
      <c r="K22" s="122">
        <f>IF(G22="","",VLOOKUP(G22,ARANCEL!$B$5:$D$121,3,FALSE)*J22)</f>
        <v>32612</v>
      </c>
      <c r="L22" s="1229" t="s">
        <v>6017</v>
      </c>
      <c r="M22" s="1229">
        <v>4500243565</v>
      </c>
      <c r="N22" s="1229">
        <v>9787</v>
      </c>
    </row>
    <row r="23" spans="1:14" x14ac:dyDescent="0.25">
      <c r="A23" s="119" t="s">
        <v>313</v>
      </c>
      <c r="B23" s="164">
        <v>41659</v>
      </c>
      <c r="C23" s="118" t="s">
        <v>2418</v>
      </c>
      <c r="D23" s="119" t="s">
        <v>100</v>
      </c>
      <c r="E23" s="162">
        <v>10169832</v>
      </c>
      <c r="F23" s="119">
        <v>24655925</v>
      </c>
      <c r="G23" s="119">
        <v>2707001</v>
      </c>
      <c r="H23" s="120" t="str">
        <f>IF(G23="","",VLOOKUP(G23,ARANCEL!$B$5:$D$121,2,FALSE))</f>
        <v xml:space="preserve">PLANO DE RELAJACION </v>
      </c>
      <c r="I23" s="121"/>
      <c r="J23" s="119">
        <v>1</v>
      </c>
      <c r="K23" s="122">
        <f>IF(G23="","",VLOOKUP(G23,ARANCEL!$B$5:$D$121,3,FALSE)*J23)</f>
        <v>9221</v>
      </c>
      <c r="L23" s="1229" t="s">
        <v>2842</v>
      </c>
      <c r="M23" s="1229">
        <v>4500216210</v>
      </c>
      <c r="N23" s="1229">
        <v>8392</v>
      </c>
    </row>
    <row r="24" spans="1:14" x14ac:dyDescent="0.25">
      <c r="A24" s="119" t="s">
        <v>305</v>
      </c>
      <c r="B24" s="164">
        <v>41668</v>
      </c>
      <c r="C24" s="118" t="s">
        <v>2406</v>
      </c>
      <c r="D24" s="119" t="s">
        <v>100</v>
      </c>
      <c r="E24" s="162">
        <v>10170572</v>
      </c>
      <c r="F24" s="119">
        <v>22660100</v>
      </c>
      <c r="G24" s="119">
        <v>2705003</v>
      </c>
      <c r="H24" s="120" t="str">
        <f>IF(G24="","",VLOOKUP(G24,ARANCEL!$B$5:$D$121,2,FALSE))</f>
        <v>INCRUSTACION ESTETICA (ART-GLASS O CERAMICA)</v>
      </c>
      <c r="I24" s="121" t="s">
        <v>322</v>
      </c>
      <c r="J24" s="119">
        <v>1</v>
      </c>
      <c r="K24" s="122">
        <f>IF(G24="","",VLOOKUP(G24,ARANCEL!$B$5:$D$121,3,FALSE)*J24)</f>
        <v>15676</v>
      </c>
      <c r="L24" s="1229" t="s">
        <v>2842</v>
      </c>
      <c r="M24" s="1229">
        <v>4500216211</v>
      </c>
      <c r="N24" s="1229">
        <v>8393</v>
      </c>
    </row>
    <row r="25" spans="1:14" x14ac:dyDescent="0.25">
      <c r="A25" s="119" t="s">
        <v>305</v>
      </c>
      <c r="B25" s="164">
        <v>41670</v>
      </c>
      <c r="C25" s="118" t="s">
        <v>2406</v>
      </c>
      <c r="D25" s="119" t="s">
        <v>100</v>
      </c>
      <c r="E25" s="162">
        <v>10170572</v>
      </c>
      <c r="F25" s="119">
        <v>22660100</v>
      </c>
      <c r="G25" s="119">
        <v>2704005</v>
      </c>
      <c r="H25" s="120" t="str">
        <f>IF(G25="","",VLOOKUP(G25,ARANCEL!$B$5:$D$121,2,FALSE))</f>
        <v>PROVISORIO</v>
      </c>
      <c r="I25" s="121" t="s">
        <v>317</v>
      </c>
      <c r="J25" s="119">
        <v>1</v>
      </c>
      <c r="K25" s="122">
        <f>IF(G25="","",VLOOKUP(G25,ARANCEL!$B$5:$D$121,3,FALSE)*J25)</f>
        <v>3250</v>
      </c>
      <c r="L25" s="1229" t="s">
        <v>2842</v>
      </c>
      <c r="M25" s="1229">
        <v>4500216211</v>
      </c>
      <c r="N25" s="1229">
        <v>8393</v>
      </c>
    </row>
    <row r="26" spans="1:14" x14ac:dyDescent="0.25">
      <c r="A26" s="119" t="s">
        <v>305</v>
      </c>
      <c r="B26" s="164">
        <v>41691</v>
      </c>
      <c r="C26" s="118" t="s">
        <v>2406</v>
      </c>
      <c r="D26" s="119" t="s">
        <v>100</v>
      </c>
      <c r="E26" s="162">
        <v>10170572</v>
      </c>
      <c r="F26" s="119">
        <v>22660100</v>
      </c>
      <c r="G26" s="119">
        <v>2704003</v>
      </c>
      <c r="H26" s="120" t="str">
        <f>IF(G26="","",VLOOKUP(G26,ARANCEL!$B$5:$D$121,2,FALSE))</f>
        <v xml:space="preserve">CORONA PERIFERICA CON PERNO MUÑON COLADO </v>
      </c>
      <c r="I26" s="121" t="s">
        <v>317</v>
      </c>
      <c r="J26" s="119">
        <v>1</v>
      </c>
      <c r="K26" s="122">
        <f>IF(G26="","",VLOOKUP(G26,ARANCEL!$B$5:$D$121,3,FALSE)*J26)</f>
        <v>32612</v>
      </c>
      <c r="L26" s="1229" t="s">
        <v>3438</v>
      </c>
      <c r="M26" s="1229">
        <v>4500220773</v>
      </c>
      <c r="N26" s="1229">
        <v>8617</v>
      </c>
    </row>
    <row r="27" spans="1:14" x14ac:dyDescent="0.25">
      <c r="A27" s="119" t="s">
        <v>305</v>
      </c>
      <c r="B27" s="164">
        <v>41766</v>
      </c>
      <c r="C27" s="118" t="s">
        <v>4454</v>
      </c>
      <c r="D27" s="119" t="s">
        <v>71</v>
      </c>
      <c r="E27" s="162">
        <v>10192825</v>
      </c>
      <c r="F27" s="119">
        <v>25968409</v>
      </c>
      <c r="G27" s="119">
        <v>2707001</v>
      </c>
      <c r="H27" s="120" t="str">
        <f>IF(G27="","",VLOOKUP(G27,ARANCEL!$B$5:$D$121,2,FALSE))</f>
        <v xml:space="preserve">PLANO DE RELAJACION </v>
      </c>
      <c r="I27" s="121" t="s">
        <v>306</v>
      </c>
      <c r="J27" s="119">
        <v>1</v>
      </c>
      <c r="K27" s="122">
        <f>IF(G27="","",VLOOKUP(G27,ARANCEL!$B$5:$D$121,3,FALSE)*J27)</f>
        <v>9221</v>
      </c>
      <c r="L27" s="1229" t="s">
        <v>4612</v>
      </c>
      <c r="M27" s="1229">
        <v>4500230042</v>
      </c>
      <c r="N27" s="1229">
        <v>9217</v>
      </c>
    </row>
    <row r="28" spans="1:14" x14ac:dyDescent="0.25">
      <c r="A28" s="119" t="s">
        <v>305</v>
      </c>
      <c r="B28" s="164">
        <v>41863</v>
      </c>
      <c r="C28" s="118" t="s">
        <v>6380</v>
      </c>
      <c r="D28" s="119" t="s">
        <v>101</v>
      </c>
      <c r="E28" s="162">
        <v>10240033</v>
      </c>
      <c r="F28" s="119">
        <v>27945097</v>
      </c>
      <c r="G28" s="119">
        <v>2707001</v>
      </c>
      <c r="H28" s="120" t="str">
        <f>IF(G28="","",VLOOKUP(G28,ARANCEL!$B$5:$D$121,2,FALSE))</f>
        <v xml:space="preserve">PLANO DE RELAJACION </v>
      </c>
      <c r="I28" s="121" t="s">
        <v>331</v>
      </c>
      <c r="J28" s="119">
        <v>1</v>
      </c>
      <c r="K28" s="122">
        <f>IF(G28="","",VLOOKUP(G28,ARANCEL!$B$5:$D$121,3,FALSE)*J28)</f>
        <v>9221</v>
      </c>
      <c r="L28" s="1229" t="s">
        <v>6905</v>
      </c>
      <c r="M28" s="1229">
        <v>4500249737</v>
      </c>
      <c r="N28" s="1229" t="s">
        <v>7142</v>
      </c>
    </row>
    <row r="29" spans="1:14" x14ac:dyDescent="0.25">
      <c r="A29" s="119" t="s">
        <v>305</v>
      </c>
      <c r="B29" s="164">
        <v>41719</v>
      </c>
      <c r="C29" s="118" t="s">
        <v>3463</v>
      </c>
      <c r="D29" s="119" t="s">
        <v>99</v>
      </c>
      <c r="E29" s="162">
        <v>10182452</v>
      </c>
      <c r="F29" s="119">
        <v>25460822</v>
      </c>
      <c r="G29" s="119">
        <v>2704005</v>
      </c>
      <c r="H29" s="120" t="str">
        <f>IF(G29="","",VLOOKUP(G29,ARANCEL!$B$5:$D$121,2,FALSE))</f>
        <v>PROVISORIO</v>
      </c>
      <c r="I29" s="121" t="s">
        <v>337</v>
      </c>
      <c r="J29" s="119">
        <v>1</v>
      </c>
      <c r="K29" s="122">
        <f>IF(G29="","",VLOOKUP(G29,ARANCEL!$B$5:$D$121,3,FALSE)*J29)</f>
        <v>3250</v>
      </c>
      <c r="L29" s="1229" t="s">
        <v>3058</v>
      </c>
      <c r="M29" s="1229">
        <v>4500225650</v>
      </c>
      <c r="N29" s="1229">
        <v>8936</v>
      </c>
    </row>
    <row r="30" spans="1:14" x14ac:dyDescent="0.25">
      <c r="A30" s="119" t="s">
        <v>305</v>
      </c>
      <c r="B30" s="164">
        <v>41719</v>
      </c>
      <c r="C30" s="118" t="s">
        <v>3463</v>
      </c>
      <c r="D30" s="119" t="s">
        <v>99</v>
      </c>
      <c r="E30" s="162">
        <v>10182452</v>
      </c>
      <c r="F30" s="119">
        <v>25460822</v>
      </c>
      <c r="G30" s="119">
        <v>2704003</v>
      </c>
      <c r="H30" s="120" t="str">
        <f>IF(G30="","",VLOOKUP(G30,ARANCEL!$B$5:$D$121,2,FALSE))</f>
        <v xml:space="preserve">CORONA PERIFERICA CON PERNO MUÑON COLADO </v>
      </c>
      <c r="I30" s="121" t="s">
        <v>337</v>
      </c>
      <c r="J30" s="119">
        <v>1</v>
      </c>
      <c r="K30" s="122">
        <f>IF(G30="","",VLOOKUP(G30,ARANCEL!$B$5:$D$121,3,FALSE)*J30)</f>
        <v>32612</v>
      </c>
      <c r="L30" s="1229" t="s">
        <v>3058</v>
      </c>
      <c r="M30" s="1229">
        <v>4500225649</v>
      </c>
      <c r="N30" s="1229">
        <v>8934</v>
      </c>
    </row>
    <row r="31" spans="1:14" x14ac:dyDescent="0.25">
      <c r="A31" s="119" t="s">
        <v>305</v>
      </c>
      <c r="B31" s="164">
        <v>41774</v>
      </c>
      <c r="C31" s="118" t="s">
        <v>4588</v>
      </c>
      <c r="D31" s="119" t="s">
        <v>99</v>
      </c>
      <c r="E31" s="162">
        <v>10198382</v>
      </c>
      <c r="F31" s="119">
        <v>25634046</v>
      </c>
      <c r="G31" s="119">
        <v>2704013</v>
      </c>
      <c r="H31" s="120" t="str">
        <f>IF(G31="","",VLOOKUP(G31,ARANCEL!$B$5:$D$121,2,FALSE))</f>
        <v>PROVISORIO (POR PIEZA)</v>
      </c>
      <c r="I31" s="121" t="s">
        <v>4693</v>
      </c>
      <c r="J31" s="119">
        <v>6</v>
      </c>
      <c r="K31" s="122">
        <f>IF(G31="","",VLOOKUP(G31,ARANCEL!$B$5:$D$121,3,FALSE)*J31)</f>
        <v>19500</v>
      </c>
      <c r="L31" s="1229" t="s">
        <v>5292</v>
      </c>
      <c r="M31" s="1229">
        <v>4500235453</v>
      </c>
      <c r="N31" s="1229">
        <v>9395</v>
      </c>
    </row>
    <row r="32" spans="1:14" x14ac:dyDescent="0.25">
      <c r="A32" s="119" t="s">
        <v>305</v>
      </c>
      <c r="B32" s="164">
        <v>41774</v>
      </c>
      <c r="C32" s="118" t="s">
        <v>4588</v>
      </c>
      <c r="D32" s="119" t="s">
        <v>99</v>
      </c>
      <c r="E32" s="162">
        <v>10198382</v>
      </c>
      <c r="F32" s="119">
        <v>25634046</v>
      </c>
      <c r="G32" s="119">
        <v>2704008</v>
      </c>
      <c r="H32" s="120" t="str">
        <f>IF(G32="","",VLOOKUP(G32,ARANCEL!$B$5:$D$121,2,FALSE))</f>
        <v>PILAR, INSERCION O PUNTO DE APOYO CON PERNO MUÑON</v>
      </c>
      <c r="I32" s="121" t="s">
        <v>5385</v>
      </c>
      <c r="J32" s="119">
        <v>4</v>
      </c>
      <c r="K32" s="122">
        <f>IF(G32="","",VLOOKUP(G32,ARANCEL!$B$5:$D$121,3,FALSE)*J32)</f>
        <v>130448</v>
      </c>
      <c r="L32" s="1229" t="s">
        <v>5292</v>
      </c>
      <c r="M32" s="1229">
        <v>4500235453</v>
      </c>
      <c r="N32" s="1229">
        <v>9395</v>
      </c>
    </row>
    <row r="33" spans="1:14" x14ac:dyDescent="0.25">
      <c r="A33" s="119" t="s">
        <v>313</v>
      </c>
      <c r="B33" s="164">
        <v>41774</v>
      </c>
      <c r="C33" s="118" t="s">
        <v>4588</v>
      </c>
      <c r="D33" s="119" t="s">
        <v>99</v>
      </c>
      <c r="E33" s="162">
        <v>10198382</v>
      </c>
      <c r="F33" s="119">
        <v>25634046</v>
      </c>
      <c r="G33" s="119">
        <v>2704012</v>
      </c>
      <c r="H33" s="120" t="str">
        <f>IF(G33="","",VLOOKUP(G33,ARANCEL!$B$5:$D$121,2,FALSE))</f>
        <v xml:space="preserve">INTERMEDIARIO O PONTICO </v>
      </c>
      <c r="I33" s="121" t="s">
        <v>752</v>
      </c>
      <c r="J33" s="119">
        <v>2</v>
      </c>
      <c r="K33" s="122">
        <f>IF(G33="","",VLOOKUP(G33,ARANCEL!$B$5:$D$121,3,FALSE)*J33)</f>
        <v>50244</v>
      </c>
      <c r="L33" s="1229" t="s">
        <v>5292</v>
      </c>
      <c r="M33" s="1229">
        <v>4500235453</v>
      </c>
      <c r="N33" s="1229">
        <v>9395</v>
      </c>
    </row>
    <row r="34" spans="1:14" x14ac:dyDescent="0.25">
      <c r="A34" s="119" t="s">
        <v>305</v>
      </c>
      <c r="B34" s="164">
        <v>41648</v>
      </c>
      <c r="C34" s="118" t="s">
        <v>2520</v>
      </c>
      <c r="D34" s="119" t="s">
        <v>101</v>
      </c>
      <c r="E34" s="162">
        <v>10169173</v>
      </c>
      <c r="F34" s="119">
        <v>24593914</v>
      </c>
      <c r="G34" s="119">
        <v>2704005</v>
      </c>
      <c r="H34" s="120" t="str">
        <f>IF(G34="","",VLOOKUP(G34,ARANCEL!$B$5:$D$121,2,FALSE))</f>
        <v>PROVISORIO</v>
      </c>
      <c r="I34" s="121" t="s">
        <v>325</v>
      </c>
      <c r="J34" s="119">
        <v>1</v>
      </c>
      <c r="K34" s="122">
        <f>IF(G34="","",VLOOKUP(G34,ARANCEL!$B$5:$D$121,3,FALSE)*J34)</f>
        <v>3250</v>
      </c>
      <c r="L34" s="1229" t="s">
        <v>2842</v>
      </c>
      <c r="M34" s="1229">
        <v>4500216210</v>
      </c>
      <c r="N34" s="1229">
        <v>8392</v>
      </c>
    </row>
    <row r="35" spans="1:14" x14ac:dyDescent="0.25">
      <c r="A35" s="119" t="s">
        <v>305</v>
      </c>
      <c r="B35" s="164">
        <v>41648</v>
      </c>
      <c r="C35" s="118" t="s">
        <v>2520</v>
      </c>
      <c r="D35" s="119" t="s">
        <v>101</v>
      </c>
      <c r="E35" s="162">
        <v>10169173</v>
      </c>
      <c r="F35" s="119">
        <v>24593914</v>
      </c>
      <c r="G35" s="119">
        <v>2704003</v>
      </c>
      <c r="H35" s="120" t="str">
        <f>IF(G35="","",VLOOKUP(G35,ARANCEL!$B$5:$D$121,2,FALSE))</f>
        <v xml:space="preserve">CORONA PERIFERICA CON PERNO MUÑON COLADO </v>
      </c>
      <c r="I35" s="121" t="s">
        <v>325</v>
      </c>
      <c r="J35" s="119">
        <v>1</v>
      </c>
      <c r="K35" s="122">
        <f>IF(G35="","",VLOOKUP(G35,ARANCEL!$B$5:$D$121,3,FALSE)*J35)</f>
        <v>32612</v>
      </c>
      <c r="L35" s="1229" t="s">
        <v>2842</v>
      </c>
      <c r="M35" s="1229">
        <v>4500216210</v>
      </c>
      <c r="N35" s="1229">
        <v>8392</v>
      </c>
    </row>
    <row r="36" spans="1:14" x14ac:dyDescent="0.25">
      <c r="A36" s="119" t="s">
        <v>305</v>
      </c>
      <c r="B36" s="164">
        <v>41865</v>
      </c>
      <c r="C36" s="118" t="s">
        <v>6309</v>
      </c>
      <c r="D36" s="119" t="s">
        <v>71</v>
      </c>
      <c r="E36" s="162">
        <v>10238541</v>
      </c>
      <c r="F36" s="119">
        <v>27721694</v>
      </c>
      <c r="G36" s="119">
        <v>2705003</v>
      </c>
      <c r="H36" s="120" t="str">
        <f>IF(G36="","",VLOOKUP(G36,ARANCEL!$B$5:$D$121,2,FALSE))</f>
        <v>INCRUSTACION ESTETICA (ART-GLASS O CERAMICA)</v>
      </c>
      <c r="I36" s="121" t="s">
        <v>319</v>
      </c>
      <c r="J36" s="119">
        <v>1</v>
      </c>
      <c r="K36" s="122">
        <f>IF(G36="","",VLOOKUP(G36,ARANCEL!$B$5:$D$121,3,FALSE)*J36)</f>
        <v>15676</v>
      </c>
      <c r="L36" s="1229" t="s">
        <v>6905</v>
      </c>
      <c r="M36" s="1229">
        <v>4500249737</v>
      </c>
      <c r="N36" s="1229" t="s">
        <v>7142</v>
      </c>
    </row>
    <row r="37" spans="1:14" s="168" customFormat="1" x14ac:dyDescent="0.25">
      <c r="A37" s="119" t="s">
        <v>305</v>
      </c>
      <c r="B37" s="164">
        <v>42018</v>
      </c>
      <c r="C37" s="118" t="s">
        <v>6309</v>
      </c>
      <c r="D37" s="119" t="s">
        <v>98</v>
      </c>
      <c r="E37" s="162">
        <v>10307197</v>
      </c>
      <c r="F37" s="119">
        <v>29885738</v>
      </c>
      <c r="G37" s="119">
        <v>2704005</v>
      </c>
      <c r="H37" s="120" t="str">
        <f>IF(G37="","",VLOOKUP(G37,ARANCEL!$B$5:$D$121,2,FALSE))</f>
        <v>PROVISORIO</v>
      </c>
      <c r="I37" s="121" t="s">
        <v>738</v>
      </c>
      <c r="J37" s="169">
        <v>3</v>
      </c>
      <c r="K37" s="122">
        <f>IF(G37="","",VLOOKUP(G37,ARANCEL!$B$5:$D$121,3,FALSE)*J37)</f>
        <v>9750</v>
      </c>
      <c r="L37" s="1235" t="str">
        <f>IF(E37="","","IMPAGO")</f>
        <v>IMPAGO</v>
      </c>
      <c r="M37" s="1235" t="str">
        <f>IF(L37="IMPAGO","SIN O.C.","")</f>
        <v>SIN O.C.</v>
      </c>
      <c r="N37" s="1235" t="str">
        <f>IF(L37="IMPAGO","SIN FACT.","")</f>
        <v>SIN FACT.</v>
      </c>
    </row>
    <row r="38" spans="1:14" s="168" customFormat="1" x14ac:dyDescent="0.25">
      <c r="A38" s="119" t="s">
        <v>313</v>
      </c>
      <c r="B38" s="164">
        <v>42018</v>
      </c>
      <c r="C38" s="118" t="s">
        <v>6309</v>
      </c>
      <c r="D38" s="119" t="s">
        <v>98</v>
      </c>
      <c r="E38" s="162">
        <v>10307197</v>
      </c>
      <c r="F38" s="119">
        <v>29885738</v>
      </c>
      <c r="G38" s="119">
        <v>2704002</v>
      </c>
      <c r="H38" s="120" t="str">
        <f>IF(G38="","",VLOOKUP(G38,ARANCEL!$B$5:$D$121,2,FALSE))</f>
        <v xml:space="preserve">CORONA PERIFERICA </v>
      </c>
      <c r="I38" s="121"/>
      <c r="J38" s="119">
        <v>2</v>
      </c>
      <c r="K38" s="122">
        <f>IF(G38="","",VLOOKUP(G38,ARANCEL!$B$5:$D$121,3,FALSE)*J38)</f>
        <v>51730</v>
      </c>
      <c r="L38" s="1235" t="str">
        <f>IF(E38="","","IMPAGO")</f>
        <v>IMPAGO</v>
      </c>
      <c r="M38" s="1235" t="str">
        <f>IF(L38="IMPAGO","SIN O.C.","")</f>
        <v>SIN O.C.</v>
      </c>
      <c r="N38" s="1235" t="str">
        <f>IF(L38="IMPAGO","SIN FACT.","")</f>
        <v>SIN FACT.</v>
      </c>
    </row>
    <row r="39" spans="1:14" s="168" customFormat="1" x14ac:dyDescent="0.25">
      <c r="A39" s="119" t="s">
        <v>313</v>
      </c>
      <c r="B39" s="164">
        <v>42018</v>
      </c>
      <c r="C39" s="118" t="s">
        <v>6309</v>
      </c>
      <c r="D39" s="119" t="s">
        <v>98</v>
      </c>
      <c r="E39" s="162">
        <v>10307197</v>
      </c>
      <c r="F39" s="119">
        <v>29885738</v>
      </c>
      <c r="G39" s="119">
        <v>2704012</v>
      </c>
      <c r="H39" s="120" t="str">
        <f>IF(G39="","",VLOOKUP(G39,ARANCEL!$B$5:$D$121,2,FALSE))</f>
        <v xml:space="preserve">INTERMEDIARIO O PONTICO </v>
      </c>
      <c r="I39" s="121"/>
      <c r="J39" s="119">
        <v>1</v>
      </c>
      <c r="K39" s="122">
        <f>IF(G39="","",VLOOKUP(G39,ARANCEL!$B$5:$D$121,3,FALSE)*J39)</f>
        <v>25122</v>
      </c>
      <c r="L39" s="1235" t="str">
        <f>IF(E39="","","IMPAGO")</f>
        <v>IMPAGO</v>
      </c>
      <c r="M39" s="1235" t="str">
        <f>IF(L39="IMPAGO","SIN O.C.","")</f>
        <v>SIN O.C.</v>
      </c>
      <c r="N39" s="1235" t="str">
        <f>IF(L39="IMPAGO","SIN FACT.","")</f>
        <v>SIN FACT.</v>
      </c>
    </row>
    <row r="40" spans="1:14" s="168" customFormat="1" x14ac:dyDescent="0.25">
      <c r="A40" s="119" t="s">
        <v>305</v>
      </c>
      <c r="B40" s="164">
        <v>41824</v>
      </c>
      <c r="C40" s="118" t="s">
        <v>5524</v>
      </c>
      <c r="D40" s="119" t="s">
        <v>2420</v>
      </c>
      <c r="E40" s="162">
        <v>10220264</v>
      </c>
      <c r="F40" s="119">
        <v>27036922</v>
      </c>
      <c r="G40" s="119">
        <v>2704005</v>
      </c>
      <c r="H40" s="120" t="str">
        <f>IF(G40="","",VLOOKUP(G40,ARANCEL!$B$5:$D$121,2,FALSE))</f>
        <v>PROVISORIO</v>
      </c>
      <c r="I40" s="121" t="s">
        <v>308</v>
      </c>
      <c r="J40" s="119">
        <v>1</v>
      </c>
      <c r="K40" s="122">
        <f>IF(G40="","",VLOOKUP(G40,ARANCEL!$B$5:$D$121,3,FALSE)*J40)</f>
        <v>3250</v>
      </c>
      <c r="L40" s="1229" t="s">
        <v>6017</v>
      </c>
      <c r="M40" s="1229">
        <v>4500243565</v>
      </c>
      <c r="N40" s="1229">
        <v>9787</v>
      </c>
    </row>
    <row r="41" spans="1:14" x14ac:dyDescent="0.25">
      <c r="A41" s="119" t="s">
        <v>305</v>
      </c>
      <c r="B41" s="164">
        <v>41824</v>
      </c>
      <c r="C41" s="118" t="s">
        <v>5524</v>
      </c>
      <c r="D41" s="119" t="s">
        <v>2420</v>
      </c>
      <c r="E41" s="162">
        <v>10220264</v>
      </c>
      <c r="F41" s="119">
        <v>27036922</v>
      </c>
      <c r="G41" s="119">
        <v>2704002</v>
      </c>
      <c r="H41" s="120" t="str">
        <f>IF(G41="","",VLOOKUP(G41,ARANCEL!$B$5:$D$121,2,FALSE))</f>
        <v xml:space="preserve">CORONA PERIFERICA </v>
      </c>
      <c r="I41" s="121" t="s">
        <v>308</v>
      </c>
      <c r="J41" s="119">
        <v>1</v>
      </c>
      <c r="K41" s="122">
        <f>IF(G41="","",VLOOKUP(G41,ARANCEL!$B$5:$D$121,3,FALSE)*J41)</f>
        <v>25865</v>
      </c>
      <c r="L41" s="1229" t="s">
        <v>6017</v>
      </c>
      <c r="M41" s="1229">
        <v>4500243565</v>
      </c>
      <c r="N41" s="1229">
        <v>9787</v>
      </c>
    </row>
    <row r="42" spans="1:14" x14ac:dyDescent="0.25">
      <c r="A42" s="119" t="s">
        <v>305</v>
      </c>
      <c r="B42" s="164">
        <v>41817</v>
      </c>
      <c r="C42" s="118" t="s">
        <v>5602</v>
      </c>
      <c r="D42" s="119" t="s">
        <v>2420</v>
      </c>
      <c r="E42" s="162">
        <v>10219048</v>
      </c>
      <c r="F42" s="119">
        <v>26373373</v>
      </c>
      <c r="G42" s="119">
        <v>2704003</v>
      </c>
      <c r="H42" s="120" t="str">
        <f>IF(G42="","",VLOOKUP(G42,ARANCEL!$B$5:$D$121,2,FALSE))</f>
        <v xml:space="preserve">CORONA PERIFERICA CON PERNO MUÑON COLADO </v>
      </c>
      <c r="I42" s="121" t="s">
        <v>324</v>
      </c>
      <c r="J42" s="119">
        <v>1</v>
      </c>
      <c r="K42" s="122">
        <f>IF(G42="","",VLOOKUP(G42,ARANCEL!$B$5:$D$121,3,FALSE)*J42)</f>
        <v>32612</v>
      </c>
      <c r="L42" s="1229" t="s">
        <v>5742</v>
      </c>
      <c r="M42" s="1229">
        <v>4500241295</v>
      </c>
      <c r="N42" s="1229" t="s">
        <v>5768</v>
      </c>
    </row>
    <row r="43" spans="1:14" x14ac:dyDescent="0.25">
      <c r="A43" s="119" t="s">
        <v>305</v>
      </c>
      <c r="B43" s="164">
        <v>41817</v>
      </c>
      <c r="C43" s="118" t="s">
        <v>5602</v>
      </c>
      <c r="D43" s="119" t="s">
        <v>2420</v>
      </c>
      <c r="E43" s="162">
        <v>10219048</v>
      </c>
      <c r="F43" s="119">
        <v>26373373</v>
      </c>
      <c r="G43" s="119">
        <v>2704005</v>
      </c>
      <c r="H43" s="120" t="str">
        <f>IF(G43="","",VLOOKUP(G43,ARANCEL!$B$5:$D$121,2,FALSE))</f>
        <v>PROVISORIO</v>
      </c>
      <c r="I43" s="121" t="s">
        <v>324</v>
      </c>
      <c r="J43" s="119">
        <v>1</v>
      </c>
      <c r="K43" s="122">
        <f>IF(G43="","",VLOOKUP(G43,ARANCEL!$B$5:$D$121,3,FALSE)*J43)</f>
        <v>3250</v>
      </c>
      <c r="L43" s="1229" t="s">
        <v>5742</v>
      </c>
      <c r="M43" s="1229">
        <v>4500241295</v>
      </c>
      <c r="N43" s="1229" t="s">
        <v>5768</v>
      </c>
    </row>
    <row r="44" spans="1:14" x14ac:dyDescent="0.25">
      <c r="A44" s="119" t="s">
        <v>305</v>
      </c>
      <c r="B44" s="164">
        <v>41729</v>
      </c>
      <c r="C44" s="118" t="s">
        <v>3629</v>
      </c>
      <c r="D44" s="119" t="s">
        <v>99</v>
      </c>
      <c r="E44" s="162">
        <v>10184399</v>
      </c>
      <c r="F44" s="119">
        <v>25676019</v>
      </c>
      <c r="G44" s="119">
        <v>2704005</v>
      </c>
      <c r="H44" s="120" t="str">
        <f>IF(G44="","",VLOOKUP(G44,ARANCEL!$B$5:$D$121,2,FALSE))</f>
        <v>PROVISORIO</v>
      </c>
      <c r="I44" s="121" t="s">
        <v>317</v>
      </c>
      <c r="J44" s="119">
        <v>1</v>
      </c>
      <c r="K44" s="122">
        <f>IF(G44="","",VLOOKUP(G44,ARANCEL!$B$5:$D$121,3,FALSE)*J44)</f>
        <v>3250</v>
      </c>
      <c r="L44" s="1229" t="s">
        <v>3058</v>
      </c>
      <c r="M44" s="1229">
        <v>4500225650</v>
      </c>
      <c r="N44" s="1229">
        <v>8936</v>
      </c>
    </row>
    <row r="45" spans="1:14" x14ac:dyDescent="0.25">
      <c r="A45" s="119" t="s">
        <v>305</v>
      </c>
      <c r="B45" s="164">
        <v>41729</v>
      </c>
      <c r="C45" s="118" t="s">
        <v>3629</v>
      </c>
      <c r="D45" s="119" t="s">
        <v>99</v>
      </c>
      <c r="E45" s="162">
        <v>10184399</v>
      </c>
      <c r="F45" s="119">
        <v>25676019</v>
      </c>
      <c r="G45" s="119">
        <v>2704003</v>
      </c>
      <c r="H45" s="120" t="str">
        <f>IF(G45="","",VLOOKUP(G45,ARANCEL!$B$5:$D$121,2,FALSE))</f>
        <v xml:space="preserve">CORONA PERIFERICA CON PERNO MUÑON COLADO </v>
      </c>
      <c r="I45" s="121" t="s">
        <v>317</v>
      </c>
      <c r="J45" s="119">
        <v>1</v>
      </c>
      <c r="K45" s="122">
        <f>IF(G45="","",VLOOKUP(G45,ARANCEL!$B$5:$D$121,3,FALSE)*J45)</f>
        <v>32612</v>
      </c>
      <c r="L45" s="1229" t="s">
        <v>3058</v>
      </c>
      <c r="M45" s="1229">
        <v>4500225649</v>
      </c>
      <c r="N45" s="1229">
        <v>8934</v>
      </c>
    </row>
    <row r="46" spans="1:14" x14ac:dyDescent="0.25">
      <c r="A46" s="119" t="s">
        <v>313</v>
      </c>
      <c r="B46" s="164">
        <v>41745</v>
      </c>
      <c r="C46" s="118" t="s">
        <v>3629</v>
      </c>
      <c r="D46" s="119" t="s">
        <v>99</v>
      </c>
      <c r="E46" s="162">
        <v>10188778</v>
      </c>
      <c r="F46" s="119">
        <v>25673019</v>
      </c>
      <c r="G46" s="119">
        <v>2704005</v>
      </c>
      <c r="H46" s="120" t="str">
        <f>IF(G46="","",VLOOKUP(G46,ARANCEL!$B$5:$D$121,2,FALSE))</f>
        <v>PROVISORIO</v>
      </c>
      <c r="I46" s="121"/>
      <c r="J46" s="119">
        <v>1</v>
      </c>
      <c r="K46" s="122">
        <f>IF(G46="","",VLOOKUP(G46,ARANCEL!$B$5:$D$121,3,FALSE)*J46)</f>
        <v>3250</v>
      </c>
      <c r="L46" s="1229" t="s">
        <v>4612</v>
      </c>
      <c r="M46" s="1229">
        <v>4500230034</v>
      </c>
      <c r="N46" s="1229">
        <v>9213</v>
      </c>
    </row>
    <row r="47" spans="1:14" x14ac:dyDescent="0.25">
      <c r="A47" s="119" t="s">
        <v>313</v>
      </c>
      <c r="B47" s="164">
        <v>41745</v>
      </c>
      <c r="C47" s="118" t="s">
        <v>3629</v>
      </c>
      <c r="D47" s="119" t="s">
        <v>99</v>
      </c>
      <c r="E47" s="162">
        <v>10188778</v>
      </c>
      <c r="F47" s="119">
        <v>25673019</v>
      </c>
      <c r="G47" s="119">
        <v>2704003</v>
      </c>
      <c r="H47" s="120" t="str">
        <f>IF(G47="","",VLOOKUP(G47,ARANCEL!$B$5:$D$121,2,FALSE))</f>
        <v xml:space="preserve">CORONA PERIFERICA CON PERNO MUÑON COLADO </v>
      </c>
      <c r="I47" s="121"/>
      <c r="J47" s="119">
        <v>1</v>
      </c>
      <c r="K47" s="122">
        <f>IF(G47="","",VLOOKUP(G47,ARANCEL!$B$5:$D$121,3,FALSE)*J47)</f>
        <v>32612</v>
      </c>
      <c r="L47" s="1229" t="s">
        <v>4612</v>
      </c>
      <c r="M47" s="1229">
        <v>4500230034</v>
      </c>
      <c r="N47" s="1229">
        <v>9213</v>
      </c>
    </row>
    <row r="48" spans="1:14" x14ac:dyDescent="0.25">
      <c r="A48" s="169" t="s">
        <v>313</v>
      </c>
      <c r="B48" s="284">
        <v>41654.908391203702</v>
      </c>
      <c r="C48" s="172" t="s">
        <v>2519</v>
      </c>
      <c r="D48" s="169" t="s">
        <v>100</v>
      </c>
      <c r="E48" s="171">
        <v>10156431</v>
      </c>
      <c r="F48" s="169">
        <v>22808505</v>
      </c>
      <c r="G48" s="169">
        <v>2705003</v>
      </c>
      <c r="H48" s="191" t="str">
        <f>IF(G48="","",VLOOKUP(G48,ARANCEL!$B$5:$D$121,2,FALSE))</f>
        <v>INCRUSTACION ESTETICA (ART-GLASS O CERAMICA)</v>
      </c>
      <c r="I48" s="170"/>
      <c r="J48" s="169">
        <v>1</v>
      </c>
      <c r="K48" s="190">
        <f>IF(G48="","",VLOOKUP(G48,ARANCEL!$B$5:$D$121,3,FALSE)*J48)</f>
        <v>15676</v>
      </c>
      <c r="L48" s="1238" t="s">
        <v>597</v>
      </c>
      <c r="M48" s="1238">
        <v>4500211657</v>
      </c>
      <c r="N48" s="1238">
        <v>8182</v>
      </c>
    </row>
    <row r="49" spans="1:14" x14ac:dyDescent="0.25">
      <c r="A49" s="119" t="s">
        <v>305</v>
      </c>
      <c r="B49" s="164">
        <v>41746</v>
      </c>
      <c r="C49" s="118" t="s">
        <v>4033</v>
      </c>
      <c r="D49" s="119" t="s">
        <v>2404</v>
      </c>
      <c r="E49" s="162">
        <v>10189136</v>
      </c>
      <c r="F49" s="119">
        <v>25868718</v>
      </c>
      <c r="G49" s="119">
        <v>2704005</v>
      </c>
      <c r="H49" s="120" t="str">
        <f>IF(G49="","",VLOOKUP(G49,ARANCEL!$B$5:$D$121,2,FALSE))</f>
        <v>PROVISORIO</v>
      </c>
      <c r="I49" s="121" t="s">
        <v>337</v>
      </c>
      <c r="J49" s="119">
        <v>1</v>
      </c>
      <c r="K49" s="122">
        <f>IF(G49="","",VLOOKUP(G49,ARANCEL!$B$5:$D$121,3,FALSE)*J49)</f>
        <v>3250</v>
      </c>
      <c r="L49" s="1229" t="s">
        <v>4612</v>
      </c>
      <c r="M49" s="1229">
        <v>4500230036</v>
      </c>
      <c r="N49" s="1229">
        <v>9215</v>
      </c>
    </row>
    <row r="50" spans="1:14" x14ac:dyDescent="0.25">
      <c r="A50" s="119" t="s">
        <v>305</v>
      </c>
      <c r="B50" s="164">
        <v>41746</v>
      </c>
      <c r="C50" s="118" t="s">
        <v>4033</v>
      </c>
      <c r="D50" s="119" t="s">
        <v>2404</v>
      </c>
      <c r="E50" s="162">
        <v>10189136</v>
      </c>
      <c r="F50" s="119">
        <v>25868718</v>
      </c>
      <c r="G50" s="119">
        <v>2704003</v>
      </c>
      <c r="H50" s="120" t="str">
        <f>IF(G50="","",VLOOKUP(G50,ARANCEL!$B$5:$D$121,2,FALSE))</f>
        <v xml:space="preserve">CORONA PERIFERICA CON PERNO MUÑON COLADO </v>
      </c>
      <c r="I50" s="121" t="s">
        <v>337</v>
      </c>
      <c r="J50" s="119">
        <v>1</v>
      </c>
      <c r="K50" s="122">
        <f>IF(G50="","",VLOOKUP(G50,ARANCEL!$B$5:$D$121,3,FALSE)*J50)</f>
        <v>32612</v>
      </c>
      <c r="L50" s="1229" t="s">
        <v>4612</v>
      </c>
      <c r="M50" s="1229">
        <v>4500230036</v>
      </c>
      <c r="N50" s="1229">
        <v>9215</v>
      </c>
    </row>
    <row r="51" spans="1:14" x14ac:dyDescent="0.25">
      <c r="A51" s="119" t="s">
        <v>305</v>
      </c>
      <c r="B51" s="164">
        <v>41830</v>
      </c>
      <c r="C51" s="118" t="s">
        <v>5825</v>
      </c>
      <c r="D51" s="119" t="s">
        <v>101</v>
      </c>
      <c r="E51" s="162">
        <v>10226088</v>
      </c>
      <c r="F51" s="119">
        <v>27398294</v>
      </c>
      <c r="G51" s="119">
        <v>2704005</v>
      </c>
      <c r="H51" s="120" t="str">
        <f>IF(G51="","",VLOOKUP(G51,ARANCEL!$B$5:$D$121,2,FALSE))</f>
        <v>PROVISORIO</v>
      </c>
      <c r="I51" s="121" t="s">
        <v>613</v>
      </c>
      <c r="J51" s="119">
        <v>2</v>
      </c>
      <c r="K51" s="122">
        <f>IF(G51="","",VLOOKUP(G51,ARANCEL!$B$5:$D$121,3,FALSE)*J51)</f>
        <v>6500</v>
      </c>
      <c r="L51" s="1229" t="s">
        <v>6017</v>
      </c>
      <c r="M51" s="1229">
        <v>4500245425</v>
      </c>
      <c r="N51" s="1229">
        <v>9807</v>
      </c>
    </row>
    <row r="52" spans="1:14" x14ac:dyDescent="0.25">
      <c r="A52" s="119" t="s">
        <v>305</v>
      </c>
      <c r="B52" s="164">
        <v>41677</v>
      </c>
      <c r="C52" s="118" t="s">
        <v>2518</v>
      </c>
      <c r="D52" s="119" t="s">
        <v>71</v>
      </c>
      <c r="E52" s="162">
        <v>10166474</v>
      </c>
      <c r="F52" s="119">
        <v>24121887</v>
      </c>
      <c r="G52" s="119">
        <v>2705003</v>
      </c>
      <c r="H52" s="120" t="str">
        <f>IF(G52="","",VLOOKUP(G52,ARANCEL!$B$5:$D$121,2,FALSE))</f>
        <v>INCRUSTACION ESTETICA (ART-GLASS O CERAMICA)</v>
      </c>
      <c r="I52" s="121" t="s">
        <v>312</v>
      </c>
      <c r="J52" s="119">
        <v>1</v>
      </c>
      <c r="K52" s="122">
        <f>IF(G52="","",VLOOKUP(G52,ARANCEL!$B$5:$D$121,3,FALSE)*J52)</f>
        <v>15676</v>
      </c>
      <c r="L52" s="1229" t="s">
        <v>3438</v>
      </c>
      <c r="M52" s="1229">
        <v>4500220773</v>
      </c>
      <c r="N52" s="1229">
        <v>8617</v>
      </c>
    </row>
    <row r="53" spans="1:14" x14ac:dyDescent="0.25">
      <c r="A53" s="119" t="s">
        <v>305</v>
      </c>
      <c r="B53" s="164">
        <v>41972</v>
      </c>
      <c r="C53" s="118" t="s">
        <v>8673</v>
      </c>
      <c r="D53" s="119" t="s">
        <v>102</v>
      </c>
      <c r="E53" s="162">
        <v>10288231</v>
      </c>
      <c r="F53" s="119">
        <v>28524454</v>
      </c>
      <c r="G53" s="119">
        <v>2705003</v>
      </c>
      <c r="H53" s="120" t="str">
        <f>IF(G53="","",VLOOKUP(G53,ARANCEL!$B$5:$D$121,2,FALSE))</f>
        <v>INCRUSTACION ESTETICA (ART-GLASS O CERAMICA)</v>
      </c>
      <c r="I53" s="121" t="s">
        <v>308</v>
      </c>
      <c r="J53" s="119">
        <v>1</v>
      </c>
      <c r="K53" s="122">
        <f>IF(G53="","",VLOOKUP(G53,ARANCEL!$B$5:$D$121,3,FALSE)*J53)</f>
        <v>15676</v>
      </c>
      <c r="L53" s="1229" t="s">
        <v>8256</v>
      </c>
      <c r="M53" s="1229">
        <v>4500265204</v>
      </c>
      <c r="N53" s="1229" t="s">
        <v>8946</v>
      </c>
    </row>
    <row r="54" spans="1:14" x14ac:dyDescent="0.25">
      <c r="A54" s="119" t="s">
        <v>305</v>
      </c>
      <c r="B54" s="164">
        <v>41864</v>
      </c>
      <c r="C54" s="118" t="s">
        <v>6431</v>
      </c>
      <c r="D54" s="119" t="s">
        <v>101</v>
      </c>
      <c r="E54" s="162">
        <v>10240807</v>
      </c>
      <c r="F54" s="119">
        <v>27908486</v>
      </c>
      <c r="G54" s="119">
        <v>2705003</v>
      </c>
      <c r="H54" s="120" t="str">
        <f>IF(G54="","",VLOOKUP(G54,ARANCEL!$B$5:$D$121,2,FALSE))</f>
        <v>INCRUSTACION ESTETICA (ART-GLASS O CERAMICA)</v>
      </c>
      <c r="I54" s="121" t="s">
        <v>326</v>
      </c>
      <c r="J54" s="119">
        <v>1</v>
      </c>
      <c r="K54" s="122">
        <f>IF(G54="","",VLOOKUP(G54,ARANCEL!$B$5:$D$121,3,FALSE)*J54)</f>
        <v>15676</v>
      </c>
      <c r="L54" s="1229" t="s">
        <v>6905</v>
      </c>
      <c r="M54" s="1229">
        <v>4500249737</v>
      </c>
      <c r="N54" s="1229" t="s">
        <v>7142</v>
      </c>
    </row>
    <row r="55" spans="1:14" x14ac:dyDescent="0.25">
      <c r="A55" s="119" t="s">
        <v>305</v>
      </c>
      <c r="B55" s="164">
        <v>41983</v>
      </c>
      <c r="C55" s="118" t="s">
        <v>8879</v>
      </c>
      <c r="D55" s="119" t="s">
        <v>102</v>
      </c>
      <c r="E55" s="162">
        <v>10293003</v>
      </c>
      <c r="F55" s="119">
        <v>30004712</v>
      </c>
      <c r="G55" s="119">
        <v>2704005</v>
      </c>
      <c r="H55" s="120" t="str">
        <f>IF(G55="","",VLOOKUP(G55,ARANCEL!$B$5:$D$121,2,FALSE))</f>
        <v>PROVISORIO</v>
      </c>
      <c r="I55" s="121" t="s">
        <v>661</v>
      </c>
      <c r="J55" s="119">
        <v>1</v>
      </c>
      <c r="K55" s="122">
        <f>IF(G55="","",VLOOKUP(G55,ARANCEL!$B$5:$D$121,3,FALSE)*J55)</f>
        <v>3250</v>
      </c>
      <c r="L55" s="1235" t="str">
        <f>IF(E55="","","IMPAGO")</f>
        <v>IMPAGO</v>
      </c>
      <c r="M55" s="1235" t="str">
        <f>IF(L55="IMPAGO","SIN O.C.","")</f>
        <v>SIN O.C.</v>
      </c>
      <c r="N55" s="1235" t="str">
        <f>IF(L55="IMPAGO","SIN FACT.","")</f>
        <v>SIN FACT.</v>
      </c>
    </row>
    <row r="56" spans="1:14" x14ac:dyDescent="0.25">
      <c r="A56" s="119" t="s">
        <v>305</v>
      </c>
      <c r="B56" s="164">
        <v>41983</v>
      </c>
      <c r="C56" s="118" t="s">
        <v>8879</v>
      </c>
      <c r="D56" s="119" t="s">
        <v>102</v>
      </c>
      <c r="E56" s="162">
        <v>10293003</v>
      </c>
      <c r="F56" s="119">
        <v>30004712</v>
      </c>
      <c r="G56" s="119">
        <v>2704003</v>
      </c>
      <c r="H56" s="120" t="str">
        <f>IF(G56="","",VLOOKUP(G56,ARANCEL!$B$5:$D$121,2,FALSE))</f>
        <v xml:space="preserve">CORONA PERIFERICA CON PERNO MUÑON COLADO </v>
      </c>
      <c r="I56" s="121" t="s">
        <v>661</v>
      </c>
      <c r="J56" s="119">
        <v>1</v>
      </c>
      <c r="K56" s="122">
        <f>IF(G56="","",VLOOKUP(G56,ARANCEL!$B$5:$D$121,3,FALSE)*J56)</f>
        <v>32612</v>
      </c>
      <c r="L56" s="1235" t="str">
        <f>IF(E56="","","IMPAGO")</f>
        <v>IMPAGO</v>
      </c>
      <c r="M56" s="1235" t="str">
        <f>IF(L56="IMPAGO","SIN O.C.","")</f>
        <v>SIN O.C.</v>
      </c>
      <c r="N56" s="1235" t="str">
        <f>IF(L56="IMPAGO","SIN FACT.","")</f>
        <v>SIN FACT.</v>
      </c>
    </row>
    <row r="57" spans="1:14" x14ac:dyDescent="0.25">
      <c r="A57" s="119" t="s">
        <v>305</v>
      </c>
      <c r="B57" s="164">
        <v>41976</v>
      </c>
      <c r="C57" s="118" t="s">
        <v>8674</v>
      </c>
      <c r="D57" s="119" t="s">
        <v>98</v>
      </c>
      <c r="E57" s="162">
        <v>10289934</v>
      </c>
      <c r="F57" s="119">
        <v>29113206</v>
      </c>
      <c r="G57" s="119">
        <v>2705003</v>
      </c>
      <c r="H57" s="120" t="str">
        <f>IF(G57="","",VLOOKUP(G57,ARANCEL!$B$5:$D$121,2,FALSE))</f>
        <v>INCRUSTACION ESTETICA (ART-GLASS O CERAMICA)</v>
      </c>
      <c r="I57" s="121" t="s">
        <v>326</v>
      </c>
      <c r="J57" s="119">
        <v>1</v>
      </c>
      <c r="K57" s="122">
        <f>IF(G57="","",VLOOKUP(G57,ARANCEL!$B$5:$D$121,3,FALSE)*J57)</f>
        <v>15676</v>
      </c>
      <c r="L57" s="1229" t="s">
        <v>8256</v>
      </c>
      <c r="M57" s="1229">
        <v>4500265204</v>
      </c>
      <c r="N57" s="1229" t="s">
        <v>8946</v>
      </c>
    </row>
    <row r="58" spans="1:14" x14ac:dyDescent="0.25">
      <c r="A58" s="119" t="s">
        <v>313</v>
      </c>
      <c r="B58" s="223">
        <v>41772</v>
      </c>
      <c r="C58" s="118" t="s">
        <v>4301</v>
      </c>
      <c r="D58" s="119" t="s">
        <v>99</v>
      </c>
      <c r="E58" s="162">
        <v>10192490</v>
      </c>
      <c r="F58" s="119">
        <v>25178877</v>
      </c>
      <c r="G58" s="119">
        <v>2704013</v>
      </c>
      <c r="H58" s="120" t="str">
        <f>IF(G58="","",VLOOKUP(G58,ARANCEL!$B$5:$D$121,2,FALSE))</f>
        <v>PROVISORIO (POR PIEZA)</v>
      </c>
      <c r="I58" s="121"/>
      <c r="J58" s="119">
        <v>8</v>
      </c>
      <c r="K58" s="122">
        <f>IF(G58="","",VLOOKUP(G58,ARANCEL!$B$5:$D$121,3,FALSE)*J58)</f>
        <v>26000</v>
      </c>
      <c r="L58" s="1229" t="s">
        <v>5292</v>
      </c>
      <c r="M58" s="1229">
        <v>4500235464</v>
      </c>
      <c r="N58" s="1229">
        <v>9396</v>
      </c>
    </row>
    <row r="59" spans="1:14" x14ac:dyDescent="0.25">
      <c r="A59" s="119" t="s">
        <v>305</v>
      </c>
      <c r="B59" s="223">
        <v>41772</v>
      </c>
      <c r="C59" s="118" t="s">
        <v>4301</v>
      </c>
      <c r="D59" s="119" t="s">
        <v>99</v>
      </c>
      <c r="E59" s="162">
        <v>10192490</v>
      </c>
      <c r="F59" s="119">
        <v>25178877</v>
      </c>
      <c r="G59" s="119">
        <v>2704008</v>
      </c>
      <c r="H59" s="120" t="str">
        <f>IF(G59="","",VLOOKUP(G59,ARANCEL!$B$5:$D$121,2,FALSE))</f>
        <v>PILAR, INSERCION O PUNTO DE APOYO CON PERNO MUÑON</v>
      </c>
      <c r="I59" s="121" t="s">
        <v>1312</v>
      </c>
      <c r="J59" s="119">
        <v>5</v>
      </c>
      <c r="K59" s="122">
        <f>IF(G59="","",VLOOKUP(G59,ARANCEL!$B$5:$D$121,3,FALSE)*J59)</f>
        <v>163060</v>
      </c>
      <c r="L59" s="1229" t="s">
        <v>5292</v>
      </c>
      <c r="M59" s="1229">
        <v>4500235464</v>
      </c>
      <c r="N59" s="1229">
        <v>9396</v>
      </c>
    </row>
    <row r="60" spans="1:14" x14ac:dyDescent="0.25">
      <c r="A60" s="119" t="s">
        <v>313</v>
      </c>
      <c r="B60" s="223">
        <v>41772</v>
      </c>
      <c r="C60" s="118" t="s">
        <v>4301</v>
      </c>
      <c r="D60" s="119" t="s">
        <v>99</v>
      </c>
      <c r="E60" s="162">
        <v>10192490</v>
      </c>
      <c r="F60" s="119">
        <v>25178877</v>
      </c>
      <c r="G60" s="119">
        <v>2704012</v>
      </c>
      <c r="H60" s="120" t="str">
        <f>IF(G60="","",VLOOKUP(G60,ARANCEL!$B$5:$D$121,2,FALSE))</f>
        <v xml:space="preserve">INTERMEDIARIO O PONTICO </v>
      </c>
      <c r="I60" s="121"/>
      <c r="J60" s="119">
        <v>3</v>
      </c>
      <c r="K60" s="122">
        <f>IF(G60="","",VLOOKUP(G60,ARANCEL!$B$5:$D$121,3,FALSE)*J60)</f>
        <v>75366</v>
      </c>
      <c r="L60" s="1229" t="s">
        <v>5292</v>
      </c>
      <c r="M60" s="1229">
        <v>4500235464</v>
      </c>
      <c r="N60" s="1229">
        <v>9396</v>
      </c>
    </row>
    <row r="61" spans="1:14" x14ac:dyDescent="0.25">
      <c r="A61" s="119" t="s">
        <v>305</v>
      </c>
      <c r="B61" s="164">
        <v>41773</v>
      </c>
      <c r="C61" s="118" t="s">
        <v>4301</v>
      </c>
      <c r="D61" s="119" t="s">
        <v>99</v>
      </c>
      <c r="E61" s="162">
        <v>10198785</v>
      </c>
      <c r="F61" s="119">
        <v>26087953</v>
      </c>
      <c r="G61" s="119">
        <v>2704013</v>
      </c>
      <c r="H61" s="120" t="str">
        <f>IF(G61="","",VLOOKUP(G61,ARANCEL!$B$5:$D$121,2,FALSE))</f>
        <v>PROVISORIO (POR PIEZA)</v>
      </c>
      <c r="I61" s="121" t="s">
        <v>4302</v>
      </c>
      <c r="J61" s="119">
        <v>8</v>
      </c>
      <c r="K61" s="122">
        <f>IF(G61="","",VLOOKUP(G61,ARANCEL!$B$5:$D$121,3,FALSE)*J61)</f>
        <v>26000</v>
      </c>
      <c r="L61" s="1229" t="s">
        <v>5292</v>
      </c>
      <c r="M61" s="1229">
        <v>4500235453</v>
      </c>
      <c r="N61" s="1229">
        <v>9395</v>
      </c>
    </row>
    <row r="62" spans="1:14" x14ac:dyDescent="0.25">
      <c r="A62" s="119" t="s">
        <v>606</v>
      </c>
      <c r="B62" s="164">
        <v>41773</v>
      </c>
      <c r="C62" s="118" t="s">
        <v>4301</v>
      </c>
      <c r="D62" s="119" t="s">
        <v>99</v>
      </c>
      <c r="E62" s="162">
        <v>10198785</v>
      </c>
      <c r="F62" s="119">
        <v>26087953</v>
      </c>
      <c r="G62" s="119">
        <v>2704008</v>
      </c>
      <c r="H62" s="120" t="str">
        <f>IF(G62="","",VLOOKUP(G62,ARANCEL!$B$5:$D$121,2,FALSE))</f>
        <v>PILAR, INSERCION O PUNTO DE APOYO CON PERNO MUÑON</v>
      </c>
      <c r="I62" s="121" t="s">
        <v>5936</v>
      </c>
      <c r="J62" s="119">
        <v>5</v>
      </c>
      <c r="K62" s="122">
        <f>IF(G62="","",VLOOKUP(G62,ARANCEL!$B$5:$D$121,3,FALSE)*J62)</f>
        <v>163060</v>
      </c>
      <c r="L62" s="1229" t="s">
        <v>5292</v>
      </c>
      <c r="M62" s="1229">
        <v>4500235453</v>
      </c>
      <c r="N62" s="1229">
        <v>9395</v>
      </c>
    </row>
    <row r="63" spans="1:14" x14ac:dyDescent="0.25">
      <c r="A63" s="119" t="s">
        <v>313</v>
      </c>
      <c r="B63" s="164">
        <v>41773</v>
      </c>
      <c r="C63" s="118" t="s">
        <v>4301</v>
      </c>
      <c r="D63" s="119" t="s">
        <v>99</v>
      </c>
      <c r="E63" s="162">
        <v>10198785</v>
      </c>
      <c r="F63" s="119">
        <v>26087953</v>
      </c>
      <c r="G63" s="119">
        <v>2704012</v>
      </c>
      <c r="H63" s="120" t="str">
        <f>IF(G63="","",VLOOKUP(G63,ARANCEL!$B$5:$D$121,2,FALSE))</f>
        <v xml:space="preserve">INTERMEDIARIO O PONTICO </v>
      </c>
      <c r="I63" s="121"/>
      <c r="J63" s="119">
        <v>3</v>
      </c>
      <c r="K63" s="122">
        <f>IF(G63="","",VLOOKUP(G63,ARANCEL!$B$5:$D$121,3,FALSE)*J63)</f>
        <v>75366</v>
      </c>
      <c r="L63" s="1229" t="s">
        <v>5292</v>
      </c>
      <c r="M63" s="1229">
        <v>4500235453</v>
      </c>
      <c r="N63" s="1229">
        <v>9395</v>
      </c>
    </row>
    <row r="64" spans="1:14" x14ac:dyDescent="0.25">
      <c r="A64" s="119" t="s">
        <v>305</v>
      </c>
      <c r="B64" s="164">
        <v>41838</v>
      </c>
      <c r="C64" s="118" t="s">
        <v>5851</v>
      </c>
      <c r="D64" s="119" t="s">
        <v>2441</v>
      </c>
      <c r="E64" s="162">
        <v>10227652</v>
      </c>
      <c r="F64" s="119">
        <v>25412515</v>
      </c>
      <c r="G64" s="119">
        <v>2704005</v>
      </c>
      <c r="H64" s="120" t="str">
        <f>IF(G64="","",VLOOKUP(G64,ARANCEL!$B$5:$D$121,2,FALSE))</f>
        <v>PROVISORIO</v>
      </c>
      <c r="I64" s="121" t="s">
        <v>324</v>
      </c>
      <c r="J64" s="119">
        <v>1</v>
      </c>
      <c r="K64" s="122">
        <f>IF(G64="","",VLOOKUP(G64,ARANCEL!$B$5:$D$121,3,FALSE)*J64)</f>
        <v>3250</v>
      </c>
      <c r="L64" s="1229" t="s">
        <v>6905</v>
      </c>
      <c r="M64" s="1229">
        <v>4500249737</v>
      </c>
      <c r="N64" s="1229" t="s">
        <v>7142</v>
      </c>
    </row>
    <row r="65" spans="1:14" x14ac:dyDescent="0.25">
      <c r="A65" s="119" t="s">
        <v>305</v>
      </c>
      <c r="B65" s="164">
        <v>41838</v>
      </c>
      <c r="C65" s="118" t="s">
        <v>5851</v>
      </c>
      <c r="D65" s="119" t="s">
        <v>2441</v>
      </c>
      <c r="E65" s="162">
        <v>10227652</v>
      </c>
      <c r="F65" s="119">
        <v>25412515</v>
      </c>
      <c r="G65" s="119">
        <v>2704003</v>
      </c>
      <c r="H65" s="120" t="str">
        <f>IF(G65="","",VLOOKUP(G65,ARANCEL!$B$5:$D$121,2,FALSE))</f>
        <v xml:space="preserve">CORONA PERIFERICA CON PERNO MUÑON COLADO </v>
      </c>
      <c r="I65" s="121" t="s">
        <v>324</v>
      </c>
      <c r="J65" s="119">
        <v>1</v>
      </c>
      <c r="K65" s="122">
        <f>IF(G65="","",VLOOKUP(G65,ARANCEL!$B$5:$D$121,3,FALSE)*J65)</f>
        <v>32612</v>
      </c>
      <c r="L65" s="1229" t="s">
        <v>6905</v>
      </c>
      <c r="M65" s="1229">
        <v>4500249737</v>
      </c>
      <c r="N65" s="1229" t="s">
        <v>7142</v>
      </c>
    </row>
    <row r="66" spans="1:14" x14ac:dyDescent="0.25">
      <c r="A66" s="119" t="s">
        <v>305</v>
      </c>
      <c r="B66" s="207">
        <v>41687</v>
      </c>
      <c r="C66" s="118" t="s">
        <v>2834</v>
      </c>
      <c r="D66" s="119" t="s">
        <v>58</v>
      </c>
      <c r="E66" s="162">
        <v>10174405</v>
      </c>
      <c r="F66" s="119">
        <v>24977253</v>
      </c>
      <c r="G66" s="119">
        <v>2704005</v>
      </c>
      <c r="H66" s="120" t="str">
        <f>IF(G66="","",VLOOKUP(G66,ARANCEL!$B$5:$D$121,2,FALSE))</f>
        <v>PROVISORIO</v>
      </c>
      <c r="I66" s="121" t="s">
        <v>324</v>
      </c>
      <c r="J66" s="119">
        <v>1</v>
      </c>
      <c r="K66" s="122">
        <f>IF(G66="","",VLOOKUP(G66,ARANCEL!$B$5:$D$121,3,FALSE)*J66)</f>
        <v>3250</v>
      </c>
      <c r="L66" s="1229" t="s">
        <v>3438</v>
      </c>
      <c r="M66" s="1229">
        <v>4500220773</v>
      </c>
      <c r="N66" s="1229">
        <v>8617</v>
      </c>
    </row>
    <row r="67" spans="1:14" x14ac:dyDescent="0.25">
      <c r="A67" s="119" t="s">
        <v>313</v>
      </c>
      <c r="B67" s="207">
        <v>41687</v>
      </c>
      <c r="C67" s="118" t="s">
        <v>2834</v>
      </c>
      <c r="D67" s="119" t="s">
        <v>58</v>
      </c>
      <c r="E67" s="162">
        <v>10174405</v>
      </c>
      <c r="F67" s="119">
        <v>24977253</v>
      </c>
      <c r="G67" s="119">
        <v>2704003</v>
      </c>
      <c r="H67" s="120" t="str">
        <f>IF(G67="","",VLOOKUP(G67,ARANCEL!$B$5:$D$121,2,FALSE))</f>
        <v xml:space="preserve">CORONA PERIFERICA CON PERNO MUÑON COLADO </v>
      </c>
      <c r="I67" s="121" t="s">
        <v>324</v>
      </c>
      <c r="J67" s="119">
        <v>1</v>
      </c>
      <c r="K67" s="122">
        <f>IF(G67="","",VLOOKUP(G67,ARANCEL!$B$5:$D$121,3,FALSE)*J67)</f>
        <v>32612</v>
      </c>
      <c r="L67" s="1229" t="s">
        <v>3438</v>
      </c>
      <c r="M67" s="1229">
        <v>4500220773</v>
      </c>
      <c r="N67" s="1229">
        <v>8617</v>
      </c>
    </row>
    <row r="68" spans="1:14" x14ac:dyDescent="0.25">
      <c r="A68" s="119" t="s">
        <v>305</v>
      </c>
      <c r="B68" s="164">
        <v>41851</v>
      </c>
      <c r="C68" s="118" t="s">
        <v>6287</v>
      </c>
      <c r="D68" s="119" t="s">
        <v>99</v>
      </c>
      <c r="E68" s="162">
        <v>10233636</v>
      </c>
      <c r="F68" s="119">
        <v>27743422</v>
      </c>
      <c r="G68" s="119">
        <v>2704005</v>
      </c>
      <c r="H68" s="120" t="str">
        <f>IF(G68="","",VLOOKUP(G68,ARANCEL!$B$5:$D$121,2,FALSE))</f>
        <v>PROVISORIO</v>
      </c>
      <c r="I68" s="121" t="s">
        <v>308</v>
      </c>
      <c r="J68" s="119">
        <v>1</v>
      </c>
      <c r="K68" s="122">
        <f>IF(G68="","",VLOOKUP(G68,ARANCEL!$B$5:$D$121,3,FALSE)*J68)</f>
        <v>3250</v>
      </c>
      <c r="L68" s="1229" t="s">
        <v>6017</v>
      </c>
      <c r="M68" s="1229">
        <v>4500245425</v>
      </c>
      <c r="N68" s="1229">
        <v>9807</v>
      </c>
    </row>
    <row r="69" spans="1:14" x14ac:dyDescent="0.25">
      <c r="A69" s="119" t="s">
        <v>305</v>
      </c>
      <c r="B69" s="164">
        <v>41851</v>
      </c>
      <c r="C69" s="118" t="s">
        <v>6287</v>
      </c>
      <c r="D69" s="119" t="s">
        <v>99</v>
      </c>
      <c r="E69" s="162">
        <v>10233636</v>
      </c>
      <c r="F69" s="119">
        <v>27743422</v>
      </c>
      <c r="G69" s="119">
        <v>2704003</v>
      </c>
      <c r="H69" s="120" t="str">
        <f>IF(G69="","",VLOOKUP(G69,ARANCEL!$B$5:$D$121,2,FALSE))</f>
        <v xml:space="preserve">CORONA PERIFERICA CON PERNO MUÑON COLADO </v>
      </c>
      <c r="I69" s="121" t="s">
        <v>308</v>
      </c>
      <c r="J69" s="119">
        <v>1</v>
      </c>
      <c r="K69" s="122">
        <f>IF(G69="","",VLOOKUP(G69,ARANCEL!$B$5:$D$121,3,FALSE)*J69)</f>
        <v>32612</v>
      </c>
      <c r="L69" s="1229" t="s">
        <v>6017</v>
      </c>
      <c r="M69" s="1229">
        <v>4500245425</v>
      </c>
      <c r="N69" s="1229">
        <v>9807</v>
      </c>
    </row>
    <row r="70" spans="1:14" x14ac:dyDescent="0.25">
      <c r="A70" s="119" t="s">
        <v>305</v>
      </c>
      <c r="B70" s="164">
        <v>41982</v>
      </c>
      <c r="C70" s="118" t="s">
        <v>9366</v>
      </c>
      <c r="D70" s="119" t="s">
        <v>99</v>
      </c>
      <c r="E70" s="162">
        <v>10294413</v>
      </c>
      <c r="F70" s="119">
        <v>30044900</v>
      </c>
      <c r="G70" s="119">
        <v>2704005</v>
      </c>
      <c r="H70" s="120" t="str">
        <f>IF(G70="","",VLOOKUP(G70,ARANCEL!$B$5:$D$121,2,FALSE))</f>
        <v>PROVISORIO</v>
      </c>
      <c r="I70" s="121" t="s">
        <v>363</v>
      </c>
      <c r="J70" s="169">
        <v>3</v>
      </c>
      <c r="K70" s="122">
        <f>IF(G70="","",VLOOKUP(G70,ARANCEL!$B$5:$D$121,3,FALSE)*J70)</f>
        <v>9750</v>
      </c>
      <c r="L70" s="1235" t="str">
        <f>IF(E70="","","IMPAGO")</f>
        <v>IMPAGO</v>
      </c>
      <c r="M70" s="1235" t="str">
        <f>IF(L70="IMPAGO","SIN O.C.","")</f>
        <v>SIN O.C.</v>
      </c>
      <c r="N70" s="1235" t="str">
        <f>IF(L70="IMPAGO","SIN FACT.","")</f>
        <v>SIN FACT.</v>
      </c>
    </row>
    <row r="71" spans="1:14" x14ac:dyDescent="0.25">
      <c r="A71" s="119" t="s">
        <v>305</v>
      </c>
      <c r="B71" s="164">
        <v>41982</v>
      </c>
      <c r="C71" s="118" t="s">
        <v>9366</v>
      </c>
      <c r="D71" s="119" t="s">
        <v>99</v>
      </c>
      <c r="E71" s="162">
        <v>10294413</v>
      </c>
      <c r="F71" s="119">
        <v>30044900</v>
      </c>
      <c r="G71" s="119">
        <v>2704002</v>
      </c>
      <c r="H71" s="120" t="str">
        <f>IF(G71="","",VLOOKUP(G71,ARANCEL!$B$5:$D$121,2,FALSE))</f>
        <v xml:space="preserve">CORONA PERIFERICA </v>
      </c>
      <c r="I71" s="121" t="s">
        <v>754</v>
      </c>
      <c r="J71" s="169">
        <v>2</v>
      </c>
      <c r="K71" s="122">
        <f>IF(G71="","",VLOOKUP(G71,ARANCEL!$B$5:$D$121,3,FALSE)*J71)</f>
        <v>51730</v>
      </c>
      <c r="L71" s="1235" t="str">
        <f>IF(E71="","","IMPAGO")</f>
        <v>IMPAGO</v>
      </c>
      <c r="M71" s="1235" t="str">
        <f>IF(L71="IMPAGO","SIN O.C.","")</f>
        <v>SIN O.C.</v>
      </c>
      <c r="N71" s="1235" t="str">
        <f>IF(L71="IMPAGO","SIN FACT.","")</f>
        <v>SIN FACT.</v>
      </c>
    </row>
    <row r="72" spans="1:14" x14ac:dyDescent="0.25">
      <c r="A72" s="119" t="s">
        <v>305</v>
      </c>
      <c r="B72" s="164">
        <v>41982</v>
      </c>
      <c r="C72" s="118" t="s">
        <v>9366</v>
      </c>
      <c r="D72" s="119" t="s">
        <v>99</v>
      </c>
      <c r="E72" s="162">
        <v>10294413</v>
      </c>
      <c r="F72" s="119">
        <v>30044900</v>
      </c>
      <c r="G72" s="119">
        <v>2704012</v>
      </c>
      <c r="H72" s="120" t="str">
        <f>IF(G72="","",VLOOKUP(G72,ARANCEL!$B$5:$D$121,2,FALSE))</f>
        <v xml:space="preserve">INTERMEDIARIO O PONTICO </v>
      </c>
      <c r="I72" s="121" t="s">
        <v>324</v>
      </c>
      <c r="J72" s="119">
        <v>1</v>
      </c>
      <c r="K72" s="122">
        <f>IF(G72="","",VLOOKUP(G72,ARANCEL!$B$5:$D$121,3,FALSE)*J72)</f>
        <v>25122</v>
      </c>
      <c r="L72" s="1235" t="str">
        <f>IF(E72="","","IMPAGO")</f>
        <v>IMPAGO</v>
      </c>
      <c r="M72" s="1235" t="str">
        <f>IF(L72="IMPAGO","SIN O.C.","")</f>
        <v>SIN O.C.</v>
      </c>
      <c r="N72" s="1235" t="str">
        <f>IF(L72="IMPAGO","SIN FACT.","")</f>
        <v>SIN FACT.</v>
      </c>
    </row>
    <row r="73" spans="1:14" x14ac:dyDescent="0.25">
      <c r="A73" s="119" t="s">
        <v>606</v>
      </c>
      <c r="B73" s="164">
        <v>41982</v>
      </c>
      <c r="C73" s="118" t="s">
        <v>9366</v>
      </c>
      <c r="D73" s="119" t="s">
        <v>99</v>
      </c>
      <c r="E73" s="162">
        <v>10294413</v>
      </c>
      <c r="F73" s="119">
        <v>30044900</v>
      </c>
      <c r="G73" s="119">
        <v>2704003</v>
      </c>
      <c r="H73" s="120" t="str">
        <f>IF(G73="","",VLOOKUP(G73,ARANCEL!$B$5:$D$121,2,FALSE))</f>
        <v xml:space="preserve">CORONA PERIFERICA CON PERNO MUÑON COLADO </v>
      </c>
      <c r="I73" s="121" t="s">
        <v>309</v>
      </c>
      <c r="J73" s="119">
        <v>1</v>
      </c>
      <c r="K73" s="122">
        <f>IF(G73="","",VLOOKUP(G73,ARANCEL!$B$5:$D$121,3,FALSE)*J73)</f>
        <v>32612</v>
      </c>
      <c r="L73" s="1235" t="str">
        <f>IF(E73="","","IMPAGO")</f>
        <v>IMPAGO</v>
      </c>
      <c r="M73" s="1235" t="str">
        <f>IF(L73="IMPAGO","SIN O.C.","")</f>
        <v>SIN O.C.</v>
      </c>
      <c r="N73" s="1235" t="str">
        <f>IF(L73="IMPAGO","SIN FACT.","")</f>
        <v>SIN FACT.</v>
      </c>
    </row>
    <row r="74" spans="1:14" x14ac:dyDescent="0.25">
      <c r="A74" s="119" t="s">
        <v>305</v>
      </c>
      <c r="B74" s="164">
        <v>41872</v>
      </c>
      <c r="C74" s="118" t="s">
        <v>6461</v>
      </c>
      <c r="D74" s="119" t="s">
        <v>71</v>
      </c>
      <c r="E74" s="162">
        <v>10241418</v>
      </c>
      <c r="F74" s="119">
        <v>24469743</v>
      </c>
      <c r="G74" s="119">
        <v>2705003</v>
      </c>
      <c r="H74" s="120" t="str">
        <f>IF(G74="","",VLOOKUP(G74,ARANCEL!$B$5:$D$121,2,FALSE))</f>
        <v>INCRUSTACION ESTETICA (ART-GLASS O CERAMICA)</v>
      </c>
      <c r="I74" s="121" t="s">
        <v>312</v>
      </c>
      <c r="J74" s="119">
        <v>1</v>
      </c>
      <c r="K74" s="122">
        <f>IF(G74="","",VLOOKUP(G74,ARANCEL!$B$5:$D$121,3,FALSE)*J74)</f>
        <v>15676</v>
      </c>
      <c r="L74" s="1229" t="s">
        <v>6905</v>
      </c>
      <c r="M74" s="1229">
        <v>4500249737</v>
      </c>
      <c r="N74" s="1229" t="s">
        <v>7142</v>
      </c>
    </row>
    <row r="75" spans="1:14" x14ac:dyDescent="0.25">
      <c r="A75" s="119" t="s">
        <v>313</v>
      </c>
      <c r="B75" s="164">
        <v>41831</v>
      </c>
      <c r="C75" s="118" t="s">
        <v>5937</v>
      </c>
      <c r="D75" s="119" t="s">
        <v>99</v>
      </c>
      <c r="E75" s="162">
        <v>10223913</v>
      </c>
      <c r="F75" s="119">
        <v>27274527</v>
      </c>
      <c r="G75" s="119">
        <v>2704015</v>
      </c>
      <c r="H75" s="120" t="str">
        <f>IF(G75="","",VLOOKUP(G75,ARANCEL!$B$5:$D$121,2,FALSE))</f>
        <v xml:space="preserve">CORONA IN CERAM </v>
      </c>
      <c r="I75" s="121"/>
      <c r="J75" s="119">
        <v>1</v>
      </c>
      <c r="K75" s="122">
        <f>IF(G75="","",VLOOKUP(G75,ARANCEL!$B$5:$D$121,3,FALSE)*J75)</f>
        <v>42733</v>
      </c>
      <c r="L75" s="1229" t="s">
        <v>6017</v>
      </c>
      <c r="M75" s="1229">
        <v>4500243565</v>
      </c>
      <c r="N75" s="1229">
        <v>9787</v>
      </c>
    </row>
    <row r="76" spans="1:14" x14ac:dyDescent="0.25">
      <c r="A76" s="119" t="s">
        <v>305</v>
      </c>
      <c r="B76" s="164">
        <v>41831</v>
      </c>
      <c r="C76" s="118" t="s">
        <v>5937</v>
      </c>
      <c r="D76" s="119" t="s">
        <v>99</v>
      </c>
      <c r="E76" s="162">
        <v>10223913</v>
      </c>
      <c r="F76" s="119">
        <v>27274527</v>
      </c>
      <c r="G76" s="119">
        <v>2704003</v>
      </c>
      <c r="H76" s="120" t="str">
        <f>IF(G76="","",VLOOKUP(G76,ARANCEL!$B$5:$D$121,2,FALSE))</f>
        <v xml:space="preserve">CORONA PERIFERICA CON PERNO MUÑON COLADO </v>
      </c>
      <c r="I76" s="121" t="s">
        <v>337</v>
      </c>
      <c r="J76" s="119">
        <v>1</v>
      </c>
      <c r="K76" s="122">
        <f>IF(G76="","",VLOOKUP(G76,ARANCEL!$B$5:$D$121,3,FALSE)*J76)</f>
        <v>32612</v>
      </c>
      <c r="L76" s="1229" t="s">
        <v>6017</v>
      </c>
      <c r="M76" s="1229">
        <v>4500243565</v>
      </c>
      <c r="N76" s="1229">
        <v>9787</v>
      </c>
    </row>
    <row r="77" spans="1:14" x14ac:dyDescent="0.25">
      <c r="A77" s="119" t="s">
        <v>305</v>
      </c>
      <c r="B77" s="164">
        <v>41999</v>
      </c>
      <c r="C77" s="118" t="s">
        <v>4221</v>
      </c>
      <c r="D77" s="119" t="s">
        <v>2441</v>
      </c>
      <c r="E77" s="162">
        <v>10300161</v>
      </c>
      <c r="F77" s="119">
        <v>29429788</v>
      </c>
      <c r="G77" s="119">
        <v>2705003</v>
      </c>
      <c r="H77" s="120" t="str">
        <f>IF(G77="","",VLOOKUP(G77,ARANCEL!$B$5:$D$121,2,FALSE))</f>
        <v>INCRUSTACION ESTETICA (ART-GLASS O CERAMICA)</v>
      </c>
      <c r="I77" s="121" t="s">
        <v>318</v>
      </c>
      <c r="J77" s="119">
        <v>1</v>
      </c>
      <c r="K77" s="122">
        <f>IF(G77="","",VLOOKUP(G77,ARANCEL!$B$5:$D$121,3,FALSE)*J77)</f>
        <v>15676</v>
      </c>
      <c r="L77" s="1235" t="str">
        <f>IF(E77="","","IMPAGO")</f>
        <v>IMPAGO</v>
      </c>
      <c r="M77" s="1235" t="str">
        <f>IF(L77="IMPAGO","SIN O.C.","")</f>
        <v>SIN O.C.</v>
      </c>
      <c r="N77" s="1235" t="str">
        <f>IF(L77="IMPAGO","SIN FACT.","")</f>
        <v>SIN FACT.</v>
      </c>
    </row>
    <row r="78" spans="1:14" x14ac:dyDescent="0.25">
      <c r="A78" s="119" t="s">
        <v>305</v>
      </c>
      <c r="B78" s="164">
        <v>41778</v>
      </c>
      <c r="C78" s="118" t="s">
        <v>4589</v>
      </c>
      <c r="D78" s="119" t="s">
        <v>71</v>
      </c>
      <c r="E78" s="162">
        <v>10198363</v>
      </c>
      <c r="F78" s="119">
        <v>26460490</v>
      </c>
      <c r="G78" s="119">
        <v>2705003</v>
      </c>
      <c r="H78" s="120" t="str">
        <f>IF(G78="","",VLOOKUP(G78,ARANCEL!$B$5:$D$121,2,FALSE))</f>
        <v>INCRUSTACION ESTETICA (ART-GLASS O CERAMICA)</v>
      </c>
      <c r="I78" s="121" t="s">
        <v>312</v>
      </c>
      <c r="J78" s="119">
        <v>1</v>
      </c>
      <c r="K78" s="122">
        <f>IF(G78="","",VLOOKUP(G78,ARANCEL!$B$5:$D$121,3,FALSE)*J78)</f>
        <v>15676</v>
      </c>
      <c r="L78" s="1229" t="s">
        <v>5292</v>
      </c>
      <c r="M78" s="1229">
        <v>4500235464</v>
      </c>
      <c r="N78" s="1229">
        <v>9396</v>
      </c>
    </row>
    <row r="79" spans="1:14" x14ac:dyDescent="0.25">
      <c r="A79" s="119" t="s">
        <v>305</v>
      </c>
      <c r="B79" s="164">
        <v>41794</v>
      </c>
      <c r="C79" s="118" t="s">
        <v>4589</v>
      </c>
      <c r="D79" s="119" t="s">
        <v>71</v>
      </c>
      <c r="E79" s="162">
        <v>10203606</v>
      </c>
      <c r="F79" s="119">
        <v>25559529</v>
      </c>
      <c r="G79" s="119">
        <v>2705003</v>
      </c>
      <c r="H79" s="120" t="str">
        <f>IF(G79="","",VLOOKUP(G79,ARANCEL!$B$5:$D$121,2,FALSE))</f>
        <v>INCRUSTACION ESTETICA (ART-GLASS O CERAMICA)</v>
      </c>
      <c r="I79" s="121" t="s">
        <v>318</v>
      </c>
      <c r="J79" s="119">
        <v>1</v>
      </c>
      <c r="K79" s="122">
        <f>IF(G79="","",VLOOKUP(G79,ARANCEL!$B$5:$D$121,3,FALSE)*J79)</f>
        <v>15676</v>
      </c>
      <c r="L79" s="1229" t="s">
        <v>8279</v>
      </c>
      <c r="M79" s="1229">
        <v>4500257463</v>
      </c>
      <c r="N79" s="1229" t="s">
        <v>8277</v>
      </c>
    </row>
    <row r="80" spans="1:14" x14ac:dyDescent="0.25">
      <c r="A80" s="119" t="s">
        <v>305</v>
      </c>
      <c r="B80" s="164">
        <v>41751</v>
      </c>
      <c r="C80" s="118" t="s">
        <v>4103</v>
      </c>
      <c r="D80" s="119" t="s">
        <v>2441</v>
      </c>
      <c r="E80" s="162">
        <v>10190481</v>
      </c>
      <c r="F80" s="119">
        <v>25928753</v>
      </c>
      <c r="G80" s="119">
        <v>2707001</v>
      </c>
      <c r="H80" s="120" t="str">
        <f>IF(G80="","",VLOOKUP(G80,ARANCEL!$B$5:$D$121,2,FALSE))</f>
        <v xml:space="preserve">PLANO DE RELAJACION </v>
      </c>
      <c r="I80" s="121" t="s">
        <v>306</v>
      </c>
      <c r="J80" s="119">
        <v>1</v>
      </c>
      <c r="K80" s="122">
        <f>IF(G80="","",VLOOKUP(G80,ARANCEL!$B$5:$D$121,3,FALSE)*J80)</f>
        <v>9221</v>
      </c>
      <c r="L80" s="1229" t="s">
        <v>4612</v>
      </c>
      <c r="M80" s="1229">
        <v>4500230036</v>
      </c>
      <c r="N80" s="1229">
        <v>9215</v>
      </c>
    </row>
    <row r="81" spans="1:14" x14ac:dyDescent="0.25">
      <c r="A81" s="119" t="s">
        <v>305</v>
      </c>
      <c r="B81" s="164">
        <v>41904</v>
      </c>
      <c r="C81" s="118" t="s">
        <v>7228</v>
      </c>
      <c r="D81" s="119" t="s">
        <v>86</v>
      </c>
      <c r="E81" s="162">
        <v>10257006</v>
      </c>
      <c r="F81" s="119">
        <v>28553914</v>
      </c>
      <c r="G81" s="119">
        <v>2704005</v>
      </c>
      <c r="H81" s="120" t="str">
        <f>IF(G81="","",VLOOKUP(G81,ARANCEL!$B$5:$D$121,2,FALSE))</f>
        <v>PROVISORIO</v>
      </c>
      <c r="I81" s="121" t="s">
        <v>322</v>
      </c>
      <c r="J81" s="119">
        <v>1</v>
      </c>
      <c r="K81" s="122">
        <f>IF(G81="","",VLOOKUP(G81,ARANCEL!$B$5:$D$121,3,FALSE)*J81)</f>
        <v>3250</v>
      </c>
      <c r="L81" s="1229" t="s">
        <v>7548</v>
      </c>
      <c r="M81" s="1229">
        <v>4500254577</v>
      </c>
      <c r="N81" s="1229" t="s">
        <v>7557</v>
      </c>
    </row>
    <row r="82" spans="1:14" x14ac:dyDescent="0.25">
      <c r="A82" s="119" t="s">
        <v>305</v>
      </c>
      <c r="B82" s="164">
        <v>41904</v>
      </c>
      <c r="C82" s="118" t="s">
        <v>7228</v>
      </c>
      <c r="D82" s="119" t="s">
        <v>86</v>
      </c>
      <c r="E82" s="162">
        <v>10257006</v>
      </c>
      <c r="F82" s="119">
        <v>28553914</v>
      </c>
      <c r="G82" s="119">
        <v>2704003</v>
      </c>
      <c r="H82" s="120" t="str">
        <f>IF(G82="","",VLOOKUP(G82,ARANCEL!$B$5:$D$121,2,FALSE))</f>
        <v xml:space="preserve">CORONA PERIFERICA CON PERNO MUÑON COLADO </v>
      </c>
      <c r="I82" s="121" t="s">
        <v>322</v>
      </c>
      <c r="J82" s="119">
        <v>1</v>
      </c>
      <c r="K82" s="122">
        <f>IF(G82="","",VLOOKUP(G82,ARANCEL!$B$5:$D$121,3,FALSE)*J82)</f>
        <v>32612</v>
      </c>
      <c r="L82" s="1229" t="s">
        <v>7548</v>
      </c>
      <c r="M82" s="1229">
        <v>4500254577</v>
      </c>
      <c r="N82" s="1229" t="s">
        <v>7557</v>
      </c>
    </row>
    <row r="83" spans="1:14" x14ac:dyDescent="0.25">
      <c r="A83" s="119" t="s">
        <v>305</v>
      </c>
      <c r="B83" s="164">
        <v>41788</v>
      </c>
      <c r="C83" s="118" t="s">
        <v>4913</v>
      </c>
      <c r="D83" s="119" t="s">
        <v>2404</v>
      </c>
      <c r="E83" s="162">
        <v>10203080</v>
      </c>
      <c r="F83" s="119">
        <v>26191546</v>
      </c>
      <c r="G83" s="119">
        <v>2704005</v>
      </c>
      <c r="H83" s="120" t="str">
        <f>IF(G83="","",VLOOKUP(G83,ARANCEL!$B$5:$D$121,2,FALSE))</f>
        <v>PROVISORIO</v>
      </c>
      <c r="I83" s="121" t="s">
        <v>324</v>
      </c>
      <c r="J83" s="119">
        <v>1</v>
      </c>
      <c r="K83" s="122">
        <f>IF(G83="","",VLOOKUP(G83,ARANCEL!$B$5:$D$121,3,FALSE)*J83)</f>
        <v>3250</v>
      </c>
      <c r="L83" s="1229" t="s">
        <v>5292</v>
      </c>
      <c r="M83" s="1229">
        <v>4500235441</v>
      </c>
      <c r="N83" s="1229">
        <v>9419</v>
      </c>
    </row>
    <row r="84" spans="1:14" x14ac:dyDescent="0.25">
      <c r="A84" s="119" t="s">
        <v>305</v>
      </c>
      <c r="B84" s="164">
        <v>41788</v>
      </c>
      <c r="C84" s="118" t="s">
        <v>4913</v>
      </c>
      <c r="D84" s="119" t="s">
        <v>2404</v>
      </c>
      <c r="E84" s="162">
        <v>10203080</v>
      </c>
      <c r="F84" s="119">
        <v>26191546</v>
      </c>
      <c r="G84" s="119">
        <v>2704003</v>
      </c>
      <c r="H84" s="120" t="str">
        <f>IF(G84="","",VLOOKUP(G84,ARANCEL!$B$5:$D$121,2,FALSE))</f>
        <v xml:space="preserve">CORONA PERIFERICA CON PERNO MUÑON COLADO </v>
      </c>
      <c r="I84" s="121" t="s">
        <v>309</v>
      </c>
      <c r="J84" s="119">
        <v>1</v>
      </c>
      <c r="K84" s="122">
        <f>IF(G84="","",VLOOKUP(G84,ARANCEL!$B$5:$D$121,3,FALSE)*J84)</f>
        <v>32612</v>
      </c>
      <c r="L84" s="1229" t="s">
        <v>5292</v>
      </c>
      <c r="M84" s="1229">
        <v>4500235441</v>
      </c>
      <c r="N84" s="1229">
        <v>9419</v>
      </c>
    </row>
    <row r="85" spans="1:14" x14ac:dyDescent="0.25">
      <c r="A85" s="119" t="s">
        <v>305</v>
      </c>
      <c r="B85" s="164">
        <v>41897</v>
      </c>
      <c r="C85" s="118" t="s">
        <v>7262</v>
      </c>
      <c r="D85" s="119" t="s">
        <v>2420</v>
      </c>
      <c r="E85" s="162">
        <v>10256883</v>
      </c>
      <c r="F85" s="119">
        <v>27895029</v>
      </c>
      <c r="G85" s="119">
        <v>2704005</v>
      </c>
      <c r="H85" s="120" t="str">
        <f>IF(G85="","",VLOOKUP(G85,ARANCEL!$B$5:$D$121,2,FALSE))</f>
        <v>PROVISORIO</v>
      </c>
      <c r="I85" s="121" t="s">
        <v>326</v>
      </c>
      <c r="J85" s="119">
        <v>1</v>
      </c>
      <c r="K85" s="122">
        <f>IF(G85="","",VLOOKUP(G85,ARANCEL!$B$5:$D$121,3,FALSE)*J85)</f>
        <v>3250</v>
      </c>
      <c r="L85" s="1229" t="s">
        <v>7548</v>
      </c>
      <c r="M85" s="1229">
        <v>4500254577</v>
      </c>
      <c r="N85" s="1229" t="s">
        <v>7557</v>
      </c>
    </row>
    <row r="86" spans="1:14" x14ac:dyDescent="0.25">
      <c r="A86" s="119" t="s">
        <v>305</v>
      </c>
      <c r="B86" s="164">
        <v>41743</v>
      </c>
      <c r="C86" s="118" t="s">
        <v>3979</v>
      </c>
      <c r="D86" s="119" t="s">
        <v>102</v>
      </c>
      <c r="E86" s="162">
        <v>10187918</v>
      </c>
      <c r="F86" s="119">
        <v>25609749</v>
      </c>
      <c r="G86" s="119">
        <v>2705003</v>
      </c>
      <c r="H86" s="120" t="str">
        <f>IF(G86="","",VLOOKUP(G86,ARANCEL!$B$5:$D$121,2,FALSE))</f>
        <v>INCRUSTACION ESTETICA (ART-GLASS O CERAMICA)</v>
      </c>
      <c r="I86" s="121" t="s">
        <v>683</v>
      </c>
      <c r="J86" s="119">
        <v>2</v>
      </c>
      <c r="K86" s="122">
        <f>IF(G86="","",VLOOKUP(G86,ARANCEL!$B$5:$D$121,3,FALSE)*J86)</f>
        <v>31352</v>
      </c>
      <c r="L86" s="1229" t="s">
        <v>4612</v>
      </c>
      <c r="M86" s="1229">
        <v>4500230035</v>
      </c>
      <c r="N86" s="1229">
        <v>9214</v>
      </c>
    </row>
    <row r="87" spans="1:14" x14ac:dyDescent="0.25">
      <c r="A87" s="119" t="s">
        <v>305</v>
      </c>
      <c r="B87" s="164">
        <v>41647</v>
      </c>
      <c r="C87" s="118" t="s">
        <v>2516</v>
      </c>
      <c r="D87" s="119" t="s">
        <v>98</v>
      </c>
      <c r="E87" s="162">
        <v>10168528</v>
      </c>
      <c r="F87" s="119">
        <v>24495761</v>
      </c>
      <c r="G87" s="119">
        <v>2704005</v>
      </c>
      <c r="H87" s="120" t="str">
        <f>IF(G87="","",VLOOKUP(G87,ARANCEL!$B$5:$D$121,2,FALSE))</f>
        <v>PROVISORIO</v>
      </c>
      <c r="I87" s="121" t="s">
        <v>342</v>
      </c>
      <c r="J87" s="119">
        <v>1</v>
      </c>
      <c r="K87" s="122">
        <f>IF(G87="","",VLOOKUP(G87,ARANCEL!$B$5:$D$121,3,FALSE)*J87)</f>
        <v>3250</v>
      </c>
      <c r="L87" s="1229" t="s">
        <v>2842</v>
      </c>
      <c r="M87" s="1229">
        <v>4500216206</v>
      </c>
      <c r="N87" s="1229">
        <v>8391</v>
      </c>
    </row>
    <row r="88" spans="1:14" x14ac:dyDescent="0.25">
      <c r="A88" s="119" t="s">
        <v>305</v>
      </c>
      <c r="B88" s="164">
        <v>41723</v>
      </c>
      <c r="C88" s="118" t="s">
        <v>2516</v>
      </c>
      <c r="D88" s="119" t="s">
        <v>98</v>
      </c>
      <c r="E88" s="162">
        <v>10168528</v>
      </c>
      <c r="F88" s="119">
        <v>24495761</v>
      </c>
      <c r="G88" s="119">
        <v>2704003</v>
      </c>
      <c r="H88" s="120" t="str">
        <f>IF(G88="","",VLOOKUP(G88,ARANCEL!$B$5:$D$121,2,FALSE))</f>
        <v xml:space="preserve">CORONA PERIFERICA CON PERNO MUÑON COLADO </v>
      </c>
      <c r="I88" s="121" t="s">
        <v>342</v>
      </c>
      <c r="J88" s="119">
        <v>1</v>
      </c>
      <c r="K88" s="122">
        <f>IF(G88="","",VLOOKUP(G88,ARANCEL!$B$5:$D$121,3,FALSE)*J88)</f>
        <v>32612</v>
      </c>
      <c r="L88" s="1229" t="s">
        <v>3438</v>
      </c>
      <c r="M88" s="1229">
        <v>4500220773</v>
      </c>
      <c r="N88" s="1229">
        <v>8617</v>
      </c>
    </row>
    <row r="89" spans="1:14" x14ac:dyDescent="0.25">
      <c r="A89" s="119" t="s">
        <v>305</v>
      </c>
      <c r="B89" s="164">
        <v>41740</v>
      </c>
      <c r="C89" s="118" t="s">
        <v>3921</v>
      </c>
      <c r="D89" s="119" t="s">
        <v>1174</v>
      </c>
      <c r="E89" s="162">
        <v>10187519</v>
      </c>
      <c r="F89" s="119">
        <v>25614908</v>
      </c>
      <c r="G89" s="119">
        <v>2705003</v>
      </c>
      <c r="H89" s="120" t="str">
        <f>IF(G89="","",VLOOKUP(G89,ARANCEL!$B$5:$D$121,2,FALSE))</f>
        <v>INCRUSTACION ESTETICA (ART-GLASS O CERAMICA)</v>
      </c>
      <c r="I89" s="121" t="s">
        <v>316</v>
      </c>
      <c r="J89" s="119">
        <v>1</v>
      </c>
      <c r="K89" s="122">
        <f>IF(G89="","",VLOOKUP(G89,ARANCEL!$B$5:$D$121,3,FALSE)*J89)</f>
        <v>15676</v>
      </c>
      <c r="L89" s="1229" t="s">
        <v>4612</v>
      </c>
      <c r="M89" s="1229">
        <v>4500230035</v>
      </c>
      <c r="N89" s="1229">
        <v>9214</v>
      </c>
    </row>
    <row r="90" spans="1:14" x14ac:dyDescent="0.25">
      <c r="A90" s="119" t="s">
        <v>305</v>
      </c>
      <c r="B90" s="164">
        <v>41793</v>
      </c>
      <c r="C90" s="118" t="s">
        <v>4909</v>
      </c>
      <c r="D90" s="119" t="s">
        <v>2404</v>
      </c>
      <c r="E90" s="162">
        <v>10204642</v>
      </c>
      <c r="F90" s="119">
        <v>26497603</v>
      </c>
      <c r="G90" s="119">
        <v>2704005</v>
      </c>
      <c r="H90" s="120" t="str">
        <f>IF(G90="","",VLOOKUP(G90,ARANCEL!$B$5:$D$121,2,FALSE))</f>
        <v>PROVISORIO</v>
      </c>
      <c r="I90" s="121" t="s">
        <v>5137</v>
      </c>
      <c r="J90" s="119">
        <v>6</v>
      </c>
      <c r="K90" s="122">
        <f>IF(G90="","",VLOOKUP(G90,ARANCEL!$B$5:$D$121,3,FALSE)*J90)</f>
        <v>19500</v>
      </c>
      <c r="L90" s="1229" t="s">
        <v>8279</v>
      </c>
      <c r="M90" s="1229">
        <v>4500257463</v>
      </c>
      <c r="N90" s="1229" t="s">
        <v>8277</v>
      </c>
    </row>
    <row r="91" spans="1:14" x14ac:dyDescent="0.25">
      <c r="A91" s="119" t="s">
        <v>305</v>
      </c>
      <c r="B91" s="164">
        <v>41793</v>
      </c>
      <c r="C91" s="118" t="s">
        <v>4909</v>
      </c>
      <c r="D91" s="119" t="s">
        <v>2404</v>
      </c>
      <c r="E91" s="162">
        <v>10204642</v>
      </c>
      <c r="F91" s="119">
        <v>26497603</v>
      </c>
      <c r="G91" s="119">
        <v>2704003</v>
      </c>
      <c r="H91" s="120" t="str">
        <f>IF(G91="","",VLOOKUP(G91,ARANCEL!$B$5:$D$121,2,FALSE))</f>
        <v xml:space="preserve">CORONA PERIFERICA CON PERNO MUÑON COLADO </v>
      </c>
      <c r="I91" s="121" t="s">
        <v>6528</v>
      </c>
      <c r="J91" s="119">
        <v>2</v>
      </c>
      <c r="K91" s="122">
        <f>IF(G91="","",VLOOKUP(G91,ARANCEL!$B$5:$D$121,3,FALSE)*J91)</f>
        <v>65224</v>
      </c>
      <c r="L91" s="1229" t="s">
        <v>8279</v>
      </c>
      <c r="M91" s="1229">
        <v>4500257463</v>
      </c>
      <c r="N91" s="1229" t="s">
        <v>8277</v>
      </c>
    </row>
    <row r="92" spans="1:14" x14ac:dyDescent="0.25">
      <c r="A92" s="119" t="s">
        <v>305</v>
      </c>
      <c r="B92" s="164">
        <v>41793</v>
      </c>
      <c r="C92" s="118" t="s">
        <v>4909</v>
      </c>
      <c r="D92" s="119" t="s">
        <v>2404</v>
      </c>
      <c r="E92" s="162">
        <v>10204642</v>
      </c>
      <c r="F92" s="119">
        <v>26497603</v>
      </c>
      <c r="G92" s="119">
        <v>2704002</v>
      </c>
      <c r="H92" s="120" t="str">
        <f>IF(G92="","",VLOOKUP(G92,ARANCEL!$B$5:$D$121,2,FALSE))</f>
        <v xml:space="preserve">CORONA PERIFERICA </v>
      </c>
      <c r="I92" s="121" t="s">
        <v>311</v>
      </c>
      <c r="J92" s="119">
        <v>1</v>
      </c>
      <c r="K92" s="122">
        <f>IF(G92="","",VLOOKUP(G92,ARANCEL!$B$5:$D$121,3,FALSE)*J92)</f>
        <v>25865</v>
      </c>
      <c r="L92" s="1229" t="s">
        <v>8279</v>
      </c>
      <c r="M92" s="1229">
        <v>4500257463</v>
      </c>
      <c r="N92" s="1229" t="s">
        <v>8277</v>
      </c>
    </row>
    <row r="93" spans="1:14" x14ac:dyDescent="0.25">
      <c r="A93" s="119" t="s">
        <v>305</v>
      </c>
      <c r="B93" s="164">
        <v>41793</v>
      </c>
      <c r="C93" s="118" t="s">
        <v>4909</v>
      </c>
      <c r="D93" s="119" t="s">
        <v>2404</v>
      </c>
      <c r="E93" s="162">
        <v>10204642</v>
      </c>
      <c r="F93" s="119">
        <v>26497603</v>
      </c>
      <c r="G93" s="119">
        <v>2702013</v>
      </c>
      <c r="H93" s="120" t="str">
        <f>IF(G93="","",VLOOKUP(G93,ARANCEL!$B$5:$D$121,2,FALSE))</f>
        <v xml:space="preserve">INTERMEDIARIO </v>
      </c>
      <c r="I93" s="121" t="s">
        <v>340</v>
      </c>
      <c r="J93" s="119">
        <v>1</v>
      </c>
      <c r="K93" s="122">
        <f>IF(G93="","",VLOOKUP(G93,ARANCEL!$B$5:$D$121,3,FALSE)*J93)</f>
        <v>23661</v>
      </c>
      <c r="L93" s="1229" t="s">
        <v>8279</v>
      </c>
      <c r="M93" s="1229">
        <v>4500257463</v>
      </c>
      <c r="N93" s="1229" t="s">
        <v>8277</v>
      </c>
    </row>
    <row r="94" spans="1:14" x14ac:dyDescent="0.25">
      <c r="A94" s="165" t="s">
        <v>606</v>
      </c>
      <c r="B94" s="164">
        <v>41936</v>
      </c>
      <c r="C94" s="118" t="s">
        <v>4909</v>
      </c>
      <c r="D94" s="119" t="s">
        <v>2404</v>
      </c>
      <c r="E94" s="162">
        <v>10204642</v>
      </c>
      <c r="F94" s="119">
        <v>26497603</v>
      </c>
      <c r="G94" s="119">
        <v>2704003</v>
      </c>
      <c r="H94" s="120" t="str">
        <f>IF(G94="","",VLOOKUP(G94,ARANCEL!$B$5:$D$121,2,FALSE))</f>
        <v xml:space="preserve">CORONA PERIFERICA CON PERNO MUÑON COLADO </v>
      </c>
      <c r="I94" s="121" t="s">
        <v>613</v>
      </c>
      <c r="J94" s="119">
        <v>2</v>
      </c>
      <c r="K94" s="122">
        <f>IF(G94="","",VLOOKUP(G94,ARANCEL!$B$5:$D$121,3,FALSE)*J94)</f>
        <v>65224</v>
      </c>
      <c r="L94" s="1235" t="str">
        <f>IF(E94="","","IMPAGO")</f>
        <v>IMPAGO</v>
      </c>
      <c r="M94" s="1235" t="str">
        <f>IF(L94="IMPAGO","SIN O.C.","")</f>
        <v>SIN O.C.</v>
      </c>
      <c r="N94" s="1235" t="str">
        <f>IF(L94="IMPAGO","SIN FACT.","")</f>
        <v>SIN FACT.</v>
      </c>
    </row>
    <row r="95" spans="1:14" x14ac:dyDescent="0.25">
      <c r="A95" s="165" t="s">
        <v>313</v>
      </c>
      <c r="B95" s="164">
        <v>41969</v>
      </c>
      <c r="C95" s="118" t="s">
        <v>4909</v>
      </c>
      <c r="D95" s="119" t="s">
        <v>2404</v>
      </c>
      <c r="E95" s="162">
        <v>10204642</v>
      </c>
      <c r="F95" s="119">
        <v>26497603</v>
      </c>
      <c r="G95" s="119">
        <v>2704003</v>
      </c>
      <c r="H95" s="120" t="str">
        <f>IF(G95="","",VLOOKUP(G95,ARANCEL!$B$5:$D$121,2,FALSE))</f>
        <v xml:space="preserve">CORONA PERIFERICA CON PERNO MUÑON COLADO </v>
      </c>
      <c r="I95" s="121" t="s">
        <v>613</v>
      </c>
      <c r="J95" s="119">
        <v>2</v>
      </c>
      <c r="K95" s="122">
        <f>IF(G95="","",VLOOKUP(G95,ARANCEL!$B$5:$D$121,3,FALSE)*J95)</f>
        <v>65224</v>
      </c>
      <c r="L95" s="1235" t="str">
        <f>IF(E95="","","IMPAGO")</f>
        <v>IMPAGO</v>
      </c>
      <c r="M95" s="1235" t="str">
        <f>IF(L95="IMPAGO","SIN O.C.","")</f>
        <v>SIN O.C.</v>
      </c>
      <c r="N95" s="1235" t="str">
        <f>IF(L95="IMPAGO","SIN FACT.","")</f>
        <v>SIN FACT.</v>
      </c>
    </row>
    <row r="96" spans="1:14" x14ac:dyDescent="0.25">
      <c r="A96" s="119" t="s">
        <v>305</v>
      </c>
      <c r="B96" s="164">
        <v>41937</v>
      </c>
      <c r="C96" s="118" t="s">
        <v>7876</v>
      </c>
      <c r="D96" s="119" t="s">
        <v>1174</v>
      </c>
      <c r="E96" s="162">
        <v>10269586</v>
      </c>
      <c r="F96" s="119">
        <v>28451129</v>
      </c>
      <c r="G96" s="119">
        <v>2705003</v>
      </c>
      <c r="H96" s="120" t="str">
        <f>IF(G96="","",VLOOKUP(G96,ARANCEL!$B$5:$D$121,2,FALSE))</f>
        <v>INCRUSTACION ESTETICA (ART-GLASS O CERAMICA)</v>
      </c>
      <c r="I96" s="121" t="s">
        <v>316</v>
      </c>
      <c r="J96" s="119">
        <v>1</v>
      </c>
      <c r="K96" s="122">
        <f>IF(G96="","",VLOOKUP(G96,ARANCEL!$B$5:$D$121,3,FALSE)*J96)</f>
        <v>15676</v>
      </c>
      <c r="L96" s="1229" t="s">
        <v>8279</v>
      </c>
      <c r="M96" s="1229">
        <v>4500259723</v>
      </c>
      <c r="N96" s="1229" t="s">
        <v>8265</v>
      </c>
    </row>
    <row r="97" spans="1:14" x14ac:dyDescent="0.25">
      <c r="A97" s="119" t="s">
        <v>305</v>
      </c>
      <c r="B97" s="164">
        <v>42012</v>
      </c>
      <c r="C97" s="118" t="s">
        <v>8657</v>
      </c>
      <c r="D97" s="119" t="s">
        <v>7361</v>
      </c>
      <c r="E97" s="162">
        <v>10306426</v>
      </c>
      <c r="F97" s="119">
        <v>28966216</v>
      </c>
      <c r="G97" s="119">
        <v>2707001</v>
      </c>
      <c r="H97" s="120" t="str">
        <f>IF(G97="","",VLOOKUP(G97,ARANCEL!$B$5:$D$121,2,FALSE))</f>
        <v xml:space="preserve">PLANO DE RELAJACION </v>
      </c>
      <c r="I97" s="121" t="s">
        <v>306</v>
      </c>
      <c r="J97" s="119">
        <v>1</v>
      </c>
      <c r="K97" s="122">
        <f>IF(G97="","",VLOOKUP(G97,ARANCEL!$B$5:$D$121,3,FALSE)*J97)</f>
        <v>9221</v>
      </c>
      <c r="L97" s="1235" t="str">
        <f>IF(E97="","","IMPAGO")</f>
        <v>IMPAGO</v>
      </c>
      <c r="M97" s="1235" t="str">
        <f>IF(L97="IMPAGO","SIN O.C.","")</f>
        <v>SIN O.C.</v>
      </c>
      <c r="N97" s="1235" t="str">
        <f>IF(L97="IMPAGO","SIN FACT.","")</f>
        <v>SIN FACT.</v>
      </c>
    </row>
    <row r="98" spans="1:14" x14ac:dyDescent="0.25">
      <c r="A98" s="119" t="s">
        <v>313</v>
      </c>
      <c r="B98" s="164">
        <v>42012</v>
      </c>
      <c r="C98" s="118" t="s">
        <v>8657</v>
      </c>
      <c r="D98" s="119" t="s">
        <v>7361</v>
      </c>
      <c r="E98" s="162">
        <v>10306426</v>
      </c>
      <c r="F98" s="119">
        <v>28966216</v>
      </c>
      <c r="G98" s="119">
        <v>2707002</v>
      </c>
      <c r="H98" s="120" t="str">
        <f>IF(G98="","",VLOOKUP(G98,ARANCEL!$B$5:$D$121,2,FALSE))</f>
        <v>CUBETA DE BLANQUEAMIENTO</v>
      </c>
      <c r="I98" s="121"/>
      <c r="J98" s="119">
        <v>1</v>
      </c>
      <c r="K98" s="122">
        <f>IF(G98="","",VLOOKUP(G98,ARANCEL!$B$5:$D$121,3,FALSE)*J98)</f>
        <v>5904</v>
      </c>
      <c r="L98" s="1235" t="str">
        <f>IF(E98="","","IMPAGO")</f>
        <v>IMPAGO</v>
      </c>
      <c r="M98" s="1235" t="str">
        <f>IF(L98="IMPAGO","SIN O.C.","")</f>
        <v>SIN O.C.</v>
      </c>
      <c r="N98" s="1235" t="str">
        <f>IF(L98="IMPAGO","SIN FACT.","")</f>
        <v>SIN FACT.</v>
      </c>
    </row>
    <row r="99" spans="1:14" x14ac:dyDescent="0.25">
      <c r="A99" s="119" t="s">
        <v>305</v>
      </c>
      <c r="B99" s="164">
        <v>42018</v>
      </c>
      <c r="C99" s="118" t="s">
        <v>9427</v>
      </c>
      <c r="D99" s="119" t="s">
        <v>1446</v>
      </c>
      <c r="E99" s="162">
        <v>10307198</v>
      </c>
      <c r="F99" s="119">
        <v>30422549</v>
      </c>
      <c r="G99" s="119">
        <v>2704005</v>
      </c>
      <c r="H99" s="120" t="str">
        <f>IF(G99="","",VLOOKUP(G99,ARANCEL!$B$5:$D$121,2,FALSE))</f>
        <v>PROVISORIO</v>
      </c>
      <c r="I99" s="121" t="s">
        <v>613</v>
      </c>
      <c r="J99" s="169">
        <v>2</v>
      </c>
      <c r="K99" s="122">
        <f>IF(G99="","",VLOOKUP(G99,ARANCEL!$B$5:$D$121,3,FALSE)*J99)</f>
        <v>6500</v>
      </c>
      <c r="L99" s="1235" t="str">
        <f>IF(E99="","","IMPAGO")</f>
        <v>IMPAGO</v>
      </c>
      <c r="M99" s="1235" t="str">
        <f>IF(L99="IMPAGO","SIN O.C.","")</f>
        <v>SIN O.C.</v>
      </c>
      <c r="N99" s="1235" t="str">
        <f>IF(L99="IMPAGO","SIN FACT.","")</f>
        <v>SIN FACT.</v>
      </c>
    </row>
    <row r="100" spans="1:14" x14ac:dyDescent="0.25">
      <c r="A100" s="119" t="s">
        <v>313</v>
      </c>
      <c r="B100" s="164">
        <v>42018</v>
      </c>
      <c r="C100" s="118" t="s">
        <v>9427</v>
      </c>
      <c r="D100" s="119" t="s">
        <v>1446</v>
      </c>
      <c r="E100" s="162">
        <v>10307198</v>
      </c>
      <c r="F100" s="119">
        <v>30422549</v>
      </c>
      <c r="G100" s="119">
        <v>2704015</v>
      </c>
      <c r="H100" s="120" t="str">
        <f>IF(G100="","",VLOOKUP(G100,ARANCEL!$B$5:$D$121,2,FALSE))</f>
        <v xml:space="preserve">CORONA IN CERAM </v>
      </c>
      <c r="I100" s="121" t="s">
        <v>2739</v>
      </c>
      <c r="J100" s="169">
        <v>2</v>
      </c>
      <c r="K100" s="122">
        <f>IF(G100="","",VLOOKUP(G100,ARANCEL!$B$5:$D$121,3,FALSE)*J100)</f>
        <v>85466</v>
      </c>
      <c r="L100" s="1235" t="str">
        <f>IF(E100="","","IMPAGO")</f>
        <v>IMPAGO</v>
      </c>
      <c r="M100" s="1235" t="str">
        <f>IF(L100="IMPAGO","SIN O.C.","")</f>
        <v>SIN O.C.</v>
      </c>
      <c r="N100" s="1235" t="str">
        <f>IF(L100="IMPAGO","SIN FACT.","")</f>
        <v>SIN FACT.</v>
      </c>
    </row>
    <row r="101" spans="1:14" x14ac:dyDescent="0.25">
      <c r="A101" s="119" t="s">
        <v>305</v>
      </c>
      <c r="B101" s="164">
        <v>41869</v>
      </c>
      <c r="C101" s="118" t="s">
        <v>6460</v>
      </c>
      <c r="D101" s="119" t="s">
        <v>1446</v>
      </c>
      <c r="E101" s="162">
        <v>10241419</v>
      </c>
      <c r="F101" s="119">
        <v>25760306</v>
      </c>
      <c r="G101" s="119">
        <v>2704005</v>
      </c>
      <c r="H101" s="120" t="str">
        <f>IF(G101="","",VLOOKUP(G101,ARANCEL!$B$5:$D$121,2,FALSE))</f>
        <v>PROVISORIO</v>
      </c>
      <c r="I101" s="121" t="s">
        <v>734</v>
      </c>
      <c r="J101" s="119">
        <v>3</v>
      </c>
      <c r="K101" s="122">
        <f>IF(G101="","",VLOOKUP(G101,ARANCEL!$B$5:$D$121,3,FALSE)*J101)</f>
        <v>9750</v>
      </c>
      <c r="L101" s="1229" t="s">
        <v>6905</v>
      </c>
      <c r="M101" s="1229">
        <v>4500249737</v>
      </c>
      <c r="N101" s="1229" t="s">
        <v>7142</v>
      </c>
    </row>
    <row r="102" spans="1:14" x14ac:dyDescent="0.25">
      <c r="A102" s="169" t="s">
        <v>305</v>
      </c>
      <c r="B102" s="164">
        <v>41869</v>
      </c>
      <c r="C102" s="118" t="s">
        <v>6460</v>
      </c>
      <c r="D102" s="119" t="s">
        <v>1446</v>
      </c>
      <c r="E102" s="162">
        <v>10241419</v>
      </c>
      <c r="F102" s="119">
        <v>25760306</v>
      </c>
      <c r="G102" s="119">
        <v>2704015</v>
      </c>
      <c r="H102" s="120" t="str">
        <f>IF(G102="","",VLOOKUP(G102,ARANCEL!$B$5:$D$121,2,FALSE))</f>
        <v xml:space="preserve">CORONA IN CERAM </v>
      </c>
      <c r="I102" s="121" t="s">
        <v>734</v>
      </c>
      <c r="J102" s="119">
        <v>3</v>
      </c>
      <c r="K102" s="122">
        <f>IF(G102="","",VLOOKUP(G102,ARANCEL!$B$5:$D$121,3,FALSE)*J102)</f>
        <v>128199</v>
      </c>
      <c r="L102" s="1229" t="s">
        <v>6905</v>
      </c>
      <c r="M102" s="1229">
        <v>4500249737</v>
      </c>
      <c r="N102" s="1229" t="s">
        <v>7142</v>
      </c>
    </row>
    <row r="103" spans="1:14" x14ac:dyDescent="0.25">
      <c r="A103" s="119" t="s">
        <v>305</v>
      </c>
      <c r="B103" s="164">
        <v>41932</v>
      </c>
      <c r="C103" s="118" t="s">
        <v>7815</v>
      </c>
      <c r="D103" s="119" t="s">
        <v>2420</v>
      </c>
      <c r="E103" s="162">
        <v>10269552</v>
      </c>
      <c r="F103" s="119">
        <v>29067156</v>
      </c>
      <c r="G103" s="119">
        <v>2704005</v>
      </c>
      <c r="H103" s="120" t="str">
        <f>IF(G103="","",VLOOKUP(G103,ARANCEL!$B$5:$D$121,2,FALSE))</f>
        <v>PROVISORIO</v>
      </c>
      <c r="I103" s="121" t="s">
        <v>308</v>
      </c>
      <c r="J103" s="119">
        <v>1</v>
      </c>
      <c r="K103" s="122">
        <f>IF(G103="","",VLOOKUP(G103,ARANCEL!$B$5:$D$121,3,FALSE)*J103)</f>
        <v>3250</v>
      </c>
      <c r="L103" s="1229" t="s">
        <v>8279</v>
      </c>
      <c r="M103" s="1229">
        <v>4500259723</v>
      </c>
      <c r="N103" s="1229" t="s">
        <v>8265</v>
      </c>
    </row>
    <row r="104" spans="1:14" x14ac:dyDescent="0.25">
      <c r="A104" s="119" t="s">
        <v>305</v>
      </c>
      <c r="B104" s="164">
        <v>41958</v>
      </c>
      <c r="C104" s="118" t="s">
        <v>7815</v>
      </c>
      <c r="D104" s="119" t="s">
        <v>2420</v>
      </c>
      <c r="E104" s="162">
        <v>10269552</v>
      </c>
      <c r="F104" s="119">
        <v>29067156</v>
      </c>
      <c r="G104" s="119">
        <v>2704003</v>
      </c>
      <c r="H104" s="120" t="str">
        <f>IF(G104="","",VLOOKUP(G104,ARANCEL!$B$5:$D$121,2,FALSE))</f>
        <v xml:space="preserve">CORONA PERIFERICA CON PERNO MUÑON COLADO </v>
      </c>
      <c r="I104" s="121" t="s">
        <v>308</v>
      </c>
      <c r="J104" s="119">
        <v>1</v>
      </c>
      <c r="K104" s="122">
        <f>IF(G104="","",VLOOKUP(G104,ARANCEL!$B$5:$D$121,3,FALSE)*J104)</f>
        <v>32612</v>
      </c>
      <c r="L104" s="1235" t="str">
        <f>IF(E104="","","IMPAGO")</f>
        <v>IMPAGO</v>
      </c>
      <c r="M104" s="1235" t="str">
        <f>IF(L104="IMPAGO","SIN O.C.","")</f>
        <v>SIN O.C.</v>
      </c>
      <c r="N104" s="1235" t="str">
        <f>IF(L104="IMPAGO","SIN FACT.","")</f>
        <v>SIN FACT.</v>
      </c>
    </row>
    <row r="105" spans="1:14" x14ac:dyDescent="0.25">
      <c r="A105" s="119" t="s">
        <v>305</v>
      </c>
      <c r="B105" s="164">
        <v>41677</v>
      </c>
      <c r="C105" s="118" t="s">
        <v>2718</v>
      </c>
      <c r="D105" s="119" t="s">
        <v>1174</v>
      </c>
      <c r="E105" s="162">
        <v>10171725</v>
      </c>
      <c r="F105" s="119">
        <v>24839977</v>
      </c>
      <c r="G105" s="119">
        <v>2704005</v>
      </c>
      <c r="H105" s="120" t="str">
        <f>IF(G105="","",VLOOKUP(G105,ARANCEL!$B$5:$D$121,2,FALSE))</f>
        <v>PROVISORIO</v>
      </c>
      <c r="I105" s="121" t="s">
        <v>311</v>
      </c>
      <c r="J105" s="119">
        <v>1</v>
      </c>
      <c r="K105" s="122">
        <f>IF(G105="","",VLOOKUP(G105,ARANCEL!$B$5:$D$121,3,FALSE)*J105)</f>
        <v>3250</v>
      </c>
      <c r="L105" s="1229" t="s">
        <v>2842</v>
      </c>
      <c r="M105" s="1229">
        <v>4500216213</v>
      </c>
      <c r="N105" s="1229">
        <v>8394</v>
      </c>
    </row>
    <row r="106" spans="1:14" x14ac:dyDescent="0.25">
      <c r="A106" s="119" t="s">
        <v>305</v>
      </c>
      <c r="B106" s="164">
        <v>41677</v>
      </c>
      <c r="C106" s="118" t="s">
        <v>2718</v>
      </c>
      <c r="D106" s="119" t="s">
        <v>1174</v>
      </c>
      <c r="E106" s="162">
        <v>10171725</v>
      </c>
      <c r="F106" s="119">
        <v>24839977</v>
      </c>
      <c r="G106" s="119">
        <v>2704003</v>
      </c>
      <c r="H106" s="120" t="str">
        <f>IF(G106="","",VLOOKUP(G106,ARANCEL!$B$5:$D$121,2,FALSE))</f>
        <v xml:space="preserve">CORONA PERIFERICA CON PERNO MUÑON COLADO </v>
      </c>
      <c r="I106" s="121" t="s">
        <v>311</v>
      </c>
      <c r="J106" s="119">
        <v>1</v>
      </c>
      <c r="K106" s="122">
        <f>IF(G106="","",VLOOKUP(G106,ARANCEL!$B$5:$D$121,3,FALSE)*J106)</f>
        <v>32612</v>
      </c>
      <c r="L106" s="1229" t="s">
        <v>2842</v>
      </c>
      <c r="M106" s="1229">
        <v>4500216213</v>
      </c>
      <c r="N106" s="1229">
        <v>8394</v>
      </c>
    </row>
    <row r="107" spans="1:14" x14ac:dyDescent="0.25">
      <c r="A107" s="119" t="s">
        <v>305</v>
      </c>
      <c r="B107" s="164">
        <v>41971</v>
      </c>
      <c r="C107" s="118" t="s">
        <v>8587</v>
      </c>
      <c r="D107" s="119" t="s">
        <v>86</v>
      </c>
      <c r="E107" s="162">
        <v>10287377</v>
      </c>
      <c r="F107" s="119">
        <v>29597731</v>
      </c>
      <c r="G107" s="119">
        <v>2704003</v>
      </c>
      <c r="H107" s="120" t="str">
        <f>IF(G107="","",VLOOKUP(G107,ARANCEL!$B$5:$D$121,2,FALSE))</f>
        <v xml:space="preserve">CORONA PERIFERICA CON PERNO MUÑON COLADO </v>
      </c>
      <c r="I107" s="121" t="s">
        <v>337</v>
      </c>
      <c r="J107" s="119">
        <v>1</v>
      </c>
      <c r="K107" s="122">
        <f>IF(G107="","",VLOOKUP(G107,ARANCEL!$B$5:$D$121,3,FALSE)*J107)</f>
        <v>32612</v>
      </c>
      <c r="L107" s="1229" t="s">
        <v>8256</v>
      </c>
      <c r="M107" s="1229">
        <v>4500265204</v>
      </c>
      <c r="N107" s="1229" t="s">
        <v>8946</v>
      </c>
    </row>
    <row r="108" spans="1:14" x14ac:dyDescent="0.25">
      <c r="A108" s="119" t="s">
        <v>305</v>
      </c>
      <c r="B108" s="164">
        <v>41971</v>
      </c>
      <c r="C108" s="118" t="s">
        <v>8587</v>
      </c>
      <c r="D108" s="119" t="s">
        <v>86</v>
      </c>
      <c r="E108" s="162">
        <v>10287377</v>
      </c>
      <c r="F108" s="119">
        <v>29597731</v>
      </c>
      <c r="G108" s="119">
        <v>2704005</v>
      </c>
      <c r="H108" s="120" t="str">
        <f>IF(G108="","",VLOOKUP(G108,ARANCEL!$B$5:$D$121,2,FALSE))</f>
        <v>PROVISORIO</v>
      </c>
      <c r="I108" s="121" t="s">
        <v>337</v>
      </c>
      <c r="J108" s="119">
        <v>1</v>
      </c>
      <c r="K108" s="122">
        <f>IF(G108="","",VLOOKUP(G108,ARANCEL!$B$5:$D$121,3,FALSE)*J108)</f>
        <v>3250</v>
      </c>
      <c r="L108" s="1229" t="s">
        <v>8256</v>
      </c>
      <c r="M108" s="1229">
        <v>4500265204</v>
      </c>
      <c r="N108" s="1229" t="s">
        <v>8946</v>
      </c>
    </row>
    <row r="109" spans="1:14" x14ac:dyDescent="0.25">
      <c r="A109" s="119" t="s">
        <v>305</v>
      </c>
      <c r="B109" s="164">
        <v>41722</v>
      </c>
      <c r="C109" s="118" t="s">
        <v>3488</v>
      </c>
      <c r="D109" s="119" t="s">
        <v>102</v>
      </c>
      <c r="E109" s="162">
        <v>10182495</v>
      </c>
      <c r="F109" s="119">
        <v>25227670</v>
      </c>
      <c r="G109" s="119">
        <v>2705003</v>
      </c>
      <c r="H109" s="120" t="str">
        <f>IF(G109="","",VLOOKUP(G109,ARANCEL!$B$5:$D$121,2,FALSE))</f>
        <v>INCRUSTACION ESTETICA (ART-GLASS O CERAMICA)</v>
      </c>
      <c r="I109" s="121" t="s">
        <v>316</v>
      </c>
      <c r="J109" s="119">
        <v>1</v>
      </c>
      <c r="K109" s="122">
        <f>IF(G109="","",VLOOKUP(G109,ARANCEL!$B$5:$D$121,3,FALSE)*J109)</f>
        <v>15676</v>
      </c>
      <c r="L109" s="1229" t="s">
        <v>3058</v>
      </c>
      <c r="M109" s="1229">
        <v>4500225652</v>
      </c>
      <c r="N109" s="1229">
        <v>8938</v>
      </c>
    </row>
    <row r="110" spans="1:14" x14ac:dyDescent="0.25">
      <c r="A110" s="119" t="s">
        <v>606</v>
      </c>
      <c r="B110" s="164">
        <v>41962</v>
      </c>
      <c r="C110" s="118" t="s">
        <v>8381</v>
      </c>
      <c r="D110" s="119" t="s">
        <v>1174</v>
      </c>
      <c r="E110" s="162">
        <v>10281824</v>
      </c>
      <c r="F110" s="119">
        <v>29550757</v>
      </c>
      <c r="G110" s="119">
        <v>2704026</v>
      </c>
      <c r="H110" s="120" t="str">
        <f>IF(G110="","",VLOOKUP(G110,ARANCEL!$B$5:$D$121,2,FALSE))</f>
        <v>PROTESIS VALPLAST UNILATERAL (HASTA 4 PIEZAS)</v>
      </c>
      <c r="I110" s="121" t="s">
        <v>331</v>
      </c>
      <c r="J110" s="119">
        <v>1</v>
      </c>
      <c r="K110" s="122">
        <f>IF(G110="","",VLOOKUP(G110,ARANCEL!$B$5:$D$121,3,FALSE)*J110)</f>
        <v>44982</v>
      </c>
      <c r="L110" s="1235" t="str">
        <f>IF(E110="","","IMPAGO")</f>
        <v>IMPAGO</v>
      </c>
      <c r="M110" s="1235" t="str">
        <f>IF(L110="IMPAGO","SIN O.C.","")</f>
        <v>SIN O.C.</v>
      </c>
      <c r="N110" s="1235" t="str">
        <f>IF(L110="IMPAGO","SIN FACT.","")</f>
        <v>SIN FACT.</v>
      </c>
    </row>
    <row r="111" spans="1:14" x14ac:dyDescent="0.25">
      <c r="A111" s="119" t="s">
        <v>305</v>
      </c>
      <c r="B111" s="164">
        <v>41895</v>
      </c>
      <c r="C111" s="118" t="s">
        <v>7074</v>
      </c>
      <c r="D111" s="119" t="s">
        <v>99</v>
      </c>
      <c r="E111" s="162">
        <v>10256166</v>
      </c>
      <c r="F111" s="119">
        <v>28497928</v>
      </c>
      <c r="G111" s="119">
        <v>2704007</v>
      </c>
      <c r="H111" s="120" t="str">
        <f>IF(G111="","",VLOOKUP(G111,ARANCEL!$B$5:$D$121,2,FALSE))</f>
        <v>PILAR, INSERCION O PUNTO DE APOYO PERIFERICO</v>
      </c>
      <c r="I111" s="121" t="s">
        <v>758</v>
      </c>
      <c r="J111" s="119">
        <v>2</v>
      </c>
      <c r="K111" s="122">
        <f>IF(G111="","",VLOOKUP(G111,ARANCEL!$B$5:$D$121,3,FALSE)*J111)</f>
        <v>51730</v>
      </c>
      <c r="L111" s="1229" t="s">
        <v>7548</v>
      </c>
      <c r="M111" s="1229">
        <v>4500254577</v>
      </c>
      <c r="N111" s="1229" t="s">
        <v>7557</v>
      </c>
    </row>
    <row r="112" spans="1:14" x14ac:dyDescent="0.25">
      <c r="A112" s="119" t="s">
        <v>305</v>
      </c>
      <c r="B112" s="164">
        <v>41895</v>
      </c>
      <c r="C112" s="118" t="s">
        <v>7074</v>
      </c>
      <c r="D112" s="119" t="s">
        <v>99</v>
      </c>
      <c r="E112" s="162">
        <v>10256166</v>
      </c>
      <c r="F112" s="119">
        <v>28497928</v>
      </c>
      <c r="G112" s="119">
        <v>2704012</v>
      </c>
      <c r="H112" s="120" t="str">
        <f>IF(G112="","",VLOOKUP(G112,ARANCEL!$B$5:$D$121,2,FALSE))</f>
        <v xml:space="preserve">INTERMEDIARIO O PONTICO </v>
      </c>
      <c r="I112" s="121" t="s">
        <v>317</v>
      </c>
      <c r="J112" s="119">
        <v>1</v>
      </c>
      <c r="K112" s="122">
        <f>IF(G112="","",VLOOKUP(G112,ARANCEL!$B$5:$D$121,3,FALSE)*J112)</f>
        <v>25122</v>
      </c>
      <c r="L112" s="1229" t="s">
        <v>7548</v>
      </c>
      <c r="M112" s="1229">
        <v>4500254577</v>
      </c>
      <c r="N112" s="1229" t="s">
        <v>7557</v>
      </c>
    </row>
    <row r="113" spans="1:14" x14ac:dyDescent="0.25">
      <c r="A113" s="119" t="s">
        <v>606</v>
      </c>
      <c r="B113" s="164">
        <v>41895</v>
      </c>
      <c r="C113" s="118" t="s">
        <v>7074</v>
      </c>
      <c r="D113" s="119" t="s">
        <v>99</v>
      </c>
      <c r="E113" s="162">
        <v>10256166</v>
      </c>
      <c r="F113" s="119">
        <v>28497928</v>
      </c>
      <c r="G113" s="119">
        <v>2704003</v>
      </c>
      <c r="H113" s="120" t="str">
        <f>IF(G113="","",VLOOKUP(G113,ARANCEL!$B$5:$D$121,2,FALSE))</f>
        <v xml:space="preserve">CORONA PERIFERICA CON PERNO MUÑON COLADO </v>
      </c>
      <c r="I113" s="121" t="s">
        <v>315</v>
      </c>
      <c r="J113" s="119">
        <v>1</v>
      </c>
      <c r="K113" s="122">
        <f>IF(G113="","",VLOOKUP(G113,ARANCEL!$B$5:$D$121,3,FALSE)*J113)</f>
        <v>32612</v>
      </c>
      <c r="L113" s="1229" t="s">
        <v>7548</v>
      </c>
      <c r="M113" s="1229">
        <v>4500254577</v>
      </c>
      <c r="N113" s="1229" t="s">
        <v>7557</v>
      </c>
    </row>
    <row r="114" spans="1:14" x14ac:dyDescent="0.25">
      <c r="A114" s="119" t="s">
        <v>305</v>
      </c>
      <c r="B114" s="164">
        <v>41895</v>
      </c>
      <c r="C114" s="118" t="s">
        <v>7074</v>
      </c>
      <c r="D114" s="119" t="s">
        <v>99</v>
      </c>
      <c r="E114" s="162">
        <v>10256166</v>
      </c>
      <c r="F114" s="119">
        <v>28497928</v>
      </c>
      <c r="G114" s="119">
        <v>2704005</v>
      </c>
      <c r="H114" s="120" t="str">
        <f>IF(G114="","",VLOOKUP(G114,ARANCEL!$B$5:$D$121,2,FALSE))</f>
        <v>PROVISORIO</v>
      </c>
      <c r="I114" s="121" t="s">
        <v>647</v>
      </c>
      <c r="J114" s="119">
        <v>2</v>
      </c>
      <c r="K114" s="122">
        <f>IF(G114="","",VLOOKUP(G114,ARANCEL!$B$5:$D$121,3,FALSE)*J114)</f>
        <v>6500</v>
      </c>
      <c r="L114" s="1229" t="s">
        <v>7548</v>
      </c>
      <c r="M114" s="1229">
        <v>4500254577</v>
      </c>
      <c r="N114" s="1229" t="s">
        <v>7557</v>
      </c>
    </row>
    <row r="115" spans="1:14" x14ac:dyDescent="0.25">
      <c r="A115" s="119" t="s">
        <v>305</v>
      </c>
      <c r="B115" s="164">
        <v>41923</v>
      </c>
      <c r="C115" s="118" t="s">
        <v>7074</v>
      </c>
      <c r="D115" s="119" t="s">
        <v>99</v>
      </c>
      <c r="E115" s="162">
        <v>10261617</v>
      </c>
      <c r="F115" s="119">
        <v>28937528</v>
      </c>
      <c r="G115" s="119">
        <v>2704013</v>
      </c>
      <c r="H115" s="120" t="str">
        <f>IF(G115="","",VLOOKUP(G115,ARANCEL!$B$5:$D$121,2,FALSE))</f>
        <v>PROVISORIO (POR PIEZA)</v>
      </c>
      <c r="I115" s="121" t="s">
        <v>1552</v>
      </c>
      <c r="J115" s="119">
        <v>4</v>
      </c>
      <c r="K115" s="122">
        <f>IF(G115="","",VLOOKUP(G115,ARANCEL!$B$5:$D$121,3,FALSE)*J115)</f>
        <v>13000</v>
      </c>
      <c r="L115" s="1229" t="s">
        <v>8279</v>
      </c>
      <c r="M115" s="1229">
        <v>4500259723</v>
      </c>
      <c r="N115" s="1229" t="s">
        <v>8265</v>
      </c>
    </row>
    <row r="116" spans="1:14" x14ac:dyDescent="0.25">
      <c r="A116" s="119" t="s">
        <v>305</v>
      </c>
      <c r="B116" s="164">
        <v>42020</v>
      </c>
      <c r="C116" s="118" t="s">
        <v>9535</v>
      </c>
      <c r="D116" s="119" t="s">
        <v>1174</v>
      </c>
      <c r="E116" s="162">
        <v>10308940</v>
      </c>
      <c r="F116" s="119">
        <v>30003676</v>
      </c>
      <c r="G116" s="119">
        <v>2705003</v>
      </c>
      <c r="H116" s="120" t="str">
        <f>IF(G116="","",VLOOKUP(G116,ARANCEL!$B$5:$D$121,2,FALSE))</f>
        <v>INCRUSTACION ESTETICA (ART-GLASS O CERAMICA)</v>
      </c>
      <c r="I116" s="121" t="s">
        <v>317</v>
      </c>
      <c r="J116" s="119">
        <v>1</v>
      </c>
      <c r="K116" s="122">
        <f>IF(G116="","",VLOOKUP(G116,ARANCEL!$B$5:$D$121,3,FALSE)*J116)</f>
        <v>15676</v>
      </c>
      <c r="L116" s="1235" t="str">
        <f>IF(E116="","","IMPAGO")</f>
        <v>IMPAGO</v>
      </c>
      <c r="M116" s="1235" t="str">
        <f>IF(L116="IMPAGO","SIN O.C.","")</f>
        <v>SIN O.C.</v>
      </c>
      <c r="N116" s="1235" t="str">
        <f>IF(L116="IMPAGO","SIN FACT.","")</f>
        <v>SIN FACT.</v>
      </c>
    </row>
    <row r="117" spans="1:14" x14ac:dyDescent="0.25">
      <c r="A117" s="119" t="s">
        <v>305</v>
      </c>
      <c r="B117" s="164">
        <v>41815</v>
      </c>
      <c r="C117" s="118" t="s">
        <v>5350</v>
      </c>
      <c r="D117" s="119" t="s">
        <v>1446</v>
      </c>
      <c r="E117" s="162">
        <v>10215922</v>
      </c>
      <c r="F117" s="119">
        <v>27115599</v>
      </c>
      <c r="G117" s="119">
        <v>2704005</v>
      </c>
      <c r="H117" s="120" t="str">
        <f>IF(G117="","",VLOOKUP(G117,ARANCEL!$B$5:$D$121,2,FALSE))</f>
        <v>PROVISORIO</v>
      </c>
      <c r="I117" s="121" t="s">
        <v>326</v>
      </c>
      <c r="J117" s="119">
        <v>1</v>
      </c>
      <c r="K117" s="122">
        <f>IF(G117="","",VLOOKUP(G117,ARANCEL!$B$5:$D$121,3,FALSE)*J117)</f>
        <v>3250</v>
      </c>
      <c r="L117" s="1229" t="s">
        <v>5742</v>
      </c>
      <c r="M117" s="1229">
        <v>4500241295</v>
      </c>
      <c r="N117" s="1229" t="s">
        <v>5768</v>
      </c>
    </row>
    <row r="118" spans="1:14" x14ac:dyDescent="0.25">
      <c r="A118" s="119" t="s">
        <v>305</v>
      </c>
      <c r="B118" s="164">
        <v>41815</v>
      </c>
      <c r="C118" s="118" t="s">
        <v>5350</v>
      </c>
      <c r="D118" s="119" t="s">
        <v>1446</v>
      </c>
      <c r="E118" s="162">
        <v>10215922</v>
      </c>
      <c r="F118" s="119">
        <v>27115599</v>
      </c>
      <c r="G118" s="119">
        <v>2704003</v>
      </c>
      <c r="H118" s="120" t="str">
        <f>IF(G118="","",VLOOKUP(G118,ARANCEL!$B$5:$D$121,2,FALSE))</f>
        <v xml:space="preserve">CORONA PERIFERICA CON PERNO MUÑON COLADO </v>
      </c>
      <c r="I118" s="121" t="s">
        <v>326</v>
      </c>
      <c r="J118" s="119">
        <v>1</v>
      </c>
      <c r="K118" s="122">
        <f>IF(G118="","",VLOOKUP(G118,ARANCEL!$B$5:$D$121,3,FALSE)*J118)</f>
        <v>32612</v>
      </c>
      <c r="L118" s="1229" t="s">
        <v>5742</v>
      </c>
      <c r="M118" s="1229">
        <v>4500241295</v>
      </c>
      <c r="N118" s="1229" t="s">
        <v>5768</v>
      </c>
    </row>
    <row r="119" spans="1:14" x14ac:dyDescent="0.25">
      <c r="A119" s="119" t="s">
        <v>305</v>
      </c>
      <c r="B119" s="207">
        <v>41688</v>
      </c>
      <c r="C119" s="118" t="s">
        <v>2832</v>
      </c>
      <c r="D119" s="119" t="s">
        <v>100</v>
      </c>
      <c r="E119" s="162">
        <v>10174765</v>
      </c>
      <c r="F119" s="119">
        <v>25078159</v>
      </c>
      <c r="G119" s="119">
        <v>2705003</v>
      </c>
      <c r="H119" s="120" t="str">
        <f>IF(G119="","",VLOOKUP(G119,ARANCEL!$B$5:$D$121,2,FALSE))</f>
        <v>INCRUSTACION ESTETICA (ART-GLASS O CERAMICA)</v>
      </c>
      <c r="I119" s="121" t="s">
        <v>337</v>
      </c>
      <c r="J119" s="119">
        <v>1</v>
      </c>
      <c r="K119" s="122">
        <f>IF(G119="","",VLOOKUP(G119,ARANCEL!$B$5:$D$121,3,FALSE)*J119)</f>
        <v>15676</v>
      </c>
      <c r="L119" s="1229" t="s">
        <v>3438</v>
      </c>
      <c r="M119" s="1229">
        <v>4500220773</v>
      </c>
      <c r="N119" s="1229">
        <v>8617</v>
      </c>
    </row>
    <row r="120" spans="1:14" x14ac:dyDescent="0.25">
      <c r="A120" s="119" t="s">
        <v>305</v>
      </c>
      <c r="B120" s="164">
        <v>41772</v>
      </c>
      <c r="C120" s="118" t="s">
        <v>4507</v>
      </c>
      <c r="D120" s="119" t="s">
        <v>101</v>
      </c>
      <c r="E120" s="162">
        <v>10195867</v>
      </c>
      <c r="F120" s="119">
        <v>26373384</v>
      </c>
      <c r="G120" s="119">
        <v>2707001</v>
      </c>
      <c r="H120" s="120" t="str">
        <f>IF(G120="","",VLOOKUP(G120,ARANCEL!$B$5:$D$121,2,FALSE))</f>
        <v xml:space="preserve">PLANO DE RELAJACION </v>
      </c>
      <c r="I120" s="121" t="s">
        <v>306</v>
      </c>
      <c r="J120" s="119">
        <v>1</v>
      </c>
      <c r="K120" s="122">
        <f>IF(G120="","",VLOOKUP(G120,ARANCEL!$B$5:$D$121,3,FALSE)*J120)</f>
        <v>9221</v>
      </c>
      <c r="L120" s="1229" t="s">
        <v>5292</v>
      </c>
      <c r="M120" s="1229">
        <v>4500235464</v>
      </c>
      <c r="N120" s="1229">
        <v>9396</v>
      </c>
    </row>
    <row r="121" spans="1:14" x14ac:dyDescent="0.25">
      <c r="A121" s="119" t="s">
        <v>313</v>
      </c>
      <c r="B121" s="164">
        <v>42031</v>
      </c>
      <c r="C121" s="118" t="s">
        <v>7935</v>
      </c>
      <c r="D121" s="119" t="s">
        <v>102</v>
      </c>
      <c r="E121" s="162">
        <v>10313539</v>
      </c>
      <c r="F121" s="119">
        <v>30638006</v>
      </c>
      <c r="G121" s="119">
        <v>2702002</v>
      </c>
      <c r="H121" s="120" t="str">
        <f>IF(G121="","",VLOOKUP(G121,ARANCEL!$B$5:$D$121,2,FALSE))</f>
        <v xml:space="preserve">LABORATORIO CORONA CEMENTADA SOBRE IMPLANTE </v>
      </c>
      <c r="I121" s="121"/>
      <c r="J121" s="119">
        <v>1</v>
      </c>
      <c r="K121" s="122">
        <f>IF(G121="","",VLOOKUP(G121,ARANCEL!$B$5:$D$121,3,FALSE)*J121)</f>
        <v>31878</v>
      </c>
      <c r="L121" s="1235" t="str">
        <f>IF(E121="","","IMPAGO")</f>
        <v>IMPAGO</v>
      </c>
      <c r="M121" s="1235" t="str">
        <f>IF(L121="IMPAGO","SIN O.C.","")</f>
        <v>SIN O.C.</v>
      </c>
      <c r="N121" s="1235" t="str">
        <f>IF(L121="IMPAGO","SIN FACT.","")</f>
        <v>SIN FACT.</v>
      </c>
    </row>
    <row r="122" spans="1:14" x14ac:dyDescent="0.25">
      <c r="A122" s="119" t="s">
        <v>305</v>
      </c>
      <c r="B122" s="164">
        <v>41695</v>
      </c>
      <c r="C122" s="118" t="s">
        <v>2967</v>
      </c>
      <c r="D122" s="119" t="s">
        <v>99</v>
      </c>
      <c r="E122" s="162">
        <v>10176579</v>
      </c>
      <c r="F122" s="119">
        <v>25159382</v>
      </c>
      <c r="G122" s="119">
        <v>2704005</v>
      </c>
      <c r="H122" s="120" t="str">
        <f>IF(G122="","",VLOOKUP(G122,ARANCEL!$B$5:$D$121,2,FALSE))</f>
        <v>PROVISORIO</v>
      </c>
      <c r="I122" s="121" t="s">
        <v>654</v>
      </c>
      <c r="J122" s="119">
        <v>3</v>
      </c>
      <c r="K122" s="122">
        <f>IF(G122="","",VLOOKUP(G122,ARANCEL!$B$5:$D$121,3,FALSE)*J122)</f>
        <v>9750</v>
      </c>
      <c r="L122" s="1229" t="s">
        <v>3438</v>
      </c>
      <c r="M122" s="1229">
        <v>4500220777</v>
      </c>
      <c r="N122" s="1229">
        <v>8619</v>
      </c>
    </row>
    <row r="123" spans="1:14" x14ac:dyDescent="0.25">
      <c r="A123" s="119" t="s">
        <v>305</v>
      </c>
      <c r="B123" s="164">
        <v>41704</v>
      </c>
      <c r="C123" s="118" t="s">
        <v>2967</v>
      </c>
      <c r="D123" s="119" t="s">
        <v>99</v>
      </c>
      <c r="E123" s="162">
        <v>10176579</v>
      </c>
      <c r="F123" s="119">
        <v>25159382</v>
      </c>
      <c r="G123" s="119">
        <v>2704012</v>
      </c>
      <c r="H123" s="120" t="str">
        <f>IF(G123="","",VLOOKUP(G123,ARANCEL!$B$5:$D$121,2,FALSE))</f>
        <v xml:space="preserve">INTERMEDIARIO O PONTICO </v>
      </c>
      <c r="I123" s="121" t="s">
        <v>309</v>
      </c>
      <c r="J123" s="119">
        <v>1</v>
      </c>
      <c r="K123" s="122">
        <f>IF(G123="","",VLOOKUP(G123,ARANCEL!$B$5:$D$121,3,FALSE)*J123)</f>
        <v>25122</v>
      </c>
      <c r="L123" s="1229" t="s">
        <v>3438</v>
      </c>
      <c r="M123" s="1229">
        <v>4500220777</v>
      </c>
      <c r="N123" s="1229">
        <v>8619</v>
      </c>
    </row>
    <row r="124" spans="1:14" x14ac:dyDescent="0.25">
      <c r="A124" s="119" t="s">
        <v>305</v>
      </c>
      <c r="B124" s="164">
        <v>41704</v>
      </c>
      <c r="C124" s="118" t="s">
        <v>2967</v>
      </c>
      <c r="D124" s="119" t="s">
        <v>99</v>
      </c>
      <c r="E124" s="162">
        <v>10176579</v>
      </c>
      <c r="F124" s="119">
        <v>25159382</v>
      </c>
      <c r="G124" s="119">
        <v>2704002</v>
      </c>
      <c r="H124" s="120" t="str">
        <f>IF(G124="","",VLOOKUP(G124,ARANCEL!$B$5:$D$121,2,FALSE))</f>
        <v xml:space="preserve">CORONA PERIFERICA </v>
      </c>
      <c r="I124" s="121" t="s">
        <v>767</v>
      </c>
      <c r="J124" s="119">
        <v>2</v>
      </c>
      <c r="K124" s="122">
        <f>IF(G124="","",VLOOKUP(G124,ARANCEL!$B$5:$D$121,3,FALSE)*J124)</f>
        <v>51730</v>
      </c>
      <c r="L124" s="1229" t="s">
        <v>3438</v>
      </c>
      <c r="M124" s="1229">
        <v>4500220777</v>
      </c>
      <c r="N124" s="1229">
        <v>8619</v>
      </c>
    </row>
    <row r="125" spans="1:14" x14ac:dyDescent="0.25">
      <c r="A125" s="119" t="s">
        <v>305</v>
      </c>
      <c r="B125" s="164">
        <v>41851</v>
      </c>
      <c r="C125" s="118" t="s">
        <v>927</v>
      </c>
      <c r="D125" s="119" t="s">
        <v>99</v>
      </c>
      <c r="E125" s="178">
        <v>10235391</v>
      </c>
      <c r="F125" s="119">
        <v>27787575</v>
      </c>
      <c r="G125" s="119">
        <v>2704023</v>
      </c>
      <c r="H125" s="120" t="str">
        <f>IF(G125="","",VLOOKUP(G125,ARANCEL!$B$5:$D$121,2,FALSE))</f>
        <v xml:space="preserve">PROTESIS VALPLAST PARCIAL </v>
      </c>
      <c r="I125" s="121" t="s">
        <v>347</v>
      </c>
      <c r="J125" s="119">
        <v>2</v>
      </c>
      <c r="K125" s="122">
        <f>IF(G125="","",VLOOKUP(G125,ARANCEL!$B$5:$D$121,3,FALSE)*J125)</f>
        <v>123700</v>
      </c>
      <c r="L125" s="1229" t="s">
        <v>6905</v>
      </c>
      <c r="M125" s="1229">
        <v>4500251093</v>
      </c>
      <c r="N125" s="1229" t="s">
        <v>7132</v>
      </c>
    </row>
    <row r="126" spans="1:14" x14ac:dyDescent="0.25">
      <c r="A126" s="119" t="s">
        <v>305</v>
      </c>
      <c r="B126" s="164">
        <v>41653</v>
      </c>
      <c r="C126" s="118" t="s">
        <v>2512</v>
      </c>
      <c r="D126" s="119" t="s">
        <v>101</v>
      </c>
      <c r="E126" s="162">
        <v>10169096</v>
      </c>
      <c r="F126" s="119">
        <v>24347735</v>
      </c>
      <c r="G126" s="119">
        <v>2705003</v>
      </c>
      <c r="H126" s="120" t="str">
        <f>IF(G126="","",VLOOKUP(G126,ARANCEL!$B$5:$D$121,2,FALSE))</f>
        <v>INCRUSTACION ESTETICA (ART-GLASS O CERAMICA)</v>
      </c>
      <c r="I126" s="121" t="s">
        <v>326</v>
      </c>
      <c r="J126" s="119">
        <v>1</v>
      </c>
      <c r="K126" s="122">
        <f>IF(G126="","",VLOOKUP(G126,ARANCEL!$B$5:$D$121,3,FALSE)*J126)</f>
        <v>15676</v>
      </c>
      <c r="L126" s="1229" t="s">
        <v>2842</v>
      </c>
      <c r="M126" s="1229">
        <v>4500216210</v>
      </c>
      <c r="N126" s="1229">
        <v>8392</v>
      </c>
    </row>
    <row r="127" spans="1:14" x14ac:dyDescent="0.25">
      <c r="A127" s="119" t="s">
        <v>305</v>
      </c>
      <c r="B127" s="164">
        <v>41830</v>
      </c>
      <c r="C127" s="118" t="s">
        <v>5393</v>
      </c>
      <c r="D127" s="119" t="s">
        <v>99</v>
      </c>
      <c r="E127" s="162">
        <v>10226085</v>
      </c>
      <c r="F127" s="119">
        <v>26893901</v>
      </c>
      <c r="G127" s="119">
        <v>2704015</v>
      </c>
      <c r="H127" s="120" t="str">
        <f>IF(G127="","",VLOOKUP(G127,ARANCEL!$B$5:$D$121,2,FALSE))</f>
        <v xml:space="preserve">CORONA IN CERAM </v>
      </c>
      <c r="I127" s="121" t="s">
        <v>311</v>
      </c>
      <c r="J127" s="119">
        <v>1</v>
      </c>
      <c r="K127" s="122">
        <f>IF(G127="","",VLOOKUP(G127,ARANCEL!$B$5:$D$121,3,FALSE)*J127)</f>
        <v>42733</v>
      </c>
      <c r="L127" s="1229" t="s">
        <v>6017</v>
      </c>
      <c r="M127" s="1229">
        <v>4500245425</v>
      </c>
      <c r="N127" s="1229">
        <v>9807</v>
      </c>
    </row>
    <row r="128" spans="1:14" x14ac:dyDescent="0.25">
      <c r="A128" s="169" t="s">
        <v>313</v>
      </c>
      <c r="B128" s="164">
        <v>41830</v>
      </c>
      <c r="C128" s="118" t="s">
        <v>5393</v>
      </c>
      <c r="D128" s="119" t="s">
        <v>99</v>
      </c>
      <c r="E128" s="162">
        <v>10226085</v>
      </c>
      <c r="F128" s="119">
        <v>26893901</v>
      </c>
      <c r="G128" s="119">
        <v>2704005</v>
      </c>
      <c r="H128" s="120" t="str">
        <f>IF(G128="","",VLOOKUP(G128,ARANCEL!$B$5:$D$121,2,FALSE))</f>
        <v>PROVISORIO</v>
      </c>
      <c r="I128" s="121"/>
      <c r="J128" s="119">
        <v>1</v>
      </c>
      <c r="K128" s="122">
        <f>IF(G128="","",VLOOKUP(G128,ARANCEL!$B$5:$D$121,3,FALSE)*J128)</f>
        <v>3250</v>
      </c>
      <c r="L128" s="1229" t="s">
        <v>6017</v>
      </c>
      <c r="M128" s="1229">
        <v>4500245425</v>
      </c>
      <c r="N128" s="1229">
        <v>9807</v>
      </c>
    </row>
    <row r="129" spans="1:14" x14ac:dyDescent="0.25">
      <c r="A129" s="119" t="s">
        <v>305</v>
      </c>
      <c r="B129" s="164">
        <v>41845</v>
      </c>
      <c r="C129" s="118" t="s">
        <v>6060</v>
      </c>
      <c r="D129" s="119" t="s">
        <v>2420</v>
      </c>
      <c r="E129" s="162">
        <v>10231635</v>
      </c>
      <c r="F129" s="119">
        <v>27631132</v>
      </c>
      <c r="G129" s="119">
        <v>2707001</v>
      </c>
      <c r="H129" s="120" t="str">
        <f>IF(G129="","",VLOOKUP(G129,ARANCEL!$B$5:$D$121,2,FALSE))</f>
        <v xml:space="preserve">PLANO DE RELAJACION </v>
      </c>
      <c r="I129" s="121" t="s">
        <v>306</v>
      </c>
      <c r="J129" s="119">
        <v>1</v>
      </c>
      <c r="K129" s="122">
        <f>IF(G129="","",VLOOKUP(G129,ARANCEL!$B$5:$D$121,3,FALSE)*J129)</f>
        <v>9221</v>
      </c>
      <c r="L129" s="1229" t="s">
        <v>6017</v>
      </c>
      <c r="M129" s="1229">
        <v>4500245425</v>
      </c>
      <c r="N129" s="1229">
        <v>9807</v>
      </c>
    </row>
    <row r="130" spans="1:14" x14ac:dyDescent="0.25">
      <c r="A130" s="119" t="s">
        <v>305</v>
      </c>
      <c r="B130" s="164">
        <v>41982</v>
      </c>
      <c r="C130" s="118" t="s">
        <v>8818</v>
      </c>
      <c r="D130" s="119" t="s">
        <v>47</v>
      </c>
      <c r="E130" s="162">
        <v>10292169</v>
      </c>
      <c r="F130" s="119">
        <v>29502771</v>
      </c>
      <c r="G130" s="119">
        <v>2705003</v>
      </c>
      <c r="H130" s="120" t="str">
        <f>IF(G130="","",VLOOKUP(G130,ARANCEL!$B$5:$D$121,2,FALSE))</f>
        <v>INCRUSTACION ESTETICA (ART-GLASS O CERAMICA)</v>
      </c>
      <c r="I130" s="121" t="s">
        <v>326</v>
      </c>
      <c r="J130" s="119">
        <v>1</v>
      </c>
      <c r="K130" s="122">
        <f>IF(G130="","",VLOOKUP(G130,ARANCEL!$B$5:$D$121,3,FALSE)*J130)</f>
        <v>15676</v>
      </c>
      <c r="L130" s="1235" t="str">
        <f>IF(E130="","","IMPAGO")</f>
        <v>IMPAGO</v>
      </c>
      <c r="M130" s="1235" t="str">
        <f>IF(L130="IMPAGO","SIN O.C.","")</f>
        <v>SIN O.C.</v>
      </c>
      <c r="N130" s="1235" t="str">
        <f>IF(L130="IMPAGO","SIN FACT.","")</f>
        <v>SIN FACT.</v>
      </c>
    </row>
    <row r="131" spans="1:14" x14ac:dyDescent="0.25">
      <c r="A131" s="119" t="s">
        <v>305</v>
      </c>
      <c r="B131" s="164">
        <v>41886</v>
      </c>
      <c r="C131" s="118" t="s">
        <v>6985</v>
      </c>
      <c r="D131" s="119" t="s">
        <v>2404</v>
      </c>
      <c r="E131" s="162">
        <v>10252454</v>
      </c>
      <c r="F131" s="119">
        <v>26413461</v>
      </c>
      <c r="G131" s="119">
        <v>2704005</v>
      </c>
      <c r="H131" s="120" t="str">
        <f>IF(G131="","",VLOOKUP(G131,ARANCEL!$B$5:$D$121,2,FALSE))</f>
        <v>PROVISORIO</v>
      </c>
      <c r="I131" s="121" t="s">
        <v>312</v>
      </c>
      <c r="J131" s="119">
        <v>1</v>
      </c>
      <c r="K131" s="122">
        <f>IF(G131="","",VLOOKUP(G131,ARANCEL!$B$5:$D$121,3,FALSE)*J131)</f>
        <v>3250</v>
      </c>
      <c r="L131" s="1229" t="s">
        <v>6905</v>
      </c>
      <c r="M131" s="1229">
        <v>4500251093</v>
      </c>
      <c r="N131" s="1229" t="s">
        <v>7132</v>
      </c>
    </row>
    <row r="132" spans="1:14" x14ac:dyDescent="0.25">
      <c r="A132" s="119" t="s">
        <v>606</v>
      </c>
      <c r="B132" s="164">
        <v>41936</v>
      </c>
      <c r="C132" s="118" t="s">
        <v>6985</v>
      </c>
      <c r="D132" s="119" t="s">
        <v>2404</v>
      </c>
      <c r="E132" s="162">
        <v>10252454</v>
      </c>
      <c r="F132" s="119">
        <v>26413461</v>
      </c>
      <c r="G132" s="119">
        <v>2704003</v>
      </c>
      <c r="H132" s="120" t="str">
        <f>IF(G132="","",VLOOKUP(G132,ARANCEL!$B$5:$D$121,2,FALSE))</f>
        <v xml:space="preserve">CORONA PERIFERICA CON PERNO MUÑON COLADO </v>
      </c>
      <c r="I132" s="121" t="s">
        <v>312</v>
      </c>
      <c r="J132" s="119">
        <v>1</v>
      </c>
      <c r="K132" s="122">
        <f>IF(G132="","",VLOOKUP(G132,ARANCEL!$B$5:$D$121,3,FALSE)*J132)</f>
        <v>32612</v>
      </c>
      <c r="L132" s="1235" t="str">
        <f>IF(E132="","","IMPAGO")</f>
        <v>IMPAGO</v>
      </c>
      <c r="M132" s="1235" t="str">
        <f>IF(L132="IMPAGO","SIN O.C.","")</f>
        <v>SIN O.C.</v>
      </c>
      <c r="N132" s="1235" t="str">
        <f>IF(L132="IMPAGO","SIN FACT.","")</f>
        <v>SIN FACT.</v>
      </c>
    </row>
    <row r="133" spans="1:14" x14ac:dyDescent="0.25">
      <c r="A133" s="119" t="s">
        <v>305</v>
      </c>
      <c r="B133" s="164">
        <v>41946</v>
      </c>
      <c r="C133" s="118" t="s">
        <v>8093</v>
      </c>
      <c r="D133" s="119" t="s">
        <v>2420</v>
      </c>
      <c r="E133" s="162">
        <v>10275609</v>
      </c>
      <c r="F133" s="119">
        <v>29283107</v>
      </c>
      <c r="G133" s="119">
        <v>2704005</v>
      </c>
      <c r="H133" s="120" t="str">
        <f>IF(G133="","",VLOOKUP(G133,ARANCEL!$B$5:$D$121,2,FALSE))</f>
        <v>PROVISORIO</v>
      </c>
      <c r="I133" s="121" t="s">
        <v>312</v>
      </c>
      <c r="J133" s="119">
        <v>1</v>
      </c>
      <c r="K133" s="122">
        <f>IF(G133="","",VLOOKUP(G133,ARANCEL!$B$5:$D$121,3,FALSE)*J133)</f>
        <v>3250</v>
      </c>
      <c r="L133" s="1235" t="str">
        <f>IF(E133="","","IMPAGO")</f>
        <v>IMPAGO</v>
      </c>
      <c r="M133" s="1235" t="str">
        <f>IF(L133="IMPAGO","SIN O.C.","")</f>
        <v>SIN O.C.</v>
      </c>
      <c r="N133" s="1235" t="str">
        <f>IF(L133="IMPAGO","SIN FACT.","")</f>
        <v>SIN FACT.</v>
      </c>
    </row>
    <row r="134" spans="1:14" x14ac:dyDescent="0.25">
      <c r="A134" s="119" t="s">
        <v>305</v>
      </c>
      <c r="B134" s="164">
        <v>41990</v>
      </c>
      <c r="C134" s="118" t="s">
        <v>8093</v>
      </c>
      <c r="D134" s="119" t="s">
        <v>2420</v>
      </c>
      <c r="E134" s="162">
        <v>10275609</v>
      </c>
      <c r="F134" s="119">
        <v>29283107</v>
      </c>
      <c r="G134" s="119">
        <v>2704003</v>
      </c>
      <c r="H134" s="120" t="str">
        <f>IF(G134="","",VLOOKUP(G134,ARANCEL!$B$5:$D$121,2,FALSE))</f>
        <v xml:space="preserve">CORONA PERIFERICA CON PERNO MUÑON COLADO </v>
      </c>
      <c r="I134" s="121" t="s">
        <v>312</v>
      </c>
      <c r="J134" s="119">
        <v>1</v>
      </c>
      <c r="K134" s="122">
        <f>IF(G134="","",VLOOKUP(G134,ARANCEL!$B$5:$D$121,3,FALSE)*J134)</f>
        <v>32612</v>
      </c>
      <c r="L134" s="1235" t="str">
        <f>IF(E134="","","IMPAGO")</f>
        <v>IMPAGO</v>
      </c>
      <c r="M134" s="1235" t="str">
        <f>IF(L134="IMPAGO","SIN O.C.","")</f>
        <v>SIN O.C.</v>
      </c>
      <c r="N134" s="1235" t="str">
        <f>IF(L134="IMPAGO","SIN FACT.","")</f>
        <v>SIN FACT.</v>
      </c>
    </row>
    <row r="135" spans="1:14" x14ac:dyDescent="0.25">
      <c r="A135" s="119" t="s">
        <v>305</v>
      </c>
      <c r="B135" s="164">
        <v>41897</v>
      </c>
      <c r="C135" s="118" t="s">
        <v>7109</v>
      </c>
      <c r="D135" s="119" t="s">
        <v>1446</v>
      </c>
      <c r="E135" s="162">
        <v>10256174</v>
      </c>
      <c r="F135" s="119">
        <v>28452206</v>
      </c>
      <c r="G135" s="119">
        <v>2705003</v>
      </c>
      <c r="H135" s="120" t="str">
        <f>IF(G135="","",VLOOKUP(G135,ARANCEL!$B$5:$D$121,2,FALSE))</f>
        <v>INCRUSTACION ESTETICA (ART-GLASS O CERAMICA)</v>
      </c>
      <c r="I135" s="121" t="s">
        <v>312</v>
      </c>
      <c r="J135" s="119">
        <v>1</v>
      </c>
      <c r="K135" s="122">
        <f>IF(G135="","",VLOOKUP(G135,ARANCEL!$B$5:$D$121,3,FALSE)*J135)</f>
        <v>15676</v>
      </c>
      <c r="L135" s="1235" t="str">
        <f>IF(E135="","","IMPAGO")</f>
        <v>IMPAGO</v>
      </c>
      <c r="M135" s="1235" t="str">
        <f>IF(L135="IMPAGO","SIN O.C.","")</f>
        <v>SIN O.C.</v>
      </c>
      <c r="N135" s="1235" t="str">
        <f>IF(L135="IMPAGO","SIN FACT.","")</f>
        <v>SIN FACT.</v>
      </c>
    </row>
    <row r="136" spans="1:14" x14ac:dyDescent="0.25">
      <c r="A136" s="119" t="s">
        <v>313</v>
      </c>
      <c r="B136" s="164">
        <v>41897</v>
      </c>
      <c r="C136" s="118" t="s">
        <v>7109</v>
      </c>
      <c r="D136" s="119" t="s">
        <v>1446</v>
      </c>
      <c r="E136" s="162">
        <v>10256539</v>
      </c>
      <c r="F136" s="119">
        <v>28452206</v>
      </c>
      <c r="G136" s="119">
        <v>2705003</v>
      </c>
      <c r="H136" s="120" t="str">
        <f>IF(G136="","",VLOOKUP(G136,ARANCEL!$B$5:$D$121,2,FALSE))</f>
        <v>INCRUSTACION ESTETICA (ART-GLASS O CERAMICA)</v>
      </c>
      <c r="I136" s="121"/>
      <c r="J136" s="119">
        <v>1</v>
      </c>
      <c r="K136" s="122">
        <f>IF(G136="","",VLOOKUP(G136,ARANCEL!$B$5:$D$121,3,FALSE)*J136)</f>
        <v>15676</v>
      </c>
      <c r="L136" s="1229" t="s">
        <v>8279</v>
      </c>
      <c r="M136" s="1229">
        <v>4500259723</v>
      </c>
      <c r="N136" s="1229" t="s">
        <v>8265</v>
      </c>
    </row>
    <row r="137" spans="1:14" s="470" customFormat="1" x14ac:dyDescent="0.25">
      <c r="A137" s="255" t="s">
        <v>305</v>
      </c>
      <c r="B137" s="164">
        <v>41677</v>
      </c>
      <c r="C137" s="118" t="s">
        <v>3183</v>
      </c>
      <c r="D137" s="119" t="s">
        <v>99</v>
      </c>
      <c r="E137" s="162">
        <v>10171809</v>
      </c>
      <c r="F137" s="119">
        <v>24922583</v>
      </c>
      <c r="G137" s="119">
        <v>2704005</v>
      </c>
      <c r="H137" s="120" t="str">
        <f>IF(G137="","",VLOOKUP(G137,ARANCEL!$B$5:$D$121,2,FALSE))</f>
        <v>PROVISORIO</v>
      </c>
      <c r="I137" s="121" t="s">
        <v>618</v>
      </c>
      <c r="J137" s="119">
        <v>1</v>
      </c>
      <c r="K137" s="122">
        <f>IF(G137="","",VLOOKUP(G137,ARANCEL!$B$5:$D$121,3,FALSE)*J137)</f>
        <v>3250</v>
      </c>
      <c r="L137" s="1229" t="s">
        <v>2842</v>
      </c>
      <c r="M137" s="1229">
        <v>4500216213</v>
      </c>
      <c r="N137" s="1229">
        <v>8394</v>
      </c>
    </row>
    <row r="138" spans="1:14" x14ac:dyDescent="0.25">
      <c r="A138" s="119" t="s">
        <v>305</v>
      </c>
      <c r="B138" s="164">
        <v>41677</v>
      </c>
      <c r="C138" s="118" t="s">
        <v>3183</v>
      </c>
      <c r="D138" s="119" t="s">
        <v>99</v>
      </c>
      <c r="E138" s="162">
        <v>10171809</v>
      </c>
      <c r="F138" s="119">
        <v>24922583</v>
      </c>
      <c r="G138" s="119">
        <v>2704003</v>
      </c>
      <c r="H138" s="120" t="str">
        <f>IF(G138="","",VLOOKUP(G138,ARANCEL!$B$5:$D$121,2,FALSE))</f>
        <v xml:space="preserve">CORONA PERIFERICA CON PERNO MUÑON COLADO </v>
      </c>
      <c r="I138" s="121" t="s">
        <v>618</v>
      </c>
      <c r="J138" s="119">
        <v>1</v>
      </c>
      <c r="K138" s="122">
        <f>IF(G138="","",VLOOKUP(G138,ARANCEL!$B$5:$D$121,3,FALSE)*J138)</f>
        <v>32612</v>
      </c>
      <c r="L138" s="1229" t="s">
        <v>2842</v>
      </c>
      <c r="M138" s="1229">
        <v>4500216213</v>
      </c>
      <c r="N138" s="1229">
        <v>8394</v>
      </c>
    </row>
    <row r="139" spans="1:14" x14ac:dyDescent="0.25">
      <c r="A139" s="119" t="s">
        <v>305</v>
      </c>
      <c r="B139" s="164">
        <v>41950</v>
      </c>
      <c r="C139" s="118" t="s">
        <v>8092</v>
      </c>
      <c r="D139" s="119" t="s">
        <v>99</v>
      </c>
      <c r="E139" s="162">
        <v>10275247</v>
      </c>
      <c r="F139" s="119">
        <v>29417694</v>
      </c>
      <c r="G139" s="119">
        <v>2704005</v>
      </c>
      <c r="H139" s="120" t="str">
        <f>IF(G139="","",VLOOKUP(G139,ARANCEL!$B$5:$D$121,2,FALSE))</f>
        <v>PROVISORIO</v>
      </c>
      <c r="I139" s="121" t="s">
        <v>1058</v>
      </c>
      <c r="J139" s="119">
        <v>3</v>
      </c>
      <c r="K139" s="122">
        <f>IF(G139="","",VLOOKUP(G139,ARANCEL!$B$5:$D$121,3,FALSE)*J139)</f>
        <v>9750</v>
      </c>
      <c r="L139" s="1229" t="s">
        <v>8256</v>
      </c>
      <c r="M139" s="1229">
        <v>4500265204</v>
      </c>
      <c r="N139" s="1229" t="s">
        <v>8946</v>
      </c>
    </row>
    <row r="140" spans="1:14" x14ac:dyDescent="0.25">
      <c r="A140" s="119" t="s">
        <v>305</v>
      </c>
      <c r="B140" s="164">
        <v>41950</v>
      </c>
      <c r="C140" s="118" t="s">
        <v>8092</v>
      </c>
      <c r="D140" s="119" t="s">
        <v>99</v>
      </c>
      <c r="E140" s="162">
        <v>10275247</v>
      </c>
      <c r="F140" s="119">
        <v>29417694</v>
      </c>
      <c r="G140" s="119">
        <v>2704012</v>
      </c>
      <c r="H140" s="120" t="str">
        <f>IF(G140="","",VLOOKUP(G140,ARANCEL!$B$5:$D$121,2,FALSE))</f>
        <v xml:space="preserve">INTERMEDIARIO O PONTICO </v>
      </c>
      <c r="I140" s="121" t="s">
        <v>775</v>
      </c>
      <c r="J140" s="119">
        <v>2</v>
      </c>
      <c r="K140" s="122">
        <f>IF(G140="","",VLOOKUP(G140,ARANCEL!$B$5:$D$121,3,FALSE)*J140)</f>
        <v>50244</v>
      </c>
      <c r="L140" s="1229" t="s">
        <v>8256</v>
      </c>
      <c r="M140" s="1229">
        <v>4500265204</v>
      </c>
      <c r="N140" s="1229" t="s">
        <v>8946</v>
      </c>
    </row>
    <row r="141" spans="1:14" x14ac:dyDescent="0.25">
      <c r="A141" s="119" t="s">
        <v>305</v>
      </c>
      <c r="B141" s="164">
        <v>41950</v>
      </c>
      <c r="C141" s="118" t="s">
        <v>8092</v>
      </c>
      <c r="D141" s="119" t="s">
        <v>99</v>
      </c>
      <c r="E141" s="162">
        <v>10275247</v>
      </c>
      <c r="F141" s="119">
        <v>29417694</v>
      </c>
      <c r="G141" s="119">
        <v>2704002</v>
      </c>
      <c r="H141" s="120" t="str">
        <f>IF(G141="","",VLOOKUP(G141,ARANCEL!$B$5:$D$121,2,FALSE))</f>
        <v xml:space="preserve">CORONA PERIFERICA </v>
      </c>
      <c r="I141" s="121" t="s">
        <v>3506</v>
      </c>
      <c r="J141" s="119">
        <v>2</v>
      </c>
      <c r="K141" s="122">
        <f>IF(G141="","",VLOOKUP(G141,ARANCEL!$B$5:$D$121,3,FALSE)*J141)</f>
        <v>51730</v>
      </c>
      <c r="L141" s="1229" t="s">
        <v>8256</v>
      </c>
      <c r="M141" s="1229">
        <v>4500265204</v>
      </c>
      <c r="N141" s="1229" t="s">
        <v>8946</v>
      </c>
    </row>
    <row r="142" spans="1:14" x14ac:dyDescent="0.25">
      <c r="A142" s="119" t="s">
        <v>305</v>
      </c>
      <c r="B142" s="164">
        <v>41999</v>
      </c>
      <c r="C142" s="118" t="s">
        <v>8791</v>
      </c>
      <c r="D142" s="119" t="s">
        <v>99</v>
      </c>
      <c r="E142" s="162">
        <v>10303265</v>
      </c>
      <c r="F142" s="119">
        <v>29830026</v>
      </c>
      <c r="G142" s="119">
        <v>2704005</v>
      </c>
      <c r="H142" s="120" t="str">
        <f>IF(G142="","",VLOOKUP(G142,ARANCEL!$B$5:$D$121,2,FALSE))</f>
        <v>PROVISORIO</v>
      </c>
      <c r="I142" s="121" t="s">
        <v>8495</v>
      </c>
      <c r="J142" s="119">
        <v>3</v>
      </c>
      <c r="K142" s="122">
        <f>IF(G142="","",VLOOKUP(G142,ARANCEL!$B$5:$D$121,3,FALSE)*J142)</f>
        <v>9750</v>
      </c>
      <c r="L142" s="1235" t="str">
        <f>IF(E142="","","IMPAGO")</f>
        <v>IMPAGO</v>
      </c>
      <c r="M142" s="1235" t="str">
        <f>IF(L142="IMPAGO","SIN O.C.","")</f>
        <v>SIN O.C.</v>
      </c>
      <c r="N142" s="1235" t="str">
        <f>IF(L142="IMPAGO","SIN FACT.","")</f>
        <v>SIN FACT.</v>
      </c>
    </row>
    <row r="143" spans="1:14" x14ac:dyDescent="0.25">
      <c r="A143" s="119" t="s">
        <v>305</v>
      </c>
      <c r="B143" s="164">
        <v>41999</v>
      </c>
      <c r="C143" s="118" t="s">
        <v>8791</v>
      </c>
      <c r="D143" s="119" t="s">
        <v>99</v>
      </c>
      <c r="E143" s="162">
        <v>10303265</v>
      </c>
      <c r="F143" s="119">
        <v>29830026</v>
      </c>
      <c r="G143" s="119">
        <v>2704003</v>
      </c>
      <c r="H143" s="120" t="str">
        <f>IF(G143="","",VLOOKUP(G143,ARANCEL!$B$5:$D$121,2,FALSE))</f>
        <v xml:space="preserve">CORONA PERIFERICA CON PERNO MUÑON COLADO </v>
      </c>
      <c r="I143" s="121" t="s">
        <v>8495</v>
      </c>
      <c r="J143" s="119">
        <v>3</v>
      </c>
      <c r="K143" s="122">
        <f>IF(G143="","",VLOOKUP(G143,ARANCEL!$B$5:$D$121,3,FALSE)*J143)</f>
        <v>97836</v>
      </c>
      <c r="L143" s="1235" t="str">
        <f>IF(E143="","","IMPAGO")</f>
        <v>IMPAGO</v>
      </c>
      <c r="M143" s="1235" t="str">
        <f>IF(L143="IMPAGO","SIN O.C.","")</f>
        <v>SIN O.C.</v>
      </c>
      <c r="N143" s="1235" t="str">
        <f>IF(L143="IMPAGO","SIN FACT.","")</f>
        <v>SIN FACT.</v>
      </c>
    </row>
    <row r="144" spans="1:14" x14ac:dyDescent="0.25">
      <c r="A144" s="119" t="s">
        <v>313</v>
      </c>
      <c r="B144" s="164">
        <v>41999</v>
      </c>
      <c r="C144" s="118" t="s">
        <v>8791</v>
      </c>
      <c r="D144" s="119" t="s">
        <v>99</v>
      </c>
      <c r="E144" s="162">
        <v>10303265</v>
      </c>
      <c r="F144" s="119">
        <v>29830026</v>
      </c>
      <c r="G144" s="119">
        <v>2704012</v>
      </c>
      <c r="H144" s="120" t="str">
        <f>IF(G144="","",VLOOKUP(G144,ARANCEL!$B$5:$D$121,2,FALSE))</f>
        <v xml:space="preserve">INTERMEDIARIO O PONTICO </v>
      </c>
      <c r="I144" s="121"/>
      <c r="J144" s="119">
        <v>1</v>
      </c>
      <c r="K144" s="122">
        <f>IF(G144="","",VLOOKUP(G144,ARANCEL!$B$5:$D$121,3,FALSE)*J144)</f>
        <v>25122</v>
      </c>
      <c r="L144" s="1235" t="str">
        <f>IF(E144="","","IMPAGO")</f>
        <v>IMPAGO</v>
      </c>
      <c r="M144" s="1235" t="str">
        <f>IF(L144="IMPAGO","SIN O.C.","")</f>
        <v>SIN O.C.</v>
      </c>
      <c r="N144" s="1235" t="str">
        <f>IF(L144="IMPAGO","SIN FACT.","")</f>
        <v>SIN FACT.</v>
      </c>
    </row>
    <row r="145" spans="1:14" x14ac:dyDescent="0.25">
      <c r="A145" s="119" t="s">
        <v>305</v>
      </c>
      <c r="B145" s="164">
        <v>41695</v>
      </c>
      <c r="C145" s="118" t="s">
        <v>2999</v>
      </c>
      <c r="D145" s="119" t="s">
        <v>58</v>
      </c>
      <c r="E145" s="162">
        <v>10176878</v>
      </c>
      <c r="F145" s="119">
        <v>25153018</v>
      </c>
      <c r="G145" s="119">
        <v>2704005</v>
      </c>
      <c r="H145" s="120" t="str">
        <f>IF(G145="","",VLOOKUP(G145,ARANCEL!$B$5:$D$121,2,FALSE))</f>
        <v>PROVISORIO</v>
      </c>
      <c r="I145" s="121" t="s">
        <v>329</v>
      </c>
      <c r="J145" s="119">
        <v>1</v>
      </c>
      <c r="K145" s="122">
        <f>IF(G145="","",VLOOKUP(G145,ARANCEL!$B$5:$D$121,3,FALSE)*J145)</f>
        <v>3250</v>
      </c>
      <c r="L145" s="1229" t="s">
        <v>3438</v>
      </c>
      <c r="M145" s="1229">
        <v>4500220777</v>
      </c>
      <c r="N145" s="1229">
        <v>8619</v>
      </c>
    </row>
    <row r="146" spans="1:14" x14ac:dyDescent="0.25">
      <c r="A146" s="119" t="s">
        <v>305</v>
      </c>
      <c r="B146" s="164">
        <v>41695</v>
      </c>
      <c r="C146" s="118" t="s">
        <v>2999</v>
      </c>
      <c r="D146" s="119" t="s">
        <v>58</v>
      </c>
      <c r="E146" s="162">
        <v>10176878</v>
      </c>
      <c r="F146" s="119">
        <v>25153018</v>
      </c>
      <c r="G146" s="119">
        <v>2704008</v>
      </c>
      <c r="H146" s="120" t="str">
        <f>IF(G146="","",VLOOKUP(G146,ARANCEL!$B$5:$D$121,2,FALSE))</f>
        <v>PILAR, INSERCION O PUNTO DE APOYO CON PERNO MUÑON</v>
      </c>
      <c r="I146" s="121" t="s">
        <v>329</v>
      </c>
      <c r="J146" s="119">
        <v>1</v>
      </c>
      <c r="K146" s="122">
        <f>IF(G146="","",VLOOKUP(G146,ARANCEL!$B$5:$D$121,3,FALSE)*J146)</f>
        <v>32612</v>
      </c>
      <c r="L146" s="1229" t="s">
        <v>3438</v>
      </c>
      <c r="M146" s="1229">
        <v>4500220777</v>
      </c>
      <c r="N146" s="1229">
        <v>8619</v>
      </c>
    </row>
    <row r="147" spans="1:14" x14ac:dyDescent="0.25">
      <c r="A147" s="119" t="s">
        <v>305</v>
      </c>
      <c r="B147" s="164">
        <v>41695</v>
      </c>
      <c r="C147" s="118" t="s">
        <v>2999</v>
      </c>
      <c r="D147" s="119" t="s">
        <v>58</v>
      </c>
      <c r="E147" s="162">
        <v>10176878</v>
      </c>
      <c r="F147" s="119">
        <v>25153018</v>
      </c>
      <c r="G147" s="119">
        <v>2704012</v>
      </c>
      <c r="H147" s="120" t="str">
        <f>IF(G147="","",VLOOKUP(G147,ARANCEL!$B$5:$D$121,2,FALSE))</f>
        <v xml:space="preserve">INTERMEDIARIO O PONTICO </v>
      </c>
      <c r="I147" s="121" t="s">
        <v>311</v>
      </c>
      <c r="J147" s="119">
        <v>1</v>
      </c>
      <c r="K147" s="122">
        <f>IF(G147="","",VLOOKUP(G147,ARANCEL!$B$5:$D$121,3,FALSE)*J147)</f>
        <v>25122</v>
      </c>
      <c r="L147" s="1229" t="s">
        <v>3438</v>
      </c>
      <c r="M147" s="1229">
        <v>4500220777</v>
      </c>
      <c r="N147" s="1229">
        <v>8619</v>
      </c>
    </row>
    <row r="148" spans="1:14" x14ac:dyDescent="0.25">
      <c r="A148" s="182" t="s">
        <v>305</v>
      </c>
      <c r="B148" s="164">
        <v>41708</v>
      </c>
      <c r="C148" s="118" t="s">
        <v>2999</v>
      </c>
      <c r="D148" s="119" t="s">
        <v>58</v>
      </c>
      <c r="E148" s="162">
        <v>10176878</v>
      </c>
      <c r="F148" s="119">
        <v>25153018</v>
      </c>
      <c r="G148" s="119">
        <v>2704005</v>
      </c>
      <c r="H148" s="120" t="str">
        <f>IF(G148="","",VLOOKUP(G148,ARANCEL!$B$5:$D$121,2,FALSE))</f>
        <v>PROVISORIO</v>
      </c>
      <c r="I148" s="121" t="s">
        <v>311</v>
      </c>
      <c r="J148" s="119">
        <v>1</v>
      </c>
      <c r="K148" s="122">
        <f>IF(G148="","",VLOOKUP(G148,ARANCEL!$B$5:$D$121,3,FALSE)*J148)</f>
        <v>3250</v>
      </c>
      <c r="L148" s="1229" t="s">
        <v>3438</v>
      </c>
      <c r="M148" s="1229" t="s">
        <v>3441</v>
      </c>
      <c r="N148" s="1229">
        <v>8619</v>
      </c>
    </row>
    <row r="149" spans="1:14" x14ac:dyDescent="0.25">
      <c r="A149" s="119" t="s">
        <v>305</v>
      </c>
      <c r="B149" s="164">
        <v>41764</v>
      </c>
      <c r="C149" s="118" t="s">
        <v>736</v>
      </c>
      <c r="D149" s="119" t="s">
        <v>1174</v>
      </c>
      <c r="E149" s="162">
        <v>10193064</v>
      </c>
      <c r="F149" s="119">
        <v>25894663</v>
      </c>
      <c r="G149" s="119">
        <v>2704005</v>
      </c>
      <c r="H149" s="120" t="str">
        <f>IF(G149="","",VLOOKUP(G149,ARANCEL!$B$5:$D$121,2,FALSE))</f>
        <v>PROVISORIO</v>
      </c>
      <c r="I149" s="121" t="s">
        <v>317</v>
      </c>
      <c r="J149" s="119">
        <v>1</v>
      </c>
      <c r="K149" s="122">
        <f>IF(G149="","",VLOOKUP(G149,ARANCEL!$B$5:$D$121,3,FALSE)*J149)</f>
        <v>3250</v>
      </c>
      <c r="L149" s="1229" t="s">
        <v>5292</v>
      </c>
      <c r="M149" s="1229">
        <v>4500235464</v>
      </c>
      <c r="N149" s="1229">
        <v>9396</v>
      </c>
    </row>
    <row r="150" spans="1:14" x14ac:dyDescent="0.25">
      <c r="A150" s="119" t="s">
        <v>305</v>
      </c>
      <c r="B150" s="164">
        <v>41764</v>
      </c>
      <c r="C150" s="118" t="s">
        <v>736</v>
      </c>
      <c r="D150" s="119" t="s">
        <v>1174</v>
      </c>
      <c r="E150" s="162">
        <v>10193064</v>
      </c>
      <c r="F150" s="119">
        <v>25894663</v>
      </c>
      <c r="G150" s="119">
        <v>2704003</v>
      </c>
      <c r="H150" s="120" t="str">
        <f>IF(G150="","",VLOOKUP(G150,ARANCEL!$B$5:$D$121,2,FALSE))</f>
        <v xml:space="preserve">CORONA PERIFERICA CON PERNO MUÑON COLADO </v>
      </c>
      <c r="I150" s="121" t="s">
        <v>317</v>
      </c>
      <c r="J150" s="119">
        <v>1</v>
      </c>
      <c r="K150" s="122">
        <f>IF(G150="","",VLOOKUP(G150,ARANCEL!$B$5:$D$121,3,FALSE)*J150)</f>
        <v>32612</v>
      </c>
      <c r="L150" s="1229" t="s">
        <v>5292</v>
      </c>
      <c r="M150" s="1229">
        <v>4500235464</v>
      </c>
      <c r="N150" s="1229">
        <v>9396</v>
      </c>
    </row>
    <row r="151" spans="1:14" x14ac:dyDescent="0.25">
      <c r="A151" s="169" t="s">
        <v>305</v>
      </c>
      <c r="B151" s="164">
        <v>41923</v>
      </c>
      <c r="C151" s="118" t="s">
        <v>7680</v>
      </c>
      <c r="D151" s="119" t="s">
        <v>99</v>
      </c>
      <c r="E151" s="162">
        <v>10261618</v>
      </c>
      <c r="F151" s="119">
        <v>28800183</v>
      </c>
      <c r="G151" s="119">
        <v>2704005</v>
      </c>
      <c r="H151" s="120" t="str">
        <f>IF(G151="","",VLOOKUP(G151,ARANCEL!$B$5:$D$121,2,FALSE))</f>
        <v>PROVISORIO</v>
      </c>
      <c r="I151" s="121" t="s">
        <v>1058</v>
      </c>
      <c r="J151" s="119">
        <v>3</v>
      </c>
      <c r="K151" s="122">
        <f>IF(G151="","",VLOOKUP(G151,ARANCEL!$B$5:$D$121,3,FALSE)*J151)</f>
        <v>9750</v>
      </c>
      <c r="L151" s="1229" t="s">
        <v>8279</v>
      </c>
      <c r="M151" s="1229">
        <v>4500259723</v>
      </c>
      <c r="N151" s="1229" t="s">
        <v>8265</v>
      </c>
    </row>
    <row r="152" spans="1:14" x14ac:dyDescent="0.25">
      <c r="A152" s="119" t="s">
        <v>305</v>
      </c>
      <c r="B152" s="164">
        <v>41923</v>
      </c>
      <c r="C152" s="118" t="s">
        <v>7680</v>
      </c>
      <c r="D152" s="119" t="s">
        <v>99</v>
      </c>
      <c r="E152" s="162">
        <v>10261618</v>
      </c>
      <c r="F152" s="119">
        <v>28800183</v>
      </c>
      <c r="G152" s="119">
        <v>2704012</v>
      </c>
      <c r="H152" s="120" t="str">
        <f>IF(G152="","",VLOOKUP(G152,ARANCEL!$B$5:$D$121,2,FALSE))</f>
        <v xml:space="preserve">INTERMEDIARIO O PONTICO </v>
      </c>
      <c r="I152" s="121" t="s">
        <v>308</v>
      </c>
      <c r="J152" s="119">
        <v>1</v>
      </c>
      <c r="K152" s="122">
        <f>IF(G152="","",VLOOKUP(G152,ARANCEL!$B$5:$D$121,3,FALSE)*J152)</f>
        <v>25122</v>
      </c>
      <c r="L152" s="1229" t="s">
        <v>8279</v>
      </c>
      <c r="M152" s="1229">
        <v>4500259723</v>
      </c>
      <c r="N152" s="1229" t="s">
        <v>8265</v>
      </c>
    </row>
    <row r="153" spans="1:14" x14ac:dyDescent="0.25">
      <c r="A153" s="119" t="s">
        <v>305</v>
      </c>
      <c r="B153" s="164">
        <v>41923</v>
      </c>
      <c r="C153" s="118" t="s">
        <v>7680</v>
      </c>
      <c r="D153" s="119" t="s">
        <v>99</v>
      </c>
      <c r="E153" s="162">
        <v>10261618</v>
      </c>
      <c r="F153" s="119">
        <v>28800183</v>
      </c>
      <c r="G153" s="119">
        <v>2704002</v>
      </c>
      <c r="H153" s="120" t="str">
        <f>IF(G153="","",VLOOKUP(G153,ARANCEL!$B$5:$D$121,2,FALSE))</f>
        <v xml:space="preserve">CORONA PERIFERICA </v>
      </c>
      <c r="I153" s="121" t="s">
        <v>775</v>
      </c>
      <c r="J153" s="119">
        <v>2</v>
      </c>
      <c r="K153" s="122">
        <f>IF(G153="","",VLOOKUP(G153,ARANCEL!$B$5:$D$121,3,FALSE)*J153)</f>
        <v>51730</v>
      </c>
      <c r="L153" s="1229" t="s">
        <v>8279</v>
      </c>
      <c r="M153" s="1229">
        <v>4500259723</v>
      </c>
      <c r="N153" s="1229" t="s">
        <v>8265</v>
      </c>
    </row>
    <row r="154" spans="1:14" x14ac:dyDescent="0.25">
      <c r="A154" s="119" t="s">
        <v>305</v>
      </c>
      <c r="B154" s="164">
        <v>41652</v>
      </c>
      <c r="C154" s="118" t="s">
        <v>2510</v>
      </c>
      <c r="D154" s="119" t="s">
        <v>2420</v>
      </c>
      <c r="E154" s="162">
        <v>10169290</v>
      </c>
      <c r="F154" s="119">
        <v>24554444</v>
      </c>
      <c r="G154" s="119">
        <v>2704005</v>
      </c>
      <c r="H154" s="120" t="str">
        <f>IF(G154="","",VLOOKUP(G154,ARANCEL!$B$5:$D$121,2,FALSE))</f>
        <v>PROVISORIO</v>
      </c>
      <c r="I154" s="121" t="s">
        <v>324</v>
      </c>
      <c r="J154" s="119">
        <v>1</v>
      </c>
      <c r="K154" s="122">
        <f>IF(G154="","",VLOOKUP(G154,ARANCEL!$B$5:$D$121,3,FALSE)*J154)</f>
        <v>3250</v>
      </c>
      <c r="L154" s="1229" t="s">
        <v>2842</v>
      </c>
      <c r="M154" s="1229">
        <v>4500216210</v>
      </c>
      <c r="N154" s="1229">
        <v>8392</v>
      </c>
    </row>
    <row r="155" spans="1:14" x14ac:dyDescent="0.25">
      <c r="A155" s="119" t="s">
        <v>305</v>
      </c>
      <c r="B155" s="164">
        <v>41652</v>
      </c>
      <c r="C155" s="118" t="s">
        <v>2510</v>
      </c>
      <c r="D155" s="119" t="s">
        <v>2420</v>
      </c>
      <c r="E155" s="162">
        <v>10169290</v>
      </c>
      <c r="F155" s="119">
        <v>24554444</v>
      </c>
      <c r="G155" s="119">
        <v>2704002</v>
      </c>
      <c r="H155" s="120" t="str">
        <f>IF(G155="","",VLOOKUP(G155,ARANCEL!$B$5:$D$121,2,FALSE))</f>
        <v xml:space="preserve">CORONA PERIFERICA </v>
      </c>
      <c r="I155" s="121" t="s">
        <v>324</v>
      </c>
      <c r="J155" s="119">
        <v>1</v>
      </c>
      <c r="K155" s="122">
        <f>IF(G155="","",VLOOKUP(G155,ARANCEL!$B$5:$D$121,3,FALSE)*J155)</f>
        <v>25865</v>
      </c>
      <c r="L155" s="1229" t="s">
        <v>2842</v>
      </c>
      <c r="M155" s="1229">
        <v>4500216210</v>
      </c>
      <c r="N155" s="1229">
        <v>8392</v>
      </c>
    </row>
    <row r="156" spans="1:14" x14ac:dyDescent="0.25">
      <c r="A156" s="119" t="s">
        <v>305</v>
      </c>
      <c r="B156" s="164">
        <v>41808</v>
      </c>
      <c r="C156" s="118" t="s">
        <v>2093</v>
      </c>
      <c r="D156" s="119" t="s">
        <v>98</v>
      </c>
      <c r="E156" s="162">
        <v>10212561</v>
      </c>
      <c r="F156" s="119">
        <v>26472259</v>
      </c>
      <c r="G156" s="119">
        <v>2704005</v>
      </c>
      <c r="H156" s="120" t="str">
        <f>IF(G156="","",VLOOKUP(G156,ARANCEL!$B$5:$D$121,2,FALSE))</f>
        <v>PROVISORIO</v>
      </c>
      <c r="I156" s="121" t="s">
        <v>654</v>
      </c>
      <c r="J156" s="119">
        <v>3</v>
      </c>
      <c r="K156" s="122">
        <f>IF(G156="","",VLOOKUP(G156,ARANCEL!$B$5:$D$121,3,FALSE)*J156)</f>
        <v>9750</v>
      </c>
      <c r="L156" s="1229" t="s">
        <v>5742</v>
      </c>
      <c r="M156" s="1229">
        <v>4500239379</v>
      </c>
      <c r="N156" s="1229" t="s">
        <v>5751</v>
      </c>
    </row>
    <row r="157" spans="1:14" x14ac:dyDescent="0.25">
      <c r="A157" s="119" t="s">
        <v>305</v>
      </c>
      <c r="B157" s="164">
        <v>41808</v>
      </c>
      <c r="C157" s="118" t="s">
        <v>2093</v>
      </c>
      <c r="D157" s="119" t="s">
        <v>98</v>
      </c>
      <c r="E157" s="162">
        <v>10212561</v>
      </c>
      <c r="F157" s="119">
        <v>26472259</v>
      </c>
      <c r="G157" s="119">
        <v>2704002</v>
      </c>
      <c r="H157" s="120" t="str">
        <f>IF(G157="","",VLOOKUP(G157,ARANCEL!$B$5:$D$121,2,FALSE))</f>
        <v xml:space="preserve">CORONA PERIFERICA </v>
      </c>
      <c r="I157" s="121" t="s">
        <v>767</v>
      </c>
      <c r="J157" s="119">
        <v>2</v>
      </c>
      <c r="K157" s="122">
        <f>IF(G157="","",VLOOKUP(G157,ARANCEL!$B$5:$D$121,3,FALSE)*J157)</f>
        <v>51730</v>
      </c>
      <c r="L157" s="1229" t="s">
        <v>5742</v>
      </c>
      <c r="M157" s="1229">
        <v>4500239379</v>
      </c>
      <c r="N157" s="1229" t="s">
        <v>5751</v>
      </c>
    </row>
    <row r="158" spans="1:14" x14ac:dyDescent="0.25">
      <c r="A158" s="119" t="s">
        <v>305</v>
      </c>
      <c r="B158" s="164">
        <v>41808</v>
      </c>
      <c r="C158" s="118" t="s">
        <v>2093</v>
      </c>
      <c r="D158" s="119" t="s">
        <v>98</v>
      </c>
      <c r="E158" s="162">
        <v>10212561</v>
      </c>
      <c r="F158" s="119">
        <v>26472259</v>
      </c>
      <c r="G158" s="119">
        <v>2704012</v>
      </c>
      <c r="H158" s="120" t="str">
        <f>IF(G158="","",VLOOKUP(G158,ARANCEL!$B$5:$D$121,2,FALSE))</f>
        <v xml:space="preserve">INTERMEDIARIO O PONTICO </v>
      </c>
      <c r="I158" s="121" t="s">
        <v>309</v>
      </c>
      <c r="J158" s="119">
        <v>1</v>
      </c>
      <c r="K158" s="122">
        <f>IF(G158="","",VLOOKUP(G158,ARANCEL!$B$5:$D$121,3,FALSE)*J158)</f>
        <v>25122</v>
      </c>
      <c r="L158" s="1229" t="s">
        <v>5742</v>
      </c>
      <c r="M158" s="1229">
        <v>4500239379</v>
      </c>
      <c r="N158" s="1229" t="s">
        <v>5751</v>
      </c>
    </row>
    <row r="159" spans="1:14" x14ac:dyDescent="0.25">
      <c r="A159" s="119" t="s">
        <v>313</v>
      </c>
      <c r="B159" s="164">
        <v>41992</v>
      </c>
      <c r="C159" s="118" t="s">
        <v>2093</v>
      </c>
      <c r="D159" s="119" t="s">
        <v>98</v>
      </c>
      <c r="E159" s="162">
        <v>10297610</v>
      </c>
      <c r="F159" s="119">
        <v>29297871</v>
      </c>
      <c r="G159" s="119">
        <v>2704002</v>
      </c>
      <c r="H159" s="120" t="str">
        <f>IF(G159="","",VLOOKUP(G159,ARANCEL!$B$5:$D$121,2,FALSE))</f>
        <v xml:space="preserve">CORONA PERIFERICA </v>
      </c>
      <c r="I159" s="121"/>
      <c r="J159" s="119">
        <v>2</v>
      </c>
      <c r="K159" s="122">
        <f>IF(G159="","",VLOOKUP(G159,ARANCEL!$B$5:$D$121,3,FALSE)*J159)</f>
        <v>51730</v>
      </c>
      <c r="L159" s="1235" t="str">
        <f>IF(E159="","","IMPAGO")</f>
        <v>IMPAGO</v>
      </c>
      <c r="M159" s="1235" t="str">
        <f>IF(L159="IMPAGO","SIN O.C.","")</f>
        <v>SIN O.C.</v>
      </c>
      <c r="N159" s="1235" t="str">
        <f>IF(L159="IMPAGO","SIN FACT.","")</f>
        <v>SIN FACT.</v>
      </c>
    </row>
    <row r="160" spans="1:14" x14ac:dyDescent="0.25">
      <c r="A160" s="119" t="s">
        <v>313</v>
      </c>
      <c r="B160" s="164">
        <v>41992</v>
      </c>
      <c r="C160" s="118" t="s">
        <v>2093</v>
      </c>
      <c r="D160" s="119" t="s">
        <v>98</v>
      </c>
      <c r="E160" s="162">
        <v>10297610</v>
      </c>
      <c r="F160" s="119">
        <v>29297871</v>
      </c>
      <c r="G160" s="119">
        <v>2704012</v>
      </c>
      <c r="H160" s="120" t="str">
        <f>IF(G160="","",VLOOKUP(G160,ARANCEL!$B$5:$D$121,2,FALSE))</f>
        <v xml:space="preserve">INTERMEDIARIO O PONTICO </v>
      </c>
      <c r="I160" s="121"/>
      <c r="J160" s="119">
        <v>1</v>
      </c>
      <c r="K160" s="122">
        <f>IF(G160="","",VLOOKUP(G160,ARANCEL!$B$5:$D$121,3,FALSE)*J160)</f>
        <v>25122</v>
      </c>
      <c r="L160" s="1235" t="str">
        <f>IF(E160="","","IMPAGO")</f>
        <v>IMPAGO</v>
      </c>
      <c r="M160" s="1235" t="str">
        <f>IF(L160="IMPAGO","SIN O.C.","")</f>
        <v>SIN O.C.</v>
      </c>
      <c r="N160" s="1235" t="str">
        <f>IF(L160="IMPAGO","SIN FACT.","")</f>
        <v>SIN FACT.</v>
      </c>
    </row>
    <row r="161" spans="1:14" x14ac:dyDescent="0.25">
      <c r="A161" s="119" t="s">
        <v>305</v>
      </c>
      <c r="B161" s="164">
        <v>41992</v>
      </c>
      <c r="C161" s="118" t="s">
        <v>2093</v>
      </c>
      <c r="D161" s="119" t="s">
        <v>98</v>
      </c>
      <c r="E161" s="162">
        <v>10297610</v>
      </c>
      <c r="F161" s="119">
        <v>29297871</v>
      </c>
      <c r="G161" s="119">
        <v>2704005</v>
      </c>
      <c r="H161" s="120" t="str">
        <f>IF(G161="","",VLOOKUP(G161,ARANCEL!$B$5:$D$121,2,FALSE))</f>
        <v>PROVISORIO</v>
      </c>
      <c r="I161" s="121" t="s">
        <v>9075</v>
      </c>
      <c r="J161" s="119">
        <v>3</v>
      </c>
      <c r="K161" s="122">
        <f>IF(G161="","",VLOOKUP(G161,ARANCEL!$B$5:$D$121,3,FALSE)*J161)</f>
        <v>9750</v>
      </c>
      <c r="L161" s="1235" t="str">
        <f>IF(E161="","","IMPAGO")</f>
        <v>IMPAGO</v>
      </c>
      <c r="M161" s="1235" t="str">
        <f>IF(L161="IMPAGO","SIN O.C.","")</f>
        <v>SIN O.C.</v>
      </c>
      <c r="N161" s="1235" t="str">
        <f>IF(L161="IMPAGO","SIN FACT.","")</f>
        <v>SIN FACT.</v>
      </c>
    </row>
    <row r="162" spans="1:14" x14ac:dyDescent="0.25">
      <c r="A162" s="119" t="s">
        <v>305</v>
      </c>
      <c r="B162" s="164">
        <v>41811</v>
      </c>
      <c r="C162" s="118" t="s">
        <v>5231</v>
      </c>
      <c r="D162" s="119" t="s">
        <v>99</v>
      </c>
      <c r="E162" s="162">
        <v>10213618</v>
      </c>
      <c r="F162" s="119">
        <v>26925518</v>
      </c>
      <c r="G162" s="119">
        <v>2704005</v>
      </c>
      <c r="H162" s="120" t="str">
        <f>IF(G162="","",VLOOKUP(G162,ARANCEL!$B$5:$D$121,2,FALSE))</f>
        <v>PROVISORIO</v>
      </c>
      <c r="I162" s="121" t="s">
        <v>312</v>
      </c>
      <c r="J162" s="119">
        <v>1</v>
      </c>
      <c r="K162" s="122">
        <f>IF(G162="","",VLOOKUP(G162,ARANCEL!$B$5:$D$121,3,FALSE)*J162)</f>
        <v>3250</v>
      </c>
      <c r="L162" s="1229" t="s">
        <v>5742</v>
      </c>
      <c r="M162" s="1229">
        <v>4500241295</v>
      </c>
      <c r="N162" s="1229" t="s">
        <v>5768</v>
      </c>
    </row>
    <row r="163" spans="1:14" x14ac:dyDescent="0.25">
      <c r="A163" s="119" t="s">
        <v>313</v>
      </c>
      <c r="B163" s="164">
        <v>41811</v>
      </c>
      <c r="C163" s="118" t="s">
        <v>5231</v>
      </c>
      <c r="D163" s="119" t="s">
        <v>99</v>
      </c>
      <c r="E163" s="162">
        <v>10213618</v>
      </c>
      <c r="F163" s="119">
        <v>26925518</v>
      </c>
      <c r="G163" s="119">
        <v>2704003</v>
      </c>
      <c r="H163" s="120" t="str">
        <f>IF(G163="","",VLOOKUP(G163,ARANCEL!$B$5:$D$121,2,FALSE))</f>
        <v xml:space="preserve">CORONA PERIFERICA CON PERNO MUÑON COLADO </v>
      </c>
      <c r="I163" s="121"/>
      <c r="J163" s="119">
        <v>1</v>
      </c>
      <c r="K163" s="122">
        <f>IF(G163="","",VLOOKUP(G163,ARANCEL!$B$5:$D$121,3,FALSE)*J163)</f>
        <v>32612</v>
      </c>
      <c r="L163" s="1229" t="s">
        <v>5742</v>
      </c>
      <c r="M163" s="1229">
        <v>4500241295</v>
      </c>
      <c r="N163" s="1229" t="s">
        <v>5768</v>
      </c>
    </row>
    <row r="164" spans="1:14" x14ac:dyDescent="0.25">
      <c r="A164" s="119" t="s">
        <v>305</v>
      </c>
      <c r="B164" s="164">
        <v>41985</v>
      </c>
      <c r="C164" s="118" t="s">
        <v>8926</v>
      </c>
      <c r="D164" s="119" t="s">
        <v>1174</v>
      </c>
      <c r="E164" s="162">
        <v>10294415</v>
      </c>
      <c r="F164" s="119">
        <v>29449622</v>
      </c>
      <c r="G164" s="119">
        <v>2704007</v>
      </c>
      <c r="H164" s="120" t="str">
        <f>IF(G164="","",VLOOKUP(G164,ARANCEL!$B$5:$D$121,2,FALSE))</f>
        <v>PILAR, INSERCION O PUNTO DE APOYO PERIFERICO</v>
      </c>
      <c r="I164" s="121" t="s">
        <v>1936</v>
      </c>
      <c r="J164" s="169">
        <v>2</v>
      </c>
      <c r="K164" s="122">
        <f>IF(G164="","",VLOOKUP(G164,ARANCEL!$B$5:$D$121,3,FALSE)*J164)</f>
        <v>51730</v>
      </c>
      <c r="L164" s="1235" t="str">
        <f>IF(E164="","","IMPAGO")</f>
        <v>IMPAGO</v>
      </c>
      <c r="M164" s="1235" t="str">
        <f>IF(L164="IMPAGO","SIN O.C.","")</f>
        <v>SIN O.C.</v>
      </c>
      <c r="N164" s="1235" t="str">
        <f>IF(L164="IMPAGO","SIN FACT.","")</f>
        <v>SIN FACT.</v>
      </c>
    </row>
    <row r="165" spans="1:14" x14ac:dyDescent="0.25">
      <c r="A165" s="119" t="s">
        <v>305</v>
      </c>
      <c r="B165" s="164">
        <v>41985</v>
      </c>
      <c r="C165" s="118" t="s">
        <v>8926</v>
      </c>
      <c r="D165" s="119" t="s">
        <v>1174</v>
      </c>
      <c r="E165" s="162">
        <v>10294415</v>
      </c>
      <c r="F165" s="119">
        <v>29449622</v>
      </c>
      <c r="G165" s="119">
        <v>2704012</v>
      </c>
      <c r="H165" s="120" t="str">
        <f>IF(G165="","",VLOOKUP(G165,ARANCEL!$B$5:$D$121,2,FALSE))</f>
        <v xml:space="preserve">INTERMEDIARIO O PONTICO </v>
      </c>
      <c r="I165" s="121" t="s">
        <v>684</v>
      </c>
      <c r="J165" s="169">
        <v>2</v>
      </c>
      <c r="K165" s="122">
        <f>IF(G165="","",VLOOKUP(G165,ARANCEL!$B$5:$D$121,3,FALSE)*J165)</f>
        <v>50244</v>
      </c>
      <c r="L165" s="1235" t="str">
        <f>IF(E165="","","IMPAGO")</f>
        <v>IMPAGO</v>
      </c>
      <c r="M165" s="1235" t="str">
        <f>IF(L165="IMPAGO","SIN O.C.","")</f>
        <v>SIN O.C.</v>
      </c>
      <c r="N165" s="1235" t="str">
        <f>IF(L165="IMPAGO","SIN FACT.","")</f>
        <v>SIN FACT.</v>
      </c>
    </row>
    <row r="166" spans="1:14" x14ac:dyDescent="0.25">
      <c r="A166" s="119" t="s">
        <v>305</v>
      </c>
      <c r="B166" s="164">
        <v>41985</v>
      </c>
      <c r="C166" s="118" t="s">
        <v>8926</v>
      </c>
      <c r="D166" s="119" t="s">
        <v>1174</v>
      </c>
      <c r="E166" s="162">
        <v>10294415</v>
      </c>
      <c r="F166" s="119">
        <v>29449622</v>
      </c>
      <c r="G166" s="119">
        <v>2704013</v>
      </c>
      <c r="H166" s="120" t="str">
        <f>IF(G166="","",VLOOKUP(G166,ARANCEL!$B$5:$D$121,2,FALSE))</f>
        <v>PROVISORIO (POR PIEZA)</v>
      </c>
      <c r="I166" s="121" t="s">
        <v>1196</v>
      </c>
      <c r="J166" s="169">
        <v>4</v>
      </c>
      <c r="K166" s="122">
        <f>IF(G166="","",VLOOKUP(G166,ARANCEL!$B$5:$D$121,3,FALSE)*J166)</f>
        <v>13000</v>
      </c>
      <c r="L166" s="1235" t="str">
        <f>IF(E166="","","IMPAGO")</f>
        <v>IMPAGO</v>
      </c>
      <c r="M166" s="1235" t="str">
        <f>IF(L166="IMPAGO","SIN O.C.","")</f>
        <v>SIN O.C.</v>
      </c>
      <c r="N166" s="1235" t="str">
        <f>IF(L166="IMPAGO","SIN FACT.","")</f>
        <v>SIN FACT.</v>
      </c>
    </row>
    <row r="167" spans="1:14" x14ac:dyDescent="0.25">
      <c r="A167" s="119" t="s">
        <v>305</v>
      </c>
      <c r="B167" s="164">
        <v>41771</v>
      </c>
      <c r="C167" s="118" t="s">
        <v>4457</v>
      </c>
      <c r="D167" s="119" t="s">
        <v>99</v>
      </c>
      <c r="E167" s="162">
        <v>10195616</v>
      </c>
      <c r="F167" s="119">
        <v>26208533</v>
      </c>
      <c r="G167" s="119">
        <v>2704005</v>
      </c>
      <c r="H167" s="120" t="str">
        <f>IF(G167="","",VLOOKUP(G167,ARANCEL!$B$5:$D$121,2,FALSE))</f>
        <v>PROVISORIO</v>
      </c>
      <c r="I167" s="121" t="s">
        <v>324</v>
      </c>
      <c r="J167" s="119">
        <v>1</v>
      </c>
      <c r="K167" s="122">
        <f>IF(G167="","",VLOOKUP(G167,ARANCEL!$B$5:$D$121,3,FALSE)*J167)</f>
        <v>3250</v>
      </c>
      <c r="L167" s="1229" t="s">
        <v>5292</v>
      </c>
      <c r="M167" s="1229">
        <v>4500235464</v>
      </c>
      <c r="N167" s="1229">
        <v>9396</v>
      </c>
    </row>
    <row r="168" spans="1:14" x14ac:dyDescent="0.25">
      <c r="A168" s="119" t="s">
        <v>305</v>
      </c>
      <c r="B168" s="164">
        <v>41771</v>
      </c>
      <c r="C168" s="118" t="s">
        <v>4457</v>
      </c>
      <c r="D168" s="119" t="s">
        <v>99</v>
      </c>
      <c r="E168" s="162">
        <v>10195616</v>
      </c>
      <c r="F168" s="119">
        <v>26208533</v>
      </c>
      <c r="G168" s="119">
        <v>2704003</v>
      </c>
      <c r="H168" s="120" t="str">
        <f>IF(G168="","",VLOOKUP(G168,ARANCEL!$B$5:$D$121,2,FALSE))</f>
        <v xml:space="preserve">CORONA PERIFERICA CON PERNO MUÑON COLADO </v>
      </c>
      <c r="I168" s="121" t="s">
        <v>324</v>
      </c>
      <c r="J168" s="119">
        <v>1</v>
      </c>
      <c r="K168" s="122">
        <f>IF(G168="","",VLOOKUP(G168,ARANCEL!$B$5:$D$121,3,FALSE)*J168)</f>
        <v>32612</v>
      </c>
      <c r="L168" s="1229" t="s">
        <v>5292</v>
      </c>
      <c r="M168" s="1229">
        <v>4500235464</v>
      </c>
      <c r="N168" s="1229">
        <v>9396</v>
      </c>
    </row>
    <row r="169" spans="1:14" x14ac:dyDescent="0.25">
      <c r="A169" s="119" t="s">
        <v>305</v>
      </c>
      <c r="B169" s="164">
        <v>41757</v>
      </c>
      <c r="C169" s="118" t="s">
        <v>4285</v>
      </c>
      <c r="D169" s="119" t="s">
        <v>1174</v>
      </c>
      <c r="E169" s="162">
        <v>10192203</v>
      </c>
      <c r="F169" s="119">
        <v>26177771</v>
      </c>
      <c r="G169" s="119">
        <v>2704005</v>
      </c>
      <c r="H169" s="120" t="str">
        <f>IF(G169="","",VLOOKUP(G169,ARANCEL!$B$5:$D$121,2,FALSE))</f>
        <v>PROVISORIO</v>
      </c>
      <c r="I169" s="121" t="s">
        <v>325</v>
      </c>
      <c r="J169" s="119">
        <v>1</v>
      </c>
      <c r="K169" s="122">
        <f>IF(G169="","",VLOOKUP(G169,ARANCEL!$B$5:$D$121,3,FALSE)*J169)</f>
        <v>3250</v>
      </c>
      <c r="L169" s="1229" t="s">
        <v>4612</v>
      </c>
      <c r="M169" s="1229">
        <v>4500230042</v>
      </c>
      <c r="N169" s="1229">
        <v>9217</v>
      </c>
    </row>
    <row r="170" spans="1:14" x14ac:dyDescent="0.25">
      <c r="A170" s="119" t="s">
        <v>305</v>
      </c>
      <c r="B170" s="164">
        <v>41757</v>
      </c>
      <c r="C170" s="118" t="s">
        <v>4285</v>
      </c>
      <c r="D170" s="119" t="s">
        <v>1174</v>
      </c>
      <c r="E170" s="162">
        <v>10192203</v>
      </c>
      <c r="F170" s="119">
        <v>26177771</v>
      </c>
      <c r="G170" s="119">
        <v>2704003</v>
      </c>
      <c r="H170" s="120" t="str">
        <f>IF(G170="","",VLOOKUP(G170,ARANCEL!$B$5:$D$121,2,FALSE))</f>
        <v xml:space="preserve">CORONA PERIFERICA CON PERNO MUÑON COLADO </v>
      </c>
      <c r="I170" s="121" t="s">
        <v>325</v>
      </c>
      <c r="J170" s="119">
        <v>1</v>
      </c>
      <c r="K170" s="122">
        <f>IF(G170="","",VLOOKUP(G170,ARANCEL!$B$5:$D$121,3,FALSE)*J170)</f>
        <v>32612</v>
      </c>
      <c r="L170" s="1229" t="s">
        <v>4612</v>
      </c>
      <c r="M170" s="1229">
        <v>4500230042</v>
      </c>
      <c r="N170" s="1229">
        <v>9217</v>
      </c>
    </row>
    <row r="171" spans="1:14" x14ac:dyDescent="0.25">
      <c r="A171" s="119" t="s">
        <v>305</v>
      </c>
      <c r="B171" s="164">
        <v>41997</v>
      </c>
      <c r="C171" s="118" t="s">
        <v>1818</v>
      </c>
      <c r="D171" s="119" t="s">
        <v>47</v>
      </c>
      <c r="E171" s="162">
        <v>10300163</v>
      </c>
      <c r="F171" s="119">
        <v>30084634</v>
      </c>
      <c r="G171" s="119">
        <v>2704005</v>
      </c>
      <c r="H171" s="120" t="str">
        <f>IF(G171="","",VLOOKUP(G171,ARANCEL!$B$5:$D$121,2,FALSE))</f>
        <v>PROVISORIO</v>
      </c>
      <c r="I171" s="121" t="s">
        <v>325</v>
      </c>
      <c r="J171" s="119">
        <v>1</v>
      </c>
      <c r="K171" s="122">
        <f>IF(G171="","",VLOOKUP(G171,ARANCEL!$B$5:$D$121,3,FALSE)*J171)</f>
        <v>3250</v>
      </c>
      <c r="L171" s="1235" t="str">
        <f>IF(E171="","","IMPAGO")</f>
        <v>IMPAGO</v>
      </c>
      <c r="M171" s="1235" t="str">
        <f>IF(L171="IMPAGO","SIN O.C.","")</f>
        <v>SIN O.C.</v>
      </c>
      <c r="N171" s="1235" t="str">
        <f>IF(L171="IMPAGO","SIN FACT.","")</f>
        <v>SIN FACT.</v>
      </c>
    </row>
    <row r="172" spans="1:14" x14ac:dyDescent="0.25">
      <c r="A172" s="119" t="s">
        <v>305</v>
      </c>
      <c r="B172" s="164">
        <v>41792</v>
      </c>
      <c r="C172" s="118" t="s">
        <v>4881</v>
      </c>
      <c r="D172" s="119" t="s">
        <v>99</v>
      </c>
      <c r="E172" s="162">
        <v>10204200</v>
      </c>
      <c r="F172" s="119">
        <v>26656485</v>
      </c>
      <c r="G172" s="119">
        <v>2704005</v>
      </c>
      <c r="H172" s="120" t="str">
        <f>IF(G172="","",VLOOKUP(G172,ARANCEL!$B$5:$D$121,2,FALSE))</f>
        <v>PROVISORIO</v>
      </c>
      <c r="I172" s="121" t="s">
        <v>643</v>
      </c>
      <c r="J172" s="119">
        <v>1</v>
      </c>
      <c r="K172" s="122">
        <f>IF(G172="","",VLOOKUP(G172,ARANCEL!$B$5:$D$121,3,FALSE)*J172)</f>
        <v>3250</v>
      </c>
      <c r="L172" s="1229" t="s">
        <v>6017</v>
      </c>
      <c r="M172" s="1229">
        <v>4500245425</v>
      </c>
      <c r="N172" s="1229">
        <v>9807</v>
      </c>
    </row>
    <row r="173" spans="1:14" x14ac:dyDescent="0.25">
      <c r="A173" s="165" t="s">
        <v>305</v>
      </c>
      <c r="B173" s="164">
        <v>41845</v>
      </c>
      <c r="C173" s="118" t="s">
        <v>4881</v>
      </c>
      <c r="D173" s="119" t="s">
        <v>99</v>
      </c>
      <c r="E173" s="162">
        <v>10204200</v>
      </c>
      <c r="F173" s="119">
        <v>26656485</v>
      </c>
      <c r="G173" s="119">
        <v>2704003</v>
      </c>
      <c r="H173" s="120" t="str">
        <f>IF(G173="","",VLOOKUP(G173,ARANCEL!$B$5:$D$121,2,FALSE))</f>
        <v xml:space="preserve">CORONA PERIFERICA CON PERNO MUÑON COLADO </v>
      </c>
      <c r="I173" s="121" t="s">
        <v>643</v>
      </c>
      <c r="J173" s="119">
        <v>1</v>
      </c>
      <c r="K173" s="122">
        <f>IF(G173="","",VLOOKUP(G173,ARANCEL!$B$5:$D$121,3,FALSE)*J173)</f>
        <v>32612</v>
      </c>
      <c r="L173" s="1229" t="s">
        <v>6017</v>
      </c>
      <c r="M173" s="1229">
        <v>4500245425</v>
      </c>
      <c r="N173" s="1229">
        <v>9807</v>
      </c>
    </row>
    <row r="174" spans="1:14" x14ac:dyDescent="0.25">
      <c r="A174" s="119" t="s">
        <v>305</v>
      </c>
      <c r="B174" s="164">
        <v>41969</v>
      </c>
      <c r="C174" s="118" t="s">
        <v>8524</v>
      </c>
      <c r="D174" s="119" t="s">
        <v>98</v>
      </c>
      <c r="E174" s="162">
        <v>10285615</v>
      </c>
      <c r="F174" s="119">
        <v>29378146</v>
      </c>
      <c r="G174" s="119">
        <v>2704005</v>
      </c>
      <c r="H174" s="120" t="str">
        <f>IF(G174="","",VLOOKUP(G174,ARANCEL!$B$5:$D$121,2,FALSE))</f>
        <v>PROVISORIO</v>
      </c>
      <c r="I174" s="121" t="s">
        <v>363</v>
      </c>
      <c r="J174" s="169">
        <v>3</v>
      </c>
      <c r="K174" s="122">
        <f>IF(G174="","",VLOOKUP(G174,ARANCEL!$B$5:$D$121,3,FALSE)*J174)</f>
        <v>9750</v>
      </c>
      <c r="L174" s="1229" t="s">
        <v>8256</v>
      </c>
      <c r="M174" s="1229">
        <v>4500265204</v>
      </c>
      <c r="N174" s="1229" t="s">
        <v>8946</v>
      </c>
    </row>
    <row r="175" spans="1:14" x14ac:dyDescent="0.25">
      <c r="A175" s="119" t="s">
        <v>313</v>
      </c>
      <c r="B175" s="164">
        <v>41983</v>
      </c>
      <c r="C175" s="118" t="s">
        <v>8524</v>
      </c>
      <c r="D175" s="119" t="s">
        <v>98</v>
      </c>
      <c r="E175" s="162">
        <v>10285615</v>
      </c>
      <c r="F175" s="119">
        <v>29378146</v>
      </c>
      <c r="G175" s="119">
        <v>2704012</v>
      </c>
      <c r="H175" s="120" t="str">
        <f>IF(G175="","",VLOOKUP(G175,ARANCEL!$B$5:$D$121,2,FALSE))</f>
        <v xml:space="preserve">INTERMEDIARIO O PONTICO </v>
      </c>
      <c r="I175" s="121"/>
      <c r="J175" s="169">
        <v>2</v>
      </c>
      <c r="K175" s="122">
        <f>IF(G175="","",VLOOKUP(G175,ARANCEL!$B$5:$D$121,3,FALSE)*J175)</f>
        <v>50244</v>
      </c>
      <c r="L175" s="1235" t="str">
        <f>IF(E175="","","IMPAGO")</f>
        <v>IMPAGO</v>
      </c>
      <c r="M175" s="1235" t="str">
        <f>IF(L175="IMPAGO","SIN O.C.","")</f>
        <v>SIN O.C.</v>
      </c>
      <c r="N175" s="1235" t="str">
        <f>IF(L175="IMPAGO","SIN FACT.","")</f>
        <v>SIN FACT.</v>
      </c>
    </row>
    <row r="176" spans="1:14" x14ac:dyDescent="0.25">
      <c r="A176" s="119" t="s">
        <v>305</v>
      </c>
      <c r="B176" s="164">
        <v>41983</v>
      </c>
      <c r="C176" s="118" t="s">
        <v>8524</v>
      </c>
      <c r="D176" s="119" t="s">
        <v>98</v>
      </c>
      <c r="E176" s="162">
        <v>10285615</v>
      </c>
      <c r="F176" s="119">
        <v>29378146</v>
      </c>
      <c r="G176" s="119">
        <v>2704002</v>
      </c>
      <c r="H176" s="120" t="str">
        <f>IF(G176="","",VLOOKUP(G176,ARANCEL!$B$5:$D$121,2,FALSE))</f>
        <v xml:space="preserve">CORONA PERIFERICA </v>
      </c>
      <c r="I176" s="121" t="s">
        <v>9008</v>
      </c>
      <c r="J176" s="169">
        <v>4</v>
      </c>
      <c r="K176" s="122">
        <f>IF(G176="","",VLOOKUP(G176,ARANCEL!$B$5:$D$121,3,FALSE)*J176)</f>
        <v>103460</v>
      </c>
      <c r="L176" s="1235" t="str">
        <f>IF(E176="","","IMPAGO")</f>
        <v>IMPAGO</v>
      </c>
      <c r="M176" s="1235" t="str">
        <f>IF(L176="IMPAGO","SIN O.C.","")</f>
        <v>SIN O.C.</v>
      </c>
      <c r="N176" s="1235" t="str">
        <f>IF(L176="IMPAGO","SIN FACT.","")</f>
        <v>SIN FACT.</v>
      </c>
    </row>
    <row r="177" spans="1:14" x14ac:dyDescent="0.25">
      <c r="A177" s="169" t="s">
        <v>313</v>
      </c>
      <c r="B177" s="164">
        <v>41640</v>
      </c>
      <c r="C177" s="118" t="s">
        <v>2407</v>
      </c>
      <c r="D177" s="119" t="s">
        <v>98</v>
      </c>
      <c r="E177" s="162">
        <v>10170571</v>
      </c>
      <c r="F177" s="119">
        <v>24253979</v>
      </c>
      <c r="G177" s="119">
        <v>2704005</v>
      </c>
      <c r="H177" s="120" t="str">
        <f>IF(G177="","",VLOOKUP(G177,ARANCEL!$B$5:$D$121,2,FALSE))</f>
        <v>PROVISORIO</v>
      </c>
      <c r="I177" s="121" t="s">
        <v>2739</v>
      </c>
      <c r="J177" s="119">
        <v>1</v>
      </c>
      <c r="K177" s="122">
        <f>IF(G177="","",VLOOKUP(G177,ARANCEL!$B$5:$D$121,3,FALSE)*J177)</f>
        <v>3250</v>
      </c>
      <c r="L177" s="1229" t="s">
        <v>2842</v>
      </c>
      <c r="M177" s="1229">
        <v>4500216211</v>
      </c>
      <c r="N177" s="1229">
        <v>8393</v>
      </c>
    </row>
    <row r="178" spans="1:14" x14ac:dyDescent="0.25">
      <c r="A178" s="119" t="s">
        <v>305</v>
      </c>
      <c r="B178" s="164">
        <v>41666</v>
      </c>
      <c r="C178" s="118" t="s">
        <v>2407</v>
      </c>
      <c r="D178" s="119" t="s">
        <v>98</v>
      </c>
      <c r="E178" s="162">
        <v>10170571</v>
      </c>
      <c r="F178" s="119">
        <v>24253979</v>
      </c>
      <c r="G178" s="119">
        <v>2704016</v>
      </c>
      <c r="H178" s="120" t="str">
        <f>IF(G178="","",VLOOKUP(G178,ARANCEL!$B$5:$D$121,2,FALSE))</f>
        <v xml:space="preserve">CORONA PROCERA </v>
      </c>
      <c r="I178" s="121" t="s">
        <v>325</v>
      </c>
      <c r="J178" s="119">
        <v>1</v>
      </c>
      <c r="K178" s="122">
        <f>IF(G178="","",VLOOKUP(G178,ARANCEL!$B$5:$D$121,3,FALSE)*J178)</f>
        <v>58477</v>
      </c>
      <c r="L178" s="1229" t="s">
        <v>2842</v>
      </c>
      <c r="M178" s="1229">
        <v>4500216211</v>
      </c>
      <c r="N178" s="1229">
        <v>8393</v>
      </c>
    </row>
    <row r="179" spans="1:14" x14ac:dyDescent="0.25">
      <c r="A179" s="119" t="s">
        <v>313</v>
      </c>
      <c r="B179" s="164">
        <v>41696</v>
      </c>
      <c r="C179" s="118" t="s">
        <v>2997</v>
      </c>
      <c r="D179" s="119" t="s">
        <v>98</v>
      </c>
      <c r="E179" s="162">
        <v>10176877</v>
      </c>
      <c r="F179" s="119">
        <v>21633903</v>
      </c>
      <c r="G179" s="119">
        <v>2704005</v>
      </c>
      <c r="H179" s="120" t="str">
        <f>IF(G179="","",VLOOKUP(G179,ARANCEL!$B$5:$D$121,2,FALSE))</f>
        <v>PROVISORIO</v>
      </c>
      <c r="I179" s="121"/>
      <c r="J179" s="119">
        <v>1</v>
      </c>
      <c r="K179" s="122">
        <f>IF(G179="","",VLOOKUP(G179,ARANCEL!$B$5:$D$121,3,FALSE)*J179)</f>
        <v>3250</v>
      </c>
      <c r="L179" s="1229" t="s">
        <v>3438</v>
      </c>
      <c r="M179" s="1229">
        <v>4500220777</v>
      </c>
      <c r="N179" s="1229">
        <v>8619</v>
      </c>
    </row>
    <row r="180" spans="1:14" x14ac:dyDescent="0.25">
      <c r="A180" s="119" t="s">
        <v>305</v>
      </c>
      <c r="B180" s="164">
        <v>41696</v>
      </c>
      <c r="C180" s="118" t="s">
        <v>2997</v>
      </c>
      <c r="D180" s="119" t="s">
        <v>98</v>
      </c>
      <c r="E180" s="162">
        <v>10176877</v>
      </c>
      <c r="F180" s="119">
        <v>21633903</v>
      </c>
      <c r="G180" s="119">
        <v>2704002</v>
      </c>
      <c r="H180" s="120" t="str">
        <f>IF(G180="","",VLOOKUP(G180,ARANCEL!$B$5:$D$121,2,FALSE))</f>
        <v xml:space="preserve">CORONA PERIFERICA </v>
      </c>
      <c r="I180" s="121" t="s">
        <v>337</v>
      </c>
      <c r="J180" s="119">
        <v>1</v>
      </c>
      <c r="K180" s="122">
        <f>IF(G180="","",VLOOKUP(G180,ARANCEL!$B$5:$D$121,3,FALSE)*J180)</f>
        <v>25865</v>
      </c>
      <c r="L180" s="1229" t="s">
        <v>3438</v>
      </c>
      <c r="M180" s="1229">
        <v>4500220777</v>
      </c>
      <c r="N180" s="1229">
        <v>8619</v>
      </c>
    </row>
    <row r="181" spans="1:14" x14ac:dyDescent="0.25">
      <c r="A181" s="119" t="s">
        <v>305</v>
      </c>
      <c r="B181" s="164">
        <v>41670</v>
      </c>
      <c r="C181" s="118" t="s">
        <v>2587</v>
      </c>
      <c r="D181" s="119" t="s">
        <v>102</v>
      </c>
      <c r="E181" s="162">
        <v>10170919</v>
      </c>
      <c r="F181" s="119">
        <v>24804773</v>
      </c>
      <c r="G181" s="119">
        <v>2705003</v>
      </c>
      <c r="H181" s="120" t="str">
        <f>IF(G181="","",VLOOKUP(G181,ARANCEL!$B$5:$D$121,2,FALSE))</f>
        <v>INCRUSTACION ESTETICA (ART-GLASS O CERAMICA)</v>
      </c>
      <c r="I181" s="121" t="s">
        <v>312</v>
      </c>
      <c r="J181" s="119">
        <v>1</v>
      </c>
      <c r="K181" s="122">
        <f>IF(G181="","",VLOOKUP(G181,ARANCEL!$B$5:$D$121,3,FALSE)*J181)</f>
        <v>15676</v>
      </c>
      <c r="L181" s="1229" t="s">
        <v>2842</v>
      </c>
      <c r="M181" s="1229">
        <v>4500216213</v>
      </c>
      <c r="N181" s="1229">
        <v>8394</v>
      </c>
    </row>
    <row r="182" spans="1:14" x14ac:dyDescent="0.25">
      <c r="A182" s="119" t="s">
        <v>305</v>
      </c>
      <c r="B182" s="164">
        <v>41851</v>
      </c>
      <c r="C182" s="118" t="s">
        <v>6106</v>
      </c>
      <c r="D182" s="119" t="s">
        <v>86</v>
      </c>
      <c r="E182" s="162">
        <v>10233903</v>
      </c>
      <c r="F182" s="119">
        <v>27624517</v>
      </c>
      <c r="G182" s="119">
        <v>2704005</v>
      </c>
      <c r="H182" s="120" t="str">
        <f>IF(G182="","",VLOOKUP(G182,ARANCEL!$B$5:$D$121,2,FALSE))</f>
        <v>PROVISORIO</v>
      </c>
      <c r="I182" s="121" t="s">
        <v>627</v>
      </c>
      <c r="J182" s="119">
        <v>2</v>
      </c>
      <c r="K182" s="122">
        <f>IF(G182="","",VLOOKUP(G182,ARANCEL!$B$5:$D$121,3,FALSE)*J182)</f>
        <v>6500</v>
      </c>
      <c r="L182" s="1229" t="s">
        <v>6017</v>
      </c>
      <c r="M182" s="1229">
        <v>4500245425</v>
      </c>
      <c r="N182" s="1229">
        <v>9807</v>
      </c>
    </row>
    <row r="183" spans="1:14" x14ac:dyDescent="0.25">
      <c r="A183" s="119" t="s">
        <v>606</v>
      </c>
      <c r="B183" s="164">
        <v>41851</v>
      </c>
      <c r="C183" s="118" t="s">
        <v>6106</v>
      </c>
      <c r="D183" s="119" t="s">
        <v>86</v>
      </c>
      <c r="E183" s="162">
        <v>10233903</v>
      </c>
      <c r="F183" s="119">
        <v>27624517</v>
      </c>
      <c r="G183" s="119">
        <v>2704003</v>
      </c>
      <c r="H183" s="120" t="str">
        <f>IF(G183="","",VLOOKUP(G183,ARANCEL!$B$5:$D$121,2,FALSE))</f>
        <v xml:space="preserve">CORONA PERIFERICA CON PERNO MUÑON COLADO </v>
      </c>
      <c r="I183" s="170" t="s">
        <v>627</v>
      </c>
      <c r="J183" s="119">
        <v>2</v>
      </c>
      <c r="K183" s="122">
        <f>IF(G183="","",VLOOKUP(G183,ARANCEL!$B$5:$D$121,3,FALSE)*J183)</f>
        <v>65224</v>
      </c>
      <c r="L183" s="1229" t="s">
        <v>6017</v>
      </c>
      <c r="M183" s="1229">
        <v>4500245425</v>
      </c>
      <c r="N183" s="1229">
        <v>9807</v>
      </c>
    </row>
    <row r="184" spans="1:14" x14ac:dyDescent="0.25">
      <c r="A184" s="119" t="s">
        <v>305</v>
      </c>
      <c r="B184" s="164">
        <v>42020</v>
      </c>
      <c r="C184" s="118" t="s">
        <v>9525</v>
      </c>
      <c r="D184" s="119" t="s">
        <v>71</v>
      </c>
      <c r="E184" s="162">
        <v>10308851</v>
      </c>
      <c r="F184" s="119">
        <v>28004066</v>
      </c>
      <c r="G184" s="119">
        <v>2705003</v>
      </c>
      <c r="H184" s="120" t="str">
        <f>IF(G184="","",VLOOKUP(G184,ARANCEL!$B$5:$D$121,2,FALSE))</f>
        <v>INCRUSTACION ESTETICA (ART-GLASS O CERAMICA)</v>
      </c>
      <c r="I184" s="121" t="s">
        <v>312</v>
      </c>
      <c r="J184" s="119">
        <v>1</v>
      </c>
      <c r="K184" s="122">
        <f>IF(G184="","",VLOOKUP(G184,ARANCEL!$B$5:$D$121,3,FALSE)*J184)</f>
        <v>15676</v>
      </c>
      <c r="L184" s="1235" t="str">
        <f>IF(E184="","","IMPAGO")</f>
        <v>IMPAGO</v>
      </c>
      <c r="M184" s="1235" t="str">
        <f>IF(L184="IMPAGO","SIN O.C.","")</f>
        <v>SIN O.C.</v>
      </c>
      <c r="N184" s="1235" t="str">
        <f>IF(L184="IMPAGO","SIN FACT.","")</f>
        <v>SIN FACT.</v>
      </c>
    </row>
    <row r="185" spans="1:14" x14ac:dyDescent="0.25">
      <c r="A185" s="119" t="s">
        <v>305</v>
      </c>
      <c r="B185" s="164">
        <v>41733</v>
      </c>
      <c r="C185" s="118" t="s">
        <v>2509</v>
      </c>
      <c r="D185" s="119" t="s">
        <v>71</v>
      </c>
      <c r="E185" s="162">
        <v>10185783</v>
      </c>
      <c r="F185" s="119">
        <v>25640091</v>
      </c>
      <c r="G185" s="119">
        <v>2705003</v>
      </c>
      <c r="H185" s="120" t="str">
        <f>IF(G185="","",VLOOKUP(G185,ARANCEL!$B$5:$D$121,2,FALSE))</f>
        <v>INCRUSTACION ESTETICA (ART-GLASS O CERAMICA)</v>
      </c>
      <c r="I185" s="121" t="s">
        <v>318</v>
      </c>
      <c r="J185" s="119">
        <v>1</v>
      </c>
      <c r="K185" s="122">
        <f>IF(G185="","",VLOOKUP(G185,ARANCEL!$B$5:$D$121,3,FALSE)*J185)</f>
        <v>15676</v>
      </c>
      <c r="L185" s="1229" t="s">
        <v>4612</v>
      </c>
      <c r="M185" s="1229">
        <v>4500230033</v>
      </c>
      <c r="N185" s="1229">
        <v>9218</v>
      </c>
    </row>
    <row r="186" spans="1:14" x14ac:dyDescent="0.25">
      <c r="A186" s="119" t="s">
        <v>305</v>
      </c>
      <c r="B186" s="164">
        <v>42025</v>
      </c>
      <c r="C186" s="118" t="s">
        <v>9587</v>
      </c>
      <c r="D186" s="119" t="s">
        <v>71</v>
      </c>
      <c r="E186" s="162">
        <v>10309838</v>
      </c>
      <c r="F186" s="119">
        <v>27307292</v>
      </c>
      <c r="G186" s="119">
        <v>2707005</v>
      </c>
      <c r="H186" s="120" t="str">
        <f>IF(G186="","",VLOOKUP(G186,ARANCEL!$B$5:$D$121,2,FALSE))</f>
        <v>PLANO RELAJACION ERKODENT</v>
      </c>
      <c r="I186" s="121" t="s">
        <v>306</v>
      </c>
      <c r="J186" s="119">
        <v>1</v>
      </c>
      <c r="K186" s="122">
        <f>IF(G186="","",VLOOKUP(G186,ARANCEL!$B$5:$D$121,3,FALSE)*J186)</f>
        <v>36750</v>
      </c>
      <c r="L186" s="1235" t="str">
        <f>IF(E186="","","IMPAGO")</f>
        <v>IMPAGO</v>
      </c>
      <c r="M186" s="1235" t="str">
        <f>IF(L186="IMPAGO","SIN O.C.","")</f>
        <v>SIN O.C.</v>
      </c>
      <c r="N186" s="1235" t="str">
        <f>IF(L186="IMPAGO","SIN FACT.","")</f>
        <v>SIN FACT.</v>
      </c>
    </row>
    <row r="187" spans="1:14" x14ac:dyDescent="0.25">
      <c r="A187" s="119" t="s">
        <v>305</v>
      </c>
      <c r="B187" s="164">
        <v>41648</v>
      </c>
      <c r="C187" s="118" t="s">
        <v>2508</v>
      </c>
      <c r="D187" s="119" t="s">
        <v>2404</v>
      </c>
      <c r="E187" s="162">
        <v>10168584</v>
      </c>
      <c r="F187" s="119">
        <v>24450462</v>
      </c>
      <c r="G187" s="119">
        <v>2705003</v>
      </c>
      <c r="H187" s="120" t="str">
        <f>IF(G187="","",VLOOKUP(G187,ARANCEL!$B$5:$D$121,2,FALSE))</f>
        <v>INCRUSTACION ESTETICA (ART-GLASS O CERAMICA)</v>
      </c>
      <c r="I187" s="121" t="s">
        <v>337</v>
      </c>
      <c r="J187" s="119">
        <v>1</v>
      </c>
      <c r="K187" s="122">
        <f>IF(G187="","",VLOOKUP(G187,ARANCEL!$B$5:$D$121,3,FALSE)*J187)</f>
        <v>15676</v>
      </c>
      <c r="L187" s="1229" t="s">
        <v>2842</v>
      </c>
      <c r="M187" s="1229">
        <v>4500216206</v>
      </c>
      <c r="N187" s="1229">
        <v>8391</v>
      </c>
    </row>
    <row r="188" spans="1:14" x14ac:dyDescent="0.25">
      <c r="A188" s="119" t="s">
        <v>313</v>
      </c>
      <c r="B188" s="164">
        <v>41837</v>
      </c>
      <c r="C188" s="118" t="s">
        <v>2507</v>
      </c>
      <c r="D188" s="119" t="s">
        <v>2404</v>
      </c>
      <c r="E188" s="162">
        <v>10232878</v>
      </c>
      <c r="F188" s="119">
        <v>27240491</v>
      </c>
      <c r="G188" s="119">
        <v>2705003</v>
      </c>
      <c r="H188" s="120" t="str">
        <f>IF(G188="","",VLOOKUP(G188,ARANCEL!$B$5:$D$121,2,FALSE))</f>
        <v>INCRUSTACION ESTETICA (ART-GLASS O CERAMICA)</v>
      </c>
      <c r="I188" s="121"/>
      <c r="J188" s="119">
        <v>1</v>
      </c>
      <c r="K188" s="122">
        <f>IF(G188="","",VLOOKUP(G188,ARANCEL!$B$5:$D$121,3,FALSE)*J188)</f>
        <v>15676</v>
      </c>
      <c r="L188" s="1229" t="s">
        <v>6017</v>
      </c>
      <c r="M188" s="1229">
        <v>4500245425</v>
      </c>
      <c r="N188" s="1229">
        <v>9807</v>
      </c>
    </row>
    <row r="189" spans="1:14" x14ac:dyDescent="0.25">
      <c r="A189" s="119" t="s">
        <v>305</v>
      </c>
      <c r="B189" s="164">
        <v>41821</v>
      </c>
      <c r="C189" s="118" t="s">
        <v>5465</v>
      </c>
      <c r="D189" s="119" t="s">
        <v>2404</v>
      </c>
      <c r="E189" s="162">
        <v>10219046</v>
      </c>
      <c r="F189" s="119">
        <v>27139601</v>
      </c>
      <c r="G189" s="119">
        <v>2705003</v>
      </c>
      <c r="H189" s="120" t="str">
        <f>IF(G189="","",VLOOKUP(G189,ARANCEL!$B$5:$D$121,2,FALSE))</f>
        <v>INCRUSTACION ESTETICA (ART-GLASS O CERAMICA)</v>
      </c>
      <c r="I189" s="121" t="s">
        <v>322</v>
      </c>
      <c r="J189" s="119">
        <v>1</v>
      </c>
      <c r="K189" s="122">
        <f>IF(G189="","",VLOOKUP(G189,ARANCEL!$B$5:$D$121,3,FALSE)*J189)</f>
        <v>15676</v>
      </c>
      <c r="L189" s="1229" t="s">
        <v>5742</v>
      </c>
      <c r="M189" s="1229">
        <v>4500241295</v>
      </c>
      <c r="N189" s="1229" t="s">
        <v>5768</v>
      </c>
    </row>
    <row r="190" spans="1:14" x14ac:dyDescent="0.25">
      <c r="A190" s="119" t="s">
        <v>305</v>
      </c>
      <c r="B190" s="164">
        <v>41796</v>
      </c>
      <c r="C190" s="118" t="s">
        <v>4976</v>
      </c>
      <c r="D190" s="119" t="s">
        <v>2441</v>
      </c>
      <c r="E190" s="162">
        <v>10206114</v>
      </c>
      <c r="F190" s="119">
        <v>26776885</v>
      </c>
      <c r="G190" s="119">
        <v>2704013</v>
      </c>
      <c r="H190" s="120" t="str">
        <f>IF(G190="","",VLOOKUP(G190,ARANCEL!$B$5:$D$121,2,FALSE))</f>
        <v>PROVISORIO (POR PIEZA)</v>
      </c>
      <c r="I190" s="121" t="s">
        <v>1460</v>
      </c>
      <c r="J190" s="119">
        <v>3</v>
      </c>
      <c r="K190" s="122">
        <f>IF(G190="","",VLOOKUP(G190,ARANCEL!$B$5:$D$121,3,FALSE)*J190)</f>
        <v>9750</v>
      </c>
      <c r="L190" s="1229" t="s">
        <v>5742</v>
      </c>
      <c r="M190" s="1229">
        <v>4500239379</v>
      </c>
      <c r="N190" s="1229" t="s">
        <v>5751</v>
      </c>
    </row>
    <row r="191" spans="1:14" x14ac:dyDescent="0.25">
      <c r="A191" s="119" t="s">
        <v>305</v>
      </c>
      <c r="B191" s="164">
        <v>41796</v>
      </c>
      <c r="C191" s="118" t="s">
        <v>4976</v>
      </c>
      <c r="D191" s="119" t="s">
        <v>2441</v>
      </c>
      <c r="E191" s="162">
        <v>10206114</v>
      </c>
      <c r="F191" s="119">
        <v>26776885</v>
      </c>
      <c r="G191" s="119">
        <v>2704008</v>
      </c>
      <c r="H191" s="120" t="str">
        <f>IF(G191="","",VLOOKUP(G191,ARANCEL!$B$5:$D$121,2,FALSE))</f>
        <v>PILAR, INSERCION O PUNTO DE APOYO CON PERNO MUÑON</v>
      </c>
      <c r="I191" s="121" t="s">
        <v>1085</v>
      </c>
      <c r="J191" s="119">
        <v>2</v>
      </c>
      <c r="K191" s="122">
        <f>IF(G191="","",VLOOKUP(G191,ARANCEL!$B$5:$D$121,3,FALSE)*J191)</f>
        <v>65224</v>
      </c>
      <c r="L191" s="1229" t="s">
        <v>5742</v>
      </c>
      <c r="M191" s="1229">
        <v>4500239379</v>
      </c>
      <c r="N191" s="1229" t="s">
        <v>5751</v>
      </c>
    </row>
    <row r="192" spans="1:14" x14ac:dyDescent="0.25">
      <c r="A192" s="119" t="s">
        <v>305</v>
      </c>
      <c r="B192" s="164">
        <v>41796</v>
      </c>
      <c r="C192" s="118" t="s">
        <v>4976</v>
      </c>
      <c r="D192" s="119" t="s">
        <v>2441</v>
      </c>
      <c r="E192" s="162">
        <v>10206114</v>
      </c>
      <c r="F192" s="119">
        <v>26776885</v>
      </c>
      <c r="G192" s="119">
        <v>2704012</v>
      </c>
      <c r="H192" s="120" t="str">
        <f>IF(G192="","",VLOOKUP(G192,ARANCEL!$B$5:$D$121,2,FALSE))</f>
        <v xml:space="preserve">INTERMEDIARIO O PONTICO </v>
      </c>
      <c r="I192" s="121" t="s">
        <v>322</v>
      </c>
      <c r="J192" s="119">
        <v>1</v>
      </c>
      <c r="K192" s="122">
        <f>IF(G192="","",VLOOKUP(G192,ARANCEL!$B$5:$D$121,3,FALSE)*J192)</f>
        <v>25122</v>
      </c>
      <c r="L192" s="1229" t="s">
        <v>5742</v>
      </c>
      <c r="M192" s="1229">
        <v>4500239379</v>
      </c>
      <c r="N192" s="1229" t="s">
        <v>5751</v>
      </c>
    </row>
    <row r="193" spans="1:14" x14ac:dyDescent="0.25">
      <c r="A193" s="119" t="s">
        <v>305</v>
      </c>
      <c r="B193" s="164">
        <v>41962</v>
      </c>
      <c r="C193" s="118" t="s">
        <v>8529</v>
      </c>
      <c r="D193" s="119" t="s">
        <v>2441</v>
      </c>
      <c r="E193" s="162">
        <v>10284524</v>
      </c>
      <c r="F193" s="119">
        <v>29728592</v>
      </c>
      <c r="G193" s="119">
        <v>2704005</v>
      </c>
      <c r="H193" s="120" t="str">
        <f>IF(G193="","",VLOOKUP(G193,ARANCEL!$B$5:$D$121,2,FALSE))</f>
        <v>PROVISORIO</v>
      </c>
      <c r="I193" s="121" t="s">
        <v>337</v>
      </c>
      <c r="J193" s="119">
        <v>1</v>
      </c>
      <c r="K193" s="122">
        <f>IF(G193="","",VLOOKUP(G193,ARANCEL!$B$5:$D$121,3,FALSE)*J193)</f>
        <v>3250</v>
      </c>
      <c r="L193" s="1229" t="s">
        <v>8256</v>
      </c>
      <c r="M193" s="1229">
        <v>4500265204</v>
      </c>
      <c r="N193" s="1229" t="s">
        <v>8946</v>
      </c>
    </row>
    <row r="194" spans="1:14" x14ac:dyDescent="0.25">
      <c r="A194" s="119" t="s">
        <v>305</v>
      </c>
      <c r="B194" s="164">
        <v>41962</v>
      </c>
      <c r="C194" s="118" t="s">
        <v>8529</v>
      </c>
      <c r="D194" s="119" t="s">
        <v>2441</v>
      </c>
      <c r="E194" s="162">
        <v>10284524</v>
      </c>
      <c r="F194" s="119">
        <v>29728592</v>
      </c>
      <c r="G194" s="119">
        <v>2704003</v>
      </c>
      <c r="H194" s="120" t="str">
        <f>IF(G194="","",VLOOKUP(G194,ARANCEL!$B$5:$D$121,2,FALSE))</f>
        <v xml:space="preserve">CORONA PERIFERICA CON PERNO MUÑON COLADO </v>
      </c>
      <c r="I194" s="121" t="s">
        <v>337</v>
      </c>
      <c r="J194" s="119">
        <v>1</v>
      </c>
      <c r="K194" s="122">
        <f>IF(G194="","",VLOOKUP(G194,ARANCEL!$B$5:$D$121,3,FALSE)*J194)</f>
        <v>32612</v>
      </c>
      <c r="L194" s="1229" t="s">
        <v>8256</v>
      </c>
      <c r="M194" s="1229">
        <v>4500265204</v>
      </c>
      <c r="N194" s="1229" t="s">
        <v>8946</v>
      </c>
    </row>
    <row r="195" spans="1:14" x14ac:dyDescent="0.25">
      <c r="A195" s="119" t="s">
        <v>305</v>
      </c>
      <c r="B195" s="164">
        <v>41887</v>
      </c>
      <c r="C195" s="118" t="s">
        <v>6865</v>
      </c>
      <c r="D195" s="119" t="s">
        <v>1174</v>
      </c>
      <c r="E195" s="162">
        <v>10252738</v>
      </c>
      <c r="F195" s="119">
        <v>28111659</v>
      </c>
      <c r="G195" s="119">
        <v>2705003</v>
      </c>
      <c r="H195" s="120" t="str">
        <f>IF(G195="","",VLOOKUP(G195,ARANCEL!$B$5:$D$121,2,FALSE))</f>
        <v>INCRUSTACION ESTETICA (ART-GLASS O CERAMICA)</v>
      </c>
      <c r="I195" s="121" t="s">
        <v>954</v>
      </c>
      <c r="J195" s="119">
        <v>2</v>
      </c>
      <c r="K195" s="122">
        <f>IF(G195="","",VLOOKUP(G195,ARANCEL!$B$5:$D$121,3,FALSE)*J195)</f>
        <v>31352</v>
      </c>
      <c r="L195" s="1229" t="s">
        <v>6905</v>
      </c>
      <c r="M195" s="1229">
        <v>4500251093</v>
      </c>
      <c r="N195" s="1229" t="s">
        <v>7132</v>
      </c>
    </row>
    <row r="196" spans="1:14" x14ac:dyDescent="0.25">
      <c r="A196" s="119" t="s">
        <v>313</v>
      </c>
      <c r="B196" s="164">
        <v>41946</v>
      </c>
      <c r="C196" s="118" t="s">
        <v>6865</v>
      </c>
      <c r="D196" s="119" t="s">
        <v>1174</v>
      </c>
      <c r="E196" s="162">
        <v>10274193</v>
      </c>
      <c r="F196" s="119">
        <v>28111639</v>
      </c>
      <c r="G196" s="119">
        <v>2705003</v>
      </c>
      <c r="H196" s="120" t="str">
        <f>IF(G196="","",VLOOKUP(G196,ARANCEL!$B$5:$D$121,2,FALSE))</f>
        <v>INCRUSTACION ESTETICA (ART-GLASS O CERAMICA)</v>
      </c>
      <c r="I196" s="121"/>
      <c r="J196" s="169">
        <v>2</v>
      </c>
      <c r="K196" s="122">
        <f>IF(G196="","",VLOOKUP(G196,ARANCEL!$B$5:$D$121,3,FALSE)*J196)</f>
        <v>31352</v>
      </c>
      <c r="L196" s="1229" t="s">
        <v>8279</v>
      </c>
      <c r="M196" s="1229">
        <v>4500259723</v>
      </c>
      <c r="N196" s="1229" t="s">
        <v>8265</v>
      </c>
    </row>
    <row r="197" spans="1:14" x14ac:dyDescent="0.25">
      <c r="A197" s="119" t="s">
        <v>305</v>
      </c>
      <c r="B197" s="164">
        <v>41976</v>
      </c>
      <c r="C197" s="118" t="s">
        <v>8789</v>
      </c>
      <c r="D197" s="119" t="s">
        <v>1174</v>
      </c>
      <c r="E197" s="162">
        <v>10291661</v>
      </c>
      <c r="F197" s="119">
        <v>29356193</v>
      </c>
      <c r="G197" s="119">
        <v>2704003</v>
      </c>
      <c r="H197" s="120" t="str">
        <f>IF(G197="","",VLOOKUP(G197,ARANCEL!$B$5:$D$121,2,FALSE))</f>
        <v xml:space="preserve">CORONA PERIFERICA CON PERNO MUÑON COLADO </v>
      </c>
      <c r="I197" s="121" t="s">
        <v>319</v>
      </c>
      <c r="J197" s="119">
        <v>1</v>
      </c>
      <c r="K197" s="122">
        <f>IF(G197="","",VLOOKUP(G197,ARANCEL!$B$5:$D$121,3,FALSE)*J197)</f>
        <v>32612</v>
      </c>
      <c r="L197" s="1235" t="str">
        <f>IF(E197="","","IMPAGO")</f>
        <v>IMPAGO</v>
      </c>
      <c r="M197" s="1235" t="str">
        <f>IF(L197="IMPAGO","SIN O.C.","")</f>
        <v>SIN O.C.</v>
      </c>
      <c r="N197" s="1235" t="str">
        <f>IF(L197="IMPAGO","SIN FACT.","")</f>
        <v>SIN FACT.</v>
      </c>
    </row>
    <row r="198" spans="1:14" x14ac:dyDescent="0.25">
      <c r="A198" s="119" t="s">
        <v>305</v>
      </c>
      <c r="B198" s="164">
        <v>41976</v>
      </c>
      <c r="C198" s="118" t="s">
        <v>8789</v>
      </c>
      <c r="D198" s="119" t="s">
        <v>1174</v>
      </c>
      <c r="E198" s="162">
        <v>10291661</v>
      </c>
      <c r="F198" s="119">
        <v>29356193</v>
      </c>
      <c r="G198" s="119">
        <v>2704005</v>
      </c>
      <c r="H198" s="120" t="str">
        <f>IF(G198="","",VLOOKUP(G198,ARANCEL!$B$5:$D$121,2,FALSE))</f>
        <v>PROVISORIO</v>
      </c>
      <c r="I198" s="121" t="s">
        <v>319</v>
      </c>
      <c r="J198" s="119">
        <v>1</v>
      </c>
      <c r="K198" s="122">
        <f>IF(G198="","",VLOOKUP(G198,ARANCEL!$B$5:$D$121,3,FALSE)*J198)</f>
        <v>3250</v>
      </c>
      <c r="L198" s="1235" t="str">
        <f>IF(E198="","","IMPAGO")</f>
        <v>IMPAGO</v>
      </c>
      <c r="M198" s="1235" t="str">
        <f>IF(L198="IMPAGO","SIN O.C.","")</f>
        <v>SIN O.C.</v>
      </c>
      <c r="N198" s="1235" t="str">
        <f>IF(L198="IMPAGO","SIN FACT.","")</f>
        <v>SIN FACT.</v>
      </c>
    </row>
    <row r="199" spans="1:14" x14ac:dyDescent="0.25">
      <c r="A199" s="119" t="s">
        <v>305</v>
      </c>
      <c r="B199" s="164">
        <v>41984</v>
      </c>
      <c r="C199" s="118" t="s">
        <v>8904</v>
      </c>
      <c r="D199" s="119" t="s">
        <v>71</v>
      </c>
      <c r="E199" s="162">
        <v>10295756</v>
      </c>
      <c r="F199" s="119">
        <v>10295756</v>
      </c>
      <c r="G199" s="119">
        <v>2707001</v>
      </c>
      <c r="H199" s="120" t="str">
        <f>IF(G199="","",VLOOKUP(G199,ARANCEL!$B$5:$D$121,2,FALSE))</f>
        <v xml:space="preserve">PLANO DE RELAJACION </v>
      </c>
      <c r="I199" s="121" t="s">
        <v>306</v>
      </c>
      <c r="J199" s="119">
        <v>1</v>
      </c>
      <c r="K199" s="122">
        <f>IF(G199="","",VLOOKUP(G199,ARANCEL!$B$5:$D$121,3,FALSE)*J199)</f>
        <v>9221</v>
      </c>
      <c r="L199" s="1235" t="str">
        <f>IF(E199="","","IMPAGO")</f>
        <v>IMPAGO</v>
      </c>
      <c r="M199" s="1235" t="str">
        <f>IF(L199="IMPAGO","SIN O.C.","")</f>
        <v>SIN O.C.</v>
      </c>
      <c r="N199" s="1235" t="str">
        <f>IF(L199="IMPAGO","SIN FACT.","")</f>
        <v>SIN FACT.</v>
      </c>
    </row>
    <row r="200" spans="1:14" x14ac:dyDescent="0.25">
      <c r="A200" s="119" t="s">
        <v>305</v>
      </c>
      <c r="B200" s="164">
        <v>41864</v>
      </c>
      <c r="C200" s="118" t="s">
        <v>6430</v>
      </c>
      <c r="D200" s="119" t="s">
        <v>1174</v>
      </c>
      <c r="E200" s="162">
        <v>10240811</v>
      </c>
      <c r="F200" s="119">
        <v>27711486</v>
      </c>
      <c r="G200" s="119">
        <v>2705003</v>
      </c>
      <c r="H200" s="120" t="str">
        <f>IF(G200="","",VLOOKUP(G200,ARANCEL!$B$5:$D$121,2,FALSE))</f>
        <v>INCRUSTACION ESTETICA (ART-GLASS O CERAMICA)</v>
      </c>
      <c r="I200" s="121" t="s">
        <v>337</v>
      </c>
      <c r="J200" s="119">
        <v>1</v>
      </c>
      <c r="K200" s="122">
        <f>IF(G200="","",VLOOKUP(G200,ARANCEL!$B$5:$D$121,3,FALSE)*J200)</f>
        <v>15676</v>
      </c>
      <c r="L200" s="1229" t="s">
        <v>6905</v>
      </c>
      <c r="M200" s="1229">
        <v>4500249737</v>
      </c>
      <c r="N200" s="1229" t="s">
        <v>7142</v>
      </c>
    </row>
    <row r="201" spans="1:14" x14ac:dyDescent="0.25">
      <c r="A201" s="119" t="s">
        <v>305</v>
      </c>
      <c r="B201" s="164">
        <v>41953</v>
      </c>
      <c r="C201" s="118" t="s">
        <v>8442</v>
      </c>
      <c r="D201" s="119" t="s">
        <v>1174</v>
      </c>
      <c r="E201" s="162">
        <v>10276841</v>
      </c>
      <c r="F201" s="119">
        <v>27367425</v>
      </c>
      <c r="G201" s="119">
        <v>2705003</v>
      </c>
      <c r="H201" s="120" t="str">
        <f>IF(G201="","",VLOOKUP(G201,ARANCEL!$B$5:$D$121,2,FALSE))</f>
        <v>INCRUSTACION ESTETICA (ART-GLASS O CERAMICA)</v>
      </c>
      <c r="I201" s="121" t="s">
        <v>316</v>
      </c>
      <c r="J201" s="119">
        <v>1</v>
      </c>
      <c r="K201" s="122">
        <f>IF(G201="","",VLOOKUP(G201,ARANCEL!$B$5:$D$121,3,FALSE)*J201)</f>
        <v>15676</v>
      </c>
      <c r="L201" s="1229" t="s">
        <v>8256</v>
      </c>
      <c r="M201" s="1229">
        <v>4500265204</v>
      </c>
      <c r="N201" s="1229" t="s">
        <v>8946</v>
      </c>
    </row>
    <row r="202" spans="1:14" x14ac:dyDescent="0.25">
      <c r="A202" s="119" t="s">
        <v>305</v>
      </c>
      <c r="B202" s="164">
        <v>41971</v>
      </c>
      <c r="C202" s="118" t="s">
        <v>2506</v>
      </c>
      <c r="D202" s="119" t="s">
        <v>2441</v>
      </c>
      <c r="E202" s="162">
        <v>10287600</v>
      </c>
      <c r="F202" s="119">
        <v>29193102</v>
      </c>
      <c r="G202" s="119">
        <v>2707001</v>
      </c>
      <c r="H202" s="120" t="str">
        <f>IF(G202="","",VLOOKUP(G202,ARANCEL!$B$5:$D$121,2,FALSE))</f>
        <v xml:space="preserve">PLANO DE RELAJACION </v>
      </c>
      <c r="I202" s="121" t="s">
        <v>306</v>
      </c>
      <c r="J202" s="119">
        <v>1</v>
      </c>
      <c r="K202" s="122">
        <f>IF(G202="","",VLOOKUP(G202,ARANCEL!$B$5:$D$121,3,FALSE)*J202)</f>
        <v>9221</v>
      </c>
      <c r="L202" s="1229" t="s">
        <v>8256</v>
      </c>
      <c r="M202" s="1229">
        <v>4500265204</v>
      </c>
      <c r="N202" s="1229" t="s">
        <v>8946</v>
      </c>
    </row>
    <row r="203" spans="1:14" x14ac:dyDescent="0.25">
      <c r="A203" s="119" t="s">
        <v>305</v>
      </c>
      <c r="B203" s="164">
        <v>41749</v>
      </c>
      <c r="C203" s="118" t="s">
        <v>4121</v>
      </c>
      <c r="D203" s="119" t="s">
        <v>102</v>
      </c>
      <c r="E203" s="162">
        <v>10190046</v>
      </c>
      <c r="F203" s="119">
        <v>25805328</v>
      </c>
      <c r="G203" s="119">
        <v>2705003</v>
      </c>
      <c r="H203" s="120" t="str">
        <f>IF(G203="","",VLOOKUP(G203,ARANCEL!$B$5:$D$121,2,FALSE))</f>
        <v>INCRUSTACION ESTETICA (ART-GLASS O CERAMICA)</v>
      </c>
      <c r="I203" s="121" t="s">
        <v>326</v>
      </c>
      <c r="J203" s="119">
        <v>1</v>
      </c>
      <c r="K203" s="122">
        <f>IF(G203="","",VLOOKUP(G203,ARANCEL!$B$5:$D$121,3,FALSE)*J203)</f>
        <v>15676</v>
      </c>
      <c r="L203" s="1229" t="s">
        <v>4612</v>
      </c>
      <c r="M203" s="1229">
        <v>4500230036</v>
      </c>
      <c r="N203" s="1229">
        <v>9215</v>
      </c>
    </row>
    <row r="204" spans="1:14" x14ac:dyDescent="0.25">
      <c r="A204" s="119" t="s">
        <v>305</v>
      </c>
      <c r="B204" s="164">
        <v>41815</v>
      </c>
      <c r="C204" s="118" t="s">
        <v>4121</v>
      </c>
      <c r="D204" s="119" t="s">
        <v>102</v>
      </c>
      <c r="E204" s="162">
        <v>10215386</v>
      </c>
      <c r="F204" s="119">
        <v>26251434</v>
      </c>
      <c r="G204" s="119">
        <v>2704005</v>
      </c>
      <c r="H204" s="120" t="str">
        <f>IF(G204="","",VLOOKUP(G204,ARANCEL!$B$5:$D$121,2,FALSE))</f>
        <v>PROVISORIO</v>
      </c>
      <c r="I204" s="121" t="s">
        <v>317</v>
      </c>
      <c r="J204" s="119">
        <v>1</v>
      </c>
      <c r="K204" s="122">
        <f>IF(G204="","",VLOOKUP(G204,ARANCEL!$B$5:$D$121,3,FALSE)*J204)</f>
        <v>3250</v>
      </c>
      <c r="L204" s="1229" t="s">
        <v>5742</v>
      </c>
      <c r="M204" s="1229">
        <v>4500241295</v>
      </c>
      <c r="N204" s="1229" t="s">
        <v>5768</v>
      </c>
    </row>
    <row r="205" spans="1:14" x14ac:dyDescent="0.25">
      <c r="A205" s="169" t="s">
        <v>305</v>
      </c>
      <c r="B205" s="164">
        <v>41815</v>
      </c>
      <c r="C205" s="118" t="s">
        <v>4121</v>
      </c>
      <c r="D205" s="119" t="s">
        <v>102</v>
      </c>
      <c r="E205" s="162">
        <v>10215386</v>
      </c>
      <c r="F205" s="119">
        <v>26251434</v>
      </c>
      <c r="G205" s="119">
        <v>2704003</v>
      </c>
      <c r="H205" s="120" t="str">
        <f>IF(G205="","",VLOOKUP(G205,ARANCEL!$B$5:$D$121,2,FALSE))</f>
        <v xml:space="preserve">CORONA PERIFERICA CON PERNO MUÑON COLADO </v>
      </c>
      <c r="I205" s="121" t="s">
        <v>317</v>
      </c>
      <c r="J205" s="119">
        <v>1</v>
      </c>
      <c r="K205" s="122">
        <f>IF(G205="","",VLOOKUP(G205,ARANCEL!$B$5:$D$121,3,FALSE)*J205)</f>
        <v>32612</v>
      </c>
      <c r="L205" s="1229" t="s">
        <v>5742</v>
      </c>
      <c r="M205" s="1229">
        <v>4500241295</v>
      </c>
      <c r="N205" s="1229" t="s">
        <v>5768</v>
      </c>
    </row>
    <row r="206" spans="1:14" x14ac:dyDescent="0.25">
      <c r="A206" s="119" t="s">
        <v>305</v>
      </c>
      <c r="B206" s="164">
        <v>41989</v>
      </c>
      <c r="C206" s="118" t="s">
        <v>1037</v>
      </c>
      <c r="D206" s="119" t="s">
        <v>2404</v>
      </c>
      <c r="E206" s="162">
        <v>10295103</v>
      </c>
      <c r="F206" s="119">
        <v>30079376</v>
      </c>
      <c r="G206" s="119">
        <v>2708001</v>
      </c>
      <c r="H206" s="120" t="str">
        <f>IF(G206="","",VLOOKUP(G206,ARANCEL!$B$5:$D$121,2,FALSE))</f>
        <v xml:space="preserve">PLACA DE ORTODONCIA SIN TORNILLO </v>
      </c>
      <c r="I206" s="121" t="s">
        <v>306</v>
      </c>
      <c r="J206" s="119">
        <v>1</v>
      </c>
      <c r="K206" s="122">
        <f>IF(G206="","",VLOOKUP(G206,ARANCEL!$B$5:$D$121,3,FALSE)*J206)</f>
        <v>17997</v>
      </c>
      <c r="L206" s="1235" t="str">
        <f>IF(E206="","","IMPAGO")</f>
        <v>IMPAGO</v>
      </c>
      <c r="M206" s="1235" t="str">
        <f>IF(L206="IMPAGO","SIN O.C.","")</f>
        <v>SIN O.C.</v>
      </c>
      <c r="N206" s="1235" t="str">
        <f>IF(L206="IMPAGO","SIN FACT.","")</f>
        <v>SIN FACT.</v>
      </c>
    </row>
    <row r="207" spans="1:14" s="922" customFormat="1" x14ac:dyDescent="0.25">
      <c r="A207" s="119" t="s">
        <v>305</v>
      </c>
      <c r="B207" s="164">
        <v>41895</v>
      </c>
      <c r="C207" s="118" t="s">
        <v>7072</v>
      </c>
      <c r="D207" s="119" t="s">
        <v>99</v>
      </c>
      <c r="E207" s="162">
        <v>10256163</v>
      </c>
      <c r="F207" s="119">
        <v>28494532</v>
      </c>
      <c r="G207" s="119">
        <v>2704008</v>
      </c>
      <c r="H207" s="120" t="str">
        <f>IF(G207="","",VLOOKUP(G207,ARANCEL!$B$5:$D$121,2,FALSE))</f>
        <v>PILAR, INSERCION O PUNTO DE APOYO CON PERNO MUÑON</v>
      </c>
      <c r="I207" s="121" t="s">
        <v>1428</v>
      </c>
      <c r="J207" s="119">
        <v>2</v>
      </c>
      <c r="K207" s="122">
        <f>IF(G207="","",VLOOKUP(G207,ARANCEL!$B$5:$D$121,3,FALSE)*J207)</f>
        <v>65224</v>
      </c>
      <c r="L207" s="1229" t="s">
        <v>7548</v>
      </c>
      <c r="M207" s="1229">
        <v>4500254577</v>
      </c>
      <c r="N207" s="1229" t="s">
        <v>7557</v>
      </c>
    </row>
    <row r="208" spans="1:14" x14ac:dyDescent="0.25">
      <c r="A208" s="119" t="s">
        <v>305</v>
      </c>
      <c r="B208" s="164">
        <v>41895</v>
      </c>
      <c r="C208" s="118" t="s">
        <v>7072</v>
      </c>
      <c r="D208" s="119" t="s">
        <v>99</v>
      </c>
      <c r="E208" s="162">
        <v>10256163</v>
      </c>
      <c r="F208" s="119">
        <v>28494532</v>
      </c>
      <c r="G208" s="119">
        <v>2704012</v>
      </c>
      <c r="H208" s="120" t="str">
        <f>IF(G208="","",VLOOKUP(G208,ARANCEL!$B$5:$D$121,2,FALSE))</f>
        <v xml:space="preserve">INTERMEDIARIO O PONTICO </v>
      </c>
      <c r="I208" s="121" t="s">
        <v>326</v>
      </c>
      <c r="J208" s="119">
        <v>1</v>
      </c>
      <c r="K208" s="122">
        <f>IF(G208="","",VLOOKUP(G208,ARANCEL!$B$5:$D$121,3,FALSE)*J208)</f>
        <v>25122</v>
      </c>
      <c r="L208" s="1229" t="s">
        <v>7548</v>
      </c>
      <c r="M208" s="1229">
        <v>4500254577</v>
      </c>
      <c r="N208" s="1229" t="s">
        <v>7557</v>
      </c>
    </row>
    <row r="209" spans="1:14" x14ac:dyDescent="0.25">
      <c r="A209" s="119" t="s">
        <v>305</v>
      </c>
      <c r="B209" s="164">
        <v>41895</v>
      </c>
      <c r="C209" s="118" t="s">
        <v>7072</v>
      </c>
      <c r="D209" s="119" t="s">
        <v>99</v>
      </c>
      <c r="E209" s="162">
        <v>10256163</v>
      </c>
      <c r="F209" s="119">
        <v>28494532</v>
      </c>
      <c r="G209" s="119">
        <v>2704013</v>
      </c>
      <c r="H209" s="120" t="str">
        <f>IF(G209="","",VLOOKUP(G209,ARANCEL!$B$5:$D$121,2,FALSE))</f>
        <v>PROVISORIO (POR PIEZA)</v>
      </c>
      <c r="I209" s="121" t="s">
        <v>647</v>
      </c>
      <c r="J209" s="119">
        <v>3</v>
      </c>
      <c r="K209" s="122">
        <f>IF(G209="","",VLOOKUP(G209,ARANCEL!$B$5:$D$121,3,FALSE)*J209)</f>
        <v>9750</v>
      </c>
      <c r="L209" s="1229" t="s">
        <v>7548</v>
      </c>
      <c r="M209" s="1229">
        <v>4500254577</v>
      </c>
      <c r="N209" s="1229" t="s">
        <v>7557</v>
      </c>
    </row>
    <row r="210" spans="1:14" x14ac:dyDescent="0.25">
      <c r="A210" s="169" t="s">
        <v>606</v>
      </c>
      <c r="B210" s="164">
        <v>41895</v>
      </c>
      <c r="C210" s="118" t="s">
        <v>7072</v>
      </c>
      <c r="D210" s="119" t="s">
        <v>99</v>
      </c>
      <c r="E210" s="162">
        <v>10256163</v>
      </c>
      <c r="F210" s="119">
        <v>28494532</v>
      </c>
      <c r="G210" s="119">
        <v>2704005</v>
      </c>
      <c r="H210" s="120" t="str">
        <f>IF(G210="","",VLOOKUP(G210,ARANCEL!$B$5:$D$121,2,FALSE))</f>
        <v>PROVISORIO</v>
      </c>
      <c r="I210" s="121" t="s">
        <v>7513</v>
      </c>
      <c r="J210" s="119">
        <v>2</v>
      </c>
      <c r="K210" s="122">
        <f>IF(G210="","",VLOOKUP(G210,ARANCEL!$B$5:$D$121,3,FALSE)*J210)</f>
        <v>6500</v>
      </c>
      <c r="L210" s="1229" t="s">
        <v>7548</v>
      </c>
      <c r="M210" s="1229">
        <v>4500254577</v>
      </c>
      <c r="N210" s="1229" t="s">
        <v>7557</v>
      </c>
    </row>
    <row r="211" spans="1:14" x14ac:dyDescent="0.25">
      <c r="A211" s="119" t="s">
        <v>305</v>
      </c>
      <c r="B211" s="164">
        <v>41895</v>
      </c>
      <c r="C211" s="118" t="s">
        <v>7072</v>
      </c>
      <c r="D211" s="119" t="s">
        <v>99</v>
      </c>
      <c r="E211" s="162">
        <v>10256163</v>
      </c>
      <c r="F211" s="119">
        <v>28494532</v>
      </c>
      <c r="G211" s="119">
        <v>2704015</v>
      </c>
      <c r="H211" s="120" t="str">
        <f>IF(G211="","",VLOOKUP(G211,ARANCEL!$B$5:$D$121,2,FALSE))</f>
        <v xml:space="preserve">CORONA IN CERAM </v>
      </c>
      <c r="I211" s="121" t="s">
        <v>342</v>
      </c>
      <c r="J211" s="119">
        <v>1</v>
      </c>
      <c r="K211" s="122">
        <f>IF(G211="","",VLOOKUP(G211,ARANCEL!$B$5:$D$121,3,FALSE)*J211)</f>
        <v>42733</v>
      </c>
      <c r="L211" s="1229" t="s">
        <v>7548</v>
      </c>
      <c r="M211" s="1229">
        <v>4500254577</v>
      </c>
      <c r="N211" s="1229" t="s">
        <v>7557</v>
      </c>
    </row>
    <row r="212" spans="1:14" x14ac:dyDescent="0.25">
      <c r="A212" s="119" t="s">
        <v>305</v>
      </c>
      <c r="B212" s="164">
        <v>41895</v>
      </c>
      <c r="C212" s="118" t="s">
        <v>7072</v>
      </c>
      <c r="D212" s="119" t="s">
        <v>99</v>
      </c>
      <c r="E212" s="162">
        <v>10256163</v>
      </c>
      <c r="F212" s="119">
        <v>28494532</v>
      </c>
      <c r="G212" s="119">
        <v>2704003</v>
      </c>
      <c r="H212" s="120" t="str">
        <f>IF(G212="","",VLOOKUP(G212,ARANCEL!$B$5:$D$121,2,FALSE))</f>
        <v xml:space="preserve">CORONA PERIFERICA CON PERNO MUÑON COLADO </v>
      </c>
      <c r="I212" s="121" t="s">
        <v>323</v>
      </c>
      <c r="J212" s="119">
        <v>1</v>
      </c>
      <c r="K212" s="122">
        <f>IF(G212="","",VLOOKUP(G212,ARANCEL!$B$5:$D$121,3,FALSE)*J212)</f>
        <v>32612</v>
      </c>
      <c r="L212" s="1229" t="s">
        <v>7548</v>
      </c>
      <c r="M212" s="1229">
        <v>4500254577</v>
      </c>
      <c r="N212" s="1229" t="s">
        <v>7557</v>
      </c>
    </row>
    <row r="213" spans="1:14" x14ac:dyDescent="0.25">
      <c r="A213" s="169" t="s">
        <v>313</v>
      </c>
      <c r="B213" s="164">
        <v>41918</v>
      </c>
      <c r="C213" s="118" t="s">
        <v>7072</v>
      </c>
      <c r="D213" s="119" t="s">
        <v>99</v>
      </c>
      <c r="E213" s="162">
        <v>10259772</v>
      </c>
      <c r="F213" s="119">
        <v>28836966</v>
      </c>
      <c r="G213" s="119">
        <v>2704013</v>
      </c>
      <c r="H213" s="120" t="str">
        <f>IF(G213="","",VLOOKUP(G213,ARANCEL!$B$5:$D$121,2,FALSE))</f>
        <v>PROVISORIO (POR PIEZA)</v>
      </c>
      <c r="I213" s="121" t="s">
        <v>1196</v>
      </c>
      <c r="J213" s="119">
        <v>4</v>
      </c>
      <c r="K213" s="122">
        <f>IF(G213="","",VLOOKUP(G213,ARANCEL!$B$5:$D$121,3,FALSE)*J213)</f>
        <v>13000</v>
      </c>
      <c r="L213" s="1229" t="s">
        <v>8279</v>
      </c>
      <c r="M213" s="1229">
        <v>4500257463</v>
      </c>
      <c r="N213" s="1229" t="s">
        <v>8277</v>
      </c>
    </row>
    <row r="214" spans="1:14" x14ac:dyDescent="0.25">
      <c r="A214" s="169" t="s">
        <v>305</v>
      </c>
      <c r="B214" s="164">
        <v>41918</v>
      </c>
      <c r="C214" s="118" t="s">
        <v>7072</v>
      </c>
      <c r="D214" s="119" t="s">
        <v>99</v>
      </c>
      <c r="E214" s="162">
        <v>10259772</v>
      </c>
      <c r="F214" s="119">
        <v>28836966</v>
      </c>
      <c r="G214" s="119">
        <v>2704012</v>
      </c>
      <c r="H214" s="120" t="str">
        <f>IF(G214="","",VLOOKUP(G214,ARANCEL!$B$5:$D$121,2,FALSE))</f>
        <v xml:space="preserve">INTERMEDIARIO O PONTICO </v>
      </c>
      <c r="I214" s="121" t="s">
        <v>684</v>
      </c>
      <c r="J214" s="119">
        <v>2</v>
      </c>
      <c r="K214" s="122">
        <f>IF(G214="","",VLOOKUP(G214,ARANCEL!$B$5:$D$121,3,FALSE)*J214)</f>
        <v>50244</v>
      </c>
      <c r="L214" s="1229" t="s">
        <v>8279</v>
      </c>
      <c r="M214" s="1229">
        <v>4500257463</v>
      </c>
      <c r="N214" s="1229" t="s">
        <v>8277</v>
      </c>
    </row>
    <row r="215" spans="1:14" x14ac:dyDescent="0.25">
      <c r="A215" s="169" t="s">
        <v>305</v>
      </c>
      <c r="B215" s="164">
        <v>41918</v>
      </c>
      <c r="C215" s="118" t="s">
        <v>7072</v>
      </c>
      <c r="D215" s="119" t="s">
        <v>99</v>
      </c>
      <c r="E215" s="162">
        <v>10259772</v>
      </c>
      <c r="F215" s="119">
        <v>28836966</v>
      </c>
      <c r="G215" s="119">
        <v>2704008</v>
      </c>
      <c r="H215" s="120" t="str">
        <f>IF(G215="","",VLOOKUP(G215,ARANCEL!$B$5:$D$121,2,FALSE))</f>
        <v>PILAR, INSERCION O PUNTO DE APOYO CON PERNO MUÑON</v>
      </c>
      <c r="I215" s="121" t="s">
        <v>1936</v>
      </c>
      <c r="J215" s="119">
        <v>2</v>
      </c>
      <c r="K215" s="122">
        <f>IF(G215="","",VLOOKUP(G215,ARANCEL!$B$5:$D$121,3,FALSE)*J215)</f>
        <v>65224</v>
      </c>
      <c r="L215" s="1229" t="s">
        <v>8279</v>
      </c>
      <c r="M215" s="1229">
        <v>4500257463</v>
      </c>
      <c r="N215" s="1229" t="s">
        <v>8277</v>
      </c>
    </row>
    <row r="216" spans="1:14" x14ac:dyDescent="0.25">
      <c r="A216" s="119" t="s">
        <v>305</v>
      </c>
      <c r="B216" s="164">
        <v>41975</v>
      </c>
      <c r="C216" s="118" t="s">
        <v>7072</v>
      </c>
      <c r="D216" s="119" t="s">
        <v>99</v>
      </c>
      <c r="E216" s="162">
        <v>10289942</v>
      </c>
      <c r="F216" s="119">
        <v>27114050</v>
      </c>
      <c r="G216" s="119">
        <v>2704005</v>
      </c>
      <c r="H216" s="120" t="str">
        <f>IF(G216="","",VLOOKUP(G216,ARANCEL!$B$5:$D$121,2,FALSE))</f>
        <v>PROVISORIO</v>
      </c>
      <c r="I216" s="121" t="s">
        <v>8792</v>
      </c>
      <c r="J216" s="169">
        <v>3</v>
      </c>
      <c r="K216" s="122">
        <f>IF(G216="","",VLOOKUP(G216,ARANCEL!$B$5:$D$121,3,FALSE)*J216)</f>
        <v>9750</v>
      </c>
      <c r="L216" s="1229" t="s">
        <v>8256</v>
      </c>
      <c r="M216" s="1229">
        <v>4500265204</v>
      </c>
      <c r="N216" s="1229" t="s">
        <v>8946</v>
      </c>
    </row>
    <row r="217" spans="1:14" x14ac:dyDescent="0.25">
      <c r="A217" s="119" t="s">
        <v>305</v>
      </c>
      <c r="B217" s="164">
        <v>41975</v>
      </c>
      <c r="C217" s="118" t="s">
        <v>7072</v>
      </c>
      <c r="D217" s="119" t="s">
        <v>99</v>
      </c>
      <c r="E217" s="162">
        <v>10289942</v>
      </c>
      <c r="F217" s="119">
        <v>27114050</v>
      </c>
      <c r="G217" s="119">
        <v>2704003</v>
      </c>
      <c r="H217" s="120" t="str">
        <f>IF(G217="","",VLOOKUP(G217,ARANCEL!$B$5:$D$121,2,FALSE))</f>
        <v xml:space="preserve">CORONA PERIFERICA CON PERNO MUÑON COLADO </v>
      </c>
      <c r="I217" s="121" t="s">
        <v>9559</v>
      </c>
      <c r="J217" s="169">
        <v>3</v>
      </c>
      <c r="K217" s="122">
        <f>IF(G217="","",VLOOKUP(G217,ARANCEL!$B$5:$D$121,3,FALSE)*J217)</f>
        <v>97836</v>
      </c>
      <c r="L217" s="1229" t="s">
        <v>8256</v>
      </c>
      <c r="M217" s="1229">
        <v>4500265204</v>
      </c>
      <c r="N217" s="1229" t="s">
        <v>8946</v>
      </c>
    </row>
    <row r="218" spans="1:14" x14ac:dyDescent="0.25">
      <c r="A218" s="119" t="s">
        <v>313</v>
      </c>
      <c r="B218" s="164">
        <v>41989</v>
      </c>
      <c r="C218" s="118" t="s">
        <v>7072</v>
      </c>
      <c r="D218" s="119" t="s">
        <v>99</v>
      </c>
      <c r="E218" s="162">
        <v>10295106</v>
      </c>
      <c r="F218" s="119">
        <v>29807872</v>
      </c>
      <c r="G218" s="119">
        <v>2704005</v>
      </c>
      <c r="H218" s="120" t="str">
        <f>IF(G218="","",VLOOKUP(G218,ARANCEL!$B$5:$D$121,2,FALSE))</f>
        <v>PROVISORIO</v>
      </c>
      <c r="I218" s="121"/>
      <c r="J218" s="169">
        <v>3</v>
      </c>
      <c r="K218" s="122">
        <f>IF(G218="","",VLOOKUP(G218,ARANCEL!$B$5:$D$121,3,FALSE)*J218)</f>
        <v>9750</v>
      </c>
      <c r="L218" s="1235" t="str">
        <f>IF(E218="","","IMPAGO")</f>
        <v>IMPAGO</v>
      </c>
      <c r="M218" s="1235" t="str">
        <f>IF(L218="IMPAGO","SIN O.C.","")</f>
        <v>SIN O.C.</v>
      </c>
      <c r="N218" s="1235" t="str">
        <f>IF(L218="IMPAGO","SIN FACT.","")</f>
        <v>SIN FACT.</v>
      </c>
    </row>
    <row r="219" spans="1:14" x14ac:dyDescent="0.25">
      <c r="A219" s="119" t="s">
        <v>606</v>
      </c>
      <c r="B219" s="164">
        <v>41989</v>
      </c>
      <c r="C219" s="118" t="s">
        <v>7072</v>
      </c>
      <c r="D219" s="119" t="s">
        <v>99</v>
      </c>
      <c r="E219" s="162">
        <v>10295106</v>
      </c>
      <c r="F219" s="119">
        <v>29807872</v>
      </c>
      <c r="G219" s="119">
        <v>2704003</v>
      </c>
      <c r="H219" s="120" t="str">
        <f>IF(G219="","",VLOOKUP(G219,ARANCEL!$B$5:$D$121,2,FALSE))</f>
        <v xml:space="preserve">CORONA PERIFERICA CON PERNO MUÑON COLADO </v>
      </c>
      <c r="I219" s="121" t="s">
        <v>9376</v>
      </c>
      <c r="J219" s="169">
        <v>3</v>
      </c>
      <c r="K219" s="122">
        <f>IF(G219="","",VLOOKUP(G219,ARANCEL!$B$5:$D$121,3,FALSE)*J219)</f>
        <v>97836</v>
      </c>
      <c r="L219" s="1235" t="str">
        <f>IF(E219="","","IMPAGO")</f>
        <v>IMPAGO</v>
      </c>
      <c r="M219" s="1235" t="str">
        <f>IF(L219="IMPAGO","SIN O.C.","")</f>
        <v>SIN O.C.</v>
      </c>
      <c r="N219" s="1235" t="str">
        <f>IF(L219="IMPAGO","SIN FACT.","")</f>
        <v>SIN FACT.</v>
      </c>
    </row>
    <row r="220" spans="1:14" x14ac:dyDescent="0.25">
      <c r="A220" s="119" t="s">
        <v>305</v>
      </c>
      <c r="B220" s="164">
        <v>41759</v>
      </c>
      <c r="C220" s="118" t="s">
        <v>4286</v>
      </c>
      <c r="D220" s="119" t="s">
        <v>2420</v>
      </c>
      <c r="E220" s="162">
        <v>10192843</v>
      </c>
      <c r="F220" s="119">
        <v>26200959</v>
      </c>
      <c r="G220" s="119">
        <v>2704005</v>
      </c>
      <c r="H220" s="120" t="str">
        <f>IF(G220="","",VLOOKUP(G220,ARANCEL!$B$5:$D$121,2,FALSE))</f>
        <v>PROVISORIO</v>
      </c>
      <c r="I220" s="121" t="s">
        <v>335</v>
      </c>
      <c r="J220" s="119">
        <v>1</v>
      </c>
      <c r="K220" s="122">
        <f>IF(G220="","",VLOOKUP(G220,ARANCEL!$B$5:$D$121,3,FALSE)*J220)</f>
        <v>3250</v>
      </c>
      <c r="L220" s="1229" t="s">
        <v>4612</v>
      </c>
      <c r="M220" s="1229">
        <v>4500230042</v>
      </c>
      <c r="N220" s="1229">
        <v>9217</v>
      </c>
    </row>
    <row r="221" spans="1:14" x14ac:dyDescent="0.25">
      <c r="A221" s="119" t="s">
        <v>305</v>
      </c>
      <c r="B221" s="164">
        <v>41759</v>
      </c>
      <c r="C221" s="118" t="s">
        <v>4286</v>
      </c>
      <c r="D221" s="119" t="s">
        <v>2420</v>
      </c>
      <c r="E221" s="162">
        <v>10192843</v>
      </c>
      <c r="F221" s="119">
        <v>26200959</v>
      </c>
      <c r="G221" s="119">
        <v>2704003</v>
      </c>
      <c r="H221" s="120" t="str">
        <f>IF(G221="","",VLOOKUP(G221,ARANCEL!$B$5:$D$121,2,FALSE))</f>
        <v xml:space="preserve">CORONA PERIFERICA CON PERNO MUÑON COLADO </v>
      </c>
      <c r="I221" s="121" t="s">
        <v>335</v>
      </c>
      <c r="J221" s="119">
        <v>1</v>
      </c>
      <c r="K221" s="122">
        <f>IF(G221="","",VLOOKUP(G221,ARANCEL!$B$5:$D$121,3,FALSE)*J221)</f>
        <v>32612</v>
      </c>
      <c r="L221" s="1229" t="s">
        <v>4612</v>
      </c>
      <c r="M221" s="1229">
        <v>4500230042</v>
      </c>
      <c r="N221" s="1229">
        <v>9217</v>
      </c>
    </row>
    <row r="222" spans="1:14" x14ac:dyDescent="0.25">
      <c r="A222" s="119" t="s">
        <v>305</v>
      </c>
      <c r="B222" s="164">
        <v>41880</v>
      </c>
      <c r="C222" s="118" t="s">
        <v>6783</v>
      </c>
      <c r="D222" s="119" t="s">
        <v>101</v>
      </c>
      <c r="E222" s="162">
        <v>10249735</v>
      </c>
      <c r="F222" s="119">
        <v>27947525</v>
      </c>
      <c r="G222" s="119">
        <v>2705003</v>
      </c>
      <c r="H222" s="120" t="str">
        <f>IF(G222="","",VLOOKUP(G222,ARANCEL!$B$5:$D$121,2,FALSE))</f>
        <v>INCRUSTACION ESTETICA (ART-GLASS O CERAMICA)</v>
      </c>
      <c r="I222" s="121" t="s">
        <v>320</v>
      </c>
      <c r="J222" s="119">
        <v>2</v>
      </c>
      <c r="K222" s="122">
        <f>IF(G222="","",VLOOKUP(G222,ARANCEL!$B$5:$D$121,3,FALSE)*J222)</f>
        <v>31352</v>
      </c>
      <c r="L222" s="1229" t="s">
        <v>6905</v>
      </c>
      <c r="M222" s="1229">
        <v>4500251093</v>
      </c>
      <c r="N222" s="1229" t="s">
        <v>7132</v>
      </c>
    </row>
    <row r="223" spans="1:14" x14ac:dyDescent="0.25">
      <c r="A223" s="119" t="s">
        <v>313</v>
      </c>
      <c r="B223" s="164">
        <v>41759</v>
      </c>
      <c r="C223" s="118" t="s">
        <v>4696</v>
      </c>
      <c r="D223" s="119" t="s">
        <v>99</v>
      </c>
      <c r="E223" s="162">
        <v>10193658</v>
      </c>
      <c r="F223" s="119">
        <v>26190361</v>
      </c>
      <c r="G223" s="119">
        <v>2706002</v>
      </c>
      <c r="H223" s="120" t="str">
        <f>IF(G223="","",VLOOKUP(G223,ARANCEL!$B$5:$D$121,2,FALSE))</f>
        <v xml:space="preserve">PROTESIS PARCIAL ACRILICA </v>
      </c>
      <c r="I223" s="121"/>
      <c r="J223" s="119">
        <v>1</v>
      </c>
      <c r="K223" s="122">
        <f>IF(G223="","",VLOOKUP(G223,ARANCEL!$B$5:$D$121,3,FALSE)*J223)</f>
        <v>24026</v>
      </c>
      <c r="L223" s="1235" t="str">
        <f>IF(E223="","","IMPAGO")</f>
        <v>IMPAGO</v>
      </c>
      <c r="M223" s="1235" t="str">
        <f>IF(L223="IMPAGO","SIN O.C.","")</f>
        <v>SIN O.C.</v>
      </c>
      <c r="N223" s="1235" t="str">
        <f>IF(L223="IMPAGO","SIN FACT.","")</f>
        <v>SIN FACT.</v>
      </c>
    </row>
    <row r="224" spans="1:14" x14ac:dyDescent="0.25">
      <c r="A224" s="119" t="s">
        <v>305</v>
      </c>
      <c r="B224" s="164">
        <v>41776</v>
      </c>
      <c r="C224" s="118" t="s">
        <v>4581</v>
      </c>
      <c r="D224" s="119" t="s">
        <v>99</v>
      </c>
      <c r="E224" s="162">
        <v>10198364</v>
      </c>
      <c r="F224" s="119">
        <v>26406745</v>
      </c>
      <c r="G224" s="119">
        <v>2704005</v>
      </c>
      <c r="H224" s="120" t="str">
        <f>IF(G224="","",VLOOKUP(G224,ARANCEL!$B$5:$D$121,2,FALSE))</f>
        <v>PROVISORIO</v>
      </c>
      <c r="I224" s="121" t="s">
        <v>1543</v>
      </c>
      <c r="J224" s="119">
        <v>3</v>
      </c>
      <c r="K224" s="122">
        <f>IF(G224="","",VLOOKUP(G224,ARANCEL!$B$5:$D$121,3,FALSE)*J224)</f>
        <v>9750</v>
      </c>
      <c r="L224" s="1229" t="s">
        <v>5292</v>
      </c>
      <c r="M224" s="1229">
        <v>4500235464</v>
      </c>
      <c r="N224" s="1229">
        <v>9396</v>
      </c>
    </row>
    <row r="225" spans="1:14" x14ac:dyDescent="0.25">
      <c r="A225" s="119" t="s">
        <v>305</v>
      </c>
      <c r="B225" s="164">
        <v>41776</v>
      </c>
      <c r="C225" s="118" t="s">
        <v>4581</v>
      </c>
      <c r="D225" s="119" t="s">
        <v>99</v>
      </c>
      <c r="E225" s="162">
        <v>10198364</v>
      </c>
      <c r="F225" s="119">
        <v>26406745</v>
      </c>
      <c r="G225" s="119">
        <v>2704015</v>
      </c>
      <c r="H225" s="120" t="str">
        <f>IF(G225="","",VLOOKUP(G225,ARANCEL!$B$5:$D$121,2,FALSE))</f>
        <v xml:space="preserve">CORONA IN CERAM </v>
      </c>
      <c r="I225" s="121" t="s">
        <v>1543</v>
      </c>
      <c r="J225" s="119">
        <v>3</v>
      </c>
      <c r="K225" s="122">
        <f>IF(G225="","",VLOOKUP(G225,ARANCEL!$B$5:$D$121,3,FALSE)*J225)</f>
        <v>128199</v>
      </c>
      <c r="L225" s="1229" t="s">
        <v>5292</v>
      </c>
      <c r="M225" s="1229">
        <v>4500235464</v>
      </c>
      <c r="N225" s="1229">
        <v>9396</v>
      </c>
    </row>
    <row r="226" spans="1:14" x14ac:dyDescent="0.25">
      <c r="A226" s="119" t="s">
        <v>305</v>
      </c>
      <c r="B226" s="164">
        <v>41885</v>
      </c>
      <c r="C226" s="118" t="s">
        <v>6862</v>
      </c>
      <c r="D226" s="119" t="s">
        <v>1174</v>
      </c>
      <c r="E226" s="162">
        <v>10250365</v>
      </c>
      <c r="F226" s="119">
        <v>28131811</v>
      </c>
      <c r="G226" s="119">
        <v>2704005</v>
      </c>
      <c r="H226" s="120" t="str">
        <f>IF(G226="","",VLOOKUP(G226,ARANCEL!$B$5:$D$121,2,FALSE))</f>
        <v>PROVISORIO</v>
      </c>
      <c r="I226" s="121" t="s">
        <v>315</v>
      </c>
      <c r="J226" s="119">
        <v>1</v>
      </c>
      <c r="K226" s="122">
        <f>IF(G226="","",VLOOKUP(G226,ARANCEL!$B$5:$D$121,3,FALSE)*J226)</f>
        <v>3250</v>
      </c>
      <c r="L226" s="1229" t="s">
        <v>6905</v>
      </c>
      <c r="M226" s="1229">
        <v>4500251093</v>
      </c>
      <c r="N226" s="1229" t="s">
        <v>7132</v>
      </c>
    </row>
    <row r="227" spans="1:14" x14ac:dyDescent="0.25">
      <c r="A227" s="169" t="s">
        <v>305</v>
      </c>
      <c r="B227" s="164">
        <v>41885</v>
      </c>
      <c r="C227" s="118" t="s">
        <v>6862</v>
      </c>
      <c r="D227" s="119" t="s">
        <v>1174</v>
      </c>
      <c r="E227" s="162">
        <v>10250365</v>
      </c>
      <c r="F227" s="119">
        <v>28131811</v>
      </c>
      <c r="G227" s="119">
        <v>2704003</v>
      </c>
      <c r="H227" s="120" t="str">
        <f>IF(G227="","",VLOOKUP(G227,ARANCEL!$B$5:$D$121,2,FALSE))</f>
        <v xml:space="preserve">CORONA PERIFERICA CON PERNO MUÑON COLADO </v>
      </c>
      <c r="I227" s="121" t="s">
        <v>315</v>
      </c>
      <c r="J227" s="119">
        <v>1</v>
      </c>
      <c r="K227" s="122">
        <f>IF(G227="","",VLOOKUP(G227,ARANCEL!$B$5:$D$121,3,FALSE)*J227)</f>
        <v>32612</v>
      </c>
      <c r="L227" s="1229" t="s">
        <v>6905</v>
      </c>
      <c r="M227" s="1229">
        <v>4500251093</v>
      </c>
      <c r="N227" s="1229" t="s">
        <v>7132</v>
      </c>
    </row>
    <row r="228" spans="1:14" x14ac:dyDescent="0.25">
      <c r="A228" s="169" t="s">
        <v>313</v>
      </c>
      <c r="B228" s="164">
        <v>41716</v>
      </c>
      <c r="C228" s="118" t="s">
        <v>8251</v>
      </c>
      <c r="D228" s="119" t="s">
        <v>8252</v>
      </c>
      <c r="E228" s="162">
        <v>10183140</v>
      </c>
      <c r="F228" s="119">
        <v>24805426</v>
      </c>
      <c r="G228" s="119">
        <v>2707001</v>
      </c>
      <c r="H228" s="120" t="str">
        <f>IF(G228="","",VLOOKUP(G228,ARANCEL!$B$5:$D$121,2,FALSE))</f>
        <v xml:space="preserve">PLANO DE RELAJACION </v>
      </c>
      <c r="I228" s="121" t="s">
        <v>2739</v>
      </c>
      <c r="J228" s="119">
        <v>1</v>
      </c>
      <c r="K228" s="122">
        <f>IF(G228="","",VLOOKUP(G228,ARANCEL!$B$5:$D$121,3,FALSE)*J228)</f>
        <v>9221</v>
      </c>
      <c r="L228" s="1229" t="s">
        <v>8279</v>
      </c>
      <c r="M228" s="1229">
        <v>4500257463</v>
      </c>
      <c r="N228" s="1229" t="s">
        <v>8277</v>
      </c>
    </row>
    <row r="229" spans="1:14" x14ac:dyDescent="0.25">
      <c r="A229" s="119" t="s">
        <v>305</v>
      </c>
      <c r="B229" s="164">
        <v>41656</v>
      </c>
      <c r="C229" s="118" t="s">
        <v>2504</v>
      </c>
      <c r="D229" s="119" t="s">
        <v>2421</v>
      </c>
      <c r="E229" s="162">
        <v>10151834</v>
      </c>
      <c r="F229" s="119">
        <v>21222546</v>
      </c>
      <c r="G229" s="119">
        <v>2705003</v>
      </c>
      <c r="H229" s="120" t="str">
        <f>IF(G229="","",VLOOKUP(G229,ARANCEL!$B$5:$D$121,2,FALSE))</f>
        <v>INCRUSTACION ESTETICA (ART-GLASS O CERAMICA)</v>
      </c>
      <c r="I229" s="121" t="s">
        <v>312</v>
      </c>
      <c r="J229" s="119">
        <v>1</v>
      </c>
      <c r="K229" s="122">
        <f>IF(G229="","",VLOOKUP(G229,ARANCEL!$B$5:$D$121,3,FALSE)*J229)</f>
        <v>15676</v>
      </c>
      <c r="L229" s="1229" t="s">
        <v>2842</v>
      </c>
      <c r="M229" s="1229">
        <v>4500216206</v>
      </c>
      <c r="N229" s="1229">
        <v>8391</v>
      </c>
    </row>
    <row r="230" spans="1:14" x14ac:dyDescent="0.25">
      <c r="A230" s="169" t="s">
        <v>313</v>
      </c>
      <c r="B230" s="163">
        <v>41671</v>
      </c>
      <c r="C230" s="118" t="s">
        <v>2504</v>
      </c>
      <c r="D230" s="119" t="s">
        <v>2404</v>
      </c>
      <c r="E230" s="162">
        <v>10179981</v>
      </c>
      <c r="F230" s="119" t="s">
        <v>3403</v>
      </c>
      <c r="G230" s="119">
        <v>2705003</v>
      </c>
      <c r="H230" s="120" t="str">
        <f>IF(G230="","",VLOOKUP(G230,ARANCEL!$B$5:$D$121,2,FALSE))</f>
        <v>INCRUSTACION ESTETICA (ART-GLASS O CERAMICA)</v>
      </c>
      <c r="I230" s="121"/>
      <c r="J230" s="119">
        <v>1</v>
      </c>
      <c r="K230" s="122">
        <f>IF(G230="","",VLOOKUP(G230,ARANCEL!$B$5:$D$121,3,FALSE)*J230)</f>
        <v>15676</v>
      </c>
      <c r="L230" s="1229" t="s">
        <v>3438</v>
      </c>
      <c r="M230" s="1229">
        <v>4500220826</v>
      </c>
      <c r="N230" s="1229">
        <v>8612</v>
      </c>
    </row>
    <row r="231" spans="1:14" x14ac:dyDescent="0.25">
      <c r="A231" s="169" t="s">
        <v>313</v>
      </c>
      <c r="B231" s="164">
        <v>41779</v>
      </c>
      <c r="C231" s="118" t="s">
        <v>1956</v>
      </c>
      <c r="D231" s="119" t="s">
        <v>2404</v>
      </c>
      <c r="E231" s="162">
        <v>10199460</v>
      </c>
      <c r="F231" s="119">
        <v>24579852</v>
      </c>
      <c r="G231" s="119">
        <v>2704005</v>
      </c>
      <c r="H231" s="120" t="str">
        <f>IF(G231="","",VLOOKUP(G231,ARANCEL!$B$5:$D$121,2,FALSE))</f>
        <v>PROVISORIO</v>
      </c>
      <c r="I231" s="121" t="s">
        <v>326</v>
      </c>
      <c r="J231" s="119">
        <v>1</v>
      </c>
      <c r="K231" s="122">
        <f>IF(G231="","",VLOOKUP(G231,ARANCEL!$B$5:$D$121,3,FALSE)*J231)</f>
        <v>3250</v>
      </c>
      <c r="L231" s="1229" t="s">
        <v>5292</v>
      </c>
      <c r="M231" s="1229">
        <v>4500235453</v>
      </c>
      <c r="N231" s="1229">
        <v>9395</v>
      </c>
    </row>
    <row r="232" spans="1:14" x14ac:dyDescent="0.25">
      <c r="A232" s="119" t="s">
        <v>305</v>
      </c>
      <c r="B232" s="164">
        <v>41779</v>
      </c>
      <c r="C232" s="118" t="s">
        <v>1956</v>
      </c>
      <c r="D232" s="119" t="s">
        <v>2404</v>
      </c>
      <c r="E232" s="162">
        <v>10199460</v>
      </c>
      <c r="F232" s="119">
        <v>24579852</v>
      </c>
      <c r="G232" s="119">
        <v>2704003</v>
      </c>
      <c r="H232" s="120" t="str">
        <f>IF(G232="","",VLOOKUP(G232,ARANCEL!$B$5:$D$121,2,FALSE))</f>
        <v xml:space="preserve">CORONA PERIFERICA CON PERNO MUÑON COLADO </v>
      </c>
      <c r="I232" s="121" t="s">
        <v>326</v>
      </c>
      <c r="J232" s="119">
        <v>1</v>
      </c>
      <c r="K232" s="122">
        <f>IF(G232="","",VLOOKUP(G232,ARANCEL!$B$5:$D$121,3,FALSE)*J232)</f>
        <v>32612</v>
      </c>
      <c r="L232" s="1229" t="s">
        <v>5292</v>
      </c>
      <c r="M232" s="1229">
        <v>4500235453</v>
      </c>
      <c r="N232" s="1229">
        <v>9395</v>
      </c>
    </row>
    <row r="233" spans="1:14" x14ac:dyDescent="0.25">
      <c r="A233" s="169" t="s">
        <v>305</v>
      </c>
      <c r="B233" s="164">
        <v>41942</v>
      </c>
      <c r="C233" s="118" t="s">
        <v>8035</v>
      </c>
      <c r="D233" s="119" t="s">
        <v>1174</v>
      </c>
      <c r="E233" s="162">
        <v>10274355</v>
      </c>
      <c r="F233" s="119">
        <v>28568764</v>
      </c>
      <c r="G233" s="119">
        <v>2704003</v>
      </c>
      <c r="H233" s="120" t="str">
        <f>IF(G233="","",VLOOKUP(G233,ARANCEL!$B$5:$D$121,2,FALSE))</f>
        <v xml:space="preserve">CORONA PERIFERICA CON PERNO MUÑON COLADO </v>
      </c>
      <c r="I233" s="121" t="s">
        <v>317</v>
      </c>
      <c r="J233" s="119">
        <v>1</v>
      </c>
      <c r="K233" s="122">
        <f>IF(G233="","",VLOOKUP(G233,ARANCEL!$B$5:$D$121,3,FALSE)*J233)</f>
        <v>32612</v>
      </c>
      <c r="L233" s="1229" t="s">
        <v>8279</v>
      </c>
      <c r="M233" s="1229">
        <v>4500259723</v>
      </c>
      <c r="N233" s="1229" t="s">
        <v>8265</v>
      </c>
    </row>
    <row r="234" spans="1:14" x14ac:dyDescent="0.25">
      <c r="A234" s="119" t="s">
        <v>305</v>
      </c>
      <c r="B234" s="164">
        <v>41942</v>
      </c>
      <c r="C234" s="118" t="s">
        <v>8035</v>
      </c>
      <c r="D234" s="119" t="s">
        <v>1174</v>
      </c>
      <c r="E234" s="162">
        <v>10274355</v>
      </c>
      <c r="F234" s="119">
        <v>28568764</v>
      </c>
      <c r="G234" s="119">
        <v>2704005</v>
      </c>
      <c r="H234" s="120" t="str">
        <f>IF(G234="","",VLOOKUP(G234,ARANCEL!$B$5:$D$121,2,FALSE))</f>
        <v>PROVISORIO</v>
      </c>
      <c r="I234" s="121" t="s">
        <v>317</v>
      </c>
      <c r="J234" s="119">
        <v>1</v>
      </c>
      <c r="K234" s="122">
        <f>IF(G234="","",VLOOKUP(G234,ARANCEL!$B$5:$D$121,3,FALSE)*J234)</f>
        <v>3250</v>
      </c>
      <c r="L234" s="1229" t="s">
        <v>8279</v>
      </c>
      <c r="M234" s="1229">
        <v>4500259723</v>
      </c>
      <c r="N234" s="1229" t="s">
        <v>8265</v>
      </c>
    </row>
    <row r="235" spans="1:14" x14ac:dyDescent="0.25">
      <c r="A235" s="119" t="s">
        <v>305</v>
      </c>
      <c r="B235" s="164">
        <v>41692</v>
      </c>
      <c r="C235" s="118" t="s">
        <v>2947</v>
      </c>
      <c r="D235" s="119" t="s">
        <v>99</v>
      </c>
      <c r="E235" s="162">
        <v>10176225</v>
      </c>
      <c r="F235" s="119">
        <v>25132978</v>
      </c>
      <c r="G235" s="119">
        <v>2704005</v>
      </c>
      <c r="H235" s="120" t="str">
        <f>IF(G235="","",VLOOKUP(G235,ARANCEL!$B$5:$D$121,2,FALSE))</f>
        <v>PROVISORIO</v>
      </c>
      <c r="I235" s="121" t="s">
        <v>316</v>
      </c>
      <c r="J235" s="119">
        <v>1</v>
      </c>
      <c r="K235" s="122">
        <f>IF(G235="","",VLOOKUP(G235,ARANCEL!$B$5:$D$121,3,FALSE)*J235)</f>
        <v>3250</v>
      </c>
      <c r="L235" s="1229" t="s">
        <v>3438</v>
      </c>
      <c r="M235" s="1229">
        <v>4500220774</v>
      </c>
      <c r="N235" s="1229">
        <v>8618</v>
      </c>
    </row>
    <row r="236" spans="1:14" x14ac:dyDescent="0.25">
      <c r="A236" s="119" t="s">
        <v>305</v>
      </c>
      <c r="B236" s="164">
        <v>41692</v>
      </c>
      <c r="C236" s="118" t="s">
        <v>2947</v>
      </c>
      <c r="D236" s="119" t="s">
        <v>99</v>
      </c>
      <c r="E236" s="162">
        <v>10176225</v>
      </c>
      <c r="F236" s="119">
        <v>25132978</v>
      </c>
      <c r="G236" s="119">
        <v>2704003</v>
      </c>
      <c r="H236" s="120" t="str">
        <f>IF(G236="","",VLOOKUP(G236,ARANCEL!$B$5:$D$121,2,FALSE))</f>
        <v xml:space="preserve">CORONA PERIFERICA CON PERNO MUÑON COLADO </v>
      </c>
      <c r="I236" s="121" t="s">
        <v>316</v>
      </c>
      <c r="J236" s="119">
        <v>1</v>
      </c>
      <c r="K236" s="122">
        <f>IF(G236="","",VLOOKUP(G236,ARANCEL!$B$5:$D$121,3,FALSE)*J236)</f>
        <v>32612</v>
      </c>
      <c r="L236" s="1229" t="s">
        <v>3438</v>
      </c>
      <c r="M236" s="1229">
        <v>4500220774</v>
      </c>
      <c r="N236" s="1229">
        <v>8618</v>
      </c>
    </row>
    <row r="237" spans="1:14" x14ac:dyDescent="0.25">
      <c r="A237" s="119" t="s">
        <v>305</v>
      </c>
      <c r="B237" s="164">
        <v>41838</v>
      </c>
      <c r="C237" s="118" t="s">
        <v>1034</v>
      </c>
      <c r="D237" s="119" t="s">
        <v>1174</v>
      </c>
      <c r="E237" s="162">
        <v>10227657</v>
      </c>
      <c r="F237" s="119">
        <v>26774876</v>
      </c>
      <c r="G237" s="119">
        <v>2705003</v>
      </c>
      <c r="H237" s="120" t="str">
        <f>IF(G237="","",VLOOKUP(G237,ARANCEL!$B$5:$D$121,2,FALSE))</f>
        <v>INCRUSTACION ESTETICA (ART-GLASS O CERAMICA)</v>
      </c>
      <c r="I237" s="121" t="s">
        <v>322</v>
      </c>
      <c r="J237" s="119">
        <v>1</v>
      </c>
      <c r="K237" s="122">
        <f>IF(G237="","",VLOOKUP(G237,ARANCEL!$B$5:$D$121,3,FALSE)*J237)</f>
        <v>15676</v>
      </c>
      <c r="L237" s="1229" t="s">
        <v>6017</v>
      </c>
      <c r="M237" s="1229">
        <v>4500245425</v>
      </c>
      <c r="N237" s="1229">
        <v>9807</v>
      </c>
    </row>
    <row r="238" spans="1:14" x14ac:dyDescent="0.25">
      <c r="A238" s="119" t="s">
        <v>305</v>
      </c>
      <c r="B238" s="164">
        <v>41701</v>
      </c>
      <c r="C238" s="118" t="s">
        <v>3135</v>
      </c>
      <c r="D238" s="119" t="s">
        <v>102</v>
      </c>
      <c r="E238" s="162">
        <v>10178555</v>
      </c>
      <c r="F238" s="119">
        <v>25270815</v>
      </c>
      <c r="G238" s="119">
        <v>2704005</v>
      </c>
      <c r="H238" s="120" t="str">
        <f>IF(G238="","",VLOOKUP(G238,ARANCEL!$B$5:$D$121,2,FALSE))</f>
        <v>PROVISORIO</v>
      </c>
      <c r="I238" s="121" t="s">
        <v>323</v>
      </c>
      <c r="J238" s="119">
        <v>1</v>
      </c>
      <c r="K238" s="122">
        <f>IF(G238="","",VLOOKUP(G238,ARANCEL!$B$5:$D$121,3,FALSE)*J238)</f>
        <v>3250</v>
      </c>
      <c r="L238" s="1229" t="s">
        <v>3438</v>
      </c>
      <c r="M238" s="1229">
        <v>4500220778</v>
      </c>
      <c r="N238" s="1229">
        <v>8620</v>
      </c>
    </row>
    <row r="239" spans="1:14" x14ac:dyDescent="0.25">
      <c r="A239" s="119" t="s">
        <v>305</v>
      </c>
      <c r="B239" s="164">
        <v>41701</v>
      </c>
      <c r="C239" s="118" t="s">
        <v>3135</v>
      </c>
      <c r="D239" s="119" t="s">
        <v>102</v>
      </c>
      <c r="E239" s="162">
        <v>10178555</v>
      </c>
      <c r="F239" s="119">
        <v>25270815</v>
      </c>
      <c r="G239" s="119">
        <v>2704003</v>
      </c>
      <c r="H239" s="120" t="str">
        <f>IF(G239="","",VLOOKUP(G239,ARANCEL!$B$5:$D$121,2,FALSE))</f>
        <v xml:space="preserve">CORONA PERIFERICA CON PERNO MUÑON COLADO </v>
      </c>
      <c r="I239" s="121" t="s">
        <v>323</v>
      </c>
      <c r="J239" s="119">
        <v>1</v>
      </c>
      <c r="K239" s="122">
        <f>IF(G239="","",VLOOKUP(G239,ARANCEL!$B$5:$D$121,3,FALSE)*J239)</f>
        <v>32612</v>
      </c>
      <c r="L239" s="1229" t="s">
        <v>3438</v>
      </c>
      <c r="M239" s="1229">
        <v>4500220778</v>
      </c>
      <c r="N239" s="1229">
        <v>8620</v>
      </c>
    </row>
    <row r="240" spans="1:14" x14ac:dyDescent="0.25">
      <c r="A240" s="119" t="s">
        <v>305</v>
      </c>
      <c r="B240" s="164">
        <v>41990</v>
      </c>
      <c r="C240" s="1415" t="s">
        <v>7457</v>
      </c>
      <c r="D240" s="119" t="s">
        <v>98</v>
      </c>
      <c r="E240" s="162">
        <v>10297600</v>
      </c>
      <c r="F240" s="119">
        <v>30037945</v>
      </c>
      <c r="G240" s="119">
        <v>2704005</v>
      </c>
      <c r="H240" s="120" t="str">
        <f>IF(G240="","",VLOOKUP(G240,ARANCEL!$B$5:$D$121,2,FALSE))</f>
        <v>PROVISORIO</v>
      </c>
      <c r="I240" s="121" t="s">
        <v>326</v>
      </c>
      <c r="J240" s="119">
        <v>1</v>
      </c>
      <c r="K240" s="122">
        <f>IF(G240="","",VLOOKUP(G240,ARANCEL!$B$5:$D$121,3,FALSE)*J240)</f>
        <v>3250</v>
      </c>
      <c r="L240" s="1235" t="str">
        <f>IF(E240="","","IMPAGO")</f>
        <v>IMPAGO</v>
      </c>
      <c r="M240" s="1235" t="str">
        <f>IF(L240="IMPAGO","SIN O.C.","")</f>
        <v>SIN O.C.</v>
      </c>
      <c r="N240" s="1235" t="str">
        <f>IF(L240="IMPAGO","SIN FACT.","")</f>
        <v>SIN FACT.</v>
      </c>
    </row>
    <row r="241" spans="1:14" x14ac:dyDescent="0.25">
      <c r="A241" s="119" t="s">
        <v>305</v>
      </c>
      <c r="B241" s="164">
        <v>41990</v>
      </c>
      <c r="C241" s="1415" t="s">
        <v>7457</v>
      </c>
      <c r="D241" s="119" t="s">
        <v>98</v>
      </c>
      <c r="E241" s="162">
        <v>10297600</v>
      </c>
      <c r="F241" s="119">
        <v>30037945</v>
      </c>
      <c r="G241" s="119">
        <v>2704002</v>
      </c>
      <c r="H241" s="120" t="str">
        <f>IF(G241="","",VLOOKUP(G241,ARANCEL!$B$5:$D$121,2,FALSE))</f>
        <v xml:space="preserve">CORONA PERIFERICA </v>
      </c>
      <c r="I241" s="121" t="s">
        <v>326</v>
      </c>
      <c r="J241" s="119">
        <v>1</v>
      </c>
      <c r="K241" s="122">
        <f>IF(G241="","",VLOOKUP(G241,ARANCEL!$B$5:$D$121,3,FALSE)*J241)</f>
        <v>25865</v>
      </c>
      <c r="L241" s="1235" t="str">
        <f>IF(E241="","","IMPAGO")</f>
        <v>IMPAGO</v>
      </c>
      <c r="M241" s="1235" t="str">
        <f>IF(L241="IMPAGO","SIN O.C.","")</f>
        <v>SIN O.C.</v>
      </c>
      <c r="N241" s="1235" t="str">
        <f>IF(L241="IMPAGO","SIN FACT.","")</f>
        <v>SIN FACT.</v>
      </c>
    </row>
    <row r="242" spans="1:14" x14ac:dyDescent="0.25">
      <c r="A242" s="119" t="s">
        <v>305</v>
      </c>
      <c r="B242" s="164">
        <v>41808</v>
      </c>
      <c r="C242" s="118" t="s">
        <v>5201</v>
      </c>
      <c r="D242" s="119" t="s">
        <v>1174</v>
      </c>
      <c r="E242" s="162">
        <v>10212566</v>
      </c>
      <c r="F242" s="119">
        <v>26928040</v>
      </c>
      <c r="G242" s="119">
        <v>2705003</v>
      </c>
      <c r="H242" s="120" t="str">
        <f>IF(G242="","",VLOOKUP(G242,ARANCEL!$B$5:$D$121,2,FALSE))</f>
        <v>INCRUSTACION ESTETICA (ART-GLASS O CERAMICA)</v>
      </c>
      <c r="I242" s="121" t="s">
        <v>308</v>
      </c>
      <c r="J242" s="119">
        <v>1</v>
      </c>
      <c r="K242" s="122">
        <f>IF(G242="","",VLOOKUP(G242,ARANCEL!$B$5:$D$121,3,FALSE)*J242)</f>
        <v>15676</v>
      </c>
      <c r="L242" s="1229" t="s">
        <v>5742</v>
      </c>
      <c r="M242" s="1229">
        <v>4500239379</v>
      </c>
      <c r="N242" s="1229" t="s">
        <v>5751</v>
      </c>
    </row>
    <row r="243" spans="1:14" x14ac:dyDescent="0.25">
      <c r="A243" s="119" t="s">
        <v>305</v>
      </c>
      <c r="B243" s="164">
        <v>41892</v>
      </c>
      <c r="C243" s="118" t="s">
        <v>8353</v>
      </c>
      <c r="D243" s="119" t="s">
        <v>101</v>
      </c>
      <c r="E243" s="162">
        <v>10253919</v>
      </c>
      <c r="F243" s="119">
        <v>28181245</v>
      </c>
      <c r="G243" s="119">
        <v>2704005</v>
      </c>
      <c r="H243" s="120" t="str">
        <f>IF(G243="","",VLOOKUP(G243,ARANCEL!$B$5:$D$121,2,FALSE))</f>
        <v>PROVISORIO</v>
      </c>
      <c r="I243" s="121" t="s">
        <v>316</v>
      </c>
      <c r="J243" s="119">
        <v>1</v>
      </c>
      <c r="K243" s="122">
        <f>IF(G243="","",VLOOKUP(G243,ARANCEL!$B$5:$D$121,3,FALSE)*J243)</f>
        <v>3250</v>
      </c>
      <c r="L243" s="1229" t="s">
        <v>7548</v>
      </c>
      <c r="M243" s="1229">
        <v>4500254577</v>
      </c>
      <c r="N243" s="1229" t="s">
        <v>7557</v>
      </c>
    </row>
    <row r="244" spans="1:14" x14ac:dyDescent="0.25">
      <c r="A244" s="119" t="s">
        <v>305</v>
      </c>
      <c r="B244" s="164">
        <v>41892</v>
      </c>
      <c r="C244" s="118" t="s">
        <v>8353</v>
      </c>
      <c r="D244" s="119" t="s">
        <v>101</v>
      </c>
      <c r="E244" s="162">
        <v>10253919</v>
      </c>
      <c r="F244" s="119">
        <v>28181245</v>
      </c>
      <c r="G244" s="119">
        <v>2704001</v>
      </c>
      <c r="H244" s="120" t="str">
        <f>IF(G244="","",VLOOKUP(G244,ARANCEL!$B$5:$D$121,2,FALSE))</f>
        <v xml:space="preserve">CORONA DE SUSTITUCION </v>
      </c>
      <c r="I244" s="121" t="s">
        <v>316</v>
      </c>
      <c r="J244" s="119">
        <v>1</v>
      </c>
      <c r="K244" s="122">
        <f>IF(G244="","",VLOOKUP(G244,ARANCEL!$B$5:$D$121,3,FALSE)*J244)</f>
        <v>25865</v>
      </c>
      <c r="L244" s="1229" t="s">
        <v>7548</v>
      </c>
      <c r="M244" s="1229">
        <v>4500254577</v>
      </c>
      <c r="N244" s="1229" t="s">
        <v>7557</v>
      </c>
    </row>
    <row r="245" spans="1:14" x14ac:dyDescent="0.25">
      <c r="A245" s="119" t="s">
        <v>305</v>
      </c>
      <c r="B245" s="164">
        <v>41954</v>
      </c>
      <c r="C245" s="118" t="s">
        <v>8353</v>
      </c>
      <c r="D245" s="119" t="s">
        <v>101</v>
      </c>
      <c r="E245" s="162">
        <v>10253919</v>
      </c>
      <c r="F245" s="119">
        <v>28073412</v>
      </c>
      <c r="G245" s="119">
        <v>2705003</v>
      </c>
      <c r="H245" s="120" t="str">
        <f>IF(G245="","",VLOOKUP(G245,ARANCEL!$B$5:$D$121,2,FALSE))</f>
        <v>INCRUSTACION ESTETICA (ART-GLASS O CERAMICA)</v>
      </c>
      <c r="I245" s="121" t="s">
        <v>316</v>
      </c>
      <c r="J245" s="119">
        <v>1</v>
      </c>
      <c r="K245" s="122">
        <f>IF(G245="","",VLOOKUP(G245,ARANCEL!$B$5:$D$121,3,FALSE)*J245)</f>
        <v>15676</v>
      </c>
      <c r="L245" s="1235" t="str">
        <f>IF(E245="","","IMPAGO")</f>
        <v>IMPAGO</v>
      </c>
      <c r="M245" s="1235" t="str">
        <f>IF(L245="IMPAGO","SIN O.C.","")</f>
        <v>SIN O.C.</v>
      </c>
      <c r="N245" s="1235" t="str">
        <f>IF(L245="IMPAGO","SIN FACT.","")</f>
        <v>SIN FACT.</v>
      </c>
    </row>
    <row r="246" spans="1:14" x14ac:dyDescent="0.25">
      <c r="A246" s="119" t="s">
        <v>305</v>
      </c>
      <c r="B246" s="164">
        <v>41663</v>
      </c>
      <c r="C246" s="118" t="s">
        <v>2416</v>
      </c>
      <c r="D246" s="119" t="s">
        <v>2415</v>
      </c>
      <c r="E246" s="162">
        <v>10169911</v>
      </c>
      <c r="F246" s="119">
        <v>24692104</v>
      </c>
      <c r="G246" s="119">
        <v>2704005</v>
      </c>
      <c r="H246" s="120" t="str">
        <f>IF(G246="","",VLOOKUP(G246,ARANCEL!$B$5:$D$121,2,FALSE))</f>
        <v>PROVISORIO</v>
      </c>
      <c r="I246" s="121" t="s">
        <v>309</v>
      </c>
      <c r="J246" s="119">
        <v>1</v>
      </c>
      <c r="K246" s="122">
        <f>IF(G246="","",VLOOKUP(G246,ARANCEL!$B$5:$D$121,3,FALSE)*J246)</f>
        <v>3250</v>
      </c>
      <c r="L246" s="1229" t="s">
        <v>2842</v>
      </c>
      <c r="M246" s="1229">
        <v>4500216210</v>
      </c>
      <c r="N246" s="1229">
        <v>8392</v>
      </c>
    </row>
    <row r="247" spans="1:14" x14ac:dyDescent="0.25">
      <c r="A247" s="119" t="s">
        <v>305</v>
      </c>
      <c r="B247" s="164">
        <v>41663</v>
      </c>
      <c r="C247" s="118" t="s">
        <v>2416</v>
      </c>
      <c r="D247" s="119" t="s">
        <v>2415</v>
      </c>
      <c r="E247" s="162">
        <v>10169911</v>
      </c>
      <c r="F247" s="119">
        <v>24692104</v>
      </c>
      <c r="G247" s="119">
        <v>2704003</v>
      </c>
      <c r="H247" s="120" t="str">
        <f>IF(G247="","",VLOOKUP(G247,ARANCEL!$B$5:$D$121,2,FALSE))</f>
        <v xml:space="preserve">CORONA PERIFERICA CON PERNO MUÑON COLADO </v>
      </c>
      <c r="I247" s="121" t="s">
        <v>309</v>
      </c>
      <c r="J247" s="119">
        <v>1</v>
      </c>
      <c r="K247" s="122">
        <f>IF(G247="","",VLOOKUP(G247,ARANCEL!$B$5:$D$121,3,FALSE)*J247)</f>
        <v>32612</v>
      </c>
      <c r="L247" s="1229" t="s">
        <v>2842</v>
      </c>
      <c r="M247" s="1229">
        <v>4500216210</v>
      </c>
      <c r="N247" s="1229">
        <v>8392</v>
      </c>
    </row>
    <row r="248" spans="1:14" x14ac:dyDescent="0.25">
      <c r="A248" s="119" t="s">
        <v>305</v>
      </c>
      <c r="B248" s="164">
        <v>41897</v>
      </c>
      <c r="C248" s="118" t="s">
        <v>7111</v>
      </c>
      <c r="D248" s="119" t="s">
        <v>98</v>
      </c>
      <c r="E248" s="162">
        <v>10256422</v>
      </c>
      <c r="F248" s="119">
        <v>28361933</v>
      </c>
      <c r="G248" s="119">
        <v>2704005</v>
      </c>
      <c r="H248" s="120" t="str">
        <f>IF(G248="","",VLOOKUP(G248,ARANCEL!$B$5:$D$121,2,FALSE))</f>
        <v>PROVISORIO</v>
      </c>
      <c r="I248" s="121" t="s">
        <v>308</v>
      </c>
      <c r="J248" s="119">
        <v>1</v>
      </c>
      <c r="K248" s="122">
        <f>IF(G248="","",VLOOKUP(G248,ARANCEL!$B$5:$D$121,3,FALSE)*J248)</f>
        <v>3250</v>
      </c>
      <c r="L248" s="1229" t="s">
        <v>7548</v>
      </c>
      <c r="M248" s="1229">
        <v>4500254577</v>
      </c>
      <c r="N248" s="1229" t="s">
        <v>7557</v>
      </c>
    </row>
    <row r="249" spans="1:14" x14ac:dyDescent="0.25">
      <c r="A249" s="119" t="s">
        <v>305</v>
      </c>
      <c r="B249" s="164">
        <v>41897</v>
      </c>
      <c r="C249" s="118" t="s">
        <v>7111</v>
      </c>
      <c r="D249" s="119" t="s">
        <v>98</v>
      </c>
      <c r="E249" s="162">
        <v>10256422</v>
      </c>
      <c r="F249" s="119">
        <v>28361933</v>
      </c>
      <c r="G249" s="119">
        <v>2704002</v>
      </c>
      <c r="H249" s="120" t="str">
        <f>IF(G249="","",VLOOKUP(G249,ARANCEL!$B$5:$D$121,2,FALSE))</f>
        <v xml:space="preserve">CORONA PERIFERICA </v>
      </c>
      <c r="I249" s="121" t="s">
        <v>308</v>
      </c>
      <c r="J249" s="119">
        <v>1</v>
      </c>
      <c r="K249" s="122">
        <f>IF(G249="","",VLOOKUP(G249,ARANCEL!$B$5:$D$121,3,FALSE)*J249)</f>
        <v>25865</v>
      </c>
      <c r="L249" s="1229" t="s">
        <v>7548</v>
      </c>
      <c r="M249" s="1229">
        <v>4500254577</v>
      </c>
      <c r="N249" s="1229" t="s">
        <v>7557</v>
      </c>
    </row>
    <row r="250" spans="1:14" x14ac:dyDescent="0.25">
      <c r="A250" s="119" t="s">
        <v>305</v>
      </c>
      <c r="B250" s="164">
        <v>41990</v>
      </c>
      <c r="C250" s="118" t="s">
        <v>9074</v>
      </c>
      <c r="D250" s="119" t="s">
        <v>99</v>
      </c>
      <c r="E250" s="162">
        <v>10297357</v>
      </c>
      <c r="F250" s="119">
        <v>30067589</v>
      </c>
      <c r="G250" s="119">
        <v>2707001</v>
      </c>
      <c r="H250" s="120" t="str">
        <f>IF(G250="","",VLOOKUP(G250,ARANCEL!$B$5:$D$121,2,FALSE))</f>
        <v xml:space="preserve">PLANO DE RELAJACION </v>
      </c>
      <c r="I250" s="121" t="s">
        <v>306</v>
      </c>
      <c r="J250" s="119">
        <v>1</v>
      </c>
      <c r="K250" s="122">
        <f>IF(G250="","",VLOOKUP(G250,ARANCEL!$B$5:$D$121,3,FALSE)*J250)</f>
        <v>9221</v>
      </c>
      <c r="L250" s="1235" t="str">
        <f>IF(E250="","","IMPAGO")</f>
        <v>IMPAGO</v>
      </c>
      <c r="M250" s="1235" t="str">
        <f>IF(L250="IMPAGO","SIN O.C.","")</f>
        <v>SIN O.C.</v>
      </c>
      <c r="N250" s="1235" t="str">
        <f>IF(L250="IMPAGO","SIN FACT.","")</f>
        <v>SIN FACT.</v>
      </c>
    </row>
    <row r="251" spans="1:14" x14ac:dyDescent="0.25">
      <c r="A251" s="119" t="s">
        <v>313</v>
      </c>
      <c r="B251" s="164">
        <v>41990</v>
      </c>
      <c r="C251" s="118" t="s">
        <v>9034</v>
      </c>
      <c r="D251" s="119" t="s">
        <v>99</v>
      </c>
      <c r="E251" s="162">
        <v>10297357</v>
      </c>
      <c r="F251" s="119">
        <v>50067589</v>
      </c>
      <c r="G251" s="119">
        <v>2707001</v>
      </c>
      <c r="H251" s="120" t="str">
        <f>IF(G251="","",VLOOKUP(G251,ARANCEL!$B$5:$D$121,2,FALSE))</f>
        <v xml:space="preserve">PLANO DE RELAJACION </v>
      </c>
      <c r="I251" s="121"/>
      <c r="J251" s="119">
        <v>1</v>
      </c>
      <c r="K251" s="122">
        <f>IF(G251="","",VLOOKUP(G251,ARANCEL!$B$5:$D$121,3,FALSE)*J251)</f>
        <v>9221</v>
      </c>
      <c r="L251" s="1235" t="str">
        <f>IF(E251="","","IMPAGO")</f>
        <v>IMPAGO</v>
      </c>
      <c r="M251" s="1235" t="str">
        <f>IF(L251="IMPAGO","SIN O.C.","")</f>
        <v>SIN O.C.</v>
      </c>
      <c r="N251" s="1235" t="str">
        <f>IF(L251="IMPAGO","SIN FACT.","")</f>
        <v>SIN FACT.</v>
      </c>
    </row>
    <row r="252" spans="1:14" x14ac:dyDescent="0.25">
      <c r="A252" s="119" t="s">
        <v>305</v>
      </c>
      <c r="B252" s="164">
        <v>41838</v>
      </c>
      <c r="C252" s="118" t="s">
        <v>2543</v>
      </c>
      <c r="D252" s="119" t="s">
        <v>98</v>
      </c>
      <c r="E252" s="162">
        <v>10227651</v>
      </c>
      <c r="F252" s="119">
        <v>27265669</v>
      </c>
      <c r="G252" s="119">
        <v>2705003</v>
      </c>
      <c r="H252" s="120" t="str">
        <f>IF(G252="","",VLOOKUP(G252,ARANCEL!$B$5:$D$121,2,FALSE))</f>
        <v>INCRUSTACION ESTETICA (ART-GLASS O CERAMICA)</v>
      </c>
      <c r="I252" s="121" t="s">
        <v>318</v>
      </c>
      <c r="J252" s="119">
        <v>1</v>
      </c>
      <c r="K252" s="122">
        <f>IF(G252="","",VLOOKUP(G252,ARANCEL!$B$5:$D$121,3,FALSE)*J252)</f>
        <v>15676</v>
      </c>
      <c r="L252" s="1229" t="s">
        <v>6017</v>
      </c>
      <c r="M252" s="1229">
        <v>4500245425</v>
      </c>
      <c r="N252" s="1229">
        <v>9807</v>
      </c>
    </row>
    <row r="253" spans="1:14" x14ac:dyDescent="0.25">
      <c r="A253" s="119" t="s">
        <v>305</v>
      </c>
      <c r="B253" s="164">
        <v>41660</v>
      </c>
      <c r="C253" s="118" t="s">
        <v>2419</v>
      </c>
      <c r="D253" s="119" t="s">
        <v>101</v>
      </c>
      <c r="E253" s="162">
        <v>10169724</v>
      </c>
      <c r="F253" s="119">
        <v>24618551</v>
      </c>
      <c r="G253" s="119">
        <v>2707001</v>
      </c>
      <c r="H253" s="120" t="str">
        <f>IF(G253="","",VLOOKUP(G253,ARANCEL!$B$5:$D$121,2,FALSE))</f>
        <v xml:space="preserve">PLANO DE RELAJACION </v>
      </c>
      <c r="I253" s="121" t="s">
        <v>306</v>
      </c>
      <c r="J253" s="119">
        <v>1</v>
      </c>
      <c r="K253" s="122">
        <f>IF(G253="","",VLOOKUP(G253,ARANCEL!$B$5:$D$121,3,FALSE)*J253)</f>
        <v>9221</v>
      </c>
      <c r="L253" s="1229" t="s">
        <v>2842</v>
      </c>
      <c r="M253" s="1229">
        <v>4500216210</v>
      </c>
      <c r="N253" s="1229">
        <v>8392</v>
      </c>
    </row>
    <row r="254" spans="1:14" x14ac:dyDescent="0.25">
      <c r="A254" s="119" t="s">
        <v>305</v>
      </c>
      <c r="B254" s="164">
        <v>41708</v>
      </c>
      <c r="C254" s="118" t="s">
        <v>3220</v>
      </c>
      <c r="D254" s="119" t="s">
        <v>98</v>
      </c>
      <c r="E254" s="162">
        <v>10179686</v>
      </c>
      <c r="F254" s="119">
        <v>25247666</v>
      </c>
      <c r="G254" s="119">
        <v>2705003</v>
      </c>
      <c r="H254" s="120" t="str">
        <f>IF(G254="","",VLOOKUP(G254,ARANCEL!$B$5:$D$121,2,FALSE))</f>
        <v>INCRUSTACION ESTETICA (ART-GLASS O CERAMICA)</v>
      </c>
      <c r="I254" s="121" t="s">
        <v>618</v>
      </c>
      <c r="J254" s="119">
        <v>1</v>
      </c>
      <c r="K254" s="122">
        <f>IF(G254="","",VLOOKUP(G254,ARANCEL!$B$5:$D$121,3,FALSE)*J254)</f>
        <v>15676</v>
      </c>
      <c r="L254" s="1229" t="s">
        <v>3058</v>
      </c>
      <c r="M254" s="1229">
        <v>4500225652</v>
      </c>
      <c r="N254" s="1229">
        <v>8938</v>
      </c>
    </row>
    <row r="255" spans="1:14" x14ac:dyDescent="0.25">
      <c r="A255" s="119" t="s">
        <v>305</v>
      </c>
      <c r="B255" s="164">
        <v>41962</v>
      </c>
      <c r="C255" s="118" t="s">
        <v>8438</v>
      </c>
      <c r="D255" s="119" t="s">
        <v>86</v>
      </c>
      <c r="E255" s="162">
        <v>10283599</v>
      </c>
      <c r="F255" s="119">
        <v>28656827</v>
      </c>
      <c r="G255" s="119">
        <v>2705003</v>
      </c>
      <c r="H255" s="120" t="str">
        <f>IF(G255="","",VLOOKUP(G255,ARANCEL!$B$5:$D$121,2,FALSE))</f>
        <v>INCRUSTACION ESTETICA (ART-GLASS O CERAMICA)</v>
      </c>
      <c r="I255" s="121" t="s">
        <v>308</v>
      </c>
      <c r="J255" s="119">
        <v>1</v>
      </c>
      <c r="K255" s="122">
        <f>IF(G255="","",VLOOKUP(G255,ARANCEL!$B$5:$D$121,3,FALSE)*J255)</f>
        <v>15676</v>
      </c>
      <c r="L255" s="1235" t="str">
        <f>IF(E255="","","IMPAGO")</f>
        <v>IMPAGO</v>
      </c>
      <c r="M255" s="1235" t="str">
        <f>IF(L255="IMPAGO","SIN O.C.","")</f>
        <v>SIN O.C.</v>
      </c>
      <c r="N255" s="1235" t="str">
        <f>IF(L255="IMPAGO","SIN FACT.","")</f>
        <v>SIN FACT.</v>
      </c>
    </row>
    <row r="256" spans="1:14" x14ac:dyDescent="0.25">
      <c r="A256" s="119" t="s">
        <v>305</v>
      </c>
      <c r="B256" s="164">
        <v>41750</v>
      </c>
      <c r="C256" s="118" t="s">
        <v>916</v>
      </c>
      <c r="D256" s="119" t="s">
        <v>101</v>
      </c>
      <c r="E256" s="162">
        <v>10189133</v>
      </c>
      <c r="F256" s="119">
        <v>25869277</v>
      </c>
      <c r="G256" s="119">
        <v>2705003</v>
      </c>
      <c r="H256" s="120" t="str">
        <f>IF(G256="","",VLOOKUP(G256,ARANCEL!$B$5:$D$121,2,FALSE))</f>
        <v>INCRUSTACION ESTETICA (ART-GLASS O CERAMICA)</v>
      </c>
      <c r="I256" s="121" t="s">
        <v>322</v>
      </c>
      <c r="J256" s="119">
        <v>1</v>
      </c>
      <c r="K256" s="122">
        <f>IF(G256="","",VLOOKUP(G256,ARANCEL!$B$5:$D$121,3,FALSE)*J256)</f>
        <v>15676</v>
      </c>
      <c r="L256" s="1229" t="s">
        <v>4612</v>
      </c>
      <c r="M256" s="1229">
        <v>4500230036</v>
      </c>
      <c r="N256" s="1229">
        <v>9215</v>
      </c>
    </row>
    <row r="257" spans="1:14" x14ac:dyDescent="0.25">
      <c r="A257" s="119" t="s">
        <v>313</v>
      </c>
      <c r="B257" s="164">
        <v>42002</v>
      </c>
      <c r="C257" s="118" t="s">
        <v>9213</v>
      </c>
      <c r="D257" s="119" t="s">
        <v>98</v>
      </c>
      <c r="E257" s="162">
        <v>10303013</v>
      </c>
      <c r="F257" s="119">
        <v>30178313</v>
      </c>
      <c r="G257" s="119">
        <v>2704002</v>
      </c>
      <c r="H257" s="120" t="str">
        <f>IF(G257="","",VLOOKUP(G257,ARANCEL!$B$5:$D$121,2,FALSE))</f>
        <v xml:space="preserve">CORONA PERIFERICA </v>
      </c>
      <c r="I257" s="121"/>
      <c r="J257" s="119">
        <v>1</v>
      </c>
      <c r="K257" s="122">
        <f>IF(G257="","",VLOOKUP(G257,ARANCEL!$B$5:$D$121,3,FALSE)*J257)</f>
        <v>25865</v>
      </c>
      <c r="L257" s="1235" t="str">
        <f>IF(E257="","","IMPAGO")</f>
        <v>IMPAGO</v>
      </c>
      <c r="M257" s="1235" t="str">
        <f>IF(L257="IMPAGO","SIN O.C.","")</f>
        <v>SIN O.C.</v>
      </c>
      <c r="N257" s="1235" t="str">
        <f>IF(L257="IMPAGO","SIN FACT.","")</f>
        <v>SIN FACT.</v>
      </c>
    </row>
    <row r="258" spans="1:14" x14ac:dyDescent="0.25">
      <c r="A258" s="119" t="s">
        <v>305</v>
      </c>
      <c r="B258" s="164">
        <v>42002</v>
      </c>
      <c r="C258" s="118" t="s">
        <v>9213</v>
      </c>
      <c r="D258" s="119" t="s">
        <v>98</v>
      </c>
      <c r="E258" s="162">
        <v>10303013</v>
      </c>
      <c r="F258" s="119">
        <v>30178313</v>
      </c>
      <c r="G258" s="119">
        <v>2704005</v>
      </c>
      <c r="H258" s="120" t="str">
        <f>IF(G258="","",VLOOKUP(G258,ARANCEL!$B$5:$D$121,2,FALSE))</f>
        <v>PROVISORIO</v>
      </c>
      <c r="I258" s="121" t="s">
        <v>326</v>
      </c>
      <c r="J258" s="119">
        <v>1</v>
      </c>
      <c r="K258" s="122">
        <f>IF(G258="","",VLOOKUP(G258,ARANCEL!$B$5:$D$121,3,FALSE)*J258)</f>
        <v>3250</v>
      </c>
      <c r="L258" s="1235" t="str">
        <f>IF(E258="","","IMPAGO")</f>
        <v>IMPAGO</v>
      </c>
      <c r="M258" s="1235" t="str">
        <f>IF(L258="IMPAGO","SIN O.C.","")</f>
        <v>SIN O.C.</v>
      </c>
      <c r="N258" s="1235" t="str">
        <f>IF(L258="IMPAGO","SIN FACT.","")</f>
        <v>SIN FACT.</v>
      </c>
    </row>
    <row r="259" spans="1:14" x14ac:dyDescent="0.25">
      <c r="A259" s="119" t="s">
        <v>305</v>
      </c>
      <c r="B259" s="164">
        <v>41656</v>
      </c>
      <c r="C259" s="118" t="s">
        <v>2501</v>
      </c>
      <c r="D259" s="119" t="s">
        <v>1174</v>
      </c>
      <c r="E259" s="162">
        <v>10169430</v>
      </c>
      <c r="F259" s="119">
        <v>24038807</v>
      </c>
      <c r="G259" s="119">
        <v>2704005</v>
      </c>
      <c r="H259" s="120" t="str">
        <f>IF(G259="","",VLOOKUP(G259,ARANCEL!$B$5:$D$121,2,FALSE))</f>
        <v>PROVISORIO</v>
      </c>
      <c r="I259" s="121" t="s">
        <v>947</v>
      </c>
      <c r="J259" s="119">
        <v>2</v>
      </c>
      <c r="K259" s="122">
        <f>IF(G259="","",VLOOKUP(G259,ARANCEL!$B$5:$D$121,3,FALSE)*J259)</f>
        <v>6500</v>
      </c>
      <c r="L259" s="1229" t="s">
        <v>2842</v>
      </c>
      <c r="M259" s="1229">
        <v>4500216210</v>
      </c>
      <c r="N259" s="1229">
        <v>8392</v>
      </c>
    </row>
    <row r="260" spans="1:14" x14ac:dyDescent="0.25">
      <c r="A260" s="119" t="s">
        <v>305</v>
      </c>
      <c r="B260" s="164">
        <v>41668</v>
      </c>
      <c r="C260" s="118" t="s">
        <v>2501</v>
      </c>
      <c r="D260" s="119" t="s">
        <v>1174</v>
      </c>
      <c r="E260" s="162">
        <v>10169430</v>
      </c>
      <c r="F260" s="119">
        <v>24038807</v>
      </c>
      <c r="G260" s="119">
        <v>2704003</v>
      </c>
      <c r="H260" s="120" t="str">
        <f>IF(G260="","",VLOOKUP(G260,ARANCEL!$B$5:$D$121,2,FALSE))</f>
        <v xml:space="preserve">CORONA PERIFERICA CON PERNO MUÑON COLADO </v>
      </c>
      <c r="I260" s="121" t="s">
        <v>312</v>
      </c>
      <c r="J260" s="119">
        <v>1</v>
      </c>
      <c r="K260" s="122">
        <f>IF(G260="","",VLOOKUP(G260,ARANCEL!$B$5:$D$121,3,FALSE)*J260)</f>
        <v>32612</v>
      </c>
      <c r="L260" s="1229" t="s">
        <v>2842</v>
      </c>
      <c r="M260" s="1229">
        <v>4500216210</v>
      </c>
      <c r="N260" s="1229">
        <v>8392</v>
      </c>
    </row>
    <row r="261" spans="1:14" x14ac:dyDescent="0.25">
      <c r="A261" s="119" t="s">
        <v>305</v>
      </c>
      <c r="B261" s="164">
        <v>41694</v>
      </c>
      <c r="C261" s="118" t="s">
        <v>2501</v>
      </c>
      <c r="D261" s="119" t="s">
        <v>1174</v>
      </c>
      <c r="E261" s="162">
        <v>10169430</v>
      </c>
      <c r="F261" s="119">
        <v>24038807</v>
      </c>
      <c r="G261" s="119">
        <v>2704003</v>
      </c>
      <c r="H261" s="120" t="str">
        <f>IF(G261="","",VLOOKUP(G261,ARANCEL!$B$5:$D$121,2,FALSE))</f>
        <v xml:space="preserve">CORONA PERIFERICA CON PERNO MUÑON COLADO </v>
      </c>
      <c r="I261" s="121" t="s">
        <v>317</v>
      </c>
      <c r="J261" s="119">
        <v>1</v>
      </c>
      <c r="K261" s="122">
        <f>IF(G261="","",VLOOKUP(G261,ARANCEL!$B$5:$D$121,3,FALSE)*J261)</f>
        <v>32612</v>
      </c>
      <c r="L261" s="1229" t="s">
        <v>4612</v>
      </c>
      <c r="M261" s="1229">
        <v>4500230033</v>
      </c>
      <c r="N261" s="1229">
        <v>9218</v>
      </c>
    </row>
    <row r="262" spans="1:14" x14ac:dyDescent="0.25">
      <c r="A262" s="119" t="s">
        <v>305</v>
      </c>
      <c r="B262" s="164">
        <v>41799</v>
      </c>
      <c r="C262" s="118" t="s">
        <v>1133</v>
      </c>
      <c r="D262" s="119" t="s">
        <v>1446</v>
      </c>
      <c r="E262" s="162">
        <v>10207818</v>
      </c>
      <c r="F262" s="119">
        <v>25832680</v>
      </c>
      <c r="G262" s="119">
        <v>2704005</v>
      </c>
      <c r="H262" s="120" t="str">
        <f>IF(G262="","",VLOOKUP(G262,ARANCEL!$B$5:$D$121,2,FALSE))</f>
        <v>PROVISORIO</v>
      </c>
      <c r="I262" s="121" t="s">
        <v>308</v>
      </c>
      <c r="J262" s="119">
        <v>1</v>
      </c>
      <c r="K262" s="122">
        <f>IF(G262="","",VLOOKUP(G262,ARANCEL!$B$5:$D$121,3,FALSE)*J262)</f>
        <v>3250</v>
      </c>
      <c r="L262" s="1229" t="s">
        <v>5742</v>
      </c>
      <c r="M262" s="1229">
        <v>4500239379</v>
      </c>
      <c r="N262" s="1229" t="s">
        <v>5751</v>
      </c>
    </row>
    <row r="263" spans="1:14" x14ac:dyDescent="0.25">
      <c r="A263" s="119" t="s">
        <v>305</v>
      </c>
      <c r="B263" s="164">
        <v>41799</v>
      </c>
      <c r="C263" s="118" t="s">
        <v>1133</v>
      </c>
      <c r="D263" s="119" t="s">
        <v>1446</v>
      </c>
      <c r="E263" s="162">
        <v>10207818</v>
      </c>
      <c r="F263" s="119">
        <v>25832680</v>
      </c>
      <c r="G263" s="119">
        <v>2704002</v>
      </c>
      <c r="H263" s="120" t="str">
        <f>IF(G263="","",VLOOKUP(G263,ARANCEL!$B$5:$D$121,2,FALSE))</f>
        <v xml:space="preserve">CORONA PERIFERICA </v>
      </c>
      <c r="I263" s="121" t="s">
        <v>308</v>
      </c>
      <c r="J263" s="119">
        <v>1</v>
      </c>
      <c r="K263" s="122">
        <f>IF(G263="","",VLOOKUP(G263,ARANCEL!$B$5:$D$121,3,FALSE)*J263)</f>
        <v>25865</v>
      </c>
      <c r="L263" s="1229" t="s">
        <v>5742</v>
      </c>
      <c r="M263" s="1229">
        <v>4500239379</v>
      </c>
      <c r="N263" s="1229" t="s">
        <v>5751</v>
      </c>
    </row>
    <row r="264" spans="1:14" x14ac:dyDescent="0.25">
      <c r="A264" s="119" t="s">
        <v>305</v>
      </c>
      <c r="B264" s="164">
        <v>41982</v>
      </c>
      <c r="C264" s="118" t="s">
        <v>1257</v>
      </c>
      <c r="D264" s="119" t="s">
        <v>1446</v>
      </c>
      <c r="E264" s="162">
        <v>10292927</v>
      </c>
      <c r="F264" s="119">
        <v>29711876</v>
      </c>
      <c r="G264" s="119">
        <v>2704005</v>
      </c>
      <c r="H264" s="120" t="str">
        <f>IF(G264="","",VLOOKUP(G264,ARANCEL!$B$5:$D$121,2,FALSE))</f>
        <v>PROVISORIO</v>
      </c>
      <c r="I264" s="121" t="s">
        <v>324</v>
      </c>
      <c r="J264" s="119">
        <v>1</v>
      </c>
      <c r="K264" s="122">
        <f>IF(G264="","",VLOOKUP(G264,ARANCEL!$B$5:$D$121,3,FALSE)*J264)</f>
        <v>3250</v>
      </c>
      <c r="L264" s="1235" t="str">
        <f>IF(E264="","","IMPAGO")</f>
        <v>IMPAGO</v>
      </c>
      <c r="M264" s="1235" t="str">
        <f>IF(L264="IMPAGO","SIN O.C.","")</f>
        <v>SIN O.C.</v>
      </c>
      <c r="N264" s="1235" t="str">
        <f>IF(L264="IMPAGO","SIN FACT.","")</f>
        <v>SIN FACT.</v>
      </c>
    </row>
    <row r="265" spans="1:14" x14ac:dyDescent="0.25">
      <c r="A265" s="119" t="s">
        <v>606</v>
      </c>
      <c r="B265" s="164">
        <v>41982</v>
      </c>
      <c r="C265" s="118" t="s">
        <v>1257</v>
      </c>
      <c r="D265" s="119" t="s">
        <v>1446</v>
      </c>
      <c r="E265" s="162">
        <v>10292927</v>
      </c>
      <c r="F265" s="119">
        <v>29711876</v>
      </c>
      <c r="G265" s="119">
        <v>2704002</v>
      </c>
      <c r="H265" s="120" t="str">
        <f>IF(G265="","",VLOOKUP(G265,ARANCEL!$B$5:$D$121,2,FALSE))</f>
        <v xml:space="preserve">CORONA PERIFERICA </v>
      </c>
      <c r="I265" s="121" t="s">
        <v>309</v>
      </c>
      <c r="J265" s="119">
        <v>1</v>
      </c>
      <c r="K265" s="122">
        <f>IF(G265="","",VLOOKUP(G265,ARANCEL!$B$5:$D$121,3,FALSE)*J265)</f>
        <v>25865</v>
      </c>
      <c r="L265" s="1235" t="str">
        <f>IF(E265="","","IMPAGO")</f>
        <v>IMPAGO</v>
      </c>
      <c r="M265" s="1235" t="str">
        <f>IF(L265="IMPAGO","SIN O.C.","")</f>
        <v>SIN O.C.</v>
      </c>
      <c r="N265" s="1235" t="str">
        <f>IF(L265="IMPAGO","SIN FACT.","")</f>
        <v>SIN FACT.</v>
      </c>
    </row>
    <row r="266" spans="1:14" x14ac:dyDescent="0.25">
      <c r="A266" s="119" t="s">
        <v>305</v>
      </c>
      <c r="B266" s="164">
        <v>41690</v>
      </c>
      <c r="C266" s="118" t="s">
        <v>2897</v>
      </c>
      <c r="D266" s="119" t="s">
        <v>101</v>
      </c>
      <c r="E266" s="162">
        <v>10175746</v>
      </c>
      <c r="F266" s="119">
        <v>24829821</v>
      </c>
      <c r="G266" s="119">
        <v>2705003</v>
      </c>
      <c r="H266" s="120" t="str">
        <f>IF(G266="","",VLOOKUP(G266,ARANCEL!$B$5:$D$121,2,FALSE))</f>
        <v>INCRUSTACION ESTETICA (ART-GLASS O CERAMICA)</v>
      </c>
      <c r="I266" s="121" t="s">
        <v>312</v>
      </c>
      <c r="J266" s="119">
        <v>1</v>
      </c>
      <c r="K266" s="122">
        <f>IF(G266="","",VLOOKUP(G266,ARANCEL!$B$5:$D$121,3,FALSE)*J266)</f>
        <v>15676</v>
      </c>
      <c r="L266" s="1229" t="s">
        <v>3438</v>
      </c>
      <c r="M266" s="1229">
        <v>4500220774</v>
      </c>
      <c r="N266" s="1229">
        <v>8618</v>
      </c>
    </row>
    <row r="267" spans="1:14" x14ac:dyDescent="0.25">
      <c r="A267" s="119" t="s">
        <v>305</v>
      </c>
      <c r="B267" s="164">
        <v>41821</v>
      </c>
      <c r="C267" s="118" t="s">
        <v>2500</v>
      </c>
      <c r="D267" s="119" t="s">
        <v>101</v>
      </c>
      <c r="E267" s="162">
        <v>10217675</v>
      </c>
      <c r="F267" s="119">
        <v>26499522</v>
      </c>
      <c r="G267" s="119">
        <v>2705003</v>
      </c>
      <c r="H267" s="120" t="str">
        <f>IF(G267="","",VLOOKUP(G267,ARANCEL!$B$5:$D$121,2,FALSE))</f>
        <v>INCRUSTACION ESTETICA (ART-GLASS O CERAMICA)</v>
      </c>
      <c r="I267" s="121" t="s">
        <v>312</v>
      </c>
      <c r="J267" s="119">
        <v>1</v>
      </c>
      <c r="K267" s="122">
        <f>IF(G267="","",VLOOKUP(G267,ARANCEL!$B$5:$D$121,3,FALSE)*J267)</f>
        <v>15676</v>
      </c>
      <c r="L267" s="1229" t="s">
        <v>5742</v>
      </c>
      <c r="M267" s="1229">
        <v>4500241295</v>
      </c>
      <c r="N267" s="1229" t="s">
        <v>5768</v>
      </c>
    </row>
    <row r="268" spans="1:14" x14ac:dyDescent="0.25">
      <c r="A268" s="119" t="s">
        <v>305</v>
      </c>
      <c r="B268" s="164">
        <v>41799</v>
      </c>
      <c r="C268" s="118" t="s">
        <v>5033</v>
      </c>
      <c r="D268" s="119" t="s">
        <v>1174</v>
      </c>
      <c r="E268" s="162">
        <v>10207817</v>
      </c>
      <c r="F268" s="119">
        <v>26432225</v>
      </c>
      <c r="G268" s="119">
        <v>2704005</v>
      </c>
      <c r="H268" s="120" t="str">
        <f>IF(G268="","",VLOOKUP(G268,ARANCEL!$B$5:$D$121,2,FALSE))</f>
        <v>PROVISORIO</v>
      </c>
      <c r="I268" s="121" t="s">
        <v>618</v>
      </c>
      <c r="J268" s="119">
        <v>1</v>
      </c>
      <c r="K268" s="122">
        <f>IF(G268="","",VLOOKUP(G268,ARANCEL!$B$5:$D$121,3,FALSE)*J268)</f>
        <v>3250</v>
      </c>
      <c r="L268" s="1229" t="s">
        <v>6017</v>
      </c>
      <c r="M268" s="1229">
        <v>4500243565</v>
      </c>
      <c r="N268" s="1229">
        <v>9787</v>
      </c>
    </row>
    <row r="269" spans="1:14" x14ac:dyDescent="0.25">
      <c r="A269" s="119" t="s">
        <v>305</v>
      </c>
      <c r="B269" s="164">
        <v>41799</v>
      </c>
      <c r="C269" s="118" t="s">
        <v>5033</v>
      </c>
      <c r="D269" s="119" t="s">
        <v>1174</v>
      </c>
      <c r="E269" s="162">
        <v>10207817</v>
      </c>
      <c r="F269" s="119">
        <v>26432225</v>
      </c>
      <c r="G269" s="119">
        <v>2704003</v>
      </c>
      <c r="H269" s="120" t="str">
        <f>IF(G269="","",VLOOKUP(G269,ARANCEL!$B$5:$D$121,2,FALSE))</f>
        <v xml:space="preserve">CORONA PERIFERICA CON PERNO MUÑON COLADO </v>
      </c>
      <c r="I269" s="121" t="s">
        <v>618</v>
      </c>
      <c r="J269" s="119">
        <v>1</v>
      </c>
      <c r="K269" s="122">
        <f>IF(G269="","",VLOOKUP(G269,ARANCEL!$B$5:$D$121,3,FALSE)*J269)</f>
        <v>32612</v>
      </c>
      <c r="L269" s="1229" t="s">
        <v>6017</v>
      </c>
      <c r="M269" s="1229">
        <v>4500243565</v>
      </c>
      <c r="N269" s="1229">
        <v>9787</v>
      </c>
    </row>
    <row r="270" spans="1:14" x14ac:dyDescent="0.25">
      <c r="A270" s="119" t="s">
        <v>305</v>
      </c>
      <c r="B270" s="164">
        <v>41792</v>
      </c>
      <c r="C270" s="118" t="s">
        <v>1800</v>
      </c>
      <c r="D270" s="119" t="s">
        <v>86</v>
      </c>
      <c r="E270" s="162">
        <v>10219045</v>
      </c>
      <c r="F270" s="119">
        <v>27072582</v>
      </c>
      <c r="G270" s="119">
        <v>2704005</v>
      </c>
      <c r="H270" s="120" t="str">
        <f>IF(G270="","",VLOOKUP(G270,ARANCEL!$B$5:$D$121,2,FALSE))</f>
        <v>PROVISORIO</v>
      </c>
      <c r="I270" s="121" t="s">
        <v>1368</v>
      </c>
      <c r="J270" s="119">
        <v>3</v>
      </c>
      <c r="K270" s="122">
        <f>IF(G270="","",VLOOKUP(G270,ARANCEL!$B$5:$D$121,3,FALSE)*J270)</f>
        <v>9750</v>
      </c>
      <c r="L270" s="1229" t="s">
        <v>8279</v>
      </c>
      <c r="M270" s="1229">
        <v>4500257463</v>
      </c>
      <c r="N270" s="1229" t="s">
        <v>8277</v>
      </c>
    </row>
    <row r="271" spans="1:14" x14ac:dyDescent="0.25">
      <c r="A271" s="119" t="s">
        <v>305</v>
      </c>
      <c r="B271" s="164">
        <v>41792</v>
      </c>
      <c r="C271" s="118" t="s">
        <v>1800</v>
      </c>
      <c r="D271" s="119" t="s">
        <v>86</v>
      </c>
      <c r="E271" s="162">
        <v>10219045</v>
      </c>
      <c r="F271" s="119">
        <v>27072582</v>
      </c>
      <c r="G271" s="119">
        <v>2704003</v>
      </c>
      <c r="H271" s="120" t="str">
        <f>IF(G271="","",VLOOKUP(G271,ARANCEL!$B$5:$D$121,2,FALSE))</f>
        <v xml:space="preserve">CORONA PERIFERICA CON PERNO MUÑON COLADO </v>
      </c>
      <c r="I271" s="121" t="s">
        <v>1368</v>
      </c>
      <c r="J271" s="119">
        <v>3</v>
      </c>
      <c r="K271" s="122">
        <f>IF(G271="","",VLOOKUP(G271,ARANCEL!$B$5:$D$121,3,FALSE)*J271)</f>
        <v>97836</v>
      </c>
      <c r="L271" s="1229" t="s">
        <v>8279</v>
      </c>
      <c r="M271" s="1229">
        <v>4500257463</v>
      </c>
      <c r="N271" s="1229" t="s">
        <v>8277</v>
      </c>
    </row>
    <row r="272" spans="1:14" x14ac:dyDescent="0.25">
      <c r="A272" s="119" t="s">
        <v>305</v>
      </c>
      <c r="B272" s="164">
        <v>41835</v>
      </c>
      <c r="C272" s="118" t="s">
        <v>1800</v>
      </c>
      <c r="D272" s="119" t="s">
        <v>86</v>
      </c>
      <c r="E272" s="162">
        <v>10225710</v>
      </c>
      <c r="F272" s="119">
        <v>27333049</v>
      </c>
      <c r="G272" s="119">
        <v>2704005</v>
      </c>
      <c r="H272" s="120" t="str">
        <f>IF(G272="","",VLOOKUP(G272,ARANCEL!$B$5:$D$121,2,FALSE))</f>
        <v>PROVISORIO</v>
      </c>
      <c r="I272" s="121" t="s">
        <v>326</v>
      </c>
      <c r="J272" s="119">
        <v>1</v>
      </c>
      <c r="K272" s="122">
        <f>IF(G272="","",VLOOKUP(G272,ARANCEL!$B$5:$D$121,3,FALSE)*J272)</f>
        <v>3250</v>
      </c>
      <c r="L272" s="1229" t="s">
        <v>6017</v>
      </c>
      <c r="M272" s="1229">
        <v>4500245425</v>
      </c>
      <c r="N272" s="1229">
        <v>9807</v>
      </c>
    </row>
    <row r="273" spans="1:14" x14ac:dyDescent="0.25">
      <c r="A273" s="119" t="s">
        <v>606</v>
      </c>
      <c r="B273" s="164">
        <v>41835</v>
      </c>
      <c r="C273" s="118" t="s">
        <v>1800</v>
      </c>
      <c r="D273" s="119" t="s">
        <v>86</v>
      </c>
      <c r="E273" s="162">
        <v>10225710</v>
      </c>
      <c r="F273" s="119">
        <v>27333049</v>
      </c>
      <c r="G273" s="119">
        <v>2704003</v>
      </c>
      <c r="H273" s="120" t="str">
        <f>IF(G273="","",VLOOKUP(G273,ARANCEL!$B$5:$D$121,2,FALSE))</f>
        <v xml:space="preserve">CORONA PERIFERICA CON PERNO MUÑON COLADO </v>
      </c>
      <c r="I273" s="121" t="s">
        <v>326</v>
      </c>
      <c r="J273" s="119">
        <v>1</v>
      </c>
      <c r="K273" s="122">
        <f>IF(G273="","",VLOOKUP(G273,ARANCEL!$B$5:$D$121,3,FALSE)*J273)</f>
        <v>32612</v>
      </c>
      <c r="L273" s="1229" t="s">
        <v>6017</v>
      </c>
      <c r="M273" s="1229">
        <v>4500245425</v>
      </c>
      <c r="N273" s="1229">
        <v>9807</v>
      </c>
    </row>
    <row r="274" spans="1:14" x14ac:dyDescent="0.25">
      <c r="A274" s="119" t="s">
        <v>305</v>
      </c>
      <c r="B274" s="164">
        <v>41891</v>
      </c>
      <c r="C274" s="118" t="s">
        <v>7107</v>
      </c>
      <c r="D274" s="119" t="s">
        <v>2441</v>
      </c>
      <c r="E274" s="162">
        <v>10256169</v>
      </c>
      <c r="F274" s="119">
        <v>28236908</v>
      </c>
      <c r="G274" s="119">
        <v>2701001</v>
      </c>
      <c r="H274" s="120" t="str">
        <f>IF(G274="","",VLOOKUP(G274,ARANCEL!$B$5:$D$121,2,FALSE))</f>
        <v>COSTO LABORATORIO GUIA QUIRURG</v>
      </c>
      <c r="I274" s="121" t="s">
        <v>347</v>
      </c>
      <c r="J274" s="119">
        <v>1</v>
      </c>
      <c r="K274" s="122">
        <f>IF(G274="","",VLOOKUP(G274,ARANCEL!$B$5:$D$121,3,FALSE)*J274)</f>
        <v>11246</v>
      </c>
      <c r="L274" s="1229" t="s">
        <v>7548</v>
      </c>
      <c r="M274" s="1229">
        <v>4500254577</v>
      </c>
      <c r="N274" s="1229" t="s">
        <v>7557</v>
      </c>
    </row>
    <row r="275" spans="1:14" x14ac:dyDescent="0.25">
      <c r="A275" s="119" t="s">
        <v>313</v>
      </c>
      <c r="B275" s="164">
        <v>41715</v>
      </c>
      <c r="C275" s="118" t="s">
        <v>2498</v>
      </c>
      <c r="D275" s="119" t="s">
        <v>99</v>
      </c>
      <c r="E275" s="162">
        <v>10181261</v>
      </c>
      <c r="F275" s="119">
        <v>25257329</v>
      </c>
      <c r="G275" s="119">
        <v>2704005</v>
      </c>
      <c r="H275" s="120" t="str">
        <f>IF(G275="","",VLOOKUP(G275,ARANCEL!$B$5:$D$121,2,FALSE))</f>
        <v>PROVISORIO</v>
      </c>
      <c r="I275" s="121"/>
      <c r="J275" s="119">
        <v>1</v>
      </c>
      <c r="K275" s="122">
        <f>IF(G275="","",VLOOKUP(G275,ARANCEL!$B$5:$D$121,3,FALSE)*J275)</f>
        <v>3250</v>
      </c>
      <c r="L275" s="1229" t="s">
        <v>3058</v>
      </c>
      <c r="M275" s="1229">
        <v>4500225650</v>
      </c>
      <c r="N275" s="1229">
        <v>8936</v>
      </c>
    </row>
    <row r="276" spans="1:14" x14ac:dyDescent="0.25">
      <c r="A276" s="119" t="s">
        <v>305</v>
      </c>
      <c r="B276" s="164">
        <v>41715</v>
      </c>
      <c r="C276" s="118" t="s">
        <v>2498</v>
      </c>
      <c r="D276" s="119" t="s">
        <v>99</v>
      </c>
      <c r="E276" s="162">
        <v>10181261</v>
      </c>
      <c r="F276" s="119">
        <v>25257329</v>
      </c>
      <c r="G276" s="119">
        <v>2704003</v>
      </c>
      <c r="H276" s="120" t="str">
        <f>IF(G276="","",VLOOKUP(G276,ARANCEL!$B$5:$D$121,2,FALSE))</f>
        <v xml:space="preserve">CORONA PERIFERICA CON PERNO MUÑON COLADO </v>
      </c>
      <c r="I276" s="121" t="s">
        <v>323</v>
      </c>
      <c r="J276" s="119">
        <v>1</v>
      </c>
      <c r="K276" s="122">
        <f>IF(G276="","",VLOOKUP(G276,ARANCEL!$B$5:$D$121,3,FALSE)*J276)</f>
        <v>32612</v>
      </c>
      <c r="L276" s="1229" t="s">
        <v>3058</v>
      </c>
      <c r="M276" s="1229">
        <v>4500225649</v>
      </c>
      <c r="N276" s="1229">
        <v>8934</v>
      </c>
    </row>
    <row r="277" spans="1:14" x14ac:dyDescent="0.25">
      <c r="A277" s="169" t="s">
        <v>313</v>
      </c>
      <c r="B277" s="164">
        <v>41856</v>
      </c>
      <c r="C277" s="118" t="s">
        <v>2497</v>
      </c>
      <c r="D277" s="119" t="s">
        <v>99</v>
      </c>
      <c r="E277" s="162">
        <v>10237153</v>
      </c>
      <c r="F277" s="119">
        <v>27638390</v>
      </c>
      <c r="G277" s="119">
        <v>2704005</v>
      </c>
      <c r="H277" s="120" t="str">
        <f>IF(G277="","",VLOOKUP(G277,ARANCEL!$B$5:$D$121,2,FALSE))</f>
        <v>PROVISORIO</v>
      </c>
      <c r="I277" s="121"/>
      <c r="J277" s="119">
        <v>1</v>
      </c>
      <c r="K277" s="122">
        <f>IF(G277="","",VLOOKUP(G277,ARANCEL!$B$5:$D$121,3,FALSE)*J277)</f>
        <v>3250</v>
      </c>
      <c r="L277" s="1229" t="s">
        <v>6905</v>
      </c>
      <c r="M277" s="1229">
        <v>4500249737</v>
      </c>
      <c r="N277" s="1229" t="s">
        <v>7142</v>
      </c>
    </row>
    <row r="278" spans="1:14" x14ac:dyDescent="0.25">
      <c r="A278" s="119" t="s">
        <v>305</v>
      </c>
      <c r="B278" s="164">
        <v>41856</v>
      </c>
      <c r="C278" s="118" t="s">
        <v>2497</v>
      </c>
      <c r="D278" s="119" t="s">
        <v>99</v>
      </c>
      <c r="E278" s="162">
        <v>10237153</v>
      </c>
      <c r="F278" s="119">
        <v>27638390</v>
      </c>
      <c r="G278" s="119">
        <v>2704002</v>
      </c>
      <c r="H278" s="120" t="str">
        <f>IF(G278="","",VLOOKUP(G278,ARANCEL!$B$5:$D$121,2,FALSE))</f>
        <v xml:space="preserve">CORONA PERIFERICA </v>
      </c>
      <c r="I278" s="121" t="s">
        <v>340</v>
      </c>
      <c r="J278" s="119">
        <v>1</v>
      </c>
      <c r="K278" s="122">
        <f>IF(G278="","",VLOOKUP(G278,ARANCEL!$B$5:$D$121,3,FALSE)*J278)</f>
        <v>25865</v>
      </c>
      <c r="L278" s="1229" t="s">
        <v>6905</v>
      </c>
      <c r="M278" s="1229">
        <v>4500249737</v>
      </c>
      <c r="N278" s="1229" t="s">
        <v>7142</v>
      </c>
    </row>
    <row r="279" spans="1:14" x14ac:dyDescent="0.25">
      <c r="A279" s="119" t="s">
        <v>305</v>
      </c>
      <c r="B279" s="207">
        <v>41684</v>
      </c>
      <c r="C279" s="118" t="s">
        <v>2792</v>
      </c>
      <c r="D279" s="119" t="s">
        <v>1446</v>
      </c>
      <c r="E279" s="162">
        <v>10173847</v>
      </c>
      <c r="F279" s="119">
        <v>25024479</v>
      </c>
      <c r="G279" s="119">
        <v>2704002</v>
      </c>
      <c r="H279" s="120" t="str">
        <f>IF(G279="","",VLOOKUP(G279,ARANCEL!$B$5:$D$121,2,FALSE))</f>
        <v xml:space="preserve">CORONA PERIFERICA </v>
      </c>
      <c r="I279" s="121" t="s">
        <v>312</v>
      </c>
      <c r="J279" s="119">
        <v>1</v>
      </c>
      <c r="K279" s="122">
        <f>IF(G279="","",VLOOKUP(G279,ARANCEL!$B$5:$D$121,3,FALSE)*J279)</f>
        <v>25865</v>
      </c>
      <c r="L279" s="1229" t="s">
        <v>3438</v>
      </c>
      <c r="M279" s="1229">
        <v>4500220773</v>
      </c>
      <c r="N279" s="1229">
        <v>8617</v>
      </c>
    </row>
    <row r="280" spans="1:14" x14ac:dyDescent="0.25">
      <c r="A280" s="119" t="s">
        <v>305</v>
      </c>
      <c r="B280" s="207">
        <v>41684</v>
      </c>
      <c r="C280" s="118" t="s">
        <v>2792</v>
      </c>
      <c r="D280" s="119" t="s">
        <v>1446</v>
      </c>
      <c r="E280" s="162">
        <v>10173847</v>
      </c>
      <c r="F280" s="119">
        <v>25024479</v>
      </c>
      <c r="G280" s="119">
        <v>2704005</v>
      </c>
      <c r="H280" s="120" t="str">
        <f>IF(G280="","",VLOOKUP(G280,ARANCEL!$B$5:$D$121,2,FALSE))</f>
        <v>PROVISORIO</v>
      </c>
      <c r="I280" s="121" t="s">
        <v>312</v>
      </c>
      <c r="J280" s="119">
        <v>1</v>
      </c>
      <c r="K280" s="122">
        <f>IF(G280="","",VLOOKUP(G280,ARANCEL!$B$5:$D$121,3,FALSE)*J280)</f>
        <v>3250</v>
      </c>
      <c r="L280" s="1229" t="s">
        <v>3438</v>
      </c>
      <c r="M280" s="1229">
        <v>4500220773</v>
      </c>
      <c r="N280" s="1229">
        <v>8617</v>
      </c>
    </row>
    <row r="281" spans="1:14" x14ac:dyDescent="0.25">
      <c r="A281" s="119" t="s">
        <v>305</v>
      </c>
      <c r="B281" s="164">
        <v>41808</v>
      </c>
      <c r="C281" s="118" t="s">
        <v>5200</v>
      </c>
      <c r="D281" s="119" t="s">
        <v>98</v>
      </c>
      <c r="E281" s="162">
        <v>10212565</v>
      </c>
      <c r="F281" s="119">
        <v>26626963</v>
      </c>
      <c r="G281" s="119">
        <v>2705003</v>
      </c>
      <c r="H281" s="120" t="str">
        <f>IF(G281="","",VLOOKUP(G281,ARANCEL!$B$5:$D$121,2,FALSE))</f>
        <v>INCRUSTACION ESTETICA (ART-GLASS O CERAMICA)</v>
      </c>
      <c r="I281" s="121" t="s">
        <v>312</v>
      </c>
      <c r="J281" s="119">
        <v>1</v>
      </c>
      <c r="K281" s="122">
        <f>IF(G281="","",VLOOKUP(G281,ARANCEL!$B$5:$D$121,3,FALSE)*J281)</f>
        <v>15676</v>
      </c>
      <c r="L281" s="1229" t="s">
        <v>5742</v>
      </c>
      <c r="M281" s="1229">
        <v>4500239379</v>
      </c>
      <c r="N281" s="1229" t="s">
        <v>5751</v>
      </c>
    </row>
    <row r="282" spans="1:14" x14ac:dyDescent="0.25">
      <c r="A282" s="119" t="s">
        <v>305</v>
      </c>
      <c r="B282" s="164">
        <v>41689</v>
      </c>
      <c r="C282" s="118" t="s">
        <v>3030</v>
      </c>
      <c r="D282" s="119" t="s">
        <v>100</v>
      </c>
      <c r="E282" s="162">
        <v>10176221</v>
      </c>
      <c r="F282" s="119">
        <v>25074271</v>
      </c>
      <c r="G282" s="119">
        <v>2707001</v>
      </c>
      <c r="H282" s="120" t="str">
        <f>IF(G282="","",VLOOKUP(G282,ARANCEL!$B$5:$D$121,2,FALSE))</f>
        <v xml:space="preserve">PLANO DE RELAJACION </v>
      </c>
      <c r="I282" s="121" t="s">
        <v>306</v>
      </c>
      <c r="J282" s="119">
        <v>1</v>
      </c>
      <c r="K282" s="122">
        <f>IF(G282="","",VLOOKUP(G282,ARANCEL!$B$5:$D$121,3,FALSE)*J282)</f>
        <v>9221</v>
      </c>
      <c r="L282" s="1229" t="s">
        <v>3438</v>
      </c>
      <c r="M282" s="1229">
        <v>4500220774</v>
      </c>
      <c r="N282" s="1229">
        <v>8618</v>
      </c>
    </row>
    <row r="283" spans="1:14" x14ac:dyDescent="0.25">
      <c r="A283" s="119" t="s">
        <v>305</v>
      </c>
      <c r="B283" s="164">
        <v>41681</v>
      </c>
      <c r="C283" s="118" t="s">
        <v>2761</v>
      </c>
      <c r="D283" s="119" t="s">
        <v>58</v>
      </c>
      <c r="E283" s="162">
        <v>10172877</v>
      </c>
      <c r="F283" s="119">
        <v>24971029</v>
      </c>
      <c r="G283" s="119">
        <v>2707001</v>
      </c>
      <c r="H283" s="120" t="str">
        <f>IF(G283="","",VLOOKUP(G283,ARANCEL!$B$5:$D$121,2,FALSE))</f>
        <v xml:space="preserve">PLANO DE RELAJACION </v>
      </c>
      <c r="I283" s="121" t="s">
        <v>306</v>
      </c>
      <c r="J283" s="119">
        <v>1</v>
      </c>
      <c r="K283" s="122">
        <f>IF(G283="","",VLOOKUP(G283,ARANCEL!$B$5:$D$121,3,FALSE)*J283)</f>
        <v>9221</v>
      </c>
      <c r="L283" s="1229" t="s">
        <v>3438</v>
      </c>
      <c r="M283" s="1229">
        <v>4500220773</v>
      </c>
      <c r="N283" s="1229">
        <v>8617</v>
      </c>
    </row>
    <row r="284" spans="1:14" x14ac:dyDescent="0.25">
      <c r="A284" s="119" t="s">
        <v>313</v>
      </c>
      <c r="B284" s="164">
        <v>41736</v>
      </c>
      <c r="C284" s="118" t="s">
        <v>3775</v>
      </c>
      <c r="D284" s="119" t="s">
        <v>2420</v>
      </c>
      <c r="E284" s="162">
        <v>10186094</v>
      </c>
      <c r="F284" s="119">
        <v>25385656</v>
      </c>
      <c r="G284" s="119">
        <v>2704005</v>
      </c>
      <c r="H284" s="120" t="str">
        <f>IF(G284="","",VLOOKUP(G284,ARANCEL!$B$5:$D$121,2,FALSE))</f>
        <v>PROVISORIO</v>
      </c>
      <c r="I284" s="121"/>
      <c r="J284" s="119">
        <v>1</v>
      </c>
      <c r="K284" s="122">
        <f>IF(G284="","",VLOOKUP(G284,ARANCEL!$B$5:$D$121,3,FALSE)*J284)</f>
        <v>3250</v>
      </c>
      <c r="L284" s="1229" t="s">
        <v>4612</v>
      </c>
      <c r="M284" s="1229">
        <v>4500230034</v>
      </c>
      <c r="N284" s="1229">
        <v>9213</v>
      </c>
    </row>
    <row r="285" spans="1:14" x14ac:dyDescent="0.25">
      <c r="A285" s="119" t="s">
        <v>305</v>
      </c>
      <c r="B285" s="164">
        <v>41736</v>
      </c>
      <c r="C285" s="118" t="s">
        <v>3775</v>
      </c>
      <c r="D285" s="119" t="s">
        <v>2420</v>
      </c>
      <c r="E285" s="162">
        <v>10186094</v>
      </c>
      <c r="F285" s="119">
        <v>25385656</v>
      </c>
      <c r="G285" s="119">
        <v>2704003</v>
      </c>
      <c r="H285" s="120" t="str">
        <f>IF(G285="","",VLOOKUP(G285,ARANCEL!$B$5:$D$121,2,FALSE))</f>
        <v xml:space="preserve">CORONA PERIFERICA CON PERNO MUÑON COLADO </v>
      </c>
      <c r="I285" s="121" t="s">
        <v>322</v>
      </c>
      <c r="J285" s="119">
        <v>1</v>
      </c>
      <c r="K285" s="122">
        <f>IF(G285="","",VLOOKUP(G285,ARANCEL!$B$5:$D$121,3,FALSE)*J285)</f>
        <v>32612</v>
      </c>
      <c r="L285" s="1229" t="s">
        <v>4612</v>
      </c>
      <c r="M285" s="1229">
        <v>4500230034</v>
      </c>
      <c r="N285" s="1229">
        <v>9213</v>
      </c>
    </row>
    <row r="286" spans="1:14" x14ac:dyDescent="0.25">
      <c r="A286" s="119" t="s">
        <v>305</v>
      </c>
      <c r="B286" s="164">
        <v>41821</v>
      </c>
      <c r="C286" s="118" t="s">
        <v>2079</v>
      </c>
      <c r="D286" s="119" t="s">
        <v>101</v>
      </c>
      <c r="E286" s="162">
        <v>10219047</v>
      </c>
      <c r="F286" s="119">
        <v>26731037</v>
      </c>
      <c r="G286" s="119">
        <v>2707001</v>
      </c>
      <c r="H286" s="120" t="str">
        <f>IF(G286="","",VLOOKUP(G286,ARANCEL!$B$5:$D$121,2,FALSE))</f>
        <v xml:space="preserve">PLANO DE RELAJACION </v>
      </c>
      <c r="I286" s="121" t="s">
        <v>306</v>
      </c>
      <c r="J286" s="119">
        <v>1</v>
      </c>
      <c r="K286" s="122">
        <f>IF(G286="","",VLOOKUP(G286,ARANCEL!$B$5:$D$121,3,FALSE)*J286)</f>
        <v>9221</v>
      </c>
      <c r="L286" s="1229" t="s">
        <v>6017</v>
      </c>
      <c r="M286" s="1229">
        <v>4500243565</v>
      </c>
      <c r="N286" s="1229">
        <v>9787</v>
      </c>
    </row>
    <row r="287" spans="1:14" x14ac:dyDescent="0.25">
      <c r="A287" s="119" t="s">
        <v>305</v>
      </c>
      <c r="B287" s="164">
        <v>42012</v>
      </c>
      <c r="C287" s="118" t="s">
        <v>2656</v>
      </c>
      <c r="D287" s="119" t="s">
        <v>2404</v>
      </c>
      <c r="E287" s="162">
        <v>10305805</v>
      </c>
      <c r="F287" s="119">
        <v>30112519</v>
      </c>
      <c r="G287" s="119">
        <v>2704005</v>
      </c>
      <c r="H287" s="120" t="str">
        <f>IF(G287="","",VLOOKUP(G287,ARANCEL!$B$5:$D$121,2,FALSE))</f>
        <v>PROVISORIO</v>
      </c>
      <c r="I287" s="121" t="s">
        <v>311</v>
      </c>
      <c r="J287" s="119">
        <v>1</v>
      </c>
      <c r="K287" s="122">
        <f>IF(G287="","",VLOOKUP(G287,ARANCEL!$B$5:$D$121,3,FALSE)*J287)</f>
        <v>3250</v>
      </c>
      <c r="L287" s="1235" t="str">
        <f>IF(E287="","","IMPAGO")</f>
        <v>IMPAGO</v>
      </c>
      <c r="M287" s="1235" t="str">
        <f>IF(L287="IMPAGO","SIN O.C.","")</f>
        <v>SIN O.C.</v>
      </c>
      <c r="N287" s="1235" t="str">
        <f>IF(L287="IMPAGO","SIN FACT.","")</f>
        <v>SIN FACT.</v>
      </c>
    </row>
    <row r="288" spans="1:14" x14ac:dyDescent="0.25">
      <c r="A288" s="119" t="s">
        <v>313</v>
      </c>
      <c r="B288" s="164">
        <v>42012</v>
      </c>
      <c r="C288" s="118" t="s">
        <v>2656</v>
      </c>
      <c r="D288" s="119" t="s">
        <v>2404</v>
      </c>
      <c r="E288" s="162">
        <v>10305805</v>
      </c>
      <c r="F288" s="119">
        <v>30112519</v>
      </c>
      <c r="G288" s="119">
        <v>2704003</v>
      </c>
      <c r="H288" s="120" t="str">
        <f>IF(G288="","",VLOOKUP(G288,ARANCEL!$B$5:$D$121,2,FALSE))</f>
        <v xml:space="preserve">CORONA PERIFERICA CON PERNO MUÑON COLADO </v>
      </c>
      <c r="I288" s="121"/>
      <c r="J288" s="119">
        <v>1</v>
      </c>
      <c r="K288" s="122">
        <f>IF(G288="","",VLOOKUP(G288,ARANCEL!$B$5:$D$121,3,FALSE)*J288)</f>
        <v>32612</v>
      </c>
      <c r="L288" s="1235" t="str">
        <f>IF(E288="","","IMPAGO")</f>
        <v>IMPAGO</v>
      </c>
      <c r="M288" s="1235" t="str">
        <f>IF(L288="IMPAGO","SIN O.C.","")</f>
        <v>SIN O.C.</v>
      </c>
      <c r="N288" s="1235" t="str">
        <f>IF(L288="IMPAGO","SIN FACT.","")</f>
        <v>SIN FACT.</v>
      </c>
    </row>
    <row r="289" spans="1:14" x14ac:dyDescent="0.25">
      <c r="A289" s="119" t="s">
        <v>305</v>
      </c>
      <c r="B289" s="164">
        <v>41859</v>
      </c>
      <c r="C289" s="118" t="s">
        <v>1151</v>
      </c>
      <c r="D289" s="119" t="s">
        <v>2420</v>
      </c>
      <c r="E289" s="162">
        <v>10238218</v>
      </c>
      <c r="F289" s="119">
        <v>27842789</v>
      </c>
      <c r="G289" s="119">
        <v>2704005</v>
      </c>
      <c r="H289" s="120" t="str">
        <f>IF(G289="","",VLOOKUP(G289,ARANCEL!$B$5:$D$121,2,FALSE))</f>
        <v>PROVISORIO</v>
      </c>
      <c r="I289" s="121" t="s">
        <v>312</v>
      </c>
      <c r="J289" s="119">
        <v>1</v>
      </c>
      <c r="K289" s="122">
        <f>IF(G289="","",VLOOKUP(G289,ARANCEL!$B$5:$D$121,3,FALSE)*J289)</f>
        <v>3250</v>
      </c>
      <c r="L289" s="1229" t="s">
        <v>6905</v>
      </c>
      <c r="M289" s="1229">
        <v>4500249737</v>
      </c>
      <c r="N289" s="1229" t="s">
        <v>7142</v>
      </c>
    </row>
    <row r="290" spans="1:14" x14ac:dyDescent="0.25">
      <c r="A290" s="119" t="s">
        <v>305</v>
      </c>
      <c r="B290" s="164">
        <v>41859</v>
      </c>
      <c r="C290" s="118" t="s">
        <v>1151</v>
      </c>
      <c r="D290" s="119" t="s">
        <v>2420</v>
      </c>
      <c r="E290" s="162">
        <v>10238218</v>
      </c>
      <c r="F290" s="119">
        <v>27842789</v>
      </c>
      <c r="G290" s="119">
        <v>2704003</v>
      </c>
      <c r="H290" s="120" t="str">
        <f>IF(G290="","",VLOOKUP(G290,ARANCEL!$B$5:$D$121,2,FALSE))</f>
        <v xml:space="preserve">CORONA PERIFERICA CON PERNO MUÑON COLADO </v>
      </c>
      <c r="I290" s="121" t="s">
        <v>312</v>
      </c>
      <c r="J290" s="119">
        <v>1</v>
      </c>
      <c r="K290" s="122">
        <f>IF(G290="","",VLOOKUP(G290,ARANCEL!$B$5:$D$121,3,FALSE)*J290)</f>
        <v>32612</v>
      </c>
      <c r="L290" s="1229" t="s">
        <v>6905</v>
      </c>
      <c r="M290" s="1229">
        <v>4500249737</v>
      </c>
      <c r="N290" s="1229" t="s">
        <v>7142</v>
      </c>
    </row>
    <row r="291" spans="1:14" x14ac:dyDescent="0.25">
      <c r="A291" s="119" t="s">
        <v>305</v>
      </c>
      <c r="B291" s="164">
        <v>41740</v>
      </c>
      <c r="C291" s="118" t="s">
        <v>3923</v>
      </c>
      <c r="D291" s="119" t="s">
        <v>1174</v>
      </c>
      <c r="E291" s="162">
        <v>10187518</v>
      </c>
      <c r="F291" s="119">
        <v>25329381</v>
      </c>
      <c r="G291" s="119">
        <v>2705003</v>
      </c>
      <c r="H291" s="120" t="str">
        <f>IF(G291="","",VLOOKUP(G291,ARANCEL!$B$5:$D$121,2,FALSE))</f>
        <v>INCRUSTACION ESTETICA (ART-GLASS O CERAMICA)</v>
      </c>
      <c r="I291" s="121" t="s">
        <v>316</v>
      </c>
      <c r="J291" s="119">
        <v>1</v>
      </c>
      <c r="K291" s="122">
        <f>IF(G291="","",VLOOKUP(G291,ARANCEL!$B$5:$D$121,3,FALSE)*J291)</f>
        <v>15676</v>
      </c>
      <c r="L291" s="1229" t="s">
        <v>4612</v>
      </c>
      <c r="M291" s="1229">
        <v>4500230035</v>
      </c>
      <c r="N291" s="1229">
        <v>9214</v>
      </c>
    </row>
    <row r="292" spans="1:14" x14ac:dyDescent="0.25">
      <c r="A292" s="119" t="s">
        <v>305</v>
      </c>
      <c r="B292" s="164">
        <v>41869</v>
      </c>
      <c r="C292" s="118" t="s">
        <v>6538</v>
      </c>
      <c r="D292" s="119" t="s">
        <v>98</v>
      </c>
      <c r="E292" s="162">
        <v>10243754</v>
      </c>
      <c r="F292" s="119">
        <v>27681897</v>
      </c>
      <c r="G292" s="119">
        <v>2705003</v>
      </c>
      <c r="H292" s="120" t="str">
        <f>IF(G292="","",VLOOKUP(G292,ARANCEL!$B$5:$D$121,2,FALSE))</f>
        <v>INCRUSTACION ESTETICA (ART-GLASS O CERAMICA)</v>
      </c>
      <c r="I292" s="121" t="s">
        <v>322</v>
      </c>
      <c r="J292" s="119">
        <v>1</v>
      </c>
      <c r="K292" s="122">
        <f>IF(G292="","",VLOOKUP(G292,ARANCEL!$B$5:$D$121,3,FALSE)*J292)</f>
        <v>15676</v>
      </c>
      <c r="L292" s="1229" t="s">
        <v>6905</v>
      </c>
      <c r="M292" s="1229">
        <v>4500249737</v>
      </c>
      <c r="N292" s="1229" t="s">
        <v>7142</v>
      </c>
    </row>
    <row r="293" spans="1:14" x14ac:dyDescent="0.25">
      <c r="A293" s="119" t="s">
        <v>305</v>
      </c>
      <c r="B293" s="164">
        <v>41815</v>
      </c>
      <c r="C293" s="118" t="s">
        <v>5352</v>
      </c>
      <c r="D293" s="119" t="s">
        <v>98</v>
      </c>
      <c r="E293" s="162">
        <v>10215923</v>
      </c>
      <c r="F293" s="119">
        <v>26553416</v>
      </c>
      <c r="G293" s="119">
        <v>2705003</v>
      </c>
      <c r="H293" s="120" t="str">
        <f>IF(G293="","",VLOOKUP(G293,ARANCEL!$B$5:$D$121,2,FALSE))</f>
        <v>INCRUSTACION ESTETICA (ART-GLASS O CERAMICA)</v>
      </c>
      <c r="I293" s="121" t="s">
        <v>317</v>
      </c>
      <c r="J293" s="119">
        <v>1</v>
      </c>
      <c r="K293" s="122">
        <f>IF(G293="","",VLOOKUP(G293,ARANCEL!$B$5:$D$121,3,FALSE)*J293)</f>
        <v>15676</v>
      </c>
      <c r="L293" s="1229" t="s">
        <v>5742</v>
      </c>
      <c r="M293" s="1229">
        <v>4500241295</v>
      </c>
      <c r="N293" s="1229" t="s">
        <v>5768</v>
      </c>
    </row>
    <row r="294" spans="1:14" x14ac:dyDescent="0.25">
      <c r="A294" s="165" t="s">
        <v>305</v>
      </c>
      <c r="B294" s="164">
        <v>41845</v>
      </c>
      <c r="C294" s="118" t="s">
        <v>2496</v>
      </c>
      <c r="D294" s="119" t="s">
        <v>2404</v>
      </c>
      <c r="E294" s="162">
        <v>10233634</v>
      </c>
      <c r="F294" s="119">
        <v>27459031</v>
      </c>
      <c r="G294" s="119">
        <v>2705003</v>
      </c>
      <c r="H294" s="120" t="str">
        <f>IF(G294="","",VLOOKUP(G294,ARANCEL!$B$5:$D$121,2,FALSE))</f>
        <v>INCRUSTACION ESTETICA (ART-GLASS O CERAMICA)</v>
      </c>
      <c r="I294" s="121" t="s">
        <v>326</v>
      </c>
      <c r="J294" s="119">
        <v>1</v>
      </c>
      <c r="K294" s="122">
        <f>IF(G294="","",VLOOKUP(G294,ARANCEL!$B$5:$D$121,3,FALSE)*J294)</f>
        <v>15676</v>
      </c>
      <c r="L294" s="1229" t="s">
        <v>6017</v>
      </c>
      <c r="M294" s="1229">
        <v>4500245425</v>
      </c>
      <c r="N294" s="1229">
        <v>9807</v>
      </c>
    </row>
    <row r="295" spans="1:14" x14ac:dyDescent="0.25">
      <c r="A295" s="119" t="s">
        <v>305</v>
      </c>
      <c r="B295" s="164">
        <v>41828</v>
      </c>
      <c r="C295" s="118" t="s">
        <v>5930</v>
      </c>
      <c r="D295" s="119" t="s">
        <v>2404</v>
      </c>
      <c r="E295" s="162">
        <v>10221652</v>
      </c>
      <c r="F295" s="119">
        <v>26138301</v>
      </c>
      <c r="G295" s="119">
        <v>2702004</v>
      </c>
      <c r="H295" s="120" t="str">
        <f>IF(G295="","",VLOOKUP(G295,ARANCEL!$B$5:$D$121,2,FALSE))</f>
        <v>LABORATORIO PROTESIS FIJA ATORNILLADA (4 A 6 IMPLANTES)</v>
      </c>
      <c r="I295" s="121" t="s">
        <v>1196</v>
      </c>
      <c r="J295" s="119">
        <v>1</v>
      </c>
      <c r="K295" s="122">
        <f>IF(G295="","",VLOOKUP(G295,ARANCEL!$B$5:$D$121,3,FALSE)*J295)</f>
        <v>151814</v>
      </c>
      <c r="L295" s="1229" t="s">
        <v>6017</v>
      </c>
      <c r="M295" s="1229">
        <v>4500243565</v>
      </c>
      <c r="N295" s="1229">
        <v>9787</v>
      </c>
    </row>
    <row r="296" spans="1:14" x14ac:dyDescent="0.25">
      <c r="A296" s="119" t="s">
        <v>313</v>
      </c>
      <c r="B296" s="164">
        <v>41828</v>
      </c>
      <c r="C296" s="118" t="s">
        <v>5930</v>
      </c>
      <c r="D296" s="119" t="s">
        <v>2404</v>
      </c>
      <c r="E296" s="162">
        <v>10221652</v>
      </c>
      <c r="F296" s="119">
        <v>26138301</v>
      </c>
      <c r="G296" s="119">
        <v>2702005</v>
      </c>
      <c r="H296" s="120" t="str">
        <f>IF(G296="","",VLOOKUP(G296,ARANCEL!$B$5:$D$121,2,FALSE))</f>
        <v xml:space="preserve">LABORATORIO INTERMEDIARIO SOBRE IMPLANTE </v>
      </c>
      <c r="I296" s="121"/>
      <c r="J296" s="119">
        <v>1</v>
      </c>
      <c r="K296" s="122">
        <f>IF(G296="","",VLOOKUP(G296,ARANCEL!$B$5:$D$121,3,FALSE)*J296)</f>
        <v>31889</v>
      </c>
      <c r="L296" s="1229" t="s">
        <v>6017</v>
      </c>
      <c r="M296" s="1229">
        <v>4500243565</v>
      </c>
      <c r="N296" s="1229">
        <v>9787</v>
      </c>
    </row>
    <row r="297" spans="1:14" x14ac:dyDescent="0.25">
      <c r="A297" s="119" t="s">
        <v>305</v>
      </c>
      <c r="B297" s="164">
        <v>41739</v>
      </c>
      <c r="C297" s="118" t="s">
        <v>3918</v>
      </c>
      <c r="D297" s="119" t="s">
        <v>99</v>
      </c>
      <c r="E297" s="162">
        <v>10187409</v>
      </c>
      <c r="F297" s="119">
        <v>25845667</v>
      </c>
      <c r="G297" s="119">
        <v>2704013</v>
      </c>
      <c r="H297" s="120" t="str">
        <f>IF(G297="","",VLOOKUP(G297,ARANCEL!$B$5:$D$121,2,FALSE))</f>
        <v>PROVISORIO (POR PIEZA)</v>
      </c>
      <c r="I297" s="121" t="s">
        <v>1052</v>
      </c>
      <c r="J297" s="119">
        <v>4</v>
      </c>
      <c r="K297" s="122">
        <f>IF(G297="","",VLOOKUP(G297,ARANCEL!$B$5:$D$121,3,FALSE)*J297)</f>
        <v>13000</v>
      </c>
      <c r="L297" s="1229" t="s">
        <v>4612</v>
      </c>
      <c r="M297" s="1229">
        <v>4500230035</v>
      </c>
      <c r="N297" s="1229">
        <v>9214</v>
      </c>
    </row>
    <row r="298" spans="1:14" x14ac:dyDescent="0.25">
      <c r="A298" s="119" t="s">
        <v>305</v>
      </c>
      <c r="B298" s="164">
        <v>41739</v>
      </c>
      <c r="C298" s="118" t="s">
        <v>3918</v>
      </c>
      <c r="D298" s="119" t="s">
        <v>99</v>
      </c>
      <c r="E298" s="162">
        <v>10187409</v>
      </c>
      <c r="F298" s="119">
        <v>25845667</v>
      </c>
      <c r="G298" s="119">
        <v>2704008</v>
      </c>
      <c r="H298" s="120" t="str">
        <f>IF(G298="","",VLOOKUP(G298,ARANCEL!$B$5:$D$121,2,FALSE))</f>
        <v>PILAR, INSERCION O PUNTO DE APOYO CON PERNO MUÑON</v>
      </c>
      <c r="I298" s="121" t="s">
        <v>4222</v>
      </c>
      <c r="J298" s="119">
        <v>2</v>
      </c>
      <c r="K298" s="122">
        <f>IF(G298="","",VLOOKUP(G298,ARANCEL!$B$5:$D$121,3,FALSE)*J298)</f>
        <v>65224</v>
      </c>
      <c r="L298" s="1229" t="s">
        <v>4612</v>
      </c>
      <c r="M298" s="1229">
        <v>4500230035</v>
      </c>
      <c r="N298" s="1229">
        <v>9214</v>
      </c>
    </row>
    <row r="299" spans="1:14" x14ac:dyDescent="0.25">
      <c r="A299" s="119" t="s">
        <v>305</v>
      </c>
      <c r="B299" s="164">
        <v>41739</v>
      </c>
      <c r="C299" s="118" t="s">
        <v>3918</v>
      </c>
      <c r="D299" s="119" t="s">
        <v>99</v>
      </c>
      <c r="E299" s="162">
        <v>10187409</v>
      </c>
      <c r="F299" s="119">
        <v>25845667</v>
      </c>
      <c r="G299" s="119">
        <v>2704012</v>
      </c>
      <c r="H299" s="120" t="str">
        <f>IF(G299="","",VLOOKUP(G299,ARANCEL!$B$5:$D$121,2,FALSE))</f>
        <v xml:space="preserve">INTERMEDIARIO O PONTICO </v>
      </c>
      <c r="I299" s="121" t="s">
        <v>320</v>
      </c>
      <c r="J299" s="119">
        <v>2</v>
      </c>
      <c r="K299" s="122">
        <f>IF(G299="","",VLOOKUP(G299,ARANCEL!$B$5:$D$121,3,FALSE)*J299)</f>
        <v>50244</v>
      </c>
      <c r="L299" s="1229" t="s">
        <v>4612</v>
      </c>
      <c r="M299" s="1229">
        <v>4500230035</v>
      </c>
      <c r="N299" s="1229">
        <v>9214</v>
      </c>
    </row>
    <row r="300" spans="1:14" x14ac:dyDescent="0.25">
      <c r="A300" s="119" t="s">
        <v>305</v>
      </c>
      <c r="B300" s="164">
        <v>41760</v>
      </c>
      <c r="C300" s="118" t="s">
        <v>3918</v>
      </c>
      <c r="D300" s="119" t="s">
        <v>99</v>
      </c>
      <c r="E300" s="162">
        <v>10192244</v>
      </c>
      <c r="F300" s="119">
        <v>26182387</v>
      </c>
      <c r="G300" s="119">
        <v>2704013</v>
      </c>
      <c r="H300" s="120" t="str">
        <f>IF(G300="","",VLOOKUP(G300,ARANCEL!$B$5:$D$121,2,FALSE))</f>
        <v>PROVISORIO (POR PIEZA)</v>
      </c>
      <c r="I300" s="121" t="s">
        <v>1534</v>
      </c>
      <c r="J300" s="119">
        <v>5</v>
      </c>
      <c r="K300" s="122">
        <f>IF(G300="","",VLOOKUP(G300,ARANCEL!$B$5:$D$121,3,FALSE)*J300)</f>
        <v>16250</v>
      </c>
      <c r="L300" s="1229" t="s">
        <v>4612</v>
      </c>
      <c r="M300" s="1229">
        <v>4500230042</v>
      </c>
      <c r="N300" s="1229">
        <v>9217</v>
      </c>
    </row>
    <row r="301" spans="1:14" x14ac:dyDescent="0.25">
      <c r="A301" s="119" t="s">
        <v>305</v>
      </c>
      <c r="B301" s="164">
        <v>41760</v>
      </c>
      <c r="C301" s="118" t="s">
        <v>3918</v>
      </c>
      <c r="D301" s="119" t="s">
        <v>99</v>
      </c>
      <c r="E301" s="162">
        <v>10192244</v>
      </c>
      <c r="F301" s="119">
        <v>26182387</v>
      </c>
      <c r="G301" s="119">
        <v>2704008</v>
      </c>
      <c r="H301" s="120" t="str">
        <f>IF(G301="","",VLOOKUP(G301,ARANCEL!$B$5:$D$121,2,FALSE))</f>
        <v>PILAR, INSERCION O PUNTO DE APOYO CON PERNO MUÑON</v>
      </c>
      <c r="I301" s="121" t="s">
        <v>1974</v>
      </c>
      <c r="J301" s="119">
        <v>3</v>
      </c>
      <c r="K301" s="122">
        <f>IF(G301="","",VLOOKUP(G301,ARANCEL!$B$5:$D$121,3,FALSE)*J301)</f>
        <v>97836</v>
      </c>
      <c r="L301" s="1229" t="s">
        <v>4612</v>
      </c>
      <c r="M301" s="1229">
        <v>4500230042</v>
      </c>
      <c r="N301" s="1229">
        <v>9217</v>
      </c>
    </row>
    <row r="302" spans="1:14" x14ac:dyDescent="0.25">
      <c r="A302" s="119" t="s">
        <v>305</v>
      </c>
      <c r="B302" s="164">
        <v>41760</v>
      </c>
      <c r="C302" s="118" t="s">
        <v>3918</v>
      </c>
      <c r="D302" s="119" t="s">
        <v>99</v>
      </c>
      <c r="E302" s="162">
        <v>10192244</v>
      </c>
      <c r="F302" s="119">
        <v>26182387</v>
      </c>
      <c r="G302" s="119">
        <v>2704012</v>
      </c>
      <c r="H302" s="120" t="str">
        <f>IF(G302="","",VLOOKUP(G302,ARANCEL!$B$5:$D$121,2,FALSE))</f>
        <v xml:space="preserve">INTERMEDIARIO O PONTICO </v>
      </c>
      <c r="I302" s="121" t="s">
        <v>760</v>
      </c>
      <c r="J302" s="119">
        <v>2</v>
      </c>
      <c r="K302" s="122">
        <f>IF(G302="","",VLOOKUP(G302,ARANCEL!$B$5:$D$121,3,FALSE)*J302)</f>
        <v>50244</v>
      </c>
      <c r="L302" s="1229" t="s">
        <v>4612</v>
      </c>
      <c r="M302" s="1229">
        <v>4500230042</v>
      </c>
      <c r="N302" s="1229">
        <v>9217</v>
      </c>
    </row>
    <row r="303" spans="1:14" x14ac:dyDescent="0.25">
      <c r="A303" s="169" t="s">
        <v>313</v>
      </c>
      <c r="B303" s="164">
        <v>41856</v>
      </c>
      <c r="C303" s="1154" t="s">
        <v>7119</v>
      </c>
      <c r="D303" s="1155" t="s">
        <v>99</v>
      </c>
      <c r="E303" s="1157">
        <v>10235704</v>
      </c>
      <c r="F303" s="1157">
        <v>26954378</v>
      </c>
      <c r="G303" s="1157">
        <v>2704003</v>
      </c>
      <c r="H303" s="120" t="str">
        <f>IF(G303="","",VLOOKUP(G303,ARANCEL!$B$5:$D$121,2,FALSE))</f>
        <v xml:space="preserve">CORONA PERIFERICA CON PERNO MUÑON COLADO </v>
      </c>
      <c r="I303" s="121"/>
      <c r="J303" s="119">
        <v>1</v>
      </c>
      <c r="K303" s="122">
        <f>IF(G303="","",VLOOKUP(G303,ARANCEL!$B$5:$D$121,3,FALSE)*J303)</f>
        <v>32612</v>
      </c>
      <c r="L303" s="1229" t="s">
        <v>6905</v>
      </c>
      <c r="M303" s="1229">
        <v>4500249737</v>
      </c>
      <c r="N303" s="1229" t="s">
        <v>7142</v>
      </c>
    </row>
    <row r="304" spans="1:14" x14ac:dyDescent="0.25">
      <c r="A304" s="169" t="s">
        <v>313</v>
      </c>
      <c r="B304" s="164">
        <v>41856</v>
      </c>
      <c r="C304" s="1154" t="s">
        <v>7119</v>
      </c>
      <c r="D304" s="1155" t="s">
        <v>99</v>
      </c>
      <c r="E304" s="1157">
        <v>10235704</v>
      </c>
      <c r="F304" s="1157">
        <v>26954378</v>
      </c>
      <c r="G304" s="1157">
        <v>2704005</v>
      </c>
      <c r="H304" s="120" t="str">
        <f>IF(G304="","",VLOOKUP(G304,ARANCEL!$B$5:$D$121,2,FALSE))</f>
        <v>PROVISORIO</v>
      </c>
      <c r="I304" s="121"/>
      <c r="J304" s="119">
        <v>1</v>
      </c>
      <c r="K304" s="122">
        <f>IF(G304="","",VLOOKUP(G304,ARANCEL!$B$5:$D$121,3,FALSE)*J304)</f>
        <v>3250</v>
      </c>
      <c r="L304" s="1229" t="s">
        <v>6905</v>
      </c>
      <c r="M304" s="1229">
        <v>4500249737</v>
      </c>
      <c r="N304" s="1229" t="s">
        <v>7142</v>
      </c>
    </row>
    <row r="305" spans="1:14" x14ac:dyDescent="0.25">
      <c r="A305" s="169" t="s">
        <v>313</v>
      </c>
      <c r="B305" s="164">
        <v>41883</v>
      </c>
      <c r="C305" s="118" t="s">
        <v>2495</v>
      </c>
      <c r="D305" s="119" t="s">
        <v>1446</v>
      </c>
      <c r="E305" s="162">
        <v>10250750</v>
      </c>
      <c r="F305" s="119">
        <v>22941890</v>
      </c>
      <c r="G305" s="119">
        <v>2704005</v>
      </c>
      <c r="H305" s="120" t="str">
        <f>IF(G305="","",VLOOKUP(G305,ARANCEL!$B$5:$D$121,2,FALSE))</f>
        <v>PROVISORIO</v>
      </c>
      <c r="I305" s="121" t="s">
        <v>322</v>
      </c>
      <c r="J305" s="119">
        <v>1</v>
      </c>
      <c r="K305" s="122">
        <f>IF(G305="","",VLOOKUP(G305,ARANCEL!$B$5:$D$121,3,FALSE)*J305)</f>
        <v>3250</v>
      </c>
      <c r="L305" s="1229" t="s">
        <v>6905</v>
      </c>
      <c r="M305" s="1229">
        <v>4500251093</v>
      </c>
      <c r="N305" s="1229" t="s">
        <v>7132</v>
      </c>
    </row>
    <row r="306" spans="1:14" x14ac:dyDescent="0.25">
      <c r="A306" s="119" t="s">
        <v>305</v>
      </c>
      <c r="B306" s="164">
        <v>41883</v>
      </c>
      <c r="C306" s="118" t="s">
        <v>2495</v>
      </c>
      <c r="D306" s="119" t="s">
        <v>1446</v>
      </c>
      <c r="E306" s="162">
        <v>10250750</v>
      </c>
      <c r="F306" s="119">
        <v>22941890</v>
      </c>
      <c r="G306" s="119">
        <v>2704002</v>
      </c>
      <c r="H306" s="120" t="str">
        <f>IF(G306="","",VLOOKUP(G306,ARANCEL!$B$5:$D$121,2,FALSE))</f>
        <v xml:space="preserve">CORONA PERIFERICA </v>
      </c>
      <c r="I306" s="121" t="s">
        <v>322</v>
      </c>
      <c r="J306" s="119">
        <v>1</v>
      </c>
      <c r="K306" s="122">
        <f>IF(G306="","",VLOOKUP(G306,ARANCEL!$B$5:$D$121,3,FALSE)*J306)</f>
        <v>25865</v>
      </c>
      <c r="L306" s="1229" t="s">
        <v>6905</v>
      </c>
      <c r="M306" s="1229">
        <v>4500251093</v>
      </c>
      <c r="N306" s="1229" t="s">
        <v>7132</v>
      </c>
    </row>
    <row r="307" spans="1:14" x14ac:dyDescent="0.25">
      <c r="A307" s="119" t="s">
        <v>305</v>
      </c>
      <c r="B307" s="164">
        <v>41743</v>
      </c>
      <c r="C307" s="118" t="s">
        <v>3920</v>
      </c>
      <c r="D307" s="119" t="s">
        <v>71</v>
      </c>
      <c r="E307" s="162">
        <v>10188133</v>
      </c>
      <c r="F307" s="119">
        <v>22696381</v>
      </c>
      <c r="G307" s="119">
        <v>2707001</v>
      </c>
      <c r="H307" s="120" t="str">
        <f>IF(G307="","",VLOOKUP(G307,ARANCEL!$B$5:$D$121,2,FALSE))</f>
        <v xml:space="preserve">PLANO DE RELAJACION </v>
      </c>
      <c r="I307" s="121" t="s">
        <v>306</v>
      </c>
      <c r="J307" s="119">
        <v>1</v>
      </c>
      <c r="K307" s="122">
        <f>IF(G307="","",VLOOKUP(G307,ARANCEL!$B$5:$D$121,3,FALSE)*J307)</f>
        <v>9221</v>
      </c>
      <c r="L307" s="1229" t="s">
        <v>4612</v>
      </c>
      <c r="M307" s="1229">
        <v>4500230035</v>
      </c>
      <c r="N307" s="1229">
        <v>9214</v>
      </c>
    </row>
    <row r="308" spans="1:14" x14ac:dyDescent="0.25">
      <c r="A308" s="119" t="s">
        <v>305</v>
      </c>
      <c r="B308" s="164">
        <v>41758</v>
      </c>
      <c r="C308" s="118" t="s">
        <v>4214</v>
      </c>
      <c r="D308" s="119" t="s">
        <v>99</v>
      </c>
      <c r="E308" s="162">
        <v>10191549</v>
      </c>
      <c r="F308" s="119">
        <v>26087950</v>
      </c>
      <c r="G308" s="119">
        <v>2704005</v>
      </c>
      <c r="H308" s="120" t="str">
        <f>IF(G308="","",VLOOKUP(G308,ARANCEL!$B$5:$D$121,2,FALSE))</f>
        <v>PROVISORIO</v>
      </c>
      <c r="I308" s="121" t="s">
        <v>317</v>
      </c>
      <c r="J308" s="119">
        <v>1</v>
      </c>
      <c r="K308" s="122">
        <f>IF(G308="","",VLOOKUP(G308,ARANCEL!$B$5:$D$121,3,FALSE)*J308)</f>
        <v>3250</v>
      </c>
      <c r="L308" s="1229" t="s">
        <v>4612</v>
      </c>
      <c r="M308" s="1229">
        <v>4500230036</v>
      </c>
      <c r="N308" s="1229">
        <v>9215</v>
      </c>
    </row>
    <row r="309" spans="1:14" x14ac:dyDescent="0.25">
      <c r="A309" s="119" t="s">
        <v>305</v>
      </c>
      <c r="B309" s="164">
        <v>41758</v>
      </c>
      <c r="C309" s="118" t="s">
        <v>4214</v>
      </c>
      <c r="D309" s="119" t="s">
        <v>99</v>
      </c>
      <c r="E309" s="162">
        <v>10191549</v>
      </c>
      <c r="F309" s="119">
        <v>26087950</v>
      </c>
      <c r="G309" s="119">
        <v>2704003</v>
      </c>
      <c r="H309" s="120" t="str">
        <f>IF(G309="","",VLOOKUP(G309,ARANCEL!$B$5:$D$121,2,FALSE))</f>
        <v xml:space="preserve">CORONA PERIFERICA CON PERNO MUÑON COLADO </v>
      </c>
      <c r="I309" s="121" t="s">
        <v>317</v>
      </c>
      <c r="J309" s="119">
        <v>1</v>
      </c>
      <c r="K309" s="122">
        <f>IF(G309="","",VLOOKUP(G309,ARANCEL!$B$5:$D$121,3,FALSE)*J309)</f>
        <v>32612</v>
      </c>
      <c r="L309" s="1235" t="str">
        <f>IF(E309="","","IMPAGO")</f>
        <v>IMPAGO</v>
      </c>
      <c r="M309" s="1235" t="str">
        <f>IF(L309="IMPAGO","SIN O.C.","")</f>
        <v>SIN O.C.</v>
      </c>
      <c r="N309" s="1235" t="str">
        <f>IF(L309="IMPAGO","SIN FACT.","")</f>
        <v>SIN FACT.</v>
      </c>
    </row>
    <row r="310" spans="1:14" x14ac:dyDescent="0.25">
      <c r="A310" s="119" t="s">
        <v>305</v>
      </c>
      <c r="B310" s="164">
        <v>41779</v>
      </c>
      <c r="C310" s="118" t="s">
        <v>4582</v>
      </c>
      <c r="D310" s="119" t="s">
        <v>101</v>
      </c>
      <c r="E310" s="162">
        <v>10198830</v>
      </c>
      <c r="F310" s="119">
        <v>26367678</v>
      </c>
      <c r="G310" s="119">
        <v>2707001</v>
      </c>
      <c r="H310" s="120" t="str">
        <f>IF(G310="","",VLOOKUP(G310,ARANCEL!$B$5:$D$121,2,FALSE))</f>
        <v xml:space="preserve">PLANO DE RELAJACION </v>
      </c>
      <c r="I310" s="121" t="s">
        <v>306</v>
      </c>
      <c r="J310" s="119">
        <v>1</v>
      </c>
      <c r="K310" s="122">
        <f>IF(G310="","",VLOOKUP(G310,ARANCEL!$B$5:$D$121,3,FALSE)*J310)</f>
        <v>9221</v>
      </c>
      <c r="L310" s="1229" t="s">
        <v>6017</v>
      </c>
      <c r="M310" s="1229">
        <v>4500243565</v>
      </c>
      <c r="N310" s="1229">
        <v>9787</v>
      </c>
    </row>
    <row r="311" spans="1:14" x14ac:dyDescent="0.25">
      <c r="A311" s="119" t="s">
        <v>305</v>
      </c>
      <c r="B311" s="164">
        <v>41719</v>
      </c>
      <c r="C311" s="118" t="s">
        <v>3491</v>
      </c>
      <c r="D311" s="119" t="s">
        <v>1174</v>
      </c>
      <c r="E311" s="162">
        <v>10182494</v>
      </c>
      <c r="F311" s="119">
        <v>24758218</v>
      </c>
      <c r="G311" s="119">
        <v>2705003</v>
      </c>
      <c r="H311" s="120" t="str">
        <f>IF(G311="","",VLOOKUP(G311,ARANCEL!$B$5:$D$121,2,FALSE))</f>
        <v>INCRUSTACION ESTETICA (ART-GLASS O CERAMICA)</v>
      </c>
      <c r="I311" s="121" t="s">
        <v>324</v>
      </c>
      <c r="J311" s="119">
        <v>1</v>
      </c>
      <c r="K311" s="122">
        <f>IF(G311="","",VLOOKUP(G311,ARANCEL!$B$5:$D$121,3,FALSE)*J311)</f>
        <v>15676</v>
      </c>
      <c r="L311" s="1229" t="s">
        <v>3058</v>
      </c>
      <c r="M311" s="1229">
        <v>4500225652</v>
      </c>
      <c r="N311" s="1229">
        <v>8938</v>
      </c>
    </row>
    <row r="312" spans="1:14" x14ac:dyDescent="0.25">
      <c r="A312" s="119" t="s">
        <v>305</v>
      </c>
      <c r="B312" s="164">
        <v>41719</v>
      </c>
      <c r="C312" s="118" t="s">
        <v>3491</v>
      </c>
      <c r="D312" s="119" t="s">
        <v>1174</v>
      </c>
      <c r="E312" s="162">
        <v>10182494</v>
      </c>
      <c r="F312" s="119">
        <v>24758218</v>
      </c>
      <c r="G312" s="119">
        <v>2704005</v>
      </c>
      <c r="H312" s="120" t="str">
        <f>IF(G312="","",VLOOKUP(G312,ARANCEL!$B$5:$D$121,2,FALSE))</f>
        <v>PROVISORIO</v>
      </c>
      <c r="I312" s="121" t="s">
        <v>308</v>
      </c>
      <c r="J312" s="119">
        <v>1</v>
      </c>
      <c r="K312" s="122">
        <f>IF(G312="","",VLOOKUP(G312,ARANCEL!$B$5:$D$121,3,FALSE)*J312)</f>
        <v>3250</v>
      </c>
      <c r="L312" s="1229" t="s">
        <v>3058</v>
      </c>
      <c r="M312" s="1229">
        <v>4500225650</v>
      </c>
      <c r="N312" s="1229">
        <v>8936</v>
      </c>
    </row>
    <row r="313" spans="1:14" x14ac:dyDescent="0.25">
      <c r="A313" s="119" t="s">
        <v>305</v>
      </c>
      <c r="B313" s="164">
        <v>41719</v>
      </c>
      <c r="C313" s="118" t="s">
        <v>3491</v>
      </c>
      <c r="D313" s="119" t="s">
        <v>1174</v>
      </c>
      <c r="E313" s="162">
        <v>10182494</v>
      </c>
      <c r="F313" s="119">
        <v>24758218</v>
      </c>
      <c r="G313" s="119">
        <v>2704003</v>
      </c>
      <c r="H313" s="120" t="str">
        <f>IF(G313="","",VLOOKUP(G313,ARANCEL!$B$5:$D$121,2,FALSE))</f>
        <v xml:space="preserve">CORONA PERIFERICA CON PERNO MUÑON COLADO </v>
      </c>
      <c r="I313" s="121" t="s">
        <v>308</v>
      </c>
      <c r="J313" s="119">
        <v>1</v>
      </c>
      <c r="K313" s="122">
        <f>IF(G313="","",VLOOKUP(G313,ARANCEL!$B$5:$D$121,3,FALSE)*J313)</f>
        <v>32612</v>
      </c>
      <c r="L313" s="1229" t="s">
        <v>3058</v>
      </c>
      <c r="M313" s="1229">
        <v>4500225649</v>
      </c>
      <c r="N313" s="1229">
        <v>8934</v>
      </c>
    </row>
    <row r="314" spans="1:14" x14ac:dyDescent="0.25">
      <c r="A314" s="119" t="s">
        <v>305</v>
      </c>
      <c r="B314" s="164">
        <v>41899</v>
      </c>
      <c r="C314" s="118" t="s">
        <v>1792</v>
      </c>
      <c r="D314" s="119" t="s">
        <v>99</v>
      </c>
      <c r="E314" s="162">
        <v>10257140</v>
      </c>
      <c r="F314" s="119">
        <v>28600904</v>
      </c>
      <c r="G314" s="119">
        <v>2704005</v>
      </c>
      <c r="H314" s="120" t="str">
        <f>IF(G314="","",VLOOKUP(G314,ARANCEL!$B$5:$D$121,2,FALSE))</f>
        <v>PROVISORIO</v>
      </c>
      <c r="I314" s="121" t="s">
        <v>308</v>
      </c>
      <c r="J314" s="119">
        <v>1</v>
      </c>
      <c r="K314" s="122">
        <f>IF(G314="","",VLOOKUP(G314,ARANCEL!$B$5:$D$121,3,FALSE)*J314)</f>
        <v>3250</v>
      </c>
      <c r="L314" s="1229" t="s">
        <v>7548</v>
      </c>
      <c r="M314" s="1229">
        <v>4500254577</v>
      </c>
      <c r="N314" s="1229" t="s">
        <v>7557</v>
      </c>
    </row>
    <row r="315" spans="1:14" x14ac:dyDescent="0.25">
      <c r="A315" s="119" t="s">
        <v>305</v>
      </c>
      <c r="B315" s="164">
        <v>41899</v>
      </c>
      <c r="C315" s="118" t="s">
        <v>1792</v>
      </c>
      <c r="D315" s="119" t="s">
        <v>99</v>
      </c>
      <c r="E315" s="162">
        <v>10257140</v>
      </c>
      <c r="F315" s="119">
        <v>28600904</v>
      </c>
      <c r="G315" s="119">
        <v>2704003</v>
      </c>
      <c r="H315" s="120" t="str">
        <f>IF(G315="","",VLOOKUP(G315,ARANCEL!$B$5:$D$121,2,FALSE))</f>
        <v xml:space="preserve">CORONA PERIFERICA CON PERNO MUÑON COLADO </v>
      </c>
      <c r="I315" s="121" t="s">
        <v>308</v>
      </c>
      <c r="J315" s="119">
        <v>1</v>
      </c>
      <c r="K315" s="122">
        <f>IF(G315="","",VLOOKUP(G315,ARANCEL!$B$5:$D$121,3,FALSE)*J315)</f>
        <v>32612</v>
      </c>
      <c r="L315" s="1229" t="s">
        <v>7548</v>
      </c>
      <c r="M315" s="1229">
        <v>4500254577</v>
      </c>
      <c r="N315" s="1229" t="s">
        <v>7557</v>
      </c>
    </row>
    <row r="316" spans="1:14" x14ac:dyDescent="0.25">
      <c r="A316" s="119" t="s">
        <v>305</v>
      </c>
      <c r="B316" s="164">
        <v>41653</v>
      </c>
      <c r="C316" s="118" t="s">
        <v>2493</v>
      </c>
      <c r="D316" s="119" t="s">
        <v>101</v>
      </c>
      <c r="E316" s="162">
        <v>10169043</v>
      </c>
      <c r="F316" s="119">
        <v>24579266</v>
      </c>
      <c r="G316" s="119">
        <v>2707001</v>
      </c>
      <c r="H316" s="120" t="str">
        <f>IF(G316="","",VLOOKUP(G316,ARANCEL!$B$5:$D$121,2,FALSE))</f>
        <v xml:space="preserve">PLANO DE RELAJACION </v>
      </c>
      <c r="I316" s="121" t="s">
        <v>331</v>
      </c>
      <c r="J316" s="119">
        <v>1</v>
      </c>
      <c r="K316" s="122">
        <f>IF(G316="","",VLOOKUP(G316,ARANCEL!$B$5:$D$121,3,FALSE)*J316)</f>
        <v>9221</v>
      </c>
      <c r="L316" s="1229" t="s">
        <v>2842</v>
      </c>
      <c r="M316" s="1229">
        <v>4500216206</v>
      </c>
      <c r="N316" s="1229">
        <v>8391</v>
      </c>
    </row>
    <row r="317" spans="1:14" x14ac:dyDescent="0.25">
      <c r="A317" s="119" t="s">
        <v>305</v>
      </c>
      <c r="B317" s="164">
        <v>41664</v>
      </c>
      <c r="C317" s="118" t="s">
        <v>2412</v>
      </c>
      <c r="D317" s="119" t="s">
        <v>99</v>
      </c>
      <c r="E317" s="162">
        <v>10170232</v>
      </c>
      <c r="F317" s="119">
        <v>24704817</v>
      </c>
      <c r="G317" s="119">
        <v>2704013</v>
      </c>
      <c r="H317" s="120" t="str">
        <f>IF(G317="","",VLOOKUP(G317,ARANCEL!$B$5:$D$121,2,FALSE))</f>
        <v>PROVISORIO (POR PIEZA)</v>
      </c>
      <c r="I317" s="121" t="s">
        <v>308</v>
      </c>
      <c r="J317" s="119">
        <v>1</v>
      </c>
      <c r="K317" s="122">
        <f>IF(G317="","",VLOOKUP(G317,ARANCEL!$B$5:$D$121,3,FALSE)*J317)</f>
        <v>3250</v>
      </c>
      <c r="L317" s="1229" t="s">
        <v>2842</v>
      </c>
      <c r="M317" s="1229">
        <v>4500216211</v>
      </c>
      <c r="N317" s="1229">
        <v>8393</v>
      </c>
    </row>
    <row r="318" spans="1:14" x14ac:dyDescent="0.25">
      <c r="A318" s="119" t="s">
        <v>305</v>
      </c>
      <c r="B318" s="164">
        <v>41664</v>
      </c>
      <c r="C318" s="118" t="s">
        <v>2412</v>
      </c>
      <c r="D318" s="119" t="s">
        <v>99</v>
      </c>
      <c r="E318" s="162">
        <v>10170232</v>
      </c>
      <c r="F318" s="119">
        <v>24704817</v>
      </c>
      <c r="G318" s="119">
        <v>2704003</v>
      </c>
      <c r="H318" s="120" t="str">
        <f>IF(G318="","",VLOOKUP(G318,ARANCEL!$B$5:$D$121,2,FALSE))</f>
        <v xml:space="preserve">CORONA PERIFERICA CON PERNO MUÑON COLADO </v>
      </c>
      <c r="I318" s="121" t="s">
        <v>308</v>
      </c>
      <c r="J318" s="119">
        <v>1</v>
      </c>
      <c r="K318" s="122">
        <f>IF(G318="","",VLOOKUP(G318,ARANCEL!$B$5:$D$121,3,FALSE)*J318)</f>
        <v>32612</v>
      </c>
      <c r="L318" s="1229" t="s">
        <v>2842</v>
      </c>
      <c r="M318" s="1229">
        <v>4500216211</v>
      </c>
      <c r="N318" s="1229">
        <v>8393</v>
      </c>
    </row>
    <row r="319" spans="1:14" x14ac:dyDescent="0.25">
      <c r="A319" s="119" t="s">
        <v>606</v>
      </c>
      <c r="B319" s="768">
        <v>41871</v>
      </c>
      <c r="C319" s="118" t="s">
        <v>6986</v>
      </c>
      <c r="D319" s="119" t="s">
        <v>1174</v>
      </c>
      <c r="E319" s="162">
        <v>10258440</v>
      </c>
      <c r="F319" s="119">
        <v>21363038</v>
      </c>
      <c r="G319" s="119">
        <v>2704027</v>
      </c>
      <c r="H319" s="120" t="str">
        <f>IF(G319="","",VLOOKUP(G319,ARANCEL!$B$5:$D$121,2,FALSE))</f>
        <v>PROTESIS VALPLAST UNILATERAL (HASTA 2 PIEZAS)</v>
      </c>
      <c r="I319" s="121" t="s">
        <v>6987</v>
      </c>
      <c r="J319" s="119">
        <v>1</v>
      </c>
      <c r="K319" s="122">
        <f>IF(G319="","",VLOOKUP(G319,ARANCEL!$B$5:$D$121,3,FALSE)*J319)</f>
        <v>22491</v>
      </c>
      <c r="L319" s="1229" t="s">
        <v>7548</v>
      </c>
      <c r="M319" s="1229">
        <v>4500254577</v>
      </c>
      <c r="N319" s="1229" t="s">
        <v>7557</v>
      </c>
    </row>
    <row r="320" spans="1:14" x14ac:dyDescent="0.25">
      <c r="A320" s="119" t="s">
        <v>305</v>
      </c>
      <c r="B320" s="164">
        <v>41922</v>
      </c>
      <c r="C320" s="118" t="s">
        <v>7547</v>
      </c>
      <c r="D320" s="119" t="s">
        <v>99</v>
      </c>
      <c r="E320" s="162">
        <v>10261614</v>
      </c>
      <c r="F320" s="119">
        <v>28357542</v>
      </c>
      <c r="G320" s="119">
        <v>2704005</v>
      </c>
      <c r="H320" s="120" t="str">
        <f>IF(G320="","",VLOOKUP(G320,ARANCEL!$B$5:$D$121,2,FALSE))</f>
        <v>PROVISORIO</v>
      </c>
      <c r="I320" s="121" t="s">
        <v>337</v>
      </c>
      <c r="J320" s="119">
        <v>1</v>
      </c>
      <c r="K320" s="122">
        <f>IF(G320="","",VLOOKUP(G320,ARANCEL!$B$5:$D$121,3,FALSE)*J320)</f>
        <v>3250</v>
      </c>
      <c r="L320" s="1229" t="s">
        <v>8279</v>
      </c>
      <c r="M320" s="1229">
        <v>4500259723</v>
      </c>
      <c r="N320" s="1229" t="s">
        <v>8265</v>
      </c>
    </row>
    <row r="321" spans="1:14" x14ac:dyDescent="0.25">
      <c r="A321" s="119" t="s">
        <v>305</v>
      </c>
      <c r="B321" s="164">
        <v>41922</v>
      </c>
      <c r="C321" s="118" t="s">
        <v>7547</v>
      </c>
      <c r="D321" s="119" t="s">
        <v>99</v>
      </c>
      <c r="E321" s="162">
        <v>10261614</v>
      </c>
      <c r="F321" s="119">
        <v>28357542</v>
      </c>
      <c r="G321" s="119">
        <v>2704003</v>
      </c>
      <c r="H321" s="120" t="str">
        <f>IF(G321="","",VLOOKUP(G321,ARANCEL!$B$5:$D$121,2,FALSE))</f>
        <v xml:space="preserve">CORONA PERIFERICA CON PERNO MUÑON COLADO </v>
      </c>
      <c r="I321" s="121" t="s">
        <v>337</v>
      </c>
      <c r="J321" s="119">
        <v>1</v>
      </c>
      <c r="K321" s="122">
        <f>IF(G321="","",VLOOKUP(G321,ARANCEL!$B$5:$D$121,3,FALSE)*J321)</f>
        <v>32612</v>
      </c>
      <c r="L321" s="1229" t="s">
        <v>8279</v>
      </c>
      <c r="M321" s="1229">
        <v>4500259723</v>
      </c>
      <c r="N321" s="1229" t="s">
        <v>8265</v>
      </c>
    </row>
    <row r="322" spans="1:14" x14ac:dyDescent="0.25">
      <c r="A322" s="119" t="s">
        <v>305</v>
      </c>
      <c r="B322" s="164">
        <v>41655</v>
      </c>
      <c r="C322" s="118" t="s">
        <v>2492</v>
      </c>
      <c r="D322" s="119" t="s">
        <v>2420</v>
      </c>
      <c r="E322" s="162">
        <v>10169433</v>
      </c>
      <c r="F322" s="119">
        <v>24537425</v>
      </c>
      <c r="G322" s="119">
        <v>2704005</v>
      </c>
      <c r="H322" s="120" t="str">
        <f>IF(G322="","",VLOOKUP(G322,ARANCEL!$B$5:$D$121,2,FALSE))</f>
        <v>PROVISORIO</v>
      </c>
      <c r="I322" s="121" t="s">
        <v>1368</v>
      </c>
      <c r="J322" s="119">
        <v>3</v>
      </c>
      <c r="K322" s="122">
        <f>IF(G322="","",VLOOKUP(G322,ARANCEL!$B$5:$D$121,3,FALSE)*J322)</f>
        <v>9750</v>
      </c>
      <c r="L322" s="1229" t="s">
        <v>2842</v>
      </c>
      <c r="M322" s="1229">
        <v>4500216210</v>
      </c>
      <c r="N322" s="1229">
        <v>8392</v>
      </c>
    </row>
    <row r="323" spans="1:14" x14ac:dyDescent="0.25">
      <c r="A323" s="119" t="s">
        <v>606</v>
      </c>
      <c r="B323" s="164">
        <v>41655</v>
      </c>
      <c r="C323" s="118" t="s">
        <v>2492</v>
      </c>
      <c r="D323" s="119" t="s">
        <v>2420</v>
      </c>
      <c r="E323" s="162">
        <v>10169433</v>
      </c>
      <c r="F323" s="119">
        <v>24537425</v>
      </c>
      <c r="G323" s="119">
        <v>2704003</v>
      </c>
      <c r="H323" s="120" t="str">
        <f>IF(G323="","",VLOOKUP(G323,ARANCEL!$B$5:$D$121,2,FALSE))</f>
        <v xml:space="preserve">CORONA PERIFERICA CON PERNO MUÑON COLADO </v>
      </c>
      <c r="I323" s="121" t="s">
        <v>2900</v>
      </c>
      <c r="J323" s="119">
        <v>3</v>
      </c>
      <c r="K323" s="122">
        <f>IF(G323="","",VLOOKUP(G323,ARANCEL!$B$5:$D$121,3,FALSE)*J323)</f>
        <v>97836</v>
      </c>
      <c r="L323" s="1229" t="s">
        <v>2842</v>
      </c>
      <c r="M323" s="1229">
        <v>4500216210</v>
      </c>
      <c r="N323" s="1229">
        <v>8392</v>
      </c>
    </row>
    <row r="324" spans="1:14" x14ac:dyDescent="0.25">
      <c r="A324" s="119" t="s">
        <v>305</v>
      </c>
      <c r="B324" s="164">
        <v>41858</v>
      </c>
      <c r="C324" s="118" t="s">
        <v>2074</v>
      </c>
      <c r="D324" s="119" t="s">
        <v>99</v>
      </c>
      <c r="E324" s="162">
        <v>10238217</v>
      </c>
      <c r="F324" s="119">
        <v>27519888</v>
      </c>
      <c r="G324" s="119">
        <v>2704005</v>
      </c>
      <c r="H324" s="120" t="str">
        <f>IF(G324="","",VLOOKUP(G324,ARANCEL!$B$5:$D$121,2,FALSE))</f>
        <v>PROVISORIO</v>
      </c>
      <c r="I324" s="121" t="s">
        <v>324</v>
      </c>
      <c r="J324" s="119">
        <v>1</v>
      </c>
      <c r="K324" s="122">
        <f>IF(G324="","",VLOOKUP(G324,ARANCEL!$B$5:$D$121,3,FALSE)*J324)</f>
        <v>3250</v>
      </c>
      <c r="L324" s="1229" t="s">
        <v>6905</v>
      </c>
      <c r="M324" s="1229">
        <v>4500249737</v>
      </c>
      <c r="N324" s="1229" t="s">
        <v>7142</v>
      </c>
    </row>
    <row r="325" spans="1:14" x14ac:dyDescent="0.25">
      <c r="A325" s="119" t="s">
        <v>305</v>
      </c>
      <c r="B325" s="164">
        <v>41858</v>
      </c>
      <c r="C325" s="118" t="s">
        <v>2074</v>
      </c>
      <c r="D325" s="119" t="s">
        <v>99</v>
      </c>
      <c r="E325" s="162">
        <v>10238217</v>
      </c>
      <c r="F325" s="119">
        <v>27519888</v>
      </c>
      <c r="G325" s="119">
        <v>2704003</v>
      </c>
      <c r="H325" s="120" t="str">
        <f>IF(G325="","",VLOOKUP(G325,ARANCEL!$B$5:$D$121,2,FALSE))</f>
        <v xml:space="preserve">CORONA PERIFERICA CON PERNO MUÑON COLADO </v>
      </c>
      <c r="I325" s="121" t="s">
        <v>324</v>
      </c>
      <c r="J325" s="119">
        <v>1</v>
      </c>
      <c r="K325" s="122">
        <f>IF(G325="","",VLOOKUP(G325,ARANCEL!$B$5:$D$121,3,FALSE)*J325)</f>
        <v>32612</v>
      </c>
      <c r="L325" s="1229" t="s">
        <v>6905</v>
      </c>
      <c r="M325" s="1229">
        <v>4500249737</v>
      </c>
      <c r="N325" s="1229" t="s">
        <v>7142</v>
      </c>
    </row>
    <row r="326" spans="1:14" x14ac:dyDescent="0.25">
      <c r="A326" s="119" t="s">
        <v>305</v>
      </c>
      <c r="B326" s="164">
        <v>41779</v>
      </c>
      <c r="C326" s="118" t="s">
        <v>4012</v>
      </c>
      <c r="D326" s="119" t="s">
        <v>101</v>
      </c>
      <c r="E326" s="162">
        <v>10189011</v>
      </c>
      <c r="F326" s="119">
        <v>25872016</v>
      </c>
      <c r="G326" s="119">
        <v>2704005</v>
      </c>
      <c r="H326" s="120" t="str">
        <f>IF(G326="","",VLOOKUP(G326,ARANCEL!$B$5:$D$121,2,FALSE))</f>
        <v>PROVISORIO</v>
      </c>
      <c r="I326" s="121" t="s">
        <v>335</v>
      </c>
      <c r="J326" s="119">
        <v>1</v>
      </c>
      <c r="K326" s="122">
        <f>IF(G326="","",VLOOKUP(G326,ARANCEL!$B$5:$D$121,3,FALSE)*J326)</f>
        <v>3250</v>
      </c>
      <c r="L326" s="1229" t="s">
        <v>5292</v>
      </c>
      <c r="M326" s="1229">
        <v>4500235464</v>
      </c>
      <c r="N326" s="1229">
        <v>9396</v>
      </c>
    </row>
    <row r="327" spans="1:14" x14ac:dyDescent="0.25">
      <c r="A327" s="119" t="s">
        <v>305</v>
      </c>
      <c r="B327" s="164">
        <v>41779</v>
      </c>
      <c r="C327" s="118" t="s">
        <v>4012</v>
      </c>
      <c r="D327" s="119" t="s">
        <v>101</v>
      </c>
      <c r="E327" s="162">
        <v>10189011</v>
      </c>
      <c r="F327" s="119">
        <v>25872016</v>
      </c>
      <c r="G327" s="119">
        <v>2704003</v>
      </c>
      <c r="H327" s="120" t="str">
        <f>IF(G327="","",VLOOKUP(G327,ARANCEL!$B$5:$D$121,2,FALSE))</f>
        <v xml:space="preserve">CORONA PERIFERICA CON PERNO MUÑON COLADO </v>
      </c>
      <c r="I327" s="121" t="s">
        <v>335</v>
      </c>
      <c r="J327" s="119">
        <v>1</v>
      </c>
      <c r="K327" s="122">
        <f>IF(G327="","",VLOOKUP(G327,ARANCEL!$B$5:$D$121,3,FALSE)*J327)</f>
        <v>32612</v>
      </c>
      <c r="L327" s="1229" t="s">
        <v>5292</v>
      </c>
      <c r="M327" s="1229">
        <v>4500235464</v>
      </c>
      <c r="N327" s="1229">
        <v>9396</v>
      </c>
    </row>
    <row r="328" spans="1:14" x14ac:dyDescent="0.25">
      <c r="A328" s="119" t="s">
        <v>305</v>
      </c>
      <c r="B328" s="164">
        <v>41802</v>
      </c>
      <c r="C328" s="118" t="s">
        <v>5130</v>
      </c>
      <c r="D328" s="119" t="s">
        <v>99</v>
      </c>
      <c r="E328" s="162">
        <v>10208953</v>
      </c>
      <c r="F328" s="119">
        <v>26868158</v>
      </c>
      <c r="G328" s="119">
        <v>2704005</v>
      </c>
      <c r="H328" s="120" t="str">
        <f>IF(G328="","",VLOOKUP(G328,ARANCEL!$B$5:$D$121,2,FALSE))</f>
        <v>PROVISORIO</v>
      </c>
      <c r="I328" s="121" t="s">
        <v>323</v>
      </c>
      <c r="J328" s="119">
        <v>1</v>
      </c>
      <c r="K328" s="122">
        <f>IF(G328="","",VLOOKUP(G328,ARANCEL!$B$5:$D$121,3,FALSE)*J328)</f>
        <v>3250</v>
      </c>
      <c r="L328" s="1229" t="s">
        <v>5742</v>
      </c>
      <c r="M328" s="1229">
        <v>4500239379</v>
      </c>
      <c r="N328" s="1229" t="s">
        <v>5751</v>
      </c>
    </row>
    <row r="329" spans="1:14" x14ac:dyDescent="0.25">
      <c r="A329" s="119" t="s">
        <v>305</v>
      </c>
      <c r="B329" s="164">
        <v>41802</v>
      </c>
      <c r="C329" s="118" t="s">
        <v>5130</v>
      </c>
      <c r="D329" s="119" t="s">
        <v>99</v>
      </c>
      <c r="E329" s="162">
        <v>10208953</v>
      </c>
      <c r="F329" s="119">
        <v>26868158</v>
      </c>
      <c r="G329" s="119">
        <v>2704015</v>
      </c>
      <c r="H329" s="120" t="str">
        <f>IF(G329="","",VLOOKUP(G329,ARANCEL!$B$5:$D$121,2,FALSE))</f>
        <v xml:space="preserve">CORONA IN CERAM </v>
      </c>
      <c r="I329" s="121" t="s">
        <v>323</v>
      </c>
      <c r="J329" s="119">
        <v>1</v>
      </c>
      <c r="K329" s="122">
        <f>IF(G329="","",VLOOKUP(G329,ARANCEL!$B$5:$D$121,3,FALSE)*J329)</f>
        <v>42733</v>
      </c>
      <c r="L329" s="1229" t="s">
        <v>5742</v>
      </c>
      <c r="M329" s="1229">
        <v>4500239379</v>
      </c>
      <c r="N329" s="1229" t="s">
        <v>5751</v>
      </c>
    </row>
    <row r="330" spans="1:14" x14ac:dyDescent="0.25">
      <c r="A330" s="119" t="s">
        <v>313</v>
      </c>
      <c r="B330" s="164">
        <v>42012</v>
      </c>
      <c r="C330" s="118" t="s">
        <v>9316</v>
      </c>
      <c r="D330" s="119" t="s">
        <v>99</v>
      </c>
      <c r="E330" s="162">
        <v>10305800</v>
      </c>
      <c r="F330" s="119">
        <v>30378318</v>
      </c>
      <c r="G330" s="119">
        <v>2704008</v>
      </c>
      <c r="H330" s="120" t="str">
        <f>IF(G330="","",VLOOKUP(G330,ARANCEL!$B$5:$D$121,2,FALSE))</f>
        <v>PILAR, INSERCION O PUNTO DE APOYO CON PERNO MUÑON</v>
      </c>
      <c r="I330" s="121"/>
      <c r="J330" s="119">
        <v>2</v>
      </c>
      <c r="K330" s="122">
        <f>IF(G330="","",VLOOKUP(G330,ARANCEL!$B$5:$D$121,3,FALSE)*J330)</f>
        <v>65224</v>
      </c>
      <c r="L330" s="1235" t="str">
        <f>IF(E330="","","IMPAGO")</f>
        <v>IMPAGO</v>
      </c>
      <c r="M330" s="1235" t="str">
        <f>IF(L330="IMPAGO","SIN O.C.","")</f>
        <v>SIN O.C.</v>
      </c>
      <c r="N330" s="1235" t="str">
        <f>IF(L330="IMPAGO","SIN FACT.","")</f>
        <v>SIN FACT.</v>
      </c>
    </row>
    <row r="331" spans="1:14" x14ac:dyDescent="0.25">
      <c r="A331" s="119" t="s">
        <v>313</v>
      </c>
      <c r="B331" s="164">
        <v>42012</v>
      </c>
      <c r="C331" s="118" t="s">
        <v>9316</v>
      </c>
      <c r="D331" s="119" t="s">
        <v>99</v>
      </c>
      <c r="E331" s="162">
        <v>10305800</v>
      </c>
      <c r="F331" s="119">
        <v>30378318</v>
      </c>
      <c r="G331" s="119">
        <v>2704012</v>
      </c>
      <c r="H331" s="120" t="str">
        <f>IF(G331="","",VLOOKUP(G331,ARANCEL!$B$5:$D$121,2,FALSE))</f>
        <v xml:space="preserve">INTERMEDIARIO O PONTICO </v>
      </c>
      <c r="I331" s="121"/>
      <c r="J331" s="119">
        <v>1</v>
      </c>
      <c r="K331" s="122">
        <f>IF(G331="","",VLOOKUP(G331,ARANCEL!$B$5:$D$121,3,FALSE)*J331)</f>
        <v>25122</v>
      </c>
      <c r="L331" s="1235" t="str">
        <f>IF(E331="","","IMPAGO")</f>
        <v>IMPAGO</v>
      </c>
      <c r="M331" s="1235" t="str">
        <f>IF(L331="IMPAGO","SIN O.C.","")</f>
        <v>SIN O.C.</v>
      </c>
      <c r="N331" s="1235" t="str">
        <f>IF(L331="IMPAGO","SIN FACT.","")</f>
        <v>SIN FACT.</v>
      </c>
    </row>
    <row r="332" spans="1:14" x14ac:dyDescent="0.25">
      <c r="A332" s="119" t="s">
        <v>305</v>
      </c>
      <c r="B332" s="164">
        <v>42012</v>
      </c>
      <c r="C332" s="118" t="s">
        <v>9316</v>
      </c>
      <c r="D332" s="119" t="s">
        <v>99</v>
      </c>
      <c r="E332" s="162">
        <v>10305800</v>
      </c>
      <c r="F332" s="119">
        <v>30378318</v>
      </c>
      <c r="G332" s="119">
        <v>2704013</v>
      </c>
      <c r="H332" s="120" t="str">
        <f>IF(G332="","",VLOOKUP(G332,ARANCEL!$B$5:$D$121,2,FALSE))</f>
        <v>PROVISORIO (POR PIEZA)</v>
      </c>
      <c r="I332" s="121" t="s">
        <v>1058</v>
      </c>
      <c r="J332" s="119">
        <v>3</v>
      </c>
      <c r="K332" s="122">
        <f>IF(G332="","",VLOOKUP(G332,ARANCEL!$B$5:$D$121,3,FALSE)*J332)</f>
        <v>9750</v>
      </c>
      <c r="L332" s="1235" t="str">
        <f>IF(E332="","","IMPAGO")</f>
        <v>IMPAGO</v>
      </c>
      <c r="M332" s="1235" t="str">
        <f>IF(L332="IMPAGO","SIN O.C.","")</f>
        <v>SIN O.C.</v>
      </c>
      <c r="N332" s="1235" t="str">
        <f>IF(L332="IMPAGO","SIN FACT.","")</f>
        <v>SIN FACT.</v>
      </c>
    </row>
    <row r="333" spans="1:14" x14ac:dyDescent="0.25">
      <c r="A333" s="119" t="s">
        <v>305</v>
      </c>
      <c r="B333" s="164">
        <v>41843</v>
      </c>
      <c r="C333" s="118" t="s">
        <v>5926</v>
      </c>
      <c r="D333" s="119" t="s">
        <v>2420</v>
      </c>
      <c r="E333" s="162">
        <v>10229113</v>
      </c>
      <c r="F333" s="119">
        <v>27051831</v>
      </c>
      <c r="G333" s="119">
        <v>2704005</v>
      </c>
      <c r="H333" s="120" t="str">
        <f>IF(G333="","",VLOOKUP(G333,ARANCEL!$B$5:$D$121,2,FALSE))</f>
        <v>PROVISORIO</v>
      </c>
      <c r="I333" s="121" t="s">
        <v>335</v>
      </c>
      <c r="J333" s="119">
        <v>1</v>
      </c>
      <c r="K333" s="122">
        <f>IF(G333="","",VLOOKUP(G333,ARANCEL!$B$5:$D$121,3,FALSE)*J333)</f>
        <v>3250</v>
      </c>
      <c r="L333" s="1229" t="s">
        <v>6017</v>
      </c>
      <c r="M333" s="1229">
        <v>4500245425</v>
      </c>
      <c r="N333" s="1229">
        <v>9807</v>
      </c>
    </row>
    <row r="334" spans="1:14" x14ac:dyDescent="0.25">
      <c r="A334" s="119" t="s">
        <v>305</v>
      </c>
      <c r="B334" s="164">
        <v>41843</v>
      </c>
      <c r="C334" s="118" t="s">
        <v>5926</v>
      </c>
      <c r="D334" s="119" t="s">
        <v>2420</v>
      </c>
      <c r="E334" s="162">
        <v>10229113</v>
      </c>
      <c r="F334" s="119">
        <v>27051831</v>
      </c>
      <c r="G334" s="119">
        <v>2704003</v>
      </c>
      <c r="H334" s="120" t="str">
        <f>IF(G334="","",VLOOKUP(G334,ARANCEL!$B$5:$D$121,2,FALSE))</f>
        <v xml:space="preserve">CORONA PERIFERICA CON PERNO MUÑON COLADO </v>
      </c>
      <c r="I334" s="121" t="s">
        <v>335</v>
      </c>
      <c r="J334" s="119">
        <v>1</v>
      </c>
      <c r="K334" s="122">
        <f>IF(G334="","",VLOOKUP(G334,ARANCEL!$B$5:$D$121,3,FALSE)*J334)</f>
        <v>32612</v>
      </c>
      <c r="L334" s="1229" t="s">
        <v>6017</v>
      </c>
      <c r="M334" s="1229">
        <v>4500245425</v>
      </c>
      <c r="N334" s="1229">
        <v>9807</v>
      </c>
    </row>
    <row r="335" spans="1:14" x14ac:dyDescent="0.25">
      <c r="A335" s="119" t="s">
        <v>305</v>
      </c>
      <c r="B335" s="164">
        <v>41849</v>
      </c>
      <c r="C335" s="118" t="s">
        <v>1251</v>
      </c>
      <c r="D335" s="119" t="s">
        <v>2404</v>
      </c>
      <c r="E335" s="162">
        <v>10232866</v>
      </c>
      <c r="F335" s="119">
        <v>24319799</v>
      </c>
      <c r="G335" s="119">
        <v>2704005</v>
      </c>
      <c r="H335" s="120" t="str">
        <f>IF(G335="","",VLOOKUP(G335,ARANCEL!$B$5:$D$121,2,FALSE))</f>
        <v>PROVISORIO</v>
      </c>
      <c r="I335" s="121" t="s">
        <v>329</v>
      </c>
      <c r="J335" s="119">
        <v>1</v>
      </c>
      <c r="K335" s="122">
        <f>IF(G335="","",VLOOKUP(G335,ARANCEL!$B$5:$D$121,3,FALSE)*J335)</f>
        <v>3250</v>
      </c>
      <c r="L335" s="1229" t="s">
        <v>6017</v>
      </c>
      <c r="M335" s="1229">
        <v>4500245425</v>
      </c>
      <c r="N335" s="1229">
        <v>9807</v>
      </c>
    </row>
    <row r="336" spans="1:14" x14ac:dyDescent="0.25">
      <c r="A336" s="119" t="s">
        <v>305</v>
      </c>
      <c r="B336" s="164">
        <v>41877</v>
      </c>
      <c r="C336" s="118" t="s">
        <v>1251</v>
      </c>
      <c r="D336" s="119" t="s">
        <v>2404</v>
      </c>
      <c r="E336" s="162">
        <v>10232866</v>
      </c>
      <c r="F336" s="119">
        <v>24819799</v>
      </c>
      <c r="G336" s="119">
        <v>2704003</v>
      </c>
      <c r="H336" s="120" t="str">
        <f>IF(G336="","",VLOOKUP(G336,ARANCEL!$B$5:$D$121,2,FALSE))</f>
        <v xml:space="preserve">CORONA PERIFERICA CON PERNO MUÑON COLADO </v>
      </c>
      <c r="I336" s="121" t="s">
        <v>329</v>
      </c>
      <c r="J336" s="119">
        <v>1</v>
      </c>
      <c r="K336" s="122">
        <f>IF(G336="","",VLOOKUP(G336,ARANCEL!$B$5:$D$121,3,FALSE)*J336)</f>
        <v>32612</v>
      </c>
      <c r="L336" s="1229" t="s">
        <v>6905</v>
      </c>
      <c r="M336" s="1229">
        <v>4500251093</v>
      </c>
      <c r="N336" s="1229" t="s">
        <v>7132</v>
      </c>
    </row>
    <row r="337" spans="1:14" x14ac:dyDescent="0.25">
      <c r="A337" s="119" t="s">
        <v>305</v>
      </c>
      <c r="B337" s="164">
        <v>41760</v>
      </c>
      <c r="C337" s="118" t="s">
        <v>2491</v>
      </c>
      <c r="D337" s="119" t="s">
        <v>99</v>
      </c>
      <c r="E337" s="162">
        <v>10192599</v>
      </c>
      <c r="F337" s="119">
        <v>26196512</v>
      </c>
      <c r="G337" s="119">
        <v>2704005</v>
      </c>
      <c r="H337" s="120" t="str">
        <f>IF(G337="","",VLOOKUP(G337,ARANCEL!$B$5:$D$121,2,FALSE))</f>
        <v>PROVISORIO</v>
      </c>
      <c r="I337" s="121" t="s">
        <v>309</v>
      </c>
      <c r="J337" s="119">
        <v>1</v>
      </c>
      <c r="K337" s="122">
        <f>IF(G337="","",VLOOKUP(G337,ARANCEL!$B$5:$D$121,3,FALSE)*J337)</f>
        <v>3250</v>
      </c>
      <c r="L337" s="1229" t="s">
        <v>4612</v>
      </c>
      <c r="M337" s="1229">
        <v>4500230042</v>
      </c>
      <c r="N337" s="1229">
        <v>9217</v>
      </c>
    </row>
    <row r="338" spans="1:14" x14ac:dyDescent="0.25">
      <c r="A338" s="119" t="s">
        <v>305</v>
      </c>
      <c r="B338" s="164">
        <v>41760</v>
      </c>
      <c r="C338" s="118" t="s">
        <v>2491</v>
      </c>
      <c r="D338" s="119" t="s">
        <v>99</v>
      </c>
      <c r="E338" s="162">
        <v>10192599</v>
      </c>
      <c r="F338" s="119">
        <v>26196512</v>
      </c>
      <c r="G338" s="119">
        <v>2704015</v>
      </c>
      <c r="H338" s="120" t="str">
        <f>IF(G338="","",VLOOKUP(G338,ARANCEL!$B$5:$D$121,2,FALSE))</f>
        <v xml:space="preserve">CORONA IN CERAM </v>
      </c>
      <c r="I338" s="121" t="s">
        <v>309</v>
      </c>
      <c r="J338" s="119">
        <v>1</v>
      </c>
      <c r="K338" s="122">
        <f>IF(G338="","",VLOOKUP(G338,ARANCEL!$B$5:$D$121,3,FALSE)*J338)</f>
        <v>42733</v>
      </c>
      <c r="L338" s="1229" t="s">
        <v>4612</v>
      </c>
      <c r="M338" s="1229">
        <v>4500230042</v>
      </c>
      <c r="N338" s="1229">
        <v>9217</v>
      </c>
    </row>
    <row r="339" spans="1:14" x14ac:dyDescent="0.25">
      <c r="A339" s="169" t="s">
        <v>313</v>
      </c>
      <c r="B339" s="164">
        <v>41792</v>
      </c>
      <c r="C339" s="118" t="s">
        <v>1948</v>
      </c>
      <c r="D339" s="119" t="s">
        <v>99</v>
      </c>
      <c r="E339" s="162">
        <v>10205466</v>
      </c>
      <c r="F339" s="119">
        <v>26410090</v>
      </c>
      <c r="G339" s="119">
        <v>2704005</v>
      </c>
      <c r="H339" s="120" t="str">
        <f>IF(G339="","",VLOOKUP(G339,ARANCEL!$B$5:$D$121,2,FALSE))</f>
        <v>PROVISORIO</v>
      </c>
      <c r="I339" s="121"/>
      <c r="J339" s="119">
        <v>1</v>
      </c>
      <c r="K339" s="122">
        <f>IF(G339="","",VLOOKUP(G339,ARANCEL!$B$5:$D$121,3,FALSE)*J339)</f>
        <v>3250</v>
      </c>
      <c r="L339" s="1229" t="s">
        <v>5742</v>
      </c>
      <c r="M339" s="1229">
        <v>4500239379</v>
      </c>
      <c r="N339" s="1229" t="s">
        <v>5751</v>
      </c>
    </row>
    <row r="340" spans="1:14" x14ac:dyDescent="0.25">
      <c r="A340" s="119" t="s">
        <v>305</v>
      </c>
      <c r="B340" s="164">
        <v>41792</v>
      </c>
      <c r="C340" s="118" t="s">
        <v>1948</v>
      </c>
      <c r="D340" s="119" t="s">
        <v>99</v>
      </c>
      <c r="E340" s="162">
        <v>10205466</v>
      </c>
      <c r="F340" s="119">
        <v>26410090</v>
      </c>
      <c r="G340" s="119">
        <v>2704003</v>
      </c>
      <c r="H340" s="120" t="str">
        <f>IF(G340="","",VLOOKUP(G340,ARANCEL!$B$5:$D$121,2,FALSE))</f>
        <v xml:space="preserve">CORONA PERIFERICA CON PERNO MUÑON COLADO </v>
      </c>
      <c r="I340" s="121" t="s">
        <v>342</v>
      </c>
      <c r="J340" s="119">
        <v>1</v>
      </c>
      <c r="K340" s="122">
        <f>IF(G340="","",VLOOKUP(G340,ARANCEL!$B$5:$D$121,3,FALSE)*J340)</f>
        <v>32612</v>
      </c>
      <c r="L340" s="1229" t="s">
        <v>5742</v>
      </c>
      <c r="M340" s="1229">
        <v>4500239379</v>
      </c>
      <c r="N340" s="1229" t="s">
        <v>5751</v>
      </c>
    </row>
    <row r="341" spans="1:14" x14ac:dyDescent="0.25">
      <c r="A341" s="119" t="s">
        <v>305</v>
      </c>
      <c r="B341" s="164">
        <v>41827</v>
      </c>
      <c r="C341" s="118" t="s">
        <v>1948</v>
      </c>
      <c r="D341" s="119" t="s">
        <v>99</v>
      </c>
      <c r="E341" s="162">
        <v>10222535</v>
      </c>
      <c r="F341" s="119">
        <v>26410090</v>
      </c>
      <c r="G341" s="119">
        <v>2704023</v>
      </c>
      <c r="H341" s="120" t="str">
        <f>IF(G341="","",VLOOKUP(G341,ARANCEL!$B$5:$D$121,2,FALSE))</f>
        <v xml:space="preserve">PROTESIS VALPLAST PARCIAL </v>
      </c>
      <c r="I341" s="121" t="s">
        <v>347</v>
      </c>
      <c r="J341" s="119">
        <v>2</v>
      </c>
      <c r="K341" s="122">
        <f>IF(G341="","",VLOOKUP(G341,ARANCEL!$B$5:$D$121,3,FALSE)*J341)</f>
        <v>123700</v>
      </c>
      <c r="L341" s="1229" t="s">
        <v>6017</v>
      </c>
      <c r="M341" s="1229">
        <v>4500243565</v>
      </c>
      <c r="N341" s="1229">
        <v>9787</v>
      </c>
    </row>
    <row r="342" spans="1:14" x14ac:dyDescent="0.25">
      <c r="A342" s="119" t="s">
        <v>305</v>
      </c>
      <c r="B342" s="164">
        <v>41779</v>
      </c>
      <c r="C342" s="118" t="s">
        <v>4670</v>
      </c>
      <c r="D342" s="119" t="s">
        <v>1174</v>
      </c>
      <c r="E342" s="162">
        <v>10199503</v>
      </c>
      <c r="F342" s="119">
        <v>25991450</v>
      </c>
      <c r="G342" s="119">
        <v>2705003</v>
      </c>
      <c r="H342" s="120" t="str">
        <f>IF(G342="","",VLOOKUP(G342,ARANCEL!$B$5:$D$121,2,FALSE))</f>
        <v>INCRUSTACION ESTETICA (ART-GLASS O CERAMICA)</v>
      </c>
      <c r="I342" s="121" t="s">
        <v>319</v>
      </c>
      <c r="J342" s="119">
        <v>1</v>
      </c>
      <c r="K342" s="122">
        <f>IF(G342="","",VLOOKUP(G342,ARANCEL!$B$5:$D$121,3,FALSE)*J342)</f>
        <v>15676</v>
      </c>
      <c r="L342" s="1229" t="s">
        <v>5292</v>
      </c>
      <c r="M342" s="1229">
        <v>4500235453</v>
      </c>
      <c r="N342" s="1229">
        <v>9395</v>
      </c>
    </row>
    <row r="343" spans="1:14" x14ac:dyDescent="0.25">
      <c r="A343" s="119" t="s">
        <v>305</v>
      </c>
      <c r="B343" s="164">
        <v>41843</v>
      </c>
      <c r="C343" s="118" t="s">
        <v>5854</v>
      </c>
      <c r="D343" s="119" t="s">
        <v>71</v>
      </c>
      <c r="E343" s="162">
        <v>10227653</v>
      </c>
      <c r="F343" s="119">
        <v>26907491</v>
      </c>
      <c r="G343" s="119">
        <v>2705003</v>
      </c>
      <c r="H343" s="120" t="str">
        <f>IF(G343="","",VLOOKUP(G343,ARANCEL!$B$5:$D$121,2,FALSE))</f>
        <v>INCRUSTACION ESTETICA (ART-GLASS O CERAMICA)</v>
      </c>
      <c r="I343" s="121" t="s">
        <v>308</v>
      </c>
      <c r="J343" s="119">
        <v>1</v>
      </c>
      <c r="K343" s="122">
        <f>IF(G343="","",VLOOKUP(G343,ARANCEL!$B$5:$D$121,3,FALSE)*J343)</f>
        <v>15676</v>
      </c>
      <c r="L343" s="1229" t="s">
        <v>6017</v>
      </c>
      <c r="M343" s="1229">
        <v>4500245425</v>
      </c>
      <c r="N343" s="1229">
        <v>9807</v>
      </c>
    </row>
    <row r="344" spans="1:14" x14ac:dyDescent="0.25">
      <c r="A344" s="119" t="s">
        <v>305</v>
      </c>
      <c r="B344" s="164">
        <v>41877</v>
      </c>
      <c r="C344" s="118" t="s">
        <v>5854</v>
      </c>
      <c r="D344" s="119" t="s">
        <v>71</v>
      </c>
      <c r="E344" s="162">
        <v>10227653</v>
      </c>
      <c r="F344" s="119">
        <v>26907491</v>
      </c>
      <c r="G344" s="119">
        <v>2705003</v>
      </c>
      <c r="H344" s="120" t="str">
        <f>IF(G344="","",VLOOKUP(G344,ARANCEL!$B$5:$D$121,2,FALSE))</f>
        <v>INCRUSTACION ESTETICA (ART-GLASS O CERAMICA)</v>
      </c>
      <c r="I344" s="121" t="s">
        <v>632</v>
      </c>
      <c r="J344" s="119">
        <v>2</v>
      </c>
      <c r="K344" s="122">
        <f>IF(G344="","",VLOOKUP(G344,ARANCEL!$B$5:$D$121,3,FALSE)*J344)</f>
        <v>31352</v>
      </c>
      <c r="L344" s="1229" t="s">
        <v>6905</v>
      </c>
      <c r="M344" s="1229">
        <v>4500249737</v>
      </c>
      <c r="N344" s="1229" t="s">
        <v>7142</v>
      </c>
    </row>
    <row r="345" spans="1:14" x14ac:dyDescent="0.25">
      <c r="A345" s="119" t="s">
        <v>305</v>
      </c>
      <c r="B345" s="164">
        <v>41992</v>
      </c>
      <c r="C345" s="118" t="s">
        <v>9035</v>
      </c>
      <c r="D345" s="119" t="s">
        <v>1446</v>
      </c>
      <c r="E345" s="162">
        <v>10297356</v>
      </c>
      <c r="F345" s="119">
        <v>28614597</v>
      </c>
      <c r="G345" s="119">
        <v>2707001</v>
      </c>
      <c r="H345" s="120" t="str">
        <f>IF(G345="","",VLOOKUP(G345,ARANCEL!$B$5:$D$121,2,FALSE))</f>
        <v xml:space="preserve">PLANO DE RELAJACION </v>
      </c>
      <c r="I345" s="121" t="s">
        <v>306</v>
      </c>
      <c r="J345" s="119">
        <v>1</v>
      </c>
      <c r="K345" s="122">
        <f>IF(G345="","",VLOOKUP(G345,ARANCEL!$B$5:$D$121,3,FALSE)*J345)</f>
        <v>9221</v>
      </c>
      <c r="L345" s="1235" t="str">
        <f>IF(E345="","","IMPAGO")</f>
        <v>IMPAGO</v>
      </c>
      <c r="M345" s="1235" t="str">
        <f>IF(L345="IMPAGO","SIN O.C.","")</f>
        <v>SIN O.C.</v>
      </c>
      <c r="N345" s="1235" t="str">
        <f>IF(L345="IMPAGO","SIN FACT.","")</f>
        <v>SIN FACT.</v>
      </c>
    </row>
    <row r="346" spans="1:14" x14ac:dyDescent="0.25">
      <c r="A346" s="119" t="s">
        <v>305</v>
      </c>
      <c r="B346" s="164">
        <v>41911</v>
      </c>
      <c r="C346" s="118" t="s">
        <v>7368</v>
      </c>
      <c r="D346" s="119" t="s">
        <v>2420</v>
      </c>
      <c r="E346" s="162">
        <v>10259223</v>
      </c>
      <c r="F346" s="119">
        <v>28753058</v>
      </c>
      <c r="G346" s="119">
        <v>2704005</v>
      </c>
      <c r="H346" s="120" t="str">
        <f>IF(G346="","",VLOOKUP(G346,ARANCEL!$B$5:$D$121,2,FALSE))</f>
        <v>PROVISORIO</v>
      </c>
      <c r="I346" s="121" t="s">
        <v>318</v>
      </c>
      <c r="J346" s="119">
        <v>1</v>
      </c>
      <c r="K346" s="122">
        <f>IF(G346="","",VLOOKUP(G346,ARANCEL!$B$5:$D$121,3,FALSE)*J346)</f>
        <v>3250</v>
      </c>
      <c r="L346" s="1235" t="str">
        <f>IF(E346="","","IMPAGO")</f>
        <v>IMPAGO</v>
      </c>
      <c r="M346" s="1235" t="str">
        <f>IF(L346="IMPAGO","SIN O.C.","")</f>
        <v>SIN O.C.</v>
      </c>
      <c r="N346" s="1235" t="str">
        <f>IF(L346="IMPAGO","SIN FACT.","")</f>
        <v>SIN FACT.</v>
      </c>
    </row>
    <row r="347" spans="1:14" x14ac:dyDescent="0.25">
      <c r="A347" s="119" t="s">
        <v>305</v>
      </c>
      <c r="B347" s="164">
        <v>41829</v>
      </c>
      <c r="C347" s="118" t="s">
        <v>5727</v>
      </c>
      <c r="D347" s="119" t="s">
        <v>86</v>
      </c>
      <c r="E347" s="162">
        <v>10222532</v>
      </c>
      <c r="F347" s="119">
        <v>27102772</v>
      </c>
      <c r="G347" s="119">
        <v>2704005</v>
      </c>
      <c r="H347" s="120" t="str">
        <f>IF(G347="","",VLOOKUP(G347,ARANCEL!$B$5:$D$121,2,FALSE))</f>
        <v>PROVISORIO</v>
      </c>
      <c r="I347" s="121" t="s">
        <v>337</v>
      </c>
      <c r="J347" s="119">
        <v>1</v>
      </c>
      <c r="K347" s="122">
        <f>IF(G347="","",VLOOKUP(G347,ARANCEL!$B$5:$D$121,3,FALSE)*J347)</f>
        <v>3250</v>
      </c>
      <c r="L347" s="1229" t="s">
        <v>6017</v>
      </c>
      <c r="M347" s="1229">
        <v>4500243565</v>
      </c>
      <c r="N347" s="1229">
        <v>9787</v>
      </c>
    </row>
    <row r="348" spans="1:14" x14ac:dyDescent="0.25">
      <c r="A348" s="119" t="s">
        <v>305</v>
      </c>
      <c r="B348" s="164">
        <v>41829</v>
      </c>
      <c r="C348" s="118" t="s">
        <v>5727</v>
      </c>
      <c r="D348" s="119" t="s">
        <v>86</v>
      </c>
      <c r="E348" s="162">
        <v>10222532</v>
      </c>
      <c r="F348" s="119">
        <v>27102772</v>
      </c>
      <c r="G348" s="119">
        <v>2704003</v>
      </c>
      <c r="H348" s="120" t="str">
        <f>IF(G348="","",VLOOKUP(G348,ARANCEL!$B$5:$D$121,2,FALSE))</f>
        <v xml:space="preserve">CORONA PERIFERICA CON PERNO MUÑON COLADO </v>
      </c>
      <c r="I348" s="121" t="s">
        <v>337</v>
      </c>
      <c r="J348" s="119">
        <v>1</v>
      </c>
      <c r="K348" s="122">
        <f>IF(G348="","",VLOOKUP(G348,ARANCEL!$B$5:$D$121,3,FALSE)*J348)</f>
        <v>32612</v>
      </c>
      <c r="L348" s="1229" t="s">
        <v>6017</v>
      </c>
      <c r="M348" s="1229">
        <v>4500243565</v>
      </c>
      <c r="N348" s="1229">
        <v>9787</v>
      </c>
    </row>
    <row r="349" spans="1:14" x14ac:dyDescent="0.25">
      <c r="A349" s="119" t="s">
        <v>305</v>
      </c>
      <c r="B349" s="164">
        <v>41767</v>
      </c>
      <c r="C349" s="118" t="s">
        <v>4453</v>
      </c>
      <c r="D349" s="119" t="s">
        <v>1174</v>
      </c>
      <c r="E349" s="162">
        <v>10192826</v>
      </c>
      <c r="F349" s="119">
        <v>26202322</v>
      </c>
      <c r="G349" s="119">
        <v>2704005</v>
      </c>
      <c r="H349" s="120" t="str">
        <f>IF(G349="","",VLOOKUP(G349,ARANCEL!$B$5:$D$121,2,FALSE))</f>
        <v>PROVISORIO</v>
      </c>
      <c r="I349" s="121" t="s">
        <v>312</v>
      </c>
      <c r="J349" s="119">
        <v>1</v>
      </c>
      <c r="K349" s="122">
        <f>IF(G349="","",VLOOKUP(G349,ARANCEL!$B$5:$D$121,3,FALSE)*J349)</f>
        <v>3250</v>
      </c>
      <c r="L349" s="1229" t="s">
        <v>4612</v>
      </c>
      <c r="M349" s="1229">
        <v>4500230042</v>
      </c>
      <c r="N349" s="1229">
        <v>9217</v>
      </c>
    </row>
    <row r="350" spans="1:14" x14ac:dyDescent="0.25">
      <c r="A350" s="119" t="s">
        <v>305</v>
      </c>
      <c r="B350" s="164">
        <v>41767</v>
      </c>
      <c r="C350" s="118" t="s">
        <v>4453</v>
      </c>
      <c r="D350" s="119" t="s">
        <v>1174</v>
      </c>
      <c r="E350" s="162">
        <v>10192826</v>
      </c>
      <c r="F350" s="119">
        <v>26202322</v>
      </c>
      <c r="G350" s="119">
        <v>2704003</v>
      </c>
      <c r="H350" s="120" t="str">
        <f>IF(G350="","",VLOOKUP(G350,ARANCEL!$B$5:$D$121,2,FALSE))</f>
        <v xml:space="preserve">CORONA PERIFERICA CON PERNO MUÑON COLADO </v>
      </c>
      <c r="I350" s="121" t="s">
        <v>312</v>
      </c>
      <c r="J350" s="119">
        <v>1</v>
      </c>
      <c r="K350" s="122">
        <f>IF(G350="","",VLOOKUP(G350,ARANCEL!$B$5:$D$121,3,FALSE)*J350)</f>
        <v>32612</v>
      </c>
      <c r="L350" s="1229" t="s">
        <v>4612</v>
      </c>
      <c r="M350" s="1229">
        <v>4500230042</v>
      </c>
      <c r="N350" s="1229">
        <v>9217</v>
      </c>
    </row>
    <row r="351" spans="1:14" x14ac:dyDescent="0.25">
      <c r="A351" s="169" t="s">
        <v>313</v>
      </c>
      <c r="B351" s="164">
        <v>41760</v>
      </c>
      <c r="C351" s="118" t="s">
        <v>5293</v>
      </c>
      <c r="D351" s="119" t="s">
        <v>5294</v>
      </c>
      <c r="E351" s="162">
        <v>10199305</v>
      </c>
      <c r="F351" s="119">
        <v>26509958</v>
      </c>
      <c r="G351" s="119">
        <v>2706005</v>
      </c>
      <c r="H351" s="120" t="str">
        <f>IF(G351="","",VLOOKUP(G351,ARANCEL!$B$5:$D$121,2,FALSE))</f>
        <v>REPARACIONES SIMPLES PROTESIS (FRACTURA O PEGAR DIENTE)</v>
      </c>
      <c r="I351" s="121"/>
      <c r="J351" s="119">
        <v>1</v>
      </c>
      <c r="K351" s="122">
        <f>IF(G351="","",VLOOKUP(G351,ARANCEL!$B$5:$D$121,3,FALSE)*J351)</f>
        <v>2969</v>
      </c>
      <c r="L351" s="1229" t="s">
        <v>5292</v>
      </c>
      <c r="M351" s="1229">
        <v>4500235453</v>
      </c>
      <c r="N351" s="1229">
        <v>9395</v>
      </c>
    </row>
    <row r="352" spans="1:14" x14ac:dyDescent="0.25">
      <c r="A352" s="119" t="s">
        <v>305</v>
      </c>
      <c r="B352" s="164">
        <v>41641</v>
      </c>
      <c r="C352" s="118" t="s">
        <v>2489</v>
      </c>
      <c r="D352" s="119" t="s">
        <v>2404</v>
      </c>
      <c r="E352" s="162">
        <v>10168312</v>
      </c>
      <c r="F352" s="119">
        <v>24174538</v>
      </c>
      <c r="G352" s="119">
        <v>2704005</v>
      </c>
      <c r="H352" s="120" t="str">
        <f>IF(G352="","",VLOOKUP(G352,ARANCEL!$B$5:$D$121,2,FALSE))</f>
        <v>PROVISORIO</v>
      </c>
      <c r="I352" s="121" t="s">
        <v>319</v>
      </c>
      <c r="J352" s="119">
        <v>1</v>
      </c>
      <c r="K352" s="122">
        <f>IF(G352="","",VLOOKUP(G352,ARANCEL!$B$5:$D$121,3,FALSE)*J352)</f>
        <v>3250</v>
      </c>
      <c r="L352" s="1236" t="s">
        <v>597</v>
      </c>
      <c r="M352" s="1236">
        <v>4500211661</v>
      </c>
      <c r="N352" s="1236">
        <v>8185</v>
      </c>
    </row>
    <row r="353" spans="1:14" x14ac:dyDescent="0.25">
      <c r="A353" s="119" t="s">
        <v>305</v>
      </c>
      <c r="B353" s="164">
        <v>41641</v>
      </c>
      <c r="C353" s="118" t="s">
        <v>2489</v>
      </c>
      <c r="D353" s="119" t="s">
        <v>2404</v>
      </c>
      <c r="E353" s="162">
        <v>10168312</v>
      </c>
      <c r="F353" s="119">
        <v>24174538</v>
      </c>
      <c r="G353" s="119">
        <v>2704003</v>
      </c>
      <c r="H353" s="120" t="str">
        <f>IF(G353="","",VLOOKUP(G353,ARANCEL!$B$5:$D$121,2,FALSE))</f>
        <v xml:space="preserve">CORONA PERIFERICA CON PERNO MUÑON COLADO </v>
      </c>
      <c r="I353" s="121" t="s">
        <v>319</v>
      </c>
      <c r="J353" s="119">
        <v>1</v>
      </c>
      <c r="K353" s="122">
        <f>IF(G353="","",VLOOKUP(G353,ARANCEL!$B$5:$D$121,3,FALSE)*J353)</f>
        <v>32612</v>
      </c>
      <c r="L353" s="1236" t="s">
        <v>597</v>
      </c>
      <c r="M353" s="1236">
        <v>4500211661</v>
      </c>
      <c r="N353" s="1236">
        <v>8185</v>
      </c>
    </row>
    <row r="354" spans="1:14" x14ac:dyDescent="0.25">
      <c r="A354" s="119" t="s">
        <v>305</v>
      </c>
      <c r="B354" s="207">
        <v>41680</v>
      </c>
      <c r="C354" s="118" t="s">
        <v>2489</v>
      </c>
      <c r="D354" s="119" t="s">
        <v>2404</v>
      </c>
      <c r="E354" s="162">
        <v>10174101</v>
      </c>
      <c r="F354" s="119">
        <v>24460964</v>
      </c>
      <c r="G354" s="119">
        <v>2704005</v>
      </c>
      <c r="H354" s="120" t="str">
        <f>IF(G354="","",VLOOKUP(G354,ARANCEL!$B$5:$D$121,2,FALSE))</f>
        <v>PROVISORIO</v>
      </c>
      <c r="I354" s="121" t="s">
        <v>319</v>
      </c>
      <c r="J354" s="119">
        <v>1</v>
      </c>
      <c r="K354" s="122">
        <f>IF(G354="","",VLOOKUP(G354,ARANCEL!$B$5:$D$121,3,FALSE)*J354)</f>
        <v>3250</v>
      </c>
      <c r="L354" s="1229" t="s">
        <v>3438</v>
      </c>
      <c r="M354" s="1229">
        <v>4500220773</v>
      </c>
      <c r="N354" s="1229">
        <v>8617</v>
      </c>
    </row>
    <row r="355" spans="1:14" x14ac:dyDescent="0.25">
      <c r="A355" s="119" t="s">
        <v>305</v>
      </c>
      <c r="B355" s="207">
        <v>41680</v>
      </c>
      <c r="C355" s="118" t="s">
        <v>2489</v>
      </c>
      <c r="D355" s="119" t="s">
        <v>2404</v>
      </c>
      <c r="E355" s="162">
        <v>10174101</v>
      </c>
      <c r="F355" s="119">
        <v>24460964</v>
      </c>
      <c r="G355" s="119">
        <v>2704003</v>
      </c>
      <c r="H355" s="120" t="str">
        <f>IF(G355="","",VLOOKUP(G355,ARANCEL!$B$5:$D$121,2,FALSE))</f>
        <v xml:space="preserve">CORONA PERIFERICA CON PERNO MUÑON COLADO </v>
      </c>
      <c r="I355" s="121" t="s">
        <v>319</v>
      </c>
      <c r="J355" s="119">
        <v>1</v>
      </c>
      <c r="K355" s="122">
        <f>IF(G355="","",VLOOKUP(G355,ARANCEL!$B$5:$D$121,3,FALSE)*J355)</f>
        <v>32612</v>
      </c>
      <c r="L355" s="1229" t="s">
        <v>3438</v>
      </c>
      <c r="M355" s="1229">
        <v>4500220773</v>
      </c>
      <c r="N355" s="1229">
        <v>8617</v>
      </c>
    </row>
    <row r="356" spans="1:14" x14ac:dyDescent="0.25">
      <c r="A356" s="119" t="s">
        <v>305</v>
      </c>
      <c r="B356" s="164">
        <v>41970</v>
      </c>
      <c r="C356" s="118" t="s">
        <v>2489</v>
      </c>
      <c r="D356" s="119" t="s">
        <v>99</v>
      </c>
      <c r="E356" s="162">
        <v>10286435</v>
      </c>
      <c r="F356" s="119">
        <v>29786393</v>
      </c>
      <c r="G356" s="119">
        <v>2704023</v>
      </c>
      <c r="H356" s="120" t="str">
        <f>IF(G356="","",VLOOKUP(G356,ARANCEL!$B$5:$D$121,2,FALSE))</f>
        <v xml:space="preserve">PROTESIS VALPLAST PARCIAL </v>
      </c>
      <c r="I356" s="121" t="s">
        <v>306</v>
      </c>
      <c r="J356" s="119">
        <v>1</v>
      </c>
      <c r="K356" s="122">
        <f>IF(G356="","",VLOOKUP(G356,ARANCEL!$B$5:$D$121,3,FALSE)*J356)</f>
        <v>61850</v>
      </c>
      <c r="L356" s="1229" t="s">
        <v>8256</v>
      </c>
      <c r="M356" s="1229">
        <v>4500265204</v>
      </c>
      <c r="N356" s="1229" t="s">
        <v>8946</v>
      </c>
    </row>
    <row r="357" spans="1:14" x14ac:dyDescent="0.25">
      <c r="A357" s="119" t="s">
        <v>305</v>
      </c>
      <c r="B357" s="164">
        <v>41655</v>
      </c>
      <c r="C357" s="118" t="s">
        <v>2487</v>
      </c>
      <c r="D357" s="119" t="s">
        <v>99</v>
      </c>
      <c r="E357" s="162">
        <v>10169351</v>
      </c>
      <c r="F357" s="119">
        <v>24509355</v>
      </c>
      <c r="G357" s="119">
        <v>2707001</v>
      </c>
      <c r="H357" s="120" t="str">
        <f>IF(G357="","",VLOOKUP(G357,ARANCEL!$B$5:$D$121,2,FALSE))</f>
        <v xml:space="preserve">PLANO DE RELAJACION </v>
      </c>
      <c r="I357" s="121" t="s">
        <v>306</v>
      </c>
      <c r="J357" s="119">
        <v>1</v>
      </c>
      <c r="K357" s="122">
        <f>IF(G357="","",VLOOKUP(G357,ARANCEL!$B$5:$D$121,3,FALSE)*J357)</f>
        <v>9221</v>
      </c>
      <c r="L357" s="1229" t="s">
        <v>2842</v>
      </c>
      <c r="M357" s="1229">
        <v>4500216210</v>
      </c>
      <c r="N357" s="1229">
        <v>8392</v>
      </c>
    </row>
    <row r="358" spans="1:14" x14ac:dyDescent="0.25">
      <c r="A358" s="119" t="s">
        <v>305</v>
      </c>
      <c r="B358" s="164">
        <v>41703</v>
      </c>
      <c r="C358" s="118" t="s">
        <v>3162</v>
      </c>
      <c r="D358" s="119" t="s">
        <v>98</v>
      </c>
      <c r="E358" s="162">
        <v>10178614</v>
      </c>
      <c r="F358" s="119">
        <v>25154280</v>
      </c>
      <c r="G358" s="119">
        <v>2705003</v>
      </c>
      <c r="H358" s="120" t="str">
        <f>IF(G358="","",VLOOKUP(G358,ARANCEL!$B$5:$D$121,2,FALSE))</f>
        <v>INCRUSTACION ESTETICA (ART-GLASS O CERAMICA)</v>
      </c>
      <c r="I358" s="121" t="s">
        <v>337</v>
      </c>
      <c r="J358" s="119">
        <v>1</v>
      </c>
      <c r="K358" s="122">
        <f>IF(G358="","",VLOOKUP(G358,ARANCEL!$B$5:$D$121,3,FALSE)*J358)</f>
        <v>15676</v>
      </c>
      <c r="L358" s="1229" t="s">
        <v>3438</v>
      </c>
      <c r="M358" s="1229">
        <v>4500220778</v>
      </c>
      <c r="N358" s="1229">
        <v>8620</v>
      </c>
    </row>
    <row r="359" spans="1:14" s="237" customFormat="1" x14ac:dyDescent="0.25">
      <c r="A359" s="119" t="s">
        <v>305</v>
      </c>
      <c r="B359" s="164">
        <v>41926</v>
      </c>
      <c r="C359" s="118" t="s">
        <v>7672</v>
      </c>
      <c r="D359" s="119" t="s">
        <v>2404</v>
      </c>
      <c r="E359" s="162">
        <v>10264039</v>
      </c>
      <c r="F359" s="119">
        <v>29006669</v>
      </c>
      <c r="G359" s="119">
        <v>2707001</v>
      </c>
      <c r="H359" s="120" t="str">
        <f>IF(G359="","",VLOOKUP(G359,ARANCEL!$B$5:$D$121,2,FALSE))</f>
        <v xml:space="preserve">PLANO DE RELAJACION </v>
      </c>
      <c r="I359" s="121" t="s">
        <v>7698</v>
      </c>
      <c r="J359" s="119">
        <v>1</v>
      </c>
      <c r="K359" s="122">
        <f>IF(G359="","",VLOOKUP(G359,ARANCEL!$B$5:$D$121,3,FALSE)*J359)</f>
        <v>9221</v>
      </c>
      <c r="L359" s="1229" t="s">
        <v>8279</v>
      </c>
      <c r="M359" s="1229">
        <v>4500259723</v>
      </c>
      <c r="N359" s="1229" t="s">
        <v>8265</v>
      </c>
    </row>
    <row r="360" spans="1:14" x14ac:dyDescent="0.25">
      <c r="A360" s="119" t="s">
        <v>305</v>
      </c>
      <c r="B360" s="207">
        <v>41688</v>
      </c>
      <c r="C360" s="118" t="s">
        <v>2835</v>
      </c>
      <c r="D360" s="119" t="s">
        <v>58</v>
      </c>
      <c r="E360" s="162">
        <v>10174750</v>
      </c>
      <c r="F360" s="119">
        <v>24576157</v>
      </c>
      <c r="G360" s="119">
        <v>2705003</v>
      </c>
      <c r="H360" s="120" t="str">
        <f>IF(G360="","",VLOOKUP(G360,ARANCEL!$B$5:$D$121,2,FALSE))</f>
        <v>INCRUSTACION ESTETICA (ART-GLASS O CERAMICA)</v>
      </c>
      <c r="I360" s="121" t="s">
        <v>337</v>
      </c>
      <c r="J360" s="119">
        <v>1</v>
      </c>
      <c r="K360" s="122">
        <f>IF(G360="","",VLOOKUP(G360,ARANCEL!$B$5:$D$121,3,FALSE)*J360)</f>
        <v>15676</v>
      </c>
      <c r="L360" s="1229" t="s">
        <v>3438</v>
      </c>
      <c r="M360" s="1229">
        <v>4500220773</v>
      </c>
      <c r="N360" s="1229">
        <v>8617</v>
      </c>
    </row>
    <row r="361" spans="1:14" x14ac:dyDescent="0.25">
      <c r="A361" s="119" t="s">
        <v>305</v>
      </c>
      <c r="B361" s="164">
        <v>41807</v>
      </c>
      <c r="C361" s="118" t="s">
        <v>5241</v>
      </c>
      <c r="D361" s="119" t="s">
        <v>102</v>
      </c>
      <c r="E361" s="162">
        <v>10213627</v>
      </c>
      <c r="F361" s="119">
        <v>26000012</v>
      </c>
      <c r="G361" s="119">
        <v>2705003</v>
      </c>
      <c r="H361" s="120" t="str">
        <f>IF(G361="","",VLOOKUP(G361,ARANCEL!$B$5:$D$121,2,FALSE))</f>
        <v>INCRUSTACION ESTETICA (ART-GLASS O CERAMICA)</v>
      </c>
      <c r="I361" s="121" t="s">
        <v>326</v>
      </c>
      <c r="J361" s="119">
        <v>1</v>
      </c>
      <c r="K361" s="122">
        <f>IF(G361="","",VLOOKUP(G361,ARANCEL!$B$5:$D$121,3,FALSE)*J361)</f>
        <v>15676</v>
      </c>
      <c r="L361" s="1229" t="s">
        <v>5742</v>
      </c>
      <c r="M361" s="1229">
        <v>4500239429</v>
      </c>
      <c r="N361" s="1229" t="s">
        <v>5754</v>
      </c>
    </row>
    <row r="362" spans="1:14" x14ac:dyDescent="0.25">
      <c r="A362" s="119" t="s">
        <v>305</v>
      </c>
      <c r="B362" s="164">
        <v>41849</v>
      </c>
      <c r="C362" s="118" t="s">
        <v>6056</v>
      </c>
      <c r="D362" s="119" t="s">
        <v>2404</v>
      </c>
      <c r="E362" s="162">
        <v>10232822</v>
      </c>
      <c r="F362" s="119">
        <v>27609613</v>
      </c>
      <c r="G362" s="119">
        <v>2705003</v>
      </c>
      <c r="H362" s="120" t="str">
        <f>IF(G362="","",VLOOKUP(G362,ARANCEL!$B$5:$D$121,2,FALSE))</f>
        <v>INCRUSTACION ESTETICA (ART-GLASS O CERAMICA)</v>
      </c>
      <c r="I362" s="121" t="s">
        <v>322</v>
      </c>
      <c r="J362" s="119">
        <v>1</v>
      </c>
      <c r="K362" s="122">
        <f>IF(G362="","",VLOOKUP(G362,ARANCEL!$B$5:$D$121,3,FALSE)*J362)</f>
        <v>15676</v>
      </c>
      <c r="L362" s="1229" t="s">
        <v>6017</v>
      </c>
      <c r="M362" s="1229">
        <v>4500245425</v>
      </c>
      <c r="N362" s="1229">
        <v>9807</v>
      </c>
    </row>
    <row r="363" spans="1:14" x14ac:dyDescent="0.25">
      <c r="A363" s="119" t="s">
        <v>305</v>
      </c>
      <c r="B363" s="164">
        <v>41955</v>
      </c>
      <c r="C363" s="118" t="s">
        <v>1131</v>
      </c>
      <c r="D363" s="119" t="s">
        <v>98</v>
      </c>
      <c r="E363" s="162">
        <v>10277991</v>
      </c>
      <c r="F363" s="119">
        <v>28335814</v>
      </c>
      <c r="G363" s="119">
        <v>2704005</v>
      </c>
      <c r="H363" s="120" t="str">
        <f>IF(G363="","",VLOOKUP(G363,ARANCEL!$B$5:$D$121,2,FALSE))</f>
        <v>PROVISORIO</v>
      </c>
      <c r="I363" s="121" t="s">
        <v>647</v>
      </c>
      <c r="J363" s="119">
        <v>3</v>
      </c>
      <c r="K363" s="122">
        <f>IF(G363="","",VLOOKUP(G363,ARANCEL!$B$5:$D$121,3,FALSE)*J363)</f>
        <v>9750</v>
      </c>
      <c r="L363" s="1229" t="s">
        <v>8256</v>
      </c>
      <c r="M363" s="1229">
        <v>4500265204</v>
      </c>
      <c r="N363" s="1229" t="s">
        <v>8946</v>
      </c>
    </row>
    <row r="364" spans="1:14" x14ac:dyDescent="0.25">
      <c r="A364" s="119" t="s">
        <v>305</v>
      </c>
      <c r="B364" s="164">
        <v>41963</v>
      </c>
      <c r="C364" s="118" t="s">
        <v>1131</v>
      </c>
      <c r="D364" s="119" t="s">
        <v>98</v>
      </c>
      <c r="E364" s="162">
        <v>10277991</v>
      </c>
      <c r="F364" s="119">
        <v>28335814</v>
      </c>
      <c r="G364" s="119">
        <v>2704016</v>
      </c>
      <c r="H364" s="120" t="str">
        <f>IF(G364="","",VLOOKUP(G364,ARANCEL!$B$5:$D$121,2,FALSE))</f>
        <v xml:space="preserve">CORONA PROCERA </v>
      </c>
      <c r="I364" s="121" t="s">
        <v>647</v>
      </c>
      <c r="J364" s="169">
        <v>3</v>
      </c>
      <c r="K364" s="122">
        <f>IF(G364="","",VLOOKUP(G364,ARANCEL!$B$5:$D$121,3,FALSE)*J364)</f>
        <v>175431</v>
      </c>
      <c r="L364" s="1229" t="s">
        <v>8256</v>
      </c>
      <c r="M364" s="1229">
        <v>4500265204</v>
      </c>
      <c r="N364" s="1229" t="s">
        <v>8946</v>
      </c>
    </row>
    <row r="365" spans="1:14" x14ac:dyDescent="0.25">
      <c r="A365" s="119" t="s">
        <v>305</v>
      </c>
      <c r="B365" s="164">
        <v>41852</v>
      </c>
      <c r="C365" s="118" t="s">
        <v>6255</v>
      </c>
      <c r="D365" s="119" t="s">
        <v>102</v>
      </c>
      <c r="E365" s="162">
        <v>10235703</v>
      </c>
      <c r="F365" s="119">
        <v>26954378</v>
      </c>
      <c r="G365" s="119">
        <v>2705003</v>
      </c>
      <c r="H365" s="120" t="str">
        <f>IF(G365="","",VLOOKUP(G365,ARANCEL!$B$5:$D$121,2,FALSE))</f>
        <v>INCRUSTACION ESTETICA (ART-GLASS O CERAMICA)</v>
      </c>
      <c r="I365" s="121" t="s">
        <v>324</v>
      </c>
      <c r="J365" s="119">
        <v>1</v>
      </c>
      <c r="K365" s="122">
        <f>IF(G365="","",VLOOKUP(G365,ARANCEL!$B$5:$D$121,3,FALSE)*J365)</f>
        <v>15676</v>
      </c>
      <c r="L365" s="1229" t="s">
        <v>6905</v>
      </c>
      <c r="M365" s="1229">
        <v>4500249737</v>
      </c>
      <c r="N365" s="1229" t="s">
        <v>7142</v>
      </c>
    </row>
    <row r="366" spans="1:14" x14ac:dyDescent="0.25">
      <c r="A366" s="119" t="s">
        <v>305</v>
      </c>
      <c r="B366" s="164">
        <v>41936</v>
      </c>
      <c r="C366" s="118" t="s">
        <v>7812</v>
      </c>
      <c r="D366" s="119" t="s">
        <v>86</v>
      </c>
      <c r="E366" s="162">
        <v>10269554</v>
      </c>
      <c r="F366" s="119">
        <v>28860198</v>
      </c>
      <c r="G366" s="119">
        <v>2704003</v>
      </c>
      <c r="H366" s="120" t="str">
        <f>IF(G366="","",VLOOKUP(G366,ARANCEL!$B$5:$D$121,2,FALSE))</f>
        <v xml:space="preserve">CORONA PERIFERICA CON PERNO MUÑON COLADO </v>
      </c>
      <c r="I366" s="121" t="s">
        <v>309</v>
      </c>
      <c r="J366" s="119">
        <v>1</v>
      </c>
      <c r="K366" s="122">
        <f>IF(G366="","",VLOOKUP(G366,ARANCEL!$B$5:$D$121,3,FALSE)*J366)</f>
        <v>32612</v>
      </c>
      <c r="L366" s="1229" t="s">
        <v>8279</v>
      </c>
      <c r="M366" s="1229">
        <v>4500259723</v>
      </c>
      <c r="N366" s="1229" t="s">
        <v>8265</v>
      </c>
    </row>
    <row r="367" spans="1:14" x14ac:dyDescent="0.25">
      <c r="A367" s="119" t="s">
        <v>305</v>
      </c>
      <c r="B367" s="164">
        <v>41936</v>
      </c>
      <c r="C367" s="118" t="s">
        <v>7812</v>
      </c>
      <c r="D367" s="119" t="s">
        <v>86</v>
      </c>
      <c r="E367" s="162">
        <v>10269554</v>
      </c>
      <c r="F367" s="119">
        <v>28860198</v>
      </c>
      <c r="G367" s="119">
        <v>2704005</v>
      </c>
      <c r="H367" s="120" t="str">
        <f>IF(G367="","",VLOOKUP(G367,ARANCEL!$B$5:$D$121,2,FALSE))</f>
        <v>PROVISORIO</v>
      </c>
      <c r="I367" s="121" t="s">
        <v>309</v>
      </c>
      <c r="J367" s="119">
        <v>1</v>
      </c>
      <c r="K367" s="122">
        <f>IF(G367="","",VLOOKUP(G367,ARANCEL!$B$5:$D$121,3,FALSE)*J367)</f>
        <v>3250</v>
      </c>
      <c r="L367" s="1229" t="s">
        <v>8279</v>
      </c>
      <c r="M367" s="1229">
        <v>4500259723</v>
      </c>
      <c r="N367" s="1229" t="s">
        <v>8265</v>
      </c>
    </row>
    <row r="368" spans="1:14" x14ac:dyDescent="0.25">
      <c r="A368" s="119" t="s">
        <v>305</v>
      </c>
      <c r="B368" s="164">
        <v>41768</v>
      </c>
      <c r="C368" s="118" t="s">
        <v>4415</v>
      </c>
      <c r="D368" s="119" t="s">
        <v>102</v>
      </c>
      <c r="E368" s="162">
        <v>10194813</v>
      </c>
      <c r="F368" s="119">
        <v>25901275</v>
      </c>
      <c r="G368" s="119">
        <v>2704005</v>
      </c>
      <c r="H368" s="120" t="str">
        <f>IF(G368="","",VLOOKUP(G368,ARANCEL!$B$5:$D$121,2,FALSE))</f>
        <v>PROVISORIO</v>
      </c>
      <c r="I368" s="121" t="s">
        <v>308</v>
      </c>
      <c r="J368" s="119">
        <v>1</v>
      </c>
      <c r="K368" s="122">
        <f>IF(G368="","",VLOOKUP(G368,ARANCEL!$B$5:$D$121,3,FALSE)*J368)</f>
        <v>3250</v>
      </c>
      <c r="L368" s="1229" t="s">
        <v>5292</v>
      </c>
      <c r="M368" s="1229">
        <v>4500235464</v>
      </c>
      <c r="N368" s="1229">
        <v>9396</v>
      </c>
    </row>
    <row r="369" spans="1:14" x14ac:dyDescent="0.25">
      <c r="A369" s="119" t="s">
        <v>305</v>
      </c>
      <c r="B369" s="164">
        <v>41768</v>
      </c>
      <c r="C369" s="118" t="s">
        <v>4415</v>
      </c>
      <c r="D369" s="119" t="s">
        <v>102</v>
      </c>
      <c r="E369" s="162">
        <v>10194813</v>
      </c>
      <c r="F369" s="119">
        <v>25901275</v>
      </c>
      <c r="G369" s="119">
        <v>2704003</v>
      </c>
      <c r="H369" s="120" t="str">
        <f>IF(G369="","",VLOOKUP(G369,ARANCEL!$B$5:$D$121,2,FALSE))</f>
        <v xml:space="preserve">CORONA PERIFERICA CON PERNO MUÑON COLADO </v>
      </c>
      <c r="I369" s="121" t="s">
        <v>308</v>
      </c>
      <c r="J369" s="119">
        <v>1</v>
      </c>
      <c r="K369" s="122">
        <f>IF(G369="","",VLOOKUP(G369,ARANCEL!$B$5:$D$121,3,FALSE)*J369)</f>
        <v>32612</v>
      </c>
      <c r="L369" s="1229" t="s">
        <v>5292</v>
      </c>
      <c r="M369" s="1229">
        <v>4500235464</v>
      </c>
      <c r="N369" s="1229">
        <v>9396</v>
      </c>
    </row>
    <row r="370" spans="1:14" x14ac:dyDescent="0.25">
      <c r="A370" s="119" t="s">
        <v>305</v>
      </c>
      <c r="B370" s="207">
        <v>41690</v>
      </c>
      <c r="C370" s="118" t="s">
        <v>2833</v>
      </c>
      <c r="D370" s="119" t="s">
        <v>71</v>
      </c>
      <c r="E370" s="162">
        <v>10174667</v>
      </c>
      <c r="F370" s="119">
        <v>25052775</v>
      </c>
      <c r="G370" s="119">
        <v>2705003</v>
      </c>
      <c r="H370" s="120" t="str">
        <f>IF(G370="","",VLOOKUP(G370,ARANCEL!$B$5:$D$121,2,FALSE))</f>
        <v>INCRUSTACION ESTETICA (ART-GLASS O CERAMICA)</v>
      </c>
      <c r="I370" s="121" t="s">
        <v>618</v>
      </c>
      <c r="J370" s="119">
        <v>1</v>
      </c>
      <c r="K370" s="122">
        <f>IF(G370="","",VLOOKUP(G370,ARANCEL!$B$5:$D$121,3,FALSE)*J370)</f>
        <v>15676</v>
      </c>
      <c r="L370" s="1229" t="s">
        <v>3438</v>
      </c>
      <c r="M370" s="1229">
        <v>4500220773</v>
      </c>
      <c r="N370" s="1229">
        <v>8617</v>
      </c>
    </row>
    <row r="371" spans="1:14" x14ac:dyDescent="0.25">
      <c r="A371" s="119" t="s">
        <v>305</v>
      </c>
      <c r="B371" s="164">
        <v>41811</v>
      </c>
      <c r="C371" s="118" t="s">
        <v>5356</v>
      </c>
      <c r="D371" s="119" t="s">
        <v>1174</v>
      </c>
      <c r="E371" s="162">
        <v>10215383</v>
      </c>
      <c r="F371" s="119">
        <v>26859149</v>
      </c>
      <c r="G371" s="119">
        <v>2705003</v>
      </c>
      <c r="H371" s="120" t="str">
        <f>IF(G371="","",VLOOKUP(G371,ARANCEL!$B$5:$D$121,2,FALSE))</f>
        <v>INCRUSTACION ESTETICA (ART-GLASS O CERAMICA)</v>
      </c>
      <c r="I371" s="121" t="s">
        <v>322</v>
      </c>
      <c r="J371" s="119">
        <v>1</v>
      </c>
      <c r="K371" s="122">
        <f>IF(G371="","",VLOOKUP(G371,ARANCEL!$B$5:$D$121,3,FALSE)*J371)</f>
        <v>15676</v>
      </c>
      <c r="L371" s="1229" t="s">
        <v>5742</v>
      </c>
      <c r="M371" s="1229">
        <v>4500241295</v>
      </c>
      <c r="N371" s="1229" t="s">
        <v>5768</v>
      </c>
    </row>
    <row r="372" spans="1:14" x14ac:dyDescent="0.25">
      <c r="A372" s="169" t="s">
        <v>305</v>
      </c>
      <c r="B372" s="164">
        <v>41811</v>
      </c>
      <c r="C372" s="118" t="s">
        <v>5356</v>
      </c>
      <c r="D372" s="119" t="s">
        <v>1174</v>
      </c>
      <c r="E372" s="162">
        <v>10215383</v>
      </c>
      <c r="F372" s="119">
        <v>26859149</v>
      </c>
      <c r="G372" s="119">
        <v>2704003</v>
      </c>
      <c r="H372" s="120" t="str">
        <f>IF(G372="","",VLOOKUP(G372,ARANCEL!$B$5:$D$121,2,FALSE))</f>
        <v xml:space="preserve">CORONA PERIFERICA CON PERNO MUÑON COLADO </v>
      </c>
      <c r="I372" s="121" t="s">
        <v>5580</v>
      </c>
      <c r="J372" s="119">
        <v>3</v>
      </c>
      <c r="K372" s="122">
        <f>IF(G372="","",VLOOKUP(G372,ARANCEL!$B$5:$D$121,3,FALSE)*J372)</f>
        <v>97836</v>
      </c>
      <c r="L372" s="1229" t="s">
        <v>5742</v>
      </c>
      <c r="M372" s="1229">
        <v>4500241295</v>
      </c>
      <c r="N372" s="1229" t="s">
        <v>5768</v>
      </c>
    </row>
    <row r="373" spans="1:14" x14ac:dyDescent="0.25">
      <c r="A373" s="119" t="s">
        <v>305</v>
      </c>
      <c r="B373" s="164">
        <v>41811</v>
      </c>
      <c r="C373" s="118" t="s">
        <v>5356</v>
      </c>
      <c r="D373" s="119" t="s">
        <v>1174</v>
      </c>
      <c r="E373" s="162">
        <v>10215383</v>
      </c>
      <c r="F373" s="119">
        <v>26859149</v>
      </c>
      <c r="G373" s="119">
        <v>2704005</v>
      </c>
      <c r="H373" s="120" t="str">
        <f>IF(G373="","",VLOOKUP(G373,ARANCEL!$B$5:$D$121,2,FALSE))</f>
        <v>PROVISORIO</v>
      </c>
      <c r="I373" s="121" t="s">
        <v>5580</v>
      </c>
      <c r="J373" s="119">
        <v>3</v>
      </c>
      <c r="K373" s="122">
        <f>IF(G373="","",VLOOKUP(G373,ARANCEL!$B$5:$D$121,3,FALSE)*J373)</f>
        <v>9750</v>
      </c>
      <c r="L373" s="1229" t="s">
        <v>5742</v>
      </c>
      <c r="M373" s="1229">
        <v>4500241295</v>
      </c>
      <c r="N373" s="1229" t="s">
        <v>5768</v>
      </c>
    </row>
    <row r="374" spans="1:14" x14ac:dyDescent="0.25">
      <c r="A374" s="119" t="s">
        <v>305</v>
      </c>
      <c r="B374" s="164">
        <v>41772</v>
      </c>
      <c r="C374" s="118" t="s">
        <v>2483</v>
      </c>
      <c r="D374" s="119" t="s">
        <v>2482</v>
      </c>
      <c r="E374" s="162">
        <v>10158285</v>
      </c>
      <c r="F374" s="119">
        <v>23353889</v>
      </c>
      <c r="G374" s="119">
        <v>2702021</v>
      </c>
      <c r="H374" s="120" t="str">
        <f>IF(G374="","",VLOOKUP(G374,ARANCEL!$B$5:$D$121,2,FALSE))</f>
        <v xml:space="preserve">CORONA SOBRE IMPLANTE </v>
      </c>
      <c r="I374" s="121" t="s">
        <v>309</v>
      </c>
      <c r="J374" s="119">
        <v>1</v>
      </c>
      <c r="K374" s="122">
        <f>IF(G374="","",VLOOKUP(G374,ARANCEL!$B$5:$D$121,3,FALSE)*J374)</f>
        <v>35986</v>
      </c>
      <c r="L374" s="1229" t="s">
        <v>5292</v>
      </c>
      <c r="M374" s="1229">
        <v>4500235464</v>
      </c>
      <c r="N374" s="1229">
        <v>9396</v>
      </c>
    </row>
    <row r="375" spans="1:14" x14ac:dyDescent="0.25">
      <c r="A375" s="119" t="s">
        <v>305</v>
      </c>
      <c r="B375" s="164">
        <v>41773</v>
      </c>
      <c r="C375" s="118" t="s">
        <v>2483</v>
      </c>
      <c r="D375" s="119" t="s">
        <v>101</v>
      </c>
      <c r="E375" s="162">
        <v>10198367</v>
      </c>
      <c r="F375" s="119">
        <v>23491466</v>
      </c>
      <c r="G375" s="119">
        <v>2702021</v>
      </c>
      <c r="H375" s="120" t="str">
        <f>IF(G375="","",VLOOKUP(G375,ARANCEL!$B$5:$D$121,2,FALSE))</f>
        <v xml:space="preserve">CORONA SOBRE IMPLANTE </v>
      </c>
      <c r="I375" s="121" t="s">
        <v>316</v>
      </c>
      <c r="J375" s="119">
        <v>1</v>
      </c>
      <c r="K375" s="122">
        <f>IF(G375="","",VLOOKUP(G375,ARANCEL!$B$5:$D$121,3,FALSE)*J375)</f>
        <v>35986</v>
      </c>
      <c r="L375" s="1229" t="s">
        <v>5292</v>
      </c>
      <c r="M375" s="1229">
        <v>4500235453</v>
      </c>
      <c r="N375" s="1229">
        <v>9395</v>
      </c>
    </row>
    <row r="376" spans="1:14" x14ac:dyDescent="0.25">
      <c r="A376" s="169" t="s">
        <v>313</v>
      </c>
      <c r="B376" s="164">
        <v>41773</v>
      </c>
      <c r="C376" s="118" t="s">
        <v>2483</v>
      </c>
      <c r="D376" s="119" t="s">
        <v>101</v>
      </c>
      <c r="E376" s="162">
        <v>10198367</v>
      </c>
      <c r="F376" s="119">
        <v>23491466</v>
      </c>
      <c r="G376" s="119">
        <v>2702009</v>
      </c>
      <c r="H376" s="120" t="str">
        <f>IF(G376="","",VLOOKUP(G376,ARANCEL!$B$5:$D$121,2,FALSE))</f>
        <v xml:space="preserve">TALLAR MUÑON TITANIO </v>
      </c>
      <c r="I376" s="121"/>
      <c r="J376" s="119">
        <v>1</v>
      </c>
      <c r="K376" s="122">
        <f>IF(G376="","",VLOOKUP(G376,ARANCEL!$B$5:$D$121,3,FALSE)*J376)</f>
        <v>11246</v>
      </c>
      <c r="L376" s="1229" t="s">
        <v>5292</v>
      </c>
      <c r="M376" s="1229">
        <v>4500235453</v>
      </c>
      <c r="N376" s="1229">
        <v>9395</v>
      </c>
    </row>
    <row r="377" spans="1:14" x14ac:dyDescent="0.25">
      <c r="A377" s="119" t="s">
        <v>305</v>
      </c>
      <c r="B377" s="164">
        <v>41646</v>
      </c>
      <c r="C377" s="118" t="s">
        <v>2481</v>
      </c>
      <c r="D377" s="119" t="s">
        <v>101</v>
      </c>
      <c r="E377" s="162">
        <v>10168379</v>
      </c>
      <c r="F377" s="119">
        <v>22676049</v>
      </c>
      <c r="G377" s="119">
        <v>2702048</v>
      </c>
      <c r="H377" s="120" t="str">
        <f>IF(G377="","",VLOOKUP(G377,ARANCEL!$B$5:$D$121,2,FALSE))</f>
        <v xml:space="preserve">SERVICIO LAB. IMPLANTE CORONA CEMENTADA/ATORNILLADA </v>
      </c>
      <c r="I377" s="121" t="s">
        <v>664</v>
      </c>
      <c r="J377" s="119">
        <v>2</v>
      </c>
      <c r="K377" s="122">
        <f>IF(G377="","",VLOOKUP(G377,ARANCEL!$B$5:$D$121,3,FALSE)*J377)</f>
        <v>87714</v>
      </c>
      <c r="L377" s="1229" t="s">
        <v>8279</v>
      </c>
      <c r="M377" s="1229">
        <v>4500257463</v>
      </c>
      <c r="N377" s="1229" t="s">
        <v>8277</v>
      </c>
    </row>
    <row r="378" spans="1:14" x14ac:dyDescent="0.25">
      <c r="A378" s="167" t="s">
        <v>313</v>
      </c>
      <c r="B378" s="164">
        <v>41646</v>
      </c>
      <c r="C378" s="118" t="s">
        <v>2481</v>
      </c>
      <c r="D378" s="119" t="s">
        <v>101</v>
      </c>
      <c r="E378" s="162">
        <v>10168379</v>
      </c>
      <c r="F378" s="119">
        <v>22676049</v>
      </c>
      <c r="G378" s="119">
        <v>2704005</v>
      </c>
      <c r="H378" s="120" t="str">
        <f>IF(G378="","",VLOOKUP(G378,ARANCEL!$B$5:$D$121,2,FALSE))</f>
        <v>PROVISORIO</v>
      </c>
      <c r="I378" s="121"/>
      <c r="J378" s="119">
        <v>2</v>
      </c>
      <c r="K378" s="122">
        <f>IF(G378="","",VLOOKUP(G378,ARANCEL!$B$5:$D$121,3,FALSE)*J378)</f>
        <v>6500</v>
      </c>
      <c r="L378" s="1229" t="s">
        <v>2842</v>
      </c>
      <c r="M378" s="1229">
        <v>4500216206</v>
      </c>
      <c r="N378" s="1229">
        <v>8391</v>
      </c>
    </row>
    <row r="379" spans="1:14" x14ac:dyDescent="0.25">
      <c r="A379" s="119" t="s">
        <v>305</v>
      </c>
      <c r="B379" s="164">
        <v>41646</v>
      </c>
      <c r="C379" s="118" t="s">
        <v>2481</v>
      </c>
      <c r="D379" s="119" t="s">
        <v>101</v>
      </c>
      <c r="E379" s="162">
        <v>10168379</v>
      </c>
      <c r="F379" s="119">
        <v>22676049</v>
      </c>
      <c r="G379" s="119">
        <v>2704002</v>
      </c>
      <c r="H379" s="120" t="str">
        <f>IF(G379="","",VLOOKUP(G379,ARANCEL!$B$5:$D$121,2,FALSE))</f>
        <v xml:space="preserve">CORONA PERIFERICA </v>
      </c>
      <c r="I379" s="121" t="s">
        <v>792</v>
      </c>
      <c r="J379" s="119">
        <v>2</v>
      </c>
      <c r="K379" s="122">
        <f>IF(G379="","",VLOOKUP(G379,ARANCEL!$B$5:$D$121,3,FALSE)*J379)</f>
        <v>51730</v>
      </c>
      <c r="L379" s="1229" t="s">
        <v>2842</v>
      </c>
      <c r="M379" s="1229">
        <v>4500216206</v>
      </c>
      <c r="N379" s="1229">
        <v>8391</v>
      </c>
    </row>
    <row r="380" spans="1:14" x14ac:dyDescent="0.25">
      <c r="A380" s="119" t="s">
        <v>313</v>
      </c>
      <c r="B380" s="164">
        <v>41772</v>
      </c>
      <c r="C380" s="118" t="s">
        <v>4537</v>
      </c>
      <c r="D380" s="119" t="s">
        <v>101</v>
      </c>
      <c r="E380" s="162">
        <v>101980006</v>
      </c>
      <c r="F380" s="119">
        <v>25645319</v>
      </c>
      <c r="G380" s="119">
        <v>2704005</v>
      </c>
      <c r="H380" s="120" t="str">
        <f>IF(G380="","",VLOOKUP(G380,ARANCEL!$B$5:$D$121,2,FALSE))</f>
        <v>PROVISORIO</v>
      </c>
      <c r="I380" s="121"/>
      <c r="J380" s="119">
        <v>1</v>
      </c>
      <c r="K380" s="122">
        <f>IF(G380="","",VLOOKUP(G380,ARANCEL!$B$5:$D$121,3,FALSE)*J380)</f>
        <v>3250</v>
      </c>
      <c r="L380" s="1235" t="str">
        <f>IF(E380="","","IMPAGO")</f>
        <v>IMPAGO</v>
      </c>
      <c r="M380" s="1235" t="str">
        <f>IF(L380="IMPAGO","SIN O.C.","")</f>
        <v>SIN O.C.</v>
      </c>
      <c r="N380" s="1235" t="str">
        <f>IF(L380="IMPAGO","SIN FACT.","")</f>
        <v>SIN FACT.</v>
      </c>
    </row>
    <row r="381" spans="1:14" x14ac:dyDescent="0.25">
      <c r="A381" s="119" t="s">
        <v>313</v>
      </c>
      <c r="B381" s="164">
        <v>41772</v>
      </c>
      <c r="C381" s="118" t="s">
        <v>4537</v>
      </c>
      <c r="D381" s="119" t="s">
        <v>101</v>
      </c>
      <c r="E381" s="162">
        <v>101980006</v>
      </c>
      <c r="F381" s="119">
        <v>25645319</v>
      </c>
      <c r="G381" s="119">
        <v>2704003</v>
      </c>
      <c r="H381" s="120" t="str">
        <f>IF(G381="","",VLOOKUP(G381,ARANCEL!$B$5:$D$121,2,FALSE))</f>
        <v xml:space="preserve">CORONA PERIFERICA CON PERNO MUÑON COLADO </v>
      </c>
      <c r="I381" s="121"/>
      <c r="J381" s="119">
        <v>1</v>
      </c>
      <c r="K381" s="122">
        <f>IF(G381="","",VLOOKUP(G381,ARANCEL!$B$5:$D$121,3,FALSE)*J381)</f>
        <v>32612</v>
      </c>
      <c r="L381" s="1235" t="str">
        <f>IF(E381="","","IMPAGO")</f>
        <v>IMPAGO</v>
      </c>
      <c r="M381" s="1235" t="str">
        <f>IF(L381="IMPAGO","SIN O.C.","")</f>
        <v>SIN O.C.</v>
      </c>
      <c r="N381" s="1235" t="str">
        <f>IF(L381="IMPAGO","SIN FACT.","")</f>
        <v>SIN FACT.</v>
      </c>
    </row>
    <row r="382" spans="1:14" x14ac:dyDescent="0.25">
      <c r="A382" s="119" t="s">
        <v>305</v>
      </c>
      <c r="B382" s="164">
        <v>41772</v>
      </c>
      <c r="C382" s="118" t="s">
        <v>4587</v>
      </c>
      <c r="D382" s="119" t="s">
        <v>101</v>
      </c>
      <c r="E382" s="162">
        <v>10198006</v>
      </c>
      <c r="F382" s="119">
        <v>25645319</v>
      </c>
      <c r="G382" s="119">
        <v>2704005</v>
      </c>
      <c r="H382" s="120" t="str">
        <f>IF(G382="","",VLOOKUP(G382,ARANCEL!$B$5:$D$121,2,FALSE))</f>
        <v>PROVISORIO</v>
      </c>
      <c r="I382" s="121" t="s">
        <v>312</v>
      </c>
      <c r="J382" s="119">
        <v>1</v>
      </c>
      <c r="K382" s="122">
        <f>IF(G382="","",VLOOKUP(G382,ARANCEL!$B$5:$D$121,3,FALSE)*J382)</f>
        <v>3250</v>
      </c>
      <c r="L382" s="1229" t="s">
        <v>5292</v>
      </c>
      <c r="M382" s="1229">
        <v>4500235464</v>
      </c>
      <c r="N382" s="1229">
        <v>9396</v>
      </c>
    </row>
    <row r="383" spans="1:14" x14ac:dyDescent="0.25">
      <c r="A383" s="119" t="s">
        <v>305</v>
      </c>
      <c r="B383" s="164">
        <v>41772</v>
      </c>
      <c r="C383" s="118" t="s">
        <v>4587</v>
      </c>
      <c r="D383" s="119" t="s">
        <v>101</v>
      </c>
      <c r="E383" s="162">
        <v>10198006</v>
      </c>
      <c r="F383" s="119">
        <v>25645319</v>
      </c>
      <c r="G383" s="119">
        <v>2704003</v>
      </c>
      <c r="H383" s="120" t="str">
        <f>IF(G383="","",VLOOKUP(G383,ARANCEL!$B$5:$D$121,2,FALSE))</f>
        <v xml:space="preserve">CORONA PERIFERICA CON PERNO MUÑON COLADO </v>
      </c>
      <c r="I383" s="121" t="s">
        <v>312</v>
      </c>
      <c r="J383" s="119">
        <v>1</v>
      </c>
      <c r="K383" s="122">
        <f>IF(G383="","",VLOOKUP(G383,ARANCEL!$B$5:$D$121,3,FALSE)*J383)</f>
        <v>32612</v>
      </c>
      <c r="L383" s="1229" t="s">
        <v>5292</v>
      </c>
      <c r="M383" s="1229">
        <v>4500235464</v>
      </c>
      <c r="N383" s="1229">
        <v>9396</v>
      </c>
    </row>
    <row r="384" spans="1:14" x14ac:dyDescent="0.25">
      <c r="A384" s="119" t="s">
        <v>305</v>
      </c>
      <c r="B384" s="164">
        <v>41932</v>
      </c>
      <c r="C384" s="118" t="s">
        <v>8418</v>
      </c>
      <c r="D384" s="119" t="s">
        <v>99</v>
      </c>
      <c r="E384" s="162">
        <v>10267086</v>
      </c>
      <c r="F384" s="119">
        <v>29100449</v>
      </c>
      <c r="G384" s="119">
        <v>2704005</v>
      </c>
      <c r="H384" s="120" t="str">
        <f>IF(G384="","",VLOOKUP(G384,ARANCEL!$B$5:$D$121,2,FALSE))</f>
        <v>PROVISORIO</v>
      </c>
      <c r="I384" s="121" t="s">
        <v>337</v>
      </c>
      <c r="J384" s="119">
        <v>1</v>
      </c>
      <c r="K384" s="122">
        <f>IF(G384="","",VLOOKUP(G384,ARANCEL!$B$5:$D$121,3,FALSE)*J384)</f>
        <v>3250</v>
      </c>
      <c r="L384" s="1229" t="s">
        <v>8279</v>
      </c>
      <c r="M384" s="1229">
        <v>4500259723</v>
      </c>
      <c r="N384" s="1229" t="s">
        <v>8265</v>
      </c>
    </row>
    <row r="385" spans="1:14" x14ac:dyDescent="0.25">
      <c r="A385" s="119" t="s">
        <v>305</v>
      </c>
      <c r="B385" s="164">
        <v>41932</v>
      </c>
      <c r="C385" s="118" t="s">
        <v>8418</v>
      </c>
      <c r="D385" s="119" t="s">
        <v>99</v>
      </c>
      <c r="E385" s="162">
        <v>10267086</v>
      </c>
      <c r="F385" s="119">
        <v>29100449</v>
      </c>
      <c r="G385" s="119">
        <v>2704003</v>
      </c>
      <c r="H385" s="120" t="str">
        <f>IF(G385="","",VLOOKUP(G385,ARANCEL!$B$5:$D$121,2,FALSE))</f>
        <v xml:space="preserve">CORONA PERIFERICA CON PERNO MUÑON COLADO </v>
      </c>
      <c r="I385" s="121" t="s">
        <v>337</v>
      </c>
      <c r="J385" s="119">
        <v>1</v>
      </c>
      <c r="K385" s="122">
        <f>IF(G385="","",VLOOKUP(G385,ARANCEL!$B$5:$D$121,3,FALSE)*J385)</f>
        <v>32612</v>
      </c>
      <c r="L385" s="1229" t="s">
        <v>8279</v>
      </c>
      <c r="M385" s="1229">
        <v>4500259723</v>
      </c>
      <c r="N385" s="1229" t="s">
        <v>8265</v>
      </c>
    </row>
    <row r="386" spans="1:14" x14ac:dyDescent="0.25">
      <c r="A386" s="119" t="s">
        <v>305</v>
      </c>
      <c r="B386" s="164">
        <v>41848</v>
      </c>
      <c r="C386" s="118" t="s">
        <v>6054</v>
      </c>
      <c r="D386" s="119" t="s">
        <v>86</v>
      </c>
      <c r="E386" s="162">
        <v>10232821</v>
      </c>
      <c r="F386" s="119">
        <v>27646284</v>
      </c>
      <c r="G386" s="119">
        <v>2704005</v>
      </c>
      <c r="H386" s="120" t="str">
        <f>IF(G386="","",VLOOKUP(G386,ARANCEL!$B$5:$D$121,2,FALSE))</f>
        <v>PROVISORIO</v>
      </c>
      <c r="I386" s="121" t="s">
        <v>324</v>
      </c>
      <c r="J386" s="119">
        <v>1</v>
      </c>
      <c r="K386" s="122">
        <f>IF(G386="","",VLOOKUP(G386,ARANCEL!$B$5:$D$121,3,FALSE)*J386)</f>
        <v>3250</v>
      </c>
      <c r="L386" s="1229" t="s">
        <v>6017</v>
      </c>
      <c r="M386" s="1229">
        <v>4500245432</v>
      </c>
      <c r="N386" s="1229">
        <v>9808</v>
      </c>
    </row>
    <row r="387" spans="1:14" x14ac:dyDescent="0.25">
      <c r="A387" s="119" t="s">
        <v>305</v>
      </c>
      <c r="B387" s="164">
        <v>41848</v>
      </c>
      <c r="C387" s="118" t="s">
        <v>6054</v>
      </c>
      <c r="D387" s="119" t="s">
        <v>86</v>
      </c>
      <c r="E387" s="162">
        <v>10232821</v>
      </c>
      <c r="F387" s="119">
        <v>27646284</v>
      </c>
      <c r="G387" s="119">
        <v>2704003</v>
      </c>
      <c r="H387" s="120" t="str">
        <f>IF(G387="","",VLOOKUP(G387,ARANCEL!$B$5:$D$121,2,FALSE))</f>
        <v xml:space="preserve">CORONA PERIFERICA CON PERNO MUÑON COLADO </v>
      </c>
      <c r="I387" s="121" t="s">
        <v>324</v>
      </c>
      <c r="J387" s="119">
        <v>1</v>
      </c>
      <c r="K387" s="122">
        <f>IF(G387="","",VLOOKUP(G387,ARANCEL!$B$5:$D$121,3,FALSE)*J387)</f>
        <v>32612</v>
      </c>
      <c r="L387" s="1229" t="s">
        <v>6017</v>
      </c>
      <c r="M387" s="1229">
        <v>4500245432</v>
      </c>
      <c r="N387" s="1229">
        <v>9808</v>
      </c>
    </row>
    <row r="388" spans="1:14" x14ac:dyDescent="0.25">
      <c r="A388" s="119" t="s">
        <v>305</v>
      </c>
      <c r="B388" s="164">
        <v>41689</v>
      </c>
      <c r="C388" s="118" t="s">
        <v>2925</v>
      </c>
      <c r="D388" s="119" t="s">
        <v>2420</v>
      </c>
      <c r="E388" s="162">
        <v>10175762</v>
      </c>
      <c r="F388" s="119">
        <v>25024777</v>
      </c>
      <c r="G388" s="119">
        <v>2704005</v>
      </c>
      <c r="H388" s="120" t="str">
        <f>IF(G388="","",VLOOKUP(G388,ARANCEL!$B$5:$D$121,2,FALSE))</f>
        <v>PROVISORIO</v>
      </c>
      <c r="I388" s="121" t="s">
        <v>309</v>
      </c>
      <c r="J388" s="119">
        <v>1</v>
      </c>
      <c r="K388" s="122">
        <f>IF(G388="","",VLOOKUP(G388,ARANCEL!$B$5:$D$121,3,FALSE)*J388)</f>
        <v>3250</v>
      </c>
      <c r="L388" s="1229" t="s">
        <v>3438</v>
      </c>
      <c r="M388" s="1229">
        <v>4500220774</v>
      </c>
      <c r="N388" s="1229">
        <v>8618</v>
      </c>
    </row>
    <row r="389" spans="1:14" x14ac:dyDescent="0.25">
      <c r="A389" s="119" t="s">
        <v>305</v>
      </c>
      <c r="B389" s="164">
        <v>41705</v>
      </c>
      <c r="C389" s="118" t="s">
        <v>2925</v>
      </c>
      <c r="D389" s="119" t="s">
        <v>2420</v>
      </c>
      <c r="E389" s="162">
        <v>10175762</v>
      </c>
      <c r="F389" s="119">
        <v>25024777</v>
      </c>
      <c r="G389" s="119">
        <v>2704003</v>
      </c>
      <c r="H389" s="120" t="str">
        <f>IF(G389="","",VLOOKUP(G389,ARANCEL!$B$5:$D$121,2,FALSE))</f>
        <v xml:space="preserve">CORONA PERIFERICA CON PERNO MUÑON COLADO </v>
      </c>
      <c r="I389" s="121" t="s">
        <v>309</v>
      </c>
      <c r="J389" s="119">
        <v>1</v>
      </c>
      <c r="K389" s="122">
        <f>IF(G389="","",VLOOKUP(G389,ARANCEL!$B$5:$D$121,3,FALSE)*J389)</f>
        <v>32612</v>
      </c>
      <c r="L389" s="1229" t="s">
        <v>3058</v>
      </c>
      <c r="M389" s="1229">
        <v>4500225649</v>
      </c>
      <c r="N389" s="1229">
        <v>8934</v>
      </c>
    </row>
    <row r="390" spans="1:14" x14ac:dyDescent="0.25">
      <c r="A390" s="119" t="s">
        <v>305</v>
      </c>
      <c r="B390" s="164">
        <v>41807</v>
      </c>
      <c r="C390" s="118" t="s">
        <v>5196</v>
      </c>
      <c r="D390" s="119" t="s">
        <v>99</v>
      </c>
      <c r="E390" s="162">
        <v>10211280</v>
      </c>
      <c r="F390" s="119">
        <v>26935999</v>
      </c>
      <c r="G390" s="119">
        <v>2704005</v>
      </c>
      <c r="H390" s="120" t="str">
        <f>IF(G390="","",VLOOKUP(G390,ARANCEL!$B$5:$D$121,2,FALSE))</f>
        <v>PROVISORIO</v>
      </c>
      <c r="I390" s="121" t="s">
        <v>5980</v>
      </c>
      <c r="J390" s="119">
        <v>6</v>
      </c>
      <c r="K390" s="122">
        <f>IF(G390="","",VLOOKUP(G390,ARANCEL!$B$5:$D$121,3,FALSE)*J390)</f>
        <v>19500</v>
      </c>
      <c r="L390" s="1229" t="s">
        <v>5742</v>
      </c>
      <c r="M390" s="1229">
        <v>4500239379</v>
      </c>
      <c r="N390" s="1229" t="s">
        <v>5751</v>
      </c>
    </row>
    <row r="391" spans="1:14" x14ac:dyDescent="0.25">
      <c r="A391" s="119" t="s">
        <v>305</v>
      </c>
      <c r="B391" s="164">
        <v>41807</v>
      </c>
      <c r="C391" s="118" t="s">
        <v>5196</v>
      </c>
      <c r="D391" s="119" t="s">
        <v>99</v>
      </c>
      <c r="E391" s="162">
        <v>10211280</v>
      </c>
      <c r="F391" s="119">
        <v>26935999</v>
      </c>
      <c r="G391" s="119">
        <v>2704015</v>
      </c>
      <c r="H391" s="120" t="str">
        <f>IF(G391="","",VLOOKUP(G391,ARANCEL!$B$5:$D$121,2,FALSE))</f>
        <v xml:space="preserve">CORONA IN CERAM </v>
      </c>
      <c r="I391" s="121" t="s">
        <v>5980</v>
      </c>
      <c r="J391" s="119">
        <v>6</v>
      </c>
      <c r="K391" s="122">
        <f>IF(G391="","",VLOOKUP(G391,ARANCEL!$B$5:$D$121,3,FALSE)*J391)</f>
        <v>256398</v>
      </c>
      <c r="L391" s="1229" t="s">
        <v>5742</v>
      </c>
      <c r="M391" s="1229">
        <v>4500239379</v>
      </c>
      <c r="N391" s="1229" t="s">
        <v>5751</v>
      </c>
    </row>
    <row r="392" spans="1:14" x14ac:dyDescent="0.25">
      <c r="A392" s="119" t="s">
        <v>305</v>
      </c>
      <c r="B392" s="164">
        <v>41827</v>
      </c>
      <c r="C392" s="118" t="s">
        <v>5196</v>
      </c>
      <c r="D392" s="119" t="s">
        <v>99</v>
      </c>
      <c r="E392" s="162">
        <v>10221654</v>
      </c>
      <c r="F392" s="119">
        <v>27154125</v>
      </c>
      <c r="G392" s="119">
        <v>2704005</v>
      </c>
      <c r="H392" s="120" t="str">
        <f>IF(G392="","",VLOOKUP(G392,ARANCEL!$B$5:$D$121,2,FALSE))</f>
        <v>PROVISORIO</v>
      </c>
      <c r="I392" s="121" t="s">
        <v>5981</v>
      </c>
      <c r="J392" s="119">
        <v>6</v>
      </c>
      <c r="K392" s="122">
        <f>IF(G392="","",VLOOKUP(G392,ARANCEL!$B$5:$D$121,3,FALSE)*J392)</f>
        <v>19500</v>
      </c>
      <c r="L392" s="1229" t="s">
        <v>6017</v>
      </c>
      <c r="M392" s="1229">
        <v>4500243565</v>
      </c>
      <c r="N392" s="1229">
        <v>9787</v>
      </c>
    </row>
    <row r="393" spans="1:14" x14ac:dyDescent="0.25">
      <c r="A393" s="119" t="s">
        <v>305</v>
      </c>
      <c r="B393" s="164">
        <v>41827</v>
      </c>
      <c r="C393" s="118" t="s">
        <v>5196</v>
      </c>
      <c r="D393" s="119" t="s">
        <v>99</v>
      </c>
      <c r="E393" s="162">
        <v>10221654</v>
      </c>
      <c r="F393" s="119">
        <v>27154125</v>
      </c>
      <c r="G393" s="119">
        <v>2704015</v>
      </c>
      <c r="H393" s="120" t="str">
        <f>IF(G393="","",VLOOKUP(G393,ARANCEL!$B$5:$D$121,2,FALSE))</f>
        <v xml:space="preserve">CORONA IN CERAM </v>
      </c>
      <c r="I393" s="121" t="s">
        <v>5981</v>
      </c>
      <c r="J393" s="119">
        <v>6</v>
      </c>
      <c r="K393" s="122">
        <f>IF(G393="","",VLOOKUP(G393,ARANCEL!$B$5:$D$121,3,FALSE)*J393)</f>
        <v>256398</v>
      </c>
      <c r="L393" s="1229" t="s">
        <v>6017</v>
      </c>
      <c r="M393" s="1229">
        <v>4500243565</v>
      </c>
      <c r="N393" s="1229">
        <v>9787</v>
      </c>
    </row>
    <row r="394" spans="1:14" x14ac:dyDescent="0.25">
      <c r="A394" s="119" t="s">
        <v>305</v>
      </c>
      <c r="B394" s="164">
        <v>41724</v>
      </c>
      <c r="C394" s="118" t="s">
        <v>2479</v>
      </c>
      <c r="D394" s="119" t="s">
        <v>100</v>
      </c>
      <c r="E394" s="162">
        <v>10162829</v>
      </c>
      <c r="F394" s="119">
        <v>23364194</v>
      </c>
      <c r="G394" s="119">
        <v>2704005</v>
      </c>
      <c r="H394" s="120" t="str">
        <f>IF(G394="","",VLOOKUP(G394,ARANCEL!$B$5:$D$121,2,FALSE))</f>
        <v>PROVISORIO</v>
      </c>
      <c r="I394" s="121" t="s">
        <v>309</v>
      </c>
      <c r="J394" s="119">
        <v>1</v>
      </c>
      <c r="K394" s="122">
        <f>IF(G394="","",VLOOKUP(G394,ARANCEL!$B$5:$D$121,3,FALSE)*J394)</f>
        <v>3250</v>
      </c>
      <c r="L394" s="1229" t="s">
        <v>3058</v>
      </c>
      <c r="M394" s="1229">
        <v>4500225650</v>
      </c>
      <c r="N394" s="1229">
        <v>8936</v>
      </c>
    </row>
    <row r="395" spans="1:14" x14ac:dyDescent="0.25">
      <c r="A395" s="119" t="s">
        <v>305</v>
      </c>
      <c r="B395" s="164">
        <v>41724</v>
      </c>
      <c r="C395" s="118" t="s">
        <v>2479</v>
      </c>
      <c r="D395" s="119" t="s">
        <v>100</v>
      </c>
      <c r="E395" s="162">
        <v>10162829</v>
      </c>
      <c r="F395" s="119">
        <v>23364194</v>
      </c>
      <c r="G395" s="119">
        <v>2704003</v>
      </c>
      <c r="H395" s="120" t="str">
        <f>IF(G395="","",VLOOKUP(G395,ARANCEL!$B$5:$D$121,2,FALSE))</f>
        <v xml:space="preserve">CORONA PERIFERICA CON PERNO MUÑON COLADO </v>
      </c>
      <c r="I395" s="121" t="s">
        <v>309</v>
      </c>
      <c r="J395" s="119">
        <v>1</v>
      </c>
      <c r="K395" s="122">
        <f>IF(G395="","",VLOOKUP(G395,ARANCEL!$B$5:$D$121,3,FALSE)*J395)</f>
        <v>32612</v>
      </c>
      <c r="L395" s="1229" t="s">
        <v>3058</v>
      </c>
      <c r="M395" s="1229">
        <v>4500225649</v>
      </c>
      <c r="N395" s="1229">
        <v>8934</v>
      </c>
    </row>
    <row r="396" spans="1:14" x14ac:dyDescent="0.25">
      <c r="A396" s="119" t="s">
        <v>305</v>
      </c>
      <c r="B396" s="164">
        <v>41838</v>
      </c>
      <c r="C396" s="118" t="s">
        <v>4393</v>
      </c>
      <c r="D396" s="119" t="s">
        <v>1174</v>
      </c>
      <c r="E396" s="162">
        <v>10227700</v>
      </c>
      <c r="F396" s="119">
        <v>27281799</v>
      </c>
      <c r="G396" s="119">
        <v>2704005</v>
      </c>
      <c r="H396" s="120" t="str">
        <f>IF(G396="","",VLOOKUP(G396,ARANCEL!$B$5:$D$121,2,FALSE))</f>
        <v>PROVISORIO</v>
      </c>
      <c r="I396" s="121" t="s">
        <v>317</v>
      </c>
      <c r="J396" s="119">
        <v>1</v>
      </c>
      <c r="K396" s="122">
        <f>IF(G396="","",VLOOKUP(G396,ARANCEL!$B$5:$D$121,3,FALSE)*J396)</f>
        <v>3250</v>
      </c>
      <c r="L396" s="1229" t="s">
        <v>6017</v>
      </c>
      <c r="M396" s="1229">
        <v>4500245425</v>
      </c>
      <c r="N396" s="1229">
        <v>9807</v>
      </c>
    </row>
    <row r="397" spans="1:14" x14ac:dyDescent="0.25">
      <c r="A397" s="119" t="s">
        <v>305</v>
      </c>
      <c r="B397" s="164">
        <v>41838</v>
      </c>
      <c r="C397" s="118" t="s">
        <v>4393</v>
      </c>
      <c r="D397" s="119" t="s">
        <v>1174</v>
      </c>
      <c r="E397" s="162">
        <v>10227700</v>
      </c>
      <c r="F397" s="119">
        <v>27281799</v>
      </c>
      <c r="G397" s="119">
        <v>2704003</v>
      </c>
      <c r="H397" s="120" t="str">
        <f>IF(G397="","",VLOOKUP(G397,ARANCEL!$B$5:$D$121,2,FALSE))</f>
        <v xml:space="preserve">CORONA PERIFERICA CON PERNO MUÑON COLADO </v>
      </c>
      <c r="I397" s="121" t="s">
        <v>317</v>
      </c>
      <c r="J397" s="119">
        <v>1</v>
      </c>
      <c r="K397" s="122">
        <f>IF(G397="","",VLOOKUP(G397,ARANCEL!$B$5:$D$121,3,FALSE)*J397)</f>
        <v>32612</v>
      </c>
      <c r="L397" s="1229" t="s">
        <v>6017</v>
      </c>
      <c r="M397" s="1229">
        <v>4500245425</v>
      </c>
      <c r="N397" s="1229">
        <v>9807</v>
      </c>
    </row>
    <row r="398" spans="1:14" x14ac:dyDescent="0.25">
      <c r="A398" s="119" t="s">
        <v>305</v>
      </c>
      <c r="B398" s="164">
        <v>41838</v>
      </c>
      <c r="C398" s="118" t="s">
        <v>5855</v>
      </c>
      <c r="D398" s="119" t="s">
        <v>1174</v>
      </c>
      <c r="E398" s="162">
        <v>10227655</v>
      </c>
      <c r="F398" s="119">
        <v>27020615</v>
      </c>
      <c r="G398" s="119">
        <v>2705003</v>
      </c>
      <c r="H398" s="120" t="str">
        <f>IF(G398="","",VLOOKUP(G398,ARANCEL!$B$5:$D$121,2,FALSE))</f>
        <v>INCRUSTACION ESTETICA (ART-GLASS O CERAMICA)</v>
      </c>
      <c r="I398" s="121" t="s">
        <v>324</v>
      </c>
      <c r="J398" s="119">
        <v>1</v>
      </c>
      <c r="K398" s="122">
        <f>IF(G398="","",VLOOKUP(G398,ARANCEL!$B$5:$D$121,3,FALSE)*J398)</f>
        <v>15676</v>
      </c>
      <c r="L398" s="1229" t="s">
        <v>6017</v>
      </c>
      <c r="M398" s="1229">
        <v>4500245425</v>
      </c>
      <c r="N398" s="1229">
        <v>9807</v>
      </c>
    </row>
    <row r="399" spans="1:14" x14ac:dyDescent="0.25">
      <c r="A399" s="119" t="s">
        <v>305</v>
      </c>
      <c r="B399" s="164">
        <v>41813</v>
      </c>
      <c r="C399" s="118" t="s">
        <v>5265</v>
      </c>
      <c r="D399" s="119" t="s">
        <v>98</v>
      </c>
      <c r="E399" s="162">
        <v>10214233</v>
      </c>
      <c r="F399" s="119">
        <v>26619987</v>
      </c>
      <c r="G399" s="119">
        <v>2705003</v>
      </c>
      <c r="H399" s="120" t="str">
        <f>IF(G399="","",VLOOKUP(G399,ARANCEL!$B$5:$D$121,2,FALSE))</f>
        <v>INCRUSTACION ESTETICA (ART-GLASS O CERAMICA)</v>
      </c>
      <c r="I399" s="121" t="s">
        <v>312</v>
      </c>
      <c r="J399" s="119">
        <v>1</v>
      </c>
      <c r="K399" s="122">
        <f>IF(G399="","",VLOOKUP(G399,ARANCEL!$B$5:$D$121,3,FALSE)*J399)</f>
        <v>15676</v>
      </c>
      <c r="L399" s="1229" t="s">
        <v>5742</v>
      </c>
      <c r="M399" s="1229">
        <v>4500241295</v>
      </c>
      <c r="N399" s="1229" t="s">
        <v>5768</v>
      </c>
    </row>
    <row r="400" spans="1:14" x14ac:dyDescent="0.25">
      <c r="A400" s="119" t="s">
        <v>305</v>
      </c>
      <c r="B400" s="164">
        <v>41815</v>
      </c>
      <c r="C400" s="118" t="s">
        <v>5265</v>
      </c>
      <c r="D400" s="119" t="s">
        <v>98</v>
      </c>
      <c r="E400" s="162">
        <v>10214233</v>
      </c>
      <c r="F400" s="119">
        <v>26619987</v>
      </c>
      <c r="G400" s="119">
        <v>2704005</v>
      </c>
      <c r="H400" s="120" t="str">
        <f>IF(G400="","",VLOOKUP(G400,ARANCEL!$B$5:$D$121,2,FALSE))</f>
        <v>PROVISORIO</v>
      </c>
      <c r="I400" s="121" t="s">
        <v>326</v>
      </c>
      <c r="J400" s="119">
        <v>1</v>
      </c>
      <c r="K400" s="122">
        <f>IF(G400="","",VLOOKUP(G400,ARANCEL!$B$5:$D$121,3,FALSE)*J400)</f>
        <v>3250</v>
      </c>
      <c r="L400" s="1229" t="s">
        <v>5742</v>
      </c>
      <c r="M400" s="1229">
        <v>4500241295</v>
      </c>
      <c r="N400" s="1229" t="s">
        <v>5768</v>
      </c>
    </row>
    <row r="401" spans="1:14" x14ac:dyDescent="0.25">
      <c r="A401" s="119" t="s">
        <v>305</v>
      </c>
      <c r="B401" s="164">
        <v>41815</v>
      </c>
      <c r="C401" s="118" t="s">
        <v>5265</v>
      </c>
      <c r="D401" s="119" t="s">
        <v>98</v>
      </c>
      <c r="E401" s="162">
        <v>10214233</v>
      </c>
      <c r="F401" s="119">
        <v>26619987</v>
      </c>
      <c r="G401" s="178">
        <v>2704002</v>
      </c>
      <c r="H401" s="120" t="str">
        <f>IF(G401="","",VLOOKUP(G401,ARANCEL!$B$5:$D$121,2,FALSE))</f>
        <v xml:space="preserve">CORONA PERIFERICA </v>
      </c>
      <c r="I401" s="121" t="s">
        <v>326</v>
      </c>
      <c r="J401" s="119">
        <v>1</v>
      </c>
      <c r="K401" s="122">
        <f>IF(G401="","",VLOOKUP(G401,ARANCEL!$B$5:$D$121,3,FALSE)*J401)</f>
        <v>25865</v>
      </c>
      <c r="L401" s="1229" t="s">
        <v>5742</v>
      </c>
      <c r="M401" s="1229">
        <v>4500241295</v>
      </c>
      <c r="N401" s="1229" t="s">
        <v>5768</v>
      </c>
    </row>
    <row r="402" spans="1:14" x14ac:dyDescent="0.25">
      <c r="A402" s="119" t="s">
        <v>305</v>
      </c>
      <c r="B402" s="164">
        <v>41831</v>
      </c>
      <c r="C402" s="118" t="s">
        <v>5823</v>
      </c>
      <c r="D402" s="119" t="s">
        <v>99</v>
      </c>
      <c r="E402" s="162">
        <v>10223916</v>
      </c>
      <c r="F402" s="119">
        <v>27397227</v>
      </c>
      <c r="G402" s="119">
        <v>2704005</v>
      </c>
      <c r="H402" s="120" t="str">
        <f>IF(G402="","",VLOOKUP(G402,ARANCEL!$B$5:$D$121,2,FALSE))</f>
        <v>PROVISORIO</v>
      </c>
      <c r="I402" s="121" t="s">
        <v>312</v>
      </c>
      <c r="J402" s="119">
        <v>1</v>
      </c>
      <c r="K402" s="122">
        <f>IF(G402="","",VLOOKUP(G402,ARANCEL!$B$5:$D$121,3,FALSE)*J402)</f>
        <v>3250</v>
      </c>
      <c r="L402" s="1229" t="s">
        <v>6017</v>
      </c>
      <c r="M402" s="1229">
        <v>4500243565</v>
      </c>
      <c r="N402" s="1229">
        <v>9787</v>
      </c>
    </row>
    <row r="403" spans="1:14" x14ac:dyDescent="0.25">
      <c r="A403" s="119" t="s">
        <v>305</v>
      </c>
      <c r="B403" s="164">
        <v>41831</v>
      </c>
      <c r="C403" s="118" t="s">
        <v>5823</v>
      </c>
      <c r="D403" s="119" t="s">
        <v>99</v>
      </c>
      <c r="E403" s="162">
        <v>10223916</v>
      </c>
      <c r="F403" s="119">
        <v>27397227</v>
      </c>
      <c r="G403" s="119">
        <v>2704003</v>
      </c>
      <c r="H403" s="120" t="str">
        <f>IF(G403="","",VLOOKUP(G403,ARANCEL!$B$5:$D$121,2,FALSE))</f>
        <v xml:space="preserve">CORONA PERIFERICA CON PERNO MUÑON COLADO </v>
      </c>
      <c r="I403" s="121" t="s">
        <v>312</v>
      </c>
      <c r="J403" s="119">
        <v>1</v>
      </c>
      <c r="K403" s="122">
        <f>IF(G403="","",VLOOKUP(G403,ARANCEL!$B$5:$D$121,3,FALSE)*J403)</f>
        <v>32612</v>
      </c>
      <c r="L403" s="1229" t="s">
        <v>6017</v>
      </c>
      <c r="M403" s="1229">
        <v>4500243565</v>
      </c>
      <c r="N403" s="1229">
        <v>9787</v>
      </c>
    </row>
    <row r="404" spans="1:14" x14ac:dyDescent="0.25">
      <c r="A404" s="119" t="s">
        <v>305</v>
      </c>
      <c r="B404" s="164">
        <v>41912</v>
      </c>
      <c r="C404" s="118" t="s">
        <v>7377</v>
      </c>
      <c r="D404" s="119" t="s">
        <v>2420</v>
      </c>
      <c r="E404" s="162">
        <v>10258688</v>
      </c>
      <c r="F404" s="119">
        <v>27909003</v>
      </c>
      <c r="G404" s="119">
        <v>2704005</v>
      </c>
      <c r="H404" s="120" t="str">
        <f>IF(G404="","",VLOOKUP(G404,ARANCEL!$B$5:$D$121,2,FALSE))</f>
        <v>PROVISORIO</v>
      </c>
      <c r="I404" s="121" t="s">
        <v>317</v>
      </c>
      <c r="J404" s="119">
        <v>1</v>
      </c>
      <c r="K404" s="122">
        <f>IF(G404="","",VLOOKUP(G404,ARANCEL!$B$5:$D$121,3,FALSE)*J404)</f>
        <v>3250</v>
      </c>
      <c r="L404" s="1229" t="s">
        <v>8279</v>
      </c>
      <c r="M404" s="1229">
        <v>4500257463</v>
      </c>
      <c r="N404" s="1229" t="s">
        <v>8277</v>
      </c>
    </row>
    <row r="405" spans="1:14" x14ac:dyDescent="0.25">
      <c r="A405" s="119" t="s">
        <v>313</v>
      </c>
      <c r="B405" s="164">
        <v>41912</v>
      </c>
      <c r="C405" s="118" t="s">
        <v>7377</v>
      </c>
      <c r="D405" s="119" t="s">
        <v>2420</v>
      </c>
      <c r="E405" s="162">
        <v>10258688</v>
      </c>
      <c r="F405" s="119">
        <v>27909003</v>
      </c>
      <c r="G405" s="119">
        <v>2704003</v>
      </c>
      <c r="H405" s="120" t="str">
        <f>IF(G405="","",VLOOKUP(G405,ARANCEL!$B$5:$D$121,2,FALSE))</f>
        <v xml:space="preserve">CORONA PERIFERICA CON PERNO MUÑON COLADO </v>
      </c>
      <c r="I405" s="121"/>
      <c r="J405" s="119">
        <v>1</v>
      </c>
      <c r="K405" s="122">
        <f>IF(G405="","",VLOOKUP(G405,ARANCEL!$B$5:$D$121,3,FALSE)*J405)</f>
        <v>32612</v>
      </c>
      <c r="L405" s="1229" t="s">
        <v>8279</v>
      </c>
      <c r="M405" s="1229">
        <v>4500257463</v>
      </c>
      <c r="N405" s="1229" t="s">
        <v>8277</v>
      </c>
    </row>
    <row r="406" spans="1:14" x14ac:dyDescent="0.25">
      <c r="A406" s="119" t="s">
        <v>305</v>
      </c>
      <c r="B406" s="164">
        <v>41655</v>
      </c>
      <c r="C406" s="118" t="s">
        <v>2478</v>
      </c>
      <c r="D406" s="119" t="s">
        <v>101</v>
      </c>
      <c r="E406" s="162">
        <v>10169431</v>
      </c>
      <c r="F406" s="119">
        <v>24598903</v>
      </c>
      <c r="G406" s="119">
        <v>2705003</v>
      </c>
      <c r="H406" s="120" t="str">
        <f>IF(G406="","",VLOOKUP(G406,ARANCEL!$B$5:$D$121,2,FALSE))</f>
        <v>INCRUSTACION ESTETICA (ART-GLASS O CERAMICA)</v>
      </c>
      <c r="I406" s="121" t="s">
        <v>326</v>
      </c>
      <c r="J406" s="119">
        <v>1</v>
      </c>
      <c r="K406" s="122">
        <f>IF(G406="","",VLOOKUP(G406,ARANCEL!$B$5:$D$121,3,FALSE)*J406)</f>
        <v>15676</v>
      </c>
      <c r="L406" s="1229" t="s">
        <v>2842</v>
      </c>
      <c r="M406" s="1229">
        <v>4500216210</v>
      </c>
      <c r="N406" s="1229">
        <v>8392</v>
      </c>
    </row>
    <row r="407" spans="1:14" x14ac:dyDescent="0.25">
      <c r="A407" s="119" t="s">
        <v>305</v>
      </c>
      <c r="B407" s="164">
        <v>41680</v>
      </c>
      <c r="C407" s="118" t="s">
        <v>2478</v>
      </c>
      <c r="D407" s="119" t="s">
        <v>101</v>
      </c>
      <c r="E407" s="162">
        <v>10169431</v>
      </c>
      <c r="F407" s="119">
        <v>24598903</v>
      </c>
      <c r="G407" s="119">
        <v>2705003</v>
      </c>
      <c r="H407" s="120" t="str">
        <f>IF(G407="","",VLOOKUP(G407,ARANCEL!$B$5:$D$121,2,FALSE))</f>
        <v>INCRUSTACION ESTETICA (ART-GLASS O CERAMICA)</v>
      </c>
      <c r="I407" s="121" t="s">
        <v>316</v>
      </c>
      <c r="J407" s="119">
        <v>1</v>
      </c>
      <c r="K407" s="122">
        <f>IF(G407="","",VLOOKUP(G407,ARANCEL!$B$5:$D$121,3,FALSE)*J407)</f>
        <v>15676</v>
      </c>
      <c r="L407" s="1229" t="s">
        <v>3438</v>
      </c>
      <c r="M407" s="1229">
        <v>4500220773</v>
      </c>
      <c r="N407" s="1229">
        <v>8617</v>
      </c>
    </row>
    <row r="408" spans="1:14" x14ac:dyDescent="0.25">
      <c r="A408" s="119" t="s">
        <v>305</v>
      </c>
      <c r="B408" s="164">
        <v>42017</v>
      </c>
      <c r="C408" s="118" t="s">
        <v>9428</v>
      </c>
      <c r="D408" s="119" t="s">
        <v>2404</v>
      </c>
      <c r="E408" s="162">
        <v>10307188</v>
      </c>
      <c r="F408" s="119">
        <v>30437744</v>
      </c>
      <c r="G408" s="119">
        <v>2704005</v>
      </c>
      <c r="H408" s="120" t="str">
        <f>IF(G408="","",VLOOKUP(G408,ARANCEL!$B$5:$D$121,2,FALSE))</f>
        <v>PROVISORIO</v>
      </c>
      <c r="I408" s="121" t="s">
        <v>9560</v>
      </c>
      <c r="J408" s="169">
        <v>3</v>
      </c>
      <c r="K408" s="122">
        <f>IF(G408="","",VLOOKUP(G408,ARANCEL!$B$5:$D$121,3,FALSE)*J408)</f>
        <v>9750</v>
      </c>
      <c r="L408" s="1235" t="str">
        <f>IF(E408="","","IMPAGO")</f>
        <v>IMPAGO</v>
      </c>
      <c r="M408" s="1235" t="str">
        <f>IF(L408="IMPAGO","SIN O.C.","")</f>
        <v>SIN O.C.</v>
      </c>
      <c r="N408" s="1235" t="str">
        <f>IF(L408="IMPAGO","SIN FACT.","")</f>
        <v>SIN FACT.</v>
      </c>
    </row>
    <row r="409" spans="1:14" x14ac:dyDescent="0.25">
      <c r="A409" s="119" t="s">
        <v>305</v>
      </c>
      <c r="B409" s="164">
        <v>41838</v>
      </c>
      <c r="C409" s="118" t="s">
        <v>5850</v>
      </c>
      <c r="D409" s="119" t="s">
        <v>99</v>
      </c>
      <c r="E409" s="162">
        <v>10227650</v>
      </c>
      <c r="F409" s="119">
        <v>26378878</v>
      </c>
      <c r="G409" s="119">
        <v>2704013</v>
      </c>
      <c r="H409" s="120" t="str">
        <f>IF(G409="","",VLOOKUP(G409,ARANCEL!$B$5:$D$121,2,FALSE))</f>
        <v>PROVISORIO (POR PIEZA)</v>
      </c>
      <c r="I409" s="121" t="s">
        <v>1312</v>
      </c>
      <c r="J409" s="119">
        <v>5</v>
      </c>
      <c r="K409" s="122">
        <f>IF(G409="","",VLOOKUP(G409,ARANCEL!$B$5:$D$121,3,FALSE)*J409)</f>
        <v>16250</v>
      </c>
      <c r="L409" s="1229" t="s">
        <v>6017</v>
      </c>
      <c r="M409" s="1229">
        <v>4500245425</v>
      </c>
      <c r="N409" s="1229">
        <v>9807</v>
      </c>
    </row>
    <row r="410" spans="1:14" x14ac:dyDescent="0.25">
      <c r="A410" s="119" t="s">
        <v>305</v>
      </c>
      <c r="B410" s="164">
        <v>41838</v>
      </c>
      <c r="C410" s="118" t="s">
        <v>5850</v>
      </c>
      <c r="D410" s="119" t="s">
        <v>99</v>
      </c>
      <c r="E410" s="162">
        <v>10227650</v>
      </c>
      <c r="F410" s="119">
        <v>26378878</v>
      </c>
      <c r="G410" s="119">
        <v>2704008</v>
      </c>
      <c r="H410" s="120" t="str">
        <f>IF(G410="","",VLOOKUP(G410,ARANCEL!$B$5:$D$121,2,FALSE))</f>
        <v>PILAR, INSERCION O PUNTO DE APOYO CON PERNO MUÑON</v>
      </c>
      <c r="I410" s="121" t="s">
        <v>1442</v>
      </c>
      <c r="J410" s="119">
        <v>3</v>
      </c>
      <c r="K410" s="122">
        <f>IF(G410="","",VLOOKUP(G410,ARANCEL!$B$5:$D$121,3,FALSE)*J410)</f>
        <v>97836</v>
      </c>
      <c r="L410" s="1229" t="s">
        <v>6017</v>
      </c>
      <c r="M410" s="1229">
        <v>4500245425</v>
      </c>
      <c r="N410" s="1229">
        <v>9807</v>
      </c>
    </row>
    <row r="411" spans="1:14" x14ac:dyDescent="0.25">
      <c r="A411" s="119" t="s">
        <v>305</v>
      </c>
      <c r="B411" s="164">
        <v>41838</v>
      </c>
      <c r="C411" s="118" t="s">
        <v>5850</v>
      </c>
      <c r="D411" s="119" t="s">
        <v>99</v>
      </c>
      <c r="E411" s="162">
        <v>10227650</v>
      </c>
      <c r="F411" s="119">
        <v>26378878</v>
      </c>
      <c r="G411" s="119">
        <v>2704012</v>
      </c>
      <c r="H411" s="120" t="str">
        <f>IF(G411="","",VLOOKUP(G411,ARANCEL!$B$5:$D$121,2,FALSE))</f>
        <v xml:space="preserve">INTERMEDIARIO O PONTICO </v>
      </c>
      <c r="I411" s="121" t="s">
        <v>754</v>
      </c>
      <c r="J411" s="119">
        <v>2</v>
      </c>
      <c r="K411" s="122">
        <f>IF(G411="","",VLOOKUP(G411,ARANCEL!$B$5:$D$121,3,FALSE)*J411)</f>
        <v>50244</v>
      </c>
      <c r="L411" s="1229" t="s">
        <v>6017</v>
      </c>
      <c r="M411" s="1229">
        <v>4500245425</v>
      </c>
      <c r="N411" s="1229">
        <v>9807</v>
      </c>
    </row>
    <row r="412" spans="1:14" x14ac:dyDescent="0.25">
      <c r="A412" s="119" t="s">
        <v>313</v>
      </c>
      <c r="B412" s="164">
        <v>41867</v>
      </c>
      <c r="C412" s="118" t="s">
        <v>5850</v>
      </c>
      <c r="D412" s="119" t="s">
        <v>99</v>
      </c>
      <c r="E412" s="162">
        <v>10242261</v>
      </c>
      <c r="F412" s="119">
        <v>27528284</v>
      </c>
      <c r="G412" s="119">
        <v>2704008</v>
      </c>
      <c r="H412" s="120" t="str">
        <f>IF(G412="","",VLOOKUP(G412,ARANCEL!$B$5:$D$121,2,FALSE))</f>
        <v>PILAR, INSERCION O PUNTO DE APOYO CON PERNO MUÑON</v>
      </c>
      <c r="I412" s="121"/>
      <c r="J412" s="119">
        <v>3</v>
      </c>
      <c r="K412" s="122">
        <f>IF(G412="","",VLOOKUP(G412,ARANCEL!$B$5:$D$121,3,FALSE)*J412)</f>
        <v>97836</v>
      </c>
      <c r="L412" s="1229" t="s">
        <v>6905</v>
      </c>
      <c r="M412" s="1229">
        <v>4500249737</v>
      </c>
      <c r="N412" s="1229" t="s">
        <v>7142</v>
      </c>
    </row>
    <row r="413" spans="1:14" x14ac:dyDescent="0.25">
      <c r="A413" s="119" t="s">
        <v>313</v>
      </c>
      <c r="B413" s="164">
        <v>41867</v>
      </c>
      <c r="C413" s="118" t="s">
        <v>5850</v>
      </c>
      <c r="D413" s="119" t="s">
        <v>99</v>
      </c>
      <c r="E413" s="162">
        <v>10242261</v>
      </c>
      <c r="F413" s="119">
        <v>27528284</v>
      </c>
      <c r="G413" s="119">
        <v>2704012</v>
      </c>
      <c r="H413" s="120" t="str">
        <f>IF(G413="","",VLOOKUP(G413,ARANCEL!$B$5:$D$121,2,FALSE))</f>
        <v xml:space="preserve">INTERMEDIARIO O PONTICO </v>
      </c>
      <c r="I413" s="121"/>
      <c r="J413" s="119">
        <v>2</v>
      </c>
      <c r="K413" s="122">
        <f>IF(G413="","",VLOOKUP(G413,ARANCEL!$B$5:$D$121,3,FALSE)*J413)</f>
        <v>50244</v>
      </c>
      <c r="L413" s="1229" t="s">
        <v>6905</v>
      </c>
      <c r="M413" s="1229">
        <v>4500249737</v>
      </c>
      <c r="N413" s="1229" t="s">
        <v>7142</v>
      </c>
    </row>
    <row r="414" spans="1:14" x14ac:dyDescent="0.25">
      <c r="A414" s="119" t="s">
        <v>313</v>
      </c>
      <c r="B414" s="164">
        <v>41867</v>
      </c>
      <c r="C414" s="118" t="s">
        <v>5850</v>
      </c>
      <c r="D414" s="119" t="s">
        <v>99</v>
      </c>
      <c r="E414" s="162">
        <v>10242261</v>
      </c>
      <c r="F414" s="119">
        <v>27528284</v>
      </c>
      <c r="G414" s="119">
        <v>2704013</v>
      </c>
      <c r="H414" s="120" t="str">
        <f>IF(G414="","",VLOOKUP(G414,ARANCEL!$B$5:$D$121,2,FALSE))</f>
        <v>PROVISORIO (POR PIEZA)</v>
      </c>
      <c r="I414" s="121"/>
      <c r="J414" s="119">
        <v>5</v>
      </c>
      <c r="K414" s="122">
        <f>IF(G414="","",VLOOKUP(G414,ARANCEL!$B$5:$D$121,3,FALSE)*J414)</f>
        <v>16250</v>
      </c>
      <c r="L414" s="1229" t="s">
        <v>6905</v>
      </c>
      <c r="M414" s="1229">
        <v>4500249737</v>
      </c>
      <c r="N414" s="1229" t="s">
        <v>7142</v>
      </c>
    </row>
    <row r="415" spans="1:14" x14ac:dyDescent="0.25">
      <c r="A415" s="119" t="s">
        <v>305</v>
      </c>
      <c r="B415" s="164">
        <v>41892</v>
      </c>
      <c r="C415" s="118" t="s">
        <v>7110</v>
      </c>
      <c r="D415" s="119" t="s">
        <v>102</v>
      </c>
      <c r="E415" s="162">
        <v>10256165</v>
      </c>
      <c r="F415" s="119">
        <v>28446423</v>
      </c>
      <c r="G415" s="119">
        <v>2704005</v>
      </c>
      <c r="H415" s="120" t="str">
        <f>IF(G415="","",VLOOKUP(G415,ARANCEL!$B$5:$D$121,2,FALSE))</f>
        <v>PROVISORIO</v>
      </c>
      <c r="I415" s="121" t="s">
        <v>317</v>
      </c>
      <c r="J415" s="119">
        <v>1</v>
      </c>
      <c r="K415" s="122">
        <f>IF(G415="","",VLOOKUP(G415,ARANCEL!$B$5:$D$121,3,FALSE)*J415)</f>
        <v>3250</v>
      </c>
      <c r="L415" s="1229" t="s">
        <v>7548</v>
      </c>
      <c r="M415" s="1229">
        <v>4500254577</v>
      </c>
      <c r="N415" s="1229" t="s">
        <v>7557</v>
      </c>
    </row>
    <row r="416" spans="1:14" x14ac:dyDescent="0.25">
      <c r="A416" s="169" t="s">
        <v>305</v>
      </c>
      <c r="B416" s="164">
        <v>41892</v>
      </c>
      <c r="C416" s="118" t="s">
        <v>7110</v>
      </c>
      <c r="D416" s="119" t="s">
        <v>102</v>
      </c>
      <c r="E416" s="162">
        <v>10256165</v>
      </c>
      <c r="F416" s="119">
        <v>28446423</v>
      </c>
      <c r="G416" s="119">
        <v>2704003</v>
      </c>
      <c r="H416" s="120" t="str">
        <f>IF(G416="","",VLOOKUP(G416,ARANCEL!$B$5:$D$121,2,FALSE))</f>
        <v xml:space="preserve">CORONA PERIFERICA CON PERNO MUÑON COLADO </v>
      </c>
      <c r="I416" s="121" t="s">
        <v>317</v>
      </c>
      <c r="J416" s="119">
        <v>1</v>
      </c>
      <c r="K416" s="122">
        <f>IF(G416="","",VLOOKUP(G416,ARANCEL!$B$5:$D$121,3,FALSE)*J416)</f>
        <v>32612</v>
      </c>
      <c r="L416" s="1229" t="s">
        <v>7548</v>
      </c>
      <c r="M416" s="1229">
        <v>4500254577</v>
      </c>
      <c r="N416" s="1229" t="s">
        <v>7557</v>
      </c>
    </row>
    <row r="417" spans="1:14" x14ac:dyDescent="0.25">
      <c r="A417" s="119" t="s">
        <v>305</v>
      </c>
      <c r="B417" s="164">
        <v>41803</v>
      </c>
      <c r="C417" s="118" t="s">
        <v>5090</v>
      </c>
      <c r="D417" s="119" t="s">
        <v>1174</v>
      </c>
      <c r="E417" s="162">
        <v>10209893</v>
      </c>
      <c r="F417" s="119">
        <v>26091518</v>
      </c>
      <c r="G417" s="119">
        <v>2704005</v>
      </c>
      <c r="H417" s="120" t="str">
        <f>IF(G417="","",VLOOKUP(G417,ARANCEL!$B$5:$D$121,2,FALSE))</f>
        <v>PROVISORIO</v>
      </c>
      <c r="I417" s="121" t="s">
        <v>308</v>
      </c>
      <c r="J417" s="119">
        <v>1</v>
      </c>
      <c r="K417" s="122">
        <f>IF(G417="","",VLOOKUP(G417,ARANCEL!$B$5:$D$121,3,FALSE)*J417)</f>
        <v>3250</v>
      </c>
      <c r="L417" s="1229" t="s">
        <v>5742</v>
      </c>
      <c r="M417" s="1229">
        <v>4500239379</v>
      </c>
      <c r="N417" s="1229" t="s">
        <v>5751</v>
      </c>
    </row>
    <row r="418" spans="1:14" x14ac:dyDescent="0.25">
      <c r="A418" s="169" t="s">
        <v>305</v>
      </c>
      <c r="B418" s="164">
        <v>41803</v>
      </c>
      <c r="C418" s="118" t="s">
        <v>5090</v>
      </c>
      <c r="D418" s="119" t="s">
        <v>1174</v>
      </c>
      <c r="E418" s="162">
        <v>10209893</v>
      </c>
      <c r="F418" s="119">
        <v>26091518</v>
      </c>
      <c r="G418" s="119">
        <v>2704003</v>
      </c>
      <c r="H418" s="120" t="str">
        <f>IF(G418="","",VLOOKUP(G418,ARANCEL!$B$5:$D$121,2,FALSE))</f>
        <v xml:space="preserve">CORONA PERIFERICA CON PERNO MUÑON COLADO </v>
      </c>
      <c r="I418" s="121" t="s">
        <v>308</v>
      </c>
      <c r="J418" s="119">
        <v>1</v>
      </c>
      <c r="K418" s="122">
        <f>IF(G418="","",VLOOKUP(G418,ARANCEL!$B$5:$D$121,3,FALSE)*J418)</f>
        <v>32612</v>
      </c>
      <c r="L418" s="1229" t="s">
        <v>5742</v>
      </c>
      <c r="M418" s="1229">
        <v>4500239379</v>
      </c>
      <c r="N418" s="1229" t="s">
        <v>5751</v>
      </c>
    </row>
    <row r="419" spans="1:14" x14ac:dyDescent="0.25">
      <c r="A419" s="119" t="s">
        <v>305</v>
      </c>
      <c r="B419" s="164">
        <v>41815</v>
      </c>
      <c r="C419" s="118" t="s">
        <v>5355</v>
      </c>
      <c r="D419" s="119" t="s">
        <v>86</v>
      </c>
      <c r="E419" s="162">
        <v>10215929</v>
      </c>
      <c r="F419" s="119">
        <v>26861058</v>
      </c>
      <c r="G419" s="119">
        <v>2707001</v>
      </c>
      <c r="H419" s="120" t="str">
        <f>IF(G419="","",VLOOKUP(G419,ARANCEL!$B$5:$D$121,2,FALSE))</f>
        <v xml:space="preserve">PLANO DE RELAJACION </v>
      </c>
      <c r="I419" s="121" t="s">
        <v>306</v>
      </c>
      <c r="J419" s="119">
        <v>1</v>
      </c>
      <c r="K419" s="122">
        <f>IF(G419="","",VLOOKUP(G419,ARANCEL!$B$5:$D$121,3,FALSE)*J419)</f>
        <v>9221</v>
      </c>
      <c r="L419" s="1229" t="s">
        <v>5742</v>
      </c>
      <c r="M419" s="1229">
        <v>4500241295</v>
      </c>
      <c r="N419" s="1229" t="s">
        <v>5768</v>
      </c>
    </row>
    <row r="420" spans="1:14" x14ac:dyDescent="0.25">
      <c r="A420" s="119" t="s">
        <v>305</v>
      </c>
      <c r="B420" s="164">
        <v>41740</v>
      </c>
      <c r="C420" s="118" t="s">
        <v>2477</v>
      </c>
      <c r="D420" s="119" t="s">
        <v>101</v>
      </c>
      <c r="E420" s="162">
        <v>10187491</v>
      </c>
      <c r="F420" s="119">
        <v>25880892</v>
      </c>
      <c r="G420" s="119">
        <v>2705003</v>
      </c>
      <c r="H420" s="120" t="str">
        <f>IF(G420="","",VLOOKUP(G420,ARANCEL!$B$5:$D$121,2,FALSE))</f>
        <v>INCRUSTACION ESTETICA (ART-GLASS O CERAMICA)</v>
      </c>
      <c r="I420" s="121" t="s">
        <v>322</v>
      </c>
      <c r="J420" s="119">
        <v>1</v>
      </c>
      <c r="K420" s="122">
        <f>IF(G420="","",VLOOKUP(G420,ARANCEL!$B$5:$D$121,3,FALSE)*J420)</f>
        <v>15676</v>
      </c>
      <c r="L420" s="1229" t="s">
        <v>4612</v>
      </c>
      <c r="M420" s="1229">
        <v>4500230035</v>
      </c>
      <c r="N420" s="1229">
        <v>9214</v>
      </c>
    </row>
    <row r="421" spans="1:14" x14ac:dyDescent="0.25">
      <c r="A421" s="119" t="s">
        <v>313</v>
      </c>
      <c r="B421" s="164">
        <v>41767</v>
      </c>
      <c r="C421" s="118" t="s">
        <v>2477</v>
      </c>
      <c r="D421" s="119" t="s">
        <v>101</v>
      </c>
      <c r="E421" s="162">
        <v>10194463</v>
      </c>
      <c r="F421" s="119">
        <v>25880892</v>
      </c>
      <c r="G421" s="119">
        <v>2705003</v>
      </c>
      <c r="H421" s="120" t="str">
        <f>IF(G421="","",VLOOKUP(G421,ARANCEL!$B$5:$D$121,2,FALSE))</f>
        <v>INCRUSTACION ESTETICA (ART-GLASS O CERAMICA)</v>
      </c>
      <c r="I421" s="121"/>
      <c r="J421" s="119">
        <v>1</v>
      </c>
      <c r="K421" s="122">
        <f>IF(G421="","",VLOOKUP(G421,ARANCEL!$B$5:$D$121,3,FALSE)*J421)</f>
        <v>15676</v>
      </c>
      <c r="L421" s="1229" t="s">
        <v>5292</v>
      </c>
      <c r="M421" s="1229">
        <v>4500235464</v>
      </c>
      <c r="N421" s="1229">
        <v>9396</v>
      </c>
    </row>
    <row r="422" spans="1:14" x14ac:dyDescent="0.25">
      <c r="A422" s="119" t="s">
        <v>305</v>
      </c>
      <c r="B422" s="207">
        <v>41684</v>
      </c>
      <c r="C422" s="118" t="s">
        <v>2793</v>
      </c>
      <c r="D422" s="119" t="s">
        <v>101</v>
      </c>
      <c r="E422" s="162">
        <v>10174107</v>
      </c>
      <c r="F422" s="119">
        <v>24918157</v>
      </c>
      <c r="G422" s="119">
        <v>2705003</v>
      </c>
      <c r="H422" s="120" t="str">
        <f>IF(G422="","",VLOOKUP(G422,ARANCEL!$B$5:$D$121,2,FALSE))</f>
        <v>INCRUSTACION ESTETICA (ART-GLASS O CERAMICA)</v>
      </c>
      <c r="I422" s="121" t="s">
        <v>322</v>
      </c>
      <c r="J422" s="119">
        <v>1</v>
      </c>
      <c r="K422" s="122">
        <f>IF(G422="","",VLOOKUP(G422,ARANCEL!$B$5:$D$121,3,FALSE)*J422)</f>
        <v>15676</v>
      </c>
      <c r="L422" s="1229" t="s">
        <v>3438</v>
      </c>
      <c r="M422" s="1229">
        <v>4500220773</v>
      </c>
      <c r="N422" s="1229">
        <v>8617</v>
      </c>
    </row>
    <row r="423" spans="1:14" x14ac:dyDescent="0.25">
      <c r="A423" s="119" t="s">
        <v>305</v>
      </c>
      <c r="B423" s="207">
        <v>41684</v>
      </c>
      <c r="C423" s="118" t="s">
        <v>2793</v>
      </c>
      <c r="D423" s="119" t="s">
        <v>101</v>
      </c>
      <c r="E423" s="162">
        <v>10174108</v>
      </c>
      <c r="F423" s="119">
        <v>24393767</v>
      </c>
      <c r="G423" s="119">
        <v>2705003</v>
      </c>
      <c r="H423" s="120" t="str">
        <f>IF(G423="","",VLOOKUP(G423,ARANCEL!$B$5:$D$121,2,FALSE))</f>
        <v>INCRUSTACION ESTETICA (ART-GLASS O CERAMICA)</v>
      </c>
      <c r="I423" s="121" t="s">
        <v>324</v>
      </c>
      <c r="J423" s="119">
        <v>1</v>
      </c>
      <c r="K423" s="122">
        <f>IF(G423="","",VLOOKUP(G423,ARANCEL!$B$5:$D$121,3,FALSE)*J423)</f>
        <v>15676</v>
      </c>
      <c r="L423" s="1229" t="s">
        <v>3438</v>
      </c>
      <c r="M423" s="1229">
        <v>4500220773</v>
      </c>
      <c r="N423" s="1229">
        <v>8617</v>
      </c>
    </row>
    <row r="424" spans="1:14" x14ac:dyDescent="0.25">
      <c r="A424" s="119" t="s">
        <v>305</v>
      </c>
      <c r="B424" s="164">
        <v>41982</v>
      </c>
      <c r="C424" s="118" t="s">
        <v>8815</v>
      </c>
      <c r="D424" s="119" t="s">
        <v>2404</v>
      </c>
      <c r="E424" s="162">
        <v>10292170</v>
      </c>
      <c r="F424" s="119">
        <v>28347759</v>
      </c>
      <c r="G424" s="119">
        <v>2705003</v>
      </c>
      <c r="H424" s="120" t="str">
        <f>IF(G424="","",VLOOKUP(G424,ARANCEL!$B$5:$D$121,2,FALSE))</f>
        <v>INCRUSTACION ESTETICA (ART-GLASS O CERAMICA)</v>
      </c>
      <c r="I424" s="121" t="s">
        <v>337</v>
      </c>
      <c r="J424" s="119">
        <v>1</v>
      </c>
      <c r="K424" s="122">
        <f>IF(G424="","",VLOOKUP(G424,ARANCEL!$B$5:$D$121,3,FALSE)*J424)</f>
        <v>15676</v>
      </c>
      <c r="L424" s="1235" t="str">
        <f>IF(E424="","","IMPAGO")</f>
        <v>IMPAGO</v>
      </c>
      <c r="M424" s="1235" t="str">
        <f>IF(L424="IMPAGO","SIN O.C.","")</f>
        <v>SIN O.C.</v>
      </c>
      <c r="N424" s="1235" t="str">
        <f>IF(L424="IMPAGO","SIN FACT.","")</f>
        <v>SIN FACT.</v>
      </c>
    </row>
    <row r="425" spans="1:14" x14ac:dyDescent="0.25">
      <c r="A425" s="119" t="s">
        <v>305</v>
      </c>
      <c r="B425" s="164">
        <v>41856</v>
      </c>
      <c r="C425" s="118" t="s">
        <v>6256</v>
      </c>
      <c r="D425" s="119" t="s">
        <v>99</v>
      </c>
      <c r="E425" s="162">
        <v>10235706</v>
      </c>
      <c r="F425" s="119">
        <v>27726517</v>
      </c>
      <c r="G425" s="119">
        <v>2704005</v>
      </c>
      <c r="H425" s="120" t="str">
        <f>IF(G425="","",VLOOKUP(G425,ARANCEL!$B$5:$D$121,2,FALSE))</f>
        <v>PROVISORIO</v>
      </c>
      <c r="I425" s="121" t="s">
        <v>1057</v>
      </c>
      <c r="J425" s="119">
        <v>3</v>
      </c>
      <c r="K425" s="122">
        <f>IF(G425="","",VLOOKUP(G425,ARANCEL!$B$5:$D$121,3,FALSE)*J425)</f>
        <v>9750</v>
      </c>
      <c r="L425" s="1229" t="s">
        <v>6905</v>
      </c>
      <c r="M425" s="1229">
        <v>4500249737</v>
      </c>
      <c r="N425" s="1229" t="s">
        <v>7142</v>
      </c>
    </row>
    <row r="426" spans="1:14" x14ac:dyDescent="0.25">
      <c r="A426" s="119" t="s">
        <v>305</v>
      </c>
      <c r="B426" s="164">
        <v>41856</v>
      </c>
      <c r="C426" s="118" t="s">
        <v>6256</v>
      </c>
      <c r="D426" s="119" t="s">
        <v>99</v>
      </c>
      <c r="E426" s="162">
        <v>10235706</v>
      </c>
      <c r="F426" s="119">
        <v>27726517</v>
      </c>
      <c r="G426" s="119">
        <v>2704007</v>
      </c>
      <c r="H426" s="120" t="str">
        <f>IF(G426="","",VLOOKUP(G426,ARANCEL!$B$5:$D$121,2,FALSE))</f>
        <v>PILAR, INSERCION O PUNTO DE APOYO PERIFERICO</v>
      </c>
      <c r="I426" s="121" t="s">
        <v>769</v>
      </c>
      <c r="J426" s="119">
        <v>2</v>
      </c>
      <c r="K426" s="122">
        <f>IF(G426="","",VLOOKUP(G426,ARANCEL!$B$5:$D$121,3,FALSE)*J426)</f>
        <v>51730</v>
      </c>
      <c r="L426" s="1229" t="s">
        <v>6905</v>
      </c>
      <c r="M426" s="1229">
        <v>4500249737</v>
      </c>
      <c r="N426" s="1229" t="s">
        <v>7142</v>
      </c>
    </row>
    <row r="427" spans="1:14" x14ac:dyDescent="0.25">
      <c r="A427" s="119" t="s">
        <v>305</v>
      </c>
      <c r="B427" s="164">
        <v>41856</v>
      </c>
      <c r="C427" s="118" t="s">
        <v>6256</v>
      </c>
      <c r="D427" s="119" t="s">
        <v>99</v>
      </c>
      <c r="E427" s="162">
        <v>10235706</v>
      </c>
      <c r="F427" s="119">
        <v>27726517</v>
      </c>
      <c r="G427" s="255">
        <v>2704012</v>
      </c>
      <c r="H427" s="120" t="str">
        <f>IF(G427="","",VLOOKUP(G427,ARANCEL!$B$5:$D$121,2,FALSE))</f>
        <v xml:space="preserve">INTERMEDIARIO O PONTICO </v>
      </c>
      <c r="I427" s="121" t="s">
        <v>312</v>
      </c>
      <c r="J427" s="119">
        <v>1</v>
      </c>
      <c r="K427" s="122">
        <f>IF(G427="","",VLOOKUP(G427,ARANCEL!$B$5:$D$121,3,FALSE)*J427)</f>
        <v>25122</v>
      </c>
      <c r="L427" s="1229" t="s">
        <v>6905</v>
      </c>
      <c r="M427" s="1229">
        <v>4500249737</v>
      </c>
      <c r="N427" s="1229" t="s">
        <v>7142</v>
      </c>
    </row>
    <row r="428" spans="1:14" x14ac:dyDescent="0.25">
      <c r="A428" s="255" t="s">
        <v>305</v>
      </c>
      <c r="B428" s="256">
        <v>41957</v>
      </c>
      <c r="C428" s="257" t="s">
        <v>8348</v>
      </c>
      <c r="D428" s="255" t="s">
        <v>2420</v>
      </c>
      <c r="E428" s="258">
        <v>10280298</v>
      </c>
      <c r="F428" s="255">
        <v>29401498</v>
      </c>
      <c r="G428" s="255">
        <v>2704003</v>
      </c>
      <c r="H428" s="120" t="str">
        <f>IF(G428="","",VLOOKUP(G428,ARANCEL!$B$5:$D$121,2,FALSE))</f>
        <v xml:space="preserve">CORONA PERIFERICA CON PERNO MUÑON COLADO </v>
      </c>
      <c r="I428" s="121" t="s">
        <v>309</v>
      </c>
      <c r="J428" s="119">
        <v>1</v>
      </c>
      <c r="K428" s="122">
        <f>IF(G428="","",VLOOKUP(G428,ARANCEL!$B$5:$D$121,3,FALSE)*J428)</f>
        <v>32612</v>
      </c>
      <c r="L428" s="1235" t="str">
        <f>IF(E428="","","IMPAGO")</f>
        <v>IMPAGO</v>
      </c>
      <c r="M428" s="1235" t="str">
        <f>IF(L428="IMPAGO","SIN O.C.","")</f>
        <v>SIN O.C.</v>
      </c>
      <c r="N428" s="1235" t="str">
        <f>IF(L428="IMPAGO","SIN FACT.","")</f>
        <v>SIN FACT.</v>
      </c>
    </row>
    <row r="429" spans="1:14" x14ac:dyDescent="0.25">
      <c r="A429" s="255" t="s">
        <v>305</v>
      </c>
      <c r="B429" s="256">
        <v>41957</v>
      </c>
      <c r="C429" s="257" t="s">
        <v>8348</v>
      </c>
      <c r="D429" s="255" t="s">
        <v>2420</v>
      </c>
      <c r="E429" s="258">
        <v>10280298</v>
      </c>
      <c r="F429" s="255">
        <v>29401498</v>
      </c>
      <c r="G429" s="255">
        <v>2704005</v>
      </c>
      <c r="H429" s="120" t="str">
        <f>IF(G429="","",VLOOKUP(G429,ARANCEL!$B$5:$D$121,2,FALSE))</f>
        <v>PROVISORIO</v>
      </c>
      <c r="I429" s="121" t="s">
        <v>309</v>
      </c>
      <c r="J429" s="119">
        <v>1</v>
      </c>
      <c r="K429" s="122">
        <f>IF(G429="","",VLOOKUP(G429,ARANCEL!$B$5:$D$121,3,FALSE)*J429)</f>
        <v>3250</v>
      </c>
      <c r="L429" s="1235" t="str">
        <f>IF(E429="","","IMPAGO")</f>
        <v>IMPAGO</v>
      </c>
      <c r="M429" s="1235" t="str">
        <f>IF(L429="IMPAGO","SIN O.C.","")</f>
        <v>SIN O.C.</v>
      </c>
      <c r="N429" s="1235" t="str">
        <f>IF(L429="IMPAGO","SIN FACT.","")</f>
        <v>SIN FACT.</v>
      </c>
    </row>
    <row r="430" spans="1:14" x14ac:dyDescent="0.25">
      <c r="A430" s="339" t="s">
        <v>313</v>
      </c>
      <c r="B430" s="1220">
        <v>41671</v>
      </c>
      <c r="C430" s="257" t="s">
        <v>3397</v>
      </c>
      <c r="D430" s="255" t="s">
        <v>3398</v>
      </c>
      <c r="E430" s="258">
        <v>10173365</v>
      </c>
      <c r="F430" s="255">
        <v>24936161</v>
      </c>
      <c r="G430" s="255">
        <v>2708006</v>
      </c>
      <c r="H430" s="120" t="str">
        <f>IF(G430="","",VLOOKUP(G430,ARANCEL!$B$5:$D$121,2,FALSE))</f>
        <v xml:space="preserve">DISYUNTOR </v>
      </c>
      <c r="I430" s="121"/>
      <c r="J430" s="119">
        <v>1</v>
      </c>
      <c r="K430" s="122">
        <v>33737</v>
      </c>
      <c r="L430" s="1229" t="s">
        <v>3438</v>
      </c>
      <c r="M430" s="1229">
        <v>4500220773</v>
      </c>
      <c r="N430" s="1229">
        <v>8617</v>
      </c>
    </row>
    <row r="431" spans="1:14" x14ac:dyDescent="0.25">
      <c r="A431" s="255" t="s">
        <v>305</v>
      </c>
      <c r="B431" s="256">
        <v>41912</v>
      </c>
      <c r="C431" s="257" t="s">
        <v>7378</v>
      </c>
      <c r="D431" s="255" t="s">
        <v>2404</v>
      </c>
      <c r="E431" s="258">
        <v>10258236</v>
      </c>
      <c r="F431" s="255">
        <v>27610542</v>
      </c>
      <c r="G431" s="255">
        <v>2705003</v>
      </c>
      <c r="H431" s="120" t="str">
        <f>IF(G431="","",VLOOKUP(G431,ARANCEL!$B$5:$D$121,2,FALSE))</f>
        <v>INCRUSTACION ESTETICA (ART-GLASS O CERAMICA)</v>
      </c>
      <c r="I431" s="121" t="s">
        <v>308</v>
      </c>
      <c r="J431" s="119">
        <v>1</v>
      </c>
      <c r="K431" s="122">
        <f>IF(G431="","",VLOOKUP(G431,ARANCEL!$B$5:$D$121,3,FALSE)*J431)</f>
        <v>15676</v>
      </c>
      <c r="L431" s="1229" t="s">
        <v>7548</v>
      </c>
      <c r="M431" s="1229">
        <v>4500254577</v>
      </c>
      <c r="N431" s="1229" t="s">
        <v>7557</v>
      </c>
    </row>
    <row r="432" spans="1:14" x14ac:dyDescent="0.25">
      <c r="A432" s="255" t="s">
        <v>305</v>
      </c>
      <c r="B432" s="256">
        <v>41873</v>
      </c>
      <c r="C432" s="257" t="s">
        <v>6565</v>
      </c>
      <c r="D432" s="255" t="s">
        <v>101</v>
      </c>
      <c r="E432" s="258">
        <v>10244024</v>
      </c>
      <c r="F432" s="255"/>
      <c r="G432" s="255">
        <v>2705003</v>
      </c>
      <c r="H432" s="120" t="str">
        <f>IF(G432="","",VLOOKUP(G432,ARANCEL!$B$5:$D$121,2,FALSE))</f>
        <v>INCRUSTACION ESTETICA (ART-GLASS O CERAMICA)</v>
      </c>
      <c r="I432" s="121" t="s">
        <v>6696</v>
      </c>
      <c r="J432" s="119">
        <v>3</v>
      </c>
      <c r="K432" s="122">
        <f>IF(G432="","",VLOOKUP(G432,ARANCEL!$B$5:$D$121,3,FALSE)*J432)</f>
        <v>47028</v>
      </c>
      <c r="L432" s="1229" t="s">
        <v>6905</v>
      </c>
      <c r="M432" s="1229">
        <v>4500249737</v>
      </c>
      <c r="N432" s="1229" t="s">
        <v>7142</v>
      </c>
    </row>
    <row r="433" spans="1:14" x14ac:dyDescent="0.25">
      <c r="A433" s="339" t="s">
        <v>313</v>
      </c>
      <c r="B433" s="256">
        <v>41905</v>
      </c>
      <c r="C433" s="257" t="s">
        <v>1418</v>
      </c>
      <c r="D433" s="255" t="s">
        <v>99</v>
      </c>
      <c r="E433" s="258">
        <v>10257007</v>
      </c>
      <c r="F433" s="255">
        <v>28351989</v>
      </c>
      <c r="G433" s="255">
        <v>2704005</v>
      </c>
      <c r="H433" s="120" t="str">
        <f>IF(G433="","",VLOOKUP(G433,ARANCEL!$B$5:$D$121,2,FALSE))</f>
        <v>PROVISORIO</v>
      </c>
      <c r="I433" s="121" t="s">
        <v>309</v>
      </c>
      <c r="J433" s="119">
        <v>1</v>
      </c>
      <c r="K433" s="122">
        <f>IF(G433="","",VLOOKUP(G433,ARANCEL!$B$5:$D$121,3,FALSE)*J433)</f>
        <v>3250</v>
      </c>
      <c r="L433" s="1229" t="s">
        <v>7548</v>
      </c>
      <c r="M433" s="1229">
        <v>4500254577</v>
      </c>
      <c r="N433" s="1229" t="s">
        <v>7557</v>
      </c>
    </row>
    <row r="434" spans="1:14" x14ac:dyDescent="0.25">
      <c r="A434" s="255" t="s">
        <v>305</v>
      </c>
      <c r="B434" s="256">
        <v>41905</v>
      </c>
      <c r="C434" s="257" t="s">
        <v>1418</v>
      </c>
      <c r="D434" s="255" t="s">
        <v>99</v>
      </c>
      <c r="E434" s="258">
        <v>10257007</v>
      </c>
      <c r="F434" s="255">
        <v>28351989</v>
      </c>
      <c r="G434" s="255">
        <v>2704002</v>
      </c>
      <c r="H434" s="120" t="str">
        <f>IF(G434="","",VLOOKUP(G434,ARANCEL!$B$5:$D$121,2,FALSE))</f>
        <v xml:space="preserve">CORONA PERIFERICA </v>
      </c>
      <c r="I434" s="121" t="s">
        <v>309</v>
      </c>
      <c r="J434" s="119">
        <v>1</v>
      </c>
      <c r="K434" s="122">
        <f>IF(G434="","",VLOOKUP(G434,ARANCEL!$B$5:$D$121,3,FALSE)*J434)</f>
        <v>25865</v>
      </c>
      <c r="L434" s="1229" t="s">
        <v>7548</v>
      </c>
      <c r="M434" s="1229">
        <v>4500254577</v>
      </c>
      <c r="N434" s="1229" t="s">
        <v>7557</v>
      </c>
    </row>
    <row r="435" spans="1:14" x14ac:dyDescent="0.25">
      <c r="A435" s="255" t="s">
        <v>305</v>
      </c>
      <c r="B435" s="256">
        <v>41823</v>
      </c>
      <c r="C435" s="257" t="s">
        <v>5526</v>
      </c>
      <c r="D435" s="255" t="s">
        <v>101</v>
      </c>
      <c r="E435" s="258">
        <v>10220267</v>
      </c>
      <c r="F435" s="255">
        <v>27137826</v>
      </c>
      <c r="G435" s="255">
        <v>2704005</v>
      </c>
      <c r="H435" s="120" t="str">
        <f>IF(G435="","",VLOOKUP(G435,ARANCEL!$B$5:$D$121,2,FALSE))</f>
        <v>PROVISORIO</v>
      </c>
      <c r="I435" s="121" t="s">
        <v>5584</v>
      </c>
      <c r="J435" s="119">
        <v>2</v>
      </c>
      <c r="K435" s="122">
        <f>IF(G435="","",VLOOKUP(G435,ARANCEL!$B$5:$D$121,3,FALSE)*J435)</f>
        <v>6500</v>
      </c>
      <c r="L435" s="1229" t="s">
        <v>5742</v>
      </c>
      <c r="M435" s="1229">
        <v>4500241295</v>
      </c>
      <c r="N435" s="1229" t="s">
        <v>5768</v>
      </c>
    </row>
    <row r="436" spans="1:14" x14ac:dyDescent="0.25">
      <c r="A436" s="255" t="s">
        <v>305</v>
      </c>
      <c r="B436" s="256">
        <v>41823</v>
      </c>
      <c r="C436" s="257" t="s">
        <v>5526</v>
      </c>
      <c r="D436" s="255" t="s">
        <v>101</v>
      </c>
      <c r="E436" s="566">
        <v>10220267</v>
      </c>
      <c r="F436" s="255">
        <v>27137826</v>
      </c>
      <c r="G436" s="255">
        <v>2704003</v>
      </c>
      <c r="H436" s="120" t="str">
        <f>IF(G436="","",VLOOKUP(G436,ARANCEL!$B$5:$D$121,2,FALSE))</f>
        <v xml:space="preserve">CORONA PERIFERICA CON PERNO MUÑON COLADO </v>
      </c>
      <c r="I436" s="121" t="s">
        <v>6686</v>
      </c>
      <c r="J436" s="119">
        <v>2</v>
      </c>
      <c r="K436" s="122">
        <f>IF(G436="","",VLOOKUP(G436,ARANCEL!$B$5:$D$121,3,FALSE)*J436)</f>
        <v>65224</v>
      </c>
      <c r="L436" s="1229" t="s">
        <v>5742</v>
      </c>
      <c r="M436" s="1229">
        <v>4500241295</v>
      </c>
      <c r="N436" s="1229" t="s">
        <v>5768</v>
      </c>
    </row>
    <row r="437" spans="1:14" x14ac:dyDescent="0.25">
      <c r="A437" s="339" t="s">
        <v>313</v>
      </c>
      <c r="B437" s="256">
        <v>41823</v>
      </c>
      <c r="C437" s="257" t="s">
        <v>5526</v>
      </c>
      <c r="D437" s="255" t="s">
        <v>101</v>
      </c>
      <c r="E437" s="258">
        <v>10220267</v>
      </c>
      <c r="F437" s="255">
        <v>27137826</v>
      </c>
      <c r="G437" s="255">
        <v>2706018</v>
      </c>
      <c r="H437" s="120" t="str">
        <f>IF(G437="","",VLOOKUP(G437,ARANCEL!$B$5:$D$121,2,FALSE))</f>
        <v>FRESADO POR PIEZA (PROT. FIJA)</v>
      </c>
      <c r="I437" s="121"/>
      <c r="J437" s="119">
        <v>1</v>
      </c>
      <c r="K437" s="122">
        <f>IF(G437="","",VLOOKUP(G437,ARANCEL!$B$5:$D$121,3,FALSE)*J437)</f>
        <v>2631</v>
      </c>
      <c r="L437" s="1229" t="s">
        <v>5742</v>
      </c>
      <c r="M437" s="1229">
        <v>4500241295</v>
      </c>
      <c r="N437" s="1229" t="s">
        <v>5768</v>
      </c>
    </row>
    <row r="438" spans="1:14" x14ac:dyDescent="0.25">
      <c r="A438" s="119" t="s">
        <v>313</v>
      </c>
      <c r="B438" s="164">
        <v>41873</v>
      </c>
      <c r="C438" s="118" t="s">
        <v>6566</v>
      </c>
      <c r="D438" s="119" t="s">
        <v>3398</v>
      </c>
      <c r="E438" s="162">
        <v>10244453</v>
      </c>
      <c r="F438" s="119"/>
      <c r="G438" s="119">
        <v>2708001</v>
      </c>
      <c r="H438" s="120" t="str">
        <f>IF(G438="","",VLOOKUP(G438,ARANCEL!$B$5:$D$121,2,FALSE))</f>
        <v xml:space="preserve">PLACA DE ORTODONCIA SIN TORNILLO </v>
      </c>
      <c r="I438" s="121"/>
      <c r="J438" s="119">
        <v>2</v>
      </c>
      <c r="K438" s="122">
        <f>IF(G438="","",VLOOKUP(G438,ARANCEL!$B$5:$D$121,3,FALSE)*J438)</f>
        <v>35994</v>
      </c>
      <c r="L438" s="1235" t="str">
        <f>IF(E438="","","IMPAGO")</f>
        <v>IMPAGO</v>
      </c>
      <c r="M438" s="1235" t="str">
        <f>IF(L438="IMPAGO","SIN O.C.","")</f>
        <v>SIN O.C.</v>
      </c>
      <c r="N438" s="1235" t="str">
        <f>IF(L438="IMPAGO","SIN FACT.","")</f>
        <v>SIN FACT.</v>
      </c>
    </row>
    <row r="439" spans="1:14" x14ac:dyDescent="0.25">
      <c r="A439" s="119" t="s">
        <v>305</v>
      </c>
      <c r="B439" s="164">
        <v>41794</v>
      </c>
      <c r="C439" s="118" t="s">
        <v>1237</v>
      </c>
      <c r="D439" s="119" t="s">
        <v>1174</v>
      </c>
      <c r="E439" s="162">
        <v>10204870</v>
      </c>
      <c r="F439" s="119">
        <v>26317300</v>
      </c>
      <c r="G439" s="119">
        <v>2705003</v>
      </c>
      <c r="H439" s="120" t="str">
        <f>IF(G439="","",VLOOKUP(G439,ARANCEL!$B$5:$D$121,2,FALSE))</f>
        <v>INCRUSTACION ESTETICA (ART-GLASS O CERAMICA)</v>
      </c>
      <c r="I439" s="121" t="s">
        <v>326</v>
      </c>
      <c r="J439" s="119">
        <v>1</v>
      </c>
      <c r="K439" s="122">
        <f>IF(G439="","",VLOOKUP(G439,ARANCEL!$B$5:$D$121,3,FALSE)*J439)</f>
        <v>15676</v>
      </c>
      <c r="L439" s="1229" t="s">
        <v>5292</v>
      </c>
      <c r="M439" s="1229">
        <v>4500236786</v>
      </c>
      <c r="N439" s="1229">
        <v>9461</v>
      </c>
    </row>
    <row r="440" spans="1:14" x14ac:dyDescent="0.25">
      <c r="A440" s="119" t="s">
        <v>305</v>
      </c>
      <c r="B440" s="164">
        <v>41979</v>
      </c>
      <c r="C440" s="118" t="s">
        <v>1237</v>
      </c>
      <c r="D440" s="119" t="s">
        <v>1174</v>
      </c>
      <c r="E440" s="162">
        <v>10291239</v>
      </c>
      <c r="F440" s="119">
        <v>29512515</v>
      </c>
      <c r="G440" s="255">
        <v>2705003</v>
      </c>
      <c r="H440" s="120" t="str">
        <f>IF(G440="","",VLOOKUP(G440,ARANCEL!$B$5:$D$121,2,FALSE))</f>
        <v>INCRUSTACION ESTETICA (ART-GLASS O CERAMICA)</v>
      </c>
      <c r="I440" s="121" t="s">
        <v>315</v>
      </c>
      <c r="J440" s="119">
        <v>1</v>
      </c>
      <c r="K440" s="122">
        <f>IF(G440="","",VLOOKUP(G440,ARANCEL!$B$5:$D$121,3,FALSE)*J440)</f>
        <v>15676</v>
      </c>
      <c r="L440" s="1235" t="str">
        <f>IF(E440="","","IMPAGO")</f>
        <v>IMPAGO</v>
      </c>
      <c r="M440" s="1235" t="str">
        <f>IF(L440="IMPAGO","SIN O.C.","")</f>
        <v>SIN O.C.</v>
      </c>
      <c r="N440" s="1235" t="str">
        <f>IF(L440="IMPAGO","SIN FACT.","")</f>
        <v>SIN FACT.</v>
      </c>
    </row>
    <row r="441" spans="1:14" x14ac:dyDescent="0.25">
      <c r="A441" s="255" t="s">
        <v>305</v>
      </c>
      <c r="B441" s="256">
        <v>41655</v>
      </c>
      <c r="C441" s="257" t="s">
        <v>2475</v>
      </c>
      <c r="D441" s="255" t="s">
        <v>101</v>
      </c>
      <c r="E441" s="258">
        <v>10169354</v>
      </c>
      <c r="F441" s="255">
        <v>24625388</v>
      </c>
      <c r="G441" s="255">
        <v>2704005</v>
      </c>
      <c r="H441" s="120" t="str">
        <f>IF(G441="","",VLOOKUP(G441,ARANCEL!$B$5:$D$121,2,FALSE))</f>
        <v>PROVISORIO</v>
      </c>
      <c r="I441" s="121" t="s">
        <v>322</v>
      </c>
      <c r="J441" s="119">
        <v>1</v>
      </c>
      <c r="K441" s="122">
        <f>IF(G441="","",VLOOKUP(G441,ARANCEL!$B$5:$D$121,3,FALSE)*J441)</f>
        <v>3250</v>
      </c>
      <c r="L441" s="1229" t="s">
        <v>2842</v>
      </c>
      <c r="M441" s="1229">
        <v>4500216210</v>
      </c>
      <c r="N441" s="1229">
        <v>8392</v>
      </c>
    </row>
    <row r="442" spans="1:14" x14ac:dyDescent="0.25">
      <c r="A442" s="255" t="s">
        <v>305</v>
      </c>
      <c r="B442" s="256">
        <v>41655</v>
      </c>
      <c r="C442" s="257" t="s">
        <v>2475</v>
      </c>
      <c r="D442" s="255" t="s">
        <v>101</v>
      </c>
      <c r="E442" s="258">
        <v>10169354</v>
      </c>
      <c r="F442" s="255">
        <v>24625388</v>
      </c>
      <c r="G442" s="255">
        <v>2704003</v>
      </c>
      <c r="H442" s="120" t="str">
        <f>IF(G442="","",VLOOKUP(G442,ARANCEL!$B$5:$D$121,2,FALSE))</f>
        <v xml:space="preserve">CORONA PERIFERICA CON PERNO MUÑON COLADO </v>
      </c>
      <c r="I442" s="121" t="s">
        <v>322</v>
      </c>
      <c r="J442" s="119">
        <v>1</v>
      </c>
      <c r="K442" s="122">
        <f>IF(G442="","",VLOOKUP(G442,ARANCEL!$B$5:$D$121,3,FALSE)*J442)</f>
        <v>32612</v>
      </c>
      <c r="L442" s="1229" t="s">
        <v>2842</v>
      </c>
      <c r="M442" s="1229">
        <v>4500216210</v>
      </c>
      <c r="N442" s="1229">
        <v>8392</v>
      </c>
    </row>
    <row r="443" spans="1:14" x14ac:dyDescent="0.25">
      <c r="A443" s="255" t="s">
        <v>313</v>
      </c>
      <c r="B443" s="256">
        <v>42025</v>
      </c>
      <c r="C443" s="257" t="s">
        <v>9666</v>
      </c>
      <c r="D443" s="255" t="s">
        <v>47</v>
      </c>
      <c r="E443" s="258">
        <v>10310176</v>
      </c>
      <c r="F443" s="255">
        <v>30552047</v>
      </c>
      <c r="G443" s="255">
        <v>2701001</v>
      </c>
      <c r="H443" s="120" t="str">
        <f>IF(G443="","",VLOOKUP(G443,ARANCEL!$B$5:$D$121,2,FALSE))</f>
        <v>COSTO LABORATORIO GUIA QUIRURG</v>
      </c>
      <c r="I443" s="121"/>
      <c r="J443" s="119">
        <v>1</v>
      </c>
      <c r="K443" s="122">
        <f>IF(G443="","",VLOOKUP(G443,ARANCEL!$B$5:$D$121,3,FALSE)*J443)</f>
        <v>11246</v>
      </c>
      <c r="L443" s="1235" t="str">
        <f>IF(E443="","","IMPAGO")</f>
        <v>IMPAGO</v>
      </c>
      <c r="M443" s="1235" t="str">
        <f>IF(L443="IMPAGO","SIN O.C.","")</f>
        <v>SIN O.C.</v>
      </c>
      <c r="N443" s="1235" t="str">
        <f>IF(L443="IMPAGO","SIN FACT.","")</f>
        <v>SIN FACT.</v>
      </c>
    </row>
    <row r="444" spans="1:14" x14ac:dyDescent="0.25">
      <c r="A444" s="255" t="s">
        <v>313</v>
      </c>
      <c r="B444" s="256">
        <v>42025</v>
      </c>
      <c r="C444" s="257" t="s">
        <v>9666</v>
      </c>
      <c r="D444" s="255" t="s">
        <v>47</v>
      </c>
      <c r="E444" s="258">
        <v>10310176</v>
      </c>
      <c r="F444" s="255">
        <v>30552047</v>
      </c>
      <c r="G444" s="255">
        <v>2701002</v>
      </c>
      <c r="H444" s="120" t="str">
        <f>IF(G444="","",VLOOKUP(G444,ARANCEL!$B$5:$D$121,2,FALSE))</f>
        <v>COSTO LABORATORIO ENCERADO DIA</v>
      </c>
      <c r="I444" s="121"/>
      <c r="J444" s="119">
        <v>1</v>
      </c>
      <c r="K444" s="122">
        <f>IF(G444="","",VLOOKUP(G444,ARANCEL!$B$5:$D$121,3,FALSE)*J444)</f>
        <v>22491</v>
      </c>
      <c r="L444" s="1235" t="str">
        <f>IF(E444="","","IMPAGO")</f>
        <v>IMPAGO</v>
      </c>
      <c r="M444" s="1235" t="str">
        <f>IF(L444="IMPAGO","SIN O.C.","")</f>
        <v>SIN O.C.</v>
      </c>
      <c r="N444" s="1235" t="str">
        <f>IF(L444="IMPAGO","SIN FACT.","")</f>
        <v>SIN FACT.</v>
      </c>
    </row>
    <row r="445" spans="1:14" x14ac:dyDescent="0.25">
      <c r="A445" s="255" t="s">
        <v>305</v>
      </c>
      <c r="B445" s="256">
        <v>41697</v>
      </c>
      <c r="C445" s="257" t="s">
        <v>3085</v>
      </c>
      <c r="D445" s="255" t="s">
        <v>1174</v>
      </c>
      <c r="E445" s="258">
        <v>10177982</v>
      </c>
      <c r="F445" s="255">
        <v>25185998</v>
      </c>
      <c r="G445" s="255">
        <v>2704005</v>
      </c>
      <c r="H445" s="120" t="str">
        <f>IF(G445="","",VLOOKUP(G445,ARANCEL!$B$5:$D$121,2,FALSE))</f>
        <v>PROVISORIO</v>
      </c>
      <c r="I445" s="121" t="s">
        <v>309</v>
      </c>
      <c r="J445" s="119">
        <v>1</v>
      </c>
      <c r="K445" s="122">
        <f>IF(G445="","",VLOOKUP(G445,ARANCEL!$B$5:$D$121,3,FALSE)*J445)</f>
        <v>3250</v>
      </c>
      <c r="L445" s="1229" t="s">
        <v>3438</v>
      </c>
      <c r="M445" s="1229">
        <v>4500220778</v>
      </c>
      <c r="N445" s="1229">
        <v>8620</v>
      </c>
    </row>
    <row r="446" spans="1:14" x14ac:dyDescent="0.25">
      <c r="A446" s="255" t="s">
        <v>305</v>
      </c>
      <c r="B446" s="256">
        <v>41697</v>
      </c>
      <c r="C446" s="257" t="s">
        <v>3085</v>
      </c>
      <c r="D446" s="255" t="s">
        <v>1174</v>
      </c>
      <c r="E446" s="258">
        <v>10177982</v>
      </c>
      <c r="F446" s="255">
        <v>25185998</v>
      </c>
      <c r="G446" s="255">
        <v>2704003</v>
      </c>
      <c r="H446" s="120" t="str">
        <f>IF(G446="","",VLOOKUP(G446,ARANCEL!$B$5:$D$121,2,FALSE))</f>
        <v xml:space="preserve">CORONA PERIFERICA CON PERNO MUÑON COLADO </v>
      </c>
      <c r="I446" s="121" t="s">
        <v>309</v>
      </c>
      <c r="J446" s="119">
        <v>1</v>
      </c>
      <c r="K446" s="122">
        <f>IF(G446="","",VLOOKUP(G446,ARANCEL!$B$5:$D$121,3,FALSE)*J446)</f>
        <v>32612</v>
      </c>
      <c r="L446" s="1229" t="s">
        <v>3438</v>
      </c>
      <c r="M446" s="1229">
        <v>4500220778</v>
      </c>
      <c r="N446" s="1229">
        <v>8620</v>
      </c>
    </row>
    <row r="447" spans="1:14" x14ac:dyDescent="0.25">
      <c r="A447" s="255" t="s">
        <v>305</v>
      </c>
      <c r="B447" s="256">
        <v>41830</v>
      </c>
      <c r="C447" s="257" t="s">
        <v>5603</v>
      </c>
      <c r="D447" s="255" t="s">
        <v>2404</v>
      </c>
      <c r="E447" s="258">
        <v>10226086</v>
      </c>
      <c r="F447" s="255">
        <v>26773070</v>
      </c>
      <c r="G447" s="255">
        <v>2705003</v>
      </c>
      <c r="H447" s="120" t="str">
        <f>IF(G447="","",VLOOKUP(G447,ARANCEL!$B$5:$D$121,2,FALSE))</f>
        <v>INCRUSTACION ESTETICA (ART-GLASS O CERAMICA)</v>
      </c>
      <c r="I447" s="121" t="s">
        <v>322</v>
      </c>
      <c r="J447" s="119">
        <v>1</v>
      </c>
      <c r="K447" s="122">
        <f>IF(G447="","",VLOOKUP(G447,ARANCEL!$B$5:$D$121,3,FALSE)*J447)</f>
        <v>15676</v>
      </c>
      <c r="L447" s="1229" t="s">
        <v>6905</v>
      </c>
      <c r="M447" s="1229">
        <v>4500249737</v>
      </c>
      <c r="N447" s="1229" t="s">
        <v>7142</v>
      </c>
    </row>
    <row r="448" spans="1:14" x14ac:dyDescent="0.25">
      <c r="A448" s="255" t="s">
        <v>305</v>
      </c>
      <c r="B448" s="256">
        <v>41755</v>
      </c>
      <c r="C448" s="257" t="s">
        <v>4164</v>
      </c>
      <c r="D448" s="255" t="s">
        <v>99</v>
      </c>
      <c r="E448" s="258">
        <v>10190899</v>
      </c>
      <c r="F448" s="255">
        <v>25908132</v>
      </c>
      <c r="G448" s="255">
        <v>2704005</v>
      </c>
      <c r="H448" s="120" t="str">
        <f>IF(G448="","",VLOOKUP(G448,ARANCEL!$B$5:$D$121,2,FALSE))</f>
        <v>PROVISORIO</v>
      </c>
      <c r="I448" s="121" t="s">
        <v>329</v>
      </c>
      <c r="J448" s="119">
        <v>1</v>
      </c>
      <c r="K448" s="122">
        <f>IF(G448="","",VLOOKUP(G448,ARANCEL!$B$5:$D$121,3,FALSE)*J448)</f>
        <v>3250</v>
      </c>
      <c r="L448" s="1229" t="s">
        <v>8279</v>
      </c>
      <c r="M448" s="1229">
        <v>4500257463</v>
      </c>
      <c r="N448" s="1229" t="s">
        <v>8277</v>
      </c>
    </row>
    <row r="449" spans="1:14" x14ac:dyDescent="0.25">
      <c r="A449" s="255" t="s">
        <v>305</v>
      </c>
      <c r="B449" s="256">
        <v>41755</v>
      </c>
      <c r="C449" s="257" t="s">
        <v>4164</v>
      </c>
      <c r="D449" s="255" t="s">
        <v>99</v>
      </c>
      <c r="E449" s="258">
        <v>10190899</v>
      </c>
      <c r="F449" s="255">
        <v>25908132</v>
      </c>
      <c r="G449" s="255">
        <v>2704015</v>
      </c>
      <c r="H449" s="120" t="str">
        <f>IF(G449="","",VLOOKUP(G449,ARANCEL!$B$5:$D$121,2,FALSE))</f>
        <v xml:space="preserve">CORONA IN CERAM </v>
      </c>
      <c r="I449" s="121" t="s">
        <v>329</v>
      </c>
      <c r="J449" s="119">
        <v>1</v>
      </c>
      <c r="K449" s="122">
        <f>IF(G449="","",VLOOKUP(G449,ARANCEL!$B$5:$D$121,3,FALSE)*J449)</f>
        <v>42733</v>
      </c>
      <c r="L449" s="1229" t="s">
        <v>8279</v>
      </c>
      <c r="M449" s="1229">
        <v>4500257463</v>
      </c>
      <c r="N449" s="1229" t="s">
        <v>8277</v>
      </c>
    </row>
    <row r="450" spans="1:14" x14ac:dyDescent="0.25">
      <c r="A450" s="255" t="s">
        <v>313</v>
      </c>
      <c r="B450" s="256">
        <v>42020</v>
      </c>
      <c r="C450" s="257" t="s">
        <v>9528</v>
      </c>
      <c r="D450" s="255" t="s">
        <v>2420</v>
      </c>
      <c r="E450" s="258">
        <v>10309217</v>
      </c>
      <c r="F450" s="255">
        <v>30141742</v>
      </c>
      <c r="G450" s="255">
        <v>2704005</v>
      </c>
      <c r="H450" s="120" t="str">
        <f>IF(G450="","",VLOOKUP(G450,ARANCEL!$B$5:$D$121,2,FALSE))</f>
        <v>PROVISORIO</v>
      </c>
      <c r="I450" s="121"/>
      <c r="J450" s="119">
        <v>1</v>
      </c>
      <c r="K450" s="122">
        <f>IF(G450="","",VLOOKUP(G450,ARANCEL!$B$5:$D$121,3,FALSE)*J450)</f>
        <v>3250</v>
      </c>
      <c r="L450" s="1235" t="str">
        <f>IF(E450="","","IMPAGO")</f>
        <v>IMPAGO</v>
      </c>
      <c r="M450" s="1235" t="str">
        <f>IF(L450="IMPAGO","SIN O.C.","")</f>
        <v>SIN O.C.</v>
      </c>
      <c r="N450" s="1235" t="str">
        <f>IF(L450="IMPAGO","SIN FACT.","")</f>
        <v>SIN FACT.</v>
      </c>
    </row>
    <row r="451" spans="1:14" x14ac:dyDescent="0.25">
      <c r="A451" s="255" t="s">
        <v>305</v>
      </c>
      <c r="B451" s="256">
        <v>42020</v>
      </c>
      <c r="C451" s="257" t="s">
        <v>9528</v>
      </c>
      <c r="D451" s="255" t="s">
        <v>2420</v>
      </c>
      <c r="E451" s="258">
        <v>10309217</v>
      </c>
      <c r="F451" s="255">
        <v>30141742</v>
      </c>
      <c r="G451" s="255">
        <v>2704003</v>
      </c>
      <c r="H451" s="120" t="str">
        <f>IF(G451="","",VLOOKUP(G451,ARANCEL!$B$5:$D$121,2,FALSE))</f>
        <v xml:space="preserve">CORONA PERIFERICA CON PERNO MUÑON COLADO </v>
      </c>
      <c r="I451" s="121" t="s">
        <v>325</v>
      </c>
      <c r="J451" s="119">
        <v>1</v>
      </c>
      <c r="K451" s="122">
        <f>IF(G451="","",VLOOKUP(G451,ARANCEL!$B$5:$D$121,3,FALSE)*J451)</f>
        <v>32612</v>
      </c>
      <c r="L451" s="1235" t="str">
        <f>IF(E451="","","IMPAGO")</f>
        <v>IMPAGO</v>
      </c>
      <c r="M451" s="1235" t="str">
        <f>IF(L451="IMPAGO","SIN O.C.","")</f>
        <v>SIN O.C.</v>
      </c>
      <c r="N451" s="1235" t="str">
        <f>IF(L451="IMPAGO","SIN FACT.","")</f>
        <v>SIN FACT.</v>
      </c>
    </row>
    <row r="452" spans="1:14" s="374" customFormat="1" x14ac:dyDescent="0.25">
      <c r="A452" s="255" t="s">
        <v>305</v>
      </c>
      <c r="B452" s="256">
        <v>41773</v>
      </c>
      <c r="C452" s="257" t="s">
        <v>4509</v>
      </c>
      <c r="D452" s="255" t="s">
        <v>2420</v>
      </c>
      <c r="E452" s="258">
        <v>10196323</v>
      </c>
      <c r="F452" s="255">
        <v>26391169</v>
      </c>
      <c r="G452" s="255">
        <v>2704005</v>
      </c>
      <c r="H452" s="120" t="str">
        <f>IF(G452="","",VLOOKUP(G452,ARANCEL!$B$5:$D$121,2,FALSE))</f>
        <v>PROVISORIO</v>
      </c>
      <c r="I452" s="121" t="s">
        <v>326</v>
      </c>
      <c r="J452" s="119">
        <v>1</v>
      </c>
      <c r="K452" s="122">
        <f>IF(G452="","",VLOOKUP(G452,ARANCEL!$B$5:$D$121,3,FALSE)*J452)</f>
        <v>3250</v>
      </c>
      <c r="L452" s="1229" t="s">
        <v>5292</v>
      </c>
      <c r="M452" s="1229">
        <v>4500235464</v>
      </c>
      <c r="N452" s="1229">
        <v>9396</v>
      </c>
    </row>
    <row r="453" spans="1:14" s="374" customFormat="1" x14ac:dyDescent="0.25">
      <c r="A453" s="255" t="s">
        <v>305</v>
      </c>
      <c r="B453" s="256">
        <v>41782</v>
      </c>
      <c r="C453" s="257" t="s">
        <v>4509</v>
      </c>
      <c r="D453" s="255" t="s">
        <v>2420</v>
      </c>
      <c r="E453" s="258">
        <v>10196323</v>
      </c>
      <c r="F453" s="255">
        <v>26391169</v>
      </c>
      <c r="G453" s="255">
        <v>2704003</v>
      </c>
      <c r="H453" s="120" t="str">
        <f>IF(G453="","",VLOOKUP(G453,ARANCEL!$B$5:$D$121,2,FALSE))</f>
        <v xml:space="preserve">CORONA PERIFERICA CON PERNO MUÑON COLADO </v>
      </c>
      <c r="I453" s="121" t="s">
        <v>326</v>
      </c>
      <c r="J453" s="119">
        <v>1</v>
      </c>
      <c r="K453" s="122">
        <f>IF(G453="","",VLOOKUP(G453,ARANCEL!$B$5:$D$121,3,FALSE)*J453)</f>
        <v>32612</v>
      </c>
      <c r="L453" s="1229" t="s">
        <v>5292</v>
      </c>
      <c r="M453" s="1229">
        <v>4500235464</v>
      </c>
      <c r="N453" s="1229">
        <v>9396</v>
      </c>
    </row>
    <row r="454" spans="1:14" s="374" customFormat="1" x14ac:dyDescent="0.25">
      <c r="A454" s="255" t="s">
        <v>305</v>
      </c>
      <c r="B454" s="256">
        <v>41647</v>
      </c>
      <c r="C454" s="257" t="s">
        <v>2474</v>
      </c>
      <c r="D454" s="255" t="s">
        <v>2404</v>
      </c>
      <c r="E454" s="258">
        <v>10168589</v>
      </c>
      <c r="F454" s="255">
        <v>2453615</v>
      </c>
      <c r="G454" s="255">
        <v>2704005</v>
      </c>
      <c r="H454" s="120" t="str">
        <f>IF(G454="","",VLOOKUP(G454,ARANCEL!$B$5:$D$121,2,FALSE))</f>
        <v>PROVISORIO</v>
      </c>
      <c r="I454" s="121" t="s">
        <v>317</v>
      </c>
      <c r="J454" s="119">
        <v>1</v>
      </c>
      <c r="K454" s="122">
        <f>IF(G454="","",VLOOKUP(G454,ARANCEL!$B$5:$D$121,3,FALSE)*J454)</f>
        <v>3250</v>
      </c>
      <c r="L454" s="1229" t="s">
        <v>2842</v>
      </c>
      <c r="M454" s="1229">
        <v>4500216206</v>
      </c>
      <c r="N454" s="1229">
        <v>8391</v>
      </c>
    </row>
    <row r="455" spans="1:14" x14ac:dyDescent="0.25">
      <c r="A455" s="255" t="s">
        <v>305</v>
      </c>
      <c r="B455" s="256">
        <v>41647</v>
      </c>
      <c r="C455" s="257" t="s">
        <v>2474</v>
      </c>
      <c r="D455" s="255" t="s">
        <v>2404</v>
      </c>
      <c r="E455" s="258">
        <v>10168589</v>
      </c>
      <c r="F455" s="255">
        <v>24513615</v>
      </c>
      <c r="G455" s="255">
        <v>2704003</v>
      </c>
      <c r="H455" s="120" t="str">
        <f>IF(G455="","",VLOOKUP(G455,ARANCEL!$B$5:$D$121,2,FALSE))</f>
        <v xml:space="preserve">CORONA PERIFERICA CON PERNO MUÑON COLADO </v>
      </c>
      <c r="I455" s="121" t="s">
        <v>317</v>
      </c>
      <c r="J455" s="119">
        <v>1</v>
      </c>
      <c r="K455" s="122">
        <f>IF(G455="","",VLOOKUP(G455,ARANCEL!$B$5:$D$121,3,FALSE)*J455)</f>
        <v>32612</v>
      </c>
      <c r="L455" s="1229" t="s">
        <v>2842</v>
      </c>
      <c r="M455" s="1229">
        <v>4500216206</v>
      </c>
      <c r="N455" s="1229">
        <v>8391</v>
      </c>
    </row>
    <row r="456" spans="1:14" x14ac:dyDescent="0.25">
      <c r="A456" s="339" t="s">
        <v>313</v>
      </c>
      <c r="B456" s="256">
        <v>41831</v>
      </c>
      <c r="C456" s="257" t="s">
        <v>6063</v>
      </c>
      <c r="D456" s="255" t="s">
        <v>1174</v>
      </c>
      <c r="E456" s="258">
        <v>10223890</v>
      </c>
      <c r="F456" s="255">
        <v>27304891</v>
      </c>
      <c r="G456" s="255">
        <v>2706008</v>
      </c>
      <c r="H456" s="120" t="str">
        <f>IF(G456="","",VLOOKUP(G456,ARANCEL!$B$5:$D$121,2,FALSE))</f>
        <v xml:space="preserve">PROTESIS METALICA TERMINADA </v>
      </c>
      <c r="I456" s="121"/>
      <c r="J456" s="119">
        <v>1</v>
      </c>
      <c r="K456" s="122">
        <f>IF(G456="","",VLOOKUP(G456,ARANCEL!$B$5:$D$121,3,FALSE)*J456)</f>
        <v>39483</v>
      </c>
      <c r="L456" s="1229" t="s">
        <v>6017</v>
      </c>
      <c r="M456" s="1229">
        <v>4500243565</v>
      </c>
      <c r="N456" s="1229">
        <v>9787</v>
      </c>
    </row>
    <row r="457" spans="1:14" s="378" customFormat="1" x14ac:dyDescent="0.25">
      <c r="A457" s="255" t="s">
        <v>305</v>
      </c>
      <c r="B457" s="256">
        <v>41871</v>
      </c>
      <c r="C457" s="257" t="s">
        <v>6564</v>
      </c>
      <c r="D457" s="255" t="s">
        <v>1174</v>
      </c>
      <c r="E457" s="258">
        <v>10244452</v>
      </c>
      <c r="F457" s="255">
        <v>27965198</v>
      </c>
      <c r="G457" s="255">
        <v>2704005</v>
      </c>
      <c r="H457" s="120" t="str">
        <f>IF(G457="","",VLOOKUP(G457,ARANCEL!$B$5:$D$121,2,FALSE))</f>
        <v>PROVISORIO</v>
      </c>
      <c r="I457" s="121" t="s">
        <v>335</v>
      </c>
      <c r="J457" s="119">
        <v>1</v>
      </c>
      <c r="K457" s="122">
        <f>IF(G457="","",VLOOKUP(G457,ARANCEL!$B$5:$D$121,3,FALSE)*J457)</f>
        <v>3250</v>
      </c>
      <c r="L457" s="1229" t="s">
        <v>6905</v>
      </c>
      <c r="M457" s="1229">
        <v>4500249737</v>
      </c>
      <c r="N457" s="1229" t="s">
        <v>7142</v>
      </c>
    </row>
    <row r="458" spans="1:14" s="378" customFormat="1" x14ac:dyDescent="0.25">
      <c r="A458" s="255" t="s">
        <v>606</v>
      </c>
      <c r="B458" s="256">
        <v>41871</v>
      </c>
      <c r="C458" s="257" t="s">
        <v>6564</v>
      </c>
      <c r="D458" s="255" t="s">
        <v>1174</v>
      </c>
      <c r="E458" s="258">
        <v>10244452</v>
      </c>
      <c r="F458" s="255">
        <v>27965198</v>
      </c>
      <c r="G458" s="255">
        <v>2704003</v>
      </c>
      <c r="H458" s="120" t="str">
        <f>IF(G458="","",VLOOKUP(G458,ARANCEL!$B$5:$D$121,2,FALSE))</f>
        <v xml:space="preserve">CORONA PERIFERICA CON PERNO MUÑON COLADO </v>
      </c>
      <c r="I458" s="121" t="s">
        <v>335</v>
      </c>
      <c r="J458" s="119">
        <v>1</v>
      </c>
      <c r="K458" s="122">
        <f>IF(G458="","",VLOOKUP(G458,ARANCEL!$B$5:$D$121,3,FALSE)*J458)</f>
        <v>32612</v>
      </c>
      <c r="L458" s="1229" t="s">
        <v>6905</v>
      </c>
      <c r="M458" s="1229">
        <v>4500249737</v>
      </c>
      <c r="N458" s="1229" t="s">
        <v>7142</v>
      </c>
    </row>
    <row r="459" spans="1:14" x14ac:dyDescent="0.25">
      <c r="A459" s="255" t="s">
        <v>305</v>
      </c>
      <c r="B459" s="256">
        <v>41803</v>
      </c>
      <c r="C459" s="257" t="s">
        <v>5092</v>
      </c>
      <c r="D459" s="255" t="s">
        <v>1446</v>
      </c>
      <c r="E459" s="258">
        <v>10209875</v>
      </c>
      <c r="F459" s="255">
        <v>26206955</v>
      </c>
      <c r="G459" s="255">
        <v>2704005</v>
      </c>
      <c r="H459" s="120" t="str">
        <f>IF(G459="","",VLOOKUP(G459,ARANCEL!$B$5:$D$121,2,FALSE))</f>
        <v>PROVISORIO</v>
      </c>
      <c r="I459" s="121" t="s">
        <v>668</v>
      </c>
      <c r="J459" s="119">
        <v>1</v>
      </c>
      <c r="K459" s="122">
        <f>IF(G459="","",VLOOKUP(G459,ARANCEL!$B$5:$D$121,3,FALSE)*J459)</f>
        <v>3250</v>
      </c>
      <c r="L459" s="1229" t="s">
        <v>5742</v>
      </c>
      <c r="M459" s="1229">
        <v>4500239379</v>
      </c>
      <c r="N459" s="1229" t="s">
        <v>5751</v>
      </c>
    </row>
    <row r="460" spans="1:14" x14ac:dyDescent="0.25">
      <c r="A460" s="339" t="s">
        <v>305</v>
      </c>
      <c r="B460" s="256">
        <v>41803</v>
      </c>
      <c r="C460" s="257" t="s">
        <v>5092</v>
      </c>
      <c r="D460" s="255" t="s">
        <v>1446</v>
      </c>
      <c r="E460" s="258">
        <v>10209875</v>
      </c>
      <c r="F460" s="255">
        <v>26206955</v>
      </c>
      <c r="G460" s="255">
        <v>2704002</v>
      </c>
      <c r="H460" s="120" t="str">
        <f>IF(G460="","",VLOOKUP(G460,ARANCEL!$B$5:$D$121,2,FALSE))</f>
        <v xml:space="preserve">CORONA PERIFERICA </v>
      </c>
      <c r="I460" s="121" t="s">
        <v>668</v>
      </c>
      <c r="J460" s="119">
        <v>1</v>
      </c>
      <c r="K460" s="122">
        <f>IF(G460="","",VLOOKUP(G460,ARANCEL!$B$5:$D$121,3,FALSE)*J460)</f>
        <v>25865</v>
      </c>
      <c r="L460" s="1229" t="s">
        <v>5742</v>
      </c>
      <c r="M460" s="1229">
        <v>4500239379</v>
      </c>
      <c r="N460" s="1229" t="s">
        <v>5751</v>
      </c>
    </row>
    <row r="461" spans="1:14" s="380" customFormat="1" x14ac:dyDescent="0.25">
      <c r="A461" s="255" t="s">
        <v>305</v>
      </c>
      <c r="B461" s="256">
        <v>41760</v>
      </c>
      <c r="C461" s="257" t="s">
        <v>4455</v>
      </c>
      <c r="D461" s="255" t="s">
        <v>99</v>
      </c>
      <c r="E461" s="258">
        <v>10192598</v>
      </c>
      <c r="F461" s="255">
        <v>26196522</v>
      </c>
      <c r="G461" s="255">
        <v>2704013</v>
      </c>
      <c r="H461" s="120" t="str">
        <f>IF(G461="","",VLOOKUP(G461,ARANCEL!$B$5:$D$121,2,FALSE))</f>
        <v>PROVISORIO (POR PIEZA)</v>
      </c>
      <c r="I461" s="121" t="s">
        <v>730</v>
      </c>
      <c r="J461" s="119">
        <v>6</v>
      </c>
      <c r="K461" s="122">
        <f>IF(G461="","",VLOOKUP(G461,ARANCEL!$B$5:$D$121,3,FALSE)*J461)</f>
        <v>19500</v>
      </c>
      <c r="L461" s="1229" t="s">
        <v>4612</v>
      </c>
      <c r="M461" s="1229">
        <v>4500230042</v>
      </c>
      <c r="N461" s="1229">
        <v>9217</v>
      </c>
    </row>
    <row r="462" spans="1:14" s="380" customFormat="1" x14ac:dyDescent="0.25">
      <c r="A462" s="255" t="s">
        <v>305</v>
      </c>
      <c r="B462" s="256">
        <v>41760</v>
      </c>
      <c r="C462" s="257" t="s">
        <v>4455</v>
      </c>
      <c r="D462" s="255" t="s">
        <v>99</v>
      </c>
      <c r="E462" s="258">
        <v>10192598</v>
      </c>
      <c r="F462" s="255">
        <v>26196522</v>
      </c>
      <c r="G462" s="255">
        <v>2704008</v>
      </c>
      <c r="H462" s="120" t="str">
        <f>IF(G462="","",VLOOKUP(G462,ARANCEL!$B$5:$D$121,2,FALSE))</f>
        <v>PILAR, INSERCION O PUNTO DE APOYO CON PERNO MUÑON</v>
      </c>
      <c r="I462" s="121" t="s">
        <v>4852</v>
      </c>
      <c r="J462" s="119">
        <v>4</v>
      </c>
      <c r="K462" s="122">
        <f>IF(G462="","",VLOOKUP(G462,ARANCEL!$B$5:$D$121,3,FALSE)*J462)</f>
        <v>130448</v>
      </c>
      <c r="L462" s="1229" t="s">
        <v>4612</v>
      </c>
      <c r="M462" s="1229">
        <v>4500230042</v>
      </c>
      <c r="N462" s="1229">
        <v>9217</v>
      </c>
    </row>
    <row r="463" spans="1:14" s="380" customFormat="1" x14ac:dyDescent="0.25">
      <c r="A463" s="255" t="s">
        <v>305</v>
      </c>
      <c r="B463" s="256">
        <v>41760</v>
      </c>
      <c r="C463" s="257" t="s">
        <v>4455</v>
      </c>
      <c r="D463" s="255" t="s">
        <v>99</v>
      </c>
      <c r="E463" s="258">
        <v>10192598</v>
      </c>
      <c r="F463" s="255">
        <v>26196522</v>
      </c>
      <c r="G463" s="255">
        <v>2704012</v>
      </c>
      <c r="H463" s="120" t="str">
        <f>IF(G463="","",VLOOKUP(G463,ARANCEL!$B$5:$D$121,2,FALSE))</f>
        <v xml:space="preserve">INTERMEDIARIO O PONTICO </v>
      </c>
      <c r="I463" s="121" t="s">
        <v>613</v>
      </c>
      <c r="J463" s="119">
        <v>2</v>
      </c>
      <c r="K463" s="122">
        <f>IF(G463="","",VLOOKUP(G463,ARANCEL!$B$5:$D$121,3,FALSE)*J463)</f>
        <v>50244</v>
      </c>
      <c r="L463" s="1229" t="s">
        <v>4612</v>
      </c>
      <c r="M463" s="1229">
        <v>4500230042</v>
      </c>
      <c r="N463" s="1229">
        <v>9217</v>
      </c>
    </row>
    <row r="464" spans="1:14" s="380" customFormat="1" x14ac:dyDescent="0.25">
      <c r="A464" s="255" t="s">
        <v>305</v>
      </c>
      <c r="B464" s="256">
        <v>41996</v>
      </c>
      <c r="C464" s="257" t="s">
        <v>894</v>
      </c>
      <c r="D464" s="255" t="s">
        <v>2404</v>
      </c>
      <c r="E464" s="258">
        <v>10299679</v>
      </c>
      <c r="F464" s="255">
        <v>30032442</v>
      </c>
      <c r="G464" s="255">
        <v>2705003</v>
      </c>
      <c r="H464" s="120" t="str">
        <f>IF(G464="","",VLOOKUP(G464,ARANCEL!$B$5:$D$121,2,FALSE))</f>
        <v>INCRUSTACION ESTETICA (ART-GLASS O CERAMICA)</v>
      </c>
      <c r="I464" s="121" t="s">
        <v>322</v>
      </c>
      <c r="J464" s="119">
        <v>1</v>
      </c>
      <c r="K464" s="122">
        <f>IF(G464="","",VLOOKUP(G464,ARANCEL!$B$5:$D$121,3,FALSE)*J464)</f>
        <v>15676</v>
      </c>
      <c r="L464" s="1235" t="str">
        <f>IF(E464="","","IMPAGO")</f>
        <v>IMPAGO</v>
      </c>
      <c r="M464" s="1235" t="str">
        <f>IF(L464="IMPAGO","SIN O.C.","")</f>
        <v>SIN O.C.</v>
      </c>
      <c r="N464" s="1235" t="str">
        <f>IF(L464="IMPAGO","SIN FACT.","")</f>
        <v>SIN FACT.</v>
      </c>
    </row>
    <row r="465" spans="1:14" x14ac:dyDescent="0.25">
      <c r="A465" s="339" t="s">
        <v>313</v>
      </c>
      <c r="B465" s="256">
        <v>41760</v>
      </c>
      <c r="C465" s="257" t="s">
        <v>5301</v>
      </c>
      <c r="D465" s="255" t="s">
        <v>98</v>
      </c>
      <c r="E465" s="258">
        <v>10199533</v>
      </c>
      <c r="F465" s="255">
        <v>25692001</v>
      </c>
      <c r="G465" s="255">
        <v>2706001</v>
      </c>
      <c r="H465" s="120" t="str">
        <f>IF(G465="","",VLOOKUP(G465,ARANCEL!$B$5:$D$121,2,FALSE))</f>
        <v xml:space="preserve">PROTESIS TOTAL ACRILICA </v>
      </c>
      <c r="I465" s="121"/>
      <c r="J465" s="119">
        <v>1</v>
      </c>
      <c r="K465" s="122">
        <f>IF(G465="","",VLOOKUP(G465,ARANCEL!$B$5:$D$121,3,FALSE)*J465)</f>
        <v>18668</v>
      </c>
      <c r="L465" s="1229" t="s">
        <v>5292</v>
      </c>
      <c r="M465" s="1229">
        <v>4500235441</v>
      </c>
      <c r="N465" s="1229">
        <v>9419</v>
      </c>
    </row>
    <row r="466" spans="1:14" s="380" customFormat="1" x14ac:dyDescent="0.25">
      <c r="A466" s="339" t="s">
        <v>313</v>
      </c>
      <c r="B466" s="256">
        <v>41760</v>
      </c>
      <c r="C466" s="257" t="s">
        <v>5301</v>
      </c>
      <c r="D466" s="255" t="s">
        <v>98</v>
      </c>
      <c r="E466" s="258">
        <v>10199533</v>
      </c>
      <c r="F466" s="255">
        <v>25692001</v>
      </c>
      <c r="G466" s="255">
        <v>2706002</v>
      </c>
      <c r="H466" s="120" t="str">
        <f>IF(G466="","",VLOOKUP(G466,ARANCEL!$B$5:$D$121,2,FALSE))</f>
        <v xml:space="preserve">PROTESIS PARCIAL ACRILICA </v>
      </c>
      <c r="I466" s="121"/>
      <c r="J466" s="119">
        <v>1</v>
      </c>
      <c r="K466" s="122">
        <f>IF(G466="","",VLOOKUP(G466,ARANCEL!$B$5:$D$121,3,FALSE)*J466)</f>
        <v>24026</v>
      </c>
      <c r="L466" s="1229" t="s">
        <v>5292</v>
      </c>
      <c r="M466" s="1229">
        <v>4500235441</v>
      </c>
      <c r="N466" s="1229">
        <v>9419</v>
      </c>
    </row>
    <row r="467" spans="1:14" s="380" customFormat="1" x14ac:dyDescent="0.25">
      <c r="A467" s="255" t="s">
        <v>305</v>
      </c>
      <c r="B467" s="256">
        <v>41520</v>
      </c>
      <c r="C467" s="257" t="s">
        <v>2473</v>
      </c>
      <c r="D467" s="255" t="s">
        <v>2404</v>
      </c>
      <c r="E467" s="258">
        <v>10153086</v>
      </c>
      <c r="F467" s="255">
        <v>22763532</v>
      </c>
      <c r="G467" s="255">
        <v>2704003</v>
      </c>
      <c r="H467" s="120" t="str">
        <f>IF(G467="","",VLOOKUP(G467,ARANCEL!$B$5:$D$121,2,FALSE))</f>
        <v xml:space="preserve">CORONA PERIFERICA CON PERNO MUÑON COLADO </v>
      </c>
      <c r="I467" s="121" t="s">
        <v>322</v>
      </c>
      <c r="J467" s="119">
        <v>1</v>
      </c>
      <c r="K467" s="122">
        <f>IF(G467="","",VLOOKUP(G467,ARANCEL!$B$5:$D$121,3,FALSE)*J467)</f>
        <v>32612</v>
      </c>
      <c r="L467" s="1235" t="str">
        <f>IF(E467="","","IMPAGO")</f>
        <v>IMPAGO</v>
      </c>
      <c r="M467" s="1235" t="str">
        <f>IF(L467="IMPAGO","SIN O.C.","")</f>
        <v>SIN O.C.</v>
      </c>
      <c r="N467" s="1235" t="str">
        <f>IF(L467="IMPAGO","SIN FACT.","")</f>
        <v>SIN FACT.</v>
      </c>
    </row>
    <row r="468" spans="1:14" s="380" customFormat="1" x14ac:dyDescent="0.25">
      <c r="A468" s="255" t="s">
        <v>305</v>
      </c>
      <c r="B468" s="256">
        <v>41773</v>
      </c>
      <c r="C468" s="257" t="s">
        <v>4536</v>
      </c>
      <c r="D468" s="255" t="s">
        <v>2415</v>
      </c>
      <c r="E468" s="258">
        <v>10198007</v>
      </c>
      <c r="F468" s="255">
        <v>26435452</v>
      </c>
      <c r="G468" s="255">
        <v>2706024</v>
      </c>
      <c r="H468" s="120" t="str">
        <f>IF(G468="","",VLOOKUP(G468,ARANCEL!$B$5:$D$121,2,FALSE))</f>
        <v>PROTESIS INMEDIATA ACRILICA</v>
      </c>
      <c r="I468" s="121" t="s">
        <v>306</v>
      </c>
      <c r="J468" s="119">
        <v>1</v>
      </c>
      <c r="K468" s="122">
        <f>IF(G468="","",VLOOKUP(G468,ARANCEL!$B$5:$D$121,3,FALSE)*J468)</f>
        <v>54293</v>
      </c>
      <c r="L468" s="1229" t="s">
        <v>5292</v>
      </c>
      <c r="M468" s="1229">
        <v>4500236786</v>
      </c>
      <c r="N468" s="1229">
        <v>9461</v>
      </c>
    </row>
    <row r="469" spans="1:14" s="250" customFormat="1" x14ac:dyDescent="0.25">
      <c r="A469" s="255" t="s">
        <v>305</v>
      </c>
      <c r="B469" s="256">
        <v>41668</v>
      </c>
      <c r="C469" s="257" t="s">
        <v>2573</v>
      </c>
      <c r="D469" s="255" t="s">
        <v>99</v>
      </c>
      <c r="E469" s="258">
        <v>10170882</v>
      </c>
      <c r="F469" s="255">
        <v>24833961</v>
      </c>
      <c r="G469" s="255">
        <v>2704005</v>
      </c>
      <c r="H469" s="120" t="str">
        <f>IF(G469="","",VLOOKUP(G469,ARANCEL!$B$5:$D$121,2,FALSE))</f>
        <v>PROVISORIO</v>
      </c>
      <c r="I469" s="121" t="s">
        <v>326</v>
      </c>
      <c r="J469" s="119">
        <v>1</v>
      </c>
      <c r="K469" s="122">
        <f>IF(G469="","",VLOOKUP(G469,ARANCEL!$B$5:$D$121,3,FALSE)*J469)</f>
        <v>3250</v>
      </c>
      <c r="L469" s="1229" t="s">
        <v>2842</v>
      </c>
      <c r="M469" s="1229">
        <v>4500216213</v>
      </c>
      <c r="N469" s="1229">
        <v>8394</v>
      </c>
    </row>
    <row r="470" spans="1:14" s="250" customFormat="1" x14ac:dyDescent="0.25">
      <c r="A470" s="255" t="s">
        <v>305</v>
      </c>
      <c r="B470" s="256">
        <v>41668</v>
      </c>
      <c r="C470" s="257" t="s">
        <v>2573</v>
      </c>
      <c r="D470" s="255" t="s">
        <v>99</v>
      </c>
      <c r="E470" s="258">
        <v>10170882</v>
      </c>
      <c r="F470" s="255">
        <v>24833961</v>
      </c>
      <c r="G470" s="255">
        <v>2704003</v>
      </c>
      <c r="H470" s="120" t="str">
        <f>IF(G470="","",VLOOKUP(G470,ARANCEL!$B$5:$D$121,2,FALSE))</f>
        <v xml:space="preserve">CORONA PERIFERICA CON PERNO MUÑON COLADO </v>
      </c>
      <c r="I470" s="121" t="s">
        <v>326</v>
      </c>
      <c r="J470" s="119">
        <v>1</v>
      </c>
      <c r="K470" s="122">
        <f>IF(G470="","",VLOOKUP(G470,ARANCEL!$B$5:$D$121,3,FALSE)*J470)</f>
        <v>32612</v>
      </c>
      <c r="L470" s="1229" t="s">
        <v>2842</v>
      </c>
      <c r="M470" s="1229">
        <v>4500216213</v>
      </c>
      <c r="N470" s="1229">
        <v>8394</v>
      </c>
    </row>
    <row r="471" spans="1:14" s="378" customFormat="1" x14ac:dyDescent="0.25">
      <c r="A471" s="255" t="s">
        <v>305</v>
      </c>
      <c r="B471" s="256">
        <v>41746</v>
      </c>
      <c r="C471" s="257" t="s">
        <v>3980</v>
      </c>
      <c r="D471" s="255" t="s">
        <v>101</v>
      </c>
      <c r="E471" s="258">
        <v>10188644</v>
      </c>
      <c r="F471" s="255">
        <v>25744885</v>
      </c>
      <c r="G471" s="255">
        <v>2705003</v>
      </c>
      <c r="H471" s="120" t="str">
        <f>IF(G471="","",VLOOKUP(G471,ARANCEL!$B$5:$D$121,2,FALSE))</f>
        <v>INCRUSTACION ESTETICA (ART-GLASS O CERAMICA)</v>
      </c>
      <c r="I471" s="121" t="s">
        <v>326</v>
      </c>
      <c r="J471" s="119">
        <v>1</v>
      </c>
      <c r="K471" s="122">
        <f>IF(G471="","",VLOOKUP(G471,ARANCEL!$B$5:$D$121,3,FALSE)*J471)</f>
        <v>15676</v>
      </c>
      <c r="L471" s="1229" t="s">
        <v>4612</v>
      </c>
      <c r="M471" s="1229">
        <v>4500230034</v>
      </c>
      <c r="N471" s="1229">
        <v>9213</v>
      </c>
    </row>
    <row r="472" spans="1:14" s="380" customFormat="1" x14ac:dyDescent="0.25">
      <c r="A472" s="339" t="s">
        <v>305</v>
      </c>
      <c r="B472" s="256">
        <v>41760</v>
      </c>
      <c r="C472" s="257" t="s">
        <v>4172</v>
      </c>
      <c r="D472" s="255" t="s">
        <v>101</v>
      </c>
      <c r="E472" s="258">
        <v>10198783</v>
      </c>
      <c r="F472" s="255">
        <v>25102220</v>
      </c>
      <c r="G472" s="255">
        <v>2706008</v>
      </c>
      <c r="H472" s="120" t="str">
        <f>IF(G472="","",VLOOKUP(G472,ARANCEL!$B$5:$D$121,2,FALSE))</f>
        <v xml:space="preserve">PROTESIS METALICA TERMINADA </v>
      </c>
      <c r="I472" s="121"/>
      <c r="J472" s="119">
        <v>1</v>
      </c>
      <c r="K472" s="122">
        <f>IF(G472="","",VLOOKUP(G472,ARANCEL!$B$5:$D$121,3,FALSE)*J472)</f>
        <v>39483</v>
      </c>
      <c r="L472" s="1229" t="s">
        <v>5292</v>
      </c>
      <c r="M472" s="1229">
        <v>4500235453</v>
      </c>
      <c r="N472" s="1229">
        <v>9395</v>
      </c>
    </row>
    <row r="473" spans="1:14" s="378" customFormat="1" x14ac:dyDescent="0.25">
      <c r="A473" s="255" t="s">
        <v>305</v>
      </c>
      <c r="B473" s="256">
        <v>41976</v>
      </c>
      <c r="C473" s="257" t="s">
        <v>8676</v>
      </c>
      <c r="D473" s="255" t="s">
        <v>99</v>
      </c>
      <c r="E473" s="258">
        <v>10289594</v>
      </c>
      <c r="F473" s="255">
        <v>26426762</v>
      </c>
      <c r="G473" s="255">
        <v>2707001</v>
      </c>
      <c r="H473" s="120" t="str">
        <f>IF(G473="","",VLOOKUP(G473,ARANCEL!$B$5:$D$121,2,FALSE))</f>
        <v xml:space="preserve">PLANO DE RELAJACION </v>
      </c>
      <c r="I473" s="121" t="s">
        <v>306</v>
      </c>
      <c r="J473" s="119">
        <v>1</v>
      </c>
      <c r="K473" s="122">
        <f>IF(G473="","",VLOOKUP(G473,ARANCEL!$B$5:$D$121,3,FALSE)*J473)</f>
        <v>9221</v>
      </c>
      <c r="L473" s="1229" t="s">
        <v>8256</v>
      </c>
      <c r="M473" s="1229">
        <v>4500265204</v>
      </c>
      <c r="N473" s="1229" t="s">
        <v>8946</v>
      </c>
    </row>
    <row r="474" spans="1:14" x14ac:dyDescent="0.25">
      <c r="A474" s="255" t="s">
        <v>305</v>
      </c>
      <c r="B474" s="256">
        <v>41806</v>
      </c>
      <c r="C474" s="257" t="s">
        <v>5155</v>
      </c>
      <c r="D474" s="255" t="s">
        <v>98</v>
      </c>
      <c r="E474" s="258">
        <v>10210665</v>
      </c>
      <c r="F474" s="255">
        <v>26874919</v>
      </c>
      <c r="G474" s="255">
        <v>2704013</v>
      </c>
      <c r="H474" s="120" t="str">
        <f>IF(G474="","",VLOOKUP(G474,ARANCEL!$B$5:$D$121,2,FALSE))</f>
        <v>PROVISORIO (POR PIEZA)</v>
      </c>
      <c r="I474" s="121" t="s">
        <v>1967</v>
      </c>
      <c r="J474" s="178">
        <v>2</v>
      </c>
      <c r="K474" s="122">
        <f>IF(G474="","",VLOOKUP(G474,ARANCEL!$B$5:$D$121,3,FALSE)*J474)</f>
        <v>6500</v>
      </c>
      <c r="L474" s="1229" t="s">
        <v>5742</v>
      </c>
      <c r="M474" s="1229">
        <v>4500239379</v>
      </c>
      <c r="N474" s="1229" t="s">
        <v>5751</v>
      </c>
    </row>
    <row r="475" spans="1:14" s="250" customFormat="1" x14ac:dyDescent="0.25">
      <c r="A475" s="255" t="s">
        <v>305</v>
      </c>
      <c r="B475" s="256">
        <v>41806</v>
      </c>
      <c r="C475" s="257" t="s">
        <v>5155</v>
      </c>
      <c r="D475" s="255" t="s">
        <v>98</v>
      </c>
      <c r="E475" s="258">
        <v>10210665</v>
      </c>
      <c r="F475" s="255">
        <v>26874919</v>
      </c>
      <c r="G475" s="255">
        <v>2704008</v>
      </c>
      <c r="H475" s="120" t="str">
        <f>IF(G475="","",VLOOKUP(G475,ARANCEL!$B$5:$D$121,2,FALSE))</f>
        <v>PILAR, INSERCION O PUNTO DE APOYO CON PERNO MUÑON</v>
      </c>
      <c r="I475" s="121" t="s">
        <v>324</v>
      </c>
      <c r="J475" s="119">
        <v>1</v>
      </c>
      <c r="K475" s="122">
        <f>IF(G475="","",VLOOKUP(G475,ARANCEL!$B$5:$D$121,3,FALSE)*J475)</f>
        <v>32612</v>
      </c>
      <c r="L475" s="1229" t="s">
        <v>5742</v>
      </c>
      <c r="M475" s="1229">
        <v>4500239379</v>
      </c>
      <c r="N475" s="1229" t="s">
        <v>5751</v>
      </c>
    </row>
    <row r="476" spans="1:14" s="250" customFormat="1" x14ac:dyDescent="0.25">
      <c r="A476" s="255" t="s">
        <v>305</v>
      </c>
      <c r="B476" s="256">
        <v>41806</v>
      </c>
      <c r="C476" s="257" t="s">
        <v>5155</v>
      </c>
      <c r="D476" s="255" t="s">
        <v>98</v>
      </c>
      <c r="E476" s="258">
        <v>10210665</v>
      </c>
      <c r="F476" s="255">
        <v>26874919</v>
      </c>
      <c r="G476" s="255">
        <v>2704012</v>
      </c>
      <c r="H476" s="120" t="str">
        <f>IF(G476="","",VLOOKUP(G476,ARANCEL!$B$5:$D$121,2,FALSE))</f>
        <v xml:space="preserve">INTERMEDIARIO O PONTICO </v>
      </c>
      <c r="I476" s="121" t="s">
        <v>309</v>
      </c>
      <c r="J476" s="119">
        <v>1</v>
      </c>
      <c r="K476" s="122">
        <f>IF(G476="","",VLOOKUP(G476,ARANCEL!$B$5:$D$121,3,FALSE)*J476)</f>
        <v>25122</v>
      </c>
      <c r="L476" s="1229" t="s">
        <v>5742</v>
      </c>
      <c r="M476" s="1229">
        <v>4500239379</v>
      </c>
      <c r="N476" s="1229" t="s">
        <v>5751</v>
      </c>
    </row>
    <row r="477" spans="1:14" s="250" customFormat="1" x14ac:dyDescent="0.25">
      <c r="A477" s="255" t="s">
        <v>305</v>
      </c>
      <c r="B477" s="256">
        <v>41830</v>
      </c>
      <c r="C477" s="257" t="s">
        <v>5155</v>
      </c>
      <c r="D477" s="255" t="s">
        <v>98</v>
      </c>
      <c r="E477" s="258">
        <v>10210665</v>
      </c>
      <c r="F477" s="255">
        <v>26874919</v>
      </c>
      <c r="G477" s="255">
        <v>2704012</v>
      </c>
      <c r="H477" s="120" t="str">
        <f>IF(G477="","",VLOOKUP(G477,ARANCEL!$B$5:$D$121,2,FALSE))</f>
        <v xml:space="preserve">INTERMEDIARIO O PONTICO </v>
      </c>
      <c r="I477" s="121" t="s">
        <v>322</v>
      </c>
      <c r="J477" s="119">
        <v>1</v>
      </c>
      <c r="K477" s="122">
        <f>IF(G477="","",VLOOKUP(G477,ARANCEL!$B$5:$D$121,3,FALSE)*J477)</f>
        <v>25122</v>
      </c>
      <c r="L477" s="1229" t="s">
        <v>6017</v>
      </c>
      <c r="M477" s="1229">
        <v>4500245425</v>
      </c>
      <c r="N477" s="1229">
        <v>9807</v>
      </c>
    </row>
    <row r="478" spans="1:14" s="383" customFormat="1" x14ac:dyDescent="0.25">
      <c r="A478" s="255" t="s">
        <v>305</v>
      </c>
      <c r="B478" s="256">
        <v>41830</v>
      </c>
      <c r="C478" s="257" t="s">
        <v>5155</v>
      </c>
      <c r="D478" s="255" t="s">
        <v>98</v>
      </c>
      <c r="E478" s="258">
        <v>10210665</v>
      </c>
      <c r="F478" s="255">
        <v>26874919</v>
      </c>
      <c r="G478" s="255">
        <v>2704013</v>
      </c>
      <c r="H478" s="120" t="str">
        <f>IF(G478="","",VLOOKUP(G478,ARANCEL!$B$5:$D$121,2,FALSE))</f>
        <v>PROVISORIO (POR PIEZA)</v>
      </c>
      <c r="I478" s="121" t="s">
        <v>363</v>
      </c>
      <c r="J478" s="119">
        <v>3</v>
      </c>
      <c r="K478" s="122">
        <f>IF(G478="","",VLOOKUP(G478,ARANCEL!$B$5:$D$121,3,FALSE)*J478)</f>
        <v>9750</v>
      </c>
      <c r="L478" s="1229" t="s">
        <v>6017</v>
      </c>
      <c r="M478" s="1229">
        <v>4500245425</v>
      </c>
      <c r="N478" s="1229">
        <v>9807</v>
      </c>
    </row>
    <row r="479" spans="1:14" s="383" customFormat="1" x14ac:dyDescent="0.25">
      <c r="A479" s="255" t="s">
        <v>305</v>
      </c>
      <c r="B479" s="256">
        <v>41830</v>
      </c>
      <c r="C479" s="257" t="s">
        <v>5155</v>
      </c>
      <c r="D479" s="255" t="s">
        <v>98</v>
      </c>
      <c r="E479" s="258">
        <v>10210665</v>
      </c>
      <c r="F479" s="255">
        <v>26874919</v>
      </c>
      <c r="G479" s="255">
        <v>2704008</v>
      </c>
      <c r="H479" s="120" t="str">
        <f>IF(G479="","",VLOOKUP(G479,ARANCEL!$B$5:$D$121,2,FALSE))</f>
        <v>PILAR, INSERCION O PUNTO DE APOYO CON PERNO MUÑON</v>
      </c>
      <c r="I479" s="121" t="s">
        <v>1967</v>
      </c>
      <c r="J479" s="119">
        <v>2</v>
      </c>
      <c r="K479" s="122">
        <f>IF(G479="","",VLOOKUP(G479,ARANCEL!$B$5:$D$121,3,FALSE)*J479)</f>
        <v>65224</v>
      </c>
      <c r="L479" s="1229" t="s">
        <v>6017</v>
      </c>
      <c r="M479" s="1229">
        <v>4500245425</v>
      </c>
      <c r="N479" s="1229">
        <v>9807</v>
      </c>
    </row>
    <row r="480" spans="1:14" s="383" customFormat="1" x14ac:dyDescent="0.25">
      <c r="A480" s="255" t="s">
        <v>305</v>
      </c>
      <c r="B480" s="256">
        <v>41744</v>
      </c>
      <c r="C480" s="257" t="s">
        <v>3978</v>
      </c>
      <c r="D480" s="255" t="s">
        <v>101</v>
      </c>
      <c r="E480" s="258">
        <v>10188643</v>
      </c>
      <c r="F480" s="255">
        <v>25945317</v>
      </c>
      <c r="G480" s="255">
        <v>2707001</v>
      </c>
      <c r="H480" s="120" t="str">
        <f>IF(G480="","",VLOOKUP(G480,ARANCEL!$B$5:$D$121,2,FALSE))</f>
        <v xml:space="preserve">PLANO DE RELAJACION </v>
      </c>
      <c r="I480" s="121" t="s">
        <v>306</v>
      </c>
      <c r="J480" s="119">
        <v>1</v>
      </c>
      <c r="K480" s="122">
        <f>IF(G480="","",VLOOKUP(G480,ARANCEL!$B$5:$D$121,3,FALSE)*J480)</f>
        <v>9221</v>
      </c>
      <c r="L480" s="1229" t="s">
        <v>8279</v>
      </c>
      <c r="M480" s="1229">
        <v>4500257463</v>
      </c>
      <c r="N480" s="1229" t="s">
        <v>8277</v>
      </c>
    </row>
    <row r="481" spans="1:14" s="387" customFormat="1" x14ac:dyDescent="0.25">
      <c r="A481" s="255" t="s">
        <v>305</v>
      </c>
      <c r="B481" s="256">
        <v>41702</v>
      </c>
      <c r="C481" s="257" t="s">
        <v>3134</v>
      </c>
      <c r="D481" s="255" t="s">
        <v>2420</v>
      </c>
      <c r="E481" s="258">
        <v>10178603</v>
      </c>
      <c r="F481" s="255">
        <v>24828017</v>
      </c>
      <c r="G481" s="255">
        <v>2704003</v>
      </c>
      <c r="H481" s="120" t="str">
        <f>IF(G481="","",VLOOKUP(G481,ARANCEL!$B$5:$D$121,2,FALSE))</f>
        <v xml:space="preserve">CORONA PERIFERICA CON PERNO MUÑON COLADO </v>
      </c>
      <c r="I481" s="121" t="s">
        <v>3203</v>
      </c>
      <c r="J481" s="119">
        <v>1</v>
      </c>
      <c r="K481" s="122">
        <f>IF(G481="","",VLOOKUP(G481,ARANCEL!$B$5:$D$121,3,FALSE)*J481)</f>
        <v>32612</v>
      </c>
      <c r="L481" s="1229" t="s">
        <v>3058</v>
      </c>
      <c r="M481" s="1229">
        <v>4500225649</v>
      </c>
      <c r="N481" s="1229">
        <v>8934</v>
      </c>
    </row>
    <row r="482" spans="1:14" s="387" customFormat="1" x14ac:dyDescent="0.25">
      <c r="A482" s="339" t="s">
        <v>305</v>
      </c>
      <c r="B482" s="256">
        <v>41702</v>
      </c>
      <c r="C482" s="257" t="s">
        <v>3134</v>
      </c>
      <c r="D482" s="255" t="s">
        <v>2420</v>
      </c>
      <c r="E482" s="258">
        <v>10178603</v>
      </c>
      <c r="F482" s="255">
        <v>24828017</v>
      </c>
      <c r="G482" s="255">
        <v>2704005</v>
      </c>
      <c r="H482" s="120" t="str">
        <f>IF(G482="","",VLOOKUP(G482,ARANCEL!$B$5:$D$121,2,FALSE))</f>
        <v>PROVISORIO</v>
      </c>
      <c r="I482" s="121"/>
      <c r="J482" s="119">
        <v>1</v>
      </c>
      <c r="K482" s="122">
        <f>IF(G482="","",VLOOKUP(G482,ARANCEL!$B$5:$D$121,3,FALSE)*J482)</f>
        <v>3250</v>
      </c>
      <c r="L482" s="1229" t="s">
        <v>3438</v>
      </c>
      <c r="M482" s="1229">
        <v>4500220778</v>
      </c>
      <c r="N482" s="1229">
        <v>8620</v>
      </c>
    </row>
    <row r="483" spans="1:14" s="387" customFormat="1" x14ac:dyDescent="0.25">
      <c r="A483" s="255" t="s">
        <v>305</v>
      </c>
      <c r="B483" s="256">
        <v>41956</v>
      </c>
      <c r="C483" s="257" t="s">
        <v>8354</v>
      </c>
      <c r="D483" s="255" t="s">
        <v>101</v>
      </c>
      <c r="E483" s="258">
        <v>10280293</v>
      </c>
      <c r="F483" s="255">
        <v>29584588</v>
      </c>
      <c r="G483" s="255">
        <v>2705004</v>
      </c>
      <c r="H483" s="120" t="str">
        <f>IF(G483="","",VLOOKUP(G483,ARANCEL!$B$5:$D$121,2,FALSE))</f>
        <v>CARILLA ESTETICA (ART-GLASS O CERAMICA)</v>
      </c>
      <c r="I483" s="121" t="s">
        <v>681</v>
      </c>
      <c r="J483" s="169">
        <v>4</v>
      </c>
      <c r="K483" s="122">
        <f>IF(G483="","",VLOOKUP(G483,ARANCEL!$B$5:$D$121,3,FALSE)*J483)</f>
        <v>107012</v>
      </c>
      <c r="L483" s="1235" t="str">
        <f>IF(E483="","","IMPAGO")</f>
        <v>IMPAGO</v>
      </c>
      <c r="M483" s="1235" t="str">
        <f>IF(L483="IMPAGO","SIN O.C.","")</f>
        <v>SIN O.C.</v>
      </c>
      <c r="N483" s="1235" t="str">
        <f>IF(L483="IMPAGO","SIN FACT.","")</f>
        <v>SIN FACT.</v>
      </c>
    </row>
    <row r="484" spans="1:14" s="387" customFormat="1" x14ac:dyDescent="0.25">
      <c r="A484" s="255" t="s">
        <v>305</v>
      </c>
      <c r="B484" s="256">
        <v>41956</v>
      </c>
      <c r="C484" s="257" t="s">
        <v>8354</v>
      </c>
      <c r="D484" s="255" t="s">
        <v>101</v>
      </c>
      <c r="E484" s="258">
        <v>10280293</v>
      </c>
      <c r="F484" s="255">
        <v>29584588</v>
      </c>
      <c r="G484" s="255">
        <v>2704005</v>
      </c>
      <c r="H484" s="120" t="str">
        <f>IF(G484="","",VLOOKUP(G484,ARANCEL!$B$5:$D$121,2,FALSE))</f>
        <v>PROVISORIO</v>
      </c>
      <c r="I484" s="121" t="s">
        <v>681</v>
      </c>
      <c r="J484" s="119">
        <v>4</v>
      </c>
      <c r="K484" s="122">
        <f>IF(G484="","",VLOOKUP(G484,ARANCEL!$B$5:$D$121,3,FALSE)*J484)</f>
        <v>13000</v>
      </c>
      <c r="L484" s="1235" t="str">
        <f>IF(E484="","","IMPAGO")</f>
        <v>IMPAGO</v>
      </c>
      <c r="M484" s="1235" t="str">
        <f>IF(L484="IMPAGO","SIN O.C.","")</f>
        <v>SIN O.C.</v>
      </c>
      <c r="N484" s="1235" t="str">
        <f>IF(L484="IMPAGO","SIN FACT.","")</f>
        <v>SIN FACT.</v>
      </c>
    </row>
    <row r="485" spans="1:14" s="383" customFormat="1" x14ac:dyDescent="0.25">
      <c r="A485" s="255" t="s">
        <v>305</v>
      </c>
      <c r="B485" s="256">
        <v>41869</v>
      </c>
      <c r="C485" s="257" t="s">
        <v>6537</v>
      </c>
      <c r="D485" s="255" t="s">
        <v>98</v>
      </c>
      <c r="E485" s="258">
        <v>10243752</v>
      </c>
      <c r="F485" s="255">
        <v>28050736</v>
      </c>
      <c r="G485" s="255">
        <v>2704005</v>
      </c>
      <c r="H485" s="120" t="str">
        <f>IF(G485="","",VLOOKUP(G485,ARANCEL!$B$5:$D$121,2,FALSE))</f>
        <v>PROVISORIO</v>
      </c>
      <c r="I485" s="121" t="s">
        <v>309</v>
      </c>
      <c r="J485" s="119">
        <v>1</v>
      </c>
      <c r="K485" s="122">
        <f>IF(G485="","",VLOOKUP(G485,ARANCEL!$B$5:$D$121,3,FALSE)*J485)</f>
        <v>3250</v>
      </c>
      <c r="L485" s="1229" t="s">
        <v>6905</v>
      </c>
      <c r="M485" s="1229">
        <v>4500249737</v>
      </c>
      <c r="N485" s="1229" t="s">
        <v>7142</v>
      </c>
    </row>
    <row r="486" spans="1:14" s="383" customFormat="1" x14ac:dyDescent="0.25">
      <c r="A486" s="255" t="s">
        <v>305</v>
      </c>
      <c r="B486" s="256">
        <v>41869</v>
      </c>
      <c r="C486" s="257" t="s">
        <v>6537</v>
      </c>
      <c r="D486" s="255" t="s">
        <v>98</v>
      </c>
      <c r="E486" s="258">
        <v>10243752</v>
      </c>
      <c r="F486" s="255">
        <v>28050736</v>
      </c>
      <c r="G486" s="255">
        <v>2704003</v>
      </c>
      <c r="H486" s="120" t="str">
        <f>IF(G486="","",VLOOKUP(G486,ARANCEL!$B$5:$D$121,2,FALSE))</f>
        <v xml:space="preserve">CORONA PERIFERICA CON PERNO MUÑON COLADO </v>
      </c>
      <c r="I486" s="121" t="s">
        <v>309</v>
      </c>
      <c r="J486" s="119">
        <v>1</v>
      </c>
      <c r="K486" s="122">
        <f>IF(G486="","",VLOOKUP(G486,ARANCEL!$B$5:$D$121,3,FALSE)*J486)</f>
        <v>32612</v>
      </c>
      <c r="L486" s="1229" t="s">
        <v>6905</v>
      </c>
      <c r="M486" s="1229">
        <v>4500249737</v>
      </c>
      <c r="N486" s="1229" t="s">
        <v>7142</v>
      </c>
    </row>
    <row r="487" spans="1:14" s="387" customFormat="1" x14ac:dyDescent="0.25">
      <c r="A487" s="255" t="s">
        <v>305</v>
      </c>
      <c r="B487" s="256">
        <v>41794</v>
      </c>
      <c r="C487" s="257" t="s">
        <v>4910</v>
      </c>
      <c r="D487" s="255" t="s">
        <v>1174</v>
      </c>
      <c r="E487" s="258">
        <v>10204643</v>
      </c>
      <c r="F487" s="255">
        <v>26378873</v>
      </c>
      <c r="G487" s="255">
        <v>2704005</v>
      </c>
      <c r="H487" s="120" t="str">
        <f>IF(G487="","",VLOOKUP(G487,ARANCEL!$B$5:$D$121,2,FALSE))</f>
        <v>PROVISORIO</v>
      </c>
      <c r="I487" s="121" t="s">
        <v>317</v>
      </c>
      <c r="J487" s="119">
        <v>1</v>
      </c>
      <c r="K487" s="122">
        <f>IF(G487="","",VLOOKUP(G487,ARANCEL!$B$5:$D$121,3,FALSE)*J487)</f>
        <v>3250</v>
      </c>
      <c r="L487" s="1229" t="s">
        <v>5292</v>
      </c>
      <c r="M487" s="1229">
        <v>4500236786</v>
      </c>
      <c r="N487" s="1229">
        <v>9461</v>
      </c>
    </row>
    <row r="488" spans="1:14" s="387" customFormat="1" x14ac:dyDescent="0.25">
      <c r="A488" s="255" t="s">
        <v>313</v>
      </c>
      <c r="B488" s="256">
        <v>41794</v>
      </c>
      <c r="C488" s="257" t="s">
        <v>4910</v>
      </c>
      <c r="D488" s="255" t="s">
        <v>1174</v>
      </c>
      <c r="E488" s="258">
        <v>10204643</v>
      </c>
      <c r="F488" s="255">
        <v>26378873</v>
      </c>
      <c r="G488" s="255">
        <v>2704003</v>
      </c>
      <c r="H488" s="120" t="str">
        <f>IF(G488="","",VLOOKUP(G488,ARANCEL!$B$5:$D$121,2,FALSE))</f>
        <v xml:space="preserve">CORONA PERIFERICA CON PERNO MUÑON COLADO </v>
      </c>
      <c r="I488" s="121"/>
      <c r="J488" s="119">
        <v>1</v>
      </c>
      <c r="K488" s="122">
        <f>IF(G488="","",VLOOKUP(G488,ARANCEL!$B$5:$D$121,3,FALSE)*J488)</f>
        <v>32612</v>
      </c>
      <c r="L488" s="1235" t="str">
        <f>IF(E488="","","IMPAGO")</f>
        <v>IMPAGO</v>
      </c>
      <c r="M488" s="1235" t="str">
        <f>IF(L488="IMPAGO","SIN O.C.","")</f>
        <v>SIN O.C.</v>
      </c>
      <c r="N488" s="1235" t="str">
        <f>IF(L488="IMPAGO","SIN FACT.","")</f>
        <v>SIN FACT.</v>
      </c>
    </row>
    <row r="489" spans="1:14" s="387" customFormat="1" x14ac:dyDescent="0.25">
      <c r="A489" s="255" t="s">
        <v>305</v>
      </c>
      <c r="B489" s="256">
        <v>41925</v>
      </c>
      <c r="C489" s="257" t="s">
        <v>7623</v>
      </c>
      <c r="D489" s="255" t="s">
        <v>99</v>
      </c>
      <c r="E489" s="258">
        <v>10263038</v>
      </c>
      <c r="F489" s="255">
        <v>28943074</v>
      </c>
      <c r="G489" s="255">
        <v>2704005</v>
      </c>
      <c r="H489" s="120" t="str">
        <f>IF(G489="","",VLOOKUP(G489,ARANCEL!$B$5:$D$121,2,FALSE))</f>
        <v>PROVISORIO</v>
      </c>
      <c r="I489" s="121" t="s">
        <v>311</v>
      </c>
      <c r="J489" s="119">
        <v>1</v>
      </c>
      <c r="K489" s="122">
        <f>IF(G489="","",VLOOKUP(G489,ARANCEL!$B$5:$D$121,3,FALSE)*J489)</f>
        <v>3250</v>
      </c>
      <c r="L489" s="1229" t="s">
        <v>8279</v>
      </c>
      <c r="M489" s="1229">
        <v>4500259723</v>
      </c>
      <c r="N489" s="1229" t="s">
        <v>8265</v>
      </c>
    </row>
    <row r="490" spans="1:14" s="387" customFormat="1" x14ac:dyDescent="0.25">
      <c r="A490" s="255" t="s">
        <v>305</v>
      </c>
      <c r="B490" s="256">
        <v>41925</v>
      </c>
      <c r="C490" s="257" t="s">
        <v>7623</v>
      </c>
      <c r="D490" s="255" t="s">
        <v>99</v>
      </c>
      <c r="E490" s="258">
        <v>10263038</v>
      </c>
      <c r="F490" s="255">
        <v>28943074</v>
      </c>
      <c r="G490" s="255">
        <v>2704015</v>
      </c>
      <c r="H490" s="120" t="str">
        <f>IF(G490="","",VLOOKUP(G490,ARANCEL!$B$5:$D$121,2,FALSE))</f>
        <v xml:space="preserve">CORONA IN CERAM </v>
      </c>
      <c r="I490" s="121" t="s">
        <v>311</v>
      </c>
      <c r="J490" s="119">
        <v>1</v>
      </c>
      <c r="K490" s="122">
        <f>IF(G490="","",VLOOKUP(G490,ARANCEL!$B$5:$D$121,3,FALSE)*J490)</f>
        <v>42733</v>
      </c>
      <c r="L490" s="1229" t="s">
        <v>8279</v>
      </c>
      <c r="M490" s="1229">
        <v>4500259723</v>
      </c>
      <c r="N490" s="1229" t="s">
        <v>8265</v>
      </c>
    </row>
    <row r="491" spans="1:14" s="387" customFormat="1" x14ac:dyDescent="0.25">
      <c r="A491" s="255" t="s">
        <v>305</v>
      </c>
      <c r="B491" s="256">
        <v>41719</v>
      </c>
      <c r="C491" s="257" t="s">
        <v>3539</v>
      </c>
      <c r="D491" s="255" t="s">
        <v>101</v>
      </c>
      <c r="E491" s="258">
        <v>10184120</v>
      </c>
      <c r="F491" s="255">
        <v>24915787</v>
      </c>
      <c r="G491" s="255">
        <v>2705004</v>
      </c>
      <c r="H491" s="120" t="str">
        <f>IF(G491="","",VLOOKUP(G491,ARANCEL!$B$5:$D$121,2,FALSE))</f>
        <v>CARILLA ESTETICA (ART-GLASS O CERAMICA)</v>
      </c>
      <c r="I491" s="121" t="s">
        <v>1399</v>
      </c>
      <c r="J491" s="119">
        <v>2</v>
      </c>
      <c r="K491" s="122">
        <f>IF(G491="","",VLOOKUP(G491,ARANCEL!$B$5:$D$121,3,FALSE)*J491)</f>
        <v>53506</v>
      </c>
      <c r="L491" s="1229" t="s">
        <v>3058</v>
      </c>
      <c r="M491" s="1229">
        <v>4500225652</v>
      </c>
      <c r="N491" s="1229">
        <v>8938</v>
      </c>
    </row>
    <row r="492" spans="1:14" s="391" customFormat="1" x14ac:dyDescent="0.25">
      <c r="A492" s="255" t="s">
        <v>305</v>
      </c>
      <c r="B492" s="256">
        <v>41723</v>
      </c>
      <c r="C492" s="257" t="s">
        <v>3539</v>
      </c>
      <c r="D492" s="255" t="s">
        <v>101</v>
      </c>
      <c r="E492" s="258">
        <v>10183467</v>
      </c>
      <c r="F492" s="255">
        <v>25395024</v>
      </c>
      <c r="G492" s="255">
        <v>2705004</v>
      </c>
      <c r="H492" s="120" t="str">
        <f>IF(G492="","",VLOOKUP(G492,ARANCEL!$B$5:$D$121,2,FALSE))</f>
        <v>CARILLA ESTETICA (ART-GLASS O CERAMICA)</v>
      </c>
      <c r="I492" s="121" t="s">
        <v>1490</v>
      </c>
      <c r="J492" s="119">
        <v>4</v>
      </c>
      <c r="K492" s="122">
        <f>IF(G492="","",VLOOKUP(G492,ARANCEL!$B$5:$D$121,3,FALSE)*J492)</f>
        <v>107012</v>
      </c>
      <c r="L492" s="1229" t="s">
        <v>3058</v>
      </c>
      <c r="M492" s="1229">
        <v>4500225652</v>
      </c>
      <c r="N492" s="1229">
        <v>8938</v>
      </c>
    </row>
    <row r="493" spans="1:14" s="391" customFormat="1" x14ac:dyDescent="0.25">
      <c r="A493" s="255" t="s">
        <v>305</v>
      </c>
      <c r="B493" s="256">
        <v>41751</v>
      </c>
      <c r="C493" s="257" t="s">
        <v>3539</v>
      </c>
      <c r="D493" s="255" t="s">
        <v>101</v>
      </c>
      <c r="E493" s="258">
        <v>10183467</v>
      </c>
      <c r="F493" s="255">
        <v>25395024</v>
      </c>
      <c r="G493" s="255">
        <v>2707001</v>
      </c>
      <c r="H493" s="120" t="str">
        <f>IF(G493="","",VLOOKUP(G493,ARANCEL!$B$5:$D$121,2,FALSE))</f>
        <v xml:space="preserve">PLANO DE RELAJACION </v>
      </c>
      <c r="I493" s="121" t="s">
        <v>306</v>
      </c>
      <c r="J493" s="119">
        <v>1</v>
      </c>
      <c r="K493" s="122">
        <f>IF(G493="","",VLOOKUP(G493,ARANCEL!$B$5:$D$121,3,FALSE)*J493)</f>
        <v>9221</v>
      </c>
      <c r="L493" s="1229" t="s">
        <v>4612</v>
      </c>
      <c r="M493" s="1229">
        <v>4500230034</v>
      </c>
      <c r="N493" s="1229">
        <v>9213</v>
      </c>
    </row>
    <row r="494" spans="1:14" s="387" customFormat="1" x14ac:dyDescent="0.25">
      <c r="A494" s="255" t="s">
        <v>305</v>
      </c>
      <c r="B494" s="256">
        <v>42011</v>
      </c>
      <c r="C494" s="257" t="s">
        <v>9221</v>
      </c>
      <c r="D494" s="255" t="s">
        <v>99</v>
      </c>
      <c r="E494" s="258">
        <v>10303593</v>
      </c>
      <c r="F494" s="255">
        <v>30292919</v>
      </c>
      <c r="G494" s="255">
        <v>2704005</v>
      </c>
      <c r="H494" s="120" t="str">
        <f>IF(G494="","",VLOOKUP(G494,ARANCEL!$B$5:$D$121,2,FALSE))</f>
        <v>PROVISORIO</v>
      </c>
      <c r="I494" s="121" t="s">
        <v>684</v>
      </c>
      <c r="J494" s="119">
        <v>2</v>
      </c>
      <c r="K494" s="122">
        <f>IF(G494="","",VLOOKUP(G494,ARANCEL!$B$5:$D$121,3,FALSE)*J494)</f>
        <v>6500</v>
      </c>
      <c r="L494" s="1235" t="str">
        <f>IF(E494="","","IMPAGO")</f>
        <v>IMPAGO</v>
      </c>
      <c r="M494" s="1235" t="str">
        <f>IF(L494="IMPAGO","SIN O.C.","")</f>
        <v>SIN O.C.</v>
      </c>
      <c r="N494" s="1235" t="str">
        <f>IF(L494="IMPAGO","SIN FACT.","")</f>
        <v>SIN FACT.</v>
      </c>
    </row>
    <row r="495" spans="1:14" s="391" customFormat="1" x14ac:dyDescent="0.25">
      <c r="A495" s="255" t="s">
        <v>313</v>
      </c>
      <c r="B495" s="256">
        <v>42011</v>
      </c>
      <c r="C495" s="257" t="s">
        <v>9221</v>
      </c>
      <c r="D495" s="255" t="s">
        <v>99</v>
      </c>
      <c r="E495" s="258">
        <v>10303593</v>
      </c>
      <c r="F495" s="255">
        <v>30292919</v>
      </c>
      <c r="G495" s="255">
        <v>2704012</v>
      </c>
      <c r="H495" s="120" t="str">
        <f>IF(G495="","",VLOOKUP(G495,ARANCEL!$B$5:$D$121,2,FALSE))</f>
        <v xml:space="preserve">INTERMEDIARIO O PONTICO </v>
      </c>
      <c r="I495" s="121"/>
      <c r="J495" s="119">
        <v>1</v>
      </c>
      <c r="K495" s="122">
        <f>IF(G495="","",VLOOKUP(G495,ARANCEL!$B$5:$D$121,3,FALSE)*J495)</f>
        <v>25122</v>
      </c>
      <c r="L495" s="1235" t="str">
        <f>IF(E495="","","IMPAGO")</f>
        <v>IMPAGO</v>
      </c>
      <c r="M495" s="1235" t="str">
        <f>IF(L495="IMPAGO","SIN O.C.","")</f>
        <v>SIN O.C.</v>
      </c>
      <c r="N495" s="1235" t="str">
        <f>IF(L495="IMPAGO","SIN FACT.","")</f>
        <v>SIN FACT.</v>
      </c>
    </row>
    <row r="496" spans="1:14" s="391" customFormat="1" x14ac:dyDescent="0.25">
      <c r="A496" s="255" t="s">
        <v>305</v>
      </c>
      <c r="B496" s="256">
        <v>42011</v>
      </c>
      <c r="C496" s="257" t="s">
        <v>9221</v>
      </c>
      <c r="D496" s="255" t="s">
        <v>99</v>
      </c>
      <c r="E496" s="258">
        <v>10303593</v>
      </c>
      <c r="F496" s="255">
        <v>30292919</v>
      </c>
      <c r="G496" s="255">
        <v>2704013</v>
      </c>
      <c r="H496" s="120" t="str">
        <f>IF(G496="","",VLOOKUP(G496,ARANCEL!$B$5:$D$121,2,FALSE))</f>
        <v>PROVISORIO (POR PIEZA)</v>
      </c>
      <c r="I496" s="121" t="s">
        <v>342</v>
      </c>
      <c r="J496" s="119">
        <v>3</v>
      </c>
      <c r="K496" s="122">
        <f>IF(G496="","",VLOOKUP(G496,ARANCEL!$B$5:$D$121,3,FALSE)*J496)</f>
        <v>9750</v>
      </c>
      <c r="L496" s="1235" t="str">
        <f>IF(E496="","","IMPAGO")</f>
        <v>IMPAGO</v>
      </c>
      <c r="M496" s="1235" t="str">
        <f>IF(L496="IMPAGO","SIN O.C.","")</f>
        <v>SIN O.C.</v>
      </c>
      <c r="N496" s="1235" t="str">
        <f>IF(L496="IMPAGO","SIN FACT.","")</f>
        <v>SIN FACT.</v>
      </c>
    </row>
    <row r="497" spans="1:14" s="393" customFormat="1" x14ac:dyDescent="0.25">
      <c r="A497" s="255" t="s">
        <v>606</v>
      </c>
      <c r="B497" s="256">
        <v>42023</v>
      </c>
      <c r="C497" s="257" t="s">
        <v>9661</v>
      </c>
      <c r="D497" s="255" t="s">
        <v>102</v>
      </c>
      <c r="E497" s="258">
        <v>10309832</v>
      </c>
      <c r="F497" s="255">
        <v>30091189</v>
      </c>
      <c r="G497" s="255">
        <v>2704027</v>
      </c>
      <c r="H497" s="120" t="str">
        <f>IF(G497="","",VLOOKUP(G497,ARANCEL!$B$5:$D$121,2,FALSE))</f>
        <v>PROTESIS VALPLAST UNILATERAL (HASTA 2 PIEZAS)</v>
      </c>
      <c r="I497" s="121" t="s">
        <v>306</v>
      </c>
      <c r="J497" s="119">
        <v>1</v>
      </c>
      <c r="K497" s="122">
        <f>IF(G497="","",VLOOKUP(G497,ARANCEL!$B$5:$D$121,3,FALSE)*J497)</f>
        <v>22491</v>
      </c>
      <c r="L497" s="1235" t="str">
        <f>IF(E497="","","IMPAGO")</f>
        <v>IMPAGO</v>
      </c>
      <c r="M497" s="1235" t="str">
        <f>IF(L497="IMPAGO","SIN O.C.","")</f>
        <v>SIN O.C.</v>
      </c>
      <c r="N497" s="1235" t="str">
        <f>IF(L497="IMPAGO","SIN FACT.","")</f>
        <v>SIN FACT.</v>
      </c>
    </row>
    <row r="498" spans="1:14" s="393" customFormat="1" x14ac:dyDescent="0.25">
      <c r="A498" s="255" t="s">
        <v>305</v>
      </c>
      <c r="B498" s="256">
        <v>41953</v>
      </c>
      <c r="C498" s="257" t="s">
        <v>8218</v>
      </c>
      <c r="D498" s="255" t="s">
        <v>1174</v>
      </c>
      <c r="E498" s="258">
        <v>10276840</v>
      </c>
      <c r="F498" s="255">
        <v>29329730</v>
      </c>
      <c r="G498" s="255">
        <v>2705003</v>
      </c>
      <c r="H498" s="120" t="str">
        <f>IF(G498="","",VLOOKUP(G498,ARANCEL!$B$5:$D$121,2,FALSE))</f>
        <v>INCRUSTACION ESTETICA (ART-GLASS O CERAMICA)</v>
      </c>
      <c r="I498" s="121" t="s">
        <v>309</v>
      </c>
      <c r="J498" s="119">
        <v>1</v>
      </c>
      <c r="K498" s="122">
        <f>IF(G498="","",VLOOKUP(G498,ARANCEL!$B$5:$D$121,3,FALSE)*J498)</f>
        <v>15676</v>
      </c>
      <c r="L498" s="1229" t="s">
        <v>8256</v>
      </c>
      <c r="M498" s="1229">
        <v>4500265204</v>
      </c>
      <c r="N498" s="1229" t="s">
        <v>8946</v>
      </c>
    </row>
    <row r="499" spans="1:14" s="397" customFormat="1" x14ac:dyDescent="0.25">
      <c r="A499" s="255" t="s">
        <v>305</v>
      </c>
      <c r="B499" s="256">
        <v>41709</v>
      </c>
      <c r="C499" s="257" t="s">
        <v>2471</v>
      </c>
      <c r="D499" s="255" t="s">
        <v>1174</v>
      </c>
      <c r="E499" s="258">
        <v>10148774</v>
      </c>
      <c r="F499" s="255">
        <v>21201190</v>
      </c>
      <c r="G499" s="255">
        <v>2705003</v>
      </c>
      <c r="H499" s="120" t="str">
        <f>IF(G499="","",VLOOKUP(G499,ARANCEL!$B$5:$D$121,2,FALSE))</f>
        <v>INCRUSTACION ESTETICA (ART-GLASS O CERAMICA)</v>
      </c>
      <c r="I499" s="121" t="s">
        <v>312</v>
      </c>
      <c r="J499" s="119">
        <v>1</v>
      </c>
      <c r="K499" s="122">
        <f>IF(G499="","",VLOOKUP(G499,ARANCEL!$B$5:$D$121,3,FALSE)*J499)</f>
        <v>15676</v>
      </c>
      <c r="L499" s="1229" t="s">
        <v>3058</v>
      </c>
      <c r="M499" s="1229">
        <v>4500225652</v>
      </c>
      <c r="N499" s="1229">
        <v>8938</v>
      </c>
    </row>
    <row r="500" spans="1:14" s="397" customFormat="1" x14ac:dyDescent="0.25">
      <c r="A500" s="255" t="s">
        <v>313</v>
      </c>
      <c r="B500" s="256">
        <v>41649</v>
      </c>
      <c r="C500" s="257" t="s">
        <v>2470</v>
      </c>
      <c r="D500" s="255" t="s">
        <v>99</v>
      </c>
      <c r="E500" s="258">
        <v>10168407</v>
      </c>
      <c r="F500" s="255">
        <v>24479760</v>
      </c>
      <c r="G500" s="255">
        <v>2704008</v>
      </c>
      <c r="H500" s="120" t="str">
        <f>IF(G500="","",VLOOKUP(G500,ARANCEL!$B$5:$D$121,2,FALSE))</f>
        <v>PILAR, INSERCION O PUNTO DE APOYO CON PERNO MUÑON</v>
      </c>
      <c r="I500" s="121"/>
      <c r="J500" s="119">
        <v>4</v>
      </c>
      <c r="K500" s="122">
        <f>IF(G500="","",VLOOKUP(G500,ARANCEL!$B$5:$D$121,3,FALSE)*J500)</f>
        <v>130448</v>
      </c>
      <c r="L500" s="1236" t="s">
        <v>597</v>
      </c>
      <c r="M500" s="1236">
        <v>4500211661</v>
      </c>
      <c r="N500" s="1236">
        <v>8185</v>
      </c>
    </row>
    <row r="501" spans="1:14" s="397" customFormat="1" x14ac:dyDescent="0.25">
      <c r="A501" s="255" t="s">
        <v>313</v>
      </c>
      <c r="B501" s="256">
        <v>41649</v>
      </c>
      <c r="C501" s="257" t="s">
        <v>2470</v>
      </c>
      <c r="D501" s="255" t="s">
        <v>99</v>
      </c>
      <c r="E501" s="258">
        <v>10168407</v>
      </c>
      <c r="F501" s="255">
        <v>24479760</v>
      </c>
      <c r="G501" s="255">
        <v>2704012</v>
      </c>
      <c r="H501" s="120" t="str">
        <f>IF(G501="","",VLOOKUP(G501,ARANCEL!$B$5:$D$121,2,FALSE))</f>
        <v xml:space="preserve">INTERMEDIARIO O PONTICO </v>
      </c>
      <c r="I501" s="121"/>
      <c r="J501" s="119">
        <v>3</v>
      </c>
      <c r="K501" s="122">
        <f>IF(G501="","",VLOOKUP(G501,ARANCEL!$B$5:$D$121,3,FALSE)*J501)</f>
        <v>75366</v>
      </c>
      <c r="L501" s="1236" t="s">
        <v>597</v>
      </c>
      <c r="M501" s="1236">
        <v>4500211661</v>
      </c>
      <c r="N501" s="1236">
        <v>8185</v>
      </c>
    </row>
    <row r="502" spans="1:14" s="397" customFormat="1" x14ac:dyDescent="0.25">
      <c r="A502" s="255" t="s">
        <v>305</v>
      </c>
      <c r="B502" s="256">
        <v>41649</v>
      </c>
      <c r="C502" s="257" t="s">
        <v>2470</v>
      </c>
      <c r="D502" s="255" t="s">
        <v>99</v>
      </c>
      <c r="E502" s="258">
        <v>10168407</v>
      </c>
      <c r="F502" s="255">
        <v>24479760</v>
      </c>
      <c r="G502" s="255">
        <v>2704013</v>
      </c>
      <c r="H502" s="120" t="str">
        <f>IF(G502="","",VLOOKUP(G502,ARANCEL!$B$5:$D$121,2,FALSE))</f>
        <v>PROVISORIO (POR PIEZA)</v>
      </c>
      <c r="I502" s="121"/>
      <c r="J502" s="119">
        <v>7</v>
      </c>
      <c r="K502" s="122">
        <f>IF(G502="","",VLOOKUP(G502,ARANCEL!$B$5:$D$121,3,FALSE)*J502)</f>
        <v>22750</v>
      </c>
      <c r="L502" s="1236" t="s">
        <v>597</v>
      </c>
      <c r="M502" s="1236">
        <v>4500211661</v>
      </c>
      <c r="N502" s="1236">
        <v>8185</v>
      </c>
    </row>
    <row r="503" spans="1:14" s="395" customFormat="1" x14ac:dyDescent="0.25">
      <c r="A503" s="255" t="s">
        <v>606</v>
      </c>
      <c r="B503" s="256">
        <v>41649</v>
      </c>
      <c r="C503" s="257" t="s">
        <v>2470</v>
      </c>
      <c r="D503" s="255" t="s">
        <v>99</v>
      </c>
      <c r="E503" s="258">
        <v>10168407</v>
      </c>
      <c r="F503" s="255">
        <v>24479760</v>
      </c>
      <c r="G503" s="255">
        <v>2704003</v>
      </c>
      <c r="H503" s="120" t="str">
        <f>IF(G503="","",VLOOKUP(G503,ARANCEL!$B$5:$D$121,2,FALSE))</f>
        <v xml:space="preserve">CORONA PERIFERICA CON PERNO MUÑON COLADO </v>
      </c>
      <c r="I503" s="121"/>
      <c r="J503" s="119">
        <v>2</v>
      </c>
      <c r="K503" s="122">
        <f>IF(G503="","",VLOOKUP(G503,ARANCEL!$B$5:$D$121,3,FALSE)*J503)</f>
        <v>65224</v>
      </c>
      <c r="L503" s="1236" t="s">
        <v>597</v>
      </c>
      <c r="M503" s="1236">
        <v>4500211661</v>
      </c>
      <c r="N503" s="1236">
        <v>8185</v>
      </c>
    </row>
    <row r="504" spans="1:14" s="395" customFormat="1" x14ac:dyDescent="0.25">
      <c r="A504" s="255" t="s">
        <v>305</v>
      </c>
      <c r="B504" s="256">
        <v>41768</v>
      </c>
      <c r="C504" s="257" t="s">
        <v>4535</v>
      </c>
      <c r="D504" s="255" t="s">
        <v>1174</v>
      </c>
      <c r="E504" s="258">
        <v>10194466</v>
      </c>
      <c r="F504" s="255">
        <v>26215515</v>
      </c>
      <c r="G504" s="255">
        <v>2706024</v>
      </c>
      <c r="H504" s="120" t="str">
        <f>IF(G504="","",VLOOKUP(G504,ARANCEL!$B$5:$D$121,2,FALSE))</f>
        <v>PROTESIS INMEDIATA ACRILICA</v>
      </c>
      <c r="I504" s="121" t="s">
        <v>306</v>
      </c>
      <c r="J504" s="119">
        <v>1</v>
      </c>
      <c r="K504" s="122">
        <f>IF(G504="","",VLOOKUP(G504,ARANCEL!$B$5:$D$121,3,FALSE)*J504)</f>
        <v>54293</v>
      </c>
      <c r="L504" s="1229" t="s">
        <v>5292</v>
      </c>
      <c r="M504" s="1229">
        <v>4500236786</v>
      </c>
      <c r="N504" s="1229">
        <v>9461</v>
      </c>
    </row>
    <row r="505" spans="1:14" s="395" customFormat="1" x14ac:dyDescent="0.25">
      <c r="A505" s="255" t="s">
        <v>305</v>
      </c>
      <c r="B505" s="256">
        <v>41976</v>
      </c>
      <c r="C505" s="257" t="s">
        <v>8677</v>
      </c>
      <c r="D505" s="255" t="s">
        <v>1446</v>
      </c>
      <c r="E505" s="258">
        <v>10289593</v>
      </c>
      <c r="F505" s="255">
        <v>28981831</v>
      </c>
      <c r="G505" s="255">
        <v>2707001</v>
      </c>
      <c r="H505" s="120" t="str">
        <f>IF(G505="","",VLOOKUP(G505,ARANCEL!$B$5:$D$121,2,FALSE))</f>
        <v xml:space="preserve">PLANO DE RELAJACION </v>
      </c>
      <c r="I505" s="121" t="s">
        <v>306</v>
      </c>
      <c r="J505" s="119">
        <v>1</v>
      </c>
      <c r="K505" s="122">
        <f>IF(G505="","",VLOOKUP(G505,ARANCEL!$B$5:$D$121,3,FALSE)*J505)</f>
        <v>9221</v>
      </c>
      <c r="L505" s="1229" t="s">
        <v>8256</v>
      </c>
      <c r="M505" s="1229">
        <v>4500265204</v>
      </c>
      <c r="N505" s="1229" t="s">
        <v>8946</v>
      </c>
    </row>
    <row r="506" spans="1:14" s="395" customFormat="1" x14ac:dyDescent="0.25">
      <c r="A506" s="255" t="s">
        <v>305</v>
      </c>
      <c r="B506" s="256">
        <v>41856</v>
      </c>
      <c r="C506" s="257" t="s">
        <v>6435</v>
      </c>
      <c r="D506" s="255" t="s">
        <v>101</v>
      </c>
      <c r="E506" s="258">
        <v>10236211</v>
      </c>
      <c r="F506" s="255">
        <v>27827962</v>
      </c>
      <c r="G506" s="255">
        <v>2707001</v>
      </c>
      <c r="H506" s="120" t="str">
        <f>IF(G506="","",VLOOKUP(G506,ARANCEL!$B$5:$D$121,2,FALSE))</f>
        <v xml:space="preserve">PLANO DE RELAJACION </v>
      </c>
      <c r="I506" s="121" t="s">
        <v>306</v>
      </c>
      <c r="J506" s="119">
        <v>1</v>
      </c>
      <c r="K506" s="122">
        <f>IF(G506="","",VLOOKUP(G506,ARANCEL!$B$5:$D$121,3,FALSE)*J506)</f>
        <v>9221</v>
      </c>
      <c r="L506" s="1229" t="s">
        <v>6905</v>
      </c>
      <c r="M506" s="1229">
        <v>4500249737</v>
      </c>
      <c r="N506" s="1229" t="s">
        <v>7142</v>
      </c>
    </row>
    <row r="507" spans="1:14" s="393" customFormat="1" x14ac:dyDescent="0.25">
      <c r="A507" s="255" t="s">
        <v>305</v>
      </c>
      <c r="B507" s="256">
        <v>41977</v>
      </c>
      <c r="C507" s="257" t="s">
        <v>8781</v>
      </c>
      <c r="D507" s="255" t="s">
        <v>2441</v>
      </c>
      <c r="E507" s="258">
        <v>10291160</v>
      </c>
      <c r="F507" s="255">
        <v>29339362</v>
      </c>
      <c r="G507" s="255">
        <v>2705003</v>
      </c>
      <c r="H507" s="120" t="str">
        <f>IF(G507="","",VLOOKUP(G507,ARANCEL!$B$5:$D$121,2,FALSE))</f>
        <v>INCRUSTACION ESTETICA (ART-GLASS O CERAMICA)</v>
      </c>
      <c r="I507" s="121" t="s">
        <v>312</v>
      </c>
      <c r="J507" s="119">
        <v>1</v>
      </c>
      <c r="K507" s="122">
        <f>IF(G507="","",VLOOKUP(G507,ARANCEL!$B$5:$D$121,3,FALSE)*J507)</f>
        <v>15676</v>
      </c>
      <c r="L507" s="1235" t="str">
        <f>IF(E507="","","IMPAGO")</f>
        <v>IMPAGO</v>
      </c>
      <c r="M507" s="1235" t="str">
        <f>IF(L507="IMPAGO","SIN O.C.","")</f>
        <v>SIN O.C.</v>
      </c>
      <c r="N507" s="1235" t="str">
        <f>IF(L507="IMPAGO","SIN FACT.","")</f>
        <v>SIN FACT.</v>
      </c>
    </row>
    <row r="508" spans="1:14" s="399" customFormat="1" x14ac:dyDescent="0.25">
      <c r="A508" s="255" t="s">
        <v>305</v>
      </c>
      <c r="B508" s="256">
        <v>41745</v>
      </c>
      <c r="C508" s="257" t="s">
        <v>4067</v>
      </c>
      <c r="D508" s="255" t="s">
        <v>101</v>
      </c>
      <c r="E508" s="258">
        <v>10189134</v>
      </c>
      <c r="F508" s="255">
        <v>25987357</v>
      </c>
      <c r="G508" s="255">
        <v>2707001</v>
      </c>
      <c r="H508" s="120" t="str">
        <f>IF(G508="","",VLOOKUP(G508,ARANCEL!$B$5:$D$121,2,FALSE))</f>
        <v xml:space="preserve">PLANO DE RELAJACION </v>
      </c>
      <c r="I508" s="121" t="s">
        <v>306</v>
      </c>
      <c r="J508" s="119">
        <v>1</v>
      </c>
      <c r="K508" s="122">
        <f>IF(G508="","",VLOOKUP(G508,ARANCEL!$B$5:$D$121,3,FALSE)*J508)</f>
        <v>9221</v>
      </c>
      <c r="L508" s="1229" t="s">
        <v>8279</v>
      </c>
      <c r="M508" s="1229">
        <v>4500257463</v>
      </c>
      <c r="N508" s="1229" t="s">
        <v>8277</v>
      </c>
    </row>
    <row r="509" spans="1:14" s="399" customFormat="1" x14ac:dyDescent="0.25">
      <c r="A509" s="255" t="s">
        <v>305</v>
      </c>
      <c r="B509" s="256">
        <v>41717</v>
      </c>
      <c r="C509" s="257" t="s">
        <v>3427</v>
      </c>
      <c r="D509" s="255" t="s">
        <v>102</v>
      </c>
      <c r="E509" s="258">
        <v>10181687</v>
      </c>
      <c r="F509" s="255">
        <v>25433519</v>
      </c>
      <c r="G509" s="255">
        <v>2705003</v>
      </c>
      <c r="H509" s="120" t="str">
        <f>IF(G509="","",VLOOKUP(G509,ARANCEL!$B$5:$D$121,2,FALSE))</f>
        <v>INCRUSTACION ESTETICA (ART-GLASS O CERAMICA)</v>
      </c>
      <c r="I509" s="121" t="s">
        <v>312</v>
      </c>
      <c r="J509" s="119">
        <v>1</v>
      </c>
      <c r="K509" s="122">
        <f>IF(G509="","",VLOOKUP(G509,ARANCEL!$B$5:$D$121,3,FALSE)*J509)</f>
        <v>15676</v>
      </c>
      <c r="L509" s="1229" t="s">
        <v>3058</v>
      </c>
      <c r="M509" s="1229">
        <v>4500225652</v>
      </c>
      <c r="N509" s="1229">
        <v>8938</v>
      </c>
    </row>
    <row r="510" spans="1:14" s="399" customFormat="1" x14ac:dyDescent="0.25">
      <c r="A510" s="255" t="s">
        <v>305</v>
      </c>
      <c r="B510" s="256">
        <v>41785</v>
      </c>
      <c r="C510" s="257" t="s">
        <v>731</v>
      </c>
      <c r="D510" s="255" t="s">
        <v>102</v>
      </c>
      <c r="E510" s="258">
        <v>10201794</v>
      </c>
      <c r="F510" s="255">
        <v>25604047</v>
      </c>
      <c r="G510" s="255">
        <v>2704005</v>
      </c>
      <c r="H510" s="120" t="str">
        <f>IF(G510="","",VLOOKUP(G510,ARANCEL!$B$5:$D$121,2,FALSE))</f>
        <v>PROVISORIO</v>
      </c>
      <c r="I510" s="121" t="s">
        <v>337</v>
      </c>
      <c r="J510" s="119">
        <v>1</v>
      </c>
      <c r="K510" s="122">
        <f>IF(G510="","",VLOOKUP(G510,ARANCEL!$B$5:$D$121,3,FALSE)*J510)</f>
        <v>3250</v>
      </c>
      <c r="L510" s="1229" t="s">
        <v>5292</v>
      </c>
      <c r="M510" s="1229">
        <v>4500235441</v>
      </c>
      <c r="N510" s="1229">
        <v>9419</v>
      </c>
    </row>
    <row r="511" spans="1:14" s="399" customFormat="1" x14ac:dyDescent="0.25">
      <c r="A511" s="255" t="s">
        <v>305</v>
      </c>
      <c r="B511" s="256">
        <v>41913</v>
      </c>
      <c r="C511" s="257" t="s">
        <v>731</v>
      </c>
      <c r="D511" s="255" t="s">
        <v>429</v>
      </c>
      <c r="E511" s="258">
        <v>10201794</v>
      </c>
      <c r="F511" s="255">
        <v>25604047</v>
      </c>
      <c r="G511" s="255">
        <v>2704003</v>
      </c>
      <c r="H511" s="120" t="str">
        <f>IF(G511="","",VLOOKUP(G511,ARANCEL!$B$5:$D$121,2,FALSE))</f>
        <v xml:space="preserve">CORONA PERIFERICA CON PERNO MUÑON COLADO </v>
      </c>
      <c r="I511" s="121" t="s">
        <v>324</v>
      </c>
      <c r="J511" s="119">
        <v>1</v>
      </c>
      <c r="K511" s="122">
        <f>IF(G511="","",VLOOKUP(G511,ARANCEL!$B$5:$D$121,3,FALSE)*J511)</f>
        <v>32612</v>
      </c>
      <c r="L511" s="1235" t="str">
        <f>IF(E511="","","IMPAGO")</f>
        <v>IMPAGO</v>
      </c>
      <c r="M511" s="1235" t="str">
        <f>IF(L511="IMPAGO","SIN O.C.","")</f>
        <v>SIN O.C.</v>
      </c>
      <c r="N511" s="1235" t="str">
        <f>IF(L511="IMPAGO","SIN FACT.","")</f>
        <v>SIN FACT.</v>
      </c>
    </row>
    <row r="512" spans="1:14" s="399" customFormat="1" x14ac:dyDescent="0.25">
      <c r="A512" s="255" t="s">
        <v>305</v>
      </c>
      <c r="B512" s="256">
        <v>41757</v>
      </c>
      <c r="C512" s="257" t="s">
        <v>4165</v>
      </c>
      <c r="D512" s="255" t="s">
        <v>102</v>
      </c>
      <c r="E512" s="258">
        <v>10191167</v>
      </c>
      <c r="F512" s="255">
        <v>25495924</v>
      </c>
      <c r="G512" s="255">
        <v>2705003</v>
      </c>
      <c r="H512" s="120" t="str">
        <f>IF(G512="","",VLOOKUP(G512,ARANCEL!$B$5:$D$121,2,FALSE))</f>
        <v>INCRUSTACION ESTETICA (ART-GLASS O CERAMICA)</v>
      </c>
      <c r="I512" s="121" t="s">
        <v>308</v>
      </c>
      <c r="J512" s="119">
        <v>1</v>
      </c>
      <c r="K512" s="122">
        <f>IF(G512="","",VLOOKUP(G512,ARANCEL!$B$5:$D$121,3,FALSE)*J512)</f>
        <v>15676</v>
      </c>
      <c r="L512" s="1229" t="s">
        <v>4612</v>
      </c>
      <c r="M512" s="1229">
        <v>4500230036</v>
      </c>
      <c r="N512" s="1229">
        <v>9215</v>
      </c>
    </row>
    <row r="513" spans="1:14" s="399" customFormat="1" x14ac:dyDescent="0.25">
      <c r="A513" s="255" t="s">
        <v>305</v>
      </c>
      <c r="B513" s="256">
        <v>41743</v>
      </c>
      <c r="C513" s="257" t="s">
        <v>4011</v>
      </c>
      <c r="D513" s="255" t="s">
        <v>2420</v>
      </c>
      <c r="E513" s="258">
        <v>10188783</v>
      </c>
      <c r="F513" s="255">
        <v>25627639</v>
      </c>
      <c r="G513" s="255">
        <v>2704003</v>
      </c>
      <c r="H513" s="120" t="str">
        <f>IF(G513="","",VLOOKUP(G513,ARANCEL!$B$5:$D$121,2,FALSE))</f>
        <v xml:space="preserve">CORONA PERIFERICA CON PERNO MUÑON COLADO </v>
      </c>
      <c r="I513" s="121" t="s">
        <v>337</v>
      </c>
      <c r="J513" s="119">
        <v>1</v>
      </c>
      <c r="K513" s="122">
        <f>IF(G513="","",VLOOKUP(G513,ARANCEL!$B$5:$D$121,3,FALSE)*J513)</f>
        <v>32612</v>
      </c>
      <c r="L513" s="1229" t="s">
        <v>4612</v>
      </c>
      <c r="M513" s="1229">
        <v>4500230036</v>
      </c>
      <c r="N513" s="1229">
        <v>9215</v>
      </c>
    </row>
    <row r="514" spans="1:14" s="399" customFormat="1" x14ac:dyDescent="0.25">
      <c r="A514" s="255" t="s">
        <v>305</v>
      </c>
      <c r="B514" s="256">
        <v>41752</v>
      </c>
      <c r="C514" s="257" t="s">
        <v>4122</v>
      </c>
      <c r="D514" s="255" t="s">
        <v>99</v>
      </c>
      <c r="E514" s="258">
        <v>10190486</v>
      </c>
      <c r="F514" s="255">
        <v>26056319</v>
      </c>
      <c r="G514" s="255">
        <v>2704005</v>
      </c>
      <c r="H514" s="120" t="str">
        <f>IF(G514="","",VLOOKUP(G514,ARANCEL!$B$5:$D$121,2,FALSE))</f>
        <v>PROVISORIO</v>
      </c>
      <c r="I514" s="121" t="s">
        <v>309</v>
      </c>
      <c r="J514" s="119">
        <v>1</v>
      </c>
      <c r="K514" s="122">
        <f>IF(G514="","",VLOOKUP(G514,ARANCEL!$B$5:$D$121,3,FALSE)*J514)</f>
        <v>3250</v>
      </c>
      <c r="L514" s="1229" t="s">
        <v>4612</v>
      </c>
      <c r="M514" s="1229">
        <v>4500230036</v>
      </c>
      <c r="N514" s="1229">
        <v>9215</v>
      </c>
    </row>
    <row r="515" spans="1:14" s="399" customFormat="1" x14ac:dyDescent="0.25">
      <c r="A515" s="255" t="s">
        <v>305</v>
      </c>
      <c r="B515" s="256">
        <v>41752</v>
      </c>
      <c r="C515" s="257" t="s">
        <v>4122</v>
      </c>
      <c r="D515" s="255" t="s">
        <v>99</v>
      </c>
      <c r="E515" s="258">
        <v>10190486</v>
      </c>
      <c r="F515" s="255">
        <v>26056319</v>
      </c>
      <c r="G515" s="255">
        <v>2704003</v>
      </c>
      <c r="H515" s="120" t="str">
        <f>IF(G515="","",VLOOKUP(G515,ARANCEL!$B$5:$D$121,2,FALSE))</f>
        <v xml:space="preserve">CORONA PERIFERICA CON PERNO MUÑON COLADO </v>
      </c>
      <c r="I515" s="121" t="s">
        <v>309</v>
      </c>
      <c r="J515" s="119">
        <v>1</v>
      </c>
      <c r="K515" s="122">
        <f>IF(G515="","",VLOOKUP(G515,ARANCEL!$B$5:$D$121,3,FALSE)*J515)</f>
        <v>32612</v>
      </c>
      <c r="L515" s="1229" t="s">
        <v>4612</v>
      </c>
      <c r="M515" s="1229">
        <v>4500230036</v>
      </c>
      <c r="N515" s="1229">
        <v>9215</v>
      </c>
    </row>
    <row r="516" spans="1:14" s="399" customFormat="1" x14ac:dyDescent="0.25">
      <c r="A516" s="255" t="s">
        <v>305</v>
      </c>
      <c r="B516" s="256">
        <v>41814</v>
      </c>
      <c r="C516" s="257" t="s">
        <v>5353</v>
      </c>
      <c r="D516" s="255" t="s">
        <v>5354</v>
      </c>
      <c r="E516" s="258">
        <v>10215924</v>
      </c>
      <c r="F516" s="255">
        <v>26978406</v>
      </c>
      <c r="G516" s="255">
        <v>2704005</v>
      </c>
      <c r="H516" s="120" t="str">
        <f>IF(G516="","",VLOOKUP(G516,ARANCEL!$B$5:$D$121,2,FALSE))</f>
        <v>PROVISORIO</v>
      </c>
      <c r="I516" s="121" t="s">
        <v>312</v>
      </c>
      <c r="J516" s="119">
        <v>1</v>
      </c>
      <c r="K516" s="122">
        <f>IF(G516="","",VLOOKUP(G516,ARANCEL!$B$5:$D$121,3,FALSE)*J516)</f>
        <v>3250</v>
      </c>
      <c r="L516" s="1229" t="s">
        <v>5742</v>
      </c>
      <c r="M516" s="1229">
        <v>4500241295</v>
      </c>
      <c r="N516" s="1229" t="s">
        <v>5768</v>
      </c>
    </row>
    <row r="517" spans="1:14" s="399" customFormat="1" x14ac:dyDescent="0.25">
      <c r="A517" s="255" t="s">
        <v>305</v>
      </c>
      <c r="B517" s="256">
        <v>41814</v>
      </c>
      <c r="C517" s="257" t="s">
        <v>5353</v>
      </c>
      <c r="D517" s="255" t="s">
        <v>5354</v>
      </c>
      <c r="E517" s="258">
        <v>10215924</v>
      </c>
      <c r="F517" s="255">
        <v>26978406</v>
      </c>
      <c r="G517" s="255">
        <v>2704003</v>
      </c>
      <c r="H517" s="120" t="str">
        <f>IF(G517="","",VLOOKUP(G517,ARANCEL!$B$5:$D$121,2,FALSE))</f>
        <v xml:space="preserve">CORONA PERIFERICA CON PERNO MUÑON COLADO </v>
      </c>
      <c r="I517" s="121" t="s">
        <v>312</v>
      </c>
      <c r="J517" s="119">
        <v>1</v>
      </c>
      <c r="K517" s="122">
        <f>IF(G517="","",VLOOKUP(G517,ARANCEL!$B$5:$D$121,3,FALSE)*J517)</f>
        <v>32612</v>
      </c>
      <c r="L517" s="1229" t="s">
        <v>5742</v>
      </c>
      <c r="M517" s="1229">
        <v>4500241295</v>
      </c>
      <c r="N517" s="1229" t="s">
        <v>5768</v>
      </c>
    </row>
    <row r="518" spans="1:14" s="399" customFormat="1" x14ac:dyDescent="0.25">
      <c r="A518" s="255" t="s">
        <v>305</v>
      </c>
      <c r="B518" s="256">
        <v>41859</v>
      </c>
      <c r="C518" s="257" t="s">
        <v>6535</v>
      </c>
      <c r="D518" s="255" t="s">
        <v>1174</v>
      </c>
      <c r="E518" s="258">
        <v>10238215</v>
      </c>
      <c r="F518" s="255">
        <v>27497375</v>
      </c>
      <c r="G518" s="255">
        <v>2705003</v>
      </c>
      <c r="H518" s="120" t="str">
        <f>IF(G518="","",VLOOKUP(G518,ARANCEL!$B$5:$D$121,2,FALSE))</f>
        <v>INCRUSTACION ESTETICA (ART-GLASS O CERAMICA)</v>
      </c>
      <c r="I518" s="121" t="s">
        <v>618</v>
      </c>
      <c r="J518" s="119">
        <v>1</v>
      </c>
      <c r="K518" s="122">
        <f>IF(G518="","",VLOOKUP(G518,ARANCEL!$B$5:$D$121,3,FALSE)*J518)</f>
        <v>15676</v>
      </c>
      <c r="L518" s="1229" t="s">
        <v>6905</v>
      </c>
      <c r="M518" s="1229">
        <v>4500249737</v>
      </c>
      <c r="N518" s="1229" t="s">
        <v>7142</v>
      </c>
    </row>
    <row r="519" spans="1:14" s="399" customFormat="1" x14ac:dyDescent="0.25">
      <c r="A519" s="255" t="s">
        <v>305</v>
      </c>
      <c r="B519" s="256">
        <v>41690</v>
      </c>
      <c r="C519" s="257" t="s">
        <v>2896</v>
      </c>
      <c r="D519" s="255" t="s">
        <v>101</v>
      </c>
      <c r="E519" s="258">
        <v>10175600</v>
      </c>
      <c r="F519" s="255">
        <v>25069953</v>
      </c>
      <c r="G519" s="255">
        <v>2707001</v>
      </c>
      <c r="H519" s="120" t="str">
        <f>IF(G519="","",VLOOKUP(G519,ARANCEL!$B$5:$D$121,2,FALSE))</f>
        <v xml:space="preserve">PLANO DE RELAJACION </v>
      </c>
      <c r="I519" s="121" t="s">
        <v>306</v>
      </c>
      <c r="J519" s="119">
        <v>1</v>
      </c>
      <c r="K519" s="122">
        <f>IF(G519="","",VLOOKUP(G519,ARANCEL!$B$5:$D$121,3,FALSE)*J519)</f>
        <v>9221</v>
      </c>
      <c r="L519" s="1229" t="s">
        <v>3438</v>
      </c>
      <c r="M519" s="1229">
        <v>4500220774</v>
      </c>
      <c r="N519" s="1229">
        <v>8618</v>
      </c>
    </row>
    <row r="520" spans="1:14" s="399" customFormat="1" x14ac:dyDescent="0.25">
      <c r="A520" s="255" t="s">
        <v>305</v>
      </c>
      <c r="B520" s="256">
        <v>41703</v>
      </c>
      <c r="C520" s="257" t="s">
        <v>3136</v>
      </c>
      <c r="D520" s="255" t="s">
        <v>102</v>
      </c>
      <c r="E520" s="258">
        <v>10178553</v>
      </c>
      <c r="F520" s="255">
        <v>25241486</v>
      </c>
      <c r="G520" s="255">
        <v>2705003</v>
      </c>
      <c r="H520" s="120" t="str">
        <f>IF(G520="","",VLOOKUP(G520,ARANCEL!$B$5:$D$121,2,FALSE))</f>
        <v>INCRUSTACION ESTETICA (ART-GLASS O CERAMICA)</v>
      </c>
      <c r="I520" s="121" t="s">
        <v>308</v>
      </c>
      <c r="J520" s="119">
        <v>1</v>
      </c>
      <c r="K520" s="122">
        <f>IF(G520="","",VLOOKUP(G520,ARANCEL!$B$5:$D$121,3,FALSE)*J520)</f>
        <v>15676</v>
      </c>
      <c r="L520" s="1229" t="s">
        <v>3438</v>
      </c>
      <c r="M520" s="1229">
        <v>4500220778</v>
      </c>
      <c r="N520" s="1229">
        <v>8620</v>
      </c>
    </row>
    <row r="521" spans="1:14" s="399" customFormat="1" x14ac:dyDescent="0.25">
      <c r="A521" s="255" t="s">
        <v>305</v>
      </c>
      <c r="B521" s="256">
        <v>41716</v>
      </c>
      <c r="C521" s="257" t="s">
        <v>3393</v>
      </c>
      <c r="D521" s="255" t="s">
        <v>99</v>
      </c>
      <c r="E521" s="258">
        <v>10181328</v>
      </c>
      <c r="F521" s="255">
        <v>25433366</v>
      </c>
      <c r="G521" s="255">
        <v>2707001</v>
      </c>
      <c r="H521" s="120" t="str">
        <f>IF(G521="","",VLOOKUP(G521,ARANCEL!$B$5:$D$121,2,FALSE))</f>
        <v xml:space="preserve">PLANO DE RELAJACION </v>
      </c>
      <c r="I521" s="121" t="s">
        <v>306</v>
      </c>
      <c r="J521" s="119">
        <v>1</v>
      </c>
      <c r="K521" s="122">
        <f>IF(G521="","",VLOOKUP(G521,ARANCEL!$B$5:$D$121,3,FALSE)*J521)</f>
        <v>9221</v>
      </c>
      <c r="L521" s="1229" t="s">
        <v>3058</v>
      </c>
      <c r="M521" s="1229">
        <v>4500225652</v>
      </c>
      <c r="N521" s="1229">
        <v>8938</v>
      </c>
    </row>
    <row r="522" spans="1:14" s="391" customFormat="1" x14ac:dyDescent="0.25">
      <c r="A522" s="255" t="s">
        <v>305</v>
      </c>
      <c r="B522" s="256">
        <v>41892</v>
      </c>
      <c r="C522" s="257" t="s">
        <v>7073</v>
      </c>
      <c r="D522" s="255" t="s">
        <v>2420</v>
      </c>
      <c r="E522" s="258">
        <v>10256167</v>
      </c>
      <c r="F522" s="255">
        <v>28464971</v>
      </c>
      <c r="G522" s="255">
        <v>2704005</v>
      </c>
      <c r="H522" s="120" t="str">
        <f>IF(G522="","",VLOOKUP(G522,ARANCEL!$B$5:$D$121,2,FALSE))</f>
        <v>PROVISORIO</v>
      </c>
      <c r="I522" s="121" t="s">
        <v>322</v>
      </c>
      <c r="J522" s="119">
        <v>1</v>
      </c>
      <c r="K522" s="122">
        <f>IF(G522="","",VLOOKUP(G522,ARANCEL!$B$5:$D$121,3,FALSE)*J522)</f>
        <v>3250</v>
      </c>
      <c r="L522" s="1229" t="s">
        <v>7548</v>
      </c>
      <c r="M522" s="1229">
        <v>4500254577</v>
      </c>
      <c r="N522" s="1229" t="s">
        <v>7557</v>
      </c>
    </row>
    <row r="523" spans="1:14" s="391" customFormat="1" x14ac:dyDescent="0.25">
      <c r="A523" s="255" t="s">
        <v>305</v>
      </c>
      <c r="B523" s="256">
        <v>41985</v>
      </c>
      <c r="C523" s="257" t="s">
        <v>8857</v>
      </c>
      <c r="D523" s="255" t="s">
        <v>1174</v>
      </c>
      <c r="E523" s="258">
        <v>10293180</v>
      </c>
      <c r="F523" s="255">
        <v>29556429</v>
      </c>
      <c r="G523" s="255">
        <v>2705003</v>
      </c>
      <c r="H523" s="120" t="str">
        <f>IF(G523="","",VLOOKUP(G523,ARANCEL!$B$5:$D$121,2,FALSE))</f>
        <v>INCRUSTACION ESTETICA (ART-GLASS O CERAMICA)</v>
      </c>
      <c r="I523" s="121" t="s">
        <v>308</v>
      </c>
      <c r="J523" s="119">
        <v>1</v>
      </c>
      <c r="K523" s="122">
        <f>IF(G523="","",VLOOKUP(G523,ARANCEL!$B$5:$D$121,3,FALSE)*J523)</f>
        <v>15676</v>
      </c>
      <c r="L523" s="1235" t="str">
        <f>IF(E523="","","IMPAGO")</f>
        <v>IMPAGO</v>
      </c>
      <c r="M523" s="1235" t="str">
        <f>IF(L523="IMPAGO","SIN O.C.","")</f>
        <v>SIN O.C.</v>
      </c>
      <c r="N523" s="1235" t="str">
        <f>IF(L523="IMPAGO","SIN FACT.","")</f>
        <v>SIN FACT.</v>
      </c>
    </row>
    <row r="524" spans="1:14" s="404" customFormat="1" x14ac:dyDescent="0.25">
      <c r="A524" s="255" t="s">
        <v>305</v>
      </c>
      <c r="B524" s="256">
        <v>41696</v>
      </c>
      <c r="C524" s="257" t="s">
        <v>3063</v>
      </c>
      <c r="D524" s="255" t="s">
        <v>100</v>
      </c>
      <c r="E524" s="258">
        <v>10177345</v>
      </c>
      <c r="F524" s="255">
        <v>24638932</v>
      </c>
      <c r="G524" s="255">
        <v>2705003</v>
      </c>
      <c r="H524" s="120" t="str">
        <f>IF(G524="","",VLOOKUP(G524,ARANCEL!$B$5:$D$121,2,FALSE))</f>
        <v>INCRUSTACION ESTETICA (ART-GLASS O CERAMICA)</v>
      </c>
      <c r="I524" s="121" t="s">
        <v>319</v>
      </c>
      <c r="J524" s="119">
        <v>1</v>
      </c>
      <c r="K524" s="122">
        <f>IF(G524="","",VLOOKUP(G524,ARANCEL!$B$5:$D$121,3,FALSE)*J524)</f>
        <v>15676</v>
      </c>
      <c r="L524" s="1229" t="s">
        <v>3438</v>
      </c>
      <c r="M524" s="1229">
        <v>4500220778</v>
      </c>
      <c r="N524" s="1229">
        <v>8620</v>
      </c>
    </row>
    <row r="525" spans="1:14" s="404" customFormat="1" x14ac:dyDescent="0.25">
      <c r="A525" s="255" t="s">
        <v>305</v>
      </c>
      <c r="B525" s="256">
        <v>41883</v>
      </c>
      <c r="C525" s="257" t="s">
        <v>6760</v>
      </c>
      <c r="D525" s="255" t="s">
        <v>99</v>
      </c>
      <c r="E525" s="258">
        <v>10249719</v>
      </c>
      <c r="F525" s="255">
        <v>28264191</v>
      </c>
      <c r="G525" s="255">
        <v>2704005</v>
      </c>
      <c r="H525" s="120" t="str">
        <f>IF(G525="","",VLOOKUP(G525,ARANCEL!$B$5:$D$121,2,FALSE))</f>
        <v>PROVISORIO</v>
      </c>
      <c r="I525" s="121" t="s">
        <v>322</v>
      </c>
      <c r="J525" s="119">
        <v>1</v>
      </c>
      <c r="K525" s="122">
        <f>IF(G525="","",VLOOKUP(G525,ARANCEL!$B$5:$D$121,3,FALSE)*J525)</f>
        <v>3250</v>
      </c>
      <c r="L525" s="1229" t="s">
        <v>6905</v>
      </c>
      <c r="M525" s="1229">
        <v>4500251093</v>
      </c>
      <c r="N525" s="1229" t="s">
        <v>7132</v>
      </c>
    </row>
    <row r="526" spans="1:14" s="404" customFormat="1" x14ac:dyDescent="0.25">
      <c r="A526" s="255" t="s">
        <v>305</v>
      </c>
      <c r="B526" s="256">
        <v>41883</v>
      </c>
      <c r="C526" s="257" t="s">
        <v>6760</v>
      </c>
      <c r="D526" s="255" t="s">
        <v>99</v>
      </c>
      <c r="E526" s="258">
        <v>10249719</v>
      </c>
      <c r="F526" s="255">
        <v>28264191</v>
      </c>
      <c r="G526" s="255">
        <v>2704003</v>
      </c>
      <c r="H526" s="120" t="str">
        <f>IF(G526="","",VLOOKUP(G526,ARANCEL!$B$5:$D$121,2,FALSE))</f>
        <v xml:space="preserve">CORONA PERIFERICA CON PERNO MUÑON COLADO </v>
      </c>
      <c r="I526" s="121" t="s">
        <v>322</v>
      </c>
      <c r="J526" s="119">
        <v>1</v>
      </c>
      <c r="K526" s="122">
        <f>IF(G526="","",VLOOKUP(G526,ARANCEL!$B$5:$D$121,3,FALSE)*J526)</f>
        <v>32612</v>
      </c>
      <c r="L526" s="1229" t="s">
        <v>6905</v>
      </c>
      <c r="M526" s="1229">
        <v>4500251093</v>
      </c>
      <c r="N526" s="1229" t="s">
        <v>7132</v>
      </c>
    </row>
    <row r="527" spans="1:14" s="404" customFormat="1" x14ac:dyDescent="0.25">
      <c r="A527" s="255" t="s">
        <v>305</v>
      </c>
      <c r="B527" s="256">
        <v>41759</v>
      </c>
      <c r="C527" s="257" t="s">
        <v>4456</v>
      </c>
      <c r="D527" s="255" t="s">
        <v>2420</v>
      </c>
      <c r="E527" s="258">
        <v>10195604</v>
      </c>
      <c r="F527" s="255">
        <v>17495847</v>
      </c>
      <c r="G527" s="255">
        <v>2704005</v>
      </c>
      <c r="H527" s="120" t="str">
        <f>IF(G527="","",VLOOKUP(G527,ARANCEL!$B$5:$D$121,2,FALSE))</f>
        <v>PROVISORIO</v>
      </c>
      <c r="I527" s="121" t="s">
        <v>312</v>
      </c>
      <c r="J527" s="119">
        <v>1</v>
      </c>
      <c r="K527" s="122">
        <f>IF(G527="","",VLOOKUP(G527,ARANCEL!$B$5:$D$121,3,FALSE)*J527)</f>
        <v>3250</v>
      </c>
      <c r="L527" s="1229" t="s">
        <v>5292</v>
      </c>
      <c r="M527" s="1229">
        <v>4500236786</v>
      </c>
      <c r="N527" s="1229">
        <v>9461</v>
      </c>
    </row>
    <row r="528" spans="1:14" s="404" customFormat="1" x14ac:dyDescent="0.25">
      <c r="A528" s="255" t="s">
        <v>305</v>
      </c>
      <c r="B528" s="256">
        <v>41863</v>
      </c>
      <c r="C528" s="257" t="s">
        <v>6337</v>
      </c>
      <c r="D528" s="255" t="s">
        <v>2404</v>
      </c>
      <c r="E528" s="258">
        <v>10239683</v>
      </c>
      <c r="F528" s="255">
        <v>27937190</v>
      </c>
      <c r="G528" s="255">
        <v>2704005</v>
      </c>
      <c r="H528" s="120" t="str">
        <f>IF(G528="","",VLOOKUP(G528,ARANCEL!$B$5:$D$121,2,FALSE))</f>
        <v>PROVISORIO</v>
      </c>
      <c r="I528" s="121" t="s">
        <v>335</v>
      </c>
      <c r="J528" s="119">
        <v>1</v>
      </c>
      <c r="K528" s="122">
        <f>IF(G528="","",VLOOKUP(G528,ARANCEL!$B$5:$D$121,3,FALSE)*J528)</f>
        <v>3250</v>
      </c>
      <c r="L528" s="1229" t="s">
        <v>6905</v>
      </c>
      <c r="M528" s="1229">
        <v>4500249737</v>
      </c>
      <c r="N528" s="1229" t="s">
        <v>7142</v>
      </c>
    </row>
    <row r="529" spans="1:14" s="404" customFormat="1" x14ac:dyDescent="0.25">
      <c r="A529" s="255" t="s">
        <v>305</v>
      </c>
      <c r="B529" s="256">
        <v>41883</v>
      </c>
      <c r="C529" s="257" t="s">
        <v>6337</v>
      </c>
      <c r="D529" s="255" t="s">
        <v>2404</v>
      </c>
      <c r="E529" s="258">
        <v>10239683</v>
      </c>
      <c r="F529" s="255">
        <v>27937190</v>
      </c>
      <c r="G529" s="255">
        <v>2704003</v>
      </c>
      <c r="H529" s="120" t="str">
        <f>IF(G529="","",VLOOKUP(G529,ARANCEL!$B$5:$D$121,2,FALSE))</f>
        <v xml:space="preserve">CORONA PERIFERICA CON PERNO MUÑON COLADO </v>
      </c>
      <c r="I529" s="121" t="s">
        <v>335</v>
      </c>
      <c r="J529" s="119">
        <v>1</v>
      </c>
      <c r="K529" s="122">
        <f>IF(G529="","",VLOOKUP(G529,ARANCEL!$B$5:$D$121,3,FALSE)*J529)</f>
        <v>32612</v>
      </c>
      <c r="L529" s="1229" t="s">
        <v>6905</v>
      </c>
      <c r="M529" s="1229">
        <v>4500251093</v>
      </c>
      <c r="N529" s="1229" t="s">
        <v>7132</v>
      </c>
    </row>
    <row r="530" spans="1:14" s="404" customFormat="1" x14ac:dyDescent="0.25">
      <c r="A530" s="255" t="s">
        <v>305</v>
      </c>
      <c r="B530" s="256">
        <v>41892</v>
      </c>
      <c r="C530" s="257" t="s">
        <v>6980</v>
      </c>
      <c r="D530" s="255" t="s">
        <v>98</v>
      </c>
      <c r="E530" s="258">
        <v>10254521</v>
      </c>
      <c r="F530" s="255">
        <v>27101093</v>
      </c>
      <c r="G530" s="255">
        <v>2705003</v>
      </c>
      <c r="H530" s="120" t="str">
        <f>IF(G530="","",VLOOKUP(G530,ARANCEL!$B$5:$D$121,2,FALSE))</f>
        <v>INCRUSTACION ESTETICA (ART-GLASS O CERAMICA)</v>
      </c>
      <c r="I530" s="121" t="s">
        <v>316</v>
      </c>
      <c r="J530" s="119">
        <v>1</v>
      </c>
      <c r="K530" s="122">
        <f>IF(G530="","",VLOOKUP(G530,ARANCEL!$B$5:$D$121,3,FALSE)*J530)</f>
        <v>15676</v>
      </c>
      <c r="L530" s="1229" t="s">
        <v>7548</v>
      </c>
      <c r="M530" s="1229">
        <v>4500254577</v>
      </c>
      <c r="N530" s="1229" t="s">
        <v>7557</v>
      </c>
    </row>
    <row r="531" spans="1:14" s="391" customFormat="1" x14ac:dyDescent="0.25">
      <c r="A531" s="255" t="s">
        <v>305</v>
      </c>
      <c r="B531" s="256">
        <v>41831</v>
      </c>
      <c r="C531" s="257" t="s">
        <v>2467</v>
      </c>
      <c r="D531" s="255" t="s">
        <v>98</v>
      </c>
      <c r="E531" s="258">
        <v>10226464</v>
      </c>
      <c r="F531" s="255" t="s">
        <v>3403</v>
      </c>
      <c r="G531" s="255">
        <v>2704005</v>
      </c>
      <c r="H531" s="120" t="str">
        <f>IF(G531="","",VLOOKUP(G531,ARANCEL!$B$5:$D$121,2,FALSE))</f>
        <v>PROVISORIO</v>
      </c>
      <c r="I531" s="121" t="s">
        <v>6181</v>
      </c>
      <c r="J531" s="119">
        <v>12</v>
      </c>
      <c r="K531" s="122">
        <f>IF(G531="","",VLOOKUP(G531,ARANCEL!$B$5:$D$121,3,FALSE)*J531)</f>
        <v>39000</v>
      </c>
      <c r="L531" s="1229" t="s">
        <v>6017</v>
      </c>
      <c r="M531" s="1229">
        <v>4500245425</v>
      </c>
      <c r="N531" s="1229">
        <v>9807</v>
      </c>
    </row>
    <row r="532" spans="1:14" s="383" customFormat="1" x14ac:dyDescent="0.25">
      <c r="A532" s="255" t="s">
        <v>305</v>
      </c>
      <c r="B532" s="256">
        <v>41779</v>
      </c>
      <c r="C532" s="257" t="s">
        <v>4586</v>
      </c>
      <c r="D532" s="255" t="s">
        <v>101</v>
      </c>
      <c r="E532" s="258">
        <v>10198723</v>
      </c>
      <c r="F532" s="255">
        <v>25942746</v>
      </c>
      <c r="G532" s="255">
        <v>2707001</v>
      </c>
      <c r="H532" s="120" t="str">
        <f>IF(G532="","",VLOOKUP(G532,ARANCEL!$B$5:$D$121,2,FALSE))</f>
        <v xml:space="preserve">PLANO DE RELAJACION </v>
      </c>
      <c r="I532" s="121" t="s">
        <v>306</v>
      </c>
      <c r="J532" s="119">
        <v>1</v>
      </c>
      <c r="K532" s="122">
        <f>IF(G532="","",VLOOKUP(G532,ARANCEL!$B$5:$D$121,3,FALSE)*J532)</f>
        <v>9221</v>
      </c>
      <c r="L532" s="1229" t="s">
        <v>5292</v>
      </c>
      <c r="M532" s="1229">
        <v>4500235453</v>
      </c>
      <c r="N532" s="1229">
        <v>9395</v>
      </c>
    </row>
    <row r="533" spans="1:14" s="407" customFormat="1" x14ac:dyDescent="0.25">
      <c r="A533" s="255" t="s">
        <v>305</v>
      </c>
      <c r="B533" s="256">
        <v>41660</v>
      </c>
      <c r="C533" s="257" t="s">
        <v>2414</v>
      </c>
      <c r="D533" s="255" t="s">
        <v>98</v>
      </c>
      <c r="E533" s="258">
        <v>10169910</v>
      </c>
      <c r="F533" s="255">
        <v>24285845</v>
      </c>
      <c r="G533" s="255">
        <v>2704005</v>
      </c>
      <c r="H533" s="120" t="str">
        <f>IF(G533="","",VLOOKUP(G533,ARANCEL!$B$5:$D$121,2,FALSE))</f>
        <v>PROVISORIO</v>
      </c>
      <c r="I533" s="121" t="s">
        <v>836</v>
      </c>
      <c r="J533" s="119">
        <v>1</v>
      </c>
      <c r="K533" s="122">
        <f>IF(G533="","",VLOOKUP(G533,ARANCEL!$B$5:$D$121,3,FALSE)*J533)</f>
        <v>3250</v>
      </c>
      <c r="L533" s="1229" t="s">
        <v>8279</v>
      </c>
      <c r="M533" s="1229">
        <v>4500257463</v>
      </c>
      <c r="N533" s="1229" t="s">
        <v>8277</v>
      </c>
    </row>
    <row r="534" spans="1:14" s="407" customFormat="1" x14ac:dyDescent="0.25">
      <c r="A534" s="255" t="s">
        <v>305</v>
      </c>
      <c r="B534" s="256">
        <v>41709</v>
      </c>
      <c r="C534" s="257" t="s">
        <v>2414</v>
      </c>
      <c r="D534" s="255" t="s">
        <v>98</v>
      </c>
      <c r="E534" s="258">
        <v>10169910</v>
      </c>
      <c r="F534" s="255">
        <v>24285845</v>
      </c>
      <c r="G534" s="255">
        <v>2704002</v>
      </c>
      <c r="H534" s="120" t="str">
        <f>IF(G534="","",VLOOKUP(G534,ARANCEL!$B$5:$D$121,2,FALSE))</f>
        <v xml:space="preserve">CORONA PERIFERICA </v>
      </c>
      <c r="I534" s="121" t="s">
        <v>836</v>
      </c>
      <c r="J534" s="119">
        <v>1</v>
      </c>
      <c r="K534" s="122">
        <f>IF(G534="","",VLOOKUP(G534,ARANCEL!$B$5:$D$121,3,FALSE)*J534)</f>
        <v>25865</v>
      </c>
      <c r="L534" s="1229" t="s">
        <v>8279</v>
      </c>
      <c r="M534" s="1229">
        <v>4500257463</v>
      </c>
      <c r="N534" s="1229" t="s">
        <v>8277</v>
      </c>
    </row>
    <row r="535" spans="1:14" s="407" customFormat="1" x14ac:dyDescent="0.25">
      <c r="A535" s="255" t="s">
        <v>305</v>
      </c>
      <c r="B535" s="256">
        <v>41821</v>
      </c>
      <c r="C535" s="257" t="s">
        <v>5380</v>
      </c>
      <c r="D535" s="255" t="s">
        <v>71</v>
      </c>
      <c r="E535" s="258">
        <v>10216929</v>
      </c>
      <c r="F535" s="255">
        <v>25529504</v>
      </c>
      <c r="G535" s="255">
        <v>2705003</v>
      </c>
      <c r="H535" s="120" t="str">
        <f>IF(G535="","",VLOOKUP(G535,ARANCEL!$B$5:$D$121,2,FALSE))</f>
        <v>INCRUSTACION ESTETICA (ART-GLASS O CERAMICA)</v>
      </c>
      <c r="I535" s="121" t="s">
        <v>618</v>
      </c>
      <c r="J535" s="119">
        <v>1</v>
      </c>
      <c r="K535" s="122">
        <f>IF(G535="","",VLOOKUP(G535,ARANCEL!$B$5:$D$121,3,FALSE)*J535)</f>
        <v>15676</v>
      </c>
      <c r="L535" s="1229" t="s">
        <v>5742</v>
      </c>
      <c r="M535" s="1229">
        <v>4500241295</v>
      </c>
      <c r="N535" s="1229" t="s">
        <v>5768</v>
      </c>
    </row>
    <row r="536" spans="1:14" s="378" customFormat="1" x14ac:dyDescent="0.25">
      <c r="A536" s="119" t="s">
        <v>305</v>
      </c>
      <c r="B536" s="164">
        <v>41814</v>
      </c>
      <c r="C536" s="118" t="s">
        <v>4822</v>
      </c>
      <c r="D536" s="119" t="s">
        <v>98</v>
      </c>
      <c r="E536" s="162">
        <v>10203043</v>
      </c>
      <c r="F536" s="119">
        <v>24275789</v>
      </c>
      <c r="G536" s="119">
        <v>2704005</v>
      </c>
      <c r="H536" s="120" t="str">
        <f>IF(G536="","",VLOOKUP(G536,ARANCEL!$B$5:$D$121,2,FALSE))</f>
        <v>PROVISORIO</v>
      </c>
      <c r="I536" s="121" t="s">
        <v>618</v>
      </c>
      <c r="J536" s="119">
        <v>1</v>
      </c>
      <c r="K536" s="122">
        <f>IF(G536="","",VLOOKUP(G536,ARANCEL!$B$5:$D$121,3,FALSE)*J536)</f>
        <v>3250</v>
      </c>
      <c r="L536" s="1229" t="s">
        <v>6017</v>
      </c>
      <c r="M536" s="1229">
        <v>4500243565</v>
      </c>
      <c r="N536" s="1229">
        <v>9787</v>
      </c>
    </row>
    <row r="537" spans="1:14" s="411" customFormat="1" x14ac:dyDescent="0.25">
      <c r="A537" s="119" t="s">
        <v>305</v>
      </c>
      <c r="B537" s="164">
        <v>41814</v>
      </c>
      <c r="C537" s="118" t="s">
        <v>4822</v>
      </c>
      <c r="D537" s="119" t="s">
        <v>98</v>
      </c>
      <c r="E537" s="162">
        <v>10203043</v>
      </c>
      <c r="F537" s="119">
        <v>24275789</v>
      </c>
      <c r="G537" s="255">
        <v>2704002</v>
      </c>
      <c r="H537" s="120" t="str">
        <f>IF(G537="","",VLOOKUP(G537,ARANCEL!$B$5:$D$121,2,FALSE))</f>
        <v xml:space="preserve">CORONA PERIFERICA </v>
      </c>
      <c r="I537" s="121" t="s">
        <v>618</v>
      </c>
      <c r="J537" s="119">
        <v>1</v>
      </c>
      <c r="K537" s="122">
        <f>IF(G537="","",VLOOKUP(G537,ARANCEL!$B$5:$D$121,3,FALSE)*J537)</f>
        <v>25865</v>
      </c>
      <c r="L537" s="1229" t="s">
        <v>6017</v>
      </c>
      <c r="M537" s="1229">
        <v>4500243565</v>
      </c>
      <c r="N537" s="1229">
        <v>9787</v>
      </c>
    </row>
    <row r="538" spans="1:14" s="411" customFormat="1" x14ac:dyDescent="0.25">
      <c r="A538" s="119" t="s">
        <v>305</v>
      </c>
      <c r="B538" s="164">
        <v>41645</v>
      </c>
      <c r="C538" s="118" t="s">
        <v>2466</v>
      </c>
      <c r="D538" s="119" t="s">
        <v>99</v>
      </c>
      <c r="E538" s="162">
        <v>10166366</v>
      </c>
      <c r="F538" s="119">
        <v>24311461</v>
      </c>
      <c r="G538" s="119">
        <v>2704007</v>
      </c>
      <c r="H538" s="120" t="str">
        <f>IF(G538="","",VLOOKUP(G538,ARANCEL!$B$5:$D$121,2,FALSE))</f>
        <v>PILAR, INSERCION O PUNTO DE APOYO PERIFERICO</v>
      </c>
      <c r="I538" s="121" t="s">
        <v>775</v>
      </c>
      <c r="J538" s="119">
        <v>2</v>
      </c>
      <c r="K538" s="122">
        <f>IF(G538="","",VLOOKUP(G538,ARANCEL!$B$5:$D$121,3,FALSE)*J538)</f>
        <v>51730</v>
      </c>
      <c r="L538" s="1229" t="s">
        <v>2842</v>
      </c>
      <c r="M538" s="1229">
        <v>4500216206</v>
      </c>
      <c r="N538" s="1229">
        <v>8391</v>
      </c>
    </row>
    <row r="539" spans="1:14" s="411" customFormat="1" x14ac:dyDescent="0.25">
      <c r="A539" s="119" t="s">
        <v>305</v>
      </c>
      <c r="B539" s="164">
        <v>41645</v>
      </c>
      <c r="C539" s="118" t="s">
        <v>2466</v>
      </c>
      <c r="D539" s="119" t="s">
        <v>99</v>
      </c>
      <c r="E539" s="162">
        <v>10166366</v>
      </c>
      <c r="F539" s="119">
        <v>24311461</v>
      </c>
      <c r="G539" s="119">
        <v>2704012</v>
      </c>
      <c r="H539" s="120" t="str">
        <f>IF(G539="","",VLOOKUP(G539,ARANCEL!$B$5:$D$121,2,FALSE))</f>
        <v xml:space="preserve">INTERMEDIARIO O PONTICO </v>
      </c>
      <c r="I539" s="121" t="s">
        <v>308</v>
      </c>
      <c r="J539" s="119">
        <v>1</v>
      </c>
      <c r="K539" s="122">
        <f>IF(G539="","",VLOOKUP(G539,ARANCEL!$B$5:$D$121,3,FALSE)*J539)</f>
        <v>25122</v>
      </c>
      <c r="L539" s="1229" t="s">
        <v>2842</v>
      </c>
      <c r="M539" s="1229">
        <v>4500216206</v>
      </c>
      <c r="N539" s="1229">
        <v>8391</v>
      </c>
    </row>
    <row r="540" spans="1:14" s="411" customFormat="1" x14ac:dyDescent="0.25">
      <c r="A540" s="255" t="s">
        <v>305</v>
      </c>
      <c r="B540" s="256">
        <v>41808</v>
      </c>
      <c r="C540" s="257" t="s">
        <v>5198</v>
      </c>
      <c r="D540" s="255" t="s">
        <v>1174</v>
      </c>
      <c r="E540" s="258">
        <v>10212288</v>
      </c>
      <c r="F540" s="255">
        <v>26741135</v>
      </c>
      <c r="G540" s="255">
        <v>2705003</v>
      </c>
      <c r="H540" s="120" t="str">
        <f>IF(G540="","",VLOOKUP(G540,ARANCEL!$B$5:$D$121,2,FALSE))</f>
        <v>INCRUSTACION ESTETICA (ART-GLASS O CERAMICA)</v>
      </c>
      <c r="I540" s="121" t="s">
        <v>317</v>
      </c>
      <c r="J540" s="119">
        <v>1</v>
      </c>
      <c r="K540" s="122">
        <f>IF(G540="","",VLOOKUP(G540,ARANCEL!$B$5:$D$121,3,FALSE)*J540)</f>
        <v>15676</v>
      </c>
      <c r="L540" s="1229" t="s">
        <v>5742</v>
      </c>
      <c r="M540" s="1229">
        <v>4500239379</v>
      </c>
      <c r="N540" s="1229" t="s">
        <v>5751</v>
      </c>
    </row>
    <row r="541" spans="1:14" s="411" customFormat="1" x14ac:dyDescent="0.25">
      <c r="A541" s="255" t="s">
        <v>305</v>
      </c>
      <c r="B541" s="256">
        <v>41745</v>
      </c>
      <c r="C541" s="257" t="s">
        <v>4013</v>
      </c>
      <c r="D541" s="255" t="s">
        <v>102</v>
      </c>
      <c r="E541" s="258">
        <v>10188777</v>
      </c>
      <c r="F541" s="255">
        <v>24706295</v>
      </c>
      <c r="G541" s="255">
        <v>2705003</v>
      </c>
      <c r="H541" s="120" t="str">
        <f>IF(G541="","",VLOOKUP(G541,ARANCEL!$B$5:$D$121,2,FALSE))</f>
        <v>INCRUSTACION ESTETICA (ART-GLASS O CERAMICA)</v>
      </c>
      <c r="I541" s="121" t="s">
        <v>326</v>
      </c>
      <c r="J541" s="119">
        <v>1</v>
      </c>
      <c r="K541" s="122">
        <f>IF(G541="","",VLOOKUP(G541,ARANCEL!$B$5:$D$121,3,FALSE)*J541)</f>
        <v>15676</v>
      </c>
      <c r="L541" s="1229" t="s">
        <v>4612</v>
      </c>
      <c r="M541" s="1229">
        <v>4500230033</v>
      </c>
      <c r="N541" s="1229">
        <v>9218</v>
      </c>
    </row>
    <row r="542" spans="1:14" s="411" customFormat="1" x14ac:dyDescent="0.25">
      <c r="A542" s="255" t="s">
        <v>305</v>
      </c>
      <c r="B542" s="256">
        <v>41946</v>
      </c>
      <c r="C542" s="257" t="s">
        <v>2465</v>
      </c>
      <c r="D542" s="255" t="s">
        <v>99</v>
      </c>
      <c r="E542" s="258">
        <v>10274826</v>
      </c>
      <c r="F542" s="255">
        <v>29223415</v>
      </c>
      <c r="G542" s="255">
        <v>2704005</v>
      </c>
      <c r="H542" s="120" t="str">
        <f>IF(G542="","",VLOOKUP(G542,ARANCEL!$B$5:$D$121,2,FALSE))</f>
        <v>PROVISORIO</v>
      </c>
      <c r="I542" s="121" t="s">
        <v>321</v>
      </c>
      <c r="J542" s="119">
        <v>1</v>
      </c>
      <c r="K542" s="122">
        <f>IF(G542="","",VLOOKUP(G542,ARANCEL!$B$5:$D$121,3,FALSE)*J542)</f>
        <v>3250</v>
      </c>
      <c r="L542" s="1229" t="s">
        <v>8279</v>
      </c>
      <c r="M542" s="1229">
        <v>4500259723</v>
      </c>
      <c r="N542" s="1229" t="s">
        <v>8265</v>
      </c>
    </row>
    <row r="543" spans="1:14" s="407" customFormat="1" x14ac:dyDescent="0.25">
      <c r="A543" s="255" t="s">
        <v>313</v>
      </c>
      <c r="B543" s="256">
        <v>41946</v>
      </c>
      <c r="C543" s="257" t="s">
        <v>2465</v>
      </c>
      <c r="D543" s="255" t="s">
        <v>99</v>
      </c>
      <c r="E543" s="258">
        <v>10274826</v>
      </c>
      <c r="F543" s="255">
        <v>29223415</v>
      </c>
      <c r="G543" s="255">
        <v>2704003</v>
      </c>
      <c r="H543" s="120" t="str">
        <f>IF(G543="","",VLOOKUP(G543,ARANCEL!$B$5:$D$121,2,FALSE))</f>
        <v xml:space="preserve">CORONA PERIFERICA CON PERNO MUÑON COLADO </v>
      </c>
      <c r="I543" s="121"/>
      <c r="J543" s="119">
        <v>1</v>
      </c>
      <c r="K543" s="122">
        <f>IF(G543="","",VLOOKUP(G543,ARANCEL!$B$5:$D$121,3,FALSE)*J543)</f>
        <v>32612</v>
      </c>
      <c r="L543" s="1229" t="s">
        <v>8279</v>
      </c>
      <c r="M543" s="1229">
        <v>4500259723</v>
      </c>
      <c r="N543" s="1229" t="s">
        <v>8265</v>
      </c>
    </row>
    <row r="544" spans="1:14" s="411" customFormat="1" x14ac:dyDescent="0.25">
      <c r="A544" s="255" t="s">
        <v>305</v>
      </c>
      <c r="B544" s="256">
        <v>42040</v>
      </c>
      <c r="C544" s="257" t="s">
        <v>1328</v>
      </c>
      <c r="D544" s="255" t="s">
        <v>98</v>
      </c>
      <c r="E544" s="258">
        <v>10133274</v>
      </c>
      <c r="F544" s="255">
        <v>19331476</v>
      </c>
      <c r="G544" s="255">
        <v>2704003</v>
      </c>
      <c r="H544" s="120" t="str">
        <f>IF(G544="","",VLOOKUP(G544,ARANCEL!$B$5:$D$121,2,FALSE))</f>
        <v xml:space="preserve">CORONA PERIFERICA CON PERNO MUÑON COLADO </v>
      </c>
      <c r="I544" s="121" t="s">
        <v>311</v>
      </c>
      <c r="J544" s="119">
        <v>1</v>
      </c>
      <c r="K544" s="122">
        <f>IF(G544="","",VLOOKUP(G544,ARANCEL!$B$5:$D$121,3,FALSE)*J544)</f>
        <v>32612</v>
      </c>
      <c r="L544" s="1235" t="str">
        <f>IF(E544="","","IMPAGO")</f>
        <v>IMPAGO</v>
      </c>
      <c r="M544" s="1235" t="str">
        <f>IF(L544="IMPAGO","SIN O.C.","")</f>
        <v>SIN O.C.</v>
      </c>
      <c r="N544" s="1235" t="str">
        <f>IF(L544="IMPAGO","SIN FACT.","")</f>
        <v>SIN FACT.</v>
      </c>
    </row>
    <row r="545" spans="1:14" s="411" customFormat="1" x14ac:dyDescent="0.25">
      <c r="A545" s="255" t="s">
        <v>305</v>
      </c>
      <c r="B545" s="256">
        <v>41935</v>
      </c>
      <c r="C545" s="257" t="s">
        <v>7916</v>
      </c>
      <c r="D545" s="255" t="s">
        <v>2441</v>
      </c>
      <c r="E545" s="258">
        <v>10268523</v>
      </c>
      <c r="F545" s="255">
        <v>29170597</v>
      </c>
      <c r="G545" s="255">
        <v>2704005</v>
      </c>
      <c r="H545" s="120" t="str">
        <f>IF(G545="","",VLOOKUP(G545,ARANCEL!$B$5:$D$121,2,FALSE))</f>
        <v>PROVISORIO</v>
      </c>
      <c r="I545" s="121" t="s">
        <v>335</v>
      </c>
      <c r="J545" s="119">
        <v>1</v>
      </c>
      <c r="K545" s="122">
        <f>IF(G545="","",VLOOKUP(G545,ARANCEL!$B$5:$D$121,3,FALSE)*J545)</f>
        <v>3250</v>
      </c>
      <c r="L545" s="1229" t="s">
        <v>8279</v>
      </c>
      <c r="M545" s="1229">
        <v>4500259723</v>
      </c>
      <c r="N545" s="1229" t="s">
        <v>8265</v>
      </c>
    </row>
    <row r="546" spans="1:14" s="411" customFormat="1" x14ac:dyDescent="0.25">
      <c r="A546" s="255" t="s">
        <v>305</v>
      </c>
      <c r="B546" s="256">
        <v>41935</v>
      </c>
      <c r="C546" s="257" t="s">
        <v>7916</v>
      </c>
      <c r="D546" s="255" t="s">
        <v>2441</v>
      </c>
      <c r="E546" s="258">
        <v>10268523</v>
      </c>
      <c r="F546" s="255">
        <v>29170597</v>
      </c>
      <c r="G546" s="255">
        <v>2704003</v>
      </c>
      <c r="H546" s="120" t="str">
        <f>IF(G546="","",VLOOKUP(G546,ARANCEL!$B$5:$D$121,2,FALSE))</f>
        <v xml:space="preserve">CORONA PERIFERICA CON PERNO MUÑON COLADO </v>
      </c>
      <c r="I546" s="121" t="s">
        <v>335</v>
      </c>
      <c r="J546" s="119">
        <v>1</v>
      </c>
      <c r="K546" s="122">
        <f>IF(G546="","",VLOOKUP(G546,ARANCEL!$B$5:$D$121,3,FALSE)*J546)</f>
        <v>32612</v>
      </c>
      <c r="L546" s="1229" t="s">
        <v>8279</v>
      </c>
      <c r="M546" s="1229">
        <v>4500259723</v>
      </c>
      <c r="N546" s="1229" t="s">
        <v>8265</v>
      </c>
    </row>
    <row r="547" spans="1:14" s="411" customFormat="1" x14ac:dyDescent="0.25">
      <c r="A547" s="339" t="s">
        <v>313</v>
      </c>
      <c r="B547" s="256">
        <v>41806</v>
      </c>
      <c r="C547" s="257" t="s">
        <v>5744</v>
      </c>
      <c r="D547" s="255"/>
      <c r="E547" s="566">
        <v>10210667</v>
      </c>
      <c r="F547" s="255">
        <v>26326578</v>
      </c>
      <c r="G547" s="255">
        <v>2708001</v>
      </c>
      <c r="H547" s="120" t="str">
        <f>IF(G547="","",VLOOKUP(G547,ARANCEL!$B$5:$D$121,2,FALSE))</f>
        <v xml:space="preserve">PLACA DE ORTODONCIA SIN TORNILLO </v>
      </c>
      <c r="I547" s="121"/>
      <c r="J547" s="119">
        <v>2</v>
      </c>
      <c r="K547" s="122">
        <f>IF(G547="","",VLOOKUP(G547,ARANCEL!$B$5:$D$121,3,FALSE)*J547)</f>
        <v>35994</v>
      </c>
      <c r="L547" s="1229" t="s">
        <v>5742</v>
      </c>
      <c r="M547" s="1229">
        <v>4500239379</v>
      </c>
      <c r="N547" s="1229" t="s">
        <v>5751</v>
      </c>
    </row>
    <row r="548" spans="1:14" s="415" customFormat="1" x14ac:dyDescent="0.25">
      <c r="A548" s="255" t="s">
        <v>305</v>
      </c>
      <c r="B548" s="256">
        <v>41654</v>
      </c>
      <c r="C548" s="257" t="s">
        <v>2463</v>
      </c>
      <c r="D548" s="255" t="s">
        <v>102</v>
      </c>
      <c r="E548" s="258">
        <v>10169199</v>
      </c>
      <c r="F548" s="255">
        <v>24251274</v>
      </c>
      <c r="G548" s="255">
        <v>2705003</v>
      </c>
      <c r="H548" s="120" t="str">
        <f>IF(G548="","",VLOOKUP(G548,ARANCEL!$B$5:$D$121,2,FALSE))</f>
        <v>INCRUSTACION ESTETICA (ART-GLASS O CERAMICA)</v>
      </c>
      <c r="I548" s="121" t="s">
        <v>326</v>
      </c>
      <c r="J548" s="119">
        <v>1</v>
      </c>
      <c r="K548" s="122">
        <f>IF(G548="","",VLOOKUP(G548,ARANCEL!$B$5:$D$121,3,FALSE)*J548)</f>
        <v>15676</v>
      </c>
      <c r="L548" s="1229" t="s">
        <v>2842</v>
      </c>
      <c r="M548" s="1229">
        <v>4500216210</v>
      </c>
      <c r="N548" s="1229">
        <v>8392</v>
      </c>
    </row>
    <row r="549" spans="1:14" s="415" customFormat="1" x14ac:dyDescent="0.25">
      <c r="A549" s="255" t="s">
        <v>305</v>
      </c>
      <c r="B549" s="256">
        <v>42023</v>
      </c>
      <c r="C549" s="257" t="s">
        <v>9667</v>
      </c>
      <c r="D549" s="255" t="s">
        <v>1174</v>
      </c>
      <c r="E549" s="258">
        <v>10311766</v>
      </c>
      <c r="F549" s="255">
        <v>29025835</v>
      </c>
      <c r="G549" s="255">
        <v>2704005</v>
      </c>
      <c r="H549" s="120" t="str">
        <f>IF(G549="","",VLOOKUP(G549,ARANCEL!$B$5:$D$121,2,FALSE))</f>
        <v>PROVISORIO</v>
      </c>
      <c r="I549" s="121" t="s">
        <v>1267</v>
      </c>
      <c r="J549" s="169">
        <v>2</v>
      </c>
      <c r="K549" s="122">
        <f>IF(G549="","",VLOOKUP(G549,ARANCEL!$B$5:$D$121,3,FALSE)*J549)</f>
        <v>6500</v>
      </c>
      <c r="L549" s="1235" t="str">
        <f>IF(E549="","","IMPAGO")</f>
        <v>IMPAGO</v>
      </c>
      <c r="M549" s="1235" t="str">
        <f>IF(L549="IMPAGO","SIN O.C.","")</f>
        <v>SIN O.C.</v>
      </c>
      <c r="N549" s="1235" t="str">
        <f>IF(L549="IMPAGO","SIN FACT.","")</f>
        <v>SIN FACT.</v>
      </c>
    </row>
    <row r="550" spans="1:14" s="415" customFormat="1" x14ac:dyDescent="0.25">
      <c r="A550" s="255" t="s">
        <v>606</v>
      </c>
      <c r="B550" s="256">
        <v>42023</v>
      </c>
      <c r="C550" s="257" t="s">
        <v>9667</v>
      </c>
      <c r="D550" s="255" t="s">
        <v>1174</v>
      </c>
      <c r="E550" s="258">
        <v>10311766</v>
      </c>
      <c r="F550" s="255">
        <v>29025835</v>
      </c>
      <c r="G550" s="255">
        <v>2704003</v>
      </c>
      <c r="H550" s="120" t="str">
        <f>IF(G550="","",VLOOKUP(G550,ARANCEL!$B$5:$D$121,2,FALSE))</f>
        <v xml:space="preserve">CORONA PERIFERICA CON PERNO MUÑON COLADO </v>
      </c>
      <c r="I550" s="121" t="s">
        <v>3506</v>
      </c>
      <c r="J550" s="169">
        <v>2</v>
      </c>
      <c r="K550" s="122">
        <f>IF(G550="","",VLOOKUP(G550,ARANCEL!$B$5:$D$121,3,FALSE)*J550)</f>
        <v>65224</v>
      </c>
      <c r="L550" s="1235" t="str">
        <f>IF(E550="","","IMPAGO")</f>
        <v>IMPAGO</v>
      </c>
      <c r="M550" s="1235" t="str">
        <f>IF(L550="IMPAGO","SIN O.C.","")</f>
        <v>SIN O.C.</v>
      </c>
      <c r="N550" s="1235" t="str">
        <f>IF(L550="IMPAGO","SIN FACT.","")</f>
        <v>SIN FACT.</v>
      </c>
    </row>
    <row r="551" spans="1:14" s="415" customFormat="1" x14ac:dyDescent="0.25">
      <c r="A551" s="255" t="s">
        <v>313</v>
      </c>
      <c r="B551" s="256">
        <v>41779</v>
      </c>
      <c r="C551" s="257" t="s">
        <v>4584</v>
      </c>
      <c r="D551" s="255" t="s">
        <v>99</v>
      </c>
      <c r="E551" s="258">
        <v>10198725</v>
      </c>
      <c r="F551" s="255">
        <v>26136759</v>
      </c>
      <c r="G551" s="255">
        <v>2704005</v>
      </c>
      <c r="H551" s="120" t="str">
        <f>IF(G551="","",VLOOKUP(G551,ARANCEL!$B$5:$D$121,2,FALSE))</f>
        <v>PROVISORIO</v>
      </c>
      <c r="I551" s="121"/>
      <c r="J551" s="119">
        <v>1</v>
      </c>
      <c r="K551" s="122">
        <f>IF(G551="","",VLOOKUP(G551,ARANCEL!$B$5:$D$121,3,FALSE)*J551)</f>
        <v>3250</v>
      </c>
      <c r="L551" s="1229" t="s">
        <v>5292</v>
      </c>
      <c r="M551" s="1229">
        <v>4500235453</v>
      </c>
      <c r="N551" s="1229">
        <v>9395</v>
      </c>
    </row>
    <row r="552" spans="1:14" s="407" customFormat="1" x14ac:dyDescent="0.25">
      <c r="A552" s="255" t="s">
        <v>305</v>
      </c>
      <c r="B552" s="256">
        <v>41779</v>
      </c>
      <c r="C552" s="257" t="s">
        <v>4584</v>
      </c>
      <c r="D552" s="255" t="s">
        <v>99</v>
      </c>
      <c r="E552" s="258">
        <v>10198725</v>
      </c>
      <c r="F552" s="255">
        <v>26136759</v>
      </c>
      <c r="G552" s="255">
        <v>2704020</v>
      </c>
      <c r="H552" s="120" t="str">
        <f>IF(G552="","",VLOOKUP(G552,ARANCEL!$B$5:$D$121,2,FALSE))</f>
        <v xml:space="preserve">PERNO MUÑON DE FIBRA CEROMEROS </v>
      </c>
      <c r="I552" s="121" t="s">
        <v>325</v>
      </c>
      <c r="J552" s="119">
        <v>1</v>
      </c>
      <c r="K552" s="122">
        <f>IF(G552="","",VLOOKUP(G552,ARANCEL!$B$5:$D$121,3,FALSE)*J552)</f>
        <v>18892</v>
      </c>
      <c r="L552" s="1229" t="s">
        <v>5292</v>
      </c>
      <c r="M552" s="1229">
        <v>4500235453</v>
      </c>
      <c r="N552" s="1229">
        <v>9395</v>
      </c>
    </row>
    <row r="553" spans="1:14" s="417" customFormat="1" x14ac:dyDescent="0.25">
      <c r="A553" s="255" t="s">
        <v>606</v>
      </c>
      <c r="B553" s="256">
        <v>41779</v>
      </c>
      <c r="C553" s="257" t="s">
        <v>4584</v>
      </c>
      <c r="D553" s="255" t="s">
        <v>99</v>
      </c>
      <c r="E553" s="258">
        <v>10198725</v>
      </c>
      <c r="F553" s="255">
        <v>26136759</v>
      </c>
      <c r="G553" s="255">
        <v>2704015</v>
      </c>
      <c r="H553" s="120" t="str">
        <f>IF(G553="","",VLOOKUP(G553,ARANCEL!$B$5:$D$121,2,FALSE))</f>
        <v xml:space="preserve">CORONA IN CERAM </v>
      </c>
      <c r="I553" s="121" t="s">
        <v>325</v>
      </c>
      <c r="J553" s="119">
        <v>1</v>
      </c>
      <c r="K553" s="122">
        <f>IF(G553="","",VLOOKUP(G553,ARANCEL!$B$5:$D$121,3,FALSE)*J553)</f>
        <v>42733</v>
      </c>
      <c r="L553" s="1229" t="s">
        <v>5292</v>
      </c>
      <c r="M553" s="1229">
        <v>4500235453</v>
      </c>
      <c r="N553" s="1229">
        <v>9395</v>
      </c>
    </row>
    <row r="554" spans="1:14" s="417" customFormat="1" x14ac:dyDescent="0.25">
      <c r="A554" s="255" t="s">
        <v>305</v>
      </c>
      <c r="B554" s="256">
        <v>41648</v>
      </c>
      <c r="C554" s="257" t="s">
        <v>2462</v>
      </c>
      <c r="D554" s="255" t="s">
        <v>2441</v>
      </c>
      <c r="E554" s="258">
        <v>10168697</v>
      </c>
      <c r="F554" s="255">
        <v>22992741</v>
      </c>
      <c r="G554" s="255">
        <v>2705003</v>
      </c>
      <c r="H554" s="120" t="str">
        <f>IF(G554="","",VLOOKUP(G554,ARANCEL!$B$5:$D$121,2,FALSE))</f>
        <v>INCRUSTACION ESTETICA (ART-GLASS O CERAMICA)</v>
      </c>
      <c r="I554" s="121" t="s">
        <v>318</v>
      </c>
      <c r="J554" s="119">
        <v>1</v>
      </c>
      <c r="K554" s="122">
        <f>IF(G554="","",VLOOKUP(G554,ARANCEL!$B$5:$D$121,3,FALSE)*J554)</f>
        <v>15676</v>
      </c>
      <c r="L554" s="1229" t="s">
        <v>2842</v>
      </c>
      <c r="M554" s="1229">
        <v>4500216206</v>
      </c>
      <c r="N554" s="1229">
        <v>8391</v>
      </c>
    </row>
    <row r="555" spans="1:14" s="417" customFormat="1" x14ac:dyDescent="0.25">
      <c r="A555" s="255" t="s">
        <v>305</v>
      </c>
      <c r="B555" s="256">
        <v>41568</v>
      </c>
      <c r="C555" s="257" t="s">
        <v>2461</v>
      </c>
      <c r="D555" s="255" t="s">
        <v>1174</v>
      </c>
      <c r="E555" s="258">
        <v>10162123</v>
      </c>
      <c r="F555" s="255">
        <v>23084063</v>
      </c>
      <c r="G555" s="255">
        <v>2704005</v>
      </c>
      <c r="H555" s="120" t="str">
        <f>IF(G555="","",VLOOKUP(G555,ARANCEL!$B$5:$D$121,2,FALSE))</f>
        <v>PROVISORIO</v>
      </c>
      <c r="I555" s="121" t="s">
        <v>323</v>
      </c>
      <c r="J555" s="119">
        <v>1</v>
      </c>
      <c r="K555" s="122">
        <f>IF(G555="","",VLOOKUP(G555,ARANCEL!$B$5:$D$121,3,FALSE)*J555)</f>
        <v>3250</v>
      </c>
      <c r="L555" s="1235" t="str">
        <f t="shared" ref="L555:L560" si="0">IF(E555="","","IMPAGO")</f>
        <v>IMPAGO</v>
      </c>
      <c r="M555" s="1235" t="str">
        <f t="shared" ref="M555:M560" si="1">IF(L555="IMPAGO","SIN O.C.","")</f>
        <v>SIN O.C.</v>
      </c>
      <c r="N555" s="1235" t="str">
        <f t="shared" ref="N555:N560" si="2">IF(L555="IMPAGO","SIN FACT.","")</f>
        <v>SIN FACT.</v>
      </c>
    </row>
    <row r="556" spans="1:14" s="418" customFormat="1" x14ac:dyDescent="0.25">
      <c r="A556" s="255" t="s">
        <v>305</v>
      </c>
      <c r="B556" s="256">
        <v>41577</v>
      </c>
      <c r="C556" s="257" t="s">
        <v>2461</v>
      </c>
      <c r="D556" s="255" t="s">
        <v>1174</v>
      </c>
      <c r="E556" s="258">
        <v>10162123</v>
      </c>
      <c r="F556" s="255">
        <v>23084063</v>
      </c>
      <c r="G556" s="255">
        <v>2704003</v>
      </c>
      <c r="H556" s="120" t="str">
        <f>IF(G556="","",VLOOKUP(G556,ARANCEL!$B$5:$D$121,2,FALSE))</f>
        <v xml:space="preserve">CORONA PERIFERICA CON PERNO MUÑON COLADO </v>
      </c>
      <c r="I556" s="121" t="s">
        <v>323</v>
      </c>
      <c r="J556" s="119">
        <v>1</v>
      </c>
      <c r="K556" s="122">
        <f>IF(G556="","",VLOOKUP(G556,ARANCEL!$B$5:$D$121,3,FALSE)*J556)</f>
        <v>32612</v>
      </c>
      <c r="L556" s="1235" t="str">
        <f t="shared" si="0"/>
        <v>IMPAGO</v>
      </c>
      <c r="M556" s="1235" t="str">
        <f t="shared" si="1"/>
        <v>SIN O.C.</v>
      </c>
      <c r="N556" s="1235" t="str">
        <f t="shared" si="2"/>
        <v>SIN FACT.</v>
      </c>
    </row>
    <row r="557" spans="1:14" s="418" customFormat="1" x14ac:dyDescent="0.25">
      <c r="A557" s="255" t="s">
        <v>305</v>
      </c>
      <c r="B557" s="256">
        <v>41963</v>
      </c>
      <c r="C557" s="118" t="s">
        <v>9365</v>
      </c>
      <c r="D557" s="119" t="s">
        <v>99</v>
      </c>
      <c r="E557" s="162">
        <v>10282530</v>
      </c>
      <c r="F557" s="119">
        <v>29659712</v>
      </c>
      <c r="G557" s="255">
        <v>2704013</v>
      </c>
      <c r="H557" s="120" t="str">
        <f>IF(G557="","",VLOOKUP(G557,ARANCEL!$B$5:$D$121,2,FALSE))</f>
        <v>PROVISORIO (POR PIEZA)</v>
      </c>
      <c r="I557" s="121" t="s">
        <v>8495</v>
      </c>
      <c r="J557" s="169">
        <v>3</v>
      </c>
      <c r="K557" s="122">
        <f>IF(G557="","",VLOOKUP(G557,ARANCEL!$B$5:$D$121,3,FALSE)*J557)</f>
        <v>9750</v>
      </c>
      <c r="L557" s="1235" t="str">
        <f t="shared" si="0"/>
        <v>IMPAGO</v>
      </c>
      <c r="M557" s="1235" t="str">
        <f t="shared" si="1"/>
        <v>SIN O.C.</v>
      </c>
      <c r="N557" s="1235" t="str">
        <f t="shared" si="2"/>
        <v>SIN FACT.</v>
      </c>
    </row>
    <row r="558" spans="1:14" s="418" customFormat="1" x14ac:dyDescent="0.25">
      <c r="A558" s="255" t="s">
        <v>313</v>
      </c>
      <c r="B558" s="256">
        <v>41963</v>
      </c>
      <c r="C558" s="118" t="s">
        <v>9365</v>
      </c>
      <c r="D558" s="119" t="s">
        <v>99</v>
      </c>
      <c r="E558" s="162">
        <v>10282530</v>
      </c>
      <c r="F558" s="119">
        <v>29659712</v>
      </c>
      <c r="G558" s="255">
        <v>2704008</v>
      </c>
      <c r="H558" s="120" t="str">
        <f>IF(G558="","",VLOOKUP(G558,ARANCEL!$B$5:$D$121,2,FALSE))</f>
        <v>PILAR, INSERCION O PUNTO DE APOYO CON PERNO MUÑON</v>
      </c>
      <c r="I558" s="121"/>
      <c r="J558" s="119">
        <v>2</v>
      </c>
      <c r="K558" s="122">
        <f>IF(G558="","",VLOOKUP(G558,ARANCEL!$B$5:$D$121,3,FALSE)*J558)</f>
        <v>65224</v>
      </c>
      <c r="L558" s="1235" t="str">
        <f t="shared" si="0"/>
        <v>IMPAGO</v>
      </c>
      <c r="M558" s="1235" t="str">
        <f t="shared" si="1"/>
        <v>SIN O.C.</v>
      </c>
      <c r="N558" s="1235" t="str">
        <f t="shared" si="2"/>
        <v>SIN FACT.</v>
      </c>
    </row>
    <row r="559" spans="1:14" x14ac:dyDescent="0.25">
      <c r="A559" s="119" t="s">
        <v>313</v>
      </c>
      <c r="B559" s="164">
        <v>41963</v>
      </c>
      <c r="C559" s="118" t="s">
        <v>9365</v>
      </c>
      <c r="D559" s="119" t="s">
        <v>99</v>
      </c>
      <c r="E559" s="162">
        <v>10282530</v>
      </c>
      <c r="F559" s="119">
        <v>29659712</v>
      </c>
      <c r="G559" s="119">
        <v>2704012</v>
      </c>
      <c r="H559" s="120" t="str">
        <f>IF(G559="","",VLOOKUP(G559,ARANCEL!$B$5:$D$121,2,FALSE))</f>
        <v xml:space="preserve">INTERMEDIARIO O PONTICO </v>
      </c>
      <c r="I559" s="121"/>
      <c r="J559" s="119">
        <v>1</v>
      </c>
      <c r="K559" s="122">
        <f>IF(G559="","",VLOOKUP(G559,ARANCEL!$B$5:$D$121,3,FALSE)*J559)</f>
        <v>25122</v>
      </c>
      <c r="L559" s="1235" t="str">
        <f t="shared" si="0"/>
        <v>IMPAGO</v>
      </c>
      <c r="M559" s="1235" t="str">
        <f t="shared" si="1"/>
        <v>SIN O.C.</v>
      </c>
      <c r="N559" s="1235" t="str">
        <f t="shared" si="2"/>
        <v>SIN FACT.</v>
      </c>
    </row>
    <row r="560" spans="1:14" x14ac:dyDescent="0.25">
      <c r="A560" s="119" t="s">
        <v>305</v>
      </c>
      <c r="B560" s="164">
        <v>42027</v>
      </c>
      <c r="C560" s="118" t="s">
        <v>9785</v>
      </c>
      <c r="D560" s="119" t="s">
        <v>101</v>
      </c>
      <c r="E560" s="162">
        <v>10312679</v>
      </c>
      <c r="F560" s="119">
        <v>29677472</v>
      </c>
      <c r="G560" s="119">
        <v>2705003</v>
      </c>
      <c r="H560" s="120" t="str">
        <f>IF(G560="","",VLOOKUP(G560,ARANCEL!$B$5:$D$121,2,FALSE))</f>
        <v>INCRUSTACION ESTETICA (ART-GLASS O CERAMICA)</v>
      </c>
      <c r="I560" s="121" t="s">
        <v>618</v>
      </c>
      <c r="J560" s="119">
        <v>1</v>
      </c>
      <c r="K560" s="122">
        <f>IF(G560="","",VLOOKUP(G560,ARANCEL!$B$5:$D$121,3,FALSE)*J560)</f>
        <v>15676</v>
      </c>
      <c r="L560" s="1235" t="str">
        <f t="shared" si="0"/>
        <v>IMPAGO</v>
      </c>
      <c r="M560" s="1235" t="str">
        <f t="shared" si="1"/>
        <v>SIN O.C.</v>
      </c>
      <c r="N560" s="1235" t="str">
        <f t="shared" si="2"/>
        <v>SIN FACT.</v>
      </c>
    </row>
    <row r="561" spans="1:14" x14ac:dyDescent="0.25">
      <c r="A561" s="119" t="s">
        <v>305</v>
      </c>
      <c r="B561" s="164">
        <v>41802</v>
      </c>
      <c r="C561" s="118" t="s">
        <v>5093</v>
      </c>
      <c r="D561" s="119" t="s">
        <v>2404</v>
      </c>
      <c r="E561" s="162">
        <v>10209890</v>
      </c>
      <c r="F561" s="119">
        <v>25752035</v>
      </c>
      <c r="G561" s="119">
        <v>2704003</v>
      </c>
      <c r="H561" s="120" t="str">
        <f>IF(G561="","",VLOOKUP(G561,ARANCEL!$B$5:$D$121,2,FALSE))</f>
        <v xml:space="preserve">CORONA PERIFERICA CON PERNO MUÑON COLADO </v>
      </c>
      <c r="I561" s="121" t="s">
        <v>318</v>
      </c>
      <c r="J561" s="119">
        <v>1</v>
      </c>
      <c r="K561" s="122">
        <f>IF(G561="","",VLOOKUP(G561,ARANCEL!$B$5:$D$121,3,FALSE)*J561)</f>
        <v>32612</v>
      </c>
      <c r="L561" s="1229" t="s">
        <v>5742</v>
      </c>
      <c r="M561" s="1229">
        <v>4500239379</v>
      </c>
      <c r="N561" s="1229" t="s">
        <v>5751</v>
      </c>
    </row>
    <row r="562" spans="1:14" s="418" customFormat="1" x14ac:dyDescent="0.25">
      <c r="A562" s="255" t="s">
        <v>305</v>
      </c>
      <c r="B562" s="256">
        <v>41796</v>
      </c>
      <c r="C562" s="257" t="s">
        <v>4942</v>
      </c>
      <c r="D562" s="255" t="s">
        <v>99</v>
      </c>
      <c r="E562" s="258">
        <v>10206116</v>
      </c>
      <c r="F562" s="255">
        <v>26541513</v>
      </c>
      <c r="G562" s="255">
        <v>2704005</v>
      </c>
      <c r="H562" s="120" t="str">
        <f>IF(G562="","",VLOOKUP(G562,ARANCEL!$B$5:$D$121,2,FALSE))</f>
        <v>PROVISORIO</v>
      </c>
      <c r="I562" s="121" t="s">
        <v>329</v>
      </c>
      <c r="J562" s="119">
        <v>1</v>
      </c>
      <c r="K562" s="122">
        <f>IF(G562="","",VLOOKUP(G562,ARANCEL!$B$5:$D$121,3,FALSE)*J562)</f>
        <v>3250</v>
      </c>
      <c r="L562" s="1229" t="s">
        <v>5742</v>
      </c>
      <c r="M562" s="1229">
        <v>4500239379</v>
      </c>
      <c r="N562" s="1229" t="s">
        <v>5751</v>
      </c>
    </row>
    <row r="563" spans="1:14" s="421" customFormat="1" x14ac:dyDescent="0.25">
      <c r="A563" s="255" t="s">
        <v>305</v>
      </c>
      <c r="B563" s="256">
        <v>41796</v>
      </c>
      <c r="C563" s="257" t="s">
        <v>4942</v>
      </c>
      <c r="D563" s="255" t="s">
        <v>99</v>
      </c>
      <c r="E563" s="258">
        <v>10206116</v>
      </c>
      <c r="F563" s="255">
        <v>26541513</v>
      </c>
      <c r="G563" s="255">
        <v>2704015</v>
      </c>
      <c r="H563" s="120" t="str">
        <f>IF(G563="","",VLOOKUP(G563,ARANCEL!$B$5:$D$121,2,FALSE))</f>
        <v xml:space="preserve">CORONA IN CERAM </v>
      </c>
      <c r="I563" s="121" t="s">
        <v>5138</v>
      </c>
      <c r="J563" s="119">
        <v>1</v>
      </c>
      <c r="K563" s="122">
        <f>IF(G563="","",VLOOKUP(G563,ARANCEL!$B$5:$D$121,3,FALSE)*J563)</f>
        <v>42733</v>
      </c>
      <c r="L563" s="1229" t="s">
        <v>5742</v>
      </c>
      <c r="M563" s="1229">
        <v>4500239379</v>
      </c>
      <c r="N563" s="1229" t="s">
        <v>5751</v>
      </c>
    </row>
    <row r="564" spans="1:14" s="421" customFormat="1" x14ac:dyDescent="0.25">
      <c r="A564" s="339" t="s">
        <v>305</v>
      </c>
      <c r="B564" s="1163">
        <v>41654.908090277779</v>
      </c>
      <c r="C564" s="1153" t="s">
        <v>2460</v>
      </c>
      <c r="D564" s="339" t="s">
        <v>98</v>
      </c>
      <c r="E564" s="571">
        <v>10121288</v>
      </c>
      <c r="F564" s="339">
        <v>15497226</v>
      </c>
      <c r="G564" s="339">
        <v>2704002</v>
      </c>
      <c r="H564" s="191" t="str">
        <f>IF(G564="","",VLOOKUP(G564,ARANCEL!$B$5:$D$121,2,FALSE))</f>
        <v xml:space="preserve">CORONA PERIFERICA </v>
      </c>
      <c r="I564" s="170" t="s">
        <v>311</v>
      </c>
      <c r="J564" s="169">
        <v>1</v>
      </c>
      <c r="K564" s="190">
        <f>IF(G564="","",VLOOKUP(G564,ARANCEL!$B$5:$D$121,3,FALSE)*J564)</f>
        <v>25865</v>
      </c>
      <c r="L564" s="1238" t="s">
        <v>597</v>
      </c>
      <c r="M564" s="1238">
        <v>4500211657</v>
      </c>
      <c r="N564" s="1238">
        <v>8182</v>
      </c>
    </row>
    <row r="565" spans="1:14" s="421" customFormat="1" x14ac:dyDescent="0.25">
      <c r="A565" s="255" t="s">
        <v>305</v>
      </c>
      <c r="B565" s="256">
        <v>41936</v>
      </c>
      <c r="C565" s="257" t="s">
        <v>2460</v>
      </c>
      <c r="D565" s="255" t="s">
        <v>98</v>
      </c>
      <c r="E565" s="258">
        <v>10269105</v>
      </c>
      <c r="F565" s="255">
        <v>27491607</v>
      </c>
      <c r="G565" s="255">
        <v>2704002</v>
      </c>
      <c r="H565" s="120" t="str">
        <f>IF(G565="","",VLOOKUP(G565,ARANCEL!$B$5:$D$121,2,FALSE))</f>
        <v xml:space="preserve">CORONA PERIFERICA </v>
      </c>
      <c r="I565" s="121" t="s">
        <v>758</v>
      </c>
      <c r="J565" s="119">
        <v>2</v>
      </c>
      <c r="K565" s="122">
        <f>IF(G565="","",VLOOKUP(G565,ARANCEL!$B$5:$D$121,3,FALSE)*J565)</f>
        <v>51730</v>
      </c>
      <c r="L565" s="1229" t="s">
        <v>8279</v>
      </c>
      <c r="M565" s="1229">
        <v>4500259723</v>
      </c>
      <c r="N565" s="1229" t="s">
        <v>8265</v>
      </c>
    </row>
    <row r="566" spans="1:14" s="418" customFormat="1" x14ac:dyDescent="0.25">
      <c r="A566" s="255" t="s">
        <v>305</v>
      </c>
      <c r="B566" s="256">
        <v>41936</v>
      </c>
      <c r="C566" s="257" t="s">
        <v>2460</v>
      </c>
      <c r="D566" s="255" t="s">
        <v>98</v>
      </c>
      <c r="E566" s="258">
        <v>10269105</v>
      </c>
      <c r="F566" s="255">
        <v>27491607</v>
      </c>
      <c r="G566" s="255">
        <v>2704012</v>
      </c>
      <c r="H566" s="120" t="str">
        <f>IF(G566="","",VLOOKUP(G566,ARANCEL!$B$5:$D$121,2,FALSE))</f>
        <v xml:space="preserve">INTERMEDIARIO O PONTICO </v>
      </c>
      <c r="I566" s="121" t="s">
        <v>317</v>
      </c>
      <c r="J566" s="119">
        <v>1</v>
      </c>
      <c r="K566" s="122">
        <f>IF(G566="","",VLOOKUP(G566,ARANCEL!$B$5:$D$121,3,FALSE)*J566)</f>
        <v>25122</v>
      </c>
      <c r="L566" s="1229" t="s">
        <v>8279</v>
      </c>
      <c r="M566" s="1229">
        <v>4500259723</v>
      </c>
      <c r="N566" s="1229" t="s">
        <v>8265</v>
      </c>
    </row>
    <row r="567" spans="1:14" s="418" customFormat="1" x14ac:dyDescent="0.25">
      <c r="A567" s="255" t="s">
        <v>305</v>
      </c>
      <c r="B567" s="256">
        <v>41936</v>
      </c>
      <c r="C567" s="257" t="s">
        <v>2460</v>
      </c>
      <c r="D567" s="255" t="s">
        <v>98</v>
      </c>
      <c r="E567" s="258">
        <v>10269105</v>
      </c>
      <c r="F567" s="255">
        <v>27491607</v>
      </c>
      <c r="G567" s="255">
        <v>2704005</v>
      </c>
      <c r="H567" s="120" t="str">
        <f>IF(G567="","",VLOOKUP(G567,ARANCEL!$B$5:$D$121,2,FALSE))</f>
        <v>PROVISORIO</v>
      </c>
      <c r="I567" s="121" t="s">
        <v>647</v>
      </c>
      <c r="J567" s="119">
        <v>3</v>
      </c>
      <c r="K567" s="122">
        <f>IF(G567="","",VLOOKUP(G567,ARANCEL!$B$5:$D$121,3,FALSE)*J567)</f>
        <v>9750</v>
      </c>
      <c r="L567" s="1229" t="s">
        <v>8279</v>
      </c>
      <c r="M567" s="1229">
        <v>4500259723</v>
      </c>
      <c r="N567" s="1229" t="s">
        <v>8265</v>
      </c>
    </row>
    <row r="568" spans="1:14" s="417" customFormat="1" x14ac:dyDescent="0.25">
      <c r="A568" s="255" t="s">
        <v>305</v>
      </c>
      <c r="B568" s="256">
        <v>41920</v>
      </c>
      <c r="C568" s="257" t="s">
        <v>2459</v>
      </c>
      <c r="D568" s="255" t="s">
        <v>98</v>
      </c>
      <c r="E568" s="258">
        <v>10261560</v>
      </c>
      <c r="F568" s="255">
        <v>28765568</v>
      </c>
      <c r="G568" s="255">
        <v>2704005</v>
      </c>
      <c r="H568" s="120" t="str">
        <f>IF(G568="","",VLOOKUP(G568,ARANCEL!$B$5:$D$121,2,FALSE))</f>
        <v>PROVISORIO</v>
      </c>
      <c r="I568" s="121" t="s">
        <v>308</v>
      </c>
      <c r="J568" s="119">
        <v>1</v>
      </c>
      <c r="K568" s="122">
        <f>IF(G568="","",VLOOKUP(G568,ARANCEL!$B$5:$D$121,3,FALSE)*J568)</f>
        <v>3250</v>
      </c>
      <c r="L568" s="1229" t="s">
        <v>8279</v>
      </c>
      <c r="M568" s="1229">
        <v>4500259723</v>
      </c>
      <c r="N568" s="1229" t="s">
        <v>8265</v>
      </c>
    </row>
    <row r="569" spans="1:14" s="421" customFormat="1" x14ac:dyDescent="0.25">
      <c r="A569" s="255" t="s">
        <v>305</v>
      </c>
      <c r="B569" s="256">
        <v>41668</v>
      </c>
      <c r="C569" s="257" t="s">
        <v>2775</v>
      </c>
      <c r="D569" s="255" t="s">
        <v>99</v>
      </c>
      <c r="E569" s="258">
        <v>10170847</v>
      </c>
      <c r="F569" s="255">
        <v>24327728</v>
      </c>
      <c r="G569" s="255">
        <v>2704005</v>
      </c>
      <c r="H569" s="120" t="str">
        <f>IF(G569="","",VLOOKUP(G569,ARANCEL!$B$5:$D$121,2,FALSE))</f>
        <v>PROVISORIO</v>
      </c>
      <c r="I569" s="121" t="s">
        <v>309</v>
      </c>
      <c r="J569" s="119">
        <v>1</v>
      </c>
      <c r="K569" s="122">
        <f>IF(G569="","",VLOOKUP(G569,ARANCEL!$B$5:$D$121,3,FALSE)*J569)</f>
        <v>3250</v>
      </c>
      <c r="L569" s="1229" t="s">
        <v>2842</v>
      </c>
      <c r="M569" s="1229">
        <v>4500216211</v>
      </c>
      <c r="N569" s="1229">
        <v>8393</v>
      </c>
    </row>
    <row r="570" spans="1:14" s="421" customFormat="1" x14ac:dyDescent="0.25">
      <c r="A570" s="339" t="s">
        <v>305</v>
      </c>
      <c r="B570" s="256">
        <v>41668</v>
      </c>
      <c r="C570" s="257" t="s">
        <v>2775</v>
      </c>
      <c r="D570" s="255" t="s">
        <v>99</v>
      </c>
      <c r="E570" s="258">
        <v>10170847</v>
      </c>
      <c r="F570" s="255">
        <v>24327728</v>
      </c>
      <c r="G570" s="255">
        <v>2704003</v>
      </c>
      <c r="H570" s="120" t="str">
        <f>IF(G570="","",VLOOKUP(G570,ARANCEL!$B$5:$D$121,2,FALSE))</f>
        <v xml:space="preserve">CORONA PERIFERICA CON PERNO MUÑON COLADO </v>
      </c>
      <c r="I570" s="121" t="s">
        <v>309</v>
      </c>
      <c r="J570" s="119">
        <v>1</v>
      </c>
      <c r="K570" s="122">
        <f>IF(G570="","",VLOOKUP(G570,ARANCEL!$B$5:$D$121,3,FALSE)*J570)</f>
        <v>32612</v>
      </c>
      <c r="L570" s="1229" t="s">
        <v>2842</v>
      </c>
      <c r="M570" s="1229">
        <v>4500216211</v>
      </c>
      <c r="N570" s="1229">
        <v>8393</v>
      </c>
    </row>
    <row r="571" spans="1:14" s="421" customFormat="1" x14ac:dyDescent="0.25">
      <c r="A571" s="255" t="s">
        <v>305</v>
      </c>
      <c r="B571" s="256">
        <v>41738</v>
      </c>
      <c r="C571" s="257" t="s">
        <v>3828</v>
      </c>
      <c r="D571" s="255" t="s">
        <v>101</v>
      </c>
      <c r="E571" s="258">
        <v>10187041</v>
      </c>
      <c r="F571" s="255">
        <v>25338459</v>
      </c>
      <c r="G571" s="255">
        <v>2705003</v>
      </c>
      <c r="H571" s="120" t="str">
        <f>IF(G571="","",VLOOKUP(G571,ARANCEL!$B$5:$D$121,2,FALSE))</f>
        <v>INCRUSTACION ESTETICA (ART-GLASS O CERAMICA)</v>
      </c>
      <c r="I571" s="121" t="s">
        <v>618</v>
      </c>
      <c r="J571" s="119">
        <v>1</v>
      </c>
      <c r="K571" s="122">
        <f>IF(G571="","",VLOOKUP(G571,ARANCEL!$B$5:$D$121,3,FALSE)*J571)</f>
        <v>15676</v>
      </c>
      <c r="L571" s="1229" t="s">
        <v>4612</v>
      </c>
      <c r="M571" s="1229">
        <v>4500230034</v>
      </c>
      <c r="N571" s="1229">
        <v>9213</v>
      </c>
    </row>
    <row r="572" spans="1:14" s="417" customFormat="1" x14ac:dyDescent="0.25">
      <c r="A572" s="255" t="s">
        <v>305</v>
      </c>
      <c r="B572" s="256">
        <v>41954</v>
      </c>
      <c r="C572" s="257" t="s">
        <v>8171</v>
      </c>
      <c r="D572" s="255" t="s">
        <v>101</v>
      </c>
      <c r="E572" s="258">
        <v>10277997</v>
      </c>
      <c r="F572" s="255">
        <v>28623934</v>
      </c>
      <c r="G572" s="255">
        <v>2705003</v>
      </c>
      <c r="H572" s="120" t="str">
        <f>IF(G572="","",VLOOKUP(G572,ARANCEL!$B$5:$D$121,2,FALSE))</f>
        <v>INCRUSTACION ESTETICA (ART-GLASS O CERAMICA)</v>
      </c>
      <c r="I572" s="121" t="s">
        <v>778</v>
      </c>
      <c r="J572" s="119">
        <v>2</v>
      </c>
      <c r="K572" s="122">
        <f>IF(G572="","",VLOOKUP(G572,ARANCEL!$B$5:$D$121,3,FALSE)*J572)</f>
        <v>31352</v>
      </c>
      <c r="L572" s="1229" t="s">
        <v>8256</v>
      </c>
      <c r="M572" s="1229">
        <v>4500265204</v>
      </c>
      <c r="N572" s="1229" t="s">
        <v>8946</v>
      </c>
    </row>
    <row r="573" spans="1:14" s="423" customFormat="1" x14ac:dyDescent="0.25">
      <c r="A573" s="255" t="s">
        <v>305</v>
      </c>
      <c r="B573" s="256">
        <v>41917</v>
      </c>
      <c r="C573" s="257" t="s">
        <v>7421</v>
      </c>
      <c r="D573" s="255" t="s">
        <v>102</v>
      </c>
      <c r="E573" s="258">
        <v>10260044</v>
      </c>
      <c r="F573" s="255">
        <v>28281855</v>
      </c>
      <c r="G573" s="255">
        <v>2705003</v>
      </c>
      <c r="H573" s="120" t="str">
        <f>IF(G573="","",VLOOKUP(G573,ARANCEL!$B$5:$D$121,2,FALSE))</f>
        <v>INCRUSTACION ESTETICA (ART-GLASS O CERAMICA)</v>
      </c>
      <c r="I573" s="121" t="s">
        <v>318</v>
      </c>
      <c r="J573" s="119">
        <v>1</v>
      </c>
      <c r="K573" s="122">
        <f>IF(G573="","",VLOOKUP(G573,ARANCEL!$B$5:$D$121,3,FALSE)*J573)</f>
        <v>15676</v>
      </c>
      <c r="L573" s="1229" t="s">
        <v>8279</v>
      </c>
      <c r="M573" s="1229">
        <v>4500259723</v>
      </c>
      <c r="N573" s="1229" t="s">
        <v>8265</v>
      </c>
    </row>
    <row r="574" spans="1:14" s="423" customFormat="1" x14ac:dyDescent="0.25">
      <c r="A574" s="255" t="s">
        <v>305</v>
      </c>
      <c r="B574" s="256">
        <v>41920</v>
      </c>
      <c r="C574" s="257" t="s">
        <v>7879</v>
      </c>
      <c r="D574" s="255" t="s">
        <v>98</v>
      </c>
      <c r="E574" s="258">
        <v>10261560</v>
      </c>
      <c r="F574" s="255">
        <v>28765568</v>
      </c>
      <c r="G574" s="255">
        <v>2704003</v>
      </c>
      <c r="H574" s="120" t="str">
        <f>IF(G574="","",VLOOKUP(G574,ARANCEL!$B$5:$D$121,2,FALSE))</f>
        <v xml:space="preserve">CORONA PERIFERICA CON PERNO MUÑON COLADO </v>
      </c>
      <c r="I574" s="121" t="s">
        <v>308</v>
      </c>
      <c r="J574" s="119">
        <v>1</v>
      </c>
      <c r="K574" s="122">
        <f>IF(G574="","",VLOOKUP(G574,ARANCEL!$B$5:$D$121,3,FALSE)*J574)</f>
        <v>32612</v>
      </c>
      <c r="L574" s="1229" t="s">
        <v>8279</v>
      </c>
      <c r="M574" s="1229">
        <v>4500259723</v>
      </c>
      <c r="N574" s="1229" t="s">
        <v>8265</v>
      </c>
    </row>
    <row r="575" spans="1:14" s="423" customFormat="1" x14ac:dyDescent="0.25">
      <c r="A575" s="255" t="s">
        <v>305</v>
      </c>
      <c r="B575" s="256">
        <v>41769</v>
      </c>
      <c r="C575" s="278" t="s">
        <v>4395</v>
      </c>
      <c r="D575" s="255" t="s">
        <v>99</v>
      </c>
      <c r="E575" s="258">
        <v>10194837</v>
      </c>
      <c r="F575" s="255">
        <v>26325085</v>
      </c>
      <c r="G575" s="255">
        <v>2704005</v>
      </c>
      <c r="H575" s="120" t="str">
        <f>IF(G575="","",VLOOKUP(G575,ARANCEL!$B$5:$D$121,2,FALSE))</f>
        <v>PROVISORIO</v>
      </c>
      <c r="I575" s="121" t="s">
        <v>324</v>
      </c>
      <c r="J575" s="119">
        <v>1</v>
      </c>
      <c r="K575" s="122">
        <f>IF(G575="","",VLOOKUP(G575,ARANCEL!$B$5:$D$121,3,FALSE)*J575)</f>
        <v>3250</v>
      </c>
      <c r="L575" s="1229" t="s">
        <v>5292</v>
      </c>
      <c r="M575" s="1229">
        <v>4500235464</v>
      </c>
      <c r="N575" s="1229">
        <v>9396</v>
      </c>
    </row>
    <row r="576" spans="1:14" s="423" customFormat="1" x14ac:dyDescent="0.25">
      <c r="A576" s="255" t="s">
        <v>305</v>
      </c>
      <c r="B576" s="256">
        <v>41769</v>
      </c>
      <c r="C576" s="278" t="s">
        <v>4395</v>
      </c>
      <c r="D576" s="255" t="s">
        <v>99</v>
      </c>
      <c r="E576" s="258">
        <v>10194837</v>
      </c>
      <c r="F576" s="255">
        <v>26325085</v>
      </c>
      <c r="G576" s="255">
        <v>2704003</v>
      </c>
      <c r="H576" s="120" t="str">
        <f>IF(G576="","",VLOOKUP(G576,ARANCEL!$B$5:$D$121,2,FALSE))</f>
        <v xml:space="preserve">CORONA PERIFERICA CON PERNO MUÑON COLADO </v>
      </c>
      <c r="I576" s="121" t="s">
        <v>324</v>
      </c>
      <c r="J576" s="119">
        <v>1</v>
      </c>
      <c r="K576" s="122">
        <f>IF(G576="","",VLOOKUP(G576,ARANCEL!$B$5:$D$121,3,FALSE)*J576)</f>
        <v>32612</v>
      </c>
      <c r="L576" s="1229" t="s">
        <v>5292</v>
      </c>
      <c r="M576" s="1229">
        <v>4500235464</v>
      </c>
      <c r="N576" s="1229">
        <v>9396</v>
      </c>
    </row>
    <row r="577" spans="1:14" s="423" customFormat="1" x14ac:dyDescent="0.25">
      <c r="A577" s="255" t="s">
        <v>305</v>
      </c>
      <c r="B577" s="256">
        <v>41928</v>
      </c>
      <c r="C577" s="257" t="s">
        <v>7885</v>
      </c>
      <c r="D577" s="255" t="s">
        <v>99</v>
      </c>
      <c r="E577" s="571">
        <v>10263801</v>
      </c>
      <c r="F577" s="255" t="s">
        <v>592</v>
      </c>
      <c r="G577" s="255">
        <v>2704023</v>
      </c>
      <c r="H577" s="120" t="str">
        <f>IF(G577="","",VLOOKUP(G577,ARANCEL!$B$5:$D$121,2,FALSE))</f>
        <v xml:space="preserve">PROTESIS VALPLAST PARCIAL </v>
      </c>
      <c r="I577" s="121" t="s">
        <v>306</v>
      </c>
      <c r="J577" s="119">
        <v>1</v>
      </c>
      <c r="K577" s="122">
        <f>IF(G577="","",VLOOKUP(G577,ARANCEL!$B$5:$D$121,3,FALSE)*J577)</f>
        <v>61850</v>
      </c>
      <c r="L577" s="1229" t="s">
        <v>8279</v>
      </c>
      <c r="M577" s="1229">
        <v>4500259723</v>
      </c>
      <c r="N577" s="1229" t="s">
        <v>8265</v>
      </c>
    </row>
    <row r="578" spans="1:14" s="427" customFormat="1" x14ac:dyDescent="0.25">
      <c r="A578" s="255" t="s">
        <v>305</v>
      </c>
      <c r="B578" s="256">
        <v>41715</v>
      </c>
      <c r="C578" s="257" t="s">
        <v>712</v>
      </c>
      <c r="D578" s="255" t="s">
        <v>102</v>
      </c>
      <c r="E578" s="258">
        <v>10181287</v>
      </c>
      <c r="F578" s="255">
        <v>25325542</v>
      </c>
      <c r="G578" s="255">
        <v>2705003</v>
      </c>
      <c r="H578" s="120" t="str">
        <f>IF(G578="","",VLOOKUP(G578,ARANCEL!$B$5:$D$121,2,FALSE))</f>
        <v>INCRUSTACION ESTETICA (ART-GLASS O CERAMICA)</v>
      </c>
      <c r="I578" s="121" t="s">
        <v>315</v>
      </c>
      <c r="J578" s="119">
        <v>1</v>
      </c>
      <c r="K578" s="122">
        <f>IF(G578="","",VLOOKUP(G578,ARANCEL!$B$5:$D$121,3,FALSE)*J578)</f>
        <v>15676</v>
      </c>
      <c r="L578" s="1229" t="s">
        <v>3058</v>
      </c>
      <c r="M578" s="1229">
        <v>4500225652</v>
      </c>
      <c r="N578" s="1229">
        <v>8938</v>
      </c>
    </row>
    <row r="579" spans="1:14" s="428" customFormat="1" x14ac:dyDescent="0.25">
      <c r="A579" s="339" t="s">
        <v>305</v>
      </c>
      <c r="B579" s="1163">
        <v>41654.908182870371</v>
      </c>
      <c r="C579" s="1153" t="s">
        <v>2455</v>
      </c>
      <c r="D579" s="339" t="s">
        <v>99</v>
      </c>
      <c r="E579" s="571">
        <v>10167587</v>
      </c>
      <c r="F579" s="339">
        <v>24198513</v>
      </c>
      <c r="G579" s="339">
        <v>2704002</v>
      </c>
      <c r="H579" s="191" t="str">
        <f>IF(G579="","",VLOOKUP(G579,ARANCEL!$B$5:$D$121,2,FALSE))</f>
        <v xml:space="preserve">CORONA PERIFERICA </v>
      </c>
      <c r="I579" s="170" t="s">
        <v>644</v>
      </c>
      <c r="J579" s="169">
        <v>5</v>
      </c>
      <c r="K579" s="190">
        <f>IF(G579="","",VLOOKUP(G579,ARANCEL!$B$5:$D$121,3,FALSE)*J579)</f>
        <v>129325</v>
      </c>
      <c r="L579" s="1238" t="s">
        <v>597</v>
      </c>
      <c r="M579" s="1238">
        <v>4500211661</v>
      </c>
      <c r="N579" s="1238">
        <v>8185</v>
      </c>
    </row>
    <row r="580" spans="1:14" s="428" customFormat="1" x14ac:dyDescent="0.25">
      <c r="A580" s="339" t="s">
        <v>305</v>
      </c>
      <c r="B580" s="1163">
        <v>41654.908206018517</v>
      </c>
      <c r="C580" s="1153" t="s">
        <v>2455</v>
      </c>
      <c r="D580" s="339" t="s">
        <v>99</v>
      </c>
      <c r="E580" s="571">
        <v>10167587</v>
      </c>
      <c r="F580" s="339">
        <v>24198513</v>
      </c>
      <c r="G580" s="339">
        <v>2704005</v>
      </c>
      <c r="H580" s="191" t="str">
        <f>IF(G580="","",VLOOKUP(G580,ARANCEL!$B$5:$D$121,2,FALSE))</f>
        <v>PROVISORIO</v>
      </c>
      <c r="I580" s="170"/>
      <c r="J580" s="169">
        <v>5</v>
      </c>
      <c r="K580" s="190">
        <f>IF(G580="","",VLOOKUP(G580,ARANCEL!$B$5:$D$121,3,FALSE)*J580)</f>
        <v>16250</v>
      </c>
      <c r="L580" s="1238" t="s">
        <v>597</v>
      </c>
      <c r="M580" s="1238">
        <v>4500211661</v>
      </c>
      <c r="N580" s="1238">
        <v>8185</v>
      </c>
    </row>
    <row r="581" spans="1:14" s="428" customFormat="1" x14ac:dyDescent="0.25">
      <c r="A581" s="255" t="s">
        <v>305</v>
      </c>
      <c r="B581" s="256">
        <v>41736</v>
      </c>
      <c r="C581" s="257" t="s">
        <v>3802</v>
      </c>
      <c r="D581" s="255" t="s">
        <v>102</v>
      </c>
      <c r="E581" s="258">
        <v>10186428</v>
      </c>
      <c r="F581" s="255">
        <v>25603583</v>
      </c>
      <c r="G581" s="255">
        <v>2705003</v>
      </c>
      <c r="H581" s="120" t="str">
        <f>IF(G581="","",VLOOKUP(G581,ARANCEL!$B$5:$D$121,2,FALSE))</f>
        <v>INCRUSTACION ESTETICA (ART-GLASS O CERAMICA)</v>
      </c>
      <c r="I581" s="121" t="s">
        <v>318</v>
      </c>
      <c r="J581" s="119">
        <v>1</v>
      </c>
      <c r="K581" s="122">
        <f>IF(G581="","",VLOOKUP(G581,ARANCEL!$B$5:$D$121,3,FALSE)*J581)</f>
        <v>15676</v>
      </c>
      <c r="L581" s="1229" t="s">
        <v>4612</v>
      </c>
      <c r="M581" s="1229">
        <v>4500230034</v>
      </c>
      <c r="N581" s="1229">
        <v>9213</v>
      </c>
    </row>
    <row r="582" spans="1:14" s="428" customFormat="1" x14ac:dyDescent="0.25">
      <c r="A582" s="255" t="s">
        <v>305</v>
      </c>
      <c r="B582" s="256">
        <v>41694</v>
      </c>
      <c r="C582" s="257" t="s">
        <v>3061</v>
      </c>
      <c r="D582" s="255" t="s">
        <v>99</v>
      </c>
      <c r="E582" s="258">
        <v>10177343</v>
      </c>
      <c r="F582" s="255">
        <v>25207217</v>
      </c>
      <c r="G582" s="255">
        <v>2704005</v>
      </c>
      <c r="H582" s="120" t="str">
        <f>IF(G582="","",VLOOKUP(G582,ARANCEL!$B$5:$D$121,2,FALSE))</f>
        <v>PROVISORIO</v>
      </c>
      <c r="I582" s="121" t="s">
        <v>1273</v>
      </c>
      <c r="J582" s="119">
        <v>3</v>
      </c>
      <c r="K582" s="122">
        <f>IF(G582="","",VLOOKUP(G582,ARANCEL!$B$5:$D$121,3,FALSE)*J582)</f>
        <v>9750</v>
      </c>
      <c r="L582" s="1229" t="s">
        <v>3438</v>
      </c>
      <c r="M582" s="1229">
        <v>4500220777</v>
      </c>
      <c r="N582" s="1229">
        <v>8619</v>
      </c>
    </row>
    <row r="583" spans="1:14" s="427" customFormat="1" x14ac:dyDescent="0.25">
      <c r="A583" s="255" t="s">
        <v>305</v>
      </c>
      <c r="B583" s="256">
        <v>41694</v>
      </c>
      <c r="C583" s="257" t="s">
        <v>3061</v>
      </c>
      <c r="D583" s="255" t="s">
        <v>99</v>
      </c>
      <c r="E583" s="258">
        <v>10177343</v>
      </c>
      <c r="F583" s="255">
        <v>25207217</v>
      </c>
      <c r="G583" s="255">
        <v>2704003</v>
      </c>
      <c r="H583" s="120" t="str">
        <f>IF(G583="","",VLOOKUP(G583,ARANCEL!$B$5:$D$121,2,FALSE))</f>
        <v xml:space="preserve">CORONA PERIFERICA CON PERNO MUÑON COLADO </v>
      </c>
      <c r="I583" s="121" t="s">
        <v>311</v>
      </c>
      <c r="J583" s="119">
        <v>1</v>
      </c>
      <c r="K583" s="122">
        <f>IF(G583="","",VLOOKUP(G583,ARANCEL!$B$5:$D$121,3,FALSE)*J583)</f>
        <v>32612</v>
      </c>
      <c r="L583" s="1229" t="s">
        <v>3438</v>
      </c>
      <c r="M583" s="1229">
        <v>4500220777</v>
      </c>
      <c r="N583" s="1229">
        <v>8619</v>
      </c>
    </row>
    <row r="584" spans="1:14" s="427" customFormat="1" x14ac:dyDescent="0.25">
      <c r="A584" s="255" t="s">
        <v>305</v>
      </c>
      <c r="B584" s="256">
        <v>41694</v>
      </c>
      <c r="C584" s="257" t="s">
        <v>3061</v>
      </c>
      <c r="D584" s="255" t="s">
        <v>99</v>
      </c>
      <c r="E584" s="258">
        <v>10177343</v>
      </c>
      <c r="F584" s="255">
        <v>25207217</v>
      </c>
      <c r="G584" s="255">
        <v>2704012</v>
      </c>
      <c r="H584" s="120" t="str">
        <f>IF(G584="","",VLOOKUP(G584,ARANCEL!$B$5:$D$121,2,FALSE))</f>
        <v xml:space="preserve">INTERMEDIARIO O PONTICO </v>
      </c>
      <c r="I584" s="121" t="s">
        <v>340</v>
      </c>
      <c r="J584" s="119">
        <v>1</v>
      </c>
      <c r="K584" s="122">
        <f>IF(G584="","",VLOOKUP(G584,ARANCEL!$B$5:$D$121,3,FALSE)*J584)</f>
        <v>25122</v>
      </c>
      <c r="L584" s="1229" t="s">
        <v>3438</v>
      </c>
      <c r="M584" s="1229">
        <v>4500220777</v>
      </c>
      <c r="N584" s="1229">
        <v>8619</v>
      </c>
    </row>
    <row r="585" spans="1:14" s="427" customFormat="1" x14ac:dyDescent="0.25">
      <c r="A585" s="255" t="s">
        <v>305</v>
      </c>
      <c r="B585" s="256">
        <v>41694</v>
      </c>
      <c r="C585" s="257" t="s">
        <v>3061</v>
      </c>
      <c r="D585" s="255" t="s">
        <v>99</v>
      </c>
      <c r="E585" s="258">
        <v>10177343</v>
      </c>
      <c r="F585" s="255">
        <v>25207217</v>
      </c>
      <c r="G585" s="255">
        <v>2704002</v>
      </c>
      <c r="H585" s="120" t="str">
        <f>IF(G585="","",VLOOKUP(G585,ARANCEL!$B$5:$D$121,2,FALSE))</f>
        <v xml:space="preserve">CORONA PERIFERICA </v>
      </c>
      <c r="I585" s="121" t="s">
        <v>337</v>
      </c>
      <c r="J585" s="119">
        <v>1</v>
      </c>
      <c r="K585" s="122">
        <f>IF(G585="","",VLOOKUP(G585,ARANCEL!$B$5:$D$121,3,FALSE)*J585)</f>
        <v>25865</v>
      </c>
      <c r="L585" s="1229" t="s">
        <v>3438</v>
      </c>
      <c r="M585" s="1229">
        <v>4500220777</v>
      </c>
      <c r="N585" s="1229">
        <v>8619</v>
      </c>
    </row>
    <row r="586" spans="1:14" s="433" customFormat="1" x14ac:dyDescent="0.25">
      <c r="A586" s="255" t="s">
        <v>305</v>
      </c>
      <c r="B586" s="256">
        <v>41926</v>
      </c>
      <c r="C586" s="257" t="s">
        <v>7670</v>
      </c>
      <c r="D586" s="255" t="s">
        <v>98</v>
      </c>
      <c r="E586" s="258">
        <v>10263341</v>
      </c>
      <c r="F586" s="255">
        <v>28192815</v>
      </c>
      <c r="G586" s="255">
        <v>2704005</v>
      </c>
      <c r="H586" s="120" t="str">
        <f>IF(G586="","",VLOOKUP(G586,ARANCEL!$B$5:$D$121,2,FALSE))</f>
        <v>PROVISORIO</v>
      </c>
      <c r="I586" s="121" t="s">
        <v>324</v>
      </c>
      <c r="J586" s="119">
        <v>1</v>
      </c>
      <c r="K586" s="122">
        <f>IF(G586="","",VLOOKUP(G586,ARANCEL!$B$5:$D$121,3,FALSE)*J586)</f>
        <v>3250</v>
      </c>
      <c r="L586" s="1229" t="s">
        <v>8279</v>
      </c>
      <c r="M586" s="1229">
        <v>4500259723</v>
      </c>
      <c r="N586" s="1229" t="s">
        <v>8265</v>
      </c>
    </row>
    <row r="587" spans="1:14" s="433" customFormat="1" x14ac:dyDescent="0.25">
      <c r="A587" s="255" t="s">
        <v>313</v>
      </c>
      <c r="B587" s="256">
        <v>41926</v>
      </c>
      <c r="C587" s="257" t="s">
        <v>7670</v>
      </c>
      <c r="D587" s="255" t="s">
        <v>98</v>
      </c>
      <c r="E587" s="258">
        <v>10263341</v>
      </c>
      <c r="F587" s="255">
        <v>28192815</v>
      </c>
      <c r="G587" s="255">
        <v>2704002</v>
      </c>
      <c r="H587" s="120" t="str">
        <f>IF(G587="","",VLOOKUP(G587,ARANCEL!$B$5:$D$121,2,FALSE))</f>
        <v xml:space="preserve">CORONA PERIFERICA </v>
      </c>
      <c r="I587" s="121"/>
      <c r="J587" s="119">
        <v>1</v>
      </c>
      <c r="K587" s="122">
        <f>IF(G587="","",VLOOKUP(G587,ARANCEL!$B$5:$D$121,3,FALSE)*J587)</f>
        <v>25865</v>
      </c>
      <c r="L587" s="1229" t="s">
        <v>8279</v>
      </c>
      <c r="M587" s="1229">
        <v>4500259723</v>
      </c>
      <c r="N587" s="1229" t="s">
        <v>8265</v>
      </c>
    </row>
    <row r="588" spans="1:14" s="433" customFormat="1" x14ac:dyDescent="0.25">
      <c r="A588" s="255" t="s">
        <v>305</v>
      </c>
      <c r="B588" s="256">
        <v>41892</v>
      </c>
      <c r="C588" s="257" t="s">
        <v>7181</v>
      </c>
      <c r="D588" s="255" t="s">
        <v>1446</v>
      </c>
      <c r="E588" s="258">
        <v>10255421</v>
      </c>
      <c r="F588" s="255">
        <v>26168978</v>
      </c>
      <c r="G588" s="255">
        <v>2704005</v>
      </c>
      <c r="H588" s="120" t="str">
        <f>IF(G588="","",VLOOKUP(G588,ARANCEL!$B$5:$D$121,2,FALSE))</f>
        <v>PROVISORIO</v>
      </c>
      <c r="I588" s="121" t="s">
        <v>337</v>
      </c>
      <c r="J588" s="119">
        <v>1</v>
      </c>
      <c r="K588" s="122">
        <f>IF(G588="","",VLOOKUP(G588,ARANCEL!$B$5:$D$121,3,FALSE)*J588)</f>
        <v>3250</v>
      </c>
      <c r="L588" s="1229" t="s">
        <v>7548</v>
      </c>
      <c r="M588" s="1229">
        <v>4500254577</v>
      </c>
      <c r="N588" s="1229" t="s">
        <v>7557</v>
      </c>
    </row>
    <row r="589" spans="1:14" s="439" customFormat="1" x14ac:dyDescent="0.25">
      <c r="A589" s="255" t="s">
        <v>313</v>
      </c>
      <c r="B589" s="256">
        <v>41906</v>
      </c>
      <c r="C589" s="257" t="s">
        <v>7181</v>
      </c>
      <c r="D589" s="255" t="s">
        <v>1446</v>
      </c>
      <c r="E589" s="258">
        <v>10255421</v>
      </c>
      <c r="F589" s="255">
        <v>26168978</v>
      </c>
      <c r="G589" s="255">
        <v>2704002</v>
      </c>
      <c r="H589" s="120" t="str">
        <f>IF(G589="","",VLOOKUP(G589,ARANCEL!$B$5:$D$121,2,FALSE))</f>
        <v xml:space="preserve">CORONA PERIFERICA </v>
      </c>
      <c r="I589" s="121"/>
      <c r="J589" s="119">
        <v>1</v>
      </c>
      <c r="K589" s="122">
        <f>IF(G589="","",VLOOKUP(G589,ARANCEL!$B$5:$D$121,3,FALSE)*J589)</f>
        <v>25865</v>
      </c>
      <c r="L589" s="1229" t="s">
        <v>7548</v>
      </c>
      <c r="M589" s="1229">
        <v>4500254577</v>
      </c>
      <c r="N589" s="1229" t="s">
        <v>7557</v>
      </c>
    </row>
    <row r="590" spans="1:14" s="439" customFormat="1" x14ac:dyDescent="0.25">
      <c r="A590" s="255" t="s">
        <v>305</v>
      </c>
      <c r="B590" s="256">
        <v>41954</v>
      </c>
      <c r="C590" s="257" t="s">
        <v>962</v>
      </c>
      <c r="D590" s="255" t="s">
        <v>2404</v>
      </c>
      <c r="E590" s="258">
        <v>10277995</v>
      </c>
      <c r="F590" s="255">
        <v>28994236</v>
      </c>
      <c r="G590" s="255">
        <v>2704005</v>
      </c>
      <c r="H590" s="120" t="str">
        <f>IF(G590="","",VLOOKUP(G590,ARANCEL!$B$5:$D$121,2,FALSE))</f>
        <v>PROVISORIO</v>
      </c>
      <c r="I590" s="121" t="s">
        <v>321</v>
      </c>
      <c r="J590" s="119">
        <v>1</v>
      </c>
      <c r="K590" s="122">
        <f>IF(G590="","",VLOOKUP(G590,ARANCEL!$B$5:$D$121,3,FALSE)*J590)</f>
        <v>3250</v>
      </c>
      <c r="L590" s="1229" t="s">
        <v>8256</v>
      </c>
      <c r="M590" s="1229">
        <v>4500265204</v>
      </c>
      <c r="N590" s="1229" t="s">
        <v>8946</v>
      </c>
    </row>
    <row r="591" spans="1:14" s="439" customFormat="1" x14ac:dyDescent="0.25">
      <c r="A591" s="255" t="s">
        <v>305</v>
      </c>
      <c r="B591" s="256">
        <v>41954</v>
      </c>
      <c r="C591" s="257" t="s">
        <v>962</v>
      </c>
      <c r="D591" s="255" t="s">
        <v>2404</v>
      </c>
      <c r="E591" s="258">
        <v>10277995</v>
      </c>
      <c r="F591" s="255">
        <v>28994236</v>
      </c>
      <c r="G591" s="255">
        <v>2704003</v>
      </c>
      <c r="H591" s="120" t="str">
        <f>IF(G591="","",VLOOKUP(G591,ARANCEL!$B$5:$D$121,2,FALSE))</f>
        <v xml:space="preserve">CORONA PERIFERICA CON PERNO MUÑON COLADO </v>
      </c>
      <c r="I591" s="121" t="s">
        <v>321</v>
      </c>
      <c r="J591" s="119">
        <v>1</v>
      </c>
      <c r="K591" s="122">
        <f>IF(G591="","",VLOOKUP(G591,ARANCEL!$B$5:$D$121,3,FALSE)*J591)</f>
        <v>32612</v>
      </c>
      <c r="L591" s="1229" t="s">
        <v>8256</v>
      </c>
      <c r="M591" s="1229">
        <v>4500265204</v>
      </c>
      <c r="N591" s="1229" t="s">
        <v>8946</v>
      </c>
    </row>
    <row r="592" spans="1:14" s="427" customFormat="1" x14ac:dyDescent="0.25">
      <c r="A592" s="255" t="s">
        <v>305</v>
      </c>
      <c r="B592" s="256">
        <v>41656</v>
      </c>
      <c r="C592" s="257" t="s">
        <v>2454</v>
      </c>
      <c r="D592" s="255" t="s">
        <v>100</v>
      </c>
      <c r="E592" s="258">
        <v>10169432</v>
      </c>
      <c r="F592" s="255">
        <v>24632276</v>
      </c>
      <c r="G592" s="255">
        <v>2704005</v>
      </c>
      <c r="H592" s="120" t="str">
        <f>IF(G592="","",VLOOKUP(G592,ARANCEL!$B$5:$D$121,2,FALSE))</f>
        <v>PROVISORIO</v>
      </c>
      <c r="I592" s="121" t="s">
        <v>322</v>
      </c>
      <c r="J592" s="119">
        <v>1</v>
      </c>
      <c r="K592" s="122">
        <f>IF(G592="","",VLOOKUP(G592,ARANCEL!$B$5:$D$121,3,FALSE)*J592)</f>
        <v>3250</v>
      </c>
      <c r="L592" s="1229" t="s">
        <v>2842</v>
      </c>
      <c r="M592" s="1229">
        <v>4500216210</v>
      </c>
      <c r="N592" s="1229">
        <v>8392</v>
      </c>
    </row>
    <row r="593" spans="1:14" s="439" customFormat="1" x14ac:dyDescent="0.25">
      <c r="A593" s="255" t="s">
        <v>305</v>
      </c>
      <c r="B593" s="256">
        <v>41758</v>
      </c>
      <c r="C593" s="257" t="s">
        <v>2454</v>
      </c>
      <c r="D593" s="255" t="s">
        <v>100</v>
      </c>
      <c r="E593" s="258">
        <v>10169432</v>
      </c>
      <c r="F593" s="255">
        <v>24632276</v>
      </c>
      <c r="G593" s="255">
        <v>2704002</v>
      </c>
      <c r="H593" s="120" t="str">
        <f>IF(G593="","",VLOOKUP(G593,ARANCEL!$B$5:$D$121,2,FALSE))</f>
        <v xml:space="preserve">CORONA PERIFERICA </v>
      </c>
      <c r="I593" s="121" t="s">
        <v>322</v>
      </c>
      <c r="J593" s="119">
        <v>1</v>
      </c>
      <c r="K593" s="122">
        <f>IF(G593="","",VLOOKUP(G593,ARANCEL!$B$5:$D$121,3,FALSE)*J593)</f>
        <v>25865</v>
      </c>
      <c r="L593" s="1229" t="s">
        <v>4612</v>
      </c>
      <c r="M593" s="1229">
        <v>4500230034</v>
      </c>
      <c r="N593" s="1229">
        <v>9213</v>
      </c>
    </row>
    <row r="594" spans="1:14" s="439" customFormat="1" x14ac:dyDescent="0.25">
      <c r="A594" s="255" t="s">
        <v>313</v>
      </c>
      <c r="B594" s="256">
        <v>41970</v>
      </c>
      <c r="C594" s="257" t="s">
        <v>8586</v>
      </c>
      <c r="D594" s="255" t="s">
        <v>98</v>
      </c>
      <c r="E594" s="258">
        <v>10287602</v>
      </c>
      <c r="F594" s="255">
        <v>28608000</v>
      </c>
      <c r="G594" s="255">
        <v>2704005</v>
      </c>
      <c r="H594" s="120" t="str">
        <f>IF(G594="","",VLOOKUP(G594,ARANCEL!$B$5:$D$121,2,FALSE))</f>
        <v>PROVISORIO</v>
      </c>
      <c r="I594" s="121"/>
      <c r="J594" s="119">
        <v>1</v>
      </c>
      <c r="K594" s="122">
        <f>IF(G594="","",VLOOKUP(G594,ARANCEL!$B$5:$D$121,3,FALSE)*J594)</f>
        <v>3250</v>
      </c>
      <c r="L594" s="1229" t="s">
        <v>8256</v>
      </c>
      <c r="M594" s="1229">
        <v>4500265204</v>
      </c>
      <c r="N594" s="1229" t="s">
        <v>8946</v>
      </c>
    </row>
    <row r="595" spans="1:14" s="439" customFormat="1" x14ac:dyDescent="0.25">
      <c r="A595" s="255" t="s">
        <v>313</v>
      </c>
      <c r="B595" s="256">
        <v>41970</v>
      </c>
      <c r="C595" s="257" t="s">
        <v>8586</v>
      </c>
      <c r="D595" s="255" t="s">
        <v>98</v>
      </c>
      <c r="E595" s="258">
        <v>10287602</v>
      </c>
      <c r="F595" s="255">
        <v>28608000</v>
      </c>
      <c r="G595" s="255">
        <v>2704002</v>
      </c>
      <c r="H595" s="120" t="str">
        <f>IF(G595="","",VLOOKUP(G595,ARANCEL!$B$5:$D$121,2,FALSE))</f>
        <v xml:space="preserve">CORONA PERIFERICA </v>
      </c>
      <c r="I595" s="121"/>
      <c r="J595" s="119">
        <v>1</v>
      </c>
      <c r="K595" s="122">
        <f>IF(G595="","",VLOOKUP(G595,ARANCEL!$B$5:$D$121,3,FALSE)*J595)</f>
        <v>25865</v>
      </c>
      <c r="L595" s="1229" t="s">
        <v>8256</v>
      </c>
      <c r="M595" s="1229">
        <v>4500265204</v>
      </c>
      <c r="N595" s="1229" t="s">
        <v>8946</v>
      </c>
    </row>
    <row r="596" spans="1:14" s="439" customFormat="1" x14ac:dyDescent="0.25">
      <c r="A596" s="255" t="s">
        <v>305</v>
      </c>
      <c r="B596" s="256">
        <v>41920</v>
      </c>
      <c r="C596" s="257" t="s">
        <v>7545</v>
      </c>
      <c r="D596" s="255" t="s">
        <v>102</v>
      </c>
      <c r="E596" s="258">
        <v>10261561</v>
      </c>
      <c r="F596" s="255">
        <v>28520875</v>
      </c>
      <c r="G596" s="255">
        <v>2705003</v>
      </c>
      <c r="H596" s="120" t="str">
        <f>IF(G596="","",VLOOKUP(G596,ARANCEL!$B$5:$D$121,2,FALSE))</f>
        <v>INCRUSTACION ESTETICA (ART-GLASS O CERAMICA)</v>
      </c>
      <c r="I596" s="121" t="s">
        <v>318</v>
      </c>
      <c r="J596" s="119">
        <v>1</v>
      </c>
      <c r="K596" s="122">
        <f>IF(G596="","",VLOOKUP(G596,ARANCEL!$B$5:$D$121,3,FALSE)*J596)</f>
        <v>15676</v>
      </c>
      <c r="L596" s="1229" t="s">
        <v>8279</v>
      </c>
      <c r="M596" s="1229">
        <v>4500259723</v>
      </c>
      <c r="N596" s="1229" t="s">
        <v>8265</v>
      </c>
    </row>
    <row r="597" spans="1:14" s="439" customFormat="1" x14ac:dyDescent="0.25">
      <c r="A597" s="255" t="s">
        <v>305</v>
      </c>
      <c r="B597" s="256">
        <v>41752</v>
      </c>
      <c r="C597" s="257" t="s">
        <v>4120</v>
      </c>
      <c r="D597" s="255" t="s">
        <v>99</v>
      </c>
      <c r="E597" s="258">
        <v>10190048</v>
      </c>
      <c r="F597" s="255">
        <v>26025952</v>
      </c>
      <c r="G597" s="255">
        <v>2704005</v>
      </c>
      <c r="H597" s="120" t="str">
        <f>IF(G597="","",VLOOKUP(G597,ARANCEL!$B$5:$D$121,2,FALSE))</f>
        <v>PROVISORIO</v>
      </c>
      <c r="I597" s="121" t="s">
        <v>322</v>
      </c>
      <c r="J597" s="119">
        <v>1</v>
      </c>
      <c r="K597" s="122">
        <f>IF(G597="","",VLOOKUP(G597,ARANCEL!$B$5:$D$121,3,FALSE)*J597)</f>
        <v>3250</v>
      </c>
      <c r="L597" s="1229" t="s">
        <v>8279</v>
      </c>
      <c r="M597" s="1229">
        <v>4500257463</v>
      </c>
      <c r="N597" s="1229" t="s">
        <v>8277</v>
      </c>
    </row>
    <row r="598" spans="1:14" s="439" customFormat="1" x14ac:dyDescent="0.25">
      <c r="A598" s="255" t="s">
        <v>305</v>
      </c>
      <c r="B598" s="256">
        <v>41752</v>
      </c>
      <c r="C598" s="257" t="s">
        <v>4120</v>
      </c>
      <c r="D598" s="255" t="s">
        <v>99</v>
      </c>
      <c r="E598" s="258">
        <v>10190048</v>
      </c>
      <c r="F598" s="255">
        <v>26025952</v>
      </c>
      <c r="G598" s="255">
        <v>2704003</v>
      </c>
      <c r="H598" s="120" t="str">
        <f>IF(G598="","",VLOOKUP(G598,ARANCEL!$B$5:$D$121,2,FALSE))</f>
        <v xml:space="preserve">CORONA PERIFERICA CON PERNO MUÑON COLADO </v>
      </c>
      <c r="I598" s="121" t="s">
        <v>322</v>
      </c>
      <c r="J598" s="119">
        <v>1</v>
      </c>
      <c r="K598" s="122">
        <f>IF(G598="","",VLOOKUP(G598,ARANCEL!$B$5:$D$121,3,FALSE)*J598)</f>
        <v>32612</v>
      </c>
      <c r="L598" s="1229" t="s">
        <v>8279</v>
      </c>
      <c r="M598" s="1229">
        <v>4500257463</v>
      </c>
      <c r="N598" s="1229" t="s">
        <v>8277</v>
      </c>
    </row>
    <row r="599" spans="1:14" s="439" customFormat="1" x14ac:dyDescent="0.25">
      <c r="A599" s="255" t="s">
        <v>305</v>
      </c>
      <c r="B599" s="256">
        <v>41990</v>
      </c>
      <c r="C599" s="257" t="s">
        <v>2452</v>
      </c>
      <c r="D599" s="255" t="s">
        <v>1174</v>
      </c>
      <c r="E599" s="258">
        <v>10296860</v>
      </c>
      <c r="F599" s="255">
        <v>29915399</v>
      </c>
      <c r="G599" s="255">
        <v>2704005</v>
      </c>
      <c r="H599" s="120" t="str">
        <f>IF(G599="","",VLOOKUP(G599,ARANCEL!$B$5:$D$121,2,FALSE))</f>
        <v>PROVISORIO</v>
      </c>
      <c r="I599" s="121" t="s">
        <v>324</v>
      </c>
      <c r="J599" s="119">
        <v>1</v>
      </c>
      <c r="K599" s="122">
        <f>IF(G599="","",VLOOKUP(G599,ARANCEL!$B$5:$D$121,3,FALSE)*J599)</f>
        <v>3250</v>
      </c>
      <c r="L599" s="1235" t="str">
        <f>IF(E599="","","IMPAGO")</f>
        <v>IMPAGO</v>
      </c>
      <c r="M599" s="1235" t="str">
        <f>IF(L599="IMPAGO","SIN O.C.","")</f>
        <v>SIN O.C.</v>
      </c>
      <c r="N599" s="1235" t="str">
        <f>IF(L599="IMPAGO","SIN FACT.","")</f>
        <v>SIN FACT.</v>
      </c>
    </row>
    <row r="600" spans="1:14" s="439" customFormat="1" x14ac:dyDescent="0.25">
      <c r="A600" s="255" t="s">
        <v>606</v>
      </c>
      <c r="B600" s="256">
        <v>41990</v>
      </c>
      <c r="C600" s="257" t="s">
        <v>2452</v>
      </c>
      <c r="D600" s="255" t="s">
        <v>1174</v>
      </c>
      <c r="E600" s="258">
        <v>10296860</v>
      </c>
      <c r="F600" s="255">
        <v>29915399</v>
      </c>
      <c r="G600" s="255">
        <v>2704003</v>
      </c>
      <c r="H600" s="120" t="str">
        <f>IF(G600="","",VLOOKUP(G600,ARANCEL!$B$5:$D$121,2,FALSE))</f>
        <v xml:space="preserve">CORONA PERIFERICA CON PERNO MUÑON COLADO </v>
      </c>
      <c r="I600" s="121" t="s">
        <v>324</v>
      </c>
      <c r="J600" s="119">
        <v>1</v>
      </c>
      <c r="K600" s="122">
        <f>IF(G600="","",VLOOKUP(G600,ARANCEL!$B$5:$D$121,3,FALSE)*J600)</f>
        <v>32612</v>
      </c>
      <c r="L600" s="1235" t="str">
        <f>IF(E600="","","IMPAGO")</f>
        <v>IMPAGO</v>
      </c>
      <c r="M600" s="1235" t="str">
        <f>IF(L600="IMPAGO","SIN O.C.","")</f>
        <v>SIN O.C.</v>
      </c>
      <c r="N600" s="1235" t="str">
        <f>IF(L600="IMPAGO","SIN FACT.","")</f>
        <v>SIN FACT.</v>
      </c>
    </row>
    <row r="601" spans="1:14" s="423" customFormat="1" x14ac:dyDescent="0.25">
      <c r="A601" s="255" t="s">
        <v>305</v>
      </c>
      <c r="B601" s="256">
        <v>41990</v>
      </c>
      <c r="C601" s="257" t="s">
        <v>2452</v>
      </c>
      <c r="D601" s="255" t="s">
        <v>1174</v>
      </c>
      <c r="E601" s="258">
        <v>10296860</v>
      </c>
      <c r="F601" s="255">
        <v>29915399</v>
      </c>
      <c r="G601" s="255">
        <v>2705003</v>
      </c>
      <c r="H601" s="120" t="str">
        <f>IF(G601="","",VLOOKUP(G601,ARANCEL!$B$5:$D$121,2,FALSE))</f>
        <v>INCRUSTACION ESTETICA (ART-GLASS O CERAMICA)</v>
      </c>
      <c r="I601" s="121" t="s">
        <v>335</v>
      </c>
      <c r="J601" s="119">
        <v>1</v>
      </c>
      <c r="K601" s="122">
        <f>IF(G601="","",VLOOKUP(G601,ARANCEL!$B$5:$D$121,3,FALSE)*J601)</f>
        <v>15676</v>
      </c>
      <c r="L601" s="1235" t="str">
        <f>IF(E601="","","IMPAGO")</f>
        <v>IMPAGO</v>
      </c>
      <c r="M601" s="1235" t="str">
        <f>IF(L601="IMPAGO","SIN O.C.","")</f>
        <v>SIN O.C.</v>
      </c>
      <c r="N601" s="1235" t="str">
        <f>IF(L601="IMPAGO","SIN FACT.","")</f>
        <v>SIN FACT.</v>
      </c>
    </row>
    <row r="602" spans="1:14" s="444" customFormat="1" x14ac:dyDescent="0.25">
      <c r="A602" s="255" t="s">
        <v>305</v>
      </c>
      <c r="B602" s="256">
        <v>41838</v>
      </c>
      <c r="C602" s="257" t="s">
        <v>8790</v>
      </c>
      <c r="D602" s="255" t="s">
        <v>1174</v>
      </c>
      <c r="E602" s="258">
        <v>10226411</v>
      </c>
      <c r="F602" s="255">
        <v>27234380</v>
      </c>
      <c r="G602" s="255">
        <v>2706006</v>
      </c>
      <c r="H602" s="120" t="str">
        <f>IF(G602="","",VLOOKUP(G602,ARANCEL!$B$5:$D$121,2,FALSE))</f>
        <v>REPARACION COMPUESTA (AGREGAR HASTA 2 PIEZAS O RETENEDOR)</v>
      </c>
      <c r="I602" s="121" t="s">
        <v>331</v>
      </c>
      <c r="J602" s="119">
        <v>1</v>
      </c>
      <c r="K602" s="122">
        <f>IF(G602="","",VLOOKUP(G602,ARANCEL!$B$5:$D$121,3,FALSE)*J602)</f>
        <v>4464</v>
      </c>
      <c r="L602" s="1229" t="s">
        <v>6017</v>
      </c>
      <c r="M602" s="1229">
        <v>4500245425</v>
      </c>
      <c r="N602" s="1229">
        <v>9807</v>
      </c>
    </row>
    <row r="603" spans="1:14" s="444" customFormat="1" x14ac:dyDescent="0.25">
      <c r="A603" s="255" t="s">
        <v>305</v>
      </c>
      <c r="B603" s="256">
        <v>41767</v>
      </c>
      <c r="C603" s="257" t="s">
        <v>4341</v>
      </c>
      <c r="D603" s="255" t="s">
        <v>2441</v>
      </c>
      <c r="E603" s="258">
        <v>10193883</v>
      </c>
      <c r="F603" s="255">
        <v>25639227</v>
      </c>
      <c r="G603" s="255">
        <v>2704005</v>
      </c>
      <c r="H603" s="120" t="str">
        <f>IF(G603="","",VLOOKUP(G603,ARANCEL!$B$5:$D$121,2,FALSE))</f>
        <v>PROVISORIO</v>
      </c>
      <c r="I603" s="121" t="s">
        <v>337</v>
      </c>
      <c r="J603" s="119">
        <v>1</v>
      </c>
      <c r="K603" s="122">
        <f>IF(G603="","",VLOOKUP(G603,ARANCEL!$B$5:$D$121,3,FALSE)*J603)</f>
        <v>3250</v>
      </c>
      <c r="L603" s="1229" t="s">
        <v>5292</v>
      </c>
      <c r="M603" s="1229">
        <v>4500235464</v>
      </c>
      <c r="N603" s="1229">
        <v>9396</v>
      </c>
    </row>
    <row r="604" spans="1:14" s="444" customFormat="1" x14ac:dyDescent="0.25">
      <c r="A604" s="255" t="s">
        <v>305</v>
      </c>
      <c r="B604" s="256">
        <v>41767</v>
      </c>
      <c r="C604" s="257" t="s">
        <v>5583</v>
      </c>
      <c r="D604" s="255" t="s">
        <v>2441</v>
      </c>
      <c r="E604" s="258">
        <v>10193883</v>
      </c>
      <c r="F604" s="255">
        <v>25639227</v>
      </c>
      <c r="G604" s="255">
        <v>2704003</v>
      </c>
      <c r="H604" s="120" t="str">
        <f>IF(G604="","",VLOOKUP(G604,ARANCEL!$B$5:$D$121,2,FALSE))</f>
        <v xml:space="preserve">CORONA PERIFERICA CON PERNO MUÑON COLADO </v>
      </c>
      <c r="I604" s="121" t="s">
        <v>337</v>
      </c>
      <c r="J604" s="119">
        <v>1</v>
      </c>
      <c r="K604" s="122">
        <f>IF(G604="","",VLOOKUP(G604,ARANCEL!$B$5:$D$121,3,FALSE)*J604)</f>
        <v>32612</v>
      </c>
      <c r="L604" s="1229" t="s">
        <v>5292</v>
      </c>
      <c r="M604" s="1229">
        <v>4500235464</v>
      </c>
      <c r="N604" s="1229">
        <v>9396</v>
      </c>
    </row>
    <row r="605" spans="1:14" s="449" customFormat="1" x14ac:dyDescent="0.25">
      <c r="A605" s="255" t="s">
        <v>305</v>
      </c>
      <c r="B605" s="256">
        <v>42018</v>
      </c>
      <c r="C605" s="257" t="s">
        <v>9526</v>
      </c>
      <c r="D605" s="255" t="s">
        <v>2420</v>
      </c>
      <c r="E605" s="258">
        <v>10308852</v>
      </c>
      <c r="F605" s="255">
        <v>30456818</v>
      </c>
      <c r="G605" s="255">
        <v>2704005</v>
      </c>
      <c r="H605" s="120" t="str">
        <f>IF(G605="","",VLOOKUP(G605,ARANCEL!$B$5:$D$121,2,FALSE))</f>
        <v>PROVISORIO</v>
      </c>
      <c r="I605" s="121" t="s">
        <v>950</v>
      </c>
      <c r="J605" s="169">
        <v>2</v>
      </c>
      <c r="K605" s="122">
        <f>IF(G605="","",VLOOKUP(G605,ARANCEL!$B$5:$D$121,3,FALSE)*J605)</f>
        <v>6500</v>
      </c>
      <c r="L605" s="1235" t="str">
        <f>IF(E605="","","IMPAGO")</f>
        <v>IMPAGO</v>
      </c>
      <c r="M605" s="1235" t="str">
        <f>IF(L605="IMPAGO","SIN O.C.","")</f>
        <v>SIN O.C.</v>
      </c>
      <c r="N605" s="1235" t="str">
        <f>IF(L605="IMPAGO","SIN FACT.","")</f>
        <v>SIN FACT.</v>
      </c>
    </row>
    <row r="606" spans="1:14" s="449" customFormat="1" x14ac:dyDescent="0.25">
      <c r="A606" s="339" t="s">
        <v>313</v>
      </c>
      <c r="B606" s="256">
        <v>41810</v>
      </c>
      <c r="C606" s="257" t="s">
        <v>5217</v>
      </c>
      <c r="D606" s="255" t="s">
        <v>99</v>
      </c>
      <c r="E606" s="258">
        <v>10213466</v>
      </c>
      <c r="F606" s="255">
        <v>26641794</v>
      </c>
      <c r="G606" s="255">
        <v>2704005</v>
      </c>
      <c r="H606" s="120" t="str">
        <f>IF(G606="","",VLOOKUP(G606,ARANCEL!$B$5:$D$121,2,FALSE))</f>
        <v>PROVISORIO</v>
      </c>
      <c r="I606" s="121"/>
      <c r="J606" s="119">
        <v>1</v>
      </c>
      <c r="K606" s="122">
        <f>IF(G606="","",VLOOKUP(G606,ARANCEL!$B$5:$D$121,3,FALSE)*J606)</f>
        <v>3250</v>
      </c>
      <c r="L606" s="1229" t="s">
        <v>5742</v>
      </c>
      <c r="M606" s="1229">
        <v>4500239379</v>
      </c>
      <c r="N606" s="1229" t="s">
        <v>5751</v>
      </c>
    </row>
    <row r="607" spans="1:14" s="449" customFormat="1" x14ac:dyDescent="0.25">
      <c r="A607" s="255" t="s">
        <v>305</v>
      </c>
      <c r="B607" s="256">
        <v>41810</v>
      </c>
      <c r="C607" s="257" t="s">
        <v>5217</v>
      </c>
      <c r="D607" s="255" t="s">
        <v>99</v>
      </c>
      <c r="E607" s="258">
        <v>10213466</v>
      </c>
      <c r="F607" s="255">
        <v>26641794</v>
      </c>
      <c r="G607" s="255">
        <v>2704003</v>
      </c>
      <c r="H607" s="120" t="str">
        <f>IF(G607="","",VLOOKUP(G607,ARANCEL!$B$5:$D$121,2,FALSE))</f>
        <v xml:space="preserve">CORONA PERIFERICA CON PERNO MUÑON COLADO </v>
      </c>
      <c r="I607" s="121" t="s">
        <v>317</v>
      </c>
      <c r="J607" s="119">
        <v>1</v>
      </c>
      <c r="K607" s="122">
        <f>IF(G607="","",VLOOKUP(G607,ARANCEL!$B$5:$D$121,3,FALSE)*J607)</f>
        <v>32612</v>
      </c>
      <c r="L607" s="1229" t="s">
        <v>5742</v>
      </c>
      <c r="M607" s="1229">
        <v>4500239379</v>
      </c>
      <c r="N607" s="1229" t="s">
        <v>5751</v>
      </c>
    </row>
    <row r="608" spans="1:14" s="449" customFormat="1" x14ac:dyDescent="0.25">
      <c r="A608" s="255" t="s">
        <v>313</v>
      </c>
      <c r="B608" s="256">
        <v>41810</v>
      </c>
      <c r="C608" s="257" t="s">
        <v>5217</v>
      </c>
      <c r="D608" s="255" t="s">
        <v>99</v>
      </c>
      <c r="E608" s="258">
        <v>10214164</v>
      </c>
      <c r="F608" s="255">
        <v>26137553</v>
      </c>
      <c r="G608" s="255">
        <v>2704005</v>
      </c>
      <c r="H608" s="120" t="str">
        <f>IF(G608="","",VLOOKUP(G608,ARANCEL!$B$5:$D$121,2,FALSE))</f>
        <v>PROVISORIO</v>
      </c>
      <c r="I608" s="121"/>
      <c r="J608" s="119">
        <v>1</v>
      </c>
      <c r="K608" s="122">
        <f>IF(G608="","",VLOOKUP(G608,ARANCEL!$B$5:$D$121,3,FALSE)*J608)</f>
        <v>3250</v>
      </c>
      <c r="L608" s="1229" t="s">
        <v>5742</v>
      </c>
      <c r="M608" s="1229">
        <v>4500241295</v>
      </c>
      <c r="N608" s="1229" t="s">
        <v>5768</v>
      </c>
    </row>
    <row r="609" spans="1:14" s="449" customFormat="1" x14ac:dyDescent="0.25">
      <c r="A609" s="255" t="s">
        <v>313</v>
      </c>
      <c r="B609" s="256">
        <v>41810</v>
      </c>
      <c r="C609" s="257" t="s">
        <v>5217</v>
      </c>
      <c r="D609" s="255" t="s">
        <v>99</v>
      </c>
      <c r="E609" s="258">
        <v>10214164</v>
      </c>
      <c r="F609" s="255">
        <v>26137553</v>
      </c>
      <c r="G609" s="255">
        <v>2704003</v>
      </c>
      <c r="H609" s="120" t="str">
        <f>IF(G609="","",VLOOKUP(G609,ARANCEL!$B$5:$D$121,2,FALSE))</f>
        <v xml:space="preserve">CORONA PERIFERICA CON PERNO MUÑON COLADO </v>
      </c>
      <c r="I609" s="121"/>
      <c r="J609" s="119">
        <v>1</v>
      </c>
      <c r="K609" s="122">
        <f>IF(G609="","",VLOOKUP(G609,ARANCEL!$B$5:$D$121,3,FALSE)*J609)</f>
        <v>32612</v>
      </c>
      <c r="L609" s="1229" t="s">
        <v>5742</v>
      </c>
      <c r="M609" s="1229">
        <v>4500241295</v>
      </c>
      <c r="N609" s="1229" t="s">
        <v>5768</v>
      </c>
    </row>
    <row r="610" spans="1:14" s="444" customFormat="1" x14ac:dyDescent="0.25">
      <c r="A610" s="255" t="s">
        <v>305</v>
      </c>
      <c r="B610" s="256">
        <v>41914</v>
      </c>
      <c r="C610" s="257" t="s">
        <v>7430</v>
      </c>
      <c r="D610" s="255" t="s">
        <v>99</v>
      </c>
      <c r="E610" s="258">
        <v>10259027</v>
      </c>
      <c r="F610" s="255">
        <v>28790458</v>
      </c>
      <c r="G610" s="255">
        <v>2704005</v>
      </c>
      <c r="H610" s="120" t="str">
        <f>IF(G610="","",VLOOKUP(G610,ARANCEL!$B$5:$D$121,2,FALSE))</f>
        <v>PROVISORIO</v>
      </c>
      <c r="I610" s="121" t="s">
        <v>311</v>
      </c>
      <c r="J610" s="119">
        <v>1</v>
      </c>
      <c r="K610" s="122">
        <f>IF(G610="","",VLOOKUP(G610,ARANCEL!$B$5:$D$121,3,FALSE)*J610)</f>
        <v>3250</v>
      </c>
      <c r="L610" s="1235" t="str">
        <f>IF(E610="","","IMPAGO")</f>
        <v>IMPAGO</v>
      </c>
      <c r="M610" s="1235" t="str">
        <f>IF(L610="IMPAGO","SIN O.C.","")</f>
        <v>SIN O.C.</v>
      </c>
      <c r="N610" s="1235" t="str">
        <f>IF(L610="IMPAGO","SIN FACT.","")</f>
        <v>SIN FACT.</v>
      </c>
    </row>
    <row r="611" spans="1:14" s="462" customFormat="1" x14ac:dyDescent="0.25">
      <c r="A611" s="255" t="s">
        <v>305</v>
      </c>
      <c r="B611" s="256">
        <v>41914</v>
      </c>
      <c r="C611" s="257" t="s">
        <v>7430</v>
      </c>
      <c r="D611" s="255" t="s">
        <v>99</v>
      </c>
      <c r="E611" s="258">
        <v>10259027</v>
      </c>
      <c r="F611" s="255">
        <v>28790458</v>
      </c>
      <c r="G611" s="255">
        <v>2704015</v>
      </c>
      <c r="H611" s="120" t="str">
        <f>IF(G611="","",VLOOKUP(G611,ARANCEL!$B$5:$D$121,2,FALSE))</f>
        <v xml:space="preserve">CORONA IN CERAM </v>
      </c>
      <c r="I611" s="121" t="s">
        <v>311</v>
      </c>
      <c r="J611" s="119">
        <v>1</v>
      </c>
      <c r="K611" s="122">
        <f>IF(G611="","",VLOOKUP(G611,ARANCEL!$B$5:$D$121,3,FALSE)*J611)</f>
        <v>42733</v>
      </c>
      <c r="L611" s="1235" t="str">
        <f>IF(E611="","","IMPAGO")</f>
        <v>IMPAGO</v>
      </c>
      <c r="M611" s="1235" t="str">
        <f>IF(L611="IMPAGO","SIN O.C.","")</f>
        <v>SIN O.C.</v>
      </c>
      <c r="N611" s="1235" t="str">
        <f>IF(L611="IMPAGO","SIN FACT.","")</f>
        <v>SIN FACT.</v>
      </c>
    </row>
    <row r="612" spans="1:14" s="462" customFormat="1" x14ac:dyDescent="0.25">
      <c r="A612" s="255" t="s">
        <v>305</v>
      </c>
      <c r="B612" s="256">
        <v>41961</v>
      </c>
      <c r="C612" s="257" t="s">
        <v>8352</v>
      </c>
      <c r="D612" s="255" t="s">
        <v>2404</v>
      </c>
      <c r="E612" s="258">
        <v>10280545</v>
      </c>
      <c r="F612" s="255">
        <v>29584652</v>
      </c>
      <c r="G612" s="255">
        <v>2707001</v>
      </c>
      <c r="H612" s="120" t="str">
        <f>IF(G612="","",VLOOKUP(G612,ARANCEL!$B$5:$D$121,2,FALSE))</f>
        <v xml:space="preserve">PLANO DE RELAJACION </v>
      </c>
      <c r="I612" s="121" t="s">
        <v>306</v>
      </c>
      <c r="J612" s="119">
        <v>1</v>
      </c>
      <c r="K612" s="122">
        <f>IF(G612="","",VLOOKUP(G612,ARANCEL!$B$5:$D$121,3,FALSE)*J612)</f>
        <v>9221</v>
      </c>
      <c r="L612" s="1235" t="str">
        <f>IF(E612="","","IMPAGO")</f>
        <v>IMPAGO</v>
      </c>
      <c r="M612" s="1235" t="str">
        <f>IF(L612="IMPAGO","SIN O.C.","")</f>
        <v>SIN O.C.</v>
      </c>
      <c r="N612" s="1235" t="str">
        <f>IF(L612="IMPAGO","SIN FACT.","")</f>
        <v>SIN FACT.</v>
      </c>
    </row>
    <row r="613" spans="1:14" s="462" customFormat="1" x14ac:dyDescent="0.25">
      <c r="A613" s="255" t="s">
        <v>305</v>
      </c>
      <c r="B613" s="256">
        <v>41930</v>
      </c>
      <c r="C613" s="257" t="s">
        <v>7811</v>
      </c>
      <c r="D613" s="255" t="s">
        <v>99</v>
      </c>
      <c r="E613" s="258">
        <v>10265995</v>
      </c>
      <c r="F613" s="255">
        <v>29076969</v>
      </c>
      <c r="G613" s="255">
        <v>2704008</v>
      </c>
      <c r="H613" s="120" t="str">
        <f>IF(G613="","",VLOOKUP(G613,ARANCEL!$B$5:$D$121,2,FALSE))</f>
        <v>PILAR, INSERCION O PUNTO DE APOYO CON PERNO MUÑON</v>
      </c>
      <c r="I613" s="121" t="s">
        <v>754</v>
      </c>
      <c r="J613" s="119">
        <v>2</v>
      </c>
      <c r="K613" s="122">
        <f>IF(G613="","",VLOOKUP(G613,ARANCEL!$B$5:$D$121,3,FALSE)*J613)</f>
        <v>65224</v>
      </c>
      <c r="L613" s="1229" t="s">
        <v>8279</v>
      </c>
      <c r="M613" s="1229">
        <v>4500259723</v>
      </c>
      <c r="N613" s="1229" t="s">
        <v>8265</v>
      </c>
    </row>
    <row r="614" spans="1:14" s="462" customFormat="1" x14ac:dyDescent="0.25">
      <c r="A614" s="255" t="s">
        <v>305</v>
      </c>
      <c r="B614" s="256">
        <v>41930</v>
      </c>
      <c r="C614" s="257" t="s">
        <v>7811</v>
      </c>
      <c r="D614" s="255" t="s">
        <v>99</v>
      </c>
      <c r="E614" s="258">
        <v>10265995</v>
      </c>
      <c r="F614" s="255">
        <v>29076969</v>
      </c>
      <c r="G614" s="255">
        <v>2704012</v>
      </c>
      <c r="H614" s="120" t="str">
        <f>IF(G614="","",VLOOKUP(G614,ARANCEL!$B$5:$D$121,2,FALSE))</f>
        <v xml:space="preserve">INTERMEDIARIO O PONTICO </v>
      </c>
      <c r="I614" s="121" t="s">
        <v>324</v>
      </c>
      <c r="J614" s="119">
        <v>1</v>
      </c>
      <c r="K614" s="122">
        <f>IF(G614="","",VLOOKUP(G614,ARANCEL!$B$5:$D$121,3,FALSE)*J614)</f>
        <v>25122</v>
      </c>
      <c r="L614" s="1229" t="s">
        <v>8279</v>
      </c>
      <c r="M614" s="1229">
        <v>4500259723</v>
      </c>
      <c r="N614" s="1229" t="s">
        <v>8265</v>
      </c>
    </row>
    <row r="615" spans="1:14" s="450" customFormat="1" x14ac:dyDescent="0.25">
      <c r="A615" s="255" t="s">
        <v>305</v>
      </c>
      <c r="B615" s="256">
        <v>41930</v>
      </c>
      <c r="C615" s="257" t="s">
        <v>7811</v>
      </c>
      <c r="D615" s="255" t="s">
        <v>99</v>
      </c>
      <c r="E615" s="258">
        <v>10265995</v>
      </c>
      <c r="F615" s="255">
        <v>29076969</v>
      </c>
      <c r="G615" s="255">
        <v>2704013</v>
      </c>
      <c r="H615" s="120" t="str">
        <f>IF(G615="","",VLOOKUP(G615,ARANCEL!$B$5:$D$121,2,FALSE))</f>
        <v>PROVISORIO (POR PIEZA)</v>
      </c>
      <c r="I615" s="121" t="s">
        <v>363</v>
      </c>
      <c r="J615" s="119">
        <v>3</v>
      </c>
      <c r="K615" s="122">
        <f>IF(G615="","",VLOOKUP(G615,ARANCEL!$B$5:$D$121,3,FALSE)*J615)</f>
        <v>9750</v>
      </c>
      <c r="L615" s="1229" t="s">
        <v>8279</v>
      </c>
      <c r="M615" s="1229">
        <v>4500259723</v>
      </c>
      <c r="N615" s="1229" t="s">
        <v>8265</v>
      </c>
    </row>
    <row r="616" spans="1:14" s="402" customFormat="1" x14ac:dyDescent="0.25">
      <c r="A616" s="255" t="s">
        <v>305</v>
      </c>
      <c r="B616" s="256">
        <v>41936</v>
      </c>
      <c r="C616" s="257" t="s">
        <v>7811</v>
      </c>
      <c r="D616" s="255" t="s">
        <v>99</v>
      </c>
      <c r="E616" s="258">
        <v>10265995</v>
      </c>
      <c r="F616" s="255">
        <v>29076969</v>
      </c>
      <c r="G616" s="255">
        <v>2704016</v>
      </c>
      <c r="H616" s="120" t="str">
        <f>IF(G616="","",VLOOKUP(G616,ARANCEL!$B$5:$D$121,2,FALSE))</f>
        <v xml:space="preserve">CORONA PROCERA </v>
      </c>
      <c r="I616" s="121" t="s">
        <v>311</v>
      </c>
      <c r="J616" s="119">
        <v>1</v>
      </c>
      <c r="K616" s="122">
        <f>IF(G616="","",VLOOKUP(G616,ARANCEL!$B$5:$D$121,3,FALSE)*J616)</f>
        <v>58477</v>
      </c>
      <c r="L616" s="1229" t="s">
        <v>8279</v>
      </c>
      <c r="M616" s="1229">
        <v>4500259723</v>
      </c>
      <c r="N616" s="1229" t="s">
        <v>8265</v>
      </c>
    </row>
    <row r="617" spans="1:14" s="462" customFormat="1" x14ac:dyDescent="0.25">
      <c r="A617" s="255" t="s">
        <v>305</v>
      </c>
      <c r="B617" s="256">
        <v>41946</v>
      </c>
      <c r="C617" s="257" t="s">
        <v>7811</v>
      </c>
      <c r="D617" s="255" t="s">
        <v>99</v>
      </c>
      <c r="E617" s="258">
        <v>10274825</v>
      </c>
      <c r="F617" s="255">
        <v>13629359</v>
      </c>
      <c r="G617" s="255">
        <v>2704013</v>
      </c>
      <c r="H617" s="120" t="str">
        <f>IF(G617="","",VLOOKUP(G617,ARANCEL!$B$5:$D$121,2,FALSE))</f>
        <v>PROVISORIO (POR PIEZA)</v>
      </c>
      <c r="I617" s="121" t="s">
        <v>8217</v>
      </c>
      <c r="J617" s="169">
        <v>5</v>
      </c>
      <c r="K617" s="122">
        <f>IF(G617="","",VLOOKUP(G617,ARANCEL!$B$5:$D$121,3,FALSE)*J617)</f>
        <v>16250</v>
      </c>
      <c r="L617" s="1229" t="s">
        <v>8279</v>
      </c>
      <c r="M617" s="1229">
        <v>4500259723</v>
      </c>
      <c r="N617" s="1229" t="s">
        <v>8265</v>
      </c>
    </row>
    <row r="618" spans="1:14" s="472" customFormat="1" x14ac:dyDescent="0.25">
      <c r="A618" s="255" t="s">
        <v>305</v>
      </c>
      <c r="B618" s="256">
        <v>41946</v>
      </c>
      <c r="C618" s="118" t="s">
        <v>7811</v>
      </c>
      <c r="D618" s="119" t="s">
        <v>99</v>
      </c>
      <c r="E618" s="162">
        <v>10274825</v>
      </c>
      <c r="F618" s="119">
        <v>13629359</v>
      </c>
      <c r="G618" s="255">
        <v>2704003</v>
      </c>
      <c r="H618" s="120" t="str">
        <f>IF(G618="","",VLOOKUP(G618,ARANCEL!$B$5:$D$121,2,FALSE))</f>
        <v xml:space="preserve">CORONA PERIFERICA CON PERNO MUÑON COLADO </v>
      </c>
      <c r="I618" s="121" t="s">
        <v>311</v>
      </c>
      <c r="J618" s="119">
        <v>1</v>
      </c>
      <c r="K618" s="122">
        <f>IF(G618="","",VLOOKUP(G618,ARANCEL!$B$5:$D$121,3,FALSE)*J618)</f>
        <v>32612</v>
      </c>
      <c r="L618" s="1229" t="s">
        <v>8279</v>
      </c>
      <c r="M618" s="1229">
        <v>4500259723</v>
      </c>
      <c r="N618" s="1229" t="s">
        <v>8265</v>
      </c>
    </row>
    <row r="619" spans="1:14" s="472" customFormat="1" x14ac:dyDescent="0.25">
      <c r="A619" s="255" t="s">
        <v>305</v>
      </c>
      <c r="B619" s="256">
        <v>41946</v>
      </c>
      <c r="C619" s="118" t="s">
        <v>7811</v>
      </c>
      <c r="D619" s="119" t="s">
        <v>99</v>
      </c>
      <c r="E619" s="162">
        <v>10274825</v>
      </c>
      <c r="F619" s="119">
        <v>13629359</v>
      </c>
      <c r="G619" s="255">
        <v>2704008</v>
      </c>
      <c r="H619" s="120" t="str">
        <f>IF(G619="","",VLOOKUP(G619,ARANCEL!$B$5:$D$121,2,FALSE))</f>
        <v>PILAR, INSERCION O PUNTO DE APOYO CON PERNO MUÑON</v>
      </c>
      <c r="I619" s="121" t="s">
        <v>9009</v>
      </c>
      <c r="J619" s="169">
        <v>3</v>
      </c>
      <c r="K619" s="122">
        <f>IF(G619="","",VLOOKUP(G619,ARANCEL!$B$5:$D$121,3,FALSE)*J619)</f>
        <v>97836</v>
      </c>
      <c r="L619" s="1229" t="s">
        <v>8279</v>
      </c>
      <c r="M619" s="1229">
        <v>4500259723</v>
      </c>
      <c r="N619" s="1229" t="s">
        <v>8265</v>
      </c>
    </row>
    <row r="620" spans="1:14" s="472" customFormat="1" x14ac:dyDescent="0.25">
      <c r="A620" s="255" t="s">
        <v>313</v>
      </c>
      <c r="B620" s="256">
        <v>41946</v>
      </c>
      <c r="C620" s="118" t="s">
        <v>7811</v>
      </c>
      <c r="D620" s="119" t="s">
        <v>99</v>
      </c>
      <c r="E620" s="162">
        <v>10274825</v>
      </c>
      <c r="F620" s="119">
        <v>13629359</v>
      </c>
      <c r="G620" s="255">
        <v>2704012</v>
      </c>
      <c r="H620" s="120" t="str">
        <f>IF(G620="","",VLOOKUP(G620,ARANCEL!$B$5:$D$121,2,FALSE))</f>
        <v xml:space="preserve">INTERMEDIARIO O PONTICO </v>
      </c>
      <c r="I620" s="121" t="s">
        <v>775</v>
      </c>
      <c r="J620" s="119">
        <v>2</v>
      </c>
      <c r="K620" s="122">
        <f>IF(G620="","",VLOOKUP(G620,ARANCEL!$B$5:$D$121,3,FALSE)*J620)</f>
        <v>50244</v>
      </c>
      <c r="L620" s="1229" t="s">
        <v>8279</v>
      </c>
      <c r="M620" s="1229">
        <v>4500259723</v>
      </c>
      <c r="N620" s="1229" t="s">
        <v>8265</v>
      </c>
    </row>
    <row r="621" spans="1:14" s="472" customFormat="1" x14ac:dyDescent="0.25">
      <c r="A621" s="255" t="s">
        <v>606</v>
      </c>
      <c r="B621" s="256">
        <v>42006</v>
      </c>
      <c r="C621" s="257" t="s">
        <v>7811</v>
      </c>
      <c r="D621" s="255" t="s">
        <v>99</v>
      </c>
      <c r="E621" s="258">
        <v>10303595</v>
      </c>
      <c r="F621" s="255">
        <v>30268885</v>
      </c>
      <c r="G621" s="255">
        <v>2704008</v>
      </c>
      <c r="H621" s="120" t="str">
        <f>IF(G621="","",VLOOKUP(G621,ARANCEL!$B$5:$D$121,2,FALSE))</f>
        <v>PILAR, INSERCION O PUNTO DE APOYO CON PERNO MUÑON</v>
      </c>
      <c r="I621" s="121" t="s">
        <v>9619</v>
      </c>
      <c r="J621" s="119">
        <v>3</v>
      </c>
      <c r="K621" s="122">
        <f>IF(G621="","",VLOOKUP(G621,ARANCEL!$B$5:$D$121,3,FALSE)*J621)</f>
        <v>97836</v>
      </c>
      <c r="L621" s="1235" t="str">
        <f>IF(E621="","","IMPAGO")</f>
        <v>IMPAGO</v>
      </c>
      <c r="M621" s="1235" t="str">
        <f>IF(L621="IMPAGO","SIN O.C.","")</f>
        <v>SIN O.C.</v>
      </c>
      <c r="N621" s="1235" t="str">
        <f>IF(L621="IMPAGO","SIN FACT.","")</f>
        <v>SIN FACT.</v>
      </c>
    </row>
    <row r="622" spans="1:14" s="472" customFormat="1" x14ac:dyDescent="0.25">
      <c r="A622" s="255" t="s">
        <v>606</v>
      </c>
      <c r="B622" s="256">
        <v>42006</v>
      </c>
      <c r="C622" s="257" t="s">
        <v>7811</v>
      </c>
      <c r="D622" s="255" t="s">
        <v>99</v>
      </c>
      <c r="E622" s="258">
        <v>10303595</v>
      </c>
      <c r="F622" s="255">
        <v>30268885</v>
      </c>
      <c r="G622" s="255">
        <v>2704012</v>
      </c>
      <c r="H622" s="120" t="str">
        <f>IF(G622="","",VLOOKUP(G622,ARANCEL!$B$5:$D$121,2,FALSE))</f>
        <v xml:space="preserve">INTERMEDIARIO O PONTICO </v>
      </c>
      <c r="I622" s="121" t="s">
        <v>9620</v>
      </c>
      <c r="J622" s="119">
        <v>3</v>
      </c>
      <c r="K622" s="122">
        <f>IF(G622="","",VLOOKUP(G622,ARANCEL!$B$5:$D$121,3,FALSE)*J622)</f>
        <v>75366</v>
      </c>
      <c r="L622" s="1235" t="str">
        <f>IF(E622="","","IMPAGO")</f>
        <v>IMPAGO</v>
      </c>
      <c r="M622" s="1235" t="str">
        <f>IF(L622="IMPAGO","SIN O.C.","")</f>
        <v>SIN O.C.</v>
      </c>
      <c r="N622" s="1235" t="str">
        <f>IF(L622="IMPAGO","SIN FACT.","")</f>
        <v>SIN FACT.</v>
      </c>
    </row>
    <row r="623" spans="1:14" s="470" customFormat="1" x14ac:dyDescent="0.25">
      <c r="A623" s="255" t="s">
        <v>305</v>
      </c>
      <c r="B623" s="256">
        <v>42006</v>
      </c>
      <c r="C623" s="257" t="s">
        <v>7811</v>
      </c>
      <c r="D623" s="255" t="s">
        <v>99</v>
      </c>
      <c r="E623" s="258">
        <v>10303595</v>
      </c>
      <c r="F623" s="255">
        <v>30268885</v>
      </c>
      <c r="G623" s="255">
        <v>2704013</v>
      </c>
      <c r="H623" s="120" t="str">
        <f>IF(G623="","",VLOOKUP(G623,ARANCEL!$B$5:$D$121,2,FALSE))</f>
        <v>PROVISORIO (POR PIEZA)</v>
      </c>
      <c r="I623" s="121" t="s">
        <v>9286</v>
      </c>
      <c r="J623" s="119">
        <v>6</v>
      </c>
      <c r="K623" s="122">
        <f>IF(G623="","",VLOOKUP(G623,ARANCEL!$B$5:$D$121,3,FALSE)*J623)</f>
        <v>19500</v>
      </c>
      <c r="L623" s="1235" t="str">
        <f>IF(E623="","","IMPAGO")</f>
        <v>IMPAGO</v>
      </c>
      <c r="M623" s="1235" t="str">
        <f>IF(L623="IMPAGO","SIN O.C.","")</f>
        <v>SIN O.C.</v>
      </c>
      <c r="N623" s="1235" t="str">
        <f>IF(L623="IMPAGO","SIN FACT.","")</f>
        <v>SIN FACT.</v>
      </c>
    </row>
    <row r="624" spans="1:14" s="470" customFormat="1" x14ac:dyDescent="0.25">
      <c r="A624" s="339" t="s">
        <v>313</v>
      </c>
      <c r="B624" s="256">
        <v>41779</v>
      </c>
      <c r="C624" s="257" t="s">
        <v>4585</v>
      </c>
      <c r="D624" s="255" t="s">
        <v>99</v>
      </c>
      <c r="E624" s="258">
        <v>10198724</v>
      </c>
      <c r="F624" s="255">
        <v>26307952</v>
      </c>
      <c r="G624" s="255">
        <v>2704005</v>
      </c>
      <c r="H624" s="120" t="str">
        <f>IF(G624="","",VLOOKUP(G624,ARANCEL!$B$5:$D$121,2,FALSE))</f>
        <v>PROVISORIO</v>
      </c>
      <c r="I624" s="121"/>
      <c r="J624" s="119">
        <v>1</v>
      </c>
      <c r="K624" s="122">
        <f>IF(G624="","",VLOOKUP(G624,ARANCEL!$B$5:$D$121,3,FALSE)*J624)</f>
        <v>3250</v>
      </c>
      <c r="L624" s="1229" t="s">
        <v>5292</v>
      </c>
      <c r="M624" s="1229">
        <v>4500235453</v>
      </c>
      <c r="N624" s="1229">
        <v>9395</v>
      </c>
    </row>
    <row r="625" spans="1:14" s="470" customFormat="1" x14ac:dyDescent="0.25">
      <c r="A625" s="255" t="s">
        <v>305</v>
      </c>
      <c r="B625" s="256">
        <v>41779</v>
      </c>
      <c r="C625" s="257" t="s">
        <v>4585</v>
      </c>
      <c r="D625" s="255" t="s">
        <v>99</v>
      </c>
      <c r="E625" s="258">
        <v>10198724</v>
      </c>
      <c r="F625" s="255">
        <v>26307952</v>
      </c>
      <c r="G625" s="255">
        <v>2704020</v>
      </c>
      <c r="H625" s="120" t="str">
        <f>IF(G625="","",VLOOKUP(G625,ARANCEL!$B$5:$D$121,2,FALSE))</f>
        <v xml:space="preserve">PERNO MUÑON DE FIBRA CEROMEROS </v>
      </c>
      <c r="I625" s="121" t="s">
        <v>325</v>
      </c>
      <c r="J625" s="119">
        <v>1</v>
      </c>
      <c r="K625" s="122">
        <f>IF(G625="","",VLOOKUP(G625,ARANCEL!$B$5:$D$121,3,FALSE)*J625)</f>
        <v>18892</v>
      </c>
      <c r="L625" s="1229" t="s">
        <v>5292</v>
      </c>
      <c r="M625" s="1229">
        <v>4500235453</v>
      </c>
      <c r="N625" s="1229">
        <v>9395</v>
      </c>
    </row>
    <row r="626" spans="1:14" s="472" customFormat="1" x14ac:dyDescent="0.25">
      <c r="A626" s="255" t="s">
        <v>305</v>
      </c>
      <c r="B626" s="256">
        <v>41779</v>
      </c>
      <c r="C626" s="257" t="s">
        <v>4585</v>
      </c>
      <c r="D626" s="255" t="s">
        <v>99</v>
      </c>
      <c r="E626" s="258">
        <v>10198724</v>
      </c>
      <c r="F626" s="255">
        <v>26307952</v>
      </c>
      <c r="G626" s="255">
        <v>2704015</v>
      </c>
      <c r="H626" s="120" t="str">
        <f>IF(G626="","",VLOOKUP(G626,ARANCEL!$B$5:$D$121,2,FALSE))</f>
        <v xml:space="preserve">CORONA IN CERAM </v>
      </c>
      <c r="I626" s="121" t="s">
        <v>325</v>
      </c>
      <c r="J626" s="119">
        <v>1</v>
      </c>
      <c r="K626" s="122">
        <f>IF(G626="","",VLOOKUP(G626,ARANCEL!$B$5:$D$121,3,FALSE)*J626)</f>
        <v>42733</v>
      </c>
      <c r="L626" s="1229" t="s">
        <v>5292</v>
      </c>
      <c r="M626" s="1229">
        <v>4500235453</v>
      </c>
      <c r="N626" s="1229">
        <v>9395</v>
      </c>
    </row>
    <row r="627" spans="1:14" s="472" customFormat="1" x14ac:dyDescent="0.25">
      <c r="A627" s="255" t="s">
        <v>305</v>
      </c>
      <c r="B627" s="256">
        <v>41716</v>
      </c>
      <c r="C627" s="257" t="s">
        <v>3366</v>
      </c>
      <c r="D627" s="255" t="s">
        <v>101</v>
      </c>
      <c r="E627" s="258">
        <v>10181345</v>
      </c>
      <c r="F627" s="255">
        <v>25365750</v>
      </c>
      <c r="G627" s="255">
        <v>2705003</v>
      </c>
      <c r="H627" s="120" t="str">
        <f>IF(G627="","",VLOOKUP(G627,ARANCEL!$B$5:$D$121,2,FALSE))</f>
        <v>INCRUSTACION ESTETICA (ART-GLASS O CERAMICA)</v>
      </c>
      <c r="I627" s="121" t="s">
        <v>322</v>
      </c>
      <c r="J627" s="119">
        <v>1</v>
      </c>
      <c r="K627" s="122">
        <f>IF(G627="","",VLOOKUP(G627,ARANCEL!$B$5:$D$121,3,FALSE)*J627)</f>
        <v>15676</v>
      </c>
      <c r="L627" s="1229" t="s">
        <v>3058</v>
      </c>
      <c r="M627" s="1229">
        <v>4500225652</v>
      </c>
      <c r="N627" s="1229">
        <v>8938</v>
      </c>
    </row>
    <row r="628" spans="1:14" s="472" customFormat="1" x14ac:dyDescent="0.25">
      <c r="A628" s="255" t="s">
        <v>305</v>
      </c>
      <c r="B628" s="256">
        <v>41737</v>
      </c>
      <c r="C628" s="257" t="s">
        <v>3778</v>
      </c>
      <c r="D628" s="255" t="s">
        <v>101</v>
      </c>
      <c r="E628" s="258">
        <v>10186065</v>
      </c>
      <c r="F628" s="255">
        <v>25104759</v>
      </c>
      <c r="G628" s="255">
        <v>2704005</v>
      </c>
      <c r="H628" s="120" t="str">
        <f>IF(G628="","",VLOOKUP(G628,ARANCEL!$B$5:$D$121,2,FALSE))</f>
        <v>PROVISORIO</v>
      </c>
      <c r="I628" s="121" t="s">
        <v>324</v>
      </c>
      <c r="J628" s="119">
        <v>1</v>
      </c>
      <c r="K628" s="122">
        <f>IF(G628="","",VLOOKUP(G628,ARANCEL!$B$5:$D$121,3,FALSE)*J628)</f>
        <v>3250</v>
      </c>
      <c r="L628" s="1229" t="s">
        <v>4612</v>
      </c>
      <c r="M628" s="1229">
        <v>4500230034</v>
      </c>
      <c r="N628" s="1229">
        <v>9213</v>
      </c>
    </row>
    <row r="629" spans="1:14" s="472" customFormat="1" x14ac:dyDescent="0.25">
      <c r="A629" s="255" t="s">
        <v>305</v>
      </c>
      <c r="B629" s="256">
        <v>41737</v>
      </c>
      <c r="C629" s="257" t="s">
        <v>3778</v>
      </c>
      <c r="D629" s="255" t="s">
        <v>101</v>
      </c>
      <c r="E629" s="258">
        <v>10186065</v>
      </c>
      <c r="F629" s="255">
        <v>25104759</v>
      </c>
      <c r="G629" s="255">
        <v>2704003</v>
      </c>
      <c r="H629" s="120" t="str">
        <f>IF(G629="","",VLOOKUP(G629,ARANCEL!$B$5:$D$121,2,FALSE))</f>
        <v xml:space="preserve">CORONA PERIFERICA CON PERNO MUÑON COLADO </v>
      </c>
      <c r="I629" s="121" t="s">
        <v>324</v>
      </c>
      <c r="J629" s="119">
        <v>1</v>
      </c>
      <c r="K629" s="122">
        <f>IF(G629="","",VLOOKUP(G629,ARANCEL!$B$5:$D$121,3,FALSE)*J629)</f>
        <v>32612</v>
      </c>
      <c r="L629" s="1229" t="s">
        <v>8279</v>
      </c>
      <c r="M629" s="1229">
        <v>4500257463</v>
      </c>
      <c r="N629" s="1229" t="s">
        <v>8277</v>
      </c>
    </row>
    <row r="630" spans="1:14" s="472" customFormat="1" x14ac:dyDescent="0.25">
      <c r="A630" s="255" t="s">
        <v>305</v>
      </c>
      <c r="B630" s="256">
        <v>41847</v>
      </c>
      <c r="C630" s="257" t="s">
        <v>6108</v>
      </c>
      <c r="D630" s="255" t="s">
        <v>101</v>
      </c>
      <c r="E630" s="258">
        <v>10233904</v>
      </c>
      <c r="F630" s="255">
        <v>27748774</v>
      </c>
      <c r="G630" s="255">
        <v>2705003</v>
      </c>
      <c r="H630" s="120" t="str">
        <f>IF(G630="","",VLOOKUP(G630,ARANCEL!$B$5:$D$121,2,FALSE))</f>
        <v>INCRUSTACION ESTETICA (ART-GLASS O CERAMICA)</v>
      </c>
      <c r="I630" s="121" t="s">
        <v>308</v>
      </c>
      <c r="J630" s="119">
        <v>1</v>
      </c>
      <c r="K630" s="122">
        <f>IF(G630="","",VLOOKUP(G630,ARANCEL!$B$5:$D$121,3,FALSE)*J630)</f>
        <v>15676</v>
      </c>
      <c r="L630" s="1229" t="s">
        <v>6905</v>
      </c>
      <c r="M630" s="1229">
        <v>4500249737</v>
      </c>
      <c r="N630" s="1229" t="s">
        <v>7142</v>
      </c>
    </row>
    <row r="631" spans="1:14" s="472" customFormat="1" x14ac:dyDescent="0.25">
      <c r="A631" s="255" t="s">
        <v>305</v>
      </c>
      <c r="B631" s="256">
        <v>41672</v>
      </c>
      <c r="C631" s="257" t="s">
        <v>3777</v>
      </c>
      <c r="D631" s="255" t="s">
        <v>101</v>
      </c>
      <c r="E631" s="258">
        <v>10185981</v>
      </c>
      <c r="F631" s="255">
        <v>25044819</v>
      </c>
      <c r="G631" s="255">
        <v>2704005</v>
      </c>
      <c r="H631" s="120" t="str">
        <f>IF(G631="","",VLOOKUP(G631,ARANCEL!$B$5:$D$121,2,FALSE))</f>
        <v>PROVISORIO</v>
      </c>
      <c r="I631" s="121" t="s">
        <v>326</v>
      </c>
      <c r="J631" s="119">
        <v>1</v>
      </c>
      <c r="K631" s="122">
        <f>IF(G631="","",VLOOKUP(G631,ARANCEL!$B$5:$D$121,3,FALSE)*J631)</f>
        <v>3250</v>
      </c>
      <c r="L631" s="1229" t="s">
        <v>4612</v>
      </c>
      <c r="M631" s="1229">
        <v>4500230034</v>
      </c>
      <c r="N631" s="1229">
        <v>9213</v>
      </c>
    </row>
    <row r="632" spans="1:14" s="472" customFormat="1" x14ac:dyDescent="0.25">
      <c r="A632" s="255" t="s">
        <v>305</v>
      </c>
      <c r="B632" s="256">
        <v>41672</v>
      </c>
      <c r="C632" s="257" t="s">
        <v>3777</v>
      </c>
      <c r="D632" s="255" t="s">
        <v>101</v>
      </c>
      <c r="E632" s="258">
        <v>10185981</v>
      </c>
      <c r="F632" s="255">
        <v>25044819</v>
      </c>
      <c r="G632" s="255">
        <v>2704003</v>
      </c>
      <c r="H632" s="120" t="str">
        <f>IF(G632="","",VLOOKUP(G632,ARANCEL!$B$5:$D$121,2,FALSE))</f>
        <v xml:space="preserve">CORONA PERIFERICA CON PERNO MUÑON COLADO </v>
      </c>
      <c r="I632" s="121" t="s">
        <v>326</v>
      </c>
      <c r="J632" s="119">
        <v>1</v>
      </c>
      <c r="K632" s="122">
        <f>IF(G632="","",VLOOKUP(G632,ARANCEL!$B$5:$D$121,3,FALSE)*J632)</f>
        <v>32612</v>
      </c>
      <c r="L632" s="1229" t="s">
        <v>4612</v>
      </c>
      <c r="M632" s="1229">
        <v>4500230034</v>
      </c>
      <c r="N632" s="1229">
        <v>9213</v>
      </c>
    </row>
    <row r="633" spans="1:14" s="472" customFormat="1" x14ac:dyDescent="0.25">
      <c r="A633" s="255" t="s">
        <v>305</v>
      </c>
      <c r="B633" s="256">
        <v>41873</v>
      </c>
      <c r="C633" s="257" t="s">
        <v>6768</v>
      </c>
      <c r="D633" s="255" t="s">
        <v>101</v>
      </c>
      <c r="E633" s="258">
        <v>10247838</v>
      </c>
      <c r="F633" s="255">
        <v>27634072</v>
      </c>
      <c r="G633" s="255">
        <v>2707002</v>
      </c>
      <c r="H633" s="120" t="str">
        <f>IF(G633="","",VLOOKUP(G633,ARANCEL!$B$5:$D$121,2,FALSE))</f>
        <v>CUBETA DE BLANQUEAMIENTO</v>
      </c>
      <c r="I633" s="121" t="s">
        <v>306</v>
      </c>
      <c r="J633" s="119">
        <v>1</v>
      </c>
      <c r="K633" s="122">
        <f>IF(G633="","",VLOOKUP(G633,ARANCEL!$B$5:$D$121,3,FALSE)*J633)</f>
        <v>5904</v>
      </c>
      <c r="L633" s="1229" t="s">
        <v>6905</v>
      </c>
      <c r="M633" s="1229">
        <v>4500251093</v>
      </c>
      <c r="N633" s="1229" t="s">
        <v>7132</v>
      </c>
    </row>
    <row r="634" spans="1:14" s="470" customFormat="1" x14ac:dyDescent="0.25">
      <c r="A634" s="255" t="s">
        <v>305</v>
      </c>
      <c r="B634" s="256">
        <v>41873</v>
      </c>
      <c r="C634" s="257" t="s">
        <v>6768</v>
      </c>
      <c r="D634" s="255" t="s">
        <v>101</v>
      </c>
      <c r="E634" s="258">
        <v>10247838</v>
      </c>
      <c r="F634" s="255">
        <v>27634072</v>
      </c>
      <c r="G634" s="255">
        <v>2707002</v>
      </c>
      <c r="H634" s="120" t="str">
        <f>IF(G634="","",VLOOKUP(G634,ARANCEL!$B$5:$D$121,2,FALSE))</f>
        <v>CUBETA DE BLANQUEAMIENTO</v>
      </c>
      <c r="I634" s="121" t="s">
        <v>331</v>
      </c>
      <c r="J634" s="119">
        <v>1</v>
      </c>
      <c r="K634" s="122">
        <f>IF(G634="","",VLOOKUP(G634,ARANCEL!$B$5:$D$121,3,FALSE)*J634)</f>
        <v>5904</v>
      </c>
      <c r="L634" s="1237" t="s">
        <v>6905</v>
      </c>
      <c r="M634" s="1244">
        <v>4500251093</v>
      </c>
      <c r="N634" s="1245" t="s">
        <v>7132</v>
      </c>
    </row>
    <row r="635" spans="1:14" s="476" customFormat="1" x14ac:dyDescent="0.25">
      <c r="A635" s="255" t="s">
        <v>305</v>
      </c>
      <c r="B635" s="256">
        <v>41873</v>
      </c>
      <c r="C635" s="257" t="s">
        <v>6768</v>
      </c>
      <c r="D635" s="255" t="s">
        <v>101</v>
      </c>
      <c r="E635" s="258">
        <v>10247838</v>
      </c>
      <c r="F635" s="255">
        <v>27634072</v>
      </c>
      <c r="G635" s="255">
        <v>2707001</v>
      </c>
      <c r="H635" s="120" t="str">
        <f>IF(G635="","",VLOOKUP(G635,ARANCEL!$B$5:$D$121,2,FALSE))</f>
        <v xml:space="preserve">PLANO DE RELAJACION </v>
      </c>
      <c r="I635" s="121" t="s">
        <v>306</v>
      </c>
      <c r="J635" s="119">
        <v>1</v>
      </c>
      <c r="K635" s="122">
        <f>IF(G635="","",VLOOKUP(G635,ARANCEL!$B$5:$D$121,3,FALSE)*J635)</f>
        <v>9221</v>
      </c>
      <c r="L635" s="1229" t="s">
        <v>6905</v>
      </c>
      <c r="M635" s="1229">
        <v>4500251093</v>
      </c>
      <c r="N635" s="1229" t="s">
        <v>7132</v>
      </c>
    </row>
    <row r="636" spans="1:14" s="476" customFormat="1" x14ac:dyDescent="0.25">
      <c r="A636" s="255" t="s">
        <v>305</v>
      </c>
      <c r="B636" s="256">
        <v>41745</v>
      </c>
      <c r="C636" s="257" t="s">
        <v>3981</v>
      </c>
      <c r="D636" s="255" t="s">
        <v>101</v>
      </c>
      <c r="E636" s="258">
        <v>10188647</v>
      </c>
      <c r="F636" s="255">
        <v>25643463</v>
      </c>
      <c r="G636" s="255">
        <v>2704005</v>
      </c>
      <c r="H636" s="120" t="str">
        <f>IF(G636="","",VLOOKUP(G636,ARANCEL!$B$5:$D$121,2,FALSE))</f>
        <v>PROVISORIO</v>
      </c>
      <c r="I636" s="121" t="s">
        <v>322</v>
      </c>
      <c r="J636" s="119">
        <v>1</v>
      </c>
      <c r="K636" s="122">
        <f>IF(G636="","",VLOOKUP(G636,ARANCEL!$B$5:$D$121,3,FALSE)*J636)</f>
        <v>3250</v>
      </c>
      <c r="L636" s="1229" t="s">
        <v>4612</v>
      </c>
      <c r="M636" s="1229">
        <v>4500230035</v>
      </c>
      <c r="N636" s="1229">
        <v>9214</v>
      </c>
    </row>
    <row r="637" spans="1:14" s="476" customFormat="1" x14ac:dyDescent="0.25">
      <c r="A637" s="255" t="s">
        <v>305</v>
      </c>
      <c r="B637" s="256">
        <v>41745</v>
      </c>
      <c r="C637" s="257" t="s">
        <v>3981</v>
      </c>
      <c r="D637" s="255" t="s">
        <v>101</v>
      </c>
      <c r="E637" s="258">
        <v>10188647</v>
      </c>
      <c r="F637" s="255">
        <v>25643463</v>
      </c>
      <c r="G637" s="255">
        <v>2704002</v>
      </c>
      <c r="H637" s="120" t="str">
        <f>IF(G637="","",VLOOKUP(G637,ARANCEL!$B$5:$D$121,2,FALSE))</f>
        <v xml:space="preserve">CORONA PERIFERICA </v>
      </c>
      <c r="I637" s="121" t="s">
        <v>315</v>
      </c>
      <c r="J637" s="119">
        <v>1</v>
      </c>
      <c r="K637" s="122">
        <f>IF(G637="","",VLOOKUP(G637,ARANCEL!$B$5:$D$121,3,FALSE)*J637)</f>
        <v>25865</v>
      </c>
      <c r="L637" s="1229" t="s">
        <v>4612</v>
      </c>
      <c r="M637" s="1229">
        <v>4500230035</v>
      </c>
      <c r="N637" s="1229">
        <v>9214</v>
      </c>
    </row>
    <row r="638" spans="1:14" s="476" customFormat="1" x14ac:dyDescent="0.25">
      <c r="A638" s="339" t="s">
        <v>313</v>
      </c>
      <c r="B638" s="256">
        <v>41745</v>
      </c>
      <c r="C638" s="257" t="s">
        <v>3981</v>
      </c>
      <c r="D638" s="255" t="s">
        <v>101</v>
      </c>
      <c r="E638" s="258">
        <v>10188647</v>
      </c>
      <c r="F638" s="255">
        <v>25643463</v>
      </c>
      <c r="G638" s="255">
        <v>2704005</v>
      </c>
      <c r="H638" s="120" t="str">
        <f>IF(G638="","",VLOOKUP(G638,ARANCEL!$B$5:$D$121,2,FALSE))</f>
        <v>PROVISORIO</v>
      </c>
      <c r="I638" s="121"/>
      <c r="J638" s="119">
        <v>1</v>
      </c>
      <c r="K638" s="122">
        <f>IF(G638="","",VLOOKUP(G638,ARANCEL!$B$5:$D$121,3,FALSE)*J638)</f>
        <v>3250</v>
      </c>
      <c r="L638" s="1229" t="s">
        <v>8279</v>
      </c>
      <c r="M638" s="1229">
        <v>4500257463</v>
      </c>
      <c r="N638" s="1229" t="s">
        <v>8277</v>
      </c>
    </row>
    <row r="639" spans="1:14" s="476" customFormat="1" x14ac:dyDescent="0.25">
      <c r="A639" s="255" t="s">
        <v>305</v>
      </c>
      <c r="B639" s="256">
        <v>41880</v>
      </c>
      <c r="C639" s="1416" t="s">
        <v>6876</v>
      </c>
      <c r="D639" s="1418" t="s">
        <v>7131</v>
      </c>
      <c r="E639" s="1168">
        <v>10249739</v>
      </c>
      <c r="F639" s="1168">
        <v>28110871</v>
      </c>
      <c r="G639" s="1168">
        <v>2705003</v>
      </c>
      <c r="H639" s="120" t="str">
        <f>IF(G639="","",VLOOKUP(G639,ARANCEL!$B$5:$D$121,2,FALSE))</f>
        <v>INCRUSTACION ESTETICA (ART-GLASS O CERAMICA)</v>
      </c>
      <c r="I639" s="121" t="s">
        <v>308</v>
      </c>
      <c r="J639" s="119">
        <v>1</v>
      </c>
      <c r="K639" s="122">
        <f>IF(G639="","",VLOOKUP(G639,ARANCEL!$B$5:$D$121,3,FALSE)*J639)</f>
        <v>15676</v>
      </c>
      <c r="L639" s="1229" t="s">
        <v>6905</v>
      </c>
      <c r="M639" s="1229">
        <v>4500251093</v>
      </c>
      <c r="N639" s="1229" t="s">
        <v>7132</v>
      </c>
    </row>
    <row r="640" spans="1:14" s="476" customFormat="1" x14ac:dyDescent="0.25">
      <c r="A640" s="255" t="s">
        <v>305</v>
      </c>
      <c r="B640" s="256">
        <v>41969</v>
      </c>
      <c r="C640" s="257" t="s">
        <v>2345</v>
      </c>
      <c r="D640" s="255" t="s">
        <v>1174</v>
      </c>
      <c r="E640" s="258">
        <v>10285278</v>
      </c>
      <c r="F640" s="255">
        <v>29078198</v>
      </c>
      <c r="G640" s="255">
        <v>2705003</v>
      </c>
      <c r="H640" s="120" t="str">
        <f>IF(G640="","",VLOOKUP(G640,ARANCEL!$B$5:$D$121,2,FALSE))</f>
        <v>INCRUSTACION ESTETICA (ART-GLASS O CERAMICA)</v>
      </c>
      <c r="I640" s="121" t="s">
        <v>337</v>
      </c>
      <c r="J640" s="119">
        <v>1</v>
      </c>
      <c r="K640" s="122">
        <f>IF(G640="","",VLOOKUP(G640,ARANCEL!$B$5:$D$121,3,FALSE)*J640)</f>
        <v>15676</v>
      </c>
      <c r="L640" s="1229" t="s">
        <v>8256</v>
      </c>
      <c r="M640" s="1229">
        <v>4500265204</v>
      </c>
      <c r="N640" s="1229" t="s">
        <v>8946</v>
      </c>
    </row>
    <row r="641" spans="1:14" s="476" customFormat="1" x14ac:dyDescent="0.25">
      <c r="A641" s="255" t="s">
        <v>305</v>
      </c>
      <c r="B641" s="256">
        <v>41788</v>
      </c>
      <c r="C641" s="257" t="s">
        <v>4912</v>
      </c>
      <c r="D641" s="255" t="s">
        <v>2404</v>
      </c>
      <c r="E641" s="258">
        <v>10203045</v>
      </c>
      <c r="F641" s="255">
        <v>26542158</v>
      </c>
      <c r="G641" s="255">
        <v>2704005</v>
      </c>
      <c r="H641" s="120" t="str">
        <f>IF(G641="","",VLOOKUP(G641,ARANCEL!$B$5:$D$121,2,FALSE))</f>
        <v>PROVISORIO</v>
      </c>
      <c r="I641" s="121" t="s">
        <v>317</v>
      </c>
      <c r="J641" s="119">
        <v>1</v>
      </c>
      <c r="K641" s="122">
        <f>IF(G641="","",VLOOKUP(G641,ARANCEL!$B$5:$D$121,3,FALSE)*J641)</f>
        <v>3250</v>
      </c>
      <c r="L641" s="1229" t="s">
        <v>5292</v>
      </c>
      <c r="M641" s="1229">
        <v>4500235441</v>
      </c>
      <c r="N641" s="1229">
        <v>9419</v>
      </c>
    </row>
    <row r="642" spans="1:14" s="476" customFormat="1" x14ac:dyDescent="0.25">
      <c r="A642" s="255" t="s">
        <v>305</v>
      </c>
      <c r="B642" s="256">
        <v>41788</v>
      </c>
      <c r="C642" s="257" t="s">
        <v>4912</v>
      </c>
      <c r="D642" s="255" t="s">
        <v>2404</v>
      </c>
      <c r="E642" s="258">
        <v>10203045</v>
      </c>
      <c r="F642" s="255">
        <v>26542158</v>
      </c>
      <c r="G642" s="255">
        <v>2704003</v>
      </c>
      <c r="H642" s="120" t="str">
        <f>IF(G642="","",VLOOKUP(G642,ARANCEL!$B$5:$D$121,2,FALSE))</f>
        <v xml:space="preserve">CORONA PERIFERICA CON PERNO MUÑON COLADO </v>
      </c>
      <c r="I642" s="121" t="s">
        <v>317</v>
      </c>
      <c r="J642" s="119">
        <v>1</v>
      </c>
      <c r="K642" s="122">
        <f>IF(G642="","",VLOOKUP(G642,ARANCEL!$B$5:$D$121,3,FALSE)*J642)</f>
        <v>32612</v>
      </c>
      <c r="L642" s="1229" t="s">
        <v>5292</v>
      </c>
      <c r="M642" s="1229">
        <v>4500235441</v>
      </c>
      <c r="N642" s="1229">
        <v>9419</v>
      </c>
    </row>
    <row r="643" spans="1:14" s="476" customFormat="1" x14ac:dyDescent="0.25">
      <c r="A643" s="255" t="s">
        <v>305</v>
      </c>
      <c r="B643" s="256">
        <v>41801</v>
      </c>
      <c r="C643" s="257" t="s">
        <v>5091</v>
      </c>
      <c r="D643" s="255" t="s">
        <v>1174</v>
      </c>
      <c r="E643" s="258">
        <v>10209894</v>
      </c>
      <c r="F643" s="255">
        <v>26863049</v>
      </c>
      <c r="G643" s="255">
        <v>2704005</v>
      </c>
      <c r="H643" s="120" t="str">
        <f>IF(G643="","",VLOOKUP(G643,ARANCEL!$B$5:$D$121,2,FALSE))</f>
        <v>PROVISORIO</v>
      </c>
      <c r="I643" s="121" t="s">
        <v>956</v>
      </c>
      <c r="J643" s="119">
        <v>2</v>
      </c>
      <c r="K643" s="122">
        <f>IF(G643="","",VLOOKUP(G643,ARANCEL!$B$5:$D$121,3,FALSE)*J643)</f>
        <v>6500</v>
      </c>
      <c r="L643" s="1229" t="s">
        <v>5742</v>
      </c>
      <c r="M643" s="1229">
        <v>4500239379</v>
      </c>
      <c r="N643" s="1229" t="s">
        <v>5751</v>
      </c>
    </row>
    <row r="644" spans="1:14" s="476" customFormat="1" x14ac:dyDescent="0.25">
      <c r="A644" s="339" t="s">
        <v>305</v>
      </c>
      <c r="B644" s="256">
        <v>41801</v>
      </c>
      <c r="C644" s="257" t="s">
        <v>5091</v>
      </c>
      <c r="D644" s="255" t="s">
        <v>1174</v>
      </c>
      <c r="E644" s="258">
        <v>10209894</v>
      </c>
      <c r="F644" s="255">
        <v>26863049</v>
      </c>
      <c r="G644" s="255">
        <v>2704003</v>
      </c>
      <c r="H644" s="120" t="str">
        <f>IF(G644="","",VLOOKUP(G644,ARANCEL!$B$5:$D$121,2,FALSE))</f>
        <v xml:space="preserve">CORONA PERIFERICA CON PERNO MUÑON COLADO </v>
      </c>
      <c r="I644" s="121" t="s">
        <v>5940</v>
      </c>
      <c r="J644" s="119">
        <v>3</v>
      </c>
      <c r="K644" s="122">
        <f>IF(G644="","",VLOOKUP(G644,ARANCEL!$B$5:$D$121,3,FALSE)*J644)</f>
        <v>97836</v>
      </c>
      <c r="L644" s="1229" t="s">
        <v>5742</v>
      </c>
      <c r="M644" s="1229">
        <v>4500239379</v>
      </c>
      <c r="N644" s="1229" t="s">
        <v>5751</v>
      </c>
    </row>
    <row r="645" spans="1:14" s="476" customFormat="1" x14ac:dyDescent="0.25">
      <c r="A645" s="255" t="s">
        <v>305</v>
      </c>
      <c r="B645" s="256">
        <v>41670</v>
      </c>
      <c r="C645" s="257" t="s">
        <v>2682</v>
      </c>
      <c r="D645" s="255" t="s">
        <v>2415</v>
      </c>
      <c r="E645" s="258">
        <v>10172112</v>
      </c>
      <c r="F645" s="255">
        <v>24776275</v>
      </c>
      <c r="G645" s="255">
        <v>2705003</v>
      </c>
      <c r="H645" s="120" t="str">
        <f>IF(G645="","",VLOOKUP(G645,ARANCEL!$B$5:$D$121,2,FALSE))</f>
        <v>INCRUSTACION ESTETICA (ART-GLASS O CERAMICA)</v>
      </c>
      <c r="I645" s="121" t="s">
        <v>316</v>
      </c>
      <c r="J645" s="119">
        <v>1</v>
      </c>
      <c r="K645" s="122">
        <f>IF(G645="","",VLOOKUP(G645,ARANCEL!$B$5:$D$121,3,FALSE)*J645)</f>
        <v>15676</v>
      </c>
      <c r="L645" s="1229" t="s">
        <v>2842</v>
      </c>
      <c r="M645" s="1229">
        <v>4500216213</v>
      </c>
      <c r="N645" s="1229">
        <v>8394</v>
      </c>
    </row>
    <row r="646" spans="1:14" s="476" customFormat="1" x14ac:dyDescent="0.25">
      <c r="A646" s="255" t="s">
        <v>305</v>
      </c>
      <c r="B646" s="256">
        <v>41689</v>
      </c>
      <c r="C646" s="257" t="s">
        <v>2879</v>
      </c>
      <c r="D646" s="255" t="s">
        <v>102</v>
      </c>
      <c r="E646" s="258">
        <v>10174916</v>
      </c>
      <c r="F646" s="255">
        <v>24605764</v>
      </c>
      <c r="G646" s="255">
        <v>2705003</v>
      </c>
      <c r="H646" s="120" t="str">
        <f>IF(G646="","",VLOOKUP(G646,ARANCEL!$B$5:$D$121,2,FALSE))</f>
        <v>INCRUSTACION ESTETICA (ART-GLASS O CERAMICA)</v>
      </c>
      <c r="I646" s="121" t="s">
        <v>308</v>
      </c>
      <c r="J646" s="119">
        <v>1</v>
      </c>
      <c r="K646" s="122">
        <f>IF(G646="","",VLOOKUP(G646,ARANCEL!$B$5:$D$121,3,FALSE)*J646)</f>
        <v>15676</v>
      </c>
      <c r="L646" s="1229" t="s">
        <v>3438</v>
      </c>
      <c r="M646" s="1229">
        <v>4500220774</v>
      </c>
      <c r="N646" s="1229">
        <v>8618</v>
      </c>
    </row>
    <row r="647" spans="1:14" s="476" customFormat="1" x14ac:dyDescent="0.25">
      <c r="A647" s="255" t="s">
        <v>305</v>
      </c>
      <c r="B647" s="256">
        <v>41720</v>
      </c>
      <c r="C647" s="257" t="s">
        <v>3490</v>
      </c>
      <c r="D647" s="255" t="s">
        <v>99</v>
      </c>
      <c r="E647" s="258">
        <v>10182526</v>
      </c>
      <c r="F647" s="255">
        <v>25492549</v>
      </c>
      <c r="G647" s="255">
        <v>2704005</v>
      </c>
      <c r="H647" s="120" t="str">
        <f>IF(G647="","",VLOOKUP(G647,ARANCEL!$B$5:$D$121,2,FALSE))</f>
        <v>PROVISORIO</v>
      </c>
      <c r="I647" s="121" t="s">
        <v>322</v>
      </c>
      <c r="J647" s="119">
        <v>1</v>
      </c>
      <c r="K647" s="122">
        <f>IF(G647="","",VLOOKUP(G647,ARANCEL!$B$5:$D$121,3,FALSE)*J647)</f>
        <v>3250</v>
      </c>
      <c r="L647" s="1229" t="s">
        <v>3058</v>
      </c>
      <c r="M647" s="1229">
        <v>4500225650</v>
      </c>
      <c r="N647" s="1229">
        <v>8936</v>
      </c>
    </row>
    <row r="648" spans="1:14" s="476" customFormat="1" x14ac:dyDescent="0.25">
      <c r="A648" s="255" t="s">
        <v>305</v>
      </c>
      <c r="B648" s="256">
        <v>41720</v>
      </c>
      <c r="C648" s="257" t="s">
        <v>3490</v>
      </c>
      <c r="D648" s="255" t="s">
        <v>99</v>
      </c>
      <c r="E648" s="258">
        <v>10182526</v>
      </c>
      <c r="F648" s="255">
        <v>25492549</v>
      </c>
      <c r="G648" s="255">
        <v>2704003</v>
      </c>
      <c r="H648" s="120" t="str">
        <f>IF(G648="","",VLOOKUP(G648,ARANCEL!$B$5:$D$121,2,FALSE))</f>
        <v xml:space="preserve">CORONA PERIFERICA CON PERNO MUÑON COLADO </v>
      </c>
      <c r="I648" s="121" t="s">
        <v>322</v>
      </c>
      <c r="J648" s="119">
        <v>1</v>
      </c>
      <c r="K648" s="122">
        <f>IF(G648="","",VLOOKUP(G648,ARANCEL!$B$5:$D$121,3,FALSE)*J648)</f>
        <v>32612</v>
      </c>
      <c r="L648" s="1229" t="s">
        <v>3058</v>
      </c>
      <c r="M648" s="1229">
        <v>4500225649</v>
      </c>
      <c r="N648" s="1229">
        <v>8934</v>
      </c>
    </row>
    <row r="649" spans="1:14" s="476" customFormat="1" x14ac:dyDescent="0.25">
      <c r="A649" s="339" t="s">
        <v>313</v>
      </c>
      <c r="B649" s="256">
        <v>41781</v>
      </c>
      <c r="C649" s="257" t="s">
        <v>3490</v>
      </c>
      <c r="D649" s="255" t="s">
        <v>99</v>
      </c>
      <c r="E649" s="258">
        <v>10201106</v>
      </c>
      <c r="F649" s="255">
        <v>25969189</v>
      </c>
      <c r="G649" s="255">
        <v>2704005</v>
      </c>
      <c r="H649" s="120" t="str">
        <f>IF(G649="","",VLOOKUP(G649,ARANCEL!$B$5:$D$121,2,FALSE))</f>
        <v>PROVISORIO</v>
      </c>
      <c r="I649" s="121"/>
      <c r="J649" s="119">
        <v>1</v>
      </c>
      <c r="K649" s="122">
        <f>IF(G649="","",VLOOKUP(G649,ARANCEL!$B$5:$D$121,3,FALSE)*J649)</f>
        <v>3250</v>
      </c>
      <c r="L649" s="1229" t="s">
        <v>5292</v>
      </c>
      <c r="M649" s="1229">
        <v>4500235441</v>
      </c>
      <c r="N649" s="1229">
        <v>9419</v>
      </c>
    </row>
    <row r="650" spans="1:14" s="494" customFormat="1" x14ac:dyDescent="0.25">
      <c r="A650" s="255" t="s">
        <v>305</v>
      </c>
      <c r="B650" s="256">
        <v>41781</v>
      </c>
      <c r="C650" s="257" t="s">
        <v>3490</v>
      </c>
      <c r="D650" s="255" t="s">
        <v>99</v>
      </c>
      <c r="E650" s="258">
        <v>10201106</v>
      </c>
      <c r="F650" s="255">
        <v>25969189</v>
      </c>
      <c r="G650" s="255">
        <v>2704003</v>
      </c>
      <c r="H650" s="120" t="str">
        <f>IF(G650="","",VLOOKUP(G650,ARANCEL!$B$5:$D$121,2,FALSE))</f>
        <v xml:space="preserve">CORONA PERIFERICA CON PERNO MUÑON COLADO </v>
      </c>
      <c r="I650" s="121" t="s">
        <v>326</v>
      </c>
      <c r="J650" s="119">
        <v>1</v>
      </c>
      <c r="K650" s="122">
        <f>IF(G650="","",VLOOKUP(G650,ARANCEL!$B$5:$D$121,3,FALSE)*J650)</f>
        <v>32612</v>
      </c>
      <c r="L650" s="1229" t="s">
        <v>5292</v>
      </c>
      <c r="M650" s="1229">
        <v>4500235441</v>
      </c>
      <c r="N650" s="1229">
        <v>9419</v>
      </c>
    </row>
    <row r="651" spans="1:14" s="494" customFormat="1" x14ac:dyDescent="0.25">
      <c r="A651" s="255" t="s">
        <v>305</v>
      </c>
      <c r="B651" s="256">
        <v>41534</v>
      </c>
      <c r="C651" s="257" t="s">
        <v>2451</v>
      </c>
      <c r="D651" s="255" t="s">
        <v>1174</v>
      </c>
      <c r="E651" s="258">
        <v>10155433</v>
      </c>
      <c r="F651" s="255">
        <v>21860045</v>
      </c>
      <c r="G651" s="255">
        <v>2705003</v>
      </c>
      <c r="H651" s="120" t="str">
        <f>IF(G651="","",VLOOKUP(G651,ARANCEL!$B$5:$D$121,2,FALSE))</f>
        <v>INCRUSTACION ESTETICA (ART-GLASS O CERAMICA)</v>
      </c>
      <c r="I651" s="121" t="s">
        <v>318</v>
      </c>
      <c r="J651" s="119">
        <v>1</v>
      </c>
      <c r="K651" s="122">
        <f>IF(G651="","",VLOOKUP(G651,ARANCEL!$B$5:$D$121,3,FALSE)*J651)</f>
        <v>15676</v>
      </c>
      <c r="L651" s="1235" t="str">
        <f>IF(E651="","","IMPAGO")</f>
        <v>IMPAGO</v>
      </c>
      <c r="M651" s="1235" t="str">
        <f>IF(L651="IMPAGO","SIN O.C.","")</f>
        <v>SIN O.C.</v>
      </c>
      <c r="N651" s="1235" t="str">
        <f>IF(L651="IMPAGO","SIN FACT.","")</f>
        <v>SIN FACT.</v>
      </c>
    </row>
    <row r="652" spans="1:14" s="494" customFormat="1" x14ac:dyDescent="0.25">
      <c r="A652" s="255" t="s">
        <v>305</v>
      </c>
      <c r="B652" s="256">
        <v>41656</v>
      </c>
      <c r="C652" s="257" t="s">
        <v>2450</v>
      </c>
      <c r="D652" s="255" t="s">
        <v>101</v>
      </c>
      <c r="E652" s="258">
        <v>10169487</v>
      </c>
      <c r="F652" s="255">
        <v>24332095</v>
      </c>
      <c r="G652" s="255">
        <v>2705003</v>
      </c>
      <c r="H652" s="120" t="str">
        <f>IF(G652="","",VLOOKUP(G652,ARANCEL!$B$5:$D$121,2,FALSE))</f>
        <v>INCRUSTACION ESTETICA (ART-GLASS O CERAMICA)</v>
      </c>
      <c r="I652" s="121" t="s">
        <v>312</v>
      </c>
      <c r="J652" s="119">
        <v>1</v>
      </c>
      <c r="K652" s="122">
        <f>IF(G652="","",VLOOKUP(G652,ARANCEL!$B$5:$D$121,3,FALSE)*J652)</f>
        <v>15676</v>
      </c>
      <c r="L652" s="1229" t="s">
        <v>2842</v>
      </c>
      <c r="M652" s="1229">
        <v>4500216210</v>
      </c>
      <c r="N652" s="1229">
        <v>8392</v>
      </c>
    </row>
    <row r="653" spans="1:14" s="494" customFormat="1" x14ac:dyDescent="0.25">
      <c r="A653" s="255" t="s">
        <v>305</v>
      </c>
      <c r="B653" s="256">
        <v>41817</v>
      </c>
      <c r="C653" s="257" t="s">
        <v>5381</v>
      </c>
      <c r="D653" s="255" t="s">
        <v>99</v>
      </c>
      <c r="E653" s="258">
        <v>10216971</v>
      </c>
      <c r="F653" s="255">
        <v>27143587</v>
      </c>
      <c r="G653" s="255">
        <v>2704005</v>
      </c>
      <c r="H653" s="120" t="str">
        <f>IF(G653="","",VLOOKUP(G653,ARANCEL!$B$5:$D$121,2,FALSE))</f>
        <v>PROVISORIO</v>
      </c>
      <c r="I653" s="121" t="s">
        <v>325</v>
      </c>
      <c r="J653" s="119">
        <v>1</v>
      </c>
      <c r="K653" s="122">
        <f>IF(G653="","",VLOOKUP(G653,ARANCEL!$B$5:$D$121,3,FALSE)*J653)</f>
        <v>3250</v>
      </c>
      <c r="L653" s="1229" t="s">
        <v>5742</v>
      </c>
      <c r="M653" s="1229">
        <v>4500241295</v>
      </c>
      <c r="N653" s="1229" t="s">
        <v>5768</v>
      </c>
    </row>
    <row r="654" spans="1:14" s="549" customFormat="1" x14ac:dyDescent="0.25">
      <c r="A654" s="339" t="s">
        <v>305</v>
      </c>
      <c r="B654" s="256">
        <v>41817</v>
      </c>
      <c r="C654" s="257" t="s">
        <v>5381</v>
      </c>
      <c r="D654" s="255" t="s">
        <v>99</v>
      </c>
      <c r="E654" s="571">
        <v>10216971</v>
      </c>
      <c r="F654" s="255">
        <v>27143587</v>
      </c>
      <c r="G654" s="255">
        <v>2704023</v>
      </c>
      <c r="H654" s="120" t="str">
        <f>IF(G654="","",VLOOKUP(G654,ARANCEL!$B$5:$D$121,2,FALSE))</f>
        <v xml:space="preserve">PROTESIS VALPLAST PARCIAL </v>
      </c>
      <c r="I654" s="121" t="s">
        <v>306</v>
      </c>
      <c r="J654" s="119">
        <v>1</v>
      </c>
      <c r="K654" s="122">
        <f>IF(G654="","",VLOOKUP(G654,ARANCEL!$B$5:$D$121,3,FALSE)*J654)</f>
        <v>61850</v>
      </c>
      <c r="L654" s="1229" t="s">
        <v>5742</v>
      </c>
      <c r="M654" s="1229">
        <v>4500241295</v>
      </c>
      <c r="N654" s="1229" t="s">
        <v>5768</v>
      </c>
    </row>
    <row r="655" spans="1:14" s="501" customFormat="1" x14ac:dyDescent="0.25">
      <c r="A655" s="119" t="s">
        <v>305</v>
      </c>
      <c r="B655" s="164">
        <v>41848</v>
      </c>
      <c r="C655" s="118" t="s">
        <v>5381</v>
      </c>
      <c r="D655" s="119" t="s">
        <v>99</v>
      </c>
      <c r="E655" s="162">
        <v>10216971</v>
      </c>
      <c r="F655" s="119">
        <v>27143587</v>
      </c>
      <c r="G655" s="119">
        <v>2704015</v>
      </c>
      <c r="H655" s="120" t="str">
        <f>IF(G655="","",VLOOKUP(G655,ARANCEL!$B$5:$D$121,2,FALSE))</f>
        <v xml:space="preserve">CORONA IN CERAM </v>
      </c>
      <c r="I655" s="121" t="s">
        <v>325</v>
      </c>
      <c r="J655" s="119">
        <v>1</v>
      </c>
      <c r="K655" s="122">
        <f>IF(G655="","",VLOOKUP(G655,ARANCEL!$B$5:$D$121,3,FALSE)*J655)</f>
        <v>42733</v>
      </c>
      <c r="L655" s="1229" t="s">
        <v>6017</v>
      </c>
      <c r="M655" s="1229">
        <v>4500245425</v>
      </c>
      <c r="N655" s="1229">
        <v>9807</v>
      </c>
    </row>
    <row r="656" spans="1:14" s="549" customFormat="1" x14ac:dyDescent="0.25">
      <c r="A656" s="255" t="s">
        <v>305</v>
      </c>
      <c r="B656" s="164">
        <v>41867</v>
      </c>
      <c r="C656" s="118" t="s">
        <v>6526</v>
      </c>
      <c r="D656" s="119" t="s">
        <v>99</v>
      </c>
      <c r="E656" s="162">
        <v>10242260</v>
      </c>
      <c r="F656" s="119">
        <v>28008728</v>
      </c>
      <c r="G656" s="255">
        <v>2704005</v>
      </c>
      <c r="H656" s="120" t="str">
        <f>IF(G656="","",VLOOKUP(G656,ARANCEL!$B$5:$D$121,2,FALSE))</f>
        <v>PROVISORIO</v>
      </c>
      <c r="I656" s="121" t="s">
        <v>317</v>
      </c>
      <c r="J656" s="119">
        <v>1</v>
      </c>
      <c r="K656" s="122">
        <f>IF(G656="","",VLOOKUP(G656,ARANCEL!$B$5:$D$121,3,FALSE)*J656)</f>
        <v>3250</v>
      </c>
      <c r="L656" s="1229" t="s">
        <v>6905</v>
      </c>
      <c r="M656" s="1229">
        <v>4500249737</v>
      </c>
      <c r="N656" s="1229" t="s">
        <v>7142</v>
      </c>
    </row>
    <row r="657" spans="1:14" s="551" customFormat="1" x14ac:dyDescent="0.25">
      <c r="A657" s="555" t="s">
        <v>305</v>
      </c>
      <c r="B657" s="556">
        <v>41867</v>
      </c>
      <c r="C657" s="557" t="s">
        <v>6526</v>
      </c>
      <c r="D657" s="555" t="s">
        <v>99</v>
      </c>
      <c r="E657" s="558">
        <v>10242260</v>
      </c>
      <c r="F657" s="555">
        <v>28008728</v>
      </c>
      <c r="G657" s="555">
        <v>2704003</v>
      </c>
      <c r="H657" s="120" t="str">
        <f>IF(G657="","",VLOOKUP(G657,ARANCEL!$B$5:$D$121,2,FALSE))</f>
        <v xml:space="preserve">CORONA PERIFERICA CON PERNO MUÑON COLADO </v>
      </c>
      <c r="I657" s="121" t="s">
        <v>317</v>
      </c>
      <c r="J657" s="119">
        <v>1</v>
      </c>
      <c r="K657" s="122">
        <f>IF(G657="","",VLOOKUP(G657,ARANCEL!$B$5:$D$121,3,FALSE)*J657)</f>
        <v>32612</v>
      </c>
      <c r="L657" s="1229" t="s">
        <v>6905</v>
      </c>
      <c r="M657" s="1229">
        <v>4500249737</v>
      </c>
      <c r="N657" s="1229" t="s">
        <v>7142</v>
      </c>
    </row>
    <row r="658" spans="1:14" s="551" customFormat="1" x14ac:dyDescent="0.25">
      <c r="A658" s="555" t="s">
        <v>305</v>
      </c>
      <c r="B658" s="556">
        <v>41918</v>
      </c>
      <c r="C658" s="557" t="s">
        <v>7424</v>
      </c>
      <c r="D658" s="555" t="s">
        <v>98</v>
      </c>
      <c r="E658" s="558">
        <v>10259616</v>
      </c>
      <c r="F658" s="555">
        <v>28237611</v>
      </c>
      <c r="G658" s="555">
        <v>2704005</v>
      </c>
      <c r="H658" s="120" t="str">
        <f>IF(G658="","",VLOOKUP(G658,ARANCEL!$B$5:$D$121,2,FALSE))</f>
        <v>PROVISORIO</v>
      </c>
      <c r="I658" s="121" t="s">
        <v>317</v>
      </c>
      <c r="J658" s="119">
        <v>1</v>
      </c>
      <c r="K658" s="122">
        <f>IF(G658="","",VLOOKUP(G658,ARANCEL!$B$5:$D$121,3,FALSE)*J658)</f>
        <v>3250</v>
      </c>
      <c r="L658" s="1229" t="s">
        <v>8279</v>
      </c>
      <c r="M658" s="1229">
        <v>4500257463</v>
      </c>
      <c r="N658" s="1229" t="s">
        <v>8277</v>
      </c>
    </row>
    <row r="659" spans="1:14" s="551" customFormat="1" x14ac:dyDescent="0.25">
      <c r="A659" s="588" t="s">
        <v>305</v>
      </c>
      <c r="B659" s="556">
        <v>41918</v>
      </c>
      <c r="C659" s="118" t="s">
        <v>7424</v>
      </c>
      <c r="D659" s="119" t="s">
        <v>98</v>
      </c>
      <c r="E659" s="162">
        <v>10259616</v>
      </c>
      <c r="F659" s="119">
        <v>28237611</v>
      </c>
      <c r="G659" s="555">
        <v>2704002</v>
      </c>
      <c r="H659" s="120" t="str">
        <f>IF(G659="","",VLOOKUP(G659,ARANCEL!$B$5:$D$121,2,FALSE))</f>
        <v xml:space="preserve">CORONA PERIFERICA </v>
      </c>
      <c r="I659" s="121" t="s">
        <v>317</v>
      </c>
      <c r="J659" s="119">
        <v>1</v>
      </c>
      <c r="K659" s="122">
        <f>IF(G659="","",VLOOKUP(G659,ARANCEL!$B$5:$D$121,3,FALSE)*J659)</f>
        <v>25865</v>
      </c>
      <c r="L659" s="1229" t="s">
        <v>8279</v>
      </c>
      <c r="M659" s="1229">
        <v>4500257463</v>
      </c>
      <c r="N659" s="1229" t="s">
        <v>8277</v>
      </c>
    </row>
    <row r="660" spans="1:14" s="551" customFormat="1" x14ac:dyDescent="0.25">
      <c r="A660" s="555" t="s">
        <v>305</v>
      </c>
      <c r="B660" s="556">
        <v>41703</v>
      </c>
      <c r="C660" s="557" t="s">
        <v>3137</v>
      </c>
      <c r="D660" s="555" t="s">
        <v>99</v>
      </c>
      <c r="E660" s="558">
        <v>10178642</v>
      </c>
      <c r="F660" s="555">
        <v>24511469</v>
      </c>
      <c r="G660" s="555">
        <v>2704013</v>
      </c>
      <c r="H660" s="120" t="str">
        <f>IF(G660="","",VLOOKUP(G660,ARANCEL!$B$5:$D$121,2,FALSE))</f>
        <v>PROVISORIO (POR PIEZA)</v>
      </c>
      <c r="I660" s="121" t="s">
        <v>2411</v>
      </c>
      <c r="J660" s="119">
        <v>4</v>
      </c>
      <c r="K660" s="122">
        <f>IF(G660="","",VLOOKUP(G660,ARANCEL!$B$5:$D$121,3,FALSE)*J660)</f>
        <v>13000</v>
      </c>
      <c r="L660" s="1229" t="s">
        <v>3438</v>
      </c>
      <c r="M660" s="1229">
        <v>4500220778</v>
      </c>
      <c r="N660" s="1229">
        <v>8620</v>
      </c>
    </row>
    <row r="661" spans="1:14" s="551" customFormat="1" x14ac:dyDescent="0.25">
      <c r="A661" s="555" t="s">
        <v>305</v>
      </c>
      <c r="B661" s="556">
        <v>41703</v>
      </c>
      <c r="C661" s="557" t="s">
        <v>3137</v>
      </c>
      <c r="D661" s="555" t="s">
        <v>99</v>
      </c>
      <c r="E661" s="558">
        <v>10178642</v>
      </c>
      <c r="F661" s="555">
        <v>24511469</v>
      </c>
      <c r="G661" s="555">
        <v>2704008</v>
      </c>
      <c r="H661" s="120" t="str">
        <f>IF(G661="","",VLOOKUP(G661,ARANCEL!$B$5:$D$121,2,FALSE))</f>
        <v>PILAR, INSERCION O PUNTO DE APOYO CON PERNO MUÑON</v>
      </c>
      <c r="I661" s="121" t="s">
        <v>3860</v>
      </c>
      <c r="J661" s="119">
        <v>2</v>
      </c>
      <c r="K661" s="122">
        <f>IF(G661="","",VLOOKUP(G661,ARANCEL!$B$5:$D$121,3,FALSE)*J661)</f>
        <v>65224</v>
      </c>
      <c r="L661" s="1229" t="s">
        <v>3438</v>
      </c>
      <c r="M661" s="1229">
        <v>4500220778</v>
      </c>
      <c r="N661" s="1229">
        <v>8620</v>
      </c>
    </row>
    <row r="662" spans="1:14" s="549" customFormat="1" x14ac:dyDescent="0.25">
      <c r="A662" s="255" t="s">
        <v>305</v>
      </c>
      <c r="B662" s="256">
        <v>41703</v>
      </c>
      <c r="C662" s="257" t="s">
        <v>3137</v>
      </c>
      <c r="D662" s="255" t="s">
        <v>99</v>
      </c>
      <c r="E662" s="258">
        <v>10178642</v>
      </c>
      <c r="F662" s="255">
        <v>24511469</v>
      </c>
      <c r="G662" s="255">
        <v>2704012</v>
      </c>
      <c r="H662" s="120" t="str">
        <f>IF(G662="","",VLOOKUP(G662,ARANCEL!$B$5:$D$121,2,FALSE))</f>
        <v xml:space="preserve">INTERMEDIARIO O PONTICO </v>
      </c>
      <c r="I662" s="121" t="s">
        <v>756</v>
      </c>
      <c r="J662" s="119">
        <v>2</v>
      </c>
      <c r="K662" s="122">
        <f>IF(G662="","",VLOOKUP(G662,ARANCEL!$B$5:$D$121,3,FALSE)*J662)</f>
        <v>50244</v>
      </c>
      <c r="L662" s="1229" t="s">
        <v>3438</v>
      </c>
      <c r="M662" s="1229">
        <v>4500220778</v>
      </c>
      <c r="N662" s="1229">
        <v>8620</v>
      </c>
    </row>
    <row r="663" spans="1:14" s="551" customFormat="1" x14ac:dyDescent="0.25">
      <c r="A663" s="555" t="s">
        <v>305</v>
      </c>
      <c r="B663" s="556">
        <v>41732</v>
      </c>
      <c r="C663" s="557" t="s">
        <v>3776</v>
      </c>
      <c r="D663" s="555" t="s">
        <v>101</v>
      </c>
      <c r="E663" s="558">
        <v>10185982</v>
      </c>
      <c r="F663" s="555">
        <v>25774496</v>
      </c>
      <c r="G663" s="555">
        <v>2704005</v>
      </c>
      <c r="H663" s="120" t="str">
        <f>IF(G663="","",VLOOKUP(G663,ARANCEL!$B$5:$D$121,2,FALSE))</f>
        <v>PROVISORIO</v>
      </c>
      <c r="I663" s="121" t="s">
        <v>3859</v>
      </c>
      <c r="J663" s="119">
        <v>8</v>
      </c>
      <c r="K663" s="122">
        <f>IF(G663="","",VLOOKUP(G663,ARANCEL!$B$5:$D$121,3,FALSE)*J663)</f>
        <v>26000</v>
      </c>
      <c r="L663" s="1229" t="s">
        <v>4612</v>
      </c>
      <c r="M663" s="1229">
        <v>4500230034</v>
      </c>
      <c r="N663" s="1229">
        <v>9213</v>
      </c>
    </row>
    <row r="664" spans="1:14" s="551" customFormat="1" x14ac:dyDescent="0.25">
      <c r="A664" s="555" t="s">
        <v>305</v>
      </c>
      <c r="B664" s="556">
        <v>41773</v>
      </c>
      <c r="C664" s="557" t="s">
        <v>4757</v>
      </c>
      <c r="D664" s="555" t="s">
        <v>101</v>
      </c>
      <c r="E664" s="558">
        <v>10199303</v>
      </c>
      <c r="F664" s="555">
        <v>26414067</v>
      </c>
      <c r="G664" s="555">
        <v>2705003</v>
      </c>
      <c r="H664" s="120" t="str">
        <f>IF(G664="","",VLOOKUP(G664,ARANCEL!$B$5:$D$121,2,FALSE))</f>
        <v>INCRUSTACION ESTETICA (ART-GLASS O CERAMICA)</v>
      </c>
      <c r="I664" s="121" t="s">
        <v>335</v>
      </c>
      <c r="J664" s="119">
        <v>1</v>
      </c>
      <c r="K664" s="122">
        <f>IF(G664="","",VLOOKUP(G664,ARANCEL!$B$5:$D$121,3,FALSE)*J664)</f>
        <v>15676</v>
      </c>
      <c r="L664" s="1229" t="s">
        <v>5292</v>
      </c>
      <c r="M664" s="1229">
        <v>4500235453</v>
      </c>
      <c r="N664" s="1229">
        <v>9395</v>
      </c>
    </row>
    <row r="665" spans="1:14" s="551" customFormat="1" x14ac:dyDescent="0.25">
      <c r="A665" s="555" t="s">
        <v>305</v>
      </c>
      <c r="B665" s="556">
        <v>41884</v>
      </c>
      <c r="C665" s="557" t="s">
        <v>7359</v>
      </c>
      <c r="D665" s="555" t="s">
        <v>99</v>
      </c>
      <c r="E665" s="558">
        <v>10258769</v>
      </c>
      <c r="F665" s="555">
        <v>28789189</v>
      </c>
      <c r="G665" s="555">
        <v>2704013</v>
      </c>
      <c r="H665" s="120" t="str">
        <f>IF(G665="","",VLOOKUP(G665,ARANCEL!$B$5:$D$121,2,FALSE))</f>
        <v>PROVISORIO (POR PIEZA)</v>
      </c>
      <c r="I665" s="121" t="s">
        <v>1997</v>
      </c>
      <c r="J665" s="119">
        <v>3</v>
      </c>
      <c r="K665" s="122">
        <f>IF(G665="","",VLOOKUP(G665,ARANCEL!$B$5:$D$121,3,FALSE)*J665)</f>
        <v>9750</v>
      </c>
      <c r="L665" s="1235" t="str">
        <f>IF(E665="","","IMPAGO")</f>
        <v>IMPAGO</v>
      </c>
      <c r="M665" s="1235" t="str">
        <f>IF(L665="IMPAGO","SIN O.C.","")</f>
        <v>SIN O.C.</v>
      </c>
      <c r="N665" s="1235" t="str">
        <f>IF(L665="IMPAGO","SIN FACT.","")</f>
        <v>SIN FACT.</v>
      </c>
    </row>
    <row r="666" spans="1:14" s="551" customFormat="1" x14ac:dyDescent="0.25">
      <c r="A666" s="555" t="s">
        <v>305</v>
      </c>
      <c r="B666" s="1359">
        <v>41884</v>
      </c>
      <c r="C666" s="557" t="s">
        <v>7359</v>
      </c>
      <c r="D666" s="555" t="s">
        <v>99</v>
      </c>
      <c r="E666" s="558">
        <v>10258769</v>
      </c>
      <c r="F666" s="555">
        <v>28789189</v>
      </c>
      <c r="G666" s="555">
        <v>2704002</v>
      </c>
      <c r="H666" s="120" t="str">
        <f>IF(G666="","",VLOOKUP(G666,ARANCEL!$B$5:$D$121,2,FALSE))</f>
        <v xml:space="preserve">CORONA PERIFERICA </v>
      </c>
      <c r="I666" s="121" t="s">
        <v>3642</v>
      </c>
      <c r="J666" s="119">
        <v>2</v>
      </c>
      <c r="K666" s="122">
        <f>IF(G666="","",VLOOKUP(G666,ARANCEL!$B$5:$D$121,3,FALSE)*J666)</f>
        <v>51730</v>
      </c>
      <c r="L666" s="1235" t="str">
        <f>IF(E666="","","IMPAGO")</f>
        <v>IMPAGO</v>
      </c>
      <c r="M666" s="1235" t="str">
        <f>IF(L666="IMPAGO","SIN O.C.","")</f>
        <v>SIN O.C.</v>
      </c>
      <c r="N666" s="1235" t="str">
        <f>IF(L666="IMPAGO","SIN FACT.","")</f>
        <v>SIN FACT.</v>
      </c>
    </row>
    <row r="667" spans="1:14" s="551" customFormat="1" x14ac:dyDescent="0.25">
      <c r="A667" s="555" t="s">
        <v>305</v>
      </c>
      <c r="B667" s="1359">
        <v>41884</v>
      </c>
      <c r="C667" s="557" t="s">
        <v>7359</v>
      </c>
      <c r="D667" s="555" t="s">
        <v>99</v>
      </c>
      <c r="E667" s="558">
        <v>10258769</v>
      </c>
      <c r="F667" s="555">
        <v>28789189</v>
      </c>
      <c r="G667" s="555">
        <v>2704012</v>
      </c>
      <c r="H667" s="120" t="str">
        <f>IF(G667="","",VLOOKUP(G667,ARANCEL!$B$5:$D$121,2,FALSE))</f>
        <v xml:space="preserve">INTERMEDIARIO O PONTICO </v>
      </c>
      <c r="I667" s="121" t="s">
        <v>335</v>
      </c>
      <c r="J667" s="119">
        <v>1</v>
      </c>
      <c r="K667" s="122">
        <f>IF(G667="","",VLOOKUP(G667,ARANCEL!$B$5:$D$121,3,FALSE)*J667)</f>
        <v>25122</v>
      </c>
      <c r="L667" s="1235" t="str">
        <f>IF(E667="","","IMPAGO")</f>
        <v>IMPAGO</v>
      </c>
      <c r="M667" s="1235" t="str">
        <f>IF(L667="IMPAGO","SIN O.C.","")</f>
        <v>SIN O.C.</v>
      </c>
      <c r="N667" s="1235" t="str">
        <f>IF(L667="IMPAGO","SIN FACT.","")</f>
        <v>SIN FACT.</v>
      </c>
    </row>
    <row r="668" spans="1:14" s="551" customFormat="1" x14ac:dyDescent="0.25">
      <c r="A668" s="555" t="s">
        <v>305</v>
      </c>
      <c r="B668" s="556">
        <v>41739</v>
      </c>
      <c r="C668" s="557" t="s">
        <v>4694</v>
      </c>
      <c r="D668" s="555" t="s">
        <v>101</v>
      </c>
      <c r="E668" s="558">
        <v>10187881</v>
      </c>
      <c r="F668" s="555">
        <v>25840165</v>
      </c>
      <c r="G668" s="555">
        <v>2704005</v>
      </c>
      <c r="H668" s="120" t="str">
        <f>IF(G668="","",VLOOKUP(G668,ARANCEL!$B$5:$D$121,2,FALSE))</f>
        <v>PROVISORIO</v>
      </c>
      <c r="I668" s="121" t="s">
        <v>4218</v>
      </c>
      <c r="J668" s="119">
        <v>3</v>
      </c>
      <c r="K668" s="122">
        <f>IF(G668="","",VLOOKUP(G668,ARANCEL!$B$5:$D$121,3,FALSE)*J668)</f>
        <v>9750</v>
      </c>
      <c r="L668" s="1229" t="s">
        <v>4612</v>
      </c>
      <c r="M668" s="1229">
        <v>4500230035</v>
      </c>
      <c r="N668" s="1229">
        <v>9214</v>
      </c>
    </row>
    <row r="669" spans="1:14" s="549" customFormat="1" x14ac:dyDescent="0.25">
      <c r="A669" s="255" t="s">
        <v>606</v>
      </c>
      <c r="B669" s="256">
        <v>41773</v>
      </c>
      <c r="C669" s="257" t="s">
        <v>4694</v>
      </c>
      <c r="D669" s="255" t="s">
        <v>101</v>
      </c>
      <c r="E669" s="258">
        <v>10187881</v>
      </c>
      <c r="F669" s="255">
        <v>25840165</v>
      </c>
      <c r="G669" s="255">
        <v>2704002</v>
      </c>
      <c r="H669" s="120" t="str">
        <f>IF(G669="","",VLOOKUP(G669,ARANCEL!$B$5:$D$121,2,FALSE))</f>
        <v xml:space="preserve">CORONA PERIFERICA </v>
      </c>
      <c r="I669" s="121" t="s">
        <v>4786</v>
      </c>
      <c r="J669" s="119">
        <v>3</v>
      </c>
      <c r="K669" s="122">
        <f>IF(G669="","",VLOOKUP(G669,ARANCEL!$B$5:$D$121,3,FALSE)*J669)</f>
        <v>77595</v>
      </c>
      <c r="L669" s="1229" t="s">
        <v>5292</v>
      </c>
      <c r="M669" s="1229">
        <v>4500235464</v>
      </c>
      <c r="N669" s="1229">
        <v>9396</v>
      </c>
    </row>
    <row r="670" spans="1:14" s="551" customFormat="1" x14ac:dyDescent="0.25">
      <c r="A670" s="555" t="s">
        <v>305</v>
      </c>
      <c r="B670" s="556">
        <v>41649</v>
      </c>
      <c r="C670" s="557" t="s">
        <v>2449</v>
      </c>
      <c r="D670" s="555" t="s">
        <v>99</v>
      </c>
      <c r="E670" s="558">
        <v>10168744</v>
      </c>
      <c r="F670" s="555">
        <v>19701404</v>
      </c>
      <c r="G670" s="555">
        <v>2704005</v>
      </c>
      <c r="H670" s="120" t="str">
        <f>IF(G670="","",VLOOKUP(G670,ARANCEL!$B$5:$D$121,2,FALSE))</f>
        <v>PROVISORIO</v>
      </c>
      <c r="I670" s="121" t="s">
        <v>322</v>
      </c>
      <c r="J670" s="119">
        <v>1</v>
      </c>
      <c r="K670" s="122">
        <f>IF(G670="","",VLOOKUP(G670,ARANCEL!$B$5:$D$121,3,FALSE)*J670)</f>
        <v>3250</v>
      </c>
      <c r="L670" s="1229" t="s">
        <v>2842</v>
      </c>
      <c r="M670" s="1229">
        <v>4500216206</v>
      </c>
      <c r="N670" s="1229">
        <v>8391</v>
      </c>
    </row>
    <row r="671" spans="1:14" s="551" customFormat="1" x14ac:dyDescent="0.25">
      <c r="A671" s="555" t="s">
        <v>305</v>
      </c>
      <c r="B671" s="556">
        <v>41649</v>
      </c>
      <c r="C671" s="557" t="s">
        <v>2449</v>
      </c>
      <c r="D671" s="555" t="s">
        <v>99</v>
      </c>
      <c r="E671" s="558">
        <v>10168744</v>
      </c>
      <c r="F671" s="555">
        <v>19701404</v>
      </c>
      <c r="G671" s="555">
        <v>2704002</v>
      </c>
      <c r="H671" s="120" t="str">
        <f>IF(G671="","",VLOOKUP(G671,ARANCEL!$B$5:$D$121,2,FALSE))</f>
        <v xml:space="preserve">CORONA PERIFERICA </v>
      </c>
      <c r="I671" s="121" t="s">
        <v>322</v>
      </c>
      <c r="J671" s="119">
        <v>1</v>
      </c>
      <c r="K671" s="122">
        <f>IF(G671="","",VLOOKUP(G671,ARANCEL!$B$5:$D$121,3,FALSE)*J671)</f>
        <v>25865</v>
      </c>
      <c r="L671" s="1229" t="s">
        <v>2842</v>
      </c>
      <c r="M671" s="1229">
        <v>4500216206</v>
      </c>
      <c r="N671" s="1229">
        <v>8391</v>
      </c>
    </row>
    <row r="672" spans="1:14" s="551" customFormat="1" x14ac:dyDescent="0.25">
      <c r="A672" s="555" t="s">
        <v>305</v>
      </c>
      <c r="B672" s="556">
        <v>41824</v>
      </c>
      <c r="C672" s="557" t="s">
        <v>5601</v>
      </c>
      <c r="D672" s="555" t="s">
        <v>1174</v>
      </c>
      <c r="E672" s="558">
        <v>10221655</v>
      </c>
      <c r="F672" s="555">
        <v>27154125</v>
      </c>
      <c r="G672" s="555">
        <v>2705003</v>
      </c>
      <c r="H672" s="120" t="str">
        <f>IF(G672="","",VLOOKUP(G672,ARANCEL!$B$5:$D$121,2,FALSE))</f>
        <v>INCRUSTACION ESTETICA (ART-GLASS O CERAMICA)</v>
      </c>
      <c r="I672" s="121" t="s">
        <v>308</v>
      </c>
      <c r="J672" s="119">
        <v>1</v>
      </c>
      <c r="K672" s="122">
        <f>IF(G672="","",VLOOKUP(G672,ARANCEL!$B$5:$D$121,3,FALSE)*J672)</f>
        <v>15676</v>
      </c>
      <c r="L672" s="1229" t="s">
        <v>6905</v>
      </c>
      <c r="M672" s="1229">
        <v>4500249737</v>
      </c>
      <c r="N672" s="1229" t="s">
        <v>7142</v>
      </c>
    </row>
    <row r="673" spans="1:14" s="551" customFormat="1" x14ac:dyDescent="0.25">
      <c r="A673" s="555" t="s">
        <v>305</v>
      </c>
      <c r="B673" s="556">
        <v>41969</v>
      </c>
      <c r="C673" s="557" t="s">
        <v>8523</v>
      </c>
      <c r="D673" s="555" t="s">
        <v>102</v>
      </c>
      <c r="E673" s="558">
        <v>10285277</v>
      </c>
      <c r="F673" s="555">
        <v>29023778</v>
      </c>
      <c r="G673" s="555">
        <v>2705003</v>
      </c>
      <c r="H673" s="120" t="str">
        <f>IF(G673="","",VLOOKUP(G673,ARANCEL!$B$5:$D$121,2,FALSE))</f>
        <v>INCRUSTACION ESTETICA (ART-GLASS O CERAMICA)</v>
      </c>
      <c r="I673" s="121" t="s">
        <v>312</v>
      </c>
      <c r="J673" s="119">
        <v>1</v>
      </c>
      <c r="K673" s="122">
        <f>IF(G673="","",VLOOKUP(G673,ARANCEL!$B$5:$D$121,3,FALSE)*J673)</f>
        <v>15676</v>
      </c>
      <c r="L673" s="1229" t="s">
        <v>8256</v>
      </c>
      <c r="M673" s="1229">
        <v>4500265204</v>
      </c>
      <c r="N673" s="1229" t="s">
        <v>8946</v>
      </c>
    </row>
    <row r="674" spans="1:14" s="551" customFormat="1" x14ac:dyDescent="0.25">
      <c r="A674" s="255" t="s">
        <v>305</v>
      </c>
      <c r="B674" s="556">
        <v>41773</v>
      </c>
      <c r="C674" s="557" t="s">
        <v>4508</v>
      </c>
      <c r="D674" s="555" t="s">
        <v>102</v>
      </c>
      <c r="E674" s="558">
        <v>10196304</v>
      </c>
      <c r="F674" s="555">
        <v>25609745</v>
      </c>
      <c r="G674" s="555">
        <v>2704005</v>
      </c>
      <c r="H674" s="120" t="str">
        <f>IF(G674="","",VLOOKUP(G674,ARANCEL!$B$5:$D$121,2,FALSE))</f>
        <v>PROVISORIO</v>
      </c>
      <c r="I674" s="121" t="s">
        <v>312</v>
      </c>
      <c r="J674" s="119">
        <v>1</v>
      </c>
      <c r="K674" s="122">
        <f>IF(G674="","",VLOOKUP(G674,ARANCEL!$B$5:$D$121,3,FALSE)*J674)</f>
        <v>3250</v>
      </c>
      <c r="L674" s="1229" t="s">
        <v>5292</v>
      </c>
      <c r="M674" s="1229">
        <v>4500235464</v>
      </c>
      <c r="N674" s="1229">
        <v>9396</v>
      </c>
    </row>
    <row r="675" spans="1:14" s="551" customFormat="1" x14ac:dyDescent="0.25">
      <c r="A675" s="255" t="s">
        <v>305</v>
      </c>
      <c r="B675" s="556">
        <v>41773</v>
      </c>
      <c r="C675" s="557" t="s">
        <v>4508</v>
      </c>
      <c r="D675" s="555" t="s">
        <v>102</v>
      </c>
      <c r="E675" s="558">
        <v>10196304</v>
      </c>
      <c r="F675" s="555">
        <v>25609745</v>
      </c>
      <c r="G675" s="555">
        <v>2704003</v>
      </c>
      <c r="H675" s="120" t="str">
        <f>IF(G675="","",VLOOKUP(G675,ARANCEL!$B$5:$D$121,2,FALSE))</f>
        <v xml:space="preserve">CORONA PERIFERICA CON PERNO MUÑON COLADO </v>
      </c>
      <c r="I675" s="121" t="s">
        <v>315</v>
      </c>
      <c r="J675" s="119">
        <v>1</v>
      </c>
      <c r="K675" s="122">
        <f>IF(G675="","",VLOOKUP(G675,ARANCEL!$B$5:$D$121,3,FALSE)*J675)</f>
        <v>32612</v>
      </c>
      <c r="L675" s="1229" t="s">
        <v>5292</v>
      </c>
      <c r="M675" s="1229">
        <v>4500235464</v>
      </c>
      <c r="N675" s="1229">
        <v>9396</v>
      </c>
    </row>
    <row r="676" spans="1:14" s="551" customFormat="1" x14ac:dyDescent="0.25">
      <c r="A676" s="255" t="s">
        <v>305</v>
      </c>
      <c r="B676" s="556">
        <v>41942</v>
      </c>
      <c r="C676" s="557" t="s">
        <v>7955</v>
      </c>
      <c r="D676" s="555" t="s">
        <v>99</v>
      </c>
      <c r="E676" s="558">
        <v>10272731</v>
      </c>
      <c r="F676" s="555">
        <v>28681896</v>
      </c>
      <c r="G676" s="555">
        <v>2704005</v>
      </c>
      <c r="H676" s="120" t="str">
        <f>IF(G676="","",VLOOKUP(G676,ARANCEL!$B$5:$D$121,2,FALSE))</f>
        <v>PROVISORIO</v>
      </c>
      <c r="I676" s="121" t="s">
        <v>342</v>
      </c>
      <c r="J676" s="119">
        <v>1</v>
      </c>
      <c r="K676" s="122">
        <f>IF(G676="","",VLOOKUP(G676,ARANCEL!$B$5:$D$121,3,FALSE)*J676)</f>
        <v>3250</v>
      </c>
      <c r="L676" s="1229" t="s">
        <v>8279</v>
      </c>
      <c r="M676" s="1229">
        <v>4500259723</v>
      </c>
      <c r="N676" s="1229" t="s">
        <v>8265</v>
      </c>
    </row>
    <row r="677" spans="1:14" s="551" customFormat="1" x14ac:dyDescent="0.25">
      <c r="A677" s="255" t="s">
        <v>305</v>
      </c>
      <c r="B677" s="556">
        <v>41942</v>
      </c>
      <c r="C677" s="557" t="s">
        <v>7955</v>
      </c>
      <c r="D677" s="555" t="s">
        <v>99</v>
      </c>
      <c r="E677" s="558">
        <v>10272731</v>
      </c>
      <c r="F677" s="555">
        <v>28681896</v>
      </c>
      <c r="G677" s="555">
        <v>2704003</v>
      </c>
      <c r="H677" s="120" t="str">
        <f>IF(G677="","",VLOOKUP(G677,ARANCEL!$B$5:$D$121,2,FALSE))</f>
        <v xml:space="preserve">CORONA PERIFERICA CON PERNO MUÑON COLADO </v>
      </c>
      <c r="I677" s="121" t="s">
        <v>342</v>
      </c>
      <c r="J677" s="119">
        <v>1</v>
      </c>
      <c r="K677" s="122">
        <f>IF(G677="","",VLOOKUP(G677,ARANCEL!$B$5:$D$121,3,FALSE)*J677)</f>
        <v>32612</v>
      </c>
      <c r="L677" s="1229" t="s">
        <v>8279</v>
      </c>
      <c r="M677" s="1229">
        <v>4500259723</v>
      </c>
      <c r="N677" s="1229" t="s">
        <v>8265</v>
      </c>
    </row>
    <row r="678" spans="1:14" s="551" customFormat="1" x14ac:dyDescent="0.25">
      <c r="A678" s="255" t="s">
        <v>305</v>
      </c>
      <c r="B678" s="556">
        <v>41956</v>
      </c>
      <c r="C678" s="557" t="s">
        <v>7921</v>
      </c>
      <c r="D678" s="555" t="s">
        <v>86</v>
      </c>
      <c r="E678" s="558">
        <v>10278884</v>
      </c>
      <c r="F678" s="555">
        <v>28713401</v>
      </c>
      <c r="G678" s="555">
        <v>2704005</v>
      </c>
      <c r="H678" s="120" t="str">
        <f>IF(G678="","",VLOOKUP(G678,ARANCEL!$B$5:$D$121,2,FALSE))</f>
        <v>PROVISORIO</v>
      </c>
      <c r="I678" s="121" t="s">
        <v>325</v>
      </c>
      <c r="J678" s="119">
        <v>1</v>
      </c>
      <c r="K678" s="122">
        <f>IF(G678="","",VLOOKUP(G678,ARANCEL!$B$5:$D$121,3,FALSE)*J678)</f>
        <v>3250</v>
      </c>
      <c r="L678" s="1229" t="s">
        <v>8256</v>
      </c>
      <c r="M678" s="1229">
        <v>4500265204</v>
      </c>
      <c r="N678" s="1229" t="s">
        <v>8946</v>
      </c>
    </row>
    <row r="679" spans="1:14" s="551" customFormat="1" x14ac:dyDescent="0.25">
      <c r="A679" s="255" t="s">
        <v>313</v>
      </c>
      <c r="B679" s="556">
        <v>41956</v>
      </c>
      <c r="C679" s="557" t="s">
        <v>7921</v>
      </c>
      <c r="D679" s="555" t="s">
        <v>86</v>
      </c>
      <c r="E679" s="558">
        <v>10278884</v>
      </c>
      <c r="F679" s="555">
        <v>28713401</v>
      </c>
      <c r="G679" s="555">
        <v>2704003</v>
      </c>
      <c r="H679" s="120" t="str">
        <f>IF(G679="","",VLOOKUP(G679,ARANCEL!$B$5:$D$121,2,FALSE))</f>
        <v xml:space="preserve">CORONA PERIFERICA CON PERNO MUÑON COLADO </v>
      </c>
      <c r="I679" s="121"/>
      <c r="J679" s="119">
        <v>1</v>
      </c>
      <c r="K679" s="122">
        <f>IF(G679="","",VLOOKUP(G679,ARANCEL!$B$5:$D$121,3,FALSE)*J679)</f>
        <v>32612</v>
      </c>
      <c r="L679" s="1229" t="s">
        <v>8256</v>
      </c>
      <c r="M679" s="1229">
        <v>4500265204</v>
      </c>
      <c r="N679" s="1229" t="s">
        <v>8946</v>
      </c>
    </row>
    <row r="680" spans="1:14" s="551" customFormat="1" x14ac:dyDescent="0.25">
      <c r="A680" s="255" t="s">
        <v>305</v>
      </c>
      <c r="B680" s="556">
        <v>41970</v>
      </c>
      <c r="C680" s="257" t="s">
        <v>7921</v>
      </c>
      <c r="D680" s="255" t="s">
        <v>86</v>
      </c>
      <c r="E680" s="258">
        <v>10287379</v>
      </c>
      <c r="F680" s="255">
        <v>29788446</v>
      </c>
      <c r="G680" s="255">
        <v>2705004</v>
      </c>
      <c r="H680" s="120" t="str">
        <f>IF(G680="","",VLOOKUP(G680,ARANCEL!$B$5:$D$121,2,FALSE))</f>
        <v>CARILLA ESTETICA (ART-GLASS O CERAMICA)</v>
      </c>
      <c r="I680" s="121" t="s">
        <v>613</v>
      </c>
      <c r="J680" s="119">
        <v>2</v>
      </c>
      <c r="K680" s="122">
        <f>IF(G680="","",VLOOKUP(G680,ARANCEL!$B$5:$D$121,3,FALSE)*J680)</f>
        <v>53506</v>
      </c>
      <c r="L680" s="1229" t="s">
        <v>8256</v>
      </c>
      <c r="M680" s="1229">
        <v>4500265204</v>
      </c>
      <c r="N680" s="1229" t="s">
        <v>8946</v>
      </c>
    </row>
    <row r="681" spans="1:14" s="551" customFormat="1" x14ac:dyDescent="0.25">
      <c r="A681" s="255" t="s">
        <v>305</v>
      </c>
      <c r="B681" s="556">
        <v>41776</v>
      </c>
      <c r="C681" s="257" t="s">
        <v>4756</v>
      </c>
      <c r="D681" s="255" t="s">
        <v>99</v>
      </c>
      <c r="E681" s="258">
        <v>10198366</v>
      </c>
      <c r="F681" s="255">
        <v>26178346</v>
      </c>
      <c r="G681" s="255">
        <v>2704013</v>
      </c>
      <c r="H681" s="120" t="str">
        <f>IF(G681="","",VLOOKUP(G681,ARANCEL!$B$5:$D$121,2,FALSE))</f>
        <v>PROVISORIO (POR PIEZA)</v>
      </c>
      <c r="I681" s="121" t="s">
        <v>1534</v>
      </c>
      <c r="J681" s="119">
        <v>5</v>
      </c>
      <c r="K681" s="122">
        <f>IF(G681="","",VLOOKUP(G681,ARANCEL!$B$5:$D$121,3,FALSE)*J681)</f>
        <v>16250</v>
      </c>
      <c r="L681" s="1229" t="s">
        <v>5292</v>
      </c>
      <c r="M681" s="1229">
        <v>4500235464</v>
      </c>
      <c r="N681" s="1229">
        <v>9396</v>
      </c>
    </row>
    <row r="682" spans="1:14" s="551" customFormat="1" x14ac:dyDescent="0.25">
      <c r="A682" s="255" t="s">
        <v>305</v>
      </c>
      <c r="B682" s="556">
        <v>41776</v>
      </c>
      <c r="C682" s="557" t="s">
        <v>4756</v>
      </c>
      <c r="D682" s="555" t="s">
        <v>99</v>
      </c>
      <c r="E682" s="558">
        <v>10198366</v>
      </c>
      <c r="F682" s="555">
        <v>26178346</v>
      </c>
      <c r="G682" s="555">
        <v>2704008</v>
      </c>
      <c r="H682" s="120" t="str">
        <f>IF(G682="","",VLOOKUP(G682,ARANCEL!$B$5:$D$121,2,FALSE))</f>
        <v>PILAR, INSERCION O PUNTO DE APOYO CON PERNO MUÑON</v>
      </c>
      <c r="I682" s="121" t="s">
        <v>673</v>
      </c>
      <c r="J682" s="119">
        <v>2</v>
      </c>
      <c r="K682" s="122">
        <f>IF(G682="","",VLOOKUP(G682,ARANCEL!$B$5:$D$121,3,FALSE)*J682)</f>
        <v>65224</v>
      </c>
      <c r="L682" s="1229" t="s">
        <v>5292</v>
      </c>
      <c r="M682" s="1229">
        <v>4500235464</v>
      </c>
      <c r="N682" s="1229">
        <v>9396</v>
      </c>
    </row>
    <row r="683" spans="1:14" s="554" customFormat="1" x14ac:dyDescent="0.25">
      <c r="A683" s="555" t="s">
        <v>305</v>
      </c>
      <c r="B683" s="556">
        <v>41776</v>
      </c>
      <c r="C683" s="557" t="s">
        <v>4756</v>
      </c>
      <c r="D683" s="555" t="s">
        <v>99</v>
      </c>
      <c r="E683" s="558">
        <v>10198366</v>
      </c>
      <c r="F683" s="555">
        <v>26178346</v>
      </c>
      <c r="G683" s="555">
        <v>2704012</v>
      </c>
      <c r="H683" s="120" t="str">
        <f>IF(G683="","",VLOOKUP(G683,ARANCEL!$B$5:$D$121,2,FALSE))</f>
        <v xml:space="preserve">INTERMEDIARIO O PONTICO </v>
      </c>
      <c r="I683" s="121" t="s">
        <v>647</v>
      </c>
      <c r="J683" s="119">
        <v>3</v>
      </c>
      <c r="K683" s="122">
        <f>IF(G683="","",VLOOKUP(G683,ARANCEL!$B$5:$D$121,3,FALSE)*J683)</f>
        <v>75366</v>
      </c>
      <c r="L683" s="1229" t="s">
        <v>5292</v>
      </c>
      <c r="M683" s="1229">
        <v>4500235464</v>
      </c>
      <c r="N683" s="1229">
        <v>9396</v>
      </c>
    </row>
    <row r="684" spans="1:14" s="554" customFormat="1" x14ac:dyDescent="0.25">
      <c r="A684" s="555" t="s">
        <v>305</v>
      </c>
      <c r="B684" s="1413">
        <v>41792</v>
      </c>
      <c r="C684" s="557" t="s">
        <v>2048</v>
      </c>
      <c r="D684" s="555" t="s">
        <v>99</v>
      </c>
      <c r="E684" s="558">
        <v>10200602</v>
      </c>
      <c r="F684" s="555">
        <v>23952292</v>
      </c>
      <c r="G684" s="555">
        <v>2704013</v>
      </c>
      <c r="H684" s="120" t="str">
        <f>IF(G684="","",VLOOKUP(G684,ARANCEL!$B$5:$D$121,2,FALSE))</f>
        <v>PROVISORIO (POR PIEZA)</v>
      </c>
      <c r="I684" s="121" t="s">
        <v>1720</v>
      </c>
      <c r="J684" s="119">
        <v>4</v>
      </c>
      <c r="K684" s="122">
        <f>IF(G684="","",VLOOKUP(G684,ARANCEL!$B$5:$D$121,3,FALSE)*J684)</f>
        <v>13000</v>
      </c>
      <c r="L684" s="1229" t="s">
        <v>5292</v>
      </c>
      <c r="M684" s="1229">
        <v>4500236786</v>
      </c>
      <c r="N684" s="1229">
        <v>9461</v>
      </c>
    </row>
    <row r="685" spans="1:14" s="554" customFormat="1" x14ac:dyDescent="0.25">
      <c r="A685" s="555" t="s">
        <v>305</v>
      </c>
      <c r="B685" s="1413">
        <v>41792</v>
      </c>
      <c r="C685" s="557" t="s">
        <v>2048</v>
      </c>
      <c r="D685" s="555" t="s">
        <v>99</v>
      </c>
      <c r="E685" s="558">
        <v>10200602</v>
      </c>
      <c r="F685" s="555">
        <v>23952292</v>
      </c>
      <c r="G685" s="555">
        <v>2704003</v>
      </c>
      <c r="H685" s="120" t="str">
        <f>IF(G685="","",VLOOKUP(G685,ARANCEL!$B$5:$D$121,2,FALSE))</f>
        <v xml:space="preserve">CORONA PERIFERICA CON PERNO MUÑON COLADO </v>
      </c>
      <c r="I685" s="121" t="s">
        <v>321</v>
      </c>
      <c r="J685" s="119">
        <v>1</v>
      </c>
      <c r="K685" s="122">
        <f>IF(G685="","",VLOOKUP(G685,ARANCEL!$B$5:$D$121,3,FALSE)*J685)</f>
        <v>32612</v>
      </c>
      <c r="L685" s="1229" t="s">
        <v>5292</v>
      </c>
      <c r="M685" s="1229">
        <v>4500236786</v>
      </c>
      <c r="N685" s="1229">
        <v>9461</v>
      </c>
    </row>
    <row r="686" spans="1:14" s="554" customFormat="1" x14ac:dyDescent="0.25">
      <c r="A686" s="555" t="s">
        <v>305</v>
      </c>
      <c r="B686" s="1413">
        <v>41792</v>
      </c>
      <c r="C686" s="557" t="s">
        <v>2048</v>
      </c>
      <c r="D686" s="555" t="s">
        <v>99</v>
      </c>
      <c r="E686" s="558">
        <v>10200602</v>
      </c>
      <c r="F686" s="555">
        <v>23952292</v>
      </c>
      <c r="G686" s="555">
        <v>2704012</v>
      </c>
      <c r="H686" s="120" t="str">
        <f>IF(G686="","",VLOOKUP(G686,ARANCEL!$B$5:$D$121,2,FALSE))</f>
        <v xml:space="preserve">INTERMEDIARIO O PONTICO </v>
      </c>
      <c r="I686" s="121" t="s">
        <v>1057</v>
      </c>
      <c r="J686" s="119">
        <v>3</v>
      </c>
      <c r="K686" s="122">
        <f>IF(G686="","",VLOOKUP(G686,ARANCEL!$B$5:$D$121,3,FALSE)*J686)</f>
        <v>75366</v>
      </c>
      <c r="L686" s="1229" t="s">
        <v>5292</v>
      </c>
      <c r="M686" s="1229">
        <v>4500236786</v>
      </c>
      <c r="N686" s="1229">
        <v>9461</v>
      </c>
    </row>
    <row r="687" spans="1:14" s="501" customFormat="1" x14ac:dyDescent="0.25">
      <c r="A687" s="255" t="s">
        <v>305</v>
      </c>
      <c r="B687" s="256">
        <v>41824</v>
      </c>
      <c r="C687" s="118" t="s">
        <v>2048</v>
      </c>
      <c r="D687" s="119" t="s">
        <v>99</v>
      </c>
      <c r="E687" s="162">
        <v>10220266</v>
      </c>
      <c r="F687" s="119">
        <v>27276737</v>
      </c>
      <c r="G687" s="119">
        <v>2704008</v>
      </c>
      <c r="H687" s="120" t="str">
        <f>IF(G687="","",VLOOKUP(G687,ARANCEL!$B$5:$D$121,2,FALSE))</f>
        <v>PILAR, INSERCION O PUNTO DE APOYO CON PERNO MUÑON</v>
      </c>
      <c r="I687" s="121" t="s">
        <v>1551</v>
      </c>
      <c r="J687" s="119">
        <v>2</v>
      </c>
      <c r="K687" s="122">
        <f>IF(G687="","",VLOOKUP(G687,ARANCEL!$B$5:$D$121,3,FALSE)*J687)</f>
        <v>65224</v>
      </c>
      <c r="L687" s="1229" t="s">
        <v>5742</v>
      </c>
      <c r="M687" s="1229">
        <v>4500241295</v>
      </c>
      <c r="N687" s="1229" t="s">
        <v>5768</v>
      </c>
    </row>
    <row r="688" spans="1:14" s="501" customFormat="1" x14ac:dyDescent="0.25">
      <c r="A688" s="255" t="s">
        <v>305</v>
      </c>
      <c r="B688" s="256">
        <v>41824</v>
      </c>
      <c r="C688" s="257" t="s">
        <v>2048</v>
      </c>
      <c r="D688" s="255" t="s">
        <v>99</v>
      </c>
      <c r="E688" s="258">
        <v>10220266</v>
      </c>
      <c r="F688" s="255">
        <v>27276737</v>
      </c>
      <c r="G688" s="255">
        <v>2704012</v>
      </c>
      <c r="H688" s="120" t="str">
        <f>IF(G688="","",VLOOKUP(G688,ARANCEL!$B$5:$D$121,2,FALSE))</f>
        <v xml:space="preserve">INTERMEDIARIO O PONTICO </v>
      </c>
      <c r="I688" s="121" t="s">
        <v>322</v>
      </c>
      <c r="J688" s="119">
        <v>1</v>
      </c>
      <c r="K688" s="122">
        <f>IF(G688="","",VLOOKUP(G688,ARANCEL!$B$5:$D$121,3,FALSE)*J688)</f>
        <v>25122</v>
      </c>
      <c r="L688" s="1229" t="s">
        <v>5742</v>
      </c>
      <c r="M688" s="1229">
        <v>4500241295</v>
      </c>
      <c r="N688" s="1229" t="s">
        <v>5768</v>
      </c>
    </row>
    <row r="689" spans="1:14" s="554" customFormat="1" x14ac:dyDescent="0.25">
      <c r="A689" s="255" t="s">
        <v>305</v>
      </c>
      <c r="B689" s="256">
        <v>41824</v>
      </c>
      <c r="C689" s="257" t="s">
        <v>2048</v>
      </c>
      <c r="D689" s="255" t="s">
        <v>99</v>
      </c>
      <c r="E689" s="258">
        <v>10220266</v>
      </c>
      <c r="F689" s="255">
        <v>27276737</v>
      </c>
      <c r="G689" s="555">
        <v>2704013</v>
      </c>
      <c r="H689" s="120" t="str">
        <f>IF(G689="","",VLOOKUP(G689,ARANCEL!$B$5:$D$121,2,FALSE))</f>
        <v>PROVISORIO (POR PIEZA)</v>
      </c>
      <c r="I689" s="121" t="s">
        <v>5579</v>
      </c>
      <c r="J689" s="119">
        <v>3</v>
      </c>
      <c r="K689" s="122">
        <f>IF(G689="","",VLOOKUP(G689,ARANCEL!$B$5:$D$121,3,FALSE)*J689)</f>
        <v>9750</v>
      </c>
      <c r="L689" s="1229" t="s">
        <v>5742</v>
      </c>
      <c r="M689" s="1229">
        <v>4500241295</v>
      </c>
      <c r="N689" s="1229" t="s">
        <v>5768</v>
      </c>
    </row>
    <row r="690" spans="1:14" s="501" customFormat="1" ht="18.75" customHeight="1" x14ac:dyDescent="0.25">
      <c r="A690" s="255" t="s">
        <v>305</v>
      </c>
      <c r="B690" s="164">
        <v>41857</v>
      </c>
      <c r="C690" s="118" t="s">
        <v>6533</v>
      </c>
      <c r="D690" s="119" t="s">
        <v>2420</v>
      </c>
      <c r="E690" s="162">
        <v>10237211</v>
      </c>
      <c r="F690" s="119">
        <v>26163357</v>
      </c>
      <c r="G690" s="119">
        <v>2704005</v>
      </c>
      <c r="H690" s="120" t="str">
        <f>IF(G690="","",VLOOKUP(G690,ARANCEL!$B$5:$D$121,2,FALSE))</f>
        <v>PROVISORIO</v>
      </c>
      <c r="I690" s="121" t="s">
        <v>2435</v>
      </c>
      <c r="J690" s="119">
        <v>2</v>
      </c>
      <c r="K690" s="122">
        <f>IF(G690="","",VLOOKUP(G690,ARANCEL!$B$5:$D$121,3,FALSE)*J690)</f>
        <v>6500</v>
      </c>
      <c r="L690" s="1229" t="s">
        <v>6905</v>
      </c>
      <c r="M690" s="1229">
        <v>4500249737</v>
      </c>
      <c r="N690" s="1229" t="s">
        <v>7142</v>
      </c>
    </row>
    <row r="691" spans="1:14" s="554" customFormat="1" x14ac:dyDescent="0.25">
      <c r="A691" s="555" t="s">
        <v>305</v>
      </c>
      <c r="B691" s="556">
        <v>41857</v>
      </c>
      <c r="C691" s="557" t="s">
        <v>6533</v>
      </c>
      <c r="D691" s="555" t="s">
        <v>2420</v>
      </c>
      <c r="E691" s="558">
        <v>10237211</v>
      </c>
      <c r="F691" s="555">
        <v>26163357</v>
      </c>
      <c r="G691" s="555">
        <v>2704003</v>
      </c>
      <c r="H691" s="120" t="str">
        <f>IF(G691="","",VLOOKUP(G691,ARANCEL!$B$5:$D$121,2,FALSE))</f>
        <v xml:space="preserve">CORONA PERIFERICA CON PERNO MUÑON COLADO </v>
      </c>
      <c r="I691" s="121" t="s">
        <v>325</v>
      </c>
      <c r="J691" s="119">
        <v>1</v>
      </c>
      <c r="K691" s="122">
        <f>IF(G691="","",VLOOKUP(G691,ARANCEL!$B$5:$D$121,3,FALSE)*J691)</f>
        <v>32612</v>
      </c>
      <c r="L691" s="1229" t="s">
        <v>6905</v>
      </c>
      <c r="M691" s="1229">
        <v>4500249737</v>
      </c>
      <c r="N691" s="1229" t="s">
        <v>7142</v>
      </c>
    </row>
    <row r="692" spans="1:14" s="494" customFormat="1" x14ac:dyDescent="0.25">
      <c r="A692" s="255" t="s">
        <v>305</v>
      </c>
      <c r="B692" s="256">
        <v>41857</v>
      </c>
      <c r="C692" s="118" t="s">
        <v>6533</v>
      </c>
      <c r="D692" s="119" t="s">
        <v>2420</v>
      </c>
      <c r="E692" s="162">
        <v>10237211</v>
      </c>
      <c r="F692" s="119">
        <v>26163357</v>
      </c>
      <c r="G692" s="255">
        <v>2704016</v>
      </c>
      <c r="H692" s="120" t="str">
        <f>IF(G692="","",VLOOKUP(G692,ARANCEL!$B$5:$D$121,2,FALSE))</f>
        <v xml:space="preserve">CORONA PROCERA </v>
      </c>
      <c r="I692" s="121" t="s">
        <v>329</v>
      </c>
      <c r="J692" s="119">
        <v>1</v>
      </c>
      <c r="K692" s="122">
        <f>IF(G692="","",VLOOKUP(G692,ARANCEL!$B$5:$D$121,3,FALSE)*J692)</f>
        <v>58477</v>
      </c>
      <c r="L692" s="1229" t="s">
        <v>6905</v>
      </c>
      <c r="M692" s="1229">
        <v>4500249737</v>
      </c>
      <c r="N692" s="1229" t="s">
        <v>7142</v>
      </c>
    </row>
    <row r="693" spans="1:14" s="570" customFormat="1" x14ac:dyDescent="0.25">
      <c r="A693" s="555" t="s">
        <v>305</v>
      </c>
      <c r="B693" s="556">
        <v>42026</v>
      </c>
      <c r="C693" s="557" t="s">
        <v>9664</v>
      </c>
      <c r="D693" s="555" t="s">
        <v>71</v>
      </c>
      <c r="E693" s="558">
        <v>10311767</v>
      </c>
      <c r="F693" s="555">
        <v>30535908</v>
      </c>
      <c r="G693" s="555">
        <v>2705003</v>
      </c>
      <c r="H693" s="120" t="str">
        <f>IF(G693="","",VLOOKUP(G693,ARANCEL!$B$5:$D$121,2,FALSE))</f>
        <v>INCRUSTACION ESTETICA (ART-GLASS O CERAMICA)</v>
      </c>
      <c r="I693" s="121" t="s">
        <v>315</v>
      </c>
      <c r="J693" s="119">
        <v>1</v>
      </c>
      <c r="K693" s="122">
        <f>IF(G693="","",VLOOKUP(G693,ARANCEL!$B$5:$D$121,3,FALSE)*J693)</f>
        <v>15676</v>
      </c>
      <c r="L693" s="1235" t="str">
        <f>IF(E693="","","IMPAGO")</f>
        <v>IMPAGO</v>
      </c>
      <c r="M693" s="1235" t="str">
        <f>IF(L693="IMPAGO","SIN O.C.","")</f>
        <v>SIN O.C.</v>
      </c>
      <c r="N693" s="1235" t="str">
        <f>IF(L693="IMPAGO","SIN FACT.","")</f>
        <v>SIN FACT.</v>
      </c>
    </row>
    <row r="694" spans="1:14" s="570" customFormat="1" x14ac:dyDescent="0.25">
      <c r="A694" s="555" t="s">
        <v>305</v>
      </c>
      <c r="B694" s="556">
        <v>41942</v>
      </c>
      <c r="C694" s="557" t="s">
        <v>7957</v>
      </c>
      <c r="D694" s="555" t="s">
        <v>71</v>
      </c>
      <c r="E694" s="558">
        <v>10272373</v>
      </c>
      <c r="F694" s="555">
        <v>28235107</v>
      </c>
      <c r="G694" s="555">
        <v>2705003</v>
      </c>
      <c r="H694" s="120" t="str">
        <f>IF(G694="","",VLOOKUP(G694,ARANCEL!$B$5:$D$121,2,FALSE))</f>
        <v>INCRUSTACION ESTETICA (ART-GLASS O CERAMICA)</v>
      </c>
      <c r="I694" s="121" t="s">
        <v>322</v>
      </c>
      <c r="J694" s="119">
        <v>1</v>
      </c>
      <c r="K694" s="122">
        <f>IF(G694="","",VLOOKUP(G694,ARANCEL!$B$5:$D$121,3,FALSE)*J694)</f>
        <v>15676</v>
      </c>
      <c r="L694" s="1235" t="str">
        <f>IF(E694="","","IMPAGO")</f>
        <v>IMPAGO</v>
      </c>
      <c r="M694" s="1235" t="str">
        <f>IF(L694="IMPAGO","SIN O.C.","")</f>
        <v>SIN O.C.</v>
      </c>
      <c r="N694" s="1235" t="str">
        <f>IF(L694="IMPAGO","SIN FACT.","")</f>
        <v>SIN FACT.</v>
      </c>
    </row>
    <row r="695" spans="1:14" s="595" customFormat="1" x14ac:dyDescent="0.25">
      <c r="A695" s="588" t="s">
        <v>305</v>
      </c>
      <c r="B695" s="556">
        <v>41936</v>
      </c>
      <c r="C695" s="557" t="s">
        <v>7814</v>
      </c>
      <c r="D695" s="555" t="s">
        <v>1174</v>
      </c>
      <c r="E695" s="558">
        <v>10269551</v>
      </c>
      <c r="F695" s="555">
        <v>29192034</v>
      </c>
      <c r="G695" s="555">
        <v>2704003</v>
      </c>
      <c r="H695" s="120" t="str">
        <f>IF(G695="","",VLOOKUP(G695,ARANCEL!$B$5:$D$121,2,FALSE))</f>
        <v xml:space="preserve">CORONA PERIFERICA CON PERNO MUÑON COLADO </v>
      </c>
      <c r="I695" s="121" t="s">
        <v>633</v>
      </c>
      <c r="J695" s="119">
        <v>1</v>
      </c>
      <c r="K695" s="122">
        <f>IF(G695="","",VLOOKUP(G695,ARANCEL!$B$5:$D$121,3,FALSE)*J695)</f>
        <v>32612</v>
      </c>
      <c r="L695" s="1229" t="s">
        <v>8279</v>
      </c>
      <c r="M695" s="1229">
        <v>4500259723</v>
      </c>
      <c r="N695" s="1229" t="s">
        <v>8265</v>
      </c>
    </row>
    <row r="696" spans="1:14" s="501" customFormat="1" x14ac:dyDescent="0.25">
      <c r="A696" s="119" t="s">
        <v>305</v>
      </c>
      <c r="B696" s="164">
        <v>41936</v>
      </c>
      <c r="C696" s="118" t="s">
        <v>7814</v>
      </c>
      <c r="D696" s="119" t="s">
        <v>1174</v>
      </c>
      <c r="E696" s="162">
        <v>10269551</v>
      </c>
      <c r="F696" s="119">
        <v>29192034</v>
      </c>
      <c r="G696" s="119">
        <v>2704005</v>
      </c>
      <c r="H696" s="120" t="str">
        <f>IF(G696="","",VLOOKUP(G696,ARANCEL!$B$5:$D$121,2,FALSE))</f>
        <v>PROVISORIO</v>
      </c>
      <c r="I696" s="121" t="s">
        <v>633</v>
      </c>
      <c r="J696" s="119">
        <v>1</v>
      </c>
      <c r="K696" s="122">
        <f>IF(G696="","",VLOOKUP(G696,ARANCEL!$B$5:$D$121,3,FALSE)*J696)</f>
        <v>3250</v>
      </c>
      <c r="L696" s="1229" t="s">
        <v>8279</v>
      </c>
      <c r="M696" s="1229">
        <v>4500259723</v>
      </c>
      <c r="N696" s="1229" t="s">
        <v>8265</v>
      </c>
    </row>
    <row r="697" spans="1:14" s="570" customFormat="1" x14ac:dyDescent="0.25">
      <c r="A697" s="555" t="s">
        <v>606</v>
      </c>
      <c r="B697" s="556">
        <v>41993</v>
      </c>
      <c r="C697" s="557" t="s">
        <v>3800</v>
      </c>
      <c r="D697" s="555" t="s">
        <v>99</v>
      </c>
      <c r="E697" s="558">
        <v>10298369</v>
      </c>
      <c r="F697" s="555">
        <v>29366862</v>
      </c>
      <c r="G697" s="555">
        <v>2704008</v>
      </c>
      <c r="H697" s="120" t="str">
        <f>IF(G697="","",VLOOKUP(G697,ARANCEL!$B$5:$D$121,2,FALSE))</f>
        <v>PILAR, INSERCION O PUNTO DE APOYO CON PERNO MUÑON</v>
      </c>
      <c r="I697" s="121" t="s">
        <v>1551</v>
      </c>
      <c r="J697" s="119">
        <v>2</v>
      </c>
      <c r="K697" s="122">
        <f>IF(G697="","",VLOOKUP(G697,ARANCEL!$B$5:$D$121,3,FALSE)*J697)</f>
        <v>65224</v>
      </c>
      <c r="L697" s="1235" t="str">
        <f t="shared" ref="L697:L702" si="3">IF(E697="","","IMPAGO")</f>
        <v>IMPAGO</v>
      </c>
      <c r="M697" s="1235" t="str">
        <f t="shared" ref="M697:M702" si="4">IF(L697="IMPAGO","SIN O.C.","")</f>
        <v>SIN O.C.</v>
      </c>
      <c r="N697" s="1235" t="str">
        <f t="shared" ref="N697:N702" si="5">IF(L697="IMPAGO","SIN FACT.","")</f>
        <v>SIN FACT.</v>
      </c>
    </row>
    <row r="698" spans="1:14" s="591" customFormat="1" x14ac:dyDescent="0.25">
      <c r="A698" s="555" t="s">
        <v>606</v>
      </c>
      <c r="B698" s="556">
        <v>41993</v>
      </c>
      <c r="C698" s="557" t="s">
        <v>3800</v>
      </c>
      <c r="D698" s="555" t="s">
        <v>99</v>
      </c>
      <c r="E698" s="558">
        <v>10298369</v>
      </c>
      <c r="F698" s="555">
        <v>29366862</v>
      </c>
      <c r="G698" s="555">
        <v>2704012</v>
      </c>
      <c r="H698" s="120" t="str">
        <f>IF(G698="","",VLOOKUP(G698,ARANCEL!$B$5:$D$121,2,FALSE))</f>
        <v xml:space="preserve">INTERMEDIARIO O PONTICO </v>
      </c>
      <c r="I698" s="121" t="s">
        <v>320</v>
      </c>
      <c r="J698" s="119">
        <v>2</v>
      </c>
      <c r="K698" s="122">
        <f>IF(G698="","",VLOOKUP(G698,ARANCEL!$B$5:$D$121,3,FALSE)*J698)</f>
        <v>50244</v>
      </c>
      <c r="L698" s="1235" t="str">
        <f t="shared" si="3"/>
        <v>IMPAGO</v>
      </c>
      <c r="M698" s="1235" t="str">
        <f t="shared" si="4"/>
        <v>SIN O.C.</v>
      </c>
      <c r="N698" s="1235" t="str">
        <f t="shared" si="5"/>
        <v>SIN FACT.</v>
      </c>
    </row>
    <row r="699" spans="1:14" s="591" customFormat="1" x14ac:dyDescent="0.25">
      <c r="A699" s="555" t="s">
        <v>313</v>
      </c>
      <c r="B699" s="556">
        <v>41993</v>
      </c>
      <c r="C699" s="557" t="s">
        <v>3800</v>
      </c>
      <c r="D699" s="555" t="s">
        <v>99</v>
      </c>
      <c r="E699" s="558">
        <v>10298369</v>
      </c>
      <c r="F699" s="555">
        <v>29366862</v>
      </c>
      <c r="G699" s="555">
        <v>2704013</v>
      </c>
      <c r="H699" s="120" t="str">
        <f>IF(G699="","",VLOOKUP(G699,ARANCEL!$B$5:$D$121,2,FALSE))</f>
        <v>PROVISORIO (POR PIEZA)</v>
      </c>
      <c r="I699" s="121" t="s">
        <v>1552</v>
      </c>
      <c r="J699" s="119">
        <v>3</v>
      </c>
      <c r="K699" s="122">
        <f>IF(G699="","",VLOOKUP(G699,ARANCEL!$B$5:$D$121,3,FALSE)*J699)</f>
        <v>9750</v>
      </c>
      <c r="L699" s="1235" t="str">
        <f t="shared" si="3"/>
        <v>IMPAGO</v>
      </c>
      <c r="M699" s="1235" t="str">
        <f t="shared" si="4"/>
        <v>SIN O.C.</v>
      </c>
      <c r="N699" s="1235" t="str">
        <f t="shared" si="5"/>
        <v>SIN FACT.</v>
      </c>
    </row>
    <row r="700" spans="1:14" s="591" customFormat="1" x14ac:dyDescent="0.25">
      <c r="A700" s="555" t="s">
        <v>305</v>
      </c>
      <c r="B700" s="556">
        <v>41993</v>
      </c>
      <c r="C700" s="557" t="s">
        <v>3800</v>
      </c>
      <c r="D700" s="555" t="s">
        <v>99</v>
      </c>
      <c r="E700" s="558">
        <v>10298369</v>
      </c>
      <c r="F700" s="555">
        <v>29366862</v>
      </c>
      <c r="G700" s="555">
        <v>2704015</v>
      </c>
      <c r="H700" s="120" t="str">
        <f>IF(G700="","",VLOOKUP(G700,ARANCEL!$B$5:$D$121,2,FALSE))</f>
        <v xml:space="preserve">CORONA IN CERAM </v>
      </c>
      <c r="I700" s="121" t="s">
        <v>613</v>
      </c>
      <c r="J700" s="119">
        <v>2</v>
      </c>
      <c r="K700" s="122">
        <f>IF(G700="","",VLOOKUP(G700,ARANCEL!$B$5:$D$121,3,FALSE)*J700)</f>
        <v>85466</v>
      </c>
      <c r="L700" s="1235" t="str">
        <f t="shared" si="3"/>
        <v>IMPAGO</v>
      </c>
      <c r="M700" s="1235" t="str">
        <f t="shared" si="4"/>
        <v>SIN O.C.</v>
      </c>
      <c r="N700" s="1235" t="str">
        <f t="shared" si="5"/>
        <v>SIN FACT.</v>
      </c>
    </row>
    <row r="701" spans="1:14" s="591" customFormat="1" x14ac:dyDescent="0.25">
      <c r="A701" s="555" t="s">
        <v>313</v>
      </c>
      <c r="B701" s="556">
        <v>41993</v>
      </c>
      <c r="C701" s="557" t="s">
        <v>3800</v>
      </c>
      <c r="D701" s="555" t="s">
        <v>99</v>
      </c>
      <c r="E701" s="558">
        <v>10298369</v>
      </c>
      <c r="F701" s="555">
        <v>29366862</v>
      </c>
      <c r="G701" s="555">
        <v>2704005</v>
      </c>
      <c r="H701" s="120" t="str">
        <f>IF(G701="","",VLOOKUP(G701,ARANCEL!$B$5:$D$121,2,FALSE))</f>
        <v>PROVISORIO</v>
      </c>
      <c r="I701" s="121" t="s">
        <v>613</v>
      </c>
      <c r="J701" s="119">
        <v>2</v>
      </c>
      <c r="K701" s="122">
        <f>IF(G701="","",VLOOKUP(G701,ARANCEL!$B$5:$D$121,3,FALSE)*J701)</f>
        <v>6500</v>
      </c>
      <c r="L701" s="1235" t="str">
        <f t="shared" si="3"/>
        <v>IMPAGO</v>
      </c>
      <c r="M701" s="1235" t="str">
        <f t="shared" si="4"/>
        <v>SIN O.C.</v>
      </c>
      <c r="N701" s="1235" t="str">
        <f t="shared" si="5"/>
        <v>SIN FACT.</v>
      </c>
    </row>
    <row r="702" spans="1:14" s="570" customFormat="1" x14ac:dyDescent="0.25">
      <c r="A702" s="555" t="s">
        <v>305</v>
      </c>
      <c r="B702" s="556">
        <v>41999</v>
      </c>
      <c r="C702" s="557" t="s">
        <v>9121</v>
      </c>
      <c r="D702" s="555" t="s">
        <v>100</v>
      </c>
      <c r="E702" s="558">
        <v>10300164</v>
      </c>
      <c r="F702" s="555">
        <v>29164468</v>
      </c>
      <c r="G702" s="555">
        <v>2707001</v>
      </c>
      <c r="H702" s="120" t="str">
        <f>IF(G702="","",VLOOKUP(G702,ARANCEL!$B$5:$D$121,2,FALSE))</f>
        <v xml:space="preserve">PLANO DE RELAJACION </v>
      </c>
      <c r="I702" s="121" t="s">
        <v>331</v>
      </c>
      <c r="J702" s="119">
        <v>1</v>
      </c>
      <c r="K702" s="122">
        <f>IF(G702="","",VLOOKUP(G702,ARANCEL!$B$5:$D$121,3,FALSE)*J702)</f>
        <v>9221</v>
      </c>
      <c r="L702" s="1235" t="str">
        <f t="shared" si="3"/>
        <v>IMPAGO</v>
      </c>
      <c r="M702" s="1235" t="str">
        <f t="shared" si="4"/>
        <v>SIN O.C.</v>
      </c>
      <c r="N702" s="1235" t="str">
        <f t="shared" si="5"/>
        <v>SIN FACT.</v>
      </c>
    </row>
    <row r="703" spans="1:14" s="601" customFormat="1" x14ac:dyDescent="0.25">
      <c r="A703" s="555" t="s">
        <v>313</v>
      </c>
      <c r="B703" s="556">
        <v>41668</v>
      </c>
      <c r="C703" s="557" t="s">
        <v>2536</v>
      </c>
      <c r="D703" s="555" t="s">
        <v>99</v>
      </c>
      <c r="E703" s="558">
        <v>10170750</v>
      </c>
      <c r="F703" s="555">
        <v>24759959</v>
      </c>
      <c r="G703" s="555">
        <v>2704005</v>
      </c>
      <c r="H703" s="120" t="str">
        <f>IF(G703="","",VLOOKUP(G703,ARANCEL!$B$5:$D$121,2,FALSE))</f>
        <v>PROVISORIO</v>
      </c>
      <c r="I703" s="121"/>
      <c r="J703" s="119">
        <v>1</v>
      </c>
      <c r="K703" s="122">
        <f>IF(G703="","",VLOOKUP(G703,ARANCEL!$B$5:$D$121,3,FALSE)*J703)</f>
        <v>3250</v>
      </c>
      <c r="L703" s="1229" t="s">
        <v>2842</v>
      </c>
      <c r="M703" s="1229">
        <v>4500216211</v>
      </c>
      <c r="N703" s="1229">
        <v>8393</v>
      </c>
    </row>
    <row r="704" spans="1:14" s="601" customFormat="1" x14ac:dyDescent="0.25">
      <c r="A704" s="555" t="s">
        <v>305</v>
      </c>
      <c r="B704" s="556">
        <v>41668</v>
      </c>
      <c r="C704" s="557" t="s">
        <v>2536</v>
      </c>
      <c r="D704" s="555" t="s">
        <v>99</v>
      </c>
      <c r="E704" s="558">
        <v>10170750</v>
      </c>
      <c r="F704" s="555">
        <v>24759959</v>
      </c>
      <c r="G704" s="555">
        <v>2704003</v>
      </c>
      <c r="H704" s="120" t="str">
        <f>IF(G704="","",VLOOKUP(G704,ARANCEL!$B$5:$D$121,2,FALSE))</f>
        <v xml:space="preserve">CORONA PERIFERICA CON PERNO MUÑON COLADO </v>
      </c>
      <c r="I704" s="121" t="s">
        <v>342</v>
      </c>
      <c r="J704" s="119">
        <v>1</v>
      </c>
      <c r="K704" s="122">
        <f>IF(G704="","",VLOOKUP(G704,ARANCEL!$B$5:$D$121,3,FALSE)*J704)</f>
        <v>32612</v>
      </c>
      <c r="L704" s="1229" t="s">
        <v>2842</v>
      </c>
      <c r="M704" s="1229">
        <v>4500216211</v>
      </c>
      <c r="N704" s="1229">
        <v>8393</v>
      </c>
    </row>
    <row r="705" spans="1:14" s="601" customFormat="1" x14ac:dyDescent="0.25">
      <c r="A705" s="555" t="s">
        <v>305</v>
      </c>
      <c r="B705" s="556">
        <v>41982</v>
      </c>
      <c r="C705" s="557" t="s">
        <v>2759</v>
      </c>
      <c r="D705" s="555" t="s">
        <v>1446</v>
      </c>
      <c r="E705" s="558">
        <v>10293009</v>
      </c>
      <c r="F705" s="555">
        <v>28851317</v>
      </c>
      <c r="G705" s="555">
        <v>2705003</v>
      </c>
      <c r="H705" s="120" t="str">
        <f>IF(G705="","",VLOOKUP(G705,ARANCEL!$B$5:$D$121,2,FALSE))</f>
        <v>INCRUSTACION ESTETICA (ART-GLASS O CERAMICA)</v>
      </c>
      <c r="I705" s="121" t="s">
        <v>326</v>
      </c>
      <c r="J705" s="119">
        <v>1</v>
      </c>
      <c r="K705" s="122">
        <f>IF(G705="","",VLOOKUP(G705,ARANCEL!$B$5:$D$121,3,FALSE)*J705)</f>
        <v>15676</v>
      </c>
      <c r="L705" s="1235" t="str">
        <f>IF(E705="","","IMPAGO")</f>
        <v>IMPAGO</v>
      </c>
      <c r="M705" s="1235" t="str">
        <f>IF(L705="IMPAGO","SIN O.C.","")</f>
        <v>SIN O.C.</v>
      </c>
      <c r="N705" s="1235" t="str">
        <f>IF(L705="IMPAGO","SIN FACT.","")</f>
        <v>SIN FACT.</v>
      </c>
    </row>
    <row r="706" spans="1:14" s="601" customFormat="1" x14ac:dyDescent="0.25">
      <c r="A706" s="555" t="s">
        <v>305</v>
      </c>
      <c r="B706" s="556">
        <v>41961</v>
      </c>
      <c r="C706" s="557" t="s">
        <v>8437</v>
      </c>
      <c r="D706" s="555" t="s">
        <v>47</v>
      </c>
      <c r="E706" s="558">
        <v>10282534</v>
      </c>
      <c r="F706" s="555">
        <v>28198972</v>
      </c>
      <c r="G706" s="555">
        <v>2702025</v>
      </c>
      <c r="H706" s="120" t="str">
        <f>IF(G706="","",VLOOKUP(G706,ARANCEL!$B$5:$D$121,2,FALSE))</f>
        <v>ENCERADO DIAGNOSTICO (POR PIEZA)</v>
      </c>
      <c r="I706" s="121" t="s">
        <v>306</v>
      </c>
      <c r="J706" s="169">
        <v>14</v>
      </c>
      <c r="K706" s="122">
        <f>IF(G706="","",VLOOKUP(G706,ARANCEL!$B$5:$D$121,3,FALSE)*J706)</f>
        <v>23618</v>
      </c>
      <c r="L706" s="1235" t="str">
        <f>IF(E706="","","IMPAGO")</f>
        <v>IMPAGO</v>
      </c>
      <c r="M706" s="1235" t="str">
        <f>IF(L706="IMPAGO","SIN O.C.","")</f>
        <v>SIN O.C.</v>
      </c>
      <c r="N706" s="1235" t="str">
        <f>IF(L706="IMPAGO","SIN FACT.","")</f>
        <v>SIN FACT.</v>
      </c>
    </row>
    <row r="707" spans="1:14" s="601" customFormat="1" ht="15" customHeight="1" x14ac:dyDescent="0.25">
      <c r="A707" s="555" t="s">
        <v>305</v>
      </c>
      <c r="B707" s="556">
        <v>41955</v>
      </c>
      <c r="C707" s="557" t="s">
        <v>8170</v>
      </c>
      <c r="D707" s="555" t="s">
        <v>2420</v>
      </c>
      <c r="E707" s="558">
        <v>10277990</v>
      </c>
      <c r="F707" s="555">
        <v>29073121</v>
      </c>
      <c r="G707" s="555">
        <v>2704005</v>
      </c>
      <c r="H707" s="120" t="str">
        <f>IF(G707="","",VLOOKUP(G707,ARANCEL!$B$5:$D$121,2,FALSE))</f>
        <v>PROVISORIO</v>
      </c>
      <c r="I707" s="121" t="s">
        <v>309</v>
      </c>
      <c r="J707" s="119">
        <v>1</v>
      </c>
      <c r="K707" s="122">
        <f>IF(G707="","",VLOOKUP(G707,ARANCEL!$B$5:$D$121,3,FALSE)*J707)</f>
        <v>3250</v>
      </c>
      <c r="L707" s="1229" t="s">
        <v>8256</v>
      </c>
      <c r="M707" s="1229">
        <v>4500265204</v>
      </c>
      <c r="N707" s="1229" t="s">
        <v>8946</v>
      </c>
    </row>
    <row r="708" spans="1:14" s="604" customFormat="1" x14ac:dyDescent="0.25">
      <c r="A708" s="555" t="s">
        <v>305</v>
      </c>
      <c r="B708" s="556">
        <v>41955</v>
      </c>
      <c r="C708" s="557" t="s">
        <v>8170</v>
      </c>
      <c r="D708" s="555" t="s">
        <v>2420</v>
      </c>
      <c r="E708" s="558">
        <v>10277990</v>
      </c>
      <c r="F708" s="555">
        <v>29073121</v>
      </c>
      <c r="G708" s="555">
        <v>2704003</v>
      </c>
      <c r="H708" s="120" t="str">
        <f>IF(G708="","",VLOOKUP(G708,ARANCEL!$B$5:$D$121,2,FALSE))</f>
        <v xml:space="preserve">CORONA PERIFERICA CON PERNO MUÑON COLADO </v>
      </c>
      <c r="I708" s="121" t="s">
        <v>309</v>
      </c>
      <c r="J708" s="119">
        <v>1</v>
      </c>
      <c r="K708" s="122">
        <f>IF(G708="","",VLOOKUP(G708,ARANCEL!$B$5:$D$121,3,FALSE)*J708)</f>
        <v>32612</v>
      </c>
      <c r="L708" s="1229" t="s">
        <v>8256</v>
      </c>
      <c r="M708" s="1229">
        <v>4500265204</v>
      </c>
      <c r="N708" s="1229" t="s">
        <v>8946</v>
      </c>
    </row>
    <row r="709" spans="1:14" s="604" customFormat="1" x14ac:dyDescent="0.25">
      <c r="A709" s="555" t="s">
        <v>305</v>
      </c>
      <c r="B709" s="556">
        <v>41838</v>
      </c>
      <c r="C709" s="557" t="s">
        <v>5905</v>
      </c>
      <c r="D709" s="555" t="s">
        <v>101</v>
      </c>
      <c r="E709" s="558">
        <v>10228711</v>
      </c>
      <c r="F709" s="555">
        <v>27564521</v>
      </c>
      <c r="G709" s="555">
        <v>2704005</v>
      </c>
      <c r="H709" s="120" t="str">
        <f>IF(G709="","",VLOOKUP(G709,ARANCEL!$B$5:$D$121,2,FALSE))</f>
        <v>PROVISORIO</v>
      </c>
      <c r="I709" s="121" t="s">
        <v>323</v>
      </c>
      <c r="J709" s="119">
        <v>1</v>
      </c>
      <c r="K709" s="122">
        <f>IF(G709="","",VLOOKUP(G709,ARANCEL!$B$5:$D$121,3,FALSE)*J709)</f>
        <v>3250</v>
      </c>
      <c r="L709" s="1229" t="s">
        <v>6017</v>
      </c>
      <c r="M709" s="1229">
        <v>4500245425</v>
      </c>
      <c r="N709" s="1229">
        <v>9807</v>
      </c>
    </row>
    <row r="710" spans="1:14" s="604" customFormat="1" x14ac:dyDescent="0.25">
      <c r="A710" s="555" t="s">
        <v>305</v>
      </c>
      <c r="B710" s="556">
        <v>41838</v>
      </c>
      <c r="C710" s="557" t="s">
        <v>5905</v>
      </c>
      <c r="D710" s="555" t="s">
        <v>101</v>
      </c>
      <c r="E710" s="558">
        <v>10228711</v>
      </c>
      <c r="F710" s="555">
        <v>27564521</v>
      </c>
      <c r="G710" s="555">
        <v>2704003</v>
      </c>
      <c r="H710" s="120" t="str">
        <f>IF(G710="","",VLOOKUP(G710,ARANCEL!$B$5:$D$121,2,FALSE))</f>
        <v xml:space="preserve">CORONA PERIFERICA CON PERNO MUÑON COLADO </v>
      </c>
      <c r="I710" s="121" t="s">
        <v>323</v>
      </c>
      <c r="J710" s="119">
        <v>1</v>
      </c>
      <c r="K710" s="122">
        <f>IF(G710="","",VLOOKUP(G710,ARANCEL!$B$5:$D$121,3,FALSE)*J710)</f>
        <v>32612</v>
      </c>
      <c r="L710" s="1229" t="s">
        <v>6017</v>
      </c>
      <c r="M710" s="1229">
        <v>4500245425</v>
      </c>
      <c r="N710" s="1229">
        <v>9807</v>
      </c>
    </row>
    <row r="711" spans="1:14" s="616" customFormat="1" x14ac:dyDescent="0.25">
      <c r="A711" s="555" t="s">
        <v>305</v>
      </c>
      <c r="B711" s="556">
        <v>41859</v>
      </c>
      <c r="C711" s="557" t="s">
        <v>6381</v>
      </c>
      <c r="D711" s="555" t="s">
        <v>2441</v>
      </c>
      <c r="E711" s="558">
        <v>10238211</v>
      </c>
      <c r="F711" s="555">
        <v>27734119</v>
      </c>
      <c r="G711" s="606">
        <v>2705003</v>
      </c>
      <c r="H711" s="120" t="str">
        <f>IF(G711="","",VLOOKUP(G711,ARANCEL!$B$5:$D$121,2,FALSE))</f>
        <v>INCRUSTACION ESTETICA (ART-GLASS O CERAMICA)</v>
      </c>
      <c r="I711" s="121" t="s">
        <v>319</v>
      </c>
      <c r="J711" s="119">
        <v>1</v>
      </c>
      <c r="K711" s="122">
        <f>IF(G711="","",VLOOKUP(G711,ARANCEL!$B$5:$D$121,3,FALSE)*J711)</f>
        <v>15676</v>
      </c>
      <c r="L711" s="1229" t="s">
        <v>6905</v>
      </c>
      <c r="M711" s="1229">
        <v>4500249737</v>
      </c>
      <c r="N711" s="1229" t="s">
        <v>7142</v>
      </c>
    </row>
    <row r="712" spans="1:14" s="616" customFormat="1" x14ac:dyDescent="0.25">
      <c r="A712" s="606" t="s">
        <v>305</v>
      </c>
      <c r="B712" s="615">
        <v>41858</v>
      </c>
      <c r="C712" s="607" t="s">
        <v>6254</v>
      </c>
      <c r="D712" s="606" t="s">
        <v>2404</v>
      </c>
      <c r="E712" s="608">
        <v>10237430</v>
      </c>
      <c r="F712" s="606">
        <v>25944598</v>
      </c>
      <c r="G712" s="606">
        <v>2705003</v>
      </c>
      <c r="H712" s="120" t="str">
        <f>IF(G712="","",VLOOKUP(G712,ARANCEL!$B$5:$D$121,2,FALSE))</f>
        <v>INCRUSTACION ESTETICA (ART-GLASS O CERAMICA)</v>
      </c>
      <c r="I712" s="121" t="s">
        <v>618</v>
      </c>
      <c r="J712" s="119">
        <v>1</v>
      </c>
      <c r="K712" s="122">
        <f>IF(G712="","",VLOOKUP(G712,ARANCEL!$B$5:$D$121,3,FALSE)*J712)</f>
        <v>15676</v>
      </c>
      <c r="L712" s="1229" t="s">
        <v>6905</v>
      </c>
      <c r="M712" s="1229">
        <v>4500249737</v>
      </c>
      <c r="N712" s="1229" t="s">
        <v>7142</v>
      </c>
    </row>
    <row r="713" spans="1:14" s="616" customFormat="1" x14ac:dyDescent="0.25">
      <c r="A713" s="606" t="s">
        <v>305</v>
      </c>
      <c r="B713" s="615">
        <v>41765</v>
      </c>
      <c r="C713" s="607" t="s">
        <v>4977</v>
      </c>
      <c r="D713" s="606" t="s">
        <v>101</v>
      </c>
      <c r="E713" s="608">
        <v>10206110</v>
      </c>
      <c r="F713" s="606">
        <v>26427528</v>
      </c>
      <c r="G713" s="606">
        <v>2705003</v>
      </c>
      <c r="H713" s="120" t="str">
        <f>IF(G713="","",VLOOKUP(G713,ARANCEL!$B$5:$D$121,2,FALSE))</f>
        <v>INCRUSTACION ESTETICA (ART-GLASS O CERAMICA)</v>
      </c>
      <c r="I713" s="121" t="s">
        <v>308</v>
      </c>
      <c r="J713" s="119">
        <v>1</v>
      </c>
      <c r="K713" s="122">
        <f>IF(G713="","",VLOOKUP(G713,ARANCEL!$B$5:$D$121,3,FALSE)*J713)</f>
        <v>15676</v>
      </c>
      <c r="L713" s="1229" t="s">
        <v>8279</v>
      </c>
      <c r="M713" s="1229">
        <v>4500257463</v>
      </c>
      <c r="N713" s="1229" t="s">
        <v>8277</v>
      </c>
    </row>
    <row r="714" spans="1:14" s="616" customFormat="1" x14ac:dyDescent="0.25">
      <c r="A714" s="606" t="s">
        <v>305</v>
      </c>
      <c r="B714" s="615">
        <v>41955</v>
      </c>
      <c r="C714" s="607" t="s">
        <v>8215</v>
      </c>
      <c r="D714" s="606" t="s">
        <v>47</v>
      </c>
      <c r="E714" s="608">
        <v>10278671</v>
      </c>
      <c r="F714" s="606">
        <v>29481432</v>
      </c>
      <c r="G714" s="606">
        <v>2704005</v>
      </c>
      <c r="H714" s="120" t="str">
        <f>IF(G714="","",VLOOKUP(G714,ARANCEL!$B$5:$D$121,2,FALSE))</f>
        <v>PROVISORIO</v>
      </c>
      <c r="I714" s="121" t="s">
        <v>329</v>
      </c>
      <c r="J714" s="119">
        <v>1</v>
      </c>
      <c r="K714" s="122">
        <f>IF(G714="","",VLOOKUP(G714,ARANCEL!$B$5:$D$121,3,FALSE)*J714)</f>
        <v>3250</v>
      </c>
      <c r="L714" s="1229" t="s">
        <v>8256</v>
      </c>
      <c r="M714" s="1229">
        <v>4500265204</v>
      </c>
      <c r="N714" s="1229" t="s">
        <v>8946</v>
      </c>
    </row>
    <row r="715" spans="1:14" s="616" customFormat="1" x14ac:dyDescent="0.25">
      <c r="A715" s="606" t="s">
        <v>305</v>
      </c>
      <c r="B715" s="615">
        <v>41955</v>
      </c>
      <c r="C715" s="607" t="s">
        <v>8215</v>
      </c>
      <c r="D715" s="606" t="s">
        <v>47</v>
      </c>
      <c r="E715" s="608">
        <v>10278671</v>
      </c>
      <c r="F715" s="606">
        <v>29481432</v>
      </c>
      <c r="G715" s="606">
        <v>2704003</v>
      </c>
      <c r="H715" s="120" t="str">
        <f>IF(G715="","",VLOOKUP(G715,ARANCEL!$B$5:$D$121,2,FALSE))</f>
        <v xml:space="preserve">CORONA PERIFERICA CON PERNO MUÑON COLADO </v>
      </c>
      <c r="I715" s="121" t="s">
        <v>329</v>
      </c>
      <c r="J715" s="119">
        <v>1</v>
      </c>
      <c r="K715" s="122">
        <f>IF(G715="","",VLOOKUP(G715,ARANCEL!$B$5:$D$121,3,FALSE)*J715)</f>
        <v>32612</v>
      </c>
      <c r="L715" s="1229" t="s">
        <v>8256</v>
      </c>
      <c r="M715" s="1229">
        <v>4500265204</v>
      </c>
      <c r="N715" s="1229" t="s">
        <v>8946</v>
      </c>
    </row>
    <row r="716" spans="1:14" s="601" customFormat="1" ht="15" customHeight="1" x14ac:dyDescent="0.25">
      <c r="A716" s="555" t="s">
        <v>305</v>
      </c>
      <c r="B716" s="1359">
        <v>41884</v>
      </c>
      <c r="C716" s="557" t="s">
        <v>7360</v>
      </c>
      <c r="D716" s="555" t="s">
        <v>7361</v>
      </c>
      <c r="E716" s="558">
        <v>10258741</v>
      </c>
      <c r="F716" s="555">
        <v>28700371</v>
      </c>
      <c r="G716" s="555">
        <v>2705003</v>
      </c>
      <c r="H716" s="120" t="str">
        <f>IF(G716="","",VLOOKUP(G716,ARANCEL!$B$5:$D$121,2,FALSE))</f>
        <v>INCRUSTACION ESTETICA (ART-GLASS O CERAMICA)</v>
      </c>
      <c r="I716" s="121" t="s">
        <v>316</v>
      </c>
      <c r="J716" s="119">
        <v>1</v>
      </c>
      <c r="K716" s="122">
        <f>IF(G716="","",VLOOKUP(G716,ARANCEL!$B$5:$D$121,3,FALSE)*J716)</f>
        <v>15676</v>
      </c>
      <c r="L716" s="1229" t="s">
        <v>8279</v>
      </c>
      <c r="M716" s="1229">
        <v>4500257463</v>
      </c>
      <c r="N716" s="1229" t="s">
        <v>8277</v>
      </c>
    </row>
    <row r="717" spans="1:14" s="618" customFormat="1" x14ac:dyDescent="0.25">
      <c r="A717" s="606" t="s">
        <v>305</v>
      </c>
      <c r="B717" s="615">
        <v>41792</v>
      </c>
      <c r="C717" s="607" t="s">
        <v>4821</v>
      </c>
      <c r="D717" s="606" t="s">
        <v>99</v>
      </c>
      <c r="E717" s="608">
        <v>10202459</v>
      </c>
      <c r="F717" s="606">
        <v>26281160</v>
      </c>
      <c r="G717" s="606">
        <v>2704005</v>
      </c>
      <c r="H717" s="120" t="str">
        <f>IF(G717="","",VLOOKUP(G717,ARANCEL!$B$5:$D$121,2,FALSE))</f>
        <v>PROVISORIO</v>
      </c>
      <c r="I717" s="121" t="s">
        <v>315</v>
      </c>
      <c r="J717" s="119">
        <v>1</v>
      </c>
      <c r="K717" s="122">
        <f>IF(G717="","",VLOOKUP(G717,ARANCEL!$B$5:$D$121,3,FALSE)*J717)</f>
        <v>3250</v>
      </c>
      <c r="L717" s="1229" t="s">
        <v>8279</v>
      </c>
      <c r="M717" s="1229">
        <v>4500257463</v>
      </c>
      <c r="N717" s="1229" t="s">
        <v>8277</v>
      </c>
    </row>
    <row r="718" spans="1:14" s="618" customFormat="1" x14ac:dyDescent="0.25">
      <c r="A718" s="606" t="s">
        <v>305</v>
      </c>
      <c r="B718" s="615">
        <v>41792</v>
      </c>
      <c r="C718" s="607" t="s">
        <v>4821</v>
      </c>
      <c r="D718" s="606" t="s">
        <v>99</v>
      </c>
      <c r="E718" s="608">
        <v>10202459</v>
      </c>
      <c r="F718" s="606">
        <v>26281160</v>
      </c>
      <c r="G718" s="606">
        <v>2704003</v>
      </c>
      <c r="H718" s="120" t="str">
        <f>IF(G718="","",VLOOKUP(G718,ARANCEL!$B$5:$D$121,2,FALSE))</f>
        <v xml:space="preserve">CORONA PERIFERICA CON PERNO MUÑON COLADO </v>
      </c>
      <c r="I718" s="121" t="s">
        <v>315</v>
      </c>
      <c r="J718" s="119">
        <v>1</v>
      </c>
      <c r="K718" s="122">
        <f>IF(G718="","",VLOOKUP(G718,ARANCEL!$B$5:$D$121,3,FALSE)*J718)</f>
        <v>32612</v>
      </c>
      <c r="L718" s="1229" t="s">
        <v>8279</v>
      </c>
      <c r="M718" s="1229">
        <v>4500257463</v>
      </c>
      <c r="N718" s="1229" t="s">
        <v>8277</v>
      </c>
    </row>
    <row r="719" spans="1:14" s="618" customFormat="1" x14ac:dyDescent="0.25">
      <c r="A719" s="606" t="s">
        <v>305</v>
      </c>
      <c r="B719" s="615">
        <v>41738</v>
      </c>
      <c r="C719" s="607" t="s">
        <v>3827</v>
      </c>
      <c r="D719" s="606" t="s">
        <v>102</v>
      </c>
      <c r="E719" s="608">
        <v>10187056</v>
      </c>
      <c r="F719" s="606">
        <v>25806778</v>
      </c>
      <c r="G719" s="606">
        <v>2705003</v>
      </c>
      <c r="H719" s="120" t="str">
        <f>IF(G719="","",VLOOKUP(G719,ARANCEL!$B$5:$D$121,2,FALSE))</f>
        <v>INCRUSTACION ESTETICA (ART-GLASS O CERAMICA)</v>
      </c>
      <c r="I719" s="121" t="s">
        <v>633</v>
      </c>
      <c r="J719" s="119">
        <v>1</v>
      </c>
      <c r="K719" s="122">
        <f>IF(G719="","",VLOOKUP(G719,ARANCEL!$B$5:$D$121,3,FALSE)*J719)</f>
        <v>15676</v>
      </c>
      <c r="L719" s="1229" t="s">
        <v>4612</v>
      </c>
      <c r="M719" s="1229">
        <v>4500230035</v>
      </c>
      <c r="N719" s="1229">
        <v>9214</v>
      </c>
    </row>
    <row r="720" spans="1:14" s="616" customFormat="1" x14ac:dyDescent="0.25">
      <c r="A720" s="606" t="s">
        <v>305</v>
      </c>
      <c r="B720" s="615">
        <v>41688</v>
      </c>
      <c r="C720" s="607" t="s">
        <v>2881</v>
      </c>
      <c r="D720" s="606" t="s">
        <v>101</v>
      </c>
      <c r="E720" s="608">
        <v>10174917</v>
      </c>
      <c r="F720" s="606">
        <v>24989298</v>
      </c>
      <c r="G720" s="606">
        <v>2707001</v>
      </c>
      <c r="H720" s="120" t="str">
        <f>IF(G720="","",VLOOKUP(G720,ARANCEL!$B$5:$D$121,2,FALSE))</f>
        <v xml:space="preserve">PLANO DE RELAJACION </v>
      </c>
      <c r="I720" s="121" t="s">
        <v>331</v>
      </c>
      <c r="J720" s="119">
        <v>1</v>
      </c>
      <c r="K720" s="122">
        <f>IF(G720="","",VLOOKUP(G720,ARANCEL!$B$5:$D$121,3,FALSE)*J720)</f>
        <v>9221</v>
      </c>
      <c r="L720" s="1229" t="s">
        <v>3438</v>
      </c>
      <c r="M720" s="1229">
        <v>4500220774</v>
      </c>
      <c r="N720" s="1229">
        <v>8618</v>
      </c>
    </row>
    <row r="721" spans="1:14" s="616" customFormat="1" x14ac:dyDescent="0.25">
      <c r="A721" s="606" t="s">
        <v>305</v>
      </c>
      <c r="B721" s="615">
        <v>41983</v>
      </c>
      <c r="C721" s="607" t="s">
        <v>8925</v>
      </c>
      <c r="D721" s="606" t="s">
        <v>1174</v>
      </c>
      <c r="E721" s="608">
        <v>10295104</v>
      </c>
      <c r="F721" s="606">
        <v>30005984</v>
      </c>
      <c r="G721" s="606">
        <v>2704005</v>
      </c>
      <c r="H721" s="120" t="str">
        <f>IF(G721="","",VLOOKUP(G721,ARANCEL!$B$5:$D$121,2,FALSE))</f>
        <v>PROVISORIO</v>
      </c>
      <c r="I721" s="121" t="s">
        <v>613</v>
      </c>
      <c r="J721" s="169">
        <v>2</v>
      </c>
      <c r="K721" s="122">
        <f>IF(G721="","",VLOOKUP(G721,ARANCEL!$B$5:$D$121,3,FALSE)*J721)</f>
        <v>6500</v>
      </c>
      <c r="L721" s="1235" t="str">
        <f>IF(E721="","","IMPAGO")</f>
        <v>IMPAGO</v>
      </c>
      <c r="M721" s="1235" t="str">
        <f>IF(L721="IMPAGO","SIN O.C.","")</f>
        <v>SIN O.C.</v>
      </c>
      <c r="N721" s="1235" t="str">
        <f>IF(L721="IMPAGO","SIN FACT.","")</f>
        <v>SIN FACT.</v>
      </c>
    </row>
    <row r="722" spans="1:14" s="616" customFormat="1" x14ac:dyDescent="0.25">
      <c r="A722" s="627" t="s">
        <v>305</v>
      </c>
      <c r="B722" s="615">
        <v>42018</v>
      </c>
      <c r="C722" s="607" t="s">
        <v>8925</v>
      </c>
      <c r="D722" s="606" t="s">
        <v>1174</v>
      </c>
      <c r="E722" s="608">
        <v>10309216</v>
      </c>
      <c r="F722" s="606">
        <v>30005971</v>
      </c>
      <c r="G722" s="606">
        <v>2704003</v>
      </c>
      <c r="H722" s="120" t="str">
        <f>IF(G722="","",VLOOKUP(G722,ARANCEL!$B$5:$D$121,2,FALSE))</f>
        <v xml:space="preserve">CORONA PERIFERICA CON PERNO MUÑON COLADO </v>
      </c>
      <c r="I722" s="121" t="s">
        <v>613</v>
      </c>
      <c r="J722" s="169">
        <v>2</v>
      </c>
      <c r="K722" s="122">
        <f>IF(G722="","",VLOOKUP(G722,ARANCEL!$B$5:$D$121,3,FALSE)*J722)</f>
        <v>65224</v>
      </c>
      <c r="L722" s="1235" t="str">
        <f>IF(E722="","","IMPAGO")</f>
        <v>IMPAGO</v>
      </c>
      <c r="M722" s="1235" t="str">
        <f>IF(L722="IMPAGO","SIN O.C.","")</f>
        <v>SIN O.C.</v>
      </c>
      <c r="N722" s="1235" t="str">
        <f>IF(L722="IMPAGO","SIN FACT.","")</f>
        <v>SIN FACT.</v>
      </c>
    </row>
    <row r="723" spans="1:14" s="616" customFormat="1" x14ac:dyDescent="0.25">
      <c r="A723" s="606" t="s">
        <v>305</v>
      </c>
      <c r="B723" s="615">
        <v>41964</v>
      </c>
      <c r="C723" s="607" t="s">
        <v>8526</v>
      </c>
      <c r="D723" s="606" t="s">
        <v>1174</v>
      </c>
      <c r="E723" s="608">
        <v>10285614</v>
      </c>
      <c r="F723" s="606">
        <v>28794892</v>
      </c>
      <c r="G723" s="606">
        <v>2704005</v>
      </c>
      <c r="H723" s="120" t="str">
        <f>IF(G723="","",VLOOKUP(G723,ARANCEL!$B$5:$D$121,2,FALSE))</f>
        <v>PROVISORIO</v>
      </c>
      <c r="I723" s="121" t="s">
        <v>312</v>
      </c>
      <c r="J723" s="119">
        <v>1</v>
      </c>
      <c r="K723" s="122">
        <f>IF(G723="","",VLOOKUP(G723,ARANCEL!$B$5:$D$121,3,FALSE)*J723)</f>
        <v>3250</v>
      </c>
      <c r="L723" s="1229" t="s">
        <v>8256</v>
      </c>
      <c r="M723" s="1229">
        <v>4500265204</v>
      </c>
      <c r="N723" s="1229" t="s">
        <v>8946</v>
      </c>
    </row>
    <row r="724" spans="1:14" s="620" customFormat="1" x14ac:dyDescent="0.25">
      <c r="A724" s="606" t="s">
        <v>305</v>
      </c>
      <c r="B724" s="615">
        <v>42368</v>
      </c>
      <c r="C724" s="607" t="s">
        <v>8526</v>
      </c>
      <c r="D724" s="606" t="s">
        <v>1174</v>
      </c>
      <c r="E724" s="608">
        <v>10285614</v>
      </c>
      <c r="F724" s="606">
        <v>28794892</v>
      </c>
      <c r="G724" s="606">
        <v>2704003</v>
      </c>
      <c r="H724" s="120" t="str">
        <f>IF(G724="","",VLOOKUP(G724,ARANCEL!$B$5:$D$121,2,FALSE))</f>
        <v xml:space="preserve">CORONA PERIFERICA CON PERNO MUÑON COLADO </v>
      </c>
      <c r="I724" s="121" t="s">
        <v>312</v>
      </c>
      <c r="J724" s="119">
        <v>1</v>
      </c>
      <c r="K724" s="122">
        <f>IF(G724="","",VLOOKUP(G724,ARANCEL!$B$5:$D$121,3,FALSE)*J724)</f>
        <v>32612</v>
      </c>
      <c r="L724" s="1235" t="str">
        <f>IF(E724="","","IMPAGO")</f>
        <v>IMPAGO</v>
      </c>
      <c r="M724" s="1235" t="str">
        <f>IF(L724="IMPAGO","SIN O.C.","")</f>
        <v>SIN O.C.</v>
      </c>
      <c r="N724" s="1235" t="str">
        <f>IF(L724="IMPAGO","SIN FACT.","")</f>
        <v>SIN FACT.</v>
      </c>
    </row>
    <row r="725" spans="1:14" s="620" customFormat="1" x14ac:dyDescent="0.25">
      <c r="A725" s="606" t="s">
        <v>305</v>
      </c>
      <c r="B725" s="615">
        <v>41807</v>
      </c>
      <c r="C725" s="607" t="s">
        <v>5240</v>
      </c>
      <c r="D725" s="606" t="s">
        <v>102</v>
      </c>
      <c r="E725" s="608">
        <v>10213628</v>
      </c>
      <c r="F725" s="606">
        <v>26455630</v>
      </c>
      <c r="G725" s="606">
        <v>2705003</v>
      </c>
      <c r="H725" s="120" t="str">
        <f>IF(G725="","",VLOOKUP(G725,ARANCEL!$B$5:$D$121,2,FALSE))</f>
        <v>INCRUSTACION ESTETICA (ART-GLASS O CERAMICA)</v>
      </c>
      <c r="I725" s="121" t="s">
        <v>312</v>
      </c>
      <c r="J725" s="119">
        <v>1</v>
      </c>
      <c r="K725" s="122">
        <f>IF(G725="","",VLOOKUP(G725,ARANCEL!$B$5:$D$121,3,FALSE)*J725)</f>
        <v>15676</v>
      </c>
      <c r="L725" s="1229" t="s">
        <v>5742</v>
      </c>
      <c r="M725" s="1229">
        <v>4500239429</v>
      </c>
      <c r="N725" s="1229" t="s">
        <v>5754</v>
      </c>
    </row>
    <row r="726" spans="1:14" s="620" customFormat="1" x14ac:dyDescent="0.25">
      <c r="A726" s="606" t="s">
        <v>313</v>
      </c>
      <c r="B726" s="615">
        <v>42011</v>
      </c>
      <c r="C726" s="607" t="s">
        <v>9315</v>
      </c>
      <c r="D726" s="606" t="s">
        <v>47</v>
      </c>
      <c r="E726" s="608">
        <v>10305803</v>
      </c>
      <c r="F726" s="606">
        <v>30301886</v>
      </c>
      <c r="G726" s="606">
        <v>2704012</v>
      </c>
      <c r="H726" s="120" t="str">
        <f>IF(G726="","",VLOOKUP(G726,ARANCEL!$B$5:$D$121,2,FALSE))</f>
        <v xml:space="preserve">INTERMEDIARIO O PONTICO </v>
      </c>
      <c r="I726" s="121"/>
      <c r="J726" s="119">
        <v>1</v>
      </c>
      <c r="K726" s="122">
        <f>IF(G726="","",VLOOKUP(G726,ARANCEL!$B$5:$D$121,3,FALSE)*J726)</f>
        <v>25122</v>
      </c>
      <c r="L726" s="1235" t="str">
        <f>IF(E726="","","IMPAGO")</f>
        <v>IMPAGO</v>
      </c>
      <c r="M726" s="1235" t="str">
        <f>IF(L726="IMPAGO","SIN O.C.","")</f>
        <v>SIN O.C.</v>
      </c>
      <c r="N726" s="1235" t="str">
        <f>IF(L726="IMPAGO","SIN FACT.","")</f>
        <v>SIN FACT.</v>
      </c>
    </row>
    <row r="727" spans="1:14" s="620" customFormat="1" x14ac:dyDescent="0.25">
      <c r="A727" s="606" t="s">
        <v>305</v>
      </c>
      <c r="B727" s="615">
        <v>42011</v>
      </c>
      <c r="C727" s="607" t="s">
        <v>9315</v>
      </c>
      <c r="D727" s="606" t="s">
        <v>47</v>
      </c>
      <c r="E727" s="608">
        <v>10305803</v>
      </c>
      <c r="F727" s="606">
        <v>30301886</v>
      </c>
      <c r="G727" s="606">
        <v>2704005</v>
      </c>
      <c r="H727" s="120" t="str">
        <f>IF(G727="","",VLOOKUP(G727,ARANCEL!$B$5:$D$121,2,FALSE))</f>
        <v>PROVISORIO</v>
      </c>
      <c r="I727" s="121" t="s">
        <v>324</v>
      </c>
      <c r="J727" s="119">
        <v>1</v>
      </c>
      <c r="K727" s="122">
        <f>IF(G727="","",VLOOKUP(G727,ARANCEL!$B$5:$D$121,3,FALSE)*J727)</f>
        <v>3250</v>
      </c>
      <c r="L727" s="1235" t="str">
        <f>IF(E727="","","IMPAGO")</f>
        <v>IMPAGO</v>
      </c>
      <c r="M727" s="1235" t="str">
        <f>IF(L727="IMPAGO","SIN O.C.","")</f>
        <v>SIN O.C.</v>
      </c>
      <c r="N727" s="1235" t="str">
        <f>IF(L727="IMPAGO","SIN FACT.","")</f>
        <v>SIN FACT.</v>
      </c>
    </row>
    <row r="728" spans="1:14" s="620" customFormat="1" x14ac:dyDescent="0.25">
      <c r="A728" s="606" t="s">
        <v>606</v>
      </c>
      <c r="B728" s="615">
        <v>42011</v>
      </c>
      <c r="C728" s="607" t="s">
        <v>9315</v>
      </c>
      <c r="D728" s="606" t="s">
        <v>47</v>
      </c>
      <c r="E728" s="608">
        <v>10305803</v>
      </c>
      <c r="F728" s="606">
        <v>30301886</v>
      </c>
      <c r="G728" s="606">
        <v>2704003</v>
      </c>
      <c r="H728" s="120" t="str">
        <f>IF(G728="","",VLOOKUP(G728,ARANCEL!$B$5:$D$121,2,FALSE))</f>
        <v xml:space="preserve">CORONA PERIFERICA CON PERNO MUÑON COLADO </v>
      </c>
      <c r="I728" s="121" t="s">
        <v>324</v>
      </c>
      <c r="J728" s="119">
        <v>1</v>
      </c>
      <c r="K728" s="122">
        <f>IF(G728="","",VLOOKUP(G728,ARANCEL!$B$5:$D$121,3,FALSE)*J728)</f>
        <v>32612</v>
      </c>
      <c r="L728" s="1235" t="str">
        <f>IF(E728="","","IMPAGO")</f>
        <v>IMPAGO</v>
      </c>
      <c r="M728" s="1235" t="str">
        <f>IF(L728="IMPAGO","SIN O.C.","")</f>
        <v>SIN O.C.</v>
      </c>
      <c r="N728" s="1235" t="str">
        <f>IF(L728="IMPAGO","SIN FACT.","")</f>
        <v>SIN FACT.</v>
      </c>
    </row>
    <row r="729" spans="1:14" s="622" customFormat="1" x14ac:dyDescent="0.25">
      <c r="A729" s="606" t="s">
        <v>313</v>
      </c>
      <c r="B729" s="615">
        <v>42011</v>
      </c>
      <c r="C729" s="607" t="s">
        <v>9315</v>
      </c>
      <c r="D729" s="606" t="s">
        <v>47</v>
      </c>
      <c r="E729" s="608">
        <v>10305803</v>
      </c>
      <c r="F729" s="606">
        <v>30301886</v>
      </c>
      <c r="G729" s="606">
        <v>2707001</v>
      </c>
      <c r="H729" s="120" t="str">
        <f>IF(G729="","",VLOOKUP(G729,ARANCEL!$B$5:$D$121,2,FALSE))</f>
        <v xml:space="preserve">PLANO DE RELAJACION </v>
      </c>
      <c r="I729" s="121"/>
      <c r="J729" s="119">
        <v>1</v>
      </c>
      <c r="K729" s="122">
        <f>IF(G729="","",VLOOKUP(G729,ARANCEL!$B$5:$D$121,3,FALSE)*J729)</f>
        <v>9221</v>
      </c>
      <c r="L729" s="1235" t="str">
        <f>IF(E729="","","IMPAGO")</f>
        <v>IMPAGO</v>
      </c>
      <c r="M729" s="1235" t="str">
        <f>IF(L729="IMPAGO","SIN O.C.","")</f>
        <v>SIN O.C.</v>
      </c>
      <c r="N729" s="1235" t="str">
        <f>IF(L729="IMPAGO","SIN FACT.","")</f>
        <v>SIN FACT.</v>
      </c>
    </row>
    <row r="730" spans="1:14" s="622" customFormat="1" ht="15" customHeight="1" x14ac:dyDescent="0.25">
      <c r="A730" s="606" t="s">
        <v>305</v>
      </c>
      <c r="B730" s="615">
        <v>41775</v>
      </c>
      <c r="C730" s="118" t="s">
        <v>4580</v>
      </c>
      <c r="D730" s="119" t="s">
        <v>99</v>
      </c>
      <c r="E730" s="162">
        <v>10198380</v>
      </c>
      <c r="F730" s="119">
        <v>26424836</v>
      </c>
      <c r="G730" s="606">
        <v>2704005</v>
      </c>
      <c r="H730" s="120" t="str">
        <f>IF(G730="","",VLOOKUP(G730,ARANCEL!$B$5:$D$121,2,FALSE))</f>
        <v>PROVISORIO</v>
      </c>
      <c r="I730" s="121" t="s">
        <v>318</v>
      </c>
      <c r="J730" s="119">
        <v>1</v>
      </c>
      <c r="K730" s="122">
        <f>IF(G730="","",VLOOKUP(G730,ARANCEL!$B$5:$D$121,3,FALSE)*J730)</f>
        <v>3250</v>
      </c>
      <c r="L730" s="1229" t="s">
        <v>5292</v>
      </c>
      <c r="M730" s="1229">
        <v>4500235453</v>
      </c>
      <c r="N730" s="1229">
        <v>9395</v>
      </c>
    </row>
    <row r="731" spans="1:14" s="622" customFormat="1" x14ac:dyDescent="0.25">
      <c r="A731" s="606" t="s">
        <v>305</v>
      </c>
      <c r="B731" s="615">
        <v>41775</v>
      </c>
      <c r="C731" s="607" t="s">
        <v>4580</v>
      </c>
      <c r="D731" s="606" t="s">
        <v>99</v>
      </c>
      <c r="E731" s="608">
        <v>10198380</v>
      </c>
      <c r="F731" s="606">
        <v>26424836</v>
      </c>
      <c r="G731" s="606">
        <v>2704003</v>
      </c>
      <c r="H731" s="120" t="str">
        <f>IF(G731="","",VLOOKUP(G731,ARANCEL!$B$5:$D$121,2,FALSE))</f>
        <v xml:space="preserve">CORONA PERIFERICA CON PERNO MUÑON COLADO </v>
      </c>
      <c r="I731" s="121" t="s">
        <v>318</v>
      </c>
      <c r="J731" s="119">
        <v>1</v>
      </c>
      <c r="K731" s="122">
        <f>IF(G731="","",VLOOKUP(G731,ARANCEL!$B$5:$D$121,3,FALSE)*J731)</f>
        <v>32612</v>
      </c>
      <c r="L731" s="1229" t="s">
        <v>5292</v>
      </c>
      <c r="M731" s="1229">
        <v>4500235453</v>
      </c>
      <c r="N731" s="1229">
        <v>9395</v>
      </c>
    </row>
    <row r="732" spans="1:14" s="622" customFormat="1" x14ac:dyDescent="0.25">
      <c r="A732" s="606" t="s">
        <v>305</v>
      </c>
      <c r="B732" s="614">
        <v>41729</v>
      </c>
      <c r="C732" s="607" t="s">
        <v>3687</v>
      </c>
      <c r="D732" s="606" t="s">
        <v>102</v>
      </c>
      <c r="E732" s="608">
        <v>10184978</v>
      </c>
      <c r="F732" s="606">
        <v>25453572</v>
      </c>
      <c r="G732" s="606">
        <v>2705003</v>
      </c>
      <c r="H732" s="120" t="str">
        <f>IF(G732="","",VLOOKUP(G732,ARANCEL!$B$5:$D$121,2,FALSE))</f>
        <v>INCRUSTACION ESTETICA (ART-GLASS O CERAMICA)</v>
      </c>
      <c r="I732" s="121" t="s">
        <v>308</v>
      </c>
      <c r="J732" s="119">
        <v>1</v>
      </c>
      <c r="K732" s="122">
        <f>IF(G732="","",VLOOKUP(G732,ARANCEL!$B$5:$D$121,3,FALSE)*J732)</f>
        <v>15676</v>
      </c>
      <c r="L732" s="1229" t="s">
        <v>3058</v>
      </c>
      <c r="M732" s="1229">
        <v>4500225652</v>
      </c>
      <c r="N732" s="1229">
        <v>8938</v>
      </c>
    </row>
    <row r="733" spans="1:14" s="620" customFormat="1" x14ac:dyDescent="0.25">
      <c r="A733" s="606" t="s">
        <v>305</v>
      </c>
      <c r="B733" s="615">
        <v>41829</v>
      </c>
      <c r="C733" s="607" t="s">
        <v>5577</v>
      </c>
      <c r="D733" s="606" t="s">
        <v>1174</v>
      </c>
      <c r="E733" s="608">
        <v>10222539</v>
      </c>
      <c r="F733" s="606">
        <v>26472259</v>
      </c>
      <c r="G733" s="606">
        <v>2705003</v>
      </c>
      <c r="H733" s="120" t="str">
        <f>IF(G733="","",VLOOKUP(G733,ARANCEL!$B$5:$D$121,2,FALSE))</f>
        <v>INCRUSTACION ESTETICA (ART-GLASS O CERAMICA)</v>
      </c>
      <c r="I733" s="121" t="s">
        <v>324</v>
      </c>
      <c r="J733" s="119">
        <v>1</v>
      </c>
      <c r="K733" s="122">
        <f>IF(G733="","",VLOOKUP(G733,ARANCEL!$B$5:$D$121,3,FALSE)*J733)</f>
        <v>15676</v>
      </c>
      <c r="L733" s="1229" t="s">
        <v>6017</v>
      </c>
      <c r="M733" s="1229">
        <v>4500243565</v>
      </c>
      <c r="N733" s="1229">
        <v>9787</v>
      </c>
    </row>
    <row r="734" spans="1:14" s="626" customFormat="1" x14ac:dyDescent="0.25">
      <c r="A734" s="606" t="s">
        <v>313</v>
      </c>
      <c r="B734" s="615">
        <v>42012</v>
      </c>
      <c r="C734" s="607" t="s">
        <v>9319</v>
      </c>
      <c r="D734" s="606" t="s">
        <v>7361</v>
      </c>
      <c r="E734" s="608">
        <v>10305776</v>
      </c>
      <c r="F734" s="606">
        <v>29507668</v>
      </c>
      <c r="G734" s="606">
        <v>2704005</v>
      </c>
      <c r="H734" s="120" t="str">
        <f>IF(G734="","",VLOOKUP(G734,ARANCEL!$B$5:$D$121,2,FALSE))</f>
        <v>PROVISORIO</v>
      </c>
      <c r="I734" s="121"/>
      <c r="J734" s="119">
        <v>1</v>
      </c>
      <c r="K734" s="122">
        <f>IF(G734="","",VLOOKUP(G734,ARANCEL!$B$5:$D$121,3,FALSE)*J734)</f>
        <v>3250</v>
      </c>
      <c r="L734" s="1235" t="str">
        <f>IF(E734="","","IMPAGO")</f>
        <v>IMPAGO</v>
      </c>
      <c r="M734" s="1235" t="str">
        <f>IF(L734="IMPAGO","SIN O.C.","")</f>
        <v>SIN O.C.</v>
      </c>
      <c r="N734" s="1235" t="str">
        <f>IF(L734="IMPAGO","SIN FACT.","")</f>
        <v>SIN FACT.</v>
      </c>
    </row>
    <row r="735" spans="1:14" s="635" customFormat="1" x14ac:dyDescent="0.25">
      <c r="A735" s="606" t="s">
        <v>606</v>
      </c>
      <c r="B735" s="615">
        <v>42012</v>
      </c>
      <c r="C735" s="607" t="s">
        <v>9319</v>
      </c>
      <c r="D735" s="606" t="s">
        <v>7361</v>
      </c>
      <c r="E735" s="608">
        <v>10305776</v>
      </c>
      <c r="F735" s="606">
        <v>29507668</v>
      </c>
      <c r="G735" s="606">
        <v>2704003</v>
      </c>
      <c r="H735" s="120" t="str">
        <f>IF(G735="","",VLOOKUP(G735,ARANCEL!$B$5:$D$121,2,FALSE))</f>
        <v xml:space="preserve">CORONA PERIFERICA CON PERNO MUÑON COLADO </v>
      </c>
      <c r="I735" s="121" t="s">
        <v>308</v>
      </c>
      <c r="J735" s="119">
        <v>1</v>
      </c>
      <c r="K735" s="122">
        <f>IF(G735="","",VLOOKUP(G735,ARANCEL!$B$5:$D$121,3,FALSE)*J735)</f>
        <v>32612</v>
      </c>
      <c r="L735" s="1235" t="str">
        <f>IF(E735="","","IMPAGO")</f>
        <v>IMPAGO</v>
      </c>
      <c r="M735" s="1235" t="str">
        <f>IF(L735="IMPAGO","SIN O.C.","")</f>
        <v>SIN O.C.</v>
      </c>
      <c r="N735" s="1235" t="str">
        <f>IF(L735="IMPAGO","SIN FACT.","")</f>
        <v>SIN FACT.</v>
      </c>
    </row>
    <row r="736" spans="1:14" s="635" customFormat="1" x14ac:dyDescent="0.25">
      <c r="A736" s="606" t="s">
        <v>305</v>
      </c>
      <c r="B736" s="615">
        <v>41829</v>
      </c>
      <c r="C736" s="607" t="s">
        <v>5576</v>
      </c>
      <c r="D736" s="606" t="s">
        <v>1174</v>
      </c>
      <c r="E736" s="608">
        <v>10222530</v>
      </c>
      <c r="F736" s="606">
        <v>24709263</v>
      </c>
      <c r="G736" s="606">
        <v>2704005</v>
      </c>
      <c r="H736" s="120" t="str">
        <f>IF(G736="","",VLOOKUP(G736,ARANCEL!$B$5:$D$121,2,FALSE))</f>
        <v>PROVISORIO</v>
      </c>
      <c r="I736" s="121" t="s">
        <v>317</v>
      </c>
      <c r="J736" s="119">
        <v>1</v>
      </c>
      <c r="K736" s="122">
        <f>IF(G736="","",VLOOKUP(G736,ARANCEL!$B$5:$D$121,3,FALSE)*J736)</f>
        <v>3250</v>
      </c>
      <c r="L736" s="1229" t="s">
        <v>6017</v>
      </c>
      <c r="M736" s="1229">
        <v>4500243565</v>
      </c>
      <c r="N736" s="1229">
        <v>9787</v>
      </c>
    </row>
    <row r="737" spans="1:14" s="635" customFormat="1" x14ac:dyDescent="0.25">
      <c r="A737" s="628" t="s">
        <v>305</v>
      </c>
      <c r="B737" s="615">
        <v>41829</v>
      </c>
      <c r="C737" s="607" t="s">
        <v>5576</v>
      </c>
      <c r="D737" s="606" t="s">
        <v>1174</v>
      </c>
      <c r="E737" s="608">
        <v>10222530</v>
      </c>
      <c r="F737" s="606">
        <v>24709263</v>
      </c>
      <c r="G737" s="606">
        <v>2704003</v>
      </c>
      <c r="H737" s="120" t="str">
        <f>IF(G737="","",VLOOKUP(G737,ARANCEL!$B$5:$D$121,2,FALSE))</f>
        <v xml:space="preserve">CORONA PERIFERICA CON PERNO MUÑON COLADO </v>
      </c>
      <c r="I737" s="121" t="s">
        <v>317</v>
      </c>
      <c r="J737" s="119">
        <v>1</v>
      </c>
      <c r="K737" s="122">
        <f>IF(G737="","",VLOOKUP(G737,ARANCEL!$B$5:$D$121,3,FALSE)*J737)</f>
        <v>32612</v>
      </c>
      <c r="L737" s="1229" t="s">
        <v>6017</v>
      </c>
      <c r="M737" s="1229">
        <v>4500243565</v>
      </c>
      <c r="N737" s="1229">
        <v>9787</v>
      </c>
    </row>
    <row r="738" spans="1:14" s="635" customFormat="1" ht="15" customHeight="1" x14ac:dyDescent="0.25">
      <c r="A738" s="606" t="s">
        <v>305</v>
      </c>
      <c r="B738" s="615">
        <v>41669</v>
      </c>
      <c r="C738" s="607" t="s">
        <v>2558</v>
      </c>
      <c r="D738" s="606" t="s">
        <v>2404</v>
      </c>
      <c r="E738" s="608">
        <v>10170762</v>
      </c>
      <c r="F738" s="606">
        <v>24579518</v>
      </c>
      <c r="G738" s="606">
        <v>2704005</v>
      </c>
      <c r="H738" s="120" t="str">
        <f>IF(G738="","",VLOOKUP(G738,ARANCEL!$B$5:$D$121,2,FALSE))</f>
        <v>PROVISORIO</v>
      </c>
      <c r="I738" s="121" t="s">
        <v>312</v>
      </c>
      <c r="J738" s="119">
        <v>1</v>
      </c>
      <c r="K738" s="122">
        <f>IF(G738="","",VLOOKUP(G738,ARANCEL!$B$5:$D$121,3,FALSE)*J738)</f>
        <v>3250</v>
      </c>
      <c r="L738" s="1229" t="s">
        <v>2842</v>
      </c>
      <c r="M738" s="1229">
        <v>4500216211</v>
      </c>
      <c r="N738" s="1229">
        <v>8393</v>
      </c>
    </row>
    <row r="739" spans="1:14" s="635" customFormat="1" x14ac:dyDescent="0.25">
      <c r="A739" s="606" t="s">
        <v>305</v>
      </c>
      <c r="B739" s="615">
        <v>41669</v>
      </c>
      <c r="C739" s="607" t="s">
        <v>2558</v>
      </c>
      <c r="D739" s="606" t="s">
        <v>2404</v>
      </c>
      <c r="E739" s="608">
        <v>10170762</v>
      </c>
      <c r="F739" s="606">
        <v>24579518</v>
      </c>
      <c r="G739" s="606">
        <v>2705003</v>
      </c>
      <c r="H739" s="120" t="str">
        <f>IF(G739="","",VLOOKUP(G739,ARANCEL!$B$5:$D$121,2,FALSE))</f>
        <v>INCRUSTACION ESTETICA (ART-GLASS O CERAMICA)</v>
      </c>
      <c r="I739" s="121" t="s">
        <v>318</v>
      </c>
      <c r="J739" s="119">
        <v>1</v>
      </c>
      <c r="K739" s="122">
        <f>IF(G739="","",VLOOKUP(G739,ARANCEL!$B$5:$D$121,3,FALSE)*J739)</f>
        <v>15676</v>
      </c>
      <c r="L739" s="1229" t="s">
        <v>2842</v>
      </c>
      <c r="M739" s="1229">
        <v>4500216211</v>
      </c>
      <c r="N739" s="1229">
        <v>8393</v>
      </c>
    </row>
    <row r="740" spans="1:14" s="626" customFormat="1" x14ac:dyDescent="0.25">
      <c r="A740" s="606" t="s">
        <v>305</v>
      </c>
      <c r="B740" s="615">
        <v>41704</v>
      </c>
      <c r="C740" s="607" t="s">
        <v>2558</v>
      </c>
      <c r="D740" s="606" t="s">
        <v>2404</v>
      </c>
      <c r="E740" s="608">
        <v>10170762</v>
      </c>
      <c r="F740" s="606">
        <v>24579518</v>
      </c>
      <c r="G740" s="606">
        <v>2704003</v>
      </c>
      <c r="H740" s="120" t="str">
        <f>IF(G740="","",VLOOKUP(G740,ARANCEL!$B$5:$D$121,2,FALSE))</f>
        <v xml:space="preserve">CORONA PERIFERICA CON PERNO MUÑON COLADO </v>
      </c>
      <c r="I740" s="121" t="s">
        <v>312</v>
      </c>
      <c r="J740" s="119">
        <v>1</v>
      </c>
      <c r="K740" s="122">
        <f>IF(G740="","",VLOOKUP(G740,ARANCEL!$B$5:$D$121,3,FALSE)*J740)</f>
        <v>32612</v>
      </c>
      <c r="L740" s="1229" t="s">
        <v>3058</v>
      </c>
      <c r="M740" s="1229">
        <v>4500225649</v>
      </c>
      <c r="N740" s="1229">
        <v>8934</v>
      </c>
    </row>
    <row r="741" spans="1:14" s="637" customFormat="1" x14ac:dyDescent="0.25">
      <c r="A741" s="606" t="s">
        <v>305</v>
      </c>
      <c r="B741" s="615">
        <v>41989</v>
      </c>
      <c r="C741" s="607" t="s">
        <v>9046</v>
      </c>
      <c r="D741" s="606" t="s">
        <v>2404</v>
      </c>
      <c r="E741" s="608">
        <v>10295759</v>
      </c>
      <c r="F741" s="606">
        <v>29310456</v>
      </c>
      <c r="G741" s="606">
        <v>2705003</v>
      </c>
      <c r="H741" s="120" t="str">
        <f>IF(G741="","",VLOOKUP(G741,ARANCEL!$B$5:$D$121,2,FALSE))</f>
        <v>INCRUSTACION ESTETICA (ART-GLASS O CERAMICA)</v>
      </c>
      <c r="I741" s="121" t="s">
        <v>643</v>
      </c>
      <c r="J741" s="119">
        <v>1</v>
      </c>
      <c r="K741" s="122">
        <f>IF(G741="","",VLOOKUP(G741,ARANCEL!$B$5:$D$121,3,FALSE)*J741)</f>
        <v>15676</v>
      </c>
      <c r="L741" s="1235" t="str">
        <f>IF(E741="","","IMPAGO")</f>
        <v>IMPAGO</v>
      </c>
      <c r="M741" s="1235" t="str">
        <f>IF(L741="IMPAGO","SIN O.C.","")</f>
        <v>SIN O.C.</v>
      </c>
      <c r="N741" s="1235" t="str">
        <f>IF(L741="IMPAGO","SIN FACT.","")</f>
        <v>SIN FACT.</v>
      </c>
    </row>
    <row r="742" spans="1:14" s="637" customFormat="1" x14ac:dyDescent="0.25">
      <c r="A742" s="606" t="s">
        <v>305</v>
      </c>
      <c r="B742" s="615">
        <v>41808</v>
      </c>
      <c r="C742" s="607" t="s">
        <v>5199</v>
      </c>
      <c r="D742" s="606" t="s">
        <v>1174</v>
      </c>
      <c r="E742" s="608">
        <v>10212563</v>
      </c>
      <c r="F742" s="606">
        <v>26565840</v>
      </c>
      <c r="G742" s="606">
        <v>2704005</v>
      </c>
      <c r="H742" s="120" t="str">
        <f>IF(G742="","",VLOOKUP(G742,ARANCEL!$B$5:$D$121,2,FALSE))</f>
        <v>PROVISORIO</v>
      </c>
      <c r="I742" s="121" t="s">
        <v>618</v>
      </c>
      <c r="J742" s="119">
        <v>1</v>
      </c>
      <c r="K742" s="122">
        <f>IF(G742="","",VLOOKUP(G742,ARANCEL!$B$5:$D$121,3,FALSE)*J742)</f>
        <v>3250</v>
      </c>
      <c r="L742" s="1229" t="s">
        <v>5742</v>
      </c>
      <c r="M742" s="1229">
        <v>4500239379</v>
      </c>
      <c r="N742" s="1229" t="s">
        <v>5751</v>
      </c>
    </row>
    <row r="743" spans="1:14" s="637" customFormat="1" x14ac:dyDescent="0.25">
      <c r="A743" s="606" t="s">
        <v>606</v>
      </c>
      <c r="B743" s="615">
        <v>41808</v>
      </c>
      <c r="C743" s="607" t="s">
        <v>5199</v>
      </c>
      <c r="D743" s="606" t="s">
        <v>1174</v>
      </c>
      <c r="E743" s="608">
        <v>10212563</v>
      </c>
      <c r="F743" s="606">
        <v>26565840</v>
      </c>
      <c r="G743" s="606">
        <v>2704003</v>
      </c>
      <c r="H743" s="120" t="str">
        <f>IF(G743="","",VLOOKUP(G743,ARANCEL!$B$5:$D$121,2,FALSE))</f>
        <v xml:space="preserve">CORONA PERIFERICA CON PERNO MUÑON COLADO </v>
      </c>
      <c r="I743" s="121" t="s">
        <v>618</v>
      </c>
      <c r="J743" s="119">
        <v>1</v>
      </c>
      <c r="K743" s="122">
        <f>IF(G743="","",VLOOKUP(G743,ARANCEL!$B$5:$D$121,3,FALSE)*J743)</f>
        <v>32612</v>
      </c>
      <c r="L743" s="1229" t="s">
        <v>5742</v>
      </c>
      <c r="M743" s="1229">
        <v>4500239379</v>
      </c>
      <c r="N743" s="1229" t="s">
        <v>5751</v>
      </c>
    </row>
    <row r="744" spans="1:14" s="626" customFormat="1" x14ac:dyDescent="0.25">
      <c r="A744" s="606" t="s">
        <v>305</v>
      </c>
      <c r="B744" s="615">
        <v>41946</v>
      </c>
      <c r="C744" s="607" t="s">
        <v>8071</v>
      </c>
      <c r="D744" s="606" t="s">
        <v>1174</v>
      </c>
      <c r="E744" s="608">
        <v>10280294</v>
      </c>
      <c r="F744" s="606">
        <v>29219444</v>
      </c>
      <c r="G744" s="606">
        <v>2704005</v>
      </c>
      <c r="H744" s="120" t="str">
        <f>IF(G744="","",VLOOKUP(G744,ARANCEL!$B$5:$D$121,2,FALSE))</f>
        <v>PROVISORIO</v>
      </c>
      <c r="I744" s="121" t="s">
        <v>311</v>
      </c>
      <c r="J744" s="119">
        <v>1</v>
      </c>
      <c r="K744" s="122">
        <f>IF(G744="","",VLOOKUP(G744,ARANCEL!$B$5:$D$121,3,FALSE)*J744)</f>
        <v>3250</v>
      </c>
      <c r="L744" s="1235" t="str">
        <f>IF(E744="","","IMPAGO")</f>
        <v>IMPAGO</v>
      </c>
      <c r="M744" s="1235" t="str">
        <f>IF(L744="IMPAGO","SIN O.C.","")</f>
        <v>SIN O.C.</v>
      </c>
      <c r="N744" s="1235" t="str">
        <f>IF(L744="IMPAGO","SIN FACT.","")</f>
        <v>SIN FACT.</v>
      </c>
    </row>
    <row r="745" spans="1:14" x14ac:dyDescent="0.25">
      <c r="A745" s="119" t="s">
        <v>305</v>
      </c>
      <c r="B745" s="164">
        <v>41946</v>
      </c>
      <c r="C745" s="118" t="s">
        <v>8071</v>
      </c>
      <c r="D745" s="119" t="s">
        <v>1174</v>
      </c>
      <c r="E745" s="162">
        <v>10280294</v>
      </c>
      <c r="F745" s="119">
        <v>29219444</v>
      </c>
      <c r="G745" s="119">
        <v>2704003</v>
      </c>
      <c r="H745" s="120" t="str">
        <f>IF(G745="","",VLOOKUP(G745,ARANCEL!$B$5:$D$121,2,FALSE))</f>
        <v xml:space="preserve">CORONA PERIFERICA CON PERNO MUÑON COLADO </v>
      </c>
      <c r="I745" s="121" t="s">
        <v>311</v>
      </c>
      <c r="J745" s="119">
        <v>1</v>
      </c>
      <c r="K745" s="122">
        <f>IF(G745="","",VLOOKUP(G745,ARANCEL!$B$5:$D$121,3,FALSE)*J745)</f>
        <v>32612</v>
      </c>
      <c r="L745" s="1235" t="str">
        <f>IF(E745="","","IMPAGO")</f>
        <v>IMPAGO</v>
      </c>
      <c r="M745" s="1235" t="str">
        <f>IF(L745="IMPAGO","SIN O.C.","")</f>
        <v>SIN O.C.</v>
      </c>
      <c r="N745" s="1235" t="str">
        <f>IF(L745="IMPAGO","SIN FACT.","")</f>
        <v>SIN FACT.</v>
      </c>
    </row>
    <row r="746" spans="1:14" s="626" customFormat="1" x14ac:dyDescent="0.25">
      <c r="A746" s="606" t="s">
        <v>305</v>
      </c>
      <c r="B746" s="615">
        <v>41697</v>
      </c>
      <c r="C746" s="118" t="s">
        <v>3060</v>
      </c>
      <c r="D746" s="119" t="s">
        <v>99</v>
      </c>
      <c r="E746" s="162">
        <v>10177028</v>
      </c>
      <c r="F746" s="119">
        <v>25194542</v>
      </c>
      <c r="G746" s="606">
        <v>2704005</v>
      </c>
      <c r="H746" s="120" t="str">
        <f>IF(G746="","",VLOOKUP(G746,ARANCEL!$B$5:$D$121,2,FALSE))</f>
        <v>PROVISORIO</v>
      </c>
      <c r="I746" s="121" t="s">
        <v>3250</v>
      </c>
      <c r="J746" s="119">
        <v>5</v>
      </c>
      <c r="K746" s="122">
        <f>IF(G746="","",VLOOKUP(G746,ARANCEL!$B$5:$D$121,3,FALSE)*J746)</f>
        <v>16250</v>
      </c>
      <c r="L746" s="1229" t="s">
        <v>3438</v>
      </c>
      <c r="M746" s="1229">
        <v>4500220777</v>
      </c>
      <c r="N746" s="1229">
        <v>8619</v>
      </c>
    </row>
    <row r="747" spans="1:14" s="639" customFormat="1" x14ac:dyDescent="0.25">
      <c r="A747" s="606" t="s">
        <v>313</v>
      </c>
      <c r="B747" s="615">
        <v>41697</v>
      </c>
      <c r="C747" s="607" t="s">
        <v>3060</v>
      </c>
      <c r="D747" s="606" t="s">
        <v>99</v>
      </c>
      <c r="E747" s="608">
        <v>10177028</v>
      </c>
      <c r="F747" s="606">
        <v>25194542</v>
      </c>
      <c r="G747" s="606">
        <v>2704008</v>
      </c>
      <c r="H747" s="120" t="str">
        <f>IF(G747="","",VLOOKUP(G747,ARANCEL!$B$5:$D$121,2,FALSE))</f>
        <v>PILAR, INSERCION O PUNTO DE APOYO CON PERNO MUÑON</v>
      </c>
      <c r="I747" s="121"/>
      <c r="J747" s="119">
        <v>1</v>
      </c>
      <c r="K747" s="122">
        <f>IF(G747="","",VLOOKUP(G747,ARANCEL!$B$5:$D$121,3,FALSE)*J747)</f>
        <v>32612</v>
      </c>
      <c r="L747" s="1229" t="s">
        <v>3438</v>
      </c>
      <c r="M747" s="1229">
        <v>4500220777</v>
      </c>
      <c r="N747" s="1229">
        <v>8619</v>
      </c>
    </row>
    <row r="748" spans="1:14" s="639" customFormat="1" x14ac:dyDescent="0.25">
      <c r="A748" s="606" t="s">
        <v>305</v>
      </c>
      <c r="B748" s="615">
        <v>41697</v>
      </c>
      <c r="C748" s="607" t="s">
        <v>3060</v>
      </c>
      <c r="D748" s="606" t="s">
        <v>99</v>
      </c>
      <c r="E748" s="608">
        <v>10177028</v>
      </c>
      <c r="F748" s="606">
        <v>25194542</v>
      </c>
      <c r="G748" s="606">
        <v>2704012</v>
      </c>
      <c r="H748" s="120" t="str">
        <f>IF(G748="","",VLOOKUP(G748,ARANCEL!$B$5:$D$121,2,FALSE))</f>
        <v xml:space="preserve">INTERMEDIARIO O PONTICO </v>
      </c>
      <c r="I748" s="121" t="s">
        <v>632</v>
      </c>
      <c r="J748" s="119">
        <v>2</v>
      </c>
      <c r="K748" s="122">
        <f>IF(G748="","",VLOOKUP(G748,ARANCEL!$B$5:$D$121,3,FALSE)*J748)</f>
        <v>50244</v>
      </c>
      <c r="L748" s="1229" t="s">
        <v>3438</v>
      </c>
      <c r="M748" s="1229">
        <v>4500220777</v>
      </c>
      <c r="N748" s="1229">
        <v>8619</v>
      </c>
    </row>
    <row r="749" spans="1:14" s="637" customFormat="1" x14ac:dyDescent="0.25">
      <c r="A749" s="606" t="s">
        <v>305</v>
      </c>
      <c r="B749" s="615">
        <v>41697</v>
      </c>
      <c r="C749" s="607" t="s">
        <v>3060</v>
      </c>
      <c r="D749" s="606" t="s">
        <v>99</v>
      </c>
      <c r="E749" s="608">
        <v>10177028</v>
      </c>
      <c r="F749" s="606">
        <v>25194542</v>
      </c>
      <c r="G749" s="606">
        <v>2704002</v>
      </c>
      <c r="H749" s="120" t="str">
        <f>IF(G749="","",VLOOKUP(G749,ARANCEL!$B$5:$D$121,2,FALSE))</f>
        <v xml:space="preserve">CORONA PERIFERICA </v>
      </c>
      <c r="I749" s="121" t="s">
        <v>4911</v>
      </c>
      <c r="J749" s="119">
        <v>2</v>
      </c>
      <c r="K749" s="122">
        <f>IF(G749="","",VLOOKUP(G749,ARANCEL!$B$5:$D$121,3,FALSE)*J749)</f>
        <v>51730</v>
      </c>
      <c r="L749" s="1229" t="s">
        <v>3438</v>
      </c>
      <c r="M749" s="1229">
        <v>4500220777</v>
      </c>
      <c r="N749" s="1229">
        <v>8619</v>
      </c>
    </row>
    <row r="750" spans="1:14" s="639" customFormat="1" x14ac:dyDescent="0.25">
      <c r="A750" s="606" t="s">
        <v>305</v>
      </c>
      <c r="B750" s="615">
        <v>41746</v>
      </c>
      <c r="C750" s="607" t="s">
        <v>4032</v>
      </c>
      <c r="D750" s="606" t="s">
        <v>2404</v>
      </c>
      <c r="E750" s="608">
        <v>10189135</v>
      </c>
      <c r="F750" s="606">
        <v>25939183</v>
      </c>
      <c r="G750" s="606">
        <v>2704005</v>
      </c>
      <c r="H750" s="120" t="str">
        <f>IF(G750="","",VLOOKUP(G750,ARANCEL!$B$5:$D$121,2,FALSE))</f>
        <v>PROVISORIO</v>
      </c>
      <c r="I750" s="121" t="s">
        <v>322</v>
      </c>
      <c r="J750" s="119">
        <v>1</v>
      </c>
      <c r="K750" s="122">
        <f>IF(G750="","",VLOOKUP(G750,ARANCEL!$B$5:$D$121,3,FALSE)*J750)</f>
        <v>3250</v>
      </c>
      <c r="L750" s="1229" t="s">
        <v>4612</v>
      </c>
      <c r="M750" s="1229">
        <v>4500230036</v>
      </c>
      <c r="N750" s="1229">
        <v>9215</v>
      </c>
    </row>
    <row r="751" spans="1:14" s="637" customFormat="1" ht="15" customHeight="1" x14ac:dyDescent="0.25">
      <c r="A751" s="606" t="s">
        <v>305</v>
      </c>
      <c r="B751" s="615">
        <v>41746</v>
      </c>
      <c r="C751" s="607" t="s">
        <v>4032</v>
      </c>
      <c r="D751" s="606" t="s">
        <v>2404</v>
      </c>
      <c r="E751" s="608">
        <v>10189135</v>
      </c>
      <c r="F751" s="606">
        <v>25939183</v>
      </c>
      <c r="G751" s="606">
        <v>2704003</v>
      </c>
      <c r="H751" s="120" t="str">
        <f>IF(G751="","",VLOOKUP(G751,ARANCEL!$B$5:$D$121,2,FALSE))</f>
        <v xml:space="preserve">CORONA PERIFERICA CON PERNO MUÑON COLADO </v>
      </c>
      <c r="I751" s="121" t="s">
        <v>309</v>
      </c>
      <c r="J751" s="119">
        <v>1</v>
      </c>
      <c r="K751" s="122">
        <f>IF(G751="","",VLOOKUP(G751,ARANCEL!$B$5:$D$121,3,FALSE)*J751)</f>
        <v>32612</v>
      </c>
      <c r="L751" s="1229" t="s">
        <v>4612</v>
      </c>
      <c r="M751" s="1229">
        <v>4500230036</v>
      </c>
      <c r="N751" s="1229">
        <v>9215</v>
      </c>
    </row>
    <row r="752" spans="1:14" s="644" customFormat="1" x14ac:dyDescent="0.25">
      <c r="A752" s="606" t="s">
        <v>305</v>
      </c>
      <c r="B752" s="615">
        <v>41932</v>
      </c>
      <c r="C752" s="607" t="s">
        <v>3374</v>
      </c>
      <c r="D752" s="606" t="s">
        <v>99</v>
      </c>
      <c r="E752" s="608">
        <v>10267089</v>
      </c>
      <c r="F752" s="606">
        <v>29028579</v>
      </c>
      <c r="G752" s="606">
        <v>2704015</v>
      </c>
      <c r="H752" s="120" t="str">
        <f>IF(G752="","",VLOOKUP(G752,ARANCEL!$B$5:$D$121,2,FALSE))</f>
        <v xml:space="preserve">CORONA IN CERAM </v>
      </c>
      <c r="I752" s="121" t="s">
        <v>613</v>
      </c>
      <c r="J752" s="119">
        <v>2</v>
      </c>
      <c r="K752" s="122">
        <f>IF(G752="","",VLOOKUP(G752,ARANCEL!$B$5:$D$121,3,FALSE)*J752)</f>
        <v>85466</v>
      </c>
      <c r="L752" s="1229" t="s">
        <v>8279</v>
      </c>
      <c r="M752" s="1229">
        <v>4500259723</v>
      </c>
      <c r="N752" s="1229" t="s">
        <v>8265</v>
      </c>
    </row>
    <row r="753" spans="1:14" s="644" customFormat="1" x14ac:dyDescent="0.25">
      <c r="A753" s="606" t="s">
        <v>305</v>
      </c>
      <c r="B753" s="615">
        <v>41932</v>
      </c>
      <c r="C753" s="607" t="s">
        <v>3374</v>
      </c>
      <c r="D753" s="606" t="s">
        <v>99</v>
      </c>
      <c r="E753" s="608">
        <v>10267089</v>
      </c>
      <c r="F753" s="606">
        <v>29028579</v>
      </c>
      <c r="G753" s="606">
        <v>2704005</v>
      </c>
      <c r="H753" s="120" t="str">
        <f>IF(G753="","",VLOOKUP(G753,ARANCEL!$B$5:$D$121,2,FALSE))</f>
        <v>PROVISORIO</v>
      </c>
      <c r="I753" s="121" t="s">
        <v>613</v>
      </c>
      <c r="J753" s="119">
        <v>2</v>
      </c>
      <c r="K753" s="122">
        <f>IF(G753="","",VLOOKUP(G753,ARANCEL!$B$5:$D$121,3,FALSE)*J753)</f>
        <v>6500</v>
      </c>
      <c r="L753" s="1229" t="s">
        <v>8279</v>
      </c>
      <c r="M753" s="1229">
        <v>4500259723</v>
      </c>
      <c r="N753" s="1229" t="s">
        <v>8265</v>
      </c>
    </row>
    <row r="754" spans="1:14" s="591" customFormat="1" x14ac:dyDescent="0.25">
      <c r="A754" s="555" t="s">
        <v>305</v>
      </c>
      <c r="B754" s="556">
        <v>41949</v>
      </c>
      <c r="C754" s="118" t="s">
        <v>8069</v>
      </c>
      <c r="D754" s="119" t="s">
        <v>101</v>
      </c>
      <c r="E754" s="162">
        <v>10275240</v>
      </c>
      <c r="F754" s="119">
        <v>28637188</v>
      </c>
      <c r="G754" s="555">
        <v>2705003</v>
      </c>
      <c r="H754" s="120" t="str">
        <f>IF(G754="","",VLOOKUP(G754,ARANCEL!$B$5:$D$121,2,FALSE))</f>
        <v>INCRUSTACION ESTETICA (ART-GLASS O CERAMICA)</v>
      </c>
      <c r="I754" s="121" t="s">
        <v>308</v>
      </c>
      <c r="J754" s="119">
        <v>1</v>
      </c>
      <c r="K754" s="122">
        <f>IF(G754="","",VLOOKUP(G754,ARANCEL!$B$5:$D$121,3,FALSE)*J754)</f>
        <v>15676</v>
      </c>
      <c r="L754" s="1229" t="s">
        <v>8279</v>
      </c>
      <c r="M754" s="1229">
        <v>4500259723</v>
      </c>
      <c r="N754" s="1229" t="s">
        <v>8265</v>
      </c>
    </row>
    <row r="755" spans="1:14" s="591" customFormat="1" x14ac:dyDescent="0.25">
      <c r="A755" s="555" t="s">
        <v>305</v>
      </c>
      <c r="B755" s="556">
        <v>42003</v>
      </c>
      <c r="C755" s="118" t="s">
        <v>8069</v>
      </c>
      <c r="D755" s="119" t="s">
        <v>101</v>
      </c>
      <c r="E755" s="162">
        <v>10303591</v>
      </c>
      <c r="F755" s="119">
        <v>28637188</v>
      </c>
      <c r="G755" s="555">
        <v>2704005</v>
      </c>
      <c r="H755" s="120" t="str">
        <f>IF(G755="","",VLOOKUP(G755,ARANCEL!$B$5:$D$121,2,FALSE))</f>
        <v>PROVISORIO</v>
      </c>
      <c r="I755" s="121" t="s">
        <v>329</v>
      </c>
      <c r="J755" s="119">
        <v>1</v>
      </c>
      <c r="K755" s="122">
        <f>IF(G755="","",VLOOKUP(G755,ARANCEL!$B$5:$D$121,3,FALSE)*J755)</f>
        <v>3250</v>
      </c>
      <c r="L755" s="1235" t="str">
        <f>IF(E755="","","IMPAGO")</f>
        <v>IMPAGO</v>
      </c>
      <c r="M755" s="1235" t="str">
        <f>IF(L755="IMPAGO","SIN O.C.","")</f>
        <v>SIN O.C.</v>
      </c>
      <c r="N755" s="1235" t="str">
        <f>IF(L755="IMPAGO","SIN FACT.","")</f>
        <v>SIN FACT.</v>
      </c>
    </row>
    <row r="756" spans="1:14" s="644" customFormat="1" x14ac:dyDescent="0.25">
      <c r="A756" s="606" t="s">
        <v>305</v>
      </c>
      <c r="B756" s="615">
        <v>41911</v>
      </c>
      <c r="C756" s="557" t="s">
        <v>5361</v>
      </c>
      <c r="D756" s="606" t="s">
        <v>71</v>
      </c>
      <c r="E756" s="608">
        <v>10258158</v>
      </c>
      <c r="F756" s="606">
        <v>28209422</v>
      </c>
      <c r="G756" s="606">
        <v>2704005</v>
      </c>
      <c r="H756" s="120" t="str">
        <f>IF(G756="","",VLOOKUP(G756,ARANCEL!$B$5:$D$121,2,FALSE))</f>
        <v>PROVISORIO</v>
      </c>
      <c r="I756" s="121" t="s">
        <v>309</v>
      </c>
      <c r="J756" s="119">
        <v>1</v>
      </c>
      <c r="K756" s="122">
        <f>IF(G756="","",VLOOKUP(G756,ARANCEL!$B$5:$D$121,3,FALSE)*J756)</f>
        <v>3250</v>
      </c>
      <c r="L756" s="1229" t="s">
        <v>7548</v>
      </c>
      <c r="M756" s="1229">
        <v>4500254577</v>
      </c>
      <c r="N756" s="1229" t="s">
        <v>7557</v>
      </c>
    </row>
    <row r="757" spans="1:14" s="591" customFormat="1" x14ac:dyDescent="0.25">
      <c r="A757" s="555" t="s">
        <v>305</v>
      </c>
      <c r="B757" s="556">
        <v>41911</v>
      </c>
      <c r="C757" s="557" t="s">
        <v>5361</v>
      </c>
      <c r="D757" s="555" t="s">
        <v>71</v>
      </c>
      <c r="E757" s="558">
        <v>10258158</v>
      </c>
      <c r="F757" s="555">
        <v>28209422</v>
      </c>
      <c r="G757" s="555">
        <v>2704003</v>
      </c>
      <c r="H757" s="120" t="str">
        <f>IF(G757="","",VLOOKUP(G757,ARANCEL!$B$5:$D$121,2,FALSE))</f>
        <v xml:space="preserve">CORONA PERIFERICA CON PERNO MUÑON COLADO </v>
      </c>
      <c r="I757" s="121" t="s">
        <v>309</v>
      </c>
      <c r="J757" s="119">
        <v>1</v>
      </c>
      <c r="K757" s="122">
        <f>IF(G757="","",VLOOKUP(G757,ARANCEL!$B$5:$D$121,3,FALSE)*J757)</f>
        <v>32612</v>
      </c>
      <c r="L757" s="1229" t="s">
        <v>7548</v>
      </c>
      <c r="M757" s="1229">
        <v>4500254577</v>
      </c>
      <c r="N757" s="1229" t="s">
        <v>7557</v>
      </c>
    </row>
    <row r="758" spans="1:14" s="591" customFormat="1" x14ac:dyDescent="0.25">
      <c r="A758" s="555" t="s">
        <v>305</v>
      </c>
      <c r="B758" s="556">
        <v>41934</v>
      </c>
      <c r="C758" s="557" t="s">
        <v>8441</v>
      </c>
      <c r="D758" s="555" t="s">
        <v>1174</v>
      </c>
      <c r="E758" s="558">
        <v>10269550</v>
      </c>
      <c r="F758" s="555">
        <v>29149085</v>
      </c>
      <c r="G758" s="555">
        <v>2704026</v>
      </c>
      <c r="H758" s="120" t="str">
        <f>IF(G758="","",VLOOKUP(G758,ARANCEL!$B$5:$D$121,2,FALSE))</f>
        <v>PROTESIS VALPLAST UNILATERAL (HASTA 4 PIEZAS)</v>
      </c>
      <c r="I758" s="121" t="s">
        <v>306</v>
      </c>
      <c r="J758" s="119">
        <v>1</v>
      </c>
      <c r="K758" s="122">
        <f>IF(G758="","",VLOOKUP(G758,ARANCEL!$B$5:$D$121,3,FALSE)*J758)</f>
        <v>44982</v>
      </c>
      <c r="L758" s="1229" t="s">
        <v>8279</v>
      </c>
      <c r="M758" s="1229">
        <v>4500259723</v>
      </c>
      <c r="N758" s="1229" t="s">
        <v>8265</v>
      </c>
    </row>
    <row r="759" spans="1:14" s="637" customFormat="1" x14ac:dyDescent="0.25">
      <c r="A759" s="606" t="s">
        <v>305</v>
      </c>
      <c r="B759" s="615">
        <v>41985</v>
      </c>
      <c r="C759" s="607" t="s">
        <v>8928</v>
      </c>
      <c r="D759" s="606" t="s">
        <v>101</v>
      </c>
      <c r="E759" s="608">
        <v>10294414</v>
      </c>
      <c r="F759" s="555">
        <v>30035520</v>
      </c>
      <c r="G759" s="606">
        <v>2705003</v>
      </c>
      <c r="H759" s="120" t="str">
        <f>IF(G759="","",VLOOKUP(G759,ARANCEL!$B$5:$D$121,2,FALSE))</f>
        <v>INCRUSTACION ESTETICA (ART-GLASS O CERAMICA)</v>
      </c>
      <c r="I759" s="121" t="s">
        <v>316</v>
      </c>
      <c r="J759" s="119">
        <v>1</v>
      </c>
      <c r="K759" s="122">
        <f>IF(G759="","",VLOOKUP(G759,ARANCEL!$B$5:$D$121,3,FALSE)*J759)</f>
        <v>15676</v>
      </c>
      <c r="L759" s="1235" t="str">
        <f>IF(E759="","","IMPAGO")</f>
        <v>IMPAGO</v>
      </c>
      <c r="M759" s="1235" t="str">
        <f>IF(L759="IMPAGO","SIN O.C.","")</f>
        <v>SIN O.C.</v>
      </c>
      <c r="N759" s="1235" t="str">
        <f>IF(L759="IMPAGO","SIN FACT.","")</f>
        <v>SIN FACT.</v>
      </c>
    </row>
    <row r="760" spans="1:14" s="644" customFormat="1" x14ac:dyDescent="0.25">
      <c r="A760" s="606" t="s">
        <v>305</v>
      </c>
      <c r="B760" s="615">
        <v>41859</v>
      </c>
      <c r="C760" s="607" t="s">
        <v>6531</v>
      </c>
      <c r="D760" s="606" t="s">
        <v>101</v>
      </c>
      <c r="E760" s="608">
        <v>10238543</v>
      </c>
      <c r="F760" s="555">
        <v>27622607</v>
      </c>
      <c r="G760" s="606">
        <v>2704005</v>
      </c>
      <c r="H760" s="120" t="str">
        <f>IF(G760="","",VLOOKUP(G760,ARANCEL!$B$5:$D$121,2,FALSE))</f>
        <v>PROVISORIO</v>
      </c>
      <c r="I760" s="121" t="s">
        <v>325</v>
      </c>
      <c r="J760" s="119">
        <v>1</v>
      </c>
      <c r="K760" s="122">
        <f>IF(G760="","",VLOOKUP(G760,ARANCEL!$B$5:$D$121,3,FALSE)*J760)</f>
        <v>3250</v>
      </c>
      <c r="L760" s="1229" t="s">
        <v>6905</v>
      </c>
      <c r="M760" s="1229">
        <v>4500249737</v>
      </c>
      <c r="N760" s="1229" t="s">
        <v>7142</v>
      </c>
    </row>
    <row r="761" spans="1:14" s="637" customFormat="1" x14ac:dyDescent="0.25">
      <c r="A761" s="119" t="s">
        <v>305</v>
      </c>
      <c r="B761" s="164">
        <v>41696</v>
      </c>
      <c r="C761" s="118" t="s">
        <v>2448</v>
      </c>
      <c r="D761" s="119" t="s">
        <v>98</v>
      </c>
      <c r="E761" s="162">
        <v>10177262</v>
      </c>
      <c r="F761" s="119">
        <v>23542838</v>
      </c>
      <c r="G761" s="119">
        <v>2704005</v>
      </c>
      <c r="H761" s="120" t="str">
        <f>IF(G761="","",VLOOKUP(G761,ARANCEL!$B$5:$D$121,2,FALSE))</f>
        <v>PROVISORIO</v>
      </c>
      <c r="I761" s="121" t="s">
        <v>324</v>
      </c>
      <c r="J761" s="119">
        <v>1</v>
      </c>
      <c r="K761" s="122">
        <f>IF(G761="","",VLOOKUP(G761,ARANCEL!$B$5:$D$121,3,FALSE)*J761)</f>
        <v>3250</v>
      </c>
      <c r="L761" s="1229" t="s">
        <v>3438</v>
      </c>
      <c r="M761" s="1229">
        <v>4500220777</v>
      </c>
      <c r="N761" s="1229">
        <v>8619</v>
      </c>
    </row>
    <row r="762" spans="1:14" s="591" customFormat="1" x14ac:dyDescent="0.25">
      <c r="A762" s="555" t="s">
        <v>305</v>
      </c>
      <c r="B762" s="164">
        <v>41696</v>
      </c>
      <c r="C762" s="118" t="s">
        <v>2448</v>
      </c>
      <c r="D762" s="119" t="s">
        <v>98</v>
      </c>
      <c r="E762" s="162">
        <v>10177262</v>
      </c>
      <c r="F762" s="119">
        <v>23542838</v>
      </c>
      <c r="G762" s="555">
        <v>2704002</v>
      </c>
      <c r="H762" s="120" t="str">
        <f>IF(G762="","",VLOOKUP(G762,ARANCEL!$B$5:$D$121,2,FALSE))</f>
        <v xml:space="preserve">CORONA PERIFERICA </v>
      </c>
      <c r="I762" s="121" t="s">
        <v>324</v>
      </c>
      <c r="J762" s="119">
        <v>1</v>
      </c>
      <c r="K762" s="122">
        <f>IF(G762="","",VLOOKUP(G762,ARANCEL!$B$5:$D$121,3,FALSE)*J762)</f>
        <v>25865</v>
      </c>
      <c r="L762" s="1229" t="s">
        <v>3438</v>
      </c>
      <c r="M762" s="1229">
        <v>4500220777</v>
      </c>
      <c r="N762" s="1229">
        <v>8619</v>
      </c>
    </row>
    <row r="763" spans="1:14" s="591" customFormat="1" x14ac:dyDescent="0.25">
      <c r="A763" s="588" t="s">
        <v>313</v>
      </c>
      <c r="B763" s="556">
        <v>41807</v>
      </c>
      <c r="C763" s="557" t="s">
        <v>5582</v>
      </c>
      <c r="D763" s="555" t="s">
        <v>101</v>
      </c>
      <c r="E763" s="558">
        <v>10176051</v>
      </c>
      <c r="F763" s="555">
        <v>12238022</v>
      </c>
      <c r="G763" s="555">
        <v>2704005</v>
      </c>
      <c r="H763" s="120" t="str">
        <f>IF(G763="","",VLOOKUP(G763,ARANCEL!$B$5:$D$121,2,FALSE))</f>
        <v>PROVISORIO</v>
      </c>
      <c r="I763" s="121"/>
      <c r="J763" s="119">
        <v>1</v>
      </c>
      <c r="K763" s="122">
        <f>IF(G763="","",VLOOKUP(G763,ARANCEL!$B$5:$D$121,3,FALSE)*J763)</f>
        <v>3250</v>
      </c>
      <c r="L763" s="1229" t="s">
        <v>5742</v>
      </c>
      <c r="M763" s="1229">
        <v>4500239379</v>
      </c>
      <c r="N763" s="1229" t="s">
        <v>5751</v>
      </c>
    </row>
    <row r="764" spans="1:14" s="640" customFormat="1" ht="18" customHeight="1" x14ac:dyDescent="0.25">
      <c r="A764" s="555" t="s">
        <v>305</v>
      </c>
      <c r="B764" s="556">
        <v>41807</v>
      </c>
      <c r="C764" s="557" t="s">
        <v>5582</v>
      </c>
      <c r="D764" s="555" t="s">
        <v>101</v>
      </c>
      <c r="E764" s="558">
        <v>10176051</v>
      </c>
      <c r="F764" s="555">
        <v>12238022</v>
      </c>
      <c r="G764" s="555">
        <v>2704002</v>
      </c>
      <c r="H764" s="120" t="str">
        <f>IF(G764="","",VLOOKUP(G764,ARANCEL!$B$5:$D$121,2,FALSE))</f>
        <v xml:space="preserve">CORONA PERIFERICA </v>
      </c>
      <c r="I764" s="121" t="s">
        <v>324</v>
      </c>
      <c r="J764" s="119">
        <v>1</v>
      </c>
      <c r="K764" s="122">
        <f>IF(G764="","",VLOOKUP(G764,ARANCEL!$B$5:$D$121,3,FALSE)*J764)</f>
        <v>25865</v>
      </c>
      <c r="L764" s="1229" t="s">
        <v>5742</v>
      </c>
      <c r="M764" s="1229">
        <v>4500239379</v>
      </c>
      <c r="N764" s="1229" t="s">
        <v>5751</v>
      </c>
    </row>
    <row r="765" spans="1:14" s="591" customFormat="1" x14ac:dyDescent="0.25">
      <c r="A765" s="555" t="s">
        <v>305</v>
      </c>
      <c r="B765" s="556">
        <v>41878</v>
      </c>
      <c r="C765" s="557" t="s">
        <v>6731</v>
      </c>
      <c r="D765" s="555" t="s">
        <v>99</v>
      </c>
      <c r="E765" s="558">
        <v>10247836</v>
      </c>
      <c r="F765" s="555">
        <v>28129761</v>
      </c>
      <c r="G765" s="555">
        <v>2704005</v>
      </c>
      <c r="H765" s="120" t="str">
        <f>IF(G765="","",VLOOKUP(G765,ARANCEL!$B$5:$D$121,2,FALSE))</f>
        <v>PROVISORIO</v>
      </c>
      <c r="I765" s="121" t="s">
        <v>315</v>
      </c>
      <c r="J765" s="119">
        <v>1</v>
      </c>
      <c r="K765" s="122">
        <f>IF(G765="","",VLOOKUP(G765,ARANCEL!$B$5:$D$121,3,FALSE)*J765)</f>
        <v>3250</v>
      </c>
      <c r="L765" s="1229" t="s">
        <v>6905</v>
      </c>
      <c r="M765" s="1229">
        <v>4500251093</v>
      </c>
      <c r="N765" s="1229" t="s">
        <v>7132</v>
      </c>
    </row>
    <row r="766" spans="1:14" s="591" customFormat="1" x14ac:dyDescent="0.25">
      <c r="A766" s="119" t="s">
        <v>305</v>
      </c>
      <c r="B766" s="164">
        <v>41878</v>
      </c>
      <c r="C766" s="118" t="s">
        <v>6731</v>
      </c>
      <c r="D766" s="119" t="s">
        <v>99</v>
      </c>
      <c r="E766" s="162">
        <v>10247836</v>
      </c>
      <c r="F766" s="555">
        <v>28129761</v>
      </c>
      <c r="G766" s="119">
        <v>2704003</v>
      </c>
      <c r="H766" s="120" t="str">
        <f>IF(G766="","",VLOOKUP(G766,ARANCEL!$B$5:$D$121,2,FALSE))</f>
        <v xml:space="preserve">CORONA PERIFERICA CON PERNO MUÑON COLADO </v>
      </c>
      <c r="I766" s="121" t="s">
        <v>315</v>
      </c>
      <c r="J766" s="119">
        <v>1</v>
      </c>
      <c r="K766" s="122">
        <f>IF(G766="","",VLOOKUP(G766,ARANCEL!$B$5:$D$121,3,FALSE)*J766)</f>
        <v>32612</v>
      </c>
      <c r="L766" s="1229" t="s">
        <v>6905</v>
      </c>
      <c r="M766" s="1229">
        <v>4500251093</v>
      </c>
      <c r="N766" s="1229" t="s">
        <v>7132</v>
      </c>
    </row>
    <row r="767" spans="1:14" s="644" customFormat="1" x14ac:dyDescent="0.25">
      <c r="A767" s="606" t="s">
        <v>305</v>
      </c>
      <c r="B767" s="615">
        <v>41893</v>
      </c>
      <c r="C767" s="607" t="s">
        <v>6731</v>
      </c>
      <c r="D767" s="606" t="s">
        <v>99</v>
      </c>
      <c r="E767" s="608">
        <v>10255420</v>
      </c>
      <c r="F767" s="606">
        <v>28129761</v>
      </c>
      <c r="G767" s="606">
        <v>2707001</v>
      </c>
      <c r="H767" s="120" t="str">
        <f>IF(G767="","",VLOOKUP(G767,ARANCEL!$B$5:$D$121,2,FALSE))</f>
        <v xml:space="preserve">PLANO DE RELAJACION </v>
      </c>
      <c r="I767" s="121" t="s">
        <v>306</v>
      </c>
      <c r="J767" s="119">
        <v>1</v>
      </c>
      <c r="K767" s="122">
        <f>IF(G767="","",VLOOKUP(G767,ARANCEL!$B$5:$D$121,3,FALSE)*J767)</f>
        <v>9221</v>
      </c>
      <c r="L767" s="1229" t="s">
        <v>7548</v>
      </c>
      <c r="M767" s="1229">
        <v>4500254577</v>
      </c>
      <c r="N767" s="1229" t="s">
        <v>7557</v>
      </c>
    </row>
    <row r="768" spans="1:14" s="644" customFormat="1" x14ac:dyDescent="0.25">
      <c r="A768" s="606" t="s">
        <v>305</v>
      </c>
      <c r="B768" s="615">
        <v>41906</v>
      </c>
      <c r="C768" s="607" t="s">
        <v>6731</v>
      </c>
      <c r="D768" s="606" t="s">
        <v>99</v>
      </c>
      <c r="E768" s="608">
        <v>10247836</v>
      </c>
      <c r="F768" s="606">
        <v>28129761</v>
      </c>
      <c r="G768" s="606">
        <v>2707001</v>
      </c>
      <c r="H768" s="120" t="str">
        <f>IF(G768="","",VLOOKUP(G768,ARANCEL!$B$5:$D$121,2,FALSE))</f>
        <v xml:space="preserve">PLANO DE RELAJACION </v>
      </c>
      <c r="I768" s="121" t="s">
        <v>306</v>
      </c>
      <c r="J768" s="119">
        <v>1</v>
      </c>
      <c r="K768" s="122">
        <f>IF(G768="","",VLOOKUP(G768,ARANCEL!$B$5:$D$121,3,FALSE)*J768)</f>
        <v>9221</v>
      </c>
      <c r="L768" s="1229" t="s">
        <v>7548</v>
      </c>
      <c r="M768" s="1229">
        <v>4500254577</v>
      </c>
      <c r="N768" s="1229" t="s">
        <v>7557</v>
      </c>
    </row>
    <row r="769" spans="1:14" s="639" customFormat="1" x14ac:dyDescent="0.25">
      <c r="A769" s="606" t="s">
        <v>305</v>
      </c>
      <c r="B769" s="615">
        <v>41738</v>
      </c>
      <c r="C769" s="607" t="s">
        <v>3857</v>
      </c>
      <c r="D769" s="606" t="s">
        <v>102</v>
      </c>
      <c r="E769" s="608">
        <v>10187118</v>
      </c>
      <c r="F769" s="606">
        <v>24416340</v>
      </c>
      <c r="G769" s="606">
        <v>2705003</v>
      </c>
      <c r="H769" s="120" t="str">
        <f>IF(G769="","",VLOOKUP(G769,ARANCEL!$B$5:$D$121,2,FALSE))</f>
        <v>INCRUSTACION ESTETICA (ART-GLASS O CERAMICA)</v>
      </c>
      <c r="I769" s="121" t="s">
        <v>323</v>
      </c>
      <c r="J769" s="119">
        <v>1</v>
      </c>
      <c r="K769" s="122">
        <f>IF(G769="","",VLOOKUP(G769,ARANCEL!$B$5:$D$121,3,FALSE)*J769)</f>
        <v>15676</v>
      </c>
      <c r="L769" s="1229" t="s">
        <v>4612</v>
      </c>
      <c r="M769" s="1229">
        <v>4500230033</v>
      </c>
      <c r="N769" s="1229">
        <v>9218</v>
      </c>
    </row>
    <row r="770" spans="1:14" s="639" customFormat="1" x14ac:dyDescent="0.25">
      <c r="A770" s="606" t="s">
        <v>606</v>
      </c>
      <c r="B770" s="615">
        <v>41976</v>
      </c>
      <c r="C770" s="607" t="s">
        <v>8660</v>
      </c>
      <c r="D770" s="606" t="s">
        <v>1174</v>
      </c>
      <c r="E770" s="608">
        <v>10288547</v>
      </c>
      <c r="F770" s="606">
        <v>29437797</v>
      </c>
      <c r="G770" s="606">
        <v>2704003</v>
      </c>
      <c r="H770" s="120" t="str">
        <f>IF(G770="","",VLOOKUP(G770,ARANCEL!$B$5:$D$121,2,FALSE))</f>
        <v xml:space="preserve">CORONA PERIFERICA CON PERNO MUÑON COLADO </v>
      </c>
      <c r="I770" s="121" t="s">
        <v>317</v>
      </c>
      <c r="J770" s="119">
        <v>1</v>
      </c>
      <c r="K770" s="122">
        <f>IF(G770="","",VLOOKUP(G770,ARANCEL!$B$5:$D$121,3,FALSE)*J770)</f>
        <v>32612</v>
      </c>
      <c r="L770" s="1235" t="str">
        <f>IF(E770="","","IMPAGO")</f>
        <v>IMPAGO</v>
      </c>
      <c r="M770" s="1235" t="str">
        <f>IF(L770="IMPAGO","SIN O.C.","")</f>
        <v>SIN O.C.</v>
      </c>
      <c r="N770" s="1235" t="str">
        <f>IF(L770="IMPAGO","SIN FACT.","")</f>
        <v>SIN FACT.</v>
      </c>
    </row>
    <row r="771" spans="1:14" s="639" customFormat="1" x14ac:dyDescent="0.25">
      <c r="A771" s="606" t="s">
        <v>305</v>
      </c>
      <c r="B771" s="615">
        <v>41976</v>
      </c>
      <c r="C771" s="607" t="s">
        <v>8660</v>
      </c>
      <c r="D771" s="606" t="s">
        <v>1174</v>
      </c>
      <c r="E771" s="608">
        <v>10288547</v>
      </c>
      <c r="F771" s="606">
        <v>29437797</v>
      </c>
      <c r="G771" s="606">
        <v>2704005</v>
      </c>
      <c r="H771" s="120" t="str">
        <f>IF(G771="","",VLOOKUP(G771,ARANCEL!$B$5:$D$121,2,FALSE))</f>
        <v>PROVISORIO</v>
      </c>
      <c r="I771" s="121" t="s">
        <v>317</v>
      </c>
      <c r="J771" s="119">
        <v>1</v>
      </c>
      <c r="K771" s="122">
        <f>IF(G771="","",VLOOKUP(G771,ARANCEL!$B$5:$D$121,3,FALSE)*J771)</f>
        <v>3250</v>
      </c>
      <c r="L771" s="1235" t="str">
        <f>IF(E771="","","IMPAGO")</f>
        <v>IMPAGO</v>
      </c>
      <c r="M771" s="1235" t="str">
        <f>IF(L771="IMPAGO","SIN O.C.","")</f>
        <v>SIN O.C.</v>
      </c>
      <c r="N771" s="1235" t="str">
        <f>IF(L771="IMPAGO","SIN FACT.","")</f>
        <v>SIN FACT.</v>
      </c>
    </row>
    <row r="772" spans="1:14" s="639" customFormat="1" x14ac:dyDescent="0.25">
      <c r="A772" s="606" t="s">
        <v>305</v>
      </c>
      <c r="B772" s="615">
        <v>41862</v>
      </c>
      <c r="C772" s="607" t="s">
        <v>6403</v>
      </c>
      <c r="D772" s="606" t="s">
        <v>86</v>
      </c>
      <c r="E772" s="608">
        <v>10240032</v>
      </c>
      <c r="F772" s="606">
        <v>27925103</v>
      </c>
      <c r="G772" s="606">
        <v>2704005</v>
      </c>
      <c r="H772" s="120" t="str">
        <f>IF(G772="","",VLOOKUP(G772,ARANCEL!$B$5:$D$121,2,FALSE))</f>
        <v>PROVISORIO</v>
      </c>
      <c r="I772" s="121" t="s">
        <v>6532</v>
      </c>
      <c r="J772" s="119">
        <v>3</v>
      </c>
      <c r="K772" s="122">
        <f>IF(G772="","",VLOOKUP(G772,ARANCEL!$B$5:$D$121,3,FALSE)*J772)</f>
        <v>9750</v>
      </c>
      <c r="L772" s="1229" t="s">
        <v>6905</v>
      </c>
      <c r="M772" s="1229">
        <v>4500249737</v>
      </c>
      <c r="N772" s="1229" t="s">
        <v>7142</v>
      </c>
    </row>
    <row r="773" spans="1:14" s="654" customFormat="1" x14ac:dyDescent="0.25">
      <c r="A773" s="606" t="s">
        <v>305</v>
      </c>
      <c r="B773" s="615">
        <v>41862</v>
      </c>
      <c r="C773" s="607" t="s">
        <v>6403</v>
      </c>
      <c r="D773" s="606" t="s">
        <v>86</v>
      </c>
      <c r="E773" s="608">
        <v>10240032</v>
      </c>
      <c r="F773" s="606">
        <v>27925103</v>
      </c>
      <c r="G773" s="606">
        <v>2704003</v>
      </c>
      <c r="H773" s="120" t="str">
        <f>IF(G773="","",VLOOKUP(G773,ARANCEL!$B$5:$D$121,2,FALSE))</f>
        <v xml:space="preserve">CORONA PERIFERICA CON PERNO MUÑON COLADO </v>
      </c>
      <c r="I773" s="121" t="s">
        <v>6532</v>
      </c>
      <c r="J773" s="119">
        <v>3</v>
      </c>
      <c r="K773" s="122">
        <f>IF(G773="","",VLOOKUP(G773,ARANCEL!$B$5:$D$121,3,FALSE)*J773)</f>
        <v>97836</v>
      </c>
      <c r="L773" s="1229" t="s">
        <v>6905</v>
      </c>
      <c r="M773" s="1229">
        <v>4500249737</v>
      </c>
      <c r="N773" s="1229" t="s">
        <v>7142</v>
      </c>
    </row>
    <row r="774" spans="1:14" s="639" customFormat="1" x14ac:dyDescent="0.25">
      <c r="A774" s="606" t="s">
        <v>305</v>
      </c>
      <c r="B774" s="615">
        <v>41727</v>
      </c>
      <c r="C774" s="607" t="s">
        <v>3603</v>
      </c>
      <c r="D774" s="606" t="s">
        <v>99</v>
      </c>
      <c r="E774" s="608">
        <v>10184407</v>
      </c>
      <c r="F774" s="606">
        <v>25650224</v>
      </c>
      <c r="G774" s="606">
        <v>2704013</v>
      </c>
      <c r="H774" s="120" t="str">
        <f>IF(G774="","",VLOOKUP(G774,ARANCEL!$B$5:$D$121,2,FALSE))</f>
        <v>PROVISORIO (POR PIEZA)</v>
      </c>
      <c r="I774" s="121" t="s">
        <v>3713</v>
      </c>
      <c r="J774" s="119">
        <v>5</v>
      </c>
      <c r="K774" s="122">
        <f>IF(G774="","",VLOOKUP(G774,ARANCEL!$B$5:$D$121,3,FALSE)*J774)</f>
        <v>16250</v>
      </c>
      <c r="L774" s="1229" t="s">
        <v>3058</v>
      </c>
      <c r="M774" s="1229">
        <v>4500225650</v>
      </c>
      <c r="N774" s="1229">
        <v>8936</v>
      </c>
    </row>
    <row r="775" spans="1:14" s="639" customFormat="1" x14ac:dyDescent="0.25">
      <c r="A775" s="606" t="s">
        <v>305</v>
      </c>
      <c r="B775" s="615">
        <v>41727</v>
      </c>
      <c r="C775" s="607" t="s">
        <v>3603</v>
      </c>
      <c r="D775" s="606" t="s">
        <v>99</v>
      </c>
      <c r="E775" s="608">
        <v>10184407</v>
      </c>
      <c r="F775" s="606">
        <v>25650224</v>
      </c>
      <c r="G775" s="606">
        <v>2704012</v>
      </c>
      <c r="H775" s="120" t="str">
        <f>IF(G775="","",VLOOKUP(G775,ARANCEL!$B$5:$D$121,2,FALSE))</f>
        <v xml:space="preserve">INTERMEDIARIO O PONTICO </v>
      </c>
      <c r="I775" s="121" t="s">
        <v>749</v>
      </c>
      <c r="J775" s="119">
        <v>2</v>
      </c>
      <c r="K775" s="122">
        <f>IF(G775="","",VLOOKUP(G775,ARANCEL!$B$5:$D$121,3,FALSE)*J775)</f>
        <v>50244</v>
      </c>
      <c r="L775" s="1229" t="s">
        <v>3058</v>
      </c>
      <c r="M775" s="1229">
        <v>4500225650</v>
      </c>
      <c r="N775" s="1229">
        <v>8936</v>
      </c>
    </row>
    <row r="776" spans="1:14" s="639" customFormat="1" x14ac:dyDescent="0.25">
      <c r="A776" s="606" t="s">
        <v>305</v>
      </c>
      <c r="B776" s="615">
        <v>41727</v>
      </c>
      <c r="C776" s="607" t="s">
        <v>3603</v>
      </c>
      <c r="D776" s="606" t="s">
        <v>99</v>
      </c>
      <c r="E776" s="608">
        <v>10184407</v>
      </c>
      <c r="F776" s="606">
        <v>25650224</v>
      </c>
      <c r="G776" s="606">
        <v>2704008</v>
      </c>
      <c r="H776" s="120" t="str">
        <f>IF(G776="","",VLOOKUP(G776,ARANCEL!$B$5:$D$121,2,FALSE))</f>
        <v>PILAR, INSERCION O PUNTO DE APOYO CON PERNO MUÑON</v>
      </c>
      <c r="I776" s="121" t="s">
        <v>4173</v>
      </c>
      <c r="J776" s="119">
        <v>3</v>
      </c>
      <c r="K776" s="122">
        <f>IF(G776="","",VLOOKUP(G776,ARANCEL!$B$5:$D$121,3,FALSE)*J776)</f>
        <v>97836</v>
      </c>
      <c r="L776" s="1229" t="s">
        <v>3058</v>
      </c>
      <c r="M776" s="1229">
        <v>4500225650</v>
      </c>
      <c r="N776" s="1229">
        <v>8936</v>
      </c>
    </row>
    <row r="777" spans="1:14" s="649" customFormat="1" x14ac:dyDescent="0.25">
      <c r="A777" s="606" t="s">
        <v>305</v>
      </c>
      <c r="B777" s="615">
        <v>41828</v>
      </c>
      <c r="C777" s="607" t="s">
        <v>3603</v>
      </c>
      <c r="D777" s="606" t="s">
        <v>99</v>
      </c>
      <c r="E777" s="608">
        <v>10221653</v>
      </c>
      <c r="F777" s="606">
        <v>27276157</v>
      </c>
      <c r="G777" s="606">
        <v>2704008</v>
      </c>
      <c r="H777" s="120" t="str">
        <f>IF(G777="","",VLOOKUP(G777,ARANCEL!$B$5:$D$121,2,FALSE))</f>
        <v>PILAR, INSERCION O PUNTO DE APOYO CON PERNO MUÑON</v>
      </c>
      <c r="I777" s="121" t="s">
        <v>6340</v>
      </c>
      <c r="J777" s="119">
        <v>3</v>
      </c>
      <c r="K777" s="122">
        <f>IF(G777="","",VLOOKUP(G777,ARANCEL!$B$5:$D$121,3,FALSE)*J777)</f>
        <v>97836</v>
      </c>
      <c r="L777" s="1229" t="s">
        <v>6017</v>
      </c>
      <c r="M777" s="1229">
        <v>4500243565</v>
      </c>
      <c r="N777" s="1229">
        <v>9787</v>
      </c>
    </row>
    <row r="778" spans="1:14" s="649" customFormat="1" ht="15" customHeight="1" x14ac:dyDescent="0.25">
      <c r="A778" s="606" t="s">
        <v>305</v>
      </c>
      <c r="B778" s="615">
        <v>41828</v>
      </c>
      <c r="C778" s="607" t="s">
        <v>3603</v>
      </c>
      <c r="D778" s="606" t="s">
        <v>99</v>
      </c>
      <c r="E778" s="608">
        <v>10221653</v>
      </c>
      <c r="F778" s="606">
        <v>27276157</v>
      </c>
      <c r="G778" s="606">
        <v>2704012</v>
      </c>
      <c r="H778" s="120" t="str">
        <f>IF(G778="","",VLOOKUP(G778,ARANCEL!$B$5:$D$121,2,FALSE))</f>
        <v xml:space="preserve">INTERMEDIARIO O PONTICO </v>
      </c>
      <c r="I778" s="121" t="s">
        <v>769</v>
      </c>
      <c r="J778" s="119">
        <v>2</v>
      </c>
      <c r="K778" s="122">
        <f>IF(G778="","",VLOOKUP(G778,ARANCEL!$B$5:$D$121,3,FALSE)*J778)</f>
        <v>50244</v>
      </c>
      <c r="L778" s="1229" t="s">
        <v>6017</v>
      </c>
      <c r="M778" s="1229">
        <v>4500243565</v>
      </c>
      <c r="N778" s="1229">
        <v>9787</v>
      </c>
    </row>
    <row r="779" spans="1:14" s="639" customFormat="1" x14ac:dyDescent="0.25">
      <c r="A779" s="606" t="s">
        <v>305</v>
      </c>
      <c r="B779" s="615">
        <v>41828</v>
      </c>
      <c r="C779" s="607" t="s">
        <v>3603</v>
      </c>
      <c r="D779" s="606" t="s">
        <v>99</v>
      </c>
      <c r="E779" s="608">
        <v>10221653</v>
      </c>
      <c r="F779" s="606">
        <v>27276157</v>
      </c>
      <c r="G779" s="606">
        <v>2704013</v>
      </c>
      <c r="H779" s="120" t="str">
        <f>IF(G779="","",VLOOKUP(G779,ARANCEL!$B$5:$D$121,2,FALSE))</f>
        <v>PROVISORIO (POR PIEZA)</v>
      </c>
      <c r="I779" s="121" t="s">
        <v>3250</v>
      </c>
      <c r="J779" s="119">
        <v>5</v>
      </c>
      <c r="K779" s="122">
        <f>IF(G779="","",VLOOKUP(G779,ARANCEL!$B$5:$D$121,3,FALSE)*J779)</f>
        <v>16250</v>
      </c>
      <c r="L779" s="1229" t="s">
        <v>6017</v>
      </c>
      <c r="M779" s="1229">
        <v>4500243565</v>
      </c>
      <c r="N779" s="1229">
        <v>9787</v>
      </c>
    </row>
    <row r="780" spans="1:14" s="649" customFormat="1" x14ac:dyDescent="0.25">
      <c r="A780" s="606" t="s">
        <v>305</v>
      </c>
      <c r="B780" s="615">
        <v>42012</v>
      </c>
      <c r="C780" s="607" t="s">
        <v>9320</v>
      </c>
      <c r="D780" s="606" t="s">
        <v>99</v>
      </c>
      <c r="E780" s="608">
        <v>10305801</v>
      </c>
      <c r="F780" s="606">
        <v>30374125</v>
      </c>
      <c r="G780" s="606">
        <v>2704015</v>
      </c>
      <c r="H780" s="120" t="str">
        <f>IF(G780="","",VLOOKUP(G780,ARANCEL!$B$5:$D$121,2,FALSE))</f>
        <v xml:space="preserve">CORONA IN CERAM </v>
      </c>
      <c r="I780" s="121" t="s">
        <v>325</v>
      </c>
      <c r="J780" s="119">
        <v>1</v>
      </c>
      <c r="K780" s="122">
        <f>IF(G780="","",VLOOKUP(G780,ARANCEL!$B$5:$D$121,3,FALSE)*J780)</f>
        <v>42733</v>
      </c>
      <c r="L780" s="1235" t="str">
        <f>IF(E780="","","IMPAGO")</f>
        <v>IMPAGO</v>
      </c>
      <c r="M780" s="1235" t="str">
        <f>IF(L780="IMPAGO","SIN O.C.","")</f>
        <v>SIN O.C.</v>
      </c>
      <c r="N780" s="1235" t="str">
        <f>IF(L780="IMPAGO","SIN FACT.","")</f>
        <v>SIN FACT.</v>
      </c>
    </row>
    <row r="781" spans="1:14" s="664" customFormat="1" x14ac:dyDescent="0.25">
      <c r="A781" s="606" t="s">
        <v>313</v>
      </c>
      <c r="B781" s="615">
        <v>42012</v>
      </c>
      <c r="C781" s="607" t="s">
        <v>9320</v>
      </c>
      <c r="D781" s="606" t="s">
        <v>99</v>
      </c>
      <c r="E781" s="608">
        <v>10305801</v>
      </c>
      <c r="F781" s="606">
        <v>30374125</v>
      </c>
      <c r="G781" s="606">
        <v>2704005</v>
      </c>
      <c r="H781" s="120" t="str">
        <f>IF(G781="","",VLOOKUP(G781,ARANCEL!$B$5:$D$121,2,FALSE))</f>
        <v>PROVISORIO</v>
      </c>
      <c r="I781" s="121"/>
      <c r="J781" s="119">
        <v>1</v>
      </c>
      <c r="K781" s="122">
        <f>IF(G781="","",VLOOKUP(G781,ARANCEL!$B$5:$D$121,3,FALSE)*J781)</f>
        <v>3250</v>
      </c>
      <c r="L781" s="1235" t="str">
        <f>IF(E781="","","IMPAGO")</f>
        <v>IMPAGO</v>
      </c>
      <c r="M781" s="1235" t="str">
        <f>IF(L781="IMPAGO","SIN O.C.","")</f>
        <v>SIN O.C.</v>
      </c>
      <c r="N781" s="1235" t="str">
        <f>IF(L781="IMPAGO","SIN FACT.","")</f>
        <v>SIN FACT.</v>
      </c>
    </row>
    <row r="782" spans="1:14" s="649" customFormat="1" x14ac:dyDescent="0.25">
      <c r="A782" s="606" t="s">
        <v>305</v>
      </c>
      <c r="B782" s="615">
        <v>41678</v>
      </c>
      <c r="C782" s="607" t="s">
        <v>2644</v>
      </c>
      <c r="D782" s="606" t="s">
        <v>101</v>
      </c>
      <c r="E782" s="608">
        <v>10171723</v>
      </c>
      <c r="F782" s="606">
        <v>24864997</v>
      </c>
      <c r="G782" s="606">
        <v>2705003</v>
      </c>
      <c r="H782" s="120" t="str">
        <f>IF(G782="","",VLOOKUP(G782,ARANCEL!$B$5:$D$121,2,FALSE))</f>
        <v>INCRUSTACION ESTETICA (ART-GLASS O CERAMICA)</v>
      </c>
      <c r="I782" s="121" t="s">
        <v>318</v>
      </c>
      <c r="J782" s="119">
        <v>1</v>
      </c>
      <c r="K782" s="122">
        <f>IF(G782="","",VLOOKUP(G782,ARANCEL!$B$5:$D$121,3,FALSE)*J782)</f>
        <v>15676</v>
      </c>
      <c r="L782" s="1229" t="s">
        <v>2842</v>
      </c>
      <c r="M782" s="1229">
        <v>4500216213</v>
      </c>
      <c r="N782" s="1229">
        <v>8394</v>
      </c>
    </row>
    <row r="783" spans="1:14" s="639" customFormat="1" x14ac:dyDescent="0.25">
      <c r="A783" s="606" t="s">
        <v>305</v>
      </c>
      <c r="B783" s="615">
        <v>41864</v>
      </c>
      <c r="C783" s="607" t="s">
        <v>2644</v>
      </c>
      <c r="D783" s="606" t="s">
        <v>2420</v>
      </c>
      <c r="E783" s="608">
        <v>10240814</v>
      </c>
      <c r="F783" s="606">
        <v>27901694</v>
      </c>
      <c r="G783" s="606">
        <v>2704005</v>
      </c>
      <c r="H783" s="120" t="str">
        <f>IF(G783="","",VLOOKUP(G783,ARANCEL!$B$5:$D$121,2,FALSE))</f>
        <v>PROVISORIO</v>
      </c>
      <c r="I783" s="121" t="s">
        <v>309</v>
      </c>
      <c r="J783" s="119">
        <v>1</v>
      </c>
      <c r="K783" s="122">
        <f>IF(G783="","",VLOOKUP(G783,ARANCEL!$B$5:$D$121,3,FALSE)*J783)</f>
        <v>3250</v>
      </c>
      <c r="L783" s="1235" t="str">
        <f>IF(E783="","","IMPAGO")</f>
        <v>IMPAGO</v>
      </c>
      <c r="M783" s="1235" t="str">
        <f>IF(L783="IMPAGO","SIN O.C.","")</f>
        <v>SIN O.C.</v>
      </c>
      <c r="N783" s="1235" t="str">
        <f>IF(L783="IMPAGO","SIN FACT.","")</f>
        <v>SIN FACT.</v>
      </c>
    </row>
    <row r="784" spans="1:14" s="639" customFormat="1" x14ac:dyDescent="0.25">
      <c r="A784" s="606" t="s">
        <v>305</v>
      </c>
      <c r="B784" s="615">
        <v>41864</v>
      </c>
      <c r="C784" s="607" t="s">
        <v>2644</v>
      </c>
      <c r="D784" s="606" t="s">
        <v>2420</v>
      </c>
      <c r="E784" s="608">
        <v>10240814</v>
      </c>
      <c r="F784" s="606">
        <v>27901694</v>
      </c>
      <c r="G784" s="606">
        <v>2704003</v>
      </c>
      <c r="H784" s="120" t="str">
        <f>IF(G784="","",VLOOKUP(G784,ARANCEL!$B$5:$D$121,2,FALSE))</f>
        <v xml:space="preserve">CORONA PERIFERICA CON PERNO MUÑON COLADO </v>
      </c>
      <c r="I784" s="121" t="s">
        <v>309</v>
      </c>
      <c r="J784" s="119">
        <v>1</v>
      </c>
      <c r="K784" s="122">
        <f>IF(G784="","",VLOOKUP(G784,ARANCEL!$B$5:$D$121,3,FALSE)*J784)</f>
        <v>32612</v>
      </c>
      <c r="L784" s="1235" t="str">
        <f>IF(E784="","","IMPAGO")</f>
        <v>IMPAGO</v>
      </c>
      <c r="M784" s="1235" t="str">
        <f>IF(L784="IMPAGO","SIN O.C.","")</f>
        <v>SIN O.C.</v>
      </c>
      <c r="N784" s="1235" t="str">
        <f>IF(L784="IMPAGO","SIN FACT.","")</f>
        <v>SIN FACT.</v>
      </c>
    </row>
    <row r="785" spans="1:14" s="639" customFormat="1" x14ac:dyDescent="0.25">
      <c r="A785" s="606" t="s">
        <v>305</v>
      </c>
      <c r="B785" s="615">
        <v>41753</v>
      </c>
      <c r="C785" s="607" t="s">
        <v>4162</v>
      </c>
      <c r="D785" s="606" t="s">
        <v>99</v>
      </c>
      <c r="E785" s="608">
        <v>10191171</v>
      </c>
      <c r="F785" s="606">
        <v>25537737</v>
      </c>
      <c r="G785" s="606">
        <v>2704005</v>
      </c>
      <c r="H785" s="120" t="str">
        <f>IF(G785="","",VLOOKUP(G785,ARANCEL!$B$5:$D$121,2,FALSE))</f>
        <v>PROVISORIO</v>
      </c>
      <c r="I785" s="121" t="s">
        <v>316</v>
      </c>
      <c r="J785" s="119">
        <v>1</v>
      </c>
      <c r="K785" s="122">
        <f>IF(G785="","",VLOOKUP(G785,ARANCEL!$B$5:$D$121,3,FALSE)*J785)</f>
        <v>3250</v>
      </c>
      <c r="L785" s="1229" t="s">
        <v>4612</v>
      </c>
      <c r="M785" s="1229">
        <v>4500230036</v>
      </c>
      <c r="N785" s="1229">
        <v>9215</v>
      </c>
    </row>
    <row r="786" spans="1:14" s="664" customFormat="1" x14ac:dyDescent="0.25">
      <c r="A786" s="606" t="s">
        <v>305</v>
      </c>
      <c r="B786" s="615">
        <v>41753</v>
      </c>
      <c r="C786" s="607" t="s">
        <v>4162</v>
      </c>
      <c r="D786" s="606" t="s">
        <v>99</v>
      </c>
      <c r="E786" s="608">
        <v>10191171</v>
      </c>
      <c r="F786" s="606">
        <v>25537737</v>
      </c>
      <c r="G786" s="606">
        <v>2704002</v>
      </c>
      <c r="H786" s="120" t="str">
        <f>IF(G786="","",VLOOKUP(G786,ARANCEL!$B$5:$D$121,2,FALSE))</f>
        <v xml:space="preserve">CORONA PERIFERICA </v>
      </c>
      <c r="I786" s="121" t="s">
        <v>844</v>
      </c>
      <c r="J786" s="119">
        <v>1</v>
      </c>
      <c r="K786" s="122">
        <f>IF(G786="","",VLOOKUP(G786,ARANCEL!$B$5:$D$121,3,FALSE)*J786)</f>
        <v>25865</v>
      </c>
      <c r="L786" s="1229" t="s">
        <v>4612</v>
      </c>
      <c r="M786" s="1229">
        <v>4500230036</v>
      </c>
      <c r="N786" s="1229">
        <v>9215</v>
      </c>
    </row>
    <row r="787" spans="1:14" s="664" customFormat="1" x14ac:dyDescent="0.25">
      <c r="A787" s="628" t="s">
        <v>313</v>
      </c>
      <c r="B787" s="615">
        <v>41965</v>
      </c>
      <c r="C787" s="118" t="s">
        <v>4162</v>
      </c>
      <c r="D787" s="119" t="s">
        <v>99</v>
      </c>
      <c r="E787" s="162">
        <v>10284528</v>
      </c>
      <c r="F787" s="119">
        <v>29693713</v>
      </c>
      <c r="G787" s="606">
        <v>2704005</v>
      </c>
      <c r="H787" s="120" t="str">
        <f>IF(G787="","",VLOOKUP(G787,ARANCEL!$B$5:$D$121,2,FALSE))</f>
        <v>PROVISORIO</v>
      </c>
      <c r="I787" s="121"/>
      <c r="J787" s="119">
        <v>1</v>
      </c>
      <c r="K787" s="122">
        <f>IF(G787="","",VLOOKUP(G787,ARANCEL!$B$5:$D$121,3,FALSE)*J787)</f>
        <v>3250</v>
      </c>
      <c r="L787" s="1229" t="s">
        <v>8256</v>
      </c>
      <c r="M787" s="1229">
        <v>4500265204</v>
      </c>
      <c r="N787" s="1229" t="s">
        <v>8946</v>
      </c>
    </row>
    <row r="788" spans="1:14" s="664" customFormat="1" x14ac:dyDescent="0.25">
      <c r="A788" s="606" t="s">
        <v>305</v>
      </c>
      <c r="B788" s="615">
        <v>41999</v>
      </c>
      <c r="C788" s="607" t="s">
        <v>4162</v>
      </c>
      <c r="D788" s="606" t="s">
        <v>99</v>
      </c>
      <c r="E788" s="608">
        <v>10284528</v>
      </c>
      <c r="F788" s="606">
        <v>29693713</v>
      </c>
      <c r="G788" s="606">
        <v>2704003</v>
      </c>
      <c r="H788" s="120" t="str">
        <f>IF(G788="","",VLOOKUP(G788,ARANCEL!$B$5:$D$121,2,FALSE))</f>
        <v xml:space="preserve">CORONA PERIFERICA CON PERNO MUÑON COLADO </v>
      </c>
      <c r="I788" s="121" t="s">
        <v>316</v>
      </c>
      <c r="J788" s="119">
        <v>1</v>
      </c>
      <c r="K788" s="122">
        <f>IF(G788="","",VLOOKUP(G788,ARANCEL!$B$5:$D$121,3,FALSE)*J788)</f>
        <v>32612</v>
      </c>
      <c r="L788" s="1235" t="str">
        <f>IF(E788="","","IMPAGO")</f>
        <v>IMPAGO</v>
      </c>
      <c r="M788" s="1235" t="str">
        <f>IF(L788="IMPAGO","SIN O.C.","")</f>
        <v>SIN O.C.</v>
      </c>
      <c r="N788" s="1235" t="str">
        <f>IF(L788="IMPAGO","SIN FACT.","")</f>
        <v>SIN FACT.</v>
      </c>
    </row>
    <row r="789" spans="1:14" s="649" customFormat="1" x14ac:dyDescent="0.25">
      <c r="A789" s="606" t="s">
        <v>305</v>
      </c>
      <c r="B789" s="615">
        <v>41729</v>
      </c>
      <c r="C789" s="607" t="s">
        <v>3630</v>
      </c>
      <c r="D789" s="606" t="s">
        <v>99</v>
      </c>
      <c r="E789" s="608">
        <v>10185986</v>
      </c>
      <c r="F789" s="606">
        <v>25680895</v>
      </c>
      <c r="G789" s="606">
        <v>2704013</v>
      </c>
      <c r="H789" s="120" t="str">
        <f>IF(G789="","",VLOOKUP(G789,ARANCEL!$B$5:$D$121,2,FALSE))</f>
        <v>PROVISORIO (POR PIEZA)</v>
      </c>
      <c r="I789" s="121"/>
      <c r="J789" s="119">
        <v>1</v>
      </c>
      <c r="K789" s="122">
        <f>IF(G789="","",VLOOKUP(G789,ARANCEL!$B$5:$D$121,3,FALSE)*J789)</f>
        <v>3250</v>
      </c>
      <c r="L789" s="1229" t="s">
        <v>4612</v>
      </c>
      <c r="M789" s="1229">
        <v>4500230034</v>
      </c>
      <c r="N789" s="1229">
        <v>9213</v>
      </c>
    </row>
    <row r="790" spans="1:14" s="664" customFormat="1" x14ac:dyDescent="0.25">
      <c r="A790" s="606" t="s">
        <v>305</v>
      </c>
      <c r="B790" s="615">
        <v>41729</v>
      </c>
      <c r="C790" s="607" t="s">
        <v>3630</v>
      </c>
      <c r="D790" s="606" t="s">
        <v>99</v>
      </c>
      <c r="E790" s="608">
        <v>10185986</v>
      </c>
      <c r="F790" s="606">
        <v>25680895</v>
      </c>
      <c r="G790" s="606">
        <v>2704012</v>
      </c>
      <c r="H790" s="120" t="str">
        <f>IF(G790="","",VLOOKUP(G790,ARANCEL!$B$5:$D$121,2,FALSE))</f>
        <v xml:space="preserve">INTERMEDIARIO O PONTICO </v>
      </c>
      <c r="I790" s="121" t="s">
        <v>329</v>
      </c>
      <c r="J790" s="119">
        <v>1</v>
      </c>
      <c r="K790" s="122">
        <f>IF(G790="","",VLOOKUP(G790,ARANCEL!$B$5:$D$121,3,FALSE)*J790)</f>
        <v>25122</v>
      </c>
      <c r="L790" s="1229" t="s">
        <v>4612</v>
      </c>
      <c r="M790" s="1229">
        <v>4500230034</v>
      </c>
      <c r="N790" s="1229">
        <v>9213</v>
      </c>
    </row>
    <row r="791" spans="1:14" s="664" customFormat="1" x14ac:dyDescent="0.25">
      <c r="A791" s="606" t="s">
        <v>305</v>
      </c>
      <c r="B791" s="615">
        <v>41729</v>
      </c>
      <c r="C791" s="607" t="s">
        <v>3630</v>
      </c>
      <c r="D791" s="606" t="s">
        <v>99</v>
      </c>
      <c r="E791" s="608">
        <v>10185986</v>
      </c>
      <c r="F791" s="606">
        <v>25680895</v>
      </c>
      <c r="G791" s="606">
        <v>2704002</v>
      </c>
      <c r="H791" s="120" t="str">
        <f>IF(G791="","",VLOOKUP(G791,ARANCEL!$B$5:$D$121,2,FALSE))</f>
        <v xml:space="preserve">CORONA PERIFERICA </v>
      </c>
      <c r="I791" s="121" t="s">
        <v>325</v>
      </c>
      <c r="J791" s="119">
        <v>1</v>
      </c>
      <c r="K791" s="122">
        <f>IF(G791="","",VLOOKUP(G791,ARANCEL!$B$5:$D$121,3,FALSE)*J791)</f>
        <v>25865</v>
      </c>
      <c r="L791" s="1229" t="s">
        <v>4612</v>
      </c>
      <c r="M791" s="1229">
        <v>4500230034</v>
      </c>
      <c r="N791" s="1229">
        <v>9213</v>
      </c>
    </row>
    <row r="792" spans="1:14" s="666" customFormat="1" x14ac:dyDescent="0.25">
      <c r="A792" s="606" t="s">
        <v>305</v>
      </c>
      <c r="B792" s="615">
        <v>41737</v>
      </c>
      <c r="C792" s="607" t="s">
        <v>3630</v>
      </c>
      <c r="D792" s="606" t="s">
        <v>99</v>
      </c>
      <c r="E792" s="608">
        <v>10185986</v>
      </c>
      <c r="F792" s="606">
        <v>25680895</v>
      </c>
      <c r="G792" s="606">
        <v>2704002</v>
      </c>
      <c r="H792" s="120" t="str">
        <f>IF(G792="","",VLOOKUP(G792,ARANCEL!$B$5:$D$121,2,FALSE))</f>
        <v xml:space="preserve">CORONA PERIFERICA </v>
      </c>
      <c r="I792" s="121" t="s">
        <v>311</v>
      </c>
      <c r="J792" s="119">
        <v>1</v>
      </c>
      <c r="K792" s="122">
        <f>IF(G792="","",VLOOKUP(G792,ARANCEL!$B$5:$D$121,3,FALSE)*J792)</f>
        <v>25865</v>
      </c>
      <c r="L792" s="1229" t="s">
        <v>8279</v>
      </c>
      <c r="M792" s="1229">
        <v>4500257463</v>
      </c>
      <c r="N792" s="1229" t="s">
        <v>8277</v>
      </c>
    </row>
    <row r="793" spans="1:14" s="664" customFormat="1" x14ac:dyDescent="0.25">
      <c r="A793" s="606" t="s">
        <v>305</v>
      </c>
      <c r="B793" s="615">
        <v>41920</v>
      </c>
      <c r="C793" s="607" t="s">
        <v>7508</v>
      </c>
      <c r="D793" s="606" t="s">
        <v>99</v>
      </c>
      <c r="E793" s="608">
        <v>10260841</v>
      </c>
      <c r="F793" s="606">
        <v>28504377</v>
      </c>
      <c r="G793" s="606">
        <v>2704023</v>
      </c>
      <c r="H793" s="120" t="str">
        <f>IF(G793="","",VLOOKUP(G793,ARANCEL!$B$5:$D$121,2,FALSE))</f>
        <v xml:space="preserve">PROTESIS VALPLAST PARCIAL </v>
      </c>
      <c r="I793" s="121" t="s">
        <v>306</v>
      </c>
      <c r="J793" s="119">
        <v>1</v>
      </c>
      <c r="K793" s="122">
        <f>IF(G793="","",VLOOKUP(G793,ARANCEL!$B$5:$D$121,3,FALSE)*J793)</f>
        <v>61850</v>
      </c>
      <c r="L793" s="1229" t="s">
        <v>8279</v>
      </c>
      <c r="M793" s="1229">
        <v>4500259723</v>
      </c>
      <c r="N793" s="1229" t="s">
        <v>8265</v>
      </c>
    </row>
    <row r="794" spans="1:14" s="664" customFormat="1" x14ac:dyDescent="0.25">
      <c r="A794" s="606" t="s">
        <v>305</v>
      </c>
      <c r="B794" s="615">
        <v>41920</v>
      </c>
      <c r="C794" s="607" t="s">
        <v>7508</v>
      </c>
      <c r="D794" s="606" t="s">
        <v>99</v>
      </c>
      <c r="E794" s="608">
        <v>10260841</v>
      </c>
      <c r="F794" s="606">
        <v>28504377</v>
      </c>
      <c r="G794" s="606">
        <v>2704005</v>
      </c>
      <c r="H794" s="120" t="str">
        <f>IF(G794="","",VLOOKUP(G794,ARANCEL!$B$5:$D$121,2,FALSE))</f>
        <v>PROVISORIO</v>
      </c>
      <c r="I794" s="121" t="s">
        <v>325</v>
      </c>
      <c r="J794" s="119">
        <v>1</v>
      </c>
      <c r="K794" s="122">
        <f>IF(G794="","",VLOOKUP(G794,ARANCEL!$B$5:$D$121,3,FALSE)*J794)</f>
        <v>3250</v>
      </c>
      <c r="L794" s="1229" t="s">
        <v>8279</v>
      </c>
      <c r="M794" s="1229">
        <v>4500259723</v>
      </c>
      <c r="N794" s="1229" t="s">
        <v>8265</v>
      </c>
    </row>
    <row r="795" spans="1:14" s="664" customFormat="1" x14ac:dyDescent="0.25">
      <c r="A795" s="606" t="s">
        <v>305</v>
      </c>
      <c r="B795" s="615">
        <v>41920</v>
      </c>
      <c r="C795" s="607" t="s">
        <v>7508</v>
      </c>
      <c r="D795" s="606" t="s">
        <v>99</v>
      </c>
      <c r="E795" s="608">
        <v>10260841</v>
      </c>
      <c r="F795" s="606">
        <v>28504377</v>
      </c>
      <c r="G795" s="606">
        <v>2704005</v>
      </c>
      <c r="H795" s="120" t="str">
        <f>IF(G795="","",VLOOKUP(G795,ARANCEL!$B$5:$D$121,2,FALSE))</f>
        <v>PROVISORIO</v>
      </c>
      <c r="I795" s="121" t="s">
        <v>329</v>
      </c>
      <c r="J795" s="119">
        <v>1</v>
      </c>
      <c r="K795" s="122">
        <f>IF(G795="","",VLOOKUP(G795,ARANCEL!$B$5:$D$121,3,FALSE)*J795)</f>
        <v>3250</v>
      </c>
      <c r="L795" s="1237" t="s">
        <v>8256</v>
      </c>
      <c r="M795" s="1237">
        <v>4500259723</v>
      </c>
      <c r="N795" s="1237" t="s">
        <v>8265</v>
      </c>
    </row>
    <row r="796" spans="1:14" s="664" customFormat="1" x14ac:dyDescent="0.25">
      <c r="A796" s="606" t="s">
        <v>305</v>
      </c>
      <c r="B796" s="615">
        <v>41920</v>
      </c>
      <c r="C796" s="607" t="s">
        <v>7508</v>
      </c>
      <c r="D796" s="606" t="s">
        <v>99</v>
      </c>
      <c r="E796" s="608">
        <v>10260841</v>
      </c>
      <c r="F796" s="606">
        <v>28504377</v>
      </c>
      <c r="G796" s="606">
        <v>2704005</v>
      </c>
      <c r="H796" s="120" t="str">
        <f>IF(G796="","",VLOOKUP(G796,ARANCEL!$B$5:$D$121,2,FALSE))</f>
        <v>PROVISORIO</v>
      </c>
      <c r="I796" s="121" t="s">
        <v>311</v>
      </c>
      <c r="J796" s="119">
        <v>1</v>
      </c>
      <c r="K796" s="122">
        <f>IF(G796="","",VLOOKUP(G796,ARANCEL!$B$5:$D$121,3,FALSE)*J796)</f>
        <v>3250</v>
      </c>
      <c r="L796" s="1237" t="s">
        <v>8256</v>
      </c>
      <c r="M796" s="1237">
        <v>4500259723</v>
      </c>
      <c r="N796" s="1237" t="s">
        <v>8265</v>
      </c>
    </row>
    <row r="797" spans="1:14" s="664" customFormat="1" x14ac:dyDescent="0.25">
      <c r="A797" s="606" t="s">
        <v>305</v>
      </c>
      <c r="B797" s="615">
        <v>41920</v>
      </c>
      <c r="C797" s="607" t="s">
        <v>7508</v>
      </c>
      <c r="D797" s="606" t="s">
        <v>99</v>
      </c>
      <c r="E797" s="608">
        <v>10260841</v>
      </c>
      <c r="F797" s="606">
        <v>28504377</v>
      </c>
      <c r="G797" s="606">
        <v>2704005</v>
      </c>
      <c r="H797" s="120" t="str">
        <f>IF(G797="","",VLOOKUP(G797,ARANCEL!$B$5:$D$121,2,FALSE))</f>
        <v>PROVISORIO</v>
      </c>
      <c r="I797" s="121" t="s">
        <v>340</v>
      </c>
      <c r="J797" s="119">
        <v>1</v>
      </c>
      <c r="K797" s="122">
        <f>IF(G797="","",VLOOKUP(G797,ARANCEL!$B$5:$D$121,3,FALSE)*J797)</f>
        <v>3250</v>
      </c>
      <c r="L797" s="1237" t="s">
        <v>8256</v>
      </c>
      <c r="M797" s="1237">
        <v>4500259723</v>
      </c>
      <c r="N797" s="1237" t="s">
        <v>8265</v>
      </c>
    </row>
    <row r="798" spans="1:14" s="684" customFormat="1" ht="15" customHeight="1" x14ac:dyDescent="0.25">
      <c r="A798" s="673" t="s">
        <v>305</v>
      </c>
      <c r="B798" s="677">
        <v>41918</v>
      </c>
      <c r="C798" s="675" t="s">
        <v>7546</v>
      </c>
      <c r="D798" s="673" t="s">
        <v>98</v>
      </c>
      <c r="E798" s="676">
        <v>10259808</v>
      </c>
      <c r="F798" s="673">
        <v>27318637</v>
      </c>
      <c r="G798" s="673">
        <v>2704005</v>
      </c>
      <c r="H798" s="120" t="str">
        <f>IF(G798="","",VLOOKUP(G798,ARANCEL!$B$5:$D$121,2,FALSE))</f>
        <v>PROVISORIO</v>
      </c>
      <c r="I798" s="121" t="s">
        <v>2411</v>
      </c>
      <c r="J798" s="119">
        <v>4</v>
      </c>
      <c r="K798" s="122">
        <f>IF(G798="","",VLOOKUP(G798,ARANCEL!$B$5:$D$121,3,FALSE)*J798)</f>
        <v>13000</v>
      </c>
      <c r="L798" s="1229" t="s">
        <v>8279</v>
      </c>
      <c r="M798" s="1229">
        <v>4500257463</v>
      </c>
      <c r="N798" s="1229" t="s">
        <v>8277</v>
      </c>
    </row>
    <row r="799" spans="1:14" s="684" customFormat="1" x14ac:dyDescent="0.25">
      <c r="A799" s="673" t="s">
        <v>305</v>
      </c>
      <c r="B799" s="677">
        <v>41918</v>
      </c>
      <c r="C799" s="675" t="s">
        <v>7546</v>
      </c>
      <c r="D799" s="673" t="s">
        <v>98</v>
      </c>
      <c r="E799" s="676">
        <v>10259808</v>
      </c>
      <c r="F799" s="673">
        <v>27318637</v>
      </c>
      <c r="G799" s="673">
        <v>2704002</v>
      </c>
      <c r="H799" s="120" t="str">
        <f>IF(G799="","",VLOOKUP(G799,ARANCEL!$B$5:$D$121,2,FALSE))</f>
        <v xml:space="preserve">CORONA PERIFERICA </v>
      </c>
      <c r="I799" s="121" t="s">
        <v>3860</v>
      </c>
      <c r="J799" s="119">
        <v>2</v>
      </c>
      <c r="K799" s="122">
        <f>IF(G799="","",VLOOKUP(G799,ARANCEL!$B$5:$D$121,3,FALSE)*J799)</f>
        <v>51730</v>
      </c>
      <c r="L799" s="1229" t="s">
        <v>8279</v>
      </c>
      <c r="M799" s="1229">
        <v>4500257463</v>
      </c>
      <c r="N799" s="1229" t="s">
        <v>8277</v>
      </c>
    </row>
    <row r="800" spans="1:14" s="693" customFormat="1" x14ac:dyDescent="0.25">
      <c r="A800" s="673" t="s">
        <v>305</v>
      </c>
      <c r="B800" s="677">
        <v>41918</v>
      </c>
      <c r="C800" s="675" t="s">
        <v>7546</v>
      </c>
      <c r="D800" s="673" t="s">
        <v>98</v>
      </c>
      <c r="E800" s="676">
        <v>10259808</v>
      </c>
      <c r="F800" s="673">
        <v>27318637</v>
      </c>
      <c r="G800" s="673">
        <v>2704012</v>
      </c>
      <c r="H800" s="120" t="str">
        <f>IF(G800="","",VLOOKUP(G800,ARANCEL!$B$5:$D$121,2,FALSE))</f>
        <v xml:space="preserve">INTERMEDIARIO O PONTICO </v>
      </c>
      <c r="I800" s="121" t="s">
        <v>756</v>
      </c>
      <c r="J800" s="119">
        <v>2</v>
      </c>
      <c r="K800" s="122">
        <f>IF(G800="","",VLOOKUP(G800,ARANCEL!$B$5:$D$121,3,FALSE)*J800)</f>
        <v>50244</v>
      </c>
      <c r="L800" s="1229" t="s">
        <v>8279</v>
      </c>
      <c r="M800" s="1229">
        <v>4500257463</v>
      </c>
      <c r="N800" s="1229" t="s">
        <v>8277</v>
      </c>
    </row>
    <row r="801" spans="1:14" s="693" customFormat="1" x14ac:dyDescent="0.25">
      <c r="A801" s="673" t="s">
        <v>305</v>
      </c>
      <c r="B801" s="677">
        <v>41894</v>
      </c>
      <c r="C801" s="675" t="s">
        <v>812</v>
      </c>
      <c r="D801" s="673" t="s">
        <v>1174</v>
      </c>
      <c r="E801" s="676">
        <v>10256164</v>
      </c>
      <c r="F801" s="673">
        <v>28129816</v>
      </c>
      <c r="G801" s="673">
        <v>2705003</v>
      </c>
      <c r="H801" s="120" t="str">
        <f>IF(G801="","",VLOOKUP(G801,ARANCEL!$B$5:$D$121,2,FALSE))</f>
        <v>INCRUSTACION ESTETICA (ART-GLASS O CERAMICA)</v>
      </c>
      <c r="I801" s="121" t="s">
        <v>324</v>
      </c>
      <c r="J801" s="119">
        <v>1</v>
      </c>
      <c r="K801" s="122">
        <f>IF(G801="","",VLOOKUP(G801,ARANCEL!$B$5:$D$121,3,FALSE)*J801)</f>
        <v>15676</v>
      </c>
      <c r="L801" s="1229" t="s">
        <v>7548</v>
      </c>
      <c r="M801" s="1229">
        <v>4500254577</v>
      </c>
      <c r="N801" s="1229" t="s">
        <v>7557</v>
      </c>
    </row>
    <row r="802" spans="1:14" s="693" customFormat="1" x14ac:dyDescent="0.25">
      <c r="A802" s="673" t="s">
        <v>305</v>
      </c>
      <c r="B802" s="677">
        <v>41950</v>
      </c>
      <c r="C802" s="675" t="s">
        <v>8585</v>
      </c>
      <c r="D802" s="673" t="s">
        <v>2404</v>
      </c>
      <c r="E802" s="676">
        <v>10277992</v>
      </c>
      <c r="F802" s="673">
        <v>29487482</v>
      </c>
      <c r="G802" s="673">
        <v>2704005</v>
      </c>
      <c r="H802" s="120" t="str">
        <f>IF(G802="","",VLOOKUP(G802,ARANCEL!$B$5:$D$121,2,FALSE))</f>
        <v>PROVISORIO</v>
      </c>
      <c r="I802" s="121" t="s">
        <v>309</v>
      </c>
      <c r="J802" s="119">
        <v>1</v>
      </c>
      <c r="K802" s="122">
        <f>IF(G802="","",VLOOKUP(G802,ARANCEL!$B$5:$D$121,3,FALSE)*J802)</f>
        <v>3250</v>
      </c>
      <c r="L802" s="1229" t="s">
        <v>8256</v>
      </c>
      <c r="M802" s="1229">
        <v>4500265204</v>
      </c>
      <c r="N802" s="1229" t="s">
        <v>8946</v>
      </c>
    </row>
    <row r="803" spans="1:14" s="693" customFormat="1" x14ac:dyDescent="0.25">
      <c r="A803" s="673" t="s">
        <v>305</v>
      </c>
      <c r="B803" s="677">
        <v>42019</v>
      </c>
      <c r="C803" s="675" t="s">
        <v>741</v>
      </c>
      <c r="D803" s="673" t="s">
        <v>99</v>
      </c>
      <c r="E803" s="676">
        <v>10307749</v>
      </c>
      <c r="F803" s="673">
        <v>30477883</v>
      </c>
      <c r="G803" s="673">
        <v>2707001</v>
      </c>
      <c r="H803" s="120" t="str">
        <f>IF(G803="","",VLOOKUP(G803,ARANCEL!$B$5:$D$121,2,FALSE))</f>
        <v xml:space="preserve">PLANO DE RELAJACION </v>
      </c>
      <c r="I803" s="121" t="s">
        <v>331</v>
      </c>
      <c r="J803" s="119">
        <v>1</v>
      </c>
      <c r="K803" s="122">
        <f>IF(G803="","",VLOOKUP(G803,ARANCEL!$B$5:$D$121,3,FALSE)*J803)</f>
        <v>9221</v>
      </c>
      <c r="L803" s="1235" t="str">
        <f>IF(E803="","","IMPAGO")</f>
        <v>IMPAGO</v>
      </c>
      <c r="M803" s="1235" t="str">
        <f>IF(L803="IMPAGO","SIN O.C.","")</f>
        <v>SIN O.C.</v>
      </c>
      <c r="N803" s="1235" t="str">
        <f>IF(L803="IMPAGO","SIN FACT.","")</f>
        <v>SIN FACT.</v>
      </c>
    </row>
    <row r="804" spans="1:14" s="693" customFormat="1" x14ac:dyDescent="0.25">
      <c r="A804" s="680" t="s">
        <v>313</v>
      </c>
      <c r="B804" s="677">
        <v>41734</v>
      </c>
      <c r="C804" s="675" t="s">
        <v>2445</v>
      </c>
      <c r="D804" s="673" t="s">
        <v>99</v>
      </c>
      <c r="E804" s="676">
        <v>10185944</v>
      </c>
      <c r="F804" s="673">
        <v>25644824</v>
      </c>
      <c r="G804" s="673">
        <v>2704002</v>
      </c>
      <c r="H804" s="120" t="str">
        <f>IF(G804="","",VLOOKUP(G804,ARANCEL!$B$5:$D$121,2,FALSE))</f>
        <v xml:space="preserve">CORONA PERIFERICA </v>
      </c>
      <c r="I804" s="121" t="s">
        <v>318</v>
      </c>
      <c r="J804" s="119">
        <v>1</v>
      </c>
      <c r="K804" s="122">
        <f>IF(G804="","",VLOOKUP(G804,ARANCEL!$B$5:$D$121,3,FALSE)*J804)</f>
        <v>25865</v>
      </c>
      <c r="L804" s="1229" t="s">
        <v>4612</v>
      </c>
      <c r="M804" s="1229">
        <v>4500230034</v>
      </c>
      <c r="N804" s="1229">
        <v>9213</v>
      </c>
    </row>
    <row r="805" spans="1:14" s="693" customFormat="1" x14ac:dyDescent="0.25">
      <c r="A805" s="673" t="s">
        <v>305</v>
      </c>
      <c r="B805" s="677">
        <v>41734</v>
      </c>
      <c r="C805" s="675" t="s">
        <v>2445</v>
      </c>
      <c r="D805" s="673" t="s">
        <v>99</v>
      </c>
      <c r="E805" s="676">
        <v>10185944</v>
      </c>
      <c r="F805" s="673">
        <v>25644824</v>
      </c>
      <c r="G805" s="673">
        <v>2704008</v>
      </c>
      <c r="H805" s="120" t="str">
        <f>IF(G805="","",VLOOKUP(G805,ARANCEL!$B$5:$D$121,2,FALSE))</f>
        <v>PILAR, INSERCION O PUNTO DE APOYO CON PERNO MUÑON</v>
      </c>
      <c r="I805" s="121" t="s">
        <v>769</v>
      </c>
      <c r="J805" s="119">
        <v>2</v>
      </c>
      <c r="K805" s="122">
        <f>IF(G805="","",VLOOKUP(G805,ARANCEL!$B$5:$D$121,3,FALSE)*J805)</f>
        <v>65224</v>
      </c>
      <c r="L805" s="1229" t="s">
        <v>4612</v>
      </c>
      <c r="M805" s="1229">
        <v>4500230034</v>
      </c>
      <c r="N805" s="1229">
        <v>9213</v>
      </c>
    </row>
    <row r="806" spans="1:14" s="693" customFormat="1" x14ac:dyDescent="0.25">
      <c r="A806" s="673" t="s">
        <v>305</v>
      </c>
      <c r="B806" s="677">
        <v>41734</v>
      </c>
      <c r="C806" s="675" t="s">
        <v>2445</v>
      </c>
      <c r="D806" s="673" t="s">
        <v>99</v>
      </c>
      <c r="E806" s="676">
        <v>10185944</v>
      </c>
      <c r="F806" s="673">
        <v>25644824</v>
      </c>
      <c r="G806" s="673">
        <v>2704012</v>
      </c>
      <c r="H806" s="120" t="str">
        <f>IF(G806="","",VLOOKUP(G806,ARANCEL!$B$5:$D$121,2,FALSE))</f>
        <v xml:space="preserve">INTERMEDIARIO O PONTICO </v>
      </c>
      <c r="I806" s="121" t="s">
        <v>312</v>
      </c>
      <c r="J806" s="119">
        <v>1</v>
      </c>
      <c r="K806" s="122">
        <f>IF(G806="","",VLOOKUP(G806,ARANCEL!$B$5:$D$121,3,FALSE)*J806)</f>
        <v>25122</v>
      </c>
      <c r="L806" s="1229" t="s">
        <v>4612</v>
      </c>
      <c r="M806" s="1229">
        <v>4500230034</v>
      </c>
      <c r="N806" s="1229">
        <v>9213</v>
      </c>
    </row>
    <row r="807" spans="1:14" s="693" customFormat="1" x14ac:dyDescent="0.25">
      <c r="A807" s="673" t="s">
        <v>305</v>
      </c>
      <c r="B807" s="677">
        <v>41734</v>
      </c>
      <c r="C807" s="675" t="s">
        <v>2445</v>
      </c>
      <c r="D807" s="673" t="s">
        <v>99</v>
      </c>
      <c r="E807" s="676">
        <v>10185944</v>
      </c>
      <c r="F807" s="673">
        <v>25644824</v>
      </c>
      <c r="G807" s="673">
        <v>2704013</v>
      </c>
      <c r="H807" s="120" t="str">
        <f>IF(G807="","",VLOOKUP(G807,ARANCEL!$B$5:$D$121,2,FALSE))</f>
        <v>PROVISORIO (POR PIEZA)</v>
      </c>
      <c r="I807" s="121" t="s">
        <v>1057</v>
      </c>
      <c r="J807" s="119">
        <v>3</v>
      </c>
      <c r="K807" s="122">
        <f>IF(G807="","",VLOOKUP(G807,ARANCEL!$B$5:$D$121,3,FALSE)*J807)</f>
        <v>9750</v>
      </c>
      <c r="L807" s="1229" t="s">
        <v>4612</v>
      </c>
      <c r="M807" s="1229">
        <v>4500230034</v>
      </c>
      <c r="N807" s="1229">
        <v>9213</v>
      </c>
    </row>
    <row r="808" spans="1:14" s="693" customFormat="1" x14ac:dyDescent="0.25">
      <c r="A808" s="673" t="s">
        <v>305</v>
      </c>
      <c r="B808" s="677">
        <v>41802</v>
      </c>
      <c r="C808" s="675" t="s">
        <v>2216</v>
      </c>
      <c r="D808" s="673" t="s">
        <v>2441</v>
      </c>
      <c r="E808" s="676">
        <v>10209879</v>
      </c>
      <c r="F808" s="673">
        <v>26554215</v>
      </c>
      <c r="G808" s="673">
        <v>2705003</v>
      </c>
      <c r="H808" s="120" t="str">
        <f>IF(G808="","",VLOOKUP(G808,ARANCEL!$B$5:$D$121,2,FALSE))</f>
        <v>INCRUSTACION ESTETICA (ART-GLASS O CERAMICA)</v>
      </c>
      <c r="I808" s="121" t="s">
        <v>836</v>
      </c>
      <c r="J808" s="119">
        <v>1</v>
      </c>
      <c r="K808" s="122">
        <f>IF(G808="","",VLOOKUP(G808,ARANCEL!$B$5:$D$121,3,FALSE)*J808)</f>
        <v>15676</v>
      </c>
      <c r="L808" s="1229" t="s">
        <v>5742</v>
      </c>
      <c r="M808" s="1229">
        <v>4500239379</v>
      </c>
      <c r="N808" s="1229" t="s">
        <v>5751</v>
      </c>
    </row>
    <row r="809" spans="1:14" s="684" customFormat="1" x14ac:dyDescent="0.25">
      <c r="A809" s="673" t="s">
        <v>313</v>
      </c>
      <c r="B809" s="677">
        <v>41971</v>
      </c>
      <c r="C809" s="675" t="s">
        <v>8672</v>
      </c>
      <c r="D809" s="673" t="s">
        <v>1174</v>
      </c>
      <c r="E809" s="676">
        <v>10289931</v>
      </c>
      <c r="F809" s="673">
        <v>29219444</v>
      </c>
      <c r="G809" s="673">
        <v>2704005</v>
      </c>
      <c r="H809" s="120" t="str">
        <f>IF(G809="","",VLOOKUP(G809,ARANCEL!$B$5:$D$121,2,FALSE))</f>
        <v>PROVISORIO</v>
      </c>
      <c r="I809" s="121"/>
      <c r="J809" s="119">
        <v>1</v>
      </c>
      <c r="K809" s="122">
        <f>IF(G809="","",VLOOKUP(G809,ARANCEL!$B$5:$D$121,3,FALSE)*J809)</f>
        <v>3250</v>
      </c>
      <c r="L809" s="1229" t="s">
        <v>8256</v>
      </c>
      <c r="M809" s="1229">
        <v>4500265204</v>
      </c>
      <c r="N809" s="1229" t="s">
        <v>8946</v>
      </c>
    </row>
    <row r="810" spans="1:14" s="695" customFormat="1" ht="15" customHeight="1" x14ac:dyDescent="0.25">
      <c r="A810" s="673" t="s">
        <v>606</v>
      </c>
      <c r="B810" s="677">
        <v>41971</v>
      </c>
      <c r="C810" s="675" t="s">
        <v>8672</v>
      </c>
      <c r="D810" s="673" t="s">
        <v>1174</v>
      </c>
      <c r="E810" s="676">
        <v>10289931</v>
      </c>
      <c r="F810" s="673">
        <v>29219444</v>
      </c>
      <c r="G810" s="673">
        <v>2704003</v>
      </c>
      <c r="H810" s="120" t="str">
        <f>IF(G810="","",VLOOKUP(G810,ARANCEL!$B$5:$D$121,2,FALSE))</f>
        <v xml:space="preserve">CORONA PERIFERICA CON PERNO MUÑON COLADO </v>
      </c>
      <c r="I810" s="121" t="s">
        <v>311</v>
      </c>
      <c r="J810" s="119">
        <v>1</v>
      </c>
      <c r="K810" s="122">
        <f>IF(G810="","",VLOOKUP(G810,ARANCEL!$B$5:$D$121,3,FALSE)*J810)</f>
        <v>32612</v>
      </c>
      <c r="L810" s="1229" t="s">
        <v>8256</v>
      </c>
      <c r="M810" s="1229">
        <v>4500265204</v>
      </c>
      <c r="N810" s="1229" t="s">
        <v>8946</v>
      </c>
    </row>
    <row r="811" spans="1:14" s="695" customFormat="1" x14ac:dyDescent="0.25">
      <c r="A811" s="673" t="s">
        <v>305</v>
      </c>
      <c r="B811" s="677">
        <v>41863</v>
      </c>
      <c r="C811" s="675" t="s">
        <v>5836</v>
      </c>
      <c r="D811" s="673" t="s">
        <v>99</v>
      </c>
      <c r="E811" s="676">
        <v>10239688</v>
      </c>
      <c r="F811" s="673">
        <v>27895702</v>
      </c>
      <c r="G811" s="673">
        <v>2704005</v>
      </c>
      <c r="H811" s="120" t="str">
        <f>IF(G811="","",VLOOKUP(G811,ARANCEL!$B$5:$D$121,2,FALSE))</f>
        <v>PROVISORIO</v>
      </c>
      <c r="I811" s="121" t="s">
        <v>337</v>
      </c>
      <c r="J811" s="119">
        <v>1</v>
      </c>
      <c r="K811" s="122">
        <f>IF(G811="","",VLOOKUP(G811,ARANCEL!$B$5:$D$121,3,FALSE)*J811)</f>
        <v>3250</v>
      </c>
      <c r="L811" s="1229" t="s">
        <v>6905</v>
      </c>
      <c r="M811" s="1229">
        <v>4500249737</v>
      </c>
      <c r="N811" s="1229" t="s">
        <v>7142</v>
      </c>
    </row>
    <row r="812" spans="1:14" s="695" customFormat="1" x14ac:dyDescent="0.25">
      <c r="A812" s="673" t="s">
        <v>305</v>
      </c>
      <c r="B812" s="677">
        <v>41863</v>
      </c>
      <c r="C812" s="675" t="s">
        <v>5836</v>
      </c>
      <c r="D812" s="673" t="s">
        <v>99</v>
      </c>
      <c r="E812" s="676">
        <v>10239688</v>
      </c>
      <c r="F812" s="673">
        <v>27895702</v>
      </c>
      <c r="G812" s="673">
        <v>2704003</v>
      </c>
      <c r="H812" s="120" t="str">
        <f>IF(G812="","",VLOOKUP(G812,ARANCEL!$B$5:$D$121,2,FALSE))</f>
        <v xml:space="preserve">CORONA PERIFERICA CON PERNO MUÑON COLADO </v>
      </c>
      <c r="I812" s="121" t="s">
        <v>337</v>
      </c>
      <c r="J812" s="119">
        <v>1</v>
      </c>
      <c r="K812" s="122">
        <f>IF(G812="","",VLOOKUP(G812,ARANCEL!$B$5:$D$121,3,FALSE)*J812)</f>
        <v>32612</v>
      </c>
      <c r="L812" s="1229" t="s">
        <v>6905</v>
      </c>
      <c r="M812" s="1229">
        <v>4500249737</v>
      </c>
      <c r="N812" s="1229" t="s">
        <v>7142</v>
      </c>
    </row>
    <row r="813" spans="1:14" s="695" customFormat="1" x14ac:dyDescent="0.25">
      <c r="A813" s="673" t="s">
        <v>305</v>
      </c>
      <c r="B813" s="677">
        <v>41849</v>
      </c>
      <c r="C813" s="675" t="s">
        <v>6061</v>
      </c>
      <c r="D813" s="673" t="s">
        <v>2404</v>
      </c>
      <c r="E813" s="676">
        <v>10232864</v>
      </c>
      <c r="F813" s="673">
        <v>26893879</v>
      </c>
      <c r="G813" s="673">
        <v>2704005</v>
      </c>
      <c r="H813" s="120" t="str">
        <f>IF(G813="","",VLOOKUP(G813,ARANCEL!$B$5:$D$121,2,FALSE))</f>
        <v>PROVISORIO</v>
      </c>
      <c r="I813" s="121" t="s">
        <v>324</v>
      </c>
      <c r="J813" s="119">
        <v>1</v>
      </c>
      <c r="K813" s="122">
        <f>IF(G813="","",VLOOKUP(G813,ARANCEL!$B$5:$D$121,3,FALSE)*J813)</f>
        <v>3250</v>
      </c>
      <c r="L813" s="1229" t="s">
        <v>6017</v>
      </c>
      <c r="M813" s="1229">
        <v>4500245425</v>
      </c>
      <c r="N813" s="1229">
        <v>9807</v>
      </c>
    </row>
    <row r="814" spans="1:14" s="684" customFormat="1" x14ac:dyDescent="0.25">
      <c r="A814" s="673" t="s">
        <v>305</v>
      </c>
      <c r="B814" s="677">
        <v>41849</v>
      </c>
      <c r="C814" s="675" t="s">
        <v>6061</v>
      </c>
      <c r="D814" s="673" t="s">
        <v>2404</v>
      </c>
      <c r="E814" s="676">
        <v>10232864</v>
      </c>
      <c r="F814" s="673">
        <v>26893879</v>
      </c>
      <c r="G814" s="673">
        <v>2704003</v>
      </c>
      <c r="H814" s="120" t="str">
        <f>IF(G814="","",VLOOKUP(G814,ARANCEL!$B$5:$D$121,2,FALSE))</f>
        <v xml:space="preserve">CORONA PERIFERICA CON PERNO MUÑON COLADO </v>
      </c>
      <c r="I814" s="121" t="s">
        <v>324</v>
      </c>
      <c r="J814" s="119">
        <v>1</v>
      </c>
      <c r="K814" s="122">
        <f>IF(G814="","",VLOOKUP(G814,ARANCEL!$B$5:$D$121,3,FALSE)*J814)</f>
        <v>32612</v>
      </c>
      <c r="L814" s="1229" t="s">
        <v>6017</v>
      </c>
      <c r="M814" s="1229">
        <v>4500245425</v>
      </c>
      <c r="N814" s="1229">
        <v>9807</v>
      </c>
    </row>
    <row r="815" spans="1:14" s="684" customFormat="1" x14ac:dyDescent="0.25">
      <c r="A815" s="673" t="s">
        <v>305</v>
      </c>
      <c r="B815" s="677">
        <v>41736</v>
      </c>
      <c r="C815" s="675" t="s">
        <v>3874</v>
      </c>
      <c r="D815" s="673" t="s">
        <v>2420</v>
      </c>
      <c r="E815" s="676">
        <v>10187368</v>
      </c>
      <c r="F815" s="673">
        <v>25711314</v>
      </c>
      <c r="G815" s="673">
        <v>2704005</v>
      </c>
      <c r="H815" s="120" t="str">
        <f>IF(G815="","",VLOOKUP(G815,ARANCEL!$B$5:$D$121,2,FALSE))</f>
        <v>PROVISORIO</v>
      </c>
      <c r="I815" s="121" t="s">
        <v>317</v>
      </c>
      <c r="J815" s="119">
        <v>1</v>
      </c>
      <c r="K815" s="122">
        <f>IF(G815="","",VLOOKUP(G815,ARANCEL!$B$5:$D$121,3,FALSE)*J815)</f>
        <v>3250</v>
      </c>
      <c r="L815" s="1229" t="s">
        <v>4612</v>
      </c>
      <c r="M815" s="1229">
        <v>4500230035</v>
      </c>
      <c r="N815" s="1229">
        <v>9214</v>
      </c>
    </row>
    <row r="816" spans="1:14" s="695" customFormat="1" x14ac:dyDescent="0.25">
      <c r="A816" s="673" t="s">
        <v>305</v>
      </c>
      <c r="B816" s="677">
        <v>41736</v>
      </c>
      <c r="C816" s="675" t="s">
        <v>3874</v>
      </c>
      <c r="D816" s="673" t="s">
        <v>2420</v>
      </c>
      <c r="E816" s="676">
        <v>10187368</v>
      </c>
      <c r="F816" s="673">
        <v>25711314</v>
      </c>
      <c r="G816" s="673">
        <v>2704003</v>
      </c>
      <c r="H816" s="120" t="str">
        <f>IF(G816="","",VLOOKUP(G816,ARANCEL!$B$5:$D$121,2,FALSE))</f>
        <v xml:space="preserve">CORONA PERIFERICA CON PERNO MUÑON COLADO </v>
      </c>
      <c r="I816" s="121" t="s">
        <v>317</v>
      </c>
      <c r="J816" s="119">
        <v>1</v>
      </c>
      <c r="K816" s="122">
        <f>IF(G816="","",VLOOKUP(G816,ARANCEL!$B$5:$D$121,3,FALSE)*J816)</f>
        <v>32612</v>
      </c>
      <c r="L816" s="1229" t="s">
        <v>4612</v>
      </c>
      <c r="M816" s="1229">
        <v>4500230035</v>
      </c>
      <c r="N816" s="1229">
        <v>9214</v>
      </c>
    </row>
    <row r="817" spans="1:14" s="695" customFormat="1" x14ac:dyDescent="0.25">
      <c r="A817" s="680" t="s">
        <v>313</v>
      </c>
      <c r="B817" s="677">
        <v>41956</v>
      </c>
      <c r="C817" s="714" t="s">
        <v>2444</v>
      </c>
      <c r="D817" s="712" t="s">
        <v>98</v>
      </c>
      <c r="E817" s="715">
        <v>10289944</v>
      </c>
      <c r="F817" s="712">
        <v>29550739</v>
      </c>
      <c r="G817" s="712">
        <v>2704005</v>
      </c>
      <c r="H817" s="120" t="str">
        <f>IF(G817="","",VLOOKUP(G817,ARANCEL!$B$5:$D$121,2,FALSE))</f>
        <v>PROVISORIO</v>
      </c>
      <c r="I817" s="121"/>
      <c r="J817" s="119">
        <v>1</v>
      </c>
      <c r="K817" s="122">
        <f>IF(G817="","",VLOOKUP(G817,ARANCEL!$B$5:$D$121,3,FALSE)*J817)</f>
        <v>3250</v>
      </c>
      <c r="L817" s="1229" t="s">
        <v>8256</v>
      </c>
      <c r="M817" s="1229">
        <v>4500265204</v>
      </c>
      <c r="N817" s="1229" t="s">
        <v>8946</v>
      </c>
    </row>
    <row r="818" spans="1:14" s="695" customFormat="1" x14ac:dyDescent="0.25">
      <c r="A818" s="673" t="s">
        <v>305</v>
      </c>
      <c r="B818" s="677">
        <v>41956</v>
      </c>
      <c r="C818" s="714" t="s">
        <v>2444</v>
      </c>
      <c r="D818" s="712" t="s">
        <v>98</v>
      </c>
      <c r="E818" s="715">
        <v>10289944</v>
      </c>
      <c r="F818" s="712">
        <v>29550739</v>
      </c>
      <c r="G818" s="712">
        <v>2704002</v>
      </c>
      <c r="H818" s="120" t="str">
        <f>IF(G818="","",VLOOKUP(G818,ARANCEL!$B$5:$D$121,2,FALSE))</f>
        <v xml:space="preserve">CORONA PERIFERICA </v>
      </c>
      <c r="I818" s="121" t="s">
        <v>309</v>
      </c>
      <c r="J818" s="119">
        <v>1</v>
      </c>
      <c r="K818" s="122">
        <f>IF(G818="","",VLOOKUP(G818,ARANCEL!$B$5:$D$121,3,FALSE)*J818)</f>
        <v>25865</v>
      </c>
      <c r="L818" s="1229" t="s">
        <v>8256</v>
      </c>
      <c r="M818" s="1229">
        <v>4500265204</v>
      </c>
      <c r="N818" s="1229" t="s">
        <v>8946</v>
      </c>
    </row>
    <row r="819" spans="1:14" s="695" customFormat="1" x14ac:dyDescent="0.25">
      <c r="A819" s="673" t="s">
        <v>305</v>
      </c>
      <c r="B819" s="677">
        <v>42009</v>
      </c>
      <c r="C819" s="714" t="s">
        <v>9318</v>
      </c>
      <c r="D819" s="712" t="s">
        <v>86</v>
      </c>
      <c r="E819" s="715">
        <v>10303967</v>
      </c>
      <c r="F819" s="712">
        <v>30282321</v>
      </c>
      <c r="G819" s="712">
        <v>2704005</v>
      </c>
      <c r="H819" s="120" t="str">
        <f>IF(G819="","",VLOOKUP(G819,ARANCEL!$B$5:$D$121,2,FALSE))</f>
        <v>PROVISORIO</v>
      </c>
      <c r="I819" s="121" t="s">
        <v>326</v>
      </c>
      <c r="J819" s="119">
        <v>1</v>
      </c>
      <c r="K819" s="122">
        <f>IF(G819="","",VLOOKUP(G819,ARANCEL!$B$5:$D$121,3,FALSE)*J819)</f>
        <v>3250</v>
      </c>
      <c r="L819" s="1235" t="str">
        <f>IF(E819="","","IMPAGO")</f>
        <v>IMPAGO</v>
      </c>
      <c r="M819" s="1235" t="str">
        <f>IF(L819="IMPAGO","SIN O.C.","")</f>
        <v>SIN O.C.</v>
      </c>
      <c r="N819" s="1235" t="str">
        <f>IF(L819="IMPAGO","SIN FACT.","")</f>
        <v>SIN FACT.</v>
      </c>
    </row>
    <row r="820" spans="1:14" s="695" customFormat="1" x14ac:dyDescent="0.25">
      <c r="A820" s="673" t="s">
        <v>305</v>
      </c>
      <c r="B820" s="677">
        <v>42009</v>
      </c>
      <c r="C820" s="714" t="s">
        <v>9318</v>
      </c>
      <c r="D820" s="712" t="s">
        <v>86</v>
      </c>
      <c r="E820" s="715">
        <v>10303967</v>
      </c>
      <c r="F820" s="712">
        <v>30282321</v>
      </c>
      <c r="G820" s="712">
        <v>2704003</v>
      </c>
      <c r="H820" s="120" t="str">
        <f>IF(G820="","",VLOOKUP(G820,ARANCEL!$B$5:$D$121,2,FALSE))</f>
        <v xml:space="preserve">CORONA PERIFERICA CON PERNO MUÑON COLADO </v>
      </c>
      <c r="I820" s="121" t="s">
        <v>326</v>
      </c>
      <c r="J820" s="119">
        <v>1</v>
      </c>
      <c r="K820" s="122">
        <f>IF(G820="","",VLOOKUP(G820,ARANCEL!$B$5:$D$121,3,FALSE)*J820)</f>
        <v>32612</v>
      </c>
      <c r="L820" s="1235" t="str">
        <f>IF(E820="","","IMPAGO")</f>
        <v>IMPAGO</v>
      </c>
      <c r="M820" s="1235" t="str">
        <f>IF(L820="IMPAGO","SIN O.C.","")</f>
        <v>SIN O.C.</v>
      </c>
      <c r="N820" s="1235" t="str">
        <f>IF(L820="IMPAGO","SIN FACT.","")</f>
        <v>SIN FACT.</v>
      </c>
    </row>
    <row r="821" spans="1:14" s="695" customFormat="1" x14ac:dyDescent="0.25">
      <c r="A821" s="673" t="s">
        <v>305</v>
      </c>
      <c r="B821" s="677">
        <v>41960</v>
      </c>
      <c r="C821" s="714" t="s">
        <v>2579</v>
      </c>
      <c r="D821" s="712" t="s">
        <v>101</v>
      </c>
      <c r="E821" s="715">
        <v>10280098</v>
      </c>
      <c r="F821" s="712">
        <v>28627187</v>
      </c>
      <c r="G821" s="712">
        <v>2705003</v>
      </c>
      <c r="H821" s="120" t="str">
        <f>IF(G821="","",VLOOKUP(G821,ARANCEL!$B$5:$D$121,2,FALSE))</f>
        <v>INCRUSTACION ESTETICA (ART-GLASS O CERAMICA)</v>
      </c>
      <c r="I821" s="121" t="s">
        <v>316</v>
      </c>
      <c r="J821" s="119">
        <v>1</v>
      </c>
      <c r="K821" s="122">
        <f>IF(G821="","",VLOOKUP(G821,ARANCEL!$B$5:$D$121,3,FALSE)*J821)</f>
        <v>15676</v>
      </c>
      <c r="L821" s="1235" t="str">
        <f>IF(E821="","","IMPAGO")</f>
        <v>IMPAGO</v>
      </c>
      <c r="M821" s="1235" t="str">
        <f>IF(L821="IMPAGO","SIN O.C.","")</f>
        <v>SIN O.C.</v>
      </c>
      <c r="N821" s="1235" t="str">
        <f>IF(L821="IMPAGO","SIN FACT.","")</f>
        <v>SIN FACT.</v>
      </c>
    </row>
    <row r="822" spans="1:14" s="699" customFormat="1" x14ac:dyDescent="0.25">
      <c r="A822" s="673" t="s">
        <v>305</v>
      </c>
      <c r="B822" s="677">
        <v>41883</v>
      </c>
      <c r="C822" s="714" t="s">
        <v>6759</v>
      </c>
      <c r="D822" s="712" t="s">
        <v>101</v>
      </c>
      <c r="E822" s="715">
        <v>10249733</v>
      </c>
      <c r="F822" s="712">
        <v>27965881</v>
      </c>
      <c r="G822" s="712">
        <v>2705003</v>
      </c>
      <c r="H822" s="120" t="str">
        <f>IF(G822="","",VLOOKUP(G822,ARANCEL!$B$5:$D$121,2,FALSE))</f>
        <v>INCRUSTACION ESTETICA (ART-GLASS O CERAMICA)</v>
      </c>
      <c r="I822" s="121" t="s">
        <v>326</v>
      </c>
      <c r="J822" s="119">
        <v>1</v>
      </c>
      <c r="K822" s="122">
        <f>IF(G822="","",VLOOKUP(G822,ARANCEL!$B$5:$D$121,3,FALSE)*J822)</f>
        <v>15676</v>
      </c>
      <c r="L822" s="1229" t="s">
        <v>6905</v>
      </c>
      <c r="M822" s="1229">
        <v>4500251093</v>
      </c>
      <c r="N822" s="1229" t="s">
        <v>7132</v>
      </c>
    </row>
    <row r="823" spans="1:14" s="699" customFormat="1" x14ac:dyDescent="0.25">
      <c r="A823" s="673" t="s">
        <v>305</v>
      </c>
      <c r="B823" s="705">
        <v>41674</v>
      </c>
      <c r="C823" s="714" t="s">
        <v>2645</v>
      </c>
      <c r="D823" s="712" t="s">
        <v>1446</v>
      </c>
      <c r="E823" s="715">
        <v>10171722</v>
      </c>
      <c r="F823" s="712">
        <v>24309689</v>
      </c>
      <c r="G823" s="712">
        <v>2704002</v>
      </c>
      <c r="H823" s="120" t="str">
        <f>IF(G823="","",VLOOKUP(G823,ARANCEL!$B$5:$D$121,2,FALSE))</f>
        <v xml:space="preserve">CORONA PERIFERICA </v>
      </c>
      <c r="I823" s="121" t="s">
        <v>312</v>
      </c>
      <c r="J823" s="119">
        <v>1</v>
      </c>
      <c r="K823" s="122">
        <f>IF(G823="","",VLOOKUP(G823,ARANCEL!$B$5:$D$121,3,FALSE)*J823)</f>
        <v>25865</v>
      </c>
      <c r="L823" s="1229" t="s">
        <v>2842</v>
      </c>
      <c r="M823" s="1229">
        <v>4500216213</v>
      </c>
      <c r="N823" s="1229">
        <v>8394</v>
      </c>
    </row>
    <row r="824" spans="1:14" s="699" customFormat="1" x14ac:dyDescent="0.25">
      <c r="A824" s="673" t="s">
        <v>305</v>
      </c>
      <c r="B824" s="705">
        <v>41674</v>
      </c>
      <c r="C824" s="714" t="s">
        <v>2645</v>
      </c>
      <c r="D824" s="712" t="s">
        <v>1446</v>
      </c>
      <c r="E824" s="715">
        <v>10171722</v>
      </c>
      <c r="F824" s="712">
        <v>24309689</v>
      </c>
      <c r="G824" s="712">
        <v>2704005</v>
      </c>
      <c r="H824" s="120" t="str">
        <f>IF(G824="","",VLOOKUP(G824,ARANCEL!$B$5:$D$121,2,FALSE))</f>
        <v>PROVISORIO</v>
      </c>
      <c r="I824" s="121" t="s">
        <v>312</v>
      </c>
      <c r="J824" s="119">
        <v>1</v>
      </c>
      <c r="K824" s="122">
        <f>IF(G824="","",VLOOKUP(G824,ARANCEL!$B$5:$D$121,3,FALSE)*J824)</f>
        <v>3250</v>
      </c>
      <c r="L824" s="1229" t="s">
        <v>2842</v>
      </c>
      <c r="M824" s="1229">
        <v>4500216213</v>
      </c>
      <c r="N824" s="1229">
        <v>8394</v>
      </c>
    </row>
    <row r="825" spans="1:14" s="699" customFormat="1" x14ac:dyDescent="0.25">
      <c r="A825" s="703" t="s">
        <v>305</v>
      </c>
      <c r="B825" s="705">
        <v>41843</v>
      </c>
      <c r="C825" s="702" t="s">
        <v>5853</v>
      </c>
      <c r="D825" s="703" t="s">
        <v>71</v>
      </c>
      <c r="E825" s="704">
        <v>10227654</v>
      </c>
      <c r="F825" s="703">
        <v>25526233</v>
      </c>
      <c r="G825" s="703">
        <v>2705003</v>
      </c>
      <c r="H825" s="120" t="str">
        <f>IF(G825="","",VLOOKUP(G825,ARANCEL!$B$5:$D$121,2,FALSE))</f>
        <v>INCRUSTACION ESTETICA (ART-GLASS O CERAMICA)</v>
      </c>
      <c r="I825" s="121" t="s">
        <v>618</v>
      </c>
      <c r="J825" s="119">
        <v>1</v>
      </c>
      <c r="K825" s="122">
        <f>IF(G825="","",VLOOKUP(G825,ARANCEL!$B$5:$D$121,3,FALSE)*J825)</f>
        <v>15676</v>
      </c>
      <c r="L825" s="1229" t="s">
        <v>6017</v>
      </c>
      <c r="M825" s="1229">
        <v>4500245425</v>
      </c>
      <c r="N825" s="1229">
        <v>9807</v>
      </c>
    </row>
    <row r="826" spans="1:14" s="699" customFormat="1" x14ac:dyDescent="0.25">
      <c r="A826" s="703" t="s">
        <v>305</v>
      </c>
      <c r="B826" s="705">
        <v>41936</v>
      </c>
      <c r="C826" s="702" t="s">
        <v>7504</v>
      </c>
      <c r="D826" s="703" t="s">
        <v>71</v>
      </c>
      <c r="E826" s="704">
        <v>10269103</v>
      </c>
      <c r="F826" s="703">
        <v>28797809</v>
      </c>
      <c r="G826" s="703">
        <v>2704005</v>
      </c>
      <c r="H826" s="120" t="str">
        <f>IF(G826="","",VLOOKUP(G826,ARANCEL!$B$5:$D$121,2,FALSE))</f>
        <v>PROVISORIO</v>
      </c>
      <c r="I826" s="121" t="s">
        <v>324</v>
      </c>
      <c r="J826" s="119">
        <v>1</v>
      </c>
      <c r="K826" s="122">
        <f>IF(G826="","",VLOOKUP(G826,ARANCEL!$B$5:$D$121,3,FALSE)*J826)</f>
        <v>3250</v>
      </c>
      <c r="L826" s="1229" t="s">
        <v>8279</v>
      </c>
      <c r="M826" s="1229">
        <v>4500259723</v>
      </c>
      <c r="N826" s="1229" t="s">
        <v>8265</v>
      </c>
    </row>
    <row r="827" spans="1:14" s="699" customFormat="1" x14ac:dyDescent="0.25">
      <c r="A827" s="703" t="s">
        <v>606</v>
      </c>
      <c r="B827" s="705">
        <v>41936</v>
      </c>
      <c r="C827" s="702" t="s">
        <v>7504</v>
      </c>
      <c r="D827" s="703" t="s">
        <v>71</v>
      </c>
      <c r="E827" s="704">
        <v>10269103</v>
      </c>
      <c r="F827" s="703">
        <v>28797809</v>
      </c>
      <c r="G827" s="703">
        <v>2704003</v>
      </c>
      <c r="H827" s="120" t="str">
        <f>IF(G827="","",VLOOKUP(G827,ARANCEL!$B$5:$D$121,2,FALSE))</f>
        <v xml:space="preserve">CORONA PERIFERICA CON PERNO MUÑON COLADO </v>
      </c>
      <c r="I827" s="121" t="s">
        <v>324</v>
      </c>
      <c r="J827" s="119">
        <v>1</v>
      </c>
      <c r="K827" s="122">
        <f>IF(G827="","",VLOOKUP(G827,ARANCEL!$B$5:$D$121,3,FALSE)*J827)</f>
        <v>32612</v>
      </c>
      <c r="L827" s="1229" t="s">
        <v>8279</v>
      </c>
      <c r="M827" s="1229">
        <v>4500259723</v>
      </c>
      <c r="N827" s="1229" t="s">
        <v>8265</v>
      </c>
    </row>
    <row r="828" spans="1:14" s="699" customFormat="1" x14ac:dyDescent="0.25">
      <c r="A828" s="703" t="s">
        <v>606</v>
      </c>
      <c r="B828" s="705">
        <v>41941</v>
      </c>
      <c r="C828" s="702" t="s">
        <v>7504</v>
      </c>
      <c r="D828" s="703" t="s">
        <v>71</v>
      </c>
      <c r="E828" s="704">
        <v>10269103</v>
      </c>
      <c r="F828" s="703">
        <v>28797809</v>
      </c>
      <c r="G828" s="703">
        <v>2705003</v>
      </c>
      <c r="H828" s="120" t="str">
        <f>IF(G828="","",VLOOKUP(G828,ARANCEL!$B$5:$D$121,2,FALSE))</f>
        <v>INCRUSTACION ESTETICA (ART-GLASS O CERAMICA)</v>
      </c>
      <c r="I828" s="121" t="s">
        <v>7180</v>
      </c>
      <c r="J828" s="169">
        <v>2</v>
      </c>
      <c r="K828" s="122">
        <f>IF(G828="","",VLOOKUP(G828,ARANCEL!$B$5:$D$121,3,FALSE)*J828)</f>
        <v>31352</v>
      </c>
      <c r="L828" s="1229" t="s">
        <v>8279</v>
      </c>
      <c r="M828" s="1229">
        <v>4500259723</v>
      </c>
      <c r="N828" s="1229" t="s">
        <v>8265</v>
      </c>
    </row>
    <row r="829" spans="1:14" s="699" customFormat="1" x14ac:dyDescent="0.25">
      <c r="A829" s="703" t="s">
        <v>305</v>
      </c>
      <c r="B829" s="705">
        <v>41738</v>
      </c>
      <c r="C829" s="702" t="s">
        <v>3856</v>
      </c>
      <c r="D829" s="703" t="s">
        <v>1174</v>
      </c>
      <c r="E829" s="704">
        <v>10187452</v>
      </c>
      <c r="F829" s="703">
        <v>25600451</v>
      </c>
      <c r="G829" s="703">
        <v>2705003</v>
      </c>
      <c r="H829" s="120" t="str">
        <f>IF(G829="","",VLOOKUP(G829,ARANCEL!$B$5:$D$121,2,FALSE))</f>
        <v>INCRUSTACION ESTETICA (ART-GLASS O CERAMICA)</v>
      </c>
      <c r="I829" s="121" t="s">
        <v>318</v>
      </c>
      <c r="J829" s="119">
        <v>1</v>
      </c>
      <c r="K829" s="122">
        <f>IF(G829="","",VLOOKUP(G829,ARANCEL!$B$5:$D$121,3,FALSE)*J829)</f>
        <v>15676</v>
      </c>
      <c r="L829" s="1229" t="s">
        <v>4612</v>
      </c>
      <c r="M829" s="1229">
        <v>4500230034</v>
      </c>
      <c r="N829" s="1229">
        <v>9213</v>
      </c>
    </row>
    <row r="830" spans="1:14" s="699" customFormat="1" x14ac:dyDescent="0.25">
      <c r="A830" s="703" t="s">
        <v>305</v>
      </c>
      <c r="B830" s="705">
        <v>41873</v>
      </c>
      <c r="C830" s="702" t="s">
        <v>6562</v>
      </c>
      <c r="D830" s="703" t="s">
        <v>2420</v>
      </c>
      <c r="E830" s="704">
        <v>10245414</v>
      </c>
      <c r="F830" s="703">
        <v>28109319</v>
      </c>
      <c r="G830" s="703">
        <v>2704003</v>
      </c>
      <c r="H830" s="120" t="str">
        <f>IF(G830="","",VLOOKUP(G830,ARANCEL!$B$5:$D$121,2,FALSE))</f>
        <v xml:space="preserve">CORONA PERIFERICA CON PERNO MUÑON COLADO </v>
      </c>
      <c r="I830" s="121" t="s">
        <v>323</v>
      </c>
      <c r="J830" s="119">
        <v>1</v>
      </c>
      <c r="K830" s="122">
        <f>IF(G830="","",VLOOKUP(G830,ARANCEL!$B$5:$D$121,3,FALSE)*J830)</f>
        <v>32612</v>
      </c>
      <c r="L830" s="1229" t="s">
        <v>6905</v>
      </c>
      <c r="M830" s="1229">
        <v>4500249737</v>
      </c>
      <c r="N830" s="1229" t="s">
        <v>7142</v>
      </c>
    </row>
    <row r="831" spans="1:14" s="699" customFormat="1" x14ac:dyDescent="0.25">
      <c r="A831" s="703" t="s">
        <v>305</v>
      </c>
      <c r="B831" s="705">
        <v>41873</v>
      </c>
      <c r="C831" s="702" t="s">
        <v>6562</v>
      </c>
      <c r="D831" s="703" t="s">
        <v>2420</v>
      </c>
      <c r="E831" s="704">
        <v>10245414</v>
      </c>
      <c r="F831" s="703">
        <v>28109319</v>
      </c>
      <c r="G831" s="703">
        <v>2704005</v>
      </c>
      <c r="H831" s="120" t="str">
        <f>IF(G831="","",VLOOKUP(G831,ARANCEL!$B$5:$D$121,2,FALSE))</f>
        <v>PROVISORIO</v>
      </c>
      <c r="I831" s="121" t="s">
        <v>323</v>
      </c>
      <c r="J831" s="119">
        <v>1</v>
      </c>
      <c r="K831" s="122">
        <f>IF(G831="","",VLOOKUP(G831,ARANCEL!$B$5:$D$121,3,FALSE)*J831)</f>
        <v>3250</v>
      </c>
      <c r="L831" s="1229" t="s">
        <v>6905</v>
      </c>
      <c r="M831" s="1229">
        <v>4500249737</v>
      </c>
      <c r="N831" s="1229" t="s">
        <v>7142</v>
      </c>
    </row>
    <row r="832" spans="1:14" s="750" customFormat="1" x14ac:dyDescent="0.25">
      <c r="A832" s="703" t="s">
        <v>305</v>
      </c>
      <c r="B832" s="705">
        <v>41837</v>
      </c>
      <c r="C832" s="702" t="s">
        <v>6695</v>
      </c>
      <c r="D832" s="703" t="s">
        <v>2404</v>
      </c>
      <c r="E832" s="704">
        <v>10225629</v>
      </c>
      <c r="F832" s="703">
        <v>26895544</v>
      </c>
      <c r="G832" s="712">
        <v>2704005</v>
      </c>
      <c r="H832" s="120" t="str">
        <f>IF(G832="","",VLOOKUP(G832,ARANCEL!$B$5:$D$121,2,FALSE))</f>
        <v>PROVISORIO</v>
      </c>
      <c r="I832" s="121" t="s">
        <v>324</v>
      </c>
      <c r="J832" s="119">
        <v>1</v>
      </c>
      <c r="K832" s="122">
        <f>IF(G832="","",VLOOKUP(G832,ARANCEL!$B$5:$D$121,3,FALSE)*J832)</f>
        <v>3250</v>
      </c>
      <c r="L832" s="1229" t="s">
        <v>6017</v>
      </c>
      <c r="M832" s="1229">
        <v>4500245425</v>
      </c>
      <c r="N832" s="1229">
        <v>9807</v>
      </c>
    </row>
    <row r="833" spans="1:14" s="666" customFormat="1" x14ac:dyDescent="0.25">
      <c r="A833" s="606" t="s">
        <v>305</v>
      </c>
      <c r="B833" s="615">
        <v>41837</v>
      </c>
      <c r="C833" s="607" t="s">
        <v>6695</v>
      </c>
      <c r="D833" s="606" t="s">
        <v>2404</v>
      </c>
      <c r="E833" s="608">
        <v>10225629</v>
      </c>
      <c r="F833" s="606">
        <v>26895544</v>
      </c>
      <c r="G833" s="606">
        <v>2704003</v>
      </c>
      <c r="H833" s="120" t="str">
        <f>IF(G833="","",VLOOKUP(G833,ARANCEL!$B$5:$D$121,2,FALSE))</f>
        <v xml:space="preserve">CORONA PERIFERICA CON PERNO MUÑON COLADO </v>
      </c>
      <c r="I833" s="121" t="s">
        <v>324</v>
      </c>
      <c r="J833" s="119">
        <v>1</v>
      </c>
      <c r="K833" s="122">
        <f>IF(G833="","",VLOOKUP(G833,ARANCEL!$B$5:$D$121,3,FALSE)*J833)</f>
        <v>32612</v>
      </c>
      <c r="L833" s="1229" t="s">
        <v>6017</v>
      </c>
      <c r="M833" s="1229">
        <v>4500245425</v>
      </c>
      <c r="N833" s="1229">
        <v>9807</v>
      </c>
    </row>
    <row r="834" spans="1:14" s="750" customFormat="1" x14ac:dyDescent="0.25">
      <c r="A834" s="712" t="s">
        <v>305</v>
      </c>
      <c r="B834" s="719">
        <v>41909</v>
      </c>
      <c r="C834" s="714" t="s">
        <v>7334</v>
      </c>
      <c r="D834" s="712" t="s">
        <v>99</v>
      </c>
      <c r="E834" s="715">
        <v>10258208</v>
      </c>
      <c r="F834" s="712">
        <v>28614612</v>
      </c>
      <c r="G834" s="712">
        <v>2704005</v>
      </c>
      <c r="H834" s="120" t="str">
        <f>IF(G834="","",VLOOKUP(G834,ARANCEL!$B$5:$D$121,2,FALSE))</f>
        <v>PROVISORIO</v>
      </c>
      <c r="I834" s="121" t="s">
        <v>319</v>
      </c>
      <c r="J834" s="119">
        <v>1</v>
      </c>
      <c r="K834" s="122">
        <f>IF(G834="","",VLOOKUP(G834,ARANCEL!$B$5:$D$121,3,FALSE)*J834)</f>
        <v>3250</v>
      </c>
      <c r="L834" s="1229" t="s">
        <v>7548</v>
      </c>
      <c r="M834" s="1229">
        <v>4500254577</v>
      </c>
      <c r="N834" s="1229" t="s">
        <v>7557</v>
      </c>
    </row>
    <row r="835" spans="1:14" s="750" customFormat="1" x14ac:dyDescent="0.25">
      <c r="A835" s="712" t="s">
        <v>305</v>
      </c>
      <c r="B835" s="719">
        <v>41909</v>
      </c>
      <c r="C835" s="714" t="s">
        <v>7334</v>
      </c>
      <c r="D835" s="712" t="s">
        <v>99</v>
      </c>
      <c r="E835" s="715">
        <v>10258208</v>
      </c>
      <c r="F835" s="712">
        <v>28614612</v>
      </c>
      <c r="G835" s="712">
        <v>2704003</v>
      </c>
      <c r="H835" s="120" t="str">
        <f>IF(G835="","",VLOOKUP(G835,ARANCEL!$B$5:$D$121,2,FALSE))</f>
        <v xml:space="preserve">CORONA PERIFERICA CON PERNO MUÑON COLADO </v>
      </c>
      <c r="I835" s="121" t="s">
        <v>319</v>
      </c>
      <c r="J835" s="119">
        <v>1</v>
      </c>
      <c r="K835" s="122">
        <f>IF(G835="","",VLOOKUP(G835,ARANCEL!$B$5:$D$121,3,FALSE)*J835)</f>
        <v>32612</v>
      </c>
      <c r="L835" s="1229" t="s">
        <v>7548</v>
      </c>
      <c r="M835" s="1229">
        <v>4500254577</v>
      </c>
      <c r="N835" s="1229" t="s">
        <v>7557</v>
      </c>
    </row>
    <row r="836" spans="1:14" s="654" customFormat="1" x14ac:dyDescent="0.25">
      <c r="A836" s="606" t="s">
        <v>305</v>
      </c>
      <c r="B836" s="615">
        <v>41796</v>
      </c>
      <c r="C836" s="607" t="s">
        <v>4978</v>
      </c>
      <c r="D836" s="606" t="s">
        <v>2420</v>
      </c>
      <c r="E836" s="608">
        <v>10206112</v>
      </c>
      <c r="F836" s="119">
        <v>26792271</v>
      </c>
      <c r="G836" s="606">
        <v>2704005</v>
      </c>
      <c r="H836" s="120" t="str">
        <f>IF(G836="","",VLOOKUP(G836,ARANCEL!$B$5:$D$121,2,FALSE))</f>
        <v>PROVISORIO</v>
      </c>
      <c r="I836" s="121" t="s">
        <v>342</v>
      </c>
      <c r="J836" s="119">
        <v>1</v>
      </c>
      <c r="K836" s="122">
        <f>IF(G836="","",VLOOKUP(G836,ARANCEL!$B$5:$D$121,3,FALSE)*J836)</f>
        <v>3250</v>
      </c>
      <c r="L836" s="1229" t="s">
        <v>5742</v>
      </c>
      <c r="M836" s="1229">
        <v>4500239379</v>
      </c>
      <c r="N836" s="1229" t="s">
        <v>5751</v>
      </c>
    </row>
    <row r="837" spans="1:14" s="750" customFormat="1" x14ac:dyDescent="0.25">
      <c r="A837" s="712" t="s">
        <v>305</v>
      </c>
      <c r="B837" s="719">
        <v>41796</v>
      </c>
      <c r="C837" s="118" t="s">
        <v>4978</v>
      </c>
      <c r="D837" s="119" t="s">
        <v>2420</v>
      </c>
      <c r="E837" s="162">
        <v>10206112</v>
      </c>
      <c r="F837" s="119">
        <v>26792271</v>
      </c>
      <c r="G837" s="712">
        <v>2704002</v>
      </c>
      <c r="H837" s="120" t="str">
        <f>IF(G837="","",VLOOKUP(G837,ARANCEL!$B$5:$D$121,2,FALSE))</f>
        <v xml:space="preserve">CORONA PERIFERICA </v>
      </c>
      <c r="I837" s="121" t="s">
        <v>342</v>
      </c>
      <c r="J837" s="119">
        <v>1</v>
      </c>
      <c r="K837" s="122">
        <f>IF(G837="","",VLOOKUP(G837,ARANCEL!$B$5:$D$121,3,FALSE)*J837)</f>
        <v>25865</v>
      </c>
      <c r="L837" s="1229" t="s">
        <v>5742</v>
      </c>
      <c r="M837" s="1229">
        <v>4500239379</v>
      </c>
      <c r="N837" s="1229" t="s">
        <v>5751</v>
      </c>
    </row>
    <row r="838" spans="1:14" s="762" customFormat="1" x14ac:dyDescent="0.25">
      <c r="A838" s="712" t="s">
        <v>305</v>
      </c>
      <c r="B838" s="719">
        <v>41750</v>
      </c>
      <c r="C838" s="118" t="s">
        <v>4034</v>
      </c>
      <c r="D838" s="119" t="s">
        <v>1174</v>
      </c>
      <c r="E838" s="162">
        <v>10189137</v>
      </c>
      <c r="F838" s="119">
        <v>26004656</v>
      </c>
      <c r="G838" s="712">
        <v>2705003</v>
      </c>
      <c r="H838" s="120" t="str">
        <f>IF(G838="","",VLOOKUP(G838,ARANCEL!$B$5:$D$121,2,FALSE))</f>
        <v>INCRUSTACION ESTETICA (ART-GLASS O CERAMICA)</v>
      </c>
      <c r="I838" s="121" t="s">
        <v>337</v>
      </c>
      <c r="J838" s="119">
        <v>1</v>
      </c>
      <c r="K838" s="122">
        <f>IF(G838="","",VLOOKUP(G838,ARANCEL!$B$5:$D$121,3,FALSE)*J838)</f>
        <v>15676</v>
      </c>
      <c r="L838" s="1229" t="s">
        <v>4612</v>
      </c>
      <c r="M838" s="1229">
        <v>4500230036</v>
      </c>
      <c r="N838" s="1229">
        <v>9215</v>
      </c>
    </row>
    <row r="839" spans="1:14" s="762" customFormat="1" x14ac:dyDescent="0.25">
      <c r="A839" s="712" t="s">
        <v>305</v>
      </c>
      <c r="B839" s="719">
        <v>41779</v>
      </c>
      <c r="C839" s="714" t="s">
        <v>4669</v>
      </c>
      <c r="D839" s="712" t="s">
        <v>1446</v>
      </c>
      <c r="E839" s="715">
        <v>10199304</v>
      </c>
      <c r="F839" s="712">
        <v>25489668</v>
      </c>
      <c r="G839" s="712">
        <v>2704005</v>
      </c>
      <c r="H839" s="120" t="str">
        <f>IF(G839="","",VLOOKUP(G839,ARANCEL!$B$5:$D$121,2,FALSE))</f>
        <v>PROVISORIO</v>
      </c>
      <c r="I839" s="121" t="s">
        <v>309</v>
      </c>
      <c r="J839" s="119">
        <v>1</v>
      </c>
      <c r="K839" s="122">
        <f>IF(G839="","",VLOOKUP(G839,ARANCEL!$B$5:$D$121,3,FALSE)*J839)</f>
        <v>3250</v>
      </c>
      <c r="L839" s="1229" t="s">
        <v>5292</v>
      </c>
      <c r="M839" s="1229">
        <v>4500235453</v>
      </c>
      <c r="N839" s="1229">
        <v>9395</v>
      </c>
    </row>
    <row r="840" spans="1:14" s="762" customFormat="1" x14ac:dyDescent="0.25">
      <c r="A840" s="728" t="s">
        <v>305</v>
      </c>
      <c r="B840" s="719">
        <v>41779</v>
      </c>
      <c r="C840" s="714" t="s">
        <v>4669</v>
      </c>
      <c r="D840" s="712" t="s">
        <v>1446</v>
      </c>
      <c r="E840" s="715">
        <v>10199304</v>
      </c>
      <c r="F840" s="712">
        <v>25489668</v>
      </c>
      <c r="G840" s="712">
        <v>2704002</v>
      </c>
      <c r="H840" s="120" t="str">
        <f>IF(G840="","",VLOOKUP(G840,ARANCEL!$B$5:$D$121,2,FALSE))</f>
        <v xml:space="preserve">CORONA PERIFERICA </v>
      </c>
      <c r="I840" s="121" t="s">
        <v>309</v>
      </c>
      <c r="J840" s="119">
        <v>1</v>
      </c>
      <c r="K840" s="122">
        <f>IF(G840="","",VLOOKUP(G840,ARANCEL!$B$5:$D$121,3,FALSE)*J840)</f>
        <v>25865</v>
      </c>
      <c r="L840" s="1229" t="s">
        <v>5292</v>
      </c>
      <c r="M840" s="1229">
        <v>4500235453</v>
      </c>
      <c r="N840" s="1229">
        <v>9395</v>
      </c>
    </row>
    <row r="841" spans="1:14" s="762" customFormat="1" x14ac:dyDescent="0.25">
      <c r="A841" s="712" t="s">
        <v>305</v>
      </c>
      <c r="B841" s="719">
        <v>41955</v>
      </c>
      <c r="C841" s="714" t="s">
        <v>8173</v>
      </c>
      <c r="D841" s="712" t="s">
        <v>86</v>
      </c>
      <c r="E841" s="715">
        <v>10277540</v>
      </c>
      <c r="F841" s="712">
        <v>29109870</v>
      </c>
      <c r="G841" s="712">
        <v>2704005</v>
      </c>
      <c r="H841" s="120" t="str">
        <f>IF(G841="","",VLOOKUP(G841,ARANCEL!$B$5:$D$121,2,FALSE))</f>
        <v>PROVISORIO</v>
      </c>
      <c r="I841" s="121" t="s">
        <v>340</v>
      </c>
      <c r="J841" s="119">
        <v>1</v>
      </c>
      <c r="K841" s="122">
        <f>IF(G841="","",VLOOKUP(G841,ARANCEL!$B$5:$D$121,3,FALSE)*J841)</f>
        <v>3250</v>
      </c>
      <c r="L841" s="1229" t="s">
        <v>8256</v>
      </c>
      <c r="M841" s="1229">
        <v>4500265204</v>
      </c>
      <c r="N841" s="1229" t="s">
        <v>8946</v>
      </c>
    </row>
    <row r="842" spans="1:14" s="762" customFormat="1" x14ac:dyDescent="0.25">
      <c r="A842" s="712" t="s">
        <v>305</v>
      </c>
      <c r="B842" s="719">
        <v>41955</v>
      </c>
      <c r="C842" s="714" t="s">
        <v>8173</v>
      </c>
      <c r="D842" s="712" t="s">
        <v>86</v>
      </c>
      <c r="E842" s="715">
        <v>10277540</v>
      </c>
      <c r="F842" s="712">
        <v>29109870</v>
      </c>
      <c r="G842" s="712">
        <v>2704003</v>
      </c>
      <c r="H842" s="120" t="str">
        <f>IF(G842="","",VLOOKUP(G842,ARANCEL!$B$5:$D$121,2,FALSE))</f>
        <v xml:space="preserve">CORONA PERIFERICA CON PERNO MUÑON COLADO </v>
      </c>
      <c r="I842" s="121" t="s">
        <v>340</v>
      </c>
      <c r="J842" s="119">
        <v>1</v>
      </c>
      <c r="K842" s="122">
        <f>IF(G842="","",VLOOKUP(G842,ARANCEL!$B$5:$D$121,3,FALSE)*J842)</f>
        <v>32612</v>
      </c>
      <c r="L842" s="1229" t="s">
        <v>8256</v>
      </c>
      <c r="M842" s="1229">
        <v>4500265204</v>
      </c>
      <c r="N842" s="1229" t="s">
        <v>8946</v>
      </c>
    </row>
    <row r="843" spans="1:14" s="763" customFormat="1" x14ac:dyDescent="0.25">
      <c r="A843" s="712" t="s">
        <v>305</v>
      </c>
      <c r="B843" s="719">
        <v>41872</v>
      </c>
      <c r="C843" s="714" t="s">
        <v>6563</v>
      </c>
      <c r="D843" s="712" t="s">
        <v>100</v>
      </c>
      <c r="E843" s="715">
        <v>10245497</v>
      </c>
      <c r="F843" s="712" t="s">
        <v>592</v>
      </c>
      <c r="G843" s="712">
        <v>2708001</v>
      </c>
      <c r="H843" s="120" t="str">
        <f>IF(G843="","",VLOOKUP(G843,ARANCEL!$B$5:$D$121,2,FALSE))</f>
        <v xml:space="preserve">PLACA DE ORTODONCIA SIN TORNILLO </v>
      </c>
      <c r="I843" s="121" t="s">
        <v>306</v>
      </c>
      <c r="J843" s="119">
        <v>1</v>
      </c>
      <c r="K843" s="122">
        <f>IF(G843="","",VLOOKUP(G843,ARANCEL!$B$5:$D$121,3,FALSE)*J843)</f>
        <v>17997</v>
      </c>
      <c r="L843" s="1229" t="s">
        <v>6905</v>
      </c>
      <c r="M843" s="1229">
        <v>4500249737</v>
      </c>
      <c r="N843" s="1229" t="s">
        <v>7142</v>
      </c>
    </row>
    <row r="844" spans="1:14" s="763" customFormat="1" x14ac:dyDescent="0.25">
      <c r="A844" s="712" t="s">
        <v>305</v>
      </c>
      <c r="B844" s="719">
        <v>41985</v>
      </c>
      <c r="C844" s="714" t="s">
        <v>9367</v>
      </c>
      <c r="D844" s="712" t="s">
        <v>1174</v>
      </c>
      <c r="E844" s="715">
        <v>10294691</v>
      </c>
      <c r="F844" s="712">
        <v>29062472</v>
      </c>
      <c r="G844" s="712">
        <v>2704005</v>
      </c>
      <c r="H844" s="120" t="str">
        <f>IF(G844="","",VLOOKUP(G844,ARANCEL!$B$5:$D$121,2,FALSE))</f>
        <v>PROVISORIO</v>
      </c>
      <c r="I844" s="121" t="s">
        <v>322</v>
      </c>
      <c r="J844" s="119">
        <v>1</v>
      </c>
      <c r="K844" s="122">
        <f>IF(G844="","",VLOOKUP(G844,ARANCEL!$B$5:$D$121,3,FALSE)*J844)</f>
        <v>3250</v>
      </c>
      <c r="L844" s="1235" t="str">
        <f>IF(E844="","","IMPAGO")</f>
        <v>IMPAGO</v>
      </c>
      <c r="M844" s="1235" t="str">
        <f>IF(L844="IMPAGO","SIN O.C.","")</f>
        <v>SIN O.C.</v>
      </c>
      <c r="N844" s="1235" t="str">
        <f>IF(L844="IMPAGO","SIN FACT.","")</f>
        <v>SIN FACT.</v>
      </c>
    </row>
    <row r="845" spans="1:14" s="763" customFormat="1" x14ac:dyDescent="0.25">
      <c r="A845" s="712" t="s">
        <v>305</v>
      </c>
      <c r="B845" s="719">
        <v>41992</v>
      </c>
      <c r="C845" s="714" t="s">
        <v>9367</v>
      </c>
      <c r="D845" s="712" t="s">
        <v>1174</v>
      </c>
      <c r="E845" s="715">
        <v>10294691</v>
      </c>
      <c r="F845" s="712">
        <v>29062472</v>
      </c>
      <c r="G845" s="712">
        <v>2705003</v>
      </c>
      <c r="H845" s="120" t="str">
        <f>IF(G845="","",VLOOKUP(G845,ARANCEL!$B$5:$D$121,2,FALSE))</f>
        <v>INCRUSTACION ESTETICA (ART-GLASS O CERAMICA)</v>
      </c>
      <c r="I845" s="121" t="s">
        <v>322</v>
      </c>
      <c r="J845" s="119">
        <v>1</v>
      </c>
      <c r="K845" s="122">
        <f>IF(G845="","",VLOOKUP(G845,ARANCEL!$B$5:$D$121,3,FALSE)*J845)</f>
        <v>15676</v>
      </c>
      <c r="L845" s="1235" t="str">
        <f>IF(E845="","","IMPAGO")</f>
        <v>IMPAGO</v>
      </c>
      <c r="M845" s="1235" t="str">
        <f>IF(L845="IMPAGO","SIN O.C.","")</f>
        <v>SIN O.C.</v>
      </c>
      <c r="N845" s="1235" t="str">
        <f>IF(L845="IMPAGO","SIN FACT.","")</f>
        <v>SIN FACT.</v>
      </c>
    </row>
    <row r="846" spans="1:14" s="763" customFormat="1" x14ac:dyDescent="0.25">
      <c r="A846" s="712" t="s">
        <v>305</v>
      </c>
      <c r="B846" s="719">
        <v>42006</v>
      </c>
      <c r="C846" s="714" t="s">
        <v>9367</v>
      </c>
      <c r="D846" s="712" t="s">
        <v>1174</v>
      </c>
      <c r="E846" s="715">
        <v>10294691</v>
      </c>
      <c r="F846" s="712">
        <v>29062472</v>
      </c>
      <c r="G846" s="712">
        <v>2704003</v>
      </c>
      <c r="H846" s="120" t="str">
        <f>IF(G846="","",VLOOKUP(G846,ARANCEL!$B$5:$D$121,2,FALSE))</f>
        <v xml:space="preserve">CORONA PERIFERICA CON PERNO MUÑON COLADO </v>
      </c>
      <c r="I846" s="121" t="s">
        <v>322</v>
      </c>
      <c r="J846" s="119">
        <v>1</v>
      </c>
      <c r="K846" s="122">
        <f>IF(G846="","",VLOOKUP(G846,ARANCEL!$B$5:$D$121,3,FALSE)*J846)</f>
        <v>32612</v>
      </c>
      <c r="L846" s="1235" t="str">
        <f>IF(E846="","","IMPAGO")</f>
        <v>IMPAGO</v>
      </c>
      <c r="M846" s="1235" t="str">
        <f>IF(L846="IMPAGO","SIN O.C.","")</f>
        <v>SIN O.C.</v>
      </c>
      <c r="N846" s="1235" t="str">
        <f>IF(L846="IMPAGO","SIN FACT.","")</f>
        <v>SIN FACT.</v>
      </c>
    </row>
    <row r="847" spans="1:14" s="763" customFormat="1" x14ac:dyDescent="0.25">
      <c r="A847" s="728" t="s">
        <v>305</v>
      </c>
      <c r="B847" s="719">
        <v>41831</v>
      </c>
      <c r="C847" s="714" t="s">
        <v>6064</v>
      </c>
      <c r="D847" s="712" t="s">
        <v>101</v>
      </c>
      <c r="E847" s="715">
        <v>10223918</v>
      </c>
      <c r="F847" s="712">
        <v>27021739</v>
      </c>
      <c r="G847" s="712">
        <v>2705003</v>
      </c>
      <c r="H847" s="120" t="str">
        <f>IF(G847="","",VLOOKUP(G847,ARANCEL!$B$5:$D$121,2,FALSE))</f>
        <v>INCRUSTACION ESTETICA (ART-GLASS O CERAMICA)</v>
      </c>
      <c r="I847" s="121" t="s">
        <v>316</v>
      </c>
      <c r="J847" s="119">
        <v>1</v>
      </c>
      <c r="K847" s="122">
        <f>IF(G847="","",VLOOKUP(G847,ARANCEL!$B$5:$D$121,3,FALSE)*J847)</f>
        <v>15676</v>
      </c>
      <c r="L847" s="1229" t="s">
        <v>6017</v>
      </c>
      <c r="M847" s="1229">
        <v>4500243565</v>
      </c>
      <c r="N847" s="1229">
        <v>9787</v>
      </c>
    </row>
    <row r="848" spans="1:14" s="763" customFormat="1" x14ac:dyDescent="0.25">
      <c r="A848" s="712" t="s">
        <v>305</v>
      </c>
      <c r="B848" s="719">
        <v>41920</v>
      </c>
      <c r="C848" s="714" t="s">
        <v>7507</v>
      </c>
      <c r="D848" s="712" t="s">
        <v>2404</v>
      </c>
      <c r="E848" s="715">
        <v>10261238</v>
      </c>
      <c r="F848" s="712">
        <v>28309387</v>
      </c>
      <c r="G848" s="712">
        <v>2704005</v>
      </c>
      <c r="H848" s="120" t="str">
        <f>IF(G848="","",VLOOKUP(G848,ARANCEL!$B$5:$D$121,2,FALSE))</f>
        <v>PROVISORIO</v>
      </c>
      <c r="I848" s="121" t="s">
        <v>326</v>
      </c>
      <c r="J848" s="119">
        <v>1</v>
      </c>
      <c r="K848" s="122">
        <f>IF(G848="","",VLOOKUP(G848,ARANCEL!$B$5:$D$121,3,FALSE)*J848)</f>
        <v>3250</v>
      </c>
      <c r="L848" s="1229" t="s">
        <v>8279</v>
      </c>
      <c r="M848" s="1229">
        <v>4500259723</v>
      </c>
      <c r="N848" s="1229" t="s">
        <v>8265</v>
      </c>
    </row>
    <row r="849" spans="1:14" s="763" customFormat="1" x14ac:dyDescent="0.25">
      <c r="A849" s="728" t="s">
        <v>305</v>
      </c>
      <c r="B849" s="719">
        <v>41920</v>
      </c>
      <c r="C849" s="714" t="s">
        <v>7507</v>
      </c>
      <c r="D849" s="712" t="s">
        <v>2404</v>
      </c>
      <c r="E849" s="715">
        <v>10261238</v>
      </c>
      <c r="F849" s="712">
        <v>28309387</v>
      </c>
      <c r="G849" s="712">
        <v>2704003</v>
      </c>
      <c r="H849" s="120" t="str">
        <f>IF(G849="","",VLOOKUP(G849,ARANCEL!$B$5:$D$121,2,FALSE))</f>
        <v xml:space="preserve">CORONA PERIFERICA CON PERNO MUÑON COLADO </v>
      </c>
      <c r="I849" s="121" t="s">
        <v>326</v>
      </c>
      <c r="J849" s="119">
        <v>1</v>
      </c>
      <c r="K849" s="122">
        <f>IF(G849="","",VLOOKUP(G849,ARANCEL!$B$5:$D$121,3,FALSE)*J849)</f>
        <v>32612</v>
      </c>
      <c r="L849" s="1229" t="s">
        <v>8279</v>
      </c>
      <c r="M849" s="1229">
        <v>4500259723</v>
      </c>
      <c r="N849" s="1229" t="s">
        <v>8265</v>
      </c>
    </row>
    <row r="850" spans="1:14" s="763" customFormat="1" x14ac:dyDescent="0.25">
      <c r="A850" s="712" t="s">
        <v>305</v>
      </c>
      <c r="B850" s="719">
        <v>41740</v>
      </c>
      <c r="C850" s="714" t="s">
        <v>4692</v>
      </c>
      <c r="D850" s="712" t="s">
        <v>99</v>
      </c>
      <c r="E850" s="715">
        <v>10187495</v>
      </c>
      <c r="F850" s="712">
        <v>25766954</v>
      </c>
      <c r="G850" s="712">
        <v>2704005</v>
      </c>
      <c r="H850" s="120" t="str">
        <f>IF(G850="","",VLOOKUP(G850,ARANCEL!$B$5:$D$121,2,FALSE))</f>
        <v>PROVISORIO</v>
      </c>
      <c r="I850" s="121" t="s">
        <v>734</v>
      </c>
      <c r="J850" s="119">
        <v>3</v>
      </c>
      <c r="K850" s="122">
        <f>IF(G850="","",VLOOKUP(G850,ARANCEL!$B$5:$D$121,3,FALSE)*J850)</f>
        <v>9750</v>
      </c>
      <c r="L850" s="1229" t="s">
        <v>4612</v>
      </c>
      <c r="M850" s="1229">
        <v>4500230035</v>
      </c>
      <c r="N850" s="1229">
        <v>9214</v>
      </c>
    </row>
    <row r="851" spans="1:14" s="762" customFormat="1" x14ac:dyDescent="0.25">
      <c r="A851" s="712" t="s">
        <v>305</v>
      </c>
      <c r="B851" s="719">
        <v>41740</v>
      </c>
      <c r="C851" s="714" t="s">
        <v>4692</v>
      </c>
      <c r="D851" s="712" t="s">
        <v>99</v>
      </c>
      <c r="E851" s="715">
        <v>10187495</v>
      </c>
      <c r="F851" s="712">
        <v>25766954</v>
      </c>
      <c r="G851" s="712">
        <v>2704015</v>
      </c>
      <c r="H851" s="120" t="str">
        <f>IF(G851="","",VLOOKUP(G851,ARANCEL!$B$5:$D$121,2,FALSE))</f>
        <v xml:space="preserve">CORONA IN CERAM </v>
      </c>
      <c r="I851" s="121" t="s">
        <v>734</v>
      </c>
      <c r="J851" s="119">
        <v>3</v>
      </c>
      <c r="K851" s="122">
        <f>IF(G851="","",VLOOKUP(G851,ARANCEL!$B$5:$D$121,3,FALSE)*J851)</f>
        <v>128199</v>
      </c>
      <c r="L851" s="1229" t="s">
        <v>4612</v>
      </c>
      <c r="M851" s="1229">
        <v>4500230035</v>
      </c>
      <c r="N851" s="1229">
        <v>9214</v>
      </c>
    </row>
    <row r="852" spans="1:14" s="750" customFormat="1" x14ac:dyDescent="0.25">
      <c r="A852" s="712" t="s">
        <v>305</v>
      </c>
      <c r="B852" s="719">
        <v>41831</v>
      </c>
      <c r="C852" s="714" t="s">
        <v>5826</v>
      </c>
      <c r="D852" s="712" t="s">
        <v>1446</v>
      </c>
      <c r="E852" s="715">
        <v>10223912</v>
      </c>
      <c r="F852" s="712">
        <v>24308294</v>
      </c>
      <c r="G852" s="712">
        <v>2704005</v>
      </c>
      <c r="H852" s="120" t="str">
        <f>IF(G852="","",VLOOKUP(G852,ARANCEL!$B$5:$D$121,2,FALSE))</f>
        <v>PROVISORIO</v>
      </c>
      <c r="I852" s="121" t="s">
        <v>954</v>
      </c>
      <c r="J852" s="119">
        <v>2</v>
      </c>
      <c r="K852" s="122">
        <f>IF(G852="","",VLOOKUP(G852,ARANCEL!$B$5:$D$121,3,FALSE)*J852)</f>
        <v>6500</v>
      </c>
      <c r="L852" s="1229" t="s">
        <v>6017</v>
      </c>
      <c r="M852" s="1229">
        <v>4500243565</v>
      </c>
      <c r="N852" s="1229">
        <v>9787</v>
      </c>
    </row>
    <row r="853" spans="1:14" s="770" customFormat="1" x14ac:dyDescent="0.25">
      <c r="A853" s="712" t="s">
        <v>313</v>
      </c>
      <c r="B853" s="719">
        <v>41831</v>
      </c>
      <c r="C853" s="714" t="s">
        <v>5826</v>
      </c>
      <c r="D853" s="712" t="s">
        <v>1446</v>
      </c>
      <c r="E853" s="715">
        <v>10223912</v>
      </c>
      <c r="F853" s="712">
        <v>24308294</v>
      </c>
      <c r="G853" s="712">
        <v>2704002</v>
      </c>
      <c r="H853" s="120" t="str">
        <f>IF(G853="","",VLOOKUP(G853,ARANCEL!$B$5:$D$121,2,FALSE))</f>
        <v xml:space="preserve">CORONA PERIFERICA </v>
      </c>
      <c r="I853" s="121"/>
      <c r="J853" s="119">
        <v>2</v>
      </c>
      <c r="K853" s="122">
        <f>IF(G853="","",VLOOKUP(G853,ARANCEL!$B$5:$D$121,3,FALSE)*J853)</f>
        <v>51730</v>
      </c>
      <c r="L853" s="1229" t="s">
        <v>6017</v>
      </c>
      <c r="M853" s="1229">
        <v>4500243565</v>
      </c>
      <c r="N853" s="1229">
        <v>9787</v>
      </c>
    </row>
    <row r="854" spans="1:14" s="770" customFormat="1" x14ac:dyDescent="0.25">
      <c r="A854" s="712" t="s">
        <v>305</v>
      </c>
      <c r="B854" s="719">
        <v>41743</v>
      </c>
      <c r="C854" s="714" t="s">
        <v>3922</v>
      </c>
      <c r="D854" s="712" t="s">
        <v>71</v>
      </c>
      <c r="E854" s="715">
        <v>10188131</v>
      </c>
      <c r="F854" s="712">
        <v>25756847</v>
      </c>
      <c r="G854" s="712">
        <v>2705003</v>
      </c>
      <c r="H854" s="120" t="str">
        <f>IF(G854="","",VLOOKUP(G854,ARANCEL!$B$5:$D$121,2,FALSE))</f>
        <v>INCRUSTACION ESTETICA (ART-GLASS O CERAMICA)</v>
      </c>
      <c r="I854" s="121" t="s">
        <v>326</v>
      </c>
      <c r="J854" s="119">
        <v>1</v>
      </c>
      <c r="K854" s="122">
        <f>IF(G854="","",VLOOKUP(G854,ARANCEL!$B$5:$D$121,3,FALSE)*J854)</f>
        <v>15676</v>
      </c>
      <c r="L854" s="1229" t="s">
        <v>4612</v>
      </c>
      <c r="M854" s="1229">
        <v>4500230035</v>
      </c>
      <c r="N854" s="1229">
        <v>9214</v>
      </c>
    </row>
    <row r="855" spans="1:14" s="770" customFormat="1" ht="15" customHeight="1" x14ac:dyDescent="0.25">
      <c r="A855" s="712" t="s">
        <v>305</v>
      </c>
      <c r="B855" s="719">
        <v>41813</v>
      </c>
      <c r="C855" s="714" t="s">
        <v>3922</v>
      </c>
      <c r="D855" s="712" t="s">
        <v>71</v>
      </c>
      <c r="E855" s="715">
        <v>10214163</v>
      </c>
      <c r="F855" s="712">
        <v>25756847</v>
      </c>
      <c r="G855" s="712">
        <v>2704005</v>
      </c>
      <c r="H855" s="120" t="str">
        <f>IF(G855="","",VLOOKUP(G855,ARANCEL!$B$5:$D$121,2,FALSE))</f>
        <v>PROVISORIO</v>
      </c>
      <c r="I855" s="121" t="s">
        <v>324</v>
      </c>
      <c r="J855" s="119">
        <v>1</v>
      </c>
      <c r="K855" s="122">
        <f>IF(G855="","",VLOOKUP(G855,ARANCEL!$B$5:$D$121,3,FALSE)*J855)</f>
        <v>3250</v>
      </c>
      <c r="L855" s="1229" t="s">
        <v>5742</v>
      </c>
      <c r="M855" s="1229">
        <v>4500241295</v>
      </c>
      <c r="N855" s="1229" t="s">
        <v>5768</v>
      </c>
    </row>
    <row r="856" spans="1:14" s="770" customFormat="1" x14ac:dyDescent="0.25">
      <c r="A856" s="712" t="s">
        <v>305</v>
      </c>
      <c r="B856" s="719">
        <v>41813</v>
      </c>
      <c r="C856" s="714" t="s">
        <v>3922</v>
      </c>
      <c r="D856" s="712" t="s">
        <v>71</v>
      </c>
      <c r="E856" s="715">
        <v>10214163</v>
      </c>
      <c r="F856" s="712">
        <v>25756847</v>
      </c>
      <c r="G856" s="712">
        <v>2704003</v>
      </c>
      <c r="H856" s="120" t="str">
        <f>IF(G856="","",VLOOKUP(G856,ARANCEL!$B$5:$D$121,2,FALSE))</f>
        <v xml:space="preserve">CORONA PERIFERICA CON PERNO MUÑON COLADO </v>
      </c>
      <c r="I856" s="121" t="s">
        <v>324</v>
      </c>
      <c r="J856" s="119">
        <v>1</v>
      </c>
      <c r="K856" s="122">
        <f>IF(G856="","",VLOOKUP(G856,ARANCEL!$B$5:$D$121,3,FALSE)*J856)</f>
        <v>32612</v>
      </c>
      <c r="L856" s="1229" t="s">
        <v>5742</v>
      </c>
      <c r="M856" s="1229">
        <v>4500241295</v>
      </c>
      <c r="N856" s="1229" t="s">
        <v>5768</v>
      </c>
    </row>
    <row r="857" spans="1:14" s="784" customFormat="1" x14ac:dyDescent="0.25">
      <c r="A857" s="712" t="s">
        <v>313</v>
      </c>
      <c r="B857" s="719">
        <v>41848</v>
      </c>
      <c r="C857" s="714" t="s">
        <v>3922</v>
      </c>
      <c r="D857" s="712" t="s">
        <v>71</v>
      </c>
      <c r="E857" s="715">
        <v>10231045</v>
      </c>
      <c r="F857" s="712">
        <v>25756847</v>
      </c>
      <c r="G857" s="712">
        <v>2704005</v>
      </c>
      <c r="H857" s="120" t="str">
        <f>IF(G857="","",VLOOKUP(G857,ARANCEL!$B$5:$D$121,2,FALSE))</f>
        <v>PROVISORIO</v>
      </c>
      <c r="I857" s="121"/>
      <c r="J857" s="119">
        <v>1</v>
      </c>
      <c r="K857" s="122">
        <f>IF(G857="","",VLOOKUP(G857,ARANCEL!$B$5:$D$121,3,FALSE)*J857)</f>
        <v>3250</v>
      </c>
      <c r="L857" s="1229" t="s">
        <v>6017</v>
      </c>
      <c r="M857" s="1229">
        <v>4500245425</v>
      </c>
      <c r="N857" s="1229">
        <v>9807</v>
      </c>
    </row>
    <row r="858" spans="1:14" s="770" customFormat="1" x14ac:dyDescent="0.25">
      <c r="A858" s="712" t="s">
        <v>313</v>
      </c>
      <c r="B858" s="719">
        <v>41848</v>
      </c>
      <c r="C858" s="714" t="s">
        <v>3922</v>
      </c>
      <c r="D858" s="712" t="s">
        <v>71</v>
      </c>
      <c r="E858" s="715">
        <v>10231045</v>
      </c>
      <c r="F858" s="712">
        <v>25756847</v>
      </c>
      <c r="G858" s="712">
        <v>2704003</v>
      </c>
      <c r="H858" s="120" t="str">
        <f>IF(G858="","",VLOOKUP(G858,ARANCEL!$B$5:$D$121,2,FALSE))</f>
        <v xml:space="preserve">CORONA PERIFERICA CON PERNO MUÑON COLADO </v>
      </c>
      <c r="I858" s="121" t="s">
        <v>324</v>
      </c>
      <c r="J858" s="119">
        <v>1</v>
      </c>
      <c r="K858" s="122">
        <f>IF(G858="","",VLOOKUP(G858,ARANCEL!$B$5:$D$121,3,FALSE)*J858)</f>
        <v>32612</v>
      </c>
      <c r="L858" s="1229" t="s">
        <v>6017</v>
      </c>
      <c r="M858" s="1229">
        <v>4500245425</v>
      </c>
      <c r="N858" s="1229">
        <v>9807</v>
      </c>
    </row>
    <row r="859" spans="1:14" s="770" customFormat="1" x14ac:dyDescent="0.25">
      <c r="A859" s="712" t="s">
        <v>305</v>
      </c>
      <c r="B859" s="719">
        <v>41646</v>
      </c>
      <c r="C859" s="714" t="s">
        <v>2443</v>
      </c>
      <c r="D859" s="712" t="s">
        <v>99</v>
      </c>
      <c r="E859" s="715">
        <v>10159398</v>
      </c>
      <c r="F859" s="712">
        <v>23532881</v>
      </c>
      <c r="G859" s="712">
        <v>2704003</v>
      </c>
      <c r="H859" s="120" t="str">
        <f>IF(G859="","",VLOOKUP(G859,ARANCEL!$B$5:$D$121,2,FALSE))</f>
        <v xml:space="preserve">CORONA PERIFERICA CON PERNO MUÑON COLADO </v>
      </c>
      <c r="I859" s="121" t="s">
        <v>322</v>
      </c>
      <c r="J859" s="119">
        <v>1</v>
      </c>
      <c r="K859" s="122">
        <f>IF(G859="","",VLOOKUP(G859,ARANCEL!$B$5:$D$121,3,FALSE)*J859)</f>
        <v>32612</v>
      </c>
      <c r="L859" s="1229" t="s">
        <v>2842</v>
      </c>
      <c r="M859" s="1229">
        <v>4500216206</v>
      </c>
      <c r="N859" s="1229">
        <v>8391</v>
      </c>
    </row>
    <row r="860" spans="1:14" s="784" customFormat="1" x14ac:dyDescent="0.25">
      <c r="A860" s="712" t="s">
        <v>305</v>
      </c>
      <c r="B860" s="719">
        <v>41646</v>
      </c>
      <c r="C860" s="714" t="s">
        <v>2443</v>
      </c>
      <c r="D860" s="712" t="s">
        <v>99</v>
      </c>
      <c r="E860" s="715">
        <v>10159398</v>
      </c>
      <c r="F860" s="712">
        <v>23532881</v>
      </c>
      <c r="G860" s="712">
        <v>2704005</v>
      </c>
      <c r="H860" s="120" t="str">
        <f>IF(G860="","",VLOOKUP(G860,ARANCEL!$B$5:$D$121,2,FALSE))</f>
        <v>PROVISORIO</v>
      </c>
      <c r="I860" s="121" t="s">
        <v>322</v>
      </c>
      <c r="J860" s="119">
        <v>1</v>
      </c>
      <c r="K860" s="122">
        <f>IF(G860="","",VLOOKUP(G860,ARANCEL!$B$5:$D$121,3,FALSE)*J860)</f>
        <v>3250</v>
      </c>
      <c r="L860" s="1229" t="s">
        <v>4612</v>
      </c>
      <c r="M860" s="1229">
        <v>4500230033</v>
      </c>
      <c r="N860" s="1229">
        <v>9218</v>
      </c>
    </row>
    <row r="861" spans="1:14" s="784" customFormat="1" x14ac:dyDescent="0.25">
      <c r="A861" s="712" t="s">
        <v>305</v>
      </c>
      <c r="B861" s="719">
        <v>41885</v>
      </c>
      <c r="C861" s="714" t="s">
        <v>6863</v>
      </c>
      <c r="D861" s="712" t="s">
        <v>1174</v>
      </c>
      <c r="E861" s="715">
        <v>10250794</v>
      </c>
      <c r="F861" s="712">
        <v>28332891</v>
      </c>
      <c r="G861" s="712">
        <v>2707001</v>
      </c>
      <c r="H861" s="120" t="str">
        <f>IF(G861="","",VLOOKUP(G861,ARANCEL!$B$5:$D$121,2,FALSE))</f>
        <v xml:space="preserve">PLANO DE RELAJACION </v>
      </c>
      <c r="I861" s="121" t="s">
        <v>306</v>
      </c>
      <c r="J861" s="119">
        <v>1</v>
      </c>
      <c r="K861" s="122">
        <f>IF(G861="","",VLOOKUP(G861,ARANCEL!$B$5:$D$121,3,FALSE)*J861)</f>
        <v>9221</v>
      </c>
      <c r="L861" s="1229" t="s">
        <v>6905</v>
      </c>
      <c r="M861" s="1229">
        <v>4500251093</v>
      </c>
      <c r="N861" s="1229" t="s">
        <v>7132</v>
      </c>
    </row>
    <row r="862" spans="1:14" s="784" customFormat="1" x14ac:dyDescent="0.25">
      <c r="A862" s="712" t="s">
        <v>305</v>
      </c>
      <c r="B862" s="719">
        <v>41787</v>
      </c>
      <c r="C862" s="714" t="s">
        <v>4780</v>
      </c>
      <c r="D862" s="712" t="s">
        <v>2420</v>
      </c>
      <c r="E862" s="715">
        <v>10201775</v>
      </c>
      <c r="F862" s="712">
        <v>26613842</v>
      </c>
      <c r="G862" s="712">
        <v>2704005</v>
      </c>
      <c r="H862" s="120" t="str">
        <f>IF(G862="","",VLOOKUP(G862,ARANCEL!$B$5:$D$121,2,FALSE))</f>
        <v>PROVISORIO</v>
      </c>
      <c r="I862" s="121" t="s">
        <v>337</v>
      </c>
      <c r="J862" s="119">
        <v>1</v>
      </c>
      <c r="K862" s="122">
        <f>IF(G862="","",VLOOKUP(G862,ARANCEL!$B$5:$D$121,3,FALSE)*J862)</f>
        <v>3250</v>
      </c>
      <c r="L862" s="1229" t="s">
        <v>5292</v>
      </c>
      <c r="M862" s="1229">
        <v>4500235441</v>
      </c>
      <c r="N862" s="1229">
        <v>9419</v>
      </c>
    </row>
    <row r="863" spans="1:14" s="797" customFormat="1" x14ac:dyDescent="0.25">
      <c r="A863" s="712" t="s">
        <v>305</v>
      </c>
      <c r="B863" s="719">
        <v>41787</v>
      </c>
      <c r="C863" s="714" t="s">
        <v>4780</v>
      </c>
      <c r="D863" s="712" t="s">
        <v>2420</v>
      </c>
      <c r="E863" s="715">
        <v>10201775</v>
      </c>
      <c r="F863" s="712">
        <v>26613842</v>
      </c>
      <c r="G863" s="712">
        <v>2704003</v>
      </c>
      <c r="H863" s="120" t="str">
        <f>IF(G863="","",VLOOKUP(G863,ARANCEL!$B$5:$D$121,2,FALSE))</f>
        <v xml:space="preserve">CORONA PERIFERICA CON PERNO MUÑON COLADO </v>
      </c>
      <c r="I863" s="121" t="s">
        <v>337</v>
      </c>
      <c r="J863" s="119">
        <v>1</v>
      </c>
      <c r="K863" s="122">
        <f>IF(G863="","",VLOOKUP(G863,ARANCEL!$B$5:$D$121,3,FALSE)*J863)</f>
        <v>32612</v>
      </c>
      <c r="L863" s="1229" t="s">
        <v>5292</v>
      </c>
      <c r="M863" s="1229">
        <v>4500235441</v>
      </c>
      <c r="N863" s="1229">
        <v>9419</v>
      </c>
    </row>
    <row r="864" spans="1:14" s="797" customFormat="1" x14ac:dyDescent="0.25">
      <c r="A864" s="712" t="s">
        <v>305</v>
      </c>
      <c r="B864" s="719">
        <v>41803</v>
      </c>
      <c r="C864" s="714" t="s">
        <v>5132</v>
      </c>
      <c r="D864" s="712" t="s">
        <v>101</v>
      </c>
      <c r="E864" s="715">
        <v>10208944</v>
      </c>
      <c r="F864" s="712">
        <v>26844315</v>
      </c>
      <c r="G864" s="712">
        <v>2707001</v>
      </c>
      <c r="H864" s="120" t="str">
        <f>IF(G864="","",VLOOKUP(G864,ARANCEL!$B$5:$D$121,2,FALSE))</f>
        <v xml:space="preserve">PLANO DE RELAJACION </v>
      </c>
      <c r="I864" s="121" t="s">
        <v>306</v>
      </c>
      <c r="J864" s="119">
        <v>1</v>
      </c>
      <c r="K864" s="122">
        <f>IF(G864="","",VLOOKUP(G864,ARANCEL!$B$5:$D$121,3,FALSE)*J864)</f>
        <v>9221</v>
      </c>
      <c r="L864" s="1229" t="s">
        <v>5742</v>
      </c>
      <c r="M864" s="1229">
        <v>4500239379</v>
      </c>
      <c r="N864" s="1229" t="s">
        <v>5751</v>
      </c>
    </row>
    <row r="865" spans="1:14" s="797" customFormat="1" x14ac:dyDescent="0.25">
      <c r="A865" s="712" t="s">
        <v>305</v>
      </c>
      <c r="B865" s="719">
        <v>41660</v>
      </c>
      <c r="C865" s="714" t="s">
        <v>2417</v>
      </c>
      <c r="D865" s="712" t="s">
        <v>2415</v>
      </c>
      <c r="E865" s="715">
        <v>10164078</v>
      </c>
      <c r="F865" s="712">
        <v>23815502</v>
      </c>
      <c r="G865" s="712">
        <v>2705004</v>
      </c>
      <c r="H865" s="120" t="str">
        <f>IF(G865="","",VLOOKUP(G865,ARANCEL!$B$5:$D$121,2,FALSE))</f>
        <v>CARILLA ESTETICA (ART-GLASS O CERAMICA)</v>
      </c>
      <c r="I865" s="121" t="s">
        <v>613</v>
      </c>
      <c r="J865" s="119">
        <v>2</v>
      </c>
      <c r="K865" s="122">
        <f>IF(G865="","",VLOOKUP(G865,ARANCEL!$B$5:$D$121,3,FALSE)*J865)</f>
        <v>53506</v>
      </c>
      <c r="L865" s="1229" t="s">
        <v>2842</v>
      </c>
      <c r="M865" s="1229">
        <v>4500216206</v>
      </c>
      <c r="N865" s="1229">
        <v>8391</v>
      </c>
    </row>
    <row r="866" spans="1:14" s="797" customFormat="1" x14ac:dyDescent="0.25">
      <c r="A866" s="712" t="s">
        <v>305</v>
      </c>
      <c r="B866" s="719">
        <v>41758</v>
      </c>
      <c r="C866" s="714" t="s">
        <v>4215</v>
      </c>
      <c r="D866" s="712" t="s">
        <v>101</v>
      </c>
      <c r="E866" s="715">
        <v>10191880</v>
      </c>
      <c r="F866" s="712">
        <v>26052894</v>
      </c>
      <c r="G866" s="712">
        <v>2707001</v>
      </c>
      <c r="H866" s="120" t="str">
        <f>IF(G866="","",VLOOKUP(G866,ARANCEL!$B$5:$D$121,2,FALSE))</f>
        <v xml:space="preserve">PLANO DE RELAJACION </v>
      </c>
      <c r="I866" s="121" t="s">
        <v>306</v>
      </c>
      <c r="J866" s="119">
        <v>1</v>
      </c>
      <c r="K866" s="122">
        <f>IF(G866="","",VLOOKUP(G866,ARANCEL!$B$5:$D$121,3,FALSE)*J866)</f>
        <v>9221</v>
      </c>
      <c r="L866" s="1229" t="s">
        <v>4612</v>
      </c>
      <c r="M866" s="1229">
        <v>4500230042</v>
      </c>
      <c r="N866" s="1229">
        <v>9217</v>
      </c>
    </row>
    <row r="867" spans="1:14" s="797" customFormat="1" x14ac:dyDescent="0.25">
      <c r="A867" s="712" t="s">
        <v>305</v>
      </c>
      <c r="B867" s="719">
        <v>41845</v>
      </c>
      <c r="C867" s="714" t="s">
        <v>6059</v>
      </c>
      <c r="D867" s="712" t="s">
        <v>101</v>
      </c>
      <c r="E867" s="715">
        <v>10231043</v>
      </c>
      <c r="F867" s="712">
        <v>27502464</v>
      </c>
      <c r="G867" s="712">
        <v>2705003</v>
      </c>
      <c r="H867" s="120" t="str">
        <f>IF(G867="","",VLOOKUP(G867,ARANCEL!$B$5:$D$121,2,FALSE))</f>
        <v>INCRUSTACION ESTETICA (ART-GLASS O CERAMICA)</v>
      </c>
      <c r="I867" s="121" t="s">
        <v>312</v>
      </c>
      <c r="J867" s="119">
        <v>1</v>
      </c>
      <c r="K867" s="122">
        <f>IF(G867="","",VLOOKUP(G867,ARANCEL!$B$5:$D$121,3,FALSE)*J867)</f>
        <v>15676</v>
      </c>
      <c r="L867" s="1229" t="s">
        <v>6017</v>
      </c>
      <c r="M867" s="1229">
        <v>4500245425</v>
      </c>
      <c r="N867" s="1229">
        <v>9807</v>
      </c>
    </row>
    <row r="868" spans="1:14" s="793" customFormat="1" x14ac:dyDescent="0.25">
      <c r="A868" s="712" t="s">
        <v>305</v>
      </c>
      <c r="B868" s="719">
        <v>41865</v>
      </c>
      <c r="C868" s="714" t="s">
        <v>6059</v>
      </c>
      <c r="D868" s="712" t="s">
        <v>101</v>
      </c>
      <c r="E868" s="715">
        <v>10241417</v>
      </c>
      <c r="F868" s="712">
        <v>27502464</v>
      </c>
      <c r="G868" s="712">
        <v>2707001</v>
      </c>
      <c r="H868" s="120" t="str">
        <f>IF(G868="","",VLOOKUP(G868,ARANCEL!$B$5:$D$121,2,FALSE))</f>
        <v xml:space="preserve">PLANO DE RELAJACION </v>
      </c>
      <c r="I868" s="121" t="s">
        <v>306</v>
      </c>
      <c r="J868" s="119">
        <v>1</v>
      </c>
      <c r="K868" s="122">
        <f>IF(G868="","",VLOOKUP(G868,ARANCEL!$B$5:$D$121,3,FALSE)*J868)</f>
        <v>9221</v>
      </c>
      <c r="L868" s="1229" t="s">
        <v>6905</v>
      </c>
      <c r="M868" s="1229">
        <v>4500249737</v>
      </c>
      <c r="N868" s="1229" t="s">
        <v>7142</v>
      </c>
    </row>
    <row r="869" spans="1:14" s="793" customFormat="1" x14ac:dyDescent="0.25">
      <c r="A869" s="712" t="s">
        <v>305</v>
      </c>
      <c r="B869" s="719">
        <v>41964</v>
      </c>
      <c r="C869" s="714" t="s">
        <v>6059</v>
      </c>
      <c r="D869" s="712" t="s">
        <v>101</v>
      </c>
      <c r="E869" s="715">
        <v>10283641</v>
      </c>
      <c r="F869" s="712">
        <v>27602464</v>
      </c>
      <c r="G869" s="712">
        <v>2705004</v>
      </c>
      <c r="H869" s="120" t="str">
        <f>IF(G869="","",VLOOKUP(G869,ARANCEL!$B$5:$D$121,2,FALSE))</f>
        <v>CARILLA ESTETICA (ART-GLASS O CERAMICA)</v>
      </c>
      <c r="I869" s="121" t="s">
        <v>323</v>
      </c>
      <c r="J869" s="119">
        <v>1</v>
      </c>
      <c r="K869" s="122">
        <f>IF(G869="","",VLOOKUP(G869,ARANCEL!$B$5:$D$121,3,FALSE)*J869)</f>
        <v>26753</v>
      </c>
      <c r="L869" s="1235" t="str">
        <f>IF(E869="","","IMPAGO")</f>
        <v>IMPAGO</v>
      </c>
      <c r="M869" s="1235" t="str">
        <f>IF(L869="IMPAGO","SIN O.C.","")</f>
        <v>SIN O.C.</v>
      </c>
      <c r="N869" s="1235" t="str">
        <f>IF(L869="IMPAGO","SIN FACT.","")</f>
        <v>SIN FACT.</v>
      </c>
    </row>
    <row r="870" spans="1:14" s="793" customFormat="1" x14ac:dyDescent="0.25">
      <c r="A870" s="728" t="s">
        <v>313</v>
      </c>
      <c r="B870" s="719">
        <v>41873</v>
      </c>
      <c r="C870" s="706" t="s">
        <v>7133</v>
      </c>
      <c r="D870" s="707" t="s">
        <v>1174</v>
      </c>
      <c r="E870" s="708">
        <v>10247647</v>
      </c>
      <c r="F870" s="708">
        <v>28191351</v>
      </c>
      <c r="G870" s="708">
        <v>2706005</v>
      </c>
      <c r="H870" s="120" t="str">
        <f>IF(G870="","",VLOOKUP(G870,ARANCEL!$B$5:$D$121,2,FALSE))</f>
        <v>REPARACIONES SIMPLES PROTESIS (FRACTURA O PEGAR DIENTE)</v>
      </c>
      <c r="I870" s="121"/>
      <c r="J870" s="119">
        <v>1</v>
      </c>
      <c r="K870" s="122">
        <f>IF(G870="","",VLOOKUP(G870,ARANCEL!$B$5:$D$121,3,FALSE)*J870)</f>
        <v>2969</v>
      </c>
      <c r="L870" s="1229" t="s">
        <v>6905</v>
      </c>
      <c r="M870" s="1229">
        <v>4500251093</v>
      </c>
      <c r="N870" s="1229" t="s">
        <v>7132</v>
      </c>
    </row>
    <row r="871" spans="1:14" s="811" customFormat="1" x14ac:dyDescent="0.25">
      <c r="A871" s="712" t="s">
        <v>305</v>
      </c>
      <c r="B871" s="719">
        <v>41711</v>
      </c>
      <c r="C871" s="714" t="s">
        <v>3306</v>
      </c>
      <c r="D871" s="712" t="s">
        <v>101</v>
      </c>
      <c r="E871" s="715">
        <v>10180630</v>
      </c>
      <c r="F871" s="712">
        <v>24987994</v>
      </c>
      <c r="G871" s="712">
        <v>2705003</v>
      </c>
      <c r="H871" s="120" t="str">
        <f>IF(G871="","",VLOOKUP(G871,ARANCEL!$B$5:$D$121,2,FALSE))</f>
        <v>INCRUSTACION ESTETICA (ART-GLASS O CERAMICA)</v>
      </c>
      <c r="I871" s="121" t="s">
        <v>312</v>
      </c>
      <c r="J871" s="119">
        <v>1</v>
      </c>
      <c r="K871" s="122">
        <f>IF(G871="","",VLOOKUP(G871,ARANCEL!$B$5:$D$121,3,FALSE)*J871)</f>
        <v>15676</v>
      </c>
      <c r="L871" s="1229" t="s">
        <v>3058</v>
      </c>
      <c r="M871" s="1229">
        <v>4500225652</v>
      </c>
      <c r="N871" s="1229">
        <v>8938</v>
      </c>
    </row>
    <row r="872" spans="1:14" s="811" customFormat="1" x14ac:dyDescent="0.25">
      <c r="A872" s="712" t="s">
        <v>305</v>
      </c>
      <c r="B872" s="719">
        <v>41978</v>
      </c>
      <c r="C872" s="714" t="s">
        <v>8905</v>
      </c>
      <c r="D872" s="712" t="s">
        <v>101</v>
      </c>
      <c r="E872" s="715">
        <v>10231043</v>
      </c>
      <c r="F872" s="712">
        <v>27502464</v>
      </c>
      <c r="G872" s="712">
        <v>2705003</v>
      </c>
      <c r="H872" s="120" t="str">
        <f>IF(G872="","",VLOOKUP(G872,ARANCEL!$B$5:$D$121,2,FALSE))</f>
        <v>INCRUSTACION ESTETICA (ART-GLASS O CERAMICA)</v>
      </c>
      <c r="I872" s="121" t="s">
        <v>337</v>
      </c>
      <c r="J872" s="119">
        <v>1</v>
      </c>
      <c r="K872" s="122">
        <f>IF(G872="","",VLOOKUP(G872,ARANCEL!$B$5:$D$121,3,FALSE)*J872)</f>
        <v>15676</v>
      </c>
      <c r="L872" s="1235" t="str">
        <f>IF(E872="","","IMPAGO")</f>
        <v>IMPAGO</v>
      </c>
      <c r="M872" s="1235" t="str">
        <f>IF(L872="IMPAGO","SIN O.C.","")</f>
        <v>SIN O.C.</v>
      </c>
      <c r="N872" s="1235" t="str">
        <f>IF(L872="IMPAGO","SIN FACT.","")</f>
        <v>SIN FACT.</v>
      </c>
    </row>
    <row r="873" spans="1:14" s="811" customFormat="1" x14ac:dyDescent="0.25">
      <c r="A873" s="712" t="s">
        <v>305</v>
      </c>
      <c r="B873" s="719">
        <v>41884</v>
      </c>
      <c r="C873" s="706" t="s">
        <v>6988</v>
      </c>
      <c r="D873" s="707" t="s">
        <v>7131</v>
      </c>
      <c r="E873" s="708">
        <v>10250382</v>
      </c>
      <c r="F873" s="708">
        <v>28275889</v>
      </c>
      <c r="G873" s="708">
        <v>2705003</v>
      </c>
      <c r="H873" s="120" t="str">
        <f>IF(G873="","",VLOOKUP(G873,ARANCEL!$B$5:$D$121,2,FALSE))</f>
        <v>INCRUSTACION ESTETICA (ART-GLASS O CERAMICA)</v>
      </c>
      <c r="I873" s="121" t="s">
        <v>308</v>
      </c>
      <c r="J873" s="119">
        <v>1</v>
      </c>
      <c r="K873" s="122">
        <f>IF(G873="","",VLOOKUP(G873,ARANCEL!$B$5:$D$121,3,FALSE)*J873)</f>
        <v>15676</v>
      </c>
      <c r="L873" s="1229" t="s">
        <v>6905</v>
      </c>
      <c r="M873" s="1229">
        <v>4500251093</v>
      </c>
      <c r="N873" s="1229" t="s">
        <v>7132</v>
      </c>
    </row>
    <row r="874" spans="1:14" s="811" customFormat="1" x14ac:dyDescent="0.25">
      <c r="A874" s="712" t="s">
        <v>305</v>
      </c>
      <c r="B874" s="719">
        <v>41886</v>
      </c>
      <c r="C874" s="714" t="s">
        <v>6864</v>
      </c>
      <c r="D874" s="712" t="s">
        <v>71</v>
      </c>
      <c r="E874" s="715">
        <v>10252458</v>
      </c>
      <c r="F874" s="712">
        <v>28137861</v>
      </c>
      <c r="G874" s="712">
        <v>2707001</v>
      </c>
      <c r="H874" s="120" t="str">
        <f>IF(G874="","",VLOOKUP(G874,ARANCEL!$B$5:$D$121,2,FALSE))</f>
        <v xml:space="preserve">PLANO DE RELAJACION </v>
      </c>
      <c r="I874" s="121" t="s">
        <v>306</v>
      </c>
      <c r="J874" s="119">
        <v>1</v>
      </c>
      <c r="K874" s="122">
        <f>IF(G874="","",VLOOKUP(G874,ARANCEL!$B$5:$D$121,3,FALSE)*J874)</f>
        <v>9221</v>
      </c>
      <c r="L874" s="1229" t="s">
        <v>6905</v>
      </c>
      <c r="M874" s="1229">
        <v>4500251093</v>
      </c>
      <c r="N874" s="1229" t="s">
        <v>7132</v>
      </c>
    </row>
    <row r="875" spans="1:14" s="811" customFormat="1" x14ac:dyDescent="0.25">
      <c r="A875" s="712" t="s">
        <v>305</v>
      </c>
      <c r="B875" s="719">
        <v>41649</v>
      </c>
      <c r="C875" s="714" t="s">
        <v>2413</v>
      </c>
      <c r="D875" s="712" t="s">
        <v>1174</v>
      </c>
      <c r="E875" s="715">
        <v>10168743</v>
      </c>
      <c r="F875" s="712">
        <v>24533357</v>
      </c>
      <c r="G875" s="712">
        <v>2704005</v>
      </c>
      <c r="H875" s="120" t="str">
        <f>IF(G875="","",VLOOKUP(G875,ARANCEL!$B$5:$D$121,2,FALSE))</f>
        <v>PROVISORIO</v>
      </c>
      <c r="I875" s="121" t="s">
        <v>311</v>
      </c>
      <c r="J875" s="119">
        <v>1</v>
      </c>
      <c r="K875" s="122">
        <f>IF(G875="","",VLOOKUP(G875,ARANCEL!$B$5:$D$121,3,FALSE)*J875)</f>
        <v>3250</v>
      </c>
      <c r="L875" s="1229" t="s">
        <v>2842</v>
      </c>
      <c r="M875" s="1229">
        <v>4500216206</v>
      </c>
      <c r="N875" s="1229">
        <v>8391</v>
      </c>
    </row>
    <row r="876" spans="1:14" s="811" customFormat="1" x14ac:dyDescent="0.25">
      <c r="A876" s="728" t="s">
        <v>305</v>
      </c>
      <c r="B876" s="719">
        <v>41661</v>
      </c>
      <c r="C876" s="714" t="s">
        <v>2413</v>
      </c>
      <c r="D876" s="712" t="s">
        <v>1174</v>
      </c>
      <c r="E876" s="715">
        <v>10168743</v>
      </c>
      <c r="F876" s="712">
        <v>24533357</v>
      </c>
      <c r="G876" s="712">
        <v>2704003</v>
      </c>
      <c r="H876" s="120" t="str">
        <f>IF(G876="","",VLOOKUP(G876,ARANCEL!$B$5:$D$121,2,FALSE))</f>
        <v xml:space="preserve">CORONA PERIFERICA CON PERNO MUÑON COLADO </v>
      </c>
      <c r="I876" s="121" t="s">
        <v>311</v>
      </c>
      <c r="J876" s="119">
        <v>1</v>
      </c>
      <c r="K876" s="122">
        <f>IF(G876="","",VLOOKUP(G876,ARANCEL!$B$5:$D$121,3,FALSE)*J876)</f>
        <v>32612</v>
      </c>
      <c r="L876" s="1229" t="s">
        <v>2842</v>
      </c>
      <c r="M876" s="1229">
        <v>4500216206</v>
      </c>
      <c r="N876" s="1229">
        <v>8391</v>
      </c>
    </row>
    <row r="877" spans="1:14" s="811" customFormat="1" x14ac:dyDescent="0.25">
      <c r="A877" s="712" t="s">
        <v>305</v>
      </c>
      <c r="B877" s="719">
        <v>41745</v>
      </c>
      <c r="C877" s="714" t="s">
        <v>3982</v>
      </c>
      <c r="D877" s="712" t="s">
        <v>1446</v>
      </c>
      <c r="E877" s="715">
        <v>10188721</v>
      </c>
      <c r="F877" s="712">
        <v>25836667</v>
      </c>
      <c r="G877" s="712">
        <v>2704005</v>
      </c>
      <c r="H877" s="120" t="str">
        <f>IF(G877="","",VLOOKUP(G877,ARANCEL!$B$5:$D$121,2,FALSE))</f>
        <v>PROVISORIO</v>
      </c>
      <c r="I877" s="121" t="s">
        <v>668</v>
      </c>
      <c r="J877" s="119">
        <v>1</v>
      </c>
      <c r="K877" s="122">
        <f>IF(G877="","",VLOOKUP(G877,ARANCEL!$B$5:$D$121,3,FALSE)*J877)</f>
        <v>3250</v>
      </c>
      <c r="L877" s="1229" t="s">
        <v>4612</v>
      </c>
      <c r="M877" s="1229">
        <v>4500230036</v>
      </c>
      <c r="N877" s="1229">
        <v>9215</v>
      </c>
    </row>
    <row r="878" spans="1:14" s="811" customFormat="1" x14ac:dyDescent="0.25">
      <c r="A878" s="712" t="s">
        <v>305</v>
      </c>
      <c r="B878" s="719">
        <v>41745</v>
      </c>
      <c r="C878" s="714" t="s">
        <v>3982</v>
      </c>
      <c r="D878" s="712" t="s">
        <v>1446</v>
      </c>
      <c r="E878" s="715">
        <v>10188721</v>
      </c>
      <c r="F878" s="712">
        <v>25836667</v>
      </c>
      <c r="G878" s="712">
        <v>2704002</v>
      </c>
      <c r="H878" s="120" t="str">
        <f>IF(G878="","",VLOOKUP(G878,ARANCEL!$B$5:$D$121,2,FALSE))</f>
        <v xml:space="preserve">CORONA PERIFERICA </v>
      </c>
      <c r="I878" s="121" t="s">
        <v>668</v>
      </c>
      <c r="J878" s="119">
        <v>1</v>
      </c>
      <c r="K878" s="122">
        <f>IF(G878="","",VLOOKUP(G878,ARANCEL!$B$5:$D$121,3,FALSE)*J878)</f>
        <v>25865</v>
      </c>
      <c r="L878" s="1229" t="s">
        <v>4612</v>
      </c>
      <c r="M878" s="1229">
        <v>4500230035</v>
      </c>
      <c r="N878" s="1229">
        <v>9214</v>
      </c>
    </row>
    <row r="879" spans="1:14" s="827" customFormat="1" x14ac:dyDescent="0.25">
      <c r="A879" s="712" t="s">
        <v>305</v>
      </c>
      <c r="B879" s="719">
        <v>41729</v>
      </c>
      <c r="C879" s="714" t="s">
        <v>1392</v>
      </c>
      <c r="D879" s="712" t="s">
        <v>98</v>
      </c>
      <c r="E879" s="715">
        <v>10184821</v>
      </c>
      <c r="F879" s="712">
        <v>25386695</v>
      </c>
      <c r="G879" s="816">
        <v>2704005</v>
      </c>
      <c r="H879" s="120" t="str">
        <f>IF(G879="","",VLOOKUP(G879,ARANCEL!$B$5:$D$121,2,FALSE))</f>
        <v>PROVISORIO</v>
      </c>
      <c r="I879" s="121" t="s">
        <v>312</v>
      </c>
      <c r="J879" s="119">
        <v>1</v>
      </c>
      <c r="K879" s="122">
        <f>IF(G879="","",VLOOKUP(G879,ARANCEL!$B$5:$D$121,3,FALSE)*J879)</f>
        <v>3250</v>
      </c>
      <c r="L879" s="1229" t="s">
        <v>3058</v>
      </c>
      <c r="M879" s="1229">
        <v>4500225650</v>
      </c>
      <c r="N879" s="1229">
        <v>8936</v>
      </c>
    </row>
    <row r="880" spans="1:14" s="827" customFormat="1" x14ac:dyDescent="0.25">
      <c r="A880" s="816" t="s">
        <v>305</v>
      </c>
      <c r="B880" s="817">
        <v>41729</v>
      </c>
      <c r="C880" s="818" t="s">
        <v>1392</v>
      </c>
      <c r="D880" s="816" t="s">
        <v>98</v>
      </c>
      <c r="E880" s="819">
        <v>10184821</v>
      </c>
      <c r="F880" s="816">
        <v>25386695</v>
      </c>
      <c r="G880" s="816">
        <v>2704003</v>
      </c>
      <c r="H880" s="120" t="str">
        <f>IF(G880="","",VLOOKUP(G880,ARANCEL!$B$5:$D$121,2,FALSE))</f>
        <v xml:space="preserve">CORONA PERIFERICA CON PERNO MUÑON COLADO </v>
      </c>
      <c r="I880" s="121" t="s">
        <v>312</v>
      </c>
      <c r="J880" s="119">
        <v>1</v>
      </c>
      <c r="K880" s="122">
        <f>IF(G880="","",VLOOKUP(G880,ARANCEL!$B$5:$D$121,3,FALSE)*J880)</f>
        <v>32612</v>
      </c>
      <c r="L880" s="1229" t="s">
        <v>3058</v>
      </c>
      <c r="M880" s="1229">
        <v>4500225649</v>
      </c>
      <c r="N880" s="1229">
        <v>8934</v>
      </c>
    </row>
    <row r="881" spans="1:14" s="827" customFormat="1" x14ac:dyDescent="0.25">
      <c r="A881" s="816" t="s">
        <v>305</v>
      </c>
      <c r="B881" s="817">
        <v>41862</v>
      </c>
      <c r="C881" s="818" t="s">
        <v>1392</v>
      </c>
      <c r="D881" s="816" t="s">
        <v>98</v>
      </c>
      <c r="E881" s="819">
        <v>10239682</v>
      </c>
      <c r="F881" s="816">
        <v>27450377</v>
      </c>
      <c r="G881" s="816">
        <v>2704005</v>
      </c>
      <c r="H881" s="120" t="str">
        <f>IF(G881="","",VLOOKUP(G881,ARANCEL!$B$5:$D$121,2,FALSE))</f>
        <v>PROVISORIO</v>
      </c>
      <c r="I881" s="121" t="s">
        <v>779</v>
      </c>
      <c r="J881" s="119">
        <v>2</v>
      </c>
      <c r="K881" s="122">
        <f>IF(G881="","",VLOOKUP(G881,ARANCEL!$B$5:$D$121,3,FALSE)*J881)</f>
        <v>6500</v>
      </c>
      <c r="L881" s="1229" t="s">
        <v>6905</v>
      </c>
      <c r="M881" s="1229">
        <v>4500249737</v>
      </c>
      <c r="N881" s="1229" t="s">
        <v>7142</v>
      </c>
    </row>
    <row r="882" spans="1:14" s="830" customFormat="1" x14ac:dyDescent="0.25">
      <c r="A882" s="816" t="s">
        <v>305</v>
      </c>
      <c r="B882" s="817">
        <v>41862</v>
      </c>
      <c r="C882" s="818" t="s">
        <v>1392</v>
      </c>
      <c r="D882" s="816" t="s">
        <v>98</v>
      </c>
      <c r="E882" s="819">
        <v>10239682</v>
      </c>
      <c r="F882" s="816">
        <v>27450377</v>
      </c>
      <c r="G882" s="816">
        <v>2704002</v>
      </c>
      <c r="H882" s="120" t="str">
        <f>IF(G882="","",VLOOKUP(G882,ARANCEL!$B$5:$D$121,2,FALSE))</f>
        <v xml:space="preserve">CORONA PERIFERICA </v>
      </c>
      <c r="I882" s="121" t="s">
        <v>779</v>
      </c>
      <c r="J882" s="119">
        <v>2</v>
      </c>
      <c r="K882" s="122">
        <f>IF(G882="","",VLOOKUP(G882,ARANCEL!$B$5:$D$121,3,FALSE)*J882)</f>
        <v>51730</v>
      </c>
      <c r="L882" s="1229" t="s">
        <v>6905</v>
      </c>
      <c r="M882" s="1229">
        <v>4500249737</v>
      </c>
      <c r="N882" s="1229" t="s">
        <v>7142</v>
      </c>
    </row>
    <row r="883" spans="1:14" s="830" customFormat="1" x14ac:dyDescent="0.25">
      <c r="A883" s="816" t="s">
        <v>313</v>
      </c>
      <c r="B883" s="817">
        <v>41947</v>
      </c>
      <c r="C883" s="818" t="s">
        <v>8047</v>
      </c>
      <c r="D883" s="816" t="s">
        <v>2404</v>
      </c>
      <c r="E883" s="819">
        <v>10274799</v>
      </c>
      <c r="F883" s="816">
        <v>28598603</v>
      </c>
      <c r="G883" s="816">
        <v>2704003</v>
      </c>
      <c r="H883" s="120" t="str">
        <f>IF(G883="","",VLOOKUP(G883,ARANCEL!$B$5:$D$121,2,FALSE))</f>
        <v xml:space="preserve">CORONA PERIFERICA CON PERNO MUÑON COLADO </v>
      </c>
      <c r="I883" s="121"/>
      <c r="J883" s="119">
        <v>1</v>
      </c>
      <c r="K883" s="122">
        <f>IF(G883="","",VLOOKUP(G883,ARANCEL!$B$5:$D$121,3,FALSE)*J883)</f>
        <v>32612</v>
      </c>
      <c r="L883" s="1229" t="s">
        <v>8279</v>
      </c>
      <c r="M883" s="1229">
        <v>4500259723</v>
      </c>
      <c r="N883" s="1229" t="s">
        <v>8265</v>
      </c>
    </row>
    <row r="884" spans="1:14" s="830" customFormat="1" x14ac:dyDescent="0.25">
      <c r="A884" s="816" t="s">
        <v>305</v>
      </c>
      <c r="B884" s="817">
        <v>41947</v>
      </c>
      <c r="C884" s="818" t="s">
        <v>8047</v>
      </c>
      <c r="D884" s="816" t="s">
        <v>2404</v>
      </c>
      <c r="E884" s="819">
        <v>10274799</v>
      </c>
      <c r="F884" s="816">
        <v>28598603</v>
      </c>
      <c r="G884" s="816">
        <v>2704005</v>
      </c>
      <c r="H884" s="120" t="str">
        <f>IF(G884="","",VLOOKUP(G884,ARANCEL!$B$5:$D$121,2,FALSE))</f>
        <v>PROVISORIO</v>
      </c>
      <c r="I884" s="121" t="s">
        <v>317</v>
      </c>
      <c r="J884" s="119">
        <v>1</v>
      </c>
      <c r="K884" s="122">
        <f>IF(G884="","",VLOOKUP(G884,ARANCEL!$B$5:$D$121,3,FALSE)*J884)</f>
        <v>3250</v>
      </c>
      <c r="L884" s="1229" t="s">
        <v>8279</v>
      </c>
      <c r="M884" s="1229">
        <v>4500259723</v>
      </c>
      <c r="N884" s="1229" t="s">
        <v>8265</v>
      </c>
    </row>
    <row r="885" spans="1:14" s="827" customFormat="1" x14ac:dyDescent="0.25">
      <c r="A885" s="816" t="s">
        <v>305</v>
      </c>
      <c r="B885" s="817">
        <v>42021</v>
      </c>
      <c r="C885" s="818" t="s">
        <v>9588</v>
      </c>
      <c r="D885" s="816" t="s">
        <v>102</v>
      </c>
      <c r="E885" s="819">
        <v>10309590</v>
      </c>
      <c r="F885" s="816">
        <v>29090813</v>
      </c>
      <c r="G885" s="816">
        <v>2704005</v>
      </c>
      <c r="H885" s="120" t="str">
        <f>IF(G885="","",VLOOKUP(G885,ARANCEL!$B$5:$D$121,2,FALSE))</f>
        <v>PROVISORIO</v>
      </c>
      <c r="I885" s="121" t="s">
        <v>312</v>
      </c>
      <c r="J885" s="119">
        <v>1</v>
      </c>
      <c r="K885" s="122">
        <f>IF(G885="","",VLOOKUP(G885,ARANCEL!$B$5:$D$121,3,FALSE)*J885)</f>
        <v>3250</v>
      </c>
      <c r="L885" s="1235" t="str">
        <f>IF(E885="","","IMPAGO")</f>
        <v>IMPAGO</v>
      </c>
      <c r="M885" s="1235" t="str">
        <f>IF(L885="IMPAGO","SIN O.C.","")</f>
        <v>SIN O.C.</v>
      </c>
      <c r="N885" s="1235" t="str">
        <f>IF(L885="IMPAGO","SIN FACT.","")</f>
        <v>SIN FACT.</v>
      </c>
    </row>
    <row r="886" spans="1:14" s="827" customFormat="1" x14ac:dyDescent="0.25">
      <c r="A886" s="816" t="s">
        <v>606</v>
      </c>
      <c r="B886" s="817">
        <v>42021</v>
      </c>
      <c r="C886" s="818" t="s">
        <v>9588</v>
      </c>
      <c r="D886" s="816" t="s">
        <v>102</v>
      </c>
      <c r="E886" s="819">
        <v>10309590</v>
      </c>
      <c r="F886" s="816">
        <v>29090813</v>
      </c>
      <c r="G886" s="816">
        <v>2704003</v>
      </c>
      <c r="H886" s="120" t="str">
        <f>IF(G886="","",VLOOKUP(G886,ARANCEL!$B$5:$D$121,2,FALSE))</f>
        <v xml:space="preserve">CORONA PERIFERICA CON PERNO MUÑON COLADO </v>
      </c>
      <c r="I886" s="121" t="s">
        <v>312</v>
      </c>
      <c r="J886" s="119">
        <v>1</v>
      </c>
      <c r="K886" s="122">
        <f>IF(G886="","",VLOOKUP(G886,ARANCEL!$B$5:$D$121,3,FALSE)*J886)</f>
        <v>32612</v>
      </c>
      <c r="L886" s="1235" t="str">
        <f>IF(E886="","","IMPAGO")</f>
        <v>IMPAGO</v>
      </c>
      <c r="M886" s="1235" t="str">
        <f>IF(L886="IMPAGO","SIN O.C.","")</f>
        <v>SIN O.C.</v>
      </c>
      <c r="N886" s="1235" t="str">
        <f>IF(L886="IMPAGO","SIN FACT.","")</f>
        <v>SIN FACT.</v>
      </c>
    </row>
    <row r="887" spans="1:14" s="827" customFormat="1" x14ac:dyDescent="0.25">
      <c r="A887" s="816" t="s">
        <v>606</v>
      </c>
      <c r="B887" s="817">
        <v>42013</v>
      </c>
      <c r="C887" s="818" t="s">
        <v>9314</v>
      </c>
      <c r="D887" s="816" t="s">
        <v>86</v>
      </c>
      <c r="E887" s="819">
        <v>10305469</v>
      </c>
      <c r="F887" s="816">
        <v>30393695</v>
      </c>
      <c r="G887" s="816">
        <v>2704003</v>
      </c>
      <c r="H887" s="120" t="str">
        <f>IF(G887="","",VLOOKUP(G887,ARANCEL!$B$5:$D$121,2,FALSE))</f>
        <v xml:space="preserve">CORONA PERIFERICA CON PERNO MUÑON COLADO </v>
      </c>
      <c r="I887" s="121" t="s">
        <v>322</v>
      </c>
      <c r="J887" s="119">
        <v>1</v>
      </c>
      <c r="K887" s="122">
        <f>IF(G887="","",VLOOKUP(G887,ARANCEL!$B$5:$D$121,3,FALSE)*J887)</f>
        <v>32612</v>
      </c>
      <c r="L887" s="1235" t="str">
        <f>IF(E887="","","IMPAGO")</f>
        <v>IMPAGO</v>
      </c>
      <c r="M887" s="1235" t="str">
        <f>IF(L887="IMPAGO","SIN O.C.","")</f>
        <v>SIN O.C.</v>
      </c>
      <c r="N887" s="1235" t="str">
        <f>IF(L887="IMPAGO","SIN FACT.","")</f>
        <v>SIN FACT.</v>
      </c>
    </row>
    <row r="888" spans="1:14" s="844" customFormat="1" x14ac:dyDescent="0.25">
      <c r="A888" s="816" t="s">
        <v>305</v>
      </c>
      <c r="B888" s="817">
        <v>42013</v>
      </c>
      <c r="C888" s="818" t="s">
        <v>9314</v>
      </c>
      <c r="D888" s="816" t="s">
        <v>86</v>
      </c>
      <c r="E888" s="819">
        <v>10305469</v>
      </c>
      <c r="F888" s="816">
        <v>30393695</v>
      </c>
      <c r="G888" s="816">
        <v>2704005</v>
      </c>
      <c r="H888" s="120" t="str">
        <f>IF(G888="","",VLOOKUP(G888,ARANCEL!$B$5:$D$121,2,FALSE))</f>
        <v>PROVISORIO</v>
      </c>
      <c r="I888" s="121" t="s">
        <v>322</v>
      </c>
      <c r="J888" s="119">
        <v>1</v>
      </c>
      <c r="K888" s="122">
        <f>IF(G888="","",VLOOKUP(G888,ARANCEL!$B$5:$D$121,3,FALSE)*J888)</f>
        <v>3250</v>
      </c>
      <c r="L888" s="1235" t="str">
        <f>IF(E888="","","IMPAGO")</f>
        <v>IMPAGO</v>
      </c>
      <c r="M888" s="1235" t="str">
        <f>IF(L888="IMPAGO","SIN O.C.","")</f>
        <v>SIN O.C.</v>
      </c>
      <c r="N888" s="1235" t="str">
        <f>IF(L888="IMPAGO","SIN FACT.","")</f>
        <v>SIN FACT.</v>
      </c>
    </row>
    <row r="889" spans="1:14" s="844" customFormat="1" x14ac:dyDescent="0.25">
      <c r="A889" s="728" t="s">
        <v>305</v>
      </c>
      <c r="B889" s="719">
        <v>41752</v>
      </c>
      <c r="C889" s="714" t="s">
        <v>4163</v>
      </c>
      <c r="D889" s="712" t="s">
        <v>1174</v>
      </c>
      <c r="E889" s="819">
        <v>10190940</v>
      </c>
      <c r="F889" s="816">
        <v>25885401</v>
      </c>
      <c r="G889" s="712">
        <v>2704005</v>
      </c>
      <c r="H889" s="120" t="str">
        <f>IF(G889="","",VLOOKUP(G889,ARANCEL!$B$5:$D$121,2,FALSE))</f>
        <v>PROVISORIO</v>
      </c>
      <c r="I889" s="121" t="s">
        <v>318</v>
      </c>
      <c r="J889" s="119">
        <v>1</v>
      </c>
      <c r="K889" s="122">
        <f>IF(G889="","",VLOOKUP(G889,ARANCEL!$B$5:$D$121,3,FALSE)*J889)</f>
        <v>3250</v>
      </c>
      <c r="L889" s="1229" t="s">
        <v>4612</v>
      </c>
      <c r="M889" s="1229">
        <v>4500230036</v>
      </c>
      <c r="N889" s="1229">
        <v>9215</v>
      </c>
    </row>
    <row r="890" spans="1:14" s="844" customFormat="1" x14ac:dyDescent="0.25">
      <c r="A890" s="712" t="s">
        <v>305</v>
      </c>
      <c r="B890" s="719">
        <v>41752</v>
      </c>
      <c r="C890" s="714" t="s">
        <v>4163</v>
      </c>
      <c r="D890" s="712" t="s">
        <v>1174</v>
      </c>
      <c r="E890" s="819">
        <v>10190940</v>
      </c>
      <c r="F890" s="816">
        <v>25885401</v>
      </c>
      <c r="G890" s="712">
        <v>2704003</v>
      </c>
      <c r="H890" s="120" t="str">
        <f>IF(G890="","",VLOOKUP(G890,ARANCEL!$B$5:$D$121,2,FALSE))</f>
        <v xml:space="preserve">CORONA PERIFERICA CON PERNO MUÑON COLADO </v>
      </c>
      <c r="I890" s="121" t="s">
        <v>318</v>
      </c>
      <c r="J890" s="119">
        <v>1</v>
      </c>
      <c r="K890" s="122">
        <f>IF(G890="","",VLOOKUP(G890,ARANCEL!$B$5:$D$121,3,FALSE)*J890)</f>
        <v>32612</v>
      </c>
      <c r="L890" s="1229" t="s">
        <v>4612</v>
      </c>
      <c r="M890" s="1229">
        <v>4500230036</v>
      </c>
      <c r="N890" s="1229">
        <v>9215</v>
      </c>
    </row>
    <row r="891" spans="1:14" s="844" customFormat="1" x14ac:dyDescent="0.25">
      <c r="A891" s="712" t="s">
        <v>305</v>
      </c>
      <c r="B891" s="719">
        <v>41844</v>
      </c>
      <c r="C891" s="714" t="s">
        <v>6057</v>
      </c>
      <c r="D891" s="712" t="s">
        <v>2404</v>
      </c>
      <c r="E891" s="715">
        <v>10232879</v>
      </c>
      <c r="F891" s="712">
        <v>27340902</v>
      </c>
      <c r="G891" s="712">
        <v>2707001</v>
      </c>
      <c r="H891" s="120" t="str">
        <f>IF(G891="","",VLOOKUP(G891,ARANCEL!$B$5:$D$121,2,FALSE))</f>
        <v xml:space="preserve">PLANO DE RELAJACION </v>
      </c>
      <c r="I891" s="121" t="s">
        <v>306</v>
      </c>
      <c r="J891" s="119">
        <v>1</v>
      </c>
      <c r="K891" s="122">
        <f>IF(G891="","",VLOOKUP(G891,ARANCEL!$B$5:$D$121,3,FALSE)*J891)</f>
        <v>9221</v>
      </c>
      <c r="L891" s="1235" t="str">
        <f>IF(E891="","","IMPAGO")</f>
        <v>IMPAGO</v>
      </c>
      <c r="M891" s="1235" t="str">
        <f>IF(L891="IMPAGO","SIN O.C.","")</f>
        <v>SIN O.C.</v>
      </c>
      <c r="N891" s="1235" t="str">
        <f>IF(L891="IMPAGO","SIN FACT.","")</f>
        <v>SIN FACT.</v>
      </c>
    </row>
    <row r="892" spans="1:14" s="844" customFormat="1" x14ac:dyDescent="0.25">
      <c r="A892" s="606" t="s">
        <v>305</v>
      </c>
      <c r="B892" s="615">
        <v>41852</v>
      </c>
      <c r="C892" s="607" t="s">
        <v>6230</v>
      </c>
      <c r="D892" s="606" t="s">
        <v>101</v>
      </c>
      <c r="E892" s="608">
        <v>10234646</v>
      </c>
      <c r="F892" s="712">
        <v>24827879</v>
      </c>
      <c r="G892" s="606">
        <v>2705003</v>
      </c>
      <c r="H892" s="120" t="str">
        <f>IF(G892="","",VLOOKUP(G892,ARANCEL!$B$5:$D$121,2,FALSE))</f>
        <v>INCRUSTACION ESTETICA (ART-GLASS O CERAMICA)</v>
      </c>
      <c r="I892" s="121" t="s">
        <v>312</v>
      </c>
      <c r="J892" s="119">
        <v>1</v>
      </c>
      <c r="K892" s="122">
        <f>IF(G892="","",VLOOKUP(G892,ARANCEL!$B$5:$D$121,3,FALSE)*J892)</f>
        <v>15676</v>
      </c>
      <c r="L892" s="1235" t="str">
        <f>IF(E892="","","IMPAGO")</f>
        <v>IMPAGO</v>
      </c>
      <c r="M892" s="1235" t="str">
        <f>IF(L892="IMPAGO","SIN O.C.","")</f>
        <v>SIN O.C.</v>
      </c>
      <c r="N892" s="1235" t="str">
        <f>IF(L892="IMPAGO","SIN FACT.","")</f>
        <v>SIN FACT.</v>
      </c>
    </row>
    <row r="893" spans="1:14" s="827" customFormat="1" x14ac:dyDescent="0.25">
      <c r="A893" s="816" t="s">
        <v>305</v>
      </c>
      <c r="B893" s="817">
        <v>41954</v>
      </c>
      <c r="C893" s="818" t="s">
        <v>6230</v>
      </c>
      <c r="D893" s="816" t="s">
        <v>7361</v>
      </c>
      <c r="E893" s="819">
        <v>10277999</v>
      </c>
      <c r="F893" s="816">
        <v>28029244</v>
      </c>
      <c r="G893" s="816">
        <v>2705003</v>
      </c>
      <c r="H893" s="120" t="str">
        <f>IF(G893="","",VLOOKUP(G893,ARANCEL!$B$5:$D$121,2,FALSE))</f>
        <v>INCRUSTACION ESTETICA (ART-GLASS O CERAMICA)</v>
      </c>
      <c r="I893" s="121" t="s">
        <v>308</v>
      </c>
      <c r="J893" s="119">
        <v>1</v>
      </c>
      <c r="K893" s="122">
        <f>IF(G893="","",VLOOKUP(G893,ARANCEL!$B$5:$D$121,3,FALSE)*J893)</f>
        <v>15676</v>
      </c>
      <c r="L893" s="1229" t="s">
        <v>8256</v>
      </c>
      <c r="M893" s="1229">
        <v>4500265204</v>
      </c>
      <c r="N893" s="1229" t="s">
        <v>8946</v>
      </c>
    </row>
    <row r="894" spans="1:14" s="811" customFormat="1" x14ac:dyDescent="0.25">
      <c r="A894" s="712" t="s">
        <v>305</v>
      </c>
      <c r="B894" s="719">
        <v>41788</v>
      </c>
      <c r="C894" s="714" t="s">
        <v>4850</v>
      </c>
      <c r="D894" s="712" t="s">
        <v>86</v>
      </c>
      <c r="E894" s="715">
        <v>10203602</v>
      </c>
      <c r="F894" s="712">
        <v>26649103</v>
      </c>
      <c r="G894" s="712">
        <v>2704005</v>
      </c>
      <c r="H894" s="120" t="str">
        <f>IF(G894="","",VLOOKUP(G894,ARANCEL!$B$5:$D$121,2,FALSE))</f>
        <v>PROVISORIO</v>
      </c>
      <c r="I894" s="121" t="s">
        <v>324</v>
      </c>
      <c r="J894" s="119">
        <v>1</v>
      </c>
      <c r="K894" s="122">
        <f>IF(G894="","",VLOOKUP(G894,ARANCEL!$B$5:$D$121,3,FALSE)*J894)</f>
        <v>3250</v>
      </c>
      <c r="L894" s="1229" t="s">
        <v>5292</v>
      </c>
      <c r="M894" s="1229">
        <v>4500235441</v>
      </c>
      <c r="N894" s="1229">
        <v>9419</v>
      </c>
    </row>
    <row r="895" spans="1:14" s="867" customFormat="1" x14ac:dyDescent="0.25">
      <c r="A895" s="728" t="s">
        <v>305</v>
      </c>
      <c r="B895" s="719">
        <v>41788</v>
      </c>
      <c r="C895" s="714" t="s">
        <v>4850</v>
      </c>
      <c r="D895" s="712" t="s">
        <v>86</v>
      </c>
      <c r="E895" s="715">
        <v>10203602</v>
      </c>
      <c r="F895" s="712">
        <v>26649103</v>
      </c>
      <c r="G895" s="816">
        <v>2704002</v>
      </c>
      <c r="H895" s="120" t="str">
        <f>IF(G895="","",VLOOKUP(G895,ARANCEL!$B$5:$D$121,2,FALSE))</f>
        <v xml:space="preserve">CORONA PERIFERICA </v>
      </c>
      <c r="I895" s="121" t="s">
        <v>324</v>
      </c>
      <c r="J895" s="119">
        <v>1</v>
      </c>
      <c r="K895" s="122">
        <f>IF(G895="","",VLOOKUP(G895,ARANCEL!$B$5:$D$121,3,FALSE)*J895)</f>
        <v>25865</v>
      </c>
      <c r="L895" s="1229" t="s">
        <v>5292</v>
      </c>
      <c r="M895" s="1229">
        <v>4500235441</v>
      </c>
      <c r="N895" s="1229">
        <v>9419</v>
      </c>
    </row>
    <row r="896" spans="1:14" s="867" customFormat="1" x14ac:dyDescent="0.25">
      <c r="A896" s="728" t="s">
        <v>313</v>
      </c>
      <c r="B896" s="719">
        <v>41953</v>
      </c>
      <c r="C896" s="714" t="s">
        <v>4850</v>
      </c>
      <c r="D896" s="712" t="s">
        <v>86</v>
      </c>
      <c r="E896" s="715">
        <v>10278670</v>
      </c>
      <c r="F896" s="712">
        <v>26649103</v>
      </c>
      <c r="G896" s="816">
        <v>2704005</v>
      </c>
      <c r="H896" s="120" t="str">
        <f>IF(G896="","",VLOOKUP(G896,ARANCEL!$B$5:$D$121,2,FALSE))</f>
        <v>PROVISORIO</v>
      </c>
      <c r="I896" s="121"/>
      <c r="J896" s="119">
        <v>1</v>
      </c>
      <c r="K896" s="122">
        <f>IF(G896="","",VLOOKUP(G896,ARANCEL!$B$5:$D$121,3,FALSE)*J896)</f>
        <v>3250</v>
      </c>
      <c r="L896" s="1229" t="s">
        <v>8256</v>
      </c>
      <c r="M896" s="1229">
        <v>4500265204</v>
      </c>
      <c r="N896" s="1229" t="s">
        <v>8946</v>
      </c>
    </row>
    <row r="897" spans="1:14" s="867" customFormat="1" x14ac:dyDescent="0.25">
      <c r="A897" s="816" t="s">
        <v>305</v>
      </c>
      <c r="B897" s="817">
        <v>41953</v>
      </c>
      <c r="C897" s="818" t="s">
        <v>4850</v>
      </c>
      <c r="D897" s="816" t="s">
        <v>86</v>
      </c>
      <c r="E897" s="819">
        <v>10278670</v>
      </c>
      <c r="F897" s="816">
        <v>26649103</v>
      </c>
      <c r="G897" s="816">
        <v>2704002</v>
      </c>
      <c r="H897" s="120" t="str">
        <f>IF(G897="","",VLOOKUP(G897,ARANCEL!$B$5:$D$121,2,FALSE))</f>
        <v xml:space="preserve">CORONA PERIFERICA </v>
      </c>
      <c r="I897" s="121" t="s">
        <v>317</v>
      </c>
      <c r="J897" s="119">
        <v>1</v>
      </c>
      <c r="K897" s="122">
        <f>IF(G897="","",VLOOKUP(G897,ARANCEL!$B$5:$D$121,3,FALSE)*J897)</f>
        <v>25865</v>
      </c>
      <c r="L897" s="1229" t="s">
        <v>8256</v>
      </c>
      <c r="M897" s="1229">
        <v>4500265204</v>
      </c>
      <c r="N897" s="1229" t="s">
        <v>8946</v>
      </c>
    </row>
    <row r="898" spans="1:14" s="867" customFormat="1" x14ac:dyDescent="0.25">
      <c r="A898" s="816" t="s">
        <v>305</v>
      </c>
      <c r="B898" s="817">
        <v>41719</v>
      </c>
      <c r="C898" s="818" t="s">
        <v>3464</v>
      </c>
      <c r="D898" s="816" t="s">
        <v>1174</v>
      </c>
      <c r="E898" s="819">
        <v>10182450</v>
      </c>
      <c r="F898" s="816">
        <v>24632816</v>
      </c>
      <c r="G898" s="816">
        <v>2704005</v>
      </c>
      <c r="H898" s="120" t="str">
        <f>IF(G898="","",VLOOKUP(G898,ARANCEL!$B$5:$D$121,2,FALSE))</f>
        <v>PROVISORIO</v>
      </c>
      <c r="I898" s="121" t="s">
        <v>308</v>
      </c>
      <c r="J898" s="119">
        <v>1</v>
      </c>
      <c r="K898" s="122">
        <f>IF(G898="","",VLOOKUP(G898,ARANCEL!$B$5:$D$121,3,FALSE)*J898)</f>
        <v>3250</v>
      </c>
      <c r="L898" s="1229" t="s">
        <v>3058</v>
      </c>
      <c r="M898" s="1229">
        <v>4500225650</v>
      </c>
      <c r="N898" s="1229">
        <v>8936</v>
      </c>
    </row>
    <row r="899" spans="1:14" s="867" customFormat="1" x14ac:dyDescent="0.25">
      <c r="A899" s="816" t="s">
        <v>305</v>
      </c>
      <c r="B899" s="817">
        <v>41719</v>
      </c>
      <c r="C899" s="818" t="s">
        <v>3464</v>
      </c>
      <c r="D899" s="816" t="s">
        <v>1174</v>
      </c>
      <c r="E899" s="819">
        <v>10182450</v>
      </c>
      <c r="F899" s="816">
        <v>24632816</v>
      </c>
      <c r="G899" s="816">
        <v>2704003</v>
      </c>
      <c r="H899" s="120" t="str">
        <f>IF(G899="","",VLOOKUP(G899,ARANCEL!$B$5:$D$121,2,FALSE))</f>
        <v xml:space="preserve">CORONA PERIFERICA CON PERNO MUÑON COLADO </v>
      </c>
      <c r="I899" s="121" t="s">
        <v>308</v>
      </c>
      <c r="J899" s="119">
        <v>1</v>
      </c>
      <c r="K899" s="122">
        <f>IF(G899="","",VLOOKUP(G899,ARANCEL!$B$5:$D$121,3,FALSE)*J899)</f>
        <v>32612</v>
      </c>
      <c r="L899" s="1229" t="s">
        <v>3058</v>
      </c>
      <c r="M899" s="1229">
        <v>4500225649</v>
      </c>
      <c r="N899" s="1229">
        <v>8934</v>
      </c>
    </row>
    <row r="900" spans="1:14" s="867" customFormat="1" x14ac:dyDescent="0.25">
      <c r="A900" s="816" t="s">
        <v>305</v>
      </c>
      <c r="B900" s="817">
        <v>41858</v>
      </c>
      <c r="C900" s="818" t="s">
        <v>6107</v>
      </c>
      <c r="D900" s="816" t="s">
        <v>86</v>
      </c>
      <c r="E900" s="819">
        <v>10233637</v>
      </c>
      <c r="F900" s="816">
        <v>27592372</v>
      </c>
      <c r="G900" s="816">
        <v>2704005</v>
      </c>
      <c r="H900" s="120" t="str">
        <f>IF(G900="","",VLOOKUP(G900,ARANCEL!$B$5:$D$121,2,FALSE))</f>
        <v>PROVISORIO</v>
      </c>
      <c r="I900" s="121" t="s">
        <v>337</v>
      </c>
      <c r="J900" s="119">
        <v>1</v>
      </c>
      <c r="K900" s="122">
        <f>IF(G900="","",VLOOKUP(G900,ARANCEL!$B$5:$D$121,3,FALSE)*J900)</f>
        <v>3250</v>
      </c>
      <c r="L900" s="1229" t="s">
        <v>6905</v>
      </c>
      <c r="M900" s="1229">
        <v>4500249737</v>
      </c>
      <c r="N900" s="1229" t="s">
        <v>7142</v>
      </c>
    </row>
    <row r="901" spans="1:14" s="867" customFormat="1" x14ac:dyDescent="0.25">
      <c r="A901" s="816" t="s">
        <v>305</v>
      </c>
      <c r="B901" s="817">
        <v>41858</v>
      </c>
      <c r="C901" s="818" t="s">
        <v>6107</v>
      </c>
      <c r="D901" s="816" t="s">
        <v>86</v>
      </c>
      <c r="E901" s="819">
        <v>10233637</v>
      </c>
      <c r="F901" s="816">
        <v>27592372</v>
      </c>
      <c r="G901" s="816">
        <v>2704003</v>
      </c>
      <c r="H901" s="120" t="str">
        <f>IF(G901="","",VLOOKUP(G901,ARANCEL!$B$5:$D$121,2,FALSE))</f>
        <v xml:space="preserve">CORONA PERIFERICA CON PERNO MUÑON COLADO </v>
      </c>
      <c r="I901" s="121" t="s">
        <v>337</v>
      </c>
      <c r="J901" s="119">
        <v>1</v>
      </c>
      <c r="K901" s="122">
        <f>IF(G901="","",VLOOKUP(G901,ARANCEL!$B$5:$D$121,3,FALSE)*J901)</f>
        <v>32612</v>
      </c>
      <c r="L901" s="1229" t="s">
        <v>6905</v>
      </c>
      <c r="M901" s="1229">
        <v>4500249737</v>
      </c>
      <c r="N901" s="1229" t="s">
        <v>7142</v>
      </c>
    </row>
    <row r="902" spans="1:14" s="867" customFormat="1" x14ac:dyDescent="0.25">
      <c r="A902" s="816" t="s">
        <v>305</v>
      </c>
      <c r="B902" s="817">
        <v>41719</v>
      </c>
      <c r="C902" s="818" t="s">
        <v>3514</v>
      </c>
      <c r="D902" s="816" t="s">
        <v>2404</v>
      </c>
      <c r="E902" s="819">
        <v>10183174</v>
      </c>
      <c r="F902" s="816">
        <v>25515190</v>
      </c>
      <c r="G902" s="816">
        <v>2704005</v>
      </c>
      <c r="H902" s="120" t="str">
        <f>IF(G902="","",VLOOKUP(G902,ARANCEL!$B$5:$D$121,2,FALSE))</f>
        <v>PROVISORIO</v>
      </c>
      <c r="I902" s="121" t="s">
        <v>322</v>
      </c>
      <c r="J902" s="119">
        <v>1</v>
      </c>
      <c r="K902" s="122">
        <f>IF(G902="","",VLOOKUP(G902,ARANCEL!$B$5:$D$121,3,FALSE)*J902)</f>
        <v>3250</v>
      </c>
      <c r="L902" s="1229" t="s">
        <v>3058</v>
      </c>
      <c r="M902" s="1229">
        <v>4500225650</v>
      </c>
      <c r="N902" s="1229">
        <v>8936</v>
      </c>
    </row>
    <row r="903" spans="1:14" s="867" customFormat="1" x14ac:dyDescent="0.25">
      <c r="A903" s="816" t="s">
        <v>305</v>
      </c>
      <c r="B903" s="817">
        <v>41758</v>
      </c>
      <c r="C903" s="818" t="s">
        <v>3514</v>
      </c>
      <c r="D903" s="816" t="s">
        <v>2404</v>
      </c>
      <c r="E903" s="819">
        <v>10183174</v>
      </c>
      <c r="F903" s="816">
        <v>25515190</v>
      </c>
      <c r="G903" s="816">
        <v>2704003</v>
      </c>
      <c r="H903" s="120" t="str">
        <f>IF(G903="","",VLOOKUP(G903,ARANCEL!$B$5:$D$121,2,FALSE))</f>
        <v xml:space="preserve">CORONA PERIFERICA CON PERNO MUÑON COLADO </v>
      </c>
      <c r="I903" s="121" t="s">
        <v>322</v>
      </c>
      <c r="J903" s="119">
        <v>1</v>
      </c>
      <c r="K903" s="122">
        <f>IF(G903="","",VLOOKUP(G903,ARANCEL!$B$5:$D$121,3,FALSE)*J903)</f>
        <v>32612</v>
      </c>
      <c r="L903" s="1229" t="s">
        <v>4612</v>
      </c>
      <c r="M903" s="1229">
        <v>4500230034</v>
      </c>
      <c r="N903" s="1229">
        <v>9213</v>
      </c>
    </row>
    <row r="904" spans="1:14" s="867" customFormat="1" x14ac:dyDescent="0.25">
      <c r="A904" s="816" t="s">
        <v>305</v>
      </c>
      <c r="B904" s="817">
        <v>42018</v>
      </c>
      <c r="C904" s="818" t="s">
        <v>9527</v>
      </c>
      <c r="D904" s="816" t="s">
        <v>2404</v>
      </c>
      <c r="E904" s="819">
        <v>10308743</v>
      </c>
      <c r="F904" s="816">
        <v>30194039</v>
      </c>
      <c r="G904" s="816">
        <v>2704005</v>
      </c>
      <c r="H904" s="120" t="str">
        <f>IF(G904="","",VLOOKUP(G904,ARANCEL!$B$5:$D$121,2,FALSE))</f>
        <v>PROVISORIO</v>
      </c>
      <c r="I904" s="121" t="s">
        <v>322</v>
      </c>
      <c r="J904" s="119">
        <v>1</v>
      </c>
      <c r="K904" s="122">
        <f>IF(G904="","",VLOOKUP(G904,ARANCEL!$B$5:$D$121,3,FALSE)*J904)</f>
        <v>3250</v>
      </c>
      <c r="L904" s="1235" t="str">
        <f>IF(E904="","","IMPAGO")</f>
        <v>IMPAGO</v>
      </c>
      <c r="M904" s="1235" t="str">
        <f>IF(L904="IMPAGO","SIN O.C.","")</f>
        <v>SIN O.C.</v>
      </c>
      <c r="N904" s="1235" t="str">
        <f>IF(L904="IMPAGO","SIN FACT.","")</f>
        <v>SIN FACT.</v>
      </c>
    </row>
    <row r="905" spans="1:14" s="866" customFormat="1" x14ac:dyDescent="0.25">
      <c r="A905" s="606" t="s">
        <v>606</v>
      </c>
      <c r="B905" s="615">
        <v>42018</v>
      </c>
      <c r="C905" s="607" t="s">
        <v>9527</v>
      </c>
      <c r="D905" s="606" t="s">
        <v>2404</v>
      </c>
      <c r="E905" s="608">
        <v>10308743</v>
      </c>
      <c r="F905" s="606">
        <v>30194039</v>
      </c>
      <c r="G905" s="606">
        <v>2704003</v>
      </c>
      <c r="H905" s="120" t="str">
        <f>IF(G905="","",VLOOKUP(G905,ARANCEL!$B$5:$D$121,2,FALSE))</f>
        <v xml:space="preserve">CORONA PERIFERICA CON PERNO MUÑON COLADO </v>
      </c>
      <c r="I905" s="121" t="s">
        <v>322</v>
      </c>
      <c r="J905" s="119">
        <v>1</v>
      </c>
      <c r="K905" s="122">
        <f>IF(G905="","",VLOOKUP(G905,ARANCEL!$B$5:$D$121,3,FALSE)*J905)</f>
        <v>32612</v>
      </c>
      <c r="L905" s="1235" t="str">
        <f>IF(E905="","","IMPAGO")</f>
        <v>IMPAGO</v>
      </c>
      <c r="M905" s="1235" t="str">
        <f>IF(L905="IMPAGO","SIN O.C.","")</f>
        <v>SIN O.C.</v>
      </c>
      <c r="N905" s="1235" t="str">
        <f>IF(L905="IMPAGO","SIN FACT.","")</f>
        <v>SIN FACT.</v>
      </c>
    </row>
    <row r="906" spans="1:14" s="811" customFormat="1" x14ac:dyDescent="0.25">
      <c r="A906" s="712" t="s">
        <v>305</v>
      </c>
      <c r="B906" s="719">
        <v>41680</v>
      </c>
      <c r="C906" s="714" t="s">
        <v>2763</v>
      </c>
      <c r="D906" s="712" t="s">
        <v>102</v>
      </c>
      <c r="E906" s="715">
        <v>10172871</v>
      </c>
      <c r="F906" s="712">
        <v>24444038</v>
      </c>
      <c r="G906" s="712">
        <v>2704005</v>
      </c>
      <c r="H906" s="120" t="str">
        <f>IF(G906="","",VLOOKUP(G906,ARANCEL!$B$5:$D$121,2,FALSE))</f>
        <v>PROVISORIO</v>
      </c>
      <c r="I906" s="121" t="s">
        <v>335</v>
      </c>
      <c r="J906" s="119">
        <v>1</v>
      </c>
      <c r="K906" s="122">
        <f>IF(G906="","",VLOOKUP(G906,ARANCEL!$B$5:$D$121,3,FALSE)*J906)</f>
        <v>3250</v>
      </c>
      <c r="L906" s="1229" t="s">
        <v>3438</v>
      </c>
      <c r="M906" s="1229">
        <v>4500220773</v>
      </c>
      <c r="N906" s="1229">
        <v>8617</v>
      </c>
    </row>
    <row r="907" spans="1:14" s="867" customFormat="1" x14ac:dyDescent="0.25">
      <c r="A907" s="816" t="s">
        <v>305</v>
      </c>
      <c r="B907" s="817">
        <v>41680</v>
      </c>
      <c r="C907" s="818" t="s">
        <v>2763</v>
      </c>
      <c r="D907" s="816" t="s">
        <v>102</v>
      </c>
      <c r="E907" s="819">
        <v>10172871</v>
      </c>
      <c r="F907" s="712">
        <v>24444038</v>
      </c>
      <c r="G907" s="816">
        <v>2704003</v>
      </c>
      <c r="H907" s="120" t="str">
        <f>IF(G907="","",VLOOKUP(G907,ARANCEL!$B$5:$D$121,2,FALSE))</f>
        <v xml:space="preserve">CORONA PERIFERICA CON PERNO MUÑON COLADO </v>
      </c>
      <c r="I907" s="121" t="s">
        <v>319</v>
      </c>
      <c r="J907" s="119">
        <v>1</v>
      </c>
      <c r="K907" s="122">
        <f>IF(G907="","",VLOOKUP(G907,ARANCEL!$B$5:$D$121,3,FALSE)*J907)</f>
        <v>32612</v>
      </c>
      <c r="L907" s="1229" t="s">
        <v>3438</v>
      </c>
      <c r="M907" s="1229">
        <v>4500220773</v>
      </c>
      <c r="N907" s="1229">
        <v>8617</v>
      </c>
    </row>
    <row r="908" spans="1:14" s="867" customFormat="1" x14ac:dyDescent="0.25">
      <c r="A908" s="816" t="s">
        <v>305</v>
      </c>
      <c r="B908" s="817">
        <v>41668</v>
      </c>
      <c r="C908" s="818" t="s">
        <v>2537</v>
      </c>
      <c r="D908" s="816" t="s">
        <v>99</v>
      </c>
      <c r="E908" s="819">
        <v>10170751</v>
      </c>
      <c r="F908" s="816">
        <v>24755960</v>
      </c>
      <c r="G908" s="816">
        <v>2704005</v>
      </c>
      <c r="H908" s="120" t="str">
        <f>IF(G908="","",VLOOKUP(G908,ARANCEL!$B$5:$D$121,2,FALSE))</f>
        <v>PROVISORIO</v>
      </c>
      <c r="I908" s="121" t="s">
        <v>1495</v>
      </c>
      <c r="J908" s="119">
        <v>2</v>
      </c>
      <c r="K908" s="122">
        <f>IF(G908="","",VLOOKUP(G908,ARANCEL!$B$5:$D$121,3,FALSE)*J908)</f>
        <v>6500</v>
      </c>
      <c r="L908" s="1229" t="s">
        <v>2842</v>
      </c>
      <c r="M908" s="1229">
        <v>4500216211</v>
      </c>
      <c r="N908" s="1229">
        <v>8393</v>
      </c>
    </row>
    <row r="909" spans="1:14" s="867" customFormat="1" x14ac:dyDescent="0.25">
      <c r="A909" s="816" t="s">
        <v>305</v>
      </c>
      <c r="B909" s="817">
        <v>41668</v>
      </c>
      <c r="C909" s="818" t="s">
        <v>2537</v>
      </c>
      <c r="D909" s="816" t="s">
        <v>99</v>
      </c>
      <c r="E909" s="819">
        <v>10170751</v>
      </c>
      <c r="F909" s="816">
        <v>24755960</v>
      </c>
      <c r="G909" s="816">
        <v>2704003</v>
      </c>
      <c r="H909" s="120" t="str">
        <f>IF(G909="","",VLOOKUP(G909,ARANCEL!$B$5:$D$121,2,FALSE))</f>
        <v xml:space="preserve">CORONA PERIFERICA CON PERNO MUÑON COLADO </v>
      </c>
      <c r="I909" s="121" t="s">
        <v>1495</v>
      </c>
      <c r="J909" s="119">
        <v>2</v>
      </c>
      <c r="K909" s="122">
        <f>IF(G909="","",VLOOKUP(G909,ARANCEL!$B$5:$D$121,3,FALSE)*J909)</f>
        <v>65224</v>
      </c>
      <c r="L909" s="1229" t="s">
        <v>2842</v>
      </c>
      <c r="M909" s="1229">
        <v>4500216211</v>
      </c>
      <c r="N909" s="1229">
        <v>8393</v>
      </c>
    </row>
    <row r="910" spans="1:14" s="867" customFormat="1" x14ac:dyDescent="0.25">
      <c r="A910" s="712" t="s">
        <v>305</v>
      </c>
      <c r="B910" s="719">
        <v>41992</v>
      </c>
      <c r="C910" s="714" t="s">
        <v>9033</v>
      </c>
      <c r="D910" s="712" t="s">
        <v>1446</v>
      </c>
      <c r="E910" s="715">
        <v>10297358</v>
      </c>
      <c r="F910" s="712">
        <v>29674728</v>
      </c>
      <c r="G910" s="712">
        <v>2707001</v>
      </c>
      <c r="H910" s="120" t="str">
        <f>IF(G910="","",VLOOKUP(G910,ARANCEL!$B$5:$D$121,2,FALSE))</f>
        <v xml:space="preserve">PLANO DE RELAJACION </v>
      </c>
      <c r="I910" s="121" t="s">
        <v>306</v>
      </c>
      <c r="J910" s="119">
        <v>1</v>
      </c>
      <c r="K910" s="122">
        <f>IF(G910="","",VLOOKUP(G910,ARANCEL!$B$5:$D$121,3,FALSE)*J910)</f>
        <v>9221</v>
      </c>
      <c r="L910" s="1235" t="str">
        <f>IF(E910="","","IMPAGO")</f>
        <v>IMPAGO</v>
      </c>
      <c r="M910" s="1235" t="str">
        <f>IF(L910="IMPAGO","SIN O.C.","")</f>
        <v>SIN O.C.</v>
      </c>
      <c r="N910" s="1235" t="str">
        <f>IF(L910="IMPAGO","SIN FACT.","")</f>
        <v>SIN FACT.</v>
      </c>
    </row>
    <row r="911" spans="1:14" s="870" customFormat="1" x14ac:dyDescent="0.25">
      <c r="A911" s="816" t="s">
        <v>305</v>
      </c>
      <c r="B911" s="817">
        <v>41628</v>
      </c>
      <c r="C911" s="818" t="s">
        <v>2439</v>
      </c>
      <c r="D911" s="816" t="s">
        <v>98</v>
      </c>
      <c r="E911" s="819">
        <v>10164859</v>
      </c>
      <c r="F911" s="816">
        <v>21463339</v>
      </c>
      <c r="G911" s="816">
        <v>2704003</v>
      </c>
      <c r="H911" s="120" t="str">
        <f>IF(G911="","",VLOOKUP(G911,ARANCEL!$B$5:$D$121,2,FALSE))</f>
        <v xml:space="preserve">CORONA PERIFERICA CON PERNO MUÑON COLADO </v>
      </c>
      <c r="I911" s="121" t="s">
        <v>309</v>
      </c>
      <c r="J911" s="119">
        <v>1</v>
      </c>
      <c r="K911" s="122">
        <f>IF(G911="","",VLOOKUP(G911,ARANCEL!$B$5:$D$121,3,FALSE)*J911)</f>
        <v>32612</v>
      </c>
      <c r="L911" s="1235" t="str">
        <f>IF(E911="","","IMPAGO")</f>
        <v>IMPAGO</v>
      </c>
      <c r="M911" s="1235" t="str">
        <f>IF(L911="IMPAGO","SIN O.C.","")</f>
        <v>SIN O.C.</v>
      </c>
      <c r="N911" s="1235" t="str">
        <f>IF(L911="IMPAGO","SIN FACT.","")</f>
        <v>SIN FACT.</v>
      </c>
    </row>
    <row r="912" spans="1:14" s="870" customFormat="1" x14ac:dyDescent="0.25">
      <c r="A912" s="816" t="s">
        <v>305</v>
      </c>
      <c r="B912" s="817">
        <v>41773</v>
      </c>
      <c r="C912" s="818" t="s">
        <v>2439</v>
      </c>
      <c r="D912" s="816" t="s">
        <v>98</v>
      </c>
      <c r="E912" s="819">
        <v>10195868</v>
      </c>
      <c r="F912" s="816">
        <v>26171633</v>
      </c>
      <c r="G912" s="816">
        <v>2704005</v>
      </c>
      <c r="H912" s="120" t="str">
        <f>IF(G912="","",VLOOKUP(G912,ARANCEL!$B$5:$D$121,2,FALSE))</f>
        <v>PROVISORIO</v>
      </c>
      <c r="I912" s="121" t="s">
        <v>681</v>
      </c>
      <c r="J912" s="119">
        <v>4</v>
      </c>
      <c r="K912" s="122">
        <f>IF(G912="","",VLOOKUP(G912,ARANCEL!$B$5:$D$121,3,FALSE)*J912)</f>
        <v>13000</v>
      </c>
      <c r="L912" s="1229" t="s">
        <v>5292</v>
      </c>
      <c r="M912" s="1229">
        <v>4500235464</v>
      </c>
      <c r="N912" s="1229">
        <v>9396</v>
      </c>
    </row>
    <row r="913" spans="1:14" s="870" customFormat="1" x14ac:dyDescent="0.25">
      <c r="A913" s="816" t="s">
        <v>305</v>
      </c>
      <c r="B913" s="817">
        <v>41773</v>
      </c>
      <c r="C913" s="818" t="s">
        <v>2439</v>
      </c>
      <c r="D913" s="816" t="s">
        <v>98</v>
      </c>
      <c r="E913" s="819">
        <v>10195868</v>
      </c>
      <c r="F913" s="816">
        <v>26171633</v>
      </c>
      <c r="G913" s="816">
        <v>2704003</v>
      </c>
      <c r="H913" s="120" t="str">
        <f>IF(G913="","",VLOOKUP(G913,ARANCEL!$B$5:$D$121,2,FALSE))</f>
        <v xml:space="preserve">CORONA PERIFERICA CON PERNO MUÑON COLADO </v>
      </c>
      <c r="I913" s="121" t="s">
        <v>323</v>
      </c>
      <c r="J913" s="119">
        <v>1</v>
      </c>
      <c r="K913" s="122">
        <f>IF(G913="","",VLOOKUP(G913,ARANCEL!$B$5:$D$121,3,FALSE)*J913)</f>
        <v>32612</v>
      </c>
      <c r="L913" s="1229" t="s">
        <v>5292</v>
      </c>
      <c r="M913" s="1229">
        <v>4500235464</v>
      </c>
      <c r="N913" s="1229">
        <v>9396</v>
      </c>
    </row>
    <row r="914" spans="1:14" s="870" customFormat="1" x14ac:dyDescent="0.25">
      <c r="A914" s="816" t="s">
        <v>305</v>
      </c>
      <c r="B914" s="817">
        <v>41773</v>
      </c>
      <c r="C914" s="118" t="s">
        <v>2439</v>
      </c>
      <c r="D914" s="119" t="s">
        <v>98</v>
      </c>
      <c r="E914" s="162">
        <v>10195868</v>
      </c>
      <c r="F914" s="119">
        <v>26171633</v>
      </c>
      <c r="G914" s="816">
        <v>2704002</v>
      </c>
      <c r="H914" s="120" t="str">
        <f>IF(G914="","",VLOOKUP(G914,ARANCEL!$B$5:$D$121,2,FALSE))</f>
        <v xml:space="preserve">CORONA PERIFERICA </v>
      </c>
      <c r="I914" s="121" t="s">
        <v>734</v>
      </c>
      <c r="J914" s="119">
        <v>3</v>
      </c>
      <c r="K914" s="122">
        <f>IF(G914="","",VLOOKUP(G914,ARANCEL!$B$5:$D$121,3,FALSE)*J914)</f>
        <v>77595</v>
      </c>
      <c r="L914" s="1229" t="s">
        <v>5292</v>
      </c>
      <c r="M914" s="1229">
        <v>4500235464</v>
      </c>
      <c r="N914" s="1229">
        <v>9396</v>
      </c>
    </row>
    <row r="915" spans="1:14" s="870" customFormat="1" x14ac:dyDescent="0.25">
      <c r="A915" s="816" t="s">
        <v>305</v>
      </c>
      <c r="B915" s="817">
        <v>41793</v>
      </c>
      <c r="C915" s="118" t="s">
        <v>2439</v>
      </c>
      <c r="D915" s="119" t="s">
        <v>2404</v>
      </c>
      <c r="E915" s="162">
        <v>10204201</v>
      </c>
      <c r="F915" s="119">
        <v>26637499</v>
      </c>
      <c r="G915" s="816">
        <v>2704005</v>
      </c>
      <c r="H915" s="120" t="str">
        <f>IF(G915="","",VLOOKUP(G915,ARANCEL!$B$5:$D$121,2,FALSE))</f>
        <v>PROVISORIO</v>
      </c>
      <c r="I915" s="121" t="s">
        <v>318</v>
      </c>
      <c r="J915" s="119">
        <v>1</v>
      </c>
      <c r="K915" s="122">
        <f>IF(G915="","",VLOOKUP(G915,ARANCEL!$B$5:$D$121,3,FALSE)*J915)</f>
        <v>3250</v>
      </c>
      <c r="L915" s="1229" t="s">
        <v>8279</v>
      </c>
      <c r="M915" s="1229">
        <v>4500257463</v>
      </c>
      <c r="N915" s="1229" t="s">
        <v>8277</v>
      </c>
    </row>
    <row r="916" spans="1:14" s="770" customFormat="1" x14ac:dyDescent="0.25">
      <c r="A916" s="712" t="s">
        <v>305</v>
      </c>
      <c r="B916" s="719">
        <v>41793</v>
      </c>
      <c r="C916" s="714" t="s">
        <v>2439</v>
      </c>
      <c r="D916" s="712" t="s">
        <v>2404</v>
      </c>
      <c r="E916" s="715">
        <v>10204201</v>
      </c>
      <c r="F916" s="712">
        <v>26637499</v>
      </c>
      <c r="G916" s="712">
        <v>2704003</v>
      </c>
      <c r="H916" s="120" t="str">
        <f>IF(G916="","",VLOOKUP(G916,ARANCEL!$B$5:$D$121,2,FALSE))</f>
        <v xml:space="preserve">CORONA PERIFERICA CON PERNO MUÑON COLADO </v>
      </c>
      <c r="I916" s="121" t="s">
        <v>318</v>
      </c>
      <c r="J916" s="119">
        <v>1</v>
      </c>
      <c r="K916" s="122">
        <f>IF(G916="","",VLOOKUP(G916,ARANCEL!$B$5:$D$121,3,FALSE)*J916)</f>
        <v>32612</v>
      </c>
      <c r="L916" s="1229" t="s">
        <v>8279</v>
      </c>
      <c r="M916" s="1229">
        <v>4500257463</v>
      </c>
      <c r="N916" s="1229" t="s">
        <v>8277</v>
      </c>
    </row>
    <row r="917" spans="1:14" s="870" customFormat="1" x14ac:dyDescent="0.25">
      <c r="A917" s="816" t="s">
        <v>305</v>
      </c>
      <c r="B917" s="817">
        <v>41802</v>
      </c>
      <c r="C917" s="714" t="s">
        <v>2439</v>
      </c>
      <c r="D917" s="712" t="s">
        <v>2404</v>
      </c>
      <c r="E917" s="715">
        <v>10208941</v>
      </c>
      <c r="F917" s="712">
        <v>26637499</v>
      </c>
      <c r="G917" s="816">
        <v>2705003</v>
      </c>
      <c r="H917" s="120" t="str">
        <f>IF(G917="","",VLOOKUP(G917,ARANCEL!$B$5:$D$121,2,FALSE))</f>
        <v>INCRUSTACION ESTETICA (ART-GLASS O CERAMICA)</v>
      </c>
      <c r="I917" s="121" t="s">
        <v>321</v>
      </c>
      <c r="J917" s="119">
        <v>1</v>
      </c>
      <c r="K917" s="122">
        <f>IF(G917="","",VLOOKUP(G917,ARANCEL!$B$5:$D$121,3,FALSE)*J917)</f>
        <v>15676</v>
      </c>
      <c r="L917" s="1229" t="s">
        <v>5742</v>
      </c>
      <c r="M917" s="1229">
        <v>4500239379</v>
      </c>
      <c r="N917" s="1229" t="s">
        <v>5751</v>
      </c>
    </row>
    <row r="918" spans="1:14" s="865" customFormat="1" x14ac:dyDescent="0.25">
      <c r="A918" s="816" t="s">
        <v>305</v>
      </c>
      <c r="B918" s="817">
        <v>41778</v>
      </c>
      <c r="C918" s="818" t="s">
        <v>4583</v>
      </c>
      <c r="D918" s="816" t="s">
        <v>98</v>
      </c>
      <c r="E918" s="819">
        <v>10198726</v>
      </c>
      <c r="F918" s="816">
        <v>26047360</v>
      </c>
      <c r="G918" s="816">
        <v>2704005</v>
      </c>
      <c r="H918" s="716" t="str">
        <f>IF(G918="","",VLOOKUP(G918,ARANCEL!$B$5:$D$121,2,FALSE))</f>
        <v>PROVISORIO</v>
      </c>
      <c r="I918" s="717" t="s">
        <v>337</v>
      </c>
      <c r="J918" s="712">
        <v>1</v>
      </c>
      <c r="K918" s="718">
        <f>IF(G918="","",VLOOKUP(G918,ARANCEL!$B$5:$D$121,3,FALSE)*J918)</f>
        <v>3250</v>
      </c>
      <c r="L918" s="1243" t="s">
        <v>5292</v>
      </c>
      <c r="M918" s="1243">
        <v>4500235453</v>
      </c>
      <c r="N918" s="1243">
        <v>9395</v>
      </c>
    </row>
    <row r="919" spans="1:14" s="865" customFormat="1" x14ac:dyDescent="0.25">
      <c r="A919" s="816" t="s">
        <v>305</v>
      </c>
      <c r="B919" s="817">
        <v>41778</v>
      </c>
      <c r="C919" s="818" t="s">
        <v>4583</v>
      </c>
      <c r="D919" s="816" t="s">
        <v>98</v>
      </c>
      <c r="E919" s="819">
        <v>10198726</v>
      </c>
      <c r="F919" s="816">
        <v>26047360</v>
      </c>
      <c r="G919" s="816">
        <v>2704003</v>
      </c>
      <c r="H919" s="716" t="str">
        <f>IF(G919="","",VLOOKUP(G919,ARANCEL!$B$5:$D$121,2,FALSE))</f>
        <v xml:space="preserve">CORONA PERIFERICA CON PERNO MUÑON COLADO </v>
      </c>
      <c r="I919" s="717" t="s">
        <v>337</v>
      </c>
      <c r="J919" s="712">
        <v>1</v>
      </c>
      <c r="K919" s="718">
        <f>IF(G919="","",VLOOKUP(G919,ARANCEL!$B$5:$D$121,3,FALSE)*J919)</f>
        <v>32612</v>
      </c>
      <c r="L919" s="1243" t="s">
        <v>5292</v>
      </c>
      <c r="M919" s="1243">
        <v>4500235453</v>
      </c>
      <c r="N919" s="1243">
        <v>9395</v>
      </c>
    </row>
    <row r="920" spans="1:14" s="882" customFormat="1" x14ac:dyDescent="0.25">
      <c r="A920" s="712" t="s">
        <v>305</v>
      </c>
      <c r="B920" s="719">
        <v>41978</v>
      </c>
      <c r="C920" s="118" t="s">
        <v>8817</v>
      </c>
      <c r="D920" s="119" t="s">
        <v>98</v>
      </c>
      <c r="E920" s="162">
        <v>10292175</v>
      </c>
      <c r="F920" s="119">
        <v>28545338</v>
      </c>
      <c r="G920" s="712">
        <v>2704005</v>
      </c>
      <c r="H920" s="120" t="str">
        <f>IF(G920="","",VLOOKUP(G920,ARANCEL!$B$5:$D$121,2,FALSE))</f>
        <v>PROVISORIO</v>
      </c>
      <c r="I920" s="121" t="s">
        <v>312</v>
      </c>
      <c r="J920" s="119">
        <v>1</v>
      </c>
      <c r="K920" s="122">
        <f>IF(G920="","",VLOOKUP(G920,ARANCEL!$B$5:$D$121,3,FALSE)*J920)</f>
        <v>3250</v>
      </c>
      <c r="L920" s="1235" t="str">
        <f>IF(E920="","","IMPAGO")</f>
        <v>IMPAGO</v>
      </c>
      <c r="M920" s="1235" t="str">
        <f>IF(L920="IMPAGO","SIN O.C.","")</f>
        <v>SIN O.C.</v>
      </c>
      <c r="N920" s="1235" t="str">
        <f>IF(L920="IMPAGO","SIN FACT.","")</f>
        <v>SIN FACT.</v>
      </c>
    </row>
    <row r="921" spans="1:14" s="882" customFormat="1" x14ac:dyDescent="0.25">
      <c r="A921" s="816" t="s">
        <v>313</v>
      </c>
      <c r="B921" s="817">
        <v>41978</v>
      </c>
      <c r="C921" s="818" t="s">
        <v>8817</v>
      </c>
      <c r="D921" s="816" t="s">
        <v>98</v>
      </c>
      <c r="E921" s="819">
        <v>10292175</v>
      </c>
      <c r="F921" s="816">
        <v>28545338</v>
      </c>
      <c r="G921" s="816">
        <v>2704003</v>
      </c>
      <c r="H921" s="120" t="str">
        <f>IF(G921="","",VLOOKUP(G921,ARANCEL!$B$5:$D$121,2,FALSE))</f>
        <v xml:space="preserve">CORONA PERIFERICA CON PERNO MUÑON COLADO </v>
      </c>
      <c r="I921" s="121"/>
      <c r="J921" s="119">
        <v>1</v>
      </c>
      <c r="K921" s="122">
        <f>IF(G921="","",VLOOKUP(G921,ARANCEL!$B$5:$D$121,3,FALSE)*J921)</f>
        <v>32612</v>
      </c>
      <c r="L921" s="1235" t="str">
        <f>IF(E921="","","IMPAGO")</f>
        <v>IMPAGO</v>
      </c>
      <c r="M921" s="1235" t="str">
        <f>IF(L921="IMPAGO","SIN O.C.","")</f>
        <v>SIN O.C.</v>
      </c>
      <c r="N921" s="1235" t="str">
        <f>IF(L921="IMPAGO","SIN FACT.","")</f>
        <v>SIN FACT.</v>
      </c>
    </row>
    <row r="922" spans="1:14" s="884" customFormat="1" x14ac:dyDescent="0.25">
      <c r="A922" s="816" t="s">
        <v>305</v>
      </c>
      <c r="B922" s="817">
        <v>41995</v>
      </c>
      <c r="C922" s="818" t="s">
        <v>8817</v>
      </c>
      <c r="D922" s="816" t="s">
        <v>98</v>
      </c>
      <c r="E922" s="819">
        <v>10292175</v>
      </c>
      <c r="F922" s="816">
        <v>28645338</v>
      </c>
      <c r="G922" s="816">
        <v>2704005</v>
      </c>
      <c r="H922" s="120" t="str">
        <f>IF(G922="","",VLOOKUP(G922,ARANCEL!$B$5:$D$121,2,FALSE))</f>
        <v>PROVISORIO</v>
      </c>
      <c r="I922" s="121" t="s">
        <v>308</v>
      </c>
      <c r="J922" s="119">
        <v>1</v>
      </c>
      <c r="K922" s="122">
        <f>IF(G922="","",VLOOKUP(G922,ARANCEL!$B$5:$D$121,3,FALSE)*J922)</f>
        <v>3250</v>
      </c>
      <c r="L922" s="1235" t="str">
        <f>IF(E922="","","IMPAGO")</f>
        <v>IMPAGO</v>
      </c>
      <c r="M922" s="1235" t="str">
        <f>IF(L922="IMPAGO","SIN O.C.","")</f>
        <v>SIN O.C.</v>
      </c>
      <c r="N922" s="1235" t="str">
        <f>IF(L922="IMPAGO","SIN FACT.","")</f>
        <v>SIN FACT.</v>
      </c>
    </row>
    <row r="923" spans="1:14" s="884" customFormat="1" x14ac:dyDescent="0.25">
      <c r="A923" s="816" t="s">
        <v>313</v>
      </c>
      <c r="B923" s="817">
        <v>41995</v>
      </c>
      <c r="C923" s="818" t="s">
        <v>8817</v>
      </c>
      <c r="D923" s="816" t="s">
        <v>98</v>
      </c>
      <c r="E923" s="819">
        <v>10292175</v>
      </c>
      <c r="F923" s="816">
        <v>28645338</v>
      </c>
      <c r="G923" s="816">
        <v>2704003</v>
      </c>
      <c r="H923" s="120" t="str">
        <f>IF(G923="","",VLOOKUP(G923,ARANCEL!$B$5:$D$121,2,FALSE))</f>
        <v xml:space="preserve">CORONA PERIFERICA CON PERNO MUÑON COLADO </v>
      </c>
      <c r="I923" s="121"/>
      <c r="J923" s="119">
        <v>1</v>
      </c>
      <c r="K923" s="122">
        <f>IF(G923="","",VLOOKUP(G923,ARANCEL!$B$5:$D$121,3,FALSE)*J923)</f>
        <v>32612</v>
      </c>
      <c r="L923" s="1235" t="str">
        <f>IF(E923="","","IMPAGO")</f>
        <v>IMPAGO</v>
      </c>
      <c r="M923" s="1235" t="str">
        <f>IF(L923="IMPAGO","SIN O.C.","")</f>
        <v>SIN O.C.</v>
      </c>
      <c r="N923" s="1235" t="str">
        <f>IF(L923="IMPAGO","SIN FACT.","")</f>
        <v>SIN FACT.</v>
      </c>
    </row>
    <row r="924" spans="1:14" s="884" customFormat="1" x14ac:dyDescent="0.25">
      <c r="A924" s="816" t="s">
        <v>305</v>
      </c>
      <c r="B924" s="817">
        <v>41817</v>
      </c>
      <c r="C924" s="118" t="s">
        <v>5379</v>
      </c>
      <c r="D924" s="119" t="s">
        <v>1174</v>
      </c>
      <c r="E924" s="162">
        <v>10216972</v>
      </c>
      <c r="F924" s="119">
        <v>27031322</v>
      </c>
      <c r="G924" s="816">
        <v>2704005</v>
      </c>
      <c r="H924" s="120" t="str">
        <f>IF(G924="","",VLOOKUP(G924,ARANCEL!$B$5:$D$121,2,FALSE))</f>
        <v>PROVISORIO</v>
      </c>
      <c r="I924" s="121" t="s">
        <v>948</v>
      </c>
      <c r="J924" s="119">
        <v>2</v>
      </c>
      <c r="K924" s="122">
        <f>IF(G924="","",VLOOKUP(G924,ARANCEL!$B$5:$D$121,3,FALSE)*J924)</f>
        <v>6500</v>
      </c>
      <c r="L924" s="1229" t="s">
        <v>5742</v>
      </c>
      <c r="M924" s="1229">
        <v>4500241295</v>
      </c>
      <c r="N924" s="1229" t="s">
        <v>5768</v>
      </c>
    </row>
    <row r="925" spans="1:14" s="884" customFormat="1" x14ac:dyDescent="0.25">
      <c r="A925" s="843" t="s">
        <v>305</v>
      </c>
      <c r="B925" s="817">
        <v>41817</v>
      </c>
      <c r="C925" s="818" t="s">
        <v>5765</v>
      </c>
      <c r="D925" s="816" t="s">
        <v>1174</v>
      </c>
      <c r="E925" s="819">
        <v>10216972</v>
      </c>
      <c r="F925" s="816">
        <v>27031322</v>
      </c>
      <c r="G925" s="816">
        <v>2704003</v>
      </c>
      <c r="H925" s="120" t="str">
        <f>IF(G925="","",VLOOKUP(G925,ARANCEL!$B$5:$D$121,2,FALSE))</f>
        <v xml:space="preserve">CORONA PERIFERICA CON PERNO MUÑON COLADO </v>
      </c>
      <c r="I925" s="121" t="s">
        <v>318</v>
      </c>
      <c r="J925" s="119">
        <v>1</v>
      </c>
      <c r="K925" s="122">
        <f>IF(G925="","",VLOOKUP(G925,ARANCEL!$B$5:$D$121,3,FALSE)*J925)</f>
        <v>32612</v>
      </c>
      <c r="L925" s="1229" t="s">
        <v>5742</v>
      </c>
      <c r="M925" s="1229">
        <v>4500241295</v>
      </c>
      <c r="N925" s="1229" t="s">
        <v>5768</v>
      </c>
    </row>
    <row r="926" spans="1:14" s="882" customFormat="1" x14ac:dyDescent="0.25">
      <c r="A926" s="816" t="s">
        <v>305</v>
      </c>
      <c r="B926" s="817">
        <v>41954</v>
      </c>
      <c r="C926" s="818" t="s">
        <v>8172</v>
      </c>
      <c r="D926" s="816" t="s">
        <v>99</v>
      </c>
      <c r="E926" s="819">
        <v>10277996</v>
      </c>
      <c r="F926" s="816">
        <v>28441916</v>
      </c>
      <c r="G926" s="816">
        <v>2704005</v>
      </c>
      <c r="H926" s="120" t="str">
        <f>IF(G926="","",VLOOKUP(G926,ARANCEL!$B$5:$D$121,2,FALSE))</f>
        <v>PROVISORIO</v>
      </c>
      <c r="I926" s="121" t="s">
        <v>308</v>
      </c>
      <c r="J926" s="119">
        <v>1</v>
      </c>
      <c r="K926" s="122">
        <f>IF(G926="","",VLOOKUP(G926,ARANCEL!$B$5:$D$121,3,FALSE)*J926)</f>
        <v>3250</v>
      </c>
      <c r="L926" s="1229" t="s">
        <v>8256</v>
      </c>
      <c r="M926" s="1229">
        <v>4500265204</v>
      </c>
      <c r="N926" s="1229" t="s">
        <v>8946</v>
      </c>
    </row>
    <row r="927" spans="1:14" s="895" customFormat="1" x14ac:dyDescent="0.25">
      <c r="A927" s="816" t="s">
        <v>305</v>
      </c>
      <c r="B927" s="817">
        <v>41954</v>
      </c>
      <c r="C927" s="818" t="s">
        <v>8172</v>
      </c>
      <c r="D927" s="816" t="s">
        <v>99</v>
      </c>
      <c r="E927" s="819">
        <v>10277996</v>
      </c>
      <c r="F927" s="816">
        <v>28441916</v>
      </c>
      <c r="G927" s="816">
        <v>2704003</v>
      </c>
      <c r="H927" s="120" t="str">
        <f>IF(G927="","",VLOOKUP(G927,ARANCEL!$B$5:$D$121,2,FALSE))</f>
        <v xml:space="preserve">CORONA PERIFERICA CON PERNO MUÑON COLADO </v>
      </c>
      <c r="I927" s="121" t="s">
        <v>308</v>
      </c>
      <c r="J927" s="119">
        <v>1</v>
      </c>
      <c r="K927" s="122">
        <f>IF(G927="","",VLOOKUP(G927,ARANCEL!$B$5:$D$121,3,FALSE)*J927)</f>
        <v>32612</v>
      </c>
      <c r="L927" s="1229" t="s">
        <v>8256</v>
      </c>
      <c r="M927" s="1229">
        <v>4500265204</v>
      </c>
      <c r="N927" s="1229" t="s">
        <v>8946</v>
      </c>
    </row>
    <row r="928" spans="1:14" s="895" customFormat="1" x14ac:dyDescent="0.25">
      <c r="A928" s="816" t="s">
        <v>305</v>
      </c>
      <c r="B928" s="817">
        <v>41713</v>
      </c>
      <c r="C928" s="818" t="s">
        <v>3305</v>
      </c>
      <c r="D928" s="816" t="s">
        <v>102</v>
      </c>
      <c r="E928" s="819">
        <v>10181047</v>
      </c>
      <c r="F928" s="816">
        <v>22845922</v>
      </c>
      <c r="G928" s="816">
        <v>2705003</v>
      </c>
      <c r="H928" s="120" t="str">
        <f>IF(G928="","",VLOOKUP(G928,ARANCEL!$B$5:$D$121,2,FALSE))</f>
        <v>INCRUSTACION ESTETICA (ART-GLASS O CERAMICA)</v>
      </c>
      <c r="I928" s="121" t="s">
        <v>324</v>
      </c>
      <c r="J928" s="119">
        <v>1</v>
      </c>
      <c r="K928" s="122">
        <f>IF(G928="","",VLOOKUP(G928,ARANCEL!$B$5:$D$121,3,FALSE)*J928)</f>
        <v>15676</v>
      </c>
      <c r="L928" s="1229" t="s">
        <v>3058</v>
      </c>
      <c r="M928" s="1229">
        <v>4500225652</v>
      </c>
      <c r="N928" s="1229">
        <v>8938</v>
      </c>
    </row>
    <row r="929" spans="1:14" s="895" customFormat="1" x14ac:dyDescent="0.25">
      <c r="A929" s="816" t="s">
        <v>305</v>
      </c>
      <c r="B929" s="817">
        <v>41758</v>
      </c>
      <c r="C929" s="818" t="s">
        <v>3305</v>
      </c>
      <c r="D929" s="816" t="s">
        <v>102</v>
      </c>
      <c r="E929" s="819">
        <v>10181047</v>
      </c>
      <c r="F929" s="816">
        <v>22845922</v>
      </c>
      <c r="G929" s="816">
        <v>2704005</v>
      </c>
      <c r="H929" s="120" t="str">
        <f>IF(G929="","",VLOOKUP(G929,ARANCEL!$B$5:$D$121,2,FALSE))</f>
        <v>PROVISORIO</v>
      </c>
      <c r="I929" s="121" t="s">
        <v>337</v>
      </c>
      <c r="J929" s="119">
        <v>1</v>
      </c>
      <c r="K929" s="122">
        <f>IF(G929="","",VLOOKUP(G929,ARANCEL!$B$5:$D$121,3,FALSE)*J929)</f>
        <v>3250</v>
      </c>
      <c r="L929" s="1229" t="s">
        <v>8279</v>
      </c>
      <c r="M929" s="1229">
        <v>4500257463</v>
      </c>
      <c r="N929" s="1229" t="s">
        <v>8277</v>
      </c>
    </row>
    <row r="930" spans="1:14" s="895" customFormat="1" x14ac:dyDescent="0.25">
      <c r="A930" s="816" t="s">
        <v>305</v>
      </c>
      <c r="B930" s="817">
        <v>41758</v>
      </c>
      <c r="C930" s="818" t="s">
        <v>3305</v>
      </c>
      <c r="D930" s="816" t="s">
        <v>102</v>
      </c>
      <c r="E930" s="819">
        <v>10181047</v>
      </c>
      <c r="F930" s="816">
        <v>22845922</v>
      </c>
      <c r="G930" s="816">
        <v>2704003</v>
      </c>
      <c r="H930" s="120" t="str">
        <f>IF(G930="","",VLOOKUP(G930,ARANCEL!$B$5:$D$121,2,FALSE))</f>
        <v xml:space="preserve">CORONA PERIFERICA CON PERNO MUÑON COLADO </v>
      </c>
      <c r="I930" s="121" t="s">
        <v>337</v>
      </c>
      <c r="J930" s="119">
        <v>1</v>
      </c>
      <c r="K930" s="122">
        <f>IF(G930="","",VLOOKUP(G930,ARANCEL!$B$5:$D$121,3,FALSE)*J930)</f>
        <v>32612</v>
      </c>
      <c r="L930" s="1229" t="s">
        <v>8279</v>
      </c>
      <c r="M930" s="1229">
        <v>4500257463</v>
      </c>
      <c r="N930" s="1229" t="s">
        <v>8277</v>
      </c>
    </row>
    <row r="931" spans="1:14" s="895" customFormat="1" x14ac:dyDescent="0.25">
      <c r="A931" s="816" t="s">
        <v>305</v>
      </c>
      <c r="B931" s="817">
        <v>41695</v>
      </c>
      <c r="C931" s="818" t="s">
        <v>2998</v>
      </c>
      <c r="D931" s="816" t="s">
        <v>58</v>
      </c>
      <c r="E931" s="819">
        <v>10176879</v>
      </c>
      <c r="F931" s="816">
        <v>25072968</v>
      </c>
      <c r="G931" s="816">
        <v>2707001</v>
      </c>
      <c r="H931" s="120" t="str">
        <f>IF(G931="","",VLOOKUP(G931,ARANCEL!$B$5:$D$121,2,FALSE))</f>
        <v xml:space="preserve">PLANO DE RELAJACION </v>
      </c>
      <c r="I931" s="121" t="s">
        <v>306</v>
      </c>
      <c r="J931" s="119">
        <v>1</v>
      </c>
      <c r="K931" s="122">
        <f>IF(G931="","",VLOOKUP(G931,ARANCEL!$B$5:$D$121,3,FALSE)*J931)</f>
        <v>9221</v>
      </c>
      <c r="L931" s="1229" t="s">
        <v>3438</v>
      </c>
      <c r="M931" s="1229">
        <v>4500220777</v>
      </c>
      <c r="N931" s="1229">
        <v>8619</v>
      </c>
    </row>
    <row r="932" spans="1:14" s="895" customFormat="1" x14ac:dyDescent="0.25">
      <c r="A932" s="816" t="s">
        <v>305</v>
      </c>
      <c r="B932" s="817">
        <v>41716</v>
      </c>
      <c r="C932" s="818" t="s">
        <v>3392</v>
      </c>
      <c r="D932" s="816" t="s">
        <v>2420</v>
      </c>
      <c r="E932" s="819">
        <v>10181459</v>
      </c>
      <c r="F932" s="816">
        <v>25328933</v>
      </c>
      <c r="G932" s="816">
        <v>2704005</v>
      </c>
      <c r="H932" s="120" t="str">
        <f>IF(G932="","",VLOOKUP(G932,ARANCEL!$B$5:$D$121,2,FALSE))</f>
        <v>PROVISORIO</v>
      </c>
      <c r="I932" s="121" t="s">
        <v>324</v>
      </c>
      <c r="J932" s="119">
        <v>1</v>
      </c>
      <c r="K932" s="122">
        <f>IF(G932="","",VLOOKUP(G932,ARANCEL!$B$5:$D$121,3,FALSE)*J932)</f>
        <v>3250</v>
      </c>
      <c r="L932" s="1229" t="s">
        <v>3058</v>
      </c>
      <c r="M932" s="1229">
        <v>4500225650</v>
      </c>
      <c r="N932" s="1229">
        <v>8936</v>
      </c>
    </row>
    <row r="933" spans="1:14" s="895" customFormat="1" x14ac:dyDescent="0.25">
      <c r="A933" s="816" t="s">
        <v>305</v>
      </c>
      <c r="B933" s="817">
        <v>41716</v>
      </c>
      <c r="C933" s="818" t="s">
        <v>3392</v>
      </c>
      <c r="D933" s="816" t="s">
        <v>2420</v>
      </c>
      <c r="E933" s="819">
        <v>10181459</v>
      </c>
      <c r="F933" s="816">
        <v>25328933</v>
      </c>
      <c r="G933" s="816">
        <v>2704003</v>
      </c>
      <c r="H933" s="120" t="str">
        <f>IF(G933="","",VLOOKUP(G933,ARANCEL!$B$5:$D$121,2,FALSE))</f>
        <v xml:space="preserve">CORONA PERIFERICA CON PERNO MUÑON COLADO </v>
      </c>
      <c r="I933" s="121" t="s">
        <v>324</v>
      </c>
      <c r="J933" s="119">
        <v>1</v>
      </c>
      <c r="K933" s="122">
        <f>IF(G933="","",VLOOKUP(G933,ARANCEL!$B$5:$D$121,3,FALSE)*J933)</f>
        <v>32612</v>
      </c>
      <c r="L933" s="1229" t="s">
        <v>3058</v>
      </c>
      <c r="M933" s="1229">
        <v>4500225649</v>
      </c>
      <c r="N933" s="1229">
        <v>8934</v>
      </c>
    </row>
    <row r="934" spans="1:14" s="896" customFormat="1" x14ac:dyDescent="0.25">
      <c r="A934" s="816" t="s">
        <v>305</v>
      </c>
      <c r="B934" s="817">
        <v>42003</v>
      </c>
      <c r="C934" s="818" t="s">
        <v>9219</v>
      </c>
      <c r="D934" s="816" t="s">
        <v>101</v>
      </c>
      <c r="E934" s="819" t="s">
        <v>9220</v>
      </c>
      <c r="F934" s="816">
        <v>30271281</v>
      </c>
      <c r="G934" s="816">
        <v>2704005</v>
      </c>
      <c r="H934" s="120" t="str">
        <f>IF(G934="","",VLOOKUP(G934,ARANCEL!$B$5:$D$121,2,FALSE))</f>
        <v>PROVISORIO</v>
      </c>
      <c r="I934" s="121" t="s">
        <v>324</v>
      </c>
      <c r="J934" s="119">
        <v>1</v>
      </c>
      <c r="K934" s="122">
        <f>IF(G934="","",VLOOKUP(G934,ARANCEL!$B$5:$D$121,3,FALSE)*J934)</f>
        <v>3250</v>
      </c>
      <c r="L934" s="1235" t="str">
        <f>IF(E934="","","IMPAGO")</f>
        <v>IMPAGO</v>
      </c>
      <c r="M934" s="1235" t="str">
        <f>IF(L934="IMPAGO","SIN O.C.","")</f>
        <v>SIN O.C.</v>
      </c>
      <c r="N934" s="1235" t="str">
        <f>IF(L934="IMPAGO","SIN FACT.","")</f>
        <v>SIN FACT.</v>
      </c>
    </row>
    <row r="935" spans="1:14" s="896" customFormat="1" x14ac:dyDescent="0.25">
      <c r="A935" s="816" t="s">
        <v>313</v>
      </c>
      <c r="B935" s="817">
        <v>42003</v>
      </c>
      <c r="C935" s="818" t="s">
        <v>9219</v>
      </c>
      <c r="D935" s="816" t="s">
        <v>101</v>
      </c>
      <c r="E935" s="819" t="s">
        <v>9220</v>
      </c>
      <c r="F935" s="816">
        <v>30271281</v>
      </c>
      <c r="G935" s="816">
        <v>2704003</v>
      </c>
      <c r="H935" s="120" t="str">
        <f>IF(G935="","",VLOOKUP(G935,ARANCEL!$B$5:$D$121,2,FALSE))</f>
        <v xml:space="preserve">CORONA PERIFERICA CON PERNO MUÑON COLADO </v>
      </c>
      <c r="I935" s="121"/>
      <c r="J935" s="119">
        <v>1</v>
      </c>
      <c r="K935" s="122">
        <f>IF(G935="","",VLOOKUP(G935,ARANCEL!$B$5:$D$121,3,FALSE)*J935)</f>
        <v>32612</v>
      </c>
      <c r="L935" s="1235" t="str">
        <f>IF(E935="","","IMPAGO")</f>
        <v>IMPAGO</v>
      </c>
      <c r="M935" s="1235" t="str">
        <f>IF(L935="IMPAGO","SIN O.C.","")</f>
        <v>SIN O.C.</v>
      </c>
      <c r="N935" s="1235" t="str">
        <f>IF(L935="IMPAGO","SIN FACT.","")</f>
        <v>SIN FACT.</v>
      </c>
    </row>
    <row r="936" spans="1:14" s="896" customFormat="1" x14ac:dyDescent="0.25">
      <c r="A936" s="816" t="s">
        <v>305</v>
      </c>
      <c r="B936" s="817">
        <v>41758</v>
      </c>
      <c r="C936" s="818" t="s">
        <v>4213</v>
      </c>
      <c r="D936" s="816" t="s">
        <v>101</v>
      </c>
      <c r="E936" s="819">
        <v>10191881</v>
      </c>
      <c r="F936" s="816">
        <v>23595216</v>
      </c>
      <c r="G936" s="816">
        <v>2707001</v>
      </c>
      <c r="H936" s="120" t="str">
        <f>IF(G936="","",VLOOKUP(G936,ARANCEL!$B$5:$D$121,2,FALSE))</f>
        <v xml:space="preserve">PLANO DE RELAJACION </v>
      </c>
      <c r="I936" s="121" t="s">
        <v>306</v>
      </c>
      <c r="J936" s="119">
        <v>1</v>
      </c>
      <c r="K936" s="122">
        <f>IF(G936="","",VLOOKUP(G936,ARANCEL!$B$5:$D$121,3,FALSE)*J936)</f>
        <v>9221</v>
      </c>
      <c r="L936" s="1229" t="s">
        <v>4612</v>
      </c>
      <c r="M936" s="1229">
        <v>4500230042</v>
      </c>
      <c r="N936" s="1229">
        <v>9217</v>
      </c>
    </row>
    <row r="937" spans="1:14" s="896" customFormat="1" ht="15" customHeight="1" x14ac:dyDescent="0.25">
      <c r="A937" s="816" t="s">
        <v>305</v>
      </c>
      <c r="B937" s="817">
        <v>41995</v>
      </c>
      <c r="C937" s="818" t="s">
        <v>9073</v>
      </c>
      <c r="D937" s="816" t="s">
        <v>102</v>
      </c>
      <c r="E937" s="819">
        <v>10299183</v>
      </c>
      <c r="F937" s="816">
        <v>29814184</v>
      </c>
      <c r="G937" s="816">
        <v>2705003</v>
      </c>
      <c r="H937" s="120" t="str">
        <f>IF(G937="","",VLOOKUP(G937,ARANCEL!$B$5:$D$121,2,FALSE))</f>
        <v>INCRUSTACION ESTETICA (ART-GLASS O CERAMICA)</v>
      </c>
      <c r="I937" s="121" t="s">
        <v>316</v>
      </c>
      <c r="J937" s="119">
        <v>1</v>
      </c>
      <c r="K937" s="122">
        <f>IF(G937="","",VLOOKUP(G937,ARANCEL!$B$5:$D$121,3,FALSE)*J937)</f>
        <v>15676</v>
      </c>
      <c r="L937" s="1235" t="str">
        <f>IF(E937="","","IMPAGO")</f>
        <v>IMPAGO</v>
      </c>
      <c r="M937" s="1235" t="str">
        <f>IF(L937="IMPAGO","SIN O.C.","")</f>
        <v>SIN O.C.</v>
      </c>
      <c r="N937" s="1235" t="str">
        <f>IF(L937="IMPAGO","SIN FACT.","")</f>
        <v>SIN FACT.</v>
      </c>
    </row>
    <row r="938" spans="1:14" s="895" customFormat="1" x14ac:dyDescent="0.25">
      <c r="A938" s="816" t="s">
        <v>305</v>
      </c>
      <c r="B938" s="817">
        <v>41951</v>
      </c>
      <c r="C938" s="818" t="s">
        <v>2437</v>
      </c>
      <c r="D938" s="816" t="s">
        <v>99</v>
      </c>
      <c r="E938" s="819">
        <v>10275604</v>
      </c>
      <c r="F938" s="816">
        <v>29087498</v>
      </c>
      <c r="G938" s="816">
        <v>2704005</v>
      </c>
      <c r="H938" s="120" t="str">
        <f>IF(G938="","",VLOOKUP(G938,ARANCEL!$B$5:$D$121,2,FALSE))</f>
        <v>PROVISORIO</v>
      </c>
      <c r="I938" s="121" t="s">
        <v>308</v>
      </c>
      <c r="J938" s="119">
        <v>1</v>
      </c>
      <c r="K938" s="122">
        <f>IF(G938="","",VLOOKUP(G938,ARANCEL!$B$5:$D$121,3,FALSE)*J938)</f>
        <v>3250</v>
      </c>
      <c r="L938" s="1229" t="s">
        <v>8256</v>
      </c>
      <c r="M938" s="1229">
        <v>4500265204</v>
      </c>
      <c r="N938" s="1229" t="s">
        <v>8946</v>
      </c>
    </row>
    <row r="939" spans="1:14" s="896" customFormat="1" x14ac:dyDescent="0.25">
      <c r="A939" s="816" t="s">
        <v>305</v>
      </c>
      <c r="B939" s="817">
        <v>41951</v>
      </c>
      <c r="C939" s="818" t="s">
        <v>2437</v>
      </c>
      <c r="D939" s="816" t="s">
        <v>99</v>
      </c>
      <c r="E939" s="819">
        <v>10275604</v>
      </c>
      <c r="F939" s="816">
        <v>29087498</v>
      </c>
      <c r="G939" s="816">
        <v>2704003</v>
      </c>
      <c r="H939" s="120" t="str">
        <f>IF(G939="","",VLOOKUP(G939,ARANCEL!$B$5:$D$121,2,FALSE))</f>
        <v xml:space="preserve">CORONA PERIFERICA CON PERNO MUÑON COLADO </v>
      </c>
      <c r="I939" s="121" t="s">
        <v>308</v>
      </c>
      <c r="J939" s="119">
        <v>1</v>
      </c>
      <c r="K939" s="122">
        <f>IF(G939="","",VLOOKUP(G939,ARANCEL!$B$5:$D$121,3,FALSE)*J939)</f>
        <v>32612</v>
      </c>
      <c r="L939" s="1229" t="s">
        <v>8256</v>
      </c>
      <c r="M939" s="1229">
        <v>4500265204</v>
      </c>
      <c r="N939" s="1229" t="s">
        <v>8946</v>
      </c>
    </row>
    <row r="940" spans="1:14" s="896" customFormat="1" x14ac:dyDescent="0.25">
      <c r="A940" s="816" t="s">
        <v>305</v>
      </c>
      <c r="B940" s="817">
        <v>41675</v>
      </c>
      <c r="C940" s="818" t="s">
        <v>2680</v>
      </c>
      <c r="D940" s="816" t="s">
        <v>101</v>
      </c>
      <c r="E940" s="819">
        <v>10171778</v>
      </c>
      <c r="F940" s="816">
        <v>24690994</v>
      </c>
      <c r="G940" s="816">
        <v>2707001</v>
      </c>
      <c r="H940" s="120" t="str">
        <f>IF(G940="","",VLOOKUP(G940,ARANCEL!$B$5:$D$121,2,FALSE))</f>
        <v xml:space="preserve">PLANO DE RELAJACION </v>
      </c>
      <c r="I940" s="121" t="s">
        <v>331</v>
      </c>
      <c r="J940" s="119">
        <v>1</v>
      </c>
      <c r="K940" s="122">
        <f>IF(G940="","",VLOOKUP(G940,ARANCEL!$B$5:$D$121,3,FALSE)*J940)</f>
        <v>9221</v>
      </c>
      <c r="L940" s="1229" t="s">
        <v>2842</v>
      </c>
      <c r="M940" s="1229">
        <v>4500216213</v>
      </c>
      <c r="N940" s="1229">
        <v>8394</v>
      </c>
    </row>
    <row r="941" spans="1:14" s="896" customFormat="1" x14ac:dyDescent="0.25">
      <c r="A941" s="816" t="s">
        <v>305</v>
      </c>
      <c r="B941" s="817">
        <v>41827</v>
      </c>
      <c r="C941" s="818" t="s">
        <v>5935</v>
      </c>
      <c r="D941" s="816" t="s">
        <v>2404</v>
      </c>
      <c r="E941" s="819">
        <v>10221138</v>
      </c>
      <c r="F941" s="816">
        <v>27329916</v>
      </c>
      <c r="G941" s="816">
        <v>2705003</v>
      </c>
      <c r="H941" s="120" t="str">
        <f>IF(G941="","",VLOOKUP(G941,ARANCEL!$B$5:$D$121,2,FALSE))</f>
        <v>INCRUSTACION ESTETICA (ART-GLASS O CERAMICA)</v>
      </c>
      <c r="I941" s="121" t="s">
        <v>312</v>
      </c>
      <c r="J941" s="119">
        <v>1</v>
      </c>
      <c r="K941" s="122">
        <f>IF(G941="","",VLOOKUP(G941,ARANCEL!$B$5:$D$121,3,FALSE)*J941)</f>
        <v>15676</v>
      </c>
      <c r="L941" s="1229" t="s">
        <v>6017</v>
      </c>
      <c r="M941" s="1229">
        <v>4500243565</v>
      </c>
      <c r="N941" s="1229">
        <v>9787</v>
      </c>
    </row>
    <row r="942" spans="1:14" s="895" customFormat="1" x14ac:dyDescent="0.25">
      <c r="A942" s="816" t="s">
        <v>305</v>
      </c>
      <c r="B942" s="817">
        <v>41722</v>
      </c>
      <c r="C942" s="818" t="s">
        <v>3515</v>
      </c>
      <c r="D942" s="816" t="s">
        <v>58</v>
      </c>
      <c r="E942" s="819">
        <v>10183194</v>
      </c>
      <c r="F942" s="816">
        <v>24885426</v>
      </c>
      <c r="G942" s="816">
        <v>2704003</v>
      </c>
      <c r="H942" s="120" t="str">
        <f>IF(G942="","",VLOOKUP(G942,ARANCEL!$B$5:$D$121,2,FALSE))</f>
        <v xml:space="preserve">CORONA PERIFERICA CON PERNO MUÑON COLADO </v>
      </c>
      <c r="I942" s="121" t="s">
        <v>308</v>
      </c>
      <c r="J942" s="119">
        <v>1</v>
      </c>
      <c r="K942" s="122">
        <f>IF(G942="","",VLOOKUP(G942,ARANCEL!$B$5:$D$121,3,FALSE)*J942)</f>
        <v>32612</v>
      </c>
      <c r="L942" s="1229" t="s">
        <v>3058</v>
      </c>
      <c r="M942" s="1229">
        <v>4500225649</v>
      </c>
      <c r="N942" s="1229">
        <v>8934</v>
      </c>
    </row>
    <row r="943" spans="1:14" s="866" customFormat="1" ht="15" customHeight="1" x14ac:dyDescent="0.25">
      <c r="A943" s="606" t="s">
        <v>305</v>
      </c>
      <c r="B943" s="615">
        <v>41722</v>
      </c>
      <c r="C943" s="607" t="s">
        <v>3515</v>
      </c>
      <c r="D943" s="606" t="s">
        <v>58</v>
      </c>
      <c r="E943" s="608">
        <v>10183194</v>
      </c>
      <c r="F943" s="606">
        <v>24885426</v>
      </c>
      <c r="G943" s="606">
        <v>2704005</v>
      </c>
      <c r="H943" s="120" t="str">
        <f>IF(G943="","",VLOOKUP(G943,ARANCEL!$B$5:$D$121,2,FALSE))</f>
        <v>PROVISORIO</v>
      </c>
      <c r="I943" s="121" t="s">
        <v>308</v>
      </c>
      <c r="J943" s="119">
        <v>1</v>
      </c>
      <c r="K943" s="122">
        <f>IF(G943="","",VLOOKUP(G943,ARANCEL!$B$5:$D$121,3,FALSE)*J943)</f>
        <v>3250</v>
      </c>
      <c r="L943" s="1229" t="s">
        <v>3058</v>
      </c>
      <c r="M943" s="1229">
        <v>4500225650</v>
      </c>
      <c r="N943" s="1229">
        <v>8936</v>
      </c>
    </row>
    <row r="944" spans="1:14" s="866" customFormat="1" x14ac:dyDescent="0.25">
      <c r="A944" s="606" t="s">
        <v>313</v>
      </c>
      <c r="B944" s="615">
        <v>41692</v>
      </c>
      <c r="C944" s="607" t="s">
        <v>2966</v>
      </c>
      <c r="D944" s="606" t="s">
        <v>99</v>
      </c>
      <c r="E944" s="608">
        <v>10176316</v>
      </c>
      <c r="F944" s="606">
        <v>24357712</v>
      </c>
      <c r="G944" s="606">
        <v>2704005</v>
      </c>
      <c r="H944" s="120" t="str">
        <f>IF(G944="","",VLOOKUP(G944,ARANCEL!$B$5:$D$121,2,FALSE))</f>
        <v>PROVISORIO</v>
      </c>
      <c r="I944" s="121" t="s">
        <v>325</v>
      </c>
      <c r="J944" s="119">
        <v>1</v>
      </c>
      <c r="K944" s="122">
        <f>IF(G944="","",VLOOKUP(G944,ARANCEL!$B$5:$D$121,3,FALSE)*J944)</f>
        <v>3250</v>
      </c>
      <c r="L944" s="1229" t="s">
        <v>3438</v>
      </c>
      <c r="M944" s="1229">
        <v>4500220774</v>
      </c>
      <c r="N944" s="1229">
        <v>8618</v>
      </c>
    </row>
    <row r="945" spans="1:14" s="866" customFormat="1" x14ac:dyDescent="0.25">
      <c r="A945" s="606" t="s">
        <v>305</v>
      </c>
      <c r="B945" s="615">
        <v>41692</v>
      </c>
      <c r="C945" s="607" t="s">
        <v>2966</v>
      </c>
      <c r="D945" s="606" t="s">
        <v>99</v>
      </c>
      <c r="E945" s="608">
        <v>10176316</v>
      </c>
      <c r="F945" s="606">
        <v>24357712</v>
      </c>
      <c r="G945" s="606">
        <v>2704015</v>
      </c>
      <c r="H945" s="120" t="str">
        <f>IF(G945="","",VLOOKUP(G945,ARANCEL!$B$5:$D$121,2,FALSE))</f>
        <v xml:space="preserve">CORONA IN CERAM </v>
      </c>
      <c r="I945" s="121" t="s">
        <v>325</v>
      </c>
      <c r="J945" s="119">
        <v>1</v>
      </c>
      <c r="K945" s="122">
        <f>IF(G945="","",VLOOKUP(G945,ARANCEL!$B$5:$D$121,3,FALSE)*J945)</f>
        <v>42733</v>
      </c>
      <c r="L945" s="1229" t="s">
        <v>3438</v>
      </c>
      <c r="M945" s="1229">
        <v>4500220774</v>
      </c>
      <c r="N945" s="1229">
        <v>8618</v>
      </c>
    </row>
    <row r="946" spans="1:14" s="900" customFormat="1" x14ac:dyDescent="0.25">
      <c r="A946" s="816" t="s">
        <v>313</v>
      </c>
      <c r="B946" s="817">
        <v>41709</v>
      </c>
      <c r="C946" s="818" t="s">
        <v>2966</v>
      </c>
      <c r="D946" s="816" t="s">
        <v>99</v>
      </c>
      <c r="E946" s="819">
        <v>10176316</v>
      </c>
      <c r="F946" s="816">
        <v>24357712</v>
      </c>
      <c r="G946" s="816">
        <v>2704005</v>
      </c>
      <c r="H946" s="820" t="str">
        <f>IF(G946="","",VLOOKUP(G946,ARANCEL!$B$5:$D$121,2,FALSE))</f>
        <v>PROVISORIO</v>
      </c>
      <c r="I946" s="821" t="s">
        <v>792</v>
      </c>
      <c r="J946" s="816">
        <v>2</v>
      </c>
      <c r="K946" s="822">
        <f>IF(G946="","",VLOOKUP(G946,ARANCEL!$B$5:$D$121,3,FALSE)*J946)</f>
        <v>6500</v>
      </c>
      <c r="L946" s="1210" t="s">
        <v>4612</v>
      </c>
      <c r="M946" s="1210">
        <v>4500230033</v>
      </c>
      <c r="N946" s="1210">
        <v>9218</v>
      </c>
    </row>
    <row r="947" spans="1:14" s="903" customFormat="1" x14ac:dyDescent="0.25">
      <c r="A947" s="1412" t="s">
        <v>305</v>
      </c>
      <c r="B947" s="817">
        <v>41709</v>
      </c>
      <c r="C947" s="818" t="s">
        <v>2966</v>
      </c>
      <c r="D947" s="816" t="s">
        <v>99</v>
      </c>
      <c r="E947" s="819">
        <v>10176316</v>
      </c>
      <c r="F947" s="816">
        <v>24357712</v>
      </c>
      <c r="G947" s="816">
        <v>2704015</v>
      </c>
      <c r="H947" s="820" t="str">
        <f>IF(G947="","",VLOOKUP(G947,ARANCEL!$B$5:$D$121,2,FALSE))</f>
        <v xml:space="preserve">CORONA IN CERAM </v>
      </c>
      <c r="I947" s="821" t="s">
        <v>792</v>
      </c>
      <c r="J947" s="816">
        <v>2</v>
      </c>
      <c r="K947" s="822">
        <f>IF(G947="","",VLOOKUP(G947,ARANCEL!$B$5:$D$121,3,FALSE)*J947)</f>
        <v>85466</v>
      </c>
      <c r="L947" s="1210" t="s">
        <v>4612</v>
      </c>
      <c r="M947" s="1210">
        <v>4500230033</v>
      </c>
      <c r="N947" s="1210">
        <v>9218</v>
      </c>
    </row>
    <row r="948" spans="1:14" s="903" customFormat="1" x14ac:dyDescent="0.25">
      <c r="A948" s="816" t="s">
        <v>305</v>
      </c>
      <c r="B948" s="817">
        <v>41719</v>
      </c>
      <c r="C948" s="818" t="s">
        <v>3465</v>
      </c>
      <c r="D948" s="816" t="s">
        <v>99</v>
      </c>
      <c r="E948" s="819">
        <v>10182451</v>
      </c>
      <c r="F948" s="816">
        <v>25519648</v>
      </c>
      <c r="G948" s="816">
        <v>2704005</v>
      </c>
      <c r="H948" s="820" t="str">
        <f>IF(G948="","",VLOOKUP(G948,ARANCEL!$B$5:$D$121,2,FALSE))</f>
        <v>PROVISORIO</v>
      </c>
      <c r="I948" s="821" t="s">
        <v>308</v>
      </c>
      <c r="J948" s="816">
        <v>1</v>
      </c>
      <c r="K948" s="822">
        <f>IF(G948="","",VLOOKUP(G948,ARANCEL!$B$5:$D$121,3,FALSE)*J948)</f>
        <v>3250</v>
      </c>
      <c r="L948" s="1210" t="s">
        <v>3058</v>
      </c>
      <c r="M948" s="1210">
        <v>4500225650</v>
      </c>
      <c r="N948" s="1210">
        <v>8936</v>
      </c>
    </row>
    <row r="949" spans="1:14" s="903" customFormat="1" x14ac:dyDescent="0.25">
      <c r="A949" s="816" t="s">
        <v>305</v>
      </c>
      <c r="B949" s="817">
        <v>41719</v>
      </c>
      <c r="C949" s="818" t="s">
        <v>3465</v>
      </c>
      <c r="D949" s="816" t="s">
        <v>99</v>
      </c>
      <c r="E949" s="819">
        <v>10182451</v>
      </c>
      <c r="F949" s="816">
        <v>25519648</v>
      </c>
      <c r="G949" s="816">
        <v>2704003</v>
      </c>
      <c r="H949" s="820" t="str">
        <f>IF(G949="","",VLOOKUP(G949,ARANCEL!$B$5:$D$121,2,FALSE))</f>
        <v xml:space="preserve">CORONA PERIFERICA CON PERNO MUÑON COLADO </v>
      </c>
      <c r="I949" s="821" t="s">
        <v>308</v>
      </c>
      <c r="J949" s="816">
        <v>1</v>
      </c>
      <c r="K949" s="822">
        <f>IF(G949="","",VLOOKUP(G949,ARANCEL!$B$5:$D$121,3,FALSE)*J949)</f>
        <v>32612</v>
      </c>
      <c r="L949" s="1210" t="s">
        <v>3058</v>
      </c>
      <c r="M949" s="1210">
        <v>4500225649</v>
      </c>
      <c r="N949" s="1210">
        <v>8934</v>
      </c>
    </row>
    <row r="950" spans="1:14" s="903" customFormat="1" x14ac:dyDescent="0.25">
      <c r="A950" s="816" t="s">
        <v>305</v>
      </c>
      <c r="B950" s="817">
        <v>41808</v>
      </c>
      <c r="C950" s="818" t="s">
        <v>5216</v>
      </c>
      <c r="D950" s="816" t="s">
        <v>1174</v>
      </c>
      <c r="E950" s="819">
        <v>10213467</v>
      </c>
      <c r="F950" s="816">
        <v>24891621</v>
      </c>
      <c r="G950" s="816">
        <v>2705003</v>
      </c>
      <c r="H950" s="820" t="str">
        <f>IF(G950="","",VLOOKUP(G950,ARANCEL!$B$5:$D$121,2,FALSE))</f>
        <v>INCRUSTACION ESTETICA (ART-GLASS O CERAMICA)</v>
      </c>
      <c r="I950" s="821" t="s">
        <v>6536</v>
      </c>
      <c r="J950" s="816">
        <v>2</v>
      </c>
      <c r="K950" s="822">
        <f>IF(G950="","",VLOOKUP(G950,ARANCEL!$B$5:$D$121,3,FALSE)*J950)</f>
        <v>31352</v>
      </c>
      <c r="L950" s="1210" t="s">
        <v>5742</v>
      </c>
      <c r="M950" s="1210">
        <v>4500239379</v>
      </c>
      <c r="N950" s="1210" t="s">
        <v>5751</v>
      </c>
    </row>
    <row r="951" spans="1:14" s="900" customFormat="1" x14ac:dyDescent="0.25">
      <c r="A951" s="816" t="s">
        <v>305</v>
      </c>
      <c r="B951" s="817">
        <v>41690</v>
      </c>
      <c r="C951" s="818" t="s">
        <v>2923</v>
      </c>
      <c r="D951" s="816" t="s">
        <v>101</v>
      </c>
      <c r="E951" s="819">
        <v>10175764</v>
      </c>
      <c r="F951" s="816">
        <v>25118791</v>
      </c>
      <c r="G951" s="816">
        <v>2704005</v>
      </c>
      <c r="H951" s="820" t="str">
        <f>IF(G951="","",VLOOKUP(G951,ARANCEL!$B$5:$D$121,2,FALSE))</f>
        <v>PROVISORIO</v>
      </c>
      <c r="I951" s="821" t="s">
        <v>311</v>
      </c>
      <c r="J951" s="816">
        <v>1</v>
      </c>
      <c r="K951" s="822">
        <f>IF(G951="","",VLOOKUP(G951,ARANCEL!$B$5:$D$121,3,FALSE)*J951)</f>
        <v>3250</v>
      </c>
      <c r="L951" s="1210" t="s">
        <v>3438</v>
      </c>
      <c r="M951" s="1210">
        <v>4500220774</v>
      </c>
      <c r="N951" s="1210">
        <v>8618</v>
      </c>
    </row>
    <row r="952" spans="1:14" s="900" customFormat="1" x14ac:dyDescent="0.25">
      <c r="A952" s="816" t="s">
        <v>305</v>
      </c>
      <c r="B952" s="817">
        <v>41690</v>
      </c>
      <c r="C952" s="818" t="s">
        <v>2923</v>
      </c>
      <c r="D952" s="816" t="s">
        <v>101</v>
      </c>
      <c r="E952" s="819">
        <v>10175764</v>
      </c>
      <c r="F952" s="816">
        <v>25118791</v>
      </c>
      <c r="G952" s="816">
        <v>2704003</v>
      </c>
      <c r="H952" s="820" t="str">
        <f>IF(G952="","",VLOOKUP(G952,ARANCEL!$B$5:$D$121,2,FALSE))</f>
        <v xml:space="preserve">CORONA PERIFERICA CON PERNO MUÑON COLADO </v>
      </c>
      <c r="I952" s="821" t="s">
        <v>311</v>
      </c>
      <c r="J952" s="816">
        <v>1</v>
      </c>
      <c r="K952" s="822">
        <f>IF(G952="","",VLOOKUP(G952,ARANCEL!$B$5:$D$121,3,FALSE)*J952)</f>
        <v>32612</v>
      </c>
      <c r="L952" s="1210" t="s">
        <v>3438</v>
      </c>
      <c r="M952" s="1210">
        <v>4500220774</v>
      </c>
      <c r="N952" s="1210">
        <v>8618</v>
      </c>
    </row>
    <row r="953" spans="1:14" s="900" customFormat="1" x14ac:dyDescent="0.25">
      <c r="A953" s="816" t="s">
        <v>305</v>
      </c>
      <c r="B953" s="817">
        <v>41859</v>
      </c>
      <c r="C953" s="818" t="s">
        <v>6534</v>
      </c>
      <c r="D953" s="816" t="s">
        <v>1174</v>
      </c>
      <c r="E953" s="819">
        <v>10238214</v>
      </c>
      <c r="F953" s="816">
        <v>27728418</v>
      </c>
      <c r="G953" s="816">
        <v>2704005</v>
      </c>
      <c r="H953" s="820" t="str">
        <f>IF(G953="","",VLOOKUP(G953,ARANCEL!$B$5:$D$121,2,FALSE))</f>
        <v>PROVISORIO</v>
      </c>
      <c r="I953" s="821" t="s">
        <v>337</v>
      </c>
      <c r="J953" s="816">
        <v>1</v>
      </c>
      <c r="K953" s="822">
        <f>IF(G953="","",VLOOKUP(G953,ARANCEL!$B$5:$D$121,3,FALSE)*J953)</f>
        <v>3250</v>
      </c>
      <c r="L953" s="1210" t="s">
        <v>6905</v>
      </c>
      <c r="M953" s="1210">
        <v>4500249737</v>
      </c>
      <c r="N953" s="1210" t="s">
        <v>7142</v>
      </c>
    </row>
    <row r="954" spans="1:14" s="903" customFormat="1" x14ac:dyDescent="0.25">
      <c r="A954" s="816" t="s">
        <v>313</v>
      </c>
      <c r="B954" s="817">
        <v>41859</v>
      </c>
      <c r="C954" s="818" t="s">
        <v>6534</v>
      </c>
      <c r="D954" s="816" t="s">
        <v>1174</v>
      </c>
      <c r="E954" s="819">
        <v>10238214</v>
      </c>
      <c r="F954" s="816">
        <v>27728418</v>
      </c>
      <c r="G954" s="816">
        <v>2704003</v>
      </c>
      <c r="H954" s="820" t="str">
        <f>IF(G954="","",VLOOKUP(G954,ARANCEL!$B$5:$D$121,2,FALSE))</f>
        <v xml:space="preserve">CORONA PERIFERICA CON PERNO MUÑON COLADO </v>
      </c>
      <c r="I954" s="821"/>
      <c r="J954" s="816">
        <v>1</v>
      </c>
      <c r="K954" s="822">
        <f>IF(G954="","",VLOOKUP(G954,ARANCEL!$B$5:$D$121,3,FALSE)*J954)</f>
        <v>32612</v>
      </c>
      <c r="L954" s="1210" t="s">
        <v>6905</v>
      </c>
      <c r="M954" s="1210">
        <v>4500249737</v>
      </c>
      <c r="N954" s="1210" t="s">
        <v>7142</v>
      </c>
    </row>
    <row r="955" spans="1:14" s="903" customFormat="1" x14ac:dyDescent="0.25">
      <c r="A955" s="816" t="s">
        <v>313</v>
      </c>
      <c r="B955" s="817">
        <v>41940</v>
      </c>
      <c r="C955" s="818" t="s">
        <v>7956</v>
      </c>
      <c r="D955" s="816" t="s">
        <v>98</v>
      </c>
      <c r="E955" s="819">
        <v>10272372</v>
      </c>
      <c r="F955" s="816">
        <v>28926779</v>
      </c>
      <c r="G955" s="816">
        <v>2702001</v>
      </c>
      <c r="H955" s="820" t="str">
        <f>IF(G955="","",VLOOKUP(G955,ARANCEL!$B$5:$D$121,2,FALSE))</f>
        <v>LABORATORIO PROVISORIO SOBRE IMPLANTE</v>
      </c>
      <c r="I955" s="821"/>
      <c r="J955" s="816">
        <v>1</v>
      </c>
      <c r="K955" s="822">
        <f>IF(G955="","",VLOOKUP(G955,ARANCEL!$B$5:$D$121,3,FALSE)*J955)</f>
        <v>7872</v>
      </c>
      <c r="L955" s="1249" t="str">
        <f>IF(E955="","","IMPAGO")</f>
        <v>IMPAGO</v>
      </c>
      <c r="M955" s="1249" t="str">
        <f>IF(L955="IMPAGO","SIN O.C.","")</f>
        <v>SIN O.C.</v>
      </c>
      <c r="N955" s="1249" t="str">
        <f>IF(L955="IMPAGO","SIN FACT.","")</f>
        <v>SIN FACT.</v>
      </c>
    </row>
    <row r="956" spans="1:14" s="903" customFormat="1" x14ac:dyDescent="0.25">
      <c r="A956" s="816" t="s">
        <v>305</v>
      </c>
      <c r="B956" s="817">
        <v>41913</v>
      </c>
      <c r="C956" s="818" t="s">
        <v>7362</v>
      </c>
      <c r="D956" s="816" t="s">
        <v>102</v>
      </c>
      <c r="E956" s="819">
        <v>10258742</v>
      </c>
      <c r="F956" s="816">
        <v>28446405</v>
      </c>
      <c r="G956" s="816">
        <v>2705003</v>
      </c>
      <c r="H956" s="820" t="str">
        <f>IF(G956="","",VLOOKUP(G956,ARANCEL!$B$5:$D$121,2,FALSE))</f>
        <v>INCRUSTACION ESTETICA (ART-GLASS O CERAMICA)</v>
      </c>
      <c r="I956" s="821" t="s">
        <v>308</v>
      </c>
      <c r="J956" s="816">
        <v>1</v>
      </c>
      <c r="K956" s="822">
        <f>IF(G956="","",VLOOKUP(G956,ARANCEL!$B$5:$D$121,3,FALSE)*J956)</f>
        <v>15676</v>
      </c>
      <c r="L956" s="1210" t="s">
        <v>8279</v>
      </c>
      <c r="M956" s="1210">
        <v>4500257463</v>
      </c>
      <c r="N956" s="1210" t="s">
        <v>8277</v>
      </c>
    </row>
    <row r="957" spans="1:14" s="903" customFormat="1" x14ac:dyDescent="0.25">
      <c r="A957" s="816" t="s">
        <v>305</v>
      </c>
      <c r="B957" s="817">
        <v>41674</v>
      </c>
      <c r="C957" s="818" t="s">
        <v>2643</v>
      </c>
      <c r="D957" s="816" t="s">
        <v>58</v>
      </c>
      <c r="E957" s="819">
        <v>10171728</v>
      </c>
      <c r="F957" s="816">
        <v>23855625</v>
      </c>
      <c r="G957" s="816">
        <v>2707001</v>
      </c>
      <c r="H957" s="820" t="str">
        <f>IF(G957="","",VLOOKUP(G957,ARANCEL!$B$5:$D$121,2,FALSE))</f>
        <v xml:space="preserve">PLANO DE RELAJACION </v>
      </c>
      <c r="I957" s="821" t="s">
        <v>331</v>
      </c>
      <c r="J957" s="816">
        <v>1</v>
      </c>
      <c r="K957" s="822">
        <f>IF(G957="","",VLOOKUP(G957,ARANCEL!$B$5:$D$121,3,FALSE)*J957)</f>
        <v>9221</v>
      </c>
      <c r="L957" s="1210" t="s">
        <v>2842</v>
      </c>
      <c r="M957" s="1210">
        <v>4500216213</v>
      </c>
      <c r="N957" s="1210">
        <v>8394</v>
      </c>
    </row>
    <row r="958" spans="1:14" s="903" customFormat="1" x14ac:dyDescent="0.25">
      <c r="A958" s="816" t="s">
        <v>305</v>
      </c>
      <c r="B958" s="817">
        <v>41695</v>
      </c>
      <c r="C958" s="818" t="s">
        <v>2643</v>
      </c>
      <c r="D958" s="816" t="s">
        <v>58</v>
      </c>
      <c r="E958" s="819">
        <v>10171728</v>
      </c>
      <c r="F958" s="816">
        <v>23855625</v>
      </c>
      <c r="G958" s="816">
        <v>2705003</v>
      </c>
      <c r="H958" s="820" t="str">
        <f>IF(G958="","",VLOOKUP(G958,ARANCEL!$B$5:$D$121,2,FALSE))</f>
        <v>INCRUSTACION ESTETICA (ART-GLASS O CERAMICA)</v>
      </c>
      <c r="I958" s="821"/>
      <c r="J958" s="816">
        <v>3</v>
      </c>
      <c r="K958" s="822">
        <f>IF(G958="","",VLOOKUP(G958,ARANCEL!$B$5:$D$121,3,FALSE)*J958)</f>
        <v>47028</v>
      </c>
      <c r="L958" s="1210" t="s">
        <v>3438</v>
      </c>
      <c r="M958" s="1210">
        <v>4500220773</v>
      </c>
      <c r="N958" s="1210">
        <v>8617</v>
      </c>
    </row>
    <row r="959" spans="1:14" s="912" customFormat="1" x14ac:dyDescent="0.25">
      <c r="A959" s="843" t="s">
        <v>313</v>
      </c>
      <c r="B959" s="817">
        <v>41730</v>
      </c>
      <c r="C959" s="818" t="s">
        <v>2643</v>
      </c>
      <c r="D959" s="816" t="s">
        <v>3986</v>
      </c>
      <c r="E959" s="819">
        <v>10171728</v>
      </c>
      <c r="F959" s="816">
        <v>23855625</v>
      </c>
      <c r="G959" s="816">
        <v>2707001</v>
      </c>
      <c r="H959" s="820" t="str">
        <f>IF(G959="","",VLOOKUP(G959,ARANCEL!$B$5:$D$121,2,FALSE))</f>
        <v xml:space="preserve">PLANO DE RELAJACION </v>
      </c>
      <c r="I959" s="821"/>
      <c r="J959" s="816">
        <v>1</v>
      </c>
      <c r="K959" s="822">
        <f>IF(G959="","",VLOOKUP(G959,ARANCEL!$B$5:$D$121,3,FALSE)*J959)</f>
        <v>9221</v>
      </c>
      <c r="L959" s="1210" t="s">
        <v>4612</v>
      </c>
      <c r="M959" s="1210">
        <v>4500231292</v>
      </c>
      <c r="N959" s="1210">
        <v>9265</v>
      </c>
    </row>
    <row r="960" spans="1:14" s="912" customFormat="1" x14ac:dyDescent="0.25">
      <c r="A960" s="816" t="s">
        <v>305</v>
      </c>
      <c r="B960" s="817">
        <v>41947</v>
      </c>
      <c r="C960" s="818" t="s">
        <v>8046</v>
      </c>
      <c r="D960" s="816" t="s">
        <v>86</v>
      </c>
      <c r="E960" s="819">
        <v>10274798</v>
      </c>
      <c r="F960" s="816">
        <v>29262091</v>
      </c>
      <c r="G960" s="816">
        <v>2707001</v>
      </c>
      <c r="H960" s="820" t="str">
        <f>IF(G960="","",VLOOKUP(G960,ARANCEL!$B$5:$D$121,2,FALSE))</f>
        <v xml:space="preserve">PLANO DE RELAJACION </v>
      </c>
      <c r="I960" s="821" t="s">
        <v>306</v>
      </c>
      <c r="J960" s="816">
        <v>1</v>
      </c>
      <c r="K960" s="822">
        <f>IF(G960="","",VLOOKUP(G960,ARANCEL!$B$5:$D$121,3,FALSE)*J960)</f>
        <v>9221</v>
      </c>
      <c r="L960" s="1210" t="s">
        <v>8279</v>
      </c>
      <c r="M960" s="1210">
        <v>4500259723</v>
      </c>
      <c r="N960" s="1210" t="s">
        <v>8265</v>
      </c>
    </row>
    <row r="961" spans="1:14" s="912" customFormat="1" x14ac:dyDescent="0.25">
      <c r="A961" s="816" t="s">
        <v>606</v>
      </c>
      <c r="B961" s="817">
        <v>42364</v>
      </c>
      <c r="C961" s="818" t="s">
        <v>9287</v>
      </c>
      <c r="D961" s="816" t="s">
        <v>99</v>
      </c>
      <c r="E961" s="819">
        <v>10286704</v>
      </c>
      <c r="F961" s="816">
        <v>29788319</v>
      </c>
      <c r="G961" s="816">
        <v>2704003</v>
      </c>
      <c r="H961" s="820" t="str">
        <f>IF(G961="","",VLOOKUP(G961,ARANCEL!$B$5:$D$121,2,FALSE))</f>
        <v xml:space="preserve">CORONA PERIFERICA CON PERNO MUÑON COLADO </v>
      </c>
      <c r="I961" s="821" t="s">
        <v>324</v>
      </c>
      <c r="J961" s="816">
        <v>1</v>
      </c>
      <c r="K961" s="822">
        <f>IF(G961="","",VLOOKUP(G961,ARANCEL!$B$5:$D$121,3,FALSE)*J961)</f>
        <v>32612</v>
      </c>
      <c r="L961" s="1249" t="str">
        <f>IF(E961="","","IMPAGO")</f>
        <v>IMPAGO</v>
      </c>
      <c r="M961" s="1249" t="str">
        <f>IF(L961="IMPAGO","SIN O.C.","")</f>
        <v>SIN O.C.</v>
      </c>
      <c r="N961" s="1249" t="str">
        <f>IF(L961="IMPAGO","SIN FACT.","")</f>
        <v>SIN FACT.</v>
      </c>
    </row>
    <row r="962" spans="1:14" s="912" customFormat="1" x14ac:dyDescent="0.25">
      <c r="A962" s="816" t="s">
        <v>305</v>
      </c>
      <c r="B962" s="817">
        <v>41970</v>
      </c>
      <c r="C962" s="818" t="s">
        <v>8558</v>
      </c>
      <c r="D962" s="816" t="s">
        <v>99</v>
      </c>
      <c r="E962" s="819">
        <v>10286704</v>
      </c>
      <c r="F962" s="816">
        <v>29788319</v>
      </c>
      <c r="G962" s="816">
        <v>2704005</v>
      </c>
      <c r="H962" s="820" t="str">
        <f>IF(G962="","",VLOOKUP(G962,ARANCEL!$B$5:$D$121,2,FALSE))</f>
        <v>PROVISORIO</v>
      </c>
      <c r="I962" s="821" t="s">
        <v>324</v>
      </c>
      <c r="J962" s="816">
        <v>1</v>
      </c>
      <c r="K962" s="822">
        <f>IF(G962="","",VLOOKUP(G962,ARANCEL!$B$5:$D$121,3,FALSE)*J962)</f>
        <v>3250</v>
      </c>
      <c r="L962" s="1210" t="s">
        <v>8256</v>
      </c>
      <c r="M962" s="1210">
        <v>4500265204</v>
      </c>
      <c r="N962" s="1210" t="s">
        <v>8946</v>
      </c>
    </row>
    <row r="963" spans="1:14" s="912" customFormat="1" x14ac:dyDescent="0.25">
      <c r="A963" s="816" t="s">
        <v>305</v>
      </c>
      <c r="B963" s="817">
        <v>42019</v>
      </c>
      <c r="C963" s="818" t="s">
        <v>9492</v>
      </c>
      <c r="D963" s="816" t="s">
        <v>71</v>
      </c>
      <c r="E963" s="819">
        <v>10307900</v>
      </c>
      <c r="F963" s="816">
        <v>28042301</v>
      </c>
      <c r="G963" s="816">
        <v>2704005</v>
      </c>
      <c r="H963" s="820" t="str">
        <f>IF(G963="","",VLOOKUP(G963,ARANCEL!$B$5:$D$121,2,FALSE))</f>
        <v>PROVISORIO</v>
      </c>
      <c r="I963" s="821" t="s">
        <v>324</v>
      </c>
      <c r="J963" s="816">
        <v>1</v>
      </c>
      <c r="K963" s="822">
        <f>IF(G963="","",VLOOKUP(G963,ARANCEL!$B$5:$D$121,3,FALSE)*J963)</f>
        <v>3250</v>
      </c>
      <c r="L963" s="1249" t="str">
        <f>IF(E963="","","IMPAGO")</f>
        <v>IMPAGO</v>
      </c>
      <c r="M963" s="1249" t="str">
        <f>IF(L963="IMPAGO","SIN O.C.","")</f>
        <v>SIN O.C.</v>
      </c>
      <c r="N963" s="1249" t="str">
        <f>IF(L963="IMPAGO","SIN FACT.","")</f>
        <v>SIN FACT.</v>
      </c>
    </row>
    <row r="964" spans="1:14" s="912" customFormat="1" x14ac:dyDescent="0.25">
      <c r="A964" s="816" t="s">
        <v>313</v>
      </c>
      <c r="B964" s="817">
        <v>42019</v>
      </c>
      <c r="C964" s="818" t="s">
        <v>9492</v>
      </c>
      <c r="D964" s="816" t="s">
        <v>71</v>
      </c>
      <c r="E964" s="819">
        <v>10307900</v>
      </c>
      <c r="F964" s="816">
        <v>28042301</v>
      </c>
      <c r="G964" s="816">
        <v>2704003</v>
      </c>
      <c r="H964" s="820" t="str">
        <f>IF(G964="","",VLOOKUP(G964,ARANCEL!$B$5:$D$121,2,FALSE))</f>
        <v xml:space="preserve">CORONA PERIFERICA CON PERNO MUÑON COLADO </v>
      </c>
      <c r="I964" s="821"/>
      <c r="J964" s="816">
        <v>1</v>
      </c>
      <c r="K964" s="822">
        <f>IF(G964="","",VLOOKUP(G964,ARANCEL!$B$5:$D$121,3,FALSE)*J964)</f>
        <v>32612</v>
      </c>
      <c r="L964" s="1249" t="str">
        <f>IF(E964="","","IMPAGO")</f>
        <v>IMPAGO</v>
      </c>
      <c r="M964" s="1249" t="str">
        <f>IF(L964="IMPAGO","SIN O.C.","")</f>
        <v>SIN O.C.</v>
      </c>
      <c r="N964" s="1249" t="str">
        <f>IF(L964="IMPAGO","SIN FACT.","")</f>
        <v>SIN FACT.</v>
      </c>
    </row>
    <row r="965" spans="1:14" s="912" customFormat="1" x14ac:dyDescent="0.25">
      <c r="A965" s="816" t="s">
        <v>305</v>
      </c>
      <c r="B965" s="817">
        <v>41697</v>
      </c>
      <c r="C965" s="818" t="s">
        <v>2434</v>
      </c>
      <c r="D965" s="816" t="s">
        <v>2404</v>
      </c>
      <c r="E965" s="819">
        <v>10163213</v>
      </c>
      <c r="F965" s="816">
        <v>23904290</v>
      </c>
      <c r="G965" s="816">
        <v>2705003</v>
      </c>
      <c r="H965" s="820" t="str">
        <f>IF(G965="","",VLOOKUP(G965,ARANCEL!$B$5:$D$121,2,FALSE))</f>
        <v>INCRUSTACION ESTETICA (ART-GLASS O CERAMICA)</v>
      </c>
      <c r="I965" s="821" t="s">
        <v>309</v>
      </c>
      <c r="J965" s="816">
        <v>1</v>
      </c>
      <c r="K965" s="822">
        <f>IF(G965="","",VLOOKUP(G965,ARANCEL!$B$5:$D$121,3,FALSE)*J965)</f>
        <v>15676</v>
      </c>
      <c r="L965" s="1210" t="s">
        <v>4612</v>
      </c>
      <c r="M965" s="1210">
        <v>4500230033</v>
      </c>
      <c r="N965" s="1210">
        <v>9218</v>
      </c>
    </row>
    <row r="966" spans="1:14" s="912" customFormat="1" x14ac:dyDescent="0.25">
      <c r="A966" s="816" t="s">
        <v>305</v>
      </c>
      <c r="B966" s="817">
        <v>42027</v>
      </c>
      <c r="C966" s="818" t="s">
        <v>9743</v>
      </c>
      <c r="D966" s="816" t="s">
        <v>101</v>
      </c>
      <c r="E966" s="819">
        <v>10312721</v>
      </c>
      <c r="F966" s="816">
        <v>30599802</v>
      </c>
      <c r="G966" s="816">
        <v>2704005</v>
      </c>
      <c r="H966" s="820" t="str">
        <f>IF(G966="","",VLOOKUP(G966,ARANCEL!$B$5:$D$121,2,FALSE))</f>
        <v>PROVISORIO</v>
      </c>
      <c r="I966" s="821" t="s">
        <v>320</v>
      </c>
      <c r="J966" s="843">
        <v>2</v>
      </c>
      <c r="K966" s="822">
        <f>IF(G966="","",VLOOKUP(G966,ARANCEL!$B$5:$D$121,3,FALSE)*J966)</f>
        <v>6500</v>
      </c>
      <c r="L966" s="1249" t="str">
        <f>IF(E966="","","IMPAGO")</f>
        <v>IMPAGO</v>
      </c>
      <c r="M966" s="1249" t="str">
        <f>IF(L966="IMPAGO","SIN O.C.","")</f>
        <v>SIN O.C.</v>
      </c>
      <c r="N966" s="1249" t="str">
        <f>IF(L966="IMPAGO","SIN FACT.","")</f>
        <v>SIN FACT.</v>
      </c>
    </row>
    <row r="967" spans="1:14" s="912" customFormat="1" x14ac:dyDescent="0.25">
      <c r="A967" s="816" t="s">
        <v>305</v>
      </c>
      <c r="B967" s="817">
        <v>41690</v>
      </c>
      <c r="C967" s="818" t="s">
        <v>994</v>
      </c>
      <c r="D967" s="816" t="s">
        <v>101</v>
      </c>
      <c r="E967" s="819">
        <v>10175765</v>
      </c>
      <c r="F967" s="816">
        <v>24928802</v>
      </c>
      <c r="G967" s="816">
        <v>2704005</v>
      </c>
      <c r="H967" s="820" t="str">
        <f>IF(G967="","",VLOOKUP(G967,ARANCEL!$B$5:$D$121,2,FALSE))</f>
        <v>PROVISORIO</v>
      </c>
      <c r="I967" s="821" t="s">
        <v>954</v>
      </c>
      <c r="J967" s="816">
        <v>2</v>
      </c>
      <c r="K967" s="822">
        <f>IF(G967="","",VLOOKUP(G967,ARANCEL!$B$5:$D$121,3,FALSE)*J967)</f>
        <v>6500</v>
      </c>
      <c r="L967" s="1210" t="s">
        <v>3438</v>
      </c>
      <c r="M967" s="1210">
        <v>4500220774</v>
      </c>
      <c r="N967" s="1210">
        <v>8618</v>
      </c>
    </row>
    <row r="968" spans="1:14" s="903" customFormat="1" x14ac:dyDescent="0.25">
      <c r="A968" s="816" t="s">
        <v>305</v>
      </c>
      <c r="B968" s="817">
        <v>41690</v>
      </c>
      <c r="C968" s="818" t="s">
        <v>994</v>
      </c>
      <c r="D968" s="816" t="s">
        <v>101</v>
      </c>
      <c r="E968" s="819">
        <v>10175765</v>
      </c>
      <c r="F968" s="816">
        <v>24928802</v>
      </c>
      <c r="G968" s="816">
        <v>2705003</v>
      </c>
      <c r="H968" s="820" t="str">
        <f>IF(G968="","",VLOOKUP(G968,ARANCEL!$B$5:$D$121,2,FALSE))</f>
        <v>INCRUSTACION ESTETICA (ART-GLASS O CERAMICA)</v>
      </c>
      <c r="I968" s="821" t="s">
        <v>326</v>
      </c>
      <c r="J968" s="816">
        <v>1</v>
      </c>
      <c r="K968" s="822">
        <f>IF(G968="","",VLOOKUP(G968,ARANCEL!$B$5:$D$121,3,FALSE)*J968)</f>
        <v>15676</v>
      </c>
      <c r="L968" s="1210" t="s">
        <v>3438</v>
      </c>
      <c r="M968" s="1210">
        <v>4500220774</v>
      </c>
      <c r="N968" s="1210">
        <v>8618</v>
      </c>
    </row>
    <row r="969" spans="1:14" s="916" customFormat="1" x14ac:dyDescent="0.25">
      <c r="A969" s="816" t="s">
        <v>305</v>
      </c>
      <c r="B969" s="817">
        <v>41698</v>
      </c>
      <c r="C969" s="818" t="s">
        <v>994</v>
      </c>
      <c r="D969" s="816" t="s">
        <v>101</v>
      </c>
      <c r="E969" s="819">
        <v>10175765</v>
      </c>
      <c r="F969" s="816">
        <v>24928802</v>
      </c>
      <c r="G969" s="816">
        <v>2704003</v>
      </c>
      <c r="H969" s="820" t="str">
        <f>IF(G969="","",VLOOKUP(G969,ARANCEL!$B$5:$D$121,2,FALSE))</f>
        <v xml:space="preserve">CORONA PERIFERICA CON PERNO MUÑON COLADO </v>
      </c>
      <c r="I969" s="821" t="s">
        <v>954</v>
      </c>
      <c r="J969" s="816">
        <v>2</v>
      </c>
      <c r="K969" s="822">
        <f>IF(G969="","",VLOOKUP(G969,ARANCEL!$B$5:$D$121,3,FALSE)*J969)</f>
        <v>65224</v>
      </c>
      <c r="L969" s="1210" t="s">
        <v>4612</v>
      </c>
      <c r="M969" s="1210">
        <v>4500230033</v>
      </c>
      <c r="N969" s="1210">
        <v>9218</v>
      </c>
    </row>
    <row r="970" spans="1:14" s="916" customFormat="1" x14ac:dyDescent="0.25">
      <c r="A970" s="816" t="s">
        <v>305</v>
      </c>
      <c r="B970" s="817">
        <v>41701</v>
      </c>
      <c r="C970" s="818" t="s">
        <v>994</v>
      </c>
      <c r="D970" s="816" t="s">
        <v>101</v>
      </c>
      <c r="E970" s="819">
        <v>10175765</v>
      </c>
      <c r="F970" s="816">
        <v>24928802</v>
      </c>
      <c r="G970" s="816">
        <v>2704005</v>
      </c>
      <c r="H970" s="820" t="str">
        <f>IF(G970="","",VLOOKUP(G970,ARANCEL!$B$5:$D$121,2,FALSE))</f>
        <v>PROVISORIO</v>
      </c>
      <c r="I970" s="821" t="s">
        <v>3184</v>
      </c>
      <c r="J970" s="816">
        <v>3</v>
      </c>
      <c r="K970" s="822">
        <f>IF(G970="","",VLOOKUP(G970,ARANCEL!$B$5:$D$121,3,FALSE)*J970)</f>
        <v>9750</v>
      </c>
      <c r="L970" s="1210" t="s">
        <v>3438</v>
      </c>
      <c r="M970" s="1210">
        <v>4500220774</v>
      </c>
      <c r="N970" s="1210">
        <v>8618</v>
      </c>
    </row>
    <row r="971" spans="1:14" s="916" customFormat="1" x14ac:dyDescent="0.25">
      <c r="A971" s="816" t="s">
        <v>305</v>
      </c>
      <c r="B971" s="817">
        <v>41701</v>
      </c>
      <c r="C971" s="818" t="s">
        <v>994</v>
      </c>
      <c r="D971" s="816" t="s">
        <v>101</v>
      </c>
      <c r="E971" s="819">
        <v>10175765</v>
      </c>
      <c r="F971" s="816">
        <v>24928802</v>
      </c>
      <c r="G971" s="816">
        <v>2704003</v>
      </c>
      <c r="H971" s="820" t="str">
        <f>IF(G971="","",VLOOKUP(G971,ARANCEL!$B$5:$D$121,2,FALSE))</f>
        <v xml:space="preserve">CORONA PERIFERICA CON PERNO MUÑON COLADO </v>
      </c>
      <c r="I971" s="821" t="s">
        <v>3184</v>
      </c>
      <c r="J971" s="816">
        <v>3</v>
      </c>
      <c r="K971" s="822">
        <f>IF(G971="","",VLOOKUP(G971,ARANCEL!$B$5:$D$121,3,FALSE)*J971)</f>
        <v>97836</v>
      </c>
      <c r="L971" s="1210" t="s">
        <v>3438</v>
      </c>
      <c r="M971" s="1210">
        <v>4500220774</v>
      </c>
      <c r="N971" s="1210">
        <v>8618</v>
      </c>
    </row>
    <row r="972" spans="1:14" s="916" customFormat="1" x14ac:dyDescent="0.25">
      <c r="A972" s="816" t="s">
        <v>305</v>
      </c>
      <c r="B972" s="817">
        <v>41954</v>
      </c>
      <c r="C972" s="818" t="s">
        <v>1387</v>
      </c>
      <c r="D972" s="816" t="s">
        <v>98</v>
      </c>
      <c r="E972" s="819">
        <v>10278672</v>
      </c>
      <c r="F972" s="816">
        <v>29474593</v>
      </c>
      <c r="G972" s="816">
        <v>2702001</v>
      </c>
      <c r="H972" s="820" t="str">
        <f>IF(G972="","",VLOOKUP(G972,ARANCEL!$B$5:$D$121,2,FALSE))</f>
        <v>LABORATORIO PROVISORIO SOBRE IMPLANTE</v>
      </c>
      <c r="I972" s="821" t="s">
        <v>309</v>
      </c>
      <c r="J972" s="816">
        <v>1</v>
      </c>
      <c r="K972" s="822">
        <f>IF(G972="","",VLOOKUP(G972,ARANCEL!$B$5:$D$121,3,FALSE)*J972)</f>
        <v>7872</v>
      </c>
      <c r="L972" s="1210" t="s">
        <v>8256</v>
      </c>
      <c r="M972" s="1210">
        <v>4500265204</v>
      </c>
      <c r="N972" s="1210" t="s">
        <v>8946</v>
      </c>
    </row>
    <row r="973" spans="1:14" s="916" customFormat="1" x14ac:dyDescent="0.25">
      <c r="A973" s="816" t="s">
        <v>606</v>
      </c>
      <c r="B973" s="817">
        <v>41999</v>
      </c>
      <c r="C973" s="818" t="s">
        <v>2433</v>
      </c>
      <c r="D973" s="816" t="s">
        <v>1174</v>
      </c>
      <c r="E973" s="819">
        <v>10300162</v>
      </c>
      <c r="F973" s="816">
        <v>29505265</v>
      </c>
      <c r="G973" s="816">
        <v>2704003</v>
      </c>
      <c r="H973" s="820" t="str">
        <f>IF(G973="","",VLOOKUP(G973,ARANCEL!$B$5:$D$121,2,FALSE))</f>
        <v xml:space="preserve">CORONA PERIFERICA CON PERNO MUÑON COLADO </v>
      </c>
      <c r="I973" s="821" t="s">
        <v>308</v>
      </c>
      <c r="J973" s="816">
        <v>1</v>
      </c>
      <c r="K973" s="822">
        <f>IF(G973="","",VLOOKUP(G973,ARANCEL!$B$5:$D$121,3,FALSE)*J973)</f>
        <v>32612</v>
      </c>
      <c r="L973" s="1249" t="str">
        <f>IF(E973="","","IMPAGO")</f>
        <v>IMPAGO</v>
      </c>
      <c r="M973" s="1249" t="str">
        <f>IF(L973="IMPAGO","SIN O.C.","")</f>
        <v>SIN O.C.</v>
      </c>
      <c r="N973" s="1249" t="str">
        <f>IF(L973="IMPAGO","SIN FACT.","")</f>
        <v>SIN FACT.</v>
      </c>
    </row>
    <row r="974" spans="1:14" s="916" customFormat="1" x14ac:dyDescent="0.25">
      <c r="A974" s="816" t="s">
        <v>305</v>
      </c>
      <c r="B974" s="817">
        <v>41999</v>
      </c>
      <c r="C974" s="818" t="s">
        <v>2433</v>
      </c>
      <c r="D974" s="816" t="s">
        <v>1174</v>
      </c>
      <c r="E974" s="819">
        <v>10300162</v>
      </c>
      <c r="F974" s="816">
        <v>29505265</v>
      </c>
      <c r="G974" s="816">
        <v>2704005</v>
      </c>
      <c r="H974" s="820" t="str">
        <f>IF(G974="","",VLOOKUP(G974,ARANCEL!$B$5:$D$121,2,FALSE))</f>
        <v>PROVISORIO</v>
      </c>
      <c r="I974" s="821" t="s">
        <v>308</v>
      </c>
      <c r="J974" s="816">
        <v>1</v>
      </c>
      <c r="K974" s="822">
        <f>IF(G974="","",VLOOKUP(G974,ARANCEL!$B$5:$D$121,3,FALSE)*J974)</f>
        <v>3250</v>
      </c>
      <c r="L974" s="1249" t="str">
        <f>IF(E974="","","IMPAGO")</f>
        <v>IMPAGO</v>
      </c>
      <c r="M974" s="1249" t="str">
        <f>IF(L974="IMPAGO","SIN O.C.","")</f>
        <v>SIN O.C.</v>
      </c>
      <c r="N974" s="1249" t="str">
        <f>IF(L974="IMPAGO","SIN FACT.","")</f>
        <v>SIN FACT.</v>
      </c>
    </row>
    <row r="975" spans="1:14" s="916" customFormat="1" x14ac:dyDescent="0.25">
      <c r="A975" s="816" t="s">
        <v>305</v>
      </c>
      <c r="B975" s="817">
        <v>41916</v>
      </c>
      <c r="C975" s="818" t="s">
        <v>7807</v>
      </c>
      <c r="D975" s="816" t="s">
        <v>99</v>
      </c>
      <c r="E975" s="819">
        <v>10259222</v>
      </c>
      <c r="F975" s="816">
        <v>27814992</v>
      </c>
      <c r="G975" s="816">
        <v>2704023</v>
      </c>
      <c r="H975" s="820" t="str">
        <f>IF(G975="","",VLOOKUP(G975,ARANCEL!$B$5:$D$121,2,FALSE))</f>
        <v xml:space="preserve">PROTESIS VALPLAST PARCIAL </v>
      </c>
      <c r="I975" s="821" t="s">
        <v>306</v>
      </c>
      <c r="J975" s="816">
        <v>1</v>
      </c>
      <c r="K975" s="822">
        <f>IF(G975="","",VLOOKUP(G975,ARANCEL!$B$5:$D$121,3,FALSE)*J975)</f>
        <v>61850</v>
      </c>
      <c r="L975" s="1210" t="s">
        <v>8279</v>
      </c>
      <c r="M975" s="1210">
        <v>4500259723</v>
      </c>
      <c r="N975" s="1210" t="s">
        <v>8265</v>
      </c>
    </row>
    <row r="976" spans="1:14" s="920" customFormat="1" x14ac:dyDescent="0.25">
      <c r="A976" s="816" t="s">
        <v>305</v>
      </c>
      <c r="B976" s="817">
        <v>41801</v>
      </c>
      <c r="C976" s="818" t="s">
        <v>5094</v>
      </c>
      <c r="D976" s="816" t="s">
        <v>86</v>
      </c>
      <c r="E976" s="819">
        <v>10209892</v>
      </c>
      <c r="F976" s="816">
        <v>26796682</v>
      </c>
      <c r="G976" s="816">
        <v>2707001</v>
      </c>
      <c r="H976" s="820" t="str">
        <f>IF(G976="","",VLOOKUP(G976,ARANCEL!$B$5:$D$121,2,FALSE))</f>
        <v xml:space="preserve">PLANO DE RELAJACION </v>
      </c>
      <c r="I976" s="821" t="s">
        <v>306</v>
      </c>
      <c r="J976" s="816">
        <v>1</v>
      </c>
      <c r="K976" s="822">
        <f>IF(G976="","",VLOOKUP(G976,ARANCEL!$B$5:$D$121,3,FALSE)*J976)</f>
        <v>9221</v>
      </c>
      <c r="L976" s="1210" t="s">
        <v>5742</v>
      </c>
      <c r="M976" s="1210">
        <v>4500239379</v>
      </c>
      <c r="N976" s="1210" t="s">
        <v>5751</v>
      </c>
    </row>
    <row r="977" spans="1:14" s="920" customFormat="1" x14ac:dyDescent="0.25">
      <c r="A977" s="816" t="s">
        <v>305</v>
      </c>
      <c r="B977" s="817">
        <v>42007</v>
      </c>
      <c r="C977" s="818" t="s">
        <v>9317</v>
      </c>
      <c r="D977" s="816" t="s">
        <v>100</v>
      </c>
      <c r="E977" s="819">
        <v>10303968</v>
      </c>
      <c r="F977" s="816">
        <v>30329654</v>
      </c>
      <c r="G977" s="816">
        <v>2707001</v>
      </c>
      <c r="H977" s="820" t="str">
        <f>IF(G977="","",VLOOKUP(G977,ARANCEL!$B$5:$D$121,2,FALSE))</f>
        <v xml:space="preserve">PLANO DE RELAJACION </v>
      </c>
      <c r="I977" s="821"/>
      <c r="J977" s="816">
        <v>1</v>
      </c>
      <c r="K977" s="822">
        <f>IF(G977="","",VLOOKUP(G977,ARANCEL!$B$5:$D$121,3,FALSE)*J977)</f>
        <v>9221</v>
      </c>
      <c r="L977" s="1249" t="str">
        <f>IF(E977="","","IMPAGO")</f>
        <v>IMPAGO</v>
      </c>
      <c r="M977" s="1249" t="str">
        <f>IF(L977="IMPAGO","SIN O.C.","")</f>
        <v>SIN O.C.</v>
      </c>
      <c r="N977" s="1249" t="str">
        <f>IF(L977="IMPAGO","SIN FACT.","")</f>
        <v>SIN FACT.</v>
      </c>
    </row>
    <row r="978" spans="1:14" s="920" customFormat="1" x14ac:dyDescent="0.25">
      <c r="A978" s="816" t="s">
        <v>305</v>
      </c>
      <c r="B978" s="817">
        <v>41863</v>
      </c>
      <c r="C978" s="818" t="s">
        <v>6382</v>
      </c>
      <c r="D978" s="816" t="s">
        <v>2404</v>
      </c>
      <c r="E978" s="819">
        <v>10240810</v>
      </c>
      <c r="F978" s="816">
        <v>27871201</v>
      </c>
      <c r="G978" s="816">
        <v>2707001</v>
      </c>
      <c r="H978" s="820" t="str">
        <f>IF(G978="","",VLOOKUP(G978,ARANCEL!$B$5:$D$121,2,FALSE))</f>
        <v xml:space="preserve">PLANO DE RELAJACION </v>
      </c>
      <c r="I978" s="821" t="s">
        <v>306</v>
      </c>
      <c r="J978" s="816">
        <v>1</v>
      </c>
      <c r="K978" s="822">
        <f>IF(G978="","",VLOOKUP(G978,ARANCEL!$B$5:$D$121,3,FALSE)*J978)</f>
        <v>9221</v>
      </c>
      <c r="L978" s="1210" t="s">
        <v>6905</v>
      </c>
      <c r="M978" s="1210">
        <v>4500249737</v>
      </c>
      <c r="N978" s="1210" t="s">
        <v>7142</v>
      </c>
    </row>
    <row r="979" spans="1:14" s="920" customFormat="1" x14ac:dyDescent="0.25">
      <c r="A979" s="816" t="s">
        <v>305</v>
      </c>
      <c r="B979" s="817">
        <v>41710</v>
      </c>
      <c r="C979" s="818" t="s">
        <v>3247</v>
      </c>
      <c r="D979" s="816" t="s">
        <v>98</v>
      </c>
      <c r="E979" s="819">
        <v>10180267</v>
      </c>
      <c r="F979" s="816">
        <v>25241534</v>
      </c>
      <c r="G979" s="816">
        <v>2704005</v>
      </c>
      <c r="H979" s="820" t="str">
        <f>IF(G979="","",VLOOKUP(G979,ARANCEL!$B$5:$D$121,2,FALSE))</f>
        <v>PROVISORIO</v>
      </c>
      <c r="I979" s="821" t="s">
        <v>316</v>
      </c>
      <c r="J979" s="816">
        <v>1</v>
      </c>
      <c r="K979" s="822">
        <f>IF(G979="","",VLOOKUP(G979,ARANCEL!$B$5:$D$121,3,FALSE)*J979)</f>
        <v>3250</v>
      </c>
      <c r="L979" s="1210" t="s">
        <v>3058</v>
      </c>
      <c r="M979" s="1210">
        <v>4500225650</v>
      </c>
      <c r="N979" s="1210">
        <v>8936</v>
      </c>
    </row>
    <row r="980" spans="1:14" s="920" customFormat="1" x14ac:dyDescent="0.25">
      <c r="A980" s="816" t="s">
        <v>305</v>
      </c>
      <c r="B980" s="817">
        <v>41710</v>
      </c>
      <c r="C980" s="818" t="s">
        <v>3247</v>
      </c>
      <c r="D980" s="816" t="s">
        <v>98</v>
      </c>
      <c r="E980" s="819">
        <v>10180267</v>
      </c>
      <c r="F980" s="816">
        <v>25241534</v>
      </c>
      <c r="G980" s="816">
        <v>2704002</v>
      </c>
      <c r="H980" s="820" t="str">
        <f>IF(G980="","",VLOOKUP(G980,ARANCEL!$B$5:$D$121,2,FALSE))</f>
        <v xml:space="preserve">CORONA PERIFERICA </v>
      </c>
      <c r="I980" s="821" t="s">
        <v>316</v>
      </c>
      <c r="J980" s="816">
        <v>1</v>
      </c>
      <c r="K980" s="822">
        <f>IF(G980="","",VLOOKUP(G980,ARANCEL!$B$5:$D$121,3,FALSE)*J980)</f>
        <v>25865</v>
      </c>
      <c r="L980" s="1210" t="s">
        <v>3058</v>
      </c>
      <c r="M980" s="1210">
        <v>4500225649</v>
      </c>
      <c r="N980" s="1210">
        <v>8934</v>
      </c>
    </row>
    <row r="981" spans="1:14" s="922" customFormat="1" x14ac:dyDescent="0.25">
      <c r="A981" s="816" t="s">
        <v>313</v>
      </c>
      <c r="B981" s="817">
        <v>42031</v>
      </c>
      <c r="C981" s="818" t="s">
        <v>9784</v>
      </c>
      <c r="D981" s="816" t="s">
        <v>2420</v>
      </c>
      <c r="E981" s="162">
        <v>10313561</v>
      </c>
      <c r="F981" s="119">
        <v>30642337</v>
      </c>
      <c r="G981" s="119">
        <v>2704005</v>
      </c>
      <c r="H981" s="820" t="str">
        <f>IF(G981="","",VLOOKUP(G981,ARANCEL!$B$5:$D$121,2,FALSE))</f>
        <v>PROVISORIO</v>
      </c>
      <c r="I981" s="821"/>
      <c r="J981" s="816">
        <v>1</v>
      </c>
      <c r="K981" s="822">
        <f>IF(G981="","",VLOOKUP(G981,ARANCEL!$B$5:$D$121,3,FALSE)*J981)</f>
        <v>3250</v>
      </c>
      <c r="L981" s="1249" t="str">
        <f>IF(E981="","","IMPAGO")</f>
        <v>IMPAGO</v>
      </c>
      <c r="M981" s="1249" t="str">
        <f>IF(L981="IMPAGO","SIN O.C.","")</f>
        <v>SIN O.C.</v>
      </c>
      <c r="N981" s="1249" t="str">
        <f>IF(L981="IMPAGO","SIN FACT.","")</f>
        <v>SIN FACT.</v>
      </c>
    </row>
    <row r="982" spans="1:14" s="922" customFormat="1" x14ac:dyDescent="0.25">
      <c r="A982" s="816" t="s">
        <v>313</v>
      </c>
      <c r="B982" s="817">
        <v>42031</v>
      </c>
      <c r="C982" s="818" t="s">
        <v>9784</v>
      </c>
      <c r="D982" s="816" t="s">
        <v>2420</v>
      </c>
      <c r="E982" s="819">
        <v>10313561</v>
      </c>
      <c r="F982" s="816">
        <v>30642337</v>
      </c>
      <c r="G982" s="816">
        <v>2704003</v>
      </c>
      <c r="H982" s="820" t="str">
        <f>IF(G982="","",VLOOKUP(G982,ARANCEL!$B$5:$D$121,2,FALSE))</f>
        <v xml:space="preserve">CORONA PERIFERICA CON PERNO MUÑON COLADO </v>
      </c>
      <c r="I982" s="821"/>
      <c r="J982" s="816">
        <v>1</v>
      </c>
      <c r="K982" s="822">
        <f>IF(G982="","",VLOOKUP(G982,ARANCEL!$B$5:$D$121,3,FALSE)*J982)</f>
        <v>32612</v>
      </c>
      <c r="L982" s="1249" t="str">
        <f>IF(E982="","","IMPAGO")</f>
        <v>IMPAGO</v>
      </c>
      <c r="M982" s="1249" t="str">
        <f>IF(L982="IMPAGO","SIN O.C.","")</f>
        <v>SIN O.C.</v>
      </c>
      <c r="N982" s="1249" t="str">
        <f>IF(L982="IMPAGO","SIN FACT.","")</f>
        <v>SIN FACT.</v>
      </c>
    </row>
    <row r="983" spans="1:14" s="920" customFormat="1" x14ac:dyDescent="0.25">
      <c r="A983" s="816" t="s">
        <v>305</v>
      </c>
      <c r="B983" s="817">
        <v>41724</v>
      </c>
      <c r="C983" s="118" t="s">
        <v>1194</v>
      </c>
      <c r="D983" s="119" t="s">
        <v>98</v>
      </c>
      <c r="E983" s="162">
        <v>10184050</v>
      </c>
      <c r="F983" s="119">
        <v>25177579</v>
      </c>
      <c r="G983" s="119">
        <v>2704005</v>
      </c>
      <c r="H983" s="820" t="str">
        <f>IF(G983="","",VLOOKUP(G983,ARANCEL!$B$5:$D$121,2,FALSE))</f>
        <v>PROVISORIO</v>
      </c>
      <c r="I983" s="821" t="s">
        <v>632</v>
      </c>
      <c r="J983" s="816">
        <v>2</v>
      </c>
      <c r="K983" s="822">
        <f>IF(G983="","",VLOOKUP(G983,ARANCEL!$B$5:$D$121,3,FALSE)*J983)</f>
        <v>6500</v>
      </c>
      <c r="L983" s="1210" t="s">
        <v>3058</v>
      </c>
      <c r="M983" s="1210">
        <v>4500225650</v>
      </c>
      <c r="N983" s="1210">
        <v>8936</v>
      </c>
    </row>
    <row r="984" spans="1:14" s="916" customFormat="1" x14ac:dyDescent="0.25">
      <c r="A984" s="816" t="s">
        <v>305</v>
      </c>
      <c r="B984" s="817">
        <v>41724</v>
      </c>
      <c r="C984" s="818" t="s">
        <v>1194</v>
      </c>
      <c r="D984" s="816" t="s">
        <v>98</v>
      </c>
      <c r="E984" s="819">
        <v>10184050</v>
      </c>
      <c r="F984" s="816">
        <v>25177579</v>
      </c>
      <c r="G984" s="816">
        <v>2704002</v>
      </c>
      <c r="H984" s="820" t="str">
        <f>IF(G984="","",VLOOKUP(G984,ARANCEL!$B$5:$D$121,2,FALSE))</f>
        <v xml:space="preserve">CORONA PERIFERICA </v>
      </c>
      <c r="I984" s="821" t="s">
        <v>632</v>
      </c>
      <c r="J984" s="816">
        <v>2</v>
      </c>
      <c r="K984" s="822">
        <f>IF(G984="","",VLOOKUP(G984,ARANCEL!$B$5:$D$121,3,FALSE)*J984)</f>
        <v>51730</v>
      </c>
      <c r="L984" s="1210" t="s">
        <v>3058</v>
      </c>
      <c r="M984" s="1210">
        <v>4500225649</v>
      </c>
      <c r="N984" s="1210">
        <v>8934</v>
      </c>
    </row>
    <row r="985" spans="1:14" s="924" customFormat="1" x14ac:dyDescent="0.25">
      <c r="A985" s="816" t="s">
        <v>305</v>
      </c>
      <c r="B985" s="817">
        <v>41885</v>
      </c>
      <c r="C985" s="818" t="s">
        <v>6805</v>
      </c>
      <c r="D985" s="816" t="s">
        <v>101</v>
      </c>
      <c r="E985" s="819">
        <v>10251100</v>
      </c>
      <c r="F985" s="816">
        <v>28323840</v>
      </c>
      <c r="G985" s="816">
        <v>2707001</v>
      </c>
      <c r="H985" s="820" t="str">
        <f>IF(G985="","",VLOOKUP(G985,ARANCEL!$B$5:$D$121,2,FALSE))</f>
        <v xml:space="preserve">PLANO DE RELAJACION </v>
      </c>
      <c r="I985" s="821" t="s">
        <v>306</v>
      </c>
      <c r="J985" s="816">
        <v>1</v>
      </c>
      <c r="K985" s="822">
        <f>IF(G985="","",VLOOKUP(G985,ARANCEL!$B$5:$D$121,3,FALSE)*J985)</f>
        <v>9221</v>
      </c>
      <c r="L985" s="1210" t="s">
        <v>6905</v>
      </c>
      <c r="M985" s="1210">
        <v>4500251093</v>
      </c>
      <c r="N985" s="1210" t="s">
        <v>7132</v>
      </c>
    </row>
    <row r="986" spans="1:14" s="924" customFormat="1" x14ac:dyDescent="0.25">
      <c r="A986" s="816" t="s">
        <v>305</v>
      </c>
      <c r="B986" s="817">
        <v>41963</v>
      </c>
      <c r="C986" s="818" t="s">
        <v>8436</v>
      </c>
      <c r="D986" s="816" t="s">
        <v>71</v>
      </c>
      <c r="E986" s="819">
        <v>10282531</v>
      </c>
      <c r="F986" s="816">
        <v>26203439</v>
      </c>
      <c r="G986" s="816">
        <v>2705003</v>
      </c>
      <c r="H986" s="820" t="str">
        <f>IF(G986="","",VLOOKUP(G986,ARANCEL!$B$5:$D$121,2,FALSE))</f>
        <v>INCRUSTACION ESTETICA (ART-GLASS O CERAMICA)</v>
      </c>
      <c r="I986" s="821" t="s">
        <v>322</v>
      </c>
      <c r="J986" s="816">
        <v>1</v>
      </c>
      <c r="K986" s="822">
        <f>IF(G986="","",VLOOKUP(G986,ARANCEL!$B$5:$D$121,3,FALSE)*J986)</f>
        <v>15676</v>
      </c>
      <c r="L986" s="1249" t="str">
        <f>IF(E986="","","IMPAGO")</f>
        <v>IMPAGO</v>
      </c>
      <c r="M986" s="1249" t="str">
        <f>IF(L986="IMPAGO","SIN O.C.","")</f>
        <v>SIN O.C.</v>
      </c>
      <c r="N986" s="1249" t="str">
        <f>IF(L986="IMPAGO","SIN FACT.","")</f>
        <v>SIN FACT.</v>
      </c>
    </row>
    <row r="987" spans="1:14" s="924" customFormat="1" ht="15" customHeight="1" x14ac:dyDescent="0.25">
      <c r="A987" s="816" t="s">
        <v>305</v>
      </c>
      <c r="B987" s="817">
        <v>41773</v>
      </c>
      <c r="C987" s="818" t="s">
        <v>4510</v>
      </c>
      <c r="D987" s="816" t="s">
        <v>1446</v>
      </c>
      <c r="E987" s="819">
        <v>10196305</v>
      </c>
      <c r="F987" s="816">
        <v>26252250</v>
      </c>
      <c r="G987" s="816">
        <v>2705003</v>
      </c>
      <c r="H987" s="820" t="str">
        <f>IF(G987="","",VLOOKUP(G987,ARANCEL!$B$5:$D$121,2,FALSE))</f>
        <v>INCRUSTACION ESTETICA (ART-GLASS O CERAMICA)</v>
      </c>
      <c r="I987" s="821" t="s">
        <v>337</v>
      </c>
      <c r="J987" s="816">
        <v>1</v>
      </c>
      <c r="K987" s="822">
        <f>IF(G987="","",VLOOKUP(G987,ARANCEL!$B$5:$D$121,3,FALSE)*J987)</f>
        <v>15676</v>
      </c>
      <c r="L987" s="1210" t="s">
        <v>5292</v>
      </c>
      <c r="M987" s="1210">
        <v>4500235464</v>
      </c>
      <c r="N987" s="1210">
        <v>9396</v>
      </c>
    </row>
    <row r="988" spans="1:14" s="924" customFormat="1" ht="15" customHeight="1" x14ac:dyDescent="0.25">
      <c r="A988" s="816" t="s">
        <v>305</v>
      </c>
      <c r="B988" s="817">
        <v>41962</v>
      </c>
      <c r="C988" s="818" t="s">
        <v>3174</v>
      </c>
      <c r="D988" s="816" t="s">
        <v>71</v>
      </c>
      <c r="E988" s="819">
        <v>10282173</v>
      </c>
      <c r="F988" s="816">
        <v>27026687</v>
      </c>
      <c r="G988" s="816">
        <v>2707001</v>
      </c>
      <c r="H988" s="820" t="str">
        <f>IF(G988="","",VLOOKUP(G988,ARANCEL!$B$5:$D$121,2,FALSE))</f>
        <v xml:space="preserve">PLANO DE RELAJACION </v>
      </c>
      <c r="I988" s="821" t="s">
        <v>306</v>
      </c>
      <c r="J988" s="816">
        <v>1</v>
      </c>
      <c r="K988" s="822">
        <f>IF(G988="","",VLOOKUP(G988,ARANCEL!$B$5:$D$121,3,FALSE)*J988)</f>
        <v>9221</v>
      </c>
      <c r="L988" s="1249" t="str">
        <f>IF(E988="","","IMPAGO")</f>
        <v>IMPAGO</v>
      </c>
      <c r="M988" s="1249" t="str">
        <f>IF(L988="IMPAGO","SIN O.C.","")</f>
        <v>SIN O.C.</v>
      </c>
      <c r="N988" s="1249" t="str">
        <f>IF(L988="IMPAGO","SIN FACT.","")</f>
        <v>SIN FACT.</v>
      </c>
    </row>
    <row r="989" spans="1:14" s="924" customFormat="1" x14ac:dyDescent="0.25">
      <c r="A989" s="816" t="s">
        <v>305</v>
      </c>
      <c r="B989" s="817">
        <v>41892</v>
      </c>
      <c r="C989" s="818" t="s">
        <v>855</v>
      </c>
      <c r="D989" s="816" t="s">
        <v>101</v>
      </c>
      <c r="E989" s="819">
        <v>10254520</v>
      </c>
      <c r="F989" s="816">
        <v>28361861</v>
      </c>
      <c r="G989" s="816">
        <v>2705003</v>
      </c>
      <c r="H989" s="820" t="str">
        <f>IF(G989="","",VLOOKUP(G989,ARANCEL!$B$5:$D$121,2,FALSE))</f>
        <v>INCRUSTACION ESTETICA (ART-GLASS O CERAMICA)</v>
      </c>
      <c r="I989" s="821" t="s">
        <v>1244</v>
      </c>
      <c r="J989" s="816">
        <v>3</v>
      </c>
      <c r="K989" s="822">
        <f>IF(G989="","",VLOOKUP(G989,ARANCEL!$B$5:$D$121,3,FALSE)*J989)</f>
        <v>47028</v>
      </c>
      <c r="L989" s="1210" t="s">
        <v>7548</v>
      </c>
      <c r="M989" s="1210">
        <v>4500254577</v>
      </c>
      <c r="N989" s="1210" t="s">
        <v>7557</v>
      </c>
    </row>
    <row r="990" spans="1:14" s="924" customFormat="1" x14ac:dyDescent="0.25">
      <c r="A990" s="816" t="s">
        <v>305</v>
      </c>
      <c r="B990" s="817">
        <v>41708</v>
      </c>
      <c r="C990" s="818" t="s">
        <v>3224</v>
      </c>
      <c r="D990" s="816" t="s">
        <v>102</v>
      </c>
      <c r="E990" s="819">
        <v>10179687</v>
      </c>
      <c r="F990" s="816">
        <v>24967852</v>
      </c>
      <c r="G990" s="816">
        <v>2705003</v>
      </c>
      <c r="H990" s="820" t="str">
        <f>IF(G990="","",VLOOKUP(G990,ARANCEL!$B$5:$D$121,2,FALSE))</f>
        <v>INCRUSTACION ESTETICA (ART-GLASS O CERAMICA)</v>
      </c>
      <c r="I990" s="821" t="s">
        <v>309</v>
      </c>
      <c r="J990" s="816">
        <v>1</v>
      </c>
      <c r="K990" s="822">
        <f>IF(G990="","",VLOOKUP(G990,ARANCEL!$B$5:$D$121,3,FALSE)*J990)</f>
        <v>15676</v>
      </c>
      <c r="L990" s="1210" t="s">
        <v>3058</v>
      </c>
      <c r="M990" s="1210">
        <v>4500225652</v>
      </c>
      <c r="N990" s="1210">
        <v>8938</v>
      </c>
    </row>
    <row r="991" spans="1:14" s="882" customFormat="1" x14ac:dyDescent="0.25">
      <c r="A991" s="606" t="s">
        <v>305</v>
      </c>
      <c r="B991" s="615">
        <v>41897</v>
      </c>
      <c r="C991" s="607" t="s">
        <v>7108</v>
      </c>
      <c r="D991" s="606" t="s">
        <v>1446</v>
      </c>
      <c r="E991" s="608">
        <v>10256361</v>
      </c>
      <c r="F991" s="606">
        <v>28459872</v>
      </c>
      <c r="G991" s="606">
        <v>2704005</v>
      </c>
      <c r="H991" s="120" t="str">
        <f>IF(G991="","",VLOOKUP(G991,ARANCEL!$B$5:$D$121,2,FALSE))</f>
        <v>PROVISORIO</v>
      </c>
      <c r="I991" s="121" t="s">
        <v>322</v>
      </c>
      <c r="J991" s="119">
        <v>1</v>
      </c>
      <c r="K991" s="122">
        <f>IF(G991="","",VLOOKUP(G991,ARANCEL!$B$5:$D$121,3,FALSE)*J991)</f>
        <v>3250</v>
      </c>
      <c r="L991" s="1229" t="s">
        <v>7548</v>
      </c>
      <c r="M991" s="1229">
        <v>4500254577</v>
      </c>
      <c r="N991" s="1229" t="s">
        <v>7557</v>
      </c>
    </row>
    <row r="992" spans="1:14" s="924" customFormat="1" x14ac:dyDescent="0.25">
      <c r="A992" s="816" t="s">
        <v>305</v>
      </c>
      <c r="B992" s="817">
        <v>41975</v>
      </c>
      <c r="C992" s="818" t="s">
        <v>8675</v>
      </c>
      <c r="D992" s="816" t="s">
        <v>47</v>
      </c>
      <c r="E992" s="819">
        <v>10289940</v>
      </c>
      <c r="F992" s="606">
        <v>27114050</v>
      </c>
      <c r="G992" s="816">
        <v>2704005</v>
      </c>
      <c r="H992" s="820" t="str">
        <f>IF(G992="","",VLOOKUP(G992,ARANCEL!$B$5:$D$121,2,FALSE))</f>
        <v>PROVISORIO</v>
      </c>
      <c r="I992" s="821" t="s">
        <v>324</v>
      </c>
      <c r="J992" s="816">
        <v>1</v>
      </c>
      <c r="K992" s="822">
        <f>IF(G992="","",VLOOKUP(G992,ARANCEL!$B$5:$D$121,3,FALSE)*J992)</f>
        <v>3250</v>
      </c>
      <c r="L992" s="1210" t="s">
        <v>8256</v>
      </c>
      <c r="M992" s="1210">
        <v>4500265204</v>
      </c>
      <c r="N992" s="1210" t="s">
        <v>8946</v>
      </c>
    </row>
    <row r="993" spans="1:14" s="924" customFormat="1" x14ac:dyDescent="0.25">
      <c r="A993" s="816" t="s">
        <v>606</v>
      </c>
      <c r="B993" s="817">
        <v>41975</v>
      </c>
      <c r="C993" s="818" t="s">
        <v>8675</v>
      </c>
      <c r="D993" s="816" t="s">
        <v>47</v>
      </c>
      <c r="E993" s="819">
        <v>10289940</v>
      </c>
      <c r="F993" s="816">
        <v>27114050</v>
      </c>
      <c r="G993" s="816">
        <v>2704016</v>
      </c>
      <c r="H993" s="820" t="str">
        <f>IF(G993="","",VLOOKUP(G993,ARANCEL!$B$5:$D$121,2,FALSE))</f>
        <v xml:space="preserve">CORONA PROCERA </v>
      </c>
      <c r="I993" s="821" t="s">
        <v>324</v>
      </c>
      <c r="J993" s="816">
        <v>1</v>
      </c>
      <c r="K993" s="822">
        <f>IF(G993="","",VLOOKUP(G993,ARANCEL!$B$5:$D$121,3,FALSE)*J993)</f>
        <v>58477</v>
      </c>
      <c r="L993" s="1210" t="s">
        <v>8256</v>
      </c>
      <c r="M993" s="1210">
        <v>4500265204</v>
      </c>
      <c r="N993" s="1210" t="s">
        <v>8946</v>
      </c>
    </row>
    <row r="994" spans="1:14" s="924" customFormat="1" x14ac:dyDescent="0.25">
      <c r="A994" s="816" t="s">
        <v>305</v>
      </c>
      <c r="B994" s="817">
        <v>41849</v>
      </c>
      <c r="C994" s="818" t="s">
        <v>6055</v>
      </c>
      <c r="D994" s="816" t="s">
        <v>2404</v>
      </c>
      <c r="E994" s="819">
        <v>10232862</v>
      </c>
      <c r="F994" s="816">
        <v>27329355</v>
      </c>
      <c r="G994" s="816">
        <v>2704005</v>
      </c>
      <c r="H994" s="820" t="str">
        <f>IF(G994="","",VLOOKUP(G994,ARANCEL!$B$5:$D$121,2,FALSE))</f>
        <v>PROVISORIO</v>
      </c>
      <c r="I994" s="821" t="s">
        <v>329</v>
      </c>
      <c r="J994" s="816">
        <v>1</v>
      </c>
      <c r="K994" s="822">
        <f>IF(G994="","",VLOOKUP(G994,ARANCEL!$B$5:$D$121,3,FALSE)*J994)</f>
        <v>3250</v>
      </c>
      <c r="L994" s="1210" t="s">
        <v>6017</v>
      </c>
      <c r="M994" s="1210">
        <v>4500245425</v>
      </c>
      <c r="N994" s="1210">
        <v>9807</v>
      </c>
    </row>
    <row r="995" spans="1:14" s="924" customFormat="1" x14ac:dyDescent="0.25">
      <c r="A995" s="816" t="s">
        <v>305</v>
      </c>
      <c r="B995" s="817">
        <v>41849</v>
      </c>
      <c r="C995" s="818" t="s">
        <v>6055</v>
      </c>
      <c r="D995" s="816" t="s">
        <v>2404</v>
      </c>
      <c r="E995" s="819">
        <v>10232862</v>
      </c>
      <c r="F995" s="816">
        <v>27329355</v>
      </c>
      <c r="G995" s="816">
        <v>2704003</v>
      </c>
      <c r="H995" s="820" t="str">
        <f>IF(G995="","",VLOOKUP(G995,ARANCEL!$B$5:$D$121,2,FALSE))</f>
        <v xml:space="preserve">CORONA PERIFERICA CON PERNO MUÑON COLADO </v>
      </c>
      <c r="I995" s="821" t="s">
        <v>329</v>
      </c>
      <c r="J995" s="816">
        <v>1</v>
      </c>
      <c r="K995" s="822">
        <f>IF(G995="","",VLOOKUP(G995,ARANCEL!$B$5:$D$121,3,FALSE)*J995)</f>
        <v>32612</v>
      </c>
      <c r="L995" s="1210" t="s">
        <v>6017</v>
      </c>
      <c r="M995" s="1210">
        <v>4500245425</v>
      </c>
      <c r="N995" s="1210">
        <v>9807</v>
      </c>
    </row>
    <row r="996" spans="1:14" s="935" customFormat="1" x14ac:dyDescent="0.25">
      <c r="A996" s="816" t="s">
        <v>305</v>
      </c>
      <c r="B996" s="817">
        <v>41927</v>
      </c>
      <c r="C996" s="818" t="s">
        <v>7669</v>
      </c>
      <c r="D996" s="816" t="s">
        <v>99</v>
      </c>
      <c r="E996" s="819">
        <v>10264448</v>
      </c>
      <c r="F996" s="816">
        <v>28931972</v>
      </c>
      <c r="G996" s="816">
        <v>2704005</v>
      </c>
      <c r="H996" s="820" t="str">
        <f>IF(G996="","",VLOOKUP(G996,ARANCEL!$B$5:$D$121,2,FALSE))</f>
        <v>PROVISORIO</v>
      </c>
      <c r="I996" s="821" t="s">
        <v>318</v>
      </c>
      <c r="J996" s="816">
        <v>1</v>
      </c>
      <c r="K996" s="822">
        <f>IF(G996="","",VLOOKUP(G996,ARANCEL!$B$5:$D$121,3,FALSE)*J996)</f>
        <v>3250</v>
      </c>
      <c r="L996" s="1210" t="s">
        <v>8279</v>
      </c>
      <c r="M996" s="1210">
        <v>4500259723</v>
      </c>
      <c r="N996" s="1210" t="s">
        <v>8265</v>
      </c>
    </row>
    <row r="997" spans="1:14" s="935" customFormat="1" x14ac:dyDescent="0.25">
      <c r="A997" s="816" t="s">
        <v>305</v>
      </c>
      <c r="B997" s="817">
        <v>41927</v>
      </c>
      <c r="C997" s="818" t="s">
        <v>7669</v>
      </c>
      <c r="D997" s="816" t="s">
        <v>99</v>
      </c>
      <c r="E997" s="819">
        <v>10264448</v>
      </c>
      <c r="F997" s="816">
        <v>28931972</v>
      </c>
      <c r="G997" s="816">
        <v>2704003</v>
      </c>
      <c r="H997" s="820" t="str">
        <f>IF(G997="","",VLOOKUP(G997,ARANCEL!$B$5:$D$121,2,FALSE))</f>
        <v xml:space="preserve">CORONA PERIFERICA CON PERNO MUÑON COLADO </v>
      </c>
      <c r="I997" s="821" t="s">
        <v>318</v>
      </c>
      <c r="J997" s="816">
        <v>1</v>
      </c>
      <c r="K997" s="822">
        <f>IF(G997="","",VLOOKUP(G997,ARANCEL!$B$5:$D$121,3,FALSE)*J997)</f>
        <v>32612</v>
      </c>
      <c r="L997" s="1210" t="s">
        <v>8279</v>
      </c>
      <c r="M997" s="1210">
        <v>4500259723</v>
      </c>
      <c r="N997" s="1210" t="s">
        <v>8265</v>
      </c>
    </row>
    <row r="998" spans="1:14" x14ac:dyDescent="0.25">
      <c r="A998" s="119" t="s">
        <v>305</v>
      </c>
      <c r="B998" s="164">
        <v>41642</v>
      </c>
      <c r="C998" s="118" t="s">
        <v>2431</v>
      </c>
      <c r="D998" s="119" t="s">
        <v>1174</v>
      </c>
      <c r="E998" s="162">
        <v>10168406</v>
      </c>
      <c r="F998" s="119">
        <v>24486233</v>
      </c>
      <c r="G998" s="119">
        <v>2704005</v>
      </c>
      <c r="H998" s="120" t="str">
        <f>IF(G998="","",VLOOKUP(G998,ARANCEL!$B$5:$D$121,2,FALSE))</f>
        <v>PROVISORIO</v>
      </c>
      <c r="I998" s="121" t="s">
        <v>311</v>
      </c>
      <c r="J998" s="119">
        <v>1</v>
      </c>
      <c r="K998" s="122">
        <f>IF(G998="","",VLOOKUP(G998,ARANCEL!$B$5:$D$121,3,FALSE)*J998)</f>
        <v>3250</v>
      </c>
      <c r="L998" s="1236" t="s">
        <v>597</v>
      </c>
      <c r="M998" s="1236">
        <v>4500211661</v>
      </c>
      <c r="N998" s="1236">
        <v>8185</v>
      </c>
    </row>
    <row r="999" spans="1:14" x14ac:dyDescent="0.25">
      <c r="A999" s="119" t="s">
        <v>305</v>
      </c>
      <c r="B999" s="164">
        <v>41717</v>
      </c>
      <c r="C999" s="118" t="s">
        <v>2431</v>
      </c>
      <c r="D999" s="119" t="s">
        <v>1174</v>
      </c>
      <c r="E999" s="162">
        <v>10168406</v>
      </c>
      <c r="F999" s="119">
        <v>24486233</v>
      </c>
      <c r="G999" s="119">
        <v>2704003</v>
      </c>
      <c r="H999" s="120" t="str">
        <f>IF(G999="","",VLOOKUP(G999,ARANCEL!$B$5:$D$121,2,FALSE))</f>
        <v xml:space="preserve">CORONA PERIFERICA CON PERNO MUÑON COLADO </v>
      </c>
      <c r="I999" s="121" t="s">
        <v>5383</v>
      </c>
      <c r="J999" s="119">
        <v>2</v>
      </c>
      <c r="K999" s="122">
        <f>IF(G999="","",VLOOKUP(G999,ARANCEL!$B$5:$D$121,3,FALSE)*J999)</f>
        <v>65224</v>
      </c>
      <c r="L999" s="1229" t="s">
        <v>4612</v>
      </c>
      <c r="M999" s="1229">
        <v>4500230033</v>
      </c>
      <c r="N999" s="1229">
        <v>9218</v>
      </c>
    </row>
    <row r="1000" spans="1:14" s="935" customFormat="1" x14ac:dyDescent="0.25">
      <c r="A1000" s="843" t="s">
        <v>305</v>
      </c>
      <c r="B1000" s="817">
        <v>41717</v>
      </c>
      <c r="C1000" s="818" t="s">
        <v>2431</v>
      </c>
      <c r="D1000" s="816" t="s">
        <v>1174</v>
      </c>
      <c r="E1000" s="819">
        <v>10168406</v>
      </c>
      <c r="F1000" s="816">
        <v>24486233</v>
      </c>
      <c r="G1000" s="816">
        <v>2704005</v>
      </c>
      <c r="H1000" s="820" t="str">
        <f>IF(G1000="","",VLOOKUP(G1000,ARANCEL!$B$5:$D$121,2,FALSE))</f>
        <v>PROVISORIO</v>
      </c>
      <c r="I1000" s="821" t="s">
        <v>3756</v>
      </c>
      <c r="J1000" s="816">
        <v>5</v>
      </c>
      <c r="K1000" s="822">
        <f>IF(G1000="","",VLOOKUP(G1000,ARANCEL!$B$5:$D$121,3,FALSE)*J1000)</f>
        <v>16250</v>
      </c>
      <c r="L1000" s="1210" t="s">
        <v>4612</v>
      </c>
      <c r="M1000" s="1210">
        <v>4500230033</v>
      </c>
      <c r="N1000" s="1210">
        <v>9218</v>
      </c>
    </row>
    <row r="1001" spans="1:14" s="943" customFormat="1" x14ac:dyDescent="0.25">
      <c r="A1001" s="816" t="s">
        <v>305</v>
      </c>
      <c r="B1001" s="817">
        <v>41697</v>
      </c>
      <c r="C1001" s="818" t="s">
        <v>3062</v>
      </c>
      <c r="D1001" s="816" t="s">
        <v>101</v>
      </c>
      <c r="E1001" s="819">
        <v>10177344</v>
      </c>
      <c r="F1001" s="816">
        <v>25053104</v>
      </c>
      <c r="G1001" s="816">
        <v>2704013</v>
      </c>
      <c r="H1001" s="820" t="str">
        <f>IF(G1001="","",VLOOKUP(G1001,ARANCEL!$B$5:$D$121,2,FALSE))</f>
        <v>PROVISORIO (POR PIEZA)</v>
      </c>
      <c r="I1001" s="821" t="s">
        <v>312</v>
      </c>
      <c r="J1001" s="816">
        <v>1</v>
      </c>
      <c r="K1001" s="822">
        <f>IF(G1001="","",VLOOKUP(G1001,ARANCEL!$B$5:$D$121,3,FALSE)*J1001)</f>
        <v>3250</v>
      </c>
      <c r="L1001" s="1210" t="s">
        <v>3438</v>
      </c>
      <c r="M1001" s="1210">
        <v>4500220778</v>
      </c>
      <c r="N1001" s="1210">
        <v>8620</v>
      </c>
    </row>
    <row r="1002" spans="1:14" s="943" customFormat="1" x14ac:dyDescent="0.25">
      <c r="A1002" s="816" t="s">
        <v>305</v>
      </c>
      <c r="B1002" s="817">
        <v>41697</v>
      </c>
      <c r="C1002" s="818" t="s">
        <v>3062</v>
      </c>
      <c r="D1002" s="816" t="s">
        <v>101</v>
      </c>
      <c r="E1002" s="819">
        <v>10177344</v>
      </c>
      <c r="F1002" s="816">
        <v>25053104</v>
      </c>
      <c r="G1002" s="816">
        <v>2704003</v>
      </c>
      <c r="H1002" s="820" t="str">
        <f>IF(G1002="","",VLOOKUP(G1002,ARANCEL!$B$5:$D$121,2,FALSE))</f>
        <v xml:space="preserve">CORONA PERIFERICA CON PERNO MUÑON COLADO </v>
      </c>
      <c r="I1002" s="821" t="s">
        <v>312</v>
      </c>
      <c r="J1002" s="816">
        <v>1</v>
      </c>
      <c r="K1002" s="822">
        <f>IF(G1002="","",VLOOKUP(G1002,ARANCEL!$B$5:$D$121,3,FALSE)*J1002)</f>
        <v>32612</v>
      </c>
      <c r="L1002" s="1210" t="s">
        <v>3438</v>
      </c>
      <c r="M1002" s="1210">
        <v>4500220778</v>
      </c>
      <c r="N1002" s="1210">
        <v>8620</v>
      </c>
    </row>
    <row r="1003" spans="1:14" s="943" customFormat="1" x14ac:dyDescent="0.25">
      <c r="A1003" s="816" t="s">
        <v>305</v>
      </c>
      <c r="B1003" s="817">
        <v>41929</v>
      </c>
      <c r="C1003" s="818" t="s">
        <v>7754</v>
      </c>
      <c r="D1003" s="816" t="s">
        <v>2441</v>
      </c>
      <c r="E1003" s="819">
        <v>10265997</v>
      </c>
      <c r="F1003" s="816">
        <v>28367197</v>
      </c>
      <c r="G1003" s="816">
        <v>2707001</v>
      </c>
      <c r="H1003" s="820" t="str">
        <f>IF(G1003="","",VLOOKUP(G1003,ARANCEL!$B$5:$D$121,2,FALSE))</f>
        <v xml:space="preserve">PLANO DE RELAJACION </v>
      </c>
      <c r="I1003" s="821" t="s">
        <v>306</v>
      </c>
      <c r="J1003" s="816">
        <v>1</v>
      </c>
      <c r="K1003" s="822">
        <f>IF(G1003="","",VLOOKUP(G1003,ARANCEL!$B$5:$D$121,3,FALSE)*J1003)</f>
        <v>9221</v>
      </c>
      <c r="L1003" s="1210" t="s">
        <v>8279</v>
      </c>
      <c r="M1003" s="1210">
        <v>4500259723</v>
      </c>
      <c r="N1003" s="1210" t="s">
        <v>8265</v>
      </c>
    </row>
    <row r="1004" spans="1:14" s="943" customFormat="1" x14ac:dyDescent="0.2">
      <c r="A1004" s="816" t="s">
        <v>313</v>
      </c>
      <c r="B1004" s="817">
        <v>41942</v>
      </c>
      <c r="C1004" s="1230" t="s">
        <v>1342</v>
      </c>
      <c r="D1004" s="1230" t="s">
        <v>2441</v>
      </c>
      <c r="E1004" s="1230">
        <v>10274356</v>
      </c>
      <c r="F1004" s="1230">
        <v>29205185</v>
      </c>
      <c r="G1004" s="1230">
        <v>2706001</v>
      </c>
      <c r="H1004" s="820" t="str">
        <f>IF(G1004="","",VLOOKUP(G1004,ARANCEL!$B$5:$D$121,2,FALSE))</f>
        <v xml:space="preserve">PROTESIS TOTAL ACRILICA </v>
      </c>
      <c r="I1004" s="821"/>
      <c r="J1004" s="816">
        <v>1</v>
      </c>
      <c r="K1004" s="822">
        <f>IF(G1004="","",VLOOKUP(G1004,ARANCEL!$B$5:$D$121,3,FALSE)*J1004)</f>
        <v>18668</v>
      </c>
      <c r="L1004" s="1210" t="s">
        <v>8279</v>
      </c>
      <c r="M1004" s="1210">
        <v>4500259723</v>
      </c>
      <c r="N1004" s="1210" t="s">
        <v>8265</v>
      </c>
    </row>
    <row r="1005" spans="1:14" s="943" customFormat="1" x14ac:dyDescent="0.25">
      <c r="A1005" s="816" t="s">
        <v>305</v>
      </c>
      <c r="B1005" s="817">
        <v>41816</v>
      </c>
      <c r="C1005" s="818" t="s">
        <v>5351</v>
      </c>
      <c r="D1005" s="816" t="s">
        <v>101</v>
      </c>
      <c r="E1005" s="819">
        <v>10215921</v>
      </c>
      <c r="F1005" s="816">
        <v>27038440</v>
      </c>
      <c r="G1005" s="816">
        <v>2705003</v>
      </c>
      <c r="H1005" s="820" t="str">
        <f>IF(G1005="","",VLOOKUP(G1005,ARANCEL!$B$5:$D$121,2,FALSE))</f>
        <v>INCRUSTACION ESTETICA (ART-GLASS O CERAMICA)</v>
      </c>
      <c r="I1005" s="821" t="s">
        <v>950</v>
      </c>
      <c r="J1005" s="816">
        <v>2</v>
      </c>
      <c r="K1005" s="822">
        <f>IF(G1005="","",VLOOKUP(G1005,ARANCEL!$B$5:$D$121,3,FALSE)*J1005)</f>
        <v>31352</v>
      </c>
      <c r="L1005" s="1210" t="s">
        <v>5742</v>
      </c>
      <c r="M1005" s="1210">
        <v>4500241295</v>
      </c>
      <c r="N1005" s="1210" t="s">
        <v>5768</v>
      </c>
    </row>
    <row r="1006" spans="1:14" s="943" customFormat="1" x14ac:dyDescent="0.25">
      <c r="A1006" s="816" t="s">
        <v>305</v>
      </c>
      <c r="B1006" s="817">
        <v>41950</v>
      </c>
      <c r="C1006" s="818" t="s">
        <v>8091</v>
      </c>
      <c r="D1006" s="816" t="s">
        <v>101</v>
      </c>
      <c r="E1006" s="819">
        <v>10275606</v>
      </c>
      <c r="F1006" s="816">
        <v>29361564</v>
      </c>
      <c r="G1006" s="816">
        <v>2705003</v>
      </c>
      <c r="H1006" s="820" t="str">
        <f>IF(G1006="","",VLOOKUP(G1006,ARANCEL!$B$5:$D$121,2,FALSE))</f>
        <v>INCRUSTACION ESTETICA (ART-GLASS O CERAMICA)</v>
      </c>
      <c r="I1006" s="821" t="s">
        <v>316</v>
      </c>
      <c r="J1006" s="816">
        <v>1</v>
      </c>
      <c r="K1006" s="822">
        <f>IF(G1006="","",VLOOKUP(G1006,ARANCEL!$B$5:$D$121,3,FALSE)*J1006)</f>
        <v>15676</v>
      </c>
      <c r="L1006" s="1210" t="s">
        <v>8256</v>
      </c>
      <c r="M1006" s="1210">
        <v>4500265204</v>
      </c>
      <c r="N1006" s="1210" t="s">
        <v>8946</v>
      </c>
    </row>
    <row r="1007" spans="1:14" s="943" customFormat="1" x14ac:dyDescent="0.25">
      <c r="A1007" s="816" t="s">
        <v>305</v>
      </c>
      <c r="B1007" s="817">
        <v>41985</v>
      </c>
      <c r="C1007" s="818" t="s">
        <v>8903</v>
      </c>
      <c r="D1007" s="816" t="s">
        <v>86</v>
      </c>
      <c r="E1007" s="819">
        <v>10295067</v>
      </c>
      <c r="F1007" s="816">
        <v>29061133</v>
      </c>
      <c r="G1007" s="816">
        <v>2704005</v>
      </c>
      <c r="H1007" s="820" t="str">
        <f>IF(G1007="","",VLOOKUP(G1007,ARANCEL!$B$5:$D$121,2,FALSE))</f>
        <v>PROVISORIO</v>
      </c>
      <c r="I1007" s="821" t="s">
        <v>317</v>
      </c>
      <c r="J1007" s="816">
        <v>1</v>
      </c>
      <c r="K1007" s="822">
        <f>IF(G1007="","",VLOOKUP(G1007,ARANCEL!$B$5:$D$121,3,FALSE)*J1007)</f>
        <v>3250</v>
      </c>
      <c r="L1007" s="1249" t="str">
        <f>IF(E1007="","","IMPAGO")</f>
        <v>IMPAGO</v>
      </c>
      <c r="M1007" s="1249" t="str">
        <f>IF(L1007="IMPAGO","SIN O.C.","")</f>
        <v>SIN O.C.</v>
      </c>
      <c r="N1007" s="1249" t="str">
        <f>IF(L1007="IMPAGO","SIN FACT.","")</f>
        <v>SIN FACT.</v>
      </c>
    </row>
    <row r="1008" spans="1:14" s="943" customFormat="1" x14ac:dyDescent="0.25">
      <c r="A1008" s="816" t="s">
        <v>305</v>
      </c>
      <c r="B1008" s="817">
        <v>41933</v>
      </c>
      <c r="C1008" s="818" t="s">
        <v>7816</v>
      </c>
      <c r="D1008" s="816" t="s">
        <v>99</v>
      </c>
      <c r="E1008" s="819">
        <v>10269558</v>
      </c>
      <c r="F1008" s="816">
        <v>29093695</v>
      </c>
      <c r="G1008" s="816">
        <v>2704005</v>
      </c>
      <c r="H1008" s="820" t="str">
        <f>IF(G1008="","",VLOOKUP(G1008,ARANCEL!$B$5:$D$121,2,FALSE))</f>
        <v>PROVISORIO</v>
      </c>
      <c r="I1008" s="821" t="s">
        <v>618</v>
      </c>
      <c r="J1008" s="816">
        <v>1</v>
      </c>
      <c r="K1008" s="822">
        <f>IF(G1008="","",VLOOKUP(G1008,ARANCEL!$B$5:$D$121,3,FALSE)*J1008)</f>
        <v>3250</v>
      </c>
      <c r="L1008" s="1210" t="s">
        <v>8279</v>
      </c>
      <c r="M1008" s="1210">
        <v>4500259723</v>
      </c>
      <c r="N1008" s="1210" t="s">
        <v>8265</v>
      </c>
    </row>
    <row r="1009" spans="1:14" s="943" customFormat="1" x14ac:dyDescent="0.25">
      <c r="A1009" s="843" t="s">
        <v>305</v>
      </c>
      <c r="B1009" s="817">
        <v>41933</v>
      </c>
      <c r="C1009" s="818" t="s">
        <v>7816</v>
      </c>
      <c r="D1009" s="816" t="s">
        <v>99</v>
      </c>
      <c r="E1009" s="819">
        <v>10269558</v>
      </c>
      <c r="F1009" s="816">
        <v>29093695</v>
      </c>
      <c r="G1009" s="816">
        <v>2704003</v>
      </c>
      <c r="H1009" s="820" t="str">
        <f>IF(G1009="","",VLOOKUP(G1009,ARANCEL!$B$5:$D$121,2,FALSE))</f>
        <v xml:space="preserve">CORONA PERIFERICA CON PERNO MUÑON COLADO </v>
      </c>
      <c r="I1009" s="821" t="s">
        <v>618</v>
      </c>
      <c r="J1009" s="816">
        <v>1</v>
      </c>
      <c r="K1009" s="822">
        <f>IF(G1009="","",VLOOKUP(G1009,ARANCEL!$B$5:$D$121,3,FALSE)*J1009)</f>
        <v>32612</v>
      </c>
      <c r="L1009" s="1210" t="s">
        <v>8279</v>
      </c>
      <c r="M1009" s="1210">
        <v>4500259723</v>
      </c>
      <c r="N1009" s="1210" t="s">
        <v>8265</v>
      </c>
    </row>
    <row r="1010" spans="1:14" s="943" customFormat="1" x14ac:dyDescent="0.25">
      <c r="A1010" s="816" t="s">
        <v>305</v>
      </c>
      <c r="B1010" s="817">
        <v>41918</v>
      </c>
      <c r="C1010" s="818" t="s">
        <v>7422</v>
      </c>
      <c r="D1010" s="816" t="s">
        <v>1446</v>
      </c>
      <c r="E1010" s="819">
        <v>10259540</v>
      </c>
      <c r="F1010" s="816">
        <v>28207639</v>
      </c>
      <c r="G1010" s="816">
        <v>2704005</v>
      </c>
      <c r="H1010" s="820" t="str">
        <f>IF(G1010="","",VLOOKUP(G1010,ARANCEL!$B$5:$D$121,2,FALSE))</f>
        <v>PROVISORIO</v>
      </c>
      <c r="I1010" s="821" t="s">
        <v>317</v>
      </c>
      <c r="J1010" s="816">
        <v>1</v>
      </c>
      <c r="K1010" s="822">
        <f>IF(G1010="","",VLOOKUP(G1010,ARANCEL!$B$5:$D$121,3,FALSE)*J1010)</f>
        <v>3250</v>
      </c>
      <c r="L1010" s="1210" t="s">
        <v>8279</v>
      </c>
      <c r="M1010" s="1210">
        <v>4500257463</v>
      </c>
      <c r="N1010" s="1210" t="s">
        <v>8277</v>
      </c>
    </row>
    <row r="1011" spans="1:14" s="953" customFormat="1" x14ac:dyDescent="0.25">
      <c r="A1011" s="816" t="s">
        <v>313</v>
      </c>
      <c r="B1011" s="817">
        <v>41918</v>
      </c>
      <c r="C1011" s="818" t="s">
        <v>7422</v>
      </c>
      <c r="D1011" s="816" t="s">
        <v>1446</v>
      </c>
      <c r="E1011" s="819">
        <v>10259540</v>
      </c>
      <c r="F1011" s="816">
        <v>28207639</v>
      </c>
      <c r="G1011" s="816">
        <v>2704002</v>
      </c>
      <c r="H1011" s="820" t="str">
        <f>IF(G1011="","",VLOOKUP(G1011,ARANCEL!$B$5:$D$121,2,FALSE))</f>
        <v xml:space="preserve">CORONA PERIFERICA </v>
      </c>
      <c r="I1011" s="821"/>
      <c r="J1011" s="816">
        <v>1</v>
      </c>
      <c r="K1011" s="822">
        <f>IF(G1011="","",VLOOKUP(G1011,ARANCEL!$B$5:$D$121,3,FALSE)*J1011)</f>
        <v>25865</v>
      </c>
      <c r="L1011" s="1210" t="s">
        <v>8279</v>
      </c>
      <c r="M1011" s="1210">
        <v>4500257463</v>
      </c>
      <c r="N1011" s="1210" t="s">
        <v>8277</v>
      </c>
    </row>
    <row r="1012" spans="1:14" s="953" customFormat="1" x14ac:dyDescent="0.25">
      <c r="A1012" s="816" t="s">
        <v>305</v>
      </c>
      <c r="B1012" s="817">
        <v>41857</v>
      </c>
      <c r="C1012" s="818" t="s">
        <v>6286</v>
      </c>
      <c r="D1012" s="816" t="s">
        <v>98</v>
      </c>
      <c r="E1012" s="819">
        <v>10237212</v>
      </c>
      <c r="F1012" s="816">
        <v>27266873</v>
      </c>
      <c r="G1012" s="816">
        <v>2705003</v>
      </c>
      <c r="H1012" s="820" t="str">
        <f>IF(G1012="","",VLOOKUP(G1012,ARANCEL!$B$5:$D$121,2,FALSE))</f>
        <v>INCRUSTACION ESTETICA (ART-GLASS O CERAMICA)</v>
      </c>
      <c r="I1012" s="821" t="s">
        <v>318</v>
      </c>
      <c r="J1012" s="816">
        <v>1</v>
      </c>
      <c r="K1012" s="822">
        <f>IF(G1012="","",VLOOKUP(G1012,ARANCEL!$B$5:$D$121,3,FALSE)*J1012)</f>
        <v>15676</v>
      </c>
      <c r="L1012" s="1210" t="s">
        <v>6905</v>
      </c>
      <c r="M1012" s="1210">
        <v>4500249737</v>
      </c>
      <c r="N1012" s="1210" t="s">
        <v>7142</v>
      </c>
    </row>
    <row r="1013" spans="1:14" s="953" customFormat="1" x14ac:dyDescent="0.25">
      <c r="A1013" s="816" t="s">
        <v>305</v>
      </c>
      <c r="B1013" s="817">
        <v>41824</v>
      </c>
      <c r="C1013" s="818" t="s">
        <v>5600</v>
      </c>
      <c r="D1013" s="816" t="s">
        <v>1174</v>
      </c>
      <c r="E1013" s="819">
        <v>10221959</v>
      </c>
      <c r="F1013" s="816">
        <v>27288587</v>
      </c>
      <c r="G1013" s="816">
        <v>2704005</v>
      </c>
      <c r="H1013" s="820" t="str">
        <f>IF(G1013="","",VLOOKUP(G1013,ARANCEL!$B$5:$D$121,2,FALSE))</f>
        <v>PROVISORIO</v>
      </c>
      <c r="I1013" s="821" t="s">
        <v>309</v>
      </c>
      <c r="J1013" s="816">
        <v>1</v>
      </c>
      <c r="K1013" s="822">
        <f>IF(G1013="","",VLOOKUP(G1013,ARANCEL!$B$5:$D$121,3,FALSE)*J1013)</f>
        <v>3250</v>
      </c>
      <c r="L1013" s="1210" t="s">
        <v>6017</v>
      </c>
      <c r="M1013" s="1210">
        <v>4500243565</v>
      </c>
      <c r="N1013" s="1210">
        <v>9787</v>
      </c>
    </row>
    <row r="1014" spans="1:14" s="953" customFormat="1" x14ac:dyDescent="0.25">
      <c r="A1014" s="843" t="s">
        <v>305</v>
      </c>
      <c r="B1014" s="817">
        <v>41845</v>
      </c>
      <c r="C1014" s="818" t="s">
        <v>5600</v>
      </c>
      <c r="D1014" s="816" t="s">
        <v>1174</v>
      </c>
      <c r="E1014" s="819">
        <v>10221959</v>
      </c>
      <c r="F1014" s="816">
        <v>27288587</v>
      </c>
      <c r="G1014" s="816">
        <v>2704003</v>
      </c>
      <c r="H1014" s="820" t="str">
        <f>IF(G1014="","",VLOOKUP(G1014,ARANCEL!$B$5:$D$121,2,FALSE))</f>
        <v xml:space="preserve">CORONA PERIFERICA CON PERNO MUÑON COLADO </v>
      </c>
      <c r="I1014" s="821" t="s">
        <v>309</v>
      </c>
      <c r="J1014" s="816">
        <v>1</v>
      </c>
      <c r="K1014" s="822">
        <f>IF(G1014="","",VLOOKUP(G1014,ARANCEL!$B$5:$D$121,3,FALSE)*J1014)</f>
        <v>32612</v>
      </c>
      <c r="L1014" s="1210" t="s">
        <v>6017</v>
      </c>
      <c r="M1014" s="1210">
        <v>4500245425</v>
      </c>
      <c r="N1014" s="1210">
        <v>9807</v>
      </c>
    </row>
    <row r="1015" spans="1:14" s="943" customFormat="1" x14ac:dyDescent="0.25">
      <c r="A1015" s="816" t="s">
        <v>305</v>
      </c>
      <c r="B1015" s="817">
        <v>41968</v>
      </c>
      <c r="C1015" s="818" t="s">
        <v>9127</v>
      </c>
      <c r="D1015" s="816" t="s">
        <v>86</v>
      </c>
      <c r="E1015" s="819">
        <v>10284526</v>
      </c>
      <c r="F1015" s="816">
        <v>29385706</v>
      </c>
      <c r="G1015" s="816">
        <v>2707001</v>
      </c>
      <c r="H1015" s="820" t="str">
        <f>IF(G1015="","",VLOOKUP(G1015,ARANCEL!$B$5:$D$121,2,FALSE))</f>
        <v xml:space="preserve">PLANO DE RELAJACION </v>
      </c>
      <c r="I1015" s="821" t="s">
        <v>306</v>
      </c>
      <c r="J1015" s="816">
        <v>1</v>
      </c>
      <c r="K1015" s="822">
        <f>IF(G1015="","",VLOOKUP(G1015,ARANCEL!$B$5:$D$121,3,FALSE)*J1015)</f>
        <v>9221</v>
      </c>
      <c r="L1015" s="1210" t="s">
        <v>8256</v>
      </c>
      <c r="M1015" s="1210">
        <v>4500265204</v>
      </c>
      <c r="N1015" s="1210" t="s">
        <v>8946</v>
      </c>
    </row>
    <row r="1016" spans="1:14" s="943" customFormat="1" x14ac:dyDescent="0.25">
      <c r="A1016" s="816" t="s">
        <v>305</v>
      </c>
      <c r="B1016" s="817">
        <v>41844</v>
      </c>
      <c r="C1016" s="818" t="s">
        <v>7179</v>
      </c>
      <c r="D1016" s="816" t="s">
        <v>2420</v>
      </c>
      <c r="E1016" s="819">
        <v>10231044</v>
      </c>
      <c r="F1016" s="816">
        <v>26200997</v>
      </c>
      <c r="G1016" s="816">
        <v>2704005</v>
      </c>
      <c r="H1016" s="820" t="str">
        <f>IF(G1016="","",VLOOKUP(G1016,ARANCEL!$B$5:$D$121,2,FALSE))</f>
        <v>PROVISORIO</v>
      </c>
      <c r="I1016" s="821" t="s">
        <v>342</v>
      </c>
      <c r="J1016" s="816">
        <v>1</v>
      </c>
      <c r="K1016" s="822">
        <f>IF(G1016="","",VLOOKUP(G1016,ARANCEL!$B$5:$D$121,3,FALSE)*J1016)</f>
        <v>3250</v>
      </c>
      <c r="L1016" s="1210" t="s">
        <v>6905</v>
      </c>
      <c r="M1016" s="1210">
        <v>4500249737</v>
      </c>
      <c r="N1016" s="1210" t="s">
        <v>7142</v>
      </c>
    </row>
    <row r="1017" spans="1:14" s="924" customFormat="1" x14ac:dyDescent="0.25">
      <c r="A1017" s="816" t="s">
        <v>305</v>
      </c>
      <c r="B1017" s="817">
        <v>41844</v>
      </c>
      <c r="C1017" s="818" t="s">
        <v>7179</v>
      </c>
      <c r="D1017" s="816" t="s">
        <v>2420</v>
      </c>
      <c r="E1017" s="819">
        <v>10231044</v>
      </c>
      <c r="F1017" s="816">
        <v>26200997</v>
      </c>
      <c r="G1017" s="816">
        <v>2704003</v>
      </c>
      <c r="H1017" s="820" t="str">
        <f>IF(G1017="","",VLOOKUP(G1017,ARANCEL!$B$5:$D$121,2,FALSE))</f>
        <v xml:space="preserve">CORONA PERIFERICA CON PERNO MUÑON COLADO </v>
      </c>
      <c r="I1017" s="821" t="s">
        <v>342</v>
      </c>
      <c r="J1017" s="816">
        <v>1</v>
      </c>
      <c r="K1017" s="822">
        <f>IF(G1017="","",VLOOKUP(G1017,ARANCEL!$B$5:$D$121,3,FALSE)*J1017)</f>
        <v>32612</v>
      </c>
      <c r="L1017" s="1210" t="s">
        <v>6905</v>
      </c>
      <c r="M1017" s="1210">
        <v>4500249737</v>
      </c>
      <c r="N1017" s="1210" t="s">
        <v>7142</v>
      </c>
    </row>
    <row r="1018" spans="1:14" s="953" customFormat="1" x14ac:dyDescent="0.25">
      <c r="A1018" s="816" t="s">
        <v>305</v>
      </c>
      <c r="B1018" s="817">
        <v>41715</v>
      </c>
      <c r="C1018" s="118" t="s">
        <v>3489</v>
      </c>
      <c r="D1018" s="119" t="s">
        <v>102</v>
      </c>
      <c r="E1018" s="162">
        <v>10182497</v>
      </c>
      <c r="F1018" s="119">
        <v>25277840</v>
      </c>
      <c r="G1018" s="816">
        <v>2705003</v>
      </c>
      <c r="H1018" s="820" t="str">
        <f>IF(G1018="","",VLOOKUP(G1018,ARANCEL!$B$5:$D$121,2,FALSE))</f>
        <v>INCRUSTACION ESTETICA (ART-GLASS O CERAMICA)</v>
      </c>
      <c r="I1018" s="821" t="s">
        <v>324</v>
      </c>
      <c r="J1018" s="816">
        <v>1</v>
      </c>
      <c r="K1018" s="822">
        <f>IF(G1018="","",VLOOKUP(G1018,ARANCEL!$B$5:$D$121,3,FALSE)*J1018)</f>
        <v>15676</v>
      </c>
      <c r="L1018" s="1210" t="s">
        <v>3058</v>
      </c>
      <c r="M1018" s="1210">
        <v>4500225652</v>
      </c>
      <c r="N1018" s="1210">
        <v>8938</v>
      </c>
    </row>
    <row r="1019" spans="1:14" s="953" customFormat="1" x14ac:dyDescent="0.25">
      <c r="A1019" s="816" t="s">
        <v>305</v>
      </c>
      <c r="B1019" s="817">
        <v>41733</v>
      </c>
      <c r="C1019" s="818" t="s">
        <v>3489</v>
      </c>
      <c r="D1019" s="816" t="s">
        <v>100</v>
      </c>
      <c r="E1019" s="819">
        <v>10185987</v>
      </c>
      <c r="F1019" s="816">
        <v>25777610</v>
      </c>
      <c r="G1019" s="816">
        <v>2707001</v>
      </c>
      <c r="H1019" s="820" t="str">
        <f>IF(G1019="","",VLOOKUP(G1019,ARANCEL!$B$5:$D$121,2,FALSE))</f>
        <v xml:space="preserve">PLANO DE RELAJACION </v>
      </c>
      <c r="I1019" s="821" t="s">
        <v>306</v>
      </c>
      <c r="J1019" s="816">
        <v>1</v>
      </c>
      <c r="K1019" s="822">
        <f>IF(G1019="","",VLOOKUP(G1019,ARANCEL!$B$5:$D$121,3,FALSE)*J1019)</f>
        <v>9221</v>
      </c>
      <c r="L1019" s="1210" t="s">
        <v>8279</v>
      </c>
      <c r="M1019" s="1210">
        <v>4500257463</v>
      </c>
      <c r="N1019" s="1210" t="s">
        <v>8277</v>
      </c>
    </row>
    <row r="1020" spans="1:14" s="953" customFormat="1" x14ac:dyDescent="0.25">
      <c r="A1020" s="816" t="s">
        <v>305</v>
      </c>
      <c r="B1020" s="817">
        <v>41814</v>
      </c>
      <c r="C1020" s="818" t="s">
        <v>5290</v>
      </c>
      <c r="D1020" s="816" t="s">
        <v>98</v>
      </c>
      <c r="E1020" s="819">
        <v>10214317</v>
      </c>
      <c r="F1020" s="816">
        <v>26522046</v>
      </c>
      <c r="G1020" s="816">
        <v>2704005</v>
      </c>
      <c r="H1020" s="820" t="str">
        <f>IF(G1020="","",VLOOKUP(G1020,ARANCEL!$B$5:$D$121,2,FALSE))</f>
        <v>PROVISORIO</v>
      </c>
      <c r="I1020" s="821" t="s">
        <v>335</v>
      </c>
      <c r="J1020" s="816">
        <v>1</v>
      </c>
      <c r="K1020" s="822">
        <f>IF(G1020="","",VLOOKUP(G1020,ARANCEL!$B$5:$D$121,3,FALSE)*J1020)</f>
        <v>3250</v>
      </c>
      <c r="L1020" s="1210" t="s">
        <v>5742</v>
      </c>
      <c r="M1020" s="1210">
        <v>4500241295</v>
      </c>
      <c r="N1020" s="1210" t="s">
        <v>5768</v>
      </c>
    </row>
    <row r="1021" spans="1:14" s="953" customFormat="1" x14ac:dyDescent="0.25">
      <c r="A1021" s="816" t="s">
        <v>606</v>
      </c>
      <c r="B1021" s="817">
        <v>41871</v>
      </c>
      <c r="C1021" s="818" t="s">
        <v>5290</v>
      </c>
      <c r="D1021" s="816" t="s">
        <v>98</v>
      </c>
      <c r="E1021" s="819">
        <v>10253132</v>
      </c>
      <c r="F1021" s="816">
        <v>26522046</v>
      </c>
      <c r="G1021" s="816">
        <v>2704002</v>
      </c>
      <c r="H1021" s="820" t="str">
        <f>IF(G1021="","",VLOOKUP(G1021,ARANCEL!$B$5:$D$121,2,FALSE))</f>
        <v xml:space="preserve">CORONA PERIFERICA </v>
      </c>
      <c r="I1021" s="821"/>
      <c r="J1021" s="816">
        <v>1</v>
      </c>
      <c r="K1021" s="822">
        <f>IF(G1021="","",VLOOKUP(G1021,ARANCEL!$B$5:$D$121,3,FALSE)*J1021)</f>
        <v>25865</v>
      </c>
      <c r="L1021" s="1210" t="s">
        <v>6905</v>
      </c>
      <c r="M1021" s="1210">
        <v>4500251093</v>
      </c>
      <c r="N1021" s="1210" t="s">
        <v>7132</v>
      </c>
    </row>
    <row r="1022" spans="1:14" s="953" customFormat="1" x14ac:dyDescent="0.25">
      <c r="A1022" s="816" t="s">
        <v>305</v>
      </c>
      <c r="B1022" s="817">
        <v>41877</v>
      </c>
      <c r="C1022" s="818" t="s">
        <v>5290</v>
      </c>
      <c r="D1022" s="816" t="s">
        <v>98</v>
      </c>
      <c r="E1022" s="819">
        <v>10249730</v>
      </c>
      <c r="F1022" s="816">
        <v>26522046</v>
      </c>
      <c r="G1022" s="816">
        <v>2704002</v>
      </c>
      <c r="H1022" s="820" t="str">
        <f>IF(G1022="","",VLOOKUP(G1022,ARANCEL!$B$5:$D$121,2,FALSE))</f>
        <v xml:space="preserve">CORONA PERIFERICA </v>
      </c>
      <c r="I1022" s="821" t="s">
        <v>335</v>
      </c>
      <c r="J1022" s="816">
        <v>1</v>
      </c>
      <c r="K1022" s="822">
        <f>IF(G1022="","",VLOOKUP(G1022,ARANCEL!$B$5:$D$121,3,FALSE)*J1022)</f>
        <v>25865</v>
      </c>
      <c r="L1022" s="1210" t="s">
        <v>6905</v>
      </c>
      <c r="M1022" s="1210">
        <v>4500251093</v>
      </c>
      <c r="N1022" s="1210" t="s">
        <v>7132</v>
      </c>
    </row>
    <row r="1023" spans="1:14" s="901" customFormat="1" x14ac:dyDescent="0.25">
      <c r="A1023" s="816" t="s">
        <v>305</v>
      </c>
      <c r="B1023" s="817">
        <v>41813</v>
      </c>
      <c r="C1023" s="818" t="s">
        <v>5289</v>
      </c>
      <c r="D1023" s="816" t="s">
        <v>98</v>
      </c>
      <c r="E1023" s="819">
        <v>10214318</v>
      </c>
      <c r="F1023" s="816">
        <v>26603229</v>
      </c>
      <c r="G1023" s="816">
        <v>2704005</v>
      </c>
      <c r="H1023" s="820" t="str">
        <f>IF(G1023="","",VLOOKUP(G1023,ARANCEL!$B$5:$D$121,2,FALSE))</f>
        <v>PROVISORIO</v>
      </c>
      <c r="I1023" s="821" t="s">
        <v>322</v>
      </c>
      <c r="J1023" s="816">
        <v>1</v>
      </c>
      <c r="K1023" s="822">
        <f>IF(G1023="","",VLOOKUP(G1023,ARANCEL!$B$5:$D$121,3,FALSE)*J1023)</f>
        <v>3250</v>
      </c>
      <c r="L1023" s="1210" t="s">
        <v>5742</v>
      </c>
      <c r="M1023" s="1210">
        <v>4500241295</v>
      </c>
      <c r="N1023" s="1210" t="s">
        <v>5768</v>
      </c>
    </row>
    <row r="1024" spans="1:14" s="953" customFormat="1" x14ac:dyDescent="0.25">
      <c r="A1024" s="816" t="s">
        <v>305</v>
      </c>
      <c r="B1024" s="817">
        <v>41813</v>
      </c>
      <c r="C1024" s="818" t="s">
        <v>5289</v>
      </c>
      <c r="D1024" s="816" t="s">
        <v>98</v>
      </c>
      <c r="E1024" s="819">
        <v>10214318</v>
      </c>
      <c r="F1024" s="816">
        <v>26603229</v>
      </c>
      <c r="G1024" s="816">
        <v>2704002</v>
      </c>
      <c r="H1024" s="820" t="str">
        <f>IF(G1024="","",VLOOKUP(G1024,ARANCEL!$B$5:$D$121,2,FALSE))</f>
        <v xml:space="preserve">CORONA PERIFERICA </v>
      </c>
      <c r="I1024" s="821" t="s">
        <v>322</v>
      </c>
      <c r="J1024" s="816">
        <v>1</v>
      </c>
      <c r="K1024" s="822">
        <f>IF(G1024="","",VLOOKUP(G1024,ARANCEL!$B$5:$D$121,3,FALSE)*J1024)</f>
        <v>25865</v>
      </c>
      <c r="L1024" s="1210" t="s">
        <v>5742</v>
      </c>
      <c r="M1024" s="1210">
        <v>4500241295</v>
      </c>
      <c r="N1024" s="1210" t="s">
        <v>5768</v>
      </c>
    </row>
    <row r="1025" spans="1:14" s="956" customFormat="1" x14ac:dyDescent="0.25">
      <c r="A1025" s="816" t="s">
        <v>305</v>
      </c>
      <c r="B1025" s="817">
        <v>41990</v>
      </c>
      <c r="C1025" s="818" t="s">
        <v>1384</v>
      </c>
      <c r="D1025" s="816" t="s">
        <v>98</v>
      </c>
      <c r="E1025" s="819">
        <v>10296861</v>
      </c>
      <c r="F1025" s="816">
        <v>29874257</v>
      </c>
      <c r="G1025" s="816">
        <v>2704005</v>
      </c>
      <c r="H1025" s="820" t="str">
        <f>IF(G1025="","",VLOOKUP(G1025,ARANCEL!$B$5:$D$121,2,FALSE))</f>
        <v>PROVISORIO</v>
      </c>
      <c r="I1025" s="821" t="s">
        <v>9048</v>
      </c>
      <c r="J1025" s="816">
        <v>3</v>
      </c>
      <c r="K1025" s="822">
        <f>IF(G1025="","",VLOOKUP(G1025,ARANCEL!$B$5:$D$121,3,FALSE)*J1025)</f>
        <v>9750</v>
      </c>
      <c r="L1025" s="1249" t="str">
        <f>IF(E1025="","","IMPAGO")</f>
        <v>IMPAGO</v>
      </c>
      <c r="M1025" s="1249" t="str">
        <f>IF(L1025="IMPAGO","SIN O.C.","")</f>
        <v>SIN O.C.</v>
      </c>
      <c r="N1025" s="1249" t="str">
        <f>IF(L1025="IMPAGO","SIN FACT.","")</f>
        <v>SIN FACT.</v>
      </c>
    </row>
    <row r="1026" spans="1:14" s="956" customFormat="1" x14ac:dyDescent="0.25">
      <c r="A1026" s="816" t="s">
        <v>606</v>
      </c>
      <c r="B1026" s="817">
        <v>41990</v>
      </c>
      <c r="C1026" s="818" t="s">
        <v>1384</v>
      </c>
      <c r="D1026" s="816" t="s">
        <v>98</v>
      </c>
      <c r="E1026" s="819">
        <v>10296861</v>
      </c>
      <c r="F1026" s="816">
        <v>29874257</v>
      </c>
      <c r="G1026" s="816">
        <v>2704002</v>
      </c>
      <c r="H1026" s="820" t="str">
        <f>IF(G1026="","",VLOOKUP(G1026,ARANCEL!$B$5:$D$121,2,FALSE))</f>
        <v xml:space="preserve">CORONA PERIFERICA </v>
      </c>
      <c r="I1026" s="821" t="s">
        <v>319</v>
      </c>
      <c r="J1026" s="816">
        <v>1</v>
      </c>
      <c r="K1026" s="822">
        <f>IF(G1026="","",VLOOKUP(G1026,ARANCEL!$B$5:$D$121,3,FALSE)*J1026)</f>
        <v>25865</v>
      </c>
      <c r="L1026" s="1249" t="str">
        <f>IF(E1026="","","IMPAGO")</f>
        <v>IMPAGO</v>
      </c>
      <c r="M1026" s="1249" t="str">
        <f>IF(L1026="IMPAGO","SIN O.C.","")</f>
        <v>SIN O.C.</v>
      </c>
      <c r="N1026" s="1249" t="str">
        <f>IF(L1026="IMPAGO","SIN FACT.","")</f>
        <v>SIN FACT.</v>
      </c>
    </row>
    <row r="1027" spans="1:14" s="956" customFormat="1" x14ac:dyDescent="0.25">
      <c r="A1027" s="816" t="s">
        <v>606</v>
      </c>
      <c r="B1027" s="817">
        <v>41990</v>
      </c>
      <c r="C1027" s="818" t="s">
        <v>1384</v>
      </c>
      <c r="D1027" s="816" t="s">
        <v>98</v>
      </c>
      <c r="E1027" s="819">
        <v>10296861</v>
      </c>
      <c r="F1027" s="816">
        <v>29874257</v>
      </c>
      <c r="G1027" s="816">
        <v>2704003</v>
      </c>
      <c r="H1027" s="820" t="str">
        <f>IF(G1027="","",VLOOKUP(G1027,ARANCEL!$B$5:$D$121,2,FALSE))</f>
        <v xml:space="preserve">CORONA PERIFERICA CON PERNO MUÑON COLADO </v>
      </c>
      <c r="I1027" s="821" t="s">
        <v>312</v>
      </c>
      <c r="J1027" s="816">
        <v>1</v>
      </c>
      <c r="K1027" s="822">
        <f>IF(G1027="","",VLOOKUP(G1027,ARANCEL!$B$5:$D$121,3,FALSE)*J1027)</f>
        <v>32612</v>
      </c>
      <c r="L1027" s="1249" t="str">
        <f>IF(E1027="","","IMPAGO")</f>
        <v>IMPAGO</v>
      </c>
      <c r="M1027" s="1249" t="str">
        <f>IF(L1027="IMPAGO","SIN O.C.","")</f>
        <v>SIN O.C.</v>
      </c>
      <c r="N1027" s="1249" t="str">
        <f>IF(L1027="IMPAGO","SIN FACT.","")</f>
        <v>SIN FACT.</v>
      </c>
    </row>
    <row r="1028" spans="1:14" s="956" customFormat="1" x14ac:dyDescent="0.25">
      <c r="A1028" s="816" t="s">
        <v>305</v>
      </c>
      <c r="B1028" s="817">
        <v>41817</v>
      </c>
      <c r="C1028" s="818" t="s">
        <v>851</v>
      </c>
      <c r="D1028" s="816" t="s">
        <v>101</v>
      </c>
      <c r="E1028" s="819">
        <v>10216928</v>
      </c>
      <c r="F1028" s="816">
        <v>26680886</v>
      </c>
      <c r="G1028" s="816">
        <v>2705003</v>
      </c>
      <c r="H1028" s="820" t="str">
        <f>IF(G1028="","",VLOOKUP(G1028,ARANCEL!$B$5:$D$121,2,FALSE))</f>
        <v>INCRUSTACION ESTETICA (ART-GLASS O CERAMICA)</v>
      </c>
      <c r="I1028" s="821" t="s">
        <v>324</v>
      </c>
      <c r="J1028" s="816">
        <v>1</v>
      </c>
      <c r="K1028" s="822">
        <f>IF(G1028="","",VLOOKUP(G1028,ARANCEL!$B$5:$D$121,3,FALSE)*J1028)</f>
        <v>15676</v>
      </c>
      <c r="L1028" s="1210" t="s">
        <v>5742</v>
      </c>
      <c r="M1028" s="1210">
        <v>4500241295</v>
      </c>
      <c r="N1028" s="1210" t="s">
        <v>5768</v>
      </c>
    </row>
    <row r="1029" spans="1:14" s="956" customFormat="1" x14ac:dyDescent="0.25">
      <c r="A1029" s="816" t="s">
        <v>305</v>
      </c>
      <c r="B1029" s="817">
        <v>41934</v>
      </c>
      <c r="C1029" s="818" t="s">
        <v>7813</v>
      </c>
      <c r="D1029" s="816" t="s">
        <v>98</v>
      </c>
      <c r="E1029" s="819">
        <v>10269555</v>
      </c>
      <c r="F1029" s="816">
        <v>28981799</v>
      </c>
      <c r="G1029" s="816">
        <v>2705003</v>
      </c>
      <c r="H1029" s="820" t="str">
        <f>IF(G1029="","",VLOOKUP(G1029,ARANCEL!$B$5:$D$121,2,FALSE))</f>
        <v>INCRUSTACION ESTETICA (ART-GLASS O CERAMICA)</v>
      </c>
      <c r="I1029" s="821" t="s">
        <v>322</v>
      </c>
      <c r="J1029" s="816">
        <v>1</v>
      </c>
      <c r="K1029" s="822">
        <f>IF(G1029="","",VLOOKUP(G1029,ARANCEL!$B$5:$D$121,3,FALSE)*J1029)</f>
        <v>15676</v>
      </c>
      <c r="L1029" s="1210" t="s">
        <v>8279</v>
      </c>
      <c r="M1029" s="1210">
        <v>4500259723</v>
      </c>
      <c r="N1029" s="1210" t="s">
        <v>8265</v>
      </c>
    </row>
    <row r="1030" spans="1:14" s="956" customFormat="1" x14ac:dyDescent="0.25">
      <c r="A1030" s="816" t="s">
        <v>305</v>
      </c>
      <c r="B1030" s="817">
        <v>41948</v>
      </c>
      <c r="C1030" s="818" t="s">
        <v>7813</v>
      </c>
      <c r="D1030" s="816" t="s">
        <v>98</v>
      </c>
      <c r="E1030" s="819">
        <v>10269555</v>
      </c>
      <c r="F1030" s="816">
        <v>28981799</v>
      </c>
      <c r="G1030" s="816">
        <v>2704005</v>
      </c>
      <c r="H1030" s="820" t="str">
        <f>IF(G1030="","",VLOOKUP(G1030,ARANCEL!$B$5:$D$121,2,FALSE))</f>
        <v>PROVISORIO</v>
      </c>
      <c r="I1030" s="821" t="s">
        <v>326</v>
      </c>
      <c r="J1030" s="816">
        <v>1</v>
      </c>
      <c r="K1030" s="822">
        <f>IF(G1030="","",VLOOKUP(G1030,ARANCEL!$B$5:$D$121,3,FALSE)*J1030)</f>
        <v>3250</v>
      </c>
      <c r="L1030" s="1210" t="s">
        <v>8279</v>
      </c>
      <c r="M1030" s="1210">
        <v>4500259723</v>
      </c>
      <c r="N1030" s="1210" t="s">
        <v>8265</v>
      </c>
    </row>
    <row r="1031" spans="1:14" s="956" customFormat="1" x14ac:dyDescent="0.25">
      <c r="A1031" s="816" t="s">
        <v>305</v>
      </c>
      <c r="B1031" s="817">
        <v>41948</v>
      </c>
      <c r="C1031" s="818" t="s">
        <v>7813</v>
      </c>
      <c r="D1031" s="816" t="s">
        <v>98</v>
      </c>
      <c r="E1031" s="819">
        <v>10269555</v>
      </c>
      <c r="F1031" s="816">
        <v>28981799</v>
      </c>
      <c r="G1031" s="816">
        <v>2704003</v>
      </c>
      <c r="H1031" s="820" t="str">
        <f>IF(G1031="","",VLOOKUP(G1031,ARANCEL!$B$5:$D$121,2,FALSE))</f>
        <v xml:space="preserve">CORONA PERIFERICA CON PERNO MUÑON COLADO </v>
      </c>
      <c r="I1031" s="821" t="s">
        <v>326</v>
      </c>
      <c r="J1031" s="816">
        <v>1</v>
      </c>
      <c r="K1031" s="822">
        <f>IF(G1031="","",VLOOKUP(G1031,ARANCEL!$B$5:$D$121,3,FALSE)*J1031)</f>
        <v>32612</v>
      </c>
      <c r="L1031" s="1210" t="s">
        <v>8279</v>
      </c>
      <c r="M1031" s="1210">
        <v>4500259723</v>
      </c>
      <c r="N1031" s="1210" t="s">
        <v>8265</v>
      </c>
    </row>
    <row r="1032" spans="1:14" s="956" customFormat="1" x14ac:dyDescent="0.25">
      <c r="A1032" s="816" t="s">
        <v>305</v>
      </c>
      <c r="B1032" s="817">
        <v>41852</v>
      </c>
      <c r="C1032" s="818" t="s">
        <v>6129</v>
      </c>
      <c r="D1032" s="816" t="s">
        <v>1174</v>
      </c>
      <c r="E1032" s="819">
        <v>10237158</v>
      </c>
      <c r="F1032" s="816">
        <v>27224767</v>
      </c>
      <c r="G1032" s="816">
        <v>2705003</v>
      </c>
      <c r="H1032" s="820" t="str">
        <f>IF(G1032="","",VLOOKUP(G1032,ARANCEL!$B$5:$D$121,2,FALSE))</f>
        <v>INCRUSTACION ESTETICA (ART-GLASS O CERAMICA)</v>
      </c>
      <c r="I1032" s="821" t="s">
        <v>836</v>
      </c>
      <c r="J1032" s="816">
        <v>1</v>
      </c>
      <c r="K1032" s="822">
        <f>IF(G1032="","",VLOOKUP(G1032,ARANCEL!$B$5:$D$121,3,FALSE)*J1032)</f>
        <v>15676</v>
      </c>
      <c r="L1032" s="1249" t="str">
        <f>IF(E1032="","","IMPAGO")</f>
        <v>IMPAGO</v>
      </c>
      <c r="M1032" s="1249" t="str">
        <f>IF(L1032="IMPAGO","SIN O.C.","")</f>
        <v>SIN O.C.</v>
      </c>
      <c r="N1032" s="1249" t="str">
        <f>IF(L1032="IMPAGO","SIN FACT.","")</f>
        <v>SIN FACT.</v>
      </c>
    </row>
    <row r="1033" spans="1:14" s="956" customFormat="1" x14ac:dyDescent="0.25">
      <c r="A1033" s="816" t="s">
        <v>305</v>
      </c>
      <c r="B1033" s="817">
        <v>41789</v>
      </c>
      <c r="C1033" s="818" t="s">
        <v>4851</v>
      </c>
      <c r="D1033" s="816" t="s">
        <v>1174</v>
      </c>
      <c r="E1033" s="819">
        <v>10203044</v>
      </c>
      <c r="F1033" s="816">
        <v>26545199</v>
      </c>
      <c r="G1033" s="816">
        <v>2704005</v>
      </c>
      <c r="H1033" s="820" t="str">
        <f>IF(G1033="","",VLOOKUP(G1033,ARANCEL!$B$5:$D$121,2,FALSE))</f>
        <v>PROVISORIO</v>
      </c>
      <c r="I1033" s="821" t="s">
        <v>325</v>
      </c>
      <c r="J1033" s="816">
        <v>1</v>
      </c>
      <c r="K1033" s="822">
        <f>IF(G1033="","",VLOOKUP(G1033,ARANCEL!$B$5:$D$121,3,FALSE)*J1033)</f>
        <v>3250</v>
      </c>
      <c r="L1033" s="1210" t="s">
        <v>5292</v>
      </c>
      <c r="M1033" s="1210">
        <v>4500235441</v>
      </c>
      <c r="N1033" s="1210">
        <v>9419</v>
      </c>
    </row>
    <row r="1034" spans="1:14" s="967" customFormat="1" x14ac:dyDescent="0.25">
      <c r="A1034" s="816" t="s">
        <v>305</v>
      </c>
      <c r="B1034" s="817">
        <v>41789</v>
      </c>
      <c r="C1034" s="818" t="s">
        <v>4851</v>
      </c>
      <c r="D1034" s="816" t="s">
        <v>1174</v>
      </c>
      <c r="E1034" s="819">
        <v>10203044</v>
      </c>
      <c r="F1034" s="816">
        <v>26545199</v>
      </c>
      <c r="G1034" s="816">
        <v>2704003</v>
      </c>
      <c r="H1034" s="820" t="str">
        <f>IF(G1034="","",VLOOKUP(G1034,ARANCEL!$B$5:$D$121,2,FALSE))</f>
        <v xml:space="preserve">CORONA PERIFERICA CON PERNO MUÑON COLADO </v>
      </c>
      <c r="I1034" s="821" t="s">
        <v>325</v>
      </c>
      <c r="J1034" s="816">
        <v>1</v>
      </c>
      <c r="K1034" s="822">
        <f>IF(G1034="","",VLOOKUP(G1034,ARANCEL!$B$5:$D$121,3,FALSE)*J1034)</f>
        <v>32612</v>
      </c>
      <c r="L1034" s="1210" t="s">
        <v>5292</v>
      </c>
      <c r="M1034" s="1210">
        <v>4500235441</v>
      </c>
      <c r="N1034" s="1210">
        <v>9419</v>
      </c>
    </row>
    <row r="1035" spans="1:14" s="967" customFormat="1" x14ac:dyDescent="0.25">
      <c r="A1035" s="816" t="s">
        <v>313</v>
      </c>
      <c r="B1035" s="817">
        <v>41859</v>
      </c>
      <c r="C1035" s="818" t="s">
        <v>6338</v>
      </c>
      <c r="D1035" s="816" t="s">
        <v>2441</v>
      </c>
      <c r="E1035" s="819">
        <v>10239681</v>
      </c>
      <c r="F1035" s="816">
        <v>27938128</v>
      </c>
      <c r="G1035" s="816">
        <v>2701001</v>
      </c>
      <c r="H1035" s="820" t="str">
        <f>IF(G1035="","",VLOOKUP(G1035,ARANCEL!$B$5:$D$121,2,FALSE))</f>
        <v>COSTO LABORATORIO GUIA QUIRURG</v>
      </c>
      <c r="I1035" s="821"/>
      <c r="J1035" s="816">
        <v>1</v>
      </c>
      <c r="K1035" s="822">
        <f>IF(G1035="","",VLOOKUP(G1035,ARANCEL!$B$5:$D$121,3,FALSE)*J1035)</f>
        <v>11246</v>
      </c>
      <c r="L1035" s="1210" t="s">
        <v>6905</v>
      </c>
      <c r="M1035" s="1210">
        <v>4500249737</v>
      </c>
      <c r="N1035" s="1210" t="s">
        <v>7142</v>
      </c>
    </row>
    <row r="1036" spans="1:14" s="986" customFormat="1" x14ac:dyDescent="0.25">
      <c r="A1036" s="816" t="s">
        <v>313</v>
      </c>
      <c r="B1036" s="817">
        <v>41859</v>
      </c>
      <c r="C1036" s="818" t="s">
        <v>6338</v>
      </c>
      <c r="D1036" s="816" t="s">
        <v>2441</v>
      </c>
      <c r="E1036" s="819">
        <v>10240817</v>
      </c>
      <c r="F1036" s="816">
        <v>27938128</v>
      </c>
      <c r="G1036" s="816">
        <v>2707001</v>
      </c>
      <c r="H1036" s="820" t="str">
        <f>IF(G1036="","",VLOOKUP(G1036,ARANCEL!$B$5:$D$121,2,FALSE))</f>
        <v xml:space="preserve">PLANO DE RELAJACION </v>
      </c>
      <c r="I1036" s="821"/>
      <c r="J1036" s="816">
        <v>1</v>
      </c>
      <c r="K1036" s="822">
        <f>IF(G1036="","",VLOOKUP(G1036,ARANCEL!$B$5:$D$121,3,FALSE)*J1036)</f>
        <v>9221</v>
      </c>
      <c r="L1036" s="1210" t="s">
        <v>6905</v>
      </c>
      <c r="M1036" s="1210">
        <v>4500249737</v>
      </c>
      <c r="N1036" s="1210" t="s">
        <v>7142</v>
      </c>
    </row>
    <row r="1037" spans="1:14" s="991" customFormat="1" x14ac:dyDescent="0.25">
      <c r="A1037" s="816" t="s">
        <v>305</v>
      </c>
      <c r="B1037" s="817">
        <v>41844</v>
      </c>
      <c r="C1037" s="818" t="s">
        <v>6062</v>
      </c>
      <c r="D1037" s="816" t="s">
        <v>2420</v>
      </c>
      <c r="E1037" s="819">
        <v>10231040</v>
      </c>
      <c r="F1037" s="816">
        <v>27342522</v>
      </c>
      <c r="G1037" s="816">
        <v>2707001</v>
      </c>
      <c r="H1037" s="820" t="str">
        <f>IF(G1037="","",VLOOKUP(G1037,ARANCEL!$B$5:$D$121,2,FALSE))</f>
        <v xml:space="preserve">PLANO DE RELAJACION </v>
      </c>
      <c r="I1037" s="821" t="s">
        <v>306</v>
      </c>
      <c r="J1037" s="816">
        <v>1</v>
      </c>
      <c r="K1037" s="822">
        <f>IF(G1037="","",VLOOKUP(G1037,ARANCEL!$B$5:$D$121,3,FALSE)*J1037)</f>
        <v>9221</v>
      </c>
      <c r="L1037" s="1210" t="s">
        <v>6017</v>
      </c>
      <c r="M1037" s="1210">
        <v>4500245425</v>
      </c>
      <c r="N1037" s="1210">
        <v>9807</v>
      </c>
    </row>
    <row r="1038" spans="1:14" s="991" customFormat="1" x14ac:dyDescent="0.25">
      <c r="A1038" s="816" t="s">
        <v>305</v>
      </c>
      <c r="B1038" s="817">
        <v>41905</v>
      </c>
      <c r="C1038" s="818" t="s">
        <v>7227</v>
      </c>
      <c r="D1038" s="816" t="s">
        <v>2404</v>
      </c>
      <c r="E1038" s="819">
        <v>10257008</v>
      </c>
      <c r="F1038" s="816">
        <v>28182154</v>
      </c>
      <c r="G1038" s="816">
        <v>2705003</v>
      </c>
      <c r="H1038" s="820" t="str">
        <f>IF(G1038="","",VLOOKUP(G1038,ARANCEL!$B$5:$D$121,2,FALSE))</f>
        <v>INCRUSTACION ESTETICA (ART-GLASS O CERAMICA)</v>
      </c>
      <c r="I1038" s="821" t="s">
        <v>322</v>
      </c>
      <c r="J1038" s="816">
        <v>1</v>
      </c>
      <c r="K1038" s="822">
        <f>IF(G1038="","",VLOOKUP(G1038,ARANCEL!$B$5:$D$121,3,FALSE)*J1038)</f>
        <v>15676</v>
      </c>
      <c r="L1038" s="1210" t="s">
        <v>7548</v>
      </c>
      <c r="M1038" s="1210">
        <v>4500254577</v>
      </c>
      <c r="N1038" s="1210" t="s">
        <v>7557</v>
      </c>
    </row>
    <row r="1039" spans="1:14" s="991" customFormat="1" x14ac:dyDescent="0.25">
      <c r="A1039" s="816" t="s">
        <v>305</v>
      </c>
      <c r="B1039" s="817">
        <v>41716</v>
      </c>
      <c r="C1039" s="818" t="s">
        <v>1877</v>
      </c>
      <c r="D1039" s="816" t="s">
        <v>101</v>
      </c>
      <c r="E1039" s="819">
        <v>10181011</v>
      </c>
      <c r="F1039" s="816">
        <v>25403911</v>
      </c>
      <c r="G1039" s="816">
        <v>2704005</v>
      </c>
      <c r="H1039" s="820" t="str">
        <f>IF(G1039="","",VLOOKUP(G1039,ARANCEL!$B$5:$D$121,2,FALSE))</f>
        <v>PROVISORIO</v>
      </c>
      <c r="I1039" s="821" t="s">
        <v>321</v>
      </c>
      <c r="J1039" s="816">
        <v>1</v>
      </c>
      <c r="K1039" s="822">
        <f>IF(G1039="","",VLOOKUP(G1039,ARANCEL!$B$5:$D$121,3,FALSE)*J1039)</f>
        <v>3250</v>
      </c>
      <c r="L1039" s="1210" t="s">
        <v>4612</v>
      </c>
      <c r="M1039" s="1210">
        <v>4500230033</v>
      </c>
      <c r="N1039" s="1210">
        <v>9218</v>
      </c>
    </row>
    <row r="1040" spans="1:14" s="991" customFormat="1" x14ac:dyDescent="0.25">
      <c r="A1040" s="816" t="s">
        <v>305</v>
      </c>
      <c r="B1040" s="817">
        <v>41716</v>
      </c>
      <c r="C1040" s="818" t="s">
        <v>1877</v>
      </c>
      <c r="D1040" s="816" t="s">
        <v>101</v>
      </c>
      <c r="E1040" s="819">
        <v>10181011</v>
      </c>
      <c r="F1040" s="816">
        <v>25403911</v>
      </c>
      <c r="G1040" s="816">
        <v>2704003</v>
      </c>
      <c r="H1040" s="820" t="str">
        <f>IF(G1040="","",VLOOKUP(G1040,ARANCEL!$B$5:$D$121,2,FALSE))</f>
        <v xml:space="preserve">CORONA PERIFERICA CON PERNO MUÑON COLADO </v>
      </c>
      <c r="I1040" s="821" t="s">
        <v>321</v>
      </c>
      <c r="J1040" s="816">
        <v>1</v>
      </c>
      <c r="K1040" s="822">
        <f>IF(G1040="","",VLOOKUP(G1040,ARANCEL!$B$5:$D$121,3,FALSE)*J1040)</f>
        <v>32612</v>
      </c>
      <c r="L1040" s="1249" t="str">
        <f>IF(E1040="","","IMPAGO")</f>
        <v>IMPAGO</v>
      </c>
      <c r="M1040" s="1249" t="str">
        <f>IF(L1040="IMPAGO","SIN O.C.","")</f>
        <v>SIN O.C.</v>
      </c>
      <c r="N1040" s="1249" t="str">
        <f>IF(L1040="IMPAGO","SIN FACT.","")</f>
        <v>SIN FACT.</v>
      </c>
    </row>
    <row r="1041" spans="1:14" s="991" customFormat="1" x14ac:dyDescent="0.25">
      <c r="A1041" s="816" t="s">
        <v>305</v>
      </c>
      <c r="B1041" s="817">
        <v>41794</v>
      </c>
      <c r="C1041" s="818" t="s">
        <v>1877</v>
      </c>
      <c r="D1041" s="816" t="s">
        <v>101</v>
      </c>
      <c r="E1041" s="819">
        <v>10205449</v>
      </c>
      <c r="F1041" s="816">
        <v>26762317</v>
      </c>
      <c r="G1041" s="816">
        <v>2702021</v>
      </c>
      <c r="H1041" s="820" t="str">
        <f>IF(G1041="","",VLOOKUP(G1041,ARANCEL!$B$5:$D$121,2,FALSE))</f>
        <v xml:space="preserve">CORONA SOBRE IMPLANTE </v>
      </c>
      <c r="I1041" s="821" t="s">
        <v>654</v>
      </c>
      <c r="J1041" s="816">
        <v>3</v>
      </c>
      <c r="K1041" s="822">
        <f>IF(G1041="","",VLOOKUP(G1041,ARANCEL!$B$5:$D$121,3,FALSE)*J1041)</f>
        <v>107958</v>
      </c>
      <c r="L1041" s="1210" t="s">
        <v>5742</v>
      </c>
      <c r="M1041" s="1210">
        <v>4500239379</v>
      </c>
      <c r="N1041" s="1210" t="s">
        <v>5751</v>
      </c>
    </row>
    <row r="1042" spans="1:14" s="991" customFormat="1" x14ac:dyDescent="0.25">
      <c r="A1042" s="843" t="s">
        <v>313</v>
      </c>
      <c r="B1042" s="817">
        <v>41794</v>
      </c>
      <c r="C1042" s="818" t="s">
        <v>1877</v>
      </c>
      <c r="D1042" s="816" t="s">
        <v>101</v>
      </c>
      <c r="E1042" s="819">
        <v>10205449</v>
      </c>
      <c r="F1042" s="816">
        <v>26762317</v>
      </c>
      <c r="G1042" s="816">
        <v>2702009</v>
      </c>
      <c r="H1042" s="820" t="str">
        <f>IF(G1042="","",VLOOKUP(G1042,ARANCEL!$B$5:$D$121,2,FALSE))</f>
        <v xml:space="preserve">TALLAR MUÑON TITANIO </v>
      </c>
      <c r="I1042" s="821"/>
      <c r="J1042" s="816">
        <v>1</v>
      </c>
      <c r="K1042" s="822">
        <f>IF(G1042="","",VLOOKUP(G1042,ARANCEL!$B$5:$D$121,3,FALSE)*J1042)</f>
        <v>11246</v>
      </c>
      <c r="L1042" s="1210" t="s">
        <v>5742</v>
      </c>
      <c r="M1042" s="1210">
        <v>4500239379</v>
      </c>
      <c r="N1042" s="1210" t="s">
        <v>5751</v>
      </c>
    </row>
    <row r="1043" spans="1:14" s="986" customFormat="1" x14ac:dyDescent="0.25">
      <c r="A1043" s="816" t="s">
        <v>305</v>
      </c>
      <c r="B1043" s="817">
        <v>41782</v>
      </c>
      <c r="C1043" s="818" t="s">
        <v>4787</v>
      </c>
      <c r="D1043" s="816" t="s">
        <v>1174</v>
      </c>
      <c r="E1043" s="819">
        <v>10201104</v>
      </c>
      <c r="F1043" s="816">
        <v>26564489</v>
      </c>
      <c r="G1043" s="816">
        <v>2706007</v>
      </c>
      <c r="H1043" s="820" t="str">
        <f>IF(G1043="","",VLOOKUP(G1043,ARANCEL!$B$5:$D$121,2,FALSE))</f>
        <v>REPARACION COMPLEJA MAS DE 2 PIEZAS</v>
      </c>
      <c r="I1043" s="821" t="s">
        <v>306</v>
      </c>
      <c r="J1043" s="816">
        <v>1</v>
      </c>
      <c r="K1043" s="822">
        <f>IF(G1043="","",VLOOKUP(G1043,ARANCEL!$B$5:$D$121,3,FALSE)*J1043)</f>
        <v>8906</v>
      </c>
      <c r="L1043" s="1210" t="s">
        <v>5292</v>
      </c>
      <c r="M1043" s="1210">
        <v>4500235441</v>
      </c>
      <c r="N1043" s="1210">
        <v>9419</v>
      </c>
    </row>
    <row r="1044" spans="1:14" s="986" customFormat="1" x14ac:dyDescent="0.25">
      <c r="A1044" s="816" t="s">
        <v>305</v>
      </c>
      <c r="B1044" s="817">
        <v>41925</v>
      </c>
      <c r="C1044" s="818" t="s">
        <v>7671</v>
      </c>
      <c r="D1044" s="816" t="s">
        <v>99</v>
      </c>
      <c r="E1044" s="819">
        <v>10263039</v>
      </c>
      <c r="F1044" s="816">
        <v>28943199</v>
      </c>
      <c r="G1044" s="816">
        <v>2704015</v>
      </c>
      <c r="H1044" s="820" t="str">
        <f>IF(G1044="","",VLOOKUP(G1044,ARANCEL!$B$5:$D$121,2,FALSE))</f>
        <v xml:space="preserve">CORONA IN CERAM </v>
      </c>
      <c r="I1044" s="821" t="s">
        <v>613</v>
      </c>
      <c r="J1044" s="816">
        <v>2</v>
      </c>
      <c r="K1044" s="822">
        <f>IF(G1044="","",VLOOKUP(G1044,ARANCEL!$B$5:$D$121,3,FALSE)*J1044)</f>
        <v>85466</v>
      </c>
      <c r="L1044" s="1210" t="s">
        <v>8279</v>
      </c>
      <c r="M1044" s="1210">
        <v>4500259723</v>
      </c>
      <c r="N1044" s="1210" t="s">
        <v>8265</v>
      </c>
    </row>
    <row r="1045" spans="1:14" s="986" customFormat="1" x14ac:dyDescent="0.25">
      <c r="A1045" s="843" t="s">
        <v>313</v>
      </c>
      <c r="B1045" s="817">
        <v>41925</v>
      </c>
      <c r="C1045" s="818" t="s">
        <v>7671</v>
      </c>
      <c r="D1045" s="816" t="s">
        <v>99</v>
      </c>
      <c r="E1045" s="819">
        <v>10263039</v>
      </c>
      <c r="F1045" s="816">
        <v>28943199</v>
      </c>
      <c r="G1045" s="816">
        <v>2704020</v>
      </c>
      <c r="H1045" s="820" t="str">
        <f>IF(G1045="","",VLOOKUP(G1045,ARANCEL!$B$5:$D$121,2,FALSE))</f>
        <v xml:space="preserve">PERNO MUÑON DE FIBRA CEROMEROS </v>
      </c>
      <c r="I1045" s="821"/>
      <c r="J1045" s="816">
        <v>2</v>
      </c>
      <c r="K1045" s="822">
        <f>IF(G1045="","",VLOOKUP(G1045,ARANCEL!$B$5:$D$121,3,FALSE)*J1045)</f>
        <v>37784</v>
      </c>
      <c r="L1045" s="1210" t="s">
        <v>8279</v>
      </c>
      <c r="M1045" s="1210">
        <v>4500259723</v>
      </c>
      <c r="N1045" s="1210" t="s">
        <v>8265</v>
      </c>
    </row>
    <row r="1046" spans="1:14" s="991" customFormat="1" x14ac:dyDescent="0.25">
      <c r="A1046" s="824" t="s">
        <v>305</v>
      </c>
      <c r="B1046" s="817">
        <v>42010</v>
      </c>
      <c r="C1046" s="1173" t="s">
        <v>7671</v>
      </c>
      <c r="D1046" s="816" t="s">
        <v>99</v>
      </c>
      <c r="E1046" s="819">
        <v>10263039</v>
      </c>
      <c r="F1046" s="816">
        <v>28943199</v>
      </c>
      <c r="G1046" s="816">
        <v>2704005</v>
      </c>
      <c r="H1046" s="820" t="str">
        <f>IF(G1046="","",VLOOKUP(G1046,ARANCEL!$B$5:$D$121,2,FALSE))</f>
        <v>PROVISORIO</v>
      </c>
      <c r="I1046" s="821" t="s">
        <v>613</v>
      </c>
      <c r="J1046" s="816">
        <v>2</v>
      </c>
      <c r="K1046" s="822">
        <f>IF(G1046="","",VLOOKUP(G1046,ARANCEL!$B$5:$D$121,3,FALSE)*J1046)</f>
        <v>6500</v>
      </c>
      <c r="L1046" s="1249" t="str">
        <f>IF(E1046="","","IMPAGO")</f>
        <v>IMPAGO</v>
      </c>
      <c r="M1046" s="1249" t="str">
        <f>IF(L1046="IMPAGO","SIN O.C.","")</f>
        <v>SIN O.C.</v>
      </c>
      <c r="N1046" s="1249" t="str">
        <f>IF(L1046="IMPAGO","SIN FACT.","")</f>
        <v>SIN FACT.</v>
      </c>
    </row>
    <row r="1047" spans="1:14" s="991" customFormat="1" x14ac:dyDescent="0.25">
      <c r="A1047" s="816" t="s">
        <v>305</v>
      </c>
      <c r="B1047" s="817">
        <v>42011</v>
      </c>
      <c r="C1047" s="818" t="s">
        <v>9288</v>
      </c>
      <c r="D1047" s="816" t="s">
        <v>1174</v>
      </c>
      <c r="E1047" s="819">
        <v>10303596</v>
      </c>
      <c r="F1047" s="816">
        <v>30324087</v>
      </c>
      <c r="G1047" s="816">
        <v>2705003</v>
      </c>
      <c r="H1047" s="820" t="str">
        <f>IF(G1047="","",VLOOKUP(G1047,ARANCEL!$B$5:$D$121,2,FALSE))</f>
        <v>INCRUSTACION ESTETICA (ART-GLASS O CERAMICA)</v>
      </c>
      <c r="I1047" s="821" t="s">
        <v>335</v>
      </c>
      <c r="J1047" s="816">
        <v>1</v>
      </c>
      <c r="K1047" s="822">
        <f>IF(G1047="","",VLOOKUP(G1047,ARANCEL!$B$5:$D$121,3,FALSE)*J1047)</f>
        <v>15676</v>
      </c>
      <c r="L1047" s="1249" t="str">
        <f>IF(E1047="","","IMPAGO")</f>
        <v>IMPAGO</v>
      </c>
      <c r="M1047" s="1249" t="str">
        <f>IF(L1047="IMPAGO","SIN O.C.","")</f>
        <v>SIN O.C.</v>
      </c>
      <c r="N1047" s="1249" t="str">
        <f>IF(L1047="IMPAGO","SIN FACT.","")</f>
        <v>SIN FACT.</v>
      </c>
    </row>
    <row r="1048" spans="1:14" s="991" customFormat="1" x14ac:dyDescent="0.25">
      <c r="A1048" s="816" t="s">
        <v>305</v>
      </c>
      <c r="B1048" s="817">
        <v>41745</v>
      </c>
      <c r="C1048" s="818" t="s">
        <v>4031</v>
      </c>
      <c r="D1048" s="816" t="s">
        <v>1174</v>
      </c>
      <c r="E1048" s="819">
        <v>10189180</v>
      </c>
      <c r="F1048" s="816">
        <v>24551852</v>
      </c>
      <c r="G1048" s="816">
        <v>2705003</v>
      </c>
      <c r="H1048" s="820" t="str">
        <f>IF(G1048="","",VLOOKUP(G1048,ARANCEL!$B$5:$D$121,2,FALSE))</f>
        <v>INCRUSTACION ESTETICA (ART-GLASS O CERAMICA)</v>
      </c>
      <c r="I1048" s="821" t="s">
        <v>308</v>
      </c>
      <c r="J1048" s="816">
        <v>1</v>
      </c>
      <c r="K1048" s="822">
        <f>IF(G1048="","",VLOOKUP(G1048,ARANCEL!$B$5:$D$121,3,FALSE)*J1048)</f>
        <v>15676</v>
      </c>
      <c r="L1048" s="1210" t="s">
        <v>4612</v>
      </c>
      <c r="M1048" s="1210">
        <v>4500230034</v>
      </c>
      <c r="N1048" s="1210">
        <v>9213</v>
      </c>
    </row>
    <row r="1049" spans="1:14" s="991" customFormat="1" x14ac:dyDescent="0.25">
      <c r="A1049" s="816" t="s">
        <v>305</v>
      </c>
      <c r="B1049" s="817">
        <v>41662</v>
      </c>
      <c r="C1049" s="818" t="s">
        <v>2410</v>
      </c>
      <c r="D1049" s="816" t="s">
        <v>101</v>
      </c>
      <c r="E1049" s="819">
        <v>10170089</v>
      </c>
      <c r="F1049" s="816">
        <v>24741498</v>
      </c>
      <c r="G1049" s="816">
        <v>2704005</v>
      </c>
      <c r="H1049" s="820" t="str">
        <f>IF(G1049="","",VLOOKUP(G1049,ARANCEL!$B$5:$D$121,2,FALSE))</f>
        <v>PROVISORIO</v>
      </c>
      <c r="I1049" s="821" t="s">
        <v>2411</v>
      </c>
      <c r="J1049" s="816">
        <v>4</v>
      </c>
      <c r="K1049" s="822">
        <f>IF(G1049="","",VLOOKUP(G1049,ARANCEL!$B$5:$D$121,3,FALSE)*J1049)</f>
        <v>13000</v>
      </c>
      <c r="L1049" s="1210" t="s">
        <v>2842</v>
      </c>
      <c r="M1049" s="1210">
        <v>4500216210</v>
      </c>
      <c r="N1049" s="1210">
        <v>8392</v>
      </c>
    </row>
    <row r="1050" spans="1:14" s="991" customFormat="1" x14ac:dyDescent="0.25">
      <c r="A1050" s="816" t="s">
        <v>305</v>
      </c>
      <c r="B1050" s="817">
        <v>41662</v>
      </c>
      <c r="C1050" s="818" t="s">
        <v>2410</v>
      </c>
      <c r="D1050" s="816" t="s">
        <v>101</v>
      </c>
      <c r="E1050" s="819">
        <v>10170089</v>
      </c>
      <c r="F1050" s="816">
        <v>24741498</v>
      </c>
      <c r="G1050" s="816">
        <v>2704003</v>
      </c>
      <c r="H1050" s="820" t="str">
        <f>IF(G1050="","",VLOOKUP(G1050,ARANCEL!$B$5:$D$121,2,FALSE))</f>
        <v xml:space="preserve">CORONA PERIFERICA CON PERNO MUÑON COLADO </v>
      </c>
      <c r="I1050" s="821" t="s">
        <v>3860</v>
      </c>
      <c r="J1050" s="816">
        <v>2</v>
      </c>
      <c r="K1050" s="822">
        <f>IF(G1050="","",VLOOKUP(G1050,ARANCEL!$B$5:$D$121,3,FALSE)*J1050)</f>
        <v>65224</v>
      </c>
      <c r="L1050" s="1210" t="s">
        <v>2842</v>
      </c>
      <c r="M1050" s="1210">
        <v>4500216210</v>
      </c>
      <c r="N1050" s="1210">
        <v>8392</v>
      </c>
    </row>
    <row r="1051" spans="1:14" s="991" customFormat="1" x14ac:dyDescent="0.25">
      <c r="A1051" s="816" t="s">
        <v>305</v>
      </c>
      <c r="B1051" s="817">
        <v>41772</v>
      </c>
      <c r="C1051" s="818" t="s">
        <v>2410</v>
      </c>
      <c r="D1051" s="816" t="s">
        <v>101</v>
      </c>
      <c r="E1051" s="819">
        <v>10170089</v>
      </c>
      <c r="F1051" s="816">
        <v>24741498</v>
      </c>
      <c r="G1051" s="816">
        <v>2702013</v>
      </c>
      <c r="H1051" s="820" t="str">
        <f>IF(G1051="","",VLOOKUP(G1051,ARANCEL!$B$5:$D$121,2,FALSE))</f>
        <v xml:space="preserve">INTERMEDIARIO </v>
      </c>
      <c r="I1051" s="821" t="s">
        <v>756</v>
      </c>
      <c r="J1051" s="816">
        <v>2</v>
      </c>
      <c r="K1051" s="822">
        <f>IF(G1051="","",VLOOKUP(G1051,ARANCEL!$B$5:$D$121,3,FALSE)*J1051)</f>
        <v>47322</v>
      </c>
      <c r="L1051" s="1210" t="s">
        <v>5292</v>
      </c>
      <c r="M1051" s="1210">
        <v>4500235464</v>
      </c>
      <c r="N1051" s="1210">
        <v>9396</v>
      </c>
    </row>
    <row r="1052" spans="1:14" s="991" customFormat="1" x14ac:dyDescent="0.25">
      <c r="A1052" s="816" t="s">
        <v>305</v>
      </c>
      <c r="B1052" s="817">
        <v>42023</v>
      </c>
      <c r="C1052" s="818" t="s">
        <v>9660</v>
      </c>
      <c r="D1052" s="816" t="s">
        <v>101</v>
      </c>
      <c r="E1052" s="819">
        <v>10311762</v>
      </c>
      <c r="F1052" s="816">
        <v>30203093</v>
      </c>
      <c r="G1052" s="816">
        <v>2705003</v>
      </c>
      <c r="H1052" s="820" t="str">
        <f>IF(G1052="","",VLOOKUP(G1052,ARANCEL!$B$5:$D$121,2,FALSE))</f>
        <v>INCRUSTACION ESTETICA (ART-GLASS O CERAMICA)</v>
      </c>
      <c r="I1052" s="821" t="s">
        <v>322</v>
      </c>
      <c r="J1052" s="816">
        <v>1</v>
      </c>
      <c r="K1052" s="822">
        <f>IF(G1052="","",VLOOKUP(G1052,ARANCEL!$B$5:$D$121,3,FALSE)*J1052)</f>
        <v>15676</v>
      </c>
      <c r="L1052" s="1249" t="str">
        <f>IF(E1052="","","IMPAGO")</f>
        <v>IMPAGO</v>
      </c>
      <c r="M1052" s="1249" t="str">
        <f>IF(L1052="IMPAGO","SIN O.C.","")</f>
        <v>SIN O.C.</v>
      </c>
      <c r="N1052" s="1249" t="str">
        <f>IF(L1052="IMPAGO","SIN FACT.","")</f>
        <v>SIN FACT.</v>
      </c>
    </row>
    <row r="1053" spans="1:14" s="991" customFormat="1" x14ac:dyDescent="0.25">
      <c r="A1053" s="843" t="s">
        <v>313</v>
      </c>
      <c r="B1053" s="817">
        <v>41879</v>
      </c>
      <c r="C1053" s="1164" t="s">
        <v>7130</v>
      </c>
      <c r="D1053" s="1167" t="s">
        <v>2404</v>
      </c>
      <c r="E1053" s="1158">
        <v>10250795</v>
      </c>
      <c r="F1053" s="1158">
        <v>28298090</v>
      </c>
      <c r="G1053" s="1158">
        <v>2706006</v>
      </c>
      <c r="H1053" s="820" t="str">
        <f>IF(G1053="","",VLOOKUP(G1053,ARANCEL!$B$5:$D$121,2,FALSE))</f>
        <v>REPARACION COMPUESTA (AGREGAR HASTA 2 PIEZAS O RETENEDOR)</v>
      </c>
      <c r="I1053" s="821"/>
      <c r="J1053" s="816">
        <v>1</v>
      </c>
      <c r="K1053" s="822">
        <f>IF(G1053="","",VLOOKUP(G1053,ARANCEL!$B$5:$D$121,3,FALSE)*J1053)</f>
        <v>4464</v>
      </c>
      <c r="L1053" s="1210" t="s">
        <v>6905</v>
      </c>
      <c r="M1053" s="1210">
        <v>4500251093</v>
      </c>
      <c r="N1053" s="1210" t="s">
        <v>7132</v>
      </c>
    </row>
    <row r="1054" spans="1:14" s="991" customFormat="1" x14ac:dyDescent="0.25">
      <c r="A1054" s="816" t="s">
        <v>305</v>
      </c>
      <c r="B1054" s="817">
        <v>42018</v>
      </c>
      <c r="C1054" s="818" t="s">
        <v>9493</v>
      </c>
      <c r="D1054" s="816" t="s">
        <v>98</v>
      </c>
      <c r="E1054" s="819">
        <v>10307901</v>
      </c>
      <c r="F1054" s="816">
        <v>30432292</v>
      </c>
      <c r="G1054" s="816">
        <v>2704005</v>
      </c>
      <c r="H1054" s="820" t="str">
        <f>IF(G1054="","",VLOOKUP(G1054,ARANCEL!$B$5:$D$121,2,FALSE))</f>
        <v>PROVISORIO</v>
      </c>
      <c r="I1054" s="821" t="s">
        <v>324</v>
      </c>
      <c r="J1054" s="816">
        <v>1</v>
      </c>
      <c r="K1054" s="822">
        <f>IF(G1054="","",VLOOKUP(G1054,ARANCEL!$B$5:$D$121,3,FALSE)*J1054)</f>
        <v>3250</v>
      </c>
      <c r="L1054" s="1249" t="str">
        <f>IF(E1054="","","IMPAGO")</f>
        <v>IMPAGO</v>
      </c>
      <c r="M1054" s="1249" t="str">
        <f>IF(L1054="IMPAGO","SIN O.C.","")</f>
        <v>SIN O.C.</v>
      </c>
      <c r="N1054" s="1249" t="str">
        <f>IF(L1054="IMPAGO","SIN FACT.","")</f>
        <v>SIN FACT.</v>
      </c>
    </row>
    <row r="1055" spans="1:14" s="991" customFormat="1" x14ac:dyDescent="0.25">
      <c r="A1055" s="816" t="s">
        <v>313</v>
      </c>
      <c r="B1055" s="817">
        <v>42018</v>
      </c>
      <c r="C1055" s="818" t="s">
        <v>9493</v>
      </c>
      <c r="D1055" s="816" t="s">
        <v>98</v>
      </c>
      <c r="E1055" s="819">
        <v>10307901</v>
      </c>
      <c r="F1055" s="816">
        <v>30432292</v>
      </c>
      <c r="G1055" s="816">
        <v>2704002</v>
      </c>
      <c r="H1055" s="820" t="str">
        <f>IF(G1055="","",VLOOKUP(G1055,ARANCEL!$B$5:$D$121,2,FALSE))</f>
        <v xml:space="preserve">CORONA PERIFERICA </v>
      </c>
      <c r="I1055" s="821"/>
      <c r="J1055" s="816">
        <v>1</v>
      </c>
      <c r="K1055" s="822">
        <f>IF(G1055="","",VLOOKUP(G1055,ARANCEL!$B$5:$D$121,3,FALSE)*J1055)</f>
        <v>25865</v>
      </c>
      <c r="L1055" s="1249" t="str">
        <f>IF(E1055="","","IMPAGO")</f>
        <v>IMPAGO</v>
      </c>
      <c r="M1055" s="1249" t="str">
        <f>IF(L1055="IMPAGO","SIN O.C.","")</f>
        <v>SIN O.C.</v>
      </c>
      <c r="N1055" s="1249" t="str">
        <f>IF(L1055="IMPAGO","SIN FACT.","")</f>
        <v>SIN FACT.</v>
      </c>
    </row>
    <row r="1056" spans="1:14" s="1025" customFormat="1" x14ac:dyDescent="0.25">
      <c r="A1056" s="816" t="s">
        <v>305</v>
      </c>
      <c r="B1056" s="817">
        <v>41730</v>
      </c>
      <c r="C1056" s="818" t="s">
        <v>3758</v>
      </c>
      <c r="D1056" s="816" t="s">
        <v>101</v>
      </c>
      <c r="E1056" s="819">
        <v>10185552</v>
      </c>
      <c r="F1056" s="816">
        <v>25699332</v>
      </c>
      <c r="G1056" s="816">
        <v>2704005</v>
      </c>
      <c r="H1056" s="820" t="str">
        <f>IF(G1056="","",VLOOKUP(G1056,ARANCEL!$B$5:$D$121,2,FALSE))</f>
        <v>PROVISORIO</v>
      </c>
      <c r="I1056" s="821" t="s">
        <v>681</v>
      </c>
      <c r="J1056" s="816">
        <v>4</v>
      </c>
      <c r="K1056" s="822">
        <f>IF(G1056="","",VLOOKUP(G1056,ARANCEL!$B$5:$D$121,3,FALSE)*J1056)</f>
        <v>13000</v>
      </c>
      <c r="L1056" s="1210" t="s">
        <v>4612</v>
      </c>
      <c r="M1056" s="1210">
        <v>4500230033</v>
      </c>
      <c r="N1056" s="1210">
        <v>9218</v>
      </c>
    </row>
    <row r="1057" spans="1:14" s="1025" customFormat="1" x14ac:dyDescent="0.25">
      <c r="A1057" s="816" t="s">
        <v>305</v>
      </c>
      <c r="B1057" s="817">
        <v>41765</v>
      </c>
      <c r="C1057" s="818" t="s">
        <v>3758</v>
      </c>
      <c r="D1057" s="816" t="s">
        <v>101</v>
      </c>
      <c r="E1057" s="819">
        <v>10185552</v>
      </c>
      <c r="F1057" s="816">
        <v>25699332</v>
      </c>
      <c r="G1057" s="816">
        <v>2704012</v>
      </c>
      <c r="H1057" s="820" t="str">
        <f>IF(G1057="","",VLOOKUP(G1057,ARANCEL!$B$5:$D$121,2,FALSE))</f>
        <v xml:space="preserve">INTERMEDIARIO O PONTICO </v>
      </c>
      <c r="I1057" s="821" t="s">
        <v>613</v>
      </c>
      <c r="J1057" s="816">
        <v>2</v>
      </c>
      <c r="K1057" s="822">
        <f>IF(G1057="","",VLOOKUP(G1057,ARANCEL!$B$5:$D$121,3,FALSE)*J1057)</f>
        <v>50244</v>
      </c>
      <c r="L1057" s="1210" t="s">
        <v>5292</v>
      </c>
      <c r="M1057" s="1210">
        <v>4500235464</v>
      </c>
      <c r="N1057" s="1210">
        <v>9396</v>
      </c>
    </row>
    <row r="1058" spans="1:14" s="1025" customFormat="1" x14ac:dyDescent="0.25">
      <c r="A1058" s="816" t="s">
        <v>305</v>
      </c>
      <c r="B1058" s="817">
        <v>41765</v>
      </c>
      <c r="C1058" s="818" t="s">
        <v>3758</v>
      </c>
      <c r="D1058" s="816" t="s">
        <v>101</v>
      </c>
      <c r="E1058" s="819">
        <v>10185552</v>
      </c>
      <c r="F1058" s="816">
        <v>25699332</v>
      </c>
      <c r="G1058" s="816">
        <v>2704002</v>
      </c>
      <c r="H1058" s="820" t="str">
        <f>IF(G1058="","",VLOOKUP(G1058,ARANCEL!$B$5:$D$121,2,FALSE))</f>
        <v xml:space="preserve">CORONA PERIFERICA </v>
      </c>
      <c r="I1058" s="821" t="s">
        <v>737</v>
      </c>
      <c r="J1058" s="816">
        <v>2</v>
      </c>
      <c r="K1058" s="822">
        <f>IF(G1058="","",VLOOKUP(G1058,ARANCEL!$B$5:$D$121,3,FALSE)*J1058)</f>
        <v>51730</v>
      </c>
      <c r="L1058" s="1210" t="s">
        <v>5292</v>
      </c>
      <c r="M1058" s="1210">
        <v>4500235464</v>
      </c>
      <c r="N1058" s="1210">
        <v>9396</v>
      </c>
    </row>
    <row r="1059" spans="1:14" s="1025" customFormat="1" x14ac:dyDescent="0.25">
      <c r="A1059" s="816" t="s">
        <v>305</v>
      </c>
      <c r="B1059" s="817">
        <v>41696</v>
      </c>
      <c r="C1059" s="818" t="s">
        <v>2996</v>
      </c>
      <c r="D1059" s="816" t="s">
        <v>99</v>
      </c>
      <c r="E1059" s="819">
        <v>10176992</v>
      </c>
      <c r="F1059" s="816">
        <v>24858593</v>
      </c>
      <c r="G1059" s="816">
        <v>2704005</v>
      </c>
      <c r="H1059" s="820" t="str">
        <f>IF(G1059="","",VLOOKUP(G1059,ARANCEL!$B$5:$D$121,2,FALSE))</f>
        <v>PROVISORIO</v>
      </c>
      <c r="I1059" s="821" t="s">
        <v>730</v>
      </c>
      <c r="J1059" s="816">
        <v>6</v>
      </c>
      <c r="K1059" s="822">
        <f>IF(G1059="","",VLOOKUP(G1059,ARANCEL!$B$5:$D$121,3,FALSE)*J1059)</f>
        <v>19500</v>
      </c>
      <c r="L1059" s="1210" t="s">
        <v>3438</v>
      </c>
      <c r="M1059" s="1210">
        <v>4500220777</v>
      </c>
      <c r="N1059" s="1210">
        <v>8619</v>
      </c>
    </row>
    <row r="1060" spans="1:14" s="1028" customFormat="1" x14ac:dyDescent="0.25">
      <c r="A1060" s="816" t="s">
        <v>305</v>
      </c>
      <c r="B1060" s="817">
        <v>41696</v>
      </c>
      <c r="C1060" s="818" t="s">
        <v>2996</v>
      </c>
      <c r="D1060" s="816" t="s">
        <v>99</v>
      </c>
      <c r="E1060" s="819">
        <v>10176992</v>
      </c>
      <c r="F1060" s="816">
        <v>24858593</v>
      </c>
      <c r="G1060" s="816">
        <v>2704015</v>
      </c>
      <c r="H1060" s="120" t="str">
        <f>IF(G1060="","",VLOOKUP(G1060,ARANCEL!$B$5:$D$121,2,FALSE))</f>
        <v xml:space="preserve">CORONA IN CERAM </v>
      </c>
      <c r="I1060" s="121" t="s">
        <v>730</v>
      </c>
      <c r="J1060" s="119">
        <v>6</v>
      </c>
      <c r="K1060" s="122">
        <f>IF(G1060="","",VLOOKUP(G1060,ARANCEL!$B$5:$D$121,3,FALSE)*J1060)</f>
        <v>256398</v>
      </c>
      <c r="L1060" s="1229" t="s">
        <v>3438</v>
      </c>
      <c r="M1060" s="1229">
        <v>4500220777</v>
      </c>
      <c r="N1060" s="1229">
        <v>8619</v>
      </c>
    </row>
    <row r="1061" spans="1:14" s="1028" customFormat="1" x14ac:dyDescent="0.25">
      <c r="A1061" s="816" t="s">
        <v>305</v>
      </c>
      <c r="B1061" s="817">
        <v>41964</v>
      </c>
      <c r="C1061" s="818" t="s">
        <v>8439</v>
      </c>
      <c r="D1061" s="816" t="s">
        <v>71</v>
      </c>
      <c r="E1061" s="819">
        <v>10283640</v>
      </c>
      <c r="F1061" s="816">
        <v>28799891</v>
      </c>
      <c r="G1061" s="816">
        <v>2705003</v>
      </c>
      <c r="H1061" s="120" t="str">
        <f>IF(G1061="","",VLOOKUP(G1061,ARANCEL!$B$5:$D$121,2,FALSE))</f>
        <v>INCRUSTACION ESTETICA (ART-GLASS O CERAMICA)</v>
      </c>
      <c r="I1061" s="121" t="s">
        <v>335</v>
      </c>
      <c r="J1061" s="119">
        <v>1</v>
      </c>
      <c r="K1061" s="122">
        <f>IF(G1061="","",VLOOKUP(G1061,ARANCEL!$B$5:$D$121,3,FALSE)*J1061)</f>
        <v>15676</v>
      </c>
      <c r="L1061" s="1235" t="str">
        <f>IF(E1061="","","IMPAGO")</f>
        <v>IMPAGO</v>
      </c>
      <c r="M1061" s="1235" t="str">
        <f>IF(L1061="IMPAGO","SIN O.C.","")</f>
        <v>SIN O.C.</v>
      </c>
      <c r="N1061" s="1235" t="str">
        <f>IF(L1061="IMPAGO","SIN FACT.","")</f>
        <v>SIN FACT.</v>
      </c>
    </row>
    <row r="1062" spans="1:14" s="1025" customFormat="1" x14ac:dyDescent="0.25">
      <c r="A1062" s="816" t="s">
        <v>305</v>
      </c>
      <c r="B1062" s="817">
        <v>41978</v>
      </c>
      <c r="C1062" s="818" t="s">
        <v>8816</v>
      </c>
      <c r="D1062" s="816" t="s">
        <v>98</v>
      </c>
      <c r="E1062" s="819">
        <v>10292171</v>
      </c>
      <c r="F1062" s="816">
        <v>29677903</v>
      </c>
      <c r="G1062" s="816">
        <v>2704005</v>
      </c>
      <c r="H1062" s="120" t="str">
        <f>IF(G1062="","",VLOOKUP(G1062,ARANCEL!$B$5:$D$121,2,FALSE))</f>
        <v>PROVISORIO</v>
      </c>
      <c r="I1062" s="121" t="s">
        <v>312</v>
      </c>
      <c r="J1062" s="119">
        <v>1</v>
      </c>
      <c r="K1062" s="122">
        <f>IF(G1062="","",VLOOKUP(G1062,ARANCEL!$B$5:$D$121,3,FALSE)*J1062)</f>
        <v>3250</v>
      </c>
      <c r="L1062" s="1235" t="str">
        <f>IF(E1062="","","IMPAGO")</f>
        <v>IMPAGO</v>
      </c>
      <c r="M1062" s="1235" t="str">
        <f>IF(L1062="IMPAGO","SIN O.C.","")</f>
        <v>SIN O.C.</v>
      </c>
      <c r="N1062" s="1235" t="str">
        <f>IF(L1062="IMPAGO","SIN FACT.","")</f>
        <v>SIN FACT.</v>
      </c>
    </row>
    <row r="1063" spans="1:14" s="991" customFormat="1" x14ac:dyDescent="0.25">
      <c r="A1063" s="816" t="s">
        <v>606</v>
      </c>
      <c r="B1063" s="817">
        <v>41978</v>
      </c>
      <c r="C1063" s="818" t="s">
        <v>8816</v>
      </c>
      <c r="D1063" s="816" t="s">
        <v>98</v>
      </c>
      <c r="E1063" s="819">
        <v>10292171</v>
      </c>
      <c r="F1063" s="816">
        <v>29677903</v>
      </c>
      <c r="G1063" s="816">
        <v>2704003</v>
      </c>
      <c r="H1063" s="820" t="str">
        <f>IF(G1063="","",VLOOKUP(G1063,ARANCEL!$B$5:$D$121,2,FALSE))</f>
        <v xml:space="preserve">CORONA PERIFERICA CON PERNO MUÑON COLADO </v>
      </c>
      <c r="I1063" s="821" t="s">
        <v>312</v>
      </c>
      <c r="J1063" s="816">
        <v>1</v>
      </c>
      <c r="K1063" s="822">
        <f>IF(G1063="","",VLOOKUP(G1063,ARANCEL!$B$5:$D$121,3,FALSE)*J1063)</f>
        <v>32612</v>
      </c>
      <c r="L1063" s="1249" t="str">
        <f>IF(E1063="","","IMPAGO")</f>
        <v>IMPAGO</v>
      </c>
      <c r="M1063" s="1249" t="str">
        <f>IF(L1063="IMPAGO","SIN O.C.","")</f>
        <v>SIN O.C.</v>
      </c>
      <c r="N1063" s="1249" t="str">
        <f>IF(L1063="IMPAGO","SIN FACT.","")</f>
        <v>SIN FACT.</v>
      </c>
    </row>
    <row r="1064" spans="1:14" s="1038" customFormat="1" x14ac:dyDescent="0.25">
      <c r="A1064" s="816" t="s">
        <v>305</v>
      </c>
      <c r="B1064" s="817">
        <v>41837</v>
      </c>
      <c r="C1064" s="818" t="s">
        <v>5821</v>
      </c>
      <c r="D1064" s="816" t="s">
        <v>101</v>
      </c>
      <c r="E1064" s="819">
        <v>10226410</v>
      </c>
      <c r="F1064" s="816">
        <v>26727450</v>
      </c>
      <c r="G1064" s="816">
        <v>2705003</v>
      </c>
      <c r="H1064" s="820" t="str">
        <f>IF(G1064="","",VLOOKUP(G1064,ARANCEL!$B$5:$D$121,2,FALSE))</f>
        <v>INCRUSTACION ESTETICA (ART-GLASS O CERAMICA)</v>
      </c>
      <c r="I1064" s="821" t="s">
        <v>618</v>
      </c>
      <c r="J1064" s="816">
        <v>1</v>
      </c>
      <c r="K1064" s="822">
        <f>IF(G1064="","",VLOOKUP(G1064,ARANCEL!$B$5:$D$121,3,FALSE)*J1064)</f>
        <v>15676</v>
      </c>
      <c r="L1064" s="1210" t="s">
        <v>8279</v>
      </c>
      <c r="M1064" s="1210">
        <v>4500257463</v>
      </c>
      <c r="N1064" s="1210" t="s">
        <v>8277</v>
      </c>
    </row>
    <row r="1065" spans="1:14" s="1023" customFormat="1" x14ac:dyDescent="0.25">
      <c r="A1065" s="816" t="s">
        <v>305</v>
      </c>
      <c r="B1065" s="817">
        <v>41837</v>
      </c>
      <c r="C1065" s="818" t="s">
        <v>5852</v>
      </c>
      <c r="D1065" s="816" t="s">
        <v>2404</v>
      </c>
      <c r="E1065" s="819">
        <v>10227658</v>
      </c>
      <c r="F1065" s="816">
        <v>27263579</v>
      </c>
      <c r="G1065" s="816">
        <v>2704005</v>
      </c>
      <c r="H1065" s="820" t="str">
        <f>IF(G1065="","",VLOOKUP(G1065,ARANCEL!$B$5:$D$121,2,FALSE))</f>
        <v>PROVISORIO</v>
      </c>
      <c r="I1065" s="821" t="s">
        <v>6529</v>
      </c>
      <c r="J1065" s="816">
        <v>4</v>
      </c>
      <c r="K1065" s="822">
        <f>IF(G1065="","",VLOOKUP(G1065,ARANCEL!$B$5:$D$121,3,FALSE)*J1065)</f>
        <v>13000</v>
      </c>
      <c r="L1065" s="1210" t="s">
        <v>6017</v>
      </c>
      <c r="M1065" s="1210">
        <v>4500245425</v>
      </c>
      <c r="N1065" s="1210">
        <v>9807</v>
      </c>
    </row>
    <row r="1066" spans="1:14" s="1023" customFormat="1" x14ac:dyDescent="0.25">
      <c r="A1066" s="816" t="s">
        <v>305</v>
      </c>
      <c r="B1066" s="817">
        <v>41919</v>
      </c>
      <c r="C1066" s="818" t="s">
        <v>5852</v>
      </c>
      <c r="D1066" s="816" t="s">
        <v>2404</v>
      </c>
      <c r="E1066" s="819">
        <v>10260432</v>
      </c>
      <c r="F1066" s="816">
        <v>27263579</v>
      </c>
      <c r="G1066" s="816">
        <v>2704003</v>
      </c>
      <c r="H1066" s="820" t="str">
        <f>IF(G1066="","",VLOOKUP(G1066,ARANCEL!$B$5:$D$121,2,FALSE))</f>
        <v xml:space="preserve">CORONA PERIFERICA CON PERNO MUÑON COLADO </v>
      </c>
      <c r="I1066" s="821" t="s">
        <v>7602</v>
      </c>
      <c r="J1066" s="816">
        <v>3</v>
      </c>
      <c r="K1066" s="822">
        <f>IF(G1066="","",VLOOKUP(G1066,ARANCEL!$B$5:$D$121,3,FALSE)*J1066)</f>
        <v>97836</v>
      </c>
      <c r="L1066" s="1210" t="s">
        <v>8279</v>
      </c>
      <c r="M1066" s="1210">
        <v>4500259723</v>
      </c>
      <c r="N1066" s="1210" t="s">
        <v>8265</v>
      </c>
    </row>
    <row r="1067" spans="1:14" s="1038" customFormat="1" x14ac:dyDescent="0.25">
      <c r="A1067" s="816" t="s">
        <v>305</v>
      </c>
      <c r="B1067" s="817">
        <v>41919</v>
      </c>
      <c r="C1067" s="818" t="s">
        <v>5852</v>
      </c>
      <c r="D1067" s="816" t="s">
        <v>2404</v>
      </c>
      <c r="E1067" s="819">
        <v>10260432</v>
      </c>
      <c r="F1067" s="816">
        <v>27263579</v>
      </c>
      <c r="G1067" s="816">
        <v>2704012</v>
      </c>
      <c r="H1067" s="820" t="str">
        <f>IF(G1067="","",VLOOKUP(G1067,ARANCEL!$B$5:$D$121,2,FALSE))</f>
        <v xml:space="preserve">INTERMEDIARIO O PONTICO </v>
      </c>
      <c r="I1067" s="821" t="s">
        <v>312</v>
      </c>
      <c r="J1067" s="816">
        <v>1</v>
      </c>
      <c r="K1067" s="822">
        <f>IF(G1067="","",VLOOKUP(G1067,ARANCEL!$B$5:$D$121,3,FALSE)*J1067)</f>
        <v>25122</v>
      </c>
      <c r="L1067" s="1210" t="s">
        <v>8279</v>
      </c>
      <c r="M1067" s="1210">
        <v>4500259723</v>
      </c>
      <c r="N1067" s="1210" t="s">
        <v>8265</v>
      </c>
    </row>
    <row r="1068" spans="1:14" s="1038" customFormat="1" x14ac:dyDescent="0.25">
      <c r="A1068" s="816" t="s">
        <v>305</v>
      </c>
      <c r="B1068" s="817">
        <v>41977</v>
      </c>
      <c r="C1068" s="818" t="s">
        <v>5852</v>
      </c>
      <c r="D1068" s="816" t="s">
        <v>2404</v>
      </c>
      <c r="E1068" s="819">
        <v>10289932</v>
      </c>
      <c r="F1068" s="816">
        <v>29896620</v>
      </c>
      <c r="G1068" s="816">
        <v>2707001</v>
      </c>
      <c r="H1068" s="820" t="str">
        <f>IF(G1068="","",VLOOKUP(G1068,ARANCEL!$B$5:$D$121,2,FALSE))</f>
        <v xml:space="preserve">PLANO DE RELAJACION </v>
      </c>
      <c r="I1068" s="821" t="s">
        <v>306</v>
      </c>
      <c r="J1068" s="816">
        <v>1</v>
      </c>
      <c r="K1068" s="822">
        <f>IF(G1068="","",VLOOKUP(G1068,ARANCEL!$B$5:$D$121,3,FALSE)*J1068)</f>
        <v>9221</v>
      </c>
      <c r="L1068" s="1210" t="s">
        <v>8256</v>
      </c>
      <c r="M1068" s="1210">
        <v>4500265204</v>
      </c>
      <c r="N1068" s="1210" t="s">
        <v>8946</v>
      </c>
    </row>
    <row r="1069" spans="1:14" s="1038" customFormat="1" x14ac:dyDescent="0.25">
      <c r="A1069" s="816" t="s">
        <v>305</v>
      </c>
      <c r="B1069" s="817">
        <v>41666</v>
      </c>
      <c r="C1069" s="818" t="s">
        <v>2429</v>
      </c>
      <c r="D1069" s="816" t="s">
        <v>2415</v>
      </c>
      <c r="E1069" s="819">
        <v>10167542</v>
      </c>
      <c r="F1069" s="816">
        <v>24119020</v>
      </c>
      <c r="G1069" s="816">
        <v>2704002</v>
      </c>
      <c r="H1069" s="820" t="str">
        <f>IF(G1069="","",VLOOKUP(G1069,ARANCEL!$B$5:$D$121,2,FALSE))</f>
        <v xml:space="preserve">CORONA PERIFERICA </v>
      </c>
      <c r="I1069" s="821" t="s">
        <v>647</v>
      </c>
      <c r="J1069" s="816">
        <v>3</v>
      </c>
      <c r="K1069" s="822">
        <f>IF(G1069="","",VLOOKUP(G1069,ARANCEL!$B$5:$D$121,3,FALSE)*J1069)</f>
        <v>77595</v>
      </c>
      <c r="L1069" s="1248" t="s">
        <v>597</v>
      </c>
      <c r="M1069" s="1248">
        <v>4500211660</v>
      </c>
      <c r="N1069" s="1248">
        <v>8184</v>
      </c>
    </row>
    <row r="1070" spans="1:14" s="1038" customFormat="1" x14ac:dyDescent="0.25">
      <c r="A1070" s="816" t="s">
        <v>305</v>
      </c>
      <c r="B1070" s="817">
        <v>42026</v>
      </c>
      <c r="C1070" s="818" t="s">
        <v>2428</v>
      </c>
      <c r="D1070" s="816" t="s">
        <v>101</v>
      </c>
      <c r="E1070" s="819">
        <v>10311761</v>
      </c>
      <c r="F1070" s="816">
        <v>29750510</v>
      </c>
      <c r="G1070" s="816">
        <v>2705003</v>
      </c>
      <c r="H1070" s="820" t="str">
        <f>IF(G1070="","",VLOOKUP(G1070,ARANCEL!$B$5:$D$121,2,FALSE))</f>
        <v>INCRUSTACION ESTETICA (ART-GLASS O CERAMICA)</v>
      </c>
      <c r="I1070" s="821" t="s">
        <v>326</v>
      </c>
      <c r="J1070" s="816">
        <v>1</v>
      </c>
      <c r="K1070" s="822">
        <f>IF(G1070="","",VLOOKUP(G1070,ARANCEL!$B$5:$D$121,3,FALSE)*J1070)</f>
        <v>15676</v>
      </c>
      <c r="L1070" s="1249" t="str">
        <f>IF(E1070="","","IMPAGO")</f>
        <v>IMPAGO</v>
      </c>
      <c r="M1070" s="1249" t="str">
        <f>IF(L1070="IMPAGO","SIN O.C.","")</f>
        <v>SIN O.C.</v>
      </c>
      <c r="N1070" s="1249" t="str">
        <f>IF(L1070="IMPAGO","SIN FACT.","")</f>
        <v>SIN FACT.</v>
      </c>
    </row>
    <row r="1071" spans="1:14" s="1038" customFormat="1" x14ac:dyDescent="0.25">
      <c r="A1071" s="816" t="s">
        <v>305</v>
      </c>
      <c r="B1071" s="817">
        <v>41698</v>
      </c>
      <c r="C1071" s="818" t="s">
        <v>1671</v>
      </c>
      <c r="D1071" s="816" t="s">
        <v>101</v>
      </c>
      <c r="E1071" s="819">
        <v>10178037</v>
      </c>
      <c r="F1071" s="816">
        <v>25246782</v>
      </c>
      <c r="G1071" s="816">
        <v>2702021</v>
      </c>
      <c r="H1071" s="820" t="str">
        <f>IF(G1071="","",VLOOKUP(G1071,ARANCEL!$B$5:$D$121,2,FALSE))</f>
        <v xml:space="preserve">CORONA SOBRE IMPLANTE </v>
      </c>
      <c r="I1071" s="821" t="s">
        <v>3542</v>
      </c>
      <c r="J1071" s="816">
        <v>6</v>
      </c>
      <c r="K1071" s="822">
        <f>IF(G1071="","",VLOOKUP(G1071,ARANCEL!$B$5:$D$121,3,FALSE)*J1071)</f>
        <v>215916</v>
      </c>
      <c r="L1071" s="1210" t="s">
        <v>3438</v>
      </c>
      <c r="M1071" s="1210">
        <v>4500220778</v>
      </c>
      <c r="N1071" s="1210">
        <v>8620</v>
      </c>
    </row>
    <row r="1072" spans="1:14" s="1038" customFormat="1" x14ac:dyDescent="0.25">
      <c r="A1072" s="816" t="s">
        <v>305</v>
      </c>
      <c r="B1072" s="817">
        <v>41698</v>
      </c>
      <c r="C1072" s="818" t="s">
        <v>1671</v>
      </c>
      <c r="D1072" s="816" t="s">
        <v>101</v>
      </c>
      <c r="E1072" s="819">
        <v>10178037</v>
      </c>
      <c r="F1072" s="816">
        <v>25246782</v>
      </c>
      <c r="G1072" s="816">
        <v>2702009</v>
      </c>
      <c r="H1072" s="820" t="str">
        <f>IF(G1072="","",VLOOKUP(G1072,ARANCEL!$B$5:$D$121,2,FALSE))</f>
        <v xml:space="preserve">TALLAR MUÑON TITANIO </v>
      </c>
      <c r="I1072" s="821" t="s">
        <v>3542</v>
      </c>
      <c r="J1072" s="816">
        <v>6</v>
      </c>
      <c r="K1072" s="822">
        <f>IF(G1072="","",VLOOKUP(G1072,ARANCEL!$B$5:$D$121,3,FALSE)*J1072)</f>
        <v>67476</v>
      </c>
      <c r="L1072" s="1210" t="s">
        <v>3438</v>
      </c>
      <c r="M1072" s="1210">
        <v>4500220778</v>
      </c>
      <c r="N1072" s="1210">
        <v>8620</v>
      </c>
    </row>
    <row r="1073" spans="1:14" s="1038" customFormat="1" x14ac:dyDescent="0.25">
      <c r="A1073" s="816" t="s">
        <v>313</v>
      </c>
      <c r="B1073" s="817">
        <v>41795</v>
      </c>
      <c r="C1073" s="818" t="s">
        <v>1671</v>
      </c>
      <c r="D1073" s="816" t="s">
        <v>101</v>
      </c>
      <c r="E1073" s="819">
        <v>10203046</v>
      </c>
      <c r="F1073" s="816">
        <v>25246782</v>
      </c>
      <c r="G1073" s="816">
        <v>2707001</v>
      </c>
      <c r="H1073" s="820" t="str">
        <f>IF(G1073="","",VLOOKUP(G1073,ARANCEL!$B$5:$D$121,2,FALSE))</f>
        <v xml:space="preserve">PLANO DE RELAJACION </v>
      </c>
      <c r="I1073" s="821"/>
      <c r="J1073" s="816">
        <v>1</v>
      </c>
      <c r="K1073" s="822">
        <f>IF(G1073="","",VLOOKUP(G1073,ARANCEL!$B$5:$D$121,3,FALSE)*J1073)</f>
        <v>9221</v>
      </c>
      <c r="L1073" s="1210" t="s">
        <v>5292</v>
      </c>
      <c r="M1073" s="1210">
        <v>4500236786</v>
      </c>
      <c r="N1073" s="1210">
        <v>9461</v>
      </c>
    </row>
    <row r="1074" spans="1:14" s="1038" customFormat="1" x14ac:dyDescent="0.25">
      <c r="A1074" s="816" t="s">
        <v>305</v>
      </c>
      <c r="B1074" s="817">
        <v>41824</v>
      </c>
      <c r="C1074" s="818" t="s">
        <v>5382</v>
      </c>
      <c r="D1074" s="816" t="s">
        <v>1174</v>
      </c>
      <c r="E1074" s="819">
        <v>10216924</v>
      </c>
      <c r="F1074" s="816">
        <v>27036892</v>
      </c>
      <c r="G1074" s="816">
        <v>2706024</v>
      </c>
      <c r="H1074" s="820" t="str">
        <f>IF(G1074="","",VLOOKUP(G1074,ARANCEL!$B$5:$D$121,2,FALSE))</f>
        <v>PROTESIS INMEDIATA ACRILICA</v>
      </c>
      <c r="I1074" s="821" t="s">
        <v>306</v>
      </c>
      <c r="J1074" s="816">
        <v>1</v>
      </c>
      <c r="K1074" s="822">
        <f>IF(G1074="","",VLOOKUP(G1074,ARANCEL!$B$5:$D$121,3,FALSE)*J1074)</f>
        <v>54293</v>
      </c>
      <c r="L1074" s="1210" t="s">
        <v>6905</v>
      </c>
      <c r="M1074" s="1210">
        <v>4500249737</v>
      </c>
      <c r="N1074" s="1210" t="s">
        <v>7142</v>
      </c>
    </row>
    <row r="1075" spans="1:14" s="1038" customFormat="1" x14ac:dyDescent="0.25">
      <c r="A1075" s="816" t="s">
        <v>305</v>
      </c>
      <c r="B1075" s="817">
        <v>41792</v>
      </c>
      <c r="C1075" s="818" t="s">
        <v>4755</v>
      </c>
      <c r="D1075" s="816" t="s">
        <v>1174</v>
      </c>
      <c r="E1075" s="819">
        <v>10205448</v>
      </c>
      <c r="F1075" s="816">
        <v>26326574</v>
      </c>
      <c r="G1075" s="816">
        <v>2704005</v>
      </c>
      <c r="H1075" s="820" t="str">
        <f>IF(G1075="","",VLOOKUP(G1075,ARANCEL!$B$5:$D$121,2,FALSE))</f>
        <v>PROVISORIO</v>
      </c>
      <c r="I1075" s="821" t="s">
        <v>618</v>
      </c>
      <c r="J1075" s="816">
        <v>1</v>
      </c>
      <c r="K1075" s="822">
        <f>IF(G1075="","",VLOOKUP(G1075,ARANCEL!$B$5:$D$121,3,FALSE)*J1075)</f>
        <v>3250</v>
      </c>
      <c r="L1075" s="1210" t="s">
        <v>5742</v>
      </c>
      <c r="M1075" s="1210">
        <v>4500239379</v>
      </c>
      <c r="N1075" s="1210" t="s">
        <v>5751</v>
      </c>
    </row>
    <row r="1076" spans="1:14" s="1038" customFormat="1" x14ac:dyDescent="0.25">
      <c r="A1076" s="816" t="s">
        <v>305</v>
      </c>
      <c r="B1076" s="817">
        <v>41792</v>
      </c>
      <c r="C1076" s="818" t="s">
        <v>4755</v>
      </c>
      <c r="D1076" s="816" t="s">
        <v>1174</v>
      </c>
      <c r="E1076" s="819">
        <v>10205448</v>
      </c>
      <c r="F1076" s="816">
        <v>26326574</v>
      </c>
      <c r="G1076" s="816">
        <v>2704003</v>
      </c>
      <c r="H1076" s="820" t="str">
        <f>IF(G1076="","",VLOOKUP(G1076,ARANCEL!$B$5:$D$121,2,FALSE))</f>
        <v xml:space="preserve">CORONA PERIFERICA CON PERNO MUÑON COLADO </v>
      </c>
      <c r="I1076" s="821" t="s">
        <v>618</v>
      </c>
      <c r="J1076" s="816">
        <v>1</v>
      </c>
      <c r="K1076" s="822">
        <f>IF(G1076="","",VLOOKUP(G1076,ARANCEL!$B$5:$D$121,3,FALSE)*J1076)</f>
        <v>32612</v>
      </c>
      <c r="L1076" s="1210" t="s">
        <v>5742</v>
      </c>
      <c r="M1076" s="1210">
        <v>4500239379</v>
      </c>
      <c r="N1076" s="1210" t="s">
        <v>5751</v>
      </c>
    </row>
    <row r="1077" spans="1:14" s="1038" customFormat="1" x14ac:dyDescent="0.25">
      <c r="A1077" s="816" t="s">
        <v>305</v>
      </c>
      <c r="B1077" s="817">
        <v>41831</v>
      </c>
      <c r="C1077" s="818" t="s">
        <v>4755</v>
      </c>
      <c r="D1077" s="816" t="s">
        <v>1174</v>
      </c>
      <c r="E1077" s="819">
        <v>10223887</v>
      </c>
      <c r="F1077" s="816">
        <v>26326574</v>
      </c>
      <c r="G1077" s="816">
        <v>2704005</v>
      </c>
      <c r="H1077" s="820" t="str">
        <f>IF(G1077="","",VLOOKUP(G1077,ARANCEL!$B$5:$D$121,2,FALSE))</f>
        <v>PROVISORIO</v>
      </c>
      <c r="I1077" s="821" t="s">
        <v>335</v>
      </c>
      <c r="J1077" s="816">
        <v>1</v>
      </c>
      <c r="K1077" s="822">
        <f>IF(G1077="","",VLOOKUP(G1077,ARANCEL!$B$5:$D$121,3,FALSE)*J1077)</f>
        <v>3250</v>
      </c>
      <c r="L1077" s="1210" t="s">
        <v>6017</v>
      </c>
      <c r="M1077" s="1210">
        <v>4500243565</v>
      </c>
      <c r="N1077" s="1210">
        <v>9787</v>
      </c>
    </row>
    <row r="1078" spans="1:14" s="1038" customFormat="1" x14ac:dyDescent="0.25">
      <c r="A1078" s="816" t="s">
        <v>305</v>
      </c>
      <c r="B1078" s="817">
        <v>41831</v>
      </c>
      <c r="C1078" s="118" t="s">
        <v>4755</v>
      </c>
      <c r="D1078" s="119" t="s">
        <v>1174</v>
      </c>
      <c r="E1078" s="162">
        <v>10223887</v>
      </c>
      <c r="F1078" s="119">
        <v>26326574</v>
      </c>
      <c r="G1078" s="816">
        <v>2704003</v>
      </c>
      <c r="H1078" s="820" t="str">
        <f>IF(G1078="","",VLOOKUP(G1078,ARANCEL!$B$5:$D$121,2,FALSE))</f>
        <v xml:space="preserve">CORONA PERIFERICA CON PERNO MUÑON COLADO </v>
      </c>
      <c r="I1078" s="821" t="s">
        <v>335</v>
      </c>
      <c r="J1078" s="816">
        <v>1</v>
      </c>
      <c r="K1078" s="822">
        <f>IF(G1078="","",VLOOKUP(G1078,ARANCEL!$B$5:$D$121,3,FALSE)*J1078)</f>
        <v>32612</v>
      </c>
      <c r="L1078" s="1210" t="s">
        <v>6017</v>
      </c>
      <c r="M1078" s="1210">
        <v>4500243565</v>
      </c>
      <c r="N1078" s="1210">
        <v>9787</v>
      </c>
    </row>
    <row r="1079" spans="1:14" s="1038" customFormat="1" x14ac:dyDescent="0.25">
      <c r="A1079" s="816" t="s">
        <v>313</v>
      </c>
      <c r="B1079" s="817">
        <v>41642</v>
      </c>
      <c r="C1079" s="118" t="s">
        <v>2427</v>
      </c>
      <c r="D1079" s="119" t="s">
        <v>2420</v>
      </c>
      <c r="E1079" s="162">
        <v>10168349</v>
      </c>
      <c r="F1079" s="119">
        <v>23722684</v>
      </c>
      <c r="G1079" s="816">
        <v>2704005</v>
      </c>
      <c r="H1079" s="820" t="str">
        <f>IF(G1079="","",VLOOKUP(G1079,ARANCEL!$B$5:$D$121,2,FALSE))</f>
        <v>PROVISORIO</v>
      </c>
      <c r="I1079" s="821"/>
      <c r="J1079" s="816">
        <v>1</v>
      </c>
      <c r="K1079" s="822">
        <f>IF(G1079="","",VLOOKUP(G1079,ARANCEL!$B$5:$D$121,3,FALSE)*J1079)</f>
        <v>3250</v>
      </c>
      <c r="L1079" s="1248" t="s">
        <v>597</v>
      </c>
      <c r="M1079" s="1248">
        <v>4500211661</v>
      </c>
      <c r="N1079" s="1248">
        <v>8185</v>
      </c>
    </row>
    <row r="1080" spans="1:14" s="1038" customFormat="1" x14ac:dyDescent="0.25">
      <c r="A1080" s="816" t="s">
        <v>305</v>
      </c>
      <c r="B1080" s="817">
        <v>41642</v>
      </c>
      <c r="C1080" s="118" t="s">
        <v>2427</v>
      </c>
      <c r="D1080" s="119" t="s">
        <v>2420</v>
      </c>
      <c r="E1080" s="162">
        <v>10168349</v>
      </c>
      <c r="F1080" s="119">
        <v>23722684</v>
      </c>
      <c r="G1080" s="816">
        <v>2704003</v>
      </c>
      <c r="H1080" s="820" t="str">
        <f>IF(G1080="","",VLOOKUP(G1080,ARANCEL!$B$5:$D$121,2,FALSE))</f>
        <v xml:space="preserve">CORONA PERIFERICA CON PERNO MUÑON COLADO </v>
      </c>
      <c r="I1080" s="821" t="s">
        <v>329</v>
      </c>
      <c r="J1080" s="816">
        <v>1</v>
      </c>
      <c r="K1080" s="822">
        <f>IF(G1080="","",VLOOKUP(G1080,ARANCEL!$B$5:$D$121,3,FALSE)*J1080)</f>
        <v>32612</v>
      </c>
      <c r="L1080" s="1248" t="s">
        <v>597</v>
      </c>
      <c r="M1080" s="1248">
        <v>4500211661</v>
      </c>
      <c r="N1080" s="1248">
        <v>8185</v>
      </c>
    </row>
    <row r="1081" spans="1:14" s="1038" customFormat="1" x14ac:dyDescent="0.25">
      <c r="A1081" s="816" t="s">
        <v>305</v>
      </c>
      <c r="B1081" s="817">
        <v>41782</v>
      </c>
      <c r="C1081" s="818" t="s">
        <v>4722</v>
      </c>
      <c r="D1081" s="816" t="s">
        <v>2420</v>
      </c>
      <c r="E1081" s="819">
        <v>10201101</v>
      </c>
      <c r="F1081" s="816">
        <v>26326625</v>
      </c>
      <c r="G1081" s="816">
        <v>2704005</v>
      </c>
      <c r="H1081" s="820" t="str">
        <f>IF(G1081="","",VLOOKUP(G1081,ARANCEL!$B$5:$D$121,2,FALSE))</f>
        <v>PROVISORIO</v>
      </c>
      <c r="I1081" s="821" t="s">
        <v>335</v>
      </c>
      <c r="J1081" s="816">
        <v>1</v>
      </c>
      <c r="K1081" s="822">
        <f>IF(G1081="","",VLOOKUP(G1081,ARANCEL!$B$5:$D$121,3,FALSE)*J1081)</f>
        <v>3250</v>
      </c>
      <c r="L1081" s="1210" t="s">
        <v>5292</v>
      </c>
      <c r="M1081" s="1210">
        <v>4500235441</v>
      </c>
      <c r="N1081" s="1210">
        <v>9419</v>
      </c>
    </row>
    <row r="1082" spans="1:14" s="1038" customFormat="1" x14ac:dyDescent="0.25">
      <c r="A1082" s="816" t="s">
        <v>305</v>
      </c>
      <c r="B1082" s="817">
        <v>41782</v>
      </c>
      <c r="C1082" s="818" t="s">
        <v>4722</v>
      </c>
      <c r="D1082" s="816" t="s">
        <v>2420</v>
      </c>
      <c r="E1082" s="819">
        <v>10201101</v>
      </c>
      <c r="F1082" s="816">
        <v>26326625</v>
      </c>
      <c r="G1082" s="816">
        <v>2704002</v>
      </c>
      <c r="H1082" s="820" t="str">
        <f>IF(G1082="","",VLOOKUP(G1082,ARANCEL!$B$5:$D$121,2,FALSE))</f>
        <v xml:space="preserve">CORONA PERIFERICA </v>
      </c>
      <c r="I1082" s="821" t="s">
        <v>335</v>
      </c>
      <c r="J1082" s="816">
        <v>1</v>
      </c>
      <c r="K1082" s="822">
        <f>IF(G1082="","",VLOOKUP(G1082,ARANCEL!$B$5:$D$121,3,FALSE)*J1082)</f>
        <v>25865</v>
      </c>
      <c r="L1082" s="1210" t="s">
        <v>5292</v>
      </c>
      <c r="M1082" s="1210">
        <v>4500235441</v>
      </c>
      <c r="N1082" s="1210">
        <v>9419</v>
      </c>
    </row>
    <row r="1083" spans="1:14" s="1081" customFormat="1" x14ac:dyDescent="0.25">
      <c r="A1083" s="816" t="s">
        <v>305</v>
      </c>
      <c r="B1083" s="817">
        <v>41831</v>
      </c>
      <c r="C1083" s="818" t="s">
        <v>5822</v>
      </c>
      <c r="D1083" s="816" t="s">
        <v>99</v>
      </c>
      <c r="E1083" s="819">
        <v>10223914</v>
      </c>
      <c r="F1083" s="816">
        <v>27392908</v>
      </c>
      <c r="G1083" s="816">
        <v>2704005</v>
      </c>
      <c r="H1083" s="820" t="str">
        <f>IF(G1083="","",VLOOKUP(G1083,ARANCEL!$B$5:$D$121,2,FALSE))</f>
        <v>PROVISORIO</v>
      </c>
      <c r="I1083" s="821" t="s">
        <v>5938</v>
      </c>
      <c r="J1083" s="816">
        <v>5</v>
      </c>
      <c r="K1083" s="822">
        <f>IF(G1083="","",VLOOKUP(G1083,ARANCEL!$B$5:$D$121,3,FALSE)*J1083)</f>
        <v>16250</v>
      </c>
      <c r="L1083" s="1210" t="s">
        <v>6017</v>
      </c>
      <c r="M1083" s="1210">
        <v>4500243565</v>
      </c>
      <c r="N1083" s="1210">
        <v>9787</v>
      </c>
    </row>
    <row r="1084" spans="1:14" s="1081" customFormat="1" x14ac:dyDescent="0.25">
      <c r="A1084" s="816" t="s">
        <v>305</v>
      </c>
      <c r="B1084" s="817">
        <v>41831</v>
      </c>
      <c r="C1084" s="818" t="s">
        <v>5822</v>
      </c>
      <c r="D1084" s="816" t="s">
        <v>99</v>
      </c>
      <c r="E1084" s="819">
        <v>10223914</v>
      </c>
      <c r="F1084" s="816">
        <v>27392908</v>
      </c>
      <c r="G1084" s="816">
        <v>2704015</v>
      </c>
      <c r="H1084" s="820" t="str">
        <f>IF(G1084="","",VLOOKUP(G1084,ARANCEL!$B$5:$D$121,2,FALSE))</f>
        <v xml:space="preserve">CORONA IN CERAM </v>
      </c>
      <c r="I1084" s="821" t="s">
        <v>2070</v>
      </c>
      <c r="J1084" s="816">
        <v>4</v>
      </c>
      <c r="K1084" s="822">
        <f>IF(G1084="","",VLOOKUP(G1084,ARANCEL!$B$5:$D$121,3,FALSE)*J1084)</f>
        <v>170932</v>
      </c>
      <c r="L1084" s="1210" t="s">
        <v>6017</v>
      </c>
      <c r="M1084" s="1210">
        <v>4500243565</v>
      </c>
      <c r="N1084" s="1210">
        <v>9787</v>
      </c>
    </row>
    <row r="1085" spans="1:14" s="1081" customFormat="1" x14ac:dyDescent="0.25">
      <c r="A1085" s="816" t="s">
        <v>305</v>
      </c>
      <c r="B1085" s="817">
        <v>41831</v>
      </c>
      <c r="C1085" s="818" t="s">
        <v>5822</v>
      </c>
      <c r="D1085" s="816" t="s">
        <v>99</v>
      </c>
      <c r="E1085" s="819">
        <v>10223914</v>
      </c>
      <c r="F1085" s="816">
        <v>27392908</v>
      </c>
      <c r="G1085" s="816">
        <v>2704002</v>
      </c>
      <c r="H1085" s="820" t="str">
        <f>IF(G1085="","",VLOOKUP(G1085,ARANCEL!$B$5:$D$121,2,FALSE))</f>
        <v xml:space="preserve">CORONA PERIFERICA </v>
      </c>
      <c r="I1085" s="821" t="s">
        <v>321</v>
      </c>
      <c r="J1085" s="816">
        <v>1</v>
      </c>
      <c r="K1085" s="822">
        <f>IF(G1085="","",VLOOKUP(G1085,ARANCEL!$B$5:$D$121,3,FALSE)*J1085)</f>
        <v>25865</v>
      </c>
      <c r="L1085" s="1210" t="s">
        <v>6017</v>
      </c>
      <c r="M1085" s="1210">
        <v>4500243565</v>
      </c>
      <c r="N1085" s="1210">
        <v>9787</v>
      </c>
    </row>
    <row r="1086" spans="1:14" s="1081" customFormat="1" x14ac:dyDescent="0.25">
      <c r="A1086" s="824" t="s">
        <v>305</v>
      </c>
      <c r="B1086" s="817">
        <v>41871</v>
      </c>
      <c r="C1086" s="818" t="s">
        <v>5822</v>
      </c>
      <c r="D1086" s="816" t="s">
        <v>99</v>
      </c>
      <c r="E1086" s="819">
        <v>10246996</v>
      </c>
      <c r="F1086" s="816">
        <v>27392908</v>
      </c>
      <c r="G1086" s="816">
        <v>2704015</v>
      </c>
      <c r="H1086" s="820" t="str">
        <f>IF(G1086="","",VLOOKUP(G1086,ARANCEL!$B$5:$D$121,2,FALSE))</f>
        <v xml:space="preserve">CORONA IN CERAM </v>
      </c>
      <c r="I1086" s="821" t="s">
        <v>6530</v>
      </c>
      <c r="J1086" s="816">
        <v>2</v>
      </c>
      <c r="K1086" s="822">
        <f>IF(G1086="","",VLOOKUP(G1086,ARANCEL!$B$5:$D$121,3,FALSE)*J1086)</f>
        <v>85466</v>
      </c>
      <c r="L1086" s="1210" t="s">
        <v>6905</v>
      </c>
      <c r="M1086" s="1210">
        <v>4500251093</v>
      </c>
      <c r="N1086" s="1210" t="s">
        <v>7132</v>
      </c>
    </row>
    <row r="1087" spans="1:14" s="1081" customFormat="1" x14ac:dyDescent="0.25">
      <c r="A1087" s="824" t="s">
        <v>305</v>
      </c>
      <c r="B1087" s="817">
        <v>41871</v>
      </c>
      <c r="C1087" s="818" t="s">
        <v>5822</v>
      </c>
      <c r="D1087" s="816" t="s">
        <v>99</v>
      </c>
      <c r="E1087" s="957">
        <v>10246996</v>
      </c>
      <c r="F1087" s="816">
        <v>27392908</v>
      </c>
      <c r="G1087" s="816">
        <v>2704005</v>
      </c>
      <c r="H1087" s="820" t="str">
        <f>IF(G1087="","",VLOOKUP(G1087,ARANCEL!$B$5:$D$121,2,FALSE))</f>
        <v>PROVISORIO</v>
      </c>
      <c r="I1087" s="821" t="s">
        <v>7134</v>
      </c>
      <c r="J1087" s="816">
        <v>2</v>
      </c>
      <c r="K1087" s="822">
        <f>IF(G1087="","",VLOOKUP(G1087,ARANCEL!$B$5:$D$121,3,FALSE)*J1087)</f>
        <v>6500</v>
      </c>
      <c r="L1087" s="1210" t="s">
        <v>6905</v>
      </c>
      <c r="M1087" s="1210">
        <v>4500251093</v>
      </c>
      <c r="N1087" s="1210" t="s">
        <v>7132</v>
      </c>
    </row>
    <row r="1088" spans="1:14" s="1081" customFormat="1" x14ac:dyDescent="0.25">
      <c r="A1088" s="816" t="s">
        <v>305</v>
      </c>
      <c r="B1088" s="817">
        <v>41717</v>
      </c>
      <c r="C1088" s="818" t="s">
        <v>3462</v>
      </c>
      <c r="D1088" s="816" t="s">
        <v>1174</v>
      </c>
      <c r="E1088" s="819">
        <v>10182453</v>
      </c>
      <c r="F1088" s="816">
        <v>22618402</v>
      </c>
      <c r="G1088" s="816">
        <v>2702048</v>
      </c>
      <c r="H1088" s="820" t="str">
        <f>IF(G1088="","",VLOOKUP(G1088,ARANCEL!$B$5:$D$121,2,FALSE))</f>
        <v xml:space="preserve">SERVICIO LAB. IMPLANTE CORONA CEMENTADA/ATORNILLADA </v>
      </c>
      <c r="I1088" s="821" t="s">
        <v>756</v>
      </c>
      <c r="J1088" s="816">
        <v>2</v>
      </c>
      <c r="K1088" s="822">
        <f>IF(G1088="","",VLOOKUP(G1088,ARANCEL!$B$5:$D$121,3,FALSE)*J1088)</f>
        <v>87714</v>
      </c>
      <c r="L1088" s="1210" t="s">
        <v>8279</v>
      </c>
      <c r="M1088" s="1210">
        <v>4500257463</v>
      </c>
      <c r="N1088" s="1210" t="s">
        <v>8277</v>
      </c>
    </row>
    <row r="1089" spans="1:14" s="1081" customFormat="1" x14ac:dyDescent="0.25">
      <c r="A1089" s="816" t="s">
        <v>305</v>
      </c>
      <c r="B1089" s="817">
        <v>41956</v>
      </c>
      <c r="C1089" s="818" t="s">
        <v>8247</v>
      </c>
      <c r="D1089" s="816" t="s">
        <v>8017</v>
      </c>
      <c r="E1089" s="819">
        <v>10279506</v>
      </c>
      <c r="F1089" s="816">
        <v>29254848</v>
      </c>
      <c r="G1089" s="816">
        <v>2704003</v>
      </c>
      <c r="H1089" s="820" t="str">
        <f>IF(G1089="","",VLOOKUP(G1089,ARANCEL!$B$5:$D$121,2,FALSE))</f>
        <v xml:space="preserve">CORONA PERIFERICA CON PERNO MUÑON COLADO </v>
      </c>
      <c r="I1089" s="821" t="s">
        <v>618</v>
      </c>
      <c r="J1089" s="816">
        <v>1</v>
      </c>
      <c r="K1089" s="822">
        <f>IF(G1089="","",VLOOKUP(G1089,ARANCEL!$B$5:$D$121,3,FALSE)*J1089)</f>
        <v>32612</v>
      </c>
      <c r="L1089" s="1249" t="str">
        <f>IF(E1089="","","IMPAGO")</f>
        <v>IMPAGO</v>
      </c>
      <c r="M1089" s="1249" t="str">
        <f>IF(L1089="IMPAGO","SIN O.C.","")</f>
        <v>SIN O.C.</v>
      </c>
      <c r="N1089" s="1249" t="str">
        <f>IF(L1089="IMPAGO","SIN FACT.","")</f>
        <v>SIN FACT.</v>
      </c>
    </row>
    <row r="1090" spans="1:14" s="1081" customFormat="1" x14ac:dyDescent="0.25">
      <c r="A1090" s="816" t="s">
        <v>305</v>
      </c>
      <c r="B1090" s="817">
        <v>41956</v>
      </c>
      <c r="C1090" s="818" t="s">
        <v>8247</v>
      </c>
      <c r="D1090" s="816" t="s">
        <v>8017</v>
      </c>
      <c r="E1090" s="819">
        <v>10279506</v>
      </c>
      <c r="F1090" s="816">
        <v>29254848</v>
      </c>
      <c r="G1090" s="816">
        <v>2704005</v>
      </c>
      <c r="H1090" s="820" t="str">
        <f>IF(G1090="","",VLOOKUP(G1090,ARANCEL!$B$5:$D$121,2,FALSE))</f>
        <v>PROVISORIO</v>
      </c>
      <c r="I1090" s="821" t="s">
        <v>618</v>
      </c>
      <c r="J1090" s="816">
        <v>1</v>
      </c>
      <c r="K1090" s="822">
        <f>IF(G1090="","",VLOOKUP(G1090,ARANCEL!$B$5:$D$121,3,FALSE)*J1090)</f>
        <v>3250</v>
      </c>
      <c r="L1090" s="1249" t="str">
        <f>IF(E1090="","","IMPAGO")</f>
        <v>IMPAGO</v>
      </c>
      <c r="M1090" s="1249" t="str">
        <f>IF(L1090="IMPAGO","SIN O.C.","")</f>
        <v>SIN O.C.</v>
      </c>
      <c r="N1090" s="1249" t="str">
        <f>IF(L1090="IMPAGO","SIN FACT.","")</f>
        <v>SIN FACT.</v>
      </c>
    </row>
    <row r="1091" spans="1:14" s="1081" customFormat="1" x14ac:dyDescent="0.25">
      <c r="A1091" s="816" t="s">
        <v>305</v>
      </c>
      <c r="B1091" s="817">
        <v>41668</v>
      </c>
      <c r="C1091" s="818" t="s">
        <v>2535</v>
      </c>
      <c r="D1091" s="816" t="s">
        <v>99</v>
      </c>
      <c r="E1091" s="819">
        <v>10170679</v>
      </c>
      <c r="F1091" s="816">
        <v>24708682</v>
      </c>
      <c r="G1091" s="816">
        <v>2704005</v>
      </c>
      <c r="H1091" s="820" t="str">
        <f>IF(G1091="","",VLOOKUP(G1091,ARANCEL!$B$5:$D$121,2,FALSE))</f>
        <v>PROVISORIO</v>
      </c>
      <c r="I1091" s="821" t="s">
        <v>322</v>
      </c>
      <c r="J1091" s="816">
        <v>1</v>
      </c>
      <c r="K1091" s="822">
        <f>IF(G1091="","",VLOOKUP(G1091,ARANCEL!$B$5:$D$121,3,FALSE)*J1091)</f>
        <v>3250</v>
      </c>
      <c r="L1091" s="1210" t="s">
        <v>2842</v>
      </c>
      <c r="M1091" s="1210">
        <v>4500216211</v>
      </c>
      <c r="N1091" s="1210">
        <v>8393</v>
      </c>
    </row>
    <row r="1092" spans="1:14" s="1081" customFormat="1" x14ac:dyDescent="0.25">
      <c r="A1092" s="816" t="s">
        <v>305</v>
      </c>
      <c r="B1092" s="817">
        <v>41668</v>
      </c>
      <c r="C1092" s="818" t="s">
        <v>2535</v>
      </c>
      <c r="D1092" s="816" t="s">
        <v>99</v>
      </c>
      <c r="E1092" s="819">
        <v>10170679</v>
      </c>
      <c r="F1092" s="816">
        <v>24708682</v>
      </c>
      <c r="G1092" s="816">
        <v>2704003</v>
      </c>
      <c r="H1092" s="820" t="str">
        <f>IF(G1092="","",VLOOKUP(G1092,ARANCEL!$B$5:$D$121,2,FALSE))</f>
        <v xml:space="preserve">CORONA PERIFERICA CON PERNO MUÑON COLADO </v>
      </c>
      <c r="I1092" s="821" t="s">
        <v>322</v>
      </c>
      <c r="J1092" s="816">
        <v>1</v>
      </c>
      <c r="K1092" s="822">
        <f>IF(G1092="","",VLOOKUP(G1092,ARANCEL!$B$5:$D$121,3,FALSE)*J1092)</f>
        <v>32612</v>
      </c>
      <c r="L1092" s="1210" t="s">
        <v>2842</v>
      </c>
      <c r="M1092" s="1210">
        <v>4500216211</v>
      </c>
      <c r="N1092" s="1210">
        <v>8393</v>
      </c>
    </row>
    <row r="1093" spans="1:14" s="1081" customFormat="1" x14ac:dyDescent="0.25">
      <c r="A1093" s="816" t="s">
        <v>305</v>
      </c>
      <c r="B1093" s="817">
        <v>41792</v>
      </c>
      <c r="C1093" s="818" t="s">
        <v>4980</v>
      </c>
      <c r="D1093" s="816" t="s">
        <v>1174</v>
      </c>
      <c r="E1093" s="819">
        <v>10203603</v>
      </c>
      <c r="F1093" s="816">
        <v>26519875</v>
      </c>
      <c r="G1093" s="816">
        <v>2705003</v>
      </c>
      <c r="H1093" s="820" t="str">
        <f>IF(G1093="","",VLOOKUP(G1093,ARANCEL!$B$5:$D$121,2,FALSE))</f>
        <v>INCRUSTACION ESTETICA (ART-GLASS O CERAMICA)</v>
      </c>
      <c r="I1093" s="821" t="s">
        <v>309</v>
      </c>
      <c r="J1093" s="816">
        <v>1</v>
      </c>
      <c r="K1093" s="822">
        <f>IF(G1093="","",VLOOKUP(G1093,ARANCEL!$B$5:$D$121,3,FALSE)*J1093)</f>
        <v>15676</v>
      </c>
      <c r="L1093" s="1210" t="s">
        <v>8279</v>
      </c>
      <c r="M1093" s="1210">
        <v>4500257463</v>
      </c>
      <c r="N1093" s="1210" t="s">
        <v>8277</v>
      </c>
    </row>
    <row r="1094" spans="1:14" s="1081" customFormat="1" x14ac:dyDescent="0.25">
      <c r="A1094" s="816" t="s">
        <v>305</v>
      </c>
      <c r="B1094" s="817">
        <v>41746</v>
      </c>
      <c r="C1094" s="818" t="s">
        <v>3977</v>
      </c>
      <c r="D1094" s="816" t="s">
        <v>98</v>
      </c>
      <c r="E1094" s="819">
        <v>10188648</v>
      </c>
      <c r="F1094" s="816">
        <v>25385494</v>
      </c>
      <c r="G1094" s="816">
        <v>2704005</v>
      </c>
      <c r="H1094" s="820" t="str">
        <f>IF(G1094="","",VLOOKUP(G1094,ARANCEL!$B$5:$D$121,2,FALSE))</f>
        <v>PROVISORIO</v>
      </c>
      <c r="I1094" s="821" t="s">
        <v>316</v>
      </c>
      <c r="J1094" s="816">
        <v>1</v>
      </c>
      <c r="K1094" s="822">
        <f>IF(G1094="","",VLOOKUP(G1094,ARANCEL!$B$5:$D$121,3,FALSE)*J1094)</f>
        <v>3250</v>
      </c>
      <c r="L1094" s="1210" t="s">
        <v>4612</v>
      </c>
      <c r="M1094" s="1210">
        <v>4500230035</v>
      </c>
      <c r="N1094" s="1210">
        <v>9214</v>
      </c>
    </row>
    <row r="1095" spans="1:14" s="1038" customFormat="1" x14ac:dyDescent="0.25">
      <c r="A1095" s="816" t="s">
        <v>305</v>
      </c>
      <c r="B1095" s="817">
        <v>41746</v>
      </c>
      <c r="C1095" s="818" t="s">
        <v>3977</v>
      </c>
      <c r="D1095" s="816" t="s">
        <v>98</v>
      </c>
      <c r="E1095" s="819">
        <v>10188648</v>
      </c>
      <c r="F1095" s="816">
        <v>25385494</v>
      </c>
      <c r="G1095" s="816">
        <v>2704002</v>
      </c>
      <c r="H1095" s="820" t="str">
        <f>IF(G1095="","",VLOOKUP(G1095,ARANCEL!$B$5:$D$121,2,FALSE))</f>
        <v xml:space="preserve">CORONA PERIFERICA </v>
      </c>
      <c r="I1095" s="821" t="s">
        <v>316</v>
      </c>
      <c r="J1095" s="816">
        <v>1</v>
      </c>
      <c r="K1095" s="822">
        <f>IF(G1095="","",VLOOKUP(G1095,ARANCEL!$B$5:$D$121,3,FALSE)*J1095)</f>
        <v>25865</v>
      </c>
      <c r="L1095" s="1210" t="s">
        <v>4612</v>
      </c>
      <c r="M1095" s="1210">
        <v>4500230035</v>
      </c>
      <c r="N1095" s="1210">
        <v>9214</v>
      </c>
    </row>
    <row r="1096" spans="1:14" s="1081" customFormat="1" x14ac:dyDescent="0.25">
      <c r="A1096" s="816" t="s">
        <v>305</v>
      </c>
      <c r="B1096" s="817">
        <v>41641</v>
      </c>
      <c r="C1096" s="818" t="s">
        <v>2424</v>
      </c>
      <c r="D1096" s="816" t="s">
        <v>2404</v>
      </c>
      <c r="E1096" s="819">
        <v>10168227</v>
      </c>
      <c r="F1096" s="816">
        <v>24200132</v>
      </c>
      <c r="G1096" s="816">
        <v>2704005</v>
      </c>
      <c r="H1096" s="820" t="str">
        <f>IF(G1096="","",VLOOKUP(G1096,ARANCEL!$B$5:$D$121,2,FALSE))</f>
        <v>PROVISORIO</v>
      </c>
      <c r="I1096" s="821" t="s">
        <v>613</v>
      </c>
      <c r="J1096" s="816">
        <v>2</v>
      </c>
      <c r="K1096" s="822">
        <f>IF(G1096="","",VLOOKUP(G1096,ARANCEL!$B$5:$D$121,3,FALSE)*J1096)</f>
        <v>6500</v>
      </c>
      <c r="L1096" s="1248" t="s">
        <v>597</v>
      </c>
      <c r="M1096" s="1248">
        <v>4500211661</v>
      </c>
      <c r="N1096" s="1248">
        <v>8185</v>
      </c>
    </row>
    <row r="1097" spans="1:14" s="1081" customFormat="1" x14ac:dyDescent="0.25">
      <c r="A1097" s="816" t="s">
        <v>305</v>
      </c>
      <c r="B1097" s="817">
        <v>41834</v>
      </c>
      <c r="C1097" s="818" t="s">
        <v>2424</v>
      </c>
      <c r="D1097" s="816" t="s">
        <v>2404</v>
      </c>
      <c r="E1097" s="819">
        <v>10227980</v>
      </c>
      <c r="F1097" s="816">
        <v>24200132</v>
      </c>
      <c r="G1097" s="816">
        <v>2704016</v>
      </c>
      <c r="H1097" s="820" t="str">
        <f>IF(G1097="","",VLOOKUP(G1097,ARANCEL!$B$5:$D$121,2,FALSE))</f>
        <v xml:space="preserve">CORONA PROCERA </v>
      </c>
      <c r="I1097" s="821" t="s">
        <v>613</v>
      </c>
      <c r="J1097" s="816">
        <v>2</v>
      </c>
      <c r="K1097" s="822">
        <f>IF(G1097="","",VLOOKUP(G1097,ARANCEL!$B$5:$D$121,3,FALSE)*J1097)</f>
        <v>116954</v>
      </c>
      <c r="L1097" s="1210" t="s">
        <v>6017</v>
      </c>
      <c r="M1097" s="1210">
        <v>4500245425</v>
      </c>
      <c r="N1097" s="1210">
        <v>9807</v>
      </c>
    </row>
    <row r="1098" spans="1:14" s="1081" customFormat="1" x14ac:dyDescent="0.25">
      <c r="A1098" s="816" t="s">
        <v>305</v>
      </c>
      <c r="B1098" s="817">
        <v>41689</v>
      </c>
      <c r="C1098" s="818" t="s">
        <v>2924</v>
      </c>
      <c r="D1098" s="816" t="s">
        <v>1174</v>
      </c>
      <c r="E1098" s="819">
        <v>10175761</v>
      </c>
      <c r="F1098" s="816">
        <v>24595127</v>
      </c>
      <c r="G1098" s="816">
        <v>2704005</v>
      </c>
      <c r="H1098" s="820" t="str">
        <f>IF(G1098="","",VLOOKUP(G1098,ARANCEL!$B$5:$D$121,2,FALSE))</f>
        <v>PROVISORIO</v>
      </c>
      <c r="I1098" s="821" t="s">
        <v>668</v>
      </c>
      <c r="J1098" s="816">
        <v>1</v>
      </c>
      <c r="K1098" s="822">
        <f>IF(G1098="","",VLOOKUP(G1098,ARANCEL!$B$5:$D$121,3,FALSE)*J1098)</f>
        <v>3250</v>
      </c>
      <c r="L1098" s="1210" t="s">
        <v>3438</v>
      </c>
      <c r="M1098" s="1210">
        <v>4500220774</v>
      </c>
      <c r="N1098" s="1210">
        <v>8618</v>
      </c>
    </row>
    <row r="1099" spans="1:14" s="1082" customFormat="1" x14ac:dyDescent="0.25">
      <c r="A1099" s="816" t="s">
        <v>305</v>
      </c>
      <c r="B1099" s="817">
        <v>41689</v>
      </c>
      <c r="C1099" s="818" t="s">
        <v>2924</v>
      </c>
      <c r="D1099" s="816" t="s">
        <v>1174</v>
      </c>
      <c r="E1099" s="819">
        <v>10175761</v>
      </c>
      <c r="F1099" s="816">
        <v>24595127</v>
      </c>
      <c r="G1099" s="816">
        <v>2704003</v>
      </c>
      <c r="H1099" s="820" t="str">
        <f>IF(G1099="","",VLOOKUP(G1099,ARANCEL!$B$5:$D$121,2,FALSE))</f>
        <v xml:space="preserve">CORONA PERIFERICA CON PERNO MUÑON COLADO </v>
      </c>
      <c r="I1099" s="821" t="s">
        <v>668</v>
      </c>
      <c r="J1099" s="816">
        <v>1</v>
      </c>
      <c r="K1099" s="822">
        <f>IF(G1099="","",VLOOKUP(G1099,ARANCEL!$B$5:$D$121,3,FALSE)*J1099)</f>
        <v>32612</v>
      </c>
      <c r="L1099" s="1210" t="s">
        <v>3438</v>
      </c>
      <c r="M1099" s="1210">
        <v>4500220774</v>
      </c>
      <c r="N1099" s="1210">
        <v>8618</v>
      </c>
    </row>
    <row r="1100" spans="1:14" s="1082" customFormat="1" x14ac:dyDescent="0.25">
      <c r="A1100" s="816" t="s">
        <v>305</v>
      </c>
      <c r="B1100" s="885">
        <v>41813</v>
      </c>
      <c r="C1100" s="818" t="s">
        <v>5288</v>
      </c>
      <c r="D1100" s="816" t="s">
        <v>102</v>
      </c>
      <c r="E1100" s="819">
        <v>10214347</v>
      </c>
      <c r="F1100" s="816">
        <v>26739106</v>
      </c>
      <c r="G1100" s="816">
        <v>2705003</v>
      </c>
      <c r="H1100" s="820" t="str">
        <f>IF(G1100="","",VLOOKUP(G1100,ARANCEL!$B$5:$D$121,2,FALSE))</f>
        <v>INCRUSTACION ESTETICA (ART-GLASS O CERAMICA)</v>
      </c>
      <c r="I1100" s="821" t="s">
        <v>322</v>
      </c>
      <c r="J1100" s="816">
        <v>1</v>
      </c>
      <c r="K1100" s="822">
        <f>IF(G1100="","",VLOOKUP(G1100,ARANCEL!$B$5:$D$121,3,FALSE)*J1100)</f>
        <v>15676</v>
      </c>
      <c r="L1100" s="1210" t="s">
        <v>8279</v>
      </c>
      <c r="M1100" s="1210">
        <v>4500257463</v>
      </c>
      <c r="N1100" s="1210" t="s">
        <v>8277</v>
      </c>
    </row>
    <row r="1101" spans="1:14" s="1082" customFormat="1" x14ac:dyDescent="0.25">
      <c r="A1101" s="816" t="s">
        <v>305</v>
      </c>
      <c r="B1101" s="817">
        <v>41729</v>
      </c>
      <c r="C1101" s="818" t="s">
        <v>3734</v>
      </c>
      <c r="D1101" s="816" t="s">
        <v>102</v>
      </c>
      <c r="E1101" s="819">
        <v>10185551</v>
      </c>
      <c r="F1101" s="816">
        <v>25734077</v>
      </c>
      <c r="G1101" s="816">
        <v>2704005</v>
      </c>
      <c r="H1101" s="820" t="str">
        <f>IF(G1101="","",VLOOKUP(G1101,ARANCEL!$B$5:$D$121,2,FALSE))</f>
        <v>PROVISORIO</v>
      </c>
      <c r="I1101" s="821" t="s">
        <v>325</v>
      </c>
      <c r="J1101" s="816">
        <v>1</v>
      </c>
      <c r="K1101" s="822">
        <f>IF(G1101="","",VLOOKUP(G1101,ARANCEL!$B$5:$D$121,3,FALSE)*J1101)</f>
        <v>3250</v>
      </c>
      <c r="L1101" s="1210" t="s">
        <v>4612</v>
      </c>
      <c r="M1101" s="1210">
        <v>4500230033</v>
      </c>
      <c r="N1101" s="1210">
        <v>9218</v>
      </c>
    </row>
    <row r="1102" spans="1:14" s="1081" customFormat="1" x14ac:dyDescent="0.25">
      <c r="A1102" s="119" t="s">
        <v>313</v>
      </c>
      <c r="B1102" s="164">
        <v>41729</v>
      </c>
      <c r="C1102" s="118" t="s">
        <v>3734</v>
      </c>
      <c r="D1102" s="119" t="s">
        <v>102</v>
      </c>
      <c r="E1102" s="162">
        <v>10185551</v>
      </c>
      <c r="F1102" s="119">
        <v>25734077</v>
      </c>
      <c r="G1102" s="816">
        <v>2704003</v>
      </c>
      <c r="H1102" s="820" t="str">
        <f>IF(G1102="","",VLOOKUP(G1102,ARANCEL!$B$5:$D$121,2,FALSE))</f>
        <v xml:space="preserve">CORONA PERIFERICA CON PERNO MUÑON COLADO </v>
      </c>
      <c r="I1102" s="821"/>
      <c r="J1102" s="816">
        <v>1</v>
      </c>
      <c r="K1102" s="822">
        <f>IF(G1102="","",VLOOKUP(G1102,ARANCEL!$B$5:$D$121,3,FALSE)*J1102)</f>
        <v>32612</v>
      </c>
      <c r="L1102" s="1210" t="s">
        <v>4612</v>
      </c>
      <c r="M1102" s="1210">
        <v>4500230033</v>
      </c>
      <c r="N1102" s="1210">
        <v>9218</v>
      </c>
    </row>
    <row r="1103" spans="1:14" s="1081" customFormat="1" x14ac:dyDescent="0.25">
      <c r="A1103" s="816" t="s">
        <v>305</v>
      </c>
      <c r="B1103" s="817">
        <v>42021</v>
      </c>
      <c r="C1103" s="818" t="s">
        <v>9047</v>
      </c>
      <c r="D1103" s="816" t="s">
        <v>101</v>
      </c>
      <c r="E1103" s="819">
        <v>10308879</v>
      </c>
      <c r="F1103" s="816">
        <v>29433694</v>
      </c>
      <c r="G1103" s="816">
        <v>2704005</v>
      </c>
      <c r="H1103" s="820" t="str">
        <f>IF(G1103="","",VLOOKUP(G1103,ARANCEL!$B$5:$D$121,2,FALSE))</f>
        <v>PROVISORIO</v>
      </c>
      <c r="I1103" s="821" t="s">
        <v>329</v>
      </c>
      <c r="J1103" s="816">
        <v>1</v>
      </c>
      <c r="K1103" s="822">
        <f>IF(G1103="","",VLOOKUP(G1103,ARANCEL!$B$5:$D$121,3,FALSE)*J1103)</f>
        <v>3250</v>
      </c>
      <c r="L1103" s="1249" t="str">
        <f>IF(E1103="","","IMPAGO")</f>
        <v>IMPAGO</v>
      </c>
      <c r="M1103" s="1249" t="str">
        <f>IF(L1103="IMPAGO","SIN O.C.","")</f>
        <v>SIN O.C.</v>
      </c>
      <c r="N1103" s="1249" t="str">
        <f>IF(L1103="IMPAGO","SIN FACT.","")</f>
        <v>SIN FACT.</v>
      </c>
    </row>
    <row r="1104" spans="1:14" s="1082" customFormat="1" x14ac:dyDescent="0.25">
      <c r="A1104" s="816" t="s">
        <v>305</v>
      </c>
      <c r="B1104" s="817">
        <v>41850</v>
      </c>
      <c r="C1104" s="818" t="s">
        <v>6182</v>
      </c>
      <c r="D1104" s="816" t="s">
        <v>99</v>
      </c>
      <c r="E1104" s="819">
        <v>10233901</v>
      </c>
      <c r="F1104" s="816">
        <v>27653322</v>
      </c>
      <c r="G1104" s="816">
        <v>2704005</v>
      </c>
      <c r="H1104" s="820" t="str">
        <f>IF(G1104="","",VLOOKUP(G1104,ARANCEL!$B$5:$D$121,2,FALSE))</f>
        <v>PROVISORIO</v>
      </c>
      <c r="I1104" s="821" t="s">
        <v>308</v>
      </c>
      <c r="J1104" s="816">
        <v>1</v>
      </c>
      <c r="K1104" s="822">
        <f>IF(G1104="","",VLOOKUP(G1104,ARANCEL!$B$5:$D$121,3,FALSE)*J1104)</f>
        <v>3250</v>
      </c>
      <c r="L1104" s="1210" t="s">
        <v>6017</v>
      </c>
      <c r="M1104" s="1210">
        <v>4500245425</v>
      </c>
      <c r="N1104" s="1210">
        <v>9807</v>
      </c>
    </row>
    <row r="1105" spans="1:14" s="1082" customFormat="1" x14ac:dyDescent="0.25">
      <c r="A1105" s="816" t="s">
        <v>305</v>
      </c>
      <c r="B1105" s="817">
        <v>41850</v>
      </c>
      <c r="C1105" s="818" t="s">
        <v>6182</v>
      </c>
      <c r="D1105" s="816" t="s">
        <v>99</v>
      </c>
      <c r="E1105" s="819">
        <v>10233901</v>
      </c>
      <c r="F1105" s="816">
        <v>27653322</v>
      </c>
      <c r="G1105" s="816">
        <v>2704003</v>
      </c>
      <c r="H1105" s="820" t="str">
        <f>IF(G1105="","",VLOOKUP(G1105,ARANCEL!$B$5:$D$121,2,FALSE))</f>
        <v xml:space="preserve">CORONA PERIFERICA CON PERNO MUÑON COLADO </v>
      </c>
      <c r="I1105" s="821" t="s">
        <v>308</v>
      </c>
      <c r="J1105" s="816">
        <v>1</v>
      </c>
      <c r="K1105" s="822">
        <f>IF(G1105="","",VLOOKUP(G1105,ARANCEL!$B$5:$D$121,3,FALSE)*J1105)</f>
        <v>32612</v>
      </c>
      <c r="L1105" s="1210" t="s">
        <v>6017</v>
      </c>
      <c r="M1105" s="1210">
        <v>4500245425</v>
      </c>
      <c r="N1105" s="1210">
        <v>9807</v>
      </c>
    </row>
    <row r="1106" spans="1:14" s="1082" customFormat="1" x14ac:dyDescent="0.25">
      <c r="A1106" s="816" t="s">
        <v>606</v>
      </c>
      <c r="B1106" s="817">
        <v>41992</v>
      </c>
      <c r="C1106" s="818" t="s">
        <v>9036</v>
      </c>
      <c r="D1106" s="816" t="s">
        <v>86</v>
      </c>
      <c r="E1106" s="819">
        <v>10297626</v>
      </c>
      <c r="F1106" s="816">
        <v>29584588</v>
      </c>
      <c r="G1106" s="816">
        <v>2704003</v>
      </c>
      <c r="H1106" s="820" t="str">
        <f>IF(G1106="","",VLOOKUP(G1106,ARANCEL!$B$5:$D$121,2,FALSE))</f>
        <v xml:space="preserve">CORONA PERIFERICA CON PERNO MUÑON COLADO </v>
      </c>
      <c r="I1106" s="821" t="s">
        <v>756</v>
      </c>
      <c r="J1106" s="816">
        <v>2</v>
      </c>
      <c r="K1106" s="822">
        <f>IF(G1106="","",VLOOKUP(G1106,ARANCEL!$B$5:$D$121,3,FALSE)*J1106)</f>
        <v>65224</v>
      </c>
      <c r="L1106" s="1249" t="str">
        <f>IF(E1106="","","IMPAGO")</f>
        <v>IMPAGO</v>
      </c>
      <c r="M1106" s="1249" t="str">
        <f>IF(L1106="IMPAGO","SIN O.C.","")</f>
        <v>SIN O.C.</v>
      </c>
      <c r="N1106" s="1249" t="str">
        <f>IF(L1106="IMPAGO","SIN FACT.","")</f>
        <v>SIN FACT.</v>
      </c>
    </row>
    <row r="1107" spans="1:14" s="1082" customFormat="1" x14ac:dyDescent="0.25">
      <c r="A1107" s="816" t="s">
        <v>305</v>
      </c>
      <c r="B1107" s="817">
        <v>41992</v>
      </c>
      <c r="C1107" s="818" t="s">
        <v>9036</v>
      </c>
      <c r="D1107" s="816" t="s">
        <v>86</v>
      </c>
      <c r="E1107" s="819">
        <v>10297626</v>
      </c>
      <c r="F1107" s="816">
        <v>29584588</v>
      </c>
      <c r="G1107" s="816">
        <v>2704005</v>
      </c>
      <c r="H1107" s="820" t="str">
        <f>IF(G1107="","",VLOOKUP(G1107,ARANCEL!$B$5:$D$121,2,FALSE))</f>
        <v>PROVISORIO</v>
      </c>
      <c r="I1107" s="821" t="s">
        <v>756</v>
      </c>
      <c r="J1107" s="816">
        <v>2</v>
      </c>
      <c r="K1107" s="822">
        <f>IF(G1107="","",VLOOKUP(G1107,ARANCEL!$B$5:$D$121,3,FALSE)*J1107)</f>
        <v>6500</v>
      </c>
      <c r="L1107" s="1249" t="str">
        <f>IF(E1107="","","IMPAGO")</f>
        <v>IMPAGO</v>
      </c>
      <c r="M1107" s="1249" t="str">
        <f>IF(L1107="IMPAGO","SIN O.C.","")</f>
        <v>SIN O.C.</v>
      </c>
      <c r="N1107" s="1249" t="str">
        <f>IF(L1107="IMPAGO","SIN FACT.","")</f>
        <v>SIN FACT.</v>
      </c>
    </row>
    <row r="1108" spans="1:14" s="1088" customFormat="1" x14ac:dyDescent="0.25">
      <c r="A1108" s="816" t="s">
        <v>305</v>
      </c>
      <c r="B1108" s="817">
        <v>41688</v>
      </c>
      <c r="C1108" s="818" t="s">
        <v>2886</v>
      </c>
      <c r="D1108" s="816" t="s">
        <v>1446</v>
      </c>
      <c r="E1108" s="819">
        <v>10175606</v>
      </c>
      <c r="F1108" s="816">
        <v>24960277</v>
      </c>
      <c r="G1108" s="816">
        <v>2704005</v>
      </c>
      <c r="H1108" s="820" t="str">
        <f>IF(G1108="","",VLOOKUP(G1108,ARANCEL!$B$5:$D$121,2,FALSE))</f>
        <v>PROVISORIO</v>
      </c>
      <c r="I1108" s="821" t="s">
        <v>319</v>
      </c>
      <c r="J1108" s="816">
        <v>1</v>
      </c>
      <c r="K1108" s="822">
        <f>IF(G1108="","",VLOOKUP(G1108,ARANCEL!$B$5:$D$121,3,FALSE)*J1108)</f>
        <v>3250</v>
      </c>
      <c r="L1108" s="1210" t="s">
        <v>3438</v>
      </c>
      <c r="M1108" s="1210">
        <v>4500220774</v>
      </c>
      <c r="N1108" s="1210">
        <v>8618</v>
      </c>
    </row>
    <row r="1109" spans="1:14" s="1088" customFormat="1" x14ac:dyDescent="0.25">
      <c r="A1109" s="816" t="s">
        <v>305</v>
      </c>
      <c r="B1109" s="817">
        <v>41688</v>
      </c>
      <c r="C1109" s="818" t="s">
        <v>2886</v>
      </c>
      <c r="D1109" s="816" t="s">
        <v>1446</v>
      </c>
      <c r="E1109" s="819">
        <v>10175606</v>
      </c>
      <c r="F1109" s="816">
        <v>24960277</v>
      </c>
      <c r="G1109" s="816">
        <v>2704002</v>
      </c>
      <c r="H1109" s="820" t="str">
        <f>IF(G1109="","",VLOOKUP(G1109,ARANCEL!$B$5:$D$121,2,FALSE))</f>
        <v xml:space="preserve">CORONA PERIFERICA </v>
      </c>
      <c r="I1109" s="821" t="s">
        <v>319</v>
      </c>
      <c r="J1109" s="816">
        <v>1</v>
      </c>
      <c r="K1109" s="822">
        <f>IF(G1109="","",VLOOKUP(G1109,ARANCEL!$B$5:$D$121,3,FALSE)*J1109)</f>
        <v>25865</v>
      </c>
      <c r="L1109" s="1210" t="s">
        <v>3438</v>
      </c>
      <c r="M1109" s="1210">
        <v>4500220774</v>
      </c>
      <c r="N1109" s="1210">
        <v>8618</v>
      </c>
    </row>
    <row r="1110" spans="1:14" s="1088" customFormat="1" x14ac:dyDescent="0.25">
      <c r="A1110" s="816" t="s">
        <v>305</v>
      </c>
      <c r="B1110" s="817">
        <v>41801</v>
      </c>
      <c r="C1110" s="818" t="s">
        <v>5133</v>
      </c>
      <c r="D1110" s="816" t="s">
        <v>101</v>
      </c>
      <c r="E1110" s="819">
        <v>10209939</v>
      </c>
      <c r="F1110" s="816">
        <v>26819029</v>
      </c>
      <c r="G1110" s="816">
        <v>2704005</v>
      </c>
      <c r="H1110" s="820" t="str">
        <f>IF(G1110="","",VLOOKUP(G1110,ARANCEL!$B$5:$D$121,2,FALSE))</f>
        <v>PROVISORIO</v>
      </c>
      <c r="I1110" s="821" t="s">
        <v>324</v>
      </c>
      <c r="J1110" s="816">
        <v>1</v>
      </c>
      <c r="K1110" s="822">
        <f>IF(G1110="","",VLOOKUP(G1110,ARANCEL!$B$5:$D$121,3,FALSE)*J1110)</f>
        <v>3250</v>
      </c>
      <c r="L1110" s="1210" t="s">
        <v>5742</v>
      </c>
      <c r="M1110" s="1210">
        <v>4500239379</v>
      </c>
      <c r="N1110" s="1210" t="s">
        <v>5751</v>
      </c>
    </row>
    <row r="1111" spans="1:14" s="1088" customFormat="1" x14ac:dyDescent="0.25">
      <c r="A1111" s="843" t="s">
        <v>305</v>
      </c>
      <c r="B1111" s="817">
        <v>41801</v>
      </c>
      <c r="C1111" s="818" t="s">
        <v>5133</v>
      </c>
      <c r="D1111" s="816" t="s">
        <v>101</v>
      </c>
      <c r="E1111" s="819">
        <v>10209939</v>
      </c>
      <c r="F1111" s="816">
        <v>26819029</v>
      </c>
      <c r="G1111" s="816">
        <v>2704003</v>
      </c>
      <c r="H1111" s="820" t="str">
        <f>IF(G1111="","",VLOOKUP(G1111,ARANCEL!$B$5:$D$121,2,FALSE))</f>
        <v xml:space="preserve">CORONA PERIFERICA CON PERNO MUÑON COLADO </v>
      </c>
      <c r="I1111" s="821" t="s">
        <v>324</v>
      </c>
      <c r="J1111" s="816">
        <v>1</v>
      </c>
      <c r="K1111" s="822">
        <f>IF(G1111="","",VLOOKUP(G1111,ARANCEL!$B$5:$D$121,3,FALSE)*J1111)</f>
        <v>32612</v>
      </c>
      <c r="L1111" s="1210" t="s">
        <v>5742</v>
      </c>
      <c r="M1111" s="1210">
        <v>4500239379</v>
      </c>
      <c r="N1111" s="1210" t="s">
        <v>5751</v>
      </c>
    </row>
    <row r="1112" spans="1:14" s="1088" customFormat="1" x14ac:dyDescent="0.25">
      <c r="A1112" s="816" t="s">
        <v>305</v>
      </c>
      <c r="B1112" s="817">
        <v>41815</v>
      </c>
      <c r="C1112" s="818" t="s">
        <v>5133</v>
      </c>
      <c r="D1112" s="816" t="s">
        <v>101</v>
      </c>
      <c r="E1112" s="819">
        <v>10209939</v>
      </c>
      <c r="F1112" s="816">
        <v>26819029</v>
      </c>
      <c r="G1112" s="816">
        <v>2705003</v>
      </c>
      <c r="H1112" s="820" t="str">
        <f>IF(G1112="","",VLOOKUP(G1112,ARANCEL!$B$5:$D$121,2,FALSE))</f>
        <v>INCRUSTACION ESTETICA (ART-GLASS O CERAMICA)</v>
      </c>
      <c r="I1112" s="821" t="s">
        <v>322</v>
      </c>
      <c r="J1112" s="816">
        <v>1</v>
      </c>
      <c r="K1112" s="822">
        <f>IF(G1112="","",VLOOKUP(G1112,ARANCEL!$B$5:$D$121,3,FALSE)*J1112)</f>
        <v>15676</v>
      </c>
      <c r="L1112" s="1210" t="s">
        <v>5742</v>
      </c>
      <c r="M1112" s="1210">
        <v>4500241295</v>
      </c>
      <c r="N1112" s="1210" t="s">
        <v>5768</v>
      </c>
    </row>
    <row r="1113" spans="1:14" s="1089" customFormat="1" x14ac:dyDescent="0.25">
      <c r="A1113" s="816" t="s">
        <v>305</v>
      </c>
      <c r="B1113" s="817">
        <v>41955</v>
      </c>
      <c r="C1113" s="818" t="s">
        <v>8174</v>
      </c>
      <c r="D1113" s="816" t="s">
        <v>7361</v>
      </c>
      <c r="E1113" s="819">
        <v>10277998</v>
      </c>
      <c r="F1113" s="816">
        <v>28872731</v>
      </c>
      <c r="G1113" s="816">
        <v>2705003</v>
      </c>
      <c r="H1113" s="820" t="str">
        <f>IF(G1113="","",VLOOKUP(G1113,ARANCEL!$B$5:$D$121,2,FALSE))</f>
        <v>INCRUSTACION ESTETICA (ART-GLASS O CERAMICA)</v>
      </c>
      <c r="I1113" s="821" t="s">
        <v>308</v>
      </c>
      <c r="J1113" s="816">
        <v>1</v>
      </c>
      <c r="K1113" s="822">
        <f>IF(G1113="","",VLOOKUP(G1113,ARANCEL!$B$5:$D$121,3,FALSE)*J1113)</f>
        <v>15676</v>
      </c>
      <c r="L1113" s="1210" t="s">
        <v>8256</v>
      </c>
      <c r="M1113" s="1210">
        <v>4500265204</v>
      </c>
      <c r="N1113" s="1210" t="s">
        <v>8946</v>
      </c>
    </row>
    <row r="1114" spans="1:14" s="1089" customFormat="1" x14ac:dyDescent="0.25">
      <c r="A1114" s="816" t="s">
        <v>305</v>
      </c>
      <c r="B1114" s="817">
        <v>41927</v>
      </c>
      <c r="C1114" s="818" t="s">
        <v>7724</v>
      </c>
      <c r="D1114" s="816" t="s">
        <v>2441</v>
      </c>
      <c r="E1114" s="819">
        <v>10265996</v>
      </c>
      <c r="F1114" s="816">
        <v>27985314</v>
      </c>
      <c r="G1114" s="816">
        <v>2705003</v>
      </c>
      <c r="H1114" s="820" t="str">
        <f>IF(G1114="","",VLOOKUP(G1114,ARANCEL!$B$5:$D$121,2,FALSE))</f>
        <v>INCRUSTACION ESTETICA (ART-GLASS O CERAMICA)</v>
      </c>
      <c r="I1114" s="821" t="s">
        <v>322</v>
      </c>
      <c r="J1114" s="816">
        <v>1</v>
      </c>
      <c r="K1114" s="822">
        <f>IF(G1114="","",VLOOKUP(G1114,ARANCEL!$B$5:$D$121,3,FALSE)*J1114)</f>
        <v>15676</v>
      </c>
      <c r="L1114" s="1210" t="s">
        <v>8279</v>
      </c>
      <c r="M1114" s="1210">
        <v>4500259723</v>
      </c>
      <c r="N1114" s="1210" t="s">
        <v>8265</v>
      </c>
    </row>
    <row r="1115" spans="1:14" s="1082" customFormat="1" x14ac:dyDescent="0.25">
      <c r="A1115" s="816" t="s">
        <v>305</v>
      </c>
      <c r="B1115" s="817">
        <v>41740</v>
      </c>
      <c r="C1115" s="818" t="s">
        <v>3919</v>
      </c>
      <c r="D1115" s="816" t="s">
        <v>99</v>
      </c>
      <c r="E1115" s="819">
        <v>10187494</v>
      </c>
      <c r="F1115" s="816">
        <v>25762408</v>
      </c>
      <c r="G1115" s="816">
        <v>2704005</v>
      </c>
      <c r="H1115" s="820" t="str">
        <f>IF(G1115="","",VLOOKUP(G1115,ARANCEL!$B$5:$D$121,2,FALSE))</f>
        <v>PROVISORIO</v>
      </c>
      <c r="I1115" s="821"/>
      <c r="J1115" s="816">
        <v>3</v>
      </c>
      <c r="K1115" s="822">
        <f>IF(G1115="","",VLOOKUP(G1115,ARANCEL!$B$5:$D$121,3,FALSE)*J1115)</f>
        <v>9750</v>
      </c>
      <c r="L1115" s="1210" t="s">
        <v>4612</v>
      </c>
      <c r="M1115" s="1210">
        <v>4500230035</v>
      </c>
      <c r="N1115" s="1210">
        <v>9214</v>
      </c>
    </row>
    <row r="1116" spans="1:14" s="1103" customFormat="1" x14ac:dyDescent="0.25">
      <c r="A1116" s="816" t="s">
        <v>305</v>
      </c>
      <c r="B1116" s="817">
        <v>41740</v>
      </c>
      <c r="C1116" s="818" t="s">
        <v>3919</v>
      </c>
      <c r="D1116" s="816" t="s">
        <v>99</v>
      </c>
      <c r="E1116" s="819">
        <v>10187494</v>
      </c>
      <c r="F1116" s="816">
        <v>25762408</v>
      </c>
      <c r="G1116" s="816">
        <v>2704002</v>
      </c>
      <c r="H1116" s="820" t="str">
        <f>IF(G1116="","",VLOOKUP(G1116,ARANCEL!$B$5:$D$121,2,FALSE))</f>
        <v xml:space="preserve">CORONA PERIFERICA </v>
      </c>
      <c r="I1116" s="821" t="s">
        <v>767</v>
      </c>
      <c r="J1116" s="816">
        <v>2</v>
      </c>
      <c r="K1116" s="822">
        <f>IF(G1116="","",VLOOKUP(G1116,ARANCEL!$B$5:$D$121,3,FALSE)*J1116)</f>
        <v>51730</v>
      </c>
      <c r="L1116" s="1210" t="s">
        <v>4612</v>
      </c>
      <c r="M1116" s="1210">
        <v>4500230035</v>
      </c>
      <c r="N1116" s="1210">
        <v>9214</v>
      </c>
    </row>
    <row r="1117" spans="1:14" s="1103" customFormat="1" x14ac:dyDescent="0.25">
      <c r="A1117" s="816" t="s">
        <v>305</v>
      </c>
      <c r="B1117" s="817">
        <v>41740</v>
      </c>
      <c r="C1117" s="818" t="s">
        <v>3919</v>
      </c>
      <c r="D1117" s="816" t="s">
        <v>99</v>
      </c>
      <c r="E1117" s="819">
        <v>10187494</v>
      </c>
      <c r="F1117" s="816">
        <v>25762408</v>
      </c>
      <c r="G1117" s="816">
        <v>2704012</v>
      </c>
      <c r="H1117" s="820" t="str">
        <f>IF(G1117="","",VLOOKUP(G1117,ARANCEL!$B$5:$D$121,2,FALSE))</f>
        <v xml:space="preserve">INTERMEDIARIO O PONTICO </v>
      </c>
      <c r="I1117" s="821" t="s">
        <v>309</v>
      </c>
      <c r="J1117" s="816">
        <v>1</v>
      </c>
      <c r="K1117" s="822">
        <f>IF(G1117="","",VLOOKUP(G1117,ARANCEL!$B$5:$D$121,3,FALSE)*J1117)</f>
        <v>25122</v>
      </c>
      <c r="L1117" s="1210" t="s">
        <v>4612</v>
      </c>
      <c r="M1117" s="1210">
        <v>4500230035</v>
      </c>
      <c r="N1117" s="1210">
        <v>9214</v>
      </c>
    </row>
    <row r="1118" spans="1:14" s="1103" customFormat="1" x14ac:dyDescent="0.25">
      <c r="A1118" s="928" t="s">
        <v>305</v>
      </c>
      <c r="B1118" s="817">
        <v>41740</v>
      </c>
      <c r="C1118" s="818" t="s">
        <v>3919</v>
      </c>
      <c r="D1118" s="816" t="s">
        <v>99</v>
      </c>
      <c r="E1118" s="819">
        <v>10187494</v>
      </c>
      <c r="F1118" s="816">
        <v>25762408</v>
      </c>
      <c r="G1118" s="816">
        <v>2704031</v>
      </c>
      <c r="H1118" s="820" t="str">
        <f>IF(G1118="","",VLOOKUP(G1118,ARANCEL!$B$5:$D$121,2,FALSE))</f>
        <v xml:space="preserve">PERNO MUÑON METALICO </v>
      </c>
      <c r="I1118" s="821"/>
      <c r="J1118" s="816">
        <v>1</v>
      </c>
      <c r="K1118" s="822">
        <f>IF(G1118="","",VLOOKUP(G1118,ARANCEL!$B$5:$D$121,3,FALSE)*J1118)</f>
        <v>12246</v>
      </c>
      <c r="L1118" s="1210" t="s">
        <v>8279</v>
      </c>
      <c r="M1118" s="1210">
        <v>4500257463</v>
      </c>
      <c r="N1118" s="1210" t="s">
        <v>8277</v>
      </c>
    </row>
    <row r="1119" spans="1:14" s="1103" customFormat="1" x14ac:dyDescent="0.25">
      <c r="A1119" s="816" t="s">
        <v>305</v>
      </c>
      <c r="B1119" s="817">
        <v>41815</v>
      </c>
      <c r="C1119" s="818" t="s">
        <v>5432</v>
      </c>
      <c r="D1119" s="816" t="s">
        <v>1446</v>
      </c>
      <c r="E1119" s="819">
        <v>10217167</v>
      </c>
      <c r="F1119" s="816">
        <v>25761303</v>
      </c>
      <c r="G1119" s="816">
        <v>2704015</v>
      </c>
      <c r="H1119" s="820" t="str">
        <f>IF(G1119="","",VLOOKUP(G1119,ARANCEL!$B$5:$D$121,2,FALSE))</f>
        <v xml:space="preserve">CORONA IN CERAM </v>
      </c>
      <c r="I1119" s="821" t="s">
        <v>323</v>
      </c>
      <c r="J1119" s="816">
        <v>1</v>
      </c>
      <c r="K1119" s="822">
        <f>IF(G1119="","",VLOOKUP(G1119,ARANCEL!$B$5:$D$121,3,FALSE)*J1119)</f>
        <v>42733</v>
      </c>
      <c r="L1119" s="1210" t="s">
        <v>5742</v>
      </c>
      <c r="M1119" s="1210">
        <v>4500241295</v>
      </c>
      <c r="N1119" s="1210" t="s">
        <v>5768</v>
      </c>
    </row>
    <row r="1120" spans="1:14" s="1103" customFormat="1" x14ac:dyDescent="0.25">
      <c r="A1120" s="816" t="s">
        <v>305</v>
      </c>
      <c r="B1120" s="817">
        <v>41782</v>
      </c>
      <c r="C1120" s="818" t="s">
        <v>4788</v>
      </c>
      <c r="D1120" s="816" t="s">
        <v>101</v>
      </c>
      <c r="E1120" s="819">
        <v>10200603</v>
      </c>
      <c r="F1120" s="816">
        <v>25875534</v>
      </c>
      <c r="G1120" s="816">
        <v>2704005</v>
      </c>
      <c r="H1120" s="820" t="str">
        <f>IF(G1120="","",VLOOKUP(G1120,ARANCEL!$B$5:$D$121,2,FALSE))</f>
        <v>PROVISORIO</v>
      </c>
      <c r="I1120" s="821" t="s">
        <v>312</v>
      </c>
      <c r="J1120" s="816">
        <v>1</v>
      </c>
      <c r="K1120" s="822">
        <f>IF(G1120="","",VLOOKUP(G1120,ARANCEL!$B$5:$D$121,3,FALSE)*J1120)</f>
        <v>3250</v>
      </c>
      <c r="L1120" s="1210" t="s">
        <v>5292</v>
      </c>
      <c r="M1120" s="1210">
        <v>4500235441</v>
      </c>
      <c r="N1120" s="1210">
        <v>9419</v>
      </c>
    </row>
    <row r="1121" spans="1:14" s="1103" customFormat="1" x14ac:dyDescent="0.25">
      <c r="A1121" s="816" t="s">
        <v>305</v>
      </c>
      <c r="B1121" s="817">
        <v>41782</v>
      </c>
      <c r="C1121" s="818" t="s">
        <v>4788</v>
      </c>
      <c r="D1121" s="816" t="s">
        <v>101</v>
      </c>
      <c r="E1121" s="819">
        <v>10200603</v>
      </c>
      <c r="F1121" s="816">
        <v>25875534</v>
      </c>
      <c r="G1121" s="816">
        <v>2704002</v>
      </c>
      <c r="H1121" s="820" t="str">
        <f>IF(G1121="","",VLOOKUP(G1121,ARANCEL!$B$5:$D$121,2,FALSE))</f>
        <v xml:space="preserve">CORONA PERIFERICA </v>
      </c>
      <c r="I1121" s="821" t="s">
        <v>312</v>
      </c>
      <c r="J1121" s="816">
        <v>1</v>
      </c>
      <c r="K1121" s="822">
        <f>IF(G1121="","",VLOOKUP(G1121,ARANCEL!$B$5:$D$121,3,FALSE)*J1121)</f>
        <v>25865</v>
      </c>
      <c r="L1121" s="1210" t="s">
        <v>5292</v>
      </c>
      <c r="M1121" s="1210">
        <v>4500235441</v>
      </c>
      <c r="N1121" s="1210">
        <v>9419</v>
      </c>
    </row>
    <row r="1122" spans="1:14" s="1112" customFormat="1" x14ac:dyDescent="0.25">
      <c r="A1122" s="816" t="s">
        <v>305</v>
      </c>
      <c r="B1122" s="817">
        <v>41883</v>
      </c>
      <c r="C1122" s="1414" t="s">
        <v>6875</v>
      </c>
      <c r="D1122" s="1417" t="s">
        <v>2420</v>
      </c>
      <c r="E1122" s="1419">
        <v>10250381</v>
      </c>
      <c r="F1122" s="1419">
        <v>28253688</v>
      </c>
      <c r="G1122" s="1419">
        <v>2704005</v>
      </c>
      <c r="H1122" s="820" t="str">
        <f>IF(G1122="","",VLOOKUP(G1122,ARANCEL!$B$5:$D$121,2,FALSE))</f>
        <v>PROVISORIO</v>
      </c>
      <c r="I1122" s="821" t="s">
        <v>325</v>
      </c>
      <c r="J1122" s="816">
        <v>1</v>
      </c>
      <c r="K1122" s="822">
        <f>IF(G1122="","",VLOOKUP(G1122,ARANCEL!$B$5:$D$121,3,FALSE)*J1122)</f>
        <v>3250</v>
      </c>
      <c r="L1122" s="1210" t="s">
        <v>6905</v>
      </c>
      <c r="M1122" s="1210">
        <v>4500251093</v>
      </c>
      <c r="N1122" s="1210" t="s">
        <v>7132</v>
      </c>
    </row>
    <row r="1123" spans="1:14" s="1091" customFormat="1" x14ac:dyDescent="0.25">
      <c r="A1123" s="816" t="s">
        <v>313</v>
      </c>
      <c r="B1123" s="817">
        <v>41883</v>
      </c>
      <c r="C1123" s="1164" t="s">
        <v>6875</v>
      </c>
      <c r="D1123" s="1167" t="s">
        <v>2420</v>
      </c>
      <c r="E1123" s="1158">
        <v>10250381</v>
      </c>
      <c r="F1123" s="1158">
        <v>28253688</v>
      </c>
      <c r="G1123" s="1158">
        <v>2704002</v>
      </c>
      <c r="H1123" s="120" t="str">
        <f>IF(G1123="","",VLOOKUP(G1123,ARANCEL!$B$5:$D$121,2,FALSE))</f>
        <v xml:space="preserve">CORONA PERIFERICA </v>
      </c>
      <c r="I1123" s="121"/>
      <c r="J1123" s="119">
        <v>1</v>
      </c>
      <c r="K1123" s="122">
        <f>IF(G1123="","",VLOOKUP(G1123,ARANCEL!$B$5:$D$121,3,FALSE)*J1123)</f>
        <v>25865</v>
      </c>
      <c r="L1123" s="1229" t="s">
        <v>6905</v>
      </c>
      <c r="M1123" s="1229">
        <v>4500251093</v>
      </c>
      <c r="N1123" s="1229" t="s">
        <v>7132</v>
      </c>
    </row>
    <row r="1124" spans="1:14" s="1091" customFormat="1" x14ac:dyDescent="0.25">
      <c r="A1124" s="816" t="s">
        <v>305</v>
      </c>
      <c r="B1124" s="817">
        <v>41919</v>
      </c>
      <c r="C1124" s="818" t="s">
        <v>7509</v>
      </c>
      <c r="D1124" s="816" t="s">
        <v>2404</v>
      </c>
      <c r="E1124" s="819">
        <v>10261563</v>
      </c>
      <c r="F1124" s="816">
        <v>28861999</v>
      </c>
      <c r="G1124" s="816">
        <v>2704003</v>
      </c>
      <c r="H1124" s="120" t="str">
        <f>IF(G1124="","",VLOOKUP(G1124,ARANCEL!$B$5:$D$121,2,FALSE))</f>
        <v xml:space="preserve">CORONA PERIFERICA CON PERNO MUÑON COLADO </v>
      </c>
      <c r="I1124" s="121" t="s">
        <v>308</v>
      </c>
      <c r="J1124" s="119">
        <v>1</v>
      </c>
      <c r="K1124" s="122">
        <f>IF(G1124="","",VLOOKUP(G1124,ARANCEL!$B$5:$D$121,3,FALSE)*J1124)</f>
        <v>32612</v>
      </c>
      <c r="L1124" s="1235" t="str">
        <f>IF(E1124="","","IMPAGO")</f>
        <v>IMPAGO</v>
      </c>
      <c r="M1124" s="1235" t="str">
        <f>IF(L1124="IMPAGO","SIN O.C.","")</f>
        <v>SIN O.C.</v>
      </c>
      <c r="N1124" s="1235" t="str">
        <f>IF(L1124="IMPAGO","SIN FACT.","")</f>
        <v>SIN FACT.</v>
      </c>
    </row>
    <row r="1125" spans="1:14" s="1091" customFormat="1" x14ac:dyDescent="0.25">
      <c r="A1125" s="816" t="s">
        <v>305</v>
      </c>
      <c r="B1125" s="817">
        <v>41723</v>
      </c>
      <c r="C1125" s="818" t="s">
        <v>3567</v>
      </c>
      <c r="D1125" s="816" t="s">
        <v>99</v>
      </c>
      <c r="E1125" s="819">
        <v>10183889</v>
      </c>
      <c r="F1125" s="816">
        <v>25553623</v>
      </c>
      <c r="G1125" s="816">
        <v>2704005</v>
      </c>
      <c r="H1125" s="120" t="str">
        <f>IF(G1125="","",VLOOKUP(G1125,ARANCEL!$B$5:$D$121,2,FALSE))</f>
        <v>PROVISORIO</v>
      </c>
      <c r="I1125" s="121" t="s">
        <v>342</v>
      </c>
      <c r="J1125" s="119">
        <v>1</v>
      </c>
      <c r="K1125" s="122">
        <f>IF(G1125="","",VLOOKUP(G1125,ARANCEL!$B$5:$D$121,3,FALSE)*J1125)</f>
        <v>3250</v>
      </c>
      <c r="L1125" s="1229" t="s">
        <v>3058</v>
      </c>
      <c r="M1125" s="1229">
        <v>4500225650</v>
      </c>
      <c r="N1125" s="1229">
        <v>8936</v>
      </c>
    </row>
    <row r="1126" spans="1:14" s="1112" customFormat="1" x14ac:dyDescent="0.25">
      <c r="A1126" s="816" t="s">
        <v>606</v>
      </c>
      <c r="B1126" s="817">
        <v>41723</v>
      </c>
      <c r="C1126" s="818" t="s">
        <v>3567</v>
      </c>
      <c r="D1126" s="816" t="s">
        <v>99</v>
      </c>
      <c r="E1126" s="819">
        <v>10183889</v>
      </c>
      <c r="F1126" s="816">
        <v>25553623</v>
      </c>
      <c r="G1126" s="816">
        <v>2704003</v>
      </c>
      <c r="H1126" s="120" t="str">
        <f>IF(G1126="","",VLOOKUP(G1126,ARANCEL!$B$5:$D$121,2,FALSE))</f>
        <v xml:space="preserve">CORONA PERIFERICA CON PERNO MUÑON COLADO </v>
      </c>
      <c r="I1126" s="821" t="s">
        <v>342</v>
      </c>
      <c r="J1126" s="816">
        <v>1</v>
      </c>
      <c r="K1126" s="822">
        <f>IF(G1126="","",VLOOKUP(G1126,ARANCEL!$B$5:$D$121,3,FALSE)*J1126)</f>
        <v>32612</v>
      </c>
      <c r="L1126" s="1210" t="s">
        <v>3058</v>
      </c>
      <c r="M1126" s="1210">
        <v>4500225649</v>
      </c>
      <c r="N1126" s="1210">
        <v>8934</v>
      </c>
    </row>
    <row r="1127" spans="1:14" s="1112" customFormat="1" x14ac:dyDescent="0.25">
      <c r="A1127" s="843" t="s">
        <v>313</v>
      </c>
      <c r="B1127" s="817">
        <v>42019</v>
      </c>
      <c r="C1127" s="818" t="s">
        <v>3567</v>
      </c>
      <c r="D1127" s="816" t="s">
        <v>99</v>
      </c>
      <c r="E1127" s="819">
        <v>10308215</v>
      </c>
      <c r="F1127" s="816">
        <v>30439404</v>
      </c>
      <c r="G1127" s="816">
        <v>2704005</v>
      </c>
      <c r="H1127" s="120" t="str">
        <f>IF(G1127="","",VLOOKUP(G1127,ARANCEL!$B$5:$D$121,2,FALSE))</f>
        <v>PROVISORIO</v>
      </c>
      <c r="I1127" s="821"/>
      <c r="J1127" s="816">
        <v>1</v>
      </c>
      <c r="K1127" s="822">
        <f>IF(G1127="","",VLOOKUP(G1127,ARANCEL!$B$5:$D$121,3,FALSE)*J1127)</f>
        <v>3250</v>
      </c>
      <c r="L1127" s="1249" t="str">
        <f>IF(E1127="","","IMPAGO")</f>
        <v>IMPAGO</v>
      </c>
      <c r="M1127" s="1249" t="str">
        <f>IF(L1127="IMPAGO","SIN O.C.","")</f>
        <v>SIN O.C.</v>
      </c>
      <c r="N1127" s="1249" t="str">
        <f>IF(L1127="IMPAGO","SIN FACT.","")</f>
        <v>SIN FACT.</v>
      </c>
    </row>
    <row r="1128" spans="1:14" s="770" customFormat="1" x14ac:dyDescent="0.25">
      <c r="A1128" s="606" t="s">
        <v>305</v>
      </c>
      <c r="B1128" s="615">
        <v>42019</v>
      </c>
      <c r="C1128" s="607" t="s">
        <v>3567</v>
      </c>
      <c r="D1128" s="606" t="s">
        <v>99</v>
      </c>
      <c r="E1128" s="608">
        <v>10308215</v>
      </c>
      <c r="F1128" s="606">
        <v>30439404</v>
      </c>
      <c r="G1128" s="606">
        <v>2704015</v>
      </c>
      <c r="H1128" s="120" t="str">
        <f>IF(G1128="","",VLOOKUP(G1128,ARANCEL!$B$5:$D$121,2,FALSE))</f>
        <v xml:space="preserve">CORONA IN CERAM </v>
      </c>
      <c r="I1128" s="121" t="s">
        <v>329</v>
      </c>
      <c r="J1128" s="119">
        <v>1</v>
      </c>
      <c r="K1128" s="122">
        <f>IF(G1128="","",VLOOKUP(G1128,ARANCEL!$B$5:$D$121,3,FALSE)*J1128)</f>
        <v>42733</v>
      </c>
      <c r="L1128" s="1235" t="str">
        <f>IF(E1128="","","IMPAGO")</f>
        <v>IMPAGO</v>
      </c>
      <c r="M1128" s="1235" t="str">
        <f>IF(L1128="IMPAGO","SIN O.C.","")</f>
        <v>SIN O.C.</v>
      </c>
      <c r="N1128" s="1235" t="str">
        <f>IF(L1128="IMPAGO","SIN FACT.","")</f>
        <v>SIN FACT.</v>
      </c>
    </row>
    <row r="1129" spans="1:14" s="986" customFormat="1" x14ac:dyDescent="0.25">
      <c r="A1129" s="816" t="s">
        <v>305</v>
      </c>
      <c r="B1129" s="817">
        <v>41829</v>
      </c>
      <c r="C1129" s="818" t="s">
        <v>5726</v>
      </c>
      <c r="D1129" s="816" t="s">
        <v>1174</v>
      </c>
      <c r="E1129" s="819">
        <v>10224314</v>
      </c>
      <c r="F1129" s="816">
        <v>26624253</v>
      </c>
      <c r="G1129" s="816">
        <v>2705003</v>
      </c>
      <c r="H1129" s="820" t="str">
        <f>IF(G1129="","",VLOOKUP(G1129,ARANCEL!$B$5:$D$121,2,FALSE))</f>
        <v>INCRUSTACION ESTETICA (ART-GLASS O CERAMICA)</v>
      </c>
      <c r="I1129" s="821" t="s">
        <v>337</v>
      </c>
      <c r="J1129" s="816">
        <v>1</v>
      </c>
      <c r="K1129" s="822">
        <f>IF(G1129="","",VLOOKUP(G1129,ARANCEL!$B$5:$D$121,3,FALSE)*J1129)</f>
        <v>15676</v>
      </c>
      <c r="L1129" s="1210" t="s">
        <v>6017</v>
      </c>
      <c r="M1129" s="1210">
        <v>4500245425</v>
      </c>
      <c r="N1129" s="1210">
        <v>9807</v>
      </c>
    </row>
    <row r="1130" spans="1:14" s="1121" customFormat="1" x14ac:dyDescent="0.25">
      <c r="A1130" s="816" t="s">
        <v>305</v>
      </c>
      <c r="B1130" s="817">
        <v>41733</v>
      </c>
      <c r="C1130" s="818" t="s">
        <v>3757</v>
      </c>
      <c r="D1130" s="816" t="s">
        <v>99</v>
      </c>
      <c r="E1130" s="819">
        <v>10185784</v>
      </c>
      <c r="F1130" s="816">
        <v>25738415</v>
      </c>
      <c r="G1130" s="816">
        <v>2704005</v>
      </c>
      <c r="H1130" s="120" t="str">
        <f>IF(G1130="","",VLOOKUP(G1130,ARANCEL!$B$5:$D$121,2,FALSE))</f>
        <v>PROVISORIO</v>
      </c>
      <c r="I1130" s="821" t="s">
        <v>311</v>
      </c>
      <c r="J1130" s="816">
        <v>1</v>
      </c>
      <c r="K1130" s="822">
        <f>IF(G1130="","",VLOOKUP(G1130,ARANCEL!$B$5:$D$121,3,FALSE)*J1130)</f>
        <v>3250</v>
      </c>
      <c r="L1130" s="1210" t="s">
        <v>4612</v>
      </c>
      <c r="M1130" s="1210">
        <v>4500231289</v>
      </c>
      <c r="N1130" s="1210">
        <v>9263</v>
      </c>
    </row>
    <row r="1131" spans="1:14" s="951" customFormat="1" x14ac:dyDescent="0.25">
      <c r="A1131" s="816" t="s">
        <v>305</v>
      </c>
      <c r="B1131" s="817">
        <v>41733</v>
      </c>
      <c r="C1131" s="257" t="s">
        <v>3757</v>
      </c>
      <c r="D1131" s="255" t="s">
        <v>99</v>
      </c>
      <c r="E1131" s="258">
        <v>10185784</v>
      </c>
      <c r="F1131" s="255">
        <v>25738415</v>
      </c>
      <c r="G1131" s="816">
        <v>2704003</v>
      </c>
      <c r="H1131" s="820" t="str">
        <f>IF(G1131="","",VLOOKUP(G1131,ARANCEL!$B$5:$D$121,2,FALSE))</f>
        <v xml:space="preserve">CORONA PERIFERICA CON PERNO MUÑON COLADO </v>
      </c>
      <c r="I1131" s="821" t="s">
        <v>311</v>
      </c>
      <c r="J1131" s="816">
        <v>1</v>
      </c>
      <c r="K1131" s="822">
        <f>IF(G1131="","",VLOOKUP(G1131,ARANCEL!$B$5:$D$121,3,FALSE)*J1131)</f>
        <v>32612</v>
      </c>
      <c r="L1131" s="1210" t="s">
        <v>4612</v>
      </c>
      <c r="M1131" s="1210">
        <v>4500230033</v>
      </c>
      <c r="N1131" s="1210">
        <v>9218</v>
      </c>
    </row>
    <row r="1132" spans="1:14" s="1023" customFormat="1" x14ac:dyDescent="0.25">
      <c r="A1132" s="843" t="s">
        <v>313</v>
      </c>
      <c r="B1132" s="817">
        <v>41745</v>
      </c>
      <c r="C1132" s="818" t="s">
        <v>3757</v>
      </c>
      <c r="D1132" s="816" t="s">
        <v>99</v>
      </c>
      <c r="E1132" s="819">
        <v>10189012</v>
      </c>
      <c r="F1132" s="816">
        <v>25931033</v>
      </c>
      <c r="G1132" s="816">
        <v>2704005</v>
      </c>
      <c r="H1132" s="820" t="str">
        <f>IF(G1132="","",VLOOKUP(G1132,ARANCEL!$B$5:$D$121,2,FALSE))</f>
        <v>PROVISORIO</v>
      </c>
      <c r="I1132" s="821"/>
      <c r="J1132" s="816">
        <v>2</v>
      </c>
      <c r="K1132" s="822">
        <f>IF(G1132="","",VLOOKUP(G1132,ARANCEL!$B$5:$D$121,3,FALSE)*J1132)</f>
        <v>6500</v>
      </c>
      <c r="L1132" s="1210" t="s">
        <v>4612</v>
      </c>
      <c r="M1132" s="1210">
        <v>4500230036</v>
      </c>
      <c r="N1132" s="1210">
        <v>9215</v>
      </c>
    </row>
    <row r="1133" spans="1:14" s="1087" customFormat="1" x14ac:dyDescent="0.25">
      <c r="A1133" s="816" t="s">
        <v>305</v>
      </c>
      <c r="B1133" s="817">
        <v>41745</v>
      </c>
      <c r="C1133" s="818" t="s">
        <v>3757</v>
      </c>
      <c r="D1133" s="816" t="s">
        <v>99</v>
      </c>
      <c r="E1133" s="819">
        <v>10189012</v>
      </c>
      <c r="F1133" s="816">
        <v>25931033</v>
      </c>
      <c r="G1133" s="816">
        <v>2704003</v>
      </c>
      <c r="H1133" s="820" t="str">
        <f>IF(G1133="","",VLOOKUP(G1133,ARANCEL!$B$5:$D$121,2,FALSE))</f>
        <v xml:space="preserve">CORONA PERIFERICA CON PERNO MUÑON COLADO </v>
      </c>
      <c r="I1133" s="821" t="s">
        <v>4223</v>
      </c>
      <c r="J1133" s="816">
        <v>2</v>
      </c>
      <c r="K1133" s="822">
        <f>IF(G1133="","",VLOOKUP(G1133,ARANCEL!$B$5:$D$121,3,FALSE)*J1133)</f>
        <v>65224</v>
      </c>
      <c r="L1133" s="1210" t="s">
        <v>4612</v>
      </c>
      <c r="M1133" s="1210">
        <v>4500230036</v>
      </c>
      <c r="N1133" s="1210">
        <v>9215</v>
      </c>
    </row>
    <row r="1134" spans="1:14" s="1121" customFormat="1" x14ac:dyDescent="0.25">
      <c r="A1134" s="816" t="s">
        <v>305</v>
      </c>
      <c r="B1134" s="817">
        <v>41773</v>
      </c>
      <c r="C1134" s="818" t="s">
        <v>3757</v>
      </c>
      <c r="D1134" s="816" t="s">
        <v>99</v>
      </c>
      <c r="E1134" s="819">
        <v>10189012</v>
      </c>
      <c r="F1134" s="816">
        <v>25931033</v>
      </c>
      <c r="G1134" s="816">
        <v>2704023</v>
      </c>
      <c r="H1134" s="820" t="str">
        <f>IF(G1134="","",VLOOKUP(G1134,ARANCEL!$B$5:$D$121,2,FALSE))</f>
        <v xml:space="preserve">PROTESIS VALPLAST PARCIAL </v>
      </c>
      <c r="I1134" s="821" t="s">
        <v>306</v>
      </c>
      <c r="J1134" s="816">
        <v>1</v>
      </c>
      <c r="K1134" s="822">
        <f>IF(G1134="","",VLOOKUP(G1134,ARANCEL!$B$5:$D$121,3,FALSE)*J1134)</f>
        <v>61850</v>
      </c>
      <c r="L1134" s="1210" t="s">
        <v>5292</v>
      </c>
      <c r="M1134" s="1210">
        <v>4500235464</v>
      </c>
      <c r="N1134" s="1210">
        <v>9396</v>
      </c>
    </row>
    <row r="1135" spans="1:14" s="1121" customFormat="1" x14ac:dyDescent="0.25">
      <c r="A1135" s="816" t="s">
        <v>305</v>
      </c>
      <c r="B1135" s="817">
        <v>41724</v>
      </c>
      <c r="C1135" s="818" t="s">
        <v>3538</v>
      </c>
      <c r="D1135" s="816" t="s">
        <v>98</v>
      </c>
      <c r="E1135" s="819">
        <v>10183749</v>
      </c>
      <c r="F1135" s="816">
        <v>25178877</v>
      </c>
      <c r="G1135" s="816">
        <v>2704005</v>
      </c>
      <c r="H1135" s="820" t="str">
        <f>IF(G1135="","",VLOOKUP(G1135,ARANCEL!$B$5:$D$121,2,FALSE))</f>
        <v>PROVISORIO</v>
      </c>
      <c r="I1135" s="821" t="s">
        <v>734</v>
      </c>
      <c r="J1135" s="816">
        <v>3</v>
      </c>
      <c r="K1135" s="822">
        <f>IF(G1135="","",VLOOKUP(G1135,ARANCEL!$B$5:$D$121,3,FALSE)*J1135)</f>
        <v>9750</v>
      </c>
      <c r="L1135" s="1210" t="s">
        <v>3058</v>
      </c>
      <c r="M1135" s="1210">
        <v>4500225650</v>
      </c>
      <c r="N1135" s="1210">
        <v>8936</v>
      </c>
    </row>
    <row r="1136" spans="1:14" s="1121" customFormat="1" x14ac:dyDescent="0.25">
      <c r="A1136" s="816" t="s">
        <v>305</v>
      </c>
      <c r="B1136" s="817">
        <v>41724</v>
      </c>
      <c r="C1136" s="818" t="s">
        <v>3538</v>
      </c>
      <c r="D1136" s="816" t="s">
        <v>98</v>
      </c>
      <c r="E1136" s="819">
        <v>10183749</v>
      </c>
      <c r="F1136" s="816">
        <v>25178877</v>
      </c>
      <c r="G1136" s="816">
        <v>2704016</v>
      </c>
      <c r="H1136" s="820" t="str">
        <f>IF(G1136="","",VLOOKUP(G1136,ARANCEL!$B$5:$D$121,2,FALSE))</f>
        <v xml:space="preserve">CORONA PROCERA </v>
      </c>
      <c r="I1136" s="821" t="s">
        <v>734</v>
      </c>
      <c r="J1136" s="816">
        <v>3</v>
      </c>
      <c r="K1136" s="822">
        <f>IF(G1136="","",VLOOKUP(G1136,ARANCEL!$B$5:$D$121,3,FALSE)*J1136)</f>
        <v>175431</v>
      </c>
      <c r="L1136" s="1210" t="s">
        <v>3058</v>
      </c>
      <c r="M1136" s="1210">
        <v>4500225652</v>
      </c>
      <c r="N1136" s="1210">
        <v>8938</v>
      </c>
    </row>
    <row r="1137" spans="1:14" s="1121" customFormat="1" x14ac:dyDescent="0.25">
      <c r="A1137" s="843" t="s">
        <v>305</v>
      </c>
      <c r="B1137" s="817">
        <v>41965</v>
      </c>
      <c r="C1137" s="818" t="s">
        <v>3538</v>
      </c>
      <c r="D1137" s="816" t="s">
        <v>98</v>
      </c>
      <c r="E1137" s="819">
        <v>10287601</v>
      </c>
      <c r="F1137" s="816">
        <v>29193102</v>
      </c>
      <c r="G1137" s="816">
        <v>2704002</v>
      </c>
      <c r="H1137" s="820" t="str">
        <f>IF(G1137="","",VLOOKUP(G1137,ARANCEL!$B$5:$D$121,2,FALSE))</f>
        <v xml:space="preserve">CORONA PERIFERICA </v>
      </c>
      <c r="I1137" s="821" t="s">
        <v>320</v>
      </c>
      <c r="J1137" s="816">
        <v>2</v>
      </c>
      <c r="K1137" s="822">
        <f>IF(G1137="","",VLOOKUP(G1137,ARANCEL!$B$5:$D$121,3,FALSE)*J1137)</f>
        <v>51730</v>
      </c>
      <c r="L1137" s="1210" t="s">
        <v>8256</v>
      </c>
      <c r="M1137" s="1210">
        <v>4500265204</v>
      </c>
      <c r="N1137" s="1210" t="s">
        <v>8946</v>
      </c>
    </row>
    <row r="1138" spans="1:14" s="1122" customFormat="1" x14ac:dyDescent="0.25">
      <c r="A1138" s="816" t="s">
        <v>305</v>
      </c>
      <c r="B1138" s="817">
        <v>41965</v>
      </c>
      <c r="C1138" s="818" t="s">
        <v>3538</v>
      </c>
      <c r="D1138" s="816" t="s">
        <v>98</v>
      </c>
      <c r="E1138" s="819">
        <v>10287601</v>
      </c>
      <c r="F1138" s="816">
        <v>29193102</v>
      </c>
      <c r="G1138" s="816">
        <v>2704005</v>
      </c>
      <c r="H1138" s="820" t="str">
        <f>IF(G1138="","",VLOOKUP(G1138,ARANCEL!$B$5:$D$121,2,FALSE))</f>
        <v>PROVISORIO</v>
      </c>
      <c r="I1138" s="821" t="s">
        <v>320</v>
      </c>
      <c r="J1138" s="816">
        <v>2</v>
      </c>
      <c r="K1138" s="822">
        <f>IF(G1138="","",VLOOKUP(G1138,ARANCEL!$B$5:$D$121,3,FALSE)*J1138)</f>
        <v>6500</v>
      </c>
      <c r="L1138" s="1210" t="s">
        <v>8256</v>
      </c>
      <c r="M1138" s="1210">
        <v>4500265204</v>
      </c>
      <c r="N1138" s="1210" t="s">
        <v>8946</v>
      </c>
    </row>
    <row r="1139" spans="1:14" s="1122" customFormat="1" x14ac:dyDescent="0.25">
      <c r="A1139" s="816" t="s">
        <v>305</v>
      </c>
      <c r="B1139" s="817">
        <v>41765</v>
      </c>
      <c r="C1139" s="818" t="s">
        <v>4342</v>
      </c>
      <c r="D1139" s="816" t="s">
        <v>101</v>
      </c>
      <c r="E1139" s="819">
        <v>10193619</v>
      </c>
      <c r="F1139" s="816">
        <v>25105365</v>
      </c>
      <c r="G1139" s="816">
        <v>2707001</v>
      </c>
      <c r="H1139" s="820" t="str">
        <f>IF(G1139="","",VLOOKUP(G1139,ARANCEL!$B$5:$D$121,2,FALSE))</f>
        <v xml:space="preserve">PLANO DE RELAJACION </v>
      </c>
      <c r="I1139" s="821" t="s">
        <v>331</v>
      </c>
      <c r="J1139" s="816">
        <v>1</v>
      </c>
      <c r="K1139" s="822">
        <f>IF(G1139="","",VLOOKUP(G1139,ARANCEL!$B$5:$D$121,3,FALSE)*J1139)</f>
        <v>9221</v>
      </c>
      <c r="L1139" s="1210" t="s">
        <v>5292</v>
      </c>
      <c r="M1139" s="1210">
        <v>4500235464</v>
      </c>
      <c r="N1139" s="1210">
        <v>9396</v>
      </c>
    </row>
    <row r="1140" spans="1:14" s="1122" customFormat="1" x14ac:dyDescent="0.25">
      <c r="A1140" s="816" t="s">
        <v>305</v>
      </c>
      <c r="B1140" s="817">
        <v>41988</v>
      </c>
      <c r="C1140" s="818" t="s">
        <v>8927</v>
      </c>
      <c r="D1140" s="816" t="s">
        <v>98</v>
      </c>
      <c r="E1140" s="819">
        <v>10295107</v>
      </c>
      <c r="F1140" s="816">
        <v>29120622</v>
      </c>
      <c r="G1140" s="816">
        <v>2705003</v>
      </c>
      <c r="H1140" s="820" t="str">
        <f>IF(G1140="","",VLOOKUP(G1140,ARANCEL!$B$5:$D$121,2,FALSE))</f>
        <v>INCRUSTACION ESTETICA (ART-GLASS O CERAMICA)</v>
      </c>
      <c r="I1140" s="821" t="s">
        <v>778</v>
      </c>
      <c r="J1140" s="843">
        <v>2</v>
      </c>
      <c r="K1140" s="822">
        <f>IF(G1140="","",VLOOKUP(G1140,ARANCEL!$B$5:$D$121,3,FALSE)*J1140)</f>
        <v>31352</v>
      </c>
      <c r="L1140" s="1249" t="str">
        <f>IF(E1140="","","IMPAGO")</f>
        <v>IMPAGO</v>
      </c>
      <c r="M1140" s="1249" t="str">
        <f>IF(L1140="IMPAGO","SIN O.C.","")</f>
        <v>SIN O.C.</v>
      </c>
      <c r="N1140" s="1249" t="str">
        <f>IF(L1140="IMPAGO","SIN FACT.","")</f>
        <v>SIN FACT.</v>
      </c>
    </row>
    <row r="1141" spans="1:14" x14ac:dyDescent="0.25">
      <c r="A1141" s="119" t="s">
        <v>313</v>
      </c>
      <c r="B1141" s="164">
        <v>42000</v>
      </c>
      <c r="C1141" s="118" t="s">
        <v>9178</v>
      </c>
      <c r="D1141" s="119" t="s">
        <v>47</v>
      </c>
      <c r="E1141" s="162">
        <v>10301587</v>
      </c>
      <c r="F1141" s="119">
        <v>29530162</v>
      </c>
      <c r="G1141" s="119">
        <v>2704005</v>
      </c>
      <c r="H1141" s="820" t="str">
        <f>IF(G1141="","",VLOOKUP(G1141,ARANCEL!$B$5:$D$121,2,FALSE))</f>
        <v>PROVISORIO</v>
      </c>
      <c r="I1141" s="121"/>
      <c r="J1141" s="119">
        <v>1</v>
      </c>
      <c r="K1141" s="122">
        <f>IF(G1141="","",VLOOKUP(G1141,ARANCEL!$B$5:$D$121,3,FALSE)*J1141)</f>
        <v>3250</v>
      </c>
      <c r="L1141" s="1235" t="str">
        <f>IF(E1141="","","IMPAGO")</f>
        <v>IMPAGO</v>
      </c>
      <c r="M1141" s="1235" t="str">
        <f>IF(L1141="IMPAGO","SIN O.C.","")</f>
        <v>SIN O.C.</v>
      </c>
      <c r="N1141" s="1235" t="str">
        <f>IF(L1141="IMPAGO","SIN FACT.","")</f>
        <v>SIN FACT.</v>
      </c>
    </row>
    <row r="1142" spans="1:14" s="1122" customFormat="1" x14ac:dyDescent="0.25">
      <c r="A1142" s="119" t="s">
        <v>305</v>
      </c>
      <c r="B1142" s="164">
        <v>41823</v>
      </c>
      <c r="C1142" s="118" t="s">
        <v>5525</v>
      </c>
      <c r="D1142" s="119" t="s">
        <v>86</v>
      </c>
      <c r="E1142" s="162">
        <v>10220297</v>
      </c>
      <c r="F1142" s="119">
        <v>27190679</v>
      </c>
      <c r="G1142" s="816">
        <v>2707001</v>
      </c>
      <c r="H1142" s="820" t="str">
        <f>IF(G1142="","",VLOOKUP(G1142,ARANCEL!$B$5:$D$121,2,FALSE))</f>
        <v xml:space="preserve">PLANO DE RELAJACION </v>
      </c>
      <c r="I1142" s="821" t="s">
        <v>306</v>
      </c>
      <c r="J1142" s="816">
        <v>1</v>
      </c>
      <c r="K1142" s="822">
        <f>IF(G1142="","",VLOOKUP(G1142,ARANCEL!$B$5:$D$121,3,FALSE)*J1142)</f>
        <v>9221</v>
      </c>
      <c r="L1142" s="1210" t="s">
        <v>6017</v>
      </c>
      <c r="M1142" s="1210">
        <v>4500243565</v>
      </c>
      <c r="N1142" s="1210">
        <v>9787</v>
      </c>
    </row>
    <row r="1143" spans="1:14" s="1122" customFormat="1" x14ac:dyDescent="0.25">
      <c r="A1143" s="119" t="s">
        <v>305</v>
      </c>
      <c r="B1143" s="164">
        <v>41670</v>
      </c>
      <c r="C1143" s="118" t="s">
        <v>2681</v>
      </c>
      <c r="D1143" s="119" t="s">
        <v>101</v>
      </c>
      <c r="E1143" s="162">
        <v>10171777</v>
      </c>
      <c r="F1143" s="119">
        <v>24919881</v>
      </c>
      <c r="G1143" s="816">
        <v>2707001</v>
      </c>
      <c r="H1143" s="820" t="str">
        <f>IF(G1143="","",VLOOKUP(G1143,ARANCEL!$B$5:$D$121,2,FALSE))</f>
        <v xml:space="preserve">PLANO DE RELAJACION </v>
      </c>
      <c r="I1143" s="821" t="s">
        <v>306</v>
      </c>
      <c r="J1143" s="816">
        <v>1</v>
      </c>
      <c r="K1143" s="822">
        <f>IF(G1143="","",VLOOKUP(G1143,ARANCEL!$B$5:$D$121,3,FALSE)*J1143)</f>
        <v>9221</v>
      </c>
      <c r="L1143" s="1210" t="s">
        <v>2842</v>
      </c>
      <c r="M1143" s="1210">
        <v>4500216213</v>
      </c>
      <c r="N1143" s="1210">
        <v>8394</v>
      </c>
    </row>
    <row r="1144" spans="1:14" s="1122" customFormat="1" x14ac:dyDescent="0.25">
      <c r="A1144" s="816" t="s">
        <v>305</v>
      </c>
      <c r="B1144" s="817">
        <v>41915</v>
      </c>
      <c r="C1144" s="818" t="s">
        <v>7423</v>
      </c>
      <c r="D1144" s="816" t="s">
        <v>1174</v>
      </c>
      <c r="E1144" s="819">
        <v>10259220</v>
      </c>
      <c r="F1144" s="816">
        <v>28210682</v>
      </c>
      <c r="G1144" s="816">
        <v>2705003</v>
      </c>
      <c r="H1144" s="820" t="str">
        <f>IF(G1144="","",VLOOKUP(G1144,ARANCEL!$B$5:$D$121,2,FALSE))</f>
        <v>INCRUSTACION ESTETICA (ART-GLASS O CERAMICA)</v>
      </c>
      <c r="I1144" s="821" t="s">
        <v>312</v>
      </c>
      <c r="J1144" s="816">
        <v>1</v>
      </c>
      <c r="K1144" s="822">
        <f>IF(G1144="","",VLOOKUP(G1144,ARANCEL!$B$5:$D$121,3,FALSE)*J1144)</f>
        <v>15676</v>
      </c>
      <c r="L1144" s="1249" t="str">
        <f>IF(E1144="","","IMPAGO")</f>
        <v>IMPAGO</v>
      </c>
      <c r="M1144" s="1249" t="str">
        <f>IF(L1144="IMPAGO","SIN O.C.","")</f>
        <v>SIN O.C.</v>
      </c>
      <c r="N1144" s="1249" t="str">
        <f>IF(L1144="IMPAGO","SIN FACT.","")</f>
        <v>SIN FACT.</v>
      </c>
    </row>
    <row r="1145" spans="1:14" s="1165" customFormat="1" x14ac:dyDescent="0.25">
      <c r="A1145" s="816" t="s">
        <v>305</v>
      </c>
      <c r="B1145" s="817">
        <v>41830</v>
      </c>
      <c r="C1145" s="818" t="s">
        <v>5939</v>
      </c>
      <c r="D1145" s="816" t="s">
        <v>101</v>
      </c>
      <c r="E1145" s="819">
        <v>10223699</v>
      </c>
      <c r="F1145" s="816">
        <v>27304891</v>
      </c>
      <c r="G1145" s="816">
        <v>2707001</v>
      </c>
      <c r="H1145" s="820" t="str">
        <f>IF(G1145="","",VLOOKUP(G1145,ARANCEL!$B$5:$D$121,2,FALSE))</f>
        <v xml:space="preserve">PLANO DE RELAJACION </v>
      </c>
      <c r="I1145" s="821" t="s">
        <v>306</v>
      </c>
      <c r="J1145" s="816">
        <v>1</v>
      </c>
      <c r="K1145" s="822">
        <f>IF(G1145="","",VLOOKUP(G1145,ARANCEL!$B$5:$D$121,3,FALSE)*J1145)</f>
        <v>9221</v>
      </c>
      <c r="L1145" s="1210" t="s">
        <v>6017</v>
      </c>
      <c r="M1145" s="1210">
        <v>4500243565</v>
      </c>
      <c r="N1145" s="1210">
        <v>9787</v>
      </c>
    </row>
    <row r="1146" spans="1:14" s="1165" customFormat="1" x14ac:dyDescent="0.25">
      <c r="A1146" s="816" t="s">
        <v>305</v>
      </c>
      <c r="B1146" s="817">
        <v>41796</v>
      </c>
      <c r="C1146" s="818" t="s">
        <v>4999</v>
      </c>
      <c r="D1146" s="816" t="s">
        <v>101</v>
      </c>
      <c r="E1146" s="819">
        <v>10206369</v>
      </c>
      <c r="F1146" s="816">
        <v>25999360</v>
      </c>
      <c r="G1146" s="816">
        <v>2705003</v>
      </c>
      <c r="H1146" s="820" t="str">
        <f>IF(G1146="","",VLOOKUP(G1146,ARANCEL!$B$5:$D$121,2,FALSE))</f>
        <v>INCRUSTACION ESTETICA (ART-GLASS O CERAMICA)</v>
      </c>
      <c r="I1146" s="821" t="s">
        <v>309</v>
      </c>
      <c r="J1146" s="816">
        <v>1</v>
      </c>
      <c r="K1146" s="822">
        <f>IF(G1146="","",VLOOKUP(G1146,ARANCEL!$B$5:$D$121,3,FALSE)*J1146)</f>
        <v>15676</v>
      </c>
      <c r="L1146" s="1210" t="s">
        <v>5742</v>
      </c>
      <c r="M1146" s="1210">
        <v>4500239379</v>
      </c>
      <c r="N1146" s="1210" t="s">
        <v>5751</v>
      </c>
    </row>
    <row r="1147" spans="1:14" s="1165" customFormat="1" x14ac:dyDescent="0.25">
      <c r="A1147" s="816" t="s">
        <v>305</v>
      </c>
      <c r="B1147" s="817">
        <v>42025</v>
      </c>
      <c r="C1147" s="818" t="s">
        <v>9665</v>
      </c>
      <c r="D1147" s="816" t="s">
        <v>1174</v>
      </c>
      <c r="E1147" s="819">
        <v>10311765</v>
      </c>
      <c r="F1147" s="816">
        <v>30502768</v>
      </c>
      <c r="G1147" s="816">
        <v>2705003</v>
      </c>
      <c r="H1147" s="820" t="str">
        <f>IF(G1147="","",VLOOKUP(G1147,ARANCEL!$B$5:$D$121,2,FALSE))</f>
        <v>INCRUSTACION ESTETICA (ART-GLASS O CERAMICA)</v>
      </c>
      <c r="I1147" s="821" t="s">
        <v>308</v>
      </c>
      <c r="J1147" s="816">
        <v>1</v>
      </c>
      <c r="K1147" s="822">
        <f>IF(G1147="","",VLOOKUP(G1147,ARANCEL!$B$5:$D$121,3,FALSE)*J1147)</f>
        <v>15676</v>
      </c>
      <c r="L1147" s="1249" t="str">
        <f>IF(E1147="","","IMPAGO")</f>
        <v>IMPAGO</v>
      </c>
      <c r="M1147" s="1249" t="str">
        <f>IF(L1147="IMPAGO","SIN O.C.","")</f>
        <v>SIN O.C.</v>
      </c>
      <c r="N1147" s="1249" t="str">
        <f>IF(L1147="IMPAGO","SIN FACT.","")</f>
        <v>SIN FACT.</v>
      </c>
    </row>
    <row r="1148" spans="1:14" s="1165" customFormat="1" x14ac:dyDescent="0.25">
      <c r="A1148" s="816" t="s">
        <v>305</v>
      </c>
      <c r="B1148" s="817">
        <v>41731</v>
      </c>
      <c r="C1148" s="818" t="s">
        <v>3711</v>
      </c>
      <c r="D1148" s="816" t="s">
        <v>101</v>
      </c>
      <c r="E1148" s="819">
        <v>10185554</v>
      </c>
      <c r="F1148" s="816">
        <v>25743508</v>
      </c>
      <c r="G1148" s="816">
        <v>2707001</v>
      </c>
      <c r="H1148" s="820" t="str">
        <f>IF(G1148="","",VLOOKUP(G1148,ARANCEL!$B$5:$D$121,2,FALSE))</f>
        <v xml:space="preserve">PLANO DE RELAJACION </v>
      </c>
      <c r="I1148" s="821" t="s">
        <v>306</v>
      </c>
      <c r="J1148" s="816">
        <v>1</v>
      </c>
      <c r="K1148" s="822">
        <f>IF(G1148="","",VLOOKUP(G1148,ARANCEL!$B$5:$D$121,3,FALSE)*J1148)</f>
        <v>9221</v>
      </c>
      <c r="L1148" s="1210" t="s">
        <v>4612</v>
      </c>
      <c r="M1148" s="1210">
        <v>4500230033</v>
      </c>
      <c r="N1148" s="1210">
        <v>9218</v>
      </c>
    </row>
    <row r="1149" spans="1:14" s="1165" customFormat="1" x14ac:dyDescent="0.25">
      <c r="A1149" s="816" t="s">
        <v>305</v>
      </c>
      <c r="B1149" s="817">
        <v>41690</v>
      </c>
      <c r="C1149" s="818" t="s">
        <v>2898</v>
      </c>
      <c r="D1149" s="816" t="s">
        <v>101</v>
      </c>
      <c r="E1149" s="819">
        <v>10175603</v>
      </c>
      <c r="F1149" s="816">
        <v>24585887</v>
      </c>
      <c r="G1149" s="816">
        <v>2707001</v>
      </c>
      <c r="H1149" s="820" t="str">
        <f>IF(G1149="","",VLOOKUP(G1149,ARANCEL!$B$5:$D$121,2,FALSE))</f>
        <v xml:space="preserve">PLANO DE RELAJACION </v>
      </c>
      <c r="I1149" s="821" t="s">
        <v>306</v>
      </c>
      <c r="J1149" s="816">
        <v>1</v>
      </c>
      <c r="K1149" s="822">
        <f>IF(G1149="","",VLOOKUP(G1149,ARANCEL!$B$5:$D$121,3,FALSE)*J1149)</f>
        <v>9221</v>
      </c>
      <c r="L1149" s="1210" t="s">
        <v>8279</v>
      </c>
      <c r="M1149" s="1210">
        <v>4500257463</v>
      </c>
      <c r="N1149" s="1210" t="s">
        <v>8277</v>
      </c>
    </row>
    <row r="1150" spans="1:14" s="1165" customFormat="1" x14ac:dyDescent="0.25">
      <c r="A1150" s="843" t="s">
        <v>313</v>
      </c>
      <c r="B1150" s="817">
        <v>41814</v>
      </c>
      <c r="C1150" s="818" t="s">
        <v>5480</v>
      </c>
      <c r="D1150" s="816" t="s">
        <v>86</v>
      </c>
      <c r="E1150" s="819">
        <v>10215381</v>
      </c>
      <c r="F1150" s="816">
        <v>26829582</v>
      </c>
      <c r="G1150" s="816">
        <v>2704005</v>
      </c>
      <c r="H1150" s="820" t="str">
        <f>IF(G1150="","",VLOOKUP(G1150,ARANCEL!$B$5:$D$121,2,FALSE))</f>
        <v>PROVISORIO</v>
      </c>
      <c r="I1150" s="821"/>
      <c r="J1150" s="816">
        <v>1</v>
      </c>
      <c r="K1150" s="822">
        <f>IF(G1150="","",VLOOKUP(G1150,ARANCEL!$B$5:$D$121,3,FALSE)*J1150)</f>
        <v>3250</v>
      </c>
      <c r="L1150" s="1210" t="s">
        <v>5742</v>
      </c>
      <c r="M1150" s="1210">
        <v>4500241295</v>
      </c>
      <c r="N1150" s="1210" t="s">
        <v>5768</v>
      </c>
    </row>
    <row r="1151" spans="1:14" s="1165" customFormat="1" x14ac:dyDescent="0.25">
      <c r="A1151" s="816" t="s">
        <v>305</v>
      </c>
      <c r="B1151" s="817">
        <v>41814</v>
      </c>
      <c r="C1151" s="818" t="s">
        <v>5480</v>
      </c>
      <c r="D1151" s="816" t="s">
        <v>86</v>
      </c>
      <c r="E1151" s="819">
        <v>10215381</v>
      </c>
      <c r="F1151" s="816">
        <v>26829582</v>
      </c>
      <c r="G1151" s="816">
        <v>2704003</v>
      </c>
      <c r="H1151" s="820" t="str">
        <f>IF(G1151="","",VLOOKUP(G1151,ARANCEL!$B$5:$D$121,2,FALSE))</f>
        <v xml:space="preserve">CORONA PERIFERICA CON PERNO MUÑON COLADO </v>
      </c>
      <c r="I1151" s="821" t="s">
        <v>308</v>
      </c>
      <c r="J1151" s="816">
        <v>1</v>
      </c>
      <c r="K1151" s="822">
        <f>IF(G1151="","",VLOOKUP(G1151,ARANCEL!$B$5:$D$121,3,FALSE)*J1151)</f>
        <v>32612</v>
      </c>
      <c r="L1151" s="1210" t="s">
        <v>5742</v>
      </c>
      <c r="M1151" s="1210">
        <v>4500241295</v>
      </c>
      <c r="N1151" s="1210" t="s">
        <v>5768</v>
      </c>
    </row>
    <row r="1152" spans="1:14" s="1165" customFormat="1" x14ac:dyDescent="0.25">
      <c r="A1152" s="816" t="s">
        <v>305</v>
      </c>
      <c r="B1152" s="817">
        <v>41744</v>
      </c>
      <c r="C1152" s="818" t="s">
        <v>3871</v>
      </c>
      <c r="D1152" s="816" t="s">
        <v>1174</v>
      </c>
      <c r="E1152" s="819">
        <v>10189920</v>
      </c>
      <c r="F1152" s="816">
        <v>25371906</v>
      </c>
      <c r="G1152" s="816">
        <v>2705003</v>
      </c>
      <c r="H1152" s="820" t="str">
        <f>IF(G1152="","",VLOOKUP(G1152,ARANCEL!$B$5:$D$121,2,FALSE))</f>
        <v>INCRUSTACION ESTETICA (ART-GLASS O CERAMICA)</v>
      </c>
      <c r="I1152" s="821" t="s">
        <v>312</v>
      </c>
      <c r="J1152" s="816">
        <v>1</v>
      </c>
      <c r="K1152" s="822">
        <f>IF(G1152="","",VLOOKUP(G1152,ARANCEL!$B$5:$D$121,3,FALSE)*J1152)</f>
        <v>15676</v>
      </c>
      <c r="L1152" s="1210" t="s">
        <v>4612</v>
      </c>
      <c r="M1152" s="1210">
        <v>4500230034</v>
      </c>
      <c r="N1152" s="1210">
        <v>9213</v>
      </c>
    </row>
    <row r="1153" spans="1:14" s="1165" customFormat="1" x14ac:dyDescent="0.25">
      <c r="A1153" s="816" t="s">
        <v>305</v>
      </c>
      <c r="B1153" s="817">
        <v>41649</v>
      </c>
      <c r="C1153" s="818" t="s">
        <v>2422</v>
      </c>
      <c r="D1153" s="816" t="s">
        <v>1174</v>
      </c>
      <c r="E1153" s="819">
        <v>10168807</v>
      </c>
      <c r="F1153" s="816">
        <v>23150936</v>
      </c>
      <c r="G1153" s="816">
        <v>2705003</v>
      </c>
      <c r="H1153" s="820" t="str">
        <f>IF(G1153="","",VLOOKUP(G1153,ARANCEL!$B$5:$D$121,2,FALSE))</f>
        <v>INCRUSTACION ESTETICA (ART-GLASS O CERAMICA)</v>
      </c>
      <c r="I1153" s="821" t="s">
        <v>308</v>
      </c>
      <c r="J1153" s="816">
        <v>1</v>
      </c>
      <c r="K1153" s="822">
        <f>IF(G1153="","",VLOOKUP(G1153,ARANCEL!$B$5:$D$121,3,FALSE)*J1153)</f>
        <v>15676</v>
      </c>
      <c r="L1153" s="1210" t="s">
        <v>2842</v>
      </c>
      <c r="M1153" s="1210">
        <v>4500216206</v>
      </c>
      <c r="N1153" s="1210">
        <v>8391</v>
      </c>
    </row>
    <row r="1154" spans="1:14" s="1165" customFormat="1" x14ac:dyDescent="0.25">
      <c r="A1154" s="816" t="s">
        <v>305</v>
      </c>
      <c r="B1154" s="817">
        <v>42016</v>
      </c>
      <c r="C1154" s="818" t="s">
        <v>9348</v>
      </c>
      <c r="D1154" s="816" t="s">
        <v>99</v>
      </c>
      <c r="E1154" s="819">
        <v>10306422</v>
      </c>
      <c r="F1154" s="816">
        <v>30406349</v>
      </c>
      <c r="G1154" s="816">
        <v>2704005</v>
      </c>
      <c r="H1154" s="820" t="str">
        <f>IF(G1154="","",VLOOKUP(G1154,ARANCEL!$B$5:$D$121,2,FALSE))</f>
        <v>PROVISORIO</v>
      </c>
      <c r="I1154" s="821" t="s">
        <v>309</v>
      </c>
      <c r="J1154" s="816">
        <v>1</v>
      </c>
      <c r="K1154" s="822">
        <f>IF(G1154="","",VLOOKUP(G1154,ARANCEL!$B$5:$D$121,3,FALSE)*J1154)</f>
        <v>3250</v>
      </c>
      <c r="L1154" s="1249" t="str">
        <f>IF(E1154="","","IMPAGO")</f>
        <v>IMPAGO</v>
      </c>
      <c r="M1154" s="1249" t="str">
        <f>IF(L1154="IMPAGO","SIN O.C.","")</f>
        <v>SIN O.C.</v>
      </c>
      <c r="N1154" s="1249" t="str">
        <f>IF(L1154="IMPAGO","SIN FACT.","")</f>
        <v>SIN FACT.</v>
      </c>
    </row>
    <row r="1155" spans="1:14" s="1165" customFormat="1" x14ac:dyDescent="0.25">
      <c r="A1155" s="816" t="s">
        <v>606</v>
      </c>
      <c r="B1155" s="817">
        <v>42016</v>
      </c>
      <c r="C1155" s="818" t="s">
        <v>9348</v>
      </c>
      <c r="D1155" s="816" t="s">
        <v>99</v>
      </c>
      <c r="E1155" s="819">
        <v>10306422</v>
      </c>
      <c r="F1155" s="816">
        <v>30406349</v>
      </c>
      <c r="G1155" s="816">
        <v>2704003</v>
      </c>
      <c r="H1155" s="820" t="str">
        <f>IF(G1155="","",VLOOKUP(G1155,ARANCEL!$B$5:$D$121,2,FALSE))</f>
        <v xml:space="preserve">CORONA PERIFERICA CON PERNO MUÑON COLADO </v>
      </c>
      <c r="I1155" s="821" t="s">
        <v>309</v>
      </c>
      <c r="J1155" s="816">
        <v>1</v>
      </c>
      <c r="K1155" s="822">
        <f>IF(G1155="","",VLOOKUP(G1155,ARANCEL!$B$5:$D$121,3,FALSE)*J1155)</f>
        <v>32612</v>
      </c>
      <c r="L1155" s="1249" t="str">
        <f>IF(E1155="","","IMPAGO")</f>
        <v>IMPAGO</v>
      </c>
      <c r="M1155" s="1249" t="str">
        <f>IF(L1155="IMPAGO","SIN O.C.","")</f>
        <v>SIN O.C.</v>
      </c>
      <c r="N1155" s="1249" t="str">
        <f>IF(L1155="IMPAGO","SIN FACT.","")</f>
        <v>SIN FACT.</v>
      </c>
    </row>
    <row r="1156" spans="1:14" s="1165" customFormat="1" x14ac:dyDescent="0.25">
      <c r="A1156" s="816" t="s">
        <v>305</v>
      </c>
      <c r="B1156" s="817">
        <v>42026</v>
      </c>
      <c r="C1156" s="818" t="s">
        <v>9715</v>
      </c>
      <c r="D1156" s="816" t="s">
        <v>71</v>
      </c>
      <c r="E1156" s="819">
        <v>10311750</v>
      </c>
      <c r="F1156" s="816">
        <v>25386090</v>
      </c>
      <c r="G1156" s="816">
        <v>2705003</v>
      </c>
      <c r="H1156" s="820" t="str">
        <f>IF(G1156="","",VLOOKUP(G1156,ARANCEL!$B$5:$D$121,2,FALSE))</f>
        <v>INCRUSTACION ESTETICA (ART-GLASS O CERAMICA)</v>
      </c>
      <c r="I1156" s="821" t="s">
        <v>326</v>
      </c>
      <c r="J1156" s="816">
        <v>1</v>
      </c>
      <c r="K1156" s="822">
        <f>IF(G1156="","",VLOOKUP(G1156,ARANCEL!$B$5:$D$121,3,FALSE)*J1156)</f>
        <v>15676</v>
      </c>
      <c r="L1156" s="1249" t="str">
        <f>IF(E1156="","","IMPAGO")</f>
        <v>IMPAGO</v>
      </c>
      <c r="M1156" s="1249" t="str">
        <f>IF(L1156="IMPAGO","SIN O.C.","")</f>
        <v>SIN O.C.</v>
      </c>
      <c r="N1156" s="1249" t="str">
        <f>IF(L1156="IMPAGO","SIN FACT.","")</f>
        <v>SIN FACT.</v>
      </c>
    </row>
    <row r="1157" spans="1:14" s="1165" customFormat="1" x14ac:dyDescent="0.25">
      <c r="A1157" s="816" t="s">
        <v>305</v>
      </c>
      <c r="B1157" s="817">
        <v>41821</v>
      </c>
      <c r="C1157" s="818" t="s">
        <v>5450</v>
      </c>
      <c r="D1157" s="816" t="s">
        <v>101</v>
      </c>
      <c r="E1157" s="819">
        <v>10218402</v>
      </c>
      <c r="F1157" s="816">
        <v>27215710</v>
      </c>
      <c r="G1157" s="816">
        <v>2707001</v>
      </c>
      <c r="H1157" s="820" t="str">
        <f>IF(G1157="","",VLOOKUP(G1157,ARANCEL!$B$5:$D$121,2,FALSE))</f>
        <v xml:space="preserve">PLANO DE RELAJACION </v>
      </c>
      <c r="I1157" s="821" t="s">
        <v>5581</v>
      </c>
      <c r="J1157" s="816">
        <v>2</v>
      </c>
      <c r="K1157" s="822">
        <f>IF(G1157="","",VLOOKUP(G1157,ARANCEL!$B$5:$D$121,3,FALSE)*J1157)</f>
        <v>18442</v>
      </c>
      <c r="L1157" s="1210" t="s">
        <v>5742</v>
      </c>
      <c r="M1157" s="1210">
        <v>4500241295</v>
      </c>
      <c r="N1157" s="1210" t="s">
        <v>5768</v>
      </c>
    </row>
    <row r="1158" spans="1:14" s="1165" customFormat="1" x14ac:dyDescent="0.25">
      <c r="A1158" s="816" t="s">
        <v>305</v>
      </c>
      <c r="B1158" s="817">
        <v>41681</v>
      </c>
      <c r="C1158" s="818" t="s">
        <v>2762</v>
      </c>
      <c r="D1158" s="816" t="s">
        <v>2404</v>
      </c>
      <c r="E1158" s="819">
        <v>10173137</v>
      </c>
      <c r="F1158" s="816">
        <v>24369053</v>
      </c>
      <c r="G1158" s="816">
        <v>2704005</v>
      </c>
      <c r="H1158" s="820" t="str">
        <f>IF(G1158="","",VLOOKUP(G1158,ARANCEL!$B$5:$D$121,2,FALSE))</f>
        <v>PROVISORIO</v>
      </c>
      <c r="I1158" s="821" t="s">
        <v>326</v>
      </c>
      <c r="J1158" s="816">
        <v>1</v>
      </c>
      <c r="K1158" s="822">
        <f>IF(G1158="","",VLOOKUP(G1158,ARANCEL!$B$5:$D$121,3,FALSE)*J1158)</f>
        <v>3250</v>
      </c>
      <c r="L1158" s="1210" t="s">
        <v>3438</v>
      </c>
      <c r="M1158" s="1210">
        <v>4500220773</v>
      </c>
      <c r="N1158" s="1210">
        <v>8617</v>
      </c>
    </row>
    <row r="1159" spans="1:14" s="1165" customFormat="1" x14ac:dyDescent="0.25">
      <c r="A1159" s="816" t="s">
        <v>305</v>
      </c>
      <c r="B1159" s="817">
        <v>41681</v>
      </c>
      <c r="C1159" s="818" t="s">
        <v>2762</v>
      </c>
      <c r="D1159" s="816" t="s">
        <v>2404</v>
      </c>
      <c r="E1159" s="819">
        <v>10173137</v>
      </c>
      <c r="F1159" s="816">
        <v>24369053</v>
      </c>
      <c r="G1159" s="816">
        <v>2704003</v>
      </c>
      <c r="H1159" s="820" t="str">
        <f>IF(G1159="","",VLOOKUP(G1159,ARANCEL!$B$5:$D$121,2,FALSE))</f>
        <v xml:space="preserve">CORONA PERIFERICA CON PERNO MUÑON COLADO </v>
      </c>
      <c r="I1159" s="821" t="s">
        <v>326</v>
      </c>
      <c r="J1159" s="816">
        <v>1</v>
      </c>
      <c r="K1159" s="822">
        <f>IF(G1159="","",VLOOKUP(G1159,ARANCEL!$B$5:$D$121,3,FALSE)*J1159)</f>
        <v>32612</v>
      </c>
      <c r="L1159" s="1210" t="s">
        <v>3438</v>
      </c>
      <c r="M1159" s="1210">
        <v>4500220773</v>
      </c>
      <c r="N1159" s="1210">
        <v>8617</v>
      </c>
    </row>
    <row r="1160" spans="1:14" s="1165" customFormat="1" x14ac:dyDescent="0.25">
      <c r="A1160" s="816" t="s">
        <v>305</v>
      </c>
      <c r="B1160" s="817">
        <v>41765</v>
      </c>
      <c r="C1160" s="818" t="s">
        <v>4416</v>
      </c>
      <c r="D1160" s="816" t="s">
        <v>102</v>
      </c>
      <c r="E1160" s="819">
        <v>10194467</v>
      </c>
      <c r="F1160" s="816">
        <v>25132416</v>
      </c>
      <c r="G1160" s="816">
        <v>2705003</v>
      </c>
      <c r="H1160" s="820" t="str">
        <f>IF(G1160="","",VLOOKUP(G1160,ARANCEL!$B$5:$D$121,2,FALSE))</f>
        <v>INCRUSTACION ESTETICA (ART-GLASS O CERAMICA)</v>
      </c>
      <c r="I1160" s="821" t="s">
        <v>312</v>
      </c>
      <c r="J1160" s="816">
        <v>1</v>
      </c>
      <c r="K1160" s="822">
        <f>IF(G1160="","",VLOOKUP(G1160,ARANCEL!$B$5:$D$121,3,FALSE)*J1160)</f>
        <v>15676</v>
      </c>
      <c r="L1160" s="1210" t="s">
        <v>5292</v>
      </c>
      <c r="M1160" s="1210">
        <v>4500235464</v>
      </c>
      <c r="N1160" s="1210">
        <v>9396</v>
      </c>
    </row>
    <row r="1161" spans="1:14" s="1165" customFormat="1" x14ac:dyDescent="0.25">
      <c r="A1161" s="816" t="s">
        <v>305</v>
      </c>
      <c r="B1161" s="817">
        <v>42006</v>
      </c>
      <c r="C1161" s="818" t="s">
        <v>9214</v>
      </c>
      <c r="D1161" s="816" t="s">
        <v>99</v>
      </c>
      <c r="E1161" s="819">
        <v>10303010</v>
      </c>
      <c r="F1161" s="816">
        <v>30298462</v>
      </c>
      <c r="G1161" s="816">
        <v>2704005</v>
      </c>
      <c r="H1161" s="820" t="str">
        <f>IF(G1161="","",VLOOKUP(G1161,ARANCEL!$B$5:$D$121,2,FALSE))</f>
        <v>PROVISORIO</v>
      </c>
      <c r="I1161" s="821" t="s">
        <v>324</v>
      </c>
      <c r="J1161" s="816">
        <v>1</v>
      </c>
      <c r="K1161" s="822">
        <f>IF(G1161="","",VLOOKUP(G1161,ARANCEL!$B$5:$D$121,3,FALSE)*J1161)</f>
        <v>3250</v>
      </c>
      <c r="L1161" s="1249" t="str">
        <f>IF(E1161="","","IMPAGO")</f>
        <v>IMPAGO</v>
      </c>
      <c r="M1161" s="1249" t="str">
        <f>IF(L1161="IMPAGO","SIN O.C.","")</f>
        <v>SIN O.C.</v>
      </c>
      <c r="N1161" s="1249" t="str">
        <f>IF(L1161="IMPAGO","SIN FACT.","")</f>
        <v>SIN FACT.</v>
      </c>
    </row>
    <row r="1162" spans="1:14" s="1165" customFormat="1" x14ac:dyDescent="0.25">
      <c r="A1162" s="816" t="s">
        <v>305</v>
      </c>
      <c r="B1162" s="817">
        <v>42006</v>
      </c>
      <c r="C1162" s="818" t="s">
        <v>9214</v>
      </c>
      <c r="D1162" s="816" t="s">
        <v>99</v>
      </c>
      <c r="E1162" s="819">
        <v>10303010</v>
      </c>
      <c r="F1162" s="816">
        <v>30298462</v>
      </c>
      <c r="G1162" s="816">
        <v>2704003</v>
      </c>
      <c r="H1162" s="820" t="str">
        <f>IF(G1162="","",VLOOKUP(G1162,ARANCEL!$B$5:$D$121,2,FALSE))</f>
        <v xml:space="preserve">CORONA PERIFERICA CON PERNO MUÑON COLADO </v>
      </c>
      <c r="I1162" s="821" t="s">
        <v>324</v>
      </c>
      <c r="J1162" s="816">
        <v>1</v>
      </c>
      <c r="K1162" s="822">
        <f>IF(G1162="","",VLOOKUP(G1162,ARANCEL!$B$5:$D$121,3,FALSE)*J1162)</f>
        <v>32612</v>
      </c>
      <c r="L1162" s="1249" t="str">
        <f>IF(E1162="","","IMPAGO")</f>
        <v>IMPAGO</v>
      </c>
      <c r="M1162" s="1249" t="str">
        <f>IF(L1162="IMPAGO","SIN O.C.","")</f>
        <v>SIN O.C.</v>
      </c>
      <c r="N1162" s="1249" t="str">
        <f>IF(L1162="IMPAGO","SIN FACT.","")</f>
        <v>SIN FACT.</v>
      </c>
    </row>
    <row r="1163" spans="1:14" s="1165" customFormat="1" x14ac:dyDescent="0.25">
      <c r="A1163" s="816" t="s">
        <v>305</v>
      </c>
      <c r="B1163" s="817">
        <v>41779</v>
      </c>
      <c r="C1163" s="818" t="s">
        <v>4668</v>
      </c>
      <c r="D1163" s="816" t="s">
        <v>1174</v>
      </c>
      <c r="E1163" s="819">
        <v>10199502</v>
      </c>
      <c r="F1163" s="816">
        <v>26091446</v>
      </c>
      <c r="G1163" s="816">
        <v>2704005</v>
      </c>
      <c r="H1163" s="820" t="str">
        <f>IF(G1163="","",VLOOKUP(G1163,ARANCEL!$B$5:$D$121,2,FALSE))</f>
        <v>PROVISORIO</v>
      </c>
      <c r="I1163" s="821" t="s">
        <v>308</v>
      </c>
      <c r="J1163" s="816">
        <v>1</v>
      </c>
      <c r="K1163" s="822">
        <f>IF(G1163="","",VLOOKUP(G1163,ARANCEL!$B$5:$D$121,3,FALSE)*J1163)</f>
        <v>3250</v>
      </c>
      <c r="L1163" s="1210" t="s">
        <v>5292</v>
      </c>
      <c r="M1163" s="1210">
        <v>4500235453</v>
      </c>
      <c r="N1163" s="1210">
        <v>9395</v>
      </c>
    </row>
    <row r="1164" spans="1:14" s="1165" customFormat="1" x14ac:dyDescent="0.25">
      <c r="A1164" s="843" t="s">
        <v>305</v>
      </c>
      <c r="B1164" s="817">
        <v>41779</v>
      </c>
      <c r="C1164" s="818" t="s">
        <v>4668</v>
      </c>
      <c r="D1164" s="816" t="s">
        <v>1174</v>
      </c>
      <c r="E1164" s="819">
        <v>10199502</v>
      </c>
      <c r="F1164" s="816">
        <v>26091446</v>
      </c>
      <c r="G1164" s="816">
        <v>2704003</v>
      </c>
      <c r="H1164" s="820" t="str">
        <f>IF(G1164="","",VLOOKUP(G1164,ARANCEL!$B$5:$D$121,2,FALSE))</f>
        <v xml:space="preserve">CORONA PERIFERICA CON PERNO MUÑON COLADO </v>
      </c>
      <c r="I1164" s="821" t="s">
        <v>308</v>
      </c>
      <c r="J1164" s="816">
        <v>1</v>
      </c>
      <c r="K1164" s="822">
        <f>IF(G1164="","",VLOOKUP(G1164,ARANCEL!$B$5:$D$121,3,FALSE)*J1164)</f>
        <v>32612</v>
      </c>
      <c r="L1164" s="1210" t="s">
        <v>5292</v>
      </c>
      <c r="M1164" s="1210">
        <v>4500235453</v>
      </c>
      <c r="N1164" s="1210">
        <v>9395</v>
      </c>
    </row>
    <row r="1165" spans="1:14" s="1165" customFormat="1" x14ac:dyDescent="0.25">
      <c r="A1165" s="816" t="s">
        <v>305</v>
      </c>
      <c r="B1165" s="817">
        <v>41788</v>
      </c>
      <c r="C1165" s="818" t="s">
        <v>4779</v>
      </c>
      <c r="D1165" s="816" t="s">
        <v>101</v>
      </c>
      <c r="E1165" s="819">
        <v>10201908</v>
      </c>
      <c r="F1165" s="816">
        <v>26321516</v>
      </c>
      <c r="G1165" s="816">
        <v>2704005</v>
      </c>
      <c r="H1165" s="820" t="str">
        <f>IF(G1165="","",VLOOKUP(G1165,ARANCEL!$B$5:$D$121,2,FALSE))</f>
        <v>PROVISORIO</v>
      </c>
      <c r="I1165" s="821" t="s">
        <v>317</v>
      </c>
      <c r="J1165" s="816">
        <v>1</v>
      </c>
      <c r="K1165" s="822">
        <f>IF(G1165="","",VLOOKUP(G1165,ARANCEL!$B$5:$D$121,3,FALSE)*J1165)</f>
        <v>3250</v>
      </c>
      <c r="L1165" s="1210" t="s">
        <v>5292</v>
      </c>
      <c r="M1165" s="1210">
        <v>4500235441</v>
      </c>
      <c r="N1165" s="1210">
        <v>9419</v>
      </c>
    </row>
    <row r="1166" spans="1:14" s="1165" customFormat="1" x14ac:dyDescent="0.25">
      <c r="A1166" s="843" t="s">
        <v>305</v>
      </c>
      <c r="B1166" s="817">
        <v>41788</v>
      </c>
      <c r="C1166" s="818" t="s">
        <v>4779</v>
      </c>
      <c r="D1166" s="816" t="s">
        <v>101</v>
      </c>
      <c r="E1166" s="819">
        <v>10201908</v>
      </c>
      <c r="F1166" s="816">
        <v>26321516</v>
      </c>
      <c r="G1166" s="816">
        <v>2704003</v>
      </c>
      <c r="H1166" s="820" t="str">
        <f>IF(G1166="","",VLOOKUP(G1166,ARANCEL!$B$5:$D$121,2,FALSE))</f>
        <v xml:space="preserve">CORONA PERIFERICA CON PERNO MUÑON COLADO </v>
      </c>
      <c r="I1166" s="821" t="s">
        <v>317</v>
      </c>
      <c r="J1166" s="816">
        <v>1</v>
      </c>
      <c r="K1166" s="822">
        <f>IF(G1166="","",VLOOKUP(G1166,ARANCEL!$B$5:$D$121,3,FALSE)*J1166)</f>
        <v>32612</v>
      </c>
      <c r="L1166" s="1210" t="s">
        <v>5292</v>
      </c>
      <c r="M1166" s="1210">
        <v>4500235441</v>
      </c>
      <c r="N1166" s="1210">
        <v>9419</v>
      </c>
    </row>
    <row r="1167" spans="1:14" s="1179" customFormat="1" x14ac:dyDescent="0.25">
      <c r="A1167" s="816" t="s">
        <v>305</v>
      </c>
      <c r="B1167" s="817">
        <v>41964</v>
      </c>
      <c r="C1167" s="818" t="s">
        <v>8440</v>
      </c>
      <c r="D1167" s="816" t="s">
        <v>71</v>
      </c>
      <c r="E1167" s="819">
        <v>10283642</v>
      </c>
      <c r="F1167" s="816">
        <v>26859149</v>
      </c>
      <c r="G1167" s="816">
        <v>2704005</v>
      </c>
      <c r="H1167" s="820" t="str">
        <f>IF(G1167="","",VLOOKUP(G1167,ARANCEL!$B$5:$D$121,2,FALSE))</f>
        <v>PROVISORIO</v>
      </c>
      <c r="I1167" s="821" t="s">
        <v>684</v>
      </c>
      <c r="J1167" s="816">
        <v>2</v>
      </c>
      <c r="K1167" s="822">
        <f>IF(G1167="","",VLOOKUP(G1167,ARANCEL!$B$5:$D$121,3,FALSE)*J1167)</f>
        <v>6500</v>
      </c>
      <c r="L1167" s="1249" t="str">
        <f>IF(E1167="","","IMPAGO")</f>
        <v>IMPAGO</v>
      </c>
      <c r="M1167" s="1249" t="str">
        <f>IF(L1167="IMPAGO","SIN O.C.","")</f>
        <v>SIN O.C.</v>
      </c>
      <c r="N1167" s="1249" t="str">
        <f>IF(L1167="IMPAGO","SIN FACT.","")</f>
        <v>SIN FACT.</v>
      </c>
    </row>
    <row r="1168" spans="1:14" s="1134" customFormat="1" x14ac:dyDescent="0.25">
      <c r="A1168" s="816" t="s">
        <v>606</v>
      </c>
      <c r="B1168" s="817">
        <v>41964</v>
      </c>
      <c r="C1168" s="818" t="s">
        <v>8440</v>
      </c>
      <c r="D1168" s="816" t="s">
        <v>71</v>
      </c>
      <c r="E1168" s="819">
        <v>10283642</v>
      </c>
      <c r="F1168" s="816">
        <v>26859149</v>
      </c>
      <c r="G1168" s="816">
        <v>2704003</v>
      </c>
      <c r="H1168" s="820" t="str">
        <f>IF(G1168="","",VLOOKUP(G1168,ARANCEL!$B$5:$D$121,2,FALSE))</f>
        <v xml:space="preserve">CORONA PERIFERICA CON PERNO MUÑON COLADO </v>
      </c>
      <c r="I1168" s="821" t="s">
        <v>8906</v>
      </c>
      <c r="J1168" s="816">
        <v>2</v>
      </c>
      <c r="K1168" s="822">
        <f>IF(G1168="","",VLOOKUP(G1168,ARANCEL!$B$5:$D$121,3,FALSE)*J1168)</f>
        <v>65224</v>
      </c>
      <c r="L1168" s="1249" t="str">
        <f>IF(E1168="","","IMPAGO")</f>
        <v>IMPAGO</v>
      </c>
      <c r="M1168" s="1249" t="str">
        <f>IF(L1168="IMPAGO","SIN O.C.","")</f>
        <v>SIN O.C.</v>
      </c>
      <c r="N1168" s="1249" t="str">
        <f>IF(L1168="IMPAGO","SIN FACT.","")</f>
        <v>SIN FACT.</v>
      </c>
    </row>
    <row r="1169" spans="1:14" s="1023" customFormat="1" x14ac:dyDescent="0.25">
      <c r="A1169" s="816" t="s">
        <v>305</v>
      </c>
      <c r="B1169" s="817">
        <v>41942</v>
      </c>
      <c r="C1169" s="818" t="s">
        <v>8016</v>
      </c>
      <c r="D1169" s="816" t="s">
        <v>8017</v>
      </c>
      <c r="E1169" s="819">
        <v>10274197</v>
      </c>
      <c r="F1169" s="816">
        <v>28121382</v>
      </c>
      <c r="G1169" s="816">
        <v>2704005</v>
      </c>
      <c r="H1169" s="820" t="str">
        <f>IF(G1169="","",VLOOKUP(G1169,ARANCEL!$B$5:$D$121,2,FALSE))</f>
        <v>PROVISORIO</v>
      </c>
      <c r="I1169" s="821" t="s">
        <v>379</v>
      </c>
      <c r="J1169" s="816">
        <v>4</v>
      </c>
      <c r="K1169" s="822">
        <f>IF(G1169="","",VLOOKUP(G1169,ARANCEL!$B$5:$D$121,3,FALSE)*J1169)</f>
        <v>13000</v>
      </c>
      <c r="L1169" s="1210" t="s">
        <v>8279</v>
      </c>
      <c r="M1169" s="1210">
        <v>4500259723</v>
      </c>
      <c r="N1169" s="1210" t="s">
        <v>8265</v>
      </c>
    </row>
    <row r="1170" spans="1:14" s="1103" customFormat="1" x14ac:dyDescent="0.25">
      <c r="A1170" s="816" t="s">
        <v>305</v>
      </c>
      <c r="B1170" s="817">
        <v>41942</v>
      </c>
      <c r="C1170" s="818" t="s">
        <v>8016</v>
      </c>
      <c r="D1170" s="816" t="s">
        <v>8017</v>
      </c>
      <c r="E1170" s="819">
        <v>10274197</v>
      </c>
      <c r="F1170" s="816">
        <v>28121382</v>
      </c>
      <c r="G1170" s="816">
        <v>2704002</v>
      </c>
      <c r="H1170" s="820" t="str">
        <f>IF(G1170="","",VLOOKUP(G1170,ARANCEL!$B$5:$D$121,2,FALSE))</f>
        <v xml:space="preserve">CORONA PERIFERICA </v>
      </c>
      <c r="I1170" s="821" t="s">
        <v>379</v>
      </c>
      <c r="J1170" s="816">
        <v>4</v>
      </c>
      <c r="K1170" s="822">
        <f>IF(G1170="","",VLOOKUP(G1170,ARANCEL!$B$5:$D$121,3,FALSE)*J1170)</f>
        <v>103460</v>
      </c>
      <c r="L1170" s="1210" t="s">
        <v>8279</v>
      </c>
      <c r="M1170" s="1210">
        <v>4500259723</v>
      </c>
      <c r="N1170" s="1210" t="s">
        <v>8265</v>
      </c>
    </row>
    <row r="1171" spans="1:14" s="1103" customFormat="1" x14ac:dyDescent="0.25">
      <c r="A1171" s="816" t="s">
        <v>305</v>
      </c>
      <c r="B1171" s="817">
        <v>41724</v>
      </c>
      <c r="C1171" s="818" t="s">
        <v>3564</v>
      </c>
      <c r="D1171" s="816" t="s">
        <v>98</v>
      </c>
      <c r="E1171" s="819">
        <v>10183888</v>
      </c>
      <c r="F1171" s="816">
        <v>25452060</v>
      </c>
      <c r="G1171" s="816">
        <v>2704005</v>
      </c>
      <c r="H1171" s="820" t="str">
        <f>IF(G1171="","",VLOOKUP(G1171,ARANCEL!$B$5:$D$121,2,FALSE))</f>
        <v>PROVISORIO</v>
      </c>
      <c r="I1171" s="821" t="s">
        <v>308</v>
      </c>
      <c r="J1171" s="816">
        <v>1</v>
      </c>
      <c r="K1171" s="822">
        <f>IF(G1171="","",VLOOKUP(G1171,ARANCEL!$B$5:$D$121,3,FALSE)*J1171)</f>
        <v>3250</v>
      </c>
      <c r="L1171" s="1210" t="s">
        <v>3058</v>
      </c>
      <c r="M1171" s="1210">
        <v>4500225650</v>
      </c>
      <c r="N1171" s="1210">
        <v>8936</v>
      </c>
    </row>
    <row r="1172" spans="1:14" s="1122" customFormat="1" x14ac:dyDescent="0.25">
      <c r="A1172" s="816" t="s">
        <v>305</v>
      </c>
      <c r="B1172" s="817">
        <v>41724</v>
      </c>
      <c r="C1172" s="818" t="s">
        <v>3564</v>
      </c>
      <c r="D1172" s="816" t="s">
        <v>98</v>
      </c>
      <c r="E1172" s="819">
        <v>10183888</v>
      </c>
      <c r="F1172" s="816">
        <v>25452060</v>
      </c>
      <c r="G1172" s="816">
        <v>2704003</v>
      </c>
      <c r="H1172" s="820" t="str">
        <f>IF(G1172="","",VLOOKUP(G1172,ARANCEL!$B$5:$D$121,2,FALSE))</f>
        <v xml:space="preserve">CORONA PERIFERICA CON PERNO MUÑON COLADO </v>
      </c>
      <c r="I1172" s="821" t="s">
        <v>308</v>
      </c>
      <c r="J1172" s="816">
        <v>1</v>
      </c>
      <c r="K1172" s="822">
        <f>IF(G1172="","",VLOOKUP(G1172,ARANCEL!$B$5:$D$121,3,FALSE)*J1172)</f>
        <v>32612</v>
      </c>
      <c r="L1172" s="1210" t="s">
        <v>3058</v>
      </c>
      <c r="M1172" s="1210">
        <v>4500225649</v>
      </c>
      <c r="N1172" s="1210">
        <v>8934</v>
      </c>
    </row>
    <row r="1173" spans="1:14" s="1179" customFormat="1" x14ac:dyDescent="0.25">
      <c r="A1173" s="816" t="s">
        <v>305</v>
      </c>
      <c r="B1173" s="817">
        <v>41893</v>
      </c>
      <c r="C1173" s="818" t="s">
        <v>7019</v>
      </c>
      <c r="D1173" s="816" t="s">
        <v>71</v>
      </c>
      <c r="E1173" s="819">
        <v>10255422</v>
      </c>
      <c r="F1173" s="816">
        <v>28403325</v>
      </c>
      <c r="G1173" s="816">
        <v>2705003</v>
      </c>
      <c r="H1173" s="820" t="str">
        <f>IF(G1173="","",VLOOKUP(G1173,ARANCEL!$B$5:$D$121,2,FALSE))</f>
        <v>INCRUSTACION ESTETICA (ART-GLASS O CERAMICA)</v>
      </c>
      <c r="I1173" s="821" t="s">
        <v>7806</v>
      </c>
      <c r="J1173" s="816">
        <v>2</v>
      </c>
      <c r="K1173" s="822">
        <f>IF(G1173="","",VLOOKUP(G1173,ARANCEL!$B$5:$D$121,3,FALSE)*J1173)</f>
        <v>31352</v>
      </c>
      <c r="L1173" s="1210" t="s">
        <v>7548</v>
      </c>
      <c r="M1173" s="1210">
        <v>4500254577</v>
      </c>
      <c r="N1173" s="1210" t="s">
        <v>7557</v>
      </c>
    </row>
    <row r="1174" spans="1:14" s="1165" customFormat="1" x14ac:dyDescent="0.25">
      <c r="A1174" s="816" t="s">
        <v>305</v>
      </c>
      <c r="B1174" s="817">
        <v>41955</v>
      </c>
      <c r="C1174" s="818" t="s">
        <v>8494</v>
      </c>
      <c r="D1174" s="816" t="s">
        <v>101</v>
      </c>
      <c r="E1174" s="819">
        <v>10279505</v>
      </c>
      <c r="F1174" s="816">
        <v>28612611</v>
      </c>
      <c r="G1174" s="816">
        <v>2704003</v>
      </c>
      <c r="H1174" s="820" t="str">
        <f>IF(G1174="","",VLOOKUP(G1174,ARANCEL!$B$5:$D$121,2,FALSE))</f>
        <v xml:space="preserve">CORONA PERIFERICA CON PERNO MUÑON COLADO </v>
      </c>
      <c r="I1174" s="821" t="s">
        <v>747</v>
      </c>
      <c r="J1174" s="816">
        <v>2</v>
      </c>
      <c r="K1174" s="822">
        <f>IF(G1174="","",VLOOKUP(G1174,ARANCEL!$B$5:$D$121,3,FALSE)*J1174)</f>
        <v>65224</v>
      </c>
      <c r="L1174" s="1249" t="str">
        <f>IF(E1174="","","IMPAGO")</f>
        <v>IMPAGO</v>
      </c>
      <c r="M1174" s="1249" t="str">
        <f>IF(L1174="IMPAGO","SIN O.C.","")</f>
        <v>SIN O.C.</v>
      </c>
      <c r="N1174" s="1249" t="str">
        <f>IF(L1174="IMPAGO","SIN FACT.","")</f>
        <v>SIN FACT.</v>
      </c>
    </row>
    <row r="1175" spans="1:14" s="1179" customFormat="1" x14ac:dyDescent="0.25">
      <c r="A1175" s="816" t="s">
        <v>305</v>
      </c>
      <c r="B1175" s="817">
        <v>41955</v>
      </c>
      <c r="C1175" s="818" t="s">
        <v>8494</v>
      </c>
      <c r="D1175" s="816" t="s">
        <v>101</v>
      </c>
      <c r="E1175" s="819">
        <v>10279505</v>
      </c>
      <c r="F1175" s="816">
        <v>28612611</v>
      </c>
      <c r="G1175" s="816">
        <v>2704005</v>
      </c>
      <c r="H1175" s="820" t="str">
        <f>IF(G1175="","",VLOOKUP(G1175,ARANCEL!$B$5:$D$121,2,FALSE))</f>
        <v>PROVISORIO</v>
      </c>
      <c r="I1175" s="821" t="s">
        <v>747</v>
      </c>
      <c r="J1175" s="816">
        <v>2</v>
      </c>
      <c r="K1175" s="822">
        <f>IF(G1175="","",VLOOKUP(G1175,ARANCEL!$B$5:$D$121,3,FALSE)*J1175)</f>
        <v>6500</v>
      </c>
      <c r="L1175" s="1249" t="str">
        <f>IF(E1175="","","IMPAGO")</f>
        <v>IMPAGO</v>
      </c>
      <c r="M1175" s="1249" t="str">
        <f>IF(L1175="IMPAGO","SIN O.C.","")</f>
        <v>SIN O.C.</v>
      </c>
      <c r="N1175" s="1249" t="str">
        <f>IF(L1175="IMPAGO","SIN FACT.","")</f>
        <v>SIN FACT.</v>
      </c>
    </row>
    <row r="1176" spans="1:14" s="836" customFormat="1" x14ac:dyDescent="0.25">
      <c r="A1176" s="816" t="s">
        <v>305</v>
      </c>
      <c r="B1176" s="817">
        <v>41890</v>
      </c>
      <c r="C1176" s="818" t="s">
        <v>3198</v>
      </c>
      <c r="D1176" s="816" t="s">
        <v>102</v>
      </c>
      <c r="E1176" s="819">
        <v>10252736</v>
      </c>
      <c r="F1176" s="816">
        <v>27320387</v>
      </c>
      <c r="G1176" s="816">
        <v>2705003</v>
      </c>
      <c r="H1176" s="120" t="str">
        <f>IF(G1176="","",VLOOKUP(G1176,ARANCEL!$B$5:$D$121,2,FALSE))</f>
        <v>INCRUSTACION ESTETICA (ART-GLASS O CERAMICA)</v>
      </c>
      <c r="I1176" s="121" t="s">
        <v>322</v>
      </c>
      <c r="J1176" s="119">
        <v>1</v>
      </c>
      <c r="K1176" s="122">
        <f>IF(G1176="","",VLOOKUP(G1176,ARANCEL!$B$5:$D$121,3,FALSE)*J1176)</f>
        <v>15676</v>
      </c>
      <c r="L1176" s="1229" t="s">
        <v>6905</v>
      </c>
      <c r="M1176" s="1229">
        <v>4500251093</v>
      </c>
      <c r="N1176" s="1229" t="s">
        <v>7132</v>
      </c>
    </row>
    <row r="1177" spans="1:14" s="1165" customFormat="1" x14ac:dyDescent="0.25">
      <c r="A1177" s="816" t="s">
        <v>305</v>
      </c>
      <c r="B1177" s="817">
        <v>41757</v>
      </c>
      <c r="C1177" s="818" t="s">
        <v>4260</v>
      </c>
      <c r="D1177" s="816" t="s">
        <v>99</v>
      </c>
      <c r="E1177" s="819">
        <v>10191598</v>
      </c>
      <c r="F1177" s="816">
        <v>9502229</v>
      </c>
      <c r="G1177" s="816">
        <v>2704013</v>
      </c>
      <c r="H1177" s="820" t="str">
        <f>IF(G1177="","",VLOOKUP(G1177,ARANCEL!$B$5:$D$121,2,FALSE))</f>
        <v>PROVISORIO (POR PIEZA)</v>
      </c>
      <c r="I1177" s="821" t="s">
        <v>363</v>
      </c>
      <c r="J1177" s="816">
        <v>3</v>
      </c>
      <c r="K1177" s="822">
        <f>IF(G1177="","",VLOOKUP(G1177,ARANCEL!$B$5:$D$121,3,FALSE)*J1177)</f>
        <v>9750</v>
      </c>
      <c r="L1177" s="1210" t="s">
        <v>4612</v>
      </c>
      <c r="M1177" s="1210">
        <v>4500230042</v>
      </c>
      <c r="N1177" s="1210">
        <v>9217</v>
      </c>
    </row>
    <row r="1178" spans="1:14" s="1202" customFormat="1" x14ac:dyDescent="0.25">
      <c r="A1178" s="816" t="s">
        <v>305</v>
      </c>
      <c r="B1178" s="817">
        <v>41757</v>
      </c>
      <c r="C1178" s="818" t="s">
        <v>4260</v>
      </c>
      <c r="D1178" s="816" t="s">
        <v>99</v>
      </c>
      <c r="E1178" s="819">
        <v>10191598</v>
      </c>
      <c r="F1178" s="816">
        <v>9502229</v>
      </c>
      <c r="G1178" s="816">
        <v>2704008</v>
      </c>
      <c r="H1178" s="820" t="str">
        <f>IF(G1178="","",VLOOKUP(G1178,ARANCEL!$B$5:$D$121,2,FALSE))</f>
        <v>PILAR, INSERCION O PUNTO DE APOYO CON PERNO MUÑON</v>
      </c>
      <c r="I1178" s="821" t="s">
        <v>754</v>
      </c>
      <c r="J1178" s="816">
        <v>2</v>
      </c>
      <c r="K1178" s="822">
        <f>IF(G1178="","",VLOOKUP(G1178,ARANCEL!$B$5:$D$121,3,FALSE)*J1178)</f>
        <v>65224</v>
      </c>
      <c r="L1178" s="1210" t="s">
        <v>4612</v>
      </c>
      <c r="M1178" s="1210">
        <v>4500230042</v>
      </c>
      <c r="N1178" s="1210">
        <v>9217</v>
      </c>
    </row>
    <row r="1179" spans="1:14" s="1202" customFormat="1" x14ac:dyDescent="0.25">
      <c r="A1179" s="816" t="s">
        <v>305</v>
      </c>
      <c r="B1179" s="817">
        <v>41757</v>
      </c>
      <c r="C1179" s="818" t="s">
        <v>4260</v>
      </c>
      <c r="D1179" s="816" t="s">
        <v>99</v>
      </c>
      <c r="E1179" s="819">
        <v>10191598</v>
      </c>
      <c r="F1179" s="816">
        <v>9502229</v>
      </c>
      <c r="G1179" s="816">
        <v>2704012</v>
      </c>
      <c r="H1179" s="820" t="str">
        <f>IF(G1179="","",VLOOKUP(G1179,ARANCEL!$B$5:$D$121,2,FALSE))</f>
        <v xml:space="preserve">INTERMEDIARIO O PONTICO </v>
      </c>
      <c r="I1179" s="821" t="s">
        <v>324</v>
      </c>
      <c r="J1179" s="816">
        <v>1</v>
      </c>
      <c r="K1179" s="822">
        <f>IF(G1179="","",VLOOKUP(G1179,ARANCEL!$B$5:$D$121,3,FALSE)*J1179)</f>
        <v>25122</v>
      </c>
      <c r="L1179" s="1210" t="s">
        <v>4612</v>
      </c>
      <c r="M1179" s="1210">
        <v>4500230042</v>
      </c>
      <c r="N1179" s="1210">
        <v>9217</v>
      </c>
    </row>
    <row r="1180" spans="1:14" s="1202" customFormat="1" x14ac:dyDescent="0.25">
      <c r="A1180" s="816" t="s">
        <v>305</v>
      </c>
      <c r="B1180" s="817">
        <v>41696</v>
      </c>
      <c r="C1180" s="818" t="s">
        <v>3010</v>
      </c>
      <c r="D1180" s="816" t="s">
        <v>102</v>
      </c>
      <c r="E1180" s="819">
        <v>10177263</v>
      </c>
      <c r="F1180" s="816">
        <v>24907503</v>
      </c>
      <c r="G1180" s="816">
        <v>2705003</v>
      </c>
      <c r="H1180" s="820" t="str">
        <f>IF(G1180="","",VLOOKUP(G1180,ARANCEL!$B$5:$D$121,2,FALSE))</f>
        <v>INCRUSTACION ESTETICA (ART-GLASS O CERAMICA)</v>
      </c>
      <c r="I1180" s="821" t="s">
        <v>308</v>
      </c>
      <c r="J1180" s="816">
        <v>1</v>
      </c>
      <c r="K1180" s="822">
        <f>IF(G1180="","",VLOOKUP(G1180,ARANCEL!$B$5:$D$121,3,FALSE)*J1180)</f>
        <v>15676</v>
      </c>
      <c r="L1180" s="1210" t="s">
        <v>3438</v>
      </c>
      <c r="M1180" s="1210">
        <v>4500220777</v>
      </c>
      <c r="N1180" s="1210">
        <v>8619</v>
      </c>
    </row>
    <row r="1181" spans="1:14" s="1202" customFormat="1" x14ac:dyDescent="0.25">
      <c r="A1181" s="816" t="s">
        <v>313</v>
      </c>
      <c r="B1181" s="817">
        <v>42025</v>
      </c>
      <c r="C1181" s="818" t="s">
        <v>9662</v>
      </c>
      <c r="D1181" s="816" t="s">
        <v>86</v>
      </c>
      <c r="E1181" s="819">
        <v>10311760</v>
      </c>
      <c r="F1181" s="816">
        <v>30282321</v>
      </c>
      <c r="G1181" s="816">
        <v>2704005</v>
      </c>
      <c r="H1181" s="820" t="str">
        <f>IF(G1181="","",VLOOKUP(G1181,ARANCEL!$B$5:$D$121,2,FALSE))</f>
        <v>PROVISORIO</v>
      </c>
      <c r="I1181" s="821"/>
      <c r="J1181" s="816">
        <v>1</v>
      </c>
      <c r="K1181" s="822">
        <f>IF(G1181="","",VLOOKUP(G1181,ARANCEL!$B$5:$D$121,3,FALSE)*J1181)</f>
        <v>3250</v>
      </c>
      <c r="L1181" s="1249" t="str">
        <f>IF(E1181="","","IMPAGO")</f>
        <v>IMPAGO</v>
      </c>
      <c r="M1181" s="1249" t="str">
        <f>IF(L1181="IMPAGO","SIN O.C.","")</f>
        <v>SIN O.C.</v>
      </c>
      <c r="N1181" s="1249" t="str">
        <f>IF(L1181="IMPAGO","SIN FACT.","")</f>
        <v>SIN FACT.</v>
      </c>
    </row>
    <row r="1182" spans="1:14" s="1202" customFormat="1" x14ac:dyDescent="0.25">
      <c r="A1182" s="816" t="s">
        <v>313</v>
      </c>
      <c r="B1182" s="817">
        <v>42025</v>
      </c>
      <c r="C1182" s="818" t="s">
        <v>9662</v>
      </c>
      <c r="D1182" s="816" t="s">
        <v>86</v>
      </c>
      <c r="E1182" s="819">
        <v>10311760</v>
      </c>
      <c r="F1182" s="816">
        <v>30282321</v>
      </c>
      <c r="G1182" s="816">
        <v>2704003</v>
      </c>
      <c r="H1182" s="820" t="str">
        <f>IF(G1182="","",VLOOKUP(G1182,ARANCEL!$B$5:$D$121,2,FALSE))</f>
        <v xml:space="preserve">CORONA PERIFERICA CON PERNO MUÑON COLADO </v>
      </c>
      <c r="I1182" s="821"/>
      <c r="J1182" s="816">
        <v>1</v>
      </c>
      <c r="K1182" s="822">
        <f>IF(G1182="","",VLOOKUP(G1182,ARANCEL!$B$5:$D$121,3,FALSE)*J1182)</f>
        <v>32612</v>
      </c>
      <c r="L1182" s="1249" t="str">
        <f>IF(E1182="","","IMPAGO")</f>
        <v>IMPAGO</v>
      </c>
      <c r="M1182" s="1249" t="str">
        <f>IF(L1182="IMPAGO","SIN O.C.","")</f>
        <v>SIN O.C.</v>
      </c>
      <c r="N1182" s="1249" t="str">
        <f>IF(L1182="IMPAGO","SIN FACT.","")</f>
        <v>SIN FACT.</v>
      </c>
    </row>
    <row r="1183" spans="1:14" s="1202" customFormat="1" x14ac:dyDescent="0.25">
      <c r="A1183" s="816" t="s">
        <v>305</v>
      </c>
      <c r="B1183" s="817">
        <v>41822</v>
      </c>
      <c r="C1183" s="818" t="s">
        <v>5464</v>
      </c>
      <c r="D1183" s="816" t="s">
        <v>99</v>
      </c>
      <c r="E1183" s="819">
        <v>10219044</v>
      </c>
      <c r="F1183" s="816">
        <v>27127054</v>
      </c>
      <c r="G1183" s="816">
        <v>2704005</v>
      </c>
      <c r="H1183" s="820" t="str">
        <f>IF(G1183="","",VLOOKUP(G1183,ARANCEL!$B$5:$D$121,2,FALSE))</f>
        <v>PROVISORIO</v>
      </c>
      <c r="I1183" s="821" t="s">
        <v>5578</v>
      </c>
      <c r="J1183" s="816">
        <v>3</v>
      </c>
      <c r="K1183" s="822">
        <f>IF(G1183="","",VLOOKUP(G1183,ARANCEL!$B$5:$D$121,3,FALSE)*J1183)</f>
        <v>9750</v>
      </c>
      <c r="L1183" s="1210" t="s">
        <v>5742</v>
      </c>
      <c r="M1183" s="1210">
        <v>4500241295</v>
      </c>
      <c r="N1183" s="1210" t="s">
        <v>5768</v>
      </c>
    </row>
    <row r="1184" spans="1:14" s="1202" customFormat="1" x14ac:dyDescent="0.25">
      <c r="A1184" s="816" t="s">
        <v>305</v>
      </c>
      <c r="B1184" s="817">
        <v>41822</v>
      </c>
      <c r="C1184" s="818" t="s">
        <v>5464</v>
      </c>
      <c r="D1184" s="816" t="s">
        <v>99</v>
      </c>
      <c r="E1184" s="819">
        <v>10219044</v>
      </c>
      <c r="F1184" s="816">
        <v>27127054</v>
      </c>
      <c r="G1184" s="816">
        <v>2704015</v>
      </c>
      <c r="H1184" s="820" t="str">
        <f>IF(G1184="","",VLOOKUP(G1184,ARANCEL!$B$5:$D$121,2,FALSE))</f>
        <v xml:space="preserve">CORONA IN CERAM </v>
      </c>
      <c r="I1184" s="821" t="s">
        <v>6527</v>
      </c>
      <c r="J1184" s="816">
        <v>3</v>
      </c>
      <c r="K1184" s="822">
        <f>IF(G1184="","",VLOOKUP(G1184,ARANCEL!$B$5:$D$121,3,FALSE)*J1184)</f>
        <v>128199</v>
      </c>
      <c r="L1184" s="1210" t="s">
        <v>5742</v>
      </c>
      <c r="M1184" s="1210">
        <v>4500241295</v>
      </c>
      <c r="N1184" s="1210" t="s">
        <v>5768</v>
      </c>
    </row>
    <row r="1185" spans="1:14" s="1202" customFormat="1" x14ac:dyDescent="0.25">
      <c r="A1185" s="824" t="s">
        <v>305</v>
      </c>
      <c r="B1185" s="817">
        <v>41871</v>
      </c>
      <c r="C1185" s="818" t="s">
        <v>5464</v>
      </c>
      <c r="D1185" s="816" t="s">
        <v>99</v>
      </c>
      <c r="E1185" s="819">
        <v>10246994</v>
      </c>
      <c r="F1185" s="816">
        <v>27259242</v>
      </c>
      <c r="G1185" s="816">
        <v>2704015</v>
      </c>
      <c r="H1185" s="820" t="str">
        <f>IF(G1185="","",VLOOKUP(G1185,ARANCEL!$B$5:$D$121,2,FALSE))</f>
        <v xml:space="preserve">CORONA IN CERAM </v>
      </c>
      <c r="I1185" s="821" t="s">
        <v>1492</v>
      </c>
      <c r="J1185" s="816">
        <v>2</v>
      </c>
      <c r="K1185" s="822">
        <f>IF(G1185="","",VLOOKUP(G1185,ARANCEL!$B$5:$D$121,3,FALSE)*J1185)</f>
        <v>85466</v>
      </c>
      <c r="L1185" s="1210" t="s">
        <v>6905</v>
      </c>
      <c r="M1185" s="1210">
        <v>4500251093</v>
      </c>
      <c r="N1185" s="1210" t="s">
        <v>7132</v>
      </c>
    </row>
    <row r="1186" spans="1:14" s="1202" customFormat="1" x14ac:dyDescent="0.25">
      <c r="A1186" s="816" t="s">
        <v>313</v>
      </c>
      <c r="B1186" s="817">
        <v>41893</v>
      </c>
      <c r="C1186" s="818" t="s">
        <v>5464</v>
      </c>
      <c r="D1186" s="816" t="s">
        <v>99</v>
      </c>
      <c r="E1186" s="819">
        <v>10254809</v>
      </c>
      <c r="F1186" s="816">
        <v>28479559</v>
      </c>
      <c r="G1186" s="816">
        <v>2706002</v>
      </c>
      <c r="H1186" s="820" t="str">
        <f>IF(G1186="","",VLOOKUP(G1186,ARANCEL!$B$5:$D$121,2,FALSE))</f>
        <v xml:space="preserve">PROTESIS PARCIAL ACRILICA </v>
      </c>
      <c r="I1186" s="821"/>
      <c r="J1186" s="816">
        <v>1</v>
      </c>
      <c r="K1186" s="822">
        <f>IF(G1186="","",VLOOKUP(G1186,ARANCEL!$B$5:$D$121,3,FALSE)*J1186)</f>
        <v>24026</v>
      </c>
      <c r="L1186" s="1210" t="s">
        <v>8279</v>
      </c>
      <c r="M1186" s="1210">
        <v>4500259723</v>
      </c>
      <c r="N1186" s="1210" t="s">
        <v>8265</v>
      </c>
    </row>
    <row r="1187" spans="1:14" s="1202" customFormat="1" x14ac:dyDescent="0.25">
      <c r="A1187" s="816" t="s">
        <v>305</v>
      </c>
      <c r="B1187" s="817">
        <v>41662</v>
      </c>
      <c r="C1187" s="818" t="s">
        <v>2409</v>
      </c>
      <c r="D1187" s="816" t="s">
        <v>1174</v>
      </c>
      <c r="E1187" s="819">
        <v>10170244</v>
      </c>
      <c r="F1187" s="816">
        <v>24744705</v>
      </c>
      <c r="G1187" s="816">
        <v>2704005</v>
      </c>
      <c r="H1187" s="820" t="str">
        <f>IF(G1187="","",VLOOKUP(G1187,ARANCEL!$B$5:$D$121,2,FALSE))</f>
        <v>PROVISORIO</v>
      </c>
      <c r="I1187" s="821" t="s">
        <v>323</v>
      </c>
      <c r="J1187" s="816">
        <v>1</v>
      </c>
      <c r="K1187" s="822">
        <f>IF(G1187="","",VLOOKUP(G1187,ARANCEL!$B$5:$D$121,3,FALSE)*J1187)</f>
        <v>3250</v>
      </c>
      <c r="L1187" s="1210" t="s">
        <v>2842</v>
      </c>
      <c r="M1187" s="1210">
        <v>4500216211</v>
      </c>
      <c r="N1187" s="1210">
        <v>8393</v>
      </c>
    </row>
    <row r="1188" spans="1:14" s="1375" customFormat="1" x14ac:dyDescent="0.25">
      <c r="A1188" s="816" t="s">
        <v>305</v>
      </c>
      <c r="B1188" s="817">
        <v>41662</v>
      </c>
      <c r="C1188" s="818" t="s">
        <v>2409</v>
      </c>
      <c r="D1188" s="816" t="s">
        <v>1174</v>
      </c>
      <c r="E1188" s="819">
        <v>10170244</v>
      </c>
      <c r="F1188" s="816">
        <v>24744705</v>
      </c>
      <c r="G1188" s="816">
        <v>2704015</v>
      </c>
      <c r="H1188" s="820" t="str">
        <f>IF(G1188="","",VLOOKUP(G1188,ARANCEL!$B$5:$D$121,2,FALSE))</f>
        <v xml:space="preserve">CORONA IN CERAM </v>
      </c>
      <c r="I1188" s="821" t="s">
        <v>323</v>
      </c>
      <c r="J1188" s="816">
        <v>1</v>
      </c>
      <c r="K1188" s="822">
        <f>IF(G1188="","",VLOOKUP(G1188,ARANCEL!$B$5:$D$121,3,FALSE)*J1188)</f>
        <v>42733</v>
      </c>
      <c r="L1188" s="1210" t="s">
        <v>2842</v>
      </c>
      <c r="M1188" s="1210">
        <v>4500216211</v>
      </c>
      <c r="N1188" s="1210">
        <v>8393</v>
      </c>
    </row>
    <row r="1189" spans="1:14" s="1023" customFormat="1" x14ac:dyDescent="0.25">
      <c r="A1189" s="606" t="s">
        <v>305</v>
      </c>
      <c r="B1189" s="615">
        <v>41750</v>
      </c>
      <c r="C1189" s="607" t="s">
        <v>4066</v>
      </c>
      <c r="D1189" s="606" t="s">
        <v>99</v>
      </c>
      <c r="E1189" s="608">
        <v>10189138</v>
      </c>
      <c r="F1189" s="606">
        <v>26006657</v>
      </c>
      <c r="G1189" s="606">
        <v>2704005</v>
      </c>
      <c r="H1189" s="820" t="str">
        <f>IF(G1189="","",VLOOKUP(G1189,ARANCEL!$B$5:$D$121,2,FALSE))</f>
        <v>PROVISORIO</v>
      </c>
      <c r="I1189" s="821" t="s">
        <v>325</v>
      </c>
      <c r="J1189" s="816">
        <v>1</v>
      </c>
      <c r="K1189" s="822">
        <f>IF(G1189="","",VLOOKUP(G1189,ARANCEL!$B$5:$D$121,3,FALSE)*J1189)</f>
        <v>3250</v>
      </c>
      <c r="L1189" s="1210" t="s">
        <v>4612</v>
      </c>
      <c r="M1189" s="1210">
        <v>4500230036</v>
      </c>
      <c r="N1189" s="1210">
        <v>9215</v>
      </c>
    </row>
    <row r="1190" spans="1:14" s="1375" customFormat="1" x14ac:dyDescent="0.25">
      <c r="A1190" s="816" t="s">
        <v>305</v>
      </c>
      <c r="B1190" s="817">
        <v>41750</v>
      </c>
      <c r="C1190" s="818" t="s">
        <v>4066</v>
      </c>
      <c r="D1190" s="816" t="s">
        <v>99</v>
      </c>
      <c r="E1190" s="819">
        <v>10189138</v>
      </c>
      <c r="F1190" s="816">
        <v>26006657</v>
      </c>
      <c r="G1190" s="816">
        <v>2704015</v>
      </c>
      <c r="H1190" s="820" t="str">
        <f>IF(G1190="","",VLOOKUP(G1190,ARANCEL!$B$5:$D$121,2,FALSE))</f>
        <v xml:space="preserve">CORONA IN CERAM </v>
      </c>
      <c r="I1190" s="821" t="s">
        <v>325</v>
      </c>
      <c r="J1190" s="816">
        <v>1</v>
      </c>
      <c r="K1190" s="822">
        <f>IF(G1190="","",VLOOKUP(G1190,ARANCEL!$B$5:$D$121,3,FALSE)*J1190)</f>
        <v>42733</v>
      </c>
      <c r="L1190" s="1210" t="s">
        <v>4612</v>
      </c>
      <c r="M1190" s="1210">
        <v>4500230036</v>
      </c>
      <c r="N1190" s="1210">
        <v>9215</v>
      </c>
    </row>
    <row r="1191" spans="1:14" s="1375" customFormat="1" x14ac:dyDescent="0.25">
      <c r="A1191" s="824" t="s">
        <v>305</v>
      </c>
      <c r="B1191" s="817">
        <v>41879</v>
      </c>
      <c r="C1191" s="818" t="s">
        <v>4066</v>
      </c>
      <c r="D1191" s="816" t="s">
        <v>99</v>
      </c>
      <c r="E1191" s="819">
        <v>10249732</v>
      </c>
      <c r="F1191" s="816">
        <v>27488583</v>
      </c>
      <c r="G1191" s="816">
        <v>2704005</v>
      </c>
      <c r="H1191" s="820" t="str">
        <f>IF(G1191="","",VLOOKUP(G1191,ARANCEL!$B$5:$D$121,2,FALSE))</f>
        <v>PROVISORIO</v>
      </c>
      <c r="I1191" s="821" t="s">
        <v>322</v>
      </c>
      <c r="J1191" s="816">
        <v>1</v>
      </c>
      <c r="K1191" s="822">
        <f>IF(G1191="","",VLOOKUP(G1191,ARANCEL!$B$5:$D$121,3,FALSE)*J1191)</f>
        <v>3250</v>
      </c>
      <c r="L1191" s="1210" t="s">
        <v>6905</v>
      </c>
      <c r="M1191" s="1210">
        <v>4500251093</v>
      </c>
      <c r="N1191" s="1210" t="s">
        <v>7132</v>
      </c>
    </row>
    <row r="1192" spans="1:14" s="1375" customFormat="1" x14ac:dyDescent="0.25">
      <c r="A1192" s="816" t="s">
        <v>305</v>
      </c>
      <c r="B1192" s="817">
        <v>41879</v>
      </c>
      <c r="C1192" s="818" t="s">
        <v>4066</v>
      </c>
      <c r="D1192" s="816" t="s">
        <v>99</v>
      </c>
      <c r="E1192" s="819">
        <v>10249732</v>
      </c>
      <c r="F1192" s="816">
        <v>27488583</v>
      </c>
      <c r="G1192" s="816">
        <v>2704002</v>
      </c>
      <c r="H1192" s="820" t="str">
        <f>IF(G1192="","",VLOOKUP(G1192,ARANCEL!$B$5:$D$121,2,FALSE))</f>
        <v xml:space="preserve">CORONA PERIFERICA </v>
      </c>
      <c r="I1192" s="821" t="s">
        <v>322</v>
      </c>
      <c r="J1192" s="816">
        <v>1</v>
      </c>
      <c r="K1192" s="822">
        <f>IF(G1192="","",VLOOKUP(G1192,ARANCEL!$B$5:$D$121,3,FALSE)*J1192)</f>
        <v>25865</v>
      </c>
      <c r="L1192" s="1210" t="s">
        <v>6905</v>
      </c>
      <c r="M1192" s="1210">
        <v>4500251093</v>
      </c>
      <c r="N1192" s="1210" t="s">
        <v>7132</v>
      </c>
    </row>
    <row r="1193" spans="1:14" s="1375" customFormat="1" x14ac:dyDescent="0.25">
      <c r="A1193" s="816" t="s">
        <v>305</v>
      </c>
      <c r="B1193" s="817">
        <v>41957</v>
      </c>
      <c r="C1193" s="818" t="s">
        <v>5386</v>
      </c>
      <c r="D1193" s="816" t="s">
        <v>1174</v>
      </c>
      <c r="E1193" s="819">
        <v>10279507</v>
      </c>
      <c r="F1193" s="816">
        <v>28631798</v>
      </c>
      <c r="G1193" s="816">
        <v>2704003</v>
      </c>
      <c r="H1193" s="820" t="str">
        <f>IF(G1193="","",VLOOKUP(G1193,ARANCEL!$B$5:$D$121,2,FALSE))</f>
        <v xml:space="preserve">CORONA PERIFERICA CON PERNO MUÑON COLADO </v>
      </c>
      <c r="I1193" s="821" t="s">
        <v>309</v>
      </c>
      <c r="J1193" s="816">
        <v>1</v>
      </c>
      <c r="K1193" s="822">
        <f>IF(G1193="","",VLOOKUP(G1193,ARANCEL!$B$5:$D$121,3,FALSE)*J1193)</f>
        <v>32612</v>
      </c>
      <c r="L1193" s="1249" t="str">
        <f>IF(E1193="","","IMPAGO")</f>
        <v>IMPAGO</v>
      </c>
      <c r="M1193" s="1249" t="str">
        <f>IF(L1193="IMPAGO","SIN O.C.","")</f>
        <v>SIN O.C.</v>
      </c>
      <c r="N1193" s="1249" t="str">
        <f>IF(L1193="IMPAGO","SIN FACT.","")</f>
        <v>SIN FACT.</v>
      </c>
    </row>
    <row r="1194" spans="1:14" s="1185" customFormat="1" x14ac:dyDescent="0.25">
      <c r="A1194" s="816" t="s">
        <v>305</v>
      </c>
      <c r="B1194" s="817">
        <v>41957</v>
      </c>
      <c r="C1194" s="818" t="s">
        <v>5386</v>
      </c>
      <c r="D1194" s="816" t="s">
        <v>1174</v>
      </c>
      <c r="E1194" s="819">
        <v>10279507</v>
      </c>
      <c r="F1194" s="816">
        <v>28631798</v>
      </c>
      <c r="G1194" s="816">
        <v>2704005</v>
      </c>
      <c r="H1194" s="820" t="str">
        <f>IF(G1194="","",VLOOKUP(G1194,ARANCEL!$B$5:$D$121,2,FALSE))</f>
        <v>PROVISORIO</v>
      </c>
      <c r="I1194" s="821" t="s">
        <v>309</v>
      </c>
      <c r="J1194" s="816">
        <v>1</v>
      </c>
      <c r="K1194" s="822">
        <f>IF(G1194="","",VLOOKUP(G1194,ARANCEL!$B$5:$D$121,3,FALSE)*J1194)</f>
        <v>3250</v>
      </c>
      <c r="L1194" s="1249" t="str">
        <f>IF(E1194="","","IMPAGO")</f>
        <v>IMPAGO</v>
      </c>
      <c r="M1194" s="1249" t="str">
        <f>IF(L1194="IMPAGO","SIN O.C.","")</f>
        <v>SIN O.C.</v>
      </c>
      <c r="N1194" s="1249" t="str">
        <f>IF(L1194="IMPAGO","SIN FACT.","")</f>
        <v>SIN FACT.</v>
      </c>
    </row>
    <row r="1195" spans="1:14" s="1375" customFormat="1" x14ac:dyDescent="0.25">
      <c r="A1195" s="816" t="s">
        <v>305</v>
      </c>
      <c r="B1195" s="817">
        <v>41835</v>
      </c>
      <c r="C1195" s="818" t="s">
        <v>5824</v>
      </c>
      <c r="D1195" s="816" t="s">
        <v>71</v>
      </c>
      <c r="E1195" s="819">
        <v>10223917</v>
      </c>
      <c r="F1195" s="816">
        <v>26909981</v>
      </c>
      <c r="G1195" s="816">
        <v>2705003</v>
      </c>
      <c r="H1195" s="820" t="str">
        <f>IF(G1195="","",VLOOKUP(G1195,ARANCEL!$B$5:$D$121,2,FALSE))</f>
        <v>INCRUSTACION ESTETICA (ART-GLASS O CERAMICA)</v>
      </c>
      <c r="I1195" s="821" t="s">
        <v>618</v>
      </c>
      <c r="J1195" s="816">
        <v>1</v>
      </c>
      <c r="K1195" s="822">
        <f>IF(G1195="","",VLOOKUP(G1195,ARANCEL!$B$5:$D$121,3,FALSE)*J1195)</f>
        <v>15676</v>
      </c>
      <c r="L1195" s="1210" t="s">
        <v>6017</v>
      </c>
      <c r="M1195" s="1210">
        <v>4500243565</v>
      </c>
      <c r="N1195" s="1210">
        <v>9787</v>
      </c>
    </row>
    <row r="1196" spans="1:14" s="1387" customFormat="1" x14ac:dyDescent="0.25">
      <c r="A1196" s="816" t="s">
        <v>305</v>
      </c>
      <c r="B1196" s="817">
        <v>41697</v>
      </c>
      <c r="C1196" s="818" t="s">
        <v>3064</v>
      </c>
      <c r="D1196" s="816" t="s">
        <v>2404</v>
      </c>
      <c r="E1196" s="819">
        <v>10177346</v>
      </c>
      <c r="F1196" s="816">
        <v>25204591</v>
      </c>
      <c r="G1196" s="816">
        <v>2705003</v>
      </c>
      <c r="H1196" s="820" t="str">
        <f>IF(G1196="","",VLOOKUP(G1196,ARANCEL!$B$5:$D$121,2,FALSE))</f>
        <v>INCRUSTACION ESTETICA (ART-GLASS O CERAMICA)</v>
      </c>
      <c r="I1196" s="821" t="s">
        <v>322</v>
      </c>
      <c r="J1196" s="816">
        <v>1</v>
      </c>
      <c r="K1196" s="822">
        <f>IF(G1196="","",VLOOKUP(G1196,ARANCEL!$B$5:$D$121,3,FALSE)*J1196)</f>
        <v>15676</v>
      </c>
      <c r="L1196" s="1210" t="s">
        <v>8279</v>
      </c>
      <c r="M1196" s="1210">
        <v>4500257463</v>
      </c>
      <c r="N1196" s="1210" t="s">
        <v>8277</v>
      </c>
    </row>
    <row r="1197" spans="1:14" s="1400" customFormat="1" x14ac:dyDescent="0.25">
      <c r="A1197" s="816" t="s">
        <v>305</v>
      </c>
      <c r="B1197" s="817">
        <v>41865</v>
      </c>
      <c r="C1197" s="818" t="s">
        <v>3064</v>
      </c>
      <c r="D1197" s="816" t="s">
        <v>99</v>
      </c>
      <c r="E1197" s="819">
        <v>10240808</v>
      </c>
      <c r="F1197" s="816">
        <v>27908486</v>
      </c>
      <c r="G1197" s="816">
        <v>2704005</v>
      </c>
      <c r="H1197" s="820" t="str">
        <f>IF(G1197="","",VLOOKUP(G1197,ARANCEL!$B$5:$D$121,2,FALSE))</f>
        <v>PROVISORIO</v>
      </c>
      <c r="I1197" s="821" t="s">
        <v>329</v>
      </c>
      <c r="J1197" s="816">
        <v>1</v>
      </c>
      <c r="K1197" s="822">
        <f>IF(G1197="","",VLOOKUP(G1197,ARANCEL!$B$5:$D$121,3,FALSE)*J1197)</f>
        <v>3250</v>
      </c>
      <c r="L1197" s="1210" t="s">
        <v>6905</v>
      </c>
      <c r="M1197" s="1210">
        <v>4500249737</v>
      </c>
      <c r="N1197" s="1210" t="s">
        <v>7142</v>
      </c>
    </row>
    <row r="1198" spans="1:14" s="1400" customFormat="1" x14ac:dyDescent="0.25">
      <c r="A1198" s="816" t="s">
        <v>305</v>
      </c>
      <c r="B1198" s="817">
        <v>41865</v>
      </c>
      <c r="C1198" s="818" t="s">
        <v>3064</v>
      </c>
      <c r="D1198" s="816" t="s">
        <v>99</v>
      </c>
      <c r="E1198" s="819">
        <v>10240808</v>
      </c>
      <c r="F1198" s="816">
        <v>27908486</v>
      </c>
      <c r="G1198" s="816">
        <v>2704015</v>
      </c>
      <c r="H1198" s="820" t="str">
        <f>IF(G1198="","",VLOOKUP(G1198,ARANCEL!$B$5:$D$121,2,FALSE))</f>
        <v xml:space="preserve">CORONA IN CERAM </v>
      </c>
      <c r="I1198" s="821" t="s">
        <v>329</v>
      </c>
      <c r="J1198" s="816">
        <v>1</v>
      </c>
      <c r="K1198" s="822">
        <f>IF(G1198="","",VLOOKUP(G1198,ARANCEL!$B$5:$D$121,3,FALSE)*J1198)</f>
        <v>42733</v>
      </c>
      <c r="L1198" s="1210" t="s">
        <v>6905</v>
      </c>
      <c r="M1198" s="1210">
        <v>4500249737</v>
      </c>
      <c r="N1198" s="1210" t="s">
        <v>7142</v>
      </c>
    </row>
    <row r="1199" spans="1:14" s="1400" customFormat="1" x14ac:dyDescent="0.25">
      <c r="A1199" s="816" t="s">
        <v>305</v>
      </c>
      <c r="B1199" s="817">
        <v>41690</v>
      </c>
      <c r="C1199" s="818" t="s">
        <v>2880</v>
      </c>
      <c r="D1199" s="816" t="s">
        <v>1446</v>
      </c>
      <c r="E1199" s="819">
        <v>10175150</v>
      </c>
      <c r="F1199" s="816">
        <v>24871759</v>
      </c>
      <c r="G1199" s="816">
        <v>2705003</v>
      </c>
      <c r="H1199" s="820" t="str">
        <f>IF(G1199="","",VLOOKUP(G1199,ARANCEL!$B$5:$D$121,2,FALSE))</f>
        <v>INCRUSTACION ESTETICA (ART-GLASS O CERAMICA)</v>
      </c>
      <c r="I1199" s="821" t="s">
        <v>618</v>
      </c>
      <c r="J1199" s="816">
        <v>1</v>
      </c>
      <c r="K1199" s="822">
        <f>IF(G1199="","",VLOOKUP(G1199,ARANCEL!$B$5:$D$121,3,FALSE)*J1199)</f>
        <v>15676</v>
      </c>
      <c r="L1199" s="1210" t="s">
        <v>3438</v>
      </c>
      <c r="M1199" s="1210">
        <v>4500220774</v>
      </c>
      <c r="N1199" s="1210">
        <v>8618</v>
      </c>
    </row>
    <row r="1200" spans="1:14" s="1400" customFormat="1" x14ac:dyDescent="0.25">
      <c r="A1200" s="816" t="s">
        <v>305</v>
      </c>
      <c r="B1200" s="817">
        <v>41806</v>
      </c>
      <c r="C1200" s="818" t="s">
        <v>5197</v>
      </c>
      <c r="D1200" s="816" t="s">
        <v>99</v>
      </c>
      <c r="E1200" s="819">
        <v>10211217</v>
      </c>
      <c r="F1200" s="816">
        <v>26027349</v>
      </c>
      <c r="G1200" s="816">
        <v>2704005</v>
      </c>
      <c r="H1200" s="820" t="str">
        <f>IF(G1200="","",VLOOKUP(G1200,ARANCEL!$B$5:$D$121,2,FALSE))</f>
        <v>PROVISORIO</v>
      </c>
      <c r="I1200" s="821" t="s">
        <v>618</v>
      </c>
      <c r="J1200" s="816">
        <v>1</v>
      </c>
      <c r="K1200" s="822">
        <f>IF(G1200="","",VLOOKUP(G1200,ARANCEL!$B$5:$D$121,3,FALSE)*J1200)</f>
        <v>3250</v>
      </c>
      <c r="L1200" s="1210" t="s">
        <v>5742</v>
      </c>
      <c r="M1200" s="1210">
        <v>4500239379</v>
      </c>
      <c r="N1200" s="1210" t="s">
        <v>5751</v>
      </c>
    </row>
    <row r="1201" spans="1:14" s="1400" customFormat="1" x14ac:dyDescent="0.25">
      <c r="A1201" s="816" t="s">
        <v>313</v>
      </c>
      <c r="B1201" s="817">
        <v>41806</v>
      </c>
      <c r="C1201" s="818" t="s">
        <v>5197</v>
      </c>
      <c r="D1201" s="816" t="s">
        <v>99</v>
      </c>
      <c r="E1201" s="819">
        <v>10211217</v>
      </c>
      <c r="F1201" s="816">
        <v>26027349</v>
      </c>
      <c r="G1201" s="816">
        <v>2704003</v>
      </c>
      <c r="H1201" s="820" t="str">
        <f>IF(G1201="","",VLOOKUP(G1201,ARANCEL!$B$5:$D$121,2,FALSE))</f>
        <v xml:space="preserve">CORONA PERIFERICA CON PERNO MUÑON COLADO </v>
      </c>
      <c r="I1201" s="821"/>
      <c r="J1201" s="816">
        <v>1</v>
      </c>
      <c r="K1201" s="822">
        <f>IF(G1201="","",VLOOKUP(G1201,ARANCEL!$B$5:$D$121,3,FALSE)*J1201)</f>
        <v>32612</v>
      </c>
      <c r="L1201" s="1210" t="s">
        <v>5742</v>
      </c>
      <c r="M1201" s="1210">
        <v>4500239379</v>
      </c>
      <c r="N1201" s="1210" t="s">
        <v>5751</v>
      </c>
    </row>
    <row r="1202" spans="1:14" s="1202" customFormat="1" x14ac:dyDescent="0.25">
      <c r="A1202" s="816" t="s">
        <v>606</v>
      </c>
      <c r="B1202" s="817">
        <v>41999</v>
      </c>
      <c r="C1202" s="818" t="s">
        <v>9179</v>
      </c>
      <c r="D1202" s="816" t="s">
        <v>86</v>
      </c>
      <c r="E1202" s="819">
        <v>10300482</v>
      </c>
      <c r="F1202" s="816">
        <v>29164468</v>
      </c>
      <c r="G1202" s="816">
        <v>2704003</v>
      </c>
      <c r="H1202" s="820" t="str">
        <f>IF(G1202="","",VLOOKUP(G1202,ARANCEL!$B$5:$D$121,2,FALSE))</f>
        <v xml:space="preserve">CORONA PERIFERICA CON PERNO MUÑON COLADO </v>
      </c>
      <c r="I1202" s="821" t="s">
        <v>326</v>
      </c>
      <c r="J1202" s="816">
        <v>1</v>
      </c>
      <c r="K1202" s="822">
        <f>IF(G1202="","",VLOOKUP(G1202,ARANCEL!$B$5:$D$121,3,FALSE)*J1202)</f>
        <v>32612</v>
      </c>
      <c r="L1202" s="1249" t="str">
        <f>IF(E1202="","","IMPAGO")</f>
        <v>IMPAGO</v>
      </c>
      <c r="M1202" s="1249" t="str">
        <f>IF(L1202="IMPAGO","SIN O.C.","")</f>
        <v>SIN O.C.</v>
      </c>
      <c r="N1202" s="1249" t="str">
        <f>IF(L1202="IMPAGO","SIN FACT.","")</f>
        <v>SIN FACT.</v>
      </c>
    </row>
    <row r="1203" spans="1:14" s="1432" customFormat="1" x14ac:dyDescent="0.25">
      <c r="A1203" s="816" t="s">
        <v>305</v>
      </c>
      <c r="B1203" s="817">
        <v>41999</v>
      </c>
      <c r="C1203" s="818" t="s">
        <v>9179</v>
      </c>
      <c r="D1203" s="816" t="s">
        <v>86</v>
      </c>
      <c r="E1203" s="819">
        <v>10300482</v>
      </c>
      <c r="F1203" s="816">
        <v>29164468</v>
      </c>
      <c r="G1203" s="816">
        <v>2704005</v>
      </c>
      <c r="H1203" s="820" t="str">
        <f>IF(G1203="","",VLOOKUP(G1203,ARANCEL!$B$5:$D$121,2,FALSE))</f>
        <v>PROVISORIO</v>
      </c>
      <c r="I1203" s="821" t="s">
        <v>326</v>
      </c>
      <c r="J1203" s="816">
        <v>1</v>
      </c>
      <c r="K1203" s="822">
        <f>IF(G1203="","",VLOOKUP(G1203,ARANCEL!$B$5:$D$121,3,FALSE)*J1203)</f>
        <v>3250</v>
      </c>
      <c r="L1203" s="1249" t="str">
        <f>IF(E1203="","","IMPAGO")</f>
        <v>IMPAGO</v>
      </c>
      <c r="M1203" s="1249" t="str">
        <f>IF(L1203="IMPAGO","SIN O.C.","")</f>
        <v>SIN O.C.</v>
      </c>
      <c r="N1203" s="1249" t="str">
        <f>IF(L1203="IMPAGO","SIN FACT.","")</f>
        <v>SIN FACT.</v>
      </c>
    </row>
    <row r="1204" spans="1:14" s="1432" customFormat="1" x14ac:dyDescent="0.25">
      <c r="A1204" s="816" t="s">
        <v>305</v>
      </c>
      <c r="B1204" s="817">
        <v>41823</v>
      </c>
      <c r="C1204" s="818" t="s">
        <v>5523</v>
      </c>
      <c r="D1204" s="816" t="s">
        <v>2404</v>
      </c>
      <c r="E1204" s="819">
        <v>10220296</v>
      </c>
      <c r="F1204" s="816">
        <v>25292391</v>
      </c>
      <c r="G1204" s="816">
        <v>2704005</v>
      </c>
      <c r="H1204" s="820" t="str">
        <f>IF(G1204="","",VLOOKUP(G1204,ARANCEL!$B$5:$D$121,2,FALSE))</f>
        <v>PROVISORIO</v>
      </c>
      <c r="I1204" s="821" t="s">
        <v>309</v>
      </c>
      <c r="J1204" s="816">
        <v>1</v>
      </c>
      <c r="K1204" s="822">
        <f>IF(G1204="","",VLOOKUP(G1204,ARANCEL!$B$5:$D$121,3,FALSE)*J1204)</f>
        <v>3250</v>
      </c>
      <c r="L1204" s="1210" t="s">
        <v>6017</v>
      </c>
      <c r="M1204" s="1210">
        <v>4500243565</v>
      </c>
      <c r="N1204" s="1210">
        <v>9787</v>
      </c>
    </row>
    <row r="1205" spans="1:14" s="1432" customFormat="1" x14ac:dyDescent="0.25">
      <c r="A1205" s="816" t="s">
        <v>305</v>
      </c>
      <c r="B1205" s="817">
        <v>41823</v>
      </c>
      <c r="C1205" s="818" t="s">
        <v>5523</v>
      </c>
      <c r="D1205" s="816" t="s">
        <v>2404</v>
      </c>
      <c r="E1205" s="819">
        <v>10220296</v>
      </c>
      <c r="F1205" s="816">
        <v>25292391</v>
      </c>
      <c r="G1205" s="816">
        <v>2704003</v>
      </c>
      <c r="H1205" s="820" t="str">
        <f>IF(G1205="","",VLOOKUP(G1205,ARANCEL!$B$5:$D$121,2,FALSE))</f>
        <v xml:space="preserve">CORONA PERIFERICA CON PERNO MUÑON COLADO </v>
      </c>
      <c r="I1205" s="821" t="s">
        <v>309</v>
      </c>
      <c r="J1205" s="816">
        <v>1</v>
      </c>
      <c r="K1205" s="822">
        <f>IF(G1205="","",VLOOKUP(G1205,ARANCEL!$B$5:$D$121,3,FALSE)*J1205)</f>
        <v>32612</v>
      </c>
      <c r="L1205" s="1210" t="s">
        <v>6017</v>
      </c>
      <c r="M1205" s="1210">
        <v>4500243565</v>
      </c>
      <c r="N1205" s="1210">
        <v>9787</v>
      </c>
    </row>
    <row r="1206" spans="1:14" s="1432" customFormat="1" x14ac:dyDescent="0.25">
      <c r="A1206" s="824" t="s">
        <v>305</v>
      </c>
      <c r="B1206" s="817">
        <v>41969</v>
      </c>
      <c r="C1206" s="818" t="s">
        <v>5523</v>
      </c>
      <c r="D1206" s="816" t="s">
        <v>2404</v>
      </c>
      <c r="E1206" s="819">
        <v>10220296</v>
      </c>
      <c r="F1206" s="816">
        <v>25292391</v>
      </c>
      <c r="G1206" s="816">
        <v>2704005</v>
      </c>
      <c r="H1206" s="820" t="str">
        <f>IF(G1206="","",VLOOKUP(G1206,ARANCEL!$B$5:$D$121,2,FALSE))</f>
        <v>PROVISORIO</v>
      </c>
      <c r="I1206" s="821" t="s">
        <v>316</v>
      </c>
      <c r="J1206" s="816">
        <v>1</v>
      </c>
      <c r="K1206" s="822">
        <f>IF(G1206="","",VLOOKUP(G1206,ARANCEL!$B$5:$D$121,3,FALSE)*J1206)</f>
        <v>3250</v>
      </c>
      <c r="L1206" s="1249" t="str">
        <f>IF(E1206="","","IMPAGO")</f>
        <v>IMPAGO</v>
      </c>
      <c r="M1206" s="1249" t="str">
        <f>IF(L1206="IMPAGO","SIN O.C.","")</f>
        <v>SIN O.C.</v>
      </c>
      <c r="N1206" s="1249" t="str">
        <f>IF(L1206="IMPAGO","SIN FACT.","")</f>
        <v>SIN FACT.</v>
      </c>
    </row>
    <row r="1207" spans="1:14" s="1432" customFormat="1" x14ac:dyDescent="0.25">
      <c r="A1207" s="824" t="s">
        <v>313</v>
      </c>
      <c r="B1207" s="817">
        <v>41999</v>
      </c>
      <c r="C1207" s="818" t="s">
        <v>5523</v>
      </c>
      <c r="D1207" s="816" t="s">
        <v>2404</v>
      </c>
      <c r="E1207" s="819">
        <v>10220296</v>
      </c>
      <c r="F1207" s="816">
        <v>25292391</v>
      </c>
      <c r="G1207" s="816">
        <v>2704008</v>
      </c>
      <c r="H1207" s="820" t="str">
        <f>IF(G1207="","",VLOOKUP(G1207,ARANCEL!$B$5:$D$121,2,FALSE))</f>
        <v>PILAR, INSERCION O PUNTO DE APOYO CON PERNO MUÑON</v>
      </c>
      <c r="I1207" s="821" t="s">
        <v>316</v>
      </c>
      <c r="J1207" s="816">
        <v>1</v>
      </c>
      <c r="K1207" s="822">
        <f>IF(G1207="","",VLOOKUP(G1207,ARANCEL!$B$5:$D$121,3,FALSE)*J1207)</f>
        <v>32612</v>
      </c>
      <c r="L1207" s="1249" t="str">
        <f>IF(E1207="","","IMPAGO")</f>
        <v>IMPAGO</v>
      </c>
      <c r="M1207" s="1249" t="str">
        <f>IF(L1207="IMPAGO","SIN O.C.","")</f>
        <v>SIN O.C.</v>
      </c>
      <c r="N1207" s="1249" t="str">
        <f>IF(L1207="IMPAGO","SIN FACT.","")</f>
        <v>SIN FACT.</v>
      </c>
    </row>
    <row r="1208" spans="1:14" s="1432" customFormat="1" x14ac:dyDescent="0.25">
      <c r="A1208" s="816" t="s">
        <v>313</v>
      </c>
      <c r="B1208" s="817">
        <v>41999</v>
      </c>
      <c r="C1208" s="818" t="s">
        <v>5523</v>
      </c>
      <c r="D1208" s="816" t="s">
        <v>2404</v>
      </c>
      <c r="E1208" s="819">
        <v>10220296</v>
      </c>
      <c r="F1208" s="816">
        <v>25292391</v>
      </c>
      <c r="G1208" s="816">
        <v>2704013</v>
      </c>
      <c r="H1208" s="820" t="str">
        <f>IF(G1208="","",VLOOKUP(G1208,ARANCEL!$B$5:$D$121,2,FALSE))</f>
        <v>PROVISORIO (POR PIEZA)</v>
      </c>
      <c r="I1208" s="821"/>
      <c r="J1208" s="816">
        <v>1</v>
      </c>
      <c r="K1208" s="822">
        <f>IF(G1208="","",VLOOKUP(G1208,ARANCEL!$B$5:$D$121,3,FALSE)*J1208)</f>
        <v>3250</v>
      </c>
      <c r="L1208" s="1249" t="str">
        <f>IF(E1208="","","IMPAGO")</f>
        <v>IMPAGO</v>
      </c>
      <c r="M1208" s="1249" t="str">
        <f>IF(L1208="IMPAGO","SIN O.C.","")</f>
        <v>SIN O.C.</v>
      </c>
      <c r="N1208" s="1249" t="str">
        <f>IF(L1208="IMPAGO","SIN FACT.","")</f>
        <v>SIN FACT.</v>
      </c>
    </row>
    <row r="1209" spans="1:14" s="1432" customFormat="1" x14ac:dyDescent="0.25">
      <c r="A1209" s="816" t="s">
        <v>305</v>
      </c>
      <c r="B1209" s="817">
        <v>41660</v>
      </c>
      <c r="C1209" s="818" t="s">
        <v>2405</v>
      </c>
      <c r="D1209" s="816" t="s">
        <v>2404</v>
      </c>
      <c r="E1209" s="819">
        <v>10170579</v>
      </c>
      <c r="F1209" s="816">
        <v>24693157</v>
      </c>
      <c r="G1209" s="816">
        <v>2704005</v>
      </c>
      <c r="H1209" s="820" t="str">
        <f>IF(G1209="","",VLOOKUP(G1209,ARANCEL!$B$5:$D$121,2,FALSE))</f>
        <v>PROVISORIO</v>
      </c>
      <c r="I1209" s="821" t="s">
        <v>319</v>
      </c>
      <c r="J1209" s="816">
        <v>1</v>
      </c>
      <c r="K1209" s="822">
        <f>IF(G1209="","",VLOOKUP(G1209,ARANCEL!$B$5:$D$121,3,FALSE)*J1209)</f>
        <v>3250</v>
      </c>
      <c r="L1209" s="1210" t="s">
        <v>2842</v>
      </c>
      <c r="M1209" s="1210">
        <v>4500216211</v>
      </c>
      <c r="N1209" s="1210">
        <v>8393</v>
      </c>
    </row>
    <row r="1210" spans="1:14" s="1432" customFormat="1" x14ac:dyDescent="0.25">
      <c r="A1210" s="816" t="s">
        <v>305</v>
      </c>
      <c r="B1210" s="817">
        <v>41674</v>
      </c>
      <c r="C1210" s="818" t="s">
        <v>2405</v>
      </c>
      <c r="D1210" s="816" t="s">
        <v>2404</v>
      </c>
      <c r="E1210" s="819">
        <v>10171338</v>
      </c>
      <c r="F1210" s="816">
        <v>24885850</v>
      </c>
      <c r="G1210" s="816">
        <v>2705003</v>
      </c>
      <c r="H1210" s="820" t="str">
        <f>IF(G1210="","",VLOOKUP(G1210,ARANCEL!$B$5:$D$121,2,FALSE))</f>
        <v>INCRUSTACION ESTETICA (ART-GLASS O CERAMICA)</v>
      </c>
      <c r="I1210" s="821" t="s">
        <v>319</v>
      </c>
      <c r="J1210" s="816">
        <v>1</v>
      </c>
      <c r="K1210" s="822">
        <f>IF(G1210="","",VLOOKUP(G1210,ARANCEL!$B$5:$D$121,3,FALSE)*J1210)</f>
        <v>15676</v>
      </c>
      <c r="L1210" s="1210" t="s">
        <v>3438</v>
      </c>
      <c r="M1210" s="1210">
        <v>4500220773</v>
      </c>
      <c r="N1210" s="1210">
        <v>8617</v>
      </c>
    </row>
    <row r="1211" spans="1:14" s="1432" customFormat="1" x14ac:dyDescent="0.25">
      <c r="A1211" s="816" t="s">
        <v>305</v>
      </c>
      <c r="B1211" s="817">
        <v>42027</v>
      </c>
      <c r="C1211" s="818" t="s">
        <v>9714</v>
      </c>
      <c r="D1211" s="816" t="s">
        <v>2441</v>
      </c>
      <c r="E1211" s="819">
        <v>10312720</v>
      </c>
      <c r="F1211" s="816">
        <v>30190882</v>
      </c>
      <c r="G1211" s="816">
        <v>2705003</v>
      </c>
      <c r="H1211" s="820" t="str">
        <f>IF(G1211="","",VLOOKUP(G1211,ARANCEL!$B$5:$D$121,2,FALSE))</f>
        <v>INCRUSTACION ESTETICA (ART-GLASS O CERAMICA)</v>
      </c>
      <c r="I1211" s="821"/>
      <c r="J1211" s="816">
        <v>1</v>
      </c>
      <c r="K1211" s="822">
        <f>IF(G1211="","",VLOOKUP(G1211,ARANCEL!$B$5:$D$121,3,FALSE)*J1211)</f>
        <v>15676</v>
      </c>
      <c r="L1211" s="1249" t="str">
        <f>IF(E1211="","","IMPAGO")</f>
        <v>IMPAGO</v>
      </c>
      <c r="M1211" s="1249" t="str">
        <f>IF(L1211="IMPAGO","SIN O.C.","")</f>
        <v>SIN O.C.</v>
      </c>
      <c r="N1211" s="1249" t="str">
        <f>IF(L1211="IMPAGO","SIN FACT.","")</f>
        <v>SIN FACT.</v>
      </c>
    </row>
    <row r="1212" spans="1:14" s="1432" customFormat="1" x14ac:dyDescent="0.25">
      <c r="A1212" s="816" t="s">
        <v>305</v>
      </c>
      <c r="B1212" s="817">
        <v>41813</v>
      </c>
      <c r="C1212" s="818" t="s">
        <v>5266</v>
      </c>
      <c r="D1212" s="816" t="s">
        <v>99</v>
      </c>
      <c r="E1212" s="819">
        <v>10214162</v>
      </c>
      <c r="F1212" s="816">
        <v>27055988</v>
      </c>
      <c r="G1212" s="816">
        <v>2704005</v>
      </c>
      <c r="H1212" s="820" t="str">
        <f>IF(G1212="","",VLOOKUP(G1212,ARANCEL!$B$5:$D$121,2,FALSE))</f>
        <v>PROVISORIO</v>
      </c>
      <c r="I1212" s="821" t="s">
        <v>322</v>
      </c>
      <c r="J1212" s="816">
        <v>1</v>
      </c>
      <c r="K1212" s="822">
        <f>IF(G1212="","",VLOOKUP(G1212,ARANCEL!$B$5:$D$121,3,FALSE)*J1212)</f>
        <v>3250</v>
      </c>
      <c r="L1212" s="1210" t="s">
        <v>5742</v>
      </c>
      <c r="M1212" s="1210">
        <v>4500241295</v>
      </c>
      <c r="N1212" s="1210" t="s">
        <v>5768</v>
      </c>
    </row>
    <row r="1213" spans="1:14" s="1440" customFormat="1" x14ac:dyDescent="0.25">
      <c r="A1213" s="816" t="s">
        <v>305</v>
      </c>
      <c r="B1213" s="817">
        <v>41813</v>
      </c>
      <c r="C1213" s="818" t="s">
        <v>5266</v>
      </c>
      <c r="D1213" s="816" t="s">
        <v>99</v>
      </c>
      <c r="E1213" s="819">
        <v>10214162</v>
      </c>
      <c r="F1213" s="816">
        <v>27055988</v>
      </c>
      <c r="G1213" s="816">
        <v>2704003</v>
      </c>
      <c r="H1213" s="820" t="str">
        <f>IF(G1213="","",VLOOKUP(G1213,ARANCEL!$B$5:$D$121,2,FALSE))</f>
        <v xml:space="preserve">CORONA PERIFERICA CON PERNO MUÑON COLADO </v>
      </c>
      <c r="I1213" s="821" t="s">
        <v>322</v>
      </c>
      <c r="J1213" s="816">
        <v>1</v>
      </c>
      <c r="K1213" s="822">
        <f>IF(G1213="","",VLOOKUP(G1213,ARANCEL!$B$5:$D$121,3,FALSE)*J1213)</f>
        <v>32612</v>
      </c>
      <c r="L1213" s="1210" t="s">
        <v>5742</v>
      </c>
      <c r="M1213" s="1210">
        <v>4500241295</v>
      </c>
      <c r="N1213" s="1210" t="s">
        <v>5768</v>
      </c>
    </row>
    <row r="1214" spans="1:14" s="1440" customFormat="1" x14ac:dyDescent="0.25">
      <c r="A1214" s="824" t="s">
        <v>305</v>
      </c>
      <c r="B1214" s="817">
        <v>41871</v>
      </c>
      <c r="C1214" s="818" t="s">
        <v>5266</v>
      </c>
      <c r="D1214" s="816" t="s">
        <v>99</v>
      </c>
      <c r="E1214" s="819">
        <v>10246997</v>
      </c>
      <c r="F1214" s="816">
        <v>27298932</v>
      </c>
      <c r="G1214" s="816">
        <v>2704005</v>
      </c>
      <c r="H1214" s="820" t="str">
        <f>IF(G1214="","",VLOOKUP(G1214,ARANCEL!$B$5:$D$121,2,FALSE))</f>
        <v>PROVISORIO</v>
      </c>
      <c r="I1214" s="821" t="s">
        <v>684</v>
      </c>
      <c r="J1214" s="816">
        <v>1</v>
      </c>
      <c r="K1214" s="822">
        <f>IF(G1214="","",VLOOKUP(G1214,ARANCEL!$B$5:$D$121,3,FALSE)*J1214)</f>
        <v>3250</v>
      </c>
      <c r="L1214" s="1249" t="str">
        <f>IF(E1214="","","IMPAGO")</f>
        <v>IMPAGO</v>
      </c>
      <c r="M1214" s="1249" t="str">
        <f>IF(L1214="IMPAGO","SIN O.C.","")</f>
        <v>SIN O.C.</v>
      </c>
      <c r="N1214" s="1249" t="str">
        <f>IF(L1214="IMPAGO","SIN FACT.","")</f>
        <v>SIN FACT.</v>
      </c>
    </row>
    <row r="1215" spans="1:14" s="1444" customFormat="1" x14ac:dyDescent="0.25">
      <c r="A1215" s="824" t="s">
        <v>305</v>
      </c>
      <c r="B1215" s="817">
        <v>41871</v>
      </c>
      <c r="C1215" s="818" t="s">
        <v>5266</v>
      </c>
      <c r="D1215" s="816" t="s">
        <v>99</v>
      </c>
      <c r="E1215" s="819">
        <v>10246997</v>
      </c>
      <c r="F1215" s="816">
        <v>27298932</v>
      </c>
      <c r="G1215" s="816">
        <v>2704002</v>
      </c>
      <c r="H1215" s="820" t="str">
        <f>IF(G1215="","",VLOOKUP(G1215,ARANCEL!$B$5:$D$121,2,FALSE))</f>
        <v xml:space="preserve">CORONA PERIFERICA </v>
      </c>
      <c r="I1215" s="821" t="s">
        <v>309</v>
      </c>
      <c r="J1215" s="816">
        <v>2</v>
      </c>
      <c r="K1215" s="822">
        <f>IF(G1215="","",VLOOKUP(G1215,ARANCEL!$B$5:$D$121,3,FALSE)*J1215)</f>
        <v>51730</v>
      </c>
      <c r="L1215" s="1249" t="str">
        <f>IF(E1215="","","IMPAGO")</f>
        <v>IMPAGO</v>
      </c>
      <c r="M1215" s="1249" t="str">
        <f>IF(L1215="IMPAGO","SIN O.C.","")</f>
        <v>SIN O.C.</v>
      </c>
      <c r="N1215" s="1249" t="str">
        <f>IF(L1215="IMPAGO","SIN FACT.","")</f>
        <v>SIN FACT.</v>
      </c>
    </row>
    <row r="1216" spans="1:14" s="1444" customFormat="1" x14ac:dyDescent="0.25">
      <c r="A1216" s="824" t="s">
        <v>305</v>
      </c>
      <c r="B1216" s="817">
        <v>41871</v>
      </c>
      <c r="C1216" s="818" t="s">
        <v>5266</v>
      </c>
      <c r="D1216" s="816" t="s">
        <v>99</v>
      </c>
      <c r="E1216" s="819">
        <v>10246997</v>
      </c>
      <c r="F1216" s="816">
        <v>27298932</v>
      </c>
      <c r="G1216" s="816">
        <v>2704012</v>
      </c>
      <c r="H1216" s="820" t="str">
        <f>IF(G1216="","",VLOOKUP(G1216,ARANCEL!$B$5:$D$121,2,FALSE))</f>
        <v xml:space="preserve">INTERMEDIARIO O PONTICO </v>
      </c>
      <c r="I1216" s="821" t="s">
        <v>324</v>
      </c>
      <c r="J1216" s="816">
        <v>2</v>
      </c>
      <c r="K1216" s="822">
        <f>IF(G1216="","",VLOOKUP(G1216,ARANCEL!$B$5:$D$121,3,FALSE)*J1216)</f>
        <v>50244</v>
      </c>
      <c r="L1216" s="1249" t="str">
        <f>IF(E1216="","","IMPAGO")</f>
        <v>IMPAGO</v>
      </c>
      <c r="M1216" s="1249" t="str">
        <f>IF(L1216="IMPAGO","SIN O.C.","")</f>
        <v>SIN O.C.</v>
      </c>
      <c r="N1216" s="1249" t="str">
        <f>IF(L1216="IMPAGO","SIN FACT.","")</f>
        <v>SIN FACT.</v>
      </c>
    </row>
    <row r="1217" spans="1:14" s="1450" customFormat="1" x14ac:dyDescent="0.25">
      <c r="A1217" s="816" t="s">
        <v>313</v>
      </c>
      <c r="B1217" s="817">
        <v>41848</v>
      </c>
      <c r="C1217" s="818" t="s">
        <v>6058</v>
      </c>
      <c r="D1217" s="816" t="s">
        <v>99</v>
      </c>
      <c r="E1217" s="819">
        <v>10231633</v>
      </c>
      <c r="F1217" s="816">
        <v>26303860</v>
      </c>
      <c r="G1217" s="816">
        <v>2704005</v>
      </c>
      <c r="H1217" s="820" t="str">
        <f>IF(G1217="","",VLOOKUP(G1217,ARANCEL!$B$5:$D$121,2,FALSE))</f>
        <v>PROVISORIO</v>
      </c>
      <c r="I1217" s="821"/>
      <c r="J1217" s="816">
        <v>1</v>
      </c>
      <c r="K1217" s="822">
        <f>IF(G1217="","",VLOOKUP(G1217,ARANCEL!$B$5:$D$121,3,FALSE)*J1217)</f>
        <v>3250</v>
      </c>
      <c r="L1217" s="1210" t="s">
        <v>6017</v>
      </c>
      <c r="M1217" s="1210">
        <v>4500245425</v>
      </c>
      <c r="N1217" s="1210">
        <v>9807</v>
      </c>
    </row>
    <row r="1218" spans="1:14" s="1450" customFormat="1" x14ac:dyDescent="0.25">
      <c r="A1218" s="816" t="s">
        <v>313</v>
      </c>
      <c r="B1218" s="817">
        <v>41848</v>
      </c>
      <c r="C1218" s="818" t="s">
        <v>6058</v>
      </c>
      <c r="D1218" s="816" t="s">
        <v>99</v>
      </c>
      <c r="E1218" s="819">
        <v>10231633</v>
      </c>
      <c r="F1218" s="816">
        <v>26303860</v>
      </c>
      <c r="G1218" s="816">
        <v>2704015</v>
      </c>
      <c r="H1218" s="820" t="str">
        <f>IF(G1218="","",VLOOKUP(G1218,ARANCEL!$B$5:$D$121,2,FALSE))</f>
        <v xml:space="preserve">CORONA IN CERAM </v>
      </c>
      <c r="I1218" s="821"/>
      <c r="J1218" s="816">
        <v>1</v>
      </c>
      <c r="K1218" s="822">
        <f>IF(G1218="","",VLOOKUP(G1218,ARANCEL!$B$5:$D$121,3,FALSE)*J1218)</f>
        <v>42733</v>
      </c>
      <c r="L1218" s="1210" t="s">
        <v>6017</v>
      </c>
      <c r="M1218" s="1210">
        <v>4500245425</v>
      </c>
      <c r="N1218" s="1210">
        <v>9807</v>
      </c>
    </row>
    <row r="1219" spans="1:14" s="1450" customFormat="1" x14ac:dyDescent="0.25">
      <c r="A1219" s="816" t="s">
        <v>313</v>
      </c>
      <c r="B1219" s="817">
        <v>42025</v>
      </c>
      <c r="C1219" s="818" t="s">
        <v>9850</v>
      </c>
      <c r="D1219" s="816" t="s">
        <v>1174</v>
      </c>
      <c r="E1219" s="819">
        <v>10311780</v>
      </c>
      <c r="F1219" s="816">
        <v>30519351</v>
      </c>
      <c r="G1219" s="816">
        <v>2704005</v>
      </c>
      <c r="H1219" s="820" t="str">
        <f>IF(G1219="","",VLOOKUP(G1219,ARANCEL!$B$5:$D$121,2,FALSE))</f>
        <v>PROVISORIO</v>
      </c>
      <c r="I1219" s="821"/>
      <c r="J1219" s="816">
        <v>1</v>
      </c>
      <c r="K1219" s="822">
        <f>IF(G1219="","",VLOOKUP(G1219,ARANCEL!$B$5:$D$121,3,FALSE)*J1219)</f>
        <v>3250</v>
      </c>
      <c r="L1219" s="1249" t="str">
        <f>IF(E1219="","","IMPAGO")</f>
        <v>IMPAGO</v>
      </c>
      <c r="M1219" s="1249" t="str">
        <f>IF(L1219="IMPAGO","SIN O.C.","")</f>
        <v>SIN O.C.</v>
      </c>
      <c r="N1219" s="1249" t="str">
        <f>IF(L1219="IMPAGO","SIN FACT.","")</f>
        <v>SIN FACT.</v>
      </c>
    </row>
    <row r="1220" spans="1:14" s="1467" customFormat="1" x14ac:dyDescent="0.25">
      <c r="A1220" s="816" t="s">
        <v>313</v>
      </c>
      <c r="B1220" s="817">
        <v>42025</v>
      </c>
      <c r="C1220" s="818" t="s">
        <v>9850</v>
      </c>
      <c r="D1220" s="816" t="s">
        <v>1174</v>
      </c>
      <c r="E1220" s="819">
        <v>10311780</v>
      </c>
      <c r="F1220" s="816">
        <v>30519351</v>
      </c>
      <c r="G1220" s="816">
        <v>2704003</v>
      </c>
      <c r="H1220" s="820" t="str">
        <f>IF(G1220="","",VLOOKUP(G1220,ARANCEL!$B$5:$D$121,2,FALSE))</f>
        <v xml:space="preserve">CORONA PERIFERICA CON PERNO MUÑON COLADO </v>
      </c>
      <c r="I1220" s="821"/>
      <c r="J1220" s="816">
        <v>1</v>
      </c>
      <c r="K1220" s="822">
        <f>IF(G1220="","",VLOOKUP(G1220,ARANCEL!$B$5:$D$121,3,FALSE)*J1220)</f>
        <v>32612</v>
      </c>
      <c r="L1220" s="1249" t="str">
        <f t="shared" ref="L1220:L1221" si="6">IF(E1220="","","IMPAGO")</f>
        <v>IMPAGO</v>
      </c>
      <c r="M1220" s="1249" t="str">
        <f t="shared" ref="M1220:M1224" si="7">IF(L1220="IMPAGO","SIN O.C.","")</f>
        <v>SIN O.C.</v>
      </c>
      <c r="N1220" s="1249" t="str">
        <f t="shared" ref="N1220:N1221" si="8">IF(L1220="IMPAGO","SIN FACT.","")</f>
        <v>SIN FACT.</v>
      </c>
    </row>
    <row r="1221" spans="1:14" s="1450" customFormat="1" x14ac:dyDescent="0.25">
      <c r="A1221" s="816" t="s">
        <v>313</v>
      </c>
      <c r="B1221" s="817">
        <v>42027</v>
      </c>
      <c r="C1221" s="818" t="s">
        <v>9851</v>
      </c>
      <c r="D1221" s="816" t="s">
        <v>101</v>
      </c>
      <c r="E1221" s="819">
        <v>10312722</v>
      </c>
      <c r="F1221" s="816">
        <v>30270764</v>
      </c>
      <c r="G1221" s="816">
        <v>2705003</v>
      </c>
      <c r="H1221" s="820" t="str">
        <f>IF(G1221="","",VLOOKUP(G1221,ARANCEL!$B$5:$D$121,2,FALSE))</f>
        <v>INCRUSTACION ESTETICA (ART-GLASS O CERAMICA)</v>
      </c>
      <c r="I1221" s="821"/>
      <c r="J1221" s="816">
        <v>1</v>
      </c>
      <c r="K1221" s="822">
        <f>IF(G1221="","",VLOOKUP(G1221,ARANCEL!$B$5:$D$121,3,FALSE)*J1221)</f>
        <v>15676</v>
      </c>
      <c r="L1221" s="1249" t="str">
        <f t="shared" si="6"/>
        <v>IMPAGO</v>
      </c>
      <c r="M1221" s="1249" t="str">
        <f t="shared" si="7"/>
        <v>SIN O.C.</v>
      </c>
      <c r="N1221" s="1249" t="str">
        <f t="shared" si="8"/>
        <v>SIN FACT.</v>
      </c>
    </row>
    <row r="1222" spans="1:14" s="1467" customFormat="1" x14ac:dyDescent="0.25">
      <c r="A1222" s="816" t="s">
        <v>313</v>
      </c>
      <c r="B1222" s="817">
        <v>42031</v>
      </c>
      <c r="C1222" s="818" t="s">
        <v>9857</v>
      </c>
      <c r="D1222" s="816" t="s">
        <v>47</v>
      </c>
      <c r="E1222" s="819">
        <v>10315710</v>
      </c>
      <c r="F1222" s="816">
        <v>30713090</v>
      </c>
      <c r="G1222" s="816">
        <v>2701001</v>
      </c>
      <c r="H1222" s="820" t="str">
        <f>IF(G1222="","",VLOOKUP(G1222,ARANCEL!$B$5:$D$121,2,FALSE))</f>
        <v>COSTO LABORATORIO GUIA QUIRURG</v>
      </c>
      <c r="I1222" s="821"/>
      <c r="J1222" s="816">
        <v>1</v>
      </c>
      <c r="K1222" s="822">
        <f>IF(G1222="","",VLOOKUP(G1222,ARANCEL!$B$5:$D$121,3,FALSE)*J1222)</f>
        <v>11246</v>
      </c>
      <c r="L1222" s="1249" t="str">
        <f t="shared" ref="L1222:L1223" si="9">IF(E1222="","","IMPAGO")</f>
        <v>IMPAGO</v>
      </c>
      <c r="M1222" s="1249" t="str">
        <f t="shared" si="7"/>
        <v>SIN O.C.</v>
      </c>
      <c r="N1222" s="1249" t="str">
        <f t="shared" ref="N1222:N1223" si="10">IF(L1222="IMPAGO","SIN FACT.","")</f>
        <v>SIN FACT.</v>
      </c>
    </row>
    <row r="1223" spans="1:14" s="1467" customFormat="1" x14ac:dyDescent="0.25">
      <c r="A1223" s="816" t="s">
        <v>313</v>
      </c>
      <c r="B1223" s="817">
        <v>42025</v>
      </c>
      <c r="C1223" s="818" t="s">
        <v>9874</v>
      </c>
      <c r="D1223" s="816" t="s">
        <v>1446</v>
      </c>
      <c r="E1223" s="819">
        <v>10311769</v>
      </c>
      <c r="F1223" s="816">
        <v>30464924</v>
      </c>
      <c r="G1223" s="816">
        <v>2707002</v>
      </c>
      <c r="H1223" s="820" t="str">
        <f>IF(G1223="","",VLOOKUP(G1223,ARANCEL!$B$5:$D$121,2,FALSE))</f>
        <v>CUBETA DE BLANQUEAMIENTO</v>
      </c>
      <c r="I1223" s="821"/>
      <c r="J1223" s="843">
        <v>2</v>
      </c>
      <c r="K1223" s="822">
        <f>IF(G1223="","",VLOOKUP(G1223,ARANCEL!$B$5:$D$121,3,FALSE)*J1223)</f>
        <v>11808</v>
      </c>
      <c r="L1223" s="1249" t="str">
        <f t="shared" si="9"/>
        <v>IMPAGO</v>
      </c>
      <c r="M1223" s="1249" t="str">
        <f t="shared" si="7"/>
        <v>SIN O.C.</v>
      </c>
      <c r="N1223" s="1249" t="str">
        <f t="shared" si="10"/>
        <v>SIN FACT.</v>
      </c>
    </row>
    <row r="1224" spans="1:14" s="1440" customFormat="1" x14ac:dyDescent="0.25">
      <c r="A1224" s="816"/>
      <c r="B1224" s="817"/>
      <c r="C1224" s="818"/>
      <c r="D1224" s="816"/>
      <c r="E1224" s="819"/>
      <c r="F1224" s="816"/>
      <c r="G1224" s="816"/>
      <c r="H1224" s="820" t="str">
        <f>IF(G1224="","",VLOOKUP(G1224,ARANCEL!$B$5:$D$121,2,FALSE))</f>
        <v/>
      </c>
      <c r="I1224" s="821"/>
      <c r="J1224" s="816"/>
      <c r="K1224" s="822" t="str">
        <f>IF(G1224="","",VLOOKUP(G1224,ARANCEL!$B$5:$D$121,3,FALSE)*J1224)</f>
        <v/>
      </c>
      <c r="L1224" s="1249" t="str">
        <f t="shared" ref="L1224" si="11">IF(E1224="","","IMPAGO")</f>
        <v/>
      </c>
      <c r="M1224" s="1249" t="str">
        <f t="shared" si="7"/>
        <v/>
      </c>
      <c r="N1224" s="1249" t="str">
        <f t="shared" ref="N1224" si="12">IF(L1224="IMPAGO","SIN FACT.","")</f>
        <v/>
      </c>
    </row>
    <row r="1225" spans="1:14" s="639" customFormat="1" x14ac:dyDescent="0.25">
      <c r="A1225" s="606"/>
      <c r="B1225" s="615"/>
      <c r="C1225" s="607"/>
      <c r="D1225" s="606"/>
      <c r="E1225" s="608"/>
      <c r="F1225" s="606"/>
      <c r="G1225" s="606"/>
      <c r="H1225" s="820" t="str">
        <f>IF(G1225="","",VLOOKUP(G1225,ARANCEL!$B$5:$D$121,2,FALSE))</f>
        <v/>
      </c>
      <c r="I1225" s="821"/>
      <c r="J1225" s="816"/>
      <c r="K1225" s="822" t="str">
        <f>IF(G1225="","",VLOOKUP(G1225,ARANCEL!$B$5:$D$121,3,FALSE)*J1225)</f>
        <v/>
      </c>
      <c r="L1225" s="1249" t="str">
        <f>IF(E1225="","","IMPAGO")</f>
        <v/>
      </c>
      <c r="M1225" s="1249" t="str">
        <f>IF(L1225="IMPAGO","SIN O.C.","")</f>
        <v/>
      </c>
      <c r="N1225" s="1249" t="str">
        <f>IF(L1225="IMPAGO","SIN FACT.","")</f>
        <v/>
      </c>
    </row>
    <row r="1226" spans="1:14" x14ac:dyDescent="0.25">
      <c r="A1226" s="286"/>
      <c r="B1226" s="286"/>
      <c r="C1226" s="287"/>
      <c r="D1226" s="286"/>
      <c r="E1226" s="286"/>
      <c r="F1226" s="286"/>
      <c r="G1226" s="286"/>
      <c r="H1226" s="286"/>
      <c r="I1226" s="286"/>
      <c r="J1226" s="286"/>
      <c r="K1226" s="451"/>
      <c r="L1226" s="1252"/>
      <c r="M1226" s="1252"/>
      <c r="N1226" s="1252"/>
    </row>
    <row r="1227" spans="1:14" x14ac:dyDescent="0.25">
      <c r="A1227" s="279"/>
      <c r="B1227" s="279"/>
      <c r="C1227" s="279"/>
      <c r="D1227" s="280" t="s">
        <v>2719</v>
      </c>
      <c r="E1227" s="281"/>
      <c r="F1227" s="282"/>
      <c r="G1227" s="208">
        <f ca="1">SUMIFS(K6:K1226,L6:L1226,"IMPAGO",B6:B1226,"&lt;"&amp;DATE(YEAR(TODAY()),MONTH(TODAY()),1))</f>
        <v>3701914</v>
      </c>
      <c r="H1227" s="283" t="s">
        <v>4614</v>
      </c>
      <c r="I1227" s="1476">
        <f ca="1">SUMIF(L6:L1226,UPPER(TEXT(DATE(YEAR(TODAY()),MONTH(TODAY()),0),"MMMM"))&amp;" "&amp;YEAR(DATE(YEAR(TODAY()),MONTH(TODAY()),0)),K6:K1226)</f>
        <v>0</v>
      </c>
      <c r="J1227" s="1477"/>
      <c r="K1227" s="110">
        <f>SUMIF(L5:L1226,#REF!,K5:K1226)</f>
        <v>0</v>
      </c>
      <c r="L1227" s="1253"/>
      <c r="M1227" s="1253"/>
      <c r="N1227" s="1253"/>
    </row>
    <row r="1228" spans="1:14" s="1023" customFormat="1" x14ac:dyDescent="0.25">
      <c r="A1228" s="286" t="s">
        <v>8788</v>
      </c>
      <c r="B1228" s="286"/>
      <c r="C1228" s="287"/>
      <c r="D1228" s="286"/>
      <c r="E1228" s="286"/>
      <c r="F1228" s="286"/>
      <c r="G1228" s="286"/>
      <c r="H1228" s="286"/>
      <c r="I1228" s="286"/>
      <c r="J1228" s="286"/>
      <c r="K1228" s="451"/>
      <c r="L1228" s="1252"/>
      <c r="M1228" s="1252"/>
      <c r="N1228" s="1252"/>
    </row>
    <row r="1229" spans="1:14" ht="26.25" x14ac:dyDescent="0.25">
      <c r="A1229" s="107" t="s">
        <v>327</v>
      </c>
      <c r="B1229" s="107"/>
      <c r="C1229" s="108"/>
      <c r="D1229" s="107"/>
      <c r="E1229" s="107"/>
      <c r="F1229" s="107"/>
      <c r="G1229" s="107"/>
      <c r="H1229" s="107"/>
      <c r="I1229" s="107"/>
      <c r="J1229" s="107"/>
      <c r="K1229" s="107"/>
      <c r="L1229" s="1254"/>
      <c r="M1229" s="1254"/>
      <c r="N1229" s="1254"/>
    </row>
    <row r="1230" spans="1:14" ht="25.5" x14ac:dyDescent="0.25">
      <c r="A1230" s="111" t="s">
        <v>4</v>
      </c>
      <c r="B1230" s="112" t="s">
        <v>5</v>
      </c>
      <c r="C1230" s="113" t="s">
        <v>6</v>
      </c>
      <c r="D1230" s="112" t="s">
        <v>7</v>
      </c>
      <c r="E1230" s="112" t="s">
        <v>8</v>
      </c>
      <c r="F1230" s="112" t="s">
        <v>9</v>
      </c>
      <c r="G1230" s="111" t="s">
        <v>10</v>
      </c>
      <c r="H1230" s="112" t="s">
        <v>11</v>
      </c>
      <c r="I1230" s="112" t="s">
        <v>12</v>
      </c>
      <c r="J1230" s="112" t="s">
        <v>13</v>
      </c>
      <c r="K1230" s="112" t="s">
        <v>14</v>
      </c>
      <c r="L1230" s="1255" t="s">
        <v>15</v>
      </c>
      <c r="M1230" s="1255" t="s">
        <v>16</v>
      </c>
      <c r="N1230" s="1256" t="s">
        <v>17</v>
      </c>
    </row>
    <row r="1231" spans="1:14" s="450" customFormat="1" x14ac:dyDescent="0.25">
      <c r="A1231" s="255" t="s">
        <v>305</v>
      </c>
      <c r="B1231" s="256">
        <v>41852</v>
      </c>
      <c r="C1231" s="257" t="s">
        <v>5604</v>
      </c>
      <c r="D1231" s="255" t="s">
        <v>429</v>
      </c>
      <c r="E1231" s="258" t="s">
        <v>343</v>
      </c>
      <c r="F1231" s="255" t="s">
        <v>592</v>
      </c>
      <c r="G1231" s="255">
        <v>2705003</v>
      </c>
      <c r="H1231" s="120" t="str">
        <f>IF(G1231="","",VLOOKUP(G1231,ARANCEL!$B$5:$D$121,2,FALSE))</f>
        <v>INCRUSTACION ESTETICA (ART-GLASS O CERAMICA)</v>
      </c>
      <c r="I1231" s="121" t="s">
        <v>315</v>
      </c>
      <c r="J1231" s="119">
        <v>1</v>
      </c>
      <c r="K1231" s="122">
        <f>IF(G1231="","",VLOOKUP(G1231,ARANCEL!$B$5:$D$121,3,FALSE)*J1231)</f>
        <v>15676</v>
      </c>
      <c r="L1231" s="1235" t="str">
        <f t="shared" ref="L1231:L1240" si="13">IF(E1231="","","IMPAGO")</f>
        <v>IMPAGO</v>
      </c>
      <c r="M1231" s="1235" t="str">
        <f t="shared" ref="M1231:M1240" si="14">IF(L1231="IMPAGO","SIN O.C.","")</f>
        <v>SIN O.C.</v>
      </c>
      <c r="N1231" s="1235" t="str">
        <f t="shared" ref="N1231:N1240" si="15">IF(L1231="IMPAGO","SIN FACT.","")</f>
        <v>SIN FACT.</v>
      </c>
    </row>
    <row r="1232" spans="1:14" s="402" customFormat="1" x14ac:dyDescent="0.25">
      <c r="A1232" s="119" t="s">
        <v>606</v>
      </c>
      <c r="B1232" s="164">
        <v>41873</v>
      </c>
      <c r="C1232" s="118" t="s">
        <v>6767</v>
      </c>
      <c r="D1232" s="119" t="s">
        <v>101</v>
      </c>
      <c r="E1232" s="162" t="s">
        <v>343</v>
      </c>
      <c r="F1232" s="119" t="s">
        <v>592</v>
      </c>
      <c r="G1232" s="119">
        <v>2704003</v>
      </c>
      <c r="H1232" s="120" t="str">
        <f>IF(G1232="","",VLOOKUP(G1232,ARANCEL!$B$5:$D$121,2,FALSE))</f>
        <v xml:space="preserve">CORONA PERIFERICA CON PERNO MUÑON COLADO </v>
      </c>
      <c r="I1232" s="121" t="s">
        <v>323</v>
      </c>
      <c r="J1232" s="119">
        <v>1</v>
      </c>
      <c r="K1232" s="122">
        <f>IF(G1232="","",VLOOKUP(G1232,ARANCEL!$B$5:$D$121,3,FALSE)*J1232)</f>
        <v>32612</v>
      </c>
      <c r="L1232" s="1235" t="str">
        <f t="shared" si="13"/>
        <v>IMPAGO</v>
      </c>
      <c r="M1232" s="1235" t="str">
        <f t="shared" si="14"/>
        <v>SIN O.C.</v>
      </c>
      <c r="N1232" s="1235" t="str">
        <f t="shared" si="15"/>
        <v>SIN FACT.</v>
      </c>
    </row>
    <row r="1233" spans="1:14" s="654" customFormat="1" ht="28.5" x14ac:dyDescent="0.25">
      <c r="A1233" s="627" t="s">
        <v>6877</v>
      </c>
      <c r="B1233" s="615">
        <v>41883</v>
      </c>
      <c r="C1233" s="118" t="s">
        <v>5765</v>
      </c>
      <c r="D1233" s="119" t="s">
        <v>1174</v>
      </c>
      <c r="E1233" s="162" t="s">
        <v>343</v>
      </c>
      <c r="F1233" s="119">
        <v>27031322</v>
      </c>
      <c r="G1233" s="119">
        <v>2704003</v>
      </c>
      <c r="H1233" s="120" t="str">
        <f>IF(G1233="","",VLOOKUP(G1233,ARANCEL!$B$5:$D$121,2,FALSE))</f>
        <v xml:space="preserve">CORONA PERIFERICA CON PERNO MUÑON COLADO </v>
      </c>
      <c r="I1233" s="121" t="s">
        <v>322</v>
      </c>
      <c r="J1233" s="119">
        <v>1</v>
      </c>
      <c r="K1233" s="122">
        <f>IF(G1233="","",VLOOKUP(G1233,ARANCEL!$B$5:$D$121,3,FALSE)*J1233)</f>
        <v>32612</v>
      </c>
      <c r="L1233" s="1235" t="str">
        <f t="shared" si="13"/>
        <v>IMPAGO</v>
      </c>
      <c r="M1233" s="1235" t="str">
        <f t="shared" si="14"/>
        <v>SIN O.C.</v>
      </c>
      <c r="N1233" s="1235" t="str">
        <f t="shared" si="15"/>
        <v>SIN FACT.</v>
      </c>
    </row>
    <row r="1234" spans="1:14" s="770" customFormat="1" x14ac:dyDescent="0.25">
      <c r="A1234" s="712" t="s">
        <v>305</v>
      </c>
      <c r="B1234" s="719">
        <v>41913</v>
      </c>
      <c r="C1234" s="714" t="s">
        <v>1358</v>
      </c>
      <c r="D1234" s="712" t="s">
        <v>429</v>
      </c>
      <c r="E1234" s="715" t="s">
        <v>343</v>
      </c>
      <c r="F1234" s="712" t="s">
        <v>592</v>
      </c>
      <c r="G1234" s="712">
        <v>2704005</v>
      </c>
      <c r="H1234" s="120" t="str">
        <f>IF(G1234="","",VLOOKUP(G1234,ARANCEL!$B$5:$D$121,2,FALSE))</f>
        <v>PROVISORIO</v>
      </c>
      <c r="I1234" s="121" t="s">
        <v>318</v>
      </c>
      <c r="J1234" s="119">
        <v>1</v>
      </c>
      <c r="K1234" s="122">
        <f>IF(G1234="","",VLOOKUP(G1234,ARANCEL!$B$5:$D$121,3,FALSE)*J1234)</f>
        <v>3250</v>
      </c>
      <c r="L1234" s="1235" t="str">
        <f t="shared" si="13"/>
        <v>IMPAGO</v>
      </c>
      <c r="M1234" s="1235" t="str">
        <f t="shared" si="14"/>
        <v>SIN O.C.</v>
      </c>
      <c r="N1234" s="1235" t="str">
        <f t="shared" si="15"/>
        <v>SIN FACT.</v>
      </c>
    </row>
    <row r="1235" spans="1:14" s="836" customFormat="1" x14ac:dyDescent="0.25">
      <c r="A1235" s="712" t="s">
        <v>606</v>
      </c>
      <c r="B1235" s="719">
        <v>41921</v>
      </c>
      <c r="C1235" s="714" t="s">
        <v>1358</v>
      </c>
      <c r="D1235" s="712" t="s">
        <v>429</v>
      </c>
      <c r="E1235" s="715" t="s">
        <v>343</v>
      </c>
      <c r="F1235" s="712" t="s">
        <v>592</v>
      </c>
      <c r="G1235" s="712">
        <v>2704003</v>
      </c>
      <c r="H1235" s="120" t="str">
        <f>IF(G1235="","",VLOOKUP(G1235,ARANCEL!$B$5:$D$121,2,FALSE))</f>
        <v xml:space="preserve">CORONA PERIFERICA CON PERNO MUÑON COLADO </v>
      </c>
      <c r="I1235" s="121" t="s">
        <v>318</v>
      </c>
      <c r="J1235" s="119">
        <v>1</v>
      </c>
      <c r="K1235" s="122">
        <f>IF(G1235="","",VLOOKUP(G1235,ARANCEL!$B$5:$D$121,3,FALSE)*J1235)</f>
        <v>32612</v>
      </c>
      <c r="L1235" s="1235" t="str">
        <f t="shared" si="13"/>
        <v>IMPAGO</v>
      </c>
      <c r="M1235" s="1235" t="str">
        <f t="shared" si="14"/>
        <v>SIN O.C.</v>
      </c>
      <c r="N1235" s="1235" t="str">
        <f t="shared" si="15"/>
        <v>SIN FACT.</v>
      </c>
    </row>
    <row r="1236" spans="1:14" s="815" customFormat="1" ht="41.25" customHeight="1" x14ac:dyDescent="0.25">
      <c r="A1236" s="165" t="s">
        <v>8584</v>
      </c>
      <c r="B1236" s="164">
        <v>41956</v>
      </c>
      <c r="C1236" s="118" t="s">
        <v>7921</v>
      </c>
      <c r="D1236" s="119" t="s">
        <v>86</v>
      </c>
      <c r="E1236" s="162" t="s">
        <v>343</v>
      </c>
      <c r="F1236" s="119">
        <v>28713401</v>
      </c>
      <c r="G1236" s="119">
        <v>2704005</v>
      </c>
      <c r="H1236" s="120" t="str">
        <f>IF(G1236="","",VLOOKUP(G1236,ARANCEL!$B$5:$D$121,2,FALSE))</f>
        <v>PROVISORIO</v>
      </c>
      <c r="I1236" s="121" t="s">
        <v>329</v>
      </c>
      <c r="J1236" s="119">
        <v>1</v>
      </c>
      <c r="K1236" s="122">
        <f>IF(G1236="","",VLOOKUP(G1236,ARANCEL!$B$5:$D$121,3,FALSE)*J1236)</f>
        <v>3250</v>
      </c>
      <c r="L1236" s="1235" t="str">
        <f t="shared" si="13"/>
        <v>IMPAGO</v>
      </c>
      <c r="M1236" s="1235" t="str">
        <f t="shared" si="14"/>
        <v>SIN O.C.</v>
      </c>
      <c r="N1236" s="1235" t="str">
        <f t="shared" si="15"/>
        <v>SIN FACT.</v>
      </c>
    </row>
    <row r="1237" spans="1:14" s="951" customFormat="1" ht="41.25" x14ac:dyDescent="0.25">
      <c r="A1237" s="824" t="s">
        <v>9086</v>
      </c>
      <c r="B1237" s="817">
        <v>41970</v>
      </c>
      <c r="C1237" s="118" t="s">
        <v>7074</v>
      </c>
      <c r="D1237" s="119" t="s">
        <v>99</v>
      </c>
      <c r="E1237" s="162" t="s">
        <v>343</v>
      </c>
      <c r="F1237" s="119">
        <v>28497928</v>
      </c>
      <c r="G1237" s="816">
        <v>2704002</v>
      </c>
      <c r="H1237" s="820" t="str">
        <f>IF(G1237="","",VLOOKUP(G1237,ARANCEL!$B$5:$D$121,2,FALSE))</f>
        <v xml:space="preserve">CORONA PERIFERICA </v>
      </c>
      <c r="I1237" s="821" t="s">
        <v>363</v>
      </c>
      <c r="J1237" s="816">
        <v>3</v>
      </c>
      <c r="K1237" s="822">
        <f>IF(G1237="","",VLOOKUP(G1237,ARANCEL!$B$5:$D$121,3,FALSE)*J1237)</f>
        <v>77595</v>
      </c>
      <c r="L1237" s="1249" t="str">
        <f t="shared" si="13"/>
        <v>IMPAGO</v>
      </c>
      <c r="M1237" s="1249" t="str">
        <f t="shared" si="14"/>
        <v>SIN O.C.</v>
      </c>
      <c r="N1237" s="1249" t="str">
        <f t="shared" si="15"/>
        <v>SIN FACT.</v>
      </c>
    </row>
    <row r="1238" spans="1:14" s="951" customFormat="1" x14ac:dyDescent="0.25">
      <c r="A1238" s="816" t="s">
        <v>305</v>
      </c>
      <c r="B1238" s="817">
        <v>41970</v>
      </c>
      <c r="C1238" s="818" t="s">
        <v>949</v>
      </c>
      <c r="D1238" s="816" t="s">
        <v>98</v>
      </c>
      <c r="E1238" s="819" t="s">
        <v>343</v>
      </c>
      <c r="F1238" s="816" t="s">
        <v>592</v>
      </c>
      <c r="G1238" s="816">
        <v>2704005</v>
      </c>
      <c r="H1238" s="820" t="str">
        <f>IF(G1238="","",VLOOKUP(G1238,ARANCEL!$B$5:$D$121,2,FALSE))</f>
        <v>PROVISORIO</v>
      </c>
      <c r="I1238" s="821" t="s">
        <v>324</v>
      </c>
      <c r="J1238" s="816">
        <v>1</v>
      </c>
      <c r="K1238" s="822">
        <f>IF(G1238="","",VLOOKUP(G1238,ARANCEL!$B$5:$D$121,3,FALSE)*J1238)</f>
        <v>3250</v>
      </c>
      <c r="L1238" s="1249" t="str">
        <f t="shared" si="13"/>
        <v>IMPAGO</v>
      </c>
      <c r="M1238" s="1249" t="str">
        <f t="shared" si="14"/>
        <v>SIN O.C.</v>
      </c>
      <c r="N1238" s="1249" t="str">
        <f t="shared" si="15"/>
        <v>SIN FACT.</v>
      </c>
    </row>
    <row r="1239" spans="1:14" s="1023" customFormat="1" ht="72.75" x14ac:dyDescent="0.25">
      <c r="A1239" s="1189" t="s">
        <v>9364</v>
      </c>
      <c r="B1239" s="817">
        <v>41978</v>
      </c>
      <c r="C1239" s="1188" t="s">
        <v>8905</v>
      </c>
      <c r="D1239" s="816" t="s">
        <v>101</v>
      </c>
      <c r="E1239" s="819" t="s">
        <v>343</v>
      </c>
      <c r="F1239" s="816" t="s">
        <v>592</v>
      </c>
      <c r="G1239" s="816">
        <v>2705003</v>
      </c>
      <c r="H1239" s="820" t="str">
        <f>IF(G1239="","",VLOOKUP(G1239,ARANCEL!$B$5:$D$121,2,FALSE))</f>
        <v>INCRUSTACION ESTETICA (ART-GLASS O CERAMICA)</v>
      </c>
      <c r="I1239" s="821" t="s">
        <v>317</v>
      </c>
      <c r="J1239" s="816">
        <v>1</v>
      </c>
      <c r="K1239" s="822">
        <f>IF(G1239="","",VLOOKUP(G1239,ARANCEL!$B$5:$D$121,3,FALSE)*J1239)</f>
        <v>15676</v>
      </c>
      <c r="L1239" s="1249" t="str">
        <f t="shared" si="13"/>
        <v>IMPAGO</v>
      </c>
      <c r="M1239" s="1249" t="str">
        <f t="shared" si="14"/>
        <v>SIN O.C.</v>
      </c>
      <c r="N1239" s="1249" t="str">
        <f t="shared" si="15"/>
        <v>SIN FACT.</v>
      </c>
    </row>
    <row r="1240" spans="1:14" s="1023" customFormat="1" ht="54" x14ac:dyDescent="0.25">
      <c r="A1240" s="1079" t="s">
        <v>8977</v>
      </c>
      <c r="B1240" s="817">
        <v>41985</v>
      </c>
      <c r="C1240" s="818" t="s">
        <v>2431</v>
      </c>
      <c r="D1240" s="816" t="s">
        <v>1174</v>
      </c>
      <c r="E1240" s="819" t="s">
        <v>343</v>
      </c>
      <c r="F1240" s="816">
        <v>24486233</v>
      </c>
      <c r="G1240" s="816">
        <v>2704003</v>
      </c>
      <c r="H1240" s="820" t="str">
        <f>IF(G1240="","",VLOOKUP(G1240,ARANCEL!$B$5:$D$121,2,FALSE))</f>
        <v xml:space="preserve">CORONA PERIFERICA CON PERNO MUÑON COLADO </v>
      </c>
      <c r="I1240" s="821" t="s">
        <v>1648</v>
      </c>
      <c r="J1240" s="816">
        <v>2</v>
      </c>
      <c r="K1240" s="822">
        <f>IF(G1240="","",VLOOKUP(G1240,ARANCEL!$B$5:$D$121,3,FALSE)*J1240)</f>
        <v>65224</v>
      </c>
      <c r="L1240" s="1249" t="str">
        <f t="shared" si="13"/>
        <v>IMPAGO</v>
      </c>
      <c r="M1240" s="1249" t="str">
        <f t="shared" si="14"/>
        <v>SIN O.C.</v>
      </c>
      <c r="N1240" s="1249" t="str">
        <f t="shared" si="15"/>
        <v>SIN FACT.</v>
      </c>
    </row>
    <row r="1241" spans="1:14" s="1122" customFormat="1" ht="41.25" x14ac:dyDescent="0.25">
      <c r="A1241" s="165" t="s">
        <v>9368</v>
      </c>
      <c r="B1241" s="164">
        <v>42017</v>
      </c>
      <c r="C1241" s="118" t="s">
        <v>2897</v>
      </c>
      <c r="D1241" s="119" t="s">
        <v>101</v>
      </c>
      <c r="E1241" s="162" t="s">
        <v>343</v>
      </c>
      <c r="F1241" s="119" t="s">
        <v>592</v>
      </c>
      <c r="G1241" s="119">
        <v>2705003</v>
      </c>
      <c r="H1241" s="120" t="str">
        <f>IF(G1241="","",VLOOKUP(G1241,ARANCEL!$B$5:$D$121,2,FALSE))</f>
        <v>INCRUSTACION ESTETICA (ART-GLASS O CERAMICA)</v>
      </c>
      <c r="I1241" s="821" t="s">
        <v>318</v>
      </c>
      <c r="J1241" s="816">
        <v>1</v>
      </c>
      <c r="K1241" s="822">
        <f>IF(G1241="","",VLOOKUP(G1241,ARANCEL!$B$5:$D$121,3,FALSE)*J1241)</f>
        <v>15676</v>
      </c>
      <c r="L1241" s="1249" t="str">
        <f t="shared" ref="L1241" si="16">IF(E1241="","","IMPAGO")</f>
        <v>IMPAGO</v>
      </c>
      <c r="M1241" s="1249" t="str">
        <f t="shared" ref="M1241" si="17">IF(L1241="IMPAGO","SIN O.C.","")</f>
        <v>SIN O.C.</v>
      </c>
      <c r="N1241" s="1249" t="str">
        <f t="shared" ref="N1241" si="18">IF(L1241="IMPAGO","SIN FACT.","")</f>
        <v>SIN FACT.</v>
      </c>
    </row>
    <row r="1242" spans="1:14" s="1185" customFormat="1" ht="28.5" x14ac:dyDescent="0.25">
      <c r="A1242" s="824" t="s">
        <v>9374</v>
      </c>
      <c r="B1242" s="817">
        <v>42005</v>
      </c>
      <c r="C1242" s="818" t="s">
        <v>1818</v>
      </c>
      <c r="D1242" s="816" t="s">
        <v>47</v>
      </c>
      <c r="E1242" s="819" t="s">
        <v>343</v>
      </c>
      <c r="F1242" s="816">
        <v>30084634</v>
      </c>
      <c r="G1242" s="816">
        <v>2701001</v>
      </c>
      <c r="H1242" s="820" t="str">
        <f>IF(G1242="","",VLOOKUP(G1242,ARANCEL!$B$5:$D$121,2,FALSE))</f>
        <v>COSTO LABORATORIO GUIA QUIRURG</v>
      </c>
      <c r="I1242" s="821" t="s">
        <v>325</v>
      </c>
      <c r="J1242" s="816">
        <v>1</v>
      </c>
      <c r="K1242" s="822">
        <f>IF(G1242="","",VLOOKUP(G1242,ARANCEL!$B$5:$D$121,3,FALSE)*J1242)</f>
        <v>11246</v>
      </c>
      <c r="L1242" s="1249" t="str">
        <f>IF(E1242="","","IMPAGO")</f>
        <v>IMPAGO</v>
      </c>
      <c r="M1242" s="1249" t="str">
        <f>IF(L1242="IMPAGO","SIN O.C.","")</f>
        <v>SIN O.C.</v>
      </c>
      <c r="N1242" s="1249" t="str">
        <f>IF(L1242="IMPAGO","SIN FACT.","")</f>
        <v>SIN FACT.</v>
      </c>
    </row>
    <row r="1243" spans="1:14" s="1134" customFormat="1" x14ac:dyDescent="0.25">
      <c r="A1243" s="816" t="s">
        <v>606</v>
      </c>
      <c r="B1243" s="817">
        <v>42005</v>
      </c>
      <c r="C1243" s="818" t="s">
        <v>9375</v>
      </c>
      <c r="D1243" s="816" t="s">
        <v>47</v>
      </c>
      <c r="E1243" s="819" t="s">
        <v>343</v>
      </c>
      <c r="F1243" s="816" t="s">
        <v>592</v>
      </c>
      <c r="G1243" s="816">
        <v>2704003</v>
      </c>
      <c r="H1243" s="820" t="str">
        <f>IF(G1243="","",VLOOKUP(G1243,ARANCEL!$B$5:$D$121,2,FALSE))</f>
        <v xml:space="preserve">CORONA PERIFERICA CON PERNO MUÑON COLADO </v>
      </c>
      <c r="I1243" s="821" t="s">
        <v>325</v>
      </c>
      <c r="J1243" s="816">
        <v>1</v>
      </c>
      <c r="K1243" s="822">
        <f>IF(G1243="","",VLOOKUP(G1243,ARANCEL!$B$5:$D$121,3,FALSE)*J1243)</f>
        <v>32612</v>
      </c>
      <c r="L1243" s="1249" t="str">
        <f>IF(E1243="","","IMPAGO")</f>
        <v>IMPAGO</v>
      </c>
      <c r="M1243" s="1249" t="str">
        <f>IF(L1243="IMPAGO","SIN O.C.","")</f>
        <v>SIN O.C.</v>
      </c>
      <c r="N1243" s="1249" t="str">
        <f>IF(L1243="IMPAGO","SIN FACT.","")</f>
        <v>SIN FACT.</v>
      </c>
    </row>
    <row r="1244" spans="1:14" s="1134" customFormat="1" x14ac:dyDescent="0.25">
      <c r="A1244" s="606" t="s">
        <v>606</v>
      </c>
      <c r="B1244" s="615">
        <v>42006</v>
      </c>
      <c r="C1244" s="607" t="s">
        <v>9377</v>
      </c>
      <c r="D1244" s="606" t="s">
        <v>99</v>
      </c>
      <c r="E1244" s="608" t="s">
        <v>343</v>
      </c>
      <c r="F1244" s="606" t="s">
        <v>592</v>
      </c>
      <c r="G1244" s="606">
        <v>2704003</v>
      </c>
      <c r="H1244" s="820" t="str">
        <f>IF(G1244="","",VLOOKUP(G1244,ARANCEL!$B$5:$D$121,2,FALSE))</f>
        <v xml:space="preserve">CORONA PERIFERICA CON PERNO MUÑON COLADO </v>
      </c>
      <c r="I1244" s="821" t="s">
        <v>2411</v>
      </c>
      <c r="J1244" s="816">
        <v>4</v>
      </c>
      <c r="K1244" s="822">
        <f>IF(G1244="","",VLOOKUP(G1244,ARANCEL!$B$5:$D$121,3,FALSE)*J1244)</f>
        <v>130448</v>
      </c>
      <c r="L1244" s="1249" t="str">
        <f>IF(E1244="","","IMPAGO")</f>
        <v>IMPAGO</v>
      </c>
      <c r="M1244" s="1249" t="str">
        <f>IF(L1244="IMPAGO","SIN O.C.","")</f>
        <v>SIN O.C.</v>
      </c>
      <c r="N1244" s="1249" t="str">
        <f>IF(L1244="IMPAGO","SIN FACT.","")</f>
        <v>SIN FACT.</v>
      </c>
    </row>
    <row r="1245" spans="1:14" s="1122" customFormat="1" x14ac:dyDescent="0.25">
      <c r="A1245" s="816" t="s">
        <v>305</v>
      </c>
      <c r="B1245" s="817">
        <v>42011</v>
      </c>
      <c r="C1245" s="818" t="s">
        <v>9315</v>
      </c>
      <c r="D1245" s="816" t="s">
        <v>47</v>
      </c>
      <c r="E1245" s="819" t="s">
        <v>343</v>
      </c>
      <c r="F1245" s="816" t="s">
        <v>592</v>
      </c>
      <c r="G1245" s="816">
        <v>2701001</v>
      </c>
      <c r="H1245" s="820" t="str">
        <f>IF(G1245="","",VLOOKUP(G1245,ARANCEL!$B$5:$D$121,2,FALSE))</f>
        <v>COSTO LABORATORIO GUIA QUIRURG</v>
      </c>
      <c r="I1245" s="821" t="s">
        <v>9389</v>
      </c>
      <c r="J1245" s="816">
        <v>1</v>
      </c>
      <c r="K1245" s="822">
        <f>IF(G1245="","",VLOOKUP(G1245,ARANCEL!$B$5:$D$121,3,FALSE)*J1245)</f>
        <v>11246</v>
      </c>
      <c r="L1245" s="1249" t="str">
        <f t="shared" ref="L1245" si="19">IF(E1245="","","IMPAGO")</f>
        <v>IMPAGO</v>
      </c>
      <c r="M1245" s="1249" t="str">
        <f t="shared" ref="M1245" si="20">IF(L1245="IMPAGO","SIN O.C.","")</f>
        <v>SIN O.C.</v>
      </c>
      <c r="N1245" s="1249" t="str">
        <f t="shared" ref="N1245" si="21">IF(L1245="IMPAGO","SIN FACT.","")</f>
        <v>SIN FACT.</v>
      </c>
    </row>
    <row r="1246" spans="1:14" s="1185" customFormat="1" ht="68.25" x14ac:dyDescent="0.25">
      <c r="A1246" s="1079" t="s">
        <v>9390</v>
      </c>
      <c r="B1246" s="817">
        <v>42011</v>
      </c>
      <c r="C1246" s="818" t="s">
        <v>9315</v>
      </c>
      <c r="D1246" s="816" t="s">
        <v>47</v>
      </c>
      <c r="E1246" s="819" t="s">
        <v>343</v>
      </c>
      <c r="F1246" s="816" t="s">
        <v>592</v>
      </c>
      <c r="G1246" s="816">
        <v>2704005</v>
      </c>
      <c r="H1246" s="820" t="str">
        <f>IF(G1246="","",VLOOKUP(G1246,ARANCEL!$B$5:$D$121,2,FALSE))</f>
        <v>PROVISORIO</v>
      </c>
      <c r="I1246" s="821" t="s">
        <v>325</v>
      </c>
      <c r="J1246" s="816">
        <v>1</v>
      </c>
      <c r="K1246" s="822">
        <f>IF(G1246="","",VLOOKUP(G1246,ARANCEL!$B$5:$D$121,3,FALSE)*J1246)</f>
        <v>3250</v>
      </c>
      <c r="L1246" s="1249" t="str">
        <f t="shared" ref="L1246:L1253" si="22">IF(E1246="","","IMPAGO")</f>
        <v>IMPAGO</v>
      </c>
      <c r="M1246" s="1249" t="str">
        <f t="shared" ref="M1246:M1253" si="23">IF(L1246="IMPAGO","SIN O.C.","")</f>
        <v>SIN O.C.</v>
      </c>
      <c r="N1246" s="1249" t="str">
        <f t="shared" ref="N1246:N1253" si="24">IF(L1246="IMPAGO","SIN FACT.","")</f>
        <v>SIN FACT.</v>
      </c>
    </row>
    <row r="1247" spans="1:14" s="1185" customFormat="1" ht="68.25" x14ac:dyDescent="0.25">
      <c r="A1247" s="1079" t="s">
        <v>9390</v>
      </c>
      <c r="B1247" s="817">
        <v>42011</v>
      </c>
      <c r="C1247" s="818" t="s">
        <v>9315</v>
      </c>
      <c r="D1247" s="816" t="s">
        <v>47</v>
      </c>
      <c r="E1247" s="819" t="s">
        <v>343</v>
      </c>
      <c r="F1247" s="816" t="s">
        <v>592</v>
      </c>
      <c r="G1247" s="816">
        <v>2704003</v>
      </c>
      <c r="H1247" s="820" t="str">
        <f>IF(G1247="","",VLOOKUP(G1247,ARANCEL!$B$5:$D$121,2,FALSE))</f>
        <v xml:space="preserve">CORONA PERIFERICA CON PERNO MUÑON COLADO </v>
      </c>
      <c r="I1247" s="821" t="s">
        <v>325</v>
      </c>
      <c r="J1247" s="816">
        <v>1</v>
      </c>
      <c r="K1247" s="822">
        <f>IF(G1247="","",VLOOKUP(G1247,ARANCEL!$B$5:$D$121,3,FALSE)*J1247)</f>
        <v>32612</v>
      </c>
      <c r="L1247" s="1249" t="str">
        <f t="shared" si="22"/>
        <v>IMPAGO</v>
      </c>
      <c r="M1247" s="1249" t="str">
        <f t="shared" si="23"/>
        <v>SIN O.C.</v>
      </c>
      <c r="N1247" s="1249" t="str">
        <f t="shared" si="24"/>
        <v>SIN FACT.</v>
      </c>
    </row>
    <row r="1248" spans="1:14" s="1185" customFormat="1" x14ac:dyDescent="0.25">
      <c r="A1248" s="816" t="s">
        <v>305</v>
      </c>
      <c r="B1248" s="817">
        <v>42021</v>
      </c>
      <c r="C1248" s="818" t="s">
        <v>9047</v>
      </c>
      <c r="D1248" s="816" t="s">
        <v>101</v>
      </c>
      <c r="E1248" s="819" t="s">
        <v>343</v>
      </c>
      <c r="F1248" s="816" t="s">
        <v>592</v>
      </c>
      <c r="G1248" s="816">
        <v>2704005</v>
      </c>
      <c r="H1248" s="820" t="str">
        <f>IF(G1248="","",VLOOKUP(G1248,ARANCEL!$B$5:$D$121,2,FALSE))</f>
        <v>PROVISORIO</v>
      </c>
      <c r="I1248" s="821" t="s">
        <v>734</v>
      </c>
      <c r="J1248" s="816">
        <v>3</v>
      </c>
      <c r="K1248" s="822">
        <f>IF(G1248="","",VLOOKUP(G1248,ARANCEL!$B$5:$D$121,3,FALSE)*J1248)</f>
        <v>9750</v>
      </c>
      <c r="L1248" s="1249" t="str">
        <f t="shared" si="22"/>
        <v>IMPAGO</v>
      </c>
      <c r="M1248" s="1249" t="str">
        <f t="shared" si="23"/>
        <v>SIN O.C.</v>
      </c>
      <c r="N1248" s="1249" t="str">
        <f t="shared" si="24"/>
        <v>SIN FACT.</v>
      </c>
    </row>
    <row r="1249" spans="1:14" s="1185" customFormat="1" x14ac:dyDescent="0.25">
      <c r="A1249" s="816" t="s">
        <v>606</v>
      </c>
      <c r="B1249" s="817">
        <v>42025</v>
      </c>
      <c r="C1249" s="818" t="s">
        <v>9815</v>
      </c>
      <c r="D1249" s="816" t="s">
        <v>47</v>
      </c>
      <c r="E1249" s="819" t="s">
        <v>343</v>
      </c>
      <c r="F1249" s="816" t="s">
        <v>592</v>
      </c>
      <c r="G1249" s="816">
        <v>2704005</v>
      </c>
      <c r="H1249" s="820" t="str">
        <f>IF(G1249="","",VLOOKUP(G1249,ARANCEL!$B$5:$D$121,2,FALSE))</f>
        <v>PROVISORIO</v>
      </c>
      <c r="I1249" s="821" t="s">
        <v>323</v>
      </c>
      <c r="J1249" s="816">
        <v>1</v>
      </c>
      <c r="K1249" s="822">
        <f>IF(G1249="","",VLOOKUP(G1249,ARANCEL!$B$5:$D$121,3,FALSE)*J1249)</f>
        <v>3250</v>
      </c>
      <c r="L1249" s="1249" t="str">
        <f t="shared" si="22"/>
        <v>IMPAGO</v>
      </c>
      <c r="M1249" s="1249" t="str">
        <f t="shared" si="23"/>
        <v>SIN O.C.</v>
      </c>
      <c r="N1249" s="1249" t="str">
        <f t="shared" si="24"/>
        <v>SIN FACT.</v>
      </c>
    </row>
    <row r="1250" spans="1:14" s="1185" customFormat="1" x14ac:dyDescent="0.25">
      <c r="A1250" s="816" t="s">
        <v>606</v>
      </c>
      <c r="B1250" s="817">
        <v>42025</v>
      </c>
      <c r="C1250" s="818" t="s">
        <v>9815</v>
      </c>
      <c r="D1250" s="816" t="s">
        <v>47</v>
      </c>
      <c r="E1250" s="819" t="s">
        <v>343</v>
      </c>
      <c r="F1250" s="816" t="s">
        <v>592</v>
      </c>
      <c r="G1250" s="816">
        <v>2701001</v>
      </c>
      <c r="H1250" s="820" t="str">
        <f>IF(G1250="","",VLOOKUP(G1250,ARANCEL!$B$5:$D$121,2,FALSE))</f>
        <v>COSTO LABORATORIO GUIA QUIRURG</v>
      </c>
      <c r="I1250" s="821" t="s">
        <v>306</v>
      </c>
      <c r="J1250" s="816">
        <v>1</v>
      </c>
      <c r="K1250" s="822">
        <f>IF(G1250="","",VLOOKUP(G1250,ARANCEL!$B$5:$D$121,3,FALSE)*J1250)</f>
        <v>11246</v>
      </c>
      <c r="L1250" s="1249" t="str">
        <f t="shared" si="22"/>
        <v>IMPAGO</v>
      </c>
      <c r="M1250" s="1249" t="str">
        <f t="shared" si="23"/>
        <v>SIN O.C.</v>
      </c>
      <c r="N1250" s="1249" t="str">
        <f t="shared" si="24"/>
        <v>SIN FACT.</v>
      </c>
    </row>
    <row r="1251" spans="1:14" s="1185" customFormat="1" x14ac:dyDescent="0.25">
      <c r="A1251" s="816" t="s">
        <v>606</v>
      </c>
      <c r="B1251" s="817">
        <v>42025</v>
      </c>
      <c r="C1251" s="818" t="s">
        <v>7457</v>
      </c>
      <c r="D1251" s="816" t="s">
        <v>1174</v>
      </c>
      <c r="E1251" s="819" t="s">
        <v>343</v>
      </c>
      <c r="F1251" s="816" t="s">
        <v>592</v>
      </c>
      <c r="G1251" s="816">
        <v>2704003</v>
      </c>
      <c r="H1251" s="820" t="str">
        <f>IF(G1251="","",VLOOKUP(G1251,ARANCEL!$B$5:$D$121,2,FALSE))</f>
        <v xml:space="preserve">CORONA PERIFERICA CON PERNO MUÑON COLADO </v>
      </c>
      <c r="I1251" s="821" t="s">
        <v>337</v>
      </c>
      <c r="J1251" s="816">
        <v>1</v>
      </c>
      <c r="K1251" s="822">
        <f>IF(G1251="","",VLOOKUP(G1251,ARANCEL!$B$5:$D$121,3,FALSE)*J1251)</f>
        <v>32612</v>
      </c>
      <c r="L1251" s="1249" t="str">
        <f t="shared" si="22"/>
        <v>IMPAGO</v>
      </c>
      <c r="M1251" s="1249" t="str">
        <f t="shared" si="23"/>
        <v>SIN O.C.</v>
      </c>
      <c r="N1251" s="1249" t="str">
        <f t="shared" si="24"/>
        <v>SIN FACT.</v>
      </c>
    </row>
    <row r="1252" spans="1:14" s="1087" customFormat="1" x14ac:dyDescent="0.25">
      <c r="A1252" s="816"/>
      <c r="B1252" s="817"/>
      <c r="C1252" s="818"/>
      <c r="D1252" s="816"/>
      <c r="E1252" s="819"/>
      <c r="F1252" s="816"/>
      <c r="G1252" s="816"/>
      <c r="H1252" s="820" t="str">
        <f>IF(G1252="","",VLOOKUP(G1252,ARANCEL!$B$5:$D$121,2,FALSE))</f>
        <v/>
      </c>
      <c r="I1252" s="821"/>
      <c r="J1252" s="816"/>
      <c r="K1252" s="822" t="str">
        <f>IF(G1252="","",VLOOKUP(G1252,ARANCEL!$B$5:$D$121,3,FALSE)*J1252)</f>
        <v/>
      </c>
      <c r="L1252" s="1249" t="str">
        <f t="shared" si="22"/>
        <v/>
      </c>
      <c r="M1252" s="1249" t="str">
        <f t="shared" si="23"/>
        <v/>
      </c>
      <c r="N1252" s="1249" t="str">
        <f t="shared" si="24"/>
        <v/>
      </c>
    </row>
    <row r="1253" spans="1:14" s="1087" customFormat="1" x14ac:dyDescent="0.25">
      <c r="A1253" s="606"/>
      <c r="B1253" s="615"/>
      <c r="C1253" s="607"/>
      <c r="D1253" s="606"/>
      <c r="E1253" s="608"/>
      <c r="F1253" s="606"/>
      <c r="G1253" s="606"/>
      <c r="H1253" s="820" t="str">
        <f>IF(G1253="","",VLOOKUP(G1253,ARANCEL!$B$5:$D$121,2,FALSE))</f>
        <v/>
      </c>
      <c r="I1253" s="821"/>
      <c r="J1253" s="816"/>
      <c r="K1253" s="822" t="str">
        <f>IF(G1253="","",VLOOKUP(G1253,ARANCEL!$B$5:$D$121,3,FALSE)*J1253)</f>
        <v/>
      </c>
      <c r="L1253" s="1249" t="str">
        <f t="shared" si="22"/>
        <v/>
      </c>
      <c r="M1253" s="1249" t="str">
        <f t="shared" si="23"/>
        <v/>
      </c>
      <c r="N1253" s="1249" t="str">
        <f t="shared" si="24"/>
        <v/>
      </c>
    </row>
    <row r="1254" spans="1:14" x14ac:dyDescent="0.25">
      <c r="A1254" s="878" t="s">
        <v>2679</v>
      </c>
      <c r="B1254" s="878"/>
      <c r="C1254" s="879"/>
      <c r="D1254" s="878"/>
      <c r="E1254" s="878"/>
      <c r="F1254" s="878"/>
      <c r="G1254" s="878"/>
      <c r="H1254" s="878"/>
      <c r="I1254" s="878"/>
      <c r="J1254" s="878"/>
      <c r="K1254" s="878"/>
      <c r="L1254" s="1294"/>
      <c r="M1254" s="1294"/>
      <c r="N1254" s="1294"/>
    </row>
    <row r="1255" spans="1:14" s="903" customFormat="1" x14ac:dyDescent="0.25">
      <c r="A1255" s="878" t="s">
        <v>8094</v>
      </c>
      <c r="B1255" s="878"/>
      <c r="C1255" s="879"/>
      <c r="D1255" s="878"/>
      <c r="E1255" s="878"/>
      <c r="F1255" s="878"/>
      <c r="G1255" s="878"/>
      <c r="H1255" s="878"/>
      <c r="I1255" s="878"/>
      <c r="J1255" s="878"/>
      <c r="K1255" s="878"/>
      <c r="L1255" s="1294"/>
      <c r="M1255" s="1294"/>
      <c r="N1255" s="1294"/>
    </row>
    <row r="1256" spans="1:14" s="903" customFormat="1" x14ac:dyDescent="0.25">
      <c r="A1256" s="878"/>
      <c r="B1256" s="878"/>
      <c r="C1256" s="879"/>
      <c r="D1256" s="878"/>
      <c r="E1256" s="878"/>
      <c r="F1256" s="878"/>
      <c r="G1256" s="878"/>
      <c r="H1256" s="878"/>
      <c r="I1256" s="878"/>
      <c r="J1256" s="878"/>
      <c r="K1256" s="878"/>
      <c r="L1256" s="1294"/>
      <c r="M1256" s="1294"/>
      <c r="N1256" s="1294"/>
    </row>
    <row r="1257" spans="1:14" s="201" customFormat="1" ht="26.25" x14ac:dyDescent="0.25">
      <c r="A1257" s="109" t="s">
        <v>328</v>
      </c>
      <c r="B1257" s="109"/>
      <c r="C1257" s="130"/>
      <c r="D1257" s="109"/>
      <c r="E1257" s="109"/>
      <c r="F1257" s="109"/>
      <c r="G1257" s="109"/>
      <c r="H1257" s="109"/>
      <c r="I1257" s="109"/>
      <c r="J1257" s="109"/>
      <c r="K1257" s="109"/>
      <c r="L1257" s="1254"/>
      <c r="M1257" s="1254"/>
      <c r="N1257" s="1254"/>
    </row>
    <row r="1258" spans="1:14" ht="25.5" x14ac:dyDescent="0.25">
      <c r="A1258" s="114" t="s">
        <v>4</v>
      </c>
      <c r="B1258" s="115" t="s">
        <v>5</v>
      </c>
      <c r="C1258" s="116" t="s">
        <v>6</v>
      </c>
      <c r="D1258" s="115" t="s">
        <v>7</v>
      </c>
      <c r="E1258" s="115" t="s">
        <v>8</v>
      </c>
      <c r="F1258" s="115" t="s">
        <v>9</v>
      </c>
      <c r="G1258" s="114" t="s">
        <v>10</v>
      </c>
      <c r="H1258" s="115" t="s">
        <v>11</v>
      </c>
      <c r="I1258" s="115" t="s">
        <v>12</v>
      </c>
      <c r="J1258" s="115" t="s">
        <v>13</v>
      </c>
      <c r="K1258" s="115" t="s">
        <v>14</v>
      </c>
      <c r="L1258" s="1257" t="s">
        <v>15</v>
      </c>
      <c r="M1258" s="1257" t="s">
        <v>16</v>
      </c>
      <c r="N1258" s="1258" t="s">
        <v>17</v>
      </c>
    </row>
    <row r="1259" spans="1:14" x14ac:dyDescent="0.25">
      <c r="A1259" s="202" t="s">
        <v>305</v>
      </c>
      <c r="B1259" s="294">
        <v>41348</v>
      </c>
      <c r="C1259" s="204" t="s">
        <v>535</v>
      </c>
      <c r="D1259" s="202" t="s">
        <v>101</v>
      </c>
      <c r="E1259" s="203" t="s">
        <v>538</v>
      </c>
      <c r="F1259" s="202">
        <v>19773756</v>
      </c>
      <c r="G1259" s="202">
        <v>2702006</v>
      </c>
      <c r="H1259" s="132" t="str">
        <f>IF(G1259="","",VLOOKUP(G1259,ARANCEL!$B$5:$D$121,2,FALSE))</f>
        <v xml:space="preserve">LABORATORIO CANTILEVER </v>
      </c>
      <c r="I1259" s="193" t="s">
        <v>360</v>
      </c>
      <c r="J1259" s="202">
        <v>2</v>
      </c>
      <c r="K1259" s="133">
        <f>IF(G1259="","",VLOOKUP(G1259,ARANCEL!$B$5:$D$121,3,FALSE)*J1259)</f>
        <v>63778</v>
      </c>
      <c r="L1259" s="1235" t="str">
        <f t="shared" ref="L1259:L1271" si="25">IF(E1259="","","IMPAGO")</f>
        <v>IMPAGO</v>
      </c>
      <c r="M1259" s="1235" t="str">
        <f t="shared" ref="M1259:M1273" si="26">IF(L1259="IMPAGO","SIN O.C.","")</f>
        <v>SIN O.C.</v>
      </c>
      <c r="N1259" s="1235" t="str">
        <f t="shared" ref="N1259:N1273" si="27">IF(L1259="IMPAGO","SIN FACT.","")</f>
        <v>SIN FACT.</v>
      </c>
    </row>
    <row r="1260" spans="1:14" x14ac:dyDescent="0.25">
      <c r="A1260" s="202" t="s">
        <v>539</v>
      </c>
      <c r="B1260" s="294">
        <v>41330</v>
      </c>
      <c r="C1260" s="204" t="s">
        <v>359</v>
      </c>
      <c r="D1260" s="202" t="s">
        <v>71</v>
      </c>
      <c r="E1260" s="298" t="s">
        <v>540</v>
      </c>
      <c r="F1260" s="202">
        <v>19965399</v>
      </c>
      <c r="G1260" s="202">
        <v>2704003</v>
      </c>
      <c r="H1260" s="132" t="str">
        <f>IF(G1260="","",VLOOKUP(G1260,ARANCEL!$B$5:$D$121,2,FALSE))</f>
        <v xml:space="preserve">CORONA PERIFERICA CON PERNO MUÑON COLADO </v>
      </c>
      <c r="I1260" s="200" t="s">
        <v>324</v>
      </c>
      <c r="J1260" s="202">
        <v>1</v>
      </c>
      <c r="K1260" s="133">
        <f>IF(G1260="","",VLOOKUP(G1260,ARANCEL!$B$5:$D$121,3,FALSE)*J1260)</f>
        <v>32612</v>
      </c>
      <c r="L1260" s="1235" t="str">
        <f t="shared" si="25"/>
        <v>IMPAGO</v>
      </c>
      <c r="M1260" s="1235" t="str">
        <f t="shared" si="26"/>
        <v>SIN O.C.</v>
      </c>
      <c r="N1260" s="1235" t="str">
        <f t="shared" si="27"/>
        <v>SIN FACT.</v>
      </c>
    </row>
    <row r="1261" spans="1:14" x14ac:dyDescent="0.25">
      <c r="A1261" s="202" t="s">
        <v>541</v>
      </c>
      <c r="B1261" s="294">
        <v>41380</v>
      </c>
      <c r="C1261" s="204" t="s">
        <v>533</v>
      </c>
      <c r="D1261" s="202" t="s">
        <v>429</v>
      </c>
      <c r="E1261" s="203">
        <v>10137080</v>
      </c>
      <c r="F1261" s="202">
        <v>20660670</v>
      </c>
      <c r="G1261" s="202">
        <v>2704003</v>
      </c>
      <c r="H1261" s="132" t="str">
        <f>IF(G1261="","",VLOOKUP(G1261,ARANCEL!$B$5:$D$121,2,FALSE))</f>
        <v xml:space="preserve">CORONA PERIFERICA CON PERNO MUÑON COLADO </v>
      </c>
      <c r="I1261" s="200" t="s">
        <v>317</v>
      </c>
      <c r="J1261" s="202">
        <v>1</v>
      </c>
      <c r="K1261" s="133">
        <f>IF(G1261="","",VLOOKUP(G1261,ARANCEL!$B$5:$D$121,3,FALSE)*J1261)</f>
        <v>32612</v>
      </c>
      <c r="L1261" s="1235" t="str">
        <f t="shared" si="25"/>
        <v>IMPAGO</v>
      </c>
      <c r="M1261" s="1235" t="str">
        <f t="shared" si="26"/>
        <v>SIN O.C.</v>
      </c>
      <c r="N1261" s="1235" t="str">
        <f t="shared" si="27"/>
        <v>SIN FACT.</v>
      </c>
    </row>
    <row r="1262" spans="1:14" x14ac:dyDescent="0.25">
      <c r="A1262" s="202" t="s">
        <v>539</v>
      </c>
      <c r="B1262" s="294">
        <v>41314</v>
      </c>
      <c r="C1262" s="204" t="s">
        <v>536</v>
      </c>
      <c r="D1262" s="202" t="s">
        <v>99</v>
      </c>
      <c r="E1262" s="298">
        <v>10117591</v>
      </c>
      <c r="F1262" s="202">
        <v>17331165</v>
      </c>
      <c r="G1262" s="202">
        <v>2704012</v>
      </c>
      <c r="H1262" s="132" t="str">
        <f>IF(G1262="","",VLOOKUP(G1262,ARANCEL!$B$5:$D$121,2,FALSE))</f>
        <v xml:space="preserve">INTERMEDIARIO O PONTICO </v>
      </c>
      <c r="I1262" s="200" t="s">
        <v>324</v>
      </c>
      <c r="J1262" s="202">
        <v>1</v>
      </c>
      <c r="K1262" s="133">
        <f>IF(G1262="","",VLOOKUP(G1262,ARANCEL!$B$5:$D$121,3,FALSE)*J1262)</f>
        <v>25122</v>
      </c>
      <c r="L1262" s="1235" t="str">
        <f t="shared" si="25"/>
        <v>IMPAGO</v>
      </c>
      <c r="M1262" s="1235" t="str">
        <f t="shared" si="26"/>
        <v>SIN O.C.</v>
      </c>
      <c r="N1262" s="1235" t="str">
        <f t="shared" si="27"/>
        <v>SIN FACT.</v>
      </c>
    </row>
    <row r="1263" spans="1:14" s="201" customFormat="1" x14ac:dyDescent="0.25">
      <c r="A1263" s="202" t="s">
        <v>567</v>
      </c>
      <c r="B1263" s="294">
        <v>41432</v>
      </c>
      <c r="C1263" s="204" t="s">
        <v>404</v>
      </c>
      <c r="D1263" s="202" t="s">
        <v>531</v>
      </c>
      <c r="E1263" s="203">
        <v>10144494</v>
      </c>
      <c r="F1263" s="202">
        <v>10853043</v>
      </c>
      <c r="G1263" s="202">
        <v>2706002</v>
      </c>
      <c r="H1263" s="132" t="str">
        <f>IF(G1263="","",VLOOKUP(G1263,ARANCEL!$B$5:$D$121,2,FALSE))</f>
        <v xml:space="preserve">PROTESIS PARCIAL ACRILICA </v>
      </c>
      <c r="I1263" s="200"/>
      <c r="J1263" s="202">
        <v>2</v>
      </c>
      <c r="K1263" s="133">
        <f>IF(G1263="","",VLOOKUP(G1263,ARANCEL!$B$5:$D$121,3,FALSE)*J1263)</f>
        <v>48052</v>
      </c>
      <c r="L1263" s="1235" t="str">
        <f t="shared" si="25"/>
        <v>IMPAGO</v>
      </c>
      <c r="M1263" s="1235" t="str">
        <f t="shared" si="26"/>
        <v>SIN O.C.</v>
      </c>
      <c r="N1263" s="1235" t="str">
        <f t="shared" si="27"/>
        <v>SIN FACT.</v>
      </c>
    </row>
    <row r="1264" spans="1:14" s="201" customFormat="1" x14ac:dyDescent="0.25">
      <c r="A1264" s="202" t="s">
        <v>567</v>
      </c>
      <c r="B1264" s="294">
        <v>41432</v>
      </c>
      <c r="C1264" s="204" t="s">
        <v>404</v>
      </c>
      <c r="D1264" s="202" t="s">
        <v>531</v>
      </c>
      <c r="E1264" s="203">
        <v>10144494</v>
      </c>
      <c r="F1264" s="202">
        <v>10853043</v>
      </c>
      <c r="G1264" s="202">
        <v>2706005</v>
      </c>
      <c r="H1264" s="132" t="str">
        <f>IF(G1264="","",VLOOKUP(G1264,ARANCEL!$B$5:$D$121,2,FALSE))</f>
        <v>REPARACIONES SIMPLES PROTESIS (FRACTURA O PEGAR DIENTE)</v>
      </c>
      <c r="I1264" s="200"/>
      <c r="J1264" s="202">
        <v>1</v>
      </c>
      <c r="K1264" s="133">
        <f>IF(G1264="","",VLOOKUP(G1264,ARANCEL!$B$5:$D$121,3,FALSE)*J1264)</f>
        <v>2969</v>
      </c>
      <c r="L1264" s="1235" t="str">
        <f t="shared" si="25"/>
        <v>IMPAGO</v>
      </c>
      <c r="M1264" s="1235" t="str">
        <f t="shared" si="26"/>
        <v>SIN O.C.</v>
      </c>
      <c r="N1264" s="1235" t="str">
        <f t="shared" si="27"/>
        <v>SIN FACT.</v>
      </c>
    </row>
    <row r="1265" spans="1:14" s="331" customFormat="1" x14ac:dyDescent="0.25">
      <c r="A1265" s="325" t="s">
        <v>562</v>
      </c>
      <c r="B1265" s="326">
        <v>41444</v>
      </c>
      <c r="C1265" s="327" t="s">
        <v>104</v>
      </c>
      <c r="D1265" s="325" t="s">
        <v>99</v>
      </c>
      <c r="E1265" s="325">
        <v>10145776</v>
      </c>
      <c r="F1265" s="325">
        <v>21799807</v>
      </c>
      <c r="G1265" s="325">
        <v>2704005</v>
      </c>
      <c r="H1265" s="328" t="str">
        <f>IF(G1265="","",VLOOKUP(G1265,ARANCEL!$B$5:$D$121,2,FALSE))</f>
        <v>PROVISORIO</v>
      </c>
      <c r="I1265" s="329" t="s">
        <v>340</v>
      </c>
      <c r="J1265" s="325">
        <v>1</v>
      </c>
      <c r="K1265" s="330">
        <f>IF(G1265="","",VLOOKUP(G1265,ARANCEL!$B$5:$D$121,3,FALSE)*J1265)</f>
        <v>3250</v>
      </c>
      <c r="L1265" s="1295" t="str">
        <f t="shared" si="25"/>
        <v>IMPAGO</v>
      </c>
      <c r="M1265" s="1295" t="str">
        <f t="shared" si="26"/>
        <v>SIN O.C.</v>
      </c>
      <c r="N1265" s="1295" t="str">
        <f t="shared" si="27"/>
        <v>SIN FACT.</v>
      </c>
    </row>
    <row r="1266" spans="1:14" s="331" customFormat="1" x14ac:dyDescent="0.25">
      <c r="A1266" s="325" t="s">
        <v>562</v>
      </c>
      <c r="B1266" s="326">
        <v>41444</v>
      </c>
      <c r="C1266" s="327" t="s">
        <v>104</v>
      </c>
      <c r="D1266" s="325" t="s">
        <v>99</v>
      </c>
      <c r="E1266" s="325">
        <v>10145776</v>
      </c>
      <c r="F1266" s="325">
        <v>21799807</v>
      </c>
      <c r="G1266" s="325">
        <v>2704003</v>
      </c>
      <c r="H1266" s="328" t="str">
        <f>IF(G1266="","",VLOOKUP(G1266,ARANCEL!$B$5:$D$121,2,FALSE))</f>
        <v xml:space="preserve">CORONA PERIFERICA CON PERNO MUÑON COLADO </v>
      </c>
      <c r="I1266" s="329" t="s">
        <v>340</v>
      </c>
      <c r="J1266" s="325">
        <v>1</v>
      </c>
      <c r="K1266" s="330">
        <f>IF(G1266="","",VLOOKUP(G1266,ARANCEL!$B$5:$D$121,3,FALSE)*J1266)</f>
        <v>32612</v>
      </c>
      <c r="L1266" s="1295" t="str">
        <f t="shared" si="25"/>
        <v>IMPAGO</v>
      </c>
      <c r="M1266" s="1295" t="str">
        <f t="shared" si="26"/>
        <v>SIN O.C.</v>
      </c>
      <c r="N1266" s="1295" t="str">
        <f t="shared" si="27"/>
        <v>SIN FACT.</v>
      </c>
    </row>
    <row r="1267" spans="1:14" s="201" customFormat="1" x14ac:dyDescent="0.25">
      <c r="A1267" s="202" t="s">
        <v>390</v>
      </c>
      <c r="B1267" s="294">
        <v>41446</v>
      </c>
      <c r="C1267" s="204" t="s">
        <v>105</v>
      </c>
      <c r="D1267" s="202" t="s">
        <v>101</v>
      </c>
      <c r="E1267" s="203">
        <v>10146242</v>
      </c>
      <c r="F1267" s="202">
        <v>13254414</v>
      </c>
      <c r="G1267" s="202">
        <v>2706003</v>
      </c>
      <c r="H1267" s="132" t="str">
        <f>IF(G1267="","",VLOOKUP(G1267,ARANCEL!$B$5:$D$121,2,FALSE))</f>
        <v xml:space="preserve">REBASADO </v>
      </c>
      <c r="I1267" s="200"/>
      <c r="J1267" s="202">
        <v>1</v>
      </c>
      <c r="K1267" s="133">
        <f>IF(G1267="","",VLOOKUP(G1267,ARANCEL!$B$5:$D$121,3,FALSE)*J1267)</f>
        <v>5162</v>
      </c>
      <c r="L1267" s="1235" t="str">
        <f t="shared" si="25"/>
        <v>IMPAGO</v>
      </c>
      <c r="M1267" s="1235" t="str">
        <f t="shared" si="26"/>
        <v>SIN O.C.</v>
      </c>
      <c r="N1267" s="1235" t="str">
        <f t="shared" si="27"/>
        <v>SIN FACT.</v>
      </c>
    </row>
    <row r="1268" spans="1:14" x14ac:dyDescent="0.25">
      <c r="A1268" s="202" t="s">
        <v>390</v>
      </c>
      <c r="B1268" s="294">
        <v>41495</v>
      </c>
      <c r="C1268" s="204" t="s">
        <v>561</v>
      </c>
      <c r="D1268" s="202" t="s">
        <v>100</v>
      </c>
      <c r="E1268" s="203">
        <v>10151350</v>
      </c>
      <c r="F1268" s="202">
        <v>2241</v>
      </c>
      <c r="G1268" s="202">
        <v>2704003</v>
      </c>
      <c r="H1268" s="132" t="str">
        <f>IF(G1268="","",VLOOKUP(G1268,ARANCEL!$B$5:$D$121,2,FALSE))</f>
        <v xml:space="preserve">CORONA PERIFERICA CON PERNO MUÑON COLADO </v>
      </c>
      <c r="I1268" s="200" t="s">
        <v>337</v>
      </c>
      <c r="J1268" s="202">
        <v>1</v>
      </c>
      <c r="K1268" s="133">
        <f>IF(G1268="","",VLOOKUP(G1268,ARANCEL!$B$5:$D$121,3,FALSE)*J1268)</f>
        <v>32612</v>
      </c>
      <c r="L1268" s="1235" t="str">
        <f t="shared" si="25"/>
        <v>IMPAGO</v>
      </c>
      <c r="M1268" s="1235" t="str">
        <f t="shared" si="26"/>
        <v>SIN O.C.</v>
      </c>
      <c r="N1268" s="1235" t="str">
        <f t="shared" si="27"/>
        <v>SIN FACT.</v>
      </c>
    </row>
    <row r="1269" spans="1:14" x14ac:dyDescent="0.25">
      <c r="A1269" s="202" t="s">
        <v>390</v>
      </c>
      <c r="B1269" s="294">
        <v>41495</v>
      </c>
      <c r="C1269" s="204" t="s">
        <v>561</v>
      </c>
      <c r="D1269" s="202" t="s">
        <v>100</v>
      </c>
      <c r="E1269" s="203">
        <v>10151350</v>
      </c>
      <c r="F1269" s="202">
        <v>2241</v>
      </c>
      <c r="G1269" s="202">
        <v>2704005</v>
      </c>
      <c r="H1269" s="132" t="str">
        <f>IF(G1269="","",VLOOKUP(G1269,ARANCEL!$B$5:$D$121,2,FALSE))</f>
        <v>PROVISORIO</v>
      </c>
      <c r="I1269" s="200" t="s">
        <v>337</v>
      </c>
      <c r="J1269" s="202">
        <v>1</v>
      </c>
      <c r="K1269" s="133">
        <f>IF(G1269="","",VLOOKUP(G1269,ARANCEL!$B$5:$D$121,3,FALSE)*J1269)</f>
        <v>3250</v>
      </c>
      <c r="L1269" s="1235" t="str">
        <f t="shared" si="25"/>
        <v>IMPAGO</v>
      </c>
      <c r="M1269" s="1235" t="str">
        <f t="shared" si="26"/>
        <v>SIN O.C.</v>
      </c>
      <c r="N1269" s="1235" t="str">
        <f t="shared" si="27"/>
        <v>SIN FACT.</v>
      </c>
    </row>
    <row r="1270" spans="1:14" s="201" customFormat="1" x14ac:dyDescent="0.25">
      <c r="A1270" s="202" t="s">
        <v>390</v>
      </c>
      <c r="B1270" s="206">
        <v>41712</v>
      </c>
      <c r="C1270" s="204" t="s">
        <v>3469</v>
      </c>
      <c r="D1270" s="202" t="s">
        <v>2420</v>
      </c>
      <c r="E1270" s="203" t="s">
        <v>343</v>
      </c>
      <c r="F1270" s="202" t="s">
        <v>592</v>
      </c>
      <c r="G1270" s="202">
        <v>2704003</v>
      </c>
      <c r="H1270" s="132" t="str">
        <f>IF(G1270="","",VLOOKUP(G1270,ARANCEL!$B$5:$D$121,2,FALSE))</f>
        <v xml:space="preserve">CORONA PERIFERICA CON PERNO MUÑON COLADO </v>
      </c>
      <c r="I1270" s="200" t="s">
        <v>337</v>
      </c>
      <c r="J1270" s="202">
        <v>1</v>
      </c>
      <c r="K1270" s="133">
        <f>IF(G1270="","",VLOOKUP(G1270,ARANCEL!$B$5:$D$121,3,FALSE)*J1270)</f>
        <v>32612</v>
      </c>
      <c r="L1270" s="1235" t="str">
        <f t="shared" si="25"/>
        <v>IMPAGO</v>
      </c>
      <c r="M1270" s="1235" t="str">
        <f t="shared" si="26"/>
        <v>SIN O.C.</v>
      </c>
      <c r="N1270" s="1235" t="str">
        <f t="shared" si="27"/>
        <v>SIN FACT.</v>
      </c>
    </row>
    <row r="1271" spans="1:14" s="201" customFormat="1" x14ac:dyDescent="0.25">
      <c r="A1271" s="202" t="s">
        <v>305</v>
      </c>
      <c r="B1271" s="206">
        <v>41283</v>
      </c>
      <c r="C1271" s="204" t="s">
        <v>2442</v>
      </c>
      <c r="D1271" s="202" t="s">
        <v>101</v>
      </c>
      <c r="E1271" s="203">
        <v>10130570</v>
      </c>
      <c r="F1271" s="202">
        <v>19664354</v>
      </c>
      <c r="G1271" s="202">
        <v>2705003</v>
      </c>
      <c r="H1271" s="132" t="str">
        <f>IF(G1271="","",VLOOKUP(G1271,ARANCEL!$B$5:$D$121,2,FALSE))</f>
        <v>INCRUSTACION ESTETICA (ART-GLASS O CERAMICA)</v>
      </c>
      <c r="I1271" s="200" t="s">
        <v>308</v>
      </c>
      <c r="J1271" s="202">
        <v>1</v>
      </c>
      <c r="K1271" s="133">
        <f>IF(G1271="","",VLOOKUP(G1271,ARANCEL!$B$5:$D$121,3,FALSE)*J1271)</f>
        <v>15676</v>
      </c>
      <c r="L1271" s="1235" t="str">
        <f t="shared" si="25"/>
        <v>IMPAGO</v>
      </c>
      <c r="M1271" s="1235" t="str">
        <f t="shared" si="26"/>
        <v>SIN O.C.</v>
      </c>
      <c r="N1271" s="1235" t="str">
        <f t="shared" si="27"/>
        <v>SIN FACT.</v>
      </c>
    </row>
    <row r="1272" spans="1:14" s="201" customFormat="1" x14ac:dyDescent="0.25">
      <c r="A1272" s="202" t="s">
        <v>305</v>
      </c>
      <c r="B1272" s="206">
        <v>41296</v>
      </c>
      <c r="C1272" s="204" t="s">
        <v>2442</v>
      </c>
      <c r="D1272" s="202" t="s">
        <v>101</v>
      </c>
      <c r="E1272" s="203">
        <v>10130570</v>
      </c>
      <c r="F1272" s="202">
        <v>19664354</v>
      </c>
      <c r="G1272" s="202">
        <v>2707001</v>
      </c>
      <c r="H1272" s="132" t="str">
        <f>IF(G1272="","",VLOOKUP(G1272,ARANCEL!$B$5:$D$121,2,FALSE))</f>
        <v xml:space="preserve">PLANO DE RELAJACION </v>
      </c>
      <c r="I1272" s="200" t="s">
        <v>331</v>
      </c>
      <c r="J1272" s="202">
        <v>1</v>
      </c>
      <c r="K1272" s="133">
        <f>IF(G1272="","",VLOOKUP(G1272,ARANCEL!$B$5:$D$121,3,FALSE)*J1272)</f>
        <v>9221</v>
      </c>
      <c r="L1272" s="1235" t="s">
        <v>4261</v>
      </c>
      <c r="M1272" s="1235" t="str">
        <f t="shared" si="26"/>
        <v/>
      </c>
      <c r="N1272" s="1235" t="str">
        <f t="shared" si="27"/>
        <v/>
      </c>
    </row>
    <row r="1273" spans="1:14" s="201" customFormat="1" x14ac:dyDescent="0.25">
      <c r="A1273" s="202" t="s">
        <v>305</v>
      </c>
      <c r="B1273" s="206">
        <v>41341</v>
      </c>
      <c r="C1273" s="204" t="s">
        <v>2488</v>
      </c>
      <c r="D1273" s="202" t="s">
        <v>2415</v>
      </c>
      <c r="E1273" s="203">
        <v>10135358</v>
      </c>
      <c r="F1273" s="202">
        <v>20279196</v>
      </c>
      <c r="G1273" s="202">
        <v>2705003</v>
      </c>
      <c r="H1273" s="132" t="str">
        <f>IF(G1273="","",VLOOKUP(G1273,ARANCEL!$B$5:$D$121,2,FALSE))</f>
        <v>INCRUSTACION ESTETICA (ART-GLASS O CERAMICA)</v>
      </c>
      <c r="I1273" s="200" t="s">
        <v>316</v>
      </c>
      <c r="J1273" s="202">
        <v>1</v>
      </c>
      <c r="K1273" s="133">
        <f>IF(G1273="","",VLOOKUP(G1273,ARANCEL!$B$5:$D$121,3,FALSE)*J1273)</f>
        <v>15676</v>
      </c>
      <c r="L1273" s="1295" t="s">
        <v>4261</v>
      </c>
      <c r="M1273" s="1295" t="str">
        <f t="shared" si="26"/>
        <v/>
      </c>
      <c r="N1273" s="1295" t="str">
        <f t="shared" si="27"/>
        <v/>
      </c>
    </row>
    <row r="1274" spans="1:14" s="201" customFormat="1" x14ac:dyDescent="0.25">
      <c r="A1274" s="202" t="s">
        <v>313</v>
      </c>
      <c r="B1274" s="206">
        <v>41743</v>
      </c>
      <c r="C1274" s="204" t="s">
        <v>4012</v>
      </c>
      <c r="D1274" s="202" t="s">
        <v>101</v>
      </c>
      <c r="E1274" s="203">
        <v>10189011</v>
      </c>
      <c r="F1274" s="202">
        <v>25872016</v>
      </c>
      <c r="G1274" s="202">
        <v>2705003</v>
      </c>
      <c r="H1274" s="132" t="str">
        <f>IF(G1274="","",VLOOKUP(G1274,ARANCEL!$B$5:$D$121,2,FALSE))</f>
        <v>INCRUSTACION ESTETICA (ART-GLASS O CERAMICA)</v>
      </c>
      <c r="I1274" s="200"/>
      <c r="J1274" s="202">
        <v>1</v>
      </c>
      <c r="K1274" s="133">
        <f>IF(G1274="","",VLOOKUP(G1274,ARANCEL!$B$5:$D$121,3,FALSE)*J1274)</f>
        <v>15676</v>
      </c>
      <c r="L1274" s="1229" t="s">
        <v>4612</v>
      </c>
      <c r="M1274" s="1229">
        <v>4500230036</v>
      </c>
      <c r="N1274" s="1229">
        <v>9215</v>
      </c>
    </row>
    <row r="1275" spans="1:14" s="201" customFormat="1" x14ac:dyDescent="0.25">
      <c r="A1275" s="202" t="s">
        <v>313</v>
      </c>
      <c r="B1275" s="206">
        <v>41795</v>
      </c>
      <c r="C1275" s="204" t="s">
        <v>2048</v>
      </c>
      <c r="D1275" s="202" t="s">
        <v>99</v>
      </c>
      <c r="E1275" s="203">
        <v>10203046</v>
      </c>
      <c r="F1275" s="202">
        <v>18217126</v>
      </c>
      <c r="G1275" s="202">
        <v>2704013</v>
      </c>
      <c r="H1275" s="132" t="str">
        <f>IF(G1275="","",VLOOKUP(G1275,ARANCEL!$B$5:$D$121,2,FALSE))</f>
        <v>PROVISORIO (POR PIEZA)</v>
      </c>
      <c r="I1275" s="200" t="s">
        <v>1720</v>
      </c>
      <c r="J1275" s="202">
        <v>4</v>
      </c>
      <c r="K1275" s="133">
        <f>IF(G1275="","",VLOOKUP(G1275,ARANCEL!$B$5:$D$121,3,FALSE)*J1275)</f>
        <v>13000</v>
      </c>
      <c r="L1275" s="1235" t="str">
        <f t="shared" ref="L1275:L1283" si="28">IF(E1275="","","IMPAGO")</f>
        <v>IMPAGO</v>
      </c>
      <c r="M1275" s="1235" t="str">
        <f t="shared" ref="M1275:M1283" si="29">IF(L1275="IMPAGO","SIN O.C.","")</f>
        <v>SIN O.C.</v>
      </c>
      <c r="N1275" s="1235" t="str">
        <f t="shared" ref="N1275:N1283" si="30">IF(L1275="IMPAGO","SIN FACT.","")</f>
        <v>SIN FACT.</v>
      </c>
    </row>
    <row r="1276" spans="1:14" s="201" customFormat="1" x14ac:dyDescent="0.25">
      <c r="A1276" s="202" t="s">
        <v>313</v>
      </c>
      <c r="B1276" s="206">
        <v>41795</v>
      </c>
      <c r="C1276" s="204" t="s">
        <v>2048</v>
      </c>
      <c r="D1276" s="202" t="s">
        <v>99</v>
      </c>
      <c r="E1276" s="203">
        <v>10203046</v>
      </c>
      <c r="F1276" s="202">
        <v>18217126</v>
      </c>
      <c r="G1276" s="202">
        <v>2704003</v>
      </c>
      <c r="H1276" s="132" t="str">
        <f>IF(G1276="","",VLOOKUP(G1276,ARANCEL!$B$5:$D$121,2,FALSE))</f>
        <v xml:space="preserve">CORONA PERIFERICA CON PERNO MUÑON COLADO </v>
      </c>
      <c r="I1276" s="200" t="s">
        <v>318</v>
      </c>
      <c r="J1276" s="202">
        <v>1</v>
      </c>
      <c r="K1276" s="133">
        <f>IF(G1276="","",VLOOKUP(G1276,ARANCEL!$B$5:$D$121,3,FALSE)*J1276)</f>
        <v>32612</v>
      </c>
      <c r="L1276" s="1235" t="str">
        <f t="shared" si="28"/>
        <v>IMPAGO</v>
      </c>
      <c r="M1276" s="1235" t="str">
        <f t="shared" si="29"/>
        <v>SIN O.C.</v>
      </c>
      <c r="N1276" s="1235" t="str">
        <f t="shared" si="30"/>
        <v>SIN FACT.</v>
      </c>
    </row>
    <row r="1277" spans="1:14" s="201" customFormat="1" x14ac:dyDescent="0.25">
      <c r="A1277" s="202" t="s">
        <v>313</v>
      </c>
      <c r="B1277" s="206">
        <v>41795</v>
      </c>
      <c r="C1277" s="204" t="s">
        <v>2048</v>
      </c>
      <c r="D1277" s="202" t="s">
        <v>99</v>
      </c>
      <c r="E1277" s="203">
        <v>10203046</v>
      </c>
      <c r="F1277" s="202">
        <v>18217126</v>
      </c>
      <c r="G1277" s="202">
        <v>2704012</v>
      </c>
      <c r="H1277" s="132" t="str">
        <f>IF(G1277="","",VLOOKUP(G1277,ARANCEL!$B$5:$D$121,2,FALSE))</f>
        <v xml:space="preserve">INTERMEDIARIO O PONTICO </v>
      </c>
      <c r="I1277" s="200"/>
      <c r="J1277" s="202">
        <v>3</v>
      </c>
      <c r="K1277" s="133">
        <f>IF(G1277="","",VLOOKUP(G1277,ARANCEL!$B$5:$D$121,3,FALSE)*J1277)</f>
        <v>75366</v>
      </c>
      <c r="L1277" s="1235" t="str">
        <f t="shared" si="28"/>
        <v>IMPAGO</v>
      </c>
      <c r="M1277" s="1235" t="str">
        <f t="shared" si="29"/>
        <v>SIN O.C.</v>
      </c>
      <c r="N1277" s="1235" t="str">
        <f t="shared" si="30"/>
        <v>SIN FACT.</v>
      </c>
    </row>
    <row r="1278" spans="1:14" s="201" customFormat="1" x14ac:dyDescent="0.25">
      <c r="A1278" s="202" t="s">
        <v>305</v>
      </c>
      <c r="B1278" s="858">
        <v>41792</v>
      </c>
      <c r="C1278" s="204" t="s">
        <v>2048</v>
      </c>
      <c r="D1278" s="202" t="s">
        <v>99</v>
      </c>
      <c r="E1278" s="203">
        <v>10201150</v>
      </c>
      <c r="F1278" s="202">
        <v>23952292</v>
      </c>
      <c r="G1278" s="202">
        <v>2704013</v>
      </c>
      <c r="H1278" s="132" t="str">
        <f>IF(G1278="","",VLOOKUP(G1278,ARANCEL!$B$5:$D$121,2,FALSE))</f>
        <v>PROVISORIO (POR PIEZA)</v>
      </c>
      <c r="I1278" s="200"/>
      <c r="J1278" s="202">
        <v>4</v>
      </c>
      <c r="K1278" s="133">
        <f>IF(G1278="","",VLOOKUP(G1278,ARANCEL!$B$5:$D$121,3,FALSE)*J1278)</f>
        <v>13000</v>
      </c>
      <c r="L1278" s="1235" t="str">
        <f t="shared" si="28"/>
        <v>IMPAGO</v>
      </c>
      <c r="M1278" s="1235" t="str">
        <f t="shared" si="29"/>
        <v>SIN O.C.</v>
      </c>
      <c r="N1278" s="1235" t="str">
        <f t="shared" si="30"/>
        <v>SIN FACT.</v>
      </c>
    </row>
    <row r="1279" spans="1:14" s="201" customFormat="1" x14ac:dyDescent="0.25">
      <c r="A1279" s="202" t="s">
        <v>606</v>
      </c>
      <c r="B1279" s="858">
        <v>41792</v>
      </c>
      <c r="C1279" s="204" t="s">
        <v>2048</v>
      </c>
      <c r="D1279" s="202" t="s">
        <v>99</v>
      </c>
      <c r="E1279" s="203">
        <v>10201150</v>
      </c>
      <c r="F1279" s="202">
        <v>23952292</v>
      </c>
      <c r="G1279" s="202">
        <v>2704003</v>
      </c>
      <c r="H1279" s="132" t="str">
        <f>IF(G1279="","",VLOOKUP(G1279,ARANCEL!$B$5:$D$121,2,FALSE))</f>
        <v xml:space="preserve">CORONA PERIFERICA CON PERNO MUÑON COLADO </v>
      </c>
      <c r="I1279" s="200"/>
      <c r="J1279" s="202">
        <v>1</v>
      </c>
      <c r="K1279" s="133">
        <f>IF(G1279="","",VLOOKUP(G1279,ARANCEL!$B$5:$D$121,3,FALSE)*J1279)</f>
        <v>32612</v>
      </c>
      <c r="L1279" s="1235" t="str">
        <f t="shared" si="28"/>
        <v>IMPAGO</v>
      </c>
      <c r="M1279" s="1235" t="str">
        <f t="shared" si="29"/>
        <v>SIN O.C.</v>
      </c>
      <c r="N1279" s="1235" t="str">
        <f t="shared" si="30"/>
        <v>SIN FACT.</v>
      </c>
    </row>
    <row r="1280" spans="1:14" s="201" customFormat="1" x14ac:dyDescent="0.25">
      <c r="A1280" s="202" t="s">
        <v>313</v>
      </c>
      <c r="B1280" s="858">
        <v>41792</v>
      </c>
      <c r="C1280" s="204" t="s">
        <v>2048</v>
      </c>
      <c r="D1280" s="202" t="s">
        <v>99</v>
      </c>
      <c r="E1280" s="203">
        <v>10201150</v>
      </c>
      <c r="F1280" s="202">
        <v>23952292</v>
      </c>
      <c r="G1280" s="202">
        <v>2704012</v>
      </c>
      <c r="H1280" s="132" t="str">
        <f>IF(G1280="","",VLOOKUP(G1280,ARANCEL!$B$5:$D$121,2,FALSE))</f>
        <v xml:space="preserve">INTERMEDIARIO O PONTICO </v>
      </c>
      <c r="I1280" s="200"/>
      <c r="J1280" s="202">
        <v>3</v>
      </c>
      <c r="K1280" s="133">
        <f>IF(G1280="","",VLOOKUP(G1280,ARANCEL!$B$5:$D$121,3,FALSE)*J1280)</f>
        <v>75366</v>
      </c>
      <c r="L1280" s="1235" t="str">
        <f t="shared" si="28"/>
        <v>IMPAGO</v>
      </c>
      <c r="M1280" s="1235" t="str">
        <f t="shared" si="29"/>
        <v>SIN O.C.</v>
      </c>
      <c r="N1280" s="1235" t="str">
        <f t="shared" si="30"/>
        <v>SIN FACT.</v>
      </c>
    </row>
    <row r="1281" spans="1:15" s="201" customFormat="1" x14ac:dyDescent="0.25">
      <c r="A1281" s="202" t="s">
        <v>313</v>
      </c>
      <c r="B1281" s="206">
        <v>41817</v>
      </c>
      <c r="C1281" s="204" t="s">
        <v>5382</v>
      </c>
      <c r="D1281" s="202" t="s">
        <v>1174</v>
      </c>
      <c r="E1281" s="203">
        <v>10216924</v>
      </c>
      <c r="F1281" s="202">
        <v>27036892</v>
      </c>
      <c r="G1281" s="202">
        <v>2706002</v>
      </c>
      <c r="H1281" s="132" t="str">
        <f>IF(G1281="","",VLOOKUP(G1281,ARANCEL!$B$5:$D$121,2,FALSE))</f>
        <v xml:space="preserve">PROTESIS PARCIAL ACRILICA </v>
      </c>
      <c r="I1281" s="200"/>
      <c r="J1281" s="202">
        <v>1</v>
      </c>
      <c r="K1281" s="133">
        <f>IF(G1281="","",VLOOKUP(G1281,ARANCEL!$B$5:$D$121,3,FALSE)*J1281)</f>
        <v>24026</v>
      </c>
      <c r="L1281" s="1235" t="str">
        <f t="shared" si="28"/>
        <v>IMPAGO</v>
      </c>
      <c r="M1281" s="1235" t="str">
        <f t="shared" si="29"/>
        <v>SIN O.C.</v>
      </c>
      <c r="N1281" s="1235" t="str">
        <f t="shared" si="30"/>
        <v>SIN FACT.</v>
      </c>
    </row>
    <row r="1282" spans="1:15" s="137" customFormat="1" x14ac:dyDescent="0.25">
      <c r="A1282" s="295" t="s">
        <v>606</v>
      </c>
      <c r="B1282" s="859">
        <v>41744</v>
      </c>
      <c r="C1282" s="297" t="s">
        <v>4217</v>
      </c>
      <c r="D1282" s="295" t="s">
        <v>101</v>
      </c>
      <c r="E1282" s="298" t="s">
        <v>343</v>
      </c>
      <c r="F1282" s="295" t="s">
        <v>592</v>
      </c>
      <c r="G1282" s="295">
        <v>2702014</v>
      </c>
      <c r="H1282" s="299" t="str">
        <f>IF(G1282="","",VLOOKUP(G1282,ARANCEL!$B$5:$D$121,2,FALSE))</f>
        <v>PROTESIS AD-MODUM BRANEMARK</v>
      </c>
      <c r="I1282" s="136" t="s">
        <v>306</v>
      </c>
      <c r="J1282" s="295">
        <v>1</v>
      </c>
      <c r="K1282" s="300">
        <f>IF(G1282="","",VLOOKUP(G1282,ARANCEL!$B$5:$D$121,3,FALSE)*J1282)</f>
        <v>188924</v>
      </c>
      <c r="L1282" s="1271" t="str">
        <f t="shared" si="28"/>
        <v>IMPAGO</v>
      </c>
      <c r="M1282" s="1271" t="str">
        <f t="shared" si="29"/>
        <v>SIN O.C.</v>
      </c>
      <c r="N1282" s="1271" t="str">
        <f t="shared" si="30"/>
        <v>SIN FACT.</v>
      </c>
    </row>
    <row r="1283" spans="1:15" s="201" customFormat="1" ht="18" customHeight="1" x14ac:dyDescent="0.25">
      <c r="A1283" s="202" t="s">
        <v>313</v>
      </c>
      <c r="B1283" s="206">
        <v>41863</v>
      </c>
      <c r="C1283" s="204" t="s">
        <v>6059</v>
      </c>
      <c r="D1283" s="202" t="s">
        <v>101</v>
      </c>
      <c r="E1283" s="203">
        <v>10231043</v>
      </c>
      <c r="F1283" s="202">
        <v>27502464</v>
      </c>
      <c r="G1283" s="202">
        <v>2707001</v>
      </c>
      <c r="H1283" s="132" t="str">
        <f>IF(G1283="","",VLOOKUP(G1283,ARANCEL!$B$5:$D$121,2,FALSE))</f>
        <v xml:space="preserve">PLANO DE RELAJACION </v>
      </c>
      <c r="I1283" s="200"/>
      <c r="J1283" s="202">
        <v>1</v>
      </c>
      <c r="K1283" s="133">
        <f>IF(G1283="","",VLOOKUP(G1283,ARANCEL!$B$5:$D$121,3,FALSE)*J1283)</f>
        <v>9221</v>
      </c>
      <c r="L1283" s="1235" t="str">
        <f t="shared" si="28"/>
        <v>IMPAGO</v>
      </c>
      <c r="M1283" s="1235" t="str">
        <f t="shared" si="29"/>
        <v>SIN O.C.</v>
      </c>
      <c r="N1283" s="1235" t="str">
        <f t="shared" si="30"/>
        <v>SIN FACT.</v>
      </c>
      <c r="O1283" s="347"/>
    </row>
  </sheetData>
  <autoFilter ref="A5:N1225">
    <sortState ref="A7:N1225">
      <sortCondition ref="C5:C1222"/>
    </sortState>
  </autoFilter>
  <sortState ref="A6:N1306">
    <sortCondition ref="B1276"/>
  </sortState>
  <customSheetViews>
    <customSheetView guid="{5A3E7664-B706-4E89-8FE4-5CD0E8149518}" scale="80" showAutoFilter="1">
      <pane ySplit="5" topLeftCell="A6" activePane="bottomLeft" state="frozen"/>
      <selection pane="bottomLeft" activeCell="K1096" sqref="K1096"/>
      <pageMargins left="1.2649999999999999" right="0.7" top="0.75" bottom="0.75" header="0.3" footer="0.3"/>
      <pageSetup paperSize="9" scale="95" orientation="landscape" r:id="rId1"/>
      <autoFilter ref="A5:N1225">
        <sortState ref="A7:N1225">
          <sortCondition ref="C5:C1222"/>
        </sortState>
      </autoFilter>
    </customSheetView>
    <customSheetView guid="{90887117-F10F-4BFC-8FBC-C977ABC07CFF}" scale="80" showAutoFilter="1">
      <pane ySplit="5" topLeftCell="A1626" activePane="bottomLeft" state="frozen"/>
      <selection pane="bottomLeft" activeCell="J1640" sqref="J1640"/>
      <pageMargins left="1.2649999999999999" right="0.7" top="0.75" bottom="0.75" header="0.3" footer="0.3"/>
      <pageSetup paperSize="9" scale="95" orientation="landscape" r:id="rId2"/>
      <autoFilter ref="A5:N1642">
        <sortState ref="A7:N1624">
          <sortCondition ref="C5:C1618"/>
        </sortState>
      </autoFilter>
    </customSheetView>
    <customSheetView guid="{384DA9C8-FFC1-4FC6-A1DF-01F043F9EA83}" showAutoFilter="1">
      <pane ySplit="5" topLeftCell="A1461" activePane="bottomLeft" state="frozen"/>
      <selection pane="bottomLeft" activeCell="H2" sqref="H2:H3"/>
      <pageMargins left="0.7" right="0.7" top="0.75" bottom="0.75" header="0.3" footer="0.3"/>
      <autoFilter ref="A5:R1463">
        <sortState ref="A6:Q1463">
          <sortCondition descending="1" ref="L5:L1463"/>
        </sortState>
      </autoFilter>
    </customSheetView>
    <customSheetView guid="{88E733B4-D2A6-4E52-A803-6F54C59BA422}" showAutoFilter="1">
      <pane ySplit="5" topLeftCell="A159" activePane="bottomLeft" state="frozen"/>
      <selection pane="bottomLeft" activeCell="A169" sqref="A169:XFD169"/>
      <pageMargins left="0.7" right="0.7" top="0.75" bottom="0.75" header="0.3" footer="0.3"/>
      <pageSetup paperSize="9" orientation="portrait" r:id="rId3"/>
      <autoFilter ref="A5:R1630">
        <sortState ref="A6:R1630">
          <sortCondition descending="1" ref="L5:L1630"/>
        </sortState>
      </autoFilter>
    </customSheetView>
    <customSheetView guid="{12FAB891-95C7-4FC6-A844-12DF1167D7D0}" showAutoFilter="1">
      <pane ySplit="5" topLeftCell="A893" activePane="bottomLeft" state="frozen"/>
      <selection pane="bottomLeft" activeCell="C905" sqref="C905"/>
      <pageMargins left="0.7" right="0.7" top="0.75" bottom="0.75" header="0.3" footer="0.3"/>
      <autoFilter ref="A5:R1306">
        <sortState ref="A6:R1950">
          <sortCondition ref="C5:C1950"/>
        </sortState>
      </autoFilter>
    </customSheetView>
    <customSheetView guid="{5C5191FA-2E8D-43C8-B7A4-943B410B3C52}" scale="80" showAutoFilter="1">
      <pane ySplit="5" topLeftCell="A1210" activePane="bottomLeft" state="frozen"/>
      <selection pane="bottomLeft" activeCell="J1223" sqref="J1223"/>
      <pageMargins left="1.2649999999999999" right="0.7" top="0.75" bottom="0.75" header="0.3" footer="0.3"/>
      <pageSetup paperSize="9" scale="95" orientation="landscape" r:id="rId4"/>
      <autoFilter ref="A5:N1225">
        <sortState ref="A7:N1225">
          <sortCondition ref="C5:C1222"/>
        </sortState>
      </autoFilter>
    </customSheetView>
  </customSheetViews>
  <mergeCells count="7">
    <mergeCell ref="I1227:J1227"/>
    <mergeCell ref="A1:D3"/>
    <mergeCell ref="E1:F1"/>
    <mergeCell ref="E2:F3"/>
    <mergeCell ref="G2:G3"/>
    <mergeCell ref="H2:H3"/>
    <mergeCell ref="I2:I3"/>
  </mergeCells>
  <hyperlinks>
    <hyperlink ref="H2" r:id="rId5"/>
  </hyperlinks>
  <pageMargins left="1.2649999999999999" right="0.7" top="0.75" bottom="0.75" header="0.3" footer="0.3"/>
  <pageSetup paperSize="9" scale="95"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13340" r:id="rId9" name="Button 28">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13342" r:id="rId10" name="Button 30">
              <controlPr defaultSize="0" print="0" autoFill="0" autoPict="0" macro="[0]!Botón7_Haga_clic_en">
                <anchor moveWithCells="1" sizeWithCells="1">
                  <from>
                    <xdr:col>0</xdr:col>
                    <xdr:colOff>0</xdr:colOff>
                    <xdr:row>1225</xdr:row>
                    <xdr:rowOff>180975</xdr:rowOff>
                  </from>
                  <to>
                    <xdr:col>1</xdr:col>
                    <xdr:colOff>0</xdr:colOff>
                    <xdr:row>1227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theme="0"/>
  </sheetPr>
  <dimension ref="A1:AK25"/>
  <sheetViews>
    <sheetView zoomScale="85" zoomScaleNormal="85" workbookViewId="0">
      <pane ySplit="5" topLeftCell="A6" activePane="bottomLeft" state="frozen"/>
      <selection pane="bottomLeft" activeCell="K1096" sqref="K1096"/>
    </sheetView>
  </sheetViews>
  <sheetFormatPr baseColWidth="10" defaultRowHeight="15" x14ac:dyDescent="0.25"/>
  <cols>
    <col min="1" max="1" width="25" style="1085" customWidth="1"/>
    <col min="2" max="2" width="11.85546875" style="1085" customWidth="1"/>
    <col min="3" max="3" width="26.7109375" style="1085" customWidth="1"/>
    <col min="4" max="4" width="11.42578125" style="1085" customWidth="1"/>
    <col min="5" max="5" width="10.7109375" style="1085" customWidth="1"/>
    <col min="6" max="6" width="10.140625" style="1085" customWidth="1"/>
    <col min="7" max="7" width="11.7109375" style="1085" customWidth="1"/>
    <col min="8" max="8" width="50.85546875" style="1085" customWidth="1"/>
    <col min="9" max="9" width="10.140625" style="1085" customWidth="1"/>
    <col min="10" max="10" width="5.42578125" style="1085" customWidth="1"/>
    <col min="11" max="11" width="17.28515625" style="1085" customWidth="1"/>
    <col min="12" max="12" width="14.42578125" style="1232" customWidth="1"/>
    <col min="13" max="13" width="11.7109375" style="1232" customWidth="1"/>
    <col min="14" max="14" width="8" style="1232" customWidth="1"/>
    <col min="15" max="16384" width="11.42578125" style="1085"/>
  </cols>
  <sheetData>
    <row r="1" spans="1:37" s="1084" customFormat="1" ht="15" customHeight="1" x14ac:dyDescent="0.25">
      <c r="A1" s="1504"/>
      <c r="B1" s="1505"/>
      <c r="C1" s="1505"/>
      <c r="D1" s="1505"/>
      <c r="E1" s="1480" t="s">
        <v>0</v>
      </c>
      <c r="F1" s="1480"/>
      <c r="G1" s="1083" t="s">
        <v>1</v>
      </c>
      <c r="H1" s="1083" t="s">
        <v>2</v>
      </c>
      <c r="I1" s="1083" t="s">
        <v>5675</v>
      </c>
      <c r="L1" s="1231"/>
      <c r="M1" s="1231"/>
      <c r="N1" s="1231"/>
      <c r="O1" s="1085"/>
      <c r="P1" s="1085"/>
      <c r="Q1" s="1085"/>
      <c r="R1" s="1085"/>
      <c r="S1" s="1085"/>
      <c r="T1" s="1085"/>
      <c r="U1" s="1085"/>
      <c r="V1" s="1085"/>
      <c r="W1" s="1085"/>
      <c r="X1" s="1085"/>
      <c r="Y1" s="1085"/>
      <c r="Z1" s="1085"/>
      <c r="AA1" s="1085"/>
      <c r="AB1" s="1085"/>
      <c r="AC1" s="1085"/>
      <c r="AD1" s="1085"/>
      <c r="AE1" s="1085"/>
      <c r="AF1" s="1085"/>
      <c r="AG1" s="1085"/>
      <c r="AH1" s="1085"/>
      <c r="AI1" s="1085"/>
      <c r="AJ1" s="1085"/>
    </row>
    <row r="2" spans="1:37" s="1084" customFormat="1" ht="15" customHeight="1" x14ac:dyDescent="0.25">
      <c r="A2" s="1505"/>
      <c r="B2" s="1505"/>
      <c r="C2" s="1505"/>
      <c r="D2" s="1505"/>
      <c r="E2" s="1481"/>
      <c r="F2" s="1482"/>
      <c r="G2" s="1485" t="s">
        <v>9190</v>
      </c>
      <c r="H2" s="1516" t="s">
        <v>9191</v>
      </c>
      <c r="I2" s="1485">
        <v>61360415</v>
      </c>
      <c r="L2" s="1231"/>
      <c r="M2" s="1231"/>
      <c r="N2" s="1231"/>
      <c r="O2" s="1085"/>
      <c r="P2" s="1085"/>
      <c r="Q2" s="1085"/>
      <c r="R2" s="1085"/>
      <c r="S2" s="1085"/>
      <c r="T2" s="1085"/>
      <c r="U2" s="1085"/>
      <c r="V2" s="1085"/>
      <c r="W2" s="1085"/>
      <c r="X2" s="1085"/>
      <c r="Y2" s="1085"/>
      <c r="Z2" s="1085"/>
      <c r="AA2" s="1085"/>
      <c r="AB2" s="1085"/>
      <c r="AC2" s="1085"/>
      <c r="AD2" s="1085"/>
      <c r="AE2" s="1085"/>
      <c r="AF2" s="1085"/>
      <c r="AG2" s="1085"/>
      <c r="AH2" s="1085"/>
      <c r="AI2" s="1085"/>
      <c r="AJ2" s="1085"/>
      <c r="AK2" s="3" t="s">
        <v>20</v>
      </c>
    </row>
    <row r="3" spans="1:37" s="1084" customFormat="1" ht="19.5" customHeight="1" x14ac:dyDescent="0.25">
      <c r="A3" s="1505"/>
      <c r="B3" s="1505"/>
      <c r="C3" s="1505"/>
      <c r="D3" s="1505"/>
      <c r="E3" s="1483"/>
      <c r="F3" s="1484"/>
      <c r="G3" s="1486"/>
      <c r="H3" s="1517"/>
      <c r="I3" s="1486"/>
      <c r="K3" s="1084" t="s">
        <v>9192</v>
      </c>
      <c r="L3" s="1231"/>
      <c r="M3" s="1231"/>
      <c r="N3" s="1231"/>
      <c r="O3" s="1085"/>
      <c r="P3" s="1085"/>
      <c r="Q3" s="1085"/>
      <c r="R3" s="1085"/>
      <c r="S3" s="1085"/>
      <c r="T3" s="1085"/>
      <c r="U3" s="1085"/>
      <c r="V3" s="1085"/>
      <c r="W3" s="1085"/>
      <c r="X3" s="1085"/>
      <c r="Y3" s="1085"/>
      <c r="Z3" s="1085"/>
      <c r="AA3" s="1085"/>
      <c r="AB3" s="1085"/>
      <c r="AC3" s="1085"/>
      <c r="AD3" s="1085"/>
      <c r="AE3" s="1085"/>
      <c r="AF3" s="1085"/>
      <c r="AG3" s="1085"/>
      <c r="AH3" s="1085"/>
      <c r="AI3" s="1085"/>
      <c r="AJ3" s="1085"/>
      <c r="AK3" s="4">
        <v>40786</v>
      </c>
    </row>
    <row r="4" spans="1:37" s="1084" customFormat="1" ht="15" customHeight="1" x14ac:dyDescent="0.25">
      <c r="C4" s="268"/>
      <c r="K4" s="1085"/>
      <c r="L4" s="1232"/>
      <c r="M4" s="1231"/>
      <c r="N4" s="1231"/>
      <c r="O4" s="1085"/>
      <c r="P4" s="1085"/>
      <c r="Q4" s="1085"/>
      <c r="R4" s="1085"/>
      <c r="S4" s="1085"/>
      <c r="T4" s="1085"/>
      <c r="U4" s="1085"/>
      <c r="V4" s="1085"/>
      <c r="W4" s="1085"/>
      <c r="X4" s="1085"/>
      <c r="Y4" s="1085"/>
      <c r="Z4" s="1085"/>
      <c r="AA4" s="1085"/>
      <c r="AB4" s="1085"/>
      <c r="AC4" s="1085"/>
      <c r="AD4" s="1085"/>
      <c r="AE4" s="1085"/>
      <c r="AF4" s="1085"/>
      <c r="AG4" s="1085"/>
      <c r="AH4" s="1085"/>
      <c r="AI4" s="1085"/>
      <c r="AJ4" s="1085"/>
    </row>
    <row r="5" spans="1:37" s="1084" customFormat="1" ht="30.75" customHeight="1" x14ac:dyDescent="0.25">
      <c r="A5" s="1" t="s">
        <v>4</v>
      </c>
      <c r="B5" s="2" t="s">
        <v>5</v>
      </c>
      <c r="C5" s="2" t="s">
        <v>6</v>
      </c>
      <c r="D5" s="2" t="s">
        <v>7</v>
      </c>
      <c r="E5" s="2" t="s">
        <v>8</v>
      </c>
      <c r="F5" s="2" t="s">
        <v>9</v>
      </c>
      <c r="G5" s="1" t="s">
        <v>10</v>
      </c>
      <c r="H5" s="2" t="s">
        <v>11</v>
      </c>
      <c r="I5" s="2" t="s">
        <v>30</v>
      </c>
      <c r="J5" s="2" t="s">
        <v>13</v>
      </c>
      <c r="K5" s="2" t="s">
        <v>14</v>
      </c>
      <c r="L5" s="1233" t="s">
        <v>549</v>
      </c>
      <c r="M5" s="1233" t="s">
        <v>550</v>
      </c>
      <c r="N5" s="1234" t="s">
        <v>548</v>
      </c>
      <c r="O5" s="1085"/>
      <c r="P5" s="1085"/>
      <c r="Q5" s="1085"/>
      <c r="R5" s="1085"/>
      <c r="S5" s="1085"/>
      <c r="T5" s="1085"/>
      <c r="U5" s="1085"/>
      <c r="V5" s="1085"/>
      <c r="W5" s="1085"/>
      <c r="X5" s="1085"/>
      <c r="Y5" s="1085"/>
      <c r="Z5" s="1085"/>
      <c r="AA5" s="1085"/>
      <c r="AB5" s="1085"/>
      <c r="AC5" s="1085"/>
      <c r="AD5" s="1085"/>
      <c r="AE5" s="1085"/>
      <c r="AF5" s="1085"/>
      <c r="AG5" s="1085"/>
      <c r="AH5" s="1085"/>
      <c r="AI5" s="1085"/>
      <c r="AJ5" s="1085"/>
    </row>
    <row r="6" spans="1:37" x14ac:dyDescent="0.25">
      <c r="A6" s="816" t="s">
        <v>305</v>
      </c>
      <c r="B6" s="817">
        <v>41984</v>
      </c>
      <c r="C6" s="818" t="s">
        <v>6979</v>
      </c>
      <c r="D6" s="816" t="s">
        <v>9264</v>
      </c>
      <c r="E6" s="819">
        <v>10295809</v>
      </c>
      <c r="F6" s="816">
        <v>29627458</v>
      </c>
      <c r="G6" s="816">
        <v>2707001</v>
      </c>
      <c r="H6" s="820" t="str">
        <f>IF(G6="","",VLOOKUP(G6,ARANCEL!$B$5:$D$121,2,FALSE))</f>
        <v xml:space="preserve">PLANO DE RELAJACION </v>
      </c>
      <c r="I6" s="821"/>
      <c r="J6" s="816">
        <v>1</v>
      </c>
      <c r="K6" s="822">
        <f>IF(G6="","",VLOOKUP(G6,ARANCEL!$B$5:$D$121,3,FALSE)*J6)</f>
        <v>9221</v>
      </c>
      <c r="L6" s="1350" t="s">
        <v>9431</v>
      </c>
      <c r="M6" s="1350">
        <v>4500269294</v>
      </c>
      <c r="N6" s="1350" t="s">
        <v>9463</v>
      </c>
    </row>
    <row r="7" spans="1:37" x14ac:dyDescent="0.25">
      <c r="A7" s="816"/>
      <c r="B7" s="817"/>
      <c r="C7" s="818"/>
      <c r="D7" s="816"/>
      <c r="E7" s="819"/>
      <c r="F7" s="816"/>
      <c r="G7" s="816"/>
      <c r="H7" s="820" t="str">
        <f>IF(G7="","",VLOOKUP(G7,ARANCEL!$B$5:$D$121,2,FALSE))</f>
        <v/>
      </c>
      <c r="I7" s="821"/>
      <c r="J7" s="816"/>
      <c r="K7" s="822" t="str">
        <f>IF(G7="","",VLOOKUP(G7,ARANCEL!$B$5:$D$121,3,FALSE)*J7)</f>
        <v/>
      </c>
      <c r="L7" s="1249" t="str">
        <f t="shared" ref="L7:L18" si="0">IF(E7="","","IMPAGO")</f>
        <v/>
      </c>
      <c r="M7" s="1249" t="str">
        <f t="shared" ref="M7:M18" si="1">IF(L7="IMPAGO","SIN O.C.","")</f>
        <v/>
      </c>
      <c r="N7" s="1249" t="str">
        <f t="shared" ref="N7:N18" si="2">IF(L7="IMPAGO","SIN FACT.","")</f>
        <v/>
      </c>
    </row>
    <row r="8" spans="1:37" x14ac:dyDescent="0.25">
      <c r="A8" s="816"/>
      <c r="B8" s="817"/>
      <c r="C8" s="818"/>
      <c r="D8" s="816"/>
      <c r="E8" s="819"/>
      <c r="F8" s="816"/>
      <c r="G8" s="816"/>
      <c r="H8" s="820" t="str">
        <f>IF(G8="","",VLOOKUP(G8,ARANCEL!$B$5:$D$121,2,FALSE))</f>
        <v/>
      </c>
      <c r="I8" s="821"/>
      <c r="J8" s="816"/>
      <c r="K8" s="822" t="str">
        <f>IF(G8="","",VLOOKUP(G8,ARANCEL!$B$5:$D$121,3,FALSE)*J8)</f>
        <v/>
      </c>
      <c r="L8" s="1249" t="str">
        <f t="shared" si="0"/>
        <v/>
      </c>
      <c r="M8" s="1249" t="str">
        <f t="shared" si="1"/>
        <v/>
      </c>
      <c r="N8" s="1249" t="str">
        <f t="shared" si="2"/>
        <v/>
      </c>
    </row>
    <row r="9" spans="1:37" x14ac:dyDescent="0.25">
      <c r="A9" s="816"/>
      <c r="B9" s="817"/>
      <c r="C9" s="818"/>
      <c r="D9" s="816"/>
      <c r="E9" s="819"/>
      <c r="F9" s="816"/>
      <c r="G9" s="816"/>
      <c r="H9" s="820" t="str">
        <f>IF(G9="","",VLOOKUP(G9,ARANCEL!$B$5:$D$121,2,FALSE))</f>
        <v/>
      </c>
      <c r="I9" s="821"/>
      <c r="J9" s="816"/>
      <c r="K9" s="822" t="str">
        <f>IF(G9="","",VLOOKUP(G9,ARANCEL!$B$5:$D$121,3,FALSE)*J9)</f>
        <v/>
      </c>
      <c r="L9" s="1249" t="str">
        <f t="shared" si="0"/>
        <v/>
      </c>
      <c r="M9" s="1249" t="str">
        <f t="shared" si="1"/>
        <v/>
      </c>
      <c r="N9" s="1249" t="str">
        <f t="shared" si="2"/>
        <v/>
      </c>
    </row>
    <row r="10" spans="1:37" x14ac:dyDescent="0.25">
      <c r="A10" s="816"/>
      <c r="B10" s="817"/>
      <c r="C10" s="818"/>
      <c r="D10" s="816"/>
      <c r="E10" s="819"/>
      <c r="F10" s="816"/>
      <c r="G10" s="816"/>
      <c r="H10" s="820" t="str">
        <f>IF(G10="","",VLOOKUP(G10,ARANCEL!$B$5:$D$121,2,FALSE))</f>
        <v/>
      </c>
      <c r="I10" s="821"/>
      <c r="J10" s="816"/>
      <c r="K10" s="822" t="str">
        <f>IF(G10="","",VLOOKUP(G10,ARANCEL!$B$5:$D$121,3,FALSE)*J10)</f>
        <v/>
      </c>
      <c r="L10" s="1249" t="str">
        <f t="shared" si="0"/>
        <v/>
      </c>
      <c r="M10" s="1249" t="str">
        <f t="shared" si="1"/>
        <v/>
      </c>
      <c r="N10" s="1249" t="str">
        <f t="shared" si="2"/>
        <v/>
      </c>
    </row>
    <row r="11" spans="1:37" x14ac:dyDescent="0.25">
      <c r="A11" s="816"/>
      <c r="B11" s="817"/>
      <c r="C11" s="818"/>
      <c r="D11" s="816"/>
      <c r="E11" s="819"/>
      <c r="F11" s="816"/>
      <c r="G11" s="816"/>
      <c r="H11" s="820" t="str">
        <f>IF(G11="","",VLOOKUP(G11,ARANCEL!$B$5:$D$121,2,FALSE))</f>
        <v/>
      </c>
      <c r="I11" s="821"/>
      <c r="J11" s="816"/>
      <c r="K11" s="822" t="str">
        <f>IF(G11="","",VLOOKUP(G11,ARANCEL!$B$5:$D$121,3,FALSE)*J11)</f>
        <v/>
      </c>
      <c r="L11" s="1249" t="str">
        <f t="shared" si="0"/>
        <v/>
      </c>
      <c r="M11" s="1249" t="str">
        <f t="shared" si="1"/>
        <v/>
      </c>
      <c r="N11" s="1249" t="str">
        <f t="shared" si="2"/>
        <v/>
      </c>
    </row>
    <row r="12" spans="1:37" x14ac:dyDescent="0.25">
      <c r="A12" s="816"/>
      <c r="B12" s="817"/>
      <c r="C12" s="818"/>
      <c r="D12" s="816"/>
      <c r="E12" s="819"/>
      <c r="F12" s="816"/>
      <c r="G12" s="816"/>
      <c r="H12" s="820" t="str">
        <f>IF(G12="","",VLOOKUP(G12,ARANCEL!$B$5:$D$121,2,FALSE))</f>
        <v/>
      </c>
      <c r="I12" s="821"/>
      <c r="J12" s="816"/>
      <c r="K12" s="822" t="str">
        <f>IF(G12="","",VLOOKUP(G12,ARANCEL!$B$5:$D$121,3,FALSE)*J12)</f>
        <v/>
      </c>
      <c r="L12" s="1249" t="str">
        <f t="shared" si="0"/>
        <v/>
      </c>
      <c r="M12" s="1249" t="str">
        <f t="shared" si="1"/>
        <v/>
      </c>
      <c r="N12" s="1249" t="str">
        <f t="shared" si="2"/>
        <v/>
      </c>
    </row>
    <row r="13" spans="1:37" x14ac:dyDescent="0.25">
      <c r="A13" s="816"/>
      <c r="B13" s="817"/>
      <c r="C13" s="818"/>
      <c r="D13" s="816"/>
      <c r="E13" s="819"/>
      <c r="F13" s="816"/>
      <c r="G13" s="1086"/>
      <c r="H13" s="820" t="str">
        <f>IF(G13="","",VLOOKUP(G13,ARANCEL!$B$5:$D$121,2,FALSE))</f>
        <v/>
      </c>
      <c r="I13" s="821"/>
      <c r="J13" s="816"/>
      <c r="K13" s="822" t="str">
        <f>IF(G13="","",VLOOKUP(G13,ARANCEL!$B$5:$D$121,3,FALSE)*J13)</f>
        <v/>
      </c>
      <c r="L13" s="1249" t="str">
        <f t="shared" si="0"/>
        <v/>
      </c>
      <c r="M13" s="1249" t="str">
        <f t="shared" si="1"/>
        <v/>
      </c>
      <c r="N13" s="1249" t="str">
        <f t="shared" si="2"/>
        <v/>
      </c>
    </row>
    <row r="14" spans="1:37" x14ac:dyDescent="0.25">
      <c r="A14" s="816"/>
      <c r="B14" s="817"/>
      <c r="C14" s="818"/>
      <c r="D14" s="816"/>
      <c r="E14" s="819"/>
      <c r="F14" s="816"/>
      <c r="G14" s="816"/>
      <c r="H14" s="820" t="str">
        <f>IF(G14="","",VLOOKUP(G14,ARANCEL!$B$5:$D$121,2,FALSE))</f>
        <v/>
      </c>
      <c r="I14" s="821"/>
      <c r="J14" s="816"/>
      <c r="K14" s="822" t="str">
        <f>IF(G14="","",VLOOKUP(G14,ARANCEL!$B$5:$D$121,3,FALSE)*J14)</f>
        <v/>
      </c>
      <c r="L14" s="1249" t="str">
        <f t="shared" si="0"/>
        <v/>
      </c>
      <c r="M14" s="1249" t="str">
        <f t="shared" si="1"/>
        <v/>
      </c>
      <c r="N14" s="1249" t="str">
        <f t="shared" si="2"/>
        <v/>
      </c>
    </row>
    <row r="15" spans="1:37" x14ac:dyDescent="0.25">
      <c r="A15" s="816"/>
      <c r="B15" s="817"/>
      <c r="C15" s="818"/>
      <c r="D15" s="816"/>
      <c r="E15" s="819"/>
      <c r="F15" s="816"/>
      <c r="G15" s="816"/>
      <c r="H15" s="820" t="str">
        <f>IF(G15="","",VLOOKUP(G15,ARANCEL!$B$5:$D$121,2,FALSE))</f>
        <v/>
      </c>
      <c r="I15" s="821"/>
      <c r="J15" s="816"/>
      <c r="K15" s="822" t="str">
        <f>IF(G15="","",VLOOKUP(G15,ARANCEL!$B$5:$D$121,3,FALSE)*J15)</f>
        <v/>
      </c>
      <c r="L15" s="1249" t="str">
        <f t="shared" si="0"/>
        <v/>
      </c>
      <c r="M15" s="1249" t="str">
        <f t="shared" si="1"/>
        <v/>
      </c>
      <c r="N15" s="1249" t="str">
        <f t="shared" si="2"/>
        <v/>
      </c>
    </row>
    <row r="16" spans="1:37" x14ac:dyDescent="0.25">
      <c r="A16" s="816"/>
      <c r="B16" s="817"/>
      <c r="C16" s="818"/>
      <c r="D16" s="816"/>
      <c r="E16" s="819"/>
      <c r="F16" s="816"/>
      <c r="G16" s="816"/>
      <c r="H16" s="820" t="str">
        <f>IF(G16="","",VLOOKUP(G16,ARANCEL!$B$5:$D$121,2,FALSE))</f>
        <v/>
      </c>
      <c r="I16" s="821"/>
      <c r="J16" s="816"/>
      <c r="K16" s="822" t="str">
        <f>IF(G16="","",VLOOKUP(G16,ARANCEL!$B$5:$D$121,3,FALSE)*J16)</f>
        <v/>
      </c>
      <c r="L16" s="1249" t="str">
        <f t="shared" si="0"/>
        <v/>
      </c>
      <c r="M16" s="1249" t="str">
        <f t="shared" si="1"/>
        <v/>
      </c>
      <c r="N16" s="1249" t="str">
        <f t="shared" si="2"/>
        <v/>
      </c>
    </row>
    <row r="17" spans="1:14" x14ac:dyDescent="0.25">
      <c r="A17" s="816"/>
      <c r="B17" s="817"/>
      <c r="C17" s="818"/>
      <c r="D17" s="816"/>
      <c r="E17" s="819"/>
      <c r="F17" s="816"/>
      <c r="G17" s="816"/>
      <c r="H17" s="820" t="str">
        <f>IF(G17="","",VLOOKUP(G17,ARANCEL!$B$5:$D$121,2,FALSE))</f>
        <v/>
      </c>
      <c r="I17" s="821"/>
      <c r="J17" s="816"/>
      <c r="K17" s="822" t="str">
        <f>IF(G17="","",VLOOKUP(G17,ARANCEL!$B$5:$D$121,3,FALSE)*J17)</f>
        <v/>
      </c>
      <c r="L17" s="1249" t="str">
        <f t="shared" si="0"/>
        <v/>
      </c>
      <c r="M17" s="1249" t="str">
        <f t="shared" si="1"/>
        <v/>
      </c>
      <c r="N17" s="1249" t="str">
        <f t="shared" si="2"/>
        <v/>
      </c>
    </row>
    <row r="18" spans="1:14" x14ac:dyDescent="0.25">
      <c r="A18" s="119"/>
      <c r="B18" s="164"/>
      <c r="C18" s="118"/>
      <c r="D18" s="119"/>
      <c r="E18" s="162"/>
      <c r="F18" s="119"/>
      <c r="G18" s="119"/>
      <c r="H18" s="120" t="str">
        <f>IF(G18="","",VLOOKUP(G18,ARANCEL!$B$5:$D$121,2,FALSE))</f>
        <v/>
      </c>
      <c r="I18" s="121"/>
      <c r="J18" s="119"/>
      <c r="K18" s="122" t="str">
        <f>IF(G18="","",VLOOKUP(G18,ARANCEL!$B$5:$D$121,3,FALSE)*J18)</f>
        <v/>
      </c>
      <c r="L18" s="1235" t="str">
        <f t="shared" si="0"/>
        <v/>
      </c>
      <c r="M18" s="1235" t="str">
        <f t="shared" si="1"/>
        <v/>
      </c>
      <c r="N18" s="1235" t="str">
        <f t="shared" si="2"/>
        <v/>
      </c>
    </row>
    <row r="19" spans="1:14" x14ac:dyDescent="0.25">
      <c r="A19" s="286"/>
      <c r="B19" s="286"/>
      <c r="C19" s="287"/>
      <c r="D19" s="286"/>
      <c r="E19" s="286"/>
      <c r="F19" s="286"/>
      <c r="G19" s="286"/>
      <c r="H19" s="286"/>
      <c r="I19" s="286"/>
      <c r="J19" s="286"/>
      <c r="K19" s="286"/>
      <c r="L19" s="1252"/>
      <c r="M19" s="1252"/>
      <c r="N19" s="1252"/>
    </row>
    <row r="20" spans="1:14" x14ac:dyDescent="0.25">
      <c r="A20" s="279"/>
      <c r="B20" s="279"/>
      <c r="C20" s="279"/>
      <c r="D20" s="280" t="s">
        <v>2719</v>
      </c>
      <c r="E20" s="281"/>
      <c r="F20" s="282"/>
      <c r="G20" s="208">
        <f ca="1">SUMIFS(K6:K19,L6:L19,"IMPAGO",B6:B19,"&lt;"&amp;DATE(YEAR(TODAY()),MONTH(TODAY()),1))</f>
        <v>0</v>
      </c>
      <c r="H20" s="283" t="s">
        <v>4614</v>
      </c>
      <c r="I20" s="1476">
        <f ca="1">SUMIF(L6:L19,UPPER(TEXT(DATE(YEAR(TODAY()),MONTH(TODAY()),0),"MMMM"))&amp;" "&amp;YEAR(DATE(YEAR(TODAY()),MONTH(TODAY()),0)),K6:K19)</f>
        <v>9221</v>
      </c>
      <c r="J20" s="1477"/>
      <c r="K20" s="110">
        <f>SUMIF(L5:L19,#REF!,K5:K19)</f>
        <v>0</v>
      </c>
      <c r="L20" s="1253"/>
      <c r="M20" s="1253"/>
      <c r="N20" s="1253"/>
    </row>
    <row r="21" spans="1:14" ht="26.25" x14ac:dyDescent="0.25">
      <c r="A21" s="107" t="s">
        <v>327</v>
      </c>
      <c r="B21" s="107"/>
      <c r="C21" s="108"/>
      <c r="D21" s="107"/>
      <c r="E21" s="107"/>
      <c r="F21" s="107"/>
      <c r="G21" s="107"/>
      <c r="H21" s="107"/>
      <c r="I21" s="107"/>
      <c r="J21" s="107"/>
      <c r="K21" s="107"/>
      <c r="L21" s="1254"/>
      <c r="M21" s="1254"/>
      <c r="N21" s="1254"/>
    </row>
    <row r="22" spans="1:14" ht="25.5" x14ac:dyDescent="0.25">
      <c r="A22" s="111" t="s">
        <v>4</v>
      </c>
      <c r="B22" s="112" t="s">
        <v>5</v>
      </c>
      <c r="C22" s="113" t="s">
        <v>6</v>
      </c>
      <c r="D22" s="112" t="s">
        <v>7</v>
      </c>
      <c r="E22" s="112" t="s">
        <v>8</v>
      </c>
      <c r="F22" s="112" t="s">
        <v>9</v>
      </c>
      <c r="G22" s="111" t="s">
        <v>10</v>
      </c>
      <c r="H22" s="112" t="s">
        <v>11</v>
      </c>
      <c r="I22" s="112" t="s">
        <v>12</v>
      </c>
      <c r="J22" s="112" t="s">
        <v>13</v>
      </c>
      <c r="K22" s="112" t="s">
        <v>14</v>
      </c>
      <c r="L22" s="1255" t="s">
        <v>15</v>
      </c>
      <c r="M22" s="1255" t="s">
        <v>16</v>
      </c>
      <c r="N22" s="1256" t="s">
        <v>17</v>
      </c>
    </row>
    <row r="23" spans="1:14" x14ac:dyDescent="0.25">
      <c r="A23" s="816"/>
      <c r="B23" s="817"/>
      <c r="C23" s="818"/>
      <c r="D23" s="816"/>
      <c r="E23" s="819"/>
      <c r="F23" s="816"/>
      <c r="G23" s="816"/>
      <c r="H23" s="820" t="str">
        <f>IF(G23="","",VLOOKUP(G23,ARANCEL!$B$5:$D$121,2,FALSE))</f>
        <v/>
      </c>
      <c r="I23" s="821"/>
      <c r="J23" s="816"/>
      <c r="K23" s="822" t="str">
        <f>IF(G23="","",VLOOKUP(G23,ARANCEL!$B$5:$D$121,3,FALSE)*J23)</f>
        <v/>
      </c>
      <c r="L23" s="1249" t="str">
        <f>IF(E23="","","IMPAGO")</f>
        <v/>
      </c>
      <c r="M23" s="1249" t="str">
        <f>IF(L23="IMPAGO","SIN O.C.","")</f>
        <v/>
      </c>
      <c r="N23" s="1249" t="str">
        <f>IF(L23="IMPAGO","SIN FACT.","")</f>
        <v/>
      </c>
    </row>
    <row r="24" spans="1:14" x14ac:dyDescent="0.25">
      <c r="A24" s="816"/>
      <c r="B24" s="817"/>
      <c r="C24" s="818"/>
      <c r="D24" s="816"/>
      <c r="E24" s="819"/>
      <c r="F24" s="816"/>
      <c r="G24" s="816"/>
      <c r="H24" s="820" t="str">
        <f>IF(G24="","",VLOOKUP(G24,ARANCEL!$B$5:$D$121,2,FALSE))</f>
        <v/>
      </c>
      <c r="I24" s="821"/>
      <c r="J24" s="816"/>
      <c r="K24" s="822" t="str">
        <f>IF(G24="","",VLOOKUP(G24,ARANCEL!$B$5:$D$121,3,FALSE)*J24)</f>
        <v/>
      </c>
      <c r="L24" s="1249" t="str">
        <f>IF(E24="","","IMPAGO")</f>
        <v/>
      </c>
      <c r="M24" s="1249" t="str">
        <f>IF(L24="IMPAGO","SIN O.C.","")</f>
        <v/>
      </c>
      <c r="N24" s="1249" t="str">
        <f>IF(L24="IMPAGO","SIN FACT.","")</f>
        <v/>
      </c>
    </row>
    <row r="25" spans="1:14" x14ac:dyDescent="0.25">
      <c r="A25" s="119"/>
      <c r="B25" s="164"/>
      <c r="C25" s="118"/>
      <c r="D25" s="119"/>
      <c r="E25" s="162"/>
      <c r="F25" s="119"/>
      <c r="G25" s="119"/>
      <c r="H25" s="120" t="str">
        <f>IF(G25="","",VLOOKUP(G25,ARANCEL!$B$5:$D$121,2,FALSE))</f>
        <v/>
      </c>
      <c r="I25" s="121"/>
      <c r="J25" s="119"/>
      <c r="K25" s="122" t="str">
        <f>IF(G25="","",VLOOKUP(G25,ARANCEL!$B$5:$D$121,3,FALSE)*J25)</f>
        <v/>
      </c>
      <c r="L25" s="1235" t="str">
        <f>IF(E25="","","IMPAGO")</f>
        <v/>
      </c>
      <c r="M25" s="1235" t="str">
        <f>IF(L25="IMPAGO","SIN O.C.","")</f>
        <v/>
      </c>
      <c r="N25" s="1235" t="str">
        <f>IF(L25="IMPAGO","SIN FACT.","")</f>
        <v/>
      </c>
    </row>
  </sheetData>
  <autoFilter ref="A5:N18">
    <sortState ref="A7:N18">
      <sortCondition ref="C5:C18"/>
    </sortState>
  </autoFilter>
  <customSheetViews>
    <customSheetView guid="{5A3E7664-B706-4E89-8FE4-5CD0E8149518}" scale="85" showAutoFilter="1">
      <pane ySplit="5" topLeftCell="A6" activePane="bottomLeft" state="frozen"/>
      <selection pane="bottomLeft" activeCell="K1096" sqref="K1096"/>
      <pageMargins left="0.11811023622047245" right="0.11811023622047245" top="0.74803149606299213" bottom="0.74803149606299213" header="0.31496062992125984" footer="0.31496062992125984"/>
      <pageSetup scale="65" orientation="landscape" r:id="rId1"/>
      <autoFilter ref="A5:N18">
        <sortState ref="A7:N18">
          <sortCondition ref="C5:C18"/>
        </sortState>
      </autoFilter>
    </customSheetView>
    <customSheetView guid="{5C5191FA-2E8D-43C8-B7A4-943B410B3C52}" scale="85" showAutoFilter="1">
      <pane ySplit="5" topLeftCell="A6" activePane="bottomLeft" state="frozen"/>
      <selection pane="bottomLeft" activeCell="K1096" sqref="K1096"/>
      <pageMargins left="0.11811023622047245" right="0.11811023622047245" top="0.74803149606299213" bottom="0.74803149606299213" header="0.31496062992125984" footer="0.31496062992125984"/>
      <pageSetup scale="65" orientation="landscape" r:id="rId2"/>
      <autoFilter ref="A5:N18">
        <sortState ref="A7:N18">
          <sortCondition ref="C5:C18"/>
        </sortState>
      </autoFilter>
    </customSheetView>
  </customSheetViews>
  <mergeCells count="7">
    <mergeCell ref="I20:J20"/>
    <mergeCell ref="A1:D3"/>
    <mergeCell ref="E1:F1"/>
    <mergeCell ref="E2:F3"/>
    <mergeCell ref="G2:G3"/>
    <mergeCell ref="H2:H3"/>
    <mergeCell ref="I2:I3"/>
  </mergeCells>
  <hyperlinks>
    <hyperlink ref="H2" r:id="rId3"/>
  </hyperlinks>
  <pageMargins left="0.11811023622047245" right="0.11811023622047245" top="0.74803149606299213" bottom="0.74803149606299213" header="0.31496062992125984" footer="0.31496062992125984"/>
  <pageSetup scale="65"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53249" r:id="rId7" name="Button 1">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53250" r:id="rId8" name="Button 2">
              <controlPr defaultSize="0" print="0" autoFill="0" autoPict="0" macro="[0]!Botón7_Haga_clic_en">
                <anchor moveWithCells="1" sizeWithCells="1">
                  <from>
                    <xdr:col>0</xdr:col>
                    <xdr:colOff>0</xdr:colOff>
                    <xdr:row>18</xdr:row>
                    <xdr:rowOff>180975</xdr:rowOff>
                  </from>
                  <to>
                    <xdr:col>1</xdr:col>
                    <xdr:colOff>0</xdr:colOff>
                    <xdr:row>20</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tabColor theme="0"/>
  </sheetPr>
  <dimension ref="A1:AK25"/>
  <sheetViews>
    <sheetView zoomScale="85" zoomScaleNormal="85" workbookViewId="0">
      <pane ySplit="5" topLeftCell="A6" activePane="bottomLeft" state="frozen"/>
      <selection pane="bottomLeft" activeCell="K1096" sqref="K1096"/>
    </sheetView>
  </sheetViews>
  <sheetFormatPr baseColWidth="10" defaultRowHeight="15" x14ac:dyDescent="0.25"/>
  <cols>
    <col min="1" max="1" width="25" style="1116" customWidth="1"/>
    <col min="2" max="2" width="11.85546875" style="1116" customWidth="1"/>
    <col min="3" max="3" width="26.7109375" style="1116" customWidth="1"/>
    <col min="4" max="4" width="11.42578125" style="1116" customWidth="1"/>
    <col min="5" max="5" width="10.7109375" style="1116" customWidth="1"/>
    <col min="6" max="6" width="10.140625" style="1116" customWidth="1"/>
    <col min="7" max="7" width="11.7109375" style="1116" customWidth="1"/>
    <col min="8" max="8" width="50.85546875" style="1116" customWidth="1"/>
    <col min="9" max="9" width="10.140625" style="1116" customWidth="1"/>
    <col min="10" max="10" width="5.42578125" style="1116" customWidth="1"/>
    <col min="11" max="11" width="17.28515625" style="1116" customWidth="1"/>
    <col min="12" max="12" width="14.42578125" style="1232" customWidth="1"/>
    <col min="13" max="13" width="11.7109375" style="1232" customWidth="1"/>
    <col min="14" max="14" width="8" style="1232" customWidth="1"/>
    <col min="15" max="16384" width="11.42578125" style="1116"/>
  </cols>
  <sheetData>
    <row r="1" spans="1:37" s="1115" customFormat="1" ht="15" customHeight="1" x14ac:dyDescent="0.25">
      <c r="A1" s="1504"/>
      <c r="B1" s="1505"/>
      <c r="C1" s="1505"/>
      <c r="D1" s="1505"/>
      <c r="E1" s="1480" t="s">
        <v>0</v>
      </c>
      <c r="F1" s="1480"/>
      <c r="G1" s="1114" t="s">
        <v>1</v>
      </c>
      <c r="H1" s="1114" t="s">
        <v>2</v>
      </c>
      <c r="I1" s="1114" t="s">
        <v>5675</v>
      </c>
      <c r="L1" s="1231"/>
      <c r="M1" s="1231"/>
      <c r="N1" s="1231"/>
      <c r="O1" s="1116"/>
      <c r="P1" s="1116"/>
      <c r="Q1" s="1116"/>
      <c r="R1" s="1116"/>
      <c r="S1" s="1116"/>
      <c r="T1" s="1116"/>
      <c r="U1" s="1116"/>
      <c r="V1" s="1116"/>
      <c r="W1" s="1116"/>
      <c r="X1" s="1116"/>
      <c r="Y1" s="1116"/>
      <c r="Z1" s="1116"/>
      <c r="AA1" s="1116"/>
      <c r="AB1" s="1116"/>
      <c r="AC1" s="1116"/>
      <c r="AD1" s="1116"/>
      <c r="AE1" s="1116"/>
      <c r="AF1" s="1116"/>
      <c r="AG1" s="1116"/>
      <c r="AH1" s="1116"/>
      <c r="AI1" s="1116"/>
      <c r="AJ1" s="1116"/>
    </row>
    <row r="2" spans="1:37" s="1115" customFormat="1" ht="15" customHeight="1" x14ac:dyDescent="0.25">
      <c r="A2" s="1505"/>
      <c r="B2" s="1505"/>
      <c r="C2" s="1505"/>
      <c r="D2" s="1505"/>
      <c r="E2" s="1481"/>
      <c r="F2" s="1482"/>
      <c r="G2" s="1485" t="s">
        <v>9190</v>
      </c>
      <c r="H2" s="1516" t="s">
        <v>9191</v>
      </c>
      <c r="I2" s="1485">
        <v>61360415</v>
      </c>
      <c r="L2" s="1231"/>
      <c r="M2" s="1231"/>
      <c r="N2" s="1231"/>
      <c r="O2" s="1116"/>
      <c r="P2" s="1116"/>
      <c r="Q2" s="1116"/>
      <c r="R2" s="1116"/>
      <c r="S2" s="1116"/>
      <c r="T2" s="1116"/>
      <c r="U2" s="1116"/>
      <c r="V2" s="1116"/>
      <c r="W2" s="1116"/>
      <c r="X2" s="1116"/>
      <c r="Y2" s="1116"/>
      <c r="Z2" s="1116"/>
      <c r="AA2" s="1116"/>
      <c r="AB2" s="1116"/>
      <c r="AC2" s="1116"/>
      <c r="AD2" s="1116"/>
      <c r="AE2" s="1116"/>
      <c r="AF2" s="1116"/>
      <c r="AG2" s="1116"/>
      <c r="AH2" s="1116"/>
      <c r="AI2" s="1116"/>
      <c r="AJ2" s="1116"/>
      <c r="AK2" s="3" t="s">
        <v>20</v>
      </c>
    </row>
    <row r="3" spans="1:37" s="1115" customFormat="1" ht="19.5" customHeight="1" x14ac:dyDescent="0.25">
      <c r="A3" s="1505"/>
      <c r="B3" s="1505"/>
      <c r="C3" s="1505"/>
      <c r="D3" s="1505"/>
      <c r="E3" s="1483"/>
      <c r="F3" s="1484"/>
      <c r="G3" s="1486"/>
      <c r="H3" s="1517"/>
      <c r="I3" s="1486"/>
      <c r="L3" s="1231"/>
      <c r="M3" s="1231"/>
      <c r="N3" s="1231"/>
      <c r="O3" s="1116"/>
      <c r="P3" s="1116"/>
      <c r="Q3" s="1116"/>
      <c r="R3" s="1116"/>
      <c r="S3" s="1116"/>
      <c r="T3" s="1116"/>
      <c r="U3" s="1116"/>
      <c r="V3" s="1116"/>
      <c r="W3" s="1116"/>
      <c r="X3" s="1116"/>
      <c r="Y3" s="1116"/>
      <c r="Z3" s="1116"/>
      <c r="AA3" s="1116"/>
      <c r="AB3" s="1116"/>
      <c r="AC3" s="1116"/>
      <c r="AD3" s="1116"/>
      <c r="AE3" s="1116"/>
      <c r="AF3" s="1116"/>
      <c r="AG3" s="1116"/>
      <c r="AH3" s="1116"/>
      <c r="AI3" s="1116"/>
      <c r="AJ3" s="1116"/>
      <c r="AK3" s="4">
        <v>40786</v>
      </c>
    </row>
    <row r="4" spans="1:37" s="1115" customFormat="1" ht="15" customHeight="1" x14ac:dyDescent="0.25">
      <c r="C4" s="268"/>
      <c r="K4" s="1116"/>
      <c r="L4" s="1232"/>
      <c r="M4" s="1231"/>
      <c r="N4" s="1231"/>
      <c r="O4" s="1116"/>
      <c r="P4" s="1116"/>
      <c r="Q4" s="1116"/>
      <c r="R4" s="1116"/>
      <c r="S4" s="1116"/>
      <c r="T4" s="1116"/>
      <c r="U4" s="1116"/>
      <c r="V4" s="1116"/>
      <c r="W4" s="1116"/>
      <c r="X4" s="1116"/>
      <c r="Y4" s="1116"/>
      <c r="Z4" s="1116"/>
      <c r="AA4" s="1116"/>
      <c r="AB4" s="1116"/>
      <c r="AC4" s="1116"/>
      <c r="AD4" s="1116"/>
      <c r="AE4" s="1116"/>
      <c r="AF4" s="1116"/>
      <c r="AG4" s="1116"/>
      <c r="AH4" s="1116"/>
      <c r="AI4" s="1116"/>
      <c r="AJ4" s="1116"/>
    </row>
    <row r="5" spans="1:37" s="1115" customFormat="1" ht="30.75" customHeight="1" x14ac:dyDescent="0.25">
      <c r="A5" s="1" t="s">
        <v>4</v>
      </c>
      <c r="B5" s="2" t="s">
        <v>5</v>
      </c>
      <c r="C5" s="2" t="s">
        <v>6</v>
      </c>
      <c r="D5" s="2" t="s">
        <v>7</v>
      </c>
      <c r="E5" s="2" t="s">
        <v>8</v>
      </c>
      <c r="F5" s="2" t="s">
        <v>9</v>
      </c>
      <c r="G5" s="1" t="s">
        <v>10</v>
      </c>
      <c r="H5" s="2" t="s">
        <v>11</v>
      </c>
      <c r="I5" s="2" t="s">
        <v>30</v>
      </c>
      <c r="J5" s="2" t="s">
        <v>13</v>
      </c>
      <c r="K5" s="2" t="s">
        <v>14</v>
      </c>
      <c r="L5" s="1233" t="s">
        <v>549</v>
      </c>
      <c r="M5" s="1233" t="s">
        <v>550</v>
      </c>
      <c r="N5" s="1234" t="s">
        <v>548</v>
      </c>
      <c r="O5" s="1116"/>
      <c r="P5" s="1116"/>
      <c r="Q5" s="1116"/>
      <c r="R5" s="1116"/>
      <c r="S5" s="1116"/>
      <c r="T5" s="1116"/>
      <c r="U5" s="1116"/>
      <c r="V5" s="1116"/>
      <c r="W5" s="1116"/>
      <c r="X5" s="1116"/>
      <c r="Y5" s="1116"/>
      <c r="Z5" s="1116"/>
      <c r="AA5" s="1116"/>
      <c r="AB5" s="1116"/>
      <c r="AC5" s="1116"/>
      <c r="AD5" s="1116"/>
      <c r="AE5" s="1116"/>
      <c r="AF5" s="1116"/>
      <c r="AG5" s="1116"/>
      <c r="AH5" s="1116"/>
      <c r="AI5" s="1116"/>
      <c r="AJ5" s="1116"/>
    </row>
    <row r="6" spans="1:37" x14ac:dyDescent="0.25">
      <c r="A6" s="816"/>
      <c r="B6" s="817"/>
      <c r="C6" s="818"/>
      <c r="D6" s="816"/>
      <c r="E6" s="819"/>
      <c r="F6" s="816"/>
      <c r="G6" s="816"/>
      <c r="H6" s="820" t="str">
        <f>IF(G6="","",VLOOKUP(G6,ARANCEL!$B$5:$D$121,2,FALSE))</f>
        <v/>
      </c>
      <c r="I6" s="821"/>
      <c r="J6" s="816"/>
      <c r="K6" s="822" t="str">
        <f>IF(G6="","",VLOOKUP(G6,ARANCEL!$B$5:$D$121,3,FALSE)*J6)</f>
        <v/>
      </c>
      <c r="L6" s="1249" t="str">
        <f t="shared" ref="L6:L18" si="0">IF(E6="","","IMPAGO")</f>
        <v/>
      </c>
      <c r="M6" s="1249" t="str">
        <f t="shared" ref="M6:M18" si="1">IF(L6="IMPAGO","SIN O.C.","")</f>
        <v/>
      </c>
      <c r="N6" s="1249" t="str">
        <f t="shared" ref="N6:N18" si="2">IF(L6="IMPAGO","SIN FACT.","")</f>
        <v/>
      </c>
    </row>
    <row r="7" spans="1:37" x14ac:dyDescent="0.25">
      <c r="A7" s="816"/>
      <c r="B7" s="817"/>
      <c r="C7" s="818"/>
      <c r="D7" s="816"/>
      <c r="E7" s="819"/>
      <c r="F7" s="816"/>
      <c r="G7" s="816"/>
      <c r="H7" s="820" t="str">
        <f>IF(G7="","",VLOOKUP(G7,ARANCEL!$B$5:$D$121,2,FALSE))</f>
        <v/>
      </c>
      <c r="I7" s="821"/>
      <c r="J7" s="816"/>
      <c r="K7" s="822" t="str">
        <f>IF(G7="","",VLOOKUP(G7,ARANCEL!$B$5:$D$121,3,FALSE)*J7)</f>
        <v/>
      </c>
      <c r="L7" s="1249" t="str">
        <f t="shared" si="0"/>
        <v/>
      </c>
      <c r="M7" s="1249" t="str">
        <f t="shared" si="1"/>
        <v/>
      </c>
      <c r="N7" s="1249" t="str">
        <f t="shared" si="2"/>
        <v/>
      </c>
    </row>
    <row r="8" spans="1:37" x14ac:dyDescent="0.25">
      <c r="A8" s="816"/>
      <c r="B8" s="817"/>
      <c r="C8" s="818"/>
      <c r="D8" s="816"/>
      <c r="E8" s="819"/>
      <c r="F8" s="816"/>
      <c r="G8" s="816"/>
      <c r="H8" s="820" t="str">
        <f>IF(G8="","",VLOOKUP(G8,ARANCEL!$B$5:$D$121,2,FALSE))</f>
        <v/>
      </c>
      <c r="I8" s="821"/>
      <c r="J8" s="816"/>
      <c r="K8" s="822" t="str">
        <f>IF(G8="","",VLOOKUP(G8,ARANCEL!$B$5:$D$121,3,FALSE)*J8)</f>
        <v/>
      </c>
      <c r="L8" s="1249" t="str">
        <f t="shared" si="0"/>
        <v/>
      </c>
      <c r="M8" s="1249" t="str">
        <f t="shared" si="1"/>
        <v/>
      </c>
      <c r="N8" s="1249" t="str">
        <f t="shared" si="2"/>
        <v/>
      </c>
    </row>
    <row r="9" spans="1:37" x14ac:dyDescent="0.25">
      <c r="A9" s="816"/>
      <c r="B9" s="817"/>
      <c r="C9" s="818"/>
      <c r="D9" s="816"/>
      <c r="E9" s="819"/>
      <c r="F9" s="816"/>
      <c r="G9" s="816"/>
      <c r="H9" s="820" t="str">
        <f>IF(G9="","",VLOOKUP(G9,ARANCEL!$B$5:$D$121,2,FALSE))</f>
        <v/>
      </c>
      <c r="I9" s="821"/>
      <c r="J9" s="816"/>
      <c r="K9" s="822" t="str">
        <f>IF(G9="","",VLOOKUP(G9,ARANCEL!$B$5:$D$121,3,FALSE)*J9)</f>
        <v/>
      </c>
      <c r="L9" s="1249" t="str">
        <f t="shared" si="0"/>
        <v/>
      </c>
      <c r="M9" s="1249" t="str">
        <f t="shared" si="1"/>
        <v/>
      </c>
      <c r="N9" s="1249" t="str">
        <f t="shared" si="2"/>
        <v/>
      </c>
    </row>
    <row r="10" spans="1:37" x14ac:dyDescent="0.25">
      <c r="A10" s="816"/>
      <c r="B10" s="817"/>
      <c r="C10" s="818"/>
      <c r="D10" s="816"/>
      <c r="E10" s="819"/>
      <c r="F10" s="816"/>
      <c r="G10" s="816"/>
      <c r="H10" s="820" t="str">
        <f>IF(G10="","",VLOOKUP(G10,ARANCEL!$B$5:$D$121,2,FALSE))</f>
        <v/>
      </c>
      <c r="I10" s="821"/>
      <c r="J10" s="816"/>
      <c r="K10" s="822" t="str">
        <f>IF(G10="","",VLOOKUP(G10,ARANCEL!$B$5:$D$121,3,FALSE)*J10)</f>
        <v/>
      </c>
      <c r="L10" s="1249" t="str">
        <f t="shared" si="0"/>
        <v/>
      </c>
      <c r="M10" s="1249" t="str">
        <f t="shared" si="1"/>
        <v/>
      </c>
      <c r="N10" s="1249" t="str">
        <f t="shared" si="2"/>
        <v/>
      </c>
    </row>
    <row r="11" spans="1:37" x14ac:dyDescent="0.25">
      <c r="A11" s="816"/>
      <c r="B11" s="817"/>
      <c r="C11" s="818"/>
      <c r="D11" s="816"/>
      <c r="E11" s="819"/>
      <c r="F11" s="816"/>
      <c r="G11" s="816"/>
      <c r="H11" s="820" t="str">
        <f>IF(G11="","",VLOOKUP(G11,ARANCEL!$B$5:$D$121,2,FALSE))</f>
        <v/>
      </c>
      <c r="I11" s="821"/>
      <c r="J11" s="816"/>
      <c r="K11" s="822" t="str">
        <f>IF(G11="","",VLOOKUP(G11,ARANCEL!$B$5:$D$121,3,FALSE)*J11)</f>
        <v/>
      </c>
      <c r="L11" s="1249" t="str">
        <f t="shared" si="0"/>
        <v/>
      </c>
      <c r="M11" s="1249" t="str">
        <f t="shared" si="1"/>
        <v/>
      </c>
      <c r="N11" s="1249" t="str">
        <f t="shared" si="2"/>
        <v/>
      </c>
    </row>
    <row r="12" spans="1:37" x14ac:dyDescent="0.25">
      <c r="A12" s="816"/>
      <c r="B12" s="817"/>
      <c r="C12" s="818"/>
      <c r="D12" s="816"/>
      <c r="E12" s="819"/>
      <c r="F12" s="816"/>
      <c r="G12" s="816"/>
      <c r="H12" s="820" t="str">
        <f>IF(G12="","",VLOOKUP(G12,ARANCEL!$B$5:$D$121,2,FALSE))</f>
        <v/>
      </c>
      <c r="I12" s="821"/>
      <c r="J12" s="816"/>
      <c r="K12" s="822" t="str">
        <f>IF(G12="","",VLOOKUP(G12,ARANCEL!$B$5:$D$121,3,FALSE)*J12)</f>
        <v/>
      </c>
      <c r="L12" s="1249" t="str">
        <f t="shared" si="0"/>
        <v/>
      </c>
      <c r="M12" s="1249" t="str">
        <f t="shared" si="1"/>
        <v/>
      </c>
      <c r="N12" s="1249" t="str">
        <f t="shared" si="2"/>
        <v/>
      </c>
    </row>
    <row r="13" spans="1:37" x14ac:dyDescent="0.25">
      <c r="A13" s="816"/>
      <c r="B13" s="817"/>
      <c r="C13" s="818"/>
      <c r="D13" s="816"/>
      <c r="E13" s="819"/>
      <c r="F13" s="816"/>
      <c r="G13" s="1086"/>
      <c r="H13" s="820" t="str">
        <f>IF(G13="","",VLOOKUP(G13,ARANCEL!$B$5:$D$121,2,FALSE))</f>
        <v/>
      </c>
      <c r="I13" s="821"/>
      <c r="J13" s="816"/>
      <c r="K13" s="822" t="str">
        <f>IF(G13="","",VLOOKUP(G13,ARANCEL!$B$5:$D$121,3,FALSE)*J13)</f>
        <v/>
      </c>
      <c r="L13" s="1249" t="str">
        <f t="shared" si="0"/>
        <v/>
      </c>
      <c r="M13" s="1249" t="str">
        <f t="shared" si="1"/>
        <v/>
      </c>
      <c r="N13" s="1249" t="str">
        <f t="shared" si="2"/>
        <v/>
      </c>
    </row>
    <row r="14" spans="1:37" x14ac:dyDescent="0.25">
      <c r="A14" s="816"/>
      <c r="B14" s="817"/>
      <c r="C14" s="818"/>
      <c r="D14" s="816"/>
      <c r="E14" s="819"/>
      <c r="F14" s="816"/>
      <c r="G14" s="816"/>
      <c r="H14" s="820" t="str">
        <f>IF(G14="","",VLOOKUP(G14,ARANCEL!$B$5:$D$121,2,FALSE))</f>
        <v/>
      </c>
      <c r="I14" s="821"/>
      <c r="J14" s="816"/>
      <c r="K14" s="822" t="str">
        <f>IF(G14="","",VLOOKUP(G14,ARANCEL!$B$5:$D$121,3,FALSE)*J14)</f>
        <v/>
      </c>
      <c r="L14" s="1249" t="str">
        <f t="shared" si="0"/>
        <v/>
      </c>
      <c r="M14" s="1249" t="str">
        <f t="shared" si="1"/>
        <v/>
      </c>
      <c r="N14" s="1249" t="str">
        <f t="shared" si="2"/>
        <v/>
      </c>
    </row>
    <row r="15" spans="1:37" x14ac:dyDescent="0.25">
      <c r="A15" s="816"/>
      <c r="B15" s="817"/>
      <c r="C15" s="818"/>
      <c r="D15" s="816"/>
      <c r="E15" s="819"/>
      <c r="F15" s="816"/>
      <c r="G15" s="816"/>
      <c r="H15" s="820" t="str">
        <f>IF(G15="","",VLOOKUP(G15,ARANCEL!$B$5:$D$121,2,FALSE))</f>
        <v/>
      </c>
      <c r="I15" s="821"/>
      <c r="J15" s="816"/>
      <c r="K15" s="822" t="str">
        <f>IF(G15="","",VLOOKUP(G15,ARANCEL!$B$5:$D$121,3,FALSE)*J15)</f>
        <v/>
      </c>
      <c r="L15" s="1249" t="str">
        <f t="shared" si="0"/>
        <v/>
      </c>
      <c r="M15" s="1249" t="str">
        <f t="shared" si="1"/>
        <v/>
      </c>
      <c r="N15" s="1249" t="str">
        <f t="shared" si="2"/>
        <v/>
      </c>
    </row>
    <row r="16" spans="1:37" x14ac:dyDescent="0.25">
      <c r="A16" s="816"/>
      <c r="B16" s="817"/>
      <c r="C16" s="818"/>
      <c r="D16" s="816"/>
      <c r="E16" s="819"/>
      <c r="F16" s="816"/>
      <c r="G16" s="816"/>
      <c r="H16" s="820" t="str">
        <f>IF(G16="","",VLOOKUP(G16,ARANCEL!$B$5:$D$121,2,FALSE))</f>
        <v/>
      </c>
      <c r="I16" s="821"/>
      <c r="J16" s="816"/>
      <c r="K16" s="822" t="str">
        <f>IF(G16="","",VLOOKUP(G16,ARANCEL!$B$5:$D$121,3,FALSE)*J16)</f>
        <v/>
      </c>
      <c r="L16" s="1249" t="str">
        <f t="shared" si="0"/>
        <v/>
      </c>
      <c r="M16" s="1249" t="str">
        <f t="shared" si="1"/>
        <v/>
      </c>
      <c r="N16" s="1249" t="str">
        <f t="shared" si="2"/>
        <v/>
      </c>
    </row>
    <row r="17" spans="1:14" x14ac:dyDescent="0.25">
      <c r="A17" s="816"/>
      <c r="B17" s="817"/>
      <c r="C17" s="818"/>
      <c r="D17" s="816"/>
      <c r="E17" s="819"/>
      <c r="F17" s="816"/>
      <c r="G17" s="816"/>
      <c r="H17" s="820" t="str">
        <f>IF(G17="","",VLOOKUP(G17,ARANCEL!$B$5:$D$121,2,FALSE))</f>
        <v/>
      </c>
      <c r="I17" s="821"/>
      <c r="J17" s="816"/>
      <c r="K17" s="822" t="str">
        <f>IF(G17="","",VLOOKUP(G17,ARANCEL!$B$5:$D$121,3,FALSE)*J17)</f>
        <v/>
      </c>
      <c r="L17" s="1249" t="str">
        <f t="shared" si="0"/>
        <v/>
      </c>
      <c r="M17" s="1249" t="str">
        <f t="shared" si="1"/>
        <v/>
      </c>
      <c r="N17" s="1249" t="str">
        <f t="shared" si="2"/>
        <v/>
      </c>
    </row>
    <row r="18" spans="1:14" x14ac:dyDescent="0.25">
      <c r="A18" s="119"/>
      <c r="B18" s="164"/>
      <c r="C18" s="118"/>
      <c r="D18" s="119"/>
      <c r="E18" s="162"/>
      <c r="F18" s="119"/>
      <c r="G18" s="119"/>
      <c r="H18" s="120" t="str">
        <f>IF(G18="","",VLOOKUP(G18,ARANCEL!$B$5:$D$121,2,FALSE))</f>
        <v/>
      </c>
      <c r="I18" s="121"/>
      <c r="J18" s="119"/>
      <c r="K18" s="122" t="str">
        <f>IF(G18="","",VLOOKUP(G18,ARANCEL!$B$5:$D$121,3,FALSE)*J18)</f>
        <v/>
      </c>
      <c r="L18" s="1235" t="str">
        <f t="shared" si="0"/>
        <v/>
      </c>
      <c r="M18" s="1235" t="str">
        <f t="shared" si="1"/>
        <v/>
      </c>
      <c r="N18" s="1235" t="str">
        <f t="shared" si="2"/>
        <v/>
      </c>
    </row>
    <row r="19" spans="1:14" x14ac:dyDescent="0.25">
      <c r="A19" s="286"/>
      <c r="B19" s="286"/>
      <c r="C19" s="287"/>
      <c r="D19" s="286"/>
      <c r="E19" s="286"/>
      <c r="F19" s="286"/>
      <c r="G19" s="286"/>
      <c r="H19" s="286"/>
      <c r="I19" s="286"/>
      <c r="J19" s="286"/>
      <c r="K19" s="286"/>
      <c r="L19" s="1252"/>
      <c r="M19" s="1252"/>
      <c r="N19" s="1252"/>
    </row>
    <row r="20" spans="1:14" x14ac:dyDescent="0.25">
      <c r="A20" s="279"/>
      <c r="B20" s="279"/>
      <c r="C20" s="279"/>
      <c r="D20" s="280" t="s">
        <v>2719</v>
      </c>
      <c r="E20" s="281"/>
      <c r="F20" s="282"/>
      <c r="G20" s="208">
        <f ca="1">SUMIFS(K6:K19,L6:L19,"IMPAGO",B6:B19,"&lt;"&amp;DATE(YEAR(TODAY()),MONTH(TODAY()),1))</f>
        <v>0</v>
      </c>
      <c r="H20" s="283" t="s">
        <v>4614</v>
      </c>
      <c r="I20" s="1476">
        <f ca="1">SUMIF(L6:L19,UPPER(TEXT(DATE(YEAR(TODAY()),MONTH(TODAY()),0),"MMMM"))&amp;" "&amp;YEAR(DATE(YEAR(TODAY()),MONTH(TODAY()),0)),K6:K19)</f>
        <v>0</v>
      </c>
      <c r="J20" s="1477"/>
      <c r="K20" s="110">
        <f>SUMIF(L5:L19,#REF!,K5:K19)</f>
        <v>0</v>
      </c>
      <c r="L20" s="1253"/>
      <c r="M20" s="1253"/>
      <c r="N20" s="1253"/>
    </row>
    <row r="21" spans="1:14" ht="26.25" x14ac:dyDescent="0.25">
      <c r="A21" s="107" t="s">
        <v>327</v>
      </c>
      <c r="B21" s="107"/>
      <c r="C21" s="108"/>
      <c r="D21" s="107"/>
      <c r="E21" s="107"/>
      <c r="F21" s="107"/>
      <c r="G21" s="107"/>
      <c r="H21" s="107"/>
      <c r="I21" s="107"/>
      <c r="J21" s="107"/>
      <c r="K21" s="107"/>
      <c r="L21" s="1254"/>
      <c r="M21" s="1254"/>
      <c r="N21" s="1254"/>
    </row>
    <row r="22" spans="1:14" ht="25.5" x14ac:dyDescent="0.25">
      <c r="A22" s="111" t="s">
        <v>4</v>
      </c>
      <c r="B22" s="112" t="s">
        <v>5</v>
      </c>
      <c r="C22" s="113" t="s">
        <v>6</v>
      </c>
      <c r="D22" s="112" t="s">
        <v>7</v>
      </c>
      <c r="E22" s="112" t="s">
        <v>8</v>
      </c>
      <c r="F22" s="112" t="s">
        <v>9</v>
      </c>
      <c r="G22" s="111" t="s">
        <v>10</v>
      </c>
      <c r="H22" s="112" t="s">
        <v>11</v>
      </c>
      <c r="I22" s="112" t="s">
        <v>12</v>
      </c>
      <c r="J22" s="112" t="s">
        <v>13</v>
      </c>
      <c r="K22" s="112" t="s">
        <v>14</v>
      </c>
      <c r="L22" s="1255" t="s">
        <v>15</v>
      </c>
      <c r="M22" s="1255" t="s">
        <v>16</v>
      </c>
      <c r="N22" s="1256" t="s">
        <v>17</v>
      </c>
    </row>
    <row r="23" spans="1:14" x14ac:dyDescent="0.25">
      <c r="A23" s="816"/>
      <c r="B23" s="817"/>
      <c r="C23" s="818"/>
      <c r="D23" s="816"/>
      <c r="E23" s="819"/>
      <c r="F23" s="816"/>
      <c r="G23" s="816"/>
      <c r="H23" s="820" t="str">
        <f>IF(G23="","",VLOOKUP(G23,ARANCEL!$B$5:$D$121,2,FALSE))</f>
        <v/>
      </c>
      <c r="I23" s="821"/>
      <c r="J23" s="816"/>
      <c r="K23" s="822" t="str">
        <f>IF(G23="","",VLOOKUP(G23,ARANCEL!$B$5:$D$121,3,FALSE)*J23)</f>
        <v/>
      </c>
      <c r="L23" s="1249" t="str">
        <f>IF(E23="","","IMPAGO")</f>
        <v/>
      </c>
      <c r="M23" s="1249" t="str">
        <f>IF(L23="IMPAGO","SIN O.C.","")</f>
        <v/>
      </c>
      <c r="N23" s="1249" t="str">
        <f>IF(L23="IMPAGO","SIN FACT.","")</f>
        <v/>
      </c>
    </row>
    <row r="24" spans="1:14" x14ac:dyDescent="0.25">
      <c r="A24" s="816"/>
      <c r="B24" s="817"/>
      <c r="C24" s="818"/>
      <c r="D24" s="816"/>
      <c r="E24" s="819"/>
      <c r="F24" s="816"/>
      <c r="G24" s="816"/>
      <c r="H24" s="820" t="str">
        <f>IF(G24="","",VLOOKUP(G24,ARANCEL!$B$5:$D$121,2,FALSE))</f>
        <v/>
      </c>
      <c r="I24" s="821"/>
      <c r="J24" s="816"/>
      <c r="K24" s="822" t="str">
        <f>IF(G24="","",VLOOKUP(G24,ARANCEL!$B$5:$D$121,3,FALSE)*J24)</f>
        <v/>
      </c>
      <c r="L24" s="1249" t="str">
        <f>IF(E24="","","IMPAGO")</f>
        <v/>
      </c>
      <c r="M24" s="1249" t="str">
        <f>IF(L24="IMPAGO","SIN O.C.","")</f>
        <v/>
      </c>
      <c r="N24" s="1249" t="str">
        <f>IF(L24="IMPAGO","SIN FACT.","")</f>
        <v/>
      </c>
    </row>
    <row r="25" spans="1:14" x14ac:dyDescent="0.25">
      <c r="A25" s="119"/>
      <c r="B25" s="164"/>
      <c r="C25" s="118"/>
      <c r="D25" s="119"/>
      <c r="E25" s="162"/>
      <c r="F25" s="119"/>
      <c r="G25" s="119"/>
      <c r="H25" s="120" t="str">
        <f>IF(G25="","",VLOOKUP(G25,ARANCEL!$B$5:$D$121,2,FALSE))</f>
        <v/>
      </c>
      <c r="I25" s="121"/>
      <c r="J25" s="119"/>
      <c r="K25" s="122" t="str">
        <f>IF(G25="","",VLOOKUP(G25,ARANCEL!$B$5:$D$121,3,FALSE)*J25)</f>
        <v/>
      </c>
      <c r="L25" s="1235" t="str">
        <f>IF(E25="","","IMPAGO")</f>
        <v/>
      </c>
      <c r="M25" s="1235" t="str">
        <f>IF(L25="IMPAGO","SIN O.C.","")</f>
        <v/>
      </c>
      <c r="N25" s="1235" t="str">
        <f>IF(L25="IMPAGO","SIN FACT.","")</f>
        <v/>
      </c>
    </row>
  </sheetData>
  <autoFilter ref="A5:N18">
    <sortState ref="A7:N18">
      <sortCondition ref="C5:C18"/>
    </sortState>
  </autoFilter>
  <customSheetViews>
    <customSheetView guid="{5A3E7664-B706-4E89-8FE4-5CD0E8149518}" scale="85" showAutoFilter="1">
      <pane ySplit="5" topLeftCell="A6" activePane="bottomLeft" state="frozen"/>
      <selection pane="bottomLeft" activeCell="K1096" sqref="K1096"/>
      <pageMargins left="0.11811023622047245" right="0.11811023622047245" top="0.74803149606299213" bottom="0.74803149606299213" header="0.31496062992125984" footer="0.31496062992125984"/>
      <pageSetup scale="65" orientation="landscape" r:id="rId1"/>
      <autoFilter ref="A5:N18">
        <sortState ref="A7:N18">
          <sortCondition ref="C5:C18"/>
        </sortState>
      </autoFilter>
    </customSheetView>
    <customSheetView guid="{5C5191FA-2E8D-43C8-B7A4-943B410B3C52}" scale="85" showAutoFilter="1">
      <pane ySplit="5" topLeftCell="A6" activePane="bottomLeft" state="frozen"/>
      <selection pane="bottomLeft" activeCell="K1096" sqref="K1096"/>
      <pageMargins left="0.11811023622047245" right="0.11811023622047245" top="0.74803149606299213" bottom="0.74803149606299213" header="0.31496062992125984" footer="0.31496062992125984"/>
      <pageSetup scale="65" orientation="landscape" r:id="rId2"/>
      <autoFilter ref="A5:N18">
        <sortState ref="A7:N18">
          <sortCondition ref="C5:C18"/>
        </sortState>
      </autoFilter>
    </customSheetView>
  </customSheetViews>
  <mergeCells count="7">
    <mergeCell ref="I20:J20"/>
    <mergeCell ref="A1:D3"/>
    <mergeCell ref="E1:F1"/>
    <mergeCell ref="E2:F3"/>
    <mergeCell ref="G2:G3"/>
    <mergeCell ref="H2:H3"/>
    <mergeCell ref="I2:I3"/>
  </mergeCells>
  <hyperlinks>
    <hyperlink ref="H2" r:id="rId3"/>
  </hyperlinks>
  <pageMargins left="0.11811023622047245" right="0.11811023622047245" top="0.74803149606299213" bottom="0.74803149606299213" header="0.31496062992125984" footer="0.31496062992125984"/>
  <pageSetup scale="65"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67585" r:id="rId7" name="Button 1">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67586" r:id="rId8" name="Button 2">
              <controlPr defaultSize="0" print="0" autoFill="0" autoPict="0" macro="[0]!Botón7_Haga_clic_en">
                <anchor moveWithCells="1" sizeWithCells="1">
                  <from>
                    <xdr:col>0</xdr:col>
                    <xdr:colOff>0</xdr:colOff>
                    <xdr:row>18</xdr:row>
                    <xdr:rowOff>180975</xdr:rowOff>
                  </from>
                  <to>
                    <xdr:col>1</xdr:col>
                    <xdr:colOff>0</xdr:colOff>
                    <xdr:row>20</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tabColor rgb="FFFF0000"/>
  </sheetPr>
  <dimension ref="A2:N20"/>
  <sheetViews>
    <sheetView zoomScale="85" zoomScaleNormal="85" workbookViewId="0">
      <selection activeCell="K1096" sqref="K1096"/>
    </sheetView>
  </sheetViews>
  <sheetFormatPr baseColWidth="10" defaultRowHeight="15" x14ac:dyDescent="0.25"/>
  <cols>
    <col min="1" max="2" width="11.42578125" style="323"/>
    <col min="3" max="3" width="23.140625" style="323" customWidth="1"/>
    <col min="4" max="6" width="18.7109375" style="323" customWidth="1"/>
    <col min="7" max="7" width="9.140625" style="323" customWidth="1"/>
    <col min="8" max="8" width="22.7109375" style="323" customWidth="1"/>
    <col min="9" max="9" width="20.28515625" style="323" customWidth="1"/>
    <col min="10" max="10" width="16.140625" style="323" customWidth="1"/>
    <col min="11" max="11" width="11.42578125" style="323"/>
    <col min="12" max="14" width="11.42578125" style="1290"/>
    <col min="15" max="16384" width="11.42578125" style="323"/>
  </cols>
  <sheetData>
    <row r="2" spans="1:14" ht="28.5" customHeight="1" x14ac:dyDescent="0.25">
      <c r="B2" s="1534" t="s">
        <v>286</v>
      </c>
      <c r="C2" s="1534"/>
      <c r="D2" s="1534"/>
      <c r="E2" s="1534"/>
      <c r="F2" s="1534"/>
      <c r="H2" s="1534" t="s">
        <v>4615</v>
      </c>
      <c r="I2" s="1534"/>
    </row>
    <row r="3" spans="1:14" s="85" customFormat="1" ht="18.75" customHeight="1" x14ac:dyDescent="0.25">
      <c r="B3" s="84" t="s">
        <v>44</v>
      </c>
      <c r="C3" s="84" t="s">
        <v>287</v>
      </c>
      <c r="D3" s="84" t="s">
        <v>288</v>
      </c>
      <c r="E3" s="84" t="s">
        <v>289</v>
      </c>
      <c r="F3" s="84" t="s">
        <v>290</v>
      </c>
      <c r="H3" s="253" t="s">
        <v>4616</v>
      </c>
      <c r="I3" s="253" t="s">
        <v>4617</v>
      </c>
      <c r="L3" s="1291"/>
      <c r="M3" s="1291"/>
      <c r="N3" s="1291"/>
    </row>
    <row r="4" spans="1:14" s="91" customFormat="1" ht="17.100000000000001" customHeight="1" x14ac:dyDescent="0.25">
      <c r="B4" s="86">
        <v>1</v>
      </c>
      <c r="C4" s="87" t="s">
        <v>587</v>
      </c>
      <c r="D4" s="88"/>
      <c r="E4" s="89"/>
      <c r="F4" s="90">
        <f>D4+E4</f>
        <v>0</v>
      </c>
      <c r="H4" s="252"/>
      <c r="I4" s="252"/>
      <c r="L4" s="1292"/>
      <c r="M4" s="1292"/>
      <c r="N4" s="1292"/>
    </row>
    <row r="5" spans="1:14" s="91" customFormat="1" ht="17.100000000000001" customHeight="1" x14ac:dyDescent="0.25">
      <c r="B5" s="92">
        <v>2</v>
      </c>
      <c r="C5" s="93" t="s">
        <v>9737</v>
      </c>
      <c r="D5" s="94">
        <f>[2]PAGOSLIBRO!$F$20</f>
        <v>23460298</v>
      </c>
      <c r="E5" s="95"/>
      <c r="F5" s="96">
        <f>D5+E5</f>
        <v>23460298</v>
      </c>
      <c r="H5" s="220"/>
      <c r="L5" s="1292"/>
      <c r="M5" s="1292"/>
      <c r="N5" s="1292"/>
    </row>
    <row r="6" spans="1:14" s="91" customFormat="1" ht="17.100000000000001" customHeight="1" x14ac:dyDescent="0.25">
      <c r="A6" s="220"/>
      <c r="B6" s="97">
        <v>3</v>
      </c>
      <c r="C6" s="98" t="s">
        <v>291</v>
      </c>
      <c r="D6" s="99"/>
      <c r="E6" s="100"/>
      <c r="F6" s="101">
        <f>D6+E6</f>
        <v>0</v>
      </c>
      <c r="H6" s="221"/>
      <c r="L6" s="1292"/>
      <c r="M6" s="1292"/>
      <c r="N6" s="1292"/>
    </row>
    <row r="7" spans="1:14" s="91" customFormat="1" ht="17.100000000000001" customHeight="1" x14ac:dyDescent="0.25">
      <c r="A7" s="220"/>
      <c r="B7" s="97">
        <v>4</v>
      </c>
      <c r="C7" s="98" t="s">
        <v>292</v>
      </c>
      <c r="D7" s="99"/>
      <c r="E7" s="100"/>
      <c r="F7" s="101">
        <f t="shared" ref="F7:F17" si="0">D7+E7</f>
        <v>0</v>
      </c>
      <c r="L7" s="1292"/>
      <c r="M7" s="1292"/>
      <c r="N7" s="1292"/>
    </row>
    <row r="8" spans="1:14" s="91" customFormat="1" ht="17.100000000000001" customHeight="1" x14ac:dyDescent="0.25">
      <c r="A8" s="220"/>
      <c r="B8" s="97">
        <v>5</v>
      </c>
      <c r="C8" s="98" t="s">
        <v>293</v>
      </c>
      <c r="D8" s="99"/>
      <c r="E8" s="100"/>
      <c r="F8" s="101">
        <f t="shared" si="0"/>
        <v>0</v>
      </c>
      <c r="L8" s="1292"/>
      <c r="M8" s="1292"/>
      <c r="N8" s="1292"/>
    </row>
    <row r="9" spans="1:14" s="91" customFormat="1" ht="17.100000000000001" customHeight="1" x14ac:dyDescent="0.25">
      <c r="A9" s="220"/>
      <c r="B9" s="97">
        <v>6</v>
      </c>
      <c r="C9" s="98" t="s">
        <v>294</v>
      </c>
      <c r="D9" s="99"/>
      <c r="E9" s="100"/>
      <c r="F9" s="101">
        <f t="shared" si="0"/>
        <v>0</v>
      </c>
      <c r="L9" s="1292"/>
      <c r="M9" s="1292"/>
      <c r="N9" s="1292"/>
    </row>
    <row r="10" spans="1:14" s="91" customFormat="1" ht="17.100000000000001" customHeight="1" x14ac:dyDescent="0.25">
      <c r="A10" s="213"/>
      <c r="B10" s="97">
        <v>7</v>
      </c>
      <c r="C10" s="98" t="s">
        <v>295</v>
      </c>
      <c r="D10" s="469"/>
      <c r="E10" s="100"/>
      <c r="F10" s="101">
        <f t="shared" si="0"/>
        <v>0</v>
      </c>
      <c r="H10" s="748"/>
      <c r="L10" s="1292"/>
      <c r="M10" s="1292"/>
      <c r="N10" s="1292"/>
    </row>
    <row r="11" spans="1:14" s="91" customFormat="1" ht="17.100000000000001" customHeight="1" x14ac:dyDescent="0.25">
      <c r="A11" s="213"/>
      <c r="B11" s="97">
        <v>8</v>
      </c>
      <c r="C11" s="98" t="s">
        <v>296</v>
      </c>
      <c r="D11" s="99"/>
      <c r="E11" s="100"/>
      <c r="F11" s="101">
        <f t="shared" si="0"/>
        <v>0</v>
      </c>
      <c r="H11" s="748"/>
      <c r="L11" s="1292"/>
      <c r="M11" s="1292"/>
      <c r="N11" s="1292"/>
    </row>
    <row r="12" spans="1:14" s="91" customFormat="1" ht="17.100000000000001" customHeight="1" x14ac:dyDescent="0.25">
      <c r="A12" s="213"/>
      <c r="B12" s="97">
        <v>9</v>
      </c>
      <c r="C12" s="98" t="s">
        <v>297</v>
      </c>
      <c r="D12" s="99"/>
      <c r="E12" s="100"/>
      <c r="F12" s="101">
        <f t="shared" si="0"/>
        <v>0</v>
      </c>
      <c r="H12" s="748"/>
      <c r="J12" s="1011"/>
      <c r="L12" s="1292"/>
      <c r="M12" s="1292"/>
      <c r="N12" s="1292"/>
    </row>
    <row r="13" spans="1:14" s="91" customFormat="1" ht="17.100000000000001" customHeight="1" x14ac:dyDescent="0.25">
      <c r="A13" s="213"/>
      <c r="B13" s="97">
        <v>10</v>
      </c>
      <c r="C13" s="98" t="s">
        <v>298</v>
      </c>
      <c r="D13" s="99"/>
      <c r="E13" s="100"/>
      <c r="F13" s="101">
        <f t="shared" si="0"/>
        <v>0</v>
      </c>
      <c r="L13" s="1292"/>
      <c r="M13" s="1292"/>
      <c r="N13" s="1292"/>
    </row>
    <row r="14" spans="1:14" s="91" customFormat="1" ht="17.100000000000001" customHeight="1" x14ac:dyDescent="0.25">
      <c r="A14" s="213"/>
      <c r="B14" s="97">
        <v>11</v>
      </c>
      <c r="C14" s="98" t="s">
        <v>299</v>
      </c>
      <c r="D14" s="99"/>
      <c r="E14" s="100"/>
      <c r="F14" s="101">
        <f t="shared" si="0"/>
        <v>0</v>
      </c>
      <c r="L14" s="1292"/>
      <c r="M14" s="1292"/>
      <c r="N14" s="1292"/>
    </row>
    <row r="15" spans="1:14" s="91" customFormat="1" ht="17.100000000000001" customHeight="1" x14ac:dyDescent="0.25">
      <c r="A15" s="213"/>
      <c r="B15" s="97">
        <v>12</v>
      </c>
      <c r="C15" s="98" t="s">
        <v>300</v>
      </c>
      <c r="D15" s="99"/>
      <c r="E15" s="100"/>
      <c r="F15" s="101">
        <f t="shared" si="0"/>
        <v>0</v>
      </c>
      <c r="L15" s="1292"/>
      <c r="M15" s="1292"/>
      <c r="N15" s="1292"/>
    </row>
    <row r="16" spans="1:14" s="91" customFormat="1" ht="17.100000000000001" customHeight="1" x14ac:dyDescent="0.25">
      <c r="A16" s="213"/>
      <c r="B16" s="97">
        <v>13</v>
      </c>
      <c r="C16" s="98" t="s">
        <v>301</v>
      </c>
      <c r="D16" s="99"/>
      <c r="E16" s="100"/>
      <c r="F16" s="101">
        <f t="shared" si="0"/>
        <v>0</v>
      </c>
      <c r="L16" s="1292"/>
      <c r="M16" s="1292"/>
      <c r="N16" s="1292"/>
    </row>
    <row r="17" spans="1:14" s="91" customFormat="1" ht="17.100000000000001" customHeight="1" x14ac:dyDescent="0.25">
      <c r="A17" s="213"/>
      <c r="B17" s="97">
        <v>14</v>
      </c>
      <c r="C17" s="98" t="s">
        <v>302</v>
      </c>
      <c r="D17" s="99"/>
      <c r="E17" s="100"/>
      <c r="F17" s="101">
        <f t="shared" si="0"/>
        <v>0</v>
      </c>
      <c r="L17" s="1292"/>
      <c r="M17" s="1292"/>
      <c r="N17" s="1292"/>
    </row>
    <row r="18" spans="1:14" s="85" customFormat="1" ht="17.100000000000001" customHeight="1" x14ac:dyDescent="0.25">
      <c r="B18" s="102"/>
      <c r="C18" s="103" t="s">
        <v>303</v>
      </c>
      <c r="D18" s="104">
        <f>SUM(D4:D17)</f>
        <v>23460298</v>
      </c>
      <c r="E18" s="105">
        <f>SUM(E4:E17)</f>
        <v>0</v>
      </c>
      <c r="F18" s="105">
        <f>SUM(F4:F17)</f>
        <v>23460298</v>
      </c>
      <c r="L18" s="1291"/>
      <c r="M18" s="1291"/>
      <c r="N18" s="1291"/>
    </row>
    <row r="19" spans="1:14" ht="7.5" customHeight="1" x14ac:dyDescent="0.25"/>
    <row r="20" spans="1:14" s="85" customFormat="1" ht="19.5" customHeight="1" x14ac:dyDescent="0.25">
      <c r="B20" s="1535" t="s">
        <v>304</v>
      </c>
      <c r="C20" s="1535"/>
      <c r="D20" s="1535"/>
      <c r="E20" s="1536"/>
      <c r="F20" s="106">
        <f>F18</f>
        <v>23460298</v>
      </c>
      <c r="L20" s="1291"/>
      <c r="M20" s="1291"/>
      <c r="N20" s="1291"/>
    </row>
  </sheetData>
  <customSheetViews>
    <customSheetView guid="{5A3E7664-B706-4E89-8FE4-5CD0E8149518}" scale="85">
      <selection activeCell="K1096" sqref="K1096"/>
      <pageMargins left="0.7" right="0.7" top="0.75" bottom="0.75" header="0.3" footer="0.3"/>
      <pageSetup orientation="portrait" r:id="rId1"/>
    </customSheetView>
    <customSheetView guid="{90887117-F10F-4BFC-8FBC-C977ABC07CFF}" scale="85">
      <selection activeCell="L459" sqref="L459"/>
      <pageMargins left="0.7" right="0.7" top="0.75" bottom="0.75" header="0.3" footer="0.3"/>
      <pageSetup orientation="portrait" r:id="rId2"/>
    </customSheetView>
    <customSheetView guid="{384DA9C8-FFC1-4FC6-A1DF-01F043F9EA83}">
      <selection activeCell="C962" sqref="C962"/>
      <pageMargins left="0.7" right="0.7" top="0.75" bottom="0.75" header="0.3" footer="0.3"/>
    </customSheetView>
    <customSheetView guid="{88E733B4-D2A6-4E52-A803-6F54C59BA422}">
      <selection activeCell="H11" sqref="H11"/>
      <pageMargins left="0.7" right="0.7" top="0.75" bottom="0.75" header="0.3" footer="0.3"/>
      <pageSetup paperSize="9" orientation="portrait" r:id="rId3"/>
    </customSheetView>
    <customSheetView guid="{12FAB891-95C7-4FC6-A844-12DF1167D7D0}">
      <selection activeCell="C962" sqref="C962"/>
      <pageMargins left="0.7" right="0.7" top="0.75" bottom="0.75" header="0.3" footer="0.3"/>
    </customSheetView>
    <customSheetView guid="{5C5191FA-2E8D-43C8-B7A4-943B410B3C52}" scale="85">
      <selection activeCell="K1096" sqref="K1096"/>
      <pageMargins left="0.7" right="0.7" top="0.75" bottom="0.75" header="0.3" footer="0.3"/>
      <pageSetup orientation="portrait" r:id="rId4"/>
    </customSheetView>
  </customSheetViews>
  <mergeCells count="3">
    <mergeCell ref="B2:F2"/>
    <mergeCell ref="B20:E20"/>
    <mergeCell ref="H2:I2"/>
  </mergeCells>
  <pageMargins left="0.7" right="0.7" top="0.75" bottom="0.75" header="0.3" footer="0.3"/>
  <pageSetup orientation="portrait" r:id="rId5"/>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tabColor rgb="FF00B050"/>
  </sheetPr>
  <dimension ref="B2:N122"/>
  <sheetViews>
    <sheetView topLeftCell="A26" zoomScale="85" zoomScaleNormal="85" workbookViewId="0">
      <selection activeCell="K1096" sqref="K1096"/>
    </sheetView>
  </sheetViews>
  <sheetFormatPr baseColWidth="10" defaultRowHeight="15" x14ac:dyDescent="0.25"/>
  <cols>
    <col min="1" max="1" width="11.42578125" style="7"/>
    <col min="2" max="2" width="11.42578125" style="5" customWidth="1"/>
    <col min="3" max="3" width="73.5703125" style="7" customWidth="1"/>
    <col min="4" max="11" width="11.42578125" style="7"/>
    <col min="12" max="14" width="11.42578125" style="250"/>
    <col min="15" max="16384" width="11.42578125" style="7"/>
  </cols>
  <sheetData>
    <row r="2" spans="2:5" x14ac:dyDescent="0.25">
      <c r="B2" s="1537" t="s">
        <v>120</v>
      </c>
      <c r="C2" s="1537"/>
      <c r="D2" s="1537"/>
    </row>
    <row r="3" spans="2:5" x14ac:dyDescent="0.25">
      <c r="B3" s="1537" t="s">
        <v>121</v>
      </c>
      <c r="C3" s="1537"/>
      <c r="D3" s="1537"/>
    </row>
    <row r="4" spans="2:5" x14ac:dyDescent="0.25">
      <c r="B4" s="8"/>
      <c r="C4" s="312"/>
    </row>
    <row r="5" spans="2:5" x14ac:dyDescent="0.25">
      <c r="B5" s="9" t="s">
        <v>45</v>
      </c>
      <c r="C5" s="9" t="s">
        <v>122</v>
      </c>
      <c r="D5" s="9" t="s">
        <v>123</v>
      </c>
      <c r="E5" s="9" t="s">
        <v>4679</v>
      </c>
    </row>
    <row r="6" spans="2:5" x14ac:dyDescent="0.25">
      <c r="B6" s="10">
        <v>2701001</v>
      </c>
      <c r="C6" s="313" t="s">
        <v>85</v>
      </c>
      <c r="D6" s="314">
        <v>11246</v>
      </c>
      <c r="E6" s="315"/>
    </row>
    <row r="7" spans="2:5" x14ac:dyDescent="0.25">
      <c r="B7" s="10">
        <v>2701002</v>
      </c>
      <c r="C7" s="313" t="s">
        <v>88</v>
      </c>
      <c r="D7" s="314">
        <v>22491</v>
      </c>
      <c r="E7" s="315"/>
    </row>
    <row r="8" spans="2:5" x14ac:dyDescent="0.25">
      <c r="B8" s="134">
        <v>2701003</v>
      </c>
      <c r="C8" s="316" t="s">
        <v>553</v>
      </c>
      <c r="D8" s="317">
        <v>22491</v>
      </c>
      <c r="E8" s="315"/>
    </row>
    <row r="9" spans="2:5" x14ac:dyDescent="0.25">
      <c r="B9" s="11">
        <v>2702001</v>
      </c>
      <c r="C9" s="318" t="s">
        <v>75</v>
      </c>
      <c r="D9" s="315">
        <v>7872</v>
      </c>
      <c r="E9" s="315"/>
    </row>
    <row r="10" spans="2:5" x14ac:dyDescent="0.25">
      <c r="B10" s="11">
        <v>2702002</v>
      </c>
      <c r="C10" s="318" t="s">
        <v>124</v>
      </c>
      <c r="D10" s="315">
        <v>31878</v>
      </c>
      <c r="E10" s="315"/>
    </row>
    <row r="11" spans="2:5" x14ac:dyDescent="0.25">
      <c r="B11" s="11">
        <v>2702003</v>
      </c>
      <c r="C11" s="318" t="s">
        <v>125</v>
      </c>
      <c r="D11" s="315">
        <v>43857</v>
      </c>
      <c r="E11" s="315"/>
    </row>
    <row r="12" spans="2:5" x14ac:dyDescent="0.25">
      <c r="B12" s="11">
        <v>2702004</v>
      </c>
      <c r="C12" s="318" t="s">
        <v>126</v>
      </c>
      <c r="D12" s="315">
        <v>151814</v>
      </c>
      <c r="E12" s="315"/>
    </row>
    <row r="13" spans="2:5" x14ac:dyDescent="0.25">
      <c r="B13" s="11">
        <v>2702005</v>
      </c>
      <c r="C13" s="318" t="s">
        <v>127</v>
      </c>
      <c r="D13" s="315">
        <v>31889</v>
      </c>
      <c r="E13" s="315"/>
    </row>
    <row r="14" spans="2:5" x14ac:dyDescent="0.25">
      <c r="B14" s="11">
        <v>2702006</v>
      </c>
      <c r="C14" s="318" t="s">
        <v>128</v>
      </c>
      <c r="D14" s="315">
        <v>31889</v>
      </c>
      <c r="E14" s="315"/>
    </row>
    <row r="15" spans="2:5" x14ac:dyDescent="0.25">
      <c r="B15" s="11">
        <v>2702007</v>
      </c>
      <c r="C15" s="318" t="s">
        <v>129</v>
      </c>
      <c r="D15" s="315">
        <v>21366</v>
      </c>
      <c r="E15" s="315"/>
    </row>
    <row r="16" spans="2:5" x14ac:dyDescent="0.25">
      <c r="B16" s="11">
        <v>2702008</v>
      </c>
      <c r="C16" s="318" t="s">
        <v>130</v>
      </c>
      <c r="D16" s="315">
        <v>35986</v>
      </c>
      <c r="E16" s="315"/>
    </row>
    <row r="17" spans="2:5" x14ac:dyDescent="0.25">
      <c r="B17" s="11">
        <v>2702009</v>
      </c>
      <c r="C17" s="318" t="s">
        <v>131</v>
      </c>
      <c r="D17" s="315">
        <v>11246</v>
      </c>
      <c r="E17" s="315"/>
    </row>
    <row r="18" spans="2:5" x14ac:dyDescent="0.25">
      <c r="B18" s="11">
        <v>2702010</v>
      </c>
      <c r="C18" s="318" t="s">
        <v>132</v>
      </c>
      <c r="D18" s="315">
        <v>22491</v>
      </c>
      <c r="E18" s="315"/>
    </row>
    <row r="19" spans="2:5" x14ac:dyDescent="0.25">
      <c r="B19" s="11">
        <v>2702011</v>
      </c>
      <c r="C19" s="318" t="s">
        <v>133</v>
      </c>
      <c r="D19" s="315">
        <v>40877</v>
      </c>
      <c r="E19" s="315"/>
    </row>
    <row r="20" spans="2:5" x14ac:dyDescent="0.25">
      <c r="B20" s="11">
        <v>2702012</v>
      </c>
      <c r="C20" s="318" t="s">
        <v>134</v>
      </c>
      <c r="D20" s="315">
        <v>60310</v>
      </c>
      <c r="E20" s="315"/>
    </row>
    <row r="21" spans="2:5" x14ac:dyDescent="0.25">
      <c r="B21" s="11">
        <v>2702013</v>
      </c>
      <c r="C21" s="318" t="s">
        <v>135</v>
      </c>
      <c r="D21" s="315">
        <v>23661</v>
      </c>
      <c r="E21" s="315"/>
    </row>
    <row r="22" spans="2:5" x14ac:dyDescent="0.25">
      <c r="B22" s="11">
        <v>2702014</v>
      </c>
      <c r="C22" s="318" t="s">
        <v>136</v>
      </c>
      <c r="D22" s="315">
        <v>188924</v>
      </c>
      <c r="E22" s="315"/>
    </row>
    <row r="23" spans="2:5" x14ac:dyDescent="0.25">
      <c r="B23" s="11">
        <v>2702015</v>
      </c>
      <c r="C23" s="318" t="s">
        <v>137</v>
      </c>
      <c r="D23" s="315">
        <v>80968</v>
      </c>
      <c r="E23" s="315"/>
    </row>
    <row r="24" spans="2:5" x14ac:dyDescent="0.25">
      <c r="B24" s="11">
        <v>2702016</v>
      </c>
      <c r="C24" s="318" t="s">
        <v>138</v>
      </c>
      <c r="D24" s="315">
        <v>18218</v>
      </c>
      <c r="E24" s="315"/>
    </row>
    <row r="25" spans="2:5" x14ac:dyDescent="0.25">
      <c r="B25" s="11">
        <v>2702017</v>
      </c>
      <c r="C25" s="318" t="s">
        <v>139</v>
      </c>
      <c r="D25" s="315">
        <v>188924</v>
      </c>
      <c r="E25" s="315"/>
    </row>
    <row r="26" spans="2:5" x14ac:dyDescent="0.25">
      <c r="B26" s="11">
        <v>2702018</v>
      </c>
      <c r="C26" s="318" t="s">
        <v>140</v>
      </c>
      <c r="D26" s="315">
        <v>40484</v>
      </c>
      <c r="E26" s="315"/>
    </row>
    <row r="27" spans="2:5" x14ac:dyDescent="0.25">
      <c r="B27" s="11">
        <v>2702019</v>
      </c>
      <c r="C27" s="318" t="s">
        <v>141</v>
      </c>
      <c r="D27" s="315">
        <v>191174</v>
      </c>
      <c r="E27" s="315"/>
    </row>
    <row r="28" spans="2:5" x14ac:dyDescent="0.25">
      <c r="B28" s="11">
        <v>2702020</v>
      </c>
      <c r="C28" s="318" t="s">
        <v>142</v>
      </c>
      <c r="D28" s="315">
        <v>12370</v>
      </c>
      <c r="E28" s="315"/>
    </row>
    <row r="29" spans="2:5" x14ac:dyDescent="0.25">
      <c r="B29" s="11">
        <v>2702021</v>
      </c>
      <c r="C29" s="318" t="s">
        <v>143</v>
      </c>
      <c r="D29" s="315">
        <v>35986</v>
      </c>
      <c r="E29" s="315"/>
    </row>
    <row r="30" spans="2:5" x14ac:dyDescent="0.25">
      <c r="B30" s="11">
        <v>2702022</v>
      </c>
      <c r="C30" s="318" t="s">
        <v>144</v>
      </c>
      <c r="D30" s="315">
        <v>35986</v>
      </c>
      <c r="E30" s="315"/>
    </row>
    <row r="31" spans="2:5" x14ac:dyDescent="0.25">
      <c r="B31" s="11">
        <v>2702023</v>
      </c>
      <c r="C31" s="318" t="s">
        <v>145</v>
      </c>
      <c r="D31" s="315">
        <v>15744</v>
      </c>
      <c r="E31" s="315"/>
    </row>
    <row r="32" spans="2:5" x14ac:dyDescent="0.25">
      <c r="B32" s="11">
        <v>2702024</v>
      </c>
      <c r="C32" s="318" t="s">
        <v>146</v>
      </c>
      <c r="D32" s="315">
        <v>4611</v>
      </c>
      <c r="E32" s="315"/>
    </row>
    <row r="33" spans="2:5" x14ac:dyDescent="0.25">
      <c r="B33" s="11">
        <v>2702025</v>
      </c>
      <c r="C33" s="318" t="s">
        <v>147</v>
      </c>
      <c r="D33" s="315">
        <v>1687</v>
      </c>
      <c r="E33" s="315"/>
    </row>
    <row r="34" spans="2:5" x14ac:dyDescent="0.25">
      <c r="B34" s="11">
        <v>2702026</v>
      </c>
      <c r="C34" s="318" t="s">
        <v>148</v>
      </c>
      <c r="D34" s="315">
        <v>46107</v>
      </c>
      <c r="E34" s="315"/>
    </row>
    <row r="35" spans="2:5" s="168" customFormat="1" x14ac:dyDescent="0.25">
      <c r="B35" s="134">
        <v>2702039</v>
      </c>
      <c r="C35" s="316" t="s">
        <v>552</v>
      </c>
      <c r="D35" s="317">
        <v>58477</v>
      </c>
      <c r="E35" s="315"/>
    </row>
    <row r="36" spans="2:5" x14ac:dyDescent="0.25">
      <c r="B36" s="6">
        <v>2702045</v>
      </c>
      <c r="C36" s="319" t="s">
        <v>138</v>
      </c>
      <c r="D36" s="320">
        <v>18218</v>
      </c>
      <c r="E36" s="315"/>
    </row>
    <row r="37" spans="2:5" s="168" customFormat="1" x14ac:dyDescent="0.25">
      <c r="B37" s="134">
        <v>2702047</v>
      </c>
      <c r="C37" s="316" t="s">
        <v>551</v>
      </c>
      <c r="D37" s="317">
        <v>7351</v>
      </c>
      <c r="E37" s="315"/>
    </row>
    <row r="38" spans="2:5" s="168" customFormat="1" x14ac:dyDescent="0.25">
      <c r="B38" s="11">
        <v>2702048</v>
      </c>
      <c r="C38" s="318" t="s">
        <v>149</v>
      </c>
      <c r="D38" s="633">
        <v>43857</v>
      </c>
      <c r="E38" s="315"/>
    </row>
    <row r="39" spans="2:5" x14ac:dyDescent="0.25">
      <c r="B39" s="11">
        <v>2703001</v>
      </c>
      <c r="C39" s="318" t="s">
        <v>150</v>
      </c>
      <c r="D39" s="315">
        <v>105033</v>
      </c>
      <c r="E39" s="315"/>
    </row>
    <row r="40" spans="2:5" x14ac:dyDescent="0.25">
      <c r="B40" s="11">
        <v>2703002</v>
      </c>
      <c r="C40" s="318" t="s">
        <v>151</v>
      </c>
      <c r="D40" s="315">
        <v>150015</v>
      </c>
      <c r="E40" s="315"/>
    </row>
    <row r="41" spans="2:5" x14ac:dyDescent="0.25">
      <c r="B41" s="11">
        <v>2704001</v>
      </c>
      <c r="C41" s="318" t="s">
        <v>152</v>
      </c>
      <c r="D41" s="315">
        <v>25865</v>
      </c>
      <c r="E41" s="315"/>
    </row>
    <row r="42" spans="2:5" x14ac:dyDescent="0.25">
      <c r="B42" s="11">
        <v>2704002</v>
      </c>
      <c r="C42" s="318" t="s">
        <v>153</v>
      </c>
      <c r="D42" s="315">
        <v>25865</v>
      </c>
      <c r="E42" s="315"/>
    </row>
    <row r="43" spans="2:5" x14ac:dyDescent="0.25">
      <c r="B43" s="11">
        <v>2704003</v>
      </c>
      <c r="C43" s="318" t="s">
        <v>154</v>
      </c>
      <c r="D43" s="315">
        <v>32612</v>
      </c>
      <c r="E43" s="315"/>
    </row>
    <row r="44" spans="2:5" x14ac:dyDescent="0.25">
      <c r="B44" s="11">
        <v>2704004</v>
      </c>
      <c r="C44" s="318" t="s">
        <v>155</v>
      </c>
      <c r="D44" s="315">
        <v>38235</v>
      </c>
      <c r="E44" s="315"/>
    </row>
    <row r="45" spans="2:5" x14ac:dyDescent="0.25">
      <c r="B45" s="11">
        <v>2704005</v>
      </c>
      <c r="C45" s="318" t="s">
        <v>156</v>
      </c>
      <c r="D45" s="315">
        <v>3250</v>
      </c>
      <c r="E45" s="315"/>
    </row>
    <row r="46" spans="2:5" x14ac:dyDescent="0.25">
      <c r="B46" s="11">
        <v>2704006</v>
      </c>
      <c r="C46" s="318" t="s">
        <v>157</v>
      </c>
      <c r="D46" s="315">
        <v>31487</v>
      </c>
      <c r="E46" s="315"/>
    </row>
    <row r="47" spans="2:5" x14ac:dyDescent="0.25">
      <c r="B47" s="11">
        <v>2704007</v>
      </c>
      <c r="C47" s="318" t="s">
        <v>158</v>
      </c>
      <c r="D47" s="315">
        <v>25865</v>
      </c>
      <c r="E47" s="315"/>
    </row>
    <row r="48" spans="2:5" x14ac:dyDescent="0.25">
      <c r="B48" s="11">
        <v>2704008</v>
      </c>
      <c r="C48" s="318" t="s">
        <v>159</v>
      </c>
      <c r="D48" s="315">
        <v>32612</v>
      </c>
      <c r="E48" s="315"/>
    </row>
    <row r="49" spans="2:5" x14ac:dyDescent="0.25">
      <c r="B49" s="11">
        <v>2704009</v>
      </c>
      <c r="C49" s="318" t="s">
        <v>160</v>
      </c>
      <c r="D49" s="315">
        <v>42733</v>
      </c>
      <c r="E49" s="315"/>
    </row>
    <row r="50" spans="2:5" x14ac:dyDescent="0.25">
      <c r="B50" s="11">
        <v>2704010</v>
      </c>
      <c r="C50" s="318" t="s">
        <v>161</v>
      </c>
      <c r="D50" s="315">
        <v>15181</v>
      </c>
      <c r="E50" s="315"/>
    </row>
    <row r="51" spans="2:5" x14ac:dyDescent="0.25">
      <c r="B51" s="11">
        <v>2704011</v>
      </c>
      <c r="C51" s="318" t="s">
        <v>162</v>
      </c>
      <c r="D51" s="315">
        <v>20804</v>
      </c>
      <c r="E51" s="315"/>
    </row>
    <row r="52" spans="2:5" x14ac:dyDescent="0.25">
      <c r="B52" s="11">
        <v>2704012</v>
      </c>
      <c r="C52" s="318" t="s">
        <v>163</v>
      </c>
      <c r="D52" s="315">
        <v>25122</v>
      </c>
      <c r="E52" s="315"/>
    </row>
    <row r="53" spans="2:5" x14ac:dyDescent="0.25">
      <c r="B53" s="248">
        <v>2704013</v>
      </c>
      <c r="C53" s="321" t="s">
        <v>164</v>
      </c>
      <c r="D53" s="322">
        <v>3250</v>
      </c>
      <c r="E53" s="315"/>
    </row>
    <row r="54" spans="2:5" x14ac:dyDescent="0.25">
      <c r="B54" s="11">
        <v>2704014</v>
      </c>
      <c r="C54" s="318" t="s">
        <v>165</v>
      </c>
      <c r="D54" s="315">
        <v>13495</v>
      </c>
      <c r="E54" s="315"/>
    </row>
    <row r="55" spans="2:5" x14ac:dyDescent="0.25">
      <c r="B55" s="11">
        <v>2704015</v>
      </c>
      <c r="C55" s="318" t="s">
        <v>166</v>
      </c>
      <c r="D55" s="315">
        <v>42733</v>
      </c>
      <c r="E55" s="315"/>
    </row>
    <row r="56" spans="2:5" x14ac:dyDescent="0.25">
      <c r="B56" s="11">
        <v>2704016</v>
      </c>
      <c r="C56" s="318" t="s">
        <v>167</v>
      </c>
      <c r="D56" s="315">
        <v>58477</v>
      </c>
      <c r="E56" s="315"/>
    </row>
    <row r="57" spans="2:5" x14ac:dyDescent="0.25">
      <c r="B57" s="11">
        <v>2704017</v>
      </c>
      <c r="C57" s="318" t="s">
        <v>168</v>
      </c>
      <c r="D57" s="315">
        <v>84341</v>
      </c>
      <c r="E57" s="315"/>
    </row>
    <row r="58" spans="2:5" x14ac:dyDescent="0.25">
      <c r="B58" s="11">
        <v>2704018</v>
      </c>
      <c r="C58" s="318" t="s">
        <v>67</v>
      </c>
      <c r="D58" s="315">
        <v>43857</v>
      </c>
      <c r="E58" s="315"/>
    </row>
    <row r="59" spans="2:5" x14ac:dyDescent="0.25">
      <c r="B59" s="11">
        <v>2704019</v>
      </c>
      <c r="C59" s="318" t="s">
        <v>169</v>
      </c>
      <c r="D59" s="315">
        <v>43857</v>
      </c>
      <c r="E59" s="315"/>
    </row>
    <row r="60" spans="2:5" x14ac:dyDescent="0.25">
      <c r="B60" s="11">
        <v>2704020</v>
      </c>
      <c r="C60" s="318" t="s">
        <v>170</v>
      </c>
      <c r="D60" s="315">
        <v>18892</v>
      </c>
      <c r="E60" s="315"/>
    </row>
    <row r="61" spans="2:5" x14ac:dyDescent="0.25">
      <c r="B61" s="11">
        <v>2704021</v>
      </c>
      <c r="C61" s="318" t="s">
        <v>171</v>
      </c>
      <c r="D61" s="315">
        <v>45207</v>
      </c>
      <c r="E61" s="315"/>
    </row>
    <row r="62" spans="2:5" x14ac:dyDescent="0.25">
      <c r="B62" s="11">
        <v>2704022</v>
      </c>
      <c r="C62" s="318" t="s">
        <v>172</v>
      </c>
      <c r="D62" s="315">
        <v>104358</v>
      </c>
      <c r="E62" s="315"/>
    </row>
    <row r="63" spans="2:5" x14ac:dyDescent="0.25">
      <c r="B63" s="11">
        <v>2704023</v>
      </c>
      <c r="C63" s="318" t="s">
        <v>173</v>
      </c>
      <c r="D63" s="315">
        <v>61850</v>
      </c>
      <c r="E63" s="315"/>
    </row>
    <row r="64" spans="2:5" x14ac:dyDescent="0.25">
      <c r="B64" s="11">
        <v>2704024</v>
      </c>
      <c r="C64" s="318" t="s">
        <v>174</v>
      </c>
      <c r="D64" s="315">
        <v>73096</v>
      </c>
      <c r="E64" s="315"/>
    </row>
    <row r="65" spans="2:5" x14ac:dyDescent="0.25">
      <c r="B65" s="11">
        <v>2704025</v>
      </c>
      <c r="C65" s="318" t="s">
        <v>175</v>
      </c>
      <c r="D65" s="315">
        <v>89964</v>
      </c>
      <c r="E65" s="315"/>
    </row>
    <row r="66" spans="2:5" x14ac:dyDescent="0.25">
      <c r="B66" s="11">
        <v>2704026</v>
      </c>
      <c r="C66" s="318" t="s">
        <v>176</v>
      </c>
      <c r="D66" s="315">
        <v>44982</v>
      </c>
      <c r="E66" s="315"/>
    </row>
    <row r="67" spans="2:5" x14ac:dyDescent="0.25">
      <c r="B67" s="11">
        <v>2704027</v>
      </c>
      <c r="C67" s="318" t="s">
        <v>177</v>
      </c>
      <c r="D67" s="315">
        <v>22491</v>
      </c>
      <c r="E67" s="315"/>
    </row>
    <row r="68" spans="2:5" x14ac:dyDescent="0.25">
      <c r="B68" s="11">
        <v>2704028</v>
      </c>
      <c r="C68" s="318" t="s">
        <v>178</v>
      </c>
      <c r="D68" s="315">
        <v>15856</v>
      </c>
      <c r="E68" s="315"/>
    </row>
    <row r="69" spans="2:5" x14ac:dyDescent="0.25">
      <c r="B69" s="11">
        <v>2704029</v>
      </c>
      <c r="C69" s="318" t="s">
        <v>179</v>
      </c>
      <c r="D69" s="315">
        <v>16700</v>
      </c>
      <c r="E69" s="315"/>
    </row>
    <row r="70" spans="2:5" x14ac:dyDescent="0.25">
      <c r="B70" s="134">
        <v>2704030</v>
      </c>
      <c r="C70" s="316" t="s">
        <v>573</v>
      </c>
      <c r="D70" s="317">
        <v>54609</v>
      </c>
      <c r="E70" s="315"/>
    </row>
    <row r="71" spans="2:5" x14ac:dyDescent="0.25">
      <c r="B71" s="11">
        <v>2704031</v>
      </c>
      <c r="C71" s="318" t="s">
        <v>180</v>
      </c>
      <c r="D71" s="315">
        <v>12246</v>
      </c>
      <c r="E71" s="315"/>
    </row>
    <row r="72" spans="2:5" x14ac:dyDescent="0.25">
      <c r="B72" s="11">
        <v>2704032</v>
      </c>
      <c r="C72" s="318" t="s">
        <v>181</v>
      </c>
      <c r="D72" s="315">
        <v>58477</v>
      </c>
      <c r="E72" s="315"/>
    </row>
    <row r="73" spans="2:5" x14ac:dyDescent="0.25">
      <c r="B73" s="11">
        <v>2705001</v>
      </c>
      <c r="C73" s="318" t="s">
        <v>182</v>
      </c>
      <c r="D73" s="315">
        <v>15744</v>
      </c>
      <c r="E73" s="315"/>
    </row>
    <row r="74" spans="2:5" x14ac:dyDescent="0.25">
      <c r="B74" s="11">
        <v>2705002</v>
      </c>
      <c r="C74" s="318" t="s">
        <v>183</v>
      </c>
      <c r="D74" s="315">
        <v>22435</v>
      </c>
      <c r="E74" s="315"/>
    </row>
    <row r="75" spans="2:5" x14ac:dyDescent="0.25">
      <c r="B75" s="11">
        <v>2705003</v>
      </c>
      <c r="C75" s="318" t="s">
        <v>184</v>
      </c>
      <c r="D75" s="315">
        <v>15676</v>
      </c>
      <c r="E75" s="315"/>
    </row>
    <row r="76" spans="2:5" x14ac:dyDescent="0.25">
      <c r="B76" s="11">
        <v>2705004</v>
      </c>
      <c r="C76" s="318" t="s">
        <v>185</v>
      </c>
      <c r="D76" s="315">
        <v>26753</v>
      </c>
      <c r="E76" s="315"/>
    </row>
    <row r="77" spans="2:5" x14ac:dyDescent="0.25">
      <c r="B77" s="11">
        <v>2705005</v>
      </c>
      <c r="C77" s="318" t="s">
        <v>186</v>
      </c>
      <c r="D77" s="315">
        <v>31487</v>
      </c>
      <c r="E77" s="315"/>
    </row>
    <row r="78" spans="2:5" x14ac:dyDescent="0.25">
      <c r="B78" s="11">
        <v>2705006</v>
      </c>
      <c r="C78" s="318" t="s">
        <v>187</v>
      </c>
      <c r="D78" s="315">
        <v>26989</v>
      </c>
      <c r="E78" s="315"/>
    </row>
    <row r="79" spans="2:5" x14ac:dyDescent="0.25">
      <c r="B79" s="11">
        <v>2706001</v>
      </c>
      <c r="C79" s="318" t="s">
        <v>188</v>
      </c>
      <c r="D79" s="315">
        <v>18668</v>
      </c>
      <c r="E79" s="315"/>
    </row>
    <row r="80" spans="2:5" x14ac:dyDescent="0.25">
      <c r="B80" s="11">
        <v>2706002</v>
      </c>
      <c r="C80" s="318" t="s">
        <v>189</v>
      </c>
      <c r="D80" s="315">
        <v>24026</v>
      </c>
      <c r="E80" s="315"/>
    </row>
    <row r="81" spans="2:5" x14ac:dyDescent="0.25">
      <c r="B81" s="11">
        <v>2706003</v>
      </c>
      <c r="C81" s="318" t="s">
        <v>190</v>
      </c>
      <c r="D81" s="315">
        <v>5162</v>
      </c>
      <c r="E81" s="315"/>
    </row>
    <row r="82" spans="2:5" x14ac:dyDescent="0.25">
      <c r="B82" s="11">
        <v>2706004</v>
      </c>
      <c r="C82" s="318" t="s">
        <v>191</v>
      </c>
      <c r="D82" s="315">
        <v>21164</v>
      </c>
      <c r="E82" s="315"/>
    </row>
    <row r="83" spans="2:5" x14ac:dyDescent="0.25">
      <c r="B83" s="11">
        <v>2706005</v>
      </c>
      <c r="C83" s="318" t="s">
        <v>192</v>
      </c>
      <c r="D83" s="315">
        <v>2969</v>
      </c>
      <c r="E83" s="315"/>
    </row>
    <row r="84" spans="2:5" x14ac:dyDescent="0.25">
      <c r="B84" s="11">
        <v>2706006</v>
      </c>
      <c r="C84" s="318" t="s">
        <v>193</v>
      </c>
      <c r="D84" s="315">
        <v>4464</v>
      </c>
      <c r="E84" s="315"/>
    </row>
    <row r="85" spans="2:5" x14ac:dyDescent="0.25">
      <c r="B85" s="11">
        <v>2706007</v>
      </c>
      <c r="C85" s="318" t="s">
        <v>194</v>
      </c>
      <c r="D85" s="315">
        <v>8906</v>
      </c>
      <c r="E85" s="315"/>
    </row>
    <row r="86" spans="2:5" x14ac:dyDescent="0.25">
      <c r="B86" s="11">
        <v>2706008</v>
      </c>
      <c r="C86" s="318" t="s">
        <v>195</v>
      </c>
      <c r="D86" s="315">
        <v>39483</v>
      </c>
      <c r="E86" s="315"/>
    </row>
    <row r="87" spans="2:5" x14ac:dyDescent="0.25">
      <c r="B87" s="11">
        <v>2706009</v>
      </c>
      <c r="C87" s="318" t="s">
        <v>196</v>
      </c>
      <c r="D87" s="315">
        <v>17993</v>
      </c>
      <c r="E87" s="315"/>
    </row>
    <row r="88" spans="2:5" x14ac:dyDescent="0.25">
      <c r="B88" s="11">
        <v>2706010</v>
      </c>
      <c r="C88" s="318" t="s">
        <v>197</v>
      </c>
      <c r="D88" s="315">
        <v>6849</v>
      </c>
      <c r="E88" s="315"/>
    </row>
    <row r="89" spans="2:5" x14ac:dyDescent="0.25">
      <c r="B89" s="11">
        <v>2706011</v>
      </c>
      <c r="C89" s="318" t="s">
        <v>198</v>
      </c>
      <c r="D89" s="315">
        <v>53068</v>
      </c>
      <c r="E89" s="315"/>
    </row>
    <row r="90" spans="2:5" x14ac:dyDescent="0.25">
      <c r="B90" s="11">
        <v>2706012</v>
      </c>
      <c r="C90" s="318" t="s">
        <v>199</v>
      </c>
      <c r="D90" s="315">
        <v>53068</v>
      </c>
      <c r="E90" s="315"/>
    </row>
    <row r="91" spans="2:5" x14ac:dyDescent="0.25">
      <c r="B91" s="11">
        <v>2706013</v>
      </c>
      <c r="C91" s="318" t="s">
        <v>200</v>
      </c>
      <c r="D91" s="315">
        <v>24740</v>
      </c>
      <c r="E91" s="315"/>
    </row>
    <row r="92" spans="2:5" x14ac:dyDescent="0.25">
      <c r="B92" s="11">
        <v>2706014</v>
      </c>
      <c r="C92" s="318" t="s">
        <v>201</v>
      </c>
      <c r="D92" s="315">
        <v>25415</v>
      </c>
      <c r="E92" s="315"/>
    </row>
    <row r="93" spans="2:5" x14ac:dyDescent="0.25">
      <c r="B93" s="11">
        <v>2706015</v>
      </c>
      <c r="C93" s="318" t="s">
        <v>106</v>
      </c>
      <c r="D93" s="315">
        <v>13495</v>
      </c>
      <c r="E93" s="315"/>
    </row>
    <row r="94" spans="2:5" x14ac:dyDescent="0.25">
      <c r="B94" s="11">
        <v>2706016</v>
      </c>
      <c r="C94" s="318" t="s">
        <v>202</v>
      </c>
      <c r="D94" s="315">
        <v>19117</v>
      </c>
      <c r="E94" s="315"/>
    </row>
    <row r="95" spans="2:5" x14ac:dyDescent="0.25">
      <c r="B95" s="11">
        <v>2706017</v>
      </c>
      <c r="C95" s="318" t="s">
        <v>203</v>
      </c>
      <c r="D95" s="315">
        <v>17880</v>
      </c>
      <c r="E95" s="315"/>
    </row>
    <row r="96" spans="2:5" x14ac:dyDescent="0.25">
      <c r="B96" s="11">
        <v>2706018</v>
      </c>
      <c r="C96" s="318" t="s">
        <v>204</v>
      </c>
      <c r="D96" s="315">
        <v>2631</v>
      </c>
      <c r="E96" s="315"/>
    </row>
    <row r="97" spans="2:5" x14ac:dyDescent="0.25">
      <c r="B97" s="11">
        <v>2706019</v>
      </c>
      <c r="C97" s="318" t="s">
        <v>205</v>
      </c>
      <c r="D97" s="315">
        <v>20242</v>
      </c>
      <c r="E97" s="315"/>
    </row>
    <row r="98" spans="2:5" x14ac:dyDescent="0.25">
      <c r="B98" s="11">
        <v>2706020</v>
      </c>
      <c r="C98" s="318" t="s">
        <v>206</v>
      </c>
      <c r="D98" s="315">
        <v>10121</v>
      </c>
      <c r="E98" s="315"/>
    </row>
    <row r="99" spans="2:5" x14ac:dyDescent="0.25">
      <c r="B99" s="11">
        <v>2706021</v>
      </c>
      <c r="C99" s="318" t="s">
        <v>207</v>
      </c>
      <c r="D99" s="315">
        <v>46107</v>
      </c>
      <c r="E99" s="315"/>
    </row>
    <row r="100" spans="2:5" x14ac:dyDescent="0.25">
      <c r="B100" s="248">
        <v>2706022</v>
      </c>
      <c r="C100" s="321" t="s">
        <v>4532</v>
      </c>
      <c r="D100" s="322">
        <v>4631</v>
      </c>
      <c r="E100" s="315"/>
    </row>
    <row r="101" spans="2:5" x14ac:dyDescent="0.25">
      <c r="B101" s="248">
        <v>2706023</v>
      </c>
      <c r="C101" s="321" t="s">
        <v>4533</v>
      </c>
      <c r="D101" s="322">
        <v>4631</v>
      </c>
      <c r="E101" s="315"/>
    </row>
    <row r="102" spans="2:5" x14ac:dyDescent="0.25">
      <c r="B102" s="248">
        <v>2706024</v>
      </c>
      <c r="C102" s="321" t="s">
        <v>4534</v>
      </c>
      <c r="D102" s="322">
        <v>54293</v>
      </c>
      <c r="E102" s="315"/>
    </row>
    <row r="103" spans="2:5" x14ac:dyDescent="0.25">
      <c r="B103" s="11">
        <v>2707001</v>
      </c>
      <c r="C103" s="318" t="s">
        <v>208</v>
      </c>
      <c r="D103" s="315">
        <v>9221</v>
      </c>
      <c r="E103" s="315"/>
    </row>
    <row r="104" spans="2:5" x14ac:dyDescent="0.25">
      <c r="B104" s="11">
        <v>2707002</v>
      </c>
      <c r="C104" s="318" t="s">
        <v>103</v>
      </c>
      <c r="D104" s="315">
        <v>5904</v>
      </c>
      <c r="E104" s="315"/>
    </row>
    <row r="105" spans="2:5" x14ac:dyDescent="0.25">
      <c r="B105" s="11">
        <v>2707003</v>
      </c>
      <c r="C105" s="318" t="s">
        <v>209</v>
      </c>
      <c r="D105" s="315">
        <v>6028</v>
      </c>
      <c r="E105" s="315"/>
    </row>
    <row r="106" spans="2:5" x14ac:dyDescent="0.25">
      <c r="B106" s="11">
        <v>2707004</v>
      </c>
      <c r="C106" s="318" t="s">
        <v>210</v>
      </c>
      <c r="D106" s="315">
        <v>8996</v>
      </c>
      <c r="E106" s="315"/>
    </row>
    <row r="107" spans="2:5" x14ac:dyDescent="0.25">
      <c r="B107" s="11">
        <v>2707005</v>
      </c>
      <c r="C107" s="318" t="s">
        <v>211</v>
      </c>
      <c r="D107" s="315">
        <v>36750</v>
      </c>
      <c r="E107" s="315"/>
    </row>
    <row r="108" spans="2:5" x14ac:dyDescent="0.25">
      <c r="B108" s="445">
        <v>2708001</v>
      </c>
      <c r="C108" s="446" t="s">
        <v>212</v>
      </c>
      <c r="D108" s="447">
        <v>17997</v>
      </c>
      <c r="E108" s="315">
        <v>8569</v>
      </c>
    </row>
    <row r="109" spans="2:5" x14ac:dyDescent="0.25">
      <c r="B109" s="445">
        <v>2708002</v>
      </c>
      <c r="C109" s="446" t="s">
        <v>213</v>
      </c>
      <c r="D109" s="447">
        <v>21402</v>
      </c>
      <c r="E109" s="315">
        <v>10008</v>
      </c>
    </row>
    <row r="110" spans="2:5" x14ac:dyDescent="0.25">
      <c r="B110" s="445">
        <v>2708003</v>
      </c>
      <c r="C110" s="446" t="s">
        <v>214</v>
      </c>
      <c r="D110" s="447">
        <v>3794</v>
      </c>
      <c r="E110" s="315">
        <v>2249</v>
      </c>
    </row>
    <row r="111" spans="2:5" x14ac:dyDescent="0.25">
      <c r="B111" s="445">
        <v>2708004</v>
      </c>
      <c r="C111" s="446" t="s">
        <v>215</v>
      </c>
      <c r="D111" s="447">
        <v>29184</v>
      </c>
      <c r="E111" s="315">
        <v>22491</v>
      </c>
    </row>
    <row r="112" spans="2:5" x14ac:dyDescent="0.25">
      <c r="B112" s="445">
        <v>2708005</v>
      </c>
      <c r="C112" s="446" t="s">
        <v>216</v>
      </c>
      <c r="D112" s="447">
        <v>21402</v>
      </c>
      <c r="E112" s="315">
        <v>14057</v>
      </c>
    </row>
    <row r="113" spans="2:5" x14ac:dyDescent="0.25">
      <c r="B113" s="445">
        <v>2708006</v>
      </c>
      <c r="C113" s="446" t="s">
        <v>217</v>
      </c>
      <c r="D113" s="447">
        <v>41675</v>
      </c>
      <c r="E113" s="315">
        <v>33737</v>
      </c>
    </row>
    <row r="114" spans="2:5" x14ac:dyDescent="0.25">
      <c r="B114" s="445">
        <v>2708007</v>
      </c>
      <c r="C114" s="446" t="s">
        <v>218</v>
      </c>
      <c r="D114" s="447">
        <v>9261</v>
      </c>
      <c r="E114" s="315">
        <v>2710</v>
      </c>
    </row>
    <row r="115" spans="2:5" x14ac:dyDescent="0.25">
      <c r="B115" s="445">
        <v>2708008</v>
      </c>
      <c r="C115" s="446" t="s">
        <v>219</v>
      </c>
      <c r="D115" s="447">
        <v>7872</v>
      </c>
      <c r="E115" s="315">
        <v>7872</v>
      </c>
    </row>
    <row r="116" spans="2:5" x14ac:dyDescent="0.25">
      <c r="B116" s="445">
        <v>2708009</v>
      </c>
      <c r="C116" s="446" t="s">
        <v>4680</v>
      </c>
      <c r="D116" s="447">
        <v>17997</v>
      </c>
      <c r="E116" s="315">
        <v>7951</v>
      </c>
    </row>
    <row r="117" spans="2:5" x14ac:dyDescent="0.25">
      <c r="B117" s="445">
        <v>2708010</v>
      </c>
      <c r="C117" s="446" t="s">
        <v>220</v>
      </c>
      <c r="D117" s="447">
        <v>17997</v>
      </c>
      <c r="E117" s="315">
        <v>8996</v>
      </c>
    </row>
    <row r="118" spans="2:5" x14ac:dyDescent="0.25">
      <c r="B118" s="11">
        <v>2708011</v>
      </c>
      <c r="C118" s="318" t="s">
        <v>221</v>
      </c>
      <c r="D118" s="315">
        <v>1507</v>
      </c>
      <c r="E118" s="315"/>
    </row>
    <row r="119" spans="2:5" x14ac:dyDescent="0.25">
      <c r="B119" s="11">
        <v>2709001</v>
      </c>
      <c r="C119" s="318" t="s">
        <v>222</v>
      </c>
      <c r="D119" s="315">
        <v>13495</v>
      </c>
      <c r="E119" s="315"/>
    </row>
    <row r="120" spans="2:5" x14ac:dyDescent="0.25">
      <c r="B120" s="11">
        <v>2709002</v>
      </c>
      <c r="C120" s="318" t="s">
        <v>223</v>
      </c>
      <c r="D120" s="315">
        <v>26343</v>
      </c>
      <c r="E120" s="315"/>
    </row>
    <row r="121" spans="2:5" x14ac:dyDescent="0.25">
      <c r="B121" s="11">
        <v>2709003</v>
      </c>
      <c r="C121" s="318" t="s">
        <v>224</v>
      </c>
      <c r="D121" s="315">
        <v>26534</v>
      </c>
      <c r="E121" s="315"/>
    </row>
    <row r="122" spans="2:5" s="168" customFormat="1" x14ac:dyDescent="0.25">
      <c r="B122" s="158"/>
    </row>
  </sheetData>
  <autoFilter ref="B5:E121">
    <sortState ref="B7:E121">
      <sortCondition ref="B5:B121"/>
    </sortState>
  </autoFilter>
  <customSheetViews>
    <customSheetView guid="{5A3E7664-B706-4E89-8FE4-5CD0E8149518}" scale="85" showAutoFilter="1" topLeftCell="A26">
      <selection activeCell="K1096" sqref="K1096"/>
      <pageMargins left="0.7" right="0.7" top="0.75" bottom="0.75" header="0.3" footer="0.3"/>
      <pageSetup orientation="portrait" r:id="rId1"/>
      <autoFilter ref="B5:E121">
        <sortState ref="B7:E121">
          <sortCondition ref="B5:B121"/>
        </sortState>
      </autoFilter>
    </customSheetView>
    <customSheetView guid="{90887117-F10F-4BFC-8FBC-C977ABC07CFF}" scale="85" showAutoFilter="1">
      <selection activeCell="L459" sqref="L459"/>
      <pageMargins left="0.7" right="0.7" top="0.75" bottom="0.75" header="0.3" footer="0.3"/>
      <pageSetup orientation="portrait" r:id="rId2"/>
      <autoFilter ref="B5:E121">
        <sortState ref="B6:E121">
          <sortCondition ref="B5:B121"/>
        </sortState>
      </autoFilter>
    </customSheetView>
    <customSheetView guid="{384DA9C8-FFC1-4FC6-A1DF-01F043F9EA83}">
      <selection activeCell="C962" sqref="C962"/>
      <pageMargins left="0.7" right="0.7" top="0.75" bottom="0.75" header="0.3" footer="0.3"/>
    </customSheetView>
    <customSheetView guid="{88E733B4-D2A6-4E52-A803-6F54C59BA422}" showAutoFilter="1">
      <selection activeCell="C17" sqref="C17"/>
      <pageMargins left="0.70866141732283472" right="0.70866141732283472" top="0.74803149606299213" bottom="0.74803149606299213" header="0.31496062992125984" footer="0.31496062992125984"/>
      <pageSetup paperSize="9" scale="85" orientation="portrait" r:id="rId3"/>
      <autoFilter ref="B5:D117">
        <sortState ref="B6:D117">
          <sortCondition ref="B5:B117"/>
        </sortState>
      </autoFilter>
    </customSheetView>
    <customSheetView guid="{12FAB891-95C7-4FC6-A844-12DF1167D7D0}" showAutoFilter="1" topLeftCell="C1">
      <selection activeCell="C16" sqref="C16"/>
      <pageMargins left="0.7" right="0.7" top="0.75" bottom="0.75" header="0.3" footer="0.3"/>
      <pageSetup orientation="portrait" horizontalDpi="0" verticalDpi="0" r:id="rId4"/>
      <autoFilter ref="B5:D118">
        <sortState ref="B6:D118">
          <sortCondition ref="B5:B118"/>
        </sortState>
      </autoFilter>
    </customSheetView>
    <customSheetView guid="{5C5191FA-2E8D-43C8-B7A4-943B410B3C52}" scale="85" showAutoFilter="1" topLeftCell="A26">
      <selection activeCell="K1096" sqref="K1096"/>
      <pageMargins left="0.7" right="0.7" top="0.75" bottom="0.75" header="0.3" footer="0.3"/>
      <pageSetup orientation="portrait" r:id="rId5"/>
      <autoFilter ref="B5:E121">
        <sortState ref="B7:E121">
          <sortCondition ref="B5:B121"/>
        </sortState>
      </autoFilter>
    </customSheetView>
  </customSheetViews>
  <mergeCells count="2">
    <mergeCell ref="B2:D2"/>
    <mergeCell ref="B3:D3"/>
  </mergeCells>
  <pageMargins left="0.7" right="0.7" top="0.75" bottom="0.75" header="0.3" footer="0.3"/>
  <pageSetup orientation="portrait" r:id="rId6"/>
  <legacyDrawing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tabColor rgb="FFFFFF00"/>
  </sheetPr>
  <dimension ref="B1:N39"/>
  <sheetViews>
    <sheetView topLeftCell="A13" zoomScale="85" zoomScaleNormal="85" workbookViewId="0">
      <selection activeCell="K1096" sqref="K1096"/>
    </sheetView>
  </sheetViews>
  <sheetFormatPr baseColWidth="10" defaultRowHeight="15" x14ac:dyDescent="0.25"/>
  <cols>
    <col min="1" max="1" width="4.28515625" style="7" customWidth="1"/>
    <col min="2" max="2" width="35.140625" style="158" customWidth="1"/>
    <col min="3" max="3" width="50.5703125" style="7" customWidth="1"/>
    <col min="4" max="4" width="29.28515625" style="7" customWidth="1"/>
    <col min="5" max="5" width="39.5703125" style="250" customWidth="1"/>
    <col min="6" max="6" width="45.85546875" style="7" customWidth="1"/>
    <col min="7" max="11" width="11.42578125" style="7"/>
    <col min="12" max="14" width="11.42578125" style="250"/>
    <col min="15" max="16384" width="11.42578125" style="7"/>
  </cols>
  <sheetData>
    <row r="1" spans="2:6" ht="48" customHeight="1" x14ac:dyDescent="0.25">
      <c r="B1" s="545" t="s">
        <v>6004</v>
      </c>
      <c r="C1" s="1538" t="s">
        <v>6005</v>
      </c>
      <c r="D1" s="1538"/>
      <c r="E1" s="1538"/>
      <c r="F1" s="1538"/>
    </row>
    <row r="2" spans="2:6" ht="19.5" x14ac:dyDescent="0.25">
      <c r="B2" s="1539" t="s">
        <v>225</v>
      </c>
      <c r="C2" s="1539"/>
      <c r="D2" s="1539"/>
      <c r="E2" s="1539"/>
      <c r="F2" s="1539"/>
    </row>
    <row r="4" spans="2:6" ht="22.5" customHeight="1" x14ac:dyDescent="0.25">
      <c r="B4" s="12" t="s">
        <v>226</v>
      </c>
      <c r="C4" s="12" t="s">
        <v>227</v>
      </c>
      <c r="D4" s="12" t="s">
        <v>1</v>
      </c>
      <c r="E4" s="12" t="s">
        <v>228</v>
      </c>
      <c r="F4" s="12" t="s">
        <v>46</v>
      </c>
    </row>
    <row r="5" spans="2:6" ht="20.100000000000001" customHeight="1" x14ac:dyDescent="0.25">
      <c r="B5" s="13" t="s">
        <v>111</v>
      </c>
      <c r="C5" s="14" t="s">
        <v>21</v>
      </c>
      <c r="D5" s="15" t="s">
        <v>229</v>
      </c>
      <c r="E5" s="16" t="s">
        <v>22</v>
      </c>
      <c r="F5" s="14"/>
    </row>
    <row r="6" spans="2:6" ht="20.100000000000001" customHeight="1" x14ac:dyDescent="0.25">
      <c r="B6" s="17" t="s">
        <v>119</v>
      </c>
      <c r="C6" s="18"/>
      <c r="D6" s="19">
        <v>6923390</v>
      </c>
      <c r="E6" s="20" t="s">
        <v>24</v>
      </c>
      <c r="F6" s="18"/>
    </row>
    <row r="7" spans="2:6" ht="20.100000000000001" customHeight="1" x14ac:dyDescent="0.25">
      <c r="B7" s="17" t="s">
        <v>568</v>
      </c>
      <c r="C7" s="18" t="s">
        <v>23</v>
      </c>
      <c r="D7" s="19" t="s">
        <v>569</v>
      </c>
      <c r="E7" s="20" t="s">
        <v>24</v>
      </c>
      <c r="F7" s="18"/>
    </row>
    <row r="8" spans="2:6" ht="20.100000000000001" customHeight="1" x14ac:dyDescent="0.25">
      <c r="B8" s="21" t="s">
        <v>230</v>
      </c>
      <c r="C8" s="22"/>
      <c r="D8" s="23" t="s">
        <v>231</v>
      </c>
      <c r="E8" s="24" t="s">
        <v>25</v>
      </c>
      <c r="F8" s="22"/>
    </row>
    <row r="9" spans="2:6" ht="20.100000000000001" customHeight="1" x14ac:dyDescent="0.25">
      <c r="B9" s="25" t="s">
        <v>108</v>
      </c>
      <c r="C9" s="26" t="s">
        <v>232</v>
      </c>
      <c r="D9" s="27" t="s">
        <v>233</v>
      </c>
      <c r="E9" s="28" t="s">
        <v>27</v>
      </c>
      <c r="F9" s="26"/>
    </row>
    <row r="10" spans="2:6" ht="20.100000000000001" customHeight="1" x14ac:dyDescent="0.25">
      <c r="B10" s="29" t="s">
        <v>107</v>
      </c>
      <c r="C10" s="30" t="s">
        <v>28</v>
      </c>
      <c r="D10" s="31" t="s">
        <v>234</v>
      </c>
      <c r="E10" s="32" t="s">
        <v>29</v>
      </c>
      <c r="F10" s="30"/>
    </row>
    <row r="11" spans="2:6" ht="20.100000000000001" customHeight="1" x14ac:dyDescent="0.25">
      <c r="B11" s="33" t="s">
        <v>112</v>
      </c>
      <c r="C11" s="34" t="s">
        <v>31</v>
      </c>
      <c r="D11" s="35" t="s">
        <v>235</v>
      </c>
      <c r="E11" s="36" t="s">
        <v>33</v>
      </c>
      <c r="F11" s="34"/>
    </row>
    <row r="12" spans="2:6" ht="26.25" customHeight="1" x14ac:dyDescent="0.25">
      <c r="B12" s="1540" t="s">
        <v>110</v>
      </c>
      <c r="C12" s="37" t="s">
        <v>236</v>
      </c>
      <c r="D12" s="1542" t="s">
        <v>237</v>
      </c>
      <c r="E12" s="1544" t="s">
        <v>34</v>
      </c>
      <c r="F12" s="38" t="s">
        <v>238</v>
      </c>
    </row>
    <row r="13" spans="2:6" ht="26.25" customHeight="1" x14ac:dyDescent="0.25">
      <c r="B13" s="1541"/>
      <c r="C13" s="37" t="s">
        <v>239</v>
      </c>
      <c r="D13" s="1543"/>
      <c r="E13" s="1545"/>
      <c r="F13" s="39" t="s">
        <v>240</v>
      </c>
    </row>
    <row r="14" spans="2:6" ht="20.100000000000001" customHeight="1" x14ac:dyDescent="0.25">
      <c r="B14" s="40" t="s">
        <v>116</v>
      </c>
      <c r="C14" s="41" t="s">
        <v>241</v>
      </c>
      <c r="D14" s="42">
        <v>5508881</v>
      </c>
      <c r="E14" s="43" t="s">
        <v>35</v>
      </c>
      <c r="F14" s="41"/>
    </row>
    <row r="15" spans="2:6" ht="20.100000000000001" customHeight="1" x14ac:dyDescent="0.25">
      <c r="B15" s="1552" t="s">
        <v>114</v>
      </c>
      <c r="C15" s="44" t="s">
        <v>242</v>
      </c>
      <c r="D15" s="1554">
        <v>8217219</v>
      </c>
      <c r="E15" s="1556" t="s">
        <v>37</v>
      </c>
      <c r="F15" s="45"/>
    </row>
    <row r="16" spans="2:6" ht="20.100000000000001" customHeight="1" x14ac:dyDescent="0.25">
      <c r="B16" s="1553"/>
      <c r="C16" s="46" t="s">
        <v>36</v>
      </c>
      <c r="D16" s="1555"/>
      <c r="E16" s="1557"/>
      <c r="F16" s="47"/>
    </row>
    <row r="17" spans="2:14" ht="20.100000000000001" customHeight="1" x14ac:dyDescent="0.25">
      <c r="B17" s="13" t="s">
        <v>115</v>
      </c>
      <c r="C17" s="14" t="s">
        <v>243</v>
      </c>
      <c r="D17" s="15">
        <v>4345543</v>
      </c>
      <c r="E17" s="16" t="s">
        <v>38</v>
      </c>
      <c r="F17" s="14"/>
    </row>
    <row r="18" spans="2:14" ht="36.75" customHeight="1" x14ac:dyDescent="0.25">
      <c r="B18" s="25" t="s">
        <v>109</v>
      </c>
      <c r="C18" s="26" t="s">
        <v>40</v>
      </c>
      <c r="D18" s="48" t="s">
        <v>244</v>
      </c>
      <c r="E18" s="28" t="s">
        <v>42</v>
      </c>
      <c r="F18" s="26"/>
    </row>
    <row r="19" spans="2:14" ht="20.100000000000001" customHeight="1" x14ac:dyDescent="0.25">
      <c r="B19" s="49" t="s">
        <v>113</v>
      </c>
      <c r="C19" s="50"/>
      <c r="D19" s="51"/>
      <c r="E19" s="38" t="s">
        <v>43</v>
      </c>
      <c r="F19" s="50"/>
    </row>
    <row r="20" spans="2:14" ht="20.100000000000001" customHeight="1" x14ac:dyDescent="0.25">
      <c r="B20" s="52" t="s">
        <v>118</v>
      </c>
      <c r="C20" s="53" t="s">
        <v>3</v>
      </c>
      <c r="D20" s="54" t="s">
        <v>245</v>
      </c>
      <c r="E20" s="55"/>
      <c r="F20" s="53"/>
    </row>
    <row r="21" spans="2:14" ht="20.100000000000001" customHeight="1" x14ac:dyDescent="0.25">
      <c r="B21" s="56" t="s">
        <v>246</v>
      </c>
      <c r="C21" s="57" t="s">
        <v>247</v>
      </c>
      <c r="D21" s="58"/>
      <c r="E21" s="59" t="s">
        <v>248</v>
      </c>
      <c r="F21" s="57"/>
    </row>
    <row r="22" spans="2:14" ht="20.100000000000001" customHeight="1" x14ac:dyDescent="0.25">
      <c r="B22" s="1558" t="s">
        <v>117</v>
      </c>
      <c r="C22" s="60" t="s">
        <v>249</v>
      </c>
      <c r="D22" s="1560" t="s">
        <v>250</v>
      </c>
      <c r="E22" s="61" t="s">
        <v>251</v>
      </c>
      <c r="F22" s="62" t="s">
        <v>252</v>
      </c>
    </row>
    <row r="23" spans="2:14" ht="17.25" customHeight="1" x14ac:dyDescent="0.25">
      <c r="B23" s="1559"/>
      <c r="C23" s="60" t="s">
        <v>253</v>
      </c>
      <c r="D23" s="1561"/>
      <c r="E23" s="61" t="s">
        <v>19</v>
      </c>
      <c r="F23" s="62"/>
    </row>
    <row r="24" spans="2:14" ht="20.100000000000001" customHeight="1" x14ac:dyDescent="0.25">
      <c r="B24" s="63"/>
      <c r="C24" s="64" t="s">
        <v>254</v>
      </c>
      <c r="D24" s="65"/>
      <c r="E24" s="66" t="s">
        <v>255</v>
      </c>
      <c r="F24" s="64"/>
    </row>
    <row r="25" spans="2:14" ht="20.100000000000001" customHeight="1" x14ac:dyDescent="0.25">
      <c r="B25" s="1546" t="s">
        <v>256</v>
      </c>
      <c r="C25" s="67" t="s">
        <v>257</v>
      </c>
      <c r="D25" s="42"/>
      <c r="E25" s="43" t="s">
        <v>258</v>
      </c>
      <c r="F25" s="1548" t="s">
        <v>256</v>
      </c>
    </row>
    <row r="26" spans="2:14" ht="20.100000000000001" customHeight="1" x14ac:dyDescent="0.25">
      <c r="B26" s="1547"/>
      <c r="C26" s="41" t="s">
        <v>259</v>
      </c>
      <c r="D26" s="42" t="s">
        <v>260</v>
      </c>
      <c r="E26" s="43" t="s">
        <v>261</v>
      </c>
      <c r="F26" s="1549"/>
    </row>
    <row r="27" spans="2:14" ht="24.95" customHeight="1" x14ac:dyDescent="0.25">
      <c r="B27" s="144" t="s">
        <v>262</v>
      </c>
      <c r="C27" s="145" t="s">
        <v>263</v>
      </c>
      <c r="D27" s="146" t="s">
        <v>264</v>
      </c>
      <c r="E27" s="147" t="s">
        <v>265</v>
      </c>
      <c r="F27" s="1550" t="s">
        <v>266</v>
      </c>
    </row>
    <row r="28" spans="2:14" ht="24.95" customHeight="1" x14ac:dyDescent="0.25">
      <c r="B28" s="144" t="s">
        <v>262</v>
      </c>
      <c r="C28" s="145" t="s">
        <v>267</v>
      </c>
      <c r="D28" s="146"/>
      <c r="E28" s="148" t="s">
        <v>268</v>
      </c>
      <c r="F28" s="1551"/>
    </row>
    <row r="29" spans="2:14" ht="31.5" customHeight="1" x14ac:dyDescent="0.25">
      <c r="B29" s="52" t="s">
        <v>269</v>
      </c>
      <c r="C29" s="53" t="s">
        <v>270</v>
      </c>
      <c r="D29" s="73" t="s">
        <v>271</v>
      </c>
      <c r="E29" s="55" t="s">
        <v>272</v>
      </c>
      <c r="F29" s="74" t="s">
        <v>273</v>
      </c>
    </row>
    <row r="30" spans="2:14" ht="21" customHeight="1" x14ac:dyDescent="0.25">
      <c r="B30" s="75" t="s">
        <v>274</v>
      </c>
      <c r="C30" s="76" t="s">
        <v>275</v>
      </c>
      <c r="D30" s="77"/>
      <c r="E30" s="78"/>
      <c r="F30" s="79" t="s">
        <v>276</v>
      </c>
    </row>
    <row r="31" spans="2:14" ht="21" customHeight="1" x14ac:dyDescent="0.25">
      <c r="B31" s="75"/>
      <c r="C31" s="76" t="s">
        <v>277</v>
      </c>
      <c r="D31" s="77" t="s">
        <v>278</v>
      </c>
      <c r="E31" s="78" t="s">
        <v>279</v>
      </c>
      <c r="F31" s="79" t="s">
        <v>276</v>
      </c>
    </row>
    <row r="32" spans="2:14" s="83" customFormat="1" ht="95.25" customHeight="1" x14ac:dyDescent="0.25">
      <c r="B32" s="80" t="s">
        <v>280</v>
      </c>
      <c r="C32" s="81" t="s">
        <v>2814</v>
      </c>
      <c r="D32" s="209" t="s">
        <v>2813</v>
      </c>
      <c r="E32" s="72" t="s">
        <v>2815</v>
      </c>
      <c r="F32" s="82" t="s">
        <v>281</v>
      </c>
      <c r="L32" s="168"/>
      <c r="M32" s="168"/>
      <c r="N32" s="168"/>
    </row>
    <row r="33" spans="2:6" ht="20.100000000000001" customHeight="1" x14ac:dyDescent="0.25">
      <c r="B33" s="68" t="s">
        <v>282</v>
      </c>
      <c r="C33" s="69" t="s">
        <v>283</v>
      </c>
      <c r="D33" s="70">
        <v>27828182</v>
      </c>
      <c r="E33" s="71" t="s">
        <v>284</v>
      </c>
      <c r="F33" s="311"/>
    </row>
    <row r="34" spans="2:6" ht="20.100000000000001" customHeight="1" x14ac:dyDescent="0.25">
      <c r="B34" s="68" t="s">
        <v>285</v>
      </c>
      <c r="C34" s="69" t="s">
        <v>581</v>
      </c>
      <c r="D34" s="70">
        <v>27828185</v>
      </c>
      <c r="E34" s="71" t="s">
        <v>582</v>
      </c>
      <c r="F34" s="311"/>
    </row>
    <row r="35" spans="2:6" ht="20.100000000000001" customHeight="1" x14ac:dyDescent="0.25">
      <c r="B35" s="68" t="s">
        <v>583</v>
      </c>
      <c r="C35" s="69" t="s">
        <v>560</v>
      </c>
      <c r="D35" s="70">
        <v>27828184</v>
      </c>
      <c r="E35" s="71" t="s">
        <v>559</v>
      </c>
      <c r="F35" s="311"/>
    </row>
    <row r="36" spans="2:6" x14ac:dyDescent="0.25">
      <c r="B36" s="455" t="s">
        <v>5662</v>
      </c>
      <c r="C36" s="456" t="s">
        <v>5666</v>
      </c>
      <c r="D36" s="456"/>
      <c r="E36" s="457" t="s">
        <v>5670</v>
      </c>
      <c r="F36" s="456"/>
    </row>
    <row r="37" spans="2:6" x14ac:dyDescent="0.25">
      <c r="B37" s="455" t="s">
        <v>5663</v>
      </c>
      <c r="C37" s="456" t="s">
        <v>5667</v>
      </c>
      <c r="D37" s="456"/>
      <c r="E37" s="457" t="s">
        <v>5671</v>
      </c>
      <c r="F37" s="456"/>
    </row>
    <row r="38" spans="2:6" x14ac:dyDescent="0.25">
      <c r="B38" s="455" t="s">
        <v>5664</v>
      </c>
      <c r="C38" s="456" t="s">
        <v>5668</v>
      </c>
      <c r="D38" s="456"/>
      <c r="E38" s="457" t="s">
        <v>5672</v>
      </c>
      <c r="F38" s="456"/>
    </row>
    <row r="39" spans="2:6" x14ac:dyDescent="0.25">
      <c r="B39" s="455" t="s">
        <v>5665</v>
      </c>
      <c r="C39" s="456" t="s">
        <v>5669</v>
      </c>
      <c r="D39" s="458" t="s">
        <v>5674</v>
      </c>
      <c r="E39" s="457" t="s">
        <v>5673</v>
      </c>
      <c r="F39" s="456"/>
    </row>
  </sheetData>
  <customSheetViews>
    <customSheetView guid="{5A3E7664-B706-4E89-8FE4-5CD0E8149518}" scale="85" topLeftCell="A13">
      <selection activeCell="K1096" sqref="K1096"/>
      <pageMargins left="0.19685039370078741" right="0.19685039370078741" top="0.39370078740157483" bottom="0.39370078740157483" header="0.31496062992125984" footer="0.31496062992125984"/>
      <printOptions horizontalCentered="1" verticalCentered="1"/>
      <pageSetup scale="85" orientation="landscape" r:id="rId1"/>
    </customSheetView>
    <customSheetView guid="{90887117-F10F-4BFC-8FBC-C977ABC07CFF}" scale="85" topLeftCell="A13">
      <selection activeCell="L459" sqref="L459"/>
      <pageMargins left="0.19685039370078741" right="0.19685039370078741" top="0.39370078740157483" bottom="0.39370078740157483" header="0.31496062992125984" footer="0.31496062992125984"/>
      <printOptions horizontalCentered="1" verticalCentered="1"/>
      <pageSetup scale="85" orientation="landscape" r:id="rId2"/>
    </customSheetView>
    <customSheetView guid="{384DA9C8-FFC1-4FC6-A1DF-01F043F9EA83}">
      <selection activeCell="C962" sqref="C962"/>
      <pageMargins left="0.7" right="0.7" top="0.75" bottom="0.75" header="0.3" footer="0.3"/>
    </customSheetView>
    <customSheetView guid="{88E733B4-D2A6-4E52-A803-6F54C59BA422}" topLeftCell="A19">
      <selection activeCell="C32" sqref="C32"/>
      <pageMargins left="0.7" right="0.7" top="0.75" bottom="0.75" header="0.3" footer="0.3"/>
      <pageSetup paperSize="9" orientation="portrait" r:id="rId3"/>
    </customSheetView>
    <customSheetView guid="{12FAB891-95C7-4FC6-A844-12DF1167D7D0}" topLeftCell="A22">
      <selection activeCell="C962" sqref="C962"/>
      <pageMargins left="0.7" right="0.7" top="0.75" bottom="0.75" header="0.3" footer="0.3"/>
    </customSheetView>
    <customSheetView guid="{5C5191FA-2E8D-43C8-B7A4-943B410B3C52}" scale="85" topLeftCell="A13">
      <selection activeCell="K1096" sqref="K1096"/>
      <pageMargins left="0.19685039370078741" right="0.19685039370078741" top="0.39370078740157483" bottom="0.39370078740157483" header="0.31496062992125984" footer="0.31496062992125984"/>
      <printOptions horizontalCentered="1" verticalCentered="1"/>
      <pageSetup scale="85" orientation="landscape" r:id="rId4"/>
    </customSheetView>
  </customSheetViews>
  <mergeCells count="13">
    <mergeCell ref="B25:B26"/>
    <mergeCell ref="F25:F26"/>
    <mergeCell ref="F27:F28"/>
    <mergeCell ref="B15:B16"/>
    <mergeCell ref="D15:D16"/>
    <mergeCell ref="E15:E16"/>
    <mergeCell ref="B22:B23"/>
    <mergeCell ref="D22:D23"/>
    <mergeCell ref="C1:F1"/>
    <mergeCell ref="B2:F2"/>
    <mergeCell ref="B12:B13"/>
    <mergeCell ref="D12:D13"/>
    <mergeCell ref="E12:E13"/>
  </mergeCells>
  <hyperlinks>
    <hyperlink ref="E17" r:id="rId5"/>
    <hyperlink ref="E27" r:id="rId6"/>
    <hyperlink ref="E24" r:id="rId7"/>
    <hyperlink ref="E19" r:id="rId8"/>
    <hyperlink ref="E5" r:id="rId9"/>
    <hyperlink ref="E8" r:id="rId10"/>
    <hyperlink ref="E10" r:id="rId11"/>
    <hyperlink ref="E11" r:id="rId12"/>
    <hyperlink ref="E14" r:id="rId13"/>
    <hyperlink ref="E18" r:id="rId14"/>
    <hyperlink ref="E21" r:id="rId15"/>
    <hyperlink ref="E23" r:id="rId16"/>
    <hyperlink ref="E28" r:id="rId17"/>
    <hyperlink ref="E29" r:id="rId18"/>
    <hyperlink ref="E6" r:id="rId19"/>
    <hyperlink ref="E31" r:id="rId20"/>
    <hyperlink ref="E15" r:id="rId21"/>
    <hyperlink ref="E12" r:id="rId22"/>
    <hyperlink ref="F12" r:id="rId23"/>
    <hyperlink ref="E9" r:id="rId24"/>
    <hyperlink ref="E22" r:id="rId25"/>
    <hyperlink ref="E33" r:id="rId26"/>
    <hyperlink ref="E34" r:id="rId27"/>
    <hyperlink ref="E32" r:id="rId28" display="cgonzalez@integramedica.cl"/>
    <hyperlink ref="E26" r:id="rId29"/>
    <hyperlink ref="E25" r:id="rId30"/>
    <hyperlink ref="E35" r:id="rId31"/>
    <hyperlink ref="E7" r:id="rId32"/>
    <hyperlink ref="E36" r:id="rId33"/>
    <hyperlink ref="E37" r:id="rId34"/>
    <hyperlink ref="E38" r:id="rId35"/>
    <hyperlink ref="E39" r:id="rId36"/>
  </hyperlinks>
  <printOptions horizontalCentered="1" verticalCentered="1"/>
  <pageMargins left="0.19685039370078741" right="0.19685039370078741" top="0.39370078740157483" bottom="0.39370078740157483" header="0.31496062992125984" footer="0.31496062992125984"/>
  <pageSetup scale="85" orientation="landscape" r:id="rId37"/>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tabColor rgb="FFFFFF00"/>
  </sheetPr>
  <dimension ref="A1:AR75"/>
  <sheetViews>
    <sheetView topLeftCell="A45" zoomScale="85" zoomScaleNormal="85" workbookViewId="0">
      <selection activeCell="K1096" sqref="K1096"/>
    </sheetView>
  </sheetViews>
  <sheetFormatPr baseColWidth="10" defaultRowHeight="15" x14ac:dyDescent="0.25"/>
  <cols>
    <col min="1" max="1" width="15.7109375" style="7" customWidth="1"/>
    <col min="2" max="2" width="11.7109375" style="7" customWidth="1"/>
    <col min="3" max="3" width="26.7109375" style="7" customWidth="1"/>
    <col min="4" max="4" width="11.7109375" style="7" customWidth="1"/>
    <col min="5" max="7" width="10.7109375" style="7" customWidth="1"/>
    <col min="8" max="8" width="39.7109375" style="7" customWidth="1"/>
    <col min="9" max="9" width="10.7109375" style="7" customWidth="1"/>
    <col min="10" max="10" width="6.7109375" style="7" customWidth="1"/>
    <col min="11" max="11" width="10.7109375" style="7" customWidth="1"/>
    <col min="12" max="12" width="14.7109375" style="250" customWidth="1"/>
    <col min="13" max="13" width="11.7109375" style="250" customWidth="1"/>
    <col min="14" max="14" width="8.7109375" style="250" customWidth="1"/>
    <col min="15" max="15" width="1.7109375" style="7" customWidth="1"/>
    <col min="16" max="18" width="18.7109375" style="7" customWidth="1"/>
    <col min="19" max="16384" width="11.42578125" style="7"/>
  </cols>
  <sheetData>
    <row r="1" spans="1:44" s="266" customFormat="1" ht="15" customHeight="1" x14ac:dyDescent="0.25">
      <c r="A1" s="1562" t="s">
        <v>555</v>
      </c>
      <c r="B1" s="1562"/>
      <c r="C1" s="1562"/>
      <c r="D1" s="1562"/>
      <c r="E1" s="1562"/>
      <c r="F1" s="1562"/>
      <c r="G1" s="1562"/>
      <c r="H1" s="1562"/>
      <c r="I1" s="1562"/>
      <c r="J1" s="1562"/>
      <c r="K1" s="1562"/>
      <c r="L1" s="1562"/>
      <c r="M1" s="1562"/>
      <c r="N1" s="1562"/>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row>
    <row r="2" spans="1:44" s="266" customFormat="1" ht="15" customHeight="1" x14ac:dyDescent="0.25">
      <c r="A2" s="1562"/>
      <c r="B2" s="1562"/>
      <c r="C2" s="1562"/>
      <c r="D2" s="1562"/>
      <c r="E2" s="1562"/>
      <c r="F2" s="1562"/>
      <c r="G2" s="1562"/>
      <c r="H2" s="1562"/>
      <c r="I2" s="1562"/>
      <c r="J2" s="1562"/>
      <c r="K2" s="1562"/>
      <c r="L2" s="1562"/>
      <c r="M2" s="1562"/>
      <c r="N2" s="1562"/>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row>
    <row r="3" spans="1:44" s="266" customFormat="1" ht="15" customHeight="1" x14ac:dyDescent="0.25">
      <c r="A3" s="1562"/>
      <c r="B3" s="1562"/>
      <c r="C3" s="1562"/>
      <c r="D3" s="1562"/>
      <c r="E3" s="1562"/>
      <c r="F3" s="1562"/>
      <c r="G3" s="1562"/>
      <c r="H3" s="1562"/>
      <c r="I3" s="1562"/>
      <c r="J3" s="1562"/>
      <c r="K3" s="1562"/>
      <c r="L3" s="1562"/>
      <c r="M3" s="1562"/>
      <c r="N3" s="1562"/>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row>
    <row r="4" spans="1:44" s="266" customFormat="1" x14ac:dyDescent="0.25">
      <c r="A4" s="1563"/>
      <c r="B4" s="1563"/>
      <c r="C4" s="1563"/>
      <c r="D4" s="1563"/>
      <c r="E4" s="1563"/>
      <c r="F4" s="1563"/>
      <c r="G4" s="1563"/>
      <c r="H4" s="1563"/>
      <c r="I4" s="1563"/>
      <c r="J4" s="1563"/>
      <c r="K4" s="1563"/>
      <c r="L4" s="1563"/>
      <c r="M4" s="1563"/>
      <c r="N4" s="1563"/>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row>
    <row r="5" spans="1:44" s="266" customFormat="1" ht="30.75" customHeight="1" x14ac:dyDescent="0.25">
      <c r="A5" s="1" t="s">
        <v>4</v>
      </c>
      <c r="B5" s="2" t="s">
        <v>5</v>
      </c>
      <c r="C5" s="2" t="s">
        <v>6</v>
      </c>
      <c r="D5" s="2" t="s">
        <v>7</v>
      </c>
      <c r="E5" s="2" t="s">
        <v>8</v>
      </c>
      <c r="F5" s="2" t="s">
        <v>9</v>
      </c>
      <c r="G5" s="1" t="s">
        <v>10</v>
      </c>
      <c r="H5" s="2" t="s">
        <v>11</v>
      </c>
      <c r="I5" s="2" t="s">
        <v>12</v>
      </c>
      <c r="J5" s="2" t="s">
        <v>13</v>
      </c>
      <c r="K5" s="2" t="s">
        <v>14</v>
      </c>
      <c r="L5" s="1284" t="s">
        <v>549</v>
      </c>
      <c r="M5" s="1284" t="s">
        <v>550</v>
      </c>
      <c r="N5" s="1285" t="s">
        <v>548</v>
      </c>
      <c r="O5" s="7"/>
      <c r="P5" s="7"/>
      <c r="Q5" s="7"/>
      <c r="R5" s="7"/>
      <c r="S5" s="7"/>
      <c r="T5" s="7"/>
      <c r="U5" s="7"/>
      <c r="V5" s="7"/>
      <c r="W5" s="7"/>
      <c r="X5" s="7"/>
      <c r="Y5" s="7"/>
      <c r="Z5" s="7"/>
      <c r="AA5" s="7"/>
      <c r="AB5" s="7"/>
      <c r="AC5" s="7"/>
      <c r="AD5" s="7"/>
      <c r="AE5" s="7"/>
      <c r="AF5" s="7"/>
      <c r="AG5" s="7"/>
      <c r="AH5" s="7"/>
      <c r="AI5" s="7"/>
      <c r="AJ5" s="7"/>
      <c r="AK5" s="7"/>
      <c r="AL5" s="7"/>
      <c r="AM5" s="7"/>
      <c r="AN5" s="7"/>
    </row>
    <row r="6" spans="1:44" s="137" customFormat="1" x14ac:dyDescent="0.25">
      <c r="A6" s="151" t="s">
        <v>563</v>
      </c>
      <c r="B6" s="149">
        <v>41225</v>
      </c>
      <c r="C6" s="150" t="s">
        <v>419</v>
      </c>
      <c r="D6" s="151" t="s">
        <v>407</v>
      </c>
      <c r="E6" s="151">
        <v>10125264</v>
      </c>
      <c r="F6" s="151">
        <v>19065798</v>
      </c>
      <c r="G6" s="151">
        <v>2704003</v>
      </c>
      <c r="H6" s="152" t="str">
        <f>IF(G6="","",VLOOKUP(G6,ARANCEL!$B$5:$D$121,2,FALSE))</f>
        <v xml:space="preserve">CORONA PERIFERICA CON PERNO MUÑON COLADO </v>
      </c>
      <c r="I6" s="153" t="s">
        <v>315</v>
      </c>
      <c r="J6" s="151">
        <v>1</v>
      </c>
      <c r="K6" s="154">
        <f>IF(G6="","",VLOOKUP(G6,ARANCEL!$B$5:$D$121,3,FALSE)*J6)</f>
        <v>32612</v>
      </c>
      <c r="L6" s="1286" t="s">
        <v>330</v>
      </c>
      <c r="M6" s="1287" t="s">
        <v>411</v>
      </c>
      <c r="N6" s="1287">
        <v>5331</v>
      </c>
    </row>
    <row r="7" spans="1:44" s="137" customFormat="1" x14ac:dyDescent="0.25">
      <c r="A7" s="151" t="s">
        <v>563</v>
      </c>
      <c r="B7" s="155">
        <v>41426</v>
      </c>
      <c r="C7" s="150" t="s">
        <v>62</v>
      </c>
      <c r="D7" s="151" t="s">
        <v>63</v>
      </c>
      <c r="E7" s="151">
        <v>10145761</v>
      </c>
      <c r="F7" s="151">
        <v>21456357</v>
      </c>
      <c r="G7" s="151">
        <v>2708005</v>
      </c>
      <c r="H7" s="152" t="str">
        <f>IF(G7="","",VLOOKUP(G7,ARANCEL!$B$5:$D$121,2,FALSE))</f>
        <v xml:space="preserve">QUAD HELIX ARCO TRANSPALATINO </v>
      </c>
      <c r="I7" s="153"/>
      <c r="J7" s="151">
        <v>1</v>
      </c>
      <c r="K7" s="154">
        <v>14057</v>
      </c>
      <c r="L7" s="1286" t="s">
        <v>48</v>
      </c>
      <c r="M7" s="1287" t="s">
        <v>354</v>
      </c>
      <c r="N7" s="1287">
        <v>6757</v>
      </c>
      <c r="O7" s="142"/>
      <c r="P7" s="138"/>
      <c r="Q7" s="139"/>
      <c r="R7" s="140"/>
      <c r="S7" s="143"/>
    </row>
    <row r="8" spans="1:44" s="137" customFormat="1" x14ac:dyDescent="0.25">
      <c r="A8" s="151" t="s">
        <v>563</v>
      </c>
      <c r="B8" s="155">
        <v>41466</v>
      </c>
      <c r="C8" s="150" t="s">
        <v>80</v>
      </c>
      <c r="D8" s="151" t="s">
        <v>514</v>
      </c>
      <c r="E8" s="151">
        <v>10148034</v>
      </c>
      <c r="F8" s="151">
        <v>21720073</v>
      </c>
      <c r="G8" s="151">
        <v>2707001</v>
      </c>
      <c r="H8" s="152" t="str">
        <f>IF(G8="","",VLOOKUP(G8,ARANCEL!$B$5:$D$121,2,FALSE))</f>
        <v xml:space="preserve">PLANO DE RELAJACION </v>
      </c>
      <c r="I8" s="153" t="s">
        <v>306</v>
      </c>
      <c r="J8" s="151">
        <v>1</v>
      </c>
      <c r="K8" s="154">
        <f>IF(G8="","",VLOOKUP(G8,ARANCEL!$B$5:$D$121,3,FALSE)*J8)</f>
        <v>9221</v>
      </c>
      <c r="L8" s="1286" t="s">
        <v>48</v>
      </c>
      <c r="M8" s="1287" t="s">
        <v>515</v>
      </c>
      <c r="N8" s="1287">
        <v>6777</v>
      </c>
      <c r="O8" s="142"/>
      <c r="P8" s="138"/>
      <c r="Q8" s="139"/>
      <c r="R8" s="140"/>
      <c r="S8" s="143"/>
    </row>
    <row r="9" spans="1:44" s="137" customFormat="1" x14ac:dyDescent="0.25">
      <c r="A9" s="151" t="s">
        <v>563</v>
      </c>
      <c r="B9" s="155">
        <v>41101</v>
      </c>
      <c r="C9" s="150" t="s">
        <v>370</v>
      </c>
      <c r="D9" s="151" t="s">
        <v>54</v>
      </c>
      <c r="E9" s="151">
        <v>10116582</v>
      </c>
      <c r="F9" s="151">
        <v>14981793</v>
      </c>
      <c r="G9" s="151">
        <v>2702004</v>
      </c>
      <c r="H9" s="152" t="str">
        <f>IF(G9="","",VLOOKUP(G9,ARANCEL!$B$5:$D$121,2,FALSE))</f>
        <v>LABORATORIO PROTESIS FIJA ATORNILLADA (4 A 6 IMPLANTES)</v>
      </c>
      <c r="I9" s="153" t="s">
        <v>371</v>
      </c>
      <c r="J9" s="151">
        <v>1</v>
      </c>
      <c r="K9" s="154">
        <f>IF(G9="","",VLOOKUP(G9,ARANCEL!$B$5:$D$121,3,FALSE)*J9)</f>
        <v>151814</v>
      </c>
      <c r="L9" s="1286" t="s">
        <v>310</v>
      </c>
      <c r="M9" s="1287" t="s">
        <v>350</v>
      </c>
      <c r="N9" s="1287">
        <v>6128</v>
      </c>
      <c r="O9" s="142"/>
      <c r="P9" s="138">
        <v>41113</v>
      </c>
      <c r="Q9" s="139" t="s">
        <v>372</v>
      </c>
      <c r="R9" s="140" t="s">
        <v>373</v>
      </c>
      <c r="S9" s="143"/>
    </row>
    <row r="10" spans="1:44" s="137" customFormat="1" x14ac:dyDescent="0.25">
      <c r="A10" s="151" t="s">
        <v>563</v>
      </c>
      <c r="B10" s="149">
        <v>41337</v>
      </c>
      <c r="C10" s="150" t="s">
        <v>537</v>
      </c>
      <c r="D10" s="151" t="s">
        <v>98</v>
      </c>
      <c r="E10" s="151">
        <v>10135149</v>
      </c>
      <c r="F10" s="151">
        <v>19791353</v>
      </c>
      <c r="G10" s="151">
        <v>2704003</v>
      </c>
      <c r="H10" s="152" t="str">
        <f>IF(G10="","",VLOOKUP(G10,ARANCEL!$B$5:$D$121,2,FALSE))</f>
        <v xml:space="preserve">CORONA PERIFERICA CON PERNO MUÑON COLADO </v>
      </c>
      <c r="I10" s="153" t="s">
        <v>308</v>
      </c>
      <c r="J10" s="151">
        <v>1</v>
      </c>
      <c r="K10" s="154">
        <f>IF(G10="","",VLOOKUP(G10,ARANCEL!$B$5:$D$121,3,FALSE)*J10)</f>
        <v>32612</v>
      </c>
      <c r="L10" s="1286" t="s">
        <v>310</v>
      </c>
      <c r="M10" s="1287" t="s">
        <v>532</v>
      </c>
      <c r="N10" s="1287">
        <v>6143</v>
      </c>
      <c r="O10" s="142"/>
      <c r="P10" s="296">
        <v>41331</v>
      </c>
      <c r="Q10" s="295" t="s">
        <v>336</v>
      </c>
      <c r="R10" s="140" t="s">
        <v>307</v>
      </c>
    </row>
    <row r="11" spans="1:44" s="137" customFormat="1" x14ac:dyDescent="0.25">
      <c r="A11" s="151" t="s">
        <v>563</v>
      </c>
      <c r="B11" s="149">
        <v>41120</v>
      </c>
      <c r="C11" s="150"/>
      <c r="D11" s="151" t="s">
        <v>407</v>
      </c>
      <c r="E11" s="151">
        <v>10118042</v>
      </c>
      <c r="F11" s="151">
        <v>17449053</v>
      </c>
      <c r="G11" s="151">
        <v>2704003</v>
      </c>
      <c r="H11" s="152" t="str">
        <f>IF(G11="","",VLOOKUP(G11,ARANCEL!$B$5:$D$121,2,FALSE))</f>
        <v xml:space="preserve">CORONA PERIFERICA CON PERNO MUÑON COLADO </v>
      </c>
      <c r="I11" s="153" t="s">
        <v>320</v>
      </c>
      <c r="J11" s="151">
        <v>2</v>
      </c>
      <c r="K11" s="154">
        <f>IF(G11="","",VLOOKUP(G11,ARANCEL!$B$5:$D$121,3,FALSE)*J11)</f>
        <v>65224</v>
      </c>
      <c r="L11" s="1288" t="s">
        <v>349</v>
      </c>
      <c r="M11" s="1287">
        <v>4500141230</v>
      </c>
      <c r="N11" s="1287">
        <v>4523</v>
      </c>
      <c r="O11" s="142"/>
      <c r="P11" s="296"/>
      <c r="Q11" s="295"/>
      <c r="R11" s="140"/>
    </row>
    <row r="12" spans="1:44" s="137" customFormat="1" x14ac:dyDescent="0.25">
      <c r="A12" s="151" t="s">
        <v>563</v>
      </c>
      <c r="B12" s="149">
        <v>41127</v>
      </c>
      <c r="C12" s="150" t="s">
        <v>416</v>
      </c>
      <c r="D12" s="151" t="s">
        <v>406</v>
      </c>
      <c r="E12" s="151">
        <v>10118562</v>
      </c>
      <c r="F12" s="151">
        <v>17987231</v>
      </c>
      <c r="G12" s="151">
        <v>2704003</v>
      </c>
      <c r="H12" s="152" t="str">
        <f>IF(G12="","",VLOOKUP(G12,ARANCEL!$B$5:$D$121,2,FALSE))</f>
        <v xml:space="preserve">CORONA PERIFERICA CON PERNO MUÑON COLADO </v>
      </c>
      <c r="I12" s="153" t="s">
        <v>325</v>
      </c>
      <c r="J12" s="151">
        <v>1</v>
      </c>
      <c r="K12" s="154">
        <f>IF(G12="","",VLOOKUP(G12,ARANCEL!$B$5:$D$121,3,FALSE)*J12)</f>
        <v>32612</v>
      </c>
      <c r="L12" s="1288" t="s">
        <v>348</v>
      </c>
      <c r="M12" s="1287">
        <v>4500143446</v>
      </c>
      <c r="N12" s="1287">
        <v>4726</v>
      </c>
      <c r="O12" s="142"/>
      <c r="P12" s="296">
        <v>41148</v>
      </c>
      <c r="Q12" s="295" t="s">
        <v>413</v>
      </c>
      <c r="R12" s="140" t="s">
        <v>307</v>
      </c>
    </row>
    <row r="13" spans="1:44" s="137" customFormat="1" x14ac:dyDescent="0.25">
      <c r="A13" s="151" t="s">
        <v>563</v>
      </c>
      <c r="B13" s="149">
        <v>41233</v>
      </c>
      <c r="C13" s="150" t="s">
        <v>504</v>
      </c>
      <c r="D13" s="151" t="s">
        <v>505</v>
      </c>
      <c r="E13" s="151">
        <v>10125866</v>
      </c>
      <c r="F13" s="151">
        <v>19138895</v>
      </c>
      <c r="G13" s="151">
        <v>2706001</v>
      </c>
      <c r="H13" s="152" t="str">
        <f>IF(G13="","",VLOOKUP(G13,ARANCEL!$B$5:$D$121,2,FALSE))</f>
        <v xml:space="preserve">PROTESIS TOTAL ACRILICA </v>
      </c>
      <c r="I13" s="153"/>
      <c r="J13" s="151">
        <v>2</v>
      </c>
      <c r="K13" s="154">
        <f>IF(G13="","",VLOOKUP(G13,ARANCEL!$B$5:$D$121,3,FALSE)*J13)</f>
        <v>37336</v>
      </c>
      <c r="L13" s="1286" t="s">
        <v>330</v>
      </c>
      <c r="M13" s="1287" t="s">
        <v>506</v>
      </c>
      <c r="N13" s="1289">
        <v>5328</v>
      </c>
      <c r="O13" s="142"/>
      <c r="P13" s="304">
        <v>41227</v>
      </c>
      <c r="Q13" s="305" t="s">
        <v>398</v>
      </c>
      <c r="R13" s="305" t="s">
        <v>307</v>
      </c>
    </row>
    <row r="14" spans="1:44" s="168" customFormat="1" x14ac:dyDescent="0.25">
      <c r="A14" s="151" t="s">
        <v>563</v>
      </c>
      <c r="B14" s="149">
        <v>41226</v>
      </c>
      <c r="C14" s="150" t="s">
        <v>341</v>
      </c>
      <c r="D14" s="151" t="s">
        <v>65</v>
      </c>
      <c r="E14" s="151">
        <v>10125759</v>
      </c>
      <c r="F14" s="151">
        <v>2281</v>
      </c>
      <c r="G14" s="151">
        <v>2704003</v>
      </c>
      <c r="H14" s="152" t="str">
        <f>IF(G14="","",VLOOKUP(G14,ARANCEL!$B$5:$D$121,2,FALSE))</f>
        <v xml:space="preserve">CORONA PERIFERICA CON PERNO MUÑON COLADO </v>
      </c>
      <c r="I14" s="153"/>
      <c r="J14" s="151">
        <v>1</v>
      </c>
      <c r="K14" s="154">
        <f>IF(G14="","",VLOOKUP(G14,ARANCEL!$B$5:$D$121,3,FALSE)*J14)</f>
        <v>32612</v>
      </c>
      <c r="L14" s="1287" t="s">
        <v>330</v>
      </c>
      <c r="M14" s="1287">
        <v>4500152546</v>
      </c>
      <c r="N14" s="1287">
        <v>5362</v>
      </c>
      <c r="O14" s="306"/>
      <c r="P14" s="296">
        <v>41227</v>
      </c>
      <c r="Q14" s="295" t="s">
        <v>332</v>
      </c>
      <c r="R14" s="140" t="s">
        <v>307</v>
      </c>
    </row>
    <row r="15" spans="1:44" s="168" customFormat="1" x14ac:dyDescent="0.25">
      <c r="A15" s="151" t="s">
        <v>563</v>
      </c>
      <c r="B15" s="149">
        <v>41226</v>
      </c>
      <c r="C15" s="150" t="s">
        <v>341</v>
      </c>
      <c r="D15" s="151" t="s">
        <v>65</v>
      </c>
      <c r="E15" s="151">
        <v>10125759</v>
      </c>
      <c r="F15" s="151">
        <v>2281</v>
      </c>
      <c r="G15" s="151">
        <v>2704031</v>
      </c>
      <c r="H15" s="152" t="str">
        <f>IF(G15="","",VLOOKUP(G15,ARANCEL!$B$5:$D$121,2,FALSE))</f>
        <v xml:space="preserve">PERNO MUÑON METALICO </v>
      </c>
      <c r="I15" s="153"/>
      <c r="J15" s="151">
        <v>1</v>
      </c>
      <c r="K15" s="154">
        <f>IF(G15="","",VLOOKUP(G15,ARANCEL!$B$5:$D$121,3,FALSE)*J15)</f>
        <v>12246</v>
      </c>
      <c r="L15" s="1287" t="s">
        <v>330</v>
      </c>
      <c r="M15" s="1287">
        <v>4500152546</v>
      </c>
      <c r="N15" s="1287">
        <v>5362</v>
      </c>
      <c r="O15" s="306"/>
      <c r="P15" s="296">
        <v>41227</v>
      </c>
      <c r="Q15" s="295" t="s">
        <v>332</v>
      </c>
      <c r="R15" s="140" t="s">
        <v>307</v>
      </c>
    </row>
    <row r="16" spans="1:44" ht="18" customHeight="1" x14ac:dyDescent="0.25">
      <c r="A16" s="119" t="s">
        <v>313</v>
      </c>
      <c r="B16" s="159">
        <v>41613</v>
      </c>
      <c r="C16" s="118" t="s">
        <v>965</v>
      </c>
      <c r="D16" s="119" t="s">
        <v>63</v>
      </c>
      <c r="E16" s="162">
        <v>10164217</v>
      </c>
      <c r="F16" s="119">
        <v>23565618</v>
      </c>
      <c r="G16" s="119">
        <v>2708011</v>
      </c>
      <c r="H16" s="120" t="str">
        <f>IF(G16="","",VLOOKUP(G16,ARANCEL!$B$5:$D$121,2,FALSE))</f>
        <v xml:space="preserve">MODELO DE ESTUDIO </v>
      </c>
      <c r="I16" s="121"/>
      <c r="J16" s="119">
        <v>1</v>
      </c>
      <c r="K16" s="122">
        <f>IF(G16="","",VLOOKUP(G16,ARANCEL!$B$5:$D$121,3,FALSE)*J16)</f>
        <v>1507</v>
      </c>
      <c r="L16" s="1235" t="str">
        <f>IF(E16="","","IMPAGO")</f>
        <v>IMPAGO</v>
      </c>
      <c r="M16" s="214" t="str">
        <f>IF(L16="IMPAGO","SIN O.C.","")</f>
        <v>SIN O.C.</v>
      </c>
      <c r="N16" s="214" t="str">
        <f>IF(L16="IMPAGO","SIN FACT.","")</f>
        <v>SIN FACT.</v>
      </c>
      <c r="O16" s="281"/>
      <c r="P16" s="307">
        <v>41388</v>
      </c>
      <c r="Q16" s="308" t="s">
        <v>827</v>
      </c>
      <c r="R16" s="309" t="s">
        <v>351</v>
      </c>
      <c r="S16" s="161"/>
    </row>
    <row r="17" spans="1:19" ht="18" customHeight="1" x14ac:dyDescent="0.25">
      <c r="A17" s="119" t="s">
        <v>313</v>
      </c>
      <c r="B17" s="159">
        <v>41613</v>
      </c>
      <c r="C17" s="118" t="s">
        <v>965</v>
      </c>
      <c r="D17" s="119" t="s">
        <v>63</v>
      </c>
      <c r="E17" s="162">
        <v>10164217</v>
      </c>
      <c r="F17" s="119">
        <v>23565618</v>
      </c>
      <c r="G17" s="119">
        <v>2708005</v>
      </c>
      <c r="H17" s="120" t="str">
        <f>IF(G17="","",VLOOKUP(G17,ARANCEL!$B$5:$D$121,2,FALSE))</f>
        <v xml:space="preserve">QUAD HELIX ARCO TRANSPALATINO </v>
      </c>
      <c r="I17" s="121"/>
      <c r="J17" s="119">
        <v>1</v>
      </c>
      <c r="K17" s="122">
        <v>14057</v>
      </c>
      <c r="L17" s="1235" t="str">
        <f>IF(E17="","","IMPAGO")</f>
        <v>IMPAGO</v>
      </c>
      <c r="M17" s="214" t="str">
        <f>IF(L17="IMPAGO","SIN O.C.","")</f>
        <v>SIN O.C.</v>
      </c>
      <c r="N17" s="214" t="str">
        <f>IF(L17="IMPAGO","SIN FACT.","")</f>
        <v>SIN FACT.</v>
      </c>
      <c r="O17" s="281"/>
      <c r="P17" s="307"/>
      <c r="Q17" s="308"/>
      <c r="R17" s="309"/>
      <c r="S17" s="161"/>
    </row>
    <row r="18" spans="1:19" ht="18" customHeight="1" x14ac:dyDescent="0.25">
      <c r="A18" s="119" t="s">
        <v>313</v>
      </c>
      <c r="B18" s="159">
        <v>41613</v>
      </c>
      <c r="C18" s="118" t="s">
        <v>965</v>
      </c>
      <c r="D18" s="119" t="s">
        <v>63</v>
      </c>
      <c r="E18" s="162">
        <v>10164217</v>
      </c>
      <c r="F18" s="119">
        <v>23565618</v>
      </c>
      <c r="G18" s="119">
        <v>2708008</v>
      </c>
      <c r="H18" s="120" t="str">
        <f>IF(G18="","",VLOOKUP(G18,ARANCEL!$B$5:$D$121,2,FALSE))</f>
        <v xml:space="preserve">REPARACIONES CON SOLDADURA </v>
      </c>
      <c r="I18" s="121"/>
      <c r="J18" s="119">
        <v>2</v>
      </c>
      <c r="K18" s="122">
        <v>7872</v>
      </c>
      <c r="L18" s="1235" t="str">
        <f>IF(E18="","","IMPAGO")</f>
        <v>IMPAGO</v>
      </c>
      <c r="M18" s="214" t="str">
        <f>IF(L18="IMPAGO","SIN O.C.","")</f>
        <v>SIN O.C.</v>
      </c>
      <c r="N18" s="214" t="str">
        <f>IF(L18="IMPAGO","SIN FACT.","")</f>
        <v>SIN FACT.</v>
      </c>
      <c r="O18" s="281"/>
      <c r="P18" s="307">
        <v>41234</v>
      </c>
      <c r="Q18" s="308" t="s">
        <v>751</v>
      </c>
      <c r="R18" s="309" t="s">
        <v>307</v>
      </c>
      <c r="S18" s="161"/>
    </row>
    <row r="19" spans="1:19" x14ac:dyDescent="0.25">
      <c r="A19" s="119"/>
      <c r="B19" s="126"/>
      <c r="C19" s="118"/>
      <c r="D19" s="119"/>
      <c r="E19" s="141"/>
      <c r="F19" s="119"/>
      <c r="G19" s="119"/>
      <c r="H19" s="120"/>
      <c r="I19" s="121"/>
      <c r="J19" s="119"/>
      <c r="K19" s="122"/>
      <c r="L19" s="1270"/>
      <c r="M19" s="1270"/>
      <c r="N19" s="1270"/>
    </row>
    <row r="20" spans="1:19" x14ac:dyDescent="0.25">
      <c r="A20" s="119"/>
      <c r="B20" s="126"/>
      <c r="C20" s="118"/>
      <c r="D20" s="119"/>
      <c r="E20" s="141"/>
      <c r="F20" s="119"/>
      <c r="G20" s="119"/>
      <c r="H20" s="120"/>
      <c r="I20" s="121"/>
      <c r="J20" s="119"/>
      <c r="K20" s="122"/>
      <c r="L20" s="1270"/>
      <c r="M20" s="1270"/>
      <c r="N20" s="1270"/>
    </row>
    <row r="21" spans="1:19" x14ac:dyDescent="0.25">
      <c r="A21" s="119"/>
      <c r="B21" s="126"/>
      <c r="C21" s="118"/>
      <c r="D21" s="119"/>
      <c r="E21" s="141"/>
      <c r="F21" s="119"/>
      <c r="G21" s="119"/>
      <c r="H21" s="120"/>
      <c r="I21" s="121"/>
      <c r="J21" s="119"/>
      <c r="K21" s="122"/>
      <c r="L21" s="1270"/>
      <c r="M21" s="1270"/>
      <c r="N21" s="1270"/>
    </row>
    <row r="22" spans="1:19" x14ac:dyDescent="0.25">
      <c r="A22" s="119"/>
      <c r="B22" s="126"/>
      <c r="C22" s="118"/>
      <c r="D22" s="119"/>
      <c r="E22" s="141"/>
      <c r="F22" s="119"/>
      <c r="G22" s="119"/>
      <c r="H22" s="120"/>
      <c r="I22" s="121"/>
      <c r="J22" s="119"/>
      <c r="K22" s="122"/>
      <c r="L22" s="1270"/>
      <c r="M22" s="1270"/>
      <c r="N22" s="1270"/>
    </row>
    <row r="23" spans="1:19" x14ac:dyDescent="0.25">
      <c r="A23" s="119"/>
      <c r="B23" s="126"/>
      <c r="C23" s="118"/>
      <c r="D23" s="119"/>
      <c r="E23" s="141"/>
      <c r="F23" s="119"/>
      <c r="G23" s="119"/>
      <c r="H23" s="120"/>
      <c r="I23" s="121"/>
      <c r="J23" s="119"/>
      <c r="K23" s="122"/>
      <c r="L23" s="1270"/>
      <c r="M23" s="1270"/>
      <c r="N23" s="1270"/>
    </row>
    <row r="24" spans="1:19" x14ac:dyDescent="0.25">
      <c r="A24" s="119"/>
      <c r="B24" s="126"/>
      <c r="C24" s="118"/>
      <c r="D24" s="119"/>
      <c r="E24" s="141"/>
      <c r="F24" s="119"/>
      <c r="G24" s="119"/>
      <c r="H24" s="120"/>
      <c r="I24" s="121"/>
      <c r="J24" s="119"/>
      <c r="K24" s="122"/>
      <c r="L24" s="1270"/>
      <c r="M24" s="1270"/>
      <c r="N24" s="1270"/>
    </row>
    <row r="25" spans="1:19" x14ac:dyDescent="0.25">
      <c r="A25" s="119"/>
      <c r="B25" s="126"/>
      <c r="C25" s="118"/>
      <c r="D25" s="119"/>
      <c r="E25" s="141"/>
      <c r="F25" s="119"/>
      <c r="G25" s="119"/>
      <c r="H25" s="120"/>
      <c r="I25" s="121"/>
      <c r="J25" s="119"/>
      <c r="K25" s="122"/>
      <c r="L25" s="1270"/>
      <c r="M25" s="1270"/>
      <c r="N25" s="1270"/>
    </row>
    <row r="26" spans="1:19" x14ac:dyDescent="0.25">
      <c r="A26" s="119"/>
      <c r="B26" s="126"/>
      <c r="C26" s="118"/>
      <c r="D26" s="119"/>
      <c r="E26" s="141"/>
      <c r="F26" s="119"/>
      <c r="G26" s="119"/>
      <c r="H26" s="120"/>
      <c r="I26" s="121"/>
      <c r="J26" s="119"/>
      <c r="K26" s="122"/>
      <c r="L26" s="1270"/>
      <c r="M26" s="1270"/>
      <c r="N26" s="1270"/>
    </row>
    <row r="27" spans="1:19" x14ac:dyDescent="0.25">
      <c r="A27" s="119"/>
      <c r="B27" s="126"/>
      <c r="C27" s="118"/>
      <c r="D27" s="119"/>
      <c r="E27" s="141"/>
      <c r="F27" s="119"/>
      <c r="G27" s="119"/>
      <c r="H27" s="120"/>
      <c r="I27" s="121"/>
      <c r="J27" s="119"/>
      <c r="K27" s="122"/>
      <c r="L27" s="1270"/>
      <c r="M27" s="1270"/>
      <c r="N27" s="1270"/>
    </row>
    <row r="28" spans="1:19" x14ac:dyDescent="0.25">
      <c r="A28" s="119"/>
      <c r="B28" s="126"/>
      <c r="C28" s="118"/>
      <c r="D28" s="119"/>
      <c r="E28" s="141"/>
      <c r="F28" s="119"/>
      <c r="G28" s="119"/>
      <c r="H28" s="120"/>
      <c r="I28" s="121"/>
      <c r="J28" s="119"/>
      <c r="K28" s="122"/>
      <c r="L28" s="1273"/>
      <c r="M28" s="1270"/>
      <c r="N28" s="1270"/>
    </row>
    <row r="29" spans="1:19" x14ac:dyDescent="0.25">
      <c r="A29" s="119"/>
      <c r="B29" s="126"/>
      <c r="C29" s="118"/>
      <c r="D29" s="119"/>
      <c r="E29" s="141"/>
      <c r="F29" s="119"/>
      <c r="G29" s="119"/>
      <c r="H29" s="120"/>
      <c r="I29" s="121"/>
      <c r="J29" s="119"/>
      <c r="K29" s="122"/>
      <c r="L29" s="1270"/>
      <c r="M29" s="1270"/>
      <c r="N29" s="1270"/>
    </row>
    <row r="30" spans="1:19" x14ac:dyDescent="0.25">
      <c r="A30" s="119"/>
      <c r="B30" s="126"/>
      <c r="C30" s="118"/>
      <c r="D30" s="119"/>
      <c r="E30" s="141"/>
      <c r="F30" s="119"/>
      <c r="G30" s="119"/>
      <c r="H30" s="120"/>
      <c r="I30" s="121"/>
      <c r="J30" s="119"/>
      <c r="K30" s="122"/>
      <c r="L30" s="1270"/>
      <c r="M30" s="1270"/>
      <c r="N30" s="1270"/>
    </row>
    <row r="31" spans="1:19" x14ac:dyDescent="0.25">
      <c r="A31" s="119"/>
      <c r="B31" s="126"/>
      <c r="C31" s="118"/>
      <c r="D31" s="119"/>
      <c r="E31" s="141"/>
      <c r="F31" s="119"/>
      <c r="G31" s="119"/>
      <c r="H31" s="120"/>
      <c r="I31" s="121"/>
      <c r="J31" s="119"/>
      <c r="K31" s="122"/>
      <c r="L31" s="1270"/>
      <c r="M31" s="1270"/>
      <c r="N31" s="1270"/>
    </row>
    <row r="32" spans="1:19" x14ac:dyDescent="0.25">
      <c r="A32" s="119"/>
      <c r="B32" s="126"/>
      <c r="C32" s="118"/>
      <c r="D32" s="119"/>
      <c r="E32" s="141"/>
      <c r="F32" s="119"/>
      <c r="G32" s="119"/>
      <c r="H32" s="120"/>
      <c r="I32" s="121"/>
      <c r="J32" s="119"/>
      <c r="K32" s="122"/>
      <c r="L32" s="1270"/>
      <c r="M32" s="1270"/>
      <c r="N32" s="1270"/>
    </row>
    <row r="33" spans="1:14" x14ac:dyDescent="0.25">
      <c r="A33" s="119"/>
      <c r="B33" s="126"/>
      <c r="C33" s="118"/>
      <c r="D33" s="119"/>
      <c r="E33" s="141"/>
      <c r="F33" s="119"/>
      <c r="G33" s="119"/>
      <c r="H33" s="120"/>
      <c r="I33" s="121"/>
      <c r="J33" s="119"/>
      <c r="K33" s="122"/>
      <c r="L33" s="1270"/>
      <c r="M33" s="1270"/>
      <c r="N33" s="1270"/>
    </row>
    <row r="34" spans="1:14" x14ac:dyDescent="0.25">
      <c r="A34" s="119"/>
      <c r="B34" s="126"/>
      <c r="C34" s="118"/>
      <c r="D34" s="119"/>
      <c r="E34" s="141"/>
      <c r="F34" s="119"/>
      <c r="G34" s="119"/>
      <c r="H34" s="120"/>
      <c r="I34" s="121"/>
      <c r="J34" s="119"/>
      <c r="K34" s="122"/>
      <c r="L34" s="1270"/>
      <c r="M34" s="1270"/>
      <c r="N34" s="1270"/>
    </row>
    <row r="35" spans="1:14" x14ac:dyDescent="0.25">
      <c r="A35" s="119"/>
      <c r="B35" s="126"/>
      <c r="C35" s="118"/>
      <c r="D35" s="119"/>
      <c r="E35" s="141"/>
      <c r="F35" s="119"/>
      <c r="G35" s="119"/>
      <c r="H35" s="120"/>
      <c r="I35" s="121"/>
      <c r="J35" s="119"/>
      <c r="K35" s="122"/>
      <c r="L35" s="1270"/>
      <c r="M35" s="1270"/>
      <c r="N35" s="1270"/>
    </row>
    <row r="38" spans="1:14" x14ac:dyDescent="0.25">
      <c r="A38" s="1562" t="s">
        <v>3086</v>
      </c>
      <c r="B38" s="1562"/>
      <c r="C38" s="1562"/>
      <c r="D38" s="1562"/>
      <c r="E38" s="1562"/>
      <c r="F38" s="1562"/>
      <c r="G38" s="1562"/>
      <c r="H38" s="1562"/>
      <c r="I38" s="1562"/>
      <c r="J38" s="1562"/>
      <c r="K38" s="1562"/>
      <c r="L38" s="1562"/>
      <c r="M38" s="1562"/>
      <c r="N38" s="1562"/>
    </row>
    <row r="39" spans="1:14" x14ac:dyDescent="0.25">
      <c r="A39" s="1562"/>
      <c r="B39" s="1562"/>
      <c r="C39" s="1562"/>
      <c r="D39" s="1562"/>
      <c r="E39" s="1562"/>
      <c r="F39" s="1562"/>
      <c r="G39" s="1562"/>
      <c r="H39" s="1562"/>
      <c r="I39" s="1562"/>
      <c r="J39" s="1562"/>
      <c r="K39" s="1562"/>
      <c r="L39" s="1562"/>
      <c r="M39" s="1562"/>
      <c r="N39" s="1562"/>
    </row>
    <row r="40" spans="1:14" x14ac:dyDescent="0.25">
      <c r="A40" s="1562"/>
      <c r="B40" s="1562"/>
      <c r="C40" s="1562"/>
      <c r="D40" s="1562"/>
      <c r="E40" s="1562"/>
      <c r="F40" s="1562"/>
      <c r="G40" s="1562"/>
      <c r="H40" s="1562"/>
      <c r="I40" s="1562"/>
      <c r="J40" s="1562"/>
      <c r="K40" s="1562"/>
      <c r="L40" s="1562"/>
      <c r="M40" s="1562"/>
      <c r="N40" s="1562"/>
    </row>
    <row r="41" spans="1:14" x14ac:dyDescent="0.25">
      <c r="A41" s="1563"/>
      <c r="B41" s="1563"/>
      <c r="C41" s="1563"/>
      <c r="D41" s="1563"/>
      <c r="E41" s="1563"/>
      <c r="F41" s="1563"/>
      <c r="G41" s="1563"/>
      <c r="H41" s="1563"/>
      <c r="I41" s="1563"/>
      <c r="J41" s="1563"/>
      <c r="K41" s="1563"/>
      <c r="L41" s="1563"/>
      <c r="M41" s="1563"/>
      <c r="N41" s="1563"/>
    </row>
    <row r="42" spans="1:14" ht="45" x14ac:dyDescent="0.25">
      <c r="A42" s="1" t="s">
        <v>4</v>
      </c>
      <c r="B42" s="2" t="s">
        <v>5</v>
      </c>
      <c r="C42" s="2" t="s">
        <v>6</v>
      </c>
      <c r="D42" s="2" t="s">
        <v>7</v>
      </c>
      <c r="E42" s="2" t="s">
        <v>8</v>
      </c>
      <c r="F42" s="2" t="s">
        <v>9</v>
      </c>
      <c r="G42" s="1" t="s">
        <v>10</v>
      </c>
      <c r="H42" s="2" t="s">
        <v>11</v>
      </c>
      <c r="I42" s="2" t="s">
        <v>12</v>
      </c>
      <c r="J42" s="2" t="s">
        <v>13</v>
      </c>
      <c r="K42" s="2" t="s">
        <v>14</v>
      </c>
      <c r="L42" s="1284" t="s">
        <v>549</v>
      </c>
      <c r="M42" s="1284" t="s">
        <v>550</v>
      </c>
      <c r="N42" s="1285" t="s">
        <v>548</v>
      </c>
    </row>
    <row r="43" spans="1:14" x14ac:dyDescent="0.25">
      <c r="A43" s="151" t="s">
        <v>313</v>
      </c>
      <c r="B43" s="164">
        <v>41499</v>
      </c>
      <c r="C43" s="150" t="s">
        <v>1343</v>
      </c>
      <c r="D43" s="151" t="s">
        <v>47</v>
      </c>
      <c r="E43" s="151">
        <v>10151640</v>
      </c>
      <c r="F43" s="151">
        <v>20638230</v>
      </c>
      <c r="G43" s="151">
        <v>2704016</v>
      </c>
      <c r="H43" s="152" t="str">
        <f>IF(G43="","",VLOOKUP(G43,ARANCEL!$B$5:$D$121,2,FALSE))</f>
        <v xml:space="preserve">CORONA PROCERA </v>
      </c>
      <c r="I43" s="153" t="s">
        <v>317</v>
      </c>
      <c r="J43" s="151">
        <v>1</v>
      </c>
      <c r="K43" s="154">
        <f>IF(G43="","",VLOOKUP(G43,ARANCEL!$B$5:$D$121,3,FALSE)*J43)</f>
        <v>58477</v>
      </c>
      <c r="L43" s="1286"/>
      <c r="M43" s="1287"/>
      <c r="N43" s="1287"/>
    </row>
    <row r="44" spans="1:14" x14ac:dyDescent="0.25">
      <c r="A44" s="310" t="s">
        <v>313</v>
      </c>
      <c r="B44" s="164">
        <v>41480</v>
      </c>
      <c r="C44" s="150" t="s">
        <v>841</v>
      </c>
      <c r="D44" s="151" t="s">
        <v>47</v>
      </c>
      <c r="E44" s="151">
        <v>10149416</v>
      </c>
      <c r="F44" s="151"/>
      <c r="G44" s="151">
        <v>2704005</v>
      </c>
      <c r="H44" s="152" t="str">
        <f>IF(G44="","",VLOOKUP(G44,ARANCEL!$B$5:$D$121,2,FALSE))</f>
        <v>PROVISORIO</v>
      </c>
      <c r="I44" s="153"/>
      <c r="J44" s="151">
        <v>1</v>
      </c>
      <c r="K44" s="154">
        <f>IF(G44="","",VLOOKUP(G44,ARANCEL!$B$5:$D$121,3,FALSE)*J44)</f>
        <v>3250</v>
      </c>
      <c r="L44" s="1286"/>
      <c r="M44" s="1287"/>
      <c r="N44" s="1287"/>
    </row>
    <row r="45" spans="1:14" x14ac:dyDescent="0.25">
      <c r="A45" s="151" t="s">
        <v>313</v>
      </c>
      <c r="B45" s="164">
        <v>41481</v>
      </c>
      <c r="C45" s="150" t="s">
        <v>3087</v>
      </c>
      <c r="D45" s="151" t="s">
        <v>47</v>
      </c>
      <c r="E45" s="151">
        <v>10149417</v>
      </c>
      <c r="F45" s="151">
        <v>16926696</v>
      </c>
      <c r="G45" s="151">
        <v>2702048</v>
      </c>
      <c r="H45" s="152" t="str">
        <f>IF(G45="","",VLOOKUP(G45,ARANCEL!$B$5:$D$121,2,FALSE))</f>
        <v xml:space="preserve">SERVICIO LAB. IMPLANTE CORONA CEMENTADA/ATORNILLADA </v>
      </c>
      <c r="I45" s="153" t="s">
        <v>319</v>
      </c>
      <c r="J45" s="151">
        <v>1</v>
      </c>
      <c r="K45" s="154">
        <f>IF(G45="","",VLOOKUP(G45,ARANCEL!$B$5:$D$121,3,FALSE)*J45)</f>
        <v>43857</v>
      </c>
      <c r="L45" s="1286"/>
      <c r="M45" s="1287"/>
      <c r="N45" s="1287"/>
    </row>
    <row r="46" spans="1:14" x14ac:dyDescent="0.25">
      <c r="A46" s="310" t="s">
        <v>313</v>
      </c>
      <c r="B46" s="164">
        <v>41219</v>
      </c>
      <c r="C46" s="150" t="s">
        <v>3088</v>
      </c>
      <c r="D46" s="151" t="s">
        <v>47</v>
      </c>
      <c r="E46" s="151">
        <v>10124901</v>
      </c>
      <c r="F46" s="151">
        <v>18741450</v>
      </c>
      <c r="G46" s="151">
        <v>2704003</v>
      </c>
      <c r="H46" s="152" t="str">
        <f>IF(G46="","",VLOOKUP(G46,ARANCEL!$B$5:$D$121,2,FALSE))</f>
        <v xml:space="preserve">CORONA PERIFERICA CON PERNO MUÑON COLADO </v>
      </c>
      <c r="I46" s="153" t="s">
        <v>309</v>
      </c>
      <c r="J46" s="151">
        <v>1</v>
      </c>
      <c r="K46" s="154">
        <f>IF(G46="","",VLOOKUP(G46,ARANCEL!$B$5:$D$121,3,FALSE)*J46)</f>
        <v>32612</v>
      </c>
      <c r="L46" s="1286"/>
      <c r="M46" s="1287"/>
      <c r="N46" s="1287"/>
    </row>
    <row r="47" spans="1:14" x14ac:dyDescent="0.25">
      <c r="A47" s="310" t="s">
        <v>313</v>
      </c>
      <c r="B47" s="164">
        <v>41940</v>
      </c>
      <c r="C47" s="150" t="s">
        <v>1324</v>
      </c>
      <c r="D47" s="151" t="s">
        <v>79</v>
      </c>
      <c r="E47" s="151">
        <v>10160056</v>
      </c>
      <c r="F47" s="151">
        <v>23472048</v>
      </c>
      <c r="G47" s="151">
        <v>2704005</v>
      </c>
      <c r="H47" s="152" t="str">
        <f>IF(G47="","",VLOOKUP(G47,ARANCEL!$B$5:$D$121,2,FALSE))</f>
        <v>PROVISORIO</v>
      </c>
      <c r="I47" s="153" t="s">
        <v>335</v>
      </c>
      <c r="J47" s="151">
        <v>1</v>
      </c>
      <c r="K47" s="154">
        <f>IF(G47="","",VLOOKUP(G47,ARANCEL!$B$5:$D$121,3,FALSE)*J47)</f>
        <v>3250</v>
      </c>
      <c r="L47" s="1286"/>
      <c r="M47" s="1287"/>
      <c r="N47" s="1287"/>
    </row>
    <row r="48" spans="1:14" x14ac:dyDescent="0.25">
      <c r="A48" s="310" t="s">
        <v>313</v>
      </c>
      <c r="B48" s="164">
        <v>41940</v>
      </c>
      <c r="C48" s="150" t="s">
        <v>1324</v>
      </c>
      <c r="D48" s="151" t="s">
        <v>79</v>
      </c>
      <c r="E48" s="151">
        <v>10160056</v>
      </c>
      <c r="F48" s="151">
        <v>23472048</v>
      </c>
      <c r="G48" s="151">
        <v>2704003</v>
      </c>
      <c r="H48" s="152" t="str">
        <f>IF(G48="","",VLOOKUP(G48,ARANCEL!$B$5:$D$121,2,FALSE))</f>
        <v xml:space="preserve">CORONA PERIFERICA CON PERNO MUÑON COLADO </v>
      </c>
      <c r="I48" s="153" t="s">
        <v>335</v>
      </c>
      <c r="J48" s="151">
        <v>1</v>
      </c>
      <c r="K48" s="154">
        <f>IF(G48="","",VLOOKUP(G48,ARANCEL!$B$5:$D$121,3,FALSE)*J48)</f>
        <v>32612</v>
      </c>
      <c r="L48" s="1286"/>
      <c r="M48" s="1287"/>
      <c r="N48" s="1287"/>
    </row>
    <row r="49" spans="1:15" x14ac:dyDescent="0.25">
      <c r="A49" s="310" t="s">
        <v>313</v>
      </c>
      <c r="B49" s="164">
        <v>41724</v>
      </c>
      <c r="C49" s="150" t="s">
        <v>1842</v>
      </c>
      <c r="D49" s="151" t="s">
        <v>1481</v>
      </c>
      <c r="E49" s="151">
        <v>10137457</v>
      </c>
      <c r="F49" s="151">
        <v>16722727</v>
      </c>
      <c r="G49" s="151">
        <v>2702002</v>
      </c>
      <c r="H49" s="152" t="str">
        <f>IF(G49="","",VLOOKUP(G49,ARANCEL!$B$5:$D$121,2,FALSE))</f>
        <v xml:space="preserve">LABORATORIO CORONA CEMENTADA SOBRE IMPLANTE </v>
      </c>
      <c r="I49" s="153" t="s">
        <v>771</v>
      </c>
      <c r="J49" s="151">
        <v>2</v>
      </c>
      <c r="K49" s="154">
        <f>IF(G49="","",VLOOKUP(G49,ARANCEL!$B$5:$D$121,3,FALSE)*J49)</f>
        <v>63756</v>
      </c>
      <c r="L49" s="1286"/>
      <c r="M49" s="1287"/>
      <c r="N49" s="1287"/>
    </row>
    <row r="50" spans="1:15" x14ac:dyDescent="0.25">
      <c r="A50" s="310" t="s">
        <v>313</v>
      </c>
      <c r="B50" s="164">
        <v>41977</v>
      </c>
      <c r="C50" s="150" t="s">
        <v>2071</v>
      </c>
      <c r="D50" s="151" t="s">
        <v>1987</v>
      </c>
      <c r="E50" s="151">
        <v>10164247</v>
      </c>
      <c r="F50" s="151">
        <v>23933391</v>
      </c>
      <c r="G50" s="151">
        <v>2704003</v>
      </c>
      <c r="H50" s="152" t="str">
        <f>IF(G50="","",VLOOKUP(G50,ARANCEL!$B$5:$D$121,2,FALSE))</f>
        <v xml:space="preserve">CORONA PERIFERICA CON PERNO MUÑON COLADO </v>
      </c>
      <c r="I50" s="153"/>
      <c r="J50" s="151">
        <v>1</v>
      </c>
      <c r="K50" s="154">
        <f>IF(G50="","",VLOOKUP(G50,ARANCEL!$B$5:$D$121,3,FALSE)*J50)</f>
        <v>32612</v>
      </c>
      <c r="L50" s="1286"/>
      <c r="M50" s="1287"/>
      <c r="N50" s="1287"/>
    </row>
    <row r="51" spans="1:15" x14ac:dyDescent="0.25">
      <c r="A51" s="310" t="s">
        <v>305</v>
      </c>
      <c r="B51" s="164">
        <v>41172</v>
      </c>
      <c r="C51" s="150" t="s">
        <v>816</v>
      </c>
      <c r="D51" s="151" t="s">
        <v>579</v>
      </c>
      <c r="E51" s="151">
        <v>10121591</v>
      </c>
      <c r="F51" s="151">
        <v>16419568</v>
      </c>
      <c r="G51" s="151">
        <v>2704005</v>
      </c>
      <c r="H51" s="152" t="str">
        <f>IF(G51="","",VLOOKUP(G51,ARANCEL!$B$5:$D$121,2,FALSE))</f>
        <v>PROVISORIO</v>
      </c>
      <c r="I51" s="153" t="s">
        <v>329</v>
      </c>
      <c r="J51" s="151">
        <v>1</v>
      </c>
      <c r="K51" s="154">
        <f>IF(G51="","",VLOOKUP(G51,ARANCEL!$B$5:$D$121,3,FALSE)*J51)</f>
        <v>3250</v>
      </c>
      <c r="L51" s="1286"/>
      <c r="M51" s="1287"/>
      <c r="N51" s="1287"/>
      <c r="O51" s="7" t="s">
        <v>111</v>
      </c>
    </row>
    <row r="52" spans="1:15" x14ac:dyDescent="0.25">
      <c r="A52" s="310" t="s">
        <v>305</v>
      </c>
      <c r="B52" s="164">
        <v>41172</v>
      </c>
      <c r="C52" s="150" t="s">
        <v>816</v>
      </c>
      <c r="D52" s="151" t="s">
        <v>579</v>
      </c>
      <c r="E52" s="151">
        <v>10121591</v>
      </c>
      <c r="F52" s="151">
        <v>16419568</v>
      </c>
      <c r="G52" s="151">
        <v>2704003</v>
      </c>
      <c r="H52" s="152" t="str">
        <f>IF(G52="","",VLOOKUP(G52,ARANCEL!$B$5:$D$121,2,FALSE))</f>
        <v xml:space="preserve">CORONA PERIFERICA CON PERNO MUÑON COLADO </v>
      </c>
      <c r="I52" s="153" t="s">
        <v>329</v>
      </c>
      <c r="J52" s="151">
        <v>1</v>
      </c>
      <c r="K52" s="154">
        <f>IF(G52="","",VLOOKUP(G52,ARANCEL!$B$5:$D$121,3,FALSE)*J52)</f>
        <v>32612</v>
      </c>
      <c r="L52" s="1286"/>
      <c r="M52" s="1287"/>
      <c r="N52" s="1287"/>
      <c r="O52" s="7" t="s">
        <v>111</v>
      </c>
    </row>
    <row r="53" spans="1:15" x14ac:dyDescent="0.25">
      <c r="A53" s="310" t="s">
        <v>305</v>
      </c>
      <c r="B53" s="164">
        <v>41233</v>
      </c>
      <c r="C53" s="150" t="s">
        <v>933</v>
      </c>
      <c r="D53" s="151" t="s">
        <v>57</v>
      </c>
      <c r="E53" s="151">
        <v>10126104</v>
      </c>
      <c r="F53" s="151">
        <v>14852642</v>
      </c>
      <c r="G53" s="151">
        <v>2704005</v>
      </c>
      <c r="H53" s="152" t="str">
        <f>IF(G53="","",VLOOKUP(G53,ARANCEL!$B$5:$D$121,2,FALSE))</f>
        <v>PROVISORIO</v>
      </c>
      <c r="I53" s="153" t="s">
        <v>3804</v>
      </c>
      <c r="J53" s="151">
        <v>3</v>
      </c>
      <c r="K53" s="154">
        <f>IF(G53="","",VLOOKUP(G53,ARANCEL!$B$5:$D$121,3,FALSE)*J53)</f>
        <v>9750</v>
      </c>
      <c r="L53" s="1286"/>
      <c r="M53" s="1287"/>
      <c r="N53" s="1287"/>
      <c r="O53" s="7" t="s">
        <v>111</v>
      </c>
    </row>
    <row r="54" spans="1:15" x14ac:dyDescent="0.25">
      <c r="A54" s="310" t="s">
        <v>305</v>
      </c>
      <c r="B54" s="164">
        <v>41035</v>
      </c>
      <c r="C54" s="150" t="s">
        <v>3805</v>
      </c>
      <c r="D54" s="151" t="s">
        <v>1082</v>
      </c>
      <c r="E54" s="151">
        <v>10141839</v>
      </c>
      <c r="F54" s="151">
        <v>15820347</v>
      </c>
      <c r="G54" s="151">
        <v>2708011</v>
      </c>
      <c r="H54" s="152" t="str">
        <f>IF(G54="","",VLOOKUP(G54,ARANCEL!$B$5:$D$121,2,FALSE))</f>
        <v xml:space="preserve">MODELO DE ESTUDIO </v>
      </c>
      <c r="I54" s="153"/>
      <c r="J54" s="151">
        <v>2</v>
      </c>
      <c r="K54" s="154">
        <f>IF(G54="","",VLOOKUP(G54,ARANCEL!$B$5:$D$121,3,FALSE)*J54)</f>
        <v>3014</v>
      </c>
      <c r="L54" s="1286"/>
      <c r="M54" s="1287"/>
      <c r="N54" s="1287"/>
      <c r="O54" s="7" t="s">
        <v>111</v>
      </c>
    </row>
    <row r="55" spans="1:15" x14ac:dyDescent="0.25">
      <c r="A55" s="310" t="s">
        <v>305</v>
      </c>
      <c r="B55" s="164">
        <v>41243</v>
      </c>
      <c r="C55" s="150" t="s">
        <v>3806</v>
      </c>
      <c r="D55" s="151" t="s">
        <v>55</v>
      </c>
      <c r="E55" s="151">
        <v>10127526</v>
      </c>
      <c r="F55" s="151">
        <v>15736074</v>
      </c>
      <c r="G55" s="151">
        <v>2704005</v>
      </c>
      <c r="H55" s="152" t="str">
        <f>IF(G55="","",VLOOKUP(G55,ARANCEL!$B$5:$D$121,2,FALSE))</f>
        <v>PROVISORIO</v>
      </c>
      <c r="I55" s="153" t="s">
        <v>322</v>
      </c>
      <c r="J55" s="151">
        <v>1</v>
      </c>
      <c r="K55" s="154">
        <f>IF(G55="","",VLOOKUP(G55,ARANCEL!$B$5:$D$121,3,FALSE)*J55)</f>
        <v>3250</v>
      </c>
      <c r="L55" s="1286"/>
      <c r="M55" s="1287"/>
      <c r="N55" s="1287"/>
      <c r="O55" s="7" t="s">
        <v>111</v>
      </c>
    </row>
    <row r="56" spans="1:15" x14ac:dyDescent="0.25">
      <c r="A56" s="310" t="s">
        <v>305</v>
      </c>
      <c r="B56" s="164">
        <v>41255</v>
      </c>
      <c r="C56" s="150" t="s">
        <v>785</v>
      </c>
      <c r="D56" s="151" t="s">
        <v>56</v>
      </c>
      <c r="E56" s="151">
        <v>10128679</v>
      </c>
      <c r="F56" s="151">
        <v>18122430</v>
      </c>
      <c r="G56" s="151">
        <v>2704005</v>
      </c>
      <c r="H56" s="152" t="str">
        <f>IF(G56="","",VLOOKUP(G56,ARANCEL!$B$5:$D$121,2,FALSE))</f>
        <v>PROVISORIO</v>
      </c>
      <c r="I56" s="153" t="s">
        <v>737</v>
      </c>
      <c r="J56" s="151">
        <v>2</v>
      </c>
      <c r="K56" s="154">
        <f>IF(G56="","",VLOOKUP(G56,ARANCEL!$B$5:$D$121,3,FALSE)*J56)</f>
        <v>6500</v>
      </c>
      <c r="L56" s="1286"/>
      <c r="M56" s="1287"/>
      <c r="N56" s="1287"/>
      <c r="O56" s="7" t="s">
        <v>111</v>
      </c>
    </row>
    <row r="57" spans="1:15" x14ac:dyDescent="0.25">
      <c r="A57" s="310" t="s">
        <v>313</v>
      </c>
      <c r="B57" s="164">
        <v>40911</v>
      </c>
      <c r="C57" s="150" t="s">
        <v>787</v>
      </c>
      <c r="D57" s="151" t="s">
        <v>56</v>
      </c>
      <c r="E57" s="151">
        <v>10129977</v>
      </c>
      <c r="F57" s="151">
        <v>19135870</v>
      </c>
      <c r="G57" s="151">
        <v>2704003</v>
      </c>
      <c r="H57" s="152" t="str">
        <f>IF(G57="","",VLOOKUP(G57,ARANCEL!$B$5:$D$121,2,FALSE))</f>
        <v xml:space="preserve">CORONA PERIFERICA CON PERNO MUÑON COLADO </v>
      </c>
      <c r="I57" s="153"/>
      <c r="J57" s="151">
        <v>2</v>
      </c>
      <c r="K57" s="154">
        <f>IF(G57="","",VLOOKUP(G57,ARANCEL!$B$5:$D$121,3,FALSE)*J57)</f>
        <v>65224</v>
      </c>
      <c r="L57" s="1286"/>
      <c r="M57" s="1287"/>
      <c r="N57" s="1287"/>
      <c r="O57" s="7" t="s">
        <v>111</v>
      </c>
    </row>
    <row r="58" spans="1:15" x14ac:dyDescent="0.25">
      <c r="A58" s="310" t="s">
        <v>313</v>
      </c>
      <c r="B58" s="164">
        <v>40924</v>
      </c>
      <c r="C58" s="150" t="s">
        <v>989</v>
      </c>
      <c r="D58" s="151" t="s">
        <v>579</v>
      </c>
      <c r="E58" s="151">
        <v>10131304</v>
      </c>
      <c r="F58" s="151">
        <v>18874802</v>
      </c>
      <c r="G58" s="151">
        <v>2704003</v>
      </c>
      <c r="H58" s="152" t="str">
        <f>IF(G58="","",VLOOKUP(G58,ARANCEL!$B$5:$D$121,2,FALSE))</f>
        <v xml:space="preserve">CORONA PERIFERICA CON PERNO MUÑON COLADO </v>
      </c>
      <c r="I58" s="153"/>
      <c r="J58" s="151">
        <v>1</v>
      </c>
      <c r="K58" s="154">
        <f>IF(G58="","",VLOOKUP(G58,ARANCEL!$B$5:$D$121,3,FALSE)*J58)</f>
        <v>32612</v>
      </c>
      <c r="L58" s="1286"/>
      <c r="M58" s="1287"/>
      <c r="N58" s="1287"/>
      <c r="O58" s="7" t="s">
        <v>111</v>
      </c>
    </row>
    <row r="59" spans="1:15" x14ac:dyDescent="0.25">
      <c r="A59" s="310" t="s">
        <v>313</v>
      </c>
      <c r="B59" s="164">
        <v>41491</v>
      </c>
      <c r="C59" s="150" t="s">
        <v>887</v>
      </c>
      <c r="D59" s="151" t="s">
        <v>579</v>
      </c>
      <c r="E59" s="151">
        <v>10150524</v>
      </c>
      <c r="F59" s="151">
        <v>22142266</v>
      </c>
      <c r="G59" s="151">
        <v>2704003</v>
      </c>
      <c r="H59" s="152" t="str">
        <f>IF(G59="","",VLOOKUP(G59,ARANCEL!$B$5:$D$121,2,FALSE))</f>
        <v xml:space="preserve">CORONA PERIFERICA CON PERNO MUÑON COLADO </v>
      </c>
      <c r="I59" s="153"/>
      <c r="J59" s="151">
        <v>1</v>
      </c>
      <c r="K59" s="154">
        <f>IF(G59="","",VLOOKUP(G59,ARANCEL!$B$5:$D$121,3,FALSE)*J59)</f>
        <v>32612</v>
      </c>
      <c r="L59" s="1286"/>
      <c r="M59" s="1287"/>
      <c r="N59" s="1287"/>
      <c r="O59" s="7" t="s">
        <v>111</v>
      </c>
    </row>
    <row r="60" spans="1:15" x14ac:dyDescent="0.25">
      <c r="A60" s="310" t="s">
        <v>313</v>
      </c>
      <c r="B60" s="164">
        <v>41194</v>
      </c>
      <c r="C60" s="150" t="s">
        <v>3890</v>
      </c>
      <c r="D60" s="151" t="s">
        <v>3891</v>
      </c>
      <c r="E60" s="151">
        <v>10123392</v>
      </c>
      <c r="F60" s="151">
        <v>18680432</v>
      </c>
      <c r="G60" s="151">
        <v>2704003</v>
      </c>
      <c r="H60" s="152" t="str">
        <f>IF(G60="","",VLOOKUP(G60,ARANCEL!$B$5:$D$121,2,FALSE))</f>
        <v xml:space="preserve">CORONA PERIFERICA CON PERNO MUÑON COLADO </v>
      </c>
      <c r="I60" s="153"/>
      <c r="J60" s="151">
        <v>1</v>
      </c>
      <c r="K60" s="154">
        <f>IF(G60="","",VLOOKUP(G60,ARANCEL!$B$5:$D$121,3,FALSE)*J60)</f>
        <v>32612</v>
      </c>
      <c r="L60" s="1286"/>
      <c r="M60" s="1287"/>
      <c r="N60" s="1287"/>
      <c r="O60" s="7" t="s">
        <v>111</v>
      </c>
    </row>
    <row r="61" spans="1:15" x14ac:dyDescent="0.25">
      <c r="A61" s="310" t="s">
        <v>313</v>
      </c>
      <c r="B61" s="164">
        <v>41033</v>
      </c>
      <c r="C61" s="150" t="s">
        <v>3892</v>
      </c>
      <c r="D61" s="151" t="s">
        <v>1060</v>
      </c>
      <c r="E61" s="151">
        <v>10111416</v>
      </c>
      <c r="F61" s="151">
        <v>17039945</v>
      </c>
      <c r="G61" s="151">
        <v>2708011</v>
      </c>
      <c r="H61" s="152" t="str">
        <f>IF(G61="","",VLOOKUP(G61,ARANCEL!$B$5:$D$121,2,FALSE))</f>
        <v xml:space="preserve">MODELO DE ESTUDIO </v>
      </c>
      <c r="I61" s="153"/>
      <c r="J61" s="151">
        <v>1</v>
      </c>
      <c r="K61" s="154">
        <f>IF(G61="","",VLOOKUP(G61,ARANCEL!$B$5:$D$121,3,FALSE)*J61)</f>
        <v>1507</v>
      </c>
      <c r="L61" s="1286"/>
      <c r="M61" s="1287"/>
      <c r="N61" s="1287"/>
    </row>
    <row r="62" spans="1:15" x14ac:dyDescent="0.25">
      <c r="A62" s="310" t="s">
        <v>313</v>
      </c>
      <c r="B62" s="164">
        <v>41033</v>
      </c>
      <c r="C62" s="150" t="s">
        <v>3892</v>
      </c>
      <c r="D62" s="151" t="s">
        <v>1060</v>
      </c>
      <c r="E62" s="151">
        <v>10111416</v>
      </c>
      <c r="F62" s="151">
        <v>17039945</v>
      </c>
      <c r="G62" s="151">
        <v>2707001</v>
      </c>
      <c r="H62" s="152" t="str">
        <f>IF(G62="","",VLOOKUP(G62,ARANCEL!$B$5:$D$121,2,FALSE))</f>
        <v xml:space="preserve">PLANO DE RELAJACION </v>
      </c>
      <c r="I62" s="153"/>
      <c r="J62" s="151">
        <v>1</v>
      </c>
      <c r="K62" s="154">
        <f>IF(G62="","",VLOOKUP(G62,ARANCEL!$B$5:$D$121,3,FALSE)*J62)</f>
        <v>9221</v>
      </c>
      <c r="L62" s="1286"/>
      <c r="M62" s="1287"/>
      <c r="N62" s="1287"/>
    </row>
    <row r="63" spans="1:15" x14ac:dyDescent="0.25">
      <c r="A63" s="310" t="s">
        <v>313</v>
      </c>
      <c r="B63" s="164">
        <v>41208</v>
      </c>
      <c r="C63" s="150" t="s">
        <v>3893</v>
      </c>
      <c r="D63" s="151" t="s">
        <v>63</v>
      </c>
      <c r="E63" s="151">
        <v>10124103</v>
      </c>
      <c r="F63" s="151">
        <v>18952669</v>
      </c>
      <c r="G63" s="151">
        <v>2708005</v>
      </c>
      <c r="H63" s="152" t="str">
        <f>IF(G63="","",VLOOKUP(G63,ARANCEL!$B$5:$D$121,2,FALSE))</f>
        <v xml:space="preserve">QUAD HELIX ARCO TRANSPALATINO </v>
      </c>
      <c r="I63" s="153"/>
      <c r="J63" s="151">
        <v>1</v>
      </c>
      <c r="K63" s="154">
        <v>14057</v>
      </c>
      <c r="L63" s="1286"/>
      <c r="M63" s="1287"/>
      <c r="N63" s="1287"/>
    </row>
    <row r="64" spans="1:15" x14ac:dyDescent="0.25">
      <c r="A64" s="310" t="s">
        <v>313</v>
      </c>
      <c r="B64" s="164">
        <v>41242</v>
      </c>
      <c r="C64" s="150" t="s">
        <v>1040</v>
      </c>
      <c r="D64" s="151" t="s">
        <v>63</v>
      </c>
      <c r="E64" s="151">
        <v>10127149</v>
      </c>
      <c r="F64" s="151">
        <v>17953842</v>
      </c>
      <c r="G64" s="151">
        <v>2708005</v>
      </c>
      <c r="H64" s="152" t="str">
        <f>IF(G64="","",VLOOKUP(G64,ARANCEL!$B$5:$D$121,2,FALSE))</f>
        <v xml:space="preserve">QUAD HELIX ARCO TRANSPALATINO </v>
      </c>
      <c r="I64" s="153"/>
      <c r="J64" s="151">
        <v>1</v>
      </c>
      <c r="K64" s="154">
        <v>14057</v>
      </c>
      <c r="L64" s="1286"/>
      <c r="M64" s="1287"/>
      <c r="N64" s="1287"/>
    </row>
    <row r="65" spans="1:14" x14ac:dyDescent="0.25">
      <c r="A65" s="310" t="s">
        <v>305</v>
      </c>
      <c r="B65" s="164">
        <v>41365</v>
      </c>
      <c r="C65" s="150" t="s">
        <v>922</v>
      </c>
      <c r="D65" s="151" t="s">
        <v>58</v>
      </c>
      <c r="E65" s="151">
        <v>10137943</v>
      </c>
      <c r="F65" s="151">
        <v>20166108</v>
      </c>
      <c r="G65" s="151">
        <v>2704005</v>
      </c>
      <c r="H65" s="152" t="str">
        <f>IF(G65="","",VLOOKUP(G65,ARANCEL!$B$5:$D$121,2,FALSE))</f>
        <v>PROVISORIO</v>
      </c>
      <c r="I65" s="153"/>
      <c r="J65" s="151">
        <v>1</v>
      </c>
      <c r="K65" s="154">
        <f>IF(G65="","",VLOOKUP(G65,ARANCEL!$B$5:$D$121,3,FALSE)*J65)</f>
        <v>3250</v>
      </c>
      <c r="L65" s="1286"/>
      <c r="M65" s="1287"/>
      <c r="N65" s="1287"/>
    </row>
    <row r="66" spans="1:14" x14ac:dyDescent="0.25">
      <c r="A66" s="310" t="s">
        <v>606</v>
      </c>
      <c r="B66" s="164">
        <v>41008</v>
      </c>
      <c r="C66" s="150" t="s">
        <v>3894</v>
      </c>
      <c r="D66" s="151" t="s">
        <v>60</v>
      </c>
      <c r="E66" s="151">
        <v>10109834</v>
      </c>
      <c r="F66" s="151">
        <v>16909529</v>
      </c>
      <c r="G66" s="151">
        <v>2704003</v>
      </c>
      <c r="H66" s="152" t="str">
        <f>IF(G66="","",VLOOKUP(G66,ARANCEL!$B$5:$D$121,2,FALSE))</f>
        <v xml:space="preserve">CORONA PERIFERICA CON PERNO MUÑON COLADO </v>
      </c>
      <c r="I66" s="153"/>
      <c r="J66" s="151">
        <v>1</v>
      </c>
      <c r="K66" s="154">
        <f>IF(G66="","",VLOOKUP(G66,ARANCEL!$B$5:$D$121,3,FALSE)*J66)</f>
        <v>32612</v>
      </c>
      <c r="L66" s="1286"/>
      <c r="M66" s="1287"/>
      <c r="N66" s="1287"/>
    </row>
    <row r="67" spans="1:14" x14ac:dyDescent="0.25">
      <c r="A67" s="310" t="s">
        <v>313</v>
      </c>
      <c r="B67" s="164">
        <v>41438</v>
      </c>
      <c r="C67" s="150" t="s">
        <v>801</v>
      </c>
      <c r="D67" s="151" t="s">
        <v>60</v>
      </c>
      <c r="E67" s="151">
        <v>10145027</v>
      </c>
      <c r="F67" s="151">
        <v>21022586</v>
      </c>
      <c r="G67" s="151">
        <v>2704016</v>
      </c>
      <c r="H67" s="152" t="str">
        <f>IF(G67="","",VLOOKUP(G67,ARANCEL!$B$5:$D$121,2,FALSE))</f>
        <v xml:space="preserve">CORONA PROCERA </v>
      </c>
      <c r="I67" s="153"/>
      <c r="J67" s="151">
        <v>1</v>
      </c>
      <c r="K67" s="154">
        <f>IF(G67="","",VLOOKUP(G67,ARANCEL!$B$5:$D$121,3,FALSE)*J67)</f>
        <v>58477</v>
      </c>
      <c r="L67" s="1286"/>
      <c r="M67" s="1287"/>
      <c r="N67" s="1287"/>
    </row>
    <row r="68" spans="1:14" x14ac:dyDescent="0.25">
      <c r="A68" s="310" t="s">
        <v>313</v>
      </c>
      <c r="B68" s="164">
        <v>41292</v>
      </c>
      <c r="C68" s="150" t="s">
        <v>840</v>
      </c>
      <c r="D68" s="151" t="s">
        <v>50</v>
      </c>
      <c r="E68" s="151">
        <v>10131867</v>
      </c>
      <c r="F68" s="151">
        <v>19219576</v>
      </c>
      <c r="G68" s="151">
        <v>2704003</v>
      </c>
      <c r="H68" s="152" t="str">
        <f>IF(G68="","",VLOOKUP(G68,ARANCEL!$B$5:$D$121,2,FALSE))</f>
        <v xml:space="preserve">CORONA PERIFERICA CON PERNO MUÑON COLADO </v>
      </c>
      <c r="I68" s="153"/>
      <c r="J68" s="151">
        <v>1</v>
      </c>
      <c r="K68" s="154">
        <f>IF(G68="","",VLOOKUP(G68,ARANCEL!$B$5:$D$121,3,FALSE)*J68)</f>
        <v>32612</v>
      </c>
      <c r="L68" s="1286"/>
      <c r="M68" s="1287"/>
      <c r="N68" s="1287"/>
    </row>
    <row r="69" spans="1:14" x14ac:dyDescent="0.25">
      <c r="A69" s="310" t="s">
        <v>313</v>
      </c>
      <c r="B69" s="164">
        <v>41069</v>
      </c>
      <c r="C69" s="150" t="s">
        <v>3895</v>
      </c>
      <c r="D69" s="151" t="s">
        <v>604</v>
      </c>
      <c r="E69" s="151">
        <v>10114026</v>
      </c>
      <c r="F69" s="151">
        <v>17271188</v>
      </c>
      <c r="G69" s="151">
        <v>2705003</v>
      </c>
      <c r="H69" s="152" t="str">
        <f>IF(G69="","",VLOOKUP(G69,ARANCEL!$B$5:$D$121,2,FALSE))</f>
        <v>INCRUSTACION ESTETICA (ART-GLASS O CERAMICA)</v>
      </c>
      <c r="I69" s="153"/>
      <c r="J69" s="151">
        <v>1</v>
      </c>
      <c r="K69" s="154">
        <f>IF(G69="","",VLOOKUP(G69,ARANCEL!$B$5:$D$121,3,FALSE)*J69)</f>
        <v>15676</v>
      </c>
      <c r="L69" s="1286"/>
      <c r="M69" s="1287"/>
      <c r="N69" s="1287"/>
    </row>
    <row r="70" spans="1:14" x14ac:dyDescent="0.25">
      <c r="A70" s="310" t="s">
        <v>305</v>
      </c>
      <c r="B70" s="164">
        <v>41069</v>
      </c>
      <c r="C70" s="150" t="s">
        <v>3895</v>
      </c>
      <c r="D70" s="151" t="s">
        <v>604</v>
      </c>
      <c r="E70" s="151">
        <v>10114026</v>
      </c>
      <c r="F70" s="151">
        <v>17271188</v>
      </c>
      <c r="G70" s="151">
        <v>2707001</v>
      </c>
      <c r="H70" s="152" t="str">
        <f>IF(G70="","",VLOOKUP(G70,ARANCEL!$B$5:$D$121,2,FALSE))</f>
        <v xml:space="preserve">PLANO DE RELAJACION </v>
      </c>
      <c r="I70" s="153"/>
      <c r="J70" s="151">
        <v>1</v>
      </c>
      <c r="K70" s="154">
        <f>IF(G70="","",VLOOKUP(G70,ARANCEL!$B$5:$D$121,3,FALSE)*J70)</f>
        <v>9221</v>
      </c>
      <c r="L70" s="1286"/>
      <c r="M70" s="1287"/>
      <c r="N70" s="1287"/>
    </row>
    <row r="71" spans="1:14" x14ac:dyDescent="0.25">
      <c r="A71" s="310" t="s">
        <v>313</v>
      </c>
      <c r="B71" s="164">
        <v>41600</v>
      </c>
      <c r="C71" s="150" t="s">
        <v>1270</v>
      </c>
      <c r="D71" s="151" t="s">
        <v>4016</v>
      </c>
      <c r="E71" s="151">
        <v>10163552</v>
      </c>
      <c r="F71" s="151">
        <v>23308959</v>
      </c>
      <c r="G71" s="151">
        <v>2705003</v>
      </c>
      <c r="H71" s="152" t="str">
        <f>IF(G71="","",VLOOKUP(G71,ARANCEL!$B$5:$D$121,2,FALSE))</f>
        <v>INCRUSTACION ESTETICA (ART-GLASS O CERAMICA)</v>
      </c>
      <c r="I71" s="153" t="s">
        <v>312</v>
      </c>
      <c r="J71" s="151">
        <v>1</v>
      </c>
      <c r="K71" s="154">
        <f>IF(G71="","",VLOOKUP(G71,ARANCEL!$B$5:$D$121,3,FALSE)*J71)</f>
        <v>15676</v>
      </c>
      <c r="L71" s="1286"/>
      <c r="M71" s="1287"/>
      <c r="N71" s="1287"/>
    </row>
    <row r="72" spans="1:14" x14ac:dyDescent="0.25">
      <c r="A72" s="310" t="s">
        <v>313</v>
      </c>
      <c r="B72" s="164">
        <v>41313</v>
      </c>
      <c r="C72" s="150" t="s">
        <v>2209</v>
      </c>
      <c r="D72" s="151" t="s">
        <v>86</v>
      </c>
      <c r="E72" s="151">
        <v>10133571</v>
      </c>
      <c r="F72" s="151">
        <v>20137230</v>
      </c>
      <c r="G72" s="151">
        <v>2704023</v>
      </c>
      <c r="H72" s="152" t="str">
        <f>IF(G72="","",VLOOKUP(G72,ARANCEL!$B$5:$D$121,2,FALSE))</f>
        <v xml:space="preserve">PROTESIS VALPLAST PARCIAL </v>
      </c>
      <c r="I72" s="153"/>
      <c r="J72" s="151">
        <v>1</v>
      </c>
      <c r="K72" s="154">
        <f>IF(G72="","",VLOOKUP(G72,ARANCEL!$B$5:$D$121,3,FALSE)*J72)</f>
        <v>61850</v>
      </c>
      <c r="L72" s="1286"/>
      <c r="M72" s="1287"/>
      <c r="N72" s="1287"/>
    </row>
    <row r="73" spans="1:14" x14ac:dyDescent="0.25">
      <c r="A73" s="310"/>
      <c r="B73" s="164"/>
      <c r="C73" s="150"/>
      <c r="D73" s="151"/>
      <c r="E73" s="151"/>
      <c r="F73" s="151"/>
      <c r="G73" s="151"/>
      <c r="H73" s="152" t="str">
        <f>IF(G73="","",VLOOKUP(G73,ARANCEL!$B$5:$D$121,2,FALSE))</f>
        <v/>
      </c>
      <c r="I73" s="153"/>
      <c r="J73" s="151"/>
      <c r="K73" s="154" t="str">
        <f>IF(G73="","",VLOOKUP(G73,ARANCEL!$B$5:$D$121,3,FALSE)*J73)</f>
        <v/>
      </c>
      <c r="L73" s="1286"/>
      <c r="M73" s="1287"/>
      <c r="N73" s="1287"/>
    </row>
    <row r="74" spans="1:14" x14ac:dyDescent="0.25">
      <c r="A74" s="310"/>
      <c r="B74" s="164"/>
      <c r="C74" s="150"/>
      <c r="D74" s="151"/>
      <c r="E74" s="151"/>
      <c r="F74" s="151"/>
      <c r="G74" s="151"/>
      <c r="H74" s="152" t="str">
        <f>IF(G74="","",VLOOKUP(G74,ARANCEL!$B$5:$D$121,2,FALSE))</f>
        <v/>
      </c>
      <c r="I74" s="153"/>
      <c r="J74" s="151"/>
      <c r="K74" s="154" t="str">
        <f>IF(G74="","",VLOOKUP(G74,ARANCEL!$B$5:$D$121,3,FALSE)*J74)</f>
        <v/>
      </c>
      <c r="L74" s="1286"/>
      <c r="M74" s="1287"/>
      <c r="N74" s="1287"/>
    </row>
    <row r="75" spans="1:14" x14ac:dyDescent="0.25">
      <c r="A75" s="310"/>
      <c r="B75" s="164"/>
      <c r="C75" s="150"/>
      <c r="D75" s="151"/>
      <c r="E75" s="151"/>
      <c r="F75" s="151"/>
      <c r="G75" s="151"/>
      <c r="H75" s="152" t="str">
        <f>IF(G75="","",VLOOKUP(G75,ARANCEL!$B$5:$D$121,2,FALSE))</f>
        <v/>
      </c>
      <c r="I75" s="153"/>
      <c r="J75" s="151"/>
      <c r="K75" s="154" t="str">
        <f>IF(G75="","",VLOOKUP(G75,ARANCEL!$B$5:$D$121,3,FALSE)*J75)</f>
        <v/>
      </c>
      <c r="L75" s="1286"/>
      <c r="M75" s="1287"/>
      <c r="N75" s="1287"/>
    </row>
  </sheetData>
  <customSheetViews>
    <customSheetView guid="{5A3E7664-B706-4E89-8FE4-5CD0E8149518}" scale="85" topLeftCell="A45">
      <selection activeCell="K1096" sqref="K1096"/>
      <pageMargins left="0.7" right="0.7" top="0.75" bottom="0.75" header="0.3" footer="0.3"/>
      <pageSetup orientation="portrait" r:id="rId1"/>
    </customSheetView>
    <customSheetView guid="{90887117-F10F-4BFC-8FBC-C977ABC07CFF}" scale="85">
      <selection activeCell="L459" sqref="L459"/>
      <pageMargins left="0.7" right="0.7" top="0.75" bottom="0.75" header="0.3" footer="0.3"/>
      <pageSetup orientation="portrait" r:id="rId2"/>
    </customSheetView>
    <customSheetView guid="{88E733B4-D2A6-4E52-A803-6F54C59BA422}">
      <pane ySplit="5" topLeftCell="A6" activePane="bottomLeft" state="frozen"/>
      <selection pane="bottomLeft" activeCell="H19" sqref="H19"/>
      <pageMargins left="0.7" right="0.7" top="0.75" bottom="0.75" header="0.3" footer="0.3"/>
      <pageSetup paperSize="9" orientation="portrait" r:id="rId3"/>
    </customSheetView>
    <customSheetView guid="{12FAB891-95C7-4FC6-A844-12DF1167D7D0}">
      <pane ySplit="5" topLeftCell="A6" activePane="bottomLeft" state="frozen"/>
      <selection pane="bottomLeft" activeCell="H16" sqref="H16"/>
      <pageMargins left="0.7" right="0.7" top="0.75" bottom="0.75" header="0.3" footer="0.3"/>
    </customSheetView>
    <customSheetView guid="{5C5191FA-2E8D-43C8-B7A4-943B410B3C52}" scale="85" topLeftCell="A45">
      <selection activeCell="K1096" sqref="K1096"/>
      <pageMargins left="0.7" right="0.7" top="0.75" bottom="0.75" header="0.3" footer="0.3"/>
      <pageSetup orientation="portrait" r:id="rId4"/>
    </customSheetView>
  </customSheetViews>
  <mergeCells count="2">
    <mergeCell ref="A1:N4"/>
    <mergeCell ref="A38:N41"/>
  </mergeCells>
  <conditionalFormatting sqref="L14:L18">
    <cfRule type="expression" dxfId="2" priority="3">
      <formula>L14="IMPAGO"</formula>
    </cfRule>
  </conditionalFormatting>
  <conditionalFormatting sqref="M14:M18">
    <cfRule type="expression" dxfId="1" priority="2">
      <formula>M14="SIN O.C."</formula>
    </cfRule>
  </conditionalFormatting>
  <conditionalFormatting sqref="N14:N18">
    <cfRule type="expression" dxfId="0" priority="1">
      <formula>N14="SIN FACTURAR"</formula>
    </cfRule>
  </conditionalFormatting>
  <pageMargins left="0.7" right="0.7" top="0.75" bottom="0.75" header="0.3" footer="0.3"/>
  <pageSetup orientation="portrait" r:id="rId5"/>
  <legacyDrawing r:id="rId6"/>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tabColor rgb="FF00B050"/>
  </sheetPr>
  <dimension ref="B2:AR123"/>
  <sheetViews>
    <sheetView topLeftCell="X1" zoomScale="85" zoomScaleNormal="85" workbookViewId="0">
      <selection activeCell="K1096" sqref="K1096"/>
    </sheetView>
  </sheetViews>
  <sheetFormatPr baseColWidth="10" defaultRowHeight="15" x14ac:dyDescent="0.25"/>
  <cols>
    <col min="1" max="1" width="11.42578125" style="473"/>
    <col min="2" max="2" width="11.140625" style="481" customWidth="1"/>
    <col min="3" max="3" width="49.140625" style="477" customWidth="1"/>
    <col min="4" max="4" width="9.7109375" style="473" customWidth="1"/>
    <col min="5" max="11" width="4.42578125" style="5" customWidth="1"/>
    <col min="12" max="14" width="4.42578125" style="1280" customWidth="1"/>
    <col min="15" max="20" width="4.42578125" style="5" customWidth="1"/>
    <col min="21" max="21" width="2.140625" style="473" customWidth="1"/>
    <col min="22" max="22" width="6.28515625" style="5" customWidth="1"/>
    <col min="23" max="23" width="6.5703125" style="473" customWidth="1"/>
    <col min="24" max="24" width="6" style="5" customWidth="1"/>
    <col min="25" max="25" width="5.28515625" style="5" customWidth="1"/>
    <col min="26" max="26" width="9" style="473" customWidth="1"/>
    <col min="27" max="29" width="10.5703125" style="250" customWidth="1"/>
    <col min="30" max="42" width="10.5703125" style="473" customWidth="1"/>
    <col min="43" max="43" width="3.85546875" style="473" customWidth="1"/>
    <col min="44" max="44" width="14.42578125" style="473" customWidth="1"/>
    <col min="45" max="16384" width="11.42578125" style="473"/>
  </cols>
  <sheetData>
    <row r="2" spans="2:44" ht="35.25" customHeight="1" x14ac:dyDescent="0.25">
      <c r="B2" s="1564" t="s">
        <v>6889</v>
      </c>
      <c r="C2" s="1564"/>
      <c r="D2" s="1564"/>
      <c r="E2" s="1564"/>
      <c r="F2" s="1564"/>
      <c r="G2" s="1564"/>
      <c r="H2" s="1564"/>
      <c r="I2" s="1564"/>
      <c r="J2" s="1564"/>
      <c r="K2" s="1564"/>
      <c r="L2" s="1564"/>
      <c r="M2" s="1564"/>
      <c r="N2" s="1564"/>
      <c r="O2" s="1564"/>
      <c r="P2" s="1564"/>
      <c r="Q2" s="1564"/>
      <c r="R2" s="1564"/>
      <c r="S2" s="1564"/>
      <c r="T2" s="1564"/>
      <c r="U2" s="1564"/>
      <c r="V2" s="1564"/>
      <c r="X2" s="1565" t="s">
        <v>5934</v>
      </c>
      <c r="Y2" s="1566"/>
      <c r="Z2" s="1566"/>
      <c r="AA2" s="1566"/>
      <c r="AB2" s="1566"/>
      <c r="AC2" s="1566"/>
      <c r="AD2" s="1566"/>
      <c r="AE2" s="1566"/>
      <c r="AF2" s="1566"/>
      <c r="AG2" s="1566"/>
      <c r="AH2" s="1566"/>
      <c r="AI2" s="1566"/>
      <c r="AJ2" s="1566"/>
      <c r="AK2" s="1566"/>
      <c r="AL2" s="1566"/>
      <c r="AM2" s="1566"/>
      <c r="AN2" s="1566"/>
      <c r="AO2" s="1566"/>
      <c r="AP2" s="1566"/>
      <c r="AQ2" s="1566"/>
      <c r="AR2" s="1566"/>
    </row>
    <row r="3" spans="2:44" ht="35.25" customHeight="1" x14ac:dyDescent="0.25">
      <c r="B3" s="1564"/>
      <c r="C3" s="1564"/>
      <c r="D3" s="1564"/>
      <c r="E3" s="1564"/>
      <c r="F3" s="1564"/>
      <c r="G3" s="1564"/>
      <c r="H3" s="1564"/>
      <c r="I3" s="1564"/>
      <c r="J3" s="1564"/>
      <c r="K3" s="1564"/>
      <c r="L3" s="1564"/>
      <c r="M3" s="1564"/>
      <c r="N3" s="1564"/>
      <c r="O3" s="1564"/>
      <c r="P3" s="1564"/>
      <c r="Q3" s="1564"/>
      <c r="R3" s="1564"/>
      <c r="S3" s="1564"/>
      <c r="T3" s="1564"/>
      <c r="U3" s="1564"/>
      <c r="V3" s="1564"/>
      <c r="X3" s="1566"/>
      <c r="Y3" s="1566"/>
      <c r="Z3" s="1566"/>
      <c r="AA3" s="1566"/>
      <c r="AB3" s="1566"/>
      <c r="AC3" s="1566"/>
      <c r="AD3" s="1566"/>
      <c r="AE3" s="1566"/>
      <c r="AF3" s="1566"/>
      <c r="AG3" s="1566"/>
      <c r="AH3" s="1566"/>
      <c r="AI3" s="1566"/>
      <c r="AJ3" s="1566"/>
      <c r="AK3" s="1566"/>
      <c r="AL3" s="1566"/>
      <c r="AM3" s="1566"/>
      <c r="AN3" s="1566"/>
      <c r="AO3" s="1566"/>
      <c r="AP3" s="1566"/>
      <c r="AQ3" s="1566"/>
      <c r="AR3" s="1566"/>
    </row>
    <row r="4" spans="2:44" x14ac:dyDescent="0.25">
      <c r="B4" s="478"/>
      <c r="C4" s="479"/>
    </row>
    <row r="5" spans="2:44" ht="76.5" customHeight="1" thickBot="1" x14ac:dyDescent="0.3">
      <c r="B5" s="480" t="s">
        <v>45</v>
      </c>
      <c r="C5" s="480" t="s">
        <v>122</v>
      </c>
      <c r="D5" s="9" t="s">
        <v>123</v>
      </c>
      <c r="E5" s="490" t="s">
        <v>230</v>
      </c>
      <c r="F5" s="490" t="s">
        <v>111</v>
      </c>
      <c r="G5" s="490" t="s">
        <v>5830</v>
      </c>
      <c r="H5" s="490" t="s">
        <v>4372</v>
      </c>
      <c r="I5" s="490" t="s">
        <v>108</v>
      </c>
      <c r="J5" s="490" t="s">
        <v>5890</v>
      </c>
      <c r="K5" s="490" t="s">
        <v>107</v>
      </c>
      <c r="L5" s="1281" t="s">
        <v>118</v>
      </c>
      <c r="M5" s="1281" t="s">
        <v>112</v>
      </c>
      <c r="N5" s="1281" t="s">
        <v>116</v>
      </c>
      <c r="O5" s="490" t="s">
        <v>114</v>
      </c>
      <c r="P5" s="490" t="s">
        <v>5891</v>
      </c>
      <c r="Q5" s="490" t="s">
        <v>5892</v>
      </c>
      <c r="R5" s="490" t="s">
        <v>110</v>
      </c>
      <c r="S5" s="490" t="s">
        <v>5893</v>
      </c>
      <c r="T5" s="490" t="s">
        <v>109</v>
      </c>
      <c r="U5" s="491"/>
      <c r="V5" s="492" t="s">
        <v>5829</v>
      </c>
      <c r="X5" s="529" t="s">
        <v>5931</v>
      </c>
      <c r="Y5" s="530" t="s">
        <v>5933</v>
      </c>
      <c r="Z5" s="529" t="s">
        <v>5932</v>
      </c>
      <c r="AA5" s="531" t="s">
        <v>230</v>
      </c>
      <c r="AB5" s="531" t="s">
        <v>111</v>
      </c>
      <c r="AC5" s="531" t="s">
        <v>5830</v>
      </c>
      <c r="AD5" s="531" t="s">
        <v>4372</v>
      </c>
      <c r="AE5" s="531" t="s">
        <v>108</v>
      </c>
      <c r="AF5" s="531" t="s">
        <v>5890</v>
      </c>
      <c r="AG5" s="531" t="s">
        <v>107</v>
      </c>
      <c r="AH5" s="531" t="s">
        <v>118</v>
      </c>
      <c r="AI5" s="531" t="s">
        <v>112</v>
      </c>
      <c r="AJ5" s="531" t="s">
        <v>116</v>
      </c>
      <c r="AK5" s="531" t="s">
        <v>114</v>
      </c>
      <c r="AL5" s="531" t="s">
        <v>5891</v>
      </c>
      <c r="AM5" s="531" t="s">
        <v>5892</v>
      </c>
      <c r="AN5" s="531" t="s">
        <v>110</v>
      </c>
      <c r="AO5" s="531" t="s">
        <v>5893</v>
      </c>
      <c r="AP5" s="531" t="s">
        <v>109</v>
      </c>
      <c r="AQ5" s="491"/>
      <c r="AR5" s="528" t="s">
        <v>5829</v>
      </c>
    </row>
    <row r="6" spans="2:44" s="342" customFormat="1" x14ac:dyDescent="0.25">
      <c r="B6" s="525">
        <v>2704005</v>
      </c>
      <c r="C6" s="526" t="s">
        <v>156</v>
      </c>
      <c r="D6" s="527">
        <v>3250</v>
      </c>
      <c r="E6" s="482">
        <f ca="1">SUMIFS(ALAMEDA!$J$6:$J$846,ALAMEDA!$G$6:$G$846,B6,ALAMEDA!$B$6:$B$846,"&lt;"&amp;DATE(YEAR(TODAY()),MONTH(TODAY()),1),ALAMEDA!$B$6:$B$846,"&gt;"&amp;DATE(2013,12,31))</f>
        <v>119</v>
      </c>
      <c r="F6" s="482">
        <f ca="1">SUMIFS(BARCELONA!$J$6:$J$2552,BARCELONA!$G$6:$G$2552,B6,BARCELONA!$B$6:$B$2552,"&lt;"&amp;DATE(YEAR(TODAY()),MONTH(TODAY()),1),BARCELONA!$B$6:$B$2552,"&gt;"&amp;DATE(2013,12,31))</f>
        <v>708</v>
      </c>
      <c r="G6" s="482">
        <f ca="1">SUMIFS(CENTRO!$J$6:$J$988,CENTRO!$G$6:$G$988,B6,CENTRO!$B$6:$B$988,"&lt;"&amp;DATE(YEAR(TODAY()),MONTH(TODAY()),1),CENTRO!$B$6:$B$988,"&gt;"&amp;DATE(2013,12,31))</f>
        <v>259</v>
      </c>
      <c r="H6" s="482">
        <f ca="1">SUMIFS('EST CENTRAL'!$J$7:$J$657,'EST CENTRAL'!$G$7:$G$657,B6,'EST CENTRAL'!$B$7:$B$657,"&lt;"&amp;DATE(YEAR(TODAY()),MONTH(TODAY()),1),'EST CENTRAL'!$B$7:$B$657,"&gt;"&amp;DATE(2013,12,31))</f>
        <v>208</v>
      </c>
      <c r="I6" s="482">
        <f ca="1">SUMIFS('LA FLORIDA'!$J$6:$J$732,'LA FLORIDA'!$G$6:$G$732,B6,'LA FLORIDA'!$B$6:$B$732,"&lt;"&amp;DATE(YEAR(TODAY()),MONTH(TODAY()),1),'LA FLORIDA'!$B$6:$B$732,"&gt;"&amp;DATE(2013,12,31))</f>
        <v>189</v>
      </c>
      <c r="J6" s="482">
        <f ca="1">SUMIFS('LAS BELLOTAS'!$J$6:$J$135,'LAS BELLOTAS'!$G$6:$G$135,B6,'LAS BELLOTAS'!$B$6:$B$135,"&lt;"&amp;DATE(YEAR(TODAY()),MONTH(TODAY()),1),'LAS BELLOTAS'!$B$6:$B$135,"&gt;"&amp;DATE(2013,12,31))</f>
        <v>46</v>
      </c>
      <c r="K6" s="482">
        <f ca="1">SUMIFS('LAS CONDES'!$J$6:$J$1191,'LAS CONDES'!$G$6:$G$1191,B6,'LAS CONDES'!$B$6:$B$1191,"&lt;"&amp;DATE(YEAR(TODAY()),MONTH(TODAY()),1),'LAS CONDES'!$B$6:$B$1191,"&gt;"&amp;DATE(2013,12,31))</f>
        <v>328</v>
      </c>
      <c r="L6" s="1282">
        <f ca="1">SUMIFS(MAIPU!$J$6:$J$499,MAIPU!$G$6:$G$499,B6,MAIPU!$B$6:$B$499,"&lt;"&amp;DATE(YEAR(TODAY()),MONTH(TODAY()),1),MAIPU!$B$6:$B$499,"&gt;"&amp;DATE(2013,12,31))</f>
        <v>191</v>
      </c>
      <c r="M6" s="1282">
        <f ca="1">SUMIFS(MANQUEHUE!$J$6:$J$1338,MANQUEHUE!$G$6:$G$1338,B6,MANQUEHUE!$B$6:$B$1338,"&lt;"&amp;DATE(YEAR(TODAY()),MONTH(TODAY()),1),MANQUEHUE!$B$6:$B$1338,"&gt;"&amp;DATE(2013,12,31))</f>
        <v>460</v>
      </c>
      <c r="N6" s="1282">
        <f ca="1">SUMIFS(NORTE!$J$6:$J$798,NORTE!$G$6:$G$798,B6,NORTE!$B$6:$B$798,"&lt;"&amp;DATE(YEAR(TODAY()),MONTH(TODAY()),1),NORTE!$B$6:$B$798,"&gt;"&amp;DATE(2013,12,31))</f>
        <v>46</v>
      </c>
      <c r="O6" s="482">
        <f ca="1">SUMIFS(OESTE!$J$6:$J$787,OESTE!$G$6:$G$787,B6,OESTE!$B$6:$B$787,"&lt;"&amp;DATE(YEAR(TODAY()),MONTH(TODAY()),1),OESTE!$B$6:$B$787,"&gt;"&amp;DATE(2013,12,31))</f>
        <v>274</v>
      </c>
      <c r="P6" s="482">
        <f ca="1">SUMIFS('PLAZA SUR'!$J$6:$J$139,'PLAZA SUR'!$G$6:$G$139,B6,'PLAZA SUR'!$B$6:$B$139,"&lt;"&amp;DATE(YEAR(TODAY()),MONTH(TODAY()),1),'PLAZA SUR'!$B$6:$B$139,"&gt;"&amp;DATE(2013,12,31))</f>
        <v>18</v>
      </c>
      <c r="Q6" s="482">
        <f ca="1">SUMIFS('PUENTE ALTO'!$J$6:$J$251,'PUENTE ALTO'!$G$6:$G$251,B6,'PUENTE ALTO'!$B$6:$B$251,"&lt;"&amp;DATE(YEAR(TODAY()),MONTH(TODAY()),1),'PUENTE ALTO'!$B$6:$B$251,"&gt;"&amp;DATE(2013,12,31))</f>
        <v>73</v>
      </c>
      <c r="R6" s="482">
        <f ca="1">SUMIFS('SAN MIGUEL'!$J$6:$J$940,'SAN MIGUEL'!$G$6:$G$940,B6,'SAN MIGUEL'!$B$6:$B$940,"&lt;"&amp;DATE(YEAR(TODAY()),MONTH(TODAY()),1),'SAN MIGUEL'!$B$6:$B$940,"&gt;"&amp;DATE(2013,12,31))</f>
        <v>312</v>
      </c>
      <c r="S6" s="482">
        <f ca="1">SUMIFS('SANTA LUCIA'!$J$6:$J$451,'SANTA LUCIA'!$G$6:$G$451,B6,'SANTA LUCIA'!$B$6:$B$451,"&lt;"&amp;DATE(YEAR(TODAY()),MONTH(TODAY()),1),'SANTA LUCIA'!$B$6:$B$451,"&gt;"&amp;DATE(2013,12,31))</f>
        <v>77</v>
      </c>
      <c r="T6" s="482">
        <f ca="1">SUMIFS(TOBALABA!$J$6:$J$1226,TOBALABA!$G$6:$G$1226,B6,TOBALABA!$B$6:$B$1226,"&lt;"&amp;DATE(YEAR(TODAY()),MONTH(TODAY()),1),TOBALABA!$B$6:$B$1226,"&gt;"&amp;DATE(2013,12,31))</f>
        <v>503</v>
      </c>
      <c r="U6" s="483"/>
      <c r="V6" s="484">
        <f t="shared" ref="V6:V37" ca="1" si="0">SUM(E6:U6)</f>
        <v>3811</v>
      </c>
      <c r="X6" s="532">
        <v>2013</v>
      </c>
      <c r="Y6" s="533">
        <v>1</v>
      </c>
      <c r="Z6" s="534" t="s">
        <v>291</v>
      </c>
      <c r="AA6" s="509">
        <v>0</v>
      </c>
      <c r="AB6" s="509">
        <v>0</v>
      </c>
      <c r="AC6" s="509">
        <v>0</v>
      </c>
      <c r="AD6" s="509">
        <v>0</v>
      </c>
      <c r="AE6" s="509">
        <v>32612</v>
      </c>
      <c r="AF6" s="509">
        <v>0</v>
      </c>
      <c r="AG6" s="509">
        <v>15676</v>
      </c>
      <c r="AH6" s="509">
        <v>0</v>
      </c>
      <c r="AI6" s="509">
        <v>0</v>
      </c>
      <c r="AJ6" s="509">
        <v>3250</v>
      </c>
      <c r="AK6" s="509">
        <v>0</v>
      </c>
      <c r="AL6" s="509">
        <v>0</v>
      </c>
      <c r="AM6" s="509">
        <v>0</v>
      </c>
      <c r="AN6" s="509">
        <v>0</v>
      </c>
      <c r="AO6" s="509">
        <v>121884</v>
      </c>
      <c r="AP6" s="509">
        <v>0</v>
      </c>
      <c r="AR6" s="513">
        <v>173422</v>
      </c>
    </row>
    <row r="7" spans="2:44" s="342" customFormat="1" x14ac:dyDescent="0.25">
      <c r="B7" s="525">
        <v>2705003</v>
      </c>
      <c r="C7" s="526" t="s">
        <v>184</v>
      </c>
      <c r="D7" s="527">
        <v>15676</v>
      </c>
      <c r="E7" s="482">
        <f ca="1">SUMIFS(ALAMEDA!$J$6:$J$846,ALAMEDA!$G$6:$G$846,B7,ALAMEDA!$B$6:$B$846,"&lt;"&amp;DATE(YEAR(TODAY()),MONTH(TODAY()),1),ALAMEDA!$B$6:$B$846,"&gt;"&amp;DATE(2013,12,31))</f>
        <v>178</v>
      </c>
      <c r="F7" s="482">
        <f ca="1">SUMIFS(BARCELONA!$J$6:$J$2552,BARCELONA!$G$6:$G$2552,B7,BARCELONA!$B$6:$B$2552,"&lt;"&amp;DATE(YEAR(TODAY()),MONTH(TODAY()),1),BARCELONA!$B$6:$B$2552,"&gt;"&amp;DATE(2013,12,31))</f>
        <v>561</v>
      </c>
      <c r="G7" s="482">
        <f ca="1">SUMIFS(CENTRO!$J$6:$J$988,CENTRO!$G$6:$G$988,B7,CENTRO!$B$6:$B$988,"&lt;"&amp;DATE(YEAR(TODAY()),MONTH(TODAY()),1),CENTRO!$B$6:$B$988,"&gt;"&amp;DATE(2013,12,31))</f>
        <v>194</v>
      </c>
      <c r="H7" s="482">
        <f ca="1">SUMIFS('EST CENTRAL'!$J$7:$J$657,'EST CENTRAL'!$G$7:$G$657,B7,'EST CENTRAL'!$B$7:$B$657,"&lt;"&amp;DATE(YEAR(TODAY()),MONTH(TODAY()),1),'EST CENTRAL'!$B$7:$B$657,"&gt;"&amp;DATE(2013,12,31))</f>
        <v>98</v>
      </c>
      <c r="I7" s="482">
        <f ca="1">SUMIFS('LA FLORIDA'!$J$6:$J$732,'LA FLORIDA'!$G$6:$G$732,B7,'LA FLORIDA'!$B$6:$B$732,"&lt;"&amp;DATE(YEAR(TODAY()),MONTH(TODAY()),1),'LA FLORIDA'!$B$6:$B$732,"&gt;"&amp;DATE(2013,12,31))</f>
        <v>202</v>
      </c>
      <c r="J7" s="482">
        <f ca="1">SUMIFS('LAS BELLOTAS'!$J$6:$J$135,'LAS BELLOTAS'!$G$6:$G$135,B7,'LAS BELLOTAS'!$B$6:$B$135,"&lt;"&amp;DATE(YEAR(TODAY()),MONTH(TODAY()),1),'LAS BELLOTAS'!$B$6:$B$135,"&gt;"&amp;DATE(2013,12,31))</f>
        <v>13</v>
      </c>
      <c r="K7" s="482">
        <f ca="1">SUMIFS('LAS CONDES'!$J$6:$J$1191,'LAS CONDES'!$G$6:$G$1191,B7,'LAS CONDES'!$B$6:$B$1191,"&lt;"&amp;DATE(YEAR(TODAY()),MONTH(TODAY()),1),'LAS CONDES'!$B$6:$B$1191,"&gt;"&amp;DATE(2013,12,31))</f>
        <v>304</v>
      </c>
      <c r="L7" s="1282">
        <f ca="1">SUMIFS(MAIPU!$J$6:$J$499,MAIPU!$G$6:$G$499,B7,MAIPU!$B$6:$B$499,"&lt;"&amp;DATE(YEAR(TODAY()),MONTH(TODAY()),1),MAIPU!$B$6:$B$499,"&gt;"&amp;DATE(2013,12,31))</f>
        <v>104</v>
      </c>
      <c r="M7" s="1282">
        <f ca="1">SUMIFS(MANQUEHUE!$J$6:$J$1338,MANQUEHUE!$G$6:$G$1338,B7,MANQUEHUE!$B$6:$B$1338,"&lt;"&amp;DATE(YEAR(TODAY()),MONTH(TODAY()),1),MANQUEHUE!$B$6:$B$1338,"&gt;"&amp;DATE(2013,12,31))</f>
        <v>224</v>
      </c>
      <c r="N7" s="1282">
        <f ca="1">SUMIFS(NORTE!$J$6:$J$798,NORTE!$G$6:$G$798,B7,NORTE!$B$6:$B$798,"&lt;"&amp;DATE(YEAR(TODAY()),MONTH(TODAY()),1),NORTE!$B$6:$B$798,"&gt;"&amp;DATE(2013,12,31))</f>
        <v>158</v>
      </c>
      <c r="O7" s="482">
        <f ca="1">SUMIFS(OESTE!$J$6:$J$787,OESTE!$G$6:$G$787,B7,OESTE!$B$6:$B$787,"&lt;"&amp;DATE(YEAR(TODAY()),MONTH(TODAY()),1),OESTE!$B$6:$B$787,"&gt;"&amp;DATE(2013,12,31))</f>
        <v>186</v>
      </c>
      <c r="P7" s="482">
        <f ca="1">SUMIFS('PLAZA SUR'!$J$6:$J$139,'PLAZA SUR'!$G$6:$G$139,B7,'PLAZA SUR'!$B$6:$B$139,"&lt;"&amp;DATE(YEAR(TODAY()),MONTH(TODAY()),1),'PLAZA SUR'!$B$6:$B$139,"&gt;"&amp;DATE(2013,12,31))</f>
        <v>38</v>
      </c>
      <c r="Q7" s="482">
        <f ca="1">SUMIFS('PUENTE ALTO'!$J$6:$J$251,'PUENTE ALTO'!$G$6:$G$251,B7,'PUENTE ALTO'!$B$6:$B$251,"&lt;"&amp;DATE(YEAR(TODAY()),MONTH(TODAY()),1),'PUENTE ALTO'!$B$6:$B$251,"&gt;"&amp;DATE(2013,12,31))</f>
        <v>31</v>
      </c>
      <c r="R7" s="482">
        <f ca="1">SUMIFS('SAN MIGUEL'!$J$6:$J$940,'SAN MIGUEL'!$G$6:$G$940,B7,'SAN MIGUEL'!$B$6:$B$940,"&lt;"&amp;DATE(YEAR(TODAY()),MONTH(TODAY()),1),'SAN MIGUEL'!$B$6:$B$940,"&gt;"&amp;DATE(2013,12,31))</f>
        <v>143</v>
      </c>
      <c r="S7" s="482">
        <f ca="1">SUMIFS('SANTA LUCIA'!$J$6:$J$451,'SANTA LUCIA'!$G$6:$G$451,B7,'SANTA LUCIA'!$B$6:$B$451,"&lt;"&amp;DATE(YEAR(TODAY()),MONTH(TODAY()),1),'SANTA LUCIA'!$B$6:$B$451,"&gt;"&amp;DATE(2013,12,31))</f>
        <v>55</v>
      </c>
      <c r="T7" s="482">
        <f ca="1">SUMIFS(TOBALABA!$J$6:$J$1226,TOBALABA!$G$6:$G$1226,B7,TOBALABA!$B$6:$B$1226,"&lt;"&amp;DATE(YEAR(TODAY()),MONTH(TODAY()),1),TOBALABA!$B$6:$B$1226,"&gt;"&amp;DATE(2013,12,31))</f>
        <v>200</v>
      </c>
      <c r="U7" s="483"/>
      <c r="V7" s="484">
        <f t="shared" ca="1" si="0"/>
        <v>2689</v>
      </c>
      <c r="X7" s="535">
        <v>2013</v>
      </c>
      <c r="Y7" s="536">
        <v>2</v>
      </c>
      <c r="Z7" s="537" t="s">
        <v>292</v>
      </c>
      <c r="AA7" s="509">
        <v>0</v>
      </c>
      <c r="AB7" s="509">
        <v>0</v>
      </c>
      <c r="AC7" s="509">
        <v>0</v>
      </c>
      <c r="AD7" s="509">
        <v>0</v>
      </c>
      <c r="AE7" s="509">
        <v>0</v>
      </c>
      <c r="AF7" s="509">
        <v>0</v>
      </c>
      <c r="AG7" s="509">
        <v>22491</v>
      </c>
      <c r="AH7" s="509">
        <v>0</v>
      </c>
      <c r="AI7" s="509">
        <v>0</v>
      </c>
      <c r="AJ7" s="509">
        <v>0</v>
      </c>
      <c r="AK7" s="509">
        <v>32612</v>
      </c>
      <c r="AL7" s="509">
        <v>0</v>
      </c>
      <c r="AM7" s="509">
        <v>0</v>
      </c>
      <c r="AN7" s="509">
        <v>0</v>
      </c>
      <c r="AO7" s="509">
        <v>153028</v>
      </c>
      <c r="AP7" s="510">
        <v>0</v>
      </c>
      <c r="AR7" s="514">
        <v>208131</v>
      </c>
    </row>
    <row r="8" spans="2:44" s="342" customFormat="1" x14ac:dyDescent="0.25">
      <c r="B8" s="525">
        <v>2704003</v>
      </c>
      <c r="C8" s="526" t="s">
        <v>154</v>
      </c>
      <c r="D8" s="527">
        <v>32612</v>
      </c>
      <c r="E8" s="482">
        <f ca="1">SUMIFS(ALAMEDA!$J$6:$J$846,ALAMEDA!$G$6:$G$846,B8,ALAMEDA!$B$6:$B$846,"&lt;"&amp;DATE(YEAR(TODAY()),MONTH(TODAY()),1),ALAMEDA!$B$6:$B$846,"&gt;"&amp;DATE(2013,12,31))</f>
        <v>166</v>
      </c>
      <c r="F8" s="482">
        <f ca="1">SUMIFS(BARCELONA!$J$6:$J$2552,BARCELONA!$G$6:$G$2552,B8,BARCELONA!$B$6:$B$2552,"&lt;"&amp;DATE(YEAR(TODAY()),MONTH(TODAY()),1),BARCELONA!$B$6:$B$2552,"&gt;"&amp;DATE(2013,12,31))</f>
        <v>481</v>
      </c>
      <c r="G8" s="482">
        <f ca="1">SUMIFS(CENTRO!$J$6:$J$988,CENTRO!$G$6:$G$988,B8,CENTRO!$B$6:$B$988,"&lt;"&amp;DATE(YEAR(TODAY()),MONTH(TODAY()),1),CENTRO!$B$6:$B$988,"&gt;"&amp;DATE(2013,12,31))</f>
        <v>187</v>
      </c>
      <c r="H8" s="482">
        <f ca="1">SUMIFS('EST CENTRAL'!$J$7:$J$657,'EST CENTRAL'!$G$7:$G$657,B8,'EST CENTRAL'!$B$7:$B$657,"&lt;"&amp;DATE(YEAR(TODAY()),MONTH(TODAY()),1),'EST CENTRAL'!$B$7:$B$657,"&gt;"&amp;DATE(2013,12,31))</f>
        <v>92</v>
      </c>
      <c r="I8" s="482">
        <f ca="1">SUMIFS('LA FLORIDA'!$J$6:$J$732,'LA FLORIDA'!$G$6:$G$732,B8,'LA FLORIDA'!$B$6:$B$732,"&lt;"&amp;DATE(YEAR(TODAY()),MONTH(TODAY()),1),'LA FLORIDA'!$B$6:$B$732,"&gt;"&amp;DATE(2013,12,31))</f>
        <v>128</v>
      </c>
      <c r="J8" s="482">
        <f ca="1">SUMIFS('LAS BELLOTAS'!$J$6:$J$135,'LAS BELLOTAS'!$G$6:$G$135,B8,'LAS BELLOTAS'!$B$6:$B$135,"&lt;"&amp;DATE(YEAR(TODAY()),MONTH(TODAY()),1),'LAS BELLOTAS'!$B$6:$B$135,"&gt;"&amp;DATE(2013,12,31))</f>
        <v>35</v>
      </c>
      <c r="K8" s="482">
        <f ca="1">SUMIFS('LAS CONDES'!$J$6:$J$1191,'LAS CONDES'!$G$6:$G$1191,B8,'LAS CONDES'!$B$6:$B$1191,"&lt;"&amp;DATE(YEAR(TODAY()),MONTH(TODAY()),1),'LAS CONDES'!$B$6:$B$1191,"&gt;"&amp;DATE(2013,12,31))</f>
        <v>207</v>
      </c>
      <c r="L8" s="1282">
        <f ca="1">SUMIFS(MAIPU!$J$6:$J$499,MAIPU!$G$6:$G$499,B8,MAIPU!$B$6:$B$499,"&lt;"&amp;DATE(YEAR(TODAY()),MONTH(TODAY()),1),MAIPU!$B$6:$B$499,"&gt;"&amp;DATE(2013,12,31))</f>
        <v>128</v>
      </c>
      <c r="M8" s="1282">
        <f ca="1">SUMIFS(MANQUEHUE!$J$6:$J$1338,MANQUEHUE!$G$6:$G$1338,B8,MANQUEHUE!$B$6:$B$1338,"&lt;"&amp;DATE(YEAR(TODAY()),MONTH(TODAY()),1),MANQUEHUE!$B$6:$B$1338,"&gt;"&amp;DATE(2013,12,31))</f>
        <v>192</v>
      </c>
      <c r="N8" s="1282">
        <f ca="1">SUMIFS(NORTE!$J$6:$J$798,NORTE!$G$6:$G$798,B8,NORTE!$B$6:$B$798,"&lt;"&amp;DATE(YEAR(TODAY()),MONTH(TODAY()),1),NORTE!$B$6:$B$798,"&gt;"&amp;DATE(2013,12,31))</f>
        <v>195</v>
      </c>
      <c r="O8" s="482">
        <f ca="1">SUMIFS(OESTE!$J$6:$J$787,OESTE!$G$6:$G$787,B8,OESTE!$B$6:$B$787,"&lt;"&amp;DATE(YEAR(TODAY()),MONTH(TODAY()),1),OESTE!$B$6:$B$787,"&gt;"&amp;DATE(2013,12,31))</f>
        <v>203</v>
      </c>
      <c r="P8" s="482">
        <f ca="1">SUMIFS('PLAZA SUR'!$J$6:$J$139,'PLAZA SUR'!$G$6:$G$139,B8,'PLAZA SUR'!$B$6:$B$139,"&lt;"&amp;DATE(YEAR(TODAY()),MONTH(TODAY()),1),'PLAZA SUR'!$B$6:$B$139,"&gt;"&amp;DATE(2013,12,31))</f>
        <v>1</v>
      </c>
      <c r="Q8" s="482">
        <f ca="1">SUMIFS('PUENTE ALTO'!$J$6:$J$251,'PUENTE ALTO'!$G$6:$G$251,B8,'PUENTE ALTO'!$B$6:$B$251,"&lt;"&amp;DATE(YEAR(TODAY()),MONTH(TODAY()),1),'PUENTE ALTO'!$B$6:$B$251,"&gt;"&amp;DATE(2013,12,31))</f>
        <v>58</v>
      </c>
      <c r="R8" s="482">
        <f ca="1">SUMIFS('SAN MIGUEL'!$J$6:$J$940,'SAN MIGUEL'!$G$6:$G$940,B8,'SAN MIGUEL'!$B$6:$B$940,"&lt;"&amp;DATE(YEAR(TODAY()),MONTH(TODAY()),1),'SAN MIGUEL'!$B$6:$B$940,"&gt;"&amp;DATE(2013,12,31))</f>
        <v>272</v>
      </c>
      <c r="S8" s="482">
        <f ca="1">SUMIFS('SANTA LUCIA'!$J$6:$J$451,'SANTA LUCIA'!$G$6:$G$451,B8,'SANTA LUCIA'!$B$6:$B$451,"&lt;"&amp;DATE(YEAR(TODAY()),MONTH(TODAY()),1),'SANTA LUCIA'!$B$6:$B$451,"&gt;"&amp;DATE(2013,12,31))</f>
        <v>43</v>
      </c>
      <c r="T8" s="482">
        <f ca="1">SUMIFS(TOBALABA!$J$6:$J$1226,TOBALABA!$G$6:$G$1226,B8,TOBALABA!$B$6:$B$1226,"&lt;"&amp;DATE(YEAR(TODAY()),MONTH(TODAY()),1),TOBALABA!$B$6:$B$1226,"&gt;"&amp;DATE(2013,12,31))</f>
        <v>264</v>
      </c>
      <c r="U8" s="483"/>
      <c r="V8" s="484">
        <f t="shared" ca="1" si="0"/>
        <v>2652</v>
      </c>
      <c r="X8" s="535">
        <v>2013</v>
      </c>
      <c r="Y8" s="536">
        <v>3</v>
      </c>
      <c r="Z8" s="537" t="s">
        <v>293</v>
      </c>
      <c r="AA8" s="509">
        <v>0</v>
      </c>
      <c r="AB8" s="509">
        <v>0</v>
      </c>
      <c r="AC8" s="509">
        <v>0</v>
      </c>
      <c r="AD8" s="509">
        <v>0</v>
      </c>
      <c r="AE8" s="509">
        <v>0</v>
      </c>
      <c r="AF8" s="509">
        <v>0</v>
      </c>
      <c r="AG8" s="509">
        <v>107586</v>
      </c>
      <c r="AH8" s="509">
        <v>0</v>
      </c>
      <c r="AI8" s="509">
        <v>0</v>
      </c>
      <c r="AJ8" s="509">
        <v>0</v>
      </c>
      <c r="AK8" s="509">
        <v>0</v>
      </c>
      <c r="AL8" s="509">
        <v>0</v>
      </c>
      <c r="AM8" s="509">
        <v>0</v>
      </c>
      <c r="AN8" s="509">
        <v>0</v>
      </c>
      <c r="AO8" s="509">
        <v>31172</v>
      </c>
      <c r="AP8" s="510">
        <v>0</v>
      </c>
      <c r="AR8" s="514">
        <v>138758</v>
      </c>
    </row>
    <row r="9" spans="2:44" s="342" customFormat="1" x14ac:dyDescent="0.25">
      <c r="B9" s="525">
        <v>2707001</v>
      </c>
      <c r="C9" s="526" t="s">
        <v>208</v>
      </c>
      <c r="D9" s="527">
        <v>9221</v>
      </c>
      <c r="E9" s="482">
        <f ca="1">SUMIFS(ALAMEDA!$J$6:$J$846,ALAMEDA!$G$6:$G$846,B9,ALAMEDA!$B$6:$B$846,"&lt;"&amp;DATE(YEAR(TODAY()),MONTH(TODAY()),1),ALAMEDA!$B$6:$B$846,"&gt;"&amp;DATE(2013,12,31))</f>
        <v>102</v>
      </c>
      <c r="F9" s="482">
        <f ca="1">SUMIFS(BARCELONA!$J$6:$J$2552,BARCELONA!$G$6:$G$2552,B9,BARCELONA!$B$6:$B$2552,"&lt;"&amp;DATE(YEAR(TODAY()),MONTH(TODAY()),1),BARCELONA!$B$6:$B$2552,"&gt;"&amp;DATE(2013,12,31))</f>
        <v>108</v>
      </c>
      <c r="G9" s="482">
        <f ca="1">SUMIFS(CENTRO!$J$6:$J$988,CENTRO!$G$6:$G$988,B9,CENTRO!$B$6:$B$988,"&lt;"&amp;DATE(YEAR(TODAY()),MONTH(TODAY()),1),CENTRO!$B$6:$B$988,"&gt;"&amp;DATE(2013,12,31))</f>
        <v>72</v>
      </c>
      <c r="H9" s="482">
        <f ca="1">SUMIFS('EST CENTRAL'!$J$7:$J$657,'EST CENTRAL'!$G$7:$G$657,B9,'EST CENTRAL'!$B$7:$B$657,"&lt;"&amp;DATE(YEAR(TODAY()),MONTH(TODAY()),1),'EST CENTRAL'!$B$7:$B$657,"&gt;"&amp;DATE(2013,12,31))</f>
        <v>59</v>
      </c>
      <c r="I9" s="482">
        <f ca="1">SUMIFS('LA FLORIDA'!$J$6:$J$732,'LA FLORIDA'!$G$6:$G$732,B9,'LA FLORIDA'!$B$6:$B$732,"&lt;"&amp;DATE(YEAR(TODAY()),MONTH(TODAY()),1),'LA FLORIDA'!$B$6:$B$732,"&gt;"&amp;DATE(2013,12,31))</f>
        <v>108</v>
      </c>
      <c r="J9" s="482">
        <f ca="1">SUMIFS('LAS BELLOTAS'!$J$6:$J$135,'LAS BELLOTAS'!$G$6:$G$135,B9,'LAS BELLOTAS'!$B$6:$B$135,"&lt;"&amp;DATE(YEAR(TODAY()),MONTH(TODAY()),1),'LAS BELLOTAS'!$B$6:$B$135,"&gt;"&amp;DATE(2013,12,31))</f>
        <v>1</v>
      </c>
      <c r="K9" s="482">
        <f ca="1">SUMIFS('LAS CONDES'!$J$6:$J$1191,'LAS CONDES'!$G$6:$G$1191,B9,'LAS CONDES'!$B$6:$B$1191,"&lt;"&amp;DATE(YEAR(TODAY()),MONTH(TODAY()),1),'LAS CONDES'!$B$6:$B$1191,"&gt;"&amp;DATE(2013,12,31))</f>
        <v>94</v>
      </c>
      <c r="L9" s="1282">
        <f ca="1">SUMIFS(MAIPU!$J$6:$J$499,MAIPU!$G$6:$G$499,B9,MAIPU!$B$6:$B$499,"&lt;"&amp;DATE(YEAR(TODAY()),MONTH(TODAY()),1),MAIPU!$B$6:$B$499,"&gt;"&amp;DATE(2013,12,31))</f>
        <v>34</v>
      </c>
      <c r="M9" s="1282">
        <f ca="1">SUMIFS(MANQUEHUE!$J$6:$J$1338,MANQUEHUE!$G$6:$G$1338,B9,MANQUEHUE!$B$6:$B$1338,"&lt;"&amp;DATE(YEAR(TODAY()),MONTH(TODAY()),1),MANQUEHUE!$B$6:$B$1338,"&gt;"&amp;DATE(2013,12,31))</f>
        <v>88</v>
      </c>
      <c r="N9" s="1282">
        <f ca="1">SUMIFS(NORTE!$J$6:$J$798,NORTE!$G$6:$G$798,B9,NORTE!$B$6:$B$798,"&lt;"&amp;DATE(YEAR(TODAY()),MONTH(TODAY()),1),NORTE!$B$6:$B$798,"&gt;"&amp;DATE(2013,12,31))</f>
        <v>77</v>
      </c>
      <c r="O9" s="482">
        <f ca="1">SUMIFS(OESTE!$J$6:$J$787,OESTE!$G$6:$G$787,B9,OESTE!$B$6:$B$787,"&lt;"&amp;DATE(YEAR(TODAY()),MONTH(TODAY()),1),OESTE!$B$6:$B$787,"&gt;"&amp;DATE(2013,12,31))</f>
        <v>1</v>
      </c>
      <c r="P9" s="482">
        <f ca="1">SUMIFS('PLAZA SUR'!$J$6:$J$139,'PLAZA SUR'!$G$6:$G$139,B9,'PLAZA SUR'!$B$6:$B$139,"&lt;"&amp;DATE(YEAR(TODAY()),MONTH(TODAY()),1),'PLAZA SUR'!$B$6:$B$139,"&gt;"&amp;DATE(2013,12,31))</f>
        <v>1</v>
      </c>
      <c r="Q9" s="482">
        <f ca="1">SUMIFS('PUENTE ALTO'!$J$6:$J$251,'PUENTE ALTO'!$G$6:$G$251,B9,'PUENTE ALTO'!$B$6:$B$251,"&lt;"&amp;DATE(YEAR(TODAY()),MONTH(TODAY()),1),'PUENTE ALTO'!$B$6:$B$251,"&gt;"&amp;DATE(2013,12,31))</f>
        <v>0</v>
      </c>
      <c r="R9" s="482">
        <f ca="1">SUMIFS('SAN MIGUEL'!$J$6:$J$940,'SAN MIGUEL'!$G$6:$G$940,B9,'SAN MIGUEL'!$B$6:$B$940,"&lt;"&amp;DATE(YEAR(TODAY()),MONTH(TODAY()),1),'SAN MIGUEL'!$B$6:$B$940,"&gt;"&amp;DATE(2013,12,31))</f>
        <v>28</v>
      </c>
      <c r="S9" s="482">
        <f ca="1">SUMIFS('SANTA LUCIA'!$J$6:$J$451,'SANTA LUCIA'!$G$6:$G$451,B9,'SANTA LUCIA'!$B$6:$B$451,"&lt;"&amp;DATE(YEAR(TODAY()),MONTH(TODAY()),1),'SANTA LUCIA'!$B$6:$B$451,"&gt;"&amp;DATE(2013,12,31))</f>
        <v>11</v>
      </c>
      <c r="T9" s="482">
        <f ca="1">SUMIFS(TOBALABA!$J$6:$J$1226,TOBALABA!$G$6:$G$1226,B9,TOBALABA!$B$6:$B$1226,"&lt;"&amp;DATE(YEAR(TODAY()),MONTH(TODAY()),1),TOBALABA!$B$6:$B$1226,"&gt;"&amp;DATE(2013,12,31))</f>
        <v>69</v>
      </c>
      <c r="U9" s="483"/>
      <c r="V9" s="484">
        <f t="shared" ca="1" si="0"/>
        <v>853</v>
      </c>
      <c r="X9" s="535">
        <v>2013</v>
      </c>
      <c r="Y9" s="536">
        <v>4</v>
      </c>
      <c r="Z9" s="537" t="s">
        <v>294</v>
      </c>
      <c r="AA9" s="509">
        <v>0</v>
      </c>
      <c r="AB9" s="509">
        <v>0</v>
      </c>
      <c r="AC9" s="509">
        <v>0</v>
      </c>
      <c r="AD9" s="509">
        <v>0</v>
      </c>
      <c r="AE9" s="509">
        <v>0</v>
      </c>
      <c r="AF9" s="509">
        <v>0</v>
      </c>
      <c r="AG9" s="509">
        <v>32612</v>
      </c>
      <c r="AH9" s="509">
        <v>0</v>
      </c>
      <c r="AI9" s="509">
        <v>0</v>
      </c>
      <c r="AJ9" s="509">
        <v>0</v>
      </c>
      <c r="AK9" s="509">
        <v>0</v>
      </c>
      <c r="AL9" s="509">
        <v>0</v>
      </c>
      <c r="AM9" s="509">
        <v>0</v>
      </c>
      <c r="AN9" s="509">
        <v>0</v>
      </c>
      <c r="AO9" s="509">
        <v>175092</v>
      </c>
      <c r="AP9" s="510">
        <v>0</v>
      </c>
      <c r="AR9" s="514">
        <v>207704</v>
      </c>
    </row>
    <row r="10" spans="2:44" s="342" customFormat="1" x14ac:dyDescent="0.25">
      <c r="B10" s="525">
        <v>2704013</v>
      </c>
      <c r="C10" s="526" t="s">
        <v>164</v>
      </c>
      <c r="D10" s="527">
        <v>3250</v>
      </c>
      <c r="E10" s="482">
        <f ca="1">SUMIFS(ALAMEDA!$J$6:$J$846,ALAMEDA!$G$6:$G$846,B10,ALAMEDA!$B$6:$B$846,"&lt;"&amp;DATE(YEAR(TODAY()),MONTH(TODAY()),1),ALAMEDA!$B$6:$B$846,"&gt;"&amp;DATE(2013,12,31))</f>
        <v>114</v>
      </c>
      <c r="F10" s="482">
        <f ca="1">SUMIFS(BARCELONA!$J$6:$J$2552,BARCELONA!$G$6:$G$2552,B10,BARCELONA!$B$6:$B$2552,"&lt;"&amp;DATE(YEAR(TODAY()),MONTH(TODAY()),1),BARCELONA!$B$6:$B$2552,"&gt;"&amp;DATE(2013,12,31))</f>
        <v>20</v>
      </c>
      <c r="G10" s="482">
        <f ca="1">SUMIFS(CENTRO!$J$6:$J$988,CENTRO!$G$6:$G$988,B10,CENTRO!$B$6:$B$988,"&lt;"&amp;DATE(YEAR(TODAY()),MONTH(TODAY()),1),CENTRO!$B$6:$B$988,"&gt;"&amp;DATE(2013,12,31))</f>
        <v>3</v>
      </c>
      <c r="H10" s="482">
        <f ca="1">SUMIFS('EST CENTRAL'!$J$7:$J$657,'EST CENTRAL'!$G$7:$G$657,B10,'EST CENTRAL'!$B$7:$B$657,"&lt;"&amp;DATE(YEAR(TODAY()),MONTH(TODAY()),1),'EST CENTRAL'!$B$7:$B$657,"&gt;"&amp;DATE(2013,12,31))</f>
        <v>0</v>
      </c>
      <c r="I10" s="482">
        <f ca="1">SUMIFS('LA FLORIDA'!$J$6:$J$732,'LA FLORIDA'!$G$6:$G$732,B10,'LA FLORIDA'!$B$6:$B$732,"&lt;"&amp;DATE(YEAR(TODAY()),MONTH(TODAY()),1),'LA FLORIDA'!$B$6:$B$732,"&gt;"&amp;DATE(2013,12,31))</f>
        <v>14</v>
      </c>
      <c r="J10" s="482">
        <f ca="1">SUMIFS('LAS BELLOTAS'!$J$6:$J$135,'LAS BELLOTAS'!$G$6:$G$135,B10,'LAS BELLOTAS'!$B$6:$B$135,"&lt;"&amp;DATE(YEAR(TODAY()),MONTH(TODAY()),1),'LAS BELLOTAS'!$B$6:$B$135,"&gt;"&amp;DATE(2013,12,31))</f>
        <v>12</v>
      </c>
      <c r="K10" s="482">
        <f ca="1">SUMIFS('LAS CONDES'!$J$6:$J$1191,'LAS CONDES'!$G$6:$G$1191,B10,'LAS CONDES'!$B$6:$B$1191,"&lt;"&amp;DATE(YEAR(TODAY()),MONTH(TODAY()),1),'LAS CONDES'!$B$6:$B$1191,"&gt;"&amp;DATE(2013,12,31))</f>
        <v>1</v>
      </c>
      <c r="L10" s="1282">
        <f ca="1">SUMIFS(MAIPU!$J$6:$J$499,MAIPU!$G$6:$G$499,B10,MAIPU!$B$6:$B$499,"&lt;"&amp;DATE(YEAR(TODAY()),MONTH(TODAY()),1),MAIPU!$B$6:$B$499,"&gt;"&amp;DATE(2013,12,31))</f>
        <v>0</v>
      </c>
      <c r="M10" s="1282">
        <f ca="1">SUMIFS(MANQUEHUE!$J$6:$J$1338,MANQUEHUE!$G$6:$G$1338,B10,MANQUEHUE!$B$6:$B$1338,"&lt;"&amp;DATE(YEAR(TODAY()),MONTH(TODAY()),1),MANQUEHUE!$B$6:$B$1338,"&gt;"&amp;DATE(2013,12,31))</f>
        <v>4</v>
      </c>
      <c r="N10" s="1282">
        <f ca="1">SUMIFS(NORTE!$J$6:$J$798,NORTE!$G$6:$G$798,B10,NORTE!$B$6:$B$798,"&lt;"&amp;DATE(YEAR(TODAY()),MONTH(TODAY()),1),NORTE!$B$6:$B$798,"&gt;"&amp;DATE(2013,12,31))</f>
        <v>231</v>
      </c>
      <c r="O10" s="482">
        <f ca="1">SUMIFS(OESTE!$J$6:$J$787,OESTE!$G$6:$G$787,B10,OESTE!$B$6:$B$787,"&lt;"&amp;DATE(YEAR(TODAY()),MONTH(TODAY()),1),OESTE!$B$6:$B$787,"&gt;"&amp;DATE(2013,12,31))</f>
        <v>1</v>
      </c>
      <c r="P10" s="482">
        <f ca="1">SUMIFS('PLAZA SUR'!$J$6:$J$139,'PLAZA SUR'!$G$6:$G$139,B10,'PLAZA SUR'!$B$6:$B$139,"&lt;"&amp;DATE(YEAR(TODAY()),MONTH(TODAY()),1),'PLAZA SUR'!$B$6:$B$139,"&gt;"&amp;DATE(2013,12,31))</f>
        <v>3</v>
      </c>
      <c r="Q10" s="482">
        <f ca="1">SUMIFS('PUENTE ALTO'!$J$6:$J$251,'PUENTE ALTO'!$G$6:$G$251,B10,'PUENTE ALTO'!$B$6:$B$251,"&lt;"&amp;DATE(YEAR(TODAY()),MONTH(TODAY()),1),'PUENTE ALTO'!$B$6:$B$251,"&gt;"&amp;DATE(2013,12,31))</f>
        <v>2</v>
      </c>
      <c r="R10" s="482">
        <f ca="1">SUMIFS('SAN MIGUEL'!$J$6:$J$940,'SAN MIGUEL'!$G$6:$G$940,B10,'SAN MIGUEL'!$B$6:$B$940,"&lt;"&amp;DATE(YEAR(TODAY()),MONTH(TODAY()),1),'SAN MIGUEL'!$B$6:$B$940,"&gt;"&amp;DATE(2013,12,31))</f>
        <v>9</v>
      </c>
      <c r="S10" s="482">
        <f ca="1">SUMIFS('SANTA LUCIA'!$J$6:$J$451,'SANTA LUCIA'!$G$6:$G$451,B10,'SANTA LUCIA'!$B$6:$B$451,"&lt;"&amp;DATE(YEAR(TODAY()),MONTH(TODAY()),1),'SANTA LUCIA'!$B$6:$B$451,"&gt;"&amp;DATE(2013,12,31))</f>
        <v>0</v>
      </c>
      <c r="T10" s="482">
        <f ca="1">SUMIFS(TOBALABA!$J$6:$J$1226,TOBALABA!$G$6:$G$1226,B10,TOBALABA!$B$6:$B$1226,"&lt;"&amp;DATE(YEAR(TODAY()),MONTH(TODAY()),1),TOBALABA!$B$6:$B$1226,"&gt;"&amp;DATE(2013,12,31))</f>
        <v>136</v>
      </c>
      <c r="U10" s="483"/>
      <c r="V10" s="484">
        <f t="shared" ca="1" si="0"/>
        <v>550</v>
      </c>
      <c r="X10" s="535">
        <v>2013</v>
      </c>
      <c r="Y10" s="536">
        <v>5</v>
      </c>
      <c r="Z10" s="537" t="s">
        <v>295</v>
      </c>
      <c r="AA10" s="509">
        <v>0</v>
      </c>
      <c r="AB10" s="509">
        <v>0</v>
      </c>
      <c r="AC10" s="509">
        <v>0</v>
      </c>
      <c r="AD10" s="509">
        <v>0</v>
      </c>
      <c r="AE10" s="509">
        <v>0</v>
      </c>
      <c r="AF10" s="509">
        <v>0</v>
      </c>
      <c r="AG10" s="509">
        <v>0</v>
      </c>
      <c r="AH10" s="509">
        <v>0</v>
      </c>
      <c r="AI10" s="509">
        <v>0</v>
      </c>
      <c r="AJ10" s="509">
        <v>0</v>
      </c>
      <c r="AK10" s="509">
        <v>0</v>
      </c>
      <c r="AL10" s="509">
        <v>0</v>
      </c>
      <c r="AM10" s="509">
        <v>0</v>
      </c>
      <c r="AN10" s="509">
        <v>0</v>
      </c>
      <c r="AO10" s="509">
        <v>313287</v>
      </c>
      <c r="AP10" s="510">
        <v>0</v>
      </c>
      <c r="AR10" s="514">
        <v>313287</v>
      </c>
    </row>
    <row r="11" spans="2:44" s="342" customFormat="1" x14ac:dyDescent="0.25">
      <c r="B11" s="525">
        <v>2702048</v>
      </c>
      <c r="C11" s="526" t="s">
        <v>149</v>
      </c>
      <c r="D11" s="527">
        <v>43857</v>
      </c>
      <c r="E11" s="482">
        <f ca="1">SUMIFS(ALAMEDA!$J$6:$J$846,ALAMEDA!$G$6:$G$846,B11,ALAMEDA!$B$6:$B$846,"&lt;"&amp;DATE(YEAR(TODAY()),MONTH(TODAY()),1),ALAMEDA!$B$6:$B$846,"&gt;"&amp;DATE(2013,12,31))</f>
        <v>44</v>
      </c>
      <c r="F11" s="482">
        <f ca="1">SUMIFS(BARCELONA!$J$6:$J$2552,BARCELONA!$G$6:$G$2552,B11,BARCELONA!$B$6:$B$2552,"&lt;"&amp;DATE(YEAR(TODAY()),MONTH(TODAY()),1),BARCELONA!$B$6:$B$2552,"&gt;"&amp;DATE(2013,12,31))</f>
        <v>113</v>
      </c>
      <c r="G11" s="482">
        <f ca="1">SUMIFS(CENTRO!$J$6:$J$988,CENTRO!$G$6:$G$988,B11,CENTRO!$B$6:$B$988,"&lt;"&amp;DATE(YEAR(TODAY()),MONTH(TODAY()),1),CENTRO!$B$6:$B$988,"&gt;"&amp;DATE(2013,12,31))</f>
        <v>117</v>
      </c>
      <c r="H11" s="482">
        <f ca="1">SUMIFS('EST CENTRAL'!$J$7:$J$657,'EST CENTRAL'!$G$7:$G$657,B11,'EST CENTRAL'!$B$7:$B$657,"&lt;"&amp;DATE(YEAR(TODAY()),MONTH(TODAY()),1),'EST CENTRAL'!$B$7:$B$657,"&gt;"&amp;DATE(2013,12,31))</f>
        <v>1</v>
      </c>
      <c r="I11" s="482">
        <f ca="1">SUMIFS('LA FLORIDA'!$J$6:$J$732,'LA FLORIDA'!$G$6:$G$732,B11,'LA FLORIDA'!$B$6:$B$732,"&lt;"&amp;DATE(YEAR(TODAY()),MONTH(TODAY()),1),'LA FLORIDA'!$B$6:$B$732,"&gt;"&amp;DATE(2013,12,31))</f>
        <v>1</v>
      </c>
      <c r="J11" s="482">
        <f ca="1">SUMIFS('LAS BELLOTAS'!$J$6:$J$135,'LAS BELLOTAS'!$G$6:$G$135,B11,'LAS BELLOTAS'!$B$6:$B$135,"&lt;"&amp;DATE(YEAR(TODAY()),MONTH(TODAY()),1),'LAS BELLOTAS'!$B$6:$B$135,"&gt;"&amp;DATE(2013,12,31))</f>
        <v>0</v>
      </c>
      <c r="K11" s="482">
        <f ca="1">SUMIFS('LAS CONDES'!$J$6:$J$1191,'LAS CONDES'!$G$6:$G$1191,B11,'LAS CONDES'!$B$6:$B$1191,"&lt;"&amp;DATE(YEAR(TODAY()),MONTH(TODAY()),1),'LAS CONDES'!$B$6:$B$1191,"&gt;"&amp;DATE(2013,12,31))</f>
        <v>89</v>
      </c>
      <c r="L11" s="1282">
        <f ca="1">SUMIFS(MAIPU!$J$6:$J$499,MAIPU!$G$6:$G$499,B11,MAIPU!$B$6:$B$499,"&lt;"&amp;DATE(YEAR(TODAY()),MONTH(TODAY()),1),MAIPU!$B$6:$B$499,"&gt;"&amp;DATE(2013,12,31))</f>
        <v>1</v>
      </c>
      <c r="M11" s="1282">
        <f ca="1">SUMIFS(MANQUEHUE!$J$6:$J$1338,MANQUEHUE!$G$6:$G$1338,B11,MANQUEHUE!$B$6:$B$1338,"&lt;"&amp;DATE(YEAR(TODAY()),MONTH(TODAY()),1),MANQUEHUE!$B$6:$B$1338,"&gt;"&amp;DATE(2013,12,31))</f>
        <v>23</v>
      </c>
      <c r="N11" s="1282">
        <f ca="1">SUMIFS(NORTE!$J$6:$J$798,NORTE!$G$6:$G$798,B11,NORTE!$B$6:$B$798,"&lt;"&amp;DATE(YEAR(TODAY()),MONTH(TODAY()),1),NORTE!$B$6:$B$798,"&gt;"&amp;DATE(2013,12,31))</f>
        <v>50</v>
      </c>
      <c r="O11" s="482">
        <f ca="1">SUMIFS(OESTE!$J$6:$J$787,OESTE!$G$6:$G$787,B11,OESTE!$B$6:$B$787,"&lt;"&amp;DATE(YEAR(TODAY()),MONTH(TODAY()),1),OESTE!$B$6:$B$787,"&gt;"&amp;DATE(2013,12,31))</f>
        <v>46</v>
      </c>
      <c r="P11" s="482">
        <f ca="1">SUMIFS('PLAZA SUR'!$J$6:$J$139,'PLAZA SUR'!$G$6:$G$139,B11,'PLAZA SUR'!$B$6:$B$139,"&lt;"&amp;DATE(YEAR(TODAY()),MONTH(TODAY()),1),'PLAZA SUR'!$B$6:$B$139,"&gt;"&amp;DATE(2013,12,31))</f>
        <v>0</v>
      </c>
      <c r="Q11" s="482">
        <f ca="1">SUMIFS('PUENTE ALTO'!$J$6:$J$251,'PUENTE ALTO'!$G$6:$G$251,B11,'PUENTE ALTO'!$B$6:$B$251,"&lt;"&amp;DATE(YEAR(TODAY()),MONTH(TODAY()),1),'PUENTE ALTO'!$B$6:$B$251,"&gt;"&amp;DATE(2013,12,31))</f>
        <v>5</v>
      </c>
      <c r="R11" s="482">
        <f ca="1">SUMIFS('SAN MIGUEL'!$J$6:$J$940,'SAN MIGUEL'!$G$6:$G$940,B11,'SAN MIGUEL'!$B$6:$B$940,"&lt;"&amp;DATE(YEAR(TODAY()),MONTH(TODAY()),1),'SAN MIGUEL'!$B$6:$B$940,"&gt;"&amp;DATE(2013,12,31))</f>
        <v>21</v>
      </c>
      <c r="S11" s="482">
        <f ca="1">SUMIFS('SANTA LUCIA'!$J$6:$J$451,'SANTA LUCIA'!$G$6:$G$451,B11,'SANTA LUCIA'!$B$6:$B$451,"&lt;"&amp;DATE(YEAR(TODAY()),MONTH(TODAY()),1),'SANTA LUCIA'!$B$6:$B$451,"&gt;"&amp;DATE(2013,12,31))</f>
        <v>16</v>
      </c>
      <c r="T11" s="482">
        <f ca="1">SUMIFS(TOBALABA!$J$6:$J$1226,TOBALABA!$G$6:$G$1226,B11,TOBALABA!$B$6:$B$1226,"&lt;"&amp;DATE(YEAR(TODAY()),MONTH(TODAY()),1),TOBALABA!$B$6:$B$1226,"&gt;"&amp;DATE(2013,12,31))</f>
        <v>4</v>
      </c>
      <c r="U11" s="483"/>
      <c r="V11" s="484">
        <f t="shared" ca="1" si="0"/>
        <v>531</v>
      </c>
      <c r="X11" s="535">
        <v>2013</v>
      </c>
      <c r="Y11" s="536">
        <v>6</v>
      </c>
      <c r="Z11" s="537" t="s">
        <v>296</v>
      </c>
      <c r="AA11" s="509">
        <v>0</v>
      </c>
      <c r="AB11" s="509">
        <v>4200031</v>
      </c>
      <c r="AC11" s="509">
        <v>1828192</v>
      </c>
      <c r="AD11" s="509">
        <v>1823962</v>
      </c>
      <c r="AE11" s="509">
        <v>901783</v>
      </c>
      <c r="AF11" s="509">
        <v>0</v>
      </c>
      <c r="AG11" s="509">
        <v>1843368</v>
      </c>
      <c r="AH11" s="509">
        <v>284769</v>
      </c>
      <c r="AI11" s="509">
        <v>1851303</v>
      </c>
      <c r="AJ11" s="509">
        <v>1251172</v>
      </c>
      <c r="AK11" s="509">
        <v>1014128</v>
      </c>
      <c r="AL11" s="509">
        <v>0</v>
      </c>
      <c r="AM11" s="509">
        <v>312510</v>
      </c>
      <c r="AN11" s="509">
        <v>1384747</v>
      </c>
      <c r="AO11" s="509">
        <v>643827</v>
      </c>
      <c r="AP11" s="510">
        <v>2485063</v>
      </c>
      <c r="AR11" s="514">
        <v>19824855</v>
      </c>
    </row>
    <row r="12" spans="2:44" s="342" customFormat="1" x14ac:dyDescent="0.25">
      <c r="B12" s="525">
        <v>2704002</v>
      </c>
      <c r="C12" s="526" t="s">
        <v>153</v>
      </c>
      <c r="D12" s="527">
        <v>25865</v>
      </c>
      <c r="E12" s="482">
        <f ca="1">SUMIFS(ALAMEDA!$J$6:$J$846,ALAMEDA!$G$6:$G$846,B12,ALAMEDA!$B$6:$B$846,"&lt;"&amp;DATE(YEAR(TODAY()),MONTH(TODAY()),1),ALAMEDA!$B$6:$B$846,"&gt;"&amp;DATE(2013,12,31))</f>
        <v>28</v>
      </c>
      <c r="F12" s="482">
        <f ca="1">SUMIFS(BARCELONA!$J$6:$J$2552,BARCELONA!$G$6:$G$2552,B12,BARCELONA!$B$6:$B$2552,"&lt;"&amp;DATE(YEAR(TODAY()),MONTH(TODAY()),1),BARCELONA!$B$6:$B$2552,"&gt;"&amp;DATE(2013,12,31))</f>
        <v>26</v>
      </c>
      <c r="G12" s="482">
        <f ca="1">SUMIFS(CENTRO!$J$6:$J$988,CENTRO!$G$6:$G$988,B12,CENTRO!$B$6:$B$988,"&lt;"&amp;DATE(YEAR(TODAY()),MONTH(TODAY()),1),CENTRO!$B$6:$B$988,"&gt;"&amp;DATE(2013,12,31))</f>
        <v>3</v>
      </c>
      <c r="H12" s="482">
        <f ca="1">SUMIFS('EST CENTRAL'!$J$7:$J$657,'EST CENTRAL'!$G$7:$G$657,B12,'EST CENTRAL'!$B$7:$B$657,"&lt;"&amp;DATE(YEAR(TODAY()),MONTH(TODAY()),1),'EST CENTRAL'!$B$7:$B$657,"&gt;"&amp;DATE(2013,12,31))</f>
        <v>19</v>
      </c>
      <c r="I12" s="482">
        <f ca="1">SUMIFS('LA FLORIDA'!$J$6:$J$732,'LA FLORIDA'!$G$6:$G$732,B12,'LA FLORIDA'!$B$6:$B$732,"&lt;"&amp;DATE(YEAR(TODAY()),MONTH(TODAY()),1),'LA FLORIDA'!$B$6:$B$732,"&gt;"&amp;DATE(2013,12,31))</f>
        <v>23</v>
      </c>
      <c r="J12" s="482">
        <f ca="1">SUMIFS('LAS BELLOTAS'!$J$6:$J$135,'LAS BELLOTAS'!$G$6:$G$135,B12,'LAS BELLOTAS'!$B$6:$B$135,"&lt;"&amp;DATE(YEAR(TODAY()),MONTH(TODAY()),1),'LAS BELLOTAS'!$B$6:$B$135,"&gt;"&amp;DATE(2013,12,31))</f>
        <v>27</v>
      </c>
      <c r="K12" s="482">
        <f ca="1">SUMIFS('LAS CONDES'!$J$6:$J$1191,'LAS CONDES'!$G$6:$G$1191,B12,'LAS CONDES'!$B$6:$B$1191,"&lt;"&amp;DATE(YEAR(TODAY()),MONTH(TODAY()),1),'LAS CONDES'!$B$6:$B$1191,"&gt;"&amp;DATE(2013,12,31))</f>
        <v>55</v>
      </c>
      <c r="L12" s="1282">
        <f ca="1">SUMIFS(MAIPU!$J$6:$J$499,MAIPU!$G$6:$G$499,B12,MAIPU!$B$6:$B$499,"&lt;"&amp;DATE(YEAR(TODAY()),MONTH(TODAY()),1),MAIPU!$B$6:$B$499,"&gt;"&amp;DATE(2013,12,31))</f>
        <v>0</v>
      </c>
      <c r="M12" s="1282">
        <f ca="1">SUMIFS(MANQUEHUE!$J$6:$J$1338,MANQUEHUE!$G$6:$G$1338,B12,MANQUEHUE!$B$6:$B$1338,"&lt;"&amp;DATE(YEAR(TODAY()),MONTH(TODAY()),1),MANQUEHUE!$B$6:$B$1338,"&gt;"&amp;DATE(2013,12,31))</f>
        <v>103</v>
      </c>
      <c r="N12" s="1282">
        <f ca="1">SUMIFS(NORTE!$J$6:$J$798,NORTE!$G$6:$G$798,B12,NORTE!$B$6:$B$798,"&lt;"&amp;DATE(YEAR(TODAY()),MONTH(TODAY()),1),NORTE!$B$6:$B$798,"&gt;"&amp;DATE(2013,12,31))</f>
        <v>8</v>
      </c>
      <c r="O12" s="482">
        <f ca="1">SUMIFS(OESTE!$J$6:$J$787,OESTE!$G$6:$G$787,B12,OESTE!$B$6:$B$787,"&lt;"&amp;DATE(YEAR(TODAY()),MONTH(TODAY()),1),OESTE!$B$6:$B$787,"&gt;"&amp;DATE(2013,12,31))</f>
        <v>8</v>
      </c>
      <c r="P12" s="482">
        <f ca="1">SUMIFS('PLAZA SUR'!$J$6:$J$139,'PLAZA SUR'!$G$6:$G$139,B12,'PLAZA SUR'!$B$6:$B$139,"&lt;"&amp;DATE(YEAR(TODAY()),MONTH(TODAY()),1),'PLAZA SUR'!$B$6:$B$139,"&gt;"&amp;DATE(2013,12,31))</f>
        <v>23</v>
      </c>
      <c r="Q12" s="482">
        <f ca="1">SUMIFS('PUENTE ALTO'!$J$6:$J$251,'PUENTE ALTO'!$G$6:$G$251,B12,'PUENTE ALTO'!$B$6:$B$251,"&lt;"&amp;DATE(YEAR(TODAY()),MONTH(TODAY()),1),'PUENTE ALTO'!$B$6:$B$251,"&gt;"&amp;DATE(2013,12,31))</f>
        <v>1</v>
      </c>
      <c r="R12" s="482">
        <f ca="1">SUMIFS('SAN MIGUEL'!$J$6:$J$940,'SAN MIGUEL'!$G$6:$G$940,B12,'SAN MIGUEL'!$B$6:$B$940,"&lt;"&amp;DATE(YEAR(TODAY()),MONTH(TODAY()),1),'SAN MIGUEL'!$B$6:$B$940,"&gt;"&amp;DATE(2013,12,31))</f>
        <v>4</v>
      </c>
      <c r="S12" s="482">
        <f ca="1">SUMIFS('SANTA LUCIA'!$J$6:$J$451,'SANTA LUCIA'!$G$6:$G$451,B12,'SANTA LUCIA'!$B$6:$B$451,"&lt;"&amp;DATE(YEAR(TODAY()),MONTH(TODAY()),1),'SANTA LUCIA'!$B$6:$B$451,"&gt;"&amp;DATE(2013,12,31))</f>
        <v>23</v>
      </c>
      <c r="T12" s="482">
        <f ca="1">SUMIFS(TOBALABA!$J$6:$J$1226,TOBALABA!$G$6:$G$1226,B12,TOBALABA!$B$6:$B$1226,"&lt;"&amp;DATE(YEAR(TODAY()),MONTH(TODAY()),1),TOBALABA!$B$6:$B$1226,"&gt;"&amp;DATE(2013,12,31))</f>
        <v>113</v>
      </c>
      <c r="U12" s="483"/>
      <c r="V12" s="484">
        <f t="shared" ca="1" si="0"/>
        <v>464</v>
      </c>
      <c r="X12" s="535">
        <v>2013</v>
      </c>
      <c r="Y12" s="536">
        <v>7</v>
      </c>
      <c r="Z12" s="537" t="s">
        <v>297</v>
      </c>
      <c r="AA12" s="509">
        <v>0</v>
      </c>
      <c r="AB12" s="509">
        <v>3872835</v>
      </c>
      <c r="AC12" s="509">
        <v>1220448</v>
      </c>
      <c r="AD12" s="509">
        <v>1473008</v>
      </c>
      <c r="AE12" s="509">
        <v>949163</v>
      </c>
      <c r="AF12" s="509">
        <v>0</v>
      </c>
      <c r="AG12" s="509">
        <v>2521275</v>
      </c>
      <c r="AH12" s="509">
        <v>251359</v>
      </c>
      <c r="AI12" s="509">
        <v>1520096</v>
      </c>
      <c r="AJ12" s="509">
        <v>839508</v>
      </c>
      <c r="AK12" s="509">
        <v>1057154</v>
      </c>
      <c r="AL12" s="509">
        <v>0</v>
      </c>
      <c r="AM12" s="509">
        <v>84150</v>
      </c>
      <c r="AN12" s="509">
        <v>1299734</v>
      </c>
      <c r="AO12" s="509">
        <v>225788</v>
      </c>
      <c r="AP12" s="510">
        <v>2168892</v>
      </c>
      <c r="AR12" s="514">
        <v>17483410</v>
      </c>
    </row>
    <row r="13" spans="2:44" s="342" customFormat="1" x14ac:dyDescent="0.25">
      <c r="B13" s="525">
        <v>2708011</v>
      </c>
      <c r="C13" s="526" t="s">
        <v>221</v>
      </c>
      <c r="D13" s="527">
        <v>1507</v>
      </c>
      <c r="E13" s="482">
        <f ca="1">SUMIFS(ALAMEDA!$J$6:$J$846,ALAMEDA!$G$6:$G$846,B13,ALAMEDA!$B$6:$B$846,"&lt;"&amp;DATE(YEAR(TODAY()),MONTH(TODAY()),1),ALAMEDA!$B$6:$B$846,"&gt;"&amp;DATE(2013,12,31))</f>
        <v>0</v>
      </c>
      <c r="F13" s="482">
        <f ca="1">SUMIFS(BARCELONA!$J$6:$J$2552,BARCELONA!$G$6:$G$2552,B13,BARCELONA!$B$6:$B$2552,"&lt;"&amp;DATE(YEAR(TODAY()),MONTH(TODAY()),1),BARCELONA!$B$6:$B$2552,"&gt;"&amp;DATE(2013,12,31))</f>
        <v>440</v>
      </c>
      <c r="G13" s="482">
        <f ca="1">SUMIFS(CENTRO!$J$6:$J$988,CENTRO!$G$6:$G$988,B13,CENTRO!$B$6:$B$988,"&lt;"&amp;DATE(YEAR(TODAY()),MONTH(TODAY()),1),CENTRO!$B$6:$B$988,"&gt;"&amp;DATE(2013,12,31))</f>
        <v>22</v>
      </c>
      <c r="H13" s="482">
        <f ca="1">SUMIFS('EST CENTRAL'!$J$7:$J$657,'EST CENTRAL'!$G$7:$G$657,B13,'EST CENTRAL'!$B$7:$B$657,"&lt;"&amp;DATE(YEAR(TODAY()),MONTH(TODAY()),1),'EST CENTRAL'!$B$7:$B$657,"&gt;"&amp;DATE(2013,12,31))</f>
        <v>3</v>
      </c>
      <c r="I13" s="482">
        <f ca="1">SUMIFS('LA FLORIDA'!$J$6:$J$732,'LA FLORIDA'!$G$6:$G$732,B13,'LA FLORIDA'!$B$6:$B$732,"&lt;"&amp;DATE(YEAR(TODAY()),MONTH(TODAY()),1),'LA FLORIDA'!$B$6:$B$732,"&gt;"&amp;DATE(2013,12,31))</f>
        <v>2</v>
      </c>
      <c r="J13" s="482">
        <f ca="1">SUMIFS('LAS BELLOTAS'!$J$6:$J$135,'LAS BELLOTAS'!$G$6:$G$135,B13,'LAS BELLOTAS'!$B$6:$B$135,"&lt;"&amp;DATE(YEAR(TODAY()),MONTH(TODAY()),1),'LAS BELLOTAS'!$B$6:$B$135,"&gt;"&amp;DATE(2013,12,31))</f>
        <v>0</v>
      </c>
      <c r="K13" s="482">
        <f ca="1">SUMIFS('LAS CONDES'!$J$6:$J$1191,'LAS CONDES'!$G$6:$G$1191,B13,'LAS CONDES'!$B$6:$B$1191,"&lt;"&amp;DATE(YEAR(TODAY()),MONTH(TODAY()),1),'LAS CONDES'!$B$6:$B$1191,"&gt;"&amp;DATE(2013,12,31))</f>
        <v>1</v>
      </c>
      <c r="L13" s="1282">
        <f ca="1">SUMIFS(MAIPU!$J$6:$J$499,MAIPU!$G$6:$G$499,B13,MAIPU!$B$6:$B$499,"&lt;"&amp;DATE(YEAR(TODAY()),MONTH(TODAY()),1),MAIPU!$B$6:$B$499,"&gt;"&amp;DATE(2013,12,31))</f>
        <v>0</v>
      </c>
      <c r="M13" s="1282">
        <f ca="1">SUMIFS(MANQUEHUE!$J$6:$J$1338,MANQUEHUE!$G$6:$G$1338,B13,MANQUEHUE!$B$6:$B$1338,"&lt;"&amp;DATE(YEAR(TODAY()),MONTH(TODAY()),1),MANQUEHUE!$B$6:$B$1338,"&gt;"&amp;DATE(2013,12,31))</f>
        <v>0</v>
      </c>
      <c r="N13" s="1282">
        <f ca="1">SUMIFS(NORTE!$J$6:$J$798,NORTE!$G$6:$G$798,B13,NORTE!$B$6:$B$798,"&lt;"&amp;DATE(YEAR(TODAY()),MONTH(TODAY()),1),NORTE!$B$6:$B$798,"&gt;"&amp;DATE(2013,12,31))</f>
        <v>0</v>
      </c>
      <c r="O13" s="482">
        <f ca="1">SUMIFS(OESTE!$J$6:$J$787,OESTE!$G$6:$G$787,B13,OESTE!$B$6:$B$787,"&lt;"&amp;DATE(YEAR(TODAY()),MONTH(TODAY()),1),OESTE!$B$6:$B$787,"&gt;"&amp;DATE(2013,12,31))</f>
        <v>0</v>
      </c>
      <c r="P13" s="482">
        <f ca="1">SUMIFS('PLAZA SUR'!$J$6:$J$139,'PLAZA SUR'!$G$6:$G$139,B13,'PLAZA SUR'!$B$6:$B$139,"&lt;"&amp;DATE(YEAR(TODAY()),MONTH(TODAY()),1),'PLAZA SUR'!$B$6:$B$139,"&gt;"&amp;DATE(2013,12,31))</f>
        <v>0</v>
      </c>
      <c r="Q13" s="482">
        <f ca="1">SUMIFS('PUENTE ALTO'!$J$6:$J$251,'PUENTE ALTO'!$G$6:$G$251,B13,'PUENTE ALTO'!$B$6:$B$251,"&lt;"&amp;DATE(YEAR(TODAY()),MONTH(TODAY()),1),'PUENTE ALTO'!$B$6:$B$251,"&gt;"&amp;DATE(2013,12,31))</f>
        <v>0</v>
      </c>
      <c r="R13" s="482">
        <f ca="1">SUMIFS('SAN MIGUEL'!$J$6:$J$940,'SAN MIGUEL'!$G$6:$G$940,B13,'SAN MIGUEL'!$B$6:$B$940,"&lt;"&amp;DATE(YEAR(TODAY()),MONTH(TODAY()),1),'SAN MIGUEL'!$B$6:$B$940,"&gt;"&amp;DATE(2013,12,31))</f>
        <v>8</v>
      </c>
      <c r="S13" s="482">
        <f ca="1">SUMIFS('SANTA LUCIA'!$J$6:$J$451,'SANTA LUCIA'!$G$6:$G$451,B13,'SANTA LUCIA'!$B$6:$B$451,"&lt;"&amp;DATE(YEAR(TODAY()),MONTH(TODAY()),1),'SANTA LUCIA'!$B$6:$B$451,"&gt;"&amp;DATE(2013,12,31))</f>
        <v>2</v>
      </c>
      <c r="T13" s="482">
        <f ca="1">SUMIFS(TOBALABA!$J$6:$J$1226,TOBALABA!$G$6:$G$1226,B13,TOBALABA!$B$6:$B$1226,"&lt;"&amp;DATE(YEAR(TODAY()),MONTH(TODAY()),1),TOBALABA!$B$6:$B$1226,"&gt;"&amp;DATE(2013,12,31))</f>
        <v>0</v>
      </c>
      <c r="U13" s="483"/>
      <c r="V13" s="484">
        <f t="shared" ca="1" si="0"/>
        <v>478</v>
      </c>
      <c r="X13" s="535">
        <v>2013</v>
      </c>
      <c r="Y13" s="536">
        <v>8</v>
      </c>
      <c r="Z13" s="537" t="s">
        <v>298</v>
      </c>
      <c r="AA13" s="509">
        <v>0</v>
      </c>
      <c r="AB13" s="509">
        <v>3712509</v>
      </c>
      <c r="AC13" s="509">
        <v>1924132</v>
      </c>
      <c r="AD13" s="509">
        <v>1442846</v>
      </c>
      <c r="AE13" s="509">
        <v>569449</v>
      </c>
      <c r="AF13" s="509">
        <v>0</v>
      </c>
      <c r="AG13" s="509">
        <v>1161576</v>
      </c>
      <c r="AH13" s="509">
        <v>754043</v>
      </c>
      <c r="AI13" s="509">
        <v>1843571</v>
      </c>
      <c r="AJ13" s="509">
        <v>1107442</v>
      </c>
      <c r="AK13" s="509">
        <v>1119049</v>
      </c>
      <c r="AL13" s="509">
        <v>0</v>
      </c>
      <c r="AM13" s="509">
        <v>105066</v>
      </c>
      <c r="AN13" s="509">
        <v>2025920</v>
      </c>
      <c r="AO13" s="509">
        <v>685469</v>
      </c>
      <c r="AP13" s="510">
        <v>2744714</v>
      </c>
      <c r="AR13" s="514">
        <v>19195786</v>
      </c>
    </row>
    <row r="14" spans="2:44" s="342" customFormat="1" x14ac:dyDescent="0.25">
      <c r="B14" s="525">
        <v>2704015</v>
      </c>
      <c r="C14" s="526" t="s">
        <v>166</v>
      </c>
      <c r="D14" s="527">
        <v>42733</v>
      </c>
      <c r="E14" s="482">
        <f ca="1">SUMIFS(ALAMEDA!$J$6:$J$846,ALAMEDA!$G$6:$G$846,B14,ALAMEDA!$B$6:$B$846,"&lt;"&amp;DATE(YEAR(TODAY()),MONTH(TODAY()),1),ALAMEDA!$B$6:$B$846,"&gt;"&amp;DATE(2013,12,31))</f>
        <v>19</v>
      </c>
      <c r="F14" s="482">
        <f ca="1">SUMIFS(BARCELONA!$J$6:$J$2552,BARCELONA!$G$6:$G$2552,B14,BARCELONA!$B$6:$B$2552,"&lt;"&amp;DATE(YEAR(TODAY()),MONTH(TODAY()),1),BARCELONA!$B$6:$B$2552,"&gt;"&amp;DATE(2013,12,31))</f>
        <v>38</v>
      </c>
      <c r="G14" s="482">
        <f ca="1">SUMIFS(CENTRO!$J$6:$J$988,CENTRO!$G$6:$G$988,B14,CENTRO!$B$6:$B$988,"&lt;"&amp;DATE(YEAR(TODAY()),MONTH(TODAY()),1),CENTRO!$B$6:$B$988,"&gt;"&amp;DATE(2013,12,31))</f>
        <v>3</v>
      </c>
      <c r="H14" s="482">
        <f ca="1">SUMIFS('EST CENTRAL'!$J$7:$J$657,'EST CENTRAL'!$G$7:$G$657,B14,'EST CENTRAL'!$B$7:$B$657,"&lt;"&amp;DATE(YEAR(TODAY()),MONTH(TODAY()),1),'EST CENTRAL'!$B$7:$B$657,"&gt;"&amp;DATE(2013,12,31))</f>
        <v>16</v>
      </c>
      <c r="I14" s="482">
        <f ca="1">SUMIFS('LA FLORIDA'!$J$6:$J$732,'LA FLORIDA'!$G$6:$G$732,B14,'LA FLORIDA'!$B$6:$B$732,"&lt;"&amp;DATE(YEAR(TODAY()),MONTH(TODAY()),1),'LA FLORIDA'!$B$6:$B$732,"&gt;"&amp;DATE(2013,12,31))</f>
        <v>26</v>
      </c>
      <c r="J14" s="482">
        <f ca="1">SUMIFS('LAS BELLOTAS'!$J$6:$J$135,'LAS BELLOTAS'!$G$6:$G$135,B14,'LAS BELLOTAS'!$B$6:$B$135,"&lt;"&amp;DATE(YEAR(TODAY()),MONTH(TODAY()),1),'LAS BELLOTAS'!$B$6:$B$135,"&gt;"&amp;DATE(2013,12,31))</f>
        <v>1</v>
      </c>
      <c r="K14" s="482">
        <f ca="1">SUMIFS('LAS CONDES'!$J$6:$J$1191,'LAS CONDES'!$G$6:$G$1191,B14,'LAS CONDES'!$B$6:$B$1191,"&lt;"&amp;DATE(YEAR(TODAY()),MONTH(TODAY()),1),'LAS CONDES'!$B$6:$B$1191,"&gt;"&amp;DATE(2013,12,31))</f>
        <v>19</v>
      </c>
      <c r="L14" s="1282">
        <f ca="1">SUMIFS(MAIPU!$J$6:$J$499,MAIPU!$G$6:$G$499,B14,MAIPU!$B$6:$B$499,"&lt;"&amp;DATE(YEAR(TODAY()),MONTH(TODAY()),1),MAIPU!$B$6:$B$499,"&gt;"&amp;DATE(2013,12,31))</f>
        <v>2</v>
      </c>
      <c r="M14" s="1282">
        <f ca="1">SUMIFS(MANQUEHUE!$J$6:$J$1338,MANQUEHUE!$G$6:$G$1338,B14,MANQUEHUE!$B$6:$B$1338,"&lt;"&amp;DATE(YEAR(TODAY()),MONTH(TODAY()),1),MANQUEHUE!$B$6:$B$1338,"&gt;"&amp;DATE(2013,12,31))</f>
        <v>76</v>
      </c>
      <c r="N14" s="1282">
        <f ca="1">SUMIFS(NORTE!$J$6:$J$798,NORTE!$G$6:$G$798,B14,NORTE!$B$6:$B$798,"&lt;"&amp;DATE(YEAR(TODAY()),MONTH(TODAY()),1),NORTE!$B$6:$B$798,"&gt;"&amp;DATE(2013,12,31))</f>
        <v>26</v>
      </c>
      <c r="O14" s="482">
        <f ca="1">SUMIFS(OESTE!$J$6:$J$787,OESTE!$G$6:$G$787,B14,OESTE!$B$6:$B$787,"&lt;"&amp;DATE(YEAR(TODAY()),MONTH(TODAY()),1),OESTE!$B$6:$B$787,"&gt;"&amp;DATE(2013,12,31))</f>
        <v>7</v>
      </c>
      <c r="P14" s="482">
        <f ca="1">SUMIFS('PLAZA SUR'!$J$6:$J$139,'PLAZA SUR'!$G$6:$G$139,B14,'PLAZA SUR'!$B$6:$B$139,"&lt;"&amp;DATE(YEAR(TODAY()),MONTH(TODAY()),1),'PLAZA SUR'!$B$6:$B$139,"&gt;"&amp;DATE(2013,12,31))</f>
        <v>1</v>
      </c>
      <c r="Q14" s="482">
        <f ca="1">SUMIFS('PUENTE ALTO'!$J$6:$J$251,'PUENTE ALTO'!$G$6:$G$251,B14,'PUENTE ALTO'!$B$6:$B$251,"&lt;"&amp;DATE(YEAR(TODAY()),MONTH(TODAY()),1),'PUENTE ALTO'!$B$6:$B$251,"&gt;"&amp;DATE(2013,12,31))</f>
        <v>1</v>
      </c>
      <c r="R14" s="482">
        <f ca="1">SUMIFS('SAN MIGUEL'!$J$6:$J$940,'SAN MIGUEL'!$G$6:$G$940,B14,'SAN MIGUEL'!$B$6:$B$940,"&lt;"&amp;DATE(YEAR(TODAY()),MONTH(TODAY()),1),'SAN MIGUEL'!$B$6:$B$940,"&gt;"&amp;DATE(2013,12,31))</f>
        <v>12</v>
      </c>
      <c r="S14" s="482">
        <f ca="1">SUMIFS('SANTA LUCIA'!$J$6:$J$451,'SANTA LUCIA'!$G$6:$G$451,B14,'SANTA LUCIA'!$B$6:$B$451,"&lt;"&amp;DATE(YEAR(TODAY()),MONTH(TODAY()),1),'SANTA LUCIA'!$B$6:$B$451,"&gt;"&amp;DATE(2013,12,31))</f>
        <v>0</v>
      </c>
      <c r="T14" s="482">
        <f ca="1">SUMIFS(TOBALABA!$J$6:$J$1226,TOBALABA!$G$6:$G$1226,B14,TOBALABA!$B$6:$B$1226,"&lt;"&amp;DATE(YEAR(TODAY()),MONTH(TODAY()),1),TOBALABA!$B$6:$B$1226,"&gt;"&amp;DATE(2013,12,31))</f>
        <v>64</v>
      </c>
      <c r="U14" s="483"/>
      <c r="V14" s="484">
        <f t="shared" ca="1" si="0"/>
        <v>311</v>
      </c>
      <c r="X14" s="535">
        <v>2013</v>
      </c>
      <c r="Y14" s="536">
        <v>9</v>
      </c>
      <c r="Z14" s="537" t="s">
        <v>299</v>
      </c>
      <c r="AA14" s="509">
        <v>0</v>
      </c>
      <c r="AB14" s="509">
        <v>3643614</v>
      </c>
      <c r="AC14" s="509">
        <v>2093123</v>
      </c>
      <c r="AD14" s="509">
        <v>803051</v>
      </c>
      <c r="AE14" s="509">
        <v>426845</v>
      </c>
      <c r="AF14" s="509">
        <v>0</v>
      </c>
      <c r="AG14" s="509">
        <v>1989054</v>
      </c>
      <c r="AH14" s="509">
        <v>240024</v>
      </c>
      <c r="AI14" s="509">
        <v>1603555</v>
      </c>
      <c r="AJ14" s="509">
        <v>833354</v>
      </c>
      <c r="AK14" s="509">
        <v>1174744</v>
      </c>
      <c r="AL14" s="509">
        <v>0</v>
      </c>
      <c r="AM14" s="509">
        <v>135688</v>
      </c>
      <c r="AN14" s="509">
        <v>1039353</v>
      </c>
      <c r="AO14" s="509">
        <v>449201</v>
      </c>
      <c r="AP14" s="510">
        <v>1263038</v>
      </c>
      <c r="AR14" s="514">
        <v>15694644</v>
      </c>
    </row>
    <row r="15" spans="2:44" s="342" customFormat="1" x14ac:dyDescent="0.25">
      <c r="B15" s="525">
        <v>2704016</v>
      </c>
      <c r="C15" s="526" t="s">
        <v>167</v>
      </c>
      <c r="D15" s="527">
        <v>58477</v>
      </c>
      <c r="E15" s="482">
        <f ca="1">SUMIFS(ALAMEDA!$J$6:$J$846,ALAMEDA!$G$6:$G$846,B15,ALAMEDA!$B$6:$B$846,"&lt;"&amp;DATE(YEAR(TODAY()),MONTH(TODAY()),1),ALAMEDA!$B$6:$B$846,"&gt;"&amp;DATE(2013,12,31))</f>
        <v>6</v>
      </c>
      <c r="F15" s="482">
        <f ca="1">SUMIFS(BARCELONA!$J$6:$J$2552,BARCELONA!$G$6:$G$2552,B15,BARCELONA!$B$6:$B$2552,"&lt;"&amp;DATE(YEAR(TODAY()),MONTH(TODAY()),1),BARCELONA!$B$6:$B$2552,"&gt;"&amp;DATE(2013,12,31))</f>
        <v>24</v>
      </c>
      <c r="G15" s="482">
        <f ca="1">SUMIFS(CENTRO!$J$6:$J$988,CENTRO!$G$6:$G$988,B15,CENTRO!$B$6:$B$988,"&lt;"&amp;DATE(YEAR(TODAY()),MONTH(TODAY()),1),CENTRO!$B$6:$B$988,"&gt;"&amp;DATE(2013,12,31))</f>
        <v>6</v>
      </c>
      <c r="H15" s="482">
        <f ca="1">SUMIFS('EST CENTRAL'!$J$7:$J$657,'EST CENTRAL'!$G$7:$G$657,B15,'EST CENTRAL'!$B$7:$B$657,"&lt;"&amp;DATE(YEAR(TODAY()),MONTH(TODAY()),1),'EST CENTRAL'!$B$7:$B$657,"&gt;"&amp;DATE(2013,12,31))</f>
        <v>62</v>
      </c>
      <c r="I15" s="482">
        <f ca="1">SUMIFS('LA FLORIDA'!$J$6:$J$732,'LA FLORIDA'!$G$6:$G$732,B15,'LA FLORIDA'!$B$6:$B$732,"&lt;"&amp;DATE(YEAR(TODAY()),MONTH(TODAY()),1),'LA FLORIDA'!$B$6:$B$732,"&gt;"&amp;DATE(2013,12,31))</f>
        <v>2</v>
      </c>
      <c r="J15" s="482">
        <f ca="1">SUMIFS('LAS BELLOTAS'!$J$6:$J$135,'LAS BELLOTAS'!$G$6:$G$135,B15,'LAS BELLOTAS'!$B$6:$B$135,"&lt;"&amp;DATE(YEAR(TODAY()),MONTH(TODAY()),1),'LAS BELLOTAS'!$B$6:$B$135,"&gt;"&amp;DATE(2013,12,31))</f>
        <v>2</v>
      </c>
      <c r="K15" s="482">
        <f ca="1">SUMIFS('LAS CONDES'!$J$6:$J$1191,'LAS CONDES'!$G$6:$G$1191,B15,'LAS CONDES'!$B$6:$B$1191,"&lt;"&amp;DATE(YEAR(TODAY()),MONTH(TODAY()),1),'LAS CONDES'!$B$6:$B$1191,"&gt;"&amp;DATE(2013,12,31))</f>
        <v>14</v>
      </c>
      <c r="L15" s="1282">
        <f ca="1">SUMIFS(MAIPU!$J$6:$J$499,MAIPU!$G$6:$G$499,B15,MAIPU!$B$6:$B$499,"&lt;"&amp;DATE(YEAR(TODAY()),MONTH(TODAY()),1),MAIPU!$B$6:$B$499,"&gt;"&amp;DATE(2013,12,31))</f>
        <v>3</v>
      </c>
      <c r="M15" s="1282">
        <f ca="1">SUMIFS(MANQUEHUE!$J$6:$J$1338,MANQUEHUE!$G$6:$G$1338,B15,MANQUEHUE!$B$6:$B$1338,"&lt;"&amp;DATE(YEAR(TODAY()),MONTH(TODAY()),1),MANQUEHUE!$B$6:$B$1338,"&gt;"&amp;DATE(2013,12,31))</f>
        <v>24</v>
      </c>
      <c r="N15" s="1282">
        <f ca="1">SUMIFS(NORTE!$J$6:$J$798,NORTE!$G$6:$G$798,B15,NORTE!$B$6:$B$798,"&lt;"&amp;DATE(YEAR(TODAY()),MONTH(TODAY()),1),NORTE!$B$6:$B$798,"&gt;"&amp;DATE(2013,12,31))</f>
        <v>20</v>
      </c>
      <c r="O15" s="482">
        <f ca="1">SUMIFS(OESTE!$J$6:$J$787,OESTE!$G$6:$G$787,B15,OESTE!$B$6:$B$787,"&lt;"&amp;DATE(YEAR(TODAY()),MONTH(TODAY()),1),OESTE!$B$6:$B$787,"&gt;"&amp;DATE(2013,12,31))</f>
        <v>18</v>
      </c>
      <c r="P15" s="482">
        <f ca="1">SUMIFS('PLAZA SUR'!$J$6:$J$139,'PLAZA SUR'!$G$6:$G$139,B15,'PLAZA SUR'!$B$6:$B$139,"&lt;"&amp;DATE(YEAR(TODAY()),MONTH(TODAY()),1),'PLAZA SUR'!$B$6:$B$139,"&gt;"&amp;DATE(2013,12,31))</f>
        <v>1</v>
      </c>
      <c r="Q15" s="482">
        <f ca="1">SUMIFS('PUENTE ALTO'!$J$6:$J$251,'PUENTE ALTO'!$G$6:$G$251,B15,'PUENTE ALTO'!$B$6:$B$251,"&lt;"&amp;DATE(YEAR(TODAY()),MONTH(TODAY()),1),'PUENTE ALTO'!$B$6:$B$251,"&gt;"&amp;DATE(2013,12,31))</f>
        <v>3</v>
      </c>
      <c r="R15" s="482">
        <f ca="1">SUMIFS('SAN MIGUEL'!$J$6:$J$940,'SAN MIGUEL'!$G$6:$G$940,B15,'SAN MIGUEL'!$B$6:$B$940,"&lt;"&amp;DATE(YEAR(TODAY()),MONTH(TODAY()),1),'SAN MIGUEL'!$B$6:$B$940,"&gt;"&amp;DATE(2013,12,31))</f>
        <v>7</v>
      </c>
      <c r="S15" s="482">
        <f ca="1">SUMIFS('SANTA LUCIA'!$J$6:$J$451,'SANTA LUCIA'!$G$6:$G$451,B15,'SANTA LUCIA'!$B$6:$B$451,"&lt;"&amp;DATE(YEAR(TODAY()),MONTH(TODAY()),1),'SANTA LUCIA'!$B$6:$B$451,"&gt;"&amp;DATE(2013,12,31))</f>
        <v>14</v>
      </c>
      <c r="T15" s="482">
        <f ca="1">SUMIFS(TOBALABA!$J$6:$J$1226,TOBALABA!$G$6:$G$1226,B15,TOBALABA!$B$6:$B$1226,"&lt;"&amp;DATE(YEAR(TODAY()),MONTH(TODAY()),1),TOBALABA!$B$6:$B$1226,"&gt;"&amp;DATE(2013,12,31))</f>
        <v>12</v>
      </c>
      <c r="U15" s="483"/>
      <c r="V15" s="484">
        <f t="shared" ca="1" si="0"/>
        <v>218</v>
      </c>
      <c r="X15" s="535">
        <v>2013</v>
      </c>
      <c r="Y15" s="536">
        <v>10</v>
      </c>
      <c r="Z15" s="537" t="s">
        <v>300</v>
      </c>
      <c r="AA15" s="509">
        <v>1634035</v>
      </c>
      <c r="AB15" s="509">
        <v>4340676</v>
      </c>
      <c r="AC15" s="509">
        <v>2422650</v>
      </c>
      <c r="AD15" s="509">
        <v>1369486</v>
      </c>
      <c r="AE15" s="509">
        <v>1084141</v>
      </c>
      <c r="AF15" s="509">
        <v>0</v>
      </c>
      <c r="AG15" s="509">
        <v>1798383</v>
      </c>
      <c r="AH15" s="509">
        <v>999422</v>
      </c>
      <c r="AI15" s="509">
        <v>2013548</v>
      </c>
      <c r="AJ15" s="509">
        <v>1385274</v>
      </c>
      <c r="AK15" s="509">
        <v>1120253</v>
      </c>
      <c r="AL15" s="509">
        <v>0</v>
      </c>
      <c r="AM15" s="509">
        <v>220727</v>
      </c>
      <c r="AN15" s="509">
        <v>1266288</v>
      </c>
      <c r="AO15" s="509">
        <v>779932</v>
      </c>
      <c r="AP15" s="510">
        <v>2215451</v>
      </c>
      <c r="AR15" s="514">
        <v>22650266</v>
      </c>
    </row>
    <row r="16" spans="2:44" s="342" customFormat="1" x14ac:dyDescent="0.25">
      <c r="B16" s="525">
        <v>2704012</v>
      </c>
      <c r="C16" s="526" t="s">
        <v>163</v>
      </c>
      <c r="D16" s="527">
        <v>25122</v>
      </c>
      <c r="E16" s="482">
        <f ca="1">SUMIFS(ALAMEDA!$J$6:$J$846,ALAMEDA!$G$6:$G$846,B16,ALAMEDA!$B$6:$B$846,"&lt;"&amp;DATE(YEAR(TODAY()),MONTH(TODAY()),1),ALAMEDA!$B$6:$B$846,"&gt;"&amp;DATE(2013,12,31))</f>
        <v>4</v>
      </c>
      <c r="F16" s="482">
        <f ca="1">SUMIFS(BARCELONA!$J$6:$J$2552,BARCELONA!$G$6:$G$2552,B16,BARCELONA!$B$6:$B$2552,"&lt;"&amp;DATE(YEAR(TODAY()),MONTH(TODAY()),1),BARCELONA!$B$6:$B$2552,"&gt;"&amp;DATE(2013,12,31))</f>
        <v>32</v>
      </c>
      <c r="G16" s="482">
        <f ca="1">SUMIFS(CENTRO!$J$6:$J$988,CENTRO!$G$6:$G$988,B16,CENTRO!$B$6:$B$988,"&lt;"&amp;DATE(YEAR(TODAY()),MONTH(TODAY()),1),CENTRO!$B$6:$B$988,"&gt;"&amp;DATE(2013,12,31))</f>
        <v>7</v>
      </c>
      <c r="H16" s="482">
        <f ca="1">SUMIFS('EST CENTRAL'!$J$7:$J$657,'EST CENTRAL'!$G$7:$G$657,B16,'EST CENTRAL'!$B$7:$B$657,"&lt;"&amp;DATE(YEAR(TODAY()),MONTH(TODAY()),1),'EST CENTRAL'!$B$7:$B$657,"&gt;"&amp;DATE(2013,12,31))</f>
        <v>2</v>
      </c>
      <c r="I16" s="482">
        <f ca="1">SUMIFS('LA FLORIDA'!$J$6:$J$732,'LA FLORIDA'!$G$6:$G$732,B16,'LA FLORIDA'!$B$6:$B$732,"&lt;"&amp;DATE(YEAR(TODAY()),MONTH(TODAY()),1),'LA FLORIDA'!$B$6:$B$732,"&gt;"&amp;DATE(2013,12,31))</f>
        <v>10</v>
      </c>
      <c r="J16" s="482">
        <f ca="1">SUMIFS('LAS BELLOTAS'!$J$6:$J$135,'LAS BELLOTAS'!$G$6:$G$135,B16,'LAS BELLOTAS'!$B$6:$B$135,"&lt;"&amp;DATE(YEAR(TODAY()),MONTH(TODAY()),1),'LAS BELLOTAS'!$B$6:$B$135,"&gt;"&amp;DATE(2013,12,31))</f>
        <v>1</v>
      </c>
      <c r="K16" s="482">
        <f ca="1">SUMIFS('LAS CONDES'!$J$6:$J$1191,'LAS CONDES'!$G$6:$G$1191,B16,'LAS CONDES'!$B$6:$B$1191,"&lt;"&amp;DATE(YEAR(TODAY()),MONTH(TODAY()),1),'LAS CONDES'!$B$6:$B$1191,"&gt;"&amp;DATE(2013,12,31))</f>
        <v>4</v>
      </c>
      <c r="L16" s="1282">
        <f ca="1">SUMIFS(MAIPU!$J$6:$J$499,MAIPU!$G$6:$G$499,B16,MAIPU!$B$6:$B$499,"&lt;"&amp;DATE(YEAR(TODAY()),MONTH(TODAY()),1),MAIPU!$B$6:$B$499,"&gt;"&amp;DATE(2013,12,31))</f>
        <v>8</v>
      </c>
      <c r="M16" s="1282">
        <f ca="1">SUMIFS(MANQUEHUE!$J$6:$J$1338,MANQUEHUE!$G$6:$G$1338,B16,MANQUEHUE!$B$6:$B$1338,"&lt;"&amp;DATE(YEAR(TODAY()),MONTH(TODAY()),1),MANQUEHUE!$B$6:$B$1338,"&gt;"&amp;DATE(2013,12,31))</f>
        <v>16</v>
      </c>
      <c r="N16" s="1282">
        <f ca="1">SUMIFS(NORTE!$J$6:$J$798,NORTE!$G$6:$G$798,B16,NORTE!$B$6:$B$798,"&lt;"&amp;DATE(YEAR(TODAY()),MONTH(TODAY()),1),NORTE!$B$6:$B$798,"&gt;"&amp;DATE(2013,12,31))</f>
        <v>3</v>
      </c>
      <c r="O16" s="482">
        <f ca="1">SUMIFS(OESTE!$J$6:$J$787,OESTE!$G$6:$G$787,B16,OESTE!$B$6:$B$787,"&lt;"&amp;DATE(YEAR(TODAY()),MONTH(TODAY()),1),OESTE!$B$6:$B$787,"&gt;"&amp;DATE(2013,12,31))</f>
        <v>5</v>
      </c>
      <c r="P16" s="482">
        <f ca="1">SUMIFS('PLAZA SUR'!$J$6:$J$139,'PLAZA SUR'!$G$6:$G$139,B16,'PLAZA SUR'!$B$6:$B$139,"&lt;"&amp;DATE(YEAR(TODAY()),MONTH(TODAY()),1),'PLAZA SUR'!$B$6:$B$139,"&gt;"&amp;DATE(2013,12,31))</f>
        <v>0</v>
      </c>
      <c r="Q16" s="482">
        <f ca="1">SUMIFS('PUENTE ALTO'!$J$6:$J$251,'PUENTE ALTO'!$G$6:$G$251,B16,'PUENTE ALTO'!$B$6:$B$251,"&lt;"&amp;DATE(YEAR(TODAY()),MONTH(TODAY()),1),'PUENTE ALTO'!$B$6:$B$251,"&gt;"&amp;DATE(2013,12,31))</f>
        <v>3</v>
      </c>
      <c r="R16" s="482">
        <f ca="1">SUMIFS('SAN MIGUEL'!$J$6:$J$940,'SAN MIGUEL'!$G$6:$G$940,B16,'SAN MIGUEL'!$B$6:$B$940,"&lt;"&amp;DATE(YEAR(TODAY()),MONTH(TODAY()),1),'SAN MIGUEL'!$B$6:$B$940,"&gt;"&amp;DATE(2013,12,31))</f>
        <v>11</v>
      </c>
      <c r="S16" s="482">
        <f ca="1">SUMIFS('SANTA LUCIA'!$J$6:$J$451,'SANTA LUCIA'!$G$6:$G$451,B16,'SANTA LUCIA'!$B$6:$B$451,"&lt;"&amp;DATE(YEAR(TODAY()),MONTH(TODAY()),1),'SANTA LUCIA'!$B$6:$B$451,"&gt;"&amp;DATE(2013,12,31))</f>
        <v>0</v>
      </c>
      <c r="T16" s="482">
        <f ca="1">SUMIFS(TOBALABA!$J$6:$J$1226,TOBALABA!$G$6:$G$1226,B16,TOBALABA!$B$6:$B$1226,"&lt;"&amp;DATE(YEAR(TODAY()),MONTH(TODAY()),1),TOBALABA!$B$6:$B$1226,"&gt;"&amp;DATE(2013,12,31))</f>
        <v>81</v>
      </c>
      <c r="U16" s="483"/>
      <c r="V16" s="484">
        <f t="shared" ca="1" si="0"/>
        <v>187</v>
      </c>
      <c r="X16" s="535">
        <v>2013</v>
      </c>
      <c r="Y16" s="536">
        <v>11</v>
      </c>
      <c r="Z16" s="537" t="s">
        <v>301</v>
      </c>
      <c r="AA16" s="509">
        <v>1101050</v>
      </c>
      <c r="AB16" s="509">
        <v>3348608</v>
      </c>
      <c r="AC16" s="509">
        <v>1632749</v>
      </c>
      <c r="AD16" s="509">
        <v>941034</v>
      </c>
      <c r="AE16" s="509">
        <v>713518</v>
      </c>
      <c r="AF16" s="509">
        <v>3250</v>
      </c>
      <c r="AG16" s="509">
        <v>2488535</v>
      </c>
      <c r="AH16" s="509">
        <v>438270</v>
      </c>
      <c r="AI16" s="509">
        <v>2265251</v>
      </c>
      <c r="AJ16" s="509">
        <v>1732345</v>
      </c>
      <c r="AK16" s="509">
        <v>1052000</v>
      </c>
      <c r="AL16" s="509">
        <v>0</v>
      </c>
      <c r="AM16" s="509">
        <v>313738</v>
      </c>
      <c r="AN16" s="509">
        <v>1903447</v>
      </c>
      <c r="AO16" s="509">
        <v>489764</v>
      </c>
      <c r="AP16" s="510">
        <v>1437902</v>
      </c>
      <c r="AR16" s="514">
        <v>19861461</v>
      </c>
    </row>
    <row r="17" spans="2:44" s="342" customFormat="1" ht="15.75" thickBot="1" x14ac:dyDescent="0.3">
      <c r="B17" s="525">
        <v>2704008</v>
      </c>
      <c r="C17" s="526" t="s">
        <v>159</v>
      </c>
      <c r="D17" s="527">
        <v>32612</v>
      </c>
      <c r="E17" s="482">
        <f ca="1">SUMIFS(ALAMEDA!$J$6:$J$846,ALAMEDA!$G$6:$G$846,B17,ALAMEDA!$B$6:$B$846,"&lt;"&amp;DATE(YEAR(TODAY()),MONTH(TODAY()),1),ALAMEDA!$B$6:$B$846,"&gt;"&amp;DATE(2013,12,31))</f>
        <v>3</v>
      </c>
      <c r="F17" s="482">
        <f ca="1">SUMIFS(BARCELONA!$J$6:$J$2552,BARCELONA!$G$6:$G$2552,B17,BARCELONA!$B$6:$B$2552,"&lt;"&amp;DATE(YEAR(TODAY()),MONTH(TODAY()),1),BARCELONA!$B$6:$B$2552,"&gt;"&amp;DATE(2013,12,31))</f>
        <v>45</v>
      </c>
      <c r="G17" s="482">
        <f ca="1">SUMIFS(CENTRO!$J$6:$J$988,CENTRO!$G$6:$G$988,B17,CENTRO!$B$6:$B$988,"&lt;"&amp;DATE(YEAR(TODAY()),MONTH(TODAY()),1),CENTRO!$B$6:$B$988,"&gt;"&amp;DATE(2013,12,31))</f>
        <v>3</v>
      </c>
      <c r="H17" s="482">
        <f ca="1">SUMIFS('EST CENTRAL'!$J$7:$J$657,'EST CENTRAL'!$G$7:$G$657,B17,'EST CENTRAL'!$B$7:$B$657,"&lt;"&amp;DATE(YEAR(TODAY()),MONTH(TODAY()),1),'EST CENTRAL'!$B$7:$B$657,"&gt;"&amp;DATE(2013,12,31))</f>
        <v>0</v>
      </c>
      <c r="I17" s="482">
        <f ca="1">SUMIFS('LA FLORIDA'!$J$6:$J$732,'LA FLORIDA'!$G$6:$G$732,B17,'LA FLORIDA'!$B$6:$B$732,"&lt;"&amp;DATE(YEAR(TODAY()),MONTH(TODAY()),1),'LA FLORIDA'!$B$6:$B$732,"&gt;"&amp;DATE(2013,12,31))</f>
        <v>10</v>
      </c>
      <c r="J17" s="482">
        <f ca="1">SUMIFS('LAS BELLOTAS'!$J$6:$J$135,'LAS BELLOTAS'!$G$6:$G$135,B17,'LAS BELLOTAS'!$B$6:$B$135,"&lt;"&amp;DATE(YEAR(TODAY()),MONTH(TODAY()),1),'LAS BELLOTAS'!$B$6:$B$135,"&gt;"&amp;DATE(2013,12,31))</f>
        <v>0</v>
      </c>
      <c r="K17" s="482">
        <f ca="1">SUMIFS('LAS CONDES'!$J$6:$J$1191,'LAS CONDES'!$G$6:$G$1191,B17,'LAS CONDES'!$B$6:$B$1191,"&lt;"&amp;DATE(YEAR(TODAY()),MONTH(TODAY()),1),'LAS CONDES'!$B$6:$B$1191,"&gt;"&amp;DATE(2013,12,31))</f>
        <v>1</v>
      </c>
      <c r="L17" s="1282">
        <f ca="1">SUMIFS(MAIPU!$J$6:$J$499,MAIPU!$G$6:$G$499,B17,MAIPU!$B$6:$B$499,"&lt;"&amp;DATE(YEAR(TODAY()),MONTH(TODAY()),1),MAIPU!$B$6:$B$499,"&gt;"&amp;DATE(2013,12,31))</f>
        <v>4</v>
      </c>
      <c r="M17" s="1282">
        <f ca="1">SUMIFS(MANQUEHUE!$J$6:$J$1338,MANQUEHUE!$G$6:$G$1338,B17,MANQUEHUE!$B$6:$B$1338,"&lt;"&amp;DATE(YEAR(TODAY()),MONTH(TODAY()),1),MANQUEHUE!$B$6:$B$1338,"&gt;"&amp;DATE(2013,12,31))</f>
        <v>12</v>
      </c>
      <c r="N17" s="1282">
        <f ca="1">SUMIFS(NORTE!$J$6:$J$798,NORTE!$G$6:$G$798,B17,NORTE!$B$6:$B$798,"&lt;"&amp;DATE(YEAR(TODAY()),MONTH(TODAY()),1),NORTE!$B$6:$B$798,"&gt;"&amp;DATE(2013,12,31))</f>
        <v>3</v>
      </c>
      <c r="O17" s="482">
        <f ca="1">SUMIFS(OESTE!$J$6:$J$787,OESTE!$G$6:$G$787,B17,OESTE!$B$6:$B$787,"&lt;"&amp;DATE(YEAR(TODAY()),MONTH(TODAY()),1),OESTE!$B$6:$B$787,"&gt;"&amp;DATE(2013,12,31))</f>
        <v>3</v>
      </c>
      <c r="P17" s="482">
        <f ca="1">SUMIFS('PLAZA SUR'!$J$6:$J$139,'PLAZA SUR'!$G$6:$G$139,B17,'PLAZA SUR'!$B$6:$B$139,"&lt;"&amp;DATE(YEAR(TODAY()),MONTH(TODAY()),1),'PLAZA SUR'!$B$6:$B$139,"&gt;"&amp;DATE(2013,12,31))</f>
        <v>0</v>
      </c>
      <c r="Q17" s="482">
        <f ca="1">SUMIFS('PUENTE ALTO'!$J$6:$J$251,'PUENTE ALTO'!$G$6:$G$251,B17,'PUENTE ALTO'!$B$6:$B$251,"&lt;"&amp;DATE(YEAR(TODAY()),MONTH(TODAY()),1),'PUENTE ALTO'!$B$6:$B$251,"&gt;"&amp;DATE(2013,12,31))</f>
        <v>5</v>
      </c>
      <c r="R17" s="482">
        <f ca="1">SUMIFS('SAN MIGUEL'!$J$6:$J$940,'SAN MIGUEL'!$G$6:$G$940,B17,'SAN MIGUEL'!$B$6:$B$940,"&lt;"&amp;DATE(YEAR(TODAY()),MONTH(TODAY()),1),'SAN MIGUEL'!$B$6:$B$940,"&gt;"&amp;DATE(2013,12,31))</f>
        <v>9</v>
      </c>
      <c r="S17" s="482">
        <f ca="1">SUMIFS('SANTA LUCIA'!$J$6:$J$451,'SANTA LUCIA'!$G$6:$G$451,B17,'SANTA LUCIA'!$B$6:$B$451,"&lt;"&amp;DATE(YEAR(TODAY()),MONTH(TODAY()),1),'SANTA LUCIA'!$B$6:$B$451,"&gt;"&amp;DATE(2013,12,31))</f>
        <v>0</v>
      </c>
      <c r="T17" s="482">
        <f ca="1">SUMIFS(TOBALABA!$J$6:$J$1226,TOBALABA!$G$6:$G$1226,B17,TOBALABA!$B$6:$B$1226,"&lt;"&amp;DATE(YEAR(TODAY()),MONTH(TODAY()),1),TOBALABA!$B$6:$B$1226,"&gt;"&amp;DATE(2013,12,31))</f>
        <v>74</v>
      </c>
      <c r="U17" s="483"/>
      <c r="V17" s="484">
        <f t="shared" ca="1" si="0"/>
        <v>172</v>
      </c>
      <c r="X17" s="538">
        <v>2013</v>
      </c>
      <c r="Y17" s="539">
        <v>12</v>
      </c>
      <c r="Z17" s="540" t="s">
        <v>302</v>
      </c>
      <c r="AA17" s="511">
        <v>1123550</v>
      </c>
      <c r="AB17" s="511">
        <v>3532702</v>
      </c>
      <c r="AC17" s="511">
        <v>1725557</v>
      </c>
      <c r="AD17" s="511">
        <v>1305865</v>
      </c>
      <c r="AE17" s="511">
        <v>490505</v>
      </c>
      <c r="AF17" s="511">
        <v>18442</v>
      </c>
      <c r="AG17" s="511">
        <v>1526408</v>
      </c>
      <c r="AH17" s="511">
        <v>315795</v>
      </c>
      <c r="AI17" s="511">
        <v>2120649</v>
      </c>
      <c r="AJ17" s="511">
        <v>1944416</v>
      </c>
      <c r="AK17" s="511">
        <v>1224320</v>
      </c>
      <c r="AL17" s="511">
        <v>0</v>
      </c>
      <c r="AM17" s="511">
        <v>104336</v>
      </c>
      <c r="AN17" s="511">
        <v>1738070</v>
      </c>
      <c r="AO17" s="511">
        <v>428836</v>
      </c>
      <c r="AP17" s="512">
        <v>1761921</v>
      </c>
      <c r="AR17" s="515">
        <v>19361372</v>
      </c>
    </row>
    <row r="18" spans="2:44" s="342" customFormat="1" x14ac:dyDescent="0.25">
      <c r="B18" s="525">
        <v>2704031</v>
      </c>
      <c r="C18" s="526" t="s">
        <v>180</v>
      </c>
      <c r="D18" s="527">
        <v>12246</v>
      </c>
      <c r="E18" s="482">
        <f ca="1">SUMIFS(ALAMEDA!$J$6:$J$846,ALAMEDA!$G$6:$G$846,B18,ALAMEDA!$B$6:$B$846,"&lt;"&amp;DATE(YEAR(TODAY()),MONTH(TODAY()),1),ALAMEDA!$B$6:$B$846,"&gt;"&amp;DATE(2013,12,31))</f>
        <v>3</v>
      </c>
      <c r="F18" s="482">
        <f ca="1">SUMIFS(BARCELONA!$J$6:$J$2552,BARCELONA!$G$6:$G$2552,B18,BARCELONA!$B$6:$B$2552,"&lt;"&amp;DATE(YEAR(TODAY()),MONTH(TODAY()),1),BARCELONA!$B$6:$B$2552,"&gt;"&amp;DATE(2013,12,31))</f>
        <v>17</v>
      </c>
      <c r="G18" s="482">
        <f ca="1">SUMIFS(CENTRO!$J$6:$J$988,CENTRO!$G$6:$G$988,B18,CENTRO!$B$6:$B$988,"&lt;"&amp;DATE(YEAR(TODAY()),MONTH(TODAY()),1),CENTRO!$B$6:$B$988,"&gt;"&amp;DATE(2013,12,31))</f>
        <v>19</v>
      </c>
      <c r="H18" s="482">
        <f ca="1">SUMIFS('EST CENTRAL'!$J$7:$J$657,'EST CENTRAL'!$G$7:$G$657,B18,'EST CENTRAL'!$B$7:$B$657,"&lt;"&amp;DATE(YEAR(TODAY()),MONTH(TODAY()),1),'EST CENTRAL'!$B$7:$B$657,"&gt;"&amp;DATE(2013,12,31))</f>
        <v>24</v>
      </c>
      <c r="I18" s="482">
        <f ca="1">SUMIFS('LA FLORIDA'!$J$6:$J$732,'LA FLORIDA'!$G$6:$G$732,B18,'LA FLORIDA'!$B$6:$B$732,"&lt;"&amp;DATE(YEAR(TODAY()),MONTH(TODAY()),1),'LA FLORIDA'!$B$6:$B$732,"&gt;"&amp;DATE(2013,12,31))</f>
        <v>14</v>
      </c>
      <c r="J18" s="482">
        <f ca="1">SUMIFS('LAS BELLOTAS'!$J$6:$J$135,'LAS BELLOTAS'!$G$6:$G$135,B18,'LAS BELLOTAS'!$B$6:$B$135,"&lt;"&amp;DATE(YEAR(TODAY()),MONTH(TODAY()),1),'LAS BELLOTAS'!$B$6:$B$135,"&gt;"&amp;DATE(2013,12,31))</f>
        <v>0</v>
      </c>
      <c r="K18" s="482">
        <f ca="1">SUMIFS('LAS CONDES'!$J$6:$J$1191,'LAS CONDES'!$G$6:$G$1191,B18,'LAS CONDES'!$B$6:$B$1191,"&lt;"&amp;DATE(YEAR(TODAY()),MONTH(TODAY()),1),'LAS CONDES'!$B$6:$B$1191,"&gt;"&amp;DATE(2013,12,31))</f>
        <v>5</v>
      </c>
      <c r="L18" s="1282">
        <f ca="1">SUMIFS(MAIPU!$J$6:$J$499,MAIPU!$G$6:$G$499,B18,MAIPU!$B$6:$B$499,"&lt;"&amp;DATE(YEAR(TODAY()),MONTH(TODAY()),1),MAIPU!$B$6:$B$499,"&gt;"&amp;DATE(2013,12,31))</f>
        <v>4</v>
      </c>
      <c r="M18" s="1282">
        <f ca="1">SUMIFS(MANQUEHUE!$J$6:$J$1338,MANQUEHUE!$G$6:$G$1338,B18,MANQUEHUE!$B$6:$B$1338,"&lt;"&amp;DATE(YEAR(TODAY()),MONTH(TODAY()),1),MANQUEHUE!$B$6:$B$1338,"&gt;"&amp;DATE(2013,12,31))</f>
        <v>12</v>
      </c>
      <c r="N18" s="1282">
        <f ca="1">SUMIFS(NORTE!$J$6:$J$798,NORTE!$G$6:$G$798,B18,NORTE!$B$6:$B$798,"&lt;"&amp;DATE(YEAR(TODAY()),MONTH(TODAY()),1),NORTE!$B$6:$B$798,"&gt;"&amp;DATE(2013,12,31))</f>
        <v>10</v>
      </c>
      <c r="O18" s="482">
        <f ca="1">SUMIFS(OESTE!$J$6:$J$787,OESTE!$G$6:$G$787,B18,OESTE!$B$6:$B$787,"&lt;"&amp;DATE(YEAR(TODAY()),MONTH(TODAY()),1),OESTE!$B$6:$B$787,"&gt;"&amp;DATE(2013,12,31))</f>
        <v>9</v>
      </c>
      <c r="P18" s="482">
        <f ca="1">SUMIFS('PLAZA SUR'!$J$6:$J$139,'PLAZA SUR'!$G$6:$G$139,B18,'PLAZA SUR'!$B$6:$B$139,"&lt;"&amp;DATE(YEAR(TODAY()),MONTH(TODAY()),1),'PLAZA SUR'!$B$6:$B$139,"&gt;"&amp;DATE(2013,12,31))</f>
        <v>20</v>
      </c>
      <c r="Q18" s="482">
        <f ca="1">SUMIFS('PUENTE ALTO'!$J$6:$J$251,'PUENTE ALTO'!$G$6:$G$251,B18,'PUENTE ALTO'!$B$6:$B$251,"&lt;"&amp;DATE(YEAR(TODAY()),MONTH(TODAY()),1),'PUENTE ALTO'!$B$6:$B$251,"&gt;"&amp;DATE(2013,12,31))</f>
        <v>1</v>
      </c>
      <c r="R18" s="482">
        <f ca="1">SUMIFS('SAN MIGUEL'!$J$6:$J$940,'SAN MIGUEL'!$G$6:$G$940,B18,'SAN MIGUEL'!$B$6:$B$940,"&lt;"&amp;DATE(YEAR(TODAY()),MONTH(TODAY()),1),'SAN MIGUEL'!$B$6:$B$940,"&gt;"&amp;DATE(2013,12,31))</f>
        <v>8</v>
      </c>
      <c r="S18" s="482">
        <f ca="1">SUMIFS('SANTA LUCIA'!$J$6:$J$451,'SANTA LUCIA'!$G$6:$G$451,B18,'SANTA LUCIA'!$B$6:$B$451,"&lt;"&amp;DATE(YEAR(TODAY()),MONTH(TODAY()),1),'SANTA LUCIA'!$B$6:$B$451,"&gt;"&amp;DATE(2013,12,31))</f>
        <v>30</v>
      </c>
      <c r="T18" s="482">
        <f ca="1">SUMIFS(TOBALABA!$J$6:$J$1226,TOBALABA!$G$6:$G$1226,B18,TOBALABA!$B$6:$B$1226,"&lt;"&amp;DATE(YEAR(TODAY()),MONTH(TODAY()),1),TOBALABA!$B$6:$B$1226,"&gt;"&amp;DATE(2013,12,31))</f>
        <v>1</v>
      </c>
      <c r="U18" s="483"/>
      <c r="V18" s="484">
        <f t="shared" ca="1" si="0"/>
        <v>177</v>
      </c>
      <c r="X18" s="532">
        <v>2014</v>
      </c>
      <c r="Y18" s="533">
        <v>1</v>
      </c>
      <c r="Z18" s="534" t="s">
        <v>291</v>
      </c>
      <c r="AA18" s="516">
        <f>SUMIFS(ALAMEDA!$K$6:$K$846,ALAMEDA!$B$6:$B$846,"&gt;="&amp;DATE(X18,Y18,1),ALAMEDA!$B$6:$B$846,"&lt;"&amp;DATE(X18,Y18+1,1))</f>
        <v>1235821</v>
      </c>
      <c r="AB18" s="516">
        <f>SUMIFS(BARCELONA!$K$6:$K$2552,BARCELONA!$B$6:$B$2552,"&gt;="&amp;DATE(X18,Y18,1),BARCELONA!$B$6:$B$2552,"&lt;"&amp;DATE(X18,Y18+1,1))</f>
        <v>4258398</v>
      </c>
      <c r="AC18" s="516">
        <f>SUMIFS(CENTRO!$K$6:$K$988,CENTRO!$B$6:$B$988,"&gt;="&amp;DATE(X18,Y18,1),CENTRO!$B$6:$B$988,"&lt;"&amp;DATE(X18,Y18+1,1))</f>
        <v>1356480</v>
      </c>
      <c r="AD18" s="516">
        <f>SUMIFS('EST CENTRAL'!$K$7:$K$657,'EST CENTRAL'!$B$7:$B$657,"&gt;="&amp;DATE(X18,Y18,1),'EST CENTRAL'!$B$7:$B$657,"&lt;"&amp;DATE(X18,Y18+1,1))</f>
        <v>1073912</v>
      </c>
      <c r="AE18" s="516">
        <f>SUMIFS('LA FLORIDA'!$K$6:$K$732,'LA FLORIDA'!$B$6:$B$732,"&gt;="&amp;DATE(X18,Y18,1),'LA FLORIDA'!$B$6:$B$732,"&lt;"&amp;DATE(X18,Y18+1,1))</f>
        <v>626040</v>
      </c>
      <c r="AF18" s="516">
        <f>SUMIFS('LAS BELLOTAS'!$K$6:$K$135,'LAS BELLOTAS'!$B$6:$B$135,"&gt;="&amp;DATE(X18,Y18,1),'LAS BELLOTAS'!$B$6:$B$135,"&lt;"&amp;DATE(X18,Y18+1,1))</f>
        <v>104336</v>
      </c>
      <c r="AG18" s="516">
        <f>SUMIFS('LAS CONDES'!$K$6:$K$1191,'LAS CONDES'!$B$6:$B$1191,"&gt;="&amp;DATE(X18,Y18,1),'LAS CONDES'!$B$6:$B$1191,"&lt;"&amp;DATE(X18,Y18+1,1))</f>
        <v>2551954</v>
      </c>
      <c r="AH18" s="516">
        <f>SUMIFS(MAIPU!$K$6:$K$499,MAIPU!$B$6:$B$499,"&gt;="&amp;DATE(X18,Y18,1),MAIPU!$B$6:$B$499,"&lt;"&amp;DATE(X18,Y18+1,1))</f>
        <v>485209</v>
      </c>
      <c r="AI18" s="516">
        <f>SUMIFS(MANQUEHUE!$K$6:$K$1338,MANQUEHUE!$B$6:$B$1338,"&gt;="&amp;DATE(X18,Y18,1),MANQUEHUE!$B$6:$B$1338,"&lt;"&amp;DATE(X18,Y18+1,1))</f>
        <v>2665289</v>
      </c>
      <c r="AJ18" s="516">
        <f>SUMIFS(NORTE!$K$6:$K$798,NORTE!$B$6:$B$798,"&gt;="&amp;DATE(X18,Y18,1),NORTE!$B$6:$B$798,"&lt;"&amp;DATE(X18,Y18+1,1))</f>
        <v>1409009</v>
      </c>
      <c r="AK18" s="516">
        <f>SUMIFS(OESTE!$K$6:$K$787,OESTE!$B$6:$B$787,"&gt;="&amp;DATE(X18,Y18,1),OESTE!$B$6:$B$787,"&lt;"&amp;DATE(X18,Y18+1,1))</f>
        <v>1337098</v>
      </c>
      <c r="AL18" s="516">
        <f>SUMIFS('PLAZA SUR'!$K$6:$K$139,'PLAZA SUR'!$B$6:$B$139,"&gt;="&amp;DATE(X18,Y18,1),'PLAZA SUR'!$B$6:$B$139,"&lt;"&amp;DATE(X18,Y18+1,1))</f>
        <v>0</v>
      </c>
      <c r="AM18" s="516">
        <f>SUMIFS('PUENTE ALTO'!$K$6:$K$251,'PUENTE ALTO'!$B$6:$B$251,"&gt;="&amp;DATE(X18,Y18,1),'PUENTE ALTO'!$B$6:$B$251,"&lt;"&amp;DATE(X18,Y18+1,1))</f>
        <v>279574</v>
      </c>
      <c r="AN18" s="516">
        <f>SUMIFS('SAN MIGUEL'!$K$6:$K$940,'SAN MIGUEL'!$B$6:$B$940,"&gt;="&amp;DATE(X18,Y18,1),'SAN MIGUEL'!$B$6:$B$940,"&lt;"&amp;DATE(X18,Y18+1,1))</f>
        <v>1570771</v>
      </c>
      <c r="AO18" s="856">
        <f>SUMIFS('SANTA LUCIA'!$K$6:$K$451,'SANTA LUCIA'!$B$6:$B$451,"&gt;="&amp;DATE(X18,Y18,1),'SANTA LUCIA'!$B$6:$B$451,"&lt;"&amp;DATE(X18,Y18+1,1))</f>
        <v>254958</v>
      </c>
      <c r="AP18" s="517">
        <f>SUMIFS(TOBALABA!$K$6:$K$1226,TOBALABA!$B$6:$B$1226,"&gt;="&amp;DATE(X18,Y18,1),TOBALABA!$B$6:$B$1226,"&lt;"&amp;DATE(X18,Y18+1,1))</f>
        <v>2227252</v>
      </c>
      <c r="AR18" s="522">
        <f t="shared" ref="AR18:AR29" si="1">SUM(AA18:AP18)</f>
        <v>21436101</v>
      </c>
    </row>
    <row r="19" spans="2:44" s="342" customFormat="1" x14ac:dyDescent="0.25">
      <c r="B19" s="525">
        <v>2702002</v>
      </c>
      <c r="C19" s="526" t="s">
        <v>124</v>
      </c>
      <c r="D19" s="527">
        <v>31878</v>
      </c>
      <c r="E19" s="482">
        <f ca="1">SUMIFS(ALAMEDA!$J$6:$J$846,ALAMEDA!$G$6:$G$846,B19,ALAMEDA!$B$6:$B$846,"&lt;"&amp;DATE(YEAR(TODAY()),MONTH(TODAY()),1),ALAMEDA!$B$6:$B$846,"&gt;"&amp;DATE(2013,12,31))</f>
        <v>0</v>
      </c>
      <c r="F19" s="482">
        <f ca="1">SUMIFS(BARCELONA!$J$6:$J$2552,BARCELONA!$G$6:$G$2552,B19,BARCELONA!$B$6:$B$2552,"&lt;"&amp;DATE(YEAR(TODAY()),MONTH(TODAY()),1),BARCELONA!$B$6:$B$2552,"&gt;"&amp;DATE(2013,12,31))</f>
        <v>5</v>
      </c>
      <c r="G19" s="482">
        <f ca="1">SUMIFS(CENTRO!$J$6:$J$988,CENTRO!$G$6:$G$988,B19,CENTRO!$B$6:$B$988,"&lt;"&amp;DATE(YEAR(TODAY()),MONTH(TODAY()),1),CENTRO!$B$6:$B$988,"&gt;"&amp;DATE(2013,12,31))</f>
        <v>13</v>
      </c>
      <c r="H19" s="482">
        <f ca="1">SUMIFS('EST CENTRAL'!$J$7:$J$657,'EST CENTRAL'!$G$7:$G$657,B19,'EST CENTRAL'!$B$7:$B$657,"&lt;"&amp;DATE(YEAR(TODAY()),MONTH(TODAY()),1),'EST CENTRAL'!$B$7:$B$657,"&gt;"&amp;DATE(2013,12,31))</f>
        <v>7</v>
      </c>
      <c r="I19" s="482">
        <f ca="1">SUMIFS('LA FLORIDA'!$J$6:$J$732,'LA FLORIDA'!$G$6:$G$732,B19,'LA FLORIDA'!$B$6:$B$732,"&lt;"&amp;DATE(YEAR(TODAY()),MONTH(TODAY()),1),'LA FLORIDA'!$B$6:$B$732,"&gt;"&amp;DATE(2013,12,31))</f>
        <v>5</v>
      </c>
      <c r="J19" s="482">
        <f ca="1">SUMIFS('LAS BELLOTAS'!$J$6:$J$135,'LAS BELLOTAS'!$G$6:$G$135,B19,'LAS BELLOTAS'!$B$6:$B$135,"&lt;"&amp;DATE(YEAR(TODAY()),MONTH(TODAY()),1),'LAS BELLOTAS'!$B$6:$B$135,"&gt;"&amp;DATE(2013,12,31))</f>
        <v>0</v>
      </c>
      <c r="K19" s="482">
        <f ca="1">SUMIFS('LAS CONDES'!$J$6:$J$1191,'LAS CONDES'!$G$6:$G$1191,B19,'LAS CONDES'!$B$6:$B$1191,"&lt;"&amp;DATE(YEAR(TODAY()),MONTH(TODAY()),1),'LAS CONDES'!$B$6:$B$1191,"&gt;"&amp;DATE(2013,12,31))</f>
        <v>15</v>
      </c>
      <c r="L19" s="1282">
        <f ca="1">SUMIFS(MAIPU!$J$6:$J$499,MAIPU!$G$6:$G$499,B19,MAIPU!$B$6:$B$499,"&lt;"&amp;DATE(YEAR(TODAY()),MONTH(TODAY()),1),MAIPU!$B$6:$B$499,"&gt;"&amp;DATE(2013,12,31))</f>
        <v>0</v>
      </c>
      <c r="M19" s="1282">
        <f ca="1">SUMIFS(MANQUEHUE!$J$6:$J$1338,MANQUEHUE!$G$6:$G$1338,B19,MANQUEHUE!$B$6:$B$1338,"&lt;"&amp;DATE(YEAR(TODAY()),MONTH(TODAY()),1),MANQUEHUE!$B$6:$B$1338,"&gt;"&amp;DATE(2013,12,31))</f>
        <v>66</v>
      </c>
      <c r="N19" s="1282">
        <f ca="1">SUMIFS(NORTE!$J$6:$J$798,NORTE!$G$6:$G$798,B19,NORTE!$B$6:$B$798,"&lt;"&amp;DATE(YEAR(TODAY()),MONTH(TODAY()),1),NORTE!$B$6:$B$798,"&gt;"&amp;DATE(2013,12,31))</f>
        <v>35</v>
      </c>
      <c r="O19" s="482">
        <f ca="1">SUMIFS(OESTE!$J$6:$J$787,OESTE!$G$6:$G$787,B19,OESTE!$B$6:$B$787,"&lt;"&amp;DATE(YEAR(TODAY()),MONTH(TODAY()),1),OESTE!$B$6:$B$787,"&gt;"&amp;DATE(2013,12,31))</f>
        <v>4</v>
      </c>
      <c r="P19" s="482">
        <f ca="1">SUMIFS('PLAZA SUR'!$J$6:$J$139,'PLAZA SUR'!$G$6:$G$139,B19,'PLAZA SUR'!$B$6:$B$139,"&lt;"&amp;DATE(YEAR(TODAY()),MONTH(TODAY()),1),'PLAZA SUR'!$B$6:$B$139,"&gt;"&amp;DATE(2013,12,31))</f>
        <v>0</v>
      </c>
      <c r="Q19" s="482">
        <f ca="1">SUMIFS('PUENTE ALTO'!$J$6:$J$251,'PUENTE ALTO'!$G$6:$G$251,B19,'PUENTE ALTO'!$B$6:$B$251,"&lt;"&amp;DATE(YEAR(TODAY()),MONTH(TODAY()),1),'PUENTE ALTO'!$B$6:$B$251,"&gt;"&amp;DATE(2013,12,31))</f>
        <v>0</v>
      </c>
      <c r="R19" s="482">
        <f ca="1">SUMIFS('SAN MIGUEL'!$J$6:$J$940,'SAN MIGUEL'!$G$6:$G$940,B19,'SAN MIGUEL'!$B$6:$B$940,"&lt;"&amp;DATE(YEAR(TODAY()),MONTH(TODAY()),1),'SAN MIGUEL'!$B$6:$B$940,"&gt;"&amp;DATE(2013,12,31))</f>
        <v>10</v>
      </c>
      <c r="S19" s="482">
        <f ca="1">SUMIFS('SANTA LUCIA'!$J$6:$J$451,'SANTA LUCIA'!$G$6:$G$451,B19,'SANTA LUCIA'!$B$6:$B$451,"&lt;"&amp;DATE(YEAR(TODAY()),MONTH(TODAY()),1),'SANTA LUCIA'!$B$6:$B$451,"&gt;"&amp;DATE(2013,12,31))</f>
        <v>0</v>
      </c>
      <c r="T19" s="482">
        <f ca="1">SUMIFS(TOBALABA!$J$6:$J$1226,TOBALABA!$G$6:$G$1226,B19,TOBALABA!$B$6:$B$1226,"&lt;"&amp;DATE(YEAR(TODAY()),MONTH(TODAY()),1),TOBALABA!$B$6:$B$1226,"&gt;"&amp;DATE(2013,12,31))</f>
        <v>0</v>
      </c>
      <c r="U19" s="483"/>
      <c r="V19" s="484">
        <f t="shared" ca="1" si="0"/>
        <v>160</v>
      </c>
      <c r="X19" s="535">
        <v>2014</v>
      </c>
      <c r="Y19" s="536">
        <v>2</v>
      </c>
      <c r="Z19" s="537" t="s">
        <v>292</v>
      </c>
      <c r="AA19" s="518">
        <f>SUMIFS(ALAMEDA!$K$6:$K$846,ALAMEDA!$B$6:$B$846,"&gt;="&amp;DATE(X19,Y19,1),ALAMEDA!$B$6:$B$846,"&lt;"&amp;DATE(X19,Y19+1,1))</f>
        <v>1572518</v>
      </c>
      <c r="AB19" s="518">
        <f>SUMIFS(BARCELONA!$K$6:$K$2552,BARCELONA!$B$6:$B$2552,"&gt;="&amp;DATE(X19,Y19,1),BARCELONA!$B$6:$B$2552,"&lt;"&amp;DATE(X19,Y19+1,1))</f>
        <v>2922914</v>
      </c>
      <c r="AC19" s="518">
        <f>SUMIFS(CENTRO!$K$6:$K$988,CENTRO!$B$6:$B$988,"&gt;="&amp;DATE(X19,Y19,1),CENTRO!$B$6:$B$988,"&lt;"&amp;DATE(X19,Y19+1,1))</f>
        <v>851944</v>
      </c>
      <c r="AD19" s="518">
        <f>SUMIFS('EST CENTRAL'!$K$7:$K$657,'EST CENTRAL'!$B$7:$B$657,"&gt;="&amp;DATE(X19,Y19,1),'EST CENTRAL'!$B$7:$B$657,"&lt;"&amp;DATE(X19,Y19+1,1))</f>
        <v>1004061</v>
      </c>
      <c r="AE19" s="518">
        <f>SUMIFS('LA FLORIDA'!$K$6:$K$732,'LA FLORIDA'!$B$6:$B$732,"&gt;="&amp;DATE(X19,Y19,1),'LA FLORIDA'!$B$6:$B$732,"&lt;"&amp;DATE(X19,Y19+1,1))</f>
        <v>303930</v>
      </c>
      <c r="AF19" s="518">
        <f>SUMIFS('LAS BELLOTAS'!$K$6:$K$135,'LAS BELLOTAS'!$B$6:$B$135,"&gt;="&amp;DATE(X19,Y19,1),'LAS BELLOTAS'!$B$6:$B$135,"&lt;"&amp;DATE(X19,Y19+1,1))</f>
        <v>0</v>
      </c>
      <c r="AG19" s="518">
        <f>SUMIFS('LAS CONDES'!$K$6:$K$1191,'LAS CONDES'!$B$6:$B$1191,"&gt;="&amp;DATE(X19,Y19,1),'LAS CONDES'!$B$6:$B$1191,"&lt;"&amp;DATE(X19,Y19+1,1))</f>
        <v>1629896</v>
      </c>
      <c r="AH19" s="518">
        <f>SUMIFS(MAIPU!$K$6:$K$499,MAIPU!$B$6:$B$499,"&gt;="&amp;DATE(X19,Y19,1),MAIPU!$B$6:$B$499,"&lt;"&amp;DATE(X19,Y19+1,1))</f>
        <v>550086</v>
      </c>
      <c r="AI19" s="518">
        <f>SUMIFS(MANQUEHUE!$K$6:$K$1338,MANQUEHUE!$B$6:$B$1338,"&gt;="&amp;DATE(X19,Y19,1),MANQUEHUE!$B$6:$B$1338,"&lt;"&amp;DATE(X19,Y19+1,1))</f>
        <v>1068492</v>
      </c>
      <c r="AJ19" s="518">
        <f>SUMIFS(NORTE!$K$6:$K$798,NORTE!$B$6:$B$798,"&gt;="&amp;DATE(X19,Y19,1),NORTE!$B$6:$B$798,"&lt;"&amp;DATE(X19,Y19+1,1))</f>
        <v>1061444</v>
      </c>
      <c r="AK19" s="518">
        <f>SUMIFS(OESTE!$K$6:$K$787,OESTE!$B$6:$B$787,"&gt;="&amp;DATE(X19,Y19,1),OESTE!$B$6:$B$787,"&lt;"&amp;DATE(X19,Y19+1,1))</f>
        <v>853238</v>
      </c>
      <c r="AL19" s="518">
        <f>SUMIFS('PLAZA SUR'!$K$6:$K$139,'PLAZA SUR'!$B$6:$B$139,"&gt;="&amp;DATE(X19,Y19,1),'PLAZA SUR'!$B$6:$B$139,"&lt;"&amp;DATE(X19,Y19+1,1))</f>
        <v>0</v>
      </c>
      <c r="AM19" s="518">
        <f>SUMIFS('PUENTE ALTO'!$K$6:$K$251,'PUENTE ALTO'!$B$6:$B$251,"&gt;="&amp;DATE(X19,Y19,1),'PUENTE ALTO'!$B$6:$B$251,"&lt;"&amp;DATE(X19,Y19+1,1))</f>
        <v>180726</v>
      </c>
      <c r="AN19" s="518">
        <f>SUMIFS('SAN MIGUEL'!$K$6:$K$940,'SAN MIGUEL'!$B$6:$B$940,"&gt;="&amp;DATE(X19,Y19,1),'SAN MIGUEL'!$B$6:$B$940,"&lt;"&amp;DATE(X19,Y19+1,1))</f>
        <v>1270629</v>
      </c>
      <c r="AO19" s="518">
        <f>SUMIFS('SANTA LUCIA'!$K$6:$K$451,'SANTA LUCIA'!$B$6:$B$451,"&gt;="&amp;DATE(X19,Y19,1),'SANTA LUCIA'!$B$6:$B$451,"&lt;"&amp;DATE(X19,Y19+1,1))</f>
        <v>225090</v>
      </c>
      <c r="AP19" s="519">
        <f>SUMIFS(TOBALABA!$K$6:$K$1226,TOBALABA!$B$6:$B$1226,"&gt;="&amp;DATE(X19,Y19,1),TOBALABA!$B$6:$B$1226,"&lt;"&amp;DATE(X19,Y19+1,1))</f>
        <v>2073010</v>
      </c>
      <c r="AR19" s="523">
        <f t="shared" si="1"/>
        <v>15567978</v>
      </c>
    </row>
    <row r="20" spans="2:44" s="342" customFormat="1" x14ac:dyDescent="0.25">
      <c r="B20" s="525">
        <v>2704006</v>
      </c>
      <c r="C20" s="526" t="s">
        <v>157</v>
      </c>
      <c r="D20" s="527">
        <v>31487</v>
      </c>
      <c r="E20" s="482">
        <f ca="1">SUMIFS(ALAMEDA!$J$6:$J$846,ALAMEDA!$G$6:$G$846,B20,ALAMEDA!$B$6:$B$846,"&lt;"&amp;DATE(YEAR(TODAY()),MONTH(TODAY()),1),ALAMEDA!$B$6:$B$846,"&gt;"&amp;DATE(2013,12,31))</f>
        <v>0</v>
      </c>
      <c r="F20" s="482">
        <f ca="1">SUMIFS(BARCELONA!$J$6:$J$2552,BARCELONA!$G$6:$G$2552,B20,BARCELONA!$B$6:$B$2552,"&lt;"&amp;DATE(YEAR(TODAY()),MONTH(TODAY()),1),BARCELONA!$B$6:$B$2552,"&gt;"&amp;DATE(2013,12,31))</f>
        <v>87</v>
      </c>
      <c r="G20" s="482">
        <f ca="1">SUMIFS(CENTRO!$J$6:$J$988,CENTRO!$G$6:$G$988,B20,CENTRO!$B$6:$B$988,"&lt;"&amp;DATE(YEAR(TODAY()),MONTH(TODAY()),1),CENTRO!$B$6:$B$988,"&gt;"&amp;DATE(2013,12,31))</f>
        <v>9</v>
      </c>
      <c r="H20" s="482">
        <f ca="1">SUMIFS('EST CENTRAL'!$J$7:$J$657,'EST CENTRAL'!$G$7:$G$657,B20,'EST CENTRAL'!$B$7:$B$657,"&lt;"&amp;DATE(YEAR(TODAY()),MONTH(TODAY()),1),'EST CENTRAL'!$B$7:$B$657,"&gt;"&amp;DATE(2013,12,31))</f>
        <v>0</v>
      </c>
      <c r="I20" s="482">
        <f ca="1">SUMIFS('LA FLORIDA'!$J$6:$J$732,'LA FLORIDA'!$G$6:$G$732,B20,'LA FLORIDA'!$B$6:$B$732,"&lt;"&amp;DATE(YEAR(TODAY()),MONTH(TODAY()),1),'LA FLORIDA'!$B$6:$B$732,"&gt;"&amp;DATE(2013,12,31))</f>
        <v>0</v>
      </c>
      <c r="J20" s="482">
        <f ca="1">SUMIFS('LAS BELLOTAS'!$J$6:$J$135,'LAS BELLOTAS'!$G$6:$G$135,B20,'LAS BELLOTAS'!$B$6:$B$135,"&lt;"&amp;DATE(YEAR(TODAY()),MONTH(TODAY()),1),'LAS BELLOTAS'!$B$6:$B$135,"&gt;"&amp;DATE(2013,12,31))</f>
        <v>1</v>
      </c>
      <c r="K20" s="482">
        <f ca="1">SUMIFS('LAS CONDES'!$J$6:$J$1191,'LAS CONDES'!$G$6:$G$1191,B20,'LAS CONDES'!$B$6:$B$1191,"&lt;"&amp;DATE(YEAR(TODAY()),MONTH(TODAY()),1),'LAS CONDES'!$B$6:$B$1191,"&gt;"&amp;DATE(2013,12,31))</f>
        <v>2</v>
      </c>
      <c r="L20" s="1282">
        <f ca="1">SUMIFS(MAIPU!$J$6:$J$499,MAIPU!$G$6:$G$499,B20,MAIPU!$B$6:$B$499,"&lt;"&amp;DATE(YEAR(TODAY()),MONTH(TODAY()),1),MAIPU!$B$6:$B$499,"&gt;"&amp;DATE(2013,12,31))</f>
        <v>0</v>
      </c>
      <c r="M20" s="1282">
        <f ca="1">SUMIFS(MANQUEHUE!$J$6:$J$1338,MANQUEHUE!$G$6:$G$1338,B20,MANQUEHUE!$B$6:$B$1338,"&lt;"&amp;DATE(YEAR(TODAY()),MONTH(TODAY()),1),MANQUEHUE!$B$6:$B$1338,"&gt;"&amp;DATE(2013,12,31))</f>
        <v>0</v>
      </c>
      <c r="N20" s="1282">
        <f ca="1">SUMIFS(NORTE!$J$6:$J$798,NORTE!$G$6:$G$798,B20,NORTE!$B$6:$B$798,"&lt;"&amp;DATE(YEAR(TODAY()),MONTH(TODAY()),1),NORTE!$B$6:$B$798,"&gt;"&amp;DATE(2013,12,31))</f>
        <v>0</v>
      </c>
      <c r="O20" s="482">
        <f ca="1">SUMIFS(OESTE!$J$6:$J$787,OESTE!$G$6:$G$787,B20,OESTE!$B$6:$B$787,"&lt;"&amp;DATE(YEAR(TODAY()),MONTH(TODAY()),1),OESTE!$B$6:$B$787,"&gt;"&amp;DATE(2013,12,31))</f>
        <v>0</v>
      </c>
      <c r="P20" s="482">
        <f ca="1">SUMIFS('PLAZA SUR'!$J$6:$J$139,'PLAZA SUR'!$G$6:$G$139,B20,'PLAZA SUR'!$B$6:$B$139,"&lt;"&amp;DATE(YEAR(TODAY()),MONTH(TODAY()),1),'PLAZA SUR'!$B$6:$B$139,"&gt;"&amp;DATE(2013,12,31))</f>
        <v>0</v>
      </c>
      <c r="Q20" s="482">
        <f ca="1">SUMIFS('PUENTE ALTO'!$J$6:$J$251,'PUENTE ALTO'!$G$6:$G$251,B20,'PUENTE ALTO'!$B$6:$B$251,"&lt;"&amp;DATE(YEAR(TODAY()),MONTH(TODAY()),1),'PUENTE ALTO'!$B$6:$B$251,"&gt;"&amp;DATE(2013,12,31))</f>
        <v>0</v>
      </c>
      <c r="R20" s="482">
        <f ca="1">SUMIFS('SAN MIGUEL'!$J$6:$J$940,'SAN MIGUEL'!$G$6:$G$940,B20,'SAN MIGUEL'!$B$6:$B$940,"&lt;"&amp;DATE(YEAR(TODAY()),MONTH(TODAY()),1),'SAN MIGUEL'!$B$6:$B$940,"&gt;"&amp;DATE(2013,12,31))</f>
        <v>0</v>
      </c>
      <c r="S20" s="482">
        <f ca="1">SUMIFS('SANTA LUCIA'!$J$6:$J$451,'SANTA LUCIA'!$G$6:$G$451,B20,'SANTA LUCIA'!$B$6:$B$451,"&lt;"&amp;DATE(YEAR(TODAY()),MONTH(TODAY()),1),'SANTA LUCIA'!$B$6:$B$451,"&gt;"&amp;DATE(2013,12,31))</f>
        <v>0</v>
      </c>
      <c r="T20" s="482">
        <f ca="1">SUMIFS(TOBALABA!$J$6:$J$1226,TOBALABA!$G$6:$G$1226,B20,TOBALABA!$B$6:$B$1226,"&lt;"&amp;DATE(YEAR(TODAY()),MONTH(TODAY()),1),TOBALABA!$B$6:$B$1226,"&gt;"&amp;DATE(2013,12,31))</f>
        <v>0</v>
      </c>
      <c r="U20" s="483"/>
      <c r="V20" s="484">
        <f t="shared" ca="1" si="0"/>
        <v>99</v>
      </c>
      <c r="X20" s="535">
        <v>2014</v>
      </c>
      <c r="Y20" s="536">
        <v>3</v>
      </c>
      <c r="Z20" s="537" t="s">
        <v>293</v>
      </c>
      <c r="AA20" s="518">
        <f>SUMIFS(ALAMEDA!$K$6:$K$846,ALAMEDA!$B$6:$B$846,"&gt;="&amp;DATE(X20,Y20,1),ALAMEDA!$B$6:$B$846,"&lt;"&amp;DATE(X20,Y20+1,1))</f>
        <v>1471748</v>
      </c>
      <c r="AB20" s="518">
        <f>SUMIFS(BARCELONA!$K$6:$K$2552,BARCELONA!$B$6:$B$2552,"&gt;="&amp;DATE(X20,Y20,1),BARCELONA!$B$6:$B$2552,"&lt;"&amp;DATE(X20,Y20+1,1))</f>
        <v>4165336</v>
      </c>
      <c r="AC20" s="518">
        <f>SUMIFS(CENTRO!$K$6:$K$988,CENTRO!$B$6:$B$988,"&gt;="&amp;DATE(X20,Y20,1),CENTRO!$B$6:$B$988,"&lt;"&amp;DATE(X20,Y20+1,1))</f>
        <v>2294095</v>
      </c>
      <c r="AD20" s="518">
        <f>SUMIFS('EST CENTRAL'!$K$7:$K$657,'EST CENTRAL'!$B$7:$B$657,"&gt;="&amp;DATE(X20,Y20,1),'EST CENTRAL'!$B$7:$B$657,"&lt;"&amp;DATE(X20,Y20+1,1))</f>
        <v>910719</v>
      </c>
      <c r="AE20" s="518">
        <f>SUMIFS('LA FLORIDA'!$K$6:$K$732,'LA FLORIDA'!$B$6:$B$732,"&gt;="&amp;DATE(X20,Y20,1),'LA FLORIDA'!$B$6:$B$732,"&lt;"&amp;DATE(X20,Y20+1,1))</f>
        <v>809859</v>
      </c>
      <c r="AF20" s="518">
        <f>SUMIFS('LAS BELLOTAS'!$K$6:$K$135,'LAS BELLOTAS'!$B$6:$B$135,"&gt;="&amp;DATE(X20,Y20,1),'LAS BELLOTAS'!$B$6:$B$135,"&lt;"&amp;DATE(X20,Y20+1,1))</f>
        <v>142188</v>
      </c>
      <c r="AG20" s="518">
        <f>SUMIFS('LAS CONDES'!$K$6:$K$1191,'LAS CONDES'!$B$6:$B$1191,"&gt;="&amp;DATE(X20,Y20,1),'LAS CONDES'!$B$6:$B$1191,"&lt;"&amp;DATE(X20,Y20+1,1))</f>
        <v>1563544</v>
      </c>
      <c r="AH20" s="518">
        <f>SUMIFS(MAIPU!$K$6:$K$499,MAIPU!$B$6:$B$499,"&gt;="&amp;DATE(X20,Y20,1),MAIPU!$B$6:$B$499,"&lt;"&amp;DATE(X20,Y20+1,1))</f>
        <v>766325</v>
      </c>
      <c r="AI20" s="518">
        <f>SUMIFS(MANQUEHUE!$K$6:$K$1338,MANQUEHUE!$B$6:$B$1338,"&gt;="&amp;DATE(X20,Y20,1),MANQUEHUE!$B$6:$B$1338,"&lt;"&amp;DATE(X20,Y20+1,1))</f>
        <v>1958059</v>
      </c>
      <c r="AJ20" s="518">
        <f>SUMIFS(NORTE!$K$6:$K$798,NORTE!$B$6:$B$798,"&gt;="&amp;DATE(X20,Y20,1),NORTE!$B$6:$B$798,"&lt;"&amp;DATE(X20,Y20+1,1))</f>
        <v>1518581</v>
      </c>
      <c r="AK20" s="518">
        <f>SUMIFS(OESTE!$K$6:$K$787,OESTE!$B$6:$B$787,"&gt;="&amp;DATE(X20,Y20,1),OESTE!$B$6:$B$787,"&lt;"&amp;DATE(X20,Y20+1,1))</f>
        <v>1197293</v>
      </c>
      <c r="AL20" s="518">
        <f>SUMIFS('PLAZA SUR'!$K$6:$K$139,'PLAZA SUR'!$B$6:$B$139,"&gt;="&amp;DATE(X20,Y20,1),'PLAZA SUR'!$B$6:$B$139,"&lt;"&amp;DATE(X20,Y20+1,1))</f>
        <v>100084</v>
      </c>
      <c r="AM20" s="518">
        <f>SUMIFS('PUENTE ALTO'!$K$6:$K$251,'PUENTE ALTO'!$B$6:$B$251,"&gt;="&amp;DATE(X20,Y20,1),'PUENTE ALTO'!$B$6:$B$251,"&lt;"&amp;DATE(X20,Y20+1,1))</f>
        <v>399958</v>
      </c>
      <c r="AN20" s="518">
        <f>SUMIFS('SAN MIGUEL'!$K$6:$K$940,'SAN MIGUEL'!$B$6:$B$940,"&gt;="&amp;DATE(X20,Y20,1),'SAN MIGUEL'!$B$6:$B$940,"&lt;"&amp;DATE(X20,Y20+1,1))</f>
        <v>1350504</v>
      </c>
      <c r="AO20" s="518">
        <f>SUMIFS('SANTA LUCIA'!$K$6:$K$451,'SANTA LUCIA'!$B$6:$B$451,"&gt;="&amp;DATE(X20,Y20,1),'SANTA LUCIA'!$B$6:$B$451,"&lt;"&amp;DATE(X20,Y20+1,1))</f>
        <v>573554</v>
      </c>
      <c r="AP20" s="519">
        <f>SUMIFS(TOBALABA!$K$6:$K$1226,TOBALABA!$B$6:$B$1226,"&gt;="&amp;DATE(X20,Y20,1),TOBALABA!$B$6:$B$1226,"&lt;"&amp;DATE(X20,Y20+1,1))</f>
        <v>2268409</v>
      </c>
      <c r="AR20" s="523">
        <f t="shared" si="1"/>
        <v>21490256</v>
      </c>
    </row>
    <row r="21" spans="2:44" s="342" customFormat="1" x14ac:dyDescent="0.25">
      <c r="B21" s="525">
        <v>2707003</v>
      </c>
      <c r="C21" s="526" t="s">
        <v>209</v>
      </c>
      <c r="D21" s="527">
        <v>6028</v>
      </c>
      <c r="E21" s="482">
        <f ca="1">SUMIFS(ALAMEDA!$J$6:$J$846,ALAMEDA!$G$6:$G$846,B21,ALAMEDA!$B$6:$B$846,"&lt;"&amp;DATE(YEAR(TODAY()),MONTH(TODAY()),1),ALAMEDA!$B$6:$B$846,"&gt;"&amp;DATE(2013,12,31))</f>
        <v>0</v>
      </c>
      <c r="F21" s="482">
        <f ca="1">SUMIFS(BARCELONA!$J$6:$J$2552,BARCELONA!$G$6:$G$2552,B21,BARCELONA!$B$6:$B$2552,"&lt;"&amp;DATE(YEAR(TODAY()),MONTH(TODAY()),1),BARCELONA!$B$6:$B$2552,"&gt;"&amp;DATE(2013,12,31))</f>
        <v>45</v>
      </c>
      <c r="G21" s="482">
        <f ca="1">SUMIFS(CENTRO!$J$6:$J$988,CENTRO!$G$6:$G$988,B21,CENTRO!$B$6:$B$988,"&lt;"&amp;DATE(YEAR(TODAY()),MONTH(TODAY()),1),CENTRO!$B$6:$B$988,"&gt;"&amp;DATE(2013,12,31))</f>
        <v>0</v>
      </c>
      <c r="H21" s="482">
        <f ca="1">SUMIFS('EST CENTRAL'!$J$7:$J$657,'EST CENTRAL'!$G$7:$G$657,B21,'EST CENTRAL'!$B$7:$B$657,"&lt;"&amp;DATE(YEAR(TODAY()),MONTH(TODAY()),1),'EST CENTRAL'!$B$7:$B$657,"&gt;"&amp;DATE(2013,12,31))</f>
        <v>1</v>
      </c>
      <c r="I21" s="482">
        <f ca="1">SUMIFS('LA FLORIDA'!$J$6:$J$732,'LA FLORIDA'!$G$6:$G$732,B21,'LA FLORIDA'!$B$6:$B$732,"&lt;"&amp;DATE(YEAR(TODAY()),MONTH(TODAY()),1),'LA FLORIDA'!$B$6:$B$732,"&gt;"&amp;DATE(2013,12,31))</f>
        <v>1</v>
      </c>
      <c r="J21" s="482">
        <f ca="1">SUMIFS('LAS BELLOTAS'!$J$6:$J$135,'LAS BELLOTAS'!$G$6:$G$135,B21,'LAS BELLOTAS'!$B$6:$B$135,"&lt;"&amp;DATE(YEAR(TODAY()),MONTH(TODAY()),1),'LAS BELLOTAS'!$B$6:$B$135,"&gt;"&amp;DATE(2013,12,31))</f>
        <v>0</v>
      </c>
      <c r="K21" s="482">
        <f ca="1">SUMIFS('LAS CONDES'!$J$6:$J$1191,'LAS CONDES'!$G$6:$G$1191,B21,'LAS CONDES'!$B$6:$B$1191,"&lt;"&amp;DATE(YEAR(TODAY()),MONTH(TODAY()),1),'LAS CONDES'!$B$6:$B$1191,"&gt;"&amp;DATE(2013,12,31))</f>
        <v>1</v>
      </c>
      <c r="L21" s="1282">
        <f ca="1">SUMIFS(MAIPU!$J$6:$J$499,MAIPU!$G$6:$G$499,B21,MAIPU!$B$6:$B$499,"&lt;"&amp;DATE(YEAR(TODAY()),MONTH(TODAY()),1),MAIPU!$B$6:$B$499,"&gt;"&amp;DATE(2013,12,31))</f>
        <v>0</v>
      </c>
      <c r="M21" s="1282">
        <f ca="1">SUMIFS(MANQUEHUE!$J$6:$J$1338,MANQUEHUE!$G$6:$G$1338,B21,MANQUEHUE!$B$6:$B$1338,"&lt;"&amp;DATE(YEAR(TODAY()),MONTH(TODAY()),1),MANQUEHUE!$B$6:$B$1338,"&gt;"&amp;DATE(2013,12,31))</f>
        <v>22</v>
      </c>
      <c r="N21" s="1282">
        <f ca="1">SUMIFS(NORTE!$J$6:$J$798,NORTE!$G$6:$G$798,B21,NORTE!$B$6:$B$798,"&lt;"&amp;DATE(YEAR(TODAY()),MONTH(TODAY()),1),NORTE!$B$6:$B$798,"&gt;"&amp;DATE(2013,12,31))</f>
        <v>1</v>
      </c>
      <c r="O21" s="482">
        <f ca="1">SUMIFS(OESTE!$J$6:$J$787,OESTE!$G$6:$G$787,B21,OESTE!$B$6:$B$787,"&lt;"&amp;DATE(YEAR(TODAY()),MONTH(TODAY()),1),OESTE!$B$6:$B$787,"&gt;"&amp;DATE(2013,12,31))</f>
        <v>0</v>
      </c>
      <c r="P21" s="482">
        <f ca="1">SUMIFS('PLAZA SUR'!$J$6:$J$139,'PLAZA SUR'!$G$6:$G$139,B21,'PLAZA SUR'!$B$6:$B$139,"&lt;"&amp;DATE(YEAR(TODAY()),MONTH(TODAY()),1),'PLAZA SUR'!$B$6:$B$139,"&gt;"&amp;DATE(2013,12,31))</f>
        <v>1</v>
      </c>
      <c r="Q21" s="482">
        <f ca="1">SUMIFS('PUENTE ALTO'!$J$6:$J$251,'PUENTE ALTO'!$G$6:$G$251,B21,'PUENTE ALTO'!$B$6:$B$251,"&lt;"&amp;DATE(YEAR(TODAY()),MONTH(TODAY()),1),'PUENTE ALTO'!$B$6:$B$251,"&gt;"&amp;DATE(2013,12,31))</f>
        <v>0</v>
      </c>
      <c r="R21" s="482">
        <f ca="1">SUMIFS('SAN MIGUEL'!$J$6:$J$940,'SAN MIGUEL'!$G$6:$G$940,B21,'SAN MIGUEL'!$B$6:$B$940,"&lt;"&amp;DATE(YEAR(TODAY()),MONTH(TODAY()),1),'SAN MIGUEL'!$B$6:$B$940,"&gt;"&amp;DATE(2013,12,31))</f>
        <v>0</v>
      </c>
      <c r="S21" s="482">
        <f ca="1">SUMIFS('SANTA LUCIA'!$J$6:$J$451,'SANTA LUCIA'!$G$6:$G$451,B21,'SANTA LUCIA'!$B$6:$B$451,"&lt;"&amp;DATE(YEAR(TODAY()),MONTH(TODAY()),1),'SANTA LUCIA'!$B$6:$B$451,"&gt;"&amp;DATE(2013,12,31))</f>
        <v>0</v>
      </c>
      <c r="T21" s="482">
        <f ca="1">SUMIFS(TOBALABA!$J$6:$J$1226,TOBALABA!$G$6:$G$1226,B21,TOBALABA!$B$6:$B$1226,"&lt;"&amp;DATE(YEAR(TODAY()),MONTH(TODAY()),1),TOBALABA!$B$6:$B$1226,"&gt;"&amp;DATE(2013,12,31))</f>
        <v>0</v>
      </c>
      <c r="U21" s="483"/>
      <c r="V21" s="484">
        <f t="shared" ca="1" si="0"/>
        <v>72</v>
      </c>
      <c r="X21" s="535">
        <v>2014</v>
      </c>
      <c r="Y21" s="536">
        <v>4</v>
      </c>
      <c r="Z21" s="537" t="s">
        <v>294</v>
      </c>
      <c r="AA21" s="518">
        <f>SUMIFS(ALAMEDA!$K$6:$K$846,ALAMEDA!$B$6:$B$846,"&gt;="&amp;DATE(X21,Y21,1),ALAMEDA!$B$6:$B$846,"&lt;"&amp;DATE(X21,Y21+1,1))</f>
        <v>1325681</v>
      </c>
      <c r="AB21" s="518">
        <f>SUMIFS(BARCELONA!$K$6:$K$2552,BARCELONA!$B$6:$B$2552,"&gt;="&amp;DATE(X21,Y21,1),BARCELONA!$B$6:$B$2552,"&lt;"&amp;DATE(X21,Y21+1,1))</f>
        <v>4062592</v>
      </c>
      <c r="AC21" s="518">
        <f>SUMIFS(CENTRO!$K$6:$K$988,CENTRO!$B$6:$B$988,"&gt;="&amp;DATE(X21,Y21,1),CENTRO!$B$6:$B$988,"&lt;"&amp;DATE(X21,Y21+1,1))</f>
        <v>1593929</v>
      </c>
      <c r="AD21" s="518">
        <f>SUMIFS('EST CENTRAL'!$K$7:$K$657,'EST CENTRAL'!$B$7:$B$657,"&gt;="&amp;DATE(X21,Y21,1),'EST CENTRAL'!$B$7:$B$657,"&lt;"&amp;DATE(X21,Y21+1,1))</f>
        <v>725570</v>
      </c>
      <c r="AE21" s="518">
        <f>SUMIFS('LA FLORIDA'!$K$6:$K$732,'LA FLORIDA'!$B$6:$B$732,"&gt;="&amp;DATE(X21,Y21,1),'LA FLORIDA'!$B$6:$B$732,"&lt;"&amp;DATE(X21,Y21+1,1))</f>
        <v>1175766</v>
      </c>
      <c r="AF21" s="518">
        <f>SUMIFS('LAS BELLOTAS'!$K$6:$K$135,'LAS BELLOTAS'!$B$6:$B$135,"&gt;="&amp;DATE(X21,Y21,1),'LAS BELLOTAS'!$B$6:$B$135,"&lt;"&amp;DATE(X21,Y21+1,1))</f>
        <v>78224</v>
      </c>
      <c r="AG21" s="518">
        <f>SUMIFS('LAS CONDES'!$K$6:$K$1191,'LAS CONDES'!$B$6:$B$1191,"&gt;="&amp;DATE(X21,Y21,1),'LAS CONDES'!$B$6:$B$1191,"&lt;"&amp;DATE(X21,Y21+1,1))</f>
        <v>1969705</v>
      </c>
      <c r="AH21" s="518">
        <f>SUMIFS(MAIPU!$K$6:$K$499,MAIPU!$B$6:$B$499,"&gt;="&amp;DATE(X21,Y21,1),MAIPU!$B$6:$B$499,"&lt;"&amp;DATE(X21,Y21+1,1))</f>
        <v>898940</v>
      </c>
      <c r="AI21" s="518">
        <f>SUMIFS(MANQUEHUE!$K$6:$K$1338,MANQUEHUE!$B$6:$B$1338,"&gt;="&amp;DATE(X21,Y21,1),MANQUEHUE!$B$6:$B$1338,"&lt;"&amp;DATE(X21,Y21+1,1))</f>
        <v>2053507</v>
      </c>
      <c r="AJ21" s="518">
        <f>SUMIFS(NORTE!$K$6:$K$798,NORTE!$B$6:$B$798,"&gt;="&amp;DATE(X21,Y21,1),NORTE!$B$6:$B$798,"&lt;"&amp;DATE(X21,Y21+1,1))</f>
        <v>1982236</v>
      </c>
      <c r="AK21" s="518">
        <f>SUMIFS(OESTE!$K$6:$K$787,OESTE!$B$6:$B$787,"&gt;="&amp;DATE(X21,Y21,1),OESTE!$B$6:$B$787,"&lt;"&amp;DATE(X21,Y21+1,1))</f>
        <v>886571</v>
      </c>
      <c r="AL21" s="518">
        <f>SUMIFS('PLAZA SUR'!$K$6:$K$139,'PLAZA SUR'!$B$6:$B$139,"&gt;="&amp;DATE(X21,Y21,1),'PLAZA SUR'!$B$6:$B$139,"&lt;"&amp;DATE(X21,Y21+1,1))</f>
        <v>62739</v>
      </c>
      <c r="AM21" s="518">
        <f>SUMIFS('PUENTE ALTO'!$K$6:$K$251,'PUENTE ALTO'!$B$6:$B$251,"&gt;="&amp;DATE(X21,Y21,1),'PUENTE ALTO'!$B$6:$B$251,"&lt;"&amp;DATE(X21,Y21+1,1))</f>
        <v>479058</v>
      </c>
      <c r="AN21" s="518">
        <f>SUMIFS('SAN MIGUEL'!$K$6:$K$940,'SAN MIGUEL'!$B$6:$B$940,"&gt;="&amp;DATE(X21,Y21,1),'SAN MIGUEL'!$B$6:$B$940,"&lt;"&amp;DATE(X21,Y21+1,1))</f>
        <v>1593307</v>
      </c>
      <c r="AO21" s="518">
        <f>SUMIFS('SANTA LUCIA'!$K$6:$K$451,'SANTA LUCIA'!$B$6:$B$451,"&gt;="&amp;DATE(X21,Y21,1),'SANTA LUCIA'!$B$6:$B$451,"&lt;"&amp;DATE(X21,Y21+1,1))</f>
        <v>345911</v>
      </c>
      <c r="AP21" s="519">
        <f>SUMIFS(TOBALABA!$K$6:$K$1226,TOBALABA!$B$6:$B$1226,"&gt;="&amp;DATE(X21,Y21,1),TOBALABA!$B$6:$B$1226,"&lt;"&amp;DATE(X21,Y21+1,1))</f>
        <v>1975500</v>
      </c>
      <c r="AR21" s="523">
        <f t="shared" si="1"/>
        <v>21209236</v>
      </c>
    </row>
    <row r="22" spans="2:44" s="342" customFormat="1" x14ac:dyDescent="0.25">
      <c r="B22" s="525">
        <v>2705004</v>
      </c>
      <c r="C22" s="526" t="s">
        <v>185</v>
      </c>
      <c r="D22" s="527">
        <v>26753</v>
      </c>
      <c r="E22" s="482">
        <f ca="1">SUMIFS(ALAMEDA!$J$6:$J$846,ALAMEDA!$G$6:$G$846,B22,ALAMEDA!$B$6:$B$846,"&lt;"&amp;DATE(YEAR(TODAY()),MONTH(TODAY()),1),ALAMEDA!$B$6:$B$846,"&gt;"&amp;DATE(2013,12,31))</f>
        <v>14</v>
      </c>
      <c r="F22" s="482">
        <f ca="1">SUMIFS(BARCELONA!$J$6:$J$2552,BARCELONA!$G$6:$G$2552,B22,BARCELONA!$B$6:$B$2552,"&lt;"&amp;DATE(YEAR(TODAY()),MONTH(TODAY()),1),BARCELONA!$B$6:$B$2552,"&gt;"&amp;DATE(2013,12,31))</f>
        <v>10</v>
      </c>
      <c r="G22" s="482">
        <f ca="1">SUMIFS(CENTRO!$J$6:$J$988,CENTRO!$G$6:$G$988,B22,CENTRO!$B$6:$B$988,"&lt;"&amp;DATE(YEAR(TODAY()),MONTH(TODAY()),1),CENTRO!$B$6:$B$988,"&gt;"&amp;DATE(2013,12,31))</f>
        <v>11</v>
      </c>
      <c r="H22" s="482">
        <f ca="1">SUMIFS('EST CENTRAL'!$J$7:$J$657,'EST CENTRAL'!$G$7:$G$657,B22,'EST CENTRAL'!$B$7:$B$657,"&lt;"&amp;DATE(YEAR(TODAY()),MONTH(TODAY()),1),'EST CENTRAL'!$B$7:$B$657,"&gt;"&amp;DATE(2013,12,31))</f>
        <v>4</v>
      </c>
      <c r="I22" s="482">
        <f ca="1">SUMIFS('LA FLORIDA'!$J$6:$J$732,'LA FLORIDA'!$G$6:$G$732,B22,'LA FLORIDA'!$B$6:$B$732,"&lt;"&amp;DATE(YEAR(TODAY()),MONTH(TODAY()),1),'LA FLORIDA'!$B$6:$B$732,"&gt;"&amp;DATE(2013,12,31))</f>
        <v>1</v>
      </c>
      <c r="J22" s="482">
        <f ca="1">SUMIFS('LAS BELLOTAS'!$J$6:$J$135,'LAS BELLOTAS'!$G$6:$G$135,B22,'LAS BELLOTAS'!$B$6:$B$135,"&lt;"&amp;DATE(YEAR(TODAY()),MONTH(TODAY()),1),'LAS BELLOTAS'!$B$6:$B$135,"&gt;"&amp;DATE(2013,12,31))</f>
        <v>1</v>
      </c>
      <c r="K22" s="482">
        <f ca="1">SUMIFS('LAS CONDES'!$J$6:$J$1191,'LAS CONDES'!$G$6:$G$1191,B22,'LAS CONDES'!$B$6:$B$1191,"&lt;"&amp;DATE(YEAR(TODAY()),MONTH(TODAY()),1),'LAS CONDES'!$B$6:$B$1191,"&gt;"&amp;DATE(2013,12,31))</f>
        <v>5</v>
      </c>
      <c r="L22" s="1282">
        <f ca="1">SUMIFS(MAIPU!$J$6:$J$499,MAIPU!$G$6:$G$499,B22,MAIPU!$B$6:$B$499,"&lt;"&amp;DATE(YEAR(TODAY()),MONTH(TODAY()),1),MAIPU!$B$6:$B$499,"&gt;"&amp;DATE(2013,12,31))</f>
        <v>8</v>
      </c>
      <c r="M22" s="1282">
        <f ca="1">SUMIFS(MANQUEHUE!$J$6:$J$1338,MANQUEHUE!$G$6:$G$1338,B22,MANQUEHUE!$B$6:$B$1338,"&lt;"&amp;DATE(YEAR(TODAY()),MONTH(TODAY()),1),MANQUEHUE!$B$6:$B$1338,"&gt;"&amp;DATE(2013,12,31))</f>
        <v>4</v>
      </c>
      <c r="N22" s="1282">
        <f ca="1">SUMIFS(NORTE!$J$6:$J$798,NORTE!$G$6:$G$798,B22,NORTE!$B$6:$B$798,"&lt;"&amp;DATE(YEAR(TODAY()),MONTH(TODAY()),1),NORTE!$B$6:$B$798,"&gt;"&amp;DATE(2013,12,31))</f>
        <v>10</v>
      </c>
      <c r="O22" s="482">
        <f ca="1">SUMIFS(OESTE!$J$6:$J$787,OESTE!$G$6:$G$787,B22,OESTE!$B$6:$B$787,"&lt;"&amp;DATE(YEAR(TODAY()),MONTH(TODAY()),1),OESTE!$B$6:$B$787,"&gt;"&amp;DATE(2013,12,31))</f>
        <v>0</v>
      </c>
      <c r="P22" s="482">
        <f ca="1">SUMIFS('PLAZA SUR'!$J$6:$J$139,'PLAZA SUR'!$G$6:$G$139,B22,'PLAZA SUR'!$B$6:$B$139,"&lt;"&amp;DATE(YEAR(TODAY()),MONTH(TODAY()),1),'PLAZA SUR'!$B$6:$B$139,"&gt;"&amp;DATE(2013,12,31))</f>
        <v>2</v>
      </c>
      <c r="Q22" s="482">
        <f ca="1">SUMIFS('PUENTE ALTO'!$J$6:$J$251,'PUENTE ALTO'!$G$6:$G$251,B22,'PUENTE ALTO'!$B$6:$B$251,"&lt;"&amp;DATE(YEAR(TODAY()),MONTH(TODAY()),1),'PUENTE ALTO'!$B$6:$B$251,"&gt;"&amp;DATE(2013,12,31))</f>
        <v>0</v>
      </c>
      <c r="R22" s="482">
        <f ca="1">SUMIFS('SAN MIGUEL'!$J$6:$J$940,'SAN MIGUEL'!$G$6:$G$940,B22,'SAN MIGUEL'!$B$6:$B$940,"&lt;"&amp;DATE(YEAR(TODAY()),MONTH(TODAY()),1),'SAN MIGUEL'!$B$6:$B$940,"&gt;"&amp;DATE(2013,12,31))</f>
        <v>23</v>
      </c>
      <c r="S22" s="482">
        <f ca="1">SUMIFS('SANTA LUCIA'!$J$6:$J$451,'SANTA LUCIA'!$G$6:$G$451,B22,'SANTA LUCIA'!$B$6:$B$451,"&lt;"&amp;DATE(YEAR(TODAY()),MONTH(TODAY()),1),'SANTA LUCIA'!$B$6:$B$451,"&gt;"&amp;DATE(2013,12,31))</f>
        <v>0</v>
      </c>
      <c r="T22" s="482">
        <f ca="1">SUMIFS(TOBALABA!$J$6:$J$1226,TOBALABA!$G$6:$G$1226,B22,TOBALABA!$B$6:$B$1226,"&lt;"&amp;DATE(YEAR(TODAY()),MONTH(TODAY()),1),TOBALABA!$B$6:$B$1226,"&gt;"&amp;DATE(2013,12,31))</f>
        <v>15</v>
      </c>
      <c r="U22" s="483"/>
      <c r="V22" s="484">
        <f t="shared" ca="1" si="0"/>
        <v>108</v>
      </c>
      <c r="X22" s="535">
        <v>2014</v>
      </c>
      <c r="Y22" s="536">
        <v>5</v>
      </c>
      <c r="Z22" s="537" t="s">
        <v>295</v>
      </c>
      <c r="AA22" s="518">
        <f>SUMIFS(ALAMEDA!$K$6:$K$846,ALAMEDA!$B$6:$B$846,"&gt;="&amp;DATE(X22,Y22,1),ALAMEDA!$B$6:$B$846,"&lt;"&amp;DATE(X22,Y22+1,1))</f>
        <v>1038603</v>
      </c>
      <c r="AB22" s="518">
        <f>SUMIFS(BARCELONA!$K$6:$K$2552,BARCELONA!$B$6:$B$2552,"&gt;="&amp;DATE(X22,Y22,1),BARCELONA!$B$6:$B$2552,"&lt;"&amp;DATE(X22,Y22+1,1))</f>
        <v>4160209</v>
      </c>
      <c r="AC22" s="518">
        <f>SUMIFS(CENTRO!$K$6:$K$988,CENTRO!$B$6:$B$988,"&gt;="&amp;DATE(X22,Y22,1),CENTRO!$B$6:$B$988,"&lt;"&amp;DATE(X22,Y22+1,1))</f>
        <v>2122408</v>
      </c>
      <c r="AD22" s="518">
        <f>SUMIFS('EST CENTRAL'!$K$7:$K$657,'EST CENTRAL'!$B$7:$B$657,"&gt;="&amp;DATE(X22,Y22,1),'EST CENTRAL'!$B$7:$B$657,"&lt;"&amp;DATE(X22,Y22+1,1))</f>
        <v>1511820</v>
      </c>
      <c r="AE22" s="518">
        <f>SUMIFS('LA FLORIDA'!$K$6:$K$732,'LA FLORIDA'!$B$6:$B$732,"&gt;="&amp;DATE(X22,Y22,1),'LA FLORIDA'!$B$6:$B$732,"&lt;"&amp;DATE(X22,Y22+1,1))</f>
        <v>760429</v>
      </c>
      <c r="AF22" s="518">
        <f>SUMIFS('LAS BELLOTAS'!$K$6:$K$135,'LAS BELLOTAS'!$B$6:$B$135,"&gt;="&amp;DATE(X22,Y22,1),'LAS BELLOTAS'!$B$6:$B$135,"&lt;"&amp;DATE(X22,Y22+1,1))</f>
        <v>411429</v>
      </c>
      <c r="AG22" s="518">
        <f>SUMIFS('LAS CONDES'!$K$6:$K$1191,'LAS CONDES'!$B$6:$B$1191,"&gt;="&amp;DATE(X22,Y22,1),'LAS CONDES'!$B$6:$B$1191,"&lt;"&amp;DATE(X22,Y22+1,1))</f>
        <v>1654264</v>
      </c>
      <c r="AH22" s="518">
        <f>SUMIFS(MAIPU!$K$6:$K$499,MAIPU!$B$6:$B$499,"&gt;="&amp;DATE(X22,Y22,1),MAIPU!$B$6:$B$499,"&lt;"&amp;DATE(X22,Y22+1,1))</f>
        <v>1092655</v>
      </c>
      <c r="AI22" s="518">
        <f>SUMIFS(MANQUEHUE!$K$6:$K$1338,MANQUEHUE!$B$6:$B$1338,"&gt;="&amp;DATE(X22,Y22,1),MANQUEHUE!$B$6:$B$1338,"&lt;"&amp;DATE(X22,Y22+1,1))</f>
        <v>2103270</v>
      </c>
      <c r="AJ22" s="518">
        <f>SUMIFS(NORTE!$K$6:$K$798,NORTE!$B$6:$B$798,"&gt;="&amp;DATE(X22,Y22,1),NORTE!$B$6:$B$798,"&lt;"&amp;DATE(X22,Y22+1,1))</f>
        <v>1463851</v>
      </c>
      <c r="AK22" s="518">
        <f>SUMIFS(OESTE!$K$6:$K$787,OESTE!$B$6:$B$787,"&gt;="&amp;DATE(X22,Y22,1),OESTE!$B$6:$B$787,"&lt;"&amp;DATE(X22,Y22+1,1))</f>
        <v>1018725</v>
      </c>
      <c r="AL22" s="518">
        <f>SUMIFS('PLAZA SUR'!$K$6:$K$139,'PLAZA SUR'!$B$6:$B$139,"&gt;="&amp;DATE(X22,Y22,1),'PLAZA SUR'!$B$6:$B$139,"&lt;"&amp;DATE(X22,Y22+1,1))</f>
        <v>53270</v>
      </c>
      <c r="AM22" s="518">
        <f>SUMIFS('PUENTE ALTO'!$K$6:$K$251,'PUENTE ALTO'!$B$6:$B$251,"&gt;="&amp;DATE(X22,Y22,1),'PUENTE ALTO'!$B$6:$B$251,"&lt;"&amp;DATE(X22,Y22+1,1))</f>
        <v>148958</v>
      </c>
      <c r="AN22" s="518">
        <f>SUMIFS('SAN MIGUEL'!$K$6:$K$940,'SAN MIGUEL'!$B$6:$B$940,"&gt;="&amp;DATE(X22,Y22,1),'SAN MIGUEL'!$B$6:$B$940,"&lt;"&amp;DATE(X22,Y22+1,1))</f>
        <v>1216931</v>
      </c>
      <c r="AO22" s="518">
        <f>SUMIFS('SANTA LUCIA'!$K$6:$K$451,'SANTA LUCIA'!$B$6:$B$451,"&gt;="&amp;DATE(X22,Y22,1),'SANTA LUCIA'!$B$6:$B$451,"&lt;"&amp;DATE(X22,Y22+1,1))</f>
        <v>717855</v>
      </c>
      <c r="AP22" s="519">
        <f>SUMIFS(TOBALABA!$K$6:$K$1226,TOBALABA!$B$6:$B$1226,"&gt;="&amp;DATE(X22,Y22,1),TOBALABA!$B$6:$B$1226,"&lt;"&amp;DATE(X22,Y22+1,1))</f>
        <v>3326403</v>
      </c>
      <c r="AR22" s="523">
        <f t="shared" si="1"/>
        <v>22801080</v>
      </c>
    </row>
    <row r="23" spans="2:44" s="342" customFormat="1" x14ac:dyDescent="0.25">
      <c r="B23" s="525">
        <v>2704001</v>
      </c>
      <c r="C23" s="526" t="s">
        <v>152</v>
      </c>
      <c r="D23" s="527">
        <v>25865</v>
      </c>
      <c r="E23" s="482">
        <f ca="1">SUMIFS(ALAMEDA!$J$6:$J$846,ALAMEDA!$G$6:$G$846,B23,ALAMEDA!$B$6:$B$846,"&lt;"&amp;DATE(YEAR(TODAY()),MONTH(TODAY()),1),ALAMEDA!$B$6:$B$846,"&gt;"&amp;DATE(2013,12,31))</f>
        <v>20</v>
      </c>
      <c r="F23" s="482">
        <f ca="1">SUMIFS(BARCELONA!$J$6:$J$2552,BARCELONA!$G$6:$G$2552,B23,BARCELONA!$B$6:$B$2552,"&lt;"&amp;DATE(YEAR(TODAY()),MONTH(TODAY()),1),BARCELONA!$B$6:$B$2552,"&gt;"&amp;DATE(2013,12,31))</f>
        <v>1</v>
      </c>
      <c r="G23" s="482">
        <f ca="1">SUMIFS(CENTRO!$J$6:$J$988,CENTRO!$G$6:$G$988,B23,CENTRO!$B$6:$B$988,"&lt;"&amp;DATE(YEAR(TODAY()),MONTH(TODAY()),1),CENTRO!$B$6:$B$988,"&gt;"&amp;DATE(2013,12,31))</f>
        <v>3</v>
      </c>
      <c r="H23" s="482">
        <f ca="1">SUMIFS('EST CENTRAL'!$J$7:$J$657,'EST CENTRAL'!$G$7:$G$657,B23,'EST CENTRAL'!$B$7:$B$657,"&lt;"&amp;DATE(YEAR(TODAY()),MONTH(TODAY()),1),'EST CENTRAL'!$B$7:$B$657,"&gt;"&amp;DATE(2013,12,31))</f>
        <v>0</v>
      </c>
      <c r="I23" s="482">
        <f ca="1">SUMIFS('LA FLORIDA'!$J$6:$J$732,'LA FLORIDA'!$G$6:$G$732,B23,'LA FLORIDA'!$B$6:$B$732,"&lt;"&amp;DATE(YEAR(TODAY()),MONTH(TODAY()),1),'LA FLORIDA'!$B$6:$B$732,"&gt;"&amp;DATE(2013,12,31))</f>
        <v>0</v>
      </c>
      <c r="J23" s="482">
        <f ca="1">SUMIFS('LAS BELLOTAS'!$J$6:$J$135,'LAS BELLOTAS'!$G$6:$G$135,B23,'LAS BELLOTAS'!$B$6:$B$135,"&lt;"&amp;DATE(YEAR(TODAY()),MONTH(TODAY()),1),'LAS BELLOTAS'!$B$6:$B$135,"&gt;"&amp;DATE(2013,12,31))</f>
        <v>0</v>
      </c>
      <c r="K23" s="482">
        <f ca="1">SUMIFS('LAS CONDES'!$J$6:$J$1191,'LAS CONDES'!$G$6:$G$1191,B23,'LAS CONDES'!$B$6:$B$1191,"&lt;"&amp;DATE(YEAR(TODAY()),MONTH(TODAY()),1),'LAS CONDES'!$B$6:$B$1191,"&gt;"&amp;DATE(2013,12,31))</f>
        <v>2</v>
      </c>
      <c r="L23" s="1282">
        <f ca="1">SUMIFS(MAIPU!$J$6:$J$499,MAIPU!$G$6:$G$499,B23,MAIPU!$B$6:$B$499,"&lt;"&amp;DATE(YEAR(TODAY()),MONTH(TODAY()),1),MAIPU!$B$6:$B$499,"&gt;"&amp;DATE(2013,12,31))</f>
        <v>1</v>
      </c>
      <c r="M23" s="1282">
        <f ca="1">SUMIFS(MANQUEHUE!$J$6:$J$1338,MANQUEHUE!$G$6:$G$1338,B23,MANQUEHUE!$B$6:$B$1338,"&lt;"&amp;DATE(YEAR(TODAY()),MONTH(TODAY()),1),MANQUEHUE!$B$6:$B$1338,"&gt;"&amp;DATE(2013,12,31))</f>
        <v>2</v>
      </c>
      <c r="N23" s="1282">
        <f ca="1">SUMIFS(NORTE!$J$6:$J$798,NORTE!$G$6:$G$798,B23,NORTE!$B$6:$B$798,"&lt;"&amp;DATE(YEAR(TODAY()),MONTH(TODAY()),1),NORTE!$B$6:$B$798,"&gt;"&amp;DATE(2013,12,31))</f>
        <v>0</v>
      </c>
      <c r="O23" s="482">
        <f ca="1">SUMIFS(OESTE!$J$6:$J$787,OESTE!$G$6:$G$787,B23,OESTE!$B$6:$B$787,"&lt;"&amp;DATE(YEAR(TODAY()),MONTH(TODAY()),1),OESTE!$B$6:$B$787,"&gt;"&amp;DATE(2013,12,31))</f>
        <v>0</v>
      </c>
      <c r="P23" s="482">
        <f ca="1">SUMIFS('PLAZA SUR'!$J$6:$J$139,'PLAZA SUR'!$G$6:$G$139,B23,'PLAZA SUR'!$B$6:$B$139,"&lt;"&amp;DATE(YEAR(TODAY()),MONTH(TODAY()),1),'PLAZA SUR'!$B$6:$B$139,"&gt;"&amp;DATE(2013,12,31))</f>
        <v>0</v>
      </c>
      <c r="Q23" s="482">
        <f ca="1">SUMIFS('PUENTE ALTO'!$J$6:$J$251,'PUENTE ALTO'!$G$6:$G$251,B23,'PUENTE ALTO'!$B$6:$B$251,"&lt;"&amp;DATE(YEAR(TODAY()),MONTH(TODAY()),1),'PUENTE ALTO'!$B$6:$B$251,"&gt;"&amp;DATE(2013,12,31))</f>
        <v>0</v>
      </c>
      <c r="R23" s="482">
        <f ca="1">SUMIFS('SAN MIGUEL'!$J$6:$J$940,'SAN MIGUEL'!$G$6:$G$940,B23,'SAN MIGUEL'!$B$6:$B$940,"&lt;"&amp;DATE(YEAR(TODAY()),MONTH(TODAY()),1),'SAN MIGUEL'!$B$6:$B$940,"&gt;"&amp;DATE(2013,12,31))</f>
        <v>36</v>
      </c>
      <c r="S23" s="482">
        <f ca="1">SUMIFS('SANTA LUCIA'!$J$6:$J$451,'SANTA LUCIA'!$G$6:$G$451,B23,'SANTA LUCIA'!$B$6:$B$451,"&lt;"&amp;DATE(YEAR(TODAY()),MONTH(TODAY()),1),'SANTA LUCIA'!$B$6:$B$451,"&gt;"&amp;DATE(2013,12,31))</f>
        <v>0</v>
      </c>
      <c r="T23" s="482">
        <f ca="1">SUMIFS(TOBALABA!$J$6:$J$1226,TOBALABA!$G$6:$G$1226,B23,TOBALABA!$B$6:$B$1226,"&lt;"&amp;DATE(YEAR(TODAY()),MONTH(TODAY()),1),TOBALABA!$B$6:$B$1226,"&gt;"&amp;DATE(2013,12,31))</f>
        <v>1</v>
      </c>
      <c r="U23" s="483"/>
      <c r="V23" s="484">
        <f t="shared" ca="1" si="0"/>
        <v>66</v>
      </c>
      <c r="X23" s="535">
        <v>2014</v>
      </c>
      <c r="Y23" s="536">
        <v>6</v>
      </c>
      <c r="Z23" s="537" t="s">
        <v>296</v>
      </c>
      <c r="AA23" s="518">
        <f>SUMIFS(ALAMEDA!$K$6:$K$846,ALAMEDA!$B$6:$B$846,"&gt;="&amp;DATE(X23,Y23,1),ALAMEDA!$B$6:$B$846,"&lt;"&amp;DATE(X23,Y23+1,1))</f>
        <v>1303141</v>
      </c>
      <c r="AB23" s="518">
        <f>SUMIFS(BARCELONA!$K$6:$K$2552,BARCELONA!$B$6:$B$2552,"&gt;="&amp;DATE(X23,Y23,1),BARCELONA!$B$6:$B$2552,"&lt;"&amp;DATE(X23,Y23+1,1))</f>
        <v>3494490</v>
      </c>
      <c r="AC23" s="518">
        <f>SUMIFS(CENTRO!$K$6:$K$988,CENTRO!$B$6:$B$988,"&gt;="&amp;DATE(X23,Y23,1),CENTRO!$B$6:$B$988,"&lt;"&amp;DATE(X23,Y23+1,1))</f>
        <v>1079616</v>
      </c>
      <c r="AD23" s="518">
        <f>SUMIFS('EST CENTRAL'!$K$7:$K$657,'EST CENTRAL'!$B$7:$B$657,"&gt;="&amp;DATE(X23,Y23,1),'EST CENTRAL'!$B$7:$B$657,"&lt;"&amp;DATE(X23,Y23+1,1))</f>
        <v>1311848</v>
      </c>
      <c r="AE23" s="518">
        <f>SUMIFS('LA FLORIDA'!$K$6:$K$732,'LA FLORIDA'!$B$6:$B$732,"&gt;="&amp;DATE(X23,Y23,1),'LA FLORIDA'!$B$6:$B$732,"&lt;"&amp;DATE(X23,Y23+1,1))</f>
        <v>988150</v>
      </c>
      <c r="AF23" s="518">
        <f>SUMIFS('LAS BELLOTAS'!$K$6:$K$135,'LAS BELLOTAS'!$B$6:$B$135,"&gt;="&amp;DATE(X23,Y23,1),'LAS BELLOTAS'!$B$6:$B$135,"&lt;"&amp;DATE(X23,Y23+1,1))</f>
        <v>154761</v>
      </c>
      <c r="AG23" s="518">
        <f>SUMIFS('LAS CONDES'!$K$6:$K$1191,'LAS CONDES'!$B$6:$B$1191,"&gt;="&amp;DATE(X23,Y23,1),'LAS CONDES'!$B$6:$B$1191,"&lt;"&amp;DATE(X23,Y23+1,1))</f>
        <v>1606051</v>
      </c>
      <c r="AH23" s="518">
        <f>SUMIFS(MAIPU!$K$6:$K$499,MAIPU!$B$6:$B$499,"&gt;="&amp;DATE(X23,Y23,1),MAIPU!$B$6:$B$499,"&lt;"&amp;DATE(X23,Y23+1,1))</f>
        <v>536869</v>
      </c>
      <c r="AI23" s="518">
        <f>SUMIFS(MANQUEHUE!$K$6:$K$1338,MANQUEHUE!$B$6:$B$1338,"&gt;="&amp;DATE(X23,Y23,1),MANQUEHUE!$B$6:$B$1338,"&lt;"&amp;DATE(X23,Y23+1,1))</f>
        <v>2358756</v>
      </c>
      <c r="AJ23" s="518">
        <f>SUMIFS(NORTE!$K$6:$K$798,NORTE!$B$6:$B$798,"&gt;="&amp;DATE(X23,Y23,1),NORTE!$B$6:$B$798,"&lt;"&amp;DATE(X23,Y23+1,1))</f>
        <v>1579112</v>
      </c>
      <c r="AK23" s="518">
        <f>SUMIFS(OESTE!$K$6:$K$787,OESTE!$B$6:$B$787,"&gt;="&amp;DATE(X23,Y23,1),OESTE!$B$6:$B$787,"&lt;"&amp;DATE(X23,Y23+1,1))</f>
        <v>1626173</v>
      </c>
      <c r="AL23" s="518">
        <f>SUMIFS('PLAZA SUR'!$K$6:$K$139,'PLAZA SUR'!$B$6:$B$139,"&gt;="&amp;DATE(X23,Y23,1),'PLAZA SUR'!$B$6:$B$139,"&lt;"&amp;DATE(X23,Y23+1,1))</f>
        <v>197059</v>
      </c>
      <c r="AM23" s="518">
        <f>SUMIFS('PUENTE ALTO'!$K$6:$K$251,'PUENTE ALTO'!$B$6:$B$251,"&gt;="&amp;DATE(X23,Y23,1),'PUENTE ALTO'!$B$6:$B$251,"&lt;"&amp;DATE(X23,Y23+1,1))</f>
        <v>278708</v>
      </c>
      <c r="AN23" s="518">
        <f>SUMIFS('SAN MIGUEL'!$K$6:$K$940,'SAN MIGUEL'!$B$6:$B$940,"&gt;="&amp;DATE(X23,Y23,1),'SAN MIGUEL'!$B$6:$B$940,"&lt;"&amp;DATE(X23,Y23+1,1))</f>
        <v>1649344</v>
      </c>
      <c r="AO23" s="518">
        <f>SUMIFS('SANTA LUCIA'!$K$6:$K$451,'SANTA LUCIA'!$B$6:$B$451,"&gt;="&amp;DATE(X23,Y23,1),'SANTA LUCIA'!$B$6:$B$451,"&lt;"&amp;DATE(X23,Y23+1,1))</f>
        <v>323130</v>
      </c>
      <c r="AP23" s="519">
        <f>SUMIFS(TOBALABA!$K$6:$K$1226,TOBALABA!$B$6:$B$1226,"&gt;="&amp;DATE(X23,Y23,1),TOBALABA!$B$6:$B$1226,"&lt;"&amp;DATE(X23,Y23+1,1))</f>
        <v>2837588</v>
      </c>
      <c r="AR23" s="523">
        <f t="shared" si="1"/>
        <v>21324796</v>
      </c>
    </row>
    <row r="24" spans="2:44" s="342" customFormat="1" x14ac:dyDescent="0.25">
      <c r="B24" s="525">
        <v>2701001</v>
      </c>
      <c r="C24" s="526" t="s">
        <v>85</v>
      </c>
      <c r="D24" s="527">
        <v>11246</v>
      </c>
      <c r="E24" s="482">
        <f ca="1">SUMIFS(ALAMEDA!$J$6:$J$846,ALAMEDA!$G$6:$G$846,B24,ALAMEDA!$B$6:$B$846,"&lt;"&amp;DATE(YEAR(TODAY()),MONTH(TODAY()),1),ALAMEDA!$B$6:$B$846,"&gt;"&amp;DATE(2013,12,31))</f>
        <v>0</v>
      </c>
      <c r="F24" s="482">
        <f ca="1">SUMIFS(BARCELONA!$J$6:$J$2552,BARCELONA!$G$6:$G$2552,B24,BARCELONA!$B$6:$B$2552,"&lt;"&amp;DATE(YEAR(TODAY()),MONTH(TODAY()),1),BARCELONA!$B$6:$B$2552,"&gt;"&amp;DATE(2013,12,31))</f>
        <v>0</v>
      </c>
      <c r="G24" s="482">
        <f ca="1">SUMIFS(CENTRO!$J$6:$J$988,CENTRO!$G$6:$G$988,B24,CENTRO!$B$6:$B$988,"&lt;"&amp;DATE(YEAR(TODAY()),MONTH(TODAY()),1),CENTRO!$B$6:$B$988,"&gt;"&amp;DATE(2013,12,31))</f>
        <v>0</v>
      </c>
      <c r="H24" s="482">
        <f ca="1">SUMIFS('EST CENTRAL'!$J$7:$J$657,'EST CENTRAL'!$G$7:$G$657,B24,'EST CENTRAL'!$B$7:$B$657,"&lt;"&amp;DATE(YEAR(TODAY()),MONTH(TODAY()),1),'EST CENTRAL'!$B$7:$B$657,"&gt;"&amp;DATE(2013,12,31))</f>
        <v>2</v>
      </c>
      <c r="I24" s="482">
        <f ca="1">SUMIFS('LA FLORIDA'!$J$6:$J$732,'LA FLORIDA'!$G$6:$G$732,B24,'LA FLORIDA'!$B$6:$B$732,"&lt;"&amp;DATE(YEAR(TODAY()),MONTH(TODAY()),1),'LA FLORIDA'!$B$6:$B$732,"&gt;"&amp;DATE(2013,12,31))</f>
        <v>2</v>
      </c>
      <c r="J24" s="482">
        <f ca="1">SUMIFS('LAS BELLOTAS'!$J$6:$J$135,'LAS BELLOTAS'!$G$6:$G$135,B24,'LAS BELLOTAS'!$B$6:$B$135,"&lt;"&amp;DATE(YEAR(TODAY()),MONTH(TODAY()),1),'LAS BELLOTAS'!$B$6:$B$135,"&gt;"&amp;DATE(2013,12,31))</f>
        <v>0</v>
      </c>
      <c r="K24" s="482">
        <f ca="1">SUMIFS('LAS CONDES'!$J$6:$J$1191,'LAS CONDES'!$G$6:$G$1191,B24,'LAS CONDES'!$B$6:$B$1191,"&lt;"&amp;DATE(YEAR(TODAY()),MONTH(TODAY()),1),'LAS CONDES'!$B$6:$B$1191,"&gt;"&amp;DATE(2013,12,31))</f>
        <v>2</v>
      </c>
      <c r="L24" s="1282">
        <f ca="1">SUMIFS(MAIPU!$J$6:$J$499,MAIPU!$G$6:$G$499,B24,MAIPU!$B$6:$B$499,"&lt;"&amp;DATE(YEAR(TODAY()),MONTH(TODAY()),1),MAIPU!$B$6:$B$499,"&gt;"&amp;DATE(2013,12,31))</f>
        <v>0</v>
      </c>
      <c r="M24" s="1282">
        <f ca="1">SUMIFS(MANQUEHUE!$J$6:$J$1338,MANQUEHUE!$G$6:$G$1338,B24,MANQUEHUE!$B$6:$B$1338,"&lt;"&amp;DATE(YEAR(TODAY()),MONTH(TODAY()),1),MANQUEHUE!$B$6:$B$1338,"&gt;"&amp;DATE(2013,12,31))</f>
        <v>27</v>
      </c>
      <c r="N24" s="1282">
        <f ca="1">SUMIFS(NORTE!$J$6:$J$798,NORTE!$G$6:$G$798,B24,NORTE!$B$6:$B$798,"&lt;"&amp;DATE(YEAR(TODAY()),MONTH(TODAY()),1),NORTE!$B$6:$B$798,"&gt;"&amp;DATE(2013,12,31))</f>
        <v>4</v>
      </c>
      <c r="O24" s="482">
        <f ca="1">SUMIFS(OESTE!$J$6:$J$787,OESTE!$G$6:$G$787,B24,OESTE!$B$6:$B$787,"&lt;"&amp;DATE(YEAR(TODAY()),MONTH(TODAY()),1),OESTE!$B$6:$B$787,"&gt;"&amp;DATE(2013,12,31))</f>
        <v>0</v>
      </c>
      <c r="P24" s="482">
        <f ca="1">SUMIFS('PLAZA SUR'!$J$6:$J$139,'PLAZA SUR'!$G$6:$G$139,B24,'PLAZA SUR'!$B$6:$B$139,"&lt;"&amp;DATE(YEAR(TODAY()),MONTH(TODAY()),1),'PLAZA SUR'!$B$6:$B$139,"&gt;"&amp;DATE(2013,12,31))</f>
        <v>0</v>
      </c>
      <c r="Q24" s="482">
        <f ca="1">SUMIFS('PUENTE ALTO'!$J$6:$J$251,'PUENTE ALTO'!$G$6:$G$251,B24,'PUENTE ALTO'!$B$6:$B$251,"&lt;"&amp;DATE(YEAR(TODAY()),MONTH(TODAY()),1),'PUENTE ALTO'!$B$6:$B$251,"&gt;"&amp;DATE(2013,12,31))</f>
        <v>0</v>
      </c>
      <c r="R24" s="482">
        <f ca="1">SUMIFS('SAN MIGUEL'!$J$6:$J$940,'SAN MIGUEL'!$G$6:$G$940,B24,'SAN MIGUEL'!$B$6:$B$940,"&lt;"&amp;DATE(YEAR(TODAY()),MONTH(TODAY()),1),'SAN MIGUEL'!$B$6:$B$940,"&gt;"&amp;DATE(2013,12,31))</f>
        <v>1</v>
      </c>
      <c r="S24" s="482">
        <f ca="1">SUMIFS('SANTA LUCIA'!$J$6:$J$451,'SANTA LUCIA'!$G$6:$G$451,B24,'SANTA LUCIA'!$B$6:$B$451,"&lt;"&amp;DATE(YEAR(TODAY()),MONTH(TODAY()),1),'SANTA LUCIA'!$B$6:$B$451,"&gt;"&amp;DATE(2013,12,31))</f>
        <v>0</v>
      </c>
      <c r="T24" s="482">
        <f ca="1">SUMIFS(TOBALABA!$J$6:$J$1226,TOBALABA!$G$6:$G$1226,B24,TOBALABA!$B$6:$B$1226,"&lt;"&amp;DATE(YEAR(TODAY()),MONTH(TODAY()),1),TOBALABA!$B$6:$B$1226,"&gt;"&amp;DATE(2013,12,31))</f>
        <v>2</v>
      </c>
      <c r="U24" s="483"/>
      <c r="V24" s="484">
        <f t="shared" ca="1" si="0"/>
        <v>40</v>
      </c>
      <c r="X24" s="535">
        <v>2014</v>
      </c>
      <c r="Y24" s="536">
        <v>7</v>
      </c>
      <c r="Z24" s="537" t="s">
        <v>297</v>
      </c>
      <c r="AA24" s="518">
        <f>SUMIFS(ALAMEDA!$K$6:$K$846,ALAMEDA!$B$6:$B$846,"&gt;="&amp;DATE(X24,Y24,1),ALAMEDA!$B$6:$B$846,"&lt;"&amp;DATE(X24,Y24+1,1))</f>
        <v>1772220</v>
      </c>
      <c r="AB24" s="518">
        <f>SUMIFS(BARCELONA!$K$6:$K$2552,BARCELONA!$B$6:$B$2552,"&gt;="&amp;DATE(X24,Y24,1),BARCELONA!$B$6:$B$2552,"&lt;"&amp;DATE(X24,Y24+1,1))</f>
        <v>4053135</v>
      </c>
      <c r="AC24" s="518">
        <f>SUMIFS(CENTRO!$K$6:$K$988,CENTRO!$B$6:$B$988,"&gt;="&amp;DATE(X24,Y24,1),CENTRO!$B$6:$B$988,"&lt;"&amp;DATE(X24,Y24+1,1))</f>
        <v>2064201</v>
      </c>
      <c r="AD24" s="518">
        <f>SUMIFS('EST CENTRAL'!$K$7:$K$657,'EST CENTRAL'!$B$7:$B$657,"&gt;="&amp;DATE(X24,Y24,1),'EST CENTRAL'!$B$7:$B$657,"&lt;"&amp;DATE(X24,Y24+1,1))</f>
        <v>1471910</v>
      </c>
      <c r="AE24" s="518">
        <f>SUMIFS('LA FLORIDA'!$K$6:$K$732,'LA FLORIDA'!$B$6:$B$732,"&gt;="&amp;DATE(X24,Y24,1),'LA FLORIDA'!$B$6:$B$732,"&lt;"&amp;DATE(X24,Y24+1,1))</f>
        <v>1476301</v>
      </c>
      <c r="AF24" s="518">
        <f>SUMIFS('LAS BELLOTAS'!$K$6:$K$135,'LAS BELLOTAS'!$B$6:$B$135,"&gt;="&amp;DATE(X24,Y24,1),'LAS BELLOTAS'!$B$6:$B$135,"&lt;"&amp;DATE(X24,Y24+1,1))</f>
        <v>377615</v>
      </c>
      <c r="AG24" s="518">
        <f>SUMIFS('LAS CONDES'!$K$6:$K$1191,'LAS CONDES'!$B$6:$B$1191,"&gt;="&amp;DATE(X24,Y24,1),'LAS CONDES'!$B$6:$B$1191,"&lt;"&amp;DATE(X24,Y24+1,1))</f>
        <v>2208710</v>
      </c>
      <c r="AH24" s="518">
        <f>SUMIFS(MAIPU!$K$6:$K$499,MAIPU!$B$6:$B$499,"&gt;="&amp;DATE(X24,Y24,1),MAIPU!$B$6:$B$499,"&lt;"&amp;DATE(X24,Y24+1,1))</f>
        <v>487277</v>
      </c>
      <c r="AI24" s="518">
        <f>SUMIFS(MANQUEHUE!$K$6:$K$1338,MANQUEHUE!$B$6:$B$1338,"&gt;="&amp;DATE(X24,Y24,1),MANQUEHUE!$B$6:$B$1338,"&lt;"&amp;DATE(X24,Y24+1,1))</f>
        <v>2091946</v>
      </c>
      <c r="AJ24" s="518">
        <f>SUMIFS(NORTE!$K$6:$K$798,NORTE!$B$6:$B$798,"&gt;="&amp;DATE(X24,Y24,1),NORTE!$B$6:$B$798,"&lt;"&amp;DATE(X24,Y24+1,1))</f>
        <v>1360835</v>
      </c>
      <c r="AK24" s="518">
        <f>SUMIFS(OESTE!$K$6:$K$787,OESTE!$B$6:$B$787,"&gt;="&amp;DATE(X24,Y24,1),OESTE!$B$6:$B$787,"&lt;"&amp;DATE(X24,Y24+1,1))</f>
        <v>1830895</v>
      </c>
      <c r="AL24" s="518">
        <f>SUMIFS('PLAZA SUR'!$K$6:$K$139,'PLAZA SUR'!$B$6:$B$139,"&gt;="&amp;DATE(X24,Y24,1),'PLAZA SUR'!$B$6:$B$139,"&lt;"&amp;DATE(X24,Y24+1,1))</f>
        <v>386812</v>
      </c>
      <c r="AM24" s="518">
        <f>SUMIFS('PUENTE ALTO'!$K$6:$K$251,'PUENTE ALTO'!$B$6:$B$251,"&gt;="&amp;DATE(X24,Y24,1),'PUENTE ALTO'!$B$6:$B$251,"&lt;"&amp;DATE(X24,Y24+1,1))</f>
        <v>210662</v>
      </c>
      <c r="AN24" s="518">
        <f>SUMIFS('SAN MIGUEL'!$K$6:$K$940,'SAN MIGUEL'!$B$6:$B$940,"&gt;="&amp;DATE(X24,Y24,1),'SAN MIGUEL'!$B$6:$B$940,"&lt;"&amp;DATE(X24,Y24+1,1))</f>
        <v>1516522</v>
      </c>
      <c r="AO24" s="518">
        <f>SUMIFS('SANTA LUCIA'!$K$6:$K$451,'SANTA LUCIA'!$B$6:$B$451,"&gt;="&amp;DATE(X24,Y24,1),'SANTA LUCIA'!$B$6:$B$451,"&lt;"&amp;DATE(X24,Y24+1,1))</f>
        <v>424010</v>
      </c>
      <c r="AP24" s="519">
        <f>SUMIFS(TOBALABA!$K$6:$K$1226,TOBALABA!$B$6:$B$1226,"&gt;="&amp;DATE(X24,Y24,1),TOBALABA!$B$6:$B$1226,"&lt;"&amp;DATE(X24,Y24+1,1))</f>
        <v>3424215</v>
      </c>
      <c r="AR24" s="523">
        <f t="shared" si="1"/>
        <v>25157266</v>
      </c>
    </row>
    <row r="25" spans="2:44" s="342" customFormat="1" x14ac:dyDescent="0.25">
      <c r="B25" s="525">
        <v>2704004</v>
      </c>
      <c r="C25" s="526" t="s">
        <v>155</v>
      </c>
      <c r="D25" s="527">
        <v>38235</v>
      </c>
      <c r="E25" s="482">
        <f ca="1">SUMIFS(ALAMEDA!$J$6:$J$846,ALAMEDA!$G$6:$G$846,B25,ALAMEDA!$B$6:$B$846,"&lt;"&amp;DATE(YEAR(TODAY()),MONTH(TODAY()),1),ALAMEDA!$B$6:$B$846,"&gt;"&amp;DATE(2013,12,31))</f>
        <v>0</v>
      </c>
      <c r="F25" s="482">
        <f ca="1">SUMIFS(BARCELONA!$J$6:$J$2552,BARCELONA!$G$6:$G$2552,B25,BARCELONA!$B$6:$B$2552,"&lt;"&amp;DATE(YEAR(TODAY()),MONTH(TODAY()),1),BARCELONA!$B$6:$B$2552,"&gt;"&amp;DATE(2013,12,31))</f>
        <v>0</v>
      </c>
      <c r="G25" s="482">
        <f ca="1">SUMIFS(CENTRO!$J$6:$J$988,CENTRO!$G$6:$G$988,B25,CENTRO!$B$6:$B$988,"&lt;"&amp;DATE(YEAR(TODAY()),MONTH(TODAY()),1),CENTRO!$B$6:$B$988,"&gt;"&amp;DATE(2013,12,31))</f>
        <v>0</v>
      </c>
      <c r="H25" s="482">
        <f ca="1">SUMIFS('EST CENTRAL'!$J$7:$J$657,'EST CENTRAL'!$G$7:$G$657,B25,'EST CENTRAL'!$B$7:$B$657,"&lt;"&amp;DATE(YEAR(TODAY()),MONTH(TODAY()),1),'EST CENTRAL'!$B$7:$B$657,"&gt;"&amp;DATE(2013,12,31))</f>
        <v>0</v>
      </c>
      <c r="I25" s="482">
        <f ca="1">SUMIFS('LA FLORIDA'!$J$6:$J$732,'LA FLORIDA'!$G$6:$G$732,B25,'LA FLORIDA'!$B$6:$B$732,"&lt;"&amp;DATE(YEAR(TODAY()),MONTH(TODAY()),1),'LA FLORIDA'!$B$6:$B$732,"&gt;"&amp;DATE(2013,12,31))</f>
        <v>2</v>
      </c>
      <c r="J25" s="482">
        <f ca="1">SUMIFS('LAS BELLOTAS'!$J$6:$J$135,'LAS BELLOTAS'!$G$6:$G$135,B25,'LAS BELLOTAS'!$B$6:$B$135,"&lt;"&amp;DATE(YEAR(TODAY()),MONTH(TODAY()),1),'LAS BELLOTAS'!$B$6:$B$135,"&gt;"&amp;DATE(2013,12,31))</f>
        <v>0</v>
      </c>
      <c r="K25" s="482">
        <f ca="1">SUMIFS('LAS CONDES'!$J$6:$J$1191,'LAS CONDES'!$G$6:$G$1191,B25,'LAS CONDES'!$B$6:$B$1191,"&lt;"&amp;DATE(YEAR(TODAY()),MONTH(TODAY()),1),'LAS CONDES'!$B$6:$B$1191,"&gt;"&amp;DATE(2013,12,31))</f>
        <v>0</v>
      </c>
      <c r="L25" s="1282">
        <f ca="1">SUMIFS(MAIPU!$J$6:$J$499,MAIPU!$G$6:$G$499,B25,MAIPU!$B$6:$B$499,"&lt;"&amp;DATE(YEAR(TODAY()),MONTH(TODAY()),1),MAIPU!$B$6:$B$499,"&gt;"&amp;DATE(2013,12,31))</f>
        <v>20</v>
      </c>
      <c r="M25" s="1282">
        <f ca="1">SUMIFS(MANQUEHUE!$J$6:$J$1338,MANQUEHUE!$G$6:$G$1338,B25,MANQUEHUE!$B$6:$B$1338,"&lt;"&amp;DATE(YEAR(TODAY()),MONTH(TODAY()),1),MANQUEHUE!$B$6:$B$1338,"&gt;"&amp;DATE(2013,12,31))</f>
        <v>0</v>
      </c>
      <c r="N25" s="1282">
        <f ca="1">SUMIFS(NORTE!$J$6:$J$798,NORTE!$G$6:$G$798,B25,NORTE!$B$6:$B$798,"&lt;"&amp;DATE(YEAR(TODAY()),MONTH(TODAY()),1),NORTE!$B$6:$B$798,"&gt;"&amp;DATE(2013,12,31))</f>
        <v>1</v>
      </c>
      <c r="O25" s="482">
        <f ca="1">SUMIFS(OESTE!$J$6:$J$787,OESTE!$G$6:$G$787,B25,OESTE!$B$6:$B$787,"&lt;"&amp;DATE(YEAR(TODAY()),MONTH(TODAY()),1),OESTE!$B$6:$B$787,"&gt;"&amp;DATE(2013,12,31))</f>
        <v>0</v>
      </c>
      <c r="P25" s="482">
        <f ca="1">SUMIFS('PLAZA SUR'!$J$6:$J$139,'PLAZA SUR'!$G$6:$G$139,B25,'PLAZA SUR'!$B$6:$B$139,"&lt;"&amp;DATE(YEAR(TODAY()),MONTH(TODAY()),1),'PLAZA SUR'!$B$6:$B$139,"&gt;"&amp;DATE(2013,12,31))</f>
        <v>0</v>
      </c>
      <c r="Q25" s="482">
        <f ca="1">SUMIFS('PUENTE ALTO'!$J$6:$J$251,'PUENTE ALTO'!$G$6:$G$251,B25,'PUENTE ALTO'!$B$6:$B$251,"&lt;"&amp;DATE(YEAR(TODAY()),MONTH(TODAY()),1),'PUENTE ALTO'!$B$6:$B$251,"&gt;"&amp;DATE(2013,12,31))</f>
        <v>1</v>
      </c>
      <c r="R25" s="482">
        <f ca="1">SUMIFS('SAN MIGUEL'!$J$6:$J$940,'SAN MIGUEL'!$G$6:$G$940,B25,'SAN MIGUEL'!$B$6:$B$940,"&lt;"&amp;DATE(YEAR(TODAY()),MONTH(TODAY()),1),'SAN MIGUEL'!$B$6:$B$940,"&gt;"&amp;DATE(2013,12,31))</f>
        <v>2</v>
      </c>
      <c r="S25" s="482">
        <f ca="1">SUMIFS('SANTA LUCIA'!$J$6:$J$451,'SANTA LUCIA'!$G$6:$G$451,B25,'SANTA LUCIA'!$B$6:$B$451,"&lt;"&amp;DATE(YEAR(TODAY()),MONTH(TODAY()),1),'SANTA LUCIA'!$B$6:$B$451,"&gt;"&amp;DATE(2013,12,31))</f>
        <v>0</v>
      </c>
      <c r="T25" s="482">
        <f ca="1">SUMIFS(TOBALABA!$J$6:$J$1226,TOBALABA!$G$6:$G$1226,B25,TOBALABA!$B$6:$B$1226,"&lt;"&amp;DATE(YEAR(TODAY()),MONTH(TODAY()),1),TOBALABA!$B$6:$B$1226,"&gt;"&amp;DATE(2013,12,31))</f>
        <v>0</v>
      </c>
      <c r="U25" s="483"/>
      <c r="V25" s="484">
        <f t="shared" ca="1" si="0"/>
        <v>26</v>
      </c>
      <c r="X25" s="535">
        <v>2014</v>
      </c>
      <c r="Y25" s="536">
        <v>8</v>
      </c>
      <c r="Z25" s="537" t="s">
        <v>298</v>
      </c>
      <c r="AA25" s="518">
        <f>SUMIFS(ALAMEDA!$K$6:$K$846,ALAMEDA!$B$6:$B$846,"&gt;="&amp;DATE(X25,Y25,1),ALAMEDA!$B$6:$B$846,"&lt;"&amp;DATE(X25,Y25+1,1))</f>
        <v>1350782</v>
      </c>
      <c r="AB25" s="518">
        <f>SUMIFS(BARCELONA!$K$6:$K$2552,BARCELONA!$B$6:$B$2552,"&gt;="&amp;DATE(X25,Y25,1),BARCELONA!$B$6:$B$2552,"&lt;"&amp;DATE(X25,Y25+1,1))</f>
        <v>3942817</v>
      </c>
      <c r="AC25" s="518">
        <f>SUMIFS(CENTRO!$K$6:$K$988,CENTRO!$B$6:$B$988,"&gt;="&amp;DATE(X25,Y25,1),CENTRO!$B$6:$B$988,"&lt;"&amp;DATE(X25,Y25+1,1))</f>
        <v>1740745</v>
      </c>
      <c r="AD25" s="518">
        <f>SUMIFS('EST CENTRAL'!$K$7:$K$657,'EST CENTRAL'!$B$7:$B$657,"&gt;="&amp;DATE(X25,Y25,1),'EST CENTRAL'!$B$7:$B$657,"&lt;"&amp;DATE(X25,Y25+1,1))</f>
        <v>1050564</v>
      </c>
      <c r="AE25" s="518">
        <f>SUMIFS('LA FLORIDA'!$K$6:$K$732,'LA FLORIDA'!$B$6:$B$732,"&gt;="&amp;DATE(X25,Y25,1),'LA FLORIDA'!$B$6:$B$732,"&lt;"&amp;DATE(X25,Y25+1,1))</f>
        <v>1336349</v>
      </c>
      <c r="AF25" s="518">
        <f>SUMIFS('LAS BELLOTAS'!$K$6:$K$135,'LAS BELLOTAS'!$B$6:$B$135,"&gt;="&amp;DATE(X25,Y25,1),'LAS BELLOTAS'!$B$6:$B$135,"&lt;"&amp;DATE(X25,Y25+1,1))</f>
        <v>428908</v>
      </c>
      <c r="AG25" s="518">
        <f>SUMIFS('LAS CONDES'!$K$6:$K$1191,'LAS CONDES'!$B$6:$B$1191,"&gt;="&amp;DATE(X25,Y25,1),'LAS CONDES'!$B$6:$B$1191,"&lt;"&amp;DATE(X25,Y25+1,1))</f>
        <v>2112339</v>
      </c>
      <c r="AH25" s="518">
        <f>SUMIFS(MAIPU!$K$6:$K$499,MAIPU!$B$6:$B$499,"&gt;="&amp;DATE(X25,Y25,1),MAIPU!$B$6:$B$499,"&lt;"&amp;DATE(X25,Y25+1,1))</f>
        <v>814239</v>
      </c>
      <c r="AI25" s="518">
        <f>SUMIFS(MANQUEHUE!$K$6:$K$1338,MANQUEHUE!$B$6:$B$1338,"&gt;="&amp;DATE(X25,Y25,1),MANQUEHUE!$B$6:$B$1338,"&lt;"&amp;DATE(X25,Y25+1,1))</f>
        <v>2200934</v>
      </c>
      <c r="AJ25" s="518">
        <f>SUMIFS(NORTE!$K$6:$K$798,NORTE!$B$6:$B$798,"&gt;="&amp;DATE(X25,Y25,1),NORTE!$B$6:$B$798,"&lt;"&amp;DATE(X25,Y25+1,1))</f>
        <v>1376189</v>
      </c>
      <c r="AK25" s="518">
        <f>SUMIFS(OESTE!$K$6:$K$787,OESTE!$B$6:$B$787,"&gt;="&amp;DATE(X25,Y25,1),OESTE!$B$6:$B$787,"&lt;"&amp;DATE(X25,Y25+1,1))</f>
        <v>1964574</v>
      </c>
      <c r="AL25" s="518">
        <f>SUMIFS('PLAZA SUR'!$K$6:$K$139,'PLAZA SUR'!$B$6:$B$139,"&gt;="&amp;DATE(X25,Y25,1),'PLAZA SUR'!$B$6:$B$139,"&lt;"&amp;DATE(X25,Y25+1,1))</f>
        <v>250784</v>
      </c>
      <c r="AM25" s="518">
        <f>SUMIFS('PUENTE ALTO'!$K$6:$K$251,'PUENTE ALTO'!$B$6:$B$251,"&gt;="&amp;DATE(X25,Y25,1),'PUENTE ALTO'!$B$6:$B$251,"&lt;"&amp;DATE(X25,Y25+1,1))</f>
        <v>187226</v>
      </c>
      <c r="AN25" s="518">
        <f>SUMIFS('SAN MIGUEL'!$K$6:$K$940,'SAN MIGUEL'!$B$6:$B$940,"&gt;="&amp;DATE(X25,Y25,1),'SAN MIGUEL'!$B$6:$B$940,"&lt;"&amp;DATE(X25,Y25+1,1))</f>
        <v>1683517</v>
      </c>
      <c r="AO25" s="518">
        <f>SUMIFS('SANTA LUCIA'!$K$6:$K$451,'SANTA LUCIA'!$B$6:$B$451,"&gt;="&amp;DATE(X25,Y25,1),'SANTA LUCIA'!$B$6:$B$451,"&lt;"&amp;DATE(X25,Y25+1,1))</f>
        <v>414447</v>
      </c>
      <c r="AP25" s="519">
        <f>SUMIFS(TOBALABA!$K$6:$K$1226,TOBALABA!$B$6:$B$1226,"&gt;="&amp;DATE(X25,Y25,1),TOBALABA!$B$6:$B$1226,"&lt;"&amp;DATE(X25,Y25+1,1))</f>
        <v>2036156</v>
      </c>
      <c r="AR25" s="523">
        <f t="shared" si="1"/>
        <v>22890570</v>
      </c>
    </row>
    <row r="26" spans="2:44" s="342" customFormat="1" x14ac:dyDescent="0.25">
      <c r="B26" s="525">
        <v>2704023</v>
      </c>
      <c r="C26" s="526" t="s">
        <v>173</v>
      </c>
      <c r="D26" s="527">
        <v>61850</v>
      </c>
      <c r="E26" s="482">
        <f ca="1">SUMIFS(ALAMEDA!$J$6:$J$846,ALAMEDA!$G$6:$G$846,B26,ALAMEDA!$B$6:$B$846,"&lt;"&amp;DATE(YEAR(TODAY()),MONTH(TODAY()),1),ALAMEDA!$B$6:$B$846,"&gt;"&amp;DATE(2013,12,31))</f>
        <v>0</v>
      </c>
      <c r="F26" s="482">
        <f ca="1">SUMIFS(BARCELONA!$J$6:$J$2552,BARCELONA!$G$6:$G$2552,B26,BARCELONA!$B$6:$B$2552,"&lt;"&amp;DATE(YEAR(TODAY()),MONTH(TODAY()),1),BARCELONA!$B$6:$B$2552,"&gt;"&amp;DATE(2013,12,31))</f>
        <v>1</v>
      </c>
      <c r="G26" s="482">
        <f ca="1">SUMIFS(CENTRO!$J$6:$J$988,CENTRO!$G$6:$G$988,B26,CENTRO!$B$6:$B$988,"&lt;"&amp;DATE(YEAR(TODAY()),MONTH(TODAY()),1),CENTRO!$B$6:$B$988,"&gt;"&amp;DATE(2013,12,31))</f>
        <v>3</v>
      </c>
      <c r="H26" s="482">
        <f ca="1">SUMIFS('EST CENTRAL'!$J$7:$J$657,'EST CENTRAL'!$G$7:$G$657,B26,'EST CENTRAL'!$B$7:$B$657,"&lt;"&amp;DATE(YEAR(TODAY()),MONTH(TODAY()),1),'EST CENTRAL'!$B$7:$B$657,"&gt;"&amp;DATE(2013,12,31))</f>
        <v>3</v>
      </c>
      <c r="I26" s="482">
        <f ca="1">SUMIFS('LA FLORIDA'!$J$6:$J$732,'LA FLORIDA'!$G$6:$G$732,B26,'LA FLORIDA'!$B$6:$B$732,"&lt;"&amp;DATE(YEAR(TODAY()),MONTH(TODAY()),1),'LA FLORIDA'!$B$6:$B$732,"&gt;"&amp;DATE(2013,12,31))</f>
        <v>0</v>
      </c>
      <c r="J26" s="482">
        <f ca="1">SUMIFS('LAS BELLOTAS'!$J$6:$J$135,'LAS BELLOTAS'!$G$6:$G$135,B26,'LAS BELLOTAS'!$B$6:$B$135,"&lt;"&amp;DATE(YEAR(TODAY()),MONTH(TODAY()),1),'LAS BELLOTAS'!$B$6:$B$135,"&gt;"&amp;DATE(2013,12,31))</f>
        <v>0</v>
      </c>
      <c r="K26" s="482">
        <f ca="1">SUMIFS('LAS CONDES'!$J$6:$J$1191,'LAS CONDES'!$G$6:$G$1191,B26,'LAS CONDES'!$B$6:$B$1191,"&lt;"&amp;DATE(YEAR(TODAY()),MONTH(TODAY()),1),'LAS CONDES'!$B$6:$B$1191,"&gt;"&amp;DATE(2013,12,31))</f>
        <v>4</v>
      </c>
      <c r="L26" s="1282">
        <f ca="1">SUMIFS(MAIPU!$J$6:$J$499,MAIPU!$G$6:$G$499,B26,MAIPU!$B$6:$B$499,"&lt;"&amp;DATE(YEAR(TODAY()),MONTH(TODAY()),1),MAIPU!$B$6:$B$499,"&gt;"&amp;DATE(2013,12,31))</f>
        <v>16</v>
      </c>
      <c r="M26" s="1282">
        <f ca="1">SUMIFS(MANQUEHUE!$J$6:$J$1338,MANQUEHUE!$G$6:$G$1338,B26,MANQUEHUE!$B$6:$B$1338,"&lt;"&amp;DATE(YEAR(TODAY()),MONTH(TODAY()),1),MANQUEHUE!$B$6:$B$1338,"&gt;"&amp;DATE(2013,12,31))</f>
        <v>3</v>
      </c>
      <c r="N26" s="1282">
        <f ca="1">SUMIFS(NORTE!$J$6:$J$798,NORTE!$G$6:$G$798,B26,NORTE!$B$6:$B$798,"&lt;"&amp;DATE(YEAR(TODAY()),MONTH(TODAY()),1),NORTE!$B$6:$B$798,"&gt;"&amp;DATE(2013,12,31))</f>
        <v>2</v>
      </c>
      <c r="O26" s="482">
        <f ca="1">SUMIFS(OESTE!$J$6:$J$787,OESTE!$G$6:$G$787,B26,OESTE!$B$6:$B$787,"&lt;"&amp;DATE(YEAR(TODAY()),MONTH(TODAY()),1),OESTE!$B$6:$B$787,"&gt;"&amp;DATE(2013,12,31))</f>
        <v>3</v>
      </c>
      <c r="P26" s="482">
        <f ca="1">SUMIFS('PLAZA SUR'!$J$6:$J$139,'PLAZA SUR'!$G$6:$G$139,B26,'PLAZA SUR'!$B$6:$B$139,"&lt;"&amp;DATE(YEAR(TODAY()),MONTH(TODAY()),1),'PLAZA SUR'!$B$6:$B$139,"&gt;"&amp;DATE(2013,12,31))</f>
        <v>1</v>
      </c>
      <c r="Q26" s="482">
        <f ca="1">SUMIFS('PUENTE ALTO'!$J$6:$J$251,'PUENTE ALTO'!$G$6:$G$251,B26,'PUENTE ALTO'!$B$6:$B$251,"&lt;"&amp;DATE(YEAR(TODAY()),MONTH(TODAY()),1),'PUENTE ALTO'!$B$6:$B$251,"&gt;"&amp;DATE(2013,12,31))</f>
        <v>1</v>
      </c>
      <c r="R26" s="482">
        <f ca="1">SUMIFS('SAN MIGUEL'!$J$6:$J$940,'SAN MIGUEL'!$G$6:$G$940,B26,'SAN MIGUEL'!$B$6:$B$940,"&lt;"&amp;DATE(YEAR(TODAY()),MONTH(TODAY()),1),'SAN MIGUEL'!$B$6:$B$940,"&gt;"&amp;DATE(2013,12,31))</f>
        <v>5</v>
      </c>
      <c r="S26" s="482">
        <f ca="1">SUMIFS('SANTA LUCIA'!$J$6:$J$451,'SANTA LUCIA'!$G$6:$G$451,B26,'SANTA LUCIA'!$B$6:$B$451,"&lt;"&amp;DATE(YEAR(TODAY()),MONTH(TODAY()),1),'SANTA LUCIA'!$B$6:$B$451,"&gt;"&amp;DATE(2013,12,31))</f>
        <v>2</v>
      </c>
      <c r="T26" s="482">
        <f ca="1">SUMIFS(TOBALABA!$J$6:$J$1226,TOBALABA!$G$6:$G$1226,B26,TOBALABA!$B$6:$B$1226,"&lt;"&amp;DATE(YEAR(TODAY()),MONTH(TODAY()),1),TOBALABA!$B$6:$B$1226,"&gt;"&amp;DATE(2013,12,31))</f>
        <v>10</v>
      </c>
      <c r="U26" s="483"/>
      <c r="V26" s="484">
        <f t="shared" ca="1" si="0"/>
        <v>54</v>
      </c>
      <c r="X26" s="535">
        <v>2014</v>
      </c>
      <c r="Y26" s="536">
        <v>9</v>
      </c>
      <c r="Z26" s="537" t="s">
        <v>299</v>
      </c>
      <c r="AA26" s="518">
        <f>SUMIFS(ALAMEDA!$K$6:$K$846,ALAMEDA!$B$6:$B$846,"&gt;="&amp;DATE(X26,Y26,1),ALAMEDA!$B$6:$B$846,"&lt;"&amp;DATE(X26,Y26+1,1))</f>
        <v>1036550</v>
      </c>
      <c r="AB26" s="518">
        <f>SUMIFS(BARCELONA!$K$6:$K$2552,BARCELONA!$B$6:$B$2552,"&gt;="&amp;DATE(X26,Y26,1),BARCELONA!$B$6:$B$2552,"&lt;"&amp;DATE(X26,Y26+1,1))</f>
        <v>2807137</v>
      </c>
      <c r="AC26" s="518">
        <f>SUMIFS(CENTRO!$K$6:$K$988,CENTRO!$B$6:$B$988,"&gt;="&amp;DATE(X26,Y26,1),CENTRO!$B$6:$B$988,"&lt;"&amp;DATE(X26,Y26+1,1))</f>
        <v>1570411</v>
      </c>
      <c r="AD26" s="518">
        <f>SUMIFS('EST CENTRAL'!$K$7:$K$657,'EST CENTRAL'!$B$7:$B$657,"&gt;="&amp;DATE(X26,Y26,1),'EST CENTRAL'!$B$7:$B$657,"&lt;"&amp;DATE(X26,Y26+1,1))</f>
        <v>1206164</v>
      </c>
      <c r="AE26" s="518">
        <f>SUMIFS('LA FLORIDA'!$K$6:$K$732,'LA FLORIDA'!$B$6:$B$732,"&gt;="&amp;DATE(X26,Y26,1),'LA FLORIDA'!$B$6:$B$732,"&lt;"&amp;DATE(X26,Y26+1,1))</f>
        <v>1009134</v>
      </c>
      <c r="AF26" s="518">
        <f>SUMIFS('LAS BELLOTAS'!$K$6:$K$135,'LAS BELLOTAS'!$B$6:$B$135,"&gt;="&amp;DATE(X26,Y26,1),'LAS BELLOTAS'!$B$6:$B$135,"&lt;"&amp;DATE(X26,Y26+1,1))</f>
        <v>97724</v>
      </c>
      <c r="AG26" s="518">
        <f>SUMIFS('LAS CONDES'!$K$6:$K$1191,'LAS CONDES'!$B$6:$B$1191,"&gt;="&amp;DATE(X26,Y26,1),'LAS CONDES'!$B$6:$B$1191,"&lt;"&amp;DATE(X26,Y26+1,1))</f>
        <v>1776516</v>
      </c>
      <c r="AH26" s="518">
        <f>SUMIFS(MAIPU!$K$6:$K$499,MAIPU!$B$6:$B$499,"&gt;="&amp;DATE(X26,Y26,1),MAIPU!$B$6:$B$499,"&lt;"&amp;DATE(X26,Y26+1,1))</f>
        <v>956688</v>
      </c>
      <c r="AI26" s="518">
        <f>SUMIFS(MANQUEHUE!$K$6:$K$1338,MANQUEHUE!$B$6:$B$1338,"&gt;="&amp;DATE(X26,Y26,1),MANQUEHUE!$B$6:$B$1338,"&lt;"&amp;DATE(X26,Y26+1,1))</f>
        <v>2720360</v>
      </c>
      <c r="AJ26" s="518">
        <f>SUMIFS(NORTE!$K$6:$K$798,NORTE!$B$6:$B$798,"&gt;="&amp;DATE(X26,Y26,1),NORTE!$B$6:$B$798,"&lt;"&amp;DATE(X26,Y26+1,1))</f>
        <v>1519819</v>
      </c>
      <c r="AK26" s="518">
        <f>SUMIFS(OESTE!$K$6:$K$787,OESTE!$B$6:$B$787,"&gt;="&amp;DATE(X26,Y26,1),OESTE!$B$6:$B$787,"&lt;"&amp;DATE(X26,Y26+1,1))</f>
        <v>1830562</v>
      </c>
      <c r="AL26" s="518">
        <f>SUMIFS('PLAZA SUR'!$K$6:$K$139,'PLAZA SUR'!$B$6:$B$139,"&gt;="&amp;DATE(X26,Y26,1),'PLAZA SUR'!$B$6:$B$139,"&lt;"&amp;DATE(X26,Y26+1,1))</f>
        <v>267869</v>
      </c>
      <c r="AM26" s="518">
        <f>SUMIFS('PUENTE ALTO'!$K$6:$K$251,'PUENTE ALTO'!$B$6:$B$251,"&gt;="&amp;DATE(X26,Y26,1),'PUENTE ALTO'!$B$6:$B$251,"&lt;"&amp;DATE(X26,Y26+1,1))</f>
        <v>192063</v>
      </c>
      <c r="AN26" s="518">
        <f>SUMIFS('SAN MIGUEL'!$K$6:$K$940,'SAN MIGUEL'!$B$6:$B$940,"&gt;="&amp;DATE(X26,Y26,1),'SAN MIGUEL'!$B$6:$B$940,"&lt;"&amp;DATE(X26,Y26+1,1))</f>
        <v>1607914</v>
      </c>
      <c r="AO26" s="518">
        <f>SUMIFS('SANTA LUCIA'!$K$6:$K$451,'SANTA LUCIA'!$B$6:$B$451,"&gt;="&amp;DATE(X26,Y26,1),'SANTA LUCIA'!$B$6:$B$451,"&lt;"&amp;DATE(X26,Y26+1,1))</f>
        <v>327197</v>
      </c>
      <c r="AP26" s="519">
        <f>SUMIFS(TOBALABA!$K$6:$K$1226,TOBALABA!$B$6:$B$1226,"&gt;="&amp;DATE(X26,Y26,1),TOBALABA!$B$6:$B$1226,"&lt;"&amp;DATE(X26,Y26+1,1))</f>
        <v>1242824</v>
      </c>
      <c r="AR26" s="523">
        <f t="shared" si="1"/>
        <v>20168932</v>
      </c>
    </row>
    <row r="27" spans="2:44" s="342" customFormat="1" x14ac:dyDescent="0.25">
      <c r="B27" s="525">
        <v>2706001</v>
      </c>
      <c r="C27" s="526" t="s">
        <v>188</v>
      </c>
      <c r="D27" s="527">
        <v>18668</v>
      </c>
      <c r="E27" s="482">
        <f ca="1">SUMIFS(ALAMEDA!$J$6:$J$846,ALAMEDA!$G$6:$G$846,B27,ALAMEDA!$B$6:$B$846,"&lt;"&amp;DATE(YEAR(TODAY()),MONTH(TODAY()),1),ALAMEDA!$B$6:$B$846,"&gt;"&amp;DATE(2013,12,31))</f>
        <v>1</v>
      </c>
      <c r="F27" s="482">
        <f ca="1">SUMIFS(BARCELONA!$J$6:$J$2552,BARCELONA!$G$6:$G$2552,B27,BARCELONA!$B$6:$B$2552,"&lt;"&amp;DATE(YEAR(TODAY()),MONTH(TODAY()),1),BARCELONA!$B$6:$B$2552,"&gt;"&amp;DATE(2013,12,31))</f>
        <v>3</v>
      </c>
      <c r="G27" s="482">
        <f ca="1">SUMIFS(CENTRO!$J$6:$J$988,CENTRO!$G$6:$G$988,B27,CENTRO!$B$6:$B$988,"&lt;"&amp;DATE(YEAR(TODAY()),MONTH(TODAY()),1),CENTRO!$B$6:$B$988,"&gt;"&amp;DATE(2013,12,31))</f>
        <v>0</v>
      </c>
      <c r="H27" s="482">
        <f ca="1">SUMIFS('EST CENTRAL'!$J$7:$J$657,'EST CENTRAL'!$G$7:$G$657,B27,'EST CENTRAL'!$B$7:$B$657,"&lt;"&amp;DATE(YEAR(TODAY()),MONTH(TODAY()),1),'EST CENTRAL'!$B$7:$B$657,"&gt;"&amp;DATE(2013,12,31))</f>
        <v>5</v>
      </c>
      <c r="I27" s="482">
        <f ca="1">SUMIFS('LA FLORIDA'!$J$6:$J$732,'LA FLORIDA'!$G$6:$G$732,B27,'LA FLORIDA'!$B$6:$B$732,"&lt;"&amp;DATE(YEAR(TODAY()),MONTH(TODAY()),1),'LA FLORIDA'!$B$6:$B$732,"&gt;"&amp;DATE(2013,12,31))</f>
        <v>2</v>
      </c>
      <c r="J27" s="482">
        <f ca="1">SUMIFS('LAS BELLOTAS'!$J$6:$J$135,'LAS BELLOTAS'!$G$6:$G$135,B27,'LAS BELLOTAS'!$B$6:$B$135,"&lt;"&amp;DATE(YEAR(TODAY()),MONTH(TODAY()),1),'LAS BELLOTAS'!$B$6:$B$135,"&gt;"&amp;DATE(2013,12,31))</f>
        <v>0</v>
      </c>
      <c r="K27" s="482">
        <f ca="1">SUMIFS('LAS CONDES'!$J$6:$J$1191,'LAS CONDES'!$G$6:$G$1191,B27,'LAS CONDES'!$B$6:$B$1191,"&lt;"&amp;DATE(YEAR(TODAY()),MONTH(TODAY()),1),'LAS CONDES'!$B$6:$B$1191,"&gt;"&amp;DATE(2013,12,31))</f>
        <v>2</v>
      </c>
      <c r="L27" s="1282">
        <f ca="1">SUMIFS(MAIPU!$J$6:$J$499,MAIPU!$G$6:$G$499,B27,MAIPU!$B$6:$B$499,"&lt;"&amp;DATE(YEAR(TODAY()),MONTH(TODAY()),1),MAIPU!$B$6:$B$499,"&gt;"&amp;DATE(2013,12,31))</f>
        <v>0</v>
      </c>
      <c r="M27" s="1282">
        <f ca="1">SUMIFS(MANQUEHUE!$J$6:$J$1338,MANQUEHUE!$G$6:$G$1338,B27,MANQUEHUE!$B$6:$B$1338,"&lt;"&amp;DATE(YEAR(TODAY()),MONTH(TODAY()),1),MANQUEHUE!$B$6:$B$1338,"&gt;"&amp;DATE(2013,12,31))</f>
        <v>0</v>
      </c>
      <c r="N27" s="1282">
        <f ca="1">SUMIFS(NORTE!$J$6:$J$798,NORTE!$G$6:$G$798,B27,NORTE!$B$6:$B$798,"&lt;"&amp;DATE(YEAR(TODAY()),MONTH(TODAY()),1),NORTE!$B$6:$B$798,"&gt;"&amp;DATE(2013,12,31))</f>
        <v>1</v>
      </c>
      <c r="O27" s="482">
        <f ca="1">SUMIFS(OESTE!$J$6:$J$787,OESTE!$G$6:$G$787,B27,OESTE!$B$6:$B$787,"&lt;"&amp;DATE(YEAR(TODAY()),MONTH(TODAY()),1),OESTE!$B$6:$B$787,"&gt;"&amp;DATE(2013,12,31))</f>
        <v>0</v>
      </c>
      <c r="P27" s="482">
        <f ca="1">SUMIFS('PLAZA SUR'!$J$6:$J$139,'PLAZA SUR'!$G$6:$G$139,B27,'PLAZA SUR'!$B$6:$B$139,"&lt;"&amp;DATE(YEAR(TODAY()),MONTH(TODAY()),1),'PLAZA SUR'!$B$6:$B$139,"&gt;"&amp;DATE(2013,12,31))</f>
        <v>2</v>
      </c>
      <c r="Q27" s="482">
        <f ca="1">SUMIFS('PUENTE ALTO'!$J$6:$J$251,'PUENTE ALTO'!$G$6:$G$251,B27,'PUENTE ALTO'!$B$6:$B$251,"&lt;"&amp;DATE(YEAR(TODAY()),MONTH(TODAY()),1),'PUENTE ALTO'!$B$6:$B$251,"&gt;"&amp;DATE(2013,12,31))</f>
        <v>1</v>
      </c>
      <c r="R27" s="482">
        <f ca="1">SUMIFS('SAN MIGUEL'!$J$6:$J$940,'SAN MIGUEL'!$G$6:$G$940,B27,'SAN MIGUEL'!$B$6:$B$940,"&lt;"&amp;DATE(YEAR(TODAY()),MONTH(TODAY()),1),'SAN MIGUEL'!$B$6:$B$940,"&gt;"&amp;DATE(2013,12,31))</f>
        <v>3</v>
      </c>
      <c r="S27" s="482">
        <f ca="1">SUMIFS('SANTA LUCIA'!$J$6:$J$451,'SANTA LUCIA'!$G$6:$G$451,B27,'SANTA LUCIA'!$B$6:$B$451,"&lt;"&amp;DATE(YEAR(TODAY()),MONTH(TODAY()),1),'SANTA LUCIA'!$B$6:$B$451,"&gt;"&amp;DATE(2013,12,31))</f>
        <v>2</v>
      </c>
      <c r="T27" s="482">
        <f ca="1">SUMIFS(TOBALABA!$J$6:$J$1226,TOBALABA!$G$6:$G$1226,B27,TOBALABA!$B$6:$B$1226,"&lt;"&amp;DATE(YEAR(TODAY()),MONTH(TODAY()),1),TOBALABA!$B$6:$B$1226,"&gt;"&amp;DATE(2013,12,31))</f>
        <v>2</v>
      </c>
      <c r="U27" s="483"/>
      <c r="V27" s="484">
        <f t="shared" ca="1" si="0"/>
        <v>24</v>
      </c>
      <c r="X27" s="535">
        <v>2014</v>
      </c>
      <c r="Y27" s="536">
        <v>10</v>
      </c>
      <c r="Z27" s="537" t="s">
        <v>300</v>
      </c>
      <c r="AA27" s="518">
        <f>SUMIFS(ALAMEDA!$K$6:$K$846,ALAMEDA!$B$6:$B$846,"&gt;="&amp;DATE(X27,Y27,1),ALAMEDA!$B$6:$B$846,"&lt;"&amp;DATE(X27,Y27+1,1))</f>
        <v>1690569</v>
      </c>
      <c r="AB27" s="518">
        <f>SUMIFS(BARCELONA!$K$6:$K$2552,BARCELONA!$B$6:$B$2552,"&gt;="&amp;DATE(X27,Y27,1),BARCELONA!$B$6:$B$2552,"&lt;"&amp;DATE(X27,Y27+1,1))</f>
        <v>4683824</v>
      </c>
      <c r="AC27" s="518">
        <f>SUMIFS(CENTRO!$K$6:$K$988,CENTRO!$B$6:$B$988,"&gt;="&amp;DATE(X27,Y27,1),CENTRO!$B$6:$B$988,"&lt;"&amp;DATE(X27,Y27+1,1))</f>
        <v>1802676</v>
      </c>
      <c r="AD27" s="518">
        <f>SUMIFS('EST CENTRAL'!$K$7:$K$657,'EST CENTRAL'!$B$7:$B$657,"&gt;="&amp;DATE(X27,Y27,1),'EST CENTRAL'!$B$7:$B$657,"&lt;"&amp;DATE(X27,Y27+1,1))</f>
        <v>782347</v>
      </c>
      <c r="AE27" s="518">
        <f>SUMIFS('LA FLORIDA'!$K$6:$K$732,'LA FLORIDA'!$B$6:$B$732,"&gt;="&amp;DATE(X27,Y27,1),'LA FLORIDA'!$B$6:$B$732,"&lt;"&amp;DATE(X27,Y27+1,1))</f>
        <v>1513184</v>
      </c>
      <c r="AF27" s="518">
        <f>SUMIFS('LAS BELLOTAS'!$K$6:$K$135,'LAS BELLOTAS'!$B$6:$B$135,"&gt;="&amp;DATE(X27,Y27,1),'LAS BELLOTAS'!$B$6:$B$135,"&lt;"&amp;DATE(X27,Y27+1,1))</f>
        <v>361497</v>
      </c>
      <c r="AG27" s="518">
        <f>SUMIFS('LAS CONDES'!$K$6:$K$1191,'LAS CONDES'!$B$6:$B$1191,"&gt;="&amp;DATE(X27,Y27,1),'LAS CONDES'!$B$6:$B$1191,"&lt;"&amp;DATE(X27,Y27+1,1))</f>
        <v>2259781</v>
      </c>
      <c r="AH27" s="518">
        <f>SUMIFS(MAIPU!$K$6:$K$499,MAIPU!$B$6:$B$499,"&gt;="&amp;DATE(X27,Y27,1),MAIPU!$B$6:$B$499,"&lt;"&amp;DATE(X27,Y27+1,1))</f>
        <v>1332060</v>
      </c>
      <c r="AI27" s="518">
        <f>SUMIFS(MANQUEHUE!$K$6:$K$1338,MANQUEHUE!$B$6:$B$1338,"&gt;="&amp;DATE(X27,Y27,1),MANQUEHUE!$B$6:$B$1338,"&lt;"&amp;DATE(X27,Y27+1,1))</f>
        <v>2660246</v>
      </c>
      <c r="AJ27" s="518">
        <f>SUMIFS(NORTE!$K$6:$K$798,NORTE!$B$6:$B$798,"&gt;="&amp;DATE(X27,Y27,1),NORTE!$B$6:$B$798,"&lt;"&amp;DATE(X27,Y27+1,1))</f>
        <v>1432750</v>
      </c>
      <c r="AK27" s="518">
        <f>SUMIFS(OESTE!$K$6:$K$787,OESTE!$B$6:$B$787,"&gt;="&amp;DATE(X27,Y27,1),OESTE!$B$6:$B$787,"&lt;"&amp;DATE(X27,Y27+1,1))</f>
        <v>1588434</v>
      </c>
      <c r="AL27" s="518">
        <f>SUMIFS('PLAZA SUR'!$K$6:$K$139,'PLAZA SUR'!$B$6:$B$139,"&gt;="&amp;DATE(X27,Y27,1),'PLAZA SUR'!$B$6:$B$139,"&lt;"&amp;DATE(X27,Y27+1,1))</f>
        <v>283162</v>
      </c>
      <c r="AM27" s="518">
        <f>SUMIFS('PUENTE ALTO'!$K$6:$K$251,'PUENTE ALTO'!$B$6:$B$251,"&gt;="&amp;DATE(X27,Y27,1),'PUENTE ALTO'!$B$6:$B$251,"&lt;"&amp;DATE(X27,Y27+1,1))</f>
        <v>458309</v>
      </c>
      <c r="AN27" s="518">
        <f>SUMIFS('SAN MIGUEL'!$K$6:$K$940,'SAN MIGUEL'!$B$6:$B$940,"&gt;="&amp;DATE(X27,Y27,1),'SAN MIGUEL'!$B$6:$B$940,"&lt;"&amp;DATE(X27,Y27+1,1))</f>
        <v>1629358</v>
      </c>
      <c r="AO27" s="518">
        <f>SUMIFS('SANTA LUCIA'!$K$6:$K$451,'SANTA LUCIA'!$B$6:$B$451,"&gt;="&amp;DATE(X27,Y27,1),'SANTA LUCIA'!$B$6:$B$451,"&lt;"&amp;DATE(X27,Y27+1,1))</f>
        <v>591891</v>
      </c>
      <c r="AP27" s="519">
        <f>SUMIFS(TOBALABA!$K$6:$K$1226,TOBALABA!$B$6:$B$1226,"&gt;="&amp;DATE(X27,Y27,1),TOBALABA!$B$6:$B$1226,"&lt;"&amp;DATE(X27,Y27+1,1))</f>
        <v>2264092</v>
      </c>
      <c r="AR27" s="523">
        <f t="shared" si="1"/>
        <v>25334180</v>
      </c>
    </row>
    <row r="28" spans="2:44" s="342" customFormat="1" x14ac:dyDescent="0.25">
      <c r="B28" s="525">
        <v>2706008</v>
      </c>
      <c r="C28" s="526" t="s">
        <v>195</v>
      </c>
      <c r="D28" s="527">
        <v>39483</v>
      </c>
      <c r="E28" s="482">
        <f ca="1">SUMIFS(ALAMEDA!$J$6:$J$846,ALAMEDA!$G$6:$G$846,B28,ALAMEDA!$B$6:$B$846,"&lt;"&amp;DATE(YEAR(TODAY()),MONTH(TODAY()),1),ALAMEDA!$B$6:$B$846,"&gt;"&amp;DATE(2013,12,31))</f>
        <v>1</v>
      </c>
      <c r="F28" s="482">
        <f ca="1">SUMIFS(BARCELONA!$J$6:$J$2552,BARCELONA!$G$6:$G$2552,B28,BARCELONA!$B$6:$B$2552,"&lt;"&amp;DATE(YEAR(TODAY()),MONTH(TODAY()),1),BARCELONA!$B$6:$B$2552,"&gt;"&amp;DATE(2013,12,31))</f>
        <v>5</v>
      </c>
      <c r="G28" s="482">
        <f ca="1">SUMIFS(CENTRO!$J$6:$J$988,CENTRO!$G$6:$G$988,B28,CENTRO!$B$6:$B$988,"&lt;"&amp;DATE(YEAR(TODAY()),MONTH(TODAY()),1),CENTRO!$B$6:$B$988,"&gt;"&amp;DATE(2013,12,31))</f>
        <v>2</v>
      </c>
      <c r="H28" s="482">
        <f ca="1">SUMIFS('EST CENTRAL'!$J$7:$J$657,'EST CENTRAL'!$G$7:$G$657,B28,'EST CENTRAL'!$B$7:$B$657,"&lt;"&amp;DATE(YEAR(TODAY()),MONTH(TODAY()),1),'EST CENTRAL'!$B$7:$B$657,"&gt;"&amp;DATE(2013,12,31))</f>
        <v>2</v>
      </c>
      <c r="I28" s="482">
        <f ca="1">SUMIFS('LA FLORIDA'!$J$6:$J$732,'LA FLORIDA'!$G$6:$G$732,B28,'LA FLORIDA'!$B$6:$B$732,"&lt;"&amp;DATE(YEAR(TODAY()),MONTH(TODAY()),1),'LA FLORIDA'!$B$6:$B$732,"&gt;"&amp;DATE(2013,12,31))</f>
        <v>0</v>
      </c>
      <c r="J28" s="482">
        <f ca="1">SUMIFS('LAS BELLOTAS'!$J$6:$J$135,'LAS BELLOTAS'!$G$6:$G$135,B28,'LAS BELLOTAS'!$B$6:$B$135,"&lt;"&amp;DATE(YEAR(TODAY()),MONTH(TODAY()),1),'LAS BELLOTAS'!$B$6:$B$135,"&gt;"&amp;DATE(2013,12,31))</f>
        <v>0</v>
      </c>
      <c r="K28" s="482">
        <f ca="1">SUMIFS('LAS CONDES'!$J$6:$J$1191,'LAS CONDES'!$G$6:$G$1191,B28,'LAS CONDES'!$B$6:$B$1191,"&lt;"&amp;DATE(YEAR(TODAY()),MONTH(TODAY()),1),'LAS CONDES'!$B$6:$B$1191,"&gt;"&amp;DATE(2013,12,31))</f>
        <v>1</v>
      </c>
      <c r="L28" s="1282">
        <f ca="1">SUMIFS(MAIPU!$J$6:$J$499,MAIPU!$G$6:$G$499,B28,MAIPU!$B$6:$B$499,"&lt;"&amp;DATE(YEAR(TODAY()),MONTH(TODAY()),1),MAIPU!$B$6:$B$499,"&gt;"&amp;DATE(2013,12,31))</f>
        <v>0</v>
      </c>
      <c r="M28" s="1282">
        <f ca="1">SUMIFS(MANQUEHUE!$J$6:$J$1338,MANQUEHUE!$G$6:$G$1338,B28,MANQUEHUE!$B$6:$B$1338,"&lt;"&amp;DATE(YEAR(TODAY()),MONTH(TODAY()),1),MANQUEHUE!$B$6:$B$1338,"&gt;"&amp;DATE(2013,12,31))</f>
        <v>1</v>
      </c>
      <c r="N28" s="1282">
        <f ca="1">SUMIFS(NORTE!$J$6:$J$798,NORTE!$G$6:$G$798,B28,NORTE!$B$6:$B$798,"&lt;"&amp;DATE(YEAR(TODAY()),MONTH(TODAY()),1),NORTE!$B$6:$B$798,"&gt;"&amp;DATE(2013,12,31))</f>
        <v>0</v>
      </c>
      <c r="O28" s="482">
        <f ca="1">SUMIFS(OESTE!$J$6:$J$787,OESTE!$G$6:$G$787,B28,OESTE!$B$6:$B$787,"&lt;"&amp;DATE(YEAR(TODAY()),MONTH(TODAY()),1),OESTE!$B$6:$B$787,"&gt;"&amp;DATE(2013,12,31))</f>
        <v>1</v>
      </c>
      <c r="P28" s="482">
        <f ca="1">SUMIFS('PLAZA SUR'!$J$6:$J$139,'PLAZA SUR'!$G$6:$G$139,B28,'PLAZA SUR'!$B$6:$B$139,"&lt;"&amp;DATE(YEAR(TODAY()),MONTH(TODAY()),1),'PLAZA SUR'!$B$6:$B$139,"&gt;"&amp;DATE(2013,12,31))</f>
        <v>0</v>
      </c>
      <c r="Q28" s="482">
        <f ca="1">SUMIFS('PUENTE ALTO'!$J$6:$J$251,'PUENTE ALTO'!$G$6:$G$251,B28,'PUENTE ALTO'!$B$6:$B$251,"&lt;"&amp;DATE(YEAR(TODAY()),MONTH(TODAY()),1),'PUENTE ALTO'!$B$6:$B$251,"&gt;"&amp;DATE(2013,12,31))</f>
        <v>0</v>
      </c>
      <c r="R28" s="482">
        <f ca="1">SUMIFS('SAN MIGUEL'!$J$6:$J$940,'SAN MIGUEL'!$G$6:$G$940,B28,'SAN MIGUEL'!$B$6:$B$940,"&lt;"&amp;DATE(YEAR(TODAY()),MONTH(TODAY()),1),'SAN MIGUEL'!$B$6:$B$940,"&gt;"&amp;DATE(2013,12,31))</f>
        <v>7</v>
      </c>
      <c r="S28" s="482">
        <f ca="1">SUMIFS('SANTA LUCIA'!$J$6:$J$451,'SANTA LUCIA'!$G$6:$G$451,B28,'SANTA LUCIA'!$B$6:$B$451,"&lt;"&amp;DATE(YEAR(TODAY()),MONTH(TODAY()),1),'SANTA LUCIA'!$B$6:$B$451,"&gt;"&amp;DATE(2013,12,31))</f>
        <v>1</v>
      </c>
      <c r="T28" s="482">
        <f ca="1">SUMIFS(TOBALABA!$J$6:$J$1226,TOBALABA!$G$6:$G$1226,B28,TOBALABA!$B$6:$B$1226,"&lt;"&amp;DATE(YEAR(TODAY()),MONTH(TODAY()),1),TOBALABA!$B$6:$B$1226,"&gt;"&amp;DATE(2013,12,31))</f>
        <v>2</v>
      </c>
      <c r="U28" s="483"/>
      <c r="V28" s="484">
        <f t="shared" ca="1" si="0"/>
        <v>23</v>
      </c>
      <c r="X28" s="535">
        <v>2014</v>
      </c>
      <c r="Y28" s="536">
        <v>11</v>
      </c>
      <c r="Z28" s="537" t="s">
        <v>301</v>
      </c>
      <c r="AA28" s="518">
        <f>SUMIFS(ALAMEDA!$K$6:$K$846,ALAMEDA!$B$6:$B$846,"&gt;="&amp;DATE(X28,Y28,1),ALAMEDA!$B$6:$B$846,"&lt;"&amp;DATE(X28,Y28+1,1))</f>
        <v>918078</v>
      </c>
      <c r="AB28" s="518">
        <f>SUMIFS(BARCELONA!$K$6:$K$2552,BARCELONA!$B$6:$B$2552,"&gt;="&amp;DATE(X28,Y28,1),BARCELONA!$B$6:$B$2552,"&lt;"&amp;DATE(X28,Y28+1,1))</f>
        <v>3507751</v>
      </c>
      <c r="AC28" s="518">
        <f>SUMIFS(CENTRO!$K$6:$K$988,CENTRO!$B$6:$B$988,"&gt;="&amp;DATE(X28,Y28,1),CENTRO!$B$6:$B$988,"&lt;"&amp;DATE(X28,Y28+1,1))</f>
        <v>2323486</v>
      </c>
      <c r="AD28" s="518">
        <f>SUMIFS('EST CENTRAL'!$K$7:$K$657,'EST CENTRAL'!$B$7:$B$657,"&gt;="&amp;DATE(X28,Y28,1),'EST CENTRAL'!$B$7:$B$657,"&lt;"&amp;DATE(X28,Y28+1,1))</f>
        <v>1428469</v>
      </c>
      <c r="AE28" s="518">
        <f>SUMIFS('LA FLORIDA'!$K$6:$K$732,'LA FLORIDA'!$B$6:$B$732,"&gt;="&amp;DATE(X28,Y28,1),'LA FLORIDA'!$B$6:$B$732,"&lt;"&amp;DATE(X28,Y28+1,1))</f>
        <v>1267933</v>
      </c>
      <c r="AF28" s="518">
        <f>SUMIFS('LAS BELLOTAS'!$K$6:$K$135,'LAS BELLOTAS'!$B$6:$B$135,"&gt;="&amp;DATE(X28,Y28,1),'LAS BELLOTAS'!$B$6:$B$135,"&lt;"&amp;DATE(X28,Y28+1,1))</f>
        <v>190476</v>
      </c>
      <c r="AG28" s="518">
        <f>SUMIFS('LAS CONDES'!$K$6:$K$1191,'LAS CONDES'!$B$6:$B$1191,"&gt;="&amp;DATE(X28,Y28,1),'LAS CONDES'!$B$6:$B$1191,"&lt;"&amp;DATE(X28,Y28+1,1))</f>
        <v>1808568</v>
      </c>
      <c r="AH28" s="518">
        <f>SUMIFS(MAIPU!$K$6:$K$499,MAIPU!$B$6:$B$499,"&gt;="&amp;DATE(X28,Y28,1),MAIPU!$B$6:$B$499,"&lt;"&amp;DATE(X28,Y28+1,1))</f>
        <v>959610</v>
      </c>
      <c r="AI28" s="518">
        <f>SUMIFS(MANQUEHUE!$K$6:$K$1338,MANQUEHUE!$B$6:$B$1338,"&gt;="&amp;DATE(X28,Y28,1),MANQUEHUE!$B$6:$B$1338,"&lt;"&amp;DATE(X28,Y28+1,1))</f>
        <v>2066078</v>
      </c>
      <c r="AJ28" s="518">
        <f>SUMIFS(NORTE!$K$6:$K$798,NORTE!$B$6:$B$798,"&gt;="&amp;DATE(X28,Y28,1),NORTE!$B$6:$B$798,"&lt;"&amp;DATE(X28,Y28+1,1))</f>
        <v>1632938</v>
      </c>
      <c r="AK28" s="518">
        <f>SUMIFS(OESTE!$K$6:$K$787,OESTE!$B$6:$B$787,"&gt;="&amp;DATE(X28,Y28,1),OESTE!$B$6:$B$787,"&lt;"&amp;DATE(X28,Y28+1,1))</f>
        <v>1294184</v>
      </c>
      <c r="AL28" s="518">
        <f>SUMIFS('PLAZA SUR'!$K$6:$K$139,'PLAZA SUR'!$B$6:$B$139,"&gt;="&amp;DATE(X28,Y28,1),'PLAZA SUR'!$B$6:$B$139,"&lt;"&amp;DATE(X28,Y28+1,1))</f>
        <v>167962</v>
      </c>
      <c r="AM28" s="518">
        <f>SUMIFS('PUENTE ALTO'!$K$6:$K$251,'PUENTE ALTO'!$B$6:$B$251,"&gt;="&amp;DATE(X28,Y28,1),'PUENTE ALTO'!$B$6:$B$251,"&lt;"&amp;DATE(X28,Y28+1,1))</f>
        <v>503033</v>
      </c>
      <c r="AN28" s="518">
        <f>SUMIFS('SAN MIGUEL'!$K$6:$K$940,'SAN MIGUEL'!$B$6:$B$940,"&gt;="&amp;DATE(X28,Y28,1),'SAN MIGUEL'!$B$6:$B$940,"&lt;"&amp;DATE(X28,Y28+1,1))</f>
        <v>1753084</v>
      </c>
      <c r="AO28" s="518">
        <f>SUMIFS('SANTA LUCIA'!$K$6:$K$450,'SANTA LUCIA'!$B$6:$B$450,"&gt;="&amp;DATE(X28,Y28,1),'SANTA LUCIA'!$B$6:$B$450,"&lt;"&amp;DATE(X28,Y28+1,1))</f>
        <v>601669</v>
      </c>
      <c r="AP28" s="519">
        <f>SUMIFS(TOBALABA!$K$6:$K$1226,TOBALABA!$B$6:$B$1226,"&gt;="&amp;DATE(X28,Y28,1),TOBALABA!$B$6:$B$1226,"&lt;"&amp;DATE(X28,Y28+1,1))</f>
        <v>2373174</v>
      </c>
      <c r="AR28" s="523">
        <f t="shared" si="1"/>
        <v>22796493</v>
      </c>
    </row>
    <row r="29" spans="2:44" s="342" customFormat="1" ht="15.75" thickBot="1" x14ac:dyDescent="0.3">
      <c r="B29" s="525">
        <v>2702021</v>
      </c>
      <c r="C29" s="526" t="s">
        <v>143</v>
      </c>
      <c r="D29" s="527">
        <v>35986</v>
      </c>
      <c r="E29" s="482">
        <f ca="1">SUMIFS(ALAMEDA!$J$6:$J$846,ALAMEDA!$G$6:$G$846,B29,ALAMEDA!$B$6:$B$846,"&lt;"&amp;DATE(YEAR(TODAY()),MONTH(TODAY()),1),ALAMEDA!$B$6:$B$846,"&gt;"&amp;DATE(2013,12,31))</f>
        <v>1</v>
      </c>
      <c r="F29" s="482">
        <f ca="1">SUMIFS(BARCELONA!$J$6:$J$2552,BARCELONA!$G$6:$G$2552,B29,BARCELONA!$B$6:$B$2552,"&lt;"&amp;DATE(YEAR(TODAY()),MONTH(TODAY()),1),BARCELONA!$B$6:$B$2552,"&gt;"&amp;DATE(2013,12,31))</f>
        <v>0</v>
      </c>
      <c r="G29" s="482">
        <f ca="1">SUMIFS(CENTRO!$J$6:$J$988,CENTRO!$G$6:$G$988,B29,CENTRO!$B$6:$B$988,"&lt;"&amp;DATE(YEAR(TODAY()),MONTH(TODAY()),1),CENTRO!$B$6:$B$988,"&gt;"&amp;DATE(2013,12,31))</f>
        <v>11</v>
      </c>
      <c r="H29" s="482">
        <f ca="1">SUMIFS('EST CENTRAL'!$J$7:$J$657,'EST CENTRAL'!$G$7:$G$657,B29,'EST CENTRAL'!$B$7:$B$657,"&lt;"&amp;DATE(YEAR(TODAY()),MONTH(TODAY()),1),'EST CENTRAL'!$B$7:$B$657,"&gt;"&amp;DATE(2013,12,31))</f>
        <v>7</v>
      </c>
      <c r="I29" s="482">
        <f ca="1">SUMIFS('LA FLORIDA'!$J$6:$J$732,'LA FLORIDA'!$G$6:$G$732,B29,'LA FLORIDA'!$B$6:$B$732,"&lt;"&amp;DATE(YEAR(TODAY()),MONTH(TODAY()),1),'LA FLORIDA'!$B$6:$B$732,"&gt;"&amp;DATE(2013,12,31))</f>
        <v>0</v>
      </c>
      <c r="J29" s="482">
        <f ca="1">SUMIFS('LAS BELLOTAS'!$J$6:$J$135,'LAS BELLOTAS'!$G$6:$G$135,B29,'LAS BELLOTAS'!$B$6:$B$135,"&lt;"&amp;DATE(YEAR(TODAY()),MONTH(TODAY()),1),'LAS BELLOTAS'!$B$6:$B$135,"&gt;"&amp;DATE(2013,12,31))</f>
        <v>0</v>
      </c>
      <c r="K29" s="482">
        <f ca="1">SUMIFS('LAS CONDES'!$J$6:$J$1191,'LAS CONDES'!$G$6:$G$1191,B29,'LAS CONDES'!$B$6:$B$1191,"&lt;"&amp;DATE(YEAR(TODAY()),MONTH(TODAY()),1),'LAS CONDES'!$B$6:$B$1191,"&gt;"&amp;DATE(2013,12,31))</f>
        <v>0</v>
      </c>
      <c r="L29" s="1282">
        <f ca="1">SUMIFS(MAIPU!$J$6:$J$499,MAIPU!$G$6:$G$499,B29,MAIPU!$B$6:$B$499,"&lt;"&amp;DATE(YEAR(TODAY()),MONTH(TODAY()),1),MAIPU!$B$6:$B$499,"&gt;"&amp;DATE(2013,12,31))</f>
        <v>0</v>
      </c>
      <c r="M29" s="1282">
        <f ca="1">SUMIFS(MANQUEHUE!$J$6:$J$1338,MANQUEHUE!$G$6:$G$1338,B29,MANQUEHUE!$B$6:$B$1338,"&lt;"&amp;DATE(YEAR(TODAY()),MONTH(TODAY()),1),MANQUEHUE!$B$6:$B$1338,"&gt;"&amp;DATE(2013,12,31))</f>
        <v>0</v>
      </c>
      <c r="N29" s="1282">
        <f ca="1">SUMIFS(NORTE!$J$6:$J$798,NORTE!$G$6:$G$798,B29,NORTE!$B$6:$B$798,"&lt;"&amp;DATE(YEAR(TODAY()),MONTH(TODAY()),1),NORTE!$B$6:$B$798,"&gt;"&amp;DATE(2013,12,31))</f>
        <v>0</v>
      </c>
      <c r="O29" s="482">
        <f ca="1">SUMIFS(OESTE!$J$6:$J$787,OESTE!$G$6:$G$787,B29,OESTE!$B$6:$B$787,"&lt;"&amp;DATE(YEAR(TODAY()),MONTH(TODAY()),1),OESTE!$B$6:$B$787,"&gt;"&amp;DATE(2013,12,31))</f>
        <v>0</v>
      </c>
      <c r="P29" s="482">
        <f ca="1">SUMIFS('PLAZA SUR'!$J$6:$J$139,'PLAZA SUR'!$G$6:$G$139,B29,'PLAZA SUR'!$B$6:$B$139,"&lt;"&amp;DATE(YEAR(TODAY()),MONTH(TODAY()),1),'PLAZA SUR'!$B$6:$B$139,"&gt;"&amp;DATE(2013,12,31))</f>
        <v>0</v>
      </c>
      <c r="Q29" s="482">
        <f ca="1">SUMIFS('PUENTE ALTO'!$J$6:$J$251,'PUENTE ALTO'!$G$6:$G$251,B29,'PUENTE ALTO'!$B$6:$B$251,"&lt;"&amp;DATE(YEAR(TODAY()),MONTH(TODAY()),1),'PUENTE ALTO'!$B$6:$B$251,"&gt;"&amp;DATE(2013,12,31))</f>
        <v>0</v>
      </c>
      <c r="R29" s="482">
        <f ca="1">SUMIFS('SAN MIGUEL'!$J$6:$J$940,'SAN MIGUEL'!$G$6:$G$940,B29,'SAN MIGUEL'!$B$6:$B$940,"&lt;"&amp;DATE(YEAR(TODAY()),MONTH(TODAY()),1),'SAN MIGUEL'!$B$6:$B$940,"&gt;"&amp;DATE(2013,12,31))</f>
        <v>0</v>
      </c>
      <c r="S29" s="482">
        <f ca="1">SUMIFS('SANTA LUCIA'!$J$6:$J$451,'SANTA LUCIA'!$G$6:$G$451,B29,'SANTA LUCIA'!$B$6:$B$451,"&lt;"&amp;DATE(YEAR(TODAY()),MONTH(TODAY()),1),'SANTA LUCIA'!$B$6:$B$451,"&gt;"&amp;DATE(2013,12,31))</f>
        <v>0</v>
      </c>
      <c r="T29" s="482">
        <f ca="1">SUMIFS(TOBALABA!$J$6:$J$1226,TOBALABA!$G$6:$G$1226,B29,TOBALABA!$B$6:$B$1226,"&lt;"&amp;DATE(YEAR(TODAY()),MONTH(TODAY()),1),TOBALABA!$B$6:$B$1226,"&gt;"&amp;DATE(2013,12,31))</f>
        <v>11</v>
      </c>
      <c r="U29" s="483"/>
      <c r="V29" s="484">
        <f t="shared" ca="1" si="0"/>
        <v>30</v>
      </c>
      <c r="X29" s="538">
        <v>2014</v>
      </c>
      <c r="Y29" s="539">
        <v>12</v>
      </c>
      <c r="Z29" s="540" t="s">
        <v>302</v>
      </c>
      <c r="AA29" s="520">
        <f>SUMIFS(ALAMEDA!$K$6:$K$846,ALAMEDA!$B$6:$B$846,"&gt;="&amp;DATE(X29,Y29,1),ALAMEDA!$B$6:$B$846,"&lt;"&amp;DATE(X29,Y29+1,1))</f>
        <v>1134396</v>
      </c>
      <c r="AB29" s="520">
        <f>SUMIFS(BARCELONA!$K$6:$K$2552,BARCELONA!$B$6:$B$2552,"&gt;="&amp;DATE(X29,Y29,1),BARCELONA!$B$6:$B$2552,"&lt;"&amp;DATE(X29,Y29+1,1))</f>
        <v>3402899</v>
      </c>
      <c r="AC29" s="520">
        <f>SUMIFS(CENTRO!$K$6:$K$988,CENTRO!$B$6:$B$988,"&gt;="&amp;DATE(X29,Y29,1),CENTRO!$B$6:$B$988,"&lt;"&amp;DATE(X29,Y29+1,1))</f>
        <v>2022988</v>
      </c>
      <c r="AD29" s="520">
        <f>SUMIFS('EST CENTRAL'!$K$7:$K$657,'EST CENTRAL'!$B$7:$B$657,"&gt;="&amp;DATE(X29,Y29,1),'EST CENTRAL'!$B$7:$B$657,"&lt;"&amp;DATE(X29,Y29+1,1))</f>
        <v>905093</v>
      </c>
      <c r="AE29" s="520">
        <f>SUMIFS('LA FLORIDA'!$K$6:$K$732,'LA FLORIDA'!$B$6:$B$732,"&gt;="&amp;DATE(X29,Y29,1),'LA FLORIDA'!$B$6:$B$732,"&lt;"&amp;DATE(X29,Y29+1,1))</f>
        <v>1367813</v>
      </c>
      <c r="AF29" s="520">
        <f>SUMIFS('LAS BELLOTAS'!$K$6:$K$135,'LAS BELLOTAS'!$B$6:$B$135,"&gt;="&amp;DATE(X29,Y29,1),'LAS BELLOTAS'!$B$6:$B$135,"&lt;"&amp;DATE(X29,Y29+1,1))</f>
        <v>183290</v>
      </c>
      <c r="AG29" s="520">
        <f>SUMIFS('LAS CONDES'!$K$6:$K$1191,'LAS CONDES'!$B$6:$B$1191,"&gt;="&amp;DATE(X29,Y29,1),'LAS CONDES'!$B$6:$B$1191,"&lt;"&amp;DATE(X29,Y29+1,1))</f>
        <v>1729038</v>
      </c>
      <c r="AH29" s="520">
        <f>SUMIFS(MAIPU!$K$6:$K$499,MAIPU!$B$6:$B$499,"&gt;="&amp;DATE(X29,Y29,1),MAIPU!$B$6:$B$499,"&lt;"&amp;DATE(X29,Y29+1,1))</f>
        <v>633389</v>
      </c>
      <c r="AI29" s="520">
        <f>SUMIFS(MANQUEHUE!$K$6:$K$1338,MANQUEHUE!$B$6:$B$1338,"&gt;="&amp;DATE(X29,Y29,1),MANQUEHUE!$B$6:$B$1338,"&lt;"&amp;DATE(X29,Y29+1,1))</f>
        <v>1941713</v>
      </c>
      <c r="AJ29" s="520">
        <f>SUMIFS(NORTE!$K$6:$K$798,NORTE!$B$6:$B$798,"&gt;="&amp;DATE(X29,Y29,1),NORTE!$B$6:$B$798,"&lt;"&amp;DATE(X29,Y29+1,1))</f>
        <v>1774258</v>
      </c>
      <c r="AK29" s="520">
        <f>SUMIFS(OESTE!$K$6:$K$787,OESTE!$B$6:$B$787,"&gt;="&amp;DATE(X29,Y29,1),OESTE!$B$6:$B$787,"&lt;"&amp;DATE(X29,Y29+1,1))</f>
        <v>2047203</v>
      </c>
      <c r="AL29" s="520">
        <f>SUMIFS('PLAZA SUR'!$K$6:$K$139,'PLAZA SUR'!$B$6:$B$139,"&gt;="&amp;DATE(X29,Y29,1),'PLAZA SUR'!$B$6:$B$139,"&lt;"&amp;DATE(X29,Y29+1,1))</f>
        <v>269748</v>
      </c>
      <c r="AM29" s="520">
        <f>SUMIFS('PUENTE ALTO'!$K$6:$K$251,'PUENTE ALTO'!$B$6:$B$251,"&gt;="&amp;DATE(X29,Y29,1),'PUENTE ALTO'!$B$6:$B$251,"&lt;"&amp;DATE(X29,Y29+1,1))</f>
        <v>451697</v>
      </c>
      <c r="AN29" s="520">
        <f>SUMIFS('SAN MIGUEL'!$K$6:$K$940,'SAN MIGUEL'!$B$6:$B$940,"&gt;="&amp;DATE(X29,Y29,1),'SAN MIGUEL'!$B$6:$B$940,"&lt;"&amp;DATE(X29,Y29+1,1))</f>
        <v>1670570</v>
      </c>
      <c r="AO29" s="520">
        <f>SUMIFS('SANTA LUCIA'!$K$6:$K$450,'SANTA LUCIA'!$B$6:$B$450,"&gt;="&amp;DATE(X29,Y29,1),'SANTA LUCIA'!$B$6:$B$450,"&lt;"&amp;DATE(X29,Y29+1,1))</f>
        <v>866276</v>
      </c>
      <c r="AP29" s="521">
        <f>SUMIFS(TOBALABA!$K$6:$K$1226,TOBALABA!$B$6:$B$1226,"&gt;="&amp;DATE(X29,Y29,1),TOBALABA!$B$6:$B$1226,"&lt;"&amp;DATE(X29,Y29+1,1))</f>
        <v>2178515</v>
      </c>
      <c r="AR29" s="524">
        <f t="shared" si="1"/>
        <v>22578886</v>
      </c>
    </row>
    <row r="30" spans="2:44" s="342" customFormat="1" x14ac:dyDescent="0.25">
      <c r="B30" s="525">
        <v>2702005</v>
      </c>
      <c r="C30" s="526" t="s">
        <v>127</v>
      </c>
      <c r="D30" s="527">
        <v>31889</v>
      </c>
      <c r="E30" s="482">
        <f ca="1">SUMIFS(ALAMEDA!$J$6:$J$846,ALAMEDA!$G$6:$G$846,B30,ALAMEDA!$B$6:$B$846,"&lt;"&amp;DATE(YEAR(TODAY()),MONTH(TODAY()),1),ALAMEDA!$B$6:$B$846,"&gt;"&amp;DATE(2013,12,31))</f>
        <v>0</v>
      </c>
      <c r="F30" s="482">
        <f ca="1">SUMIFS(BARCELONA!$J$6:$J$2552,BARCELONA!$G$6:$G$2552,B30,BARCELONA!$B$6:$B$2552,"&lt;"&amp;DATE(YEAR(TODAY()),MONTH(TODAY()),1),BARCELONA!$B$6:$B$2552,"&gt;"&amp;DATE(2013,12,31))</f>
        <v>2</v>
      </c>
      <c r="G30" s="482">
        <f ca="1">SUMIFS(CENTRO!$J$6:$J$988,CENTRO!$G$6:$G$988,B30,CENTRO!$B$6:$B$988,"&lt;"&amp;DATE(YEAR(TODAY()),MONTH(TODAY()),1),CENTRO!$B$6:$B$988,"&gt;"&amp;DATE(2013,12,31))</f>
        <v>4</v>
      </c>
      <c r="H30" s="482">
        <f ca="1">SUMIFS('EST CENTRAL'!$J$7:$J$657,'EST CENTRAL'!$G$7:$G$657,B30,'EST CENTRAL'!$B$7:$B$657,"&lt;"&amp;DATE(YEAR(TODAY()),MONTH(TODAY()),1),'EST CENTRAL'!$B$7:$B$657,"&gt;"&amp;DATE(2013,12,31))</f>
        <v>1</v>
      </c>
      <c r="I30" s="482">
        <f ca="1">SUMIFS('LA FLORIDA'!$J$6:$J$732,'LA FLORIDA'!$G$6:$G$732,B30,'LA FLORIDA'!$B$6:$B$732,"&lt;"&amp;DATE(YEAR(TODAY()),MONTH(TODAY()),1),'LA FLORIDA'!$B$6:$B$732,"&gt;"&amp;DATE(2013,12,31))</f>
        <v>1</v>
      </c>
      <c r="J30" s="482">
        <f ca="1">SUMIFS('LAS BELLOTAS'!$J$6:$J$135,'LAS BELLOTAS'!$G$6:$G$135,B30,'LAS BELLOTAS'!$B$6:$B$135,"&lt;"&amp;DATE(YEAR(TODAY()),MONTH(TODAY()),1),'LAS BELLOTAS'!$B$6:$B$135,"&gt;"&amp;DATE(2013,12,31))</f>
        <v>0</v>
      </c>
      <c r="K30" s="482">
        <f ca="1">SUMIFS('LAS CONDES'!$J$6:$J$1191,'LAS CONDES'!$G$6:$G$1191,B30,'LAS CONDES'!$B$6:$B$1191,"&lt;"&amp;DATE(YEAR(TODAY()),MONTH(TODAY()),1),'LAS CONDES'!$B$6:$B$1191,"&gt;"&amp;DATE(2013,12,31))</f>
        <v>3</v>
      </c>
      <c r="L30" s="1282">
        <f ca="1">SUMIFS(MAIPU!$J$6:$J$499,MAIPU!$G$6:$G$499,B30,MAIPU!$B$6:$B$499,"&lt;"&amp;DATE(YEAR(TODAY()),MONTH(TODAY()),1),MAIPU!$B$6:$B$499,"&gt;"&amp;DATE(2013,12,31))</f>
        <v>0</v>
      </c>
      <c r="M30" s="1282">
        <f ca="1">SUMIFS(MANQUEHUE!$J$6:$J$1338,MANQUEHUE!$G$6:$G$1338,B30,MANQUEHUE!$B$6:$B$1338,"&lt;"&amp;DATE(YEAR(TODAY()),MONTH(TODAY()),1),MANQUEHUE!$B$6:$B$1338,"&gt;"&amp;DATE(2013,12,31))</f>
        <v>6</v>
      </c>
      <c r="N30" s="1282">
        <f ca="1">SUMIFS(NORTE!$J$6:$J$798,NORTE!$G$6:$G$798,B30,NORTE!$B$6:$B$798,"&lt;"&amp;DATE(YEAR(TODAY()),MONTH(TODAY()),1),NORTE!$B$6:$B$798,"&gt;"&amp;DATE(2013,12,31))</f>
        <v>3</v>
      </c>
      <c r="O30" s="482">
        <f ca="1">SUMIFS(OESTE!$J$6:$J$787,OESTE!$G$6:$G$787,B30,OESTE!$B$6:$B$787,"&lt;"&amp;DATE(YEAR(TODAY()),MONTH(TODAY()),1),OESTE!$B$6:$B$787,"&gt;"&amp;DATE(2013,12,31))</f>
        <v>9</v>
      </c>
      <c r="P30" s="482">
        <f ca="1">SUMIFS('PLAZA SUR'!$J$6:$J$139,'PLAZA SUR'!$G$6:$G$139,B30,'PLAZA SUR'!$B$6:$B$139,"&lt;"&amp;DATE(YEAR(TODAY()),MONTH(TODAY()),1),'PLAZA SUR'!$B$6:$B$139,"&gt;"&amp;DATE(2013,12,31))</f>
        <v>0</v>
      </c>
      <c r="Q30" s="482">
        <f ca="1">SUMIFS('PUENTE ALTO'!$J$6:$J$251,'PUENTE ALTO'!$G$6:$G$251,B30,'PUENTE ALTO'!$B$6:$B$251,"&lt;"&amp;DATE(YEAR(TODAY()),MONTH(TODAY()),1),'PUENTE ALTO'!$B$6:$B$251,"&gt;"&amp;DATE(2013,12,31))</f>
        <v>0</v>
      </c>
      <c r="R30" s="482">
        <f ca="1">SUMIFS('SAN MIGUEL'!$J$6:$J$940,'SAN MIGUEL'!$G$6:$G$940,B30,'SAN MIGUEL'!$B$6:$B$940,"&lt;"&amp;DATE(YEAR(TODAY()),MONTH(TODAY()),1),'SAN MIGUEL'!$B$6:$B$940,"&gt;"&amp;DATE(2013,12,31))</f>
        <v>0</v>
      </c>
      <c r="S30" s="482">
        <f ca="1">SUMIFS('SANTA LUCIA'!$J$6:$J$451,'SANTA LUCIA'!$G$6:$G$451,B30,'SANTA LUCIA'!$B$6:$B$451,"&lt;"&amp;DATE(YEAR(TODAY()),MONTH(TODAY()),1),'SANTA LUCIA'!$B$6:$B$451,"&gt;"&amp;DATE(2013,12,31))</f>
        <v>0</v>
      </c>
      <c r="T30" s="482">
        <f ca="1">SUMIFS(TOBALABA!$J$6:$J$1226,TOBALABA!$G$6:$G$1226,B30,TOBALABA!$B$6:$B$1226,"&lt;"&amp;DATE(YEAR(TODAY()),MONTH(TODAY()),1),TOBALABA!$B$6:$B$1226,"&gt;"&amp;DATE(2013,12,31))</f>
        <v>1</v>
      </c>
      <c r="U30" s="483"/>
      <c r="V30" s="484">
        <f t="shared" ca="1" si="0"/>
        <v>30</v>
      </c>
      <c r="X30" s="239"/>
      <c r="Y30" s="239"/>
      <c r="AA30" s="485"/>
      <c r="AB30" s="485"/>
      <c r="AC30" s="485"/>
    </row>
    <row r="31" spans="2:44" s="342" customFormat="1" x14ac:dyDescent="0.25">
      <c r="B31" s="525">
        <v>2702003</v>
      </c>
      <c r="C31" s="526" t="s">
        <v>125</v>
      </c>
      <c r="D31" s="527">
        <v>43857</v>
      </c>
      <c r="E31" s="482">
        <f ca="1">SUMIFS(ALAMEDA!$J$6:$J$846,ALAMEDA!$G$6:$G$846,B31,ALAMEDA!$B$6:$B$846,"&lt;"&amp;DATE(YEAR(TODAY()),MONTH(TODAY()),1),ALAMEDA!$B$6:$B$846,"&gt;"&amp;DATE(2013,12,31))</f>
        <v>2</v>
      </c>
      <c r="F31" s="482">
        <f ca="1">SUMIFS(BARCELONA!$J$6:$J$2552,BARCELONA!$G$6:$G$2552,B31,BARCELONA!$B$6:$B$2552,"&lt;"&amp;DATE(YEAR(TODAY()),MONTH(TODAY()),1),BARCELONA!$B$6:$B$2552,"&gt;"&amp;DATE(2013,12,31))</f>
        <v>0</v>
      </c>
      <c r="G31" s="482">
        <f ca="1">SUMIFS(CENTRO!$J$6:$J$988,CENTRO!$G$6:$G$988,B31,CENTRO!$B$6:$B$988,"&lt;"&amp;DATE(YEAR(TODAY()),MONTH(TODAY()),1),CENTRO!$B$6:$B$988,"&gt;"&amp;DATE(2013,12,31))</f>
        <v>6</v>
      </c>
      <c r="H31" s="482">
        <f ca="1">SUMIFS('EST CENTRAL'!$J$7:$J$657,'EST CENTRAL'!$G$7:$G$657,B31,'EST CENTRAL'!$B$7:$B$657,"&lt;"&amp;DATE(YEAR(TODAY()),MONTH(TODAY()),1),'EST CENTRAL'!$B$7:$B$657,"&gt;"&amp;DATE(2013,12,31))</f>
        <v>9</v>
      </c>
      <c r="I31" s="482">
        <f ca="1">SUMIFS('LA FLORIDA'!$J$6:$J$732,'LA FLORIDA'!$G$6:$G$732,B31,'LA FLORIDA'!$B$6:$B$732,"&lt;"&amp;DATE(YEAR(TODAY()),MONTH(TODAY()),1),'LA FLORIDA'!$B$6:$B$732,"&gt;"&amp;DATE(2013,12,31))</f>
        <v>0</v>
      </c>
      <c r="J31" s="482">
        <f ca="1">SUMIFS('LAS BELLOTAS'!$J$6:$J$135,'LAS BELLOTAS'!$G$6:$G$135,B31,'LAS BELLOTAS'!$B$6:$B$135,"&lt;"&amp;DATE(YEAR(TODAY()),MONTH(TODAY()),1),'LAS BELLOTAS'!$B$6:$B$135,"&gt;"&amp;DATE(2013,12,31))</f>
        <v>0</v>
      </c>
      <c r="K31" s="482">
        <f ca="1">SUMIFS('LAS CONDES'!$J$6:$J$1191,'LAS CONDES'!$G$6:$G$1191,B31,'LAS CONDES'!$B$6:$B$1191,"&lt;"&amp;DATE(YEAR(TODAY()),MONTH(TODAY()),1),'LAS CONDES'!$B$6:$B$1191,"&gt;"&amp;DATE(2013,12,31))</f>
        <v>0</v>
      </c>
      <c r="L31" s="1282">
        <f ca="1">SUMIFS(MAIPU!$J$6:$J$499,MAIPU!$G$6:$G$499,B31,MAIPU!$B$6:$B$499,"&lt;"&amp;DATE(YEAR(TODAY()),MONTH(TODAY()),1),MAIPU!$B$6:$B$499,"&gt;"&amp;DATE(2013,12,31))</f>
        <v>0</v>
      </c>
      <c r="M31" s="1282">
        <f ca="1">SUMIFS(MANQUEHUE!$J$6:$J$1338,MANQUEHUE!$G$6:$G$1338,B31,MANQUEHUE!$B$6:$B$1338,"&lt;"&amp;DATE(YEAR(TODAY()),MONTH(TODAY()),1),MANQUEHUE!$B$6:$B$1338,"&gt;"&amp;DATE(2013,12,31))</f>
        <v>7</v>
      </c>
      <c r="N31" s="1282">
        <f ca="1">SUMIFS(NORTE!$J$6:$J$798,NORTE!$G$6:$G$798,B31,NORTE!$B$6:$B$798,"&lt;"&amp;DATE(YEAR(TODAY()),MONTH(TODAY()),1),NORTE!$B$6:$B$798,"&gt;"&amp;DATE(2013,12,31))</f>
        <v>3</v>
      </c>
      <c r="O31" s="482">
        <f ca="1">SUMIFS(OESTE!$J$6:$J$787,OESTE!$G$6:$G$787,B31,OESTE!$B$6:$B$787,"&lt;"&amp;DATE(YEAR(TODAY()),MONTH(TODAY()),1),OESTE!$B$6:$B$787,"&gt;"&amp;DATE(2013,12,31))</f>
        <v>0</v>
      </c>
      <c r="P31" s="482">
        <f ca="1">SUMIFS('PLAZA SUR'!$J$6:$J$139,'PLAZA SUR'!$G$6:$G$139,B31,'PLAZA SUR'!$B$6:$B$139,"&lt;"&amp;DATE(YEAR(TODAY()),MONTH(TODAY()),1),'PLAZA SUR'!$B$6:$B$139,"&gt;"&amp;DATE(2013,12,31))</f>
        <v>0</v>
      </c>
      <c r="Q31" s="482">
        <f ca="1">SUMIFS('PUENTE ALTO'!$J$6:$J$251,'PUENTE ALTO'!$G$6:$G$251,B31,'PUENTE ALTO'!$B$6:$B$251,"&lt;"&amp;DATE(YEAR(TODAY()),MONTH(TODAY()),1),'PUENTE ALTO'!$B$6:$B$251,"&gt;"&amp;DATE(2013,12,31))</f>
        <v>0</v>
      </c>
      <c r="R31" s="482">
        <f ca="1">SUMIFS('SAN MIGUEL'!$J$6:$J$940,'SAN MIGUEL'!$G$6:$G$940,B31,'SAN MIGUEL'!$B$6:$B$940,"&lt;"&amp;DATE(YEAR(TODAY()),MONTH(TODAY()),1),'SAN MIGUEL'!$B$6:$B$940,"&gt;"&amp;DATE(2013,12,31))</f>
        <v>0</v>
      </c>
      <c r="S31" s="482">
        <f ca="1">SUMIFS('SANTA LUCIA'!$J$6:$J$451,'SANTA LUCIA'!$G$6:$G$451,B31,'SANTA LUCIA'!$B$6:$B$451,"&lt;"&amp;DATE(YEAR(TODAY()),MONTH(TODAY()),1),'SANTA LUCIA'!$B$6:$B$451,"&gt;"&amp;DATE(2013,12,31))</f>
        <v>0</v>
      </c>
      <c r="T31" s="482">
        <f ca="1">SUMIFS(TOBALABA!$J$6:$J$1226,TOBALABA!$G$6:$G$1226,B31,TOBALABA!$B$6:$B$1226,"&lt;"&amp;DATE(YEAR(TODAY()),MONTH(TODAY()),1),TOBALABA!$B$6:$B$1226,"&gt;"&amp;DATE(2013,12,31))</f>
        <v>0</v>
      </c>
      <c r="U31" s="483"/>
      <c r="V31" s="484">
        <f t="shared" ca="1" si="0"/>
        <v>27</v>
      </c>
      <c r="X31" s="239"/>
      <c r="Y31" s="239"/>
      <c r="AA31" s="485"/>
      <c r="AB31" s="485"/>
      <c r="AC31" s="485"/>
    </row>
    <row r="32" spans="2:44" s="342" customFormat="1" x14ac:dyDescent="0.25">
      <c r="B32" s="525">
        <v>2704027</v>
      </c>
      <c r="C32" s="526" t="s">
        <v>177</v>
      </c>
      <c r="D32" s="527">
        <v>22491</v>
      </c>
      <c r="E32" s="482">
        <f ca="1">SUMIFS(ALAMEDA!$J$6:$J$846,ALAMEDA!$G$6:$G$846,B32,ALAMEDA!$B$6:$B$846,"&lt;"&amp;DATE(YEAR(TODAY()),MONTH(TODAY()),1),ALAMEDA!$B$6:$B$846,"&gt;"&amp;DATE(2013,12,31))</f>
        <v>6</v>
      </c>
      <c r="F32" s="482">
        <f ca="1">SUMIFS(BARCELONA!$J$6:$J$2552,BARCELONA!$G$6:$G$2552,B32,BARCELONA!$B$6:$B$2552,"&lt;"&amp;DATE(YEAR(TODAY()),MONTH(TODAY()),1),BARCELONA!$B$6:$B$2552,"&gt;"&amp;DATE(2013,12,31))</f>
        <v>0</v>
      </c>
      <c r="G32" s="482">
        <f ca="1">SUMIFS(CENTRO!$J$6:$J$988,CENTRO!$G$6:$G$988,B32,CENTRO!$B$6:$B$988,"&lt;"&amp;DATE(YEAR(TODAY()),MONTH(TODAY()),1),CENTRO!$B$6:$B$988,"&gt;"&amp;DATE(2013,12,31))</f>
        <v>8</v>
      </c>
      <c r="H32" s="482">
        <f ca="1">SUMIFS('EST CENTRAL'!$J$7:$J$657,'EST CENTRAL'!$G$7:$G$657,B32,'EST CENTRAL'!$B$7:$B$657,"&lt;"&amp;DATE(YEAR(TODAY()),MONTH(TODAY()),1),'EST CENTRAL'!$B$7:$B$657,"&gt;"&amp;DATE(2013,12,31))</f>
        <v>0</v>
      </c>
      <c r="I32" s="482">
        <f ca="1">SUMIFS('LA FLORIDA'!$J$6:$J$732,'LA FLORIDA'!$G$6:$G$732,B32,'LA FLORIDA'!$B$6:$B$732,"&lt;"&amp;DATE(YEAR(TODAY()),MONTH(TODAY()),1),'LA FLORIDA'!$B$6:$B$732,"&gt;"&amp;DATE(2013,12,31))</f>
        <v>8</v>
      </c>
      <c r="J32" s="482">
        <f ca="1">SUMIFS('LAS BELLOTAS'!$J$6:$J$135,'LAS BELLOTAS'!$G$6:$G$135,B32,'LAS BELLOTAS'!$B$6:$B$135,"&lt;"&amp;DATE(YEAR(TODAY()),MONTH(TODAY()),1),'LAS BELLOTAS'!$B$6:$B$135,"&gt;"&amp;DATE(2013,12,31))</f>
        <v>0</v>
      </c>
      <c r="K32" s="482">
        <f ca="1">SUMIFS('LAS CONDES'!$J$6:$J$1191,'LAS CONDES'!$G$6:$G$1191,B32,'LAS CONDES'!$B$6:$B$1191,"&lt;"&amp;DATE(YEAR(TODAY()),MONTH(TODAY()),1),'LAS CONDES'!$B$6:$B$1191,"&gt;"&amp;DATE(2013,12,31))</f>
        <v>5</v>
      </c>
      <c r="L32" s="1282">
        <f ca="1">SUMIFS(MAIPU!$J$6:$J$499,MAIPU!$G$6:$G$499,B32,MAIPU!$B$6:$B$499,"&lt;"&amp;DATE(YEAR(TODAY()),MONTH(TODAY()),1),MAIPU!$B$6:$B$499,"&gt;"&amp;DATE(2013,12,31))</f>
        <v>0</v>
      </c>
      <c r="M32" s="1282">
        <f ca="1">SUMIFS(MANQUEHUE!$J$6:$J$1338,MANQUEHUE!$G$6:$G$1338,B32,MANQUEHUE!$B$6:$B$1338,"&lt;"&amp;DATE(YEAR(TODAY()),MONTH(TODAY()),1),MANQUEHUE!$B$6:$B$1338,"&gt;"&amp;DATE(2013,12,31))</f>
        <v>3</v>
      </c>
      <c r="N32" s="1282">
        <f ca="1">SUMIFS(NORTE!$J$6:$J$798,NORTE!$G$6:$G$798,B32,NORTE!$B$6:$B$798,"&lt;"&amp;DATE(YEAR(TODAY()),MONTH(TODAY()),1),NORTE!$B$6:$B$798,"&gt;"&amp;DATE(2013,12,31))</f>
        <v>1</v>
      </c>
      <c r="O32" s="482">
        <f ca="1">SUMIFS(OESTE!$J$6:$J$787,OESTE!$G$6:$G$787,B32,OESTE!$B$6:$B$787,"&lt;"&amp;DATE(YEAR(TODAY()),MONTH(TODAY()),1),OESTE!$B$6:$B$787,"&gt;"&amp;DATE(2013,12,31))</f>
        <v>4</v>
      </c>
      <c r="P32" s="482">
        <f ca="1">SUMIFS('PLAZA SUR'!$J$6:$J$139,'PLAZA SUR'!$G$6:$G$139,B32,'PLAZA SUR'!$B$6:$B$139,"&lt;"&amp;DATE(YEAR(TODAY()),MONTH(TODAY()),1),'PLAZA SUR'!$B$6:$B$139,"&gt;"&amp;DATE(2013,12,31))</f>
        <v>0</v>
      </c>
      <c r="Q32" s="482">
        <f ca="1">SUMIFS('PUENTE ALTO'!$J$6:$J$251,'PUENTE ALTO'!$G$6:$G$251,B32,'PUENTE ALTO'!$B$6:$B$251,"&lt;"&amp;DATE(YEAR(TODAY()),MONTH(TODAY()),1),'PUENTE ALTO'!$B$6:$B$251,"&gt;"&amp;DATE(2013,12,31))</f>
        <v>0</v>
      </c>
      <c r="R32" s="482">
        <f ca="1">SUMIFS('SAN MIGUEL'!$J$6:$J$940,'SAN MIGUEL'!$G$6:$G$940,B32,'SAN MIGUEL'!$B$6:$B$940,"&lt;"&amp;DATE(YEAR(TODAY()),MONTH(TODAY()),1),'SAN MIGUEL'!$B$6:$B$940,"&gt;"&amp;DATE(2013,12,31))</f>
        <v>6</v>
      </c>
      <c r="S32" s="482">
        <f ca="1">SUMIFS('SANTA LUCIA'!$J$6:$J$451,'SANTA LUCIA'!$G$6:$G$451,B32,'SANTA LUCIA'!$B$6:$B$451,"&lt;"&amp;DATE(YEAR(TODAY()),MONTH(TODAY()),1),'SANTA LUCIA'!$B$6:$B$451,"&gt;"&amp;DATE(2013,12,31))</f>
        <v>0</v>
      </c>
      <c r="T32" s="482">
        <f ca="1">SUMIFS(TOBALABA!$J$6:$J$1226,TOBALABA!$G$6:$G$1226,B32,TOBALABA!$B$6:$B$1226,"&lt;"&amp;DATE(YEAR(TODAY()),MONTH(TODAY()),1),TOBALABA!$B$6:$B$1226,"&gt;"&amp;DATE(2013,12,31))</f>
        <v>1</v>
      </c>
      <c r="U32" s="483"/>
      <c r="V32" s="484">
        <f t="shared" ca="1" si="0"/>
        <v>42</v>
      </c>
      <c r="X32" s="239"/>
      <c r="Y32" s="239"/>
      <c r="AA32" s="485"/>
      <c r="AB32" s="485"/>
      <c r="AC32" s="485"/>
    </row>
    <row r="33" spans="2:29" s="342" customFormat="1" x14ac:dyDescent="0.25">
      <c r="B33" s="525">
        <v>2702024</v>
      </c>
      <c r="C33" s="526" t="s">
        <v>146</v>
      </c>
      <c r="D33" s="527">
        <v>4611</v>
      </c>
      <c r="E33" s="482">
        <f ca="1">SUMIFS(ALAMEDA!$J$6:$J$846,ALAMEDA!$G$6:$G$846,B33,ALAMEDA!$B$6:$B$846,"&lt;"&amp;DATE(YEAR(TODAY()),MONTH(TODAY()),1),ALAMEDA!$B$6:$B$846,"&gt;"&amp;DATE(2013,12,31))</f>
        <v>0</v>
      </c>
      <c r="F33" s="482">
        <f ca="1">SUMIFS(BARCELONA!$J$6:$J$2552,BARCELONA!$G$6:$G$2552,B33,BARCELONA!$B$6:$B$2552,"&lt;"&amp;DATE(YEAR(TODAY()),MONTH(TODAY()),1),BARCELONA!$B$6:$B$2552,"&gt;"&amp;DATE(2013,12,31))</f>
        <v>0</v>
      </c>
      <c r="G33" s="482">
        <f ca="1">SUMIFS(CENTRO!$J$6:$J$988,CENTRO!$G$6:$G$988,B33,CENTRO!$B$6:$B$988,"&lt;"&amp;DATE(YEAR(TODAY()),MONTH(TODAY()),1),CENTRO!$B$6:$B$988,"&gt;"&amp;DATE(2013,12,31))</f>
        <v>0</v>
      </c>
      <c r="H33" s="482">
        <f ca="1">SUMIFS('EST CENTRAL'!$J$7:$J$657,'EST CENTRAL'!$G$7:$G$657,B33,'EST CENTRAL'!$B$7:$B$657,"&lt;"&amp;DATE(YEAR(TODAY()),MONTH(TODAY()),1),'EST CENTRAL'!$B$7:$B$657,"&gt;"&amp;DATE(2013,12,31))</f>
        <v>10</v>
      </c>
      <c r="I33" s="482">
        <f ca="1">SUMIFS('LA FLORIDA'!$J$6:$J$732,'LA FLORIDA'!$G$6:$G$732,B33,'LA FLORIDA'!$B$6:$B$732,"&lt;"&amp;DATE(YEAR(TODAY()),MONTH(TODAY()),1),'LA FLORIDA'!$B$6:$B$732,"&gt;"&amp;DATE(2013,12,31))</f>
        <v>0</v>
      </c>
      <c r="J33" s="482">
        <f ca="1">SUMIFS('LAS BELLOTAS'!$J$6:$J$135,'LAS BELLOTAS'!$G$6:$G$135,B33,'LAS BELLOTAS'!$B$6:$B$135,"&lt;"&amp;DATE(YEAR(TODAY()),MONTH(TODAY()),1),'LAS BELLOTAS'!$B$6:$B$135,"&gt;"&amp;DATE(2013,12,31))</f>
        <v>0</v>
      </c>
      <c r="K33" s="482">
        <f ca="1">SUMIFS('LAS CONDES'!$J$6:$J$1191,'LAS CONDES'!$G$6:$G$1191,B33,'LAS CONDES'!$B$6:$B$1191,"&lt;"&amp;DATE(YEAR(TODAY()),MONTH(TODAY()),1),'LAS CONDES'!$B$6:$B$1191,"&gt;"&amp;DATE(2013,12,31))</f>
        <v>0</v>
      </c>
      <c r="L33" s="1282">
        <f ca="1">SUMIFS(MAIPU!$J$6:$J$499,MAIPU!$G$6:$G$499,B33,MAIPU!$B$6:$B$499,"&lt;"&amp;DATE(YEAR(TODAY()),MONTH(TODAY()),1),MAIPU!$B$6:$B$499,"&gt;"&amp;DATE(2013,12,31))</f>
        <v>0</v>
      </c>
      <c r="M33" s="1282">
        <f ca="1">SUMIFS(MANQUEHUE!$J$6:$J$1338,MANQUEHUE!$G$6:$G$1338,B33,MANQUEHUE!$B$6:$B$1338,"&lt;"&amp;DATE(YEAR(TODAY()),MONTH(TODAY()),1),MANQUEHUE!$B$6:$B$1338,"&gt;"&amp;DATE(2013,12,31))</f>
        <v>1</v>
      </c>
      <c r="N33" s="1282">
        <f ca="1">SUMIFS(NORTE!$J$6:$J$798,NORTE!$G$6:$G$798,B33,NORTE!$B$6:$B$798,"&lt;"&amp;DATE(YEAR(TODAY()),MONTH(TODAY()),1),NORTE!$B$6:$B$798,"&gt;"&amp;DATE(2013,12,31))</f>
        <v>0</v>
      </c>
      <c r="O33" s="482">
        <f ca="1">SUMIFS(OESTE!$J$6:$J$787,OESTE!$G$6:$G$787,B33,OESTE!$B$6:$B$787,"&lt;"&amp;DATE(YEAR(TODAY()),MONTH(TODAY()),1),OESTE!$B$6:$B$787,"&gt;"&amp;DATE(2013,12,31))</f>
        <v>2</v>
      </c>
      <c r="P33" s="482">
        <f ca="1">SUMIFS('PLAZA SUR'!$J$6:$J$139,'PLAZA SUR'!$G$6:$G$139,B33,'PLAZA SUR'!$B$6:$B$139,"&lt;"&amp;DATE(YEAR(TODAY()),MONTH(TODAY()),1),'PLAZA SUR'!$B$6:$B$139,"&gt;"&amp;DATE(2013,12,31))</f>
        <v>0</v>
      </c>
      <c r="Q33" s="482">
        <f ca="1">SUMIFS('PUENTE ALTO'!$J$6:$J$251,'PUENTE ALTO'!$G$6:$G$251,B33,'PUENTE ALTO'!$B$6:$B$251,"&lt;"&amp;DATE(YEAR(TODAY()),MONTH(TODAY()),1),'PUENTE ALTO'!$B$6:$B$251,"&gt;"&amp;DATE(2013,12,31))</f>
        <v>0</v>
      </c>
      <c r="R33" s="482">
        <f ca="1">SUMIFS('SAN MIGUEL'!$J$6:$J$940,'SAN MIGUEL'!$G$6:$G$940,B33,'SAN MIGUEL'!$B$6:$B$940,"&lt;"&amp;DATE(YEAR(TODAY()),MONTH(TODAY()),1),'SAN MIGUEL'!$B$6:$B$940,"&gt;"&amp;DATE(2013,12,31))</f>
        <v>0</v>
      </c>
      <c r="S33" s="482">
        <f ca="1">SUMIFS('SANTA LUCIA'!$J$6:$J$451,'SANTA LUCIA'!$G$6:$G$451,B33,'SANTA LUCIA'!$B$6:$B$451,"&lt;"&amp;DATE(YEAR(TODAY()),MONTH(TODAY()),1),'SANTA LUCIA'!$B$6:$B$451,"&gt;"&amp;DATE(2013,12,31))</f>
        <v>1</v>
      </c>
      <c r="T33" s="482">
        <f ca="1">SUMIFS(TOBALABA!$J$6:$J$1226,TOBALABA!$G$6:$G$1226,B33,TOBALABA!$B$6:$B$1226,"&lt;"&amp;DATE(YEAR(TODAY()),MONTH(TODAY()),1),TOBALABA!$B$6:$B$1226,"&gt;"&amp;DATE(2013,12,31))</f>
        <v>0</v>
      </c>
      <c r="U33" s="483"/>
      <c r="V33" s="484">
        <f t="shared" ca="1" si="0"/>
        <v>14</v>
      </c>
      <c r="X33" s="239"/>
      <c r="Y33" s="239"/>
      <c r="AA33" s="485"/>
      <c r="AB33" s="485"/>
      <c r="AC33" s="485"/>
    </row>
    <row r="34" spans="2:29" s="342" customFormat="1" x14ac:dyDescent="0.25">
      <c r="B34" s="525">
        <v>2702009</v>
      </c>
      <c r="C34" s="526" t="s">
        <v>131</v>
      </c>
      <c r="D34" s="527">
        <v>11246</v>
      </c>
      <c r="E34" s="482">
        <f ca="1">SUMIFS(ALAMEDA!$J$6:$J$846,ALAMEDA!$G$6:$G$846,B34,ALAMEDA!$B$6:$B$846,"&lt;"&amp;DATE(YEAR(TODAY()),MONTH(TODAY()),1),ALAMEDA!$B$6:$B$846,"&gt;"&amp;DATE(2013,12,31))</f>
        <v>0</v>
      </c>
      <c r="F34" s="482">
        <f ca="1">SUMIFS(BARCELONA!$J$6:$J$2552,BARCELONA!$G$6:$G$2552,B34,BARCELONA!$B$6:$B$2552,"&lt;"&amp;DATE(YEAR(TODAY()),MONTH(TODAY()),1),BARCELONA!$B$6:$B$2552,"&gt;"&amp;DATE(2013,12,31))</f>
        <v>0</v>
      </c>
      <c r="G34" s="482">
        <f ca="1">SUMIFS(CENTRO!$J$6:$J$988,CENTRO!$G$6:$G$988,B34,CENTRO!$B$6:$B$988,"&lt;"&amp;DATE(YEAR(TODAY()),MONTH(TODAY()),1),CENTRO!$B$6:$B$988,"&gt;"&amp;DATE(2013,12,31))</f>
        <v>0</v>
      </c>
      <c r="H34" s="482">
        <f ca="1">SUMIFS('EST CENTRAL'!$J$7:$J$657,'EST CENTRAL'!$G$7:$G$657,B34,'EST CENTRAL'!$B$7:$B$657,"&lt;"&amp;DATE(YEAR(TODAY()),MONTH(TODAY()),1),'EST CENTRAL'!$B$7:$B$657,"&gt;"&amp;DATE(2013,12,31))</f>
        <v>3</v>
      </c>
      <c r="I34" s="482">
        <f ca="1">SUMIFS('LA FLORIDA'!$J$6:$J$732,'LA FLORIDA'!$G$6:$G$732,B34,'LA FLORIDA'!$B$6:$B$732,"&lt;"&amp;DATE(YEAR(TODAY()),MONTH(TODAY()),1),'LA FLORIDA'!$B$6:$B$732,"&gt;"&amp;DATE(2013,12,31))</f>
        <v>0</v>
      </c>
      <c r="J34" s="482">
        <f ca="1">SUMIFS('LAS BELLOTAS'!$J$6:$J$135,'LAS BELLOTAS'!$G$6:$G$135,B34,'LAS BELLOTAS'!$B$6:$B$135,"&lt;"&amp;DATE(YEAR(TODAY()),MONTH(TODAY()),1),'LAS BELLOTAS'!$B$6:$B$135,"&gt;"&amp;DATE(2013,12,31))</f>
        <v>0</v>
      </c>
      <c r="K34" s="482">
        <f ca="1">SUMIFS('LAS CONDES'!$J$6:$J$1191,'LAS CONDES'!$G$6:$G$1191,B34,'LAS CONDES'!$B$6:$B$1191,"&lt;"&amp;DATE(YEAR(TODAY()),MONTH(TODAY()),1),'LAS CONDES'!$B$6:$B$1191,"&gt;"&amp;DATE(2013,12,31))</f>
        <v>2</v>
      </c>
      <c r="L34" s="1282">
        <f ca="1">SUMIFS(MAIPU!$J$6:$J$499,MAIPU!$G$6:$G$499,B34,MAIPU!$B$6:$B$499,"&lt;"&amp;DATE(YEAR(TODAY()),MONTH(TODAY()),1),MAIPU!$B$6:$B$499,"&gt;"&amp;DATE(2013,12,31))</f>
        <v>0</v>
      </c>
      <c r="M34" s="1282">
        <f ca="1">SUMIFS(MANQUEHUE!$J$6:$J$1338,MANQUEHUE!$G$6:$G$1338,B34,MANQUEHUE!$B$6:$B$1338,"&lt;"&amp;DATE(YEAR(TODAY()),MONTH(TODAY()),1),MANQUEHUE!$B$6:$B$1338,"&gt;"&amp;DATE(2013,12,31))</f>
        <v>4</v>
      </c>
      <c r="N34" s="1282">
        <f ca="1">SUMIFS(NORTE!$J$6:$J$798,NORTE!$G$6:$G$798,B34,NORTE!$B$6:$B$798,"&lt;"&amp;DATE(YEAR(TODAY()),MONTH(TODAY()),1),NORTE!$B$6:$B$798,"&gt;"&amp;DATE(2013,12,31))</f>
        <v>0</v>
      </c>
      <c r="O34" s="482">
        <f ca="1">SUMIFS(OESTE!$J$6:$J$787,OESTE!$G$6:$G$787,B34,OESTE!$B$6:$B$787,"&lt;"&amp;DATE(YEAR(TODAY()),MONTH(TODAY()),1),OESTE!$B$6:$B$787,"&gt;"&amp;DATE(2013,12,31))</f>
        <v>0</v>
      </c>
      <c r="P34" s="482">
        <f ca="1">SUMIFS('PLAZA SUR'!$J$6:$J$139,'PLAZA SUR'!$G$6:$G$139,B34,'PLAZA SUR'!$B$6:$B$139,"&lt;"&amp;DATE(YEAR(TODAY()),MONTH(TODAY()),1),'PLAZA SUR'!$B$6:$B$139,"&gt;"&amp;DATE(2013,12,31))</f>
        <v>0</v>
      </c>
      <c r="Q34" s="482">
        <f ca="1">SUMIFS('PUENTE ALTO'!$J$6:$J$251,'PUENTE ALTO'!$G$6:$G$251,B34,'PUENTE ALTO'!$B$6:$B$251,"&lt;"&amp;DATE(YEAR(TODAY()),MONTH(TODAY()),1),'PUENTE ALTO'!$B$6:$B$251,"&gt;"&amp;DATE(2013,12,31))</f>
        <v>0</v>
      </c>
      <c r="R34" s="482">
        <f ca="1">SUMIFS('SAN MIGUEL'!$J$6:$J$940,'SAN MIGUEL'!$G$6:$G$940,B34,'SAN MIGUEL'!$B$6:$B$940,"&lt;"&amp;DATE(YEAR(TODAY()),MONTH(TODAY()),1),'SAN MIGUEL'!$B$6:$B$940,"&gt;"&amp;DATE(2013,12,31))</f>
        <v>1</v>
      </c>
      <c r="S34" s="482">
        <f ca="1">SUMIFS('SANTA LUCIA'!$J$6:$J$451,'SANTA LUCIA'!$G$6:$G$451,B34,'SANTA LUCIA'!$B$6:$B$451,"&lt;"&amp;DATE(YEAR(TODAY()),MONTH(TODAY()),1),'SANTA LUCIA'!$B$6:$B$451,"&gt;"&amp;DATE(2013,12,31))</f>
        <v>0</v>
      </c>
      <c r="T34" s="482">
        <f ca="1">SUMIFS(TOBALABA!$J$6:$J$1226,TOBALABA!$G$6:$G$1226,B34,TOBALABA!$B$6:$B$1226,"&lt;"&amp;DATE(YEAR(TODAY()),MONTH(TODAY()),1),TOBALABA!$B$6:$B$1226,"&gt;"&amp;DATE(2013,12,31))</f>
        <v>8</v>
      </c>
      <c r="U34" s="483"/>
      <c r="V34" s="484">
        <f t="shared" ca="1" si="0"/>
        <v>18</v>
      </c>
      <c r="X34" s="239"/>
      <c r="Y34" s="239"/>
      <c r="AA34" s="485"/>
      <c r="AB34" s="485"/>
      <c r="AC34" s="485"/>
    </row>
    <row r="35" spans="2:29" s="342" customFormat="1" x14ac:dyDescent="0.25">
      <c r="B35" s="525">
        <v>2706002</v>
      </c>
      <c r="C35" s="526" t="s">
        <v>189</v>
      </c>
      <c r="D35" s="527">
        <v>24026</v>
      </c>
      <c r="E35" s="482">
        <f ca="1">SUMIFS(ALAMEDA!$J$6:$J$846,ALAMEDA!$G$6:$G$846,B35,ALAMEDA!$B$6:$B$846,"&lt;"&amp;DATE(YEAR(TODAY()),MONTH(TODAY()),1),ALAMEDA!$B$6:$B$846,"&gt;"&amp;DATE(2013,12,31))</f>
        <v>1</v>
      </c>
      <c r="F35" s="482">
        <f ca="1">SUMIFS(BARCELONA!$J$6:$J$2552,BARCELONA!$G$6:$G$2552,B35,BARCELONA!$B$6:$B$2552,"&lt;"&amp;DATE(YEAR(TODAY()),MONTH(TODAY()),1),BARCELONA!$B$6:$B$2552,"&gt;"&amp;DATE(2013,12,31))</f>
        <v>1</v>
      </c>
      <c r="G35" s="482">
        <f ca="1">SUMIFS(CENTRO!$J$6:$J$988,CENTRO!$G$6:$G$988,B35,CENTRO!$B$6:$B$988,"&lt;"&amp;DATE(YEAR(TODAY()),MONTH(TODAY()),1),CENTRO!$B$6:$B$988,"&gt;"&amp;DATE(2013,12,31))</f>
        <v>0</v>
      </c>
      <c r="H35" s="482">
        <f ca="1">SUMIFS('EST CENTRAL'!$J$7:$J$657,'EST CENTRAL'!$G$7:$G$657,B35,'EST CENTRAL'!$B$7:$B$657,"&lt;"&amp;DATE(YEAR(TODAY()),MONTH(TODAY()),1),'EST CENTRAL'!$B$7:$B$657,"&gt;"&amp;DATE(2013,12,31))</f>
        <v>10</v>
      </c>
      <c r="I35" s="482">
        <f ca="1">SUMIFS('LA FLORIDA'!$J$6:$J$732,'LA FLORIDA'!$G$6:$G$732,B35,'LA FLORIDA'!$B$6:$B$732,"&lt;"&amp;DATE(YEAR(TODAY()),MONTH(TODAY()),1),'LA FLORIDA'!$B$6:$B$732,"&gt;"&amp;DATE(2013,12,31))</f>
        <v>3</v>
      </c>
      <c r="J35" s="482">
        <f ca="1">SUMIFS('LAS BELLOTAS'!$J$6:$J$135,'LAS BELLOTAS'!$G$6:$G$135,B35,'LAS BELLOTAS'!$B$6:$B$135,"&lt;"&amp;DATE(YEAR(TODAY()),MONTH(TODAY()),1),'LAS BELLOTAS'!$B$6:$B$135,"&gt;"&amp;DATE(2013,12,31))</f>
        <v>0</v>
      </c>
      <c r="K35" s="482">
        <f ca="1">SUMIFS('LAS CONDES'!$J$6:$J$1191,'LAS CONDES'!$G$6:$G$1191,B35,'LAS CONDES'!$B$6:$B$1191,"&lt;"&amp;DATE(YEAR(TODAY()),MONTH(TODAY()),1),'LAS CONDES'!$B$6:$B$1191,"&gt;"&amp;DATE(2013,12,31))</f>
        <v>2</v>
      </c>
      <c r="L35" s="1282">
        <f ca="1">SUMIFS(MAIPU!$J$6:$J$499,MAIPU!$G$6:$G$499,B35,MAIPU!$B$6:$B$499,"&lt;"&amp;DATE(YEAR(TODAY()),MONTH(TODAY()),1),MAIPU!$B$6:$B$499,"&gt;"&amp;DATE(2013,12,31))</f>
        <v>0</v>
      </c>
      <c r="M35" s="1282">
        <f ca="1">SUMIFS(MANQUEHUE!$J$6:$J$1338,MANQUEHUE!$G$6:$G$1338,B35,MANQUEHUE!$B$6:$B$1338,"&lt;"&amp;DATE(YEAR(TODAY()),MONTH(TODAY()),1),MANQUEHUE!$B$6:$B$1338,"&gt;"&amp;DATE(2013,12,31))</f>
        <v>2</v>
      </c>
      <c r="N35" s="1282">
        <f ca="1">SUMIFS(NORTE!$J$6:$J$798,NORTE!$G$6:$G$798,B35,NORTE!$B$6:$B$798,"&lt;"&amp;DATE(YEAR(TODAY()),MONTH(TODAY()),1),NORTE!$B$6:$B$798,"&gt;"&amp;DATE(2013,12,31))</f>
        <v>3</v>
      </c>
      <c r="O35" s="482">
        <f ca="1">SUMIFS(OESTE!$J$6:$J$787,OESTE!$G$6:$G$787,B35,OESTE!$B$6:$B$787,"&lt;"&amp;DATE(YEAR(TODAY()),MONTH(TODAY()),1),OESTE!$B$6:$B$787,"&gt;"&amp;DATE(2013,12,31))</f>
        <v>1</v>
      </c>
      <c r="P35" s="482">
        <f ca="1">SUMIFS('PLAZA SUR'!$J$6:$J$139,'PLAZA SUR'!$G$6:$G$139,B35,'PLAZA SUR'!$B$6:$B$139,"&lt;"&amp;DATE(YEAR(TODAY()),MONTH(TODAY()),1),'PLAZA SUR'!$B$6:$B$139,"&gt;"&amp;DATE(2013,12,31))</f>
        <v>0</v>
      </c>
      <c r="Q35" s="482">
        <f ca="1">SUMIFS('PUENTE ALTO'!$J$6:$J$251,'PUENTE ALTO'!$G$6:$G$251,B35,'PUENTE ALTO'!$B$6:$B$251,"&lt;"&amp;DATE(YEAR(TODAY()),MONTH(TODAY()),1),'PUENTE ALTO'!$B$6:$B$251,"&gt;"&amp;DATE(2013,12,31))</f>
        <v>0</v>
      </c>
      <c r="R35" s="482">
        <f ca="1">SUMIFS('SAN MIGUEL'!$J$6:$J$940,'SAN MIGUEL'!$G$6:$G$940,B35,'SAN MIGUEL'!$B$6:$B$940,"&lt;"&amp;DATE(YEAR(TODAY()),MONTH(TODAY()),1),'SAN MIGUEL'!$B$6:$B$940,"&gt;"&amp;DATE(2013,12,31))</f>
        <v>2</v>
      </c>
      <c r="S35" s="482">
        <f ca="1">SUMIFS('SANTA LUCIA'!$J$6:$J$451,'SANTA LUCIA'!$G$6:$G$451,B35,'SANTA LUCIA'!$B$6:$B$451,"&lt;"&amp;DATE(YEAR(TODAY()),MONTH(TODAY()),1),'SANTA LUCIA'!$B$6:$B$451,"&gt;"&amp;DATE(2013,12,31))</f>
        <v>1</v>
      </c>
      <c r="T35" s="482">
        <f ca="1">SUMIFS(TOBALABA!$J$6:$J$1226,TOBALABA!$G$6:$G$1226,B35,TOBALABA!$B$6:$B$1226,"&lt;"&amp;DATE(YEAR(TODAY()),MONTH(TODAY()),1),TOBALABA!$B$6:$B$1226,"&gt;"&amp;DATE(2013,12,31))</f>
        <v>3</v>
      </c>
      <c r="U35" s="483"/>
      <c r="V35" s="484">
        <f t="shared" ca="1" si="0"/>
        <v>29</v>
      </c>
      <c r="X35" s="239"/>
      <c r="Y35" s="239"/>
      <c r="AA35" s="485"/>
      <c r="AB35" s="485"/>
      <c r="AC35" s="485"/>
    </row>
    <row r="36" spans="2:29" s="342" customFormat="1" x14ac:dyDescent="0.25">
      <c r="B36" s="525">
        <v>2702001</v>
      </c>
      <c r="C36" s="526" t="s">
        <v>75</v>
      </c>
      <c r="D36" s="527">
        <v>7872</v>
      </c>
      <c r="E36" s="482">
        <f ca="1">SUMIFS(ALAMEDA!$J$6:$J$846,ALAMEDA!$G$6:$G$846,B36,ALAMEDA!$B$6:$B$846,"&lt;"&amp;DATE(YEAR(TODAY()),MONTH(TODAY()),1),ALAMEDA!$B$6:$B$846,"&gt;"&amp;DATE(2013,12,31))</f>
        <v>1</v>
      </c>
      <c r="F36" s="482">
        <f ca="1">SUMIFS(BARCELONA!$J$6:$J$2552,BARCELONA!$G$6:$G$2552,B36,BARCELONA!$B$6:$B$2552,"&lt;"&amp;DATE(YEAR(TODAY()),MONTH(TODAY()),1),BARCELONA!$B$6:$B$2552,"&gt;"&amp;DATE(2013,12,31))</f>
        <v>0</v>
      </c>
      <c r="G36" s="482">
        <f ca="1">SUMIFS(CENTRO!$J$6:$J$988,CENTRO!$G$6:$G$988,B36,CENTRO!$B$6:$B$988,"&lt;"&amp;DATE(YEAR(TODAY()),MONTH(TODAY()),1),CENTRO!$B$6:$B$988,"&gt;"&amp;DATE(2013,12,31))</f>
        <v>1</v>
      </c>
      <c r="H36" s="482">
        <f ca="1">SUMIFS('EST CENTRAL'!$J$7:$J$657,'EST CENTRAL'!$G$7:$G$657,B36,'EST CENTRAL'!$B$7:$B$657,"&lt;"&amp;DATE(YEAR(TODAY()),MONTH(TODAY()),1),'EST CENTRAL'!$B$7:$B$657,"&gt;"&amp;DATE(2013,12,31))</f>
        <v>6</v>
      </c>
      <c r="I36" s="482">
        <f ca="1">SUMIFS('LA FLORIDA'!$J$6:$J$732,'LA FLORIDA'!$G$6:$G$732,B36,'LA FLORIDA'!$B$6:$B$732,"&lt;"&amp;DATE(YEAR(TODAY()),MONTH(TODAY()),1),'LA FLORIDA'!$B$6:$B$732,"&gt;"&amp;DATE(2013,12,31))</f>
        <v>0</v>
      </c>
      <c r="J36" s="482">
        <f ca="1">SUMIFS('LAS BELLOTAS'!$J$6:$J$135,'LAS BELLOTAS'!$G$6:$G$135,B36,'LAS BELLOTAS'!$B$6:$B$135,"&lt;"&amp;DATE(YEAR(TODAY()),MONTH(TODAY()),1),'LAS BELLOTAS'!$B$6:$B$135,"&gt;"&amp;DATE(2013,12,31))</f>
        <v>0</v>
      </c>
      <c r="K36" s="482">
        <f ca="1">SUMIFS('LAS CONDES'!$J$6:$J$1191,'LAS CONDES'!$G$6:$G$1191,B36,'LAS CONDES'!$B$6:$B$1191,"&lt;"&amp;DATE(YEAR(TODAY()),MONTH(TODAY()),1),'LAS CONDES'!$B$6:$B$1191,"&gt;"&amp;DATE(2013,12,31))</f>
        <v>3</v>
      </c>
      <c r="L36" s="1282">
        <f ca="1">SUMIFS(MAIPU!$J$6:$J$499,MAIPU!$G$6:$G$499,B36,MAIPU!$B$6:$B$499,"&lt;"&amp;DATE(YEAR(TODAY()),MONTH(TODAY()),1),MAIPU!$B$6:$B$499,"&gt;"&amp;DATE(2013,12,31))</f>
        <v>0</v>
      </c>
      <c r="M36" s="1282">
        <f ca="1">SUMIFS(MANQUEHUE!$J$6:$J$1338,MANQUEHUE!$G$6:$G$1338,B36,MANQUEHUE!$B$6:$B$1338,"&lt;"&amp;DATE(YEAR(TODAY()),MONTH(TODAY()),1),MANQUEHUE!$B$6:$B$1338,"&gt;"&amp;DATE(2013,12,31))</f>
        <v>5</v>
      </c>
      <c r="N36" s="1282">
        <f ca="1">SUMIFS(NORTE!$J$6:$J$798,NORTE!$G$6:$G$798,B36,NORTE!$B$6:$B$798,"&lt;"&amp;DATE(YEAR(TODAY()),MONTH(TODAY()),1),NORTE!$B$6:$B$798,"&gt;"&amp;DATE(2013,12,31))</f>
        <v>13</v>
      </c>
      <c r="O36" s="482">
        <f ca="1">SUMIFS(OESTE!$J$6:$J$787,OESTE!$G$6:$G$787,B36,OESTE!$B$6:$B$787,"&lt;"&amp;DATE(YEAR(TODAY()),MONTH(TODAY()),1),OESTE!$B$6:$B$787,"&gt;"&amp;DATE(2013,12,31))</f>
        <v>0</v>
      </c>
      <c r="P36" s="482">
        <f ca="1">SUMIFS('PLAZA SUR'!$J$6:$J$139,'PLAZA SUR'!$G$6:$G$139,B36,'PLAZA SUR'!$B$6:$B$139,"&lt;"&amp;DATE(YEAR(TODAY()),MONTH(TODAY()),1),'PLAZA SUR'!$B$6:$B$139,"&gt;"&amp;DATE(2013,12,31))</f>
        <v>0</v>
      </c>
      <c r="Q36" s="482">
        <f ca="1">SUMIFS('PUENTE ALTO'!$J$6:$J$251,'PUENTE ALTO'!$G$6:$G$251,B36,'PUENTE ALTO'!$B$6:$B$251,"&lt;"&amp;DATE(YEAR(TODAY()),MONTH(TODAY()),1),'PUENTE ALTO'!$B$6:$B$251,"&gt;"&amp;DATE(2013,12,31))</f>
        <v>0</v>
      </c>
      <c r="R36" s="482">
        <f ca="1">SUMIFS('SAN MIGUEL'!$J$6:$J$940,'SAN MIGUEL'!$G$6:$G$940,B36,'SAN MIGUEL'!$B$6:$B$940,"&lt;"&amp;DATE(YEAR(TODAY()),MONTH(TODAY()),1),'SAN MIGUEL'!$B$6:$B$940,"&gt;"&amp;DATE(2013,12,31))</f>
        <v>4</v>
      </c>
      <c r="S36" s="482">
        <f ca="1">SUMIFS('SANTA LUCIA'!$J$6:$J$451,'SANTA LUCIA'!$G$6:$G$451,B36,'SANTA LUCIA'!$B$6:$B$451,"&lt;"&amp;DATE(YEAR(TODAY()),MONTH(TODAY()),1),'SANTA LUCIA'!$B$6:$B$451,"&gt;"&amp;DATE(2013,12,31))</f>
        <v>0</v>
      </c>
      <c r="T36" s="482">
        <f ca="1">SUMIFS(TOBALABA!$J$6:$J$1226,TOBALABA!$G$6:$G$1226,B36,TOBALABA!$B$6:$B$1226,"&lt;"&amp;DATE(YEAR(TODAY()),MONTH(TODAY()),1),TOBALABA!$B$6:$B$1226,"&gt;"&amp;DATE(2013,12,31))</f>
        <v>2</v>
      </c>
      <c r="U36" s="483"/>
      <c r="V36" s="484">
        <f t="shared" ca="1" si="0"/>
        <v>35</v>
      </c>
      <c r="X36" s="239"/>
      <c r="Y36" s="239"/>
      <c r="AA36" s="485"/>
      <c r="AB36" s="485"/>
      <c r="AC36" s="485"/>
    </row>
    <row r="37" spans="2:29" s="342" customFormat="1" x14ac:dyDescent="0.25">
      <c r="B37" s="525">
        <v>2707002</v>
      </c>
      <c r="C37" s="526" t="s">
        <v>103</v>
      </c>
      <c r="D37" s="527">
        <v>5904</v>
      </c>
      <c r="E37" s="482">
        <f ca="1">SUMIFS(ALAMEDA!$J$6:$J$846,ALAMEDA!$G$6:$G$846,B37,ALAMEDA!$B$6:$B$846,"&lt;"&amp;DATE(YEAR(TODAY()),MONTH(TODAY()),1),ALAMEDA!$B$6:$B$846,"&gt;"&amp;DATE(2013,12,31))</f>
        <v>4</v>
      </c>
      <c r="F37" s="482">
        <f ca="1">SUMIFS(BARCELONA!$J$6:$J$2552,BARCELONA!$G$6:$G$2552,B37,BARCELONA!$B$6:$B$2552,"&lt;"&amp;DATE(YEAR(TODAY()),MONTH(TODAY()),1),BARCELONA!$B$6:$B$2552,"&gt;"&amp;DATE(2013,12,31))</f>
        <v>4</v>
      </c>
      <c r="G37" s="482">
        <f ca="1">SUMIFS(CENTRO!$J$6:$J$988,CENTRO!$G$6:$G$988,B37,CENTRO!$B$6:$B$988,"&lt;"&amp;DATE(YEAR(TODAY()),MONTH(TODAY()),1),CENTRO!$B$6:$B$988,"&gt;"&amp;DATE(2013,12,31))</f>
        <v>9</v>
      </c>
      <c r="H37" s="482">
        <f ca="1">SUMIFS('EST CENTRAL'!$J$7:$J$657,'EST CENTRAL'!$G$7:$G$657,B37,'EST CENTRAL'!$B$7:$B$657,"&lt;"&amp;DATE(YEAR(TODAY()),MONTH(TODAY()),1),'EST CENTRAL'!$B$7:$B$657,"&gt;"&amp;DATE(2013,12,31))</f>
        <v>1</v>
      </c>
      <c r="I37" s="482">
        <f ca="1">SUMIFS('LA FLORIDA'!$J$6:$J$732,'LA FLORIDA'!$G$6:$G$732,B37,'LA FLORIDA'!$B$6:$B$732,"&lt;"&amp;DATE(YEAR(TODAY()),MONTH(TODAY()),1),'LA FLORIDA'!$B$6:$B$732,"&gt;"&amp;DATE(2013,12,31))</f>
        <v>2</v>
      </c>
      <c r="J37" s="482">
        <f ca="1">SUMIFS('LAS BELLOTAS'!$J$6:$J$135,'LAS BELLOTAS'!$G$6:$G$135,B37,'LAS BELLOTAS'!$B$6:$B$135,"&lt;"&amp;DATE(YEAR(TODAY()),MONTH(TODAY()),1),'LAS BELLOTAS'!$B$6:$B$135,"&gt;"&amp;DATE(2013,12,31))</f>
        <v>0</v>
      </c>
      <c r="K37" s="482">
        <f ca="1">SUMIFS('LAS CONDES'!$J$6:$J$1191,'LAS CONDES'!$G$6:$G$1191,B37,'LAS CONDES'!$B$6:$B$1191,"&lt;"&amp;DATE(YEAR(TODAY()),MONTH(TODAY()),1),'LAS CONDES'!$B$6:$B$1191,"&gt;"&amp;DATE(2013,12,31))</f>
        <v>0</v>
      </c>
      <c r="L37" s="1282">
        <f ca="1">SUMIFS(MAIPU!$J$6:$J$499,MAIPU!$G$6:$G$499,B37,MAIPU!$B$6:$B$499,"&lt;"&amp;DATE(YEAR(TODAY()),MONTH(TODAY()),1),MAIPU!$B$6:$B$499,"&gt;"&amp;DATE(2013,12,31))</f>
        <v>2</v>
      </c>
      <c r="M37" s="1282">
        <f ca="1">SUMIFS(MANQUEHUE!$J$6:$J$1338,MANQUEHUE!$G$6:$G$1338,B37,MANQUEHUE!$B$6:$B$1338,"&lt;"&amp;DATE(YEAR(TODAY()),MONTH(TODAY()),1),MANQUEHUE!$B$6:$B$1338,"&gt;"&amp;DATE(2013,12,31))</f>
        <v>5</v>
      </c>
      <c r="N37" s="1282">
        <f ca="1">SUMIFS(NORTE!$J$6:$J$798,NORTE!$G$6:$G$798,B37,NORTE!$B$6:$B$798,"&lt;"&amp;DATE(YEAR(TODAY()),MONTH(TODAY()),1),NORTE!$B$6:$B$798,"&gt;"&amp;DATE(2013,12,31))</f>
        <v>1</v>
      </c>
      <c r="O37" s="482">
        <f ca="1">SUMIFS(OESTE!$J$6:$J$787,OESTE!$G$6:$G$787,B37,OESTE!$B$6:$B$787,"&lt;"&amp;DATE(YEAR(TODAY()),MONTH(TODAY()),1),OESTE!$B$6:$B$787,"&gt;"&amp;DATE(2013,12,31))</f>
        <v>4</v>
      </c>
      <c r="P37" s="482">
        <f ca="1">SUMIFS('PLAZA SUR'!$J$6:$J$139,'PLAZA SUR'!$G$6:$G$139,B37,'PLAZA SUR'!$B$6:$B$139,"&lt;"&amp;DATE(YEAR(TODAY()),MONTH(TODAY()),1),'PLAZA SUR'!$B$6:$B$139,"&gt;"&amp;DATE(2013,12,31))</f>
        <v>0</v>
      </c>
      <c r="Q37" s="482">
        <f ca="1">SUMIFS('PUENTE ALTO'!$J$6:$J$251,'PUENTE ALTO'!$G$6:$G$251,B37,'PUENTE ALTO'!$B$6:$B$251,"&lt;"&amp;DATE(YEAR(TODAY()),MONTH(TODAY()),1),'PUENTE ALTO'!$B$6:$B$251,"&gt;"&amp;DATE(2013,12,31))</f>
        <v>0</v>
      </c>
      <c r="R37" s="482">
        <f ca="1">SUMIFS('SAN MIGUEL'!$J$6:$J$940,'SAN MIGUEL'!$G$6:$G$940,B37,'SAN MIGUEL'!$B$6:$B$940,"&lt;"&amp;DATE(YEAR(TODAY()),MONTH(TODAY()),1),'SAN MIGUEL'!$B$6:$B$940,"&gt;"&amp;DATE(2013,12,31))</f>
        <v>1</v>
      </c>
      <c r="S37" s="482">
        <f ca="1">SUMIFS('SANTA LUCIA'!$J$6:$J$451,'SANTA LUCIA'!$G$6:$G$451,B37,'SANTA LUCIA'!$B$6:$B$451,"&lt;"&amp;DATE(YEAR(TODAY()),MONTH(TODAY()),1),'SANTA LUCIA'!$B$6:$B$451,"&gt;"&amp;DATE(2013,12,31))</f>
        <v>0</v>
      </c>
      <c r="T37" s="482">
        <f ca="1">SUMIFS(TOBALABA!$J$6:$J$1226,TOBALABA!$G$6:$G$1226,B37,TOBALABA!$B$6:$B$1226,"&lt;"&amp;DATE(YEAR(TODAY()),MONTH(TODAY()),1),TOBALABA!$B$6:$B$1226,"&gt;"&amp;DATE(2013,12,31))</f>
        <v>2</v>
      </c>
      <c r="U37" s="483"/>
      <c r="V37" s="484">
        <f t="shared" ca="1" si="0"/>
        <v>35</v>
      </c>
      <c r="X37" s="239"/>
      <c r="Y37" s="239"/>
      <c r="AA37" s="485"/>
      <c r="AB37" s="485"/>
      <c r="AC37" s="485"/>
    </row>
    <row r="38" spans="2:29" s="342" customFormat="1" x14ac:dyDescent="0.25">
      <c r="B38" s="525">
        <v>2708001</v>
      </c>
      <c r="C38" s="526" t="s">
        <v>212</v>
      </c>
      <c r="D38" s="527">
        <v>17997</v>
      </c>
      <c r="E38" s="482">
        <f ca="1">SUMIFS(ALAMEDA!$J$6:$J$846,ALAMEDA!$G$6:$G$846,B38,ALAMEDA!$B$6:$B$846,"&lt;"&amp;DATE(YEAR(TODAY()),MONTH(TODAY()),1),ALAMEDA!$B$6:$B$846,"&gt;"&amp;DATE(2013,12,31))</f>
        <v>1</v>
      </c>
      <c r="F38" s="482">
        <f ca="1">SUMIFS(BARCELONA!$J$6:$J$2552,BARCELONA!$G$6:$G$2552,B38,BARCELONA!$B$6:$B$2552,"&lt;"&amp;DATE(YEAR(TODAY()),MONTH(TODAY()),1),BARCELONA!$B$6:$B$2552,"&gt;"&amp;DATE(2013,12,31))</f>
        <v>6</v>
      </c>
      <c r="G38" s="482">
        <f ca="1">SUMIFS(CENTRO!$J$6:$J$988,CENTRO!$G$6:$G$988,B38,CENTRO!$B$6:$B$988,"&lt;"&amp;DATE(YEAR(TODAY()),MONTH(TODAY()),1),CENTRO!$B$6:$B$988,"&gt;"&amp;DATE(2013,12,31))</f>
        <v>1</v>
      </c>
      <c r="H38" s="482">
        <f ca="1">SUMIFS('EST CENTRAL'!$J$7:$J$657,'EST CENTRAL'!$G$7:$G$657,B38,'EST CENTRAL'!$B$7:$B$657,"&lt;"&amp;DATE(YEAR(TODAY()),MONTH(TODAY()),1),'EST CENTRAL'!$B$7:$B$657,"&gt;"&amp;DATE(2013,12,31))</f>
        <v>1</v>
      </c>
      <c r="I38" s="482">
        <f ca="1">SUMIFS('LA FLORIDA'!$J$6:$J$732,'LA FLORIDA'!$G$6:$G$732,B38,'LA FLORIDA'!$B$6:$B$732,"&lt;"&amp;DATE(YEAR(TODAY()),MONTH(TODAY()),1),'LA FLORIDA'!$B$6:$B$732,"&gt;"&amp;DATE(2013,12,31))</f>
        <v>2</v>
      </c>
      <c r="J38" s="482">
        <f ca="1">SUMIFS('LAS BELLOTAS'!$J$6:$J$135,'LAS BELLOTAS'!$G$6:$G$135,B38,'LAS BELLOTAS'!$B$6:$B$135,"&lt;"&amp;DATE(YEAR(TODAY()),MONTH(TODAY()),1),'LAS BELLOTAS'!$B$6:$B$135,"&gt;"&amp;DATE(2013,12,31))</f>
        <v>2</v>
      </c>
      <c r="K38" s="482">
        <f ca="1">SUMIFS('LAS CONDES'!$J$6:$J$1191,'LAS CONDES'!$G$6:$G$1191,B38,'LAS CONDES'!$B$6:$B$1191,"&lt;"&amp;DATE(YEAR(TODAY()),MONTH(TODAY()),1),'LAS CONDES'!$B$6:$B$1191,"&gt;"&amp;DATE(2013,12,31))</f>
        <v>2</v>
      </c>
      <c r="L38" s="1282">
        <f ca="1">SUMIFS(MAIPU!$J$6:$J$499,MAIPU!$G$6:$G$499,B38,MAIPU!$B$6:$B$499,"&lt;"&amp;DATE(YEAR(TODAY()),MONTH(TODAY()),1),MAIPU!$B$6:$B$499,"&gt;"&amp;DATE(2013,12,31))</f>
        <v>0</v>
      </c>
      <c r="M38" s="1282">
        <f ca="1">SUMIFS(MANQUEHUE!$J$6:$J$1338,MANQUEHUE!$G$6:$G$1338,B38,MANQUEHUE!$B$6:$B$1338,"&lt;"&amp;DATE(YEAR(TODAY()),MONTH(TODAY()),1),MANQUEHUE!$B$6:$B$1338,"&gt;"&amp;DATE(2013,12,31))</f>
        <v>5</v>
      </c>
      <c r="N38" s="1282">
        <f ca="1">SUMIFS(NORTE!$J$6:$J$798,NORTE!$G$6:$G$798,B38,NORTE!$B$6:$B$798,"&lt;"&amp;DATE(YEAR(TODAY()),MONTH(TODAY()),1),NORTE!$B$6:$B$798,"&gt;"&amp;DATE(2013,12,31))</f>
        <v>4</v>
      </c>
      <c r="O38" s="482">
        <f ca="1">SUMIFS(OESTE!$J$6:$J$787,OESTE!$G$6:$G$787,B38,OESTE!$B$6:$B$787,"&lt;"&amp;DATE(YEAR(TODAY()),MONTH(TODAY()),1),OESTE!$B$6:$B$787,"&gt;"&amp;DATE(2013,12,31))</f>
        <v>36</v>
      </c>
      <c r="P38" s="482">
        <f ca="1">SUMIFS('PLAZA SUR'!$J$6:$J$139,'PLAZA SUR'!$G$6:$G$139,B38,'PLAZA SUR'!$B$6:$B$139,"&lt;"&amp;DATE(YEAR(TODAY()),MONTH(TODAY()),1),'PLAZA SUR'!$B$6:$B$139,"&gt;"&amp;DATE(2013,12,31))</f>
        <v>1</v>
      </c>
      <c r="Q38" s="482">
        <f ca="1">SUMIFS('PUENTE ALTO'!$J$6:$J$251,'PUENTE ALTO'!$G$6:$G$251,B38,'PUENTE ALTO'!$B$6:$B$251,"&lt;"&amp;DATE(YEAR(TODAY()),MONTH(TODAY()),1),'PUENTE ALTO'!$B$6:$B$251,"&gt;"&amp;DATE(2013,12,31))</f>
        <v>0</v>
      </c>
      <c r="R38" s="482">
        <f ca="1">SUMIFS('SAN MIGUEL'!$J$6:$J$940,'SAN MIGUEL'!$G$6:$G$940,B38,'SAN MIGUEL'!$B$6:$B$940,"&lt;"&amp;DATE(YEAR(TODAY()),MONTH(TODAY()),1),'SAN MIGUEL'!$B$6:$B$940,"&gt;"&amp;DATE(2013,12,31))</f>
        <v>5</v>
      </c>
      <c r="S38" s="482">
        <f ca="1">SUMIFS('SANTA LUCIA'!$J$6:$J$451,'SANTA LUCIA'!$G$6:$G$451,B38,'SANTA LUCIA'!$B$6:$B$451,"&lt;"&amp;DATE(YEAR(TODAY()),MONTH(TODAY()),1),'SANTA LUCIA'!$B$6:$B$451,"&gt;"&amp;DATE(2013,12,31))</f>
        <v>0</v>
      </c>
      <c r="T38" s="482">
        <f ca="1">SUMIFS(TOBALABA!$J$6:$J$1226,TOBALABA!$G$6:$G$1226,B38,TOBALABA!$B$6:$B$1226,"&lt;"&amp;DATE(YEAR(TODAY()),MONTH(TODAY()),1),TOBALABA!$B$6:$B$1226,"&gt;"&amp;DATE(2013,12,31))</f>
        <v>6</v>
      </c>
      <c r="U38" s="483"/>
      <c r="V38" s="484">
        <f t="shared" ref="V38:V69" ca="1" si="2">SUM(E38:U38)</f>
        <v>72</v>
      </c>
      <c r="X38" s="239"/>
      <c r="Y38" s="239"/>
      <c r="AA38" s="485"/>
      <c r="AB38" s="485"/>
      <c r="AC38" s="485"/>
    </row>
    <row r="39" spans="2:29" s="342" customFormat="1" x14ac:dyDescent="0.25">
      <c r="B39" s="525">
        <v>2704020</v>
      </c>
      <c r="C39" s="526" t="s">
        <v>170</v>
      </c>
      <c r="D39" s="527">
        <v>18892</v>
      </c>
      <c r="E39" s="482">
        <f ca="1">SUMIFS(ALAMEDA!$J$6:$J$846,ALAMEDA!$G$6:$G$846,B39,ALAMEDA!$B$6:$B$846,"&lt;"&amp;DATE(YEAR(TODAY()),MONTH(TODAY()),1),ALAMEDA!$B$6:$B$846,"&gt;"&amp;DATE(2013,12,31))</f>
        <v>3</v>
      </c>
      <c r="F39" s="482">
        <f ca="1">SUMIFS(BARCELONA!$J$6:$J$2552,BARCELONA!$G$6:$G$2552,B39,BARCELONA!$B$6:$B$2552,"&lt;"&amp;DATE(YEAR(TODAY()),MONTH(TODAY()),1),BARCELONA!$B$6:$B$2552,"&gt;"&amp;DATE(2013,12,31))</f>
        <v>3</v>
      </c>
      <c r="G39" s="482">
        <f ca="1">SUMIFS(CENTRO!$J$6:$J$988,CENTRO!$G$6:$G$988,B39,CENTRO!$B$6:$B$988,"&lt;"&amp;DATE(YEAR(TODAY()),MONTH(TODAY()),1),CENTRO!$B$6:$B$988,"&gt;"&amp;DATE(2013,12,31))</f>
        <v>0</v>
      </c>
      <c r="H39" s="482">
        <f ca="1">SUMIFS('EST CENTRAL'!$J$7:$J$657,'EST CENTRAL'!$G$7:$G$657,B39,'EST CENTRAL'!$B$7:$B$657,"&lt;"&amp;DATE(YEAR(TODAY()),MONTH(TODAY()),1),'EST CENTRAL'!$B$7:$B$657,"&gt;"&amp;DATE(2013,12,31))</f>
        <v>1</v>
      </c>
      <c r="I39" s="482">
        <f ca="1">SUMIFS('LA FLORIDA'!$J$6:$J$732,'LA FLORIDA'!$G$6:$G$732,B39,'LA FLORIDA'!$B$6:$B$732,"&lt;"&amp;DATE(YEAR(TODAY()),MONTH(TODAY()),1),'LA FLORIDA'!$B$6:$B$732,"&gt;"&amp;DATE(2013,12,31))</f>
        <v>1</v>
      </c>
      <c r="J39" s="482">
        <f ca="1">SUMIFS('LAS BELLOTAS'!$J$6:$J$135,'LAS BELLOTAS'!$G$6:$G$135,B39,'LAS BELLOTAS'!$B$6:$B$135,"&lt;"&amp;DATE(YEAR(TODAY()),MONTH(TODAY()),1),'LAS BELLOTAS'!$B$6:$B$135,"&gt;"&amp;DATE(2013,12,31))</f>
        <v>0</v>
      </c>
      <c r="K39" s="482">
        <f ca="1">SUMIFS('LAS CONDES'!$J$6:$J$1191,'LAS CONDES'!$G$6:$G$1191,B39,'LAS CONDES'!$B$6:$B$1191,"&lt;"&amp;DATE(YEAR(TODAY()),MONTH(TODAY()),1),'LAS CONDES'!$B$6:$B$1191,"&gt;"&amp;DATE(2013,12,31))</f>
        <v>0</v>
      </c>
      <c r="L39" s="1282">
        <f ca="1">SUMIFS(MAIPU!$J$6:$J$499,MAIPU!$G$6:$G$499,B39,MAIPU!$B$6:$B$499,"&lt;"&amp;DATE(YEAR(TODAY()),MONTH(TODAY()),1),MAIPU!$B$6:$B$499,"&gt;"&amp;DATE(2013,12,31))</f>
        <v>0</v>
      </c>
      <c r="M39" s="1282">
        <f ca="1">SUMIFS(MANQUEHUE!$J$6:$J$1338,MANQUEHUE!$G$6:$G$1338,B39,MANQUEHUE!$B$6:$B$1338,"&lt;"&amp;DATE(YEAR(TODAY()),MONTH(TODAY()),1),MANQUEHUE!$B$6:$B$1338,"&gt;"&amp;DATE(2013,12,31))</f>
        <v>0</v>
      </c>
      <c r="N39" s="1282">
        <f ca="1">SUMIFS(NORTE!$J$6:$J$798,NORTE!$G$6:$G$798,B39,NORTE!$B$6:$B$798,"&lt;"&amp;DATE(YEAR(TODAY()),MONTH(TODAY()),1),NORTE!$B$6:$B$798,"&gt;"&amp;DATE(2013,12,31))</f>
        <v>0</v>
      </c>
      <c r="O39" s="482">
        <f ca="1">SUMIFS(OESTE!$J$6:$J$787,OESTE!$G$6:$G$787,B39,OESTE!$B$6:$B$787,"&lt;"&amp;DATE(YEAR(TODAY()),MONTH(TODAY()),1),OESTE!$B$6:$B$787,"&gt;"&amp;DATE(2013,12,31))</f>
        <v>6</v>
      </c>
      <c r="P39" s="482">
        <f ca="1">SUMIFS('PLAZA SUR'!$J$6:$J$139,'PLAZA SUR'!$G$6:$G$139,B39,'PLAZA SUR'!$B$6:$B$139,"&lt;"&amp;DATE(YEAR(TODAY()),MONTH(TODAY()),1),'PLAZA SUR'!$B$6:$B$139,"&gt;"&amp;DATE(2013,12,31))</f>
        <v>1</v>
      </c>
      <c r="Q39" s="482">
        <f ca="1">SUMIFS('PUENTE ALTO'!$J$6:$J$251,'PUENTE ALTO'!$G$6:$G$251,B39,'PUENTE ALTO'!$B$6:$B$251,"&lt;"&amp;DATE(YEAR(TODAY()),MONTH(TODAY()),1),'PUENTE ALTO'!$B$6:$B$251,"&gt;"&amp;DATE(2013,12,31))</f>
        <v>0</v>
      </c>
      <c r="R39" s="482">
        <f ca="1">SUMIFS('SAN MIGUEL'!$J$6:$J$940,'SAN MIGUEL'!$G$6:$G$940,B39,'SAN MIGUEL'!$B$6:$B$940,"&lt;"&amp;DATE(YEAR(TODAY()),MONTH(TODAY()),1),'SAN MIGUEL'!$B$6:$B$940,"&gt;"&amp;DATE(2013,12,31))</f>
        <v>0</v>
      </c>
      <c r="S39" s="482">
        <f ca="1">SUMIFS('SANTA LUCIA'!$J$6:$J$451,'SANTA LUCIA'!$G$6:$G$451,B39,'SANTA LUCIA'!$B$6:$B$451,"&lt;"&amp;DATE(YEAR(TODAY()),MONTH(TODAY()),1),'SANTA LUCIA'!$B$6:$B$451,"&gt;"&amp;DATE(2013,12,31))</f>
        <v>2</v>
      </c>
      <c r="T39" s="482">
        <f ca="1">SUMIFS(TOBALABA!$J$6:$J$1226,TOBALABA!$G$6:$G$1226,B39,TOBALABA!$B$6:$B$1226,"&lt;"&amp;DATE(YEAR(TODAY()),MONTH(TODAY()),1),TOBALABA!$B$6:$B$1226,"&gt;"&amp;DATE(2013,12,31))</f>
        <v>4</v>
      </c>
      <c r="U39" s="483"/>
      <c r="V39" s="484">
        <f t="shared" ca="1" si="2"/>
        <v>21</v>
      </c>
      <c r="X39" s="239"/>
      <c r="Y39" s="239"/>
      <c r="AA39" s="485"/>
      <c r="AB39" s="485"/>
      <c r="AC39" s="485"/>
    </row>
    <row r="40" spans="2:29" s="342" customFormat="1" x14ac:dyDescent="0.25">
      <c r="B40" s="525">
        <v>2704007</v>
      </c>
      <c r="C40" s="526" t="s">
        <v>158</v>
      </c>
      <c r="D40" s="527">
        <v>25865</v>
      </c>
      <c r="E40" s="482">
        <f ca="1">SUMIFS(ALAMEDA!$J$6:$J$846,ALAMEDA!$G$6:$G$846,B40,ALAMEDA!$B$6:$B$846,"&lt;"&amp;DATE(YEAR(TODAY()),MONTH(TODAY()),1),ALAMEDA!$B$6:$B$846,"&gt;"&amp;DATE(2013,12,31))</f>
        <v>3</v>
      </c>
      <c r="F40" s="482">
        <f ca="1">SUMIFS(BARCELONA!$J$6:$J$2552,BARCELONA!$G$6:$G$2552,B40,BARCELONA!$B$6:$B$2552,"&lt;"&amp;DATE(YEAR(TODAY()),MONTH(TODAY()),1),BARCELONA!$B$6:$B$2552,"&gt;"&amp;DATE(2013,12,31))</f>
        <v>3</v>
      </c>
      <c r="G40" s="482">
        <f ca="1">SUMIFS(CENTRO!$J$6:$J$988,CENTRO!$G$6:$G$988,B40,CENTRO!$B$6:$B$988,"&lt;"&amp;DATE(YEAR(TODAY()),MONTH(TODAY()),1),CENTRO!$B$6:$B$988,"&gt;"&amp;DATE(2013,12,31))</f>
        <v>3</v>
      </c>
      <c r="H40" s="482">
        <f ca="1">SUMIFS('EST CENTRAL'!$J$7:$J$657,'EST CENTRAL'!$G$7:$G$657,B40,'EST CENTRAL'!$B$7:$B$657,"&lt;"&amp;DATE(YEAR(TODAY()),MONTH(TODAY()),1),'EST CENTRAL'!$B$7:$B$657,"&gt;"&amp;DATE(2013,12,31))</f>
        <v>0</v>
      </c>
      <c r="I40" s="482">
        <f ca="1">SUMIFS('LA FLORIDA'!$J$6:$J$732,'LA FLORIDA'!$G$6:$G$732,B40,'LA FLORIDA'!$B$6:$B$732,"&lt;"&amp;DATE(YEAR(TODAY()),MONTH(TODAY()),1),'LA FLORIDA'!$B$6:$B$732,"&gt;"&amp;DATE(2013,12,31))</f>
        <v>4</v>
      </c>
      <c r="J40" s="482">
        <f ca="1">SUMIFS('LAS BELLOTAS'!$J$6:$J$135,'LAS BELLOTAS'!$G$6:$G$135,B40,'LAS BELLOTAS'!$B$6:$B$135,"&lt;"&amp;DATE(YEAR(TODAY()),MONTH(TODAY()),1),'LAS BELLOTAS'!$B$6:$B$135,"&gt;"&amp;DATE(2013,12,31))</f>
        <v>0</v>
      </c>
      <c r="K40" s="482">
        <f ca="1">SUMIFS('LAS CONDES'!$J$6:$J$1191,'LAS CONDES'!$G$6:$G$1191,B40,'LAS CONDES'!$B$6:$B$1191,"&lt;"&amp;DATE(YEAR(TODAY()),MONTH(TODAY()),1),'LAS CONDES'!$B$6:$B$1191,"&gt;"&amp;DATE(2013,12,31))</f>
        <v>1</v>
      </c>
      <c r="L40" s="1282">
        <f ca="1">SUMIFS(MAIPU!$J$6:$J$499,MAIPU!$G$6:$G$499,B40,MAIPU!$B$6:$B$499,"&lt;"&amp;DATE(YEAR(TODAY()),MONTH(TODAY()),1),MAIPU!$B$6:$B$499,"&gt;"&amp;DATE(2013,12,31))</f>
        <v>0</v>
      </c>
      <c r="M40" s="1282">
        <f ca="1">SUMIFS(MANQUEHUE!$J$6:$J$1338,MANQUEHUE!$G$6:$G$1338,B40,MANQUEHUE!$B$6:$B$1338,"&lt;"&amp;DATE(YEAR(TODAY()),MONTH(TODAY()),1),MANQUEHUE!$B$6:$B$1338,"&gt;"&amp;DATE(2013,12,31))</f>
        <v>2</v>
      </c>
      <c r="N40" s="1282">
        <f ca="1">SUMIFS(NORTE!$J$6:$J$798,NORTE!$G$6:$G$798,B40,NORTE!$B$6:$B$798,"&lt;"&amp;DATE(YEAR(TODAY()),MONTH(TODAY()),1),NORTE!$B$6:$B$798,"&gt;"&amp;DATE(2013,12,31))</f>
        <v>0</v>
      </c>
      <c r="O40" s="482">
        <f ca="1">SUMIFS(OESTE!$J$6:$J$787,OESTE!$G$6:$G$787,B40,OESTE!$B$6:$B$787,"&lt;"&amp;DATE(YEAR(TODAY()),MONTH(TODAY()),1),OESTE!$B$6:$B$787,"&gt;"&amp;DATE(2013,12,31))</f>
        <v>0</v>
      </c>
      <c r="P40" s="482">
        <f ca="1">SUMIFS('PLAZA SUR'!$J$6:$J$139,'PLAZA SUR'!$G$6:$G$139,B40,'PLAZA SUR'!$B$6:$B$139,"&lt;"&amp;DATE(YEAR(TODAY()),MONTH(TODAY()),1),'PLAZA SUR'!$B$6:$B$139,"&gt;"&amp;DATE(2013,12,31))</f>
        <v>0</v>
      </c>
      <c r="Q40" s="482">
        <f ca="1">SUMIFS('PUENTE ALTO'!$J$6:$J$251,'PUENTE ALTO'!$G$6:$G$251,B40,'PUENTE ALTO'!$B$6:$B$251,"&lt;"&amp;DATE(YEAR(TODAY()),MONTH(TODAY()),1),'PUENTE ALTO'!$B$6:$B$251,"&gt;"&amp;DATE(2013,12,31))</f>
        <v>0</v>
      </c>
      <c r="R40" s="482">
        <f ca="1">SUMIFS('SAN MIGUEL'!$J$6:$J$940,'SAN MIGUEL'!$G$6:$G$940,B40,'SAN MIGUEL'!$B$6:$B$940,"&lt;"&amp;DATE(YEAR(TODAY()),MONTH(TODAY()),1),'SAN MIGUEL'!$B$6:$B$940,"&gt;"&amp;DATE(2013,12,31))</f>
        <v>0</v>
      </c>
      <c r="S40" s="482">
        <f ca="1">SUMIFS('SANTA LUCIA'!$J$6:$J$451,'SANTA LUCIA'!$G$6:$G$451,B40,'SANTA LUCIA'!$B$6:$B$451,"&lt;"&amp;DATE(YEAR(TODAY()),MONTH(TODAY()),1),'SANTA LUCIA'!$B$6:$B$451,"&gt;"&amp;DATE(2013,12,31))</f>
        <v>0</v>
      </c>
      <c r="T40" s="482">
        <f ca="1">SUMIFS(TOBALABA!$J$6:$J$1226,TOBALABA!$G$6:$G$1226,B40,TOBALABA!$B$6:$B$1226,"&lt;"&amp;DATE(YEAR(TODAY()),MONTH(TODAY()),1),TOBALABA!$B$6:$B$1226,"&gt;"&amp;DATE(2013,12,31))</f>
        <v>8</v>
      </c>
      <c r="U40" s="483"/>
      <c r="V40" s="484">
        <f t="shared" ca="1" si="2"/>
        <v>24</v>
      </c>
      <c r="X40" s="239"/>
      <c r="Y40" s="239"/>
      <c r="AA40" s="485"/>
      <c r="AB40" s="485"/>
      <c r="AC40" s="485"/>
    </row>
    <row r="41" spans="2:29" s="342" customFormat="1" x14ac:dyDescent="0.25">
      <c r="B41" s="525">
        <v>2704010</v>
      </c>
      <c r="C41" s="526" t="s">
        <v>161</v>
      </c>
      <c r="D41" s="527">
        <v>15181</v>
      </c>
      <c r="E41" s="482">
        <f ca="1">SUMIFS(ALAMEDA!$J$6:$J$846,ALAMEDA!$G$6:$G$846,B41,ALAMEDA!$B$6:$B$846,"&lt;"&amp;DATE(YEAR(TODAY()),MONTH(TODAY()),1),ALAMEDA!$B$6:$B$846,"&gt;"&amp;DATE(2013,12,31))</f>
        <v>0</v>
      </c>
      <c r="F41" s="482">
        <f ca="1">SUMIFS(BARCELONA!$J$6:$J$2552,BARCELONA!$G$6:$G$2552,B41,BARCELONA!$B$6:$B$2552,"&lt;"&amp;DATE(YEAR(TODAY()),MONTH(TODAY()),1),BARCELONA!$B$6:$B$2552,"&gt;"&amp;DATE(2013,12,31))</f>
        <v>1</v>
      </c>
      <c r="G41" s="482">
        <f ca="1">SUMIFS(CENTRO!$J$6:$J$988,CENTRO!$G$6:$G$988,B41,CENTRO!$B$6:$B$988,"&lt;"&amp;DATE(YEAR(TODAY()),MONTH(TODAY()),1),CENTRO!$B$6:$B$988,"&gt;"&amp;DATE(2013,12,31))</f>
        <v>1</v>
      </c>
      <c r="H41" s="482">
        <f ca="1">SUMIFS('EST CENTRAL'!$J$7:$J$657,'EST CENTRAL'!$G$7:$G$657,B41,'EST CENTRAL'!$B$7:$B$657,"&lt;"&amp;DATE(YEAR(TODAY()),MONTH(TODAY()),1),'EST CENTRAL'!$B$7:$B$657,"&gt;"&amp;DATE(2013,12,31))</f>
        <v>0</v>
      </c>
      <c r="I41" s="482">
        <f ca="1">SUMIFS('LA FLORIDA'!$J$6:$J$732,'LA FLORIDA'!$G$6:$G$732,B41,'LA FLORIDA'!$B$6:$B$732,"&lt;"&amp;DATE(YEAR(TODAY()),MONTH(TODAY()),1),'LA FLORIDA'!$B$6:$B$732,"&gt;"&amp;DATE(2013,12,31))</f>
        <v>2</v>
      </c>
      <c r="J41" s="482">
        <f ca="1">SUMIFS('LAS BELLOTAS'!$J$6:$J$135,'LAS BELLOTAS'!$G$6:$G$135,B41,'LAS BELLOTAS'!$B$6:$B$135,"&lt;"&amp;DATE(YEAR(TODAY()),MONTH(TODAY()),1),'LAS BELLOTAS'!$B$6:$B$135,"&gt;"&amp;DATE(2013,12,31))</f>
        <v>0</v>
      </c>
      <c r="K41" s="482">
        <f ca="1">SUMIFS('LAS CONDES'!$J$6:$J$1191,'LAS CONDES'!$G$6:$G$1191,B41,'LAS CONDES'!$B$6:$B$1191,"&lt;"&amp;DATE(YEAR(TODAY()),MONTH(TODAY()),1),'LAS CONDES'!$B$6:$B$1191,"&gt;"&amp;DATE(2013,12,31))</f>
        <v>1</v>
      </c>
      <c r="L41" s="1282">
        <f ca="1">SUMIFS(MAIPU!$J$6:$J$499,MAIPU!$G$6:$G$499,B41,MAIPU!$B$6:$B$499,"&lt;"&amp;DATE(YEAR(TODAY()),MONTH(TODAY()),1),MAIPU!$B$6:$B$499,"&gt;"&amp;DATE(2013,12,31))</f>
        <v>0</v>
      </c>
      <c r="M41" s="1282">
        <f ca="1">SUMIFS(MANQUEHUE!$J$6:$J$1338,MANQUEHUE!$G$6:$G$1338,B41,MANQUEHUE!$B$6:$B$1338,"&lt;"&amp;DATE(YEAR(TODAY()),MONTH(TODAY()),1),MANQUEHUE!$B$6:$B$1338,"&gt;"&amp;DATE(2013,12,31))</f>
        <v>1</v>
      </c>
      <c r="N41" s="1282">
        <f ca="1">SUMIFS(NORTE!$J$6:$J$798,NORTE!$G$6:$G$798,B41,NORTE!$B$6:$B$798,"&lt;"&amp;DATE(YEAR(TODAY()),MONTH(TODAY()),1),NORTE!$B$6:$B$798,"&gt;"&amp;DATE(2013,12,31))</f>
        <v>0</v>
      </c>
      <c r="O41" s="482">
        <f ca="1">SUMIFS(OESTE!$J$6:$J$787,OESTE!$G$6:$G$787,B41,OESTE!$B$6:$B$787,"&lt;"&amp;DATE(YEAR(TODAY()),MONTH(TODAY()),1),OESTE!$B$6:$B$787,"&gt;"&amp;DATE(2013,12,31))</f>
        <v>1</v>
      </c>
      <c r="P41" s="482">
        <f ca="1">SUMIFS('PLAZA SUR'!$J$6:$J$139,'PLAZA SUR'!$G$6:$G$139,B41,'PLAZA SUR'!$B$6:$B$139,"&lt;"&amp;DATE(YEAR(TODAY()),MONTH(TODAY()),1),'PLAZA SUR'!$B$6:$B$139,"&gt;"&amp;DATE(2013,12,31))</f>
        <v>0</v>
      </c>
      <c r="Q41" s="482">
        <f ca="1">SUMIFS('PUENTE ALTO'!$J$6:$J$251,'PUENTE ALTO'!$G$6:$G$251,B41,'PUENTE ALTO'!$B$6:$B$251,"&lt;"&amp;DATE(YEAR(TODAY()),MONTH(TODAY()),1),'PUENTE ALTO'!$B$6:$B$251,"&gt;"&amp;DATE(2013,12,31))</f>
        <v>0</v>
      </c>
      <c r="R41" s="482">
        <f ca="1">SUMIFS('SAN MIGUEL'!$J$6:$J$940,'SAN MIGUEL'!$G$6:$G$940,B41,'SAN MIGUEL'!$B$6:$B$940,"&lt;"&amp;DATE(YEAR(TODAY()),MONTH(TODAY()),1),'SAN MIGUEL'!$B$6:$B$940,"&gt;"&amp;DATE(2013,12,31))</f>
        <v>0</v>
      </c>
      <c r="S41" s="482">
        <f ca="1">SUMIFS('SANTA LUCIA'!$J$6:$J$451,'SANTA LUCIA'!$G$6:$G$451,B41,'SANTA LUCIA'!$B$6:$B$451,"&lt;"&amp;DATE(YEAR(TODAY()),MONTH(TODAY()),1),'SANTA LUCIA'!$B$6:$B$451,"&gt;"&amp;DATE(2013,12,31))</f>
        <v>0</v>
      </c>
      <c r="T41" s="482">
        <f ca="1">SUMIFS(TOBALABA!$J$6:$J$1226,TOBALABA!$G$6:$G$1226,B41,TOBALABA!$B$6:$B$1226,"&lt;"&amp;DATE(YEAR(TODAY()),MONTH(TODAY()),1),TOBALABA!$B$6:$B$1226,"&gt;"&amp;DATE(2013,12,31))</f>
        <v>0</v>
      </c>
      <c r="U41" s="483"/>
      <c r="V41" s="484">
        <f t="shared" ca="1" si="2"/>
        <v>7</v>
      </c>
      <c r="X41" s="239"/>
      <c r="Y41" s="239"/>
      <c r="AA41" s="485"/>
      <c r="AB41" s="485"/>
      <c r="AC41" s="485"/>
    </row>
    <row r="42" spans="2:29" s="342" customFormat="1" x14ac:dyDescent="0.25">
      <c r="B42" s="525">
        <v>2704019</v>
      </c>
      <c r="C42" s="526" t="s">
        <v>169</v>
      </c>
      <c r="D42" s="527">
        <v>43857</v>
      </c>
      <c r="E42" s="482">
        <f ca="1">SUMIFS(ALAMEDA!$J$6:$J$846,ALAMEDA!$G$6:$G$846,B42,ALAMEDA!$B$6:$B$846,"&lt;"&amp;DATE(YEAR(TODAY()),MONTH(TODAY()),1),ALAMEDA!$B$6:$B$846,"&gt;"&amp;DATE(2013,12,31))</f>
        <v>1</v>
      </c>
      <c r="F42" s="482">
        <f ca="1">SUMIFS(BARCELONA!$J$6:$J$2552,BARCELONA!$G$6:$G$2552,B42,BARCELONA!$B$6:$B$2552,"&lt;"&amp;DATE(YEAR(TODAY()),MONTH(TODAY()),1),BARCELONA!$B$6:$B$2552,"&gt;"&amp;DATE(2013,12,31))</f>
        <v>1</v>
      </c>
      <c r="G42" s="482">
        <f ca="1">SUMIFS(CENTRO!$J$6:$J$988,CENTRO!$G$6:$G$988,B42,CENTRO!$B$6:$B$988,"&lt;"&amp;DATE(YEAR(TODAY()),MONTH(TODAY()),1),CENTRO!$B$6:$B$988,"&gt;"&amp;DATE(2013,12,31))</f>
        <v>0</v>
      </c>
      <c r="H42" s="482">
        <f ca="1">SUMIFS('EST CENTRAL'!$J$7:$J$657,'EST CENTRAL'!$G$7:$G$657,B42,'EST CENTRAL'!$B$7:$B$657,"&lt;"&amp;DATE(YEAR(TODAY()),MONTH(TODAY()),1),'EST CENTRAL'!$B$7:$B$657,"&gt;"&amp;DATE(2013,12,31))</f>
        <v>1</v>
      </c>
      <c r="I42" s="482">
        <f ca="1">SUMIFS('LA FLORIDA'!$J$6:$J$732,'LA FLORIDA'!$G$6:$G$732,B42,'LA FLORIDA'!$B$6:$B$732,"&lt;"&amp;DATE(YEAR(TODAY()),MONTH(TODAY()),1),'LA FLORIDA'!$B$6:$B$732,"&gt;"&amp;DATE(2013,12,31))</f>
        <v>0</v>
      </c>
      <c r="J42" s="482">
        <f ca="1">SUMIFS('LAS BELLOTAS'!$J$6:$J$135,'LAS BELLOTAS'!$G$6:$G$135,B42,'LAS BELLOTAS'!$B$6:$B$135,"&lt;"&amp;DATE(YEAR(TODAY()),MONTH(TODAY()),1),'LAS BELLOTAS'!$B$6:$B$135,"&gt;"&amp;DATE(2013,12,31))</f>
        <v>0</v>
      </c>
      <c r="K42" s="482">
        <f ca="1">SUMIFS('LAS CONDES'!$J$6:$J$1191,'LAS CONDES'!$G$6:$G$1191,B42,'LAS CONDES'!$B$6:$B$1191,"&lt;"&amp;DATE(YEAR(TODAY()),MONTH(TODAY()),1),'LAS CONDES'!$B$6:$B$1191,"&gt;"&amp;DATE(2013,12,31))</f>
        <v>0</v>
      </c>
      <c r="L42" s="1282">
        <f ca="1">SUMIFS(MAIPU!$J$6:$J$499,MAIPU!$G$6:$G$499,B42,MAIPU!$B$6:$B$499,"&lt;"&amp;DATE(YEAR(TODAY()),MONTH(TODAY()),1),MAIPU!$B$6:$B$499,"&gt;"&amp;DATE(2013,12,31))</f>
        <v>0</v>
      </c>
      <c r="M42" s="1282">
        <f ca="1">SUMIFS(MANQUEHUE!$J$6:$J$1338,MANQUEHUE!$G$6:$G$1338,B42,MANQUEHUE!$B$6:$B$1338,"&lt;"&amp;DATE(YEAR(TODAY()),MONTH(TODAY()),1),MANQUEHUE!$B$6:$B$1338,"&gt;"&amp;DATE(2013,12,31))</f>
        <v>0</v>
      </c>
      <c r="N42" s="1282">
        <f ca="1">SUMIFS(NORTE!$J$6:$J$798,NORTE!$G$6:$G$798,B42,NORTE!$B$6:$B$798,"&lt;"&amp;DATE(YEAR(TODAY()),MONTH(TODAY()),1),NORTE!$B$6:$B$798,"&gt;"&amp;DATE(2013,12,31))</f>
        <v>0</v>
      </c>
      <c r="O42" s="482">
        <f ca="1">SUMIFS(OESTE!$J$6:$J$787,OESTE!$G$6:$G$787,B42,OESTE!$B$6:$B$787,"&lt;"&amp;DATE(YEAR(TODAY()),MONTH(TODAY()),1),OESTE!$B$6:$B$787,"&gt;"&amp;DATE(2013,12,31))</f>
        <v>8</v>
      </c>
      <c r="P42" s="482">
        <f ca="1">SUMIFS('PLAZA SUR'!$J$6:$J$139,'PLAZA SUR'!$G$6:$G$139,B42,'PLAZA SUR'!$B$6:$B$139,"&lt;"&amp;DATE(YEAR(TODAY()),MONTH(TODAY()),1),'PLAZA SUR'!$B$6:$B$139,"&gt;"&amp;DATE(2013,12,31))</f>
        <v>0</v>
      </c>
      <c r="Q42" s="482">
        <f ca="1">SUMIFS('PUENTE ALTO'!$J$6:$J$251,'PUENTE ALTO'!$G$6:$G$251,B42,'PUENTE ALTO'!$B$6:$B$251,"&lt;"&amp;DATE(YEAR(TODAY()),MONTH(TODAY()),1),'PUENTE ALTO'!$B$6:$B$251,"&gt;"&amp;DATE(2013,12,31))</f>
        <v>0</v>
      </c>
      <c r="R42" s="482">
        <f ca="1">SUMIFS('SAN MIGUEL'!$J$6:$J$940,'SAN MIGUEL'!$G$6:$G$940,B42,'SAN MIGUEL'!$B$6:$B$940,"&lt;"&amp;DATE(YEAR(TODAY()),MONTH(TODAY()),1),'SAN MIGUEL'!$B$6:$B$940,"&gt;"&amp;DATE(2013,12,31))</f>
        <v>0</v>
      </c>
      <c r="S42" s="482">
        <f ca="1">SUMIFS('SANTA LUCIA'!$J$6:$J$451,'SANTA LUCIA'!$G$6:$G$451,B42,'SANTA LUCIA'!$B$6:$B$451,"&lt;"&amp;DATE(YEAR(TODAY()),MONTH(TODAY()),1),'SANTA LUCIA'!$B$6:$B$451,"&gt;"&amp;DATE(2013,12,31))</f>
        <v>0</v>
      </c>
      <c r="T42" s="482">
        <f ca="1">SUMIFS(TOBALABA!$J$6:$J$1226,TOBALABA!$G$6:$G$1226,B42,TOBALABA!$B$6:$B$1226,"&lt;"&amp;DATE(YEAR(TODAY()),MONTH(TODAY()),1),TOBALABA!$B$6:$B$1226,"&gt;"&amp;DATE(2013,12,31))</f>
        <v>0</v>
      </c>
      <c r="U42" s="483"/>
      <c r="V42" s="484">
        <f t="shared" ca="1" si="2"/>
        <v>11</v>
      </c>
      <c r="X42" s="239"/>
      <c r="Y42" s="239"/>
      <c r="AA42" s="485"/>
      <c r="AB42" s="485"/>
      <c r="AC42" s="485"/>
    </row>
    <row r="43" spans="2:29" s="342" customFormat="1" x14ac:dyDescent="0.25">
      <c r="B43" s="525">
        <v>2704009</v>
      </c>
      <c r="C43" s="526" t="s">
        <v>160</v>
      </c>
      <c r="D43" s="527">
        <v>42733</v>
      </c>
      <c r="E43" s="482">
        <f ca="1">SUMIFS(ALAMEDA!$J$6:$J$846,ALAMEDA!$G$6:$G$846,B43,ALAMEDA!$B$6:$B$846,"&lt;"&amp;DATE(YEAR(TODAY()),MONTH(TODAY()),1),ALAMEDA!$B$6:$B$846,"&gt;"&amp;DATE(2013,12,31))</f>
        <v>0</v>
      </c>
      <c r="F43" s="482">
        <f ca="1">SUMIFS(BARCELONA!$J$6:$J$2552,BARCELONA!$G$6:$G$2552,B43,BARCELONA!$B$6:$B$2552,"&lt;"&amp;DATE(YEAR(TODAY()),MONTH(TODAY()),1),BARCELONA!$B$6:$B$2552,"&gt;"&amp;DATE(2013,12,31))</f>
        <v>8</v>
      </c>
      <c r="G43" s="482">
        <f ca="1">SUMIFS(CENTRO!$J$6:$J$988,CENTRO!$G$6:$G$988,B43,CENTRO!$B$6:$B$988,"&lt;"&amp;DATE(YEAR(TODAY()),MONTH(TODAY()),1),CENTRO!$B$6:$B$988,"&gt;"&amp;DATE(2013,12,31))</f>
        <v>0</v>
      </c>
      <c r="H43" s="482">
        <f ca="1">SUMIFS('EST CENTRAL'!$J$7:$J$657,'EST CENTRAL'!$G$7:$G$657,B43,'EST CENTRAL'!$B$7:$B$657,"&lt;"&amp;DATE(YEAR(TODAY()),MONTH(TODAY()),1),'EST CENTRAL'!$B$7:$B$657,"&gt;"&amp;DATE(2013,12,31))</f>
        <v>0</v>
      </c>
      <c r="I43" s="482">
        <f ca="1">SUMIFS('LA FLORIDA'!$J$6:$J$732,'LA FLORIDA'!$G$6:$G$732,B43,'LA FLORIDA'!$B$6:$B$732,"&lt;"&amp;DATE(YEAR(TODAY()),MONTH(TODAY()),1),'LA FLORIDA'!$B$6:$B$732,"&gt;"&amp;DATE(2013,12,31))</f>
        <v>0</v>
      </c>
      <c r="J43" s="482">
        <f ca="1">SUMIFS('LAS BELLOTAS'!$J$6:$J$135,'LAS BELLOTAS'!$G$6:$G$135,B43,'LAS BELLOTAS'!$B$6:$B$135,"&lt;"&amp;DATE(YEAR(TODAY()),MONTH(TODAY()),1),'LAS BELLOTAS'!$B$6:$B$135,"&gt;"&amp;DATE(2013,12,31))</f>
        <v>0</v>
      </c>
      <c r="K43" s="482">
        <f ca="1">SUMIFS('LAS CONDES'!$J$6:$J$1191,'LAS CONDES'!$G$6:$G$1191,B43,'LAS CONDES'!$B$6:$B$1191,"&lt;"&amp;DATE(YEAR(TODAY()),MONTH(TODAY()),1),'LAS CONDES'!$B$6:$B$1191,"&gt;"&amp;DATE(2013,12,31))</f>
        <v>0</v>
      </c>
      <c r="L43" s="1282">
        <f ca="1">SUMIFS(MAIPU!$J$6:$J$499,MAIPU!$G$6:$G$499,B43,MAIPU!$B$6:$B$499,"&lt;"&amp;DATE(YEAR(TODAY()),MONTH(TODAY()),1),MAIPU!$B$6:$B$499,"&gt;"&amp;DATE(2013,12,31))</f>
        <v>0</v>
      </c>
      <c r="M43" s="1282">
        <f ca="1">SUMIFS(MANQUEHUE!$J$6:$J$1338,MANQUEHUE!$G$6:$G$1338,B43,MANQUEHUE!$B$6:$B$1338,"&lt;"&amp;DATE(YEAR(TODAY()),MONTH(TODAY()),1),MANQUEHUE!$B$6:$B$1338,"&gt;"&amp;DATE(2013,12,31))</f>
        <v>0</v>
      </c>
      <c r="N43" s="1282">
        <f ca="1">SUMIFS(NORTE!$J$6:$J$798,NORTE!$G$6:$G$798,B43,NORTE!$B$6:$B$798,"&lt;"&amp;DATE(YEAR(TODAY()),MONTH(TODAY()),1),NORTE!$B$6:$B$798,"&gt;"&amp;DATE(2013,12,31))</f>
        <v>0</v>
      </c>
      <c r="O43" s="482">
        <f ca="1">SUMIFS(OESTE!$J$6:$J$787,OESTE!$G$6:$G$787,B43,OESTE!$B$6:$B$787,"&lt;"&amp;DATE(YEAR(TODAY()),MONTH(TODAY()),1),OESTE!$B$6:$B$787,"&gt;"&amp;DATE(2013,12,31))</f>
        <v>0</v>
      </c>
      <c r="P43" s="482">
        <f ca="1">SUMIFS('PLAZA SUR'!$J$6:$J$139,'PLAZA SUR'!$G$6:$G$139,B43,'PLAZA SUR'!$B$6:$B$139,"&lt;"&amp;DATE(YEAR(TODAY()),MONTH(TODAY()),1),'PLAZA SUR'!$B$6:$B$139,"&gt;"&amp;DATE(2013,12,31))</f>
        <v>0</v>
      </c>
      <c r="Q43" s="482">
        <f ca="1">SUMIFS('PUENTE ALTO'!$J$6:$J$251,'PUENTE ALTO'!$G$6:$G$251,B43,'PUENTE ALTO'!$B$6:$B$251,"&lt;"&amp;DATE(YEAR(TODAY()),MONTH(TODAY()),1),'PUENTE ALTO'!$B$6:$B$251,"&gt;"&amp;DATE(2013,12,31))</f>
        <v>0</v>
      </c>
      <c r="R43" s="482">
        <f ca="1">SUMIFS('SAN MIGUEL'!$J$6:$J$940,'SAN MIGUEL'!$G$6:$G$940,B43,'SAN MIGUEL'!$B$6:$B$940,"&lt;"&amp;DATE(YEAR(TODAY()),MONTH(TODAY()),1),'SAN MIGUEL'!$B$6:$B$940,"&gt;"&amp;DATE(2013,12,31))</f>
        <v>0</v>
      </c>
      <c r="S43" s="482">
        <f ca="1">SUMIFS('SANTA LUCIA'!$J$6:$J$451,'SANTA LUCIA'!$G$6:$G$451,B43,'SANTA LUCIA'!$B$6:$B$451,"&lt;"&amp;DATE(YEAR(TODAY()),MONTH(TODAY()),1),'SANTA LUCIA'!$B$6:$B$451,"&gt;"&amp;DATE(2013,12,31))</f>
        <v>0</v>
      </c>
      <c r="T43" s="482">
        <f ca="1">SUMIFS(TOBALABA!$J$6:$J$1226,TOBALABA!$G$6:$G$1226,B43,TOBALABA!$B$6:$B$1226,"&lt;"&amp;DATE(YEAR(TODAY()),MONTH(TODAY()),1),TOBALABA!$B$6:$B$1226,"&gt;"&amp;DATE(2013,12,31))</f>
        <v>0</v>
      </c>
      <c r="U43" s="483"/>
      <c r="V43" s="484">
        <f t="shared" ca="1" si="2"/>
        <v>8</v>
      </c>
      <c r="X43" s="239"/>
      <c r="Y43" s="239"/>
      <c r="AA43" s="485"/>
      <c r="AB43" s="485"/>
      <c r="AC43" s="485"/>
    </row>
    <row r="44" spans="2:29" s="342" customFormat="1" x14ac:dyDescent="0.25">
      <c r="B44" s="525">
        <v>2702013</v>
      </c>
      <c r="C44" s="526" t="s">
        <v>135</v>
      </c>
      <c r="D44" s="527">
        <v>23661</v>
      </c>
      <c r="E44" s="482">
        <f ca="1">SUMIFS(ALAMEDA!$J$6:$J$846,ALAMEDA!$G$6:$G$846,B44,ALAMEDA!$B$6:$B$846,"&lt;"&amp;DATE(YEAR(TODAY()),MONTH(TODAY()),1),ALAMEDA!$B$6:$B$846,"&gt;"&amp;DATE(2013,12,31))</f>
        <v>0</v>
      </c>
      <c r="F44" s="482">
        <f ca="1">SUMIFS(BARCELONA!$J$6:$J$2552,BARCELONA!$G$6:$G$2552,B44,BARCELONA!$B$6:$B$2552,"&lt;"&amp;DATE(YEAR(TODAY()),MONTH(TODAY()),1),BARCELONA!$B$6:$B$2552,"&gt;"&amp;DATE(2013,12,31))</f>
        <v>0</v>
      </c>
      <c r="G44" s="482">
        <f ca="1">SUMIFS(CENTRO!$J$6:$J$988,CENTRO!$G$6:$G$988,B44,CENTRO!$B$6:$B$988,"&lt;"&amp;DATE(YEAR(TODAY()),MONTH(TODAY()),1),CENTRO!$B$6:$B$988,"&gt;"&amp;DATE(2013,12,31))</f>
        <v>0</v>
      </c>
      <c r="H44" s="482">
        <f ca="1">SUMIFS('EST CENTRAL'!$J$7:$J$657,'EST CENTRAL'!$G$7:$G$657,B44,'EST CENTRAL'!$B$7:$B$657,"&lt;"&amp;DATE(YEAR(TODAY()),MONTH(TODAY()),1),'EST CENTRAL'!$B$7:$B$657,"&gt;"&amp;DATE(2013,12,31))</f>
        <v>0</v>
      </c>
      <c r="I44" s="482">
        <f ca="1">SUMIFS('LA FLORIDA'!$J$6:$J$732,'LA FLORIDA'!$G$6:$G$732,B44,'LA FLORIDA'!$B$6:$B$732,"&lt;"&amp;DATE(YEAR(TODAY()),MONTH(TODAY()),1),'LA FLORIDA'!$B$6:$B$732,"&gt;"&amp;DATE(2013,12,31))</f>
        <v>0</v>
      </c>
      <c r="J44" s="482">
        <f ca="1">SUMIFS('LAS BELLOTAS'!$J$6:$J$135,'LAS BELLOTAS'!$G$6:$G$135,B44,'LAS BELLOTAS'!$B$6:$B$135,"&lt;"&amp;DATE(YEAR(TODAY()),MONTH(TODAY()),1),'LAS BELLOTAS'!$B$6:$B$135,"&gt;"&amp;DATE(2013,12,31))</f>
        <v>0</v>
      </c>
      <c r="K44" s="482">
        <f ca="1">SUMIFS('LAS CONDES'!$J$6:$J$1191,'LAS CONDES'!$G$6:$G$1191,B44,'LAS CONDES'!$B$6:$B$1191,"&lt;"&amp;DATE(YEAR(TODAY()),MONTH(TODAY()),1),'LAS CONDES'!$B$6:$B$1191,"&gt;"&amp;DATE(2013,12,31))</f>
        <v>1</v>
      </c>
      <c r="L44" s="1282">
        <f ca="1">SUMIFS(MAIPU!$J$6:$J$499,MAIPU!$G$6:$G$499,B44,MAIPU!$B$6:$B$499,"&lt;"&amp;DATE(YEAR(TODAY()),MONTH(TODAY()),1),MAIPU!$B$6:$B$499,"&gt;"&amp;DATE(2013,12,31))</f>
        <v>0</v>
      </c>
      <c r="M44" s="1282">
        <f ca="1">SUMIFS(MANQUEHUE!$J$6:$J$1338,MANQUEHUE!$G$6:$G$1338,B44,MANQUEHUE!$B$6:$B$1338,"&lt;"&amp;DATE(YEAR(TODAY()),MONTH(TODAY()),1),MANQUEHUE!$B$6:$B$1338,"&gt;"&amp;DATE(2013,12,31))</f>
        <v>1</v>
      </c>
      <c r="N44" s="1282">
        <f ca="1">SUMIFS(NORTE!$J$6:$J$798,NORTE!$G$6:$G$798,B44,NORTE!$B$6:$B$798,"&lt;"&amp;DATE(YEAR(TODAY()),MONTH(TODAY()),1),NORTE!$B$6:$B$798,"&gt;"&amp;DATE(2013,12,31))</f>
        <v>0</v>
      </c>
      <c r="O44" s="482">
        <f ca="1">SUMIFS(OESTE!$J$6:$J$787,OESTE!$G$6:$G$787,B44,OESTE!$B$6:$B$787,"&lt;"&amp;DATE(YEAR(TODAY()),MONTH(TODAY()),1),OESTE!$B$6:$B$787,"&gt;"&amp;DATE(2013,12,31))</f>
        <v>4</v>
      </c>
      <c r="P44" s="482">
        <f ca="1">SUMIFS('PLAZA SUR'!$J$6:$J$139,'PLAZA SUR'!$G$6:$G$139,B44,'PLAZA SUR'!$B$6:$B$139,"&lt;"&amp;DATE(YEAR(TODAY()),MONTH(TODAY()),1),'PLAZA SUR'!$B$6:$B$139,"&gt;"&amp;DATE(2013,12,31))</f>
        <v>0</v>
      </c>
      <c r="Q44" s="482">
        <f ca="1">SUMIFS('PUENTE ALTO'!$J$6:$J$251,'PUENTE ALTO'!$G$6:$G$251,B44,'PUENTE ALTO'!$B$6:$B$251,"&lt;"&amp;DATE(YEAR(TODAY()),MONTH(TODAY()),1),'PUENTE ALTO'!$B$6:$B$251,"&gt;"&amp;DATE(2013,12,31))</f>
        <v>0</v>
      </c>
      <c r="R44" s="482">
        <f ca="1">SUMIFS('SAN MIGUEL'!$J$6:$J$940,'SAN MIGUEL'!$G$6:$G$940,B44,'SAN MIGUEL'!$B$6:$B$940,"&lt;"&amp;DATE(YEAR(TODAY()),MONTH(TODAY()),1),'SAN MIGUEL'!$B$6:$B$940,"&gt;"&amp;DATE(2013,12,31))</f>
        <v>3</v>
      </c>
      <c r="S44" s="482">
        <f ca="1">SUMIFS('SANTA LUCIA'!$J$6:$J$451,'SANTA LUCIA'!$G$6:$G$451,B44,'SANTA LUCIA'!$B$6:$B$451,"&lt;"&amp;DATE(YEAR(TODAY()),MONTH(TODAY()),1),'SANTA LUCIA'!$B$6:$B$451,"&gt;"&amp;DATE(2013,12,31))</f>
        <v>0</v>
      </c>
      <c r="T44" s="482">
        <f ca="1">SUMIFS(TOBALABA!$J$6:$J$1226,TOBALABA!$G$6:$G$1226,B44,TOBALABA!$B$6:$B$1226,"&lt;"&amp;DATE(YEAR(TODAY()),MONTH(TODAY()),1),TOBALABA!$B$6:$B$1226,"&gt;"&amp;DATE(2013,12,31))</f>
        <v>3</v>
      </c>
      <c r="U44" s="483"/>
      <c r="V44" s="484">
        <f t="shared" ca="1" si="2"/>
        <v>12</v>
      </c>
      <c r="X44" s="239"/>
      <c r="Y44" s="239"/>
      <c r="AA44" s="485"/>
      <c r="AB44" s="485"/>
      <c r="AC44" s="485"/>
    </row>
    <row r="45" spans="2:29" s="342" customFormat="1" x14ac:dyDescent="0.25">
      <c r="B45" s="525">
        <v>2702014</v>
      </c>
      <c r="C45" s="526" t="s">
        <v>136</v>
      </c>
      <c r="D45" s="527">
        <v>188924</v>
      </c>
      <c r="E45" s="482">
        <f ca="1">SUMIFS(ALAMEDA!$J$6:$J$846,ALAMEDA!$G$6:$G$846,B45,ALAMEDA!$B$6:$B$846,"&lt;"&amp;DATE(YEAR(TODAY()),MONTH(TODAY()),1),ALAMEDA!$B$6:$B$846,"&gt;"&amp;DATE(2013,12,31))</f>
        <v>0</v>
      </c>
      <c r="F45" s="482">
        <f ca="1">SUMIFS(BARCELONA!$J$6:$J$2552,BARCELONA!$G$6:$G$2552,B45,BARCELONA!$B$6:$B$2552,"&lt;"&amp;DATE(YEAR(TODAY()),MONTH(TODAY()),1),BARCELONA!$B$6:$B$2552,"&gt;"&amp;DATE(2013,12,31))</f>
        <v>4</v>
      </c>
      <c r="G45" s="482">
        <f ca="1">SUMIFS(CENTRO!$J$6:$J$988,CENTRO!$G$6:$G$988,B45,CENTRO!$B$6:$B$988,"&lt;"&amp;DATE(YEAR(TODAY()),MONTH(TODAY()),1),CENTRO!$B$6:$B$988,"&gt;"&amp;DATE(2013,12,31))</f>
        <v>1</v>
      </c>
      <c r="H45" s="482">
        <f ca="1">SUMIFS('EST CENTRAL'!$J$7:$J$657,'EST CENTRAL'!$G$7:$G$657,B45,'EST CENTRAL'!$B$7:$B$657,"&lt;"&amp;DATE(YEAR(TODAY()),MONTH(TODAY()),1),'EST CENTRAL'!$B$7:$B$657,"&gt;"&amp;DATE(2013,12,31))</f>
        <v>0</v>
      </c>
      <c r="I45" s="482">
        <f ca="1">SUMIFS('LA FLORIDA'!$J$6:$J$732,'LA FLORIDA'!$G$6:$G$732,B45,'LA FLORIDA'!$B$6:$B$732,"&lt;"&amp;DATE(YEAR(TODAY()),MONTH(TODAY()),1),'LA FLORIDA'!$B$6:$B$732,"&gt;"&amp;DATE(2013,12,31))</f>
        <v>0</v>
      </c>
      <c r="J45" s="482">
        <f ca="1">SUMIFS('LAS BELLOTAS'!$J$6:$J$135,'LAS BELLOTAS'!$G$6:$G$135,B45,'LAS BELLOTAS'!$B$6:$B$135,"&lt;"&amp;DATE(YEAR(TODAY()),MONTH(TODAY()),1),'LAS BELLOTAS'!$B$6:$B$135,"&gt;"&amp;DATE(2013,12,31))</f>
        <v>0</v>
      </c>
      <c r="K45" s="482">
        <f ca="1">SUMIFS('LAS CONDES'!$J$6:$J$1191,'LAS CONDES'!$G$6:$G$1191,B45,'LAS CONDES'!$B$6:$B$1191,"&lt;"&amp;DATE(YEAR(TODAY()),MONTH(TODAY()),1),'LAS CONDES'!$B$6:$B$1191,"&gt;"&amp;DATE(2013,12,31))</f>
        <v>1</v>
      </c>
      <c r="L45" s="1282">
        <f ca="1">SUMIFS(MAIPU!$J$6:$J$499,MAIPU!$G$6:$G$499,B45,MAIPU!$B$6:$B$499,"&lt;"&amp;DATE(YEAR(TODAY()),MONTH(TODAY()),1),MAIPU!$B$6:$B$499,"&gt;"&amp;DATE(2013,12,31))</f>
        <v>0</v>
      </c>
      <c r="M45" s="1282">
        <f ca="1">SUMIFS(MANQUEHUE!$J$6:$J$1338,MANQUEHUE!$G$6:$G$1338,B45,MANQUEHUE!$B$6:$B$1338,"&lt;"&amp;DATE(YEAR(TODAY()),MONTH(TODAY()),1),MANQUEHUE!$B$6:$B$1338,"&gt;"&amp;DATE(2013,12,31))</f>
        <v>0</v>
      </c>
      <c r="N45" s="1282">
        <f ca="1">SUMIFS(NORTE!$J$6:$J$798,NORTE!$G$6:$G$798,B45,NORTE!$B$6:$B$798,"&lt;"&amp;DATE(YEAR(TODAY()),MONTH(TODAY()),1),NORTE!$B$6:$B$798,"&gt;"&amp;DATE(2013,12,31))</f>
        <v>1</v>
      </c>
      <c r="O45" s="482">
        <f ca="1">SUMIFS(OESTE!$J$6:$J$787,OESTE!$G$6:$G$787,B45,OESTE!$B$6:$B$787,"&lt;"&amp;DATE(YEAR(TODAY()),MONTH(TODAY()),1),OESTE!$B$6:$B$787,"&gt;"&amp;DATE(2013,12,31))</f>
        <v>1</v>
      </c>
      <c r="P45" s="482">
        <f ca="1">SUMIFS('PLAZA SUR'!$J$6:$J$139,'PLAZA SUR'!$G$6:$G$139,B45,'PLAZA SUR'!$B$6:$B$139,"&lt;"&amp;DATE(YEAR(TODAY()),MONTH(TODAY()),1),'PLAZA SUR'!$B$6:$B$139,"&gt;"&amp;DATE(2013,12,31))</f>
        <v>0</v>
      </c>
      <c r="Q45" s="482">
        <f ca="1">SUMIFS('PUENTE ALTO'!$J$6:$J$251,'PUENTE ALTO'!$G$6:$G$251,B45,'PUENTE ALTO'!$B$6:$B$251,"&lt;"&amp;DATE(YEAR(TODAY()),MONTH(TODAY()),1),'PUENTE ALTO'!$B$6:$B$251,"&gt;"&amp;DATE(2013,12,31))</f>
        <v>0</v>
      </c>
      <c r="R45" s="482">
        <f ca="1">SUMIFS('SAN MIGUEL'!$J$6:$J$940,'SAN MIGUEL'!$G$6:$G$940,B45,'SAN MIGUEL'!$B$6:$B$940,"&lt;"&amp;DATE(YEAR(TODAY()),MONTH(TODAY()),1),'SAN MIGUEL'!$B$6:$B$940,"&gt;"&amp;DATE(2013,12,31))</f>
        <v>0</v>
      </c>
      <c r="S45" s="482">
        <f ca="1">SUMIFS('SANTA LUCIA'!$J$6:$J$451,'SANTA LUCIA'!$G$6:$G$451,B45,'SANTA LUCIA'!$B$6:$B$451,"&lt;"&amp;DATE(YEAR(TODAY()),MONTH(TODAY()),1),'SANTA LUCIA'!$B$6:$B$451,"&gt;"&amp;DATE(2013,12,31))</f>
        <v>0</v>
      </c>
      <c r="T45" s="482">
        <f ca="1">SUMIFS(TOBALABA!$J$6:$J$1226,TOBALABA!$G$6:$G$1226,B45,TOBALABA!$B$6:$B$1226,"&lt;"&amp;DATE(YEAR(TODAY()),MONTH(TODAY()),1),TOBALABA!$B$6:$B$1226,"&gt;"&amp;DATE(2013,12,31))</f>
        <v>0</v>
      </c>
      <c r="U45" s="483"/>
      <c r="V45" s="484">
        <f t="shared" ca="1" si="2"/>
        <v>8</v>
      </c>
      <c r="X45" s="239"/>
      <c r="Y45" s="239"/>
      <c r="AA45" s="485"/>
      <c r="AB45" s="485"/>
      <c r="AC45" s="485"/>
    </row>
    <row r="46" spans="2:29" s="342" customFormat="1" x14ac:dyDescent="0.25">
      <c r="B46" s="525">
        <v>2706007</v>
      </c>
      <c r="C46" s="526" t="s">
        <v>194</v>
      </c>
      <c r="D46" s="527">
        <v>8906</v>
      </c>
      <c r="E46" s="482">
        <f ca="1">SUMIFS(ALAMEDA!$J$6:$J$846,ALAMEDA!$G$6:$G$846,B46,ALAMEDA!$B$6:$B$846,"&lt;"&amp;DATE(YEAR(TODAY()),MONTH(TODAY()),1),ALAMEDA!$B$6:$B$846,"&gt;"&amp;DATE(2013,12,31))</f>
        <v>1</v>
      </c>
      <c r="F46" s="482">
        <f ca="1">SUMIFS(BARCELONA!$J$6:$J$2552,BARCELONA!$G$6:$G$2552,B46,BARCELONA!$B$6:$B$2552,"&lt;"&amp;DATE(YEAR(TODAY()),MONTH(TODAY()),1),BARCELONA!$B$6:$B$2552,"&gt;"&amp;DATE(2013,12,31))</f>
        <v>1</v>
      </c>
      <c r="G46" s="482">
        <f ca="1">SUMIFS(CENTRO!$J$6:$J$988,CENTRO!$G$6:$G$988,B46,CENTRO!$B$6:$B$988,"&lt;"&amp;DATE(YEAR(TODAY()),MONTH(TODAY()),1),CENTRO!$B$6:$B$988,"&gt;"&amp;DATE(2013,12,31))</f>
        <v>0</v>
      </c>
      <c r="H46" s="482">
        <f ca="1">SUMIFS('EST CENTRAL'!$J$7:$J$657,'EST CENTRAL'!$G$7:$G$657,B46,'EST CENTRAL'!$B$7:$B$657,"&lt;"&amp;DATE(YEAR(TODAY()),MONTH(TODAY()),1),'EST CENTRAL'!$B$7:$B$657,"&gt;"&amp;DATE(2013,12,31))</f>
        <v>0</v>
      </c>
      <c r="I46" s="482">
        <f ca="1">SUMIFS('LA FLORIDA'!$J$6:$J$732,'LA FLORIDA'!$G$6:$G$732,B46,'LA FLORIDA'!$B$6:$B$732,"&lt;"&amp;DATE(YEAR(TODAY()),MONTH(TODAY()),1),'LA FLORIDA'!$B$6:$B$732,"&gt;"&amp;DATE(2013,12,31))</f>
        <v>0</v>
      </c>
      <c r="J46" s="482">
        <f ca="1">SUMIFS('LAS BELLOTAS'!$J$6:$J$135,'LAS BELLOTAS'!$G$6:$G$135,B46,'LAS BELLOTAS'!$B$6:$B$135,"&lt;"&amp;DATE(YEAR(TODAY()),MONTH(TODAY()),1),'LAS BELLOTAS'!$B$6:$B$135,"&gt;"&amp;DATE(2013,12,31))</f>
        <v>0</v>
      </c>
      <c r="K46" s="482">
        <f ca="1">SUMIFS('LAS CONDES'!$J$6:$J$1191,'LAS CONDES'!$G$6:$G$1191,B46,'LAS CONDES'!$B$6:$B$1191,"&lt;"&amp;DATE(YEAR(TODAY()),MONTH(TODAY()),1),'LAS CONDES'!$B$6:$B$1191,"&gt;"&amp;DATE(2013,12,31))</f>
        <v>0</v>
      </c>
      <c r="L46" s="1282">
        <f ca="1">SUMIFS(MAIPU!$J$6:$J$499,MAIPU!$G$6:$G$499,B46,MAIPU!$B$6:$B$499,"&lt;"&amp;DATE(YEAR(TODAY()),MONTH(TODAY()),1),MAIPU!$B$6:$B$499,"&gt;"&amp;DATE(2013,12,31))</f>
        <v>0</v>
      </c>
      <c r="M46" s="1282">
        <f ca="1">SUMIFS(MANQUEHUE!$J$6:$J$1338,MANQUEHUE!$G$6:$G$1338,B46,MANQUEHUE!$B$6:$B$1338,"&lt;"&amp;DATE(YEAR(TODAY()),MONTH(TODAY()),1),MANQUEHUE!$B$6:$B$1338,"&gt;"&amp;DATE(2013,12,31))</f>
        <v>1</v>
      </c>
      <c r="N46" s="1282">
        <f ca="1">SUMIFS(NORTE!$J$6:$J$798,NORTE!$G$6:$G$798,B46,NORTE!$B$6:$B$798,"&lt;"&amp;DATE(YEAR(TODAY()),MONTH(TODAY()),1),NORTE!$B$6:$B$798,"&gt;"&amp;DATE(2013,12,31))</f>
        <v>0</v>
      </c>
      <c r="O46" s="482">
        <f ca="1">SUMIFS(OESTE!$J$6:$J$787,OESTE!$G$6:$G$787,B46,OESTE!$B$6:$B$787,"&lt;"&amp;DATE(YEAR(TODAY()),MONTH(TODAY()),1),OESTE!$B$6:$B$787,"&gt;"&amp;DATE(2013,12,31))</f>
        <v>1</v>
      </c>
      <c r="P46" s="482">
        <f ca="1">SUMIFS('PLAZA SUR'!$J$6:$J$139,'PLAZA SUR'!$G$6:$G$139,B46,'PLAZA SUR'!$B$6:$B$139,"&lt;"&amp;DATE(YEAR(TODAY()),MONTH(TODAY()),1),'PLAZA SUR'!$B$6:$B$139,"&gt;"&amp;DATE(2013,12,31))</f>
        <v>0</v>
      </c>
      <c r="Q46" s="482">
        <f ca="1">SUMIFS('PUENTE ALTO'!$J$6:$J$251,'PUENTE ALTO'!$G$6:$G$251,B46,'PUENTE ALTO'!$B$6:$B$251,"&lt;"&amp;DATE(YEAR(TODAY()),MONTH(TODAY()),1),'PUENTE ALTO'!$B$6:$B$251,"&gt;"&amp;DATE(2013,12,31))</f>
        <v>0</v>
      </c>
      <c r="R46" s="482">
        <f ca="1">SUMIFS('SAN MIGUEL'!$J$6:$J$940,'SAN MIGUEL'!$G$6:$G$940,B46,'SAN MIGUEL'!$B$6:$B$940,"&lt;"&amp;DATE(YEAR(TODAY()),MONTH(TODAY()),1),'SAN MIGUEL'!$B$6:$B$940,"&gt;"&amp;DATE(2013,12,31))</f>
        <v>1</v>
      </c>
      <c r="S46" s="482">
        <f ca="1">SUMIFS('SANTA LUCIA'!$J$6:$J$451,'SANTA LUCIA'!$G$6:$G$451,B46,'SANTA LUCIA'!$B$6:$B$451,"&lt;"&amp;DATE(YEAR(TODAY()),MONTH(TODAY()),1),'SANTA LUCIA'!$B$6:$B$451,"&gt;"&amp;DATE(2013,12,31))</f>
        <v>0</v>
      </c>
      <c r="T46" s="482">
        <f ca="1">SUMIFS(TOBALABA!$J$6:$J$1226,TOBALABA!$G$6:$G$1226,B46,TOBALABA!$B$6:$B$1226,"&lt;"&amp;DATE(YEAR(TODAY()),MONTH(TODAY()),1),TOBALABA!$B$6:$B$1226,"&gt;"&amp;DATE(2013,12,31))</f>
        <v>1</v>
      </c>
      <c r="U46" s="483"/>
      <c r="V46" s="484">
        <f t="shared" ca="1" si="2"/>
        <v>6</v>
      </c>
      <c r="X46" s="239"/>
      <c r="Y46" s="239"/>
      <c r="AA46" s="485"/>
      <c r="AB46" s="485"/>
      <c r="AC46" s="485"/>
    </row>
    <row r="47" spans="2:29" s="342" customFormat="1" x14ac:dyDescent="0.25">
      <c r="B47" s="525">
        <v>2706024</v>
      </c>
      <c r="C47" s="526" t="s">
        <v>4534</v>
      </c>
      <c r="D47" s="527">
        <v>54293</v>
      </c>
      <c r="E47" s="482">
        <f ca="1">SUMIFS(ALAMEDA!$J$6:$J$846,ALAMEDA!$G$6:$G$846,B47,ALAMEDA!$B$6:$B$846,"&lt;"&amp;DATE(YEAR(TODAY()),MONTH(TODAY()),1),ALAMEDA!$B$6:$B$846,"&gt;"&amp;DATE(2013,12,31))</f>
        <v>0</v>
      </c>
      <c r="F47" s="482">
        <f ca="1">SUMIFS(BARCELONA!$J$6:$J$2552,BARCELONA!$G$6:$G$2552,B47,BARCELONA!$B$6:$B$2552,"&lt;"&amp;DATE(YEAR(TODAY()),MONTH(TODAY()),1),BARCELONA!$B$6:$B$2552,"&gt;"&amp;DATE(2013,12,31))</f>
        <v>0</v>
      </c>
      <c r="G47" s="482">
        <f ca="1">SUMIFS(CENTRO!$J$6:$J$988,CENTRO!$G$6:$G$988,B47,CENTRO!$B$6:$B$988,"&lt;"&amp;DATE(YEAR(TODAY()),MONTH(TODAY()),1),CENTRO!$B$6:$B$988,"&gt;"&amp;DATE(2013,12,31))</f>
        <v>0</v>
      </c>
      <c r="H47" s="482">
        <f ca="1">SUMIFS('EST CENTRAL'!$J$7:$J$657,'EST CENTRAL'!$G$7:$G$657,B47,'EST CENTRAL'!$B$7:$B$657,"&lt;"&amp;DATE(YEAR(TODAY()),MONTH(TODAY()),1),'EST CENTRAL'!$B$7:$B$657,"&gt;"&amp;DATE(2013,12,31))</f>
        <v>5</v>
      </c>
      <c r="I47" s="482">
        <f ca="1">SUMIFS('LA FLORIDA'!$J$6:$J$732,'LA FLORIDA'!$G$6:$G$732,B47,'LA FLORIDA'!$B$6:$B$732,"&lt;"&amp;DATE(YEAR(TODAY()),MONTH(TODAY()),1),'LA FLORIDA'!$B$6:$B$732,"&gt;"&amp;DATE(2013,12,31))</f>
        <v>1</v>
      </c>
      <c r="J47" s="482">
        <f ca="1">SUMIFS('LAS BELLOTAS'!$J$6:$J$135,'LAS BELLOTAS'!$G$6:$G$135,B47,'LAS BELLOTAS'!$B$6:$B$135,"&lt;"&amp;DATE(YEAR(TODAY()),MONTH(TODAY()),1),'LAS BELLOTAS'!$B$6:$B$135,"&gt;"&amp;DATE(2013,12,31))</f>
        <v>0</v>
      </c>
      <c r="K47" s="482">
        <f ca="1">SUMIFS('LAS CONDES'!$J$6:$J$1191,'LAS CONDES'!$G$6:$G$1191,B47,'LAS CONDES'!$B$6:$B$1191,"&lt;"&amp;DATE(YEAR(TODAY()),MONTH(TODAY()),1),'LAS CONDES'!$B$6:$B$1191,"&gt;"&amp;DATE(2013,12,31))</f>
        <v>0</v>
      </c>
      <c r="L47" s="1282">
        <f ca="1">SUMIFS(MAIPU!$J$6:$J$499,MAIPU!$G$6:$G$499,B47,MAIPU!$B$6:$B$499,"&lt;"&amp;DATE(YEAR(TODAY()),MONTH(TODAY()),1),MAIPU!$B$6:$B$499,"&gt;"&amp;DATE(2013,12,31))</f>
        <v>0</v>
      </c>
      <c r="M47" s="1282">
        <f ca="1">SUMIFS(MANQUEHUE!$J$6:$J$1338,MANQUEHUE!$G$6:$G$1338,B47,MANQUEHUE!$B$6:$B$1338,"&lt;"&amp;DATE(YEAR(TODAY()),MONTH(TODAY()),1),MANQUEHUE!$B$6:$B$1338,"&gt;"&amp;DATE(2013,12,31))</f>
        <v>0</v>
      </c>
      <c r="N47" s="1282">
        <f ca="1">SUMIFS(NORTE!$J$6:$J$798,NORTE!$G$6:$G$798,B47,NORTE!$B$6:$B$798,"&lt;"&amp;DATE(YEAR(TODAY()),MONTH(TODAY()),1),NORTE!$B$6:$B$798,"&gt;"&amp;DATE(2013,12,31))</f>
        <v>1</v>
      </c>
      <c r="O47" s="482">
        <f ca="1">SUMIFS(OESTE!$J$6:$J$787,OESTE!$G$6:$G$787,B47,OESTE!$B$6:$B$787,"&lt;"&amp;DATE(YEAR(TODAY()),MONTH(TODAY()),1),OESTE!$B$6:$B$787,"&gt;"&amp;DATE(2013,12,31))</f>
        <v>3</v>
      </c>
      <c r="P47" s="482">
        <f ca="1">SUMIFS('PLAZA SUR'!$J$6:$J$139,'PLAZA SUR'!$G$6:$G$139,B47,'PLAZA SUR'!$B$6:$B$139,"&lt;"&amp;DATE(YEAR(TODAY()),MONTH(TODAY()),1),'PLAZA SUR'!$B$6:$B$139,"&gt;"&amp;DATE(2013,12,31))</f>
        <v>0</v>
      </c>
      <c r="Q47" s="482">
        <f ca="1">SUMIFS('PUENTE ALTO'!$J$6:$J$251,'PUENTE ALTO'!$G$6:$G$251,B47,'PUENTE ALTO'!$B$6:$B$251,"&lt;"&amp;DATE(YEAR(TODAY()),MONTH(TODAY()),1),'PUENTE ALTO'!$B$6:$B$251,"&gt;"&amp;DATE(2013,12,31))</f>
        <v>0</v>
      </c>
      <c r="R47" s="482">
        <f ca="1">SUMIFS('SAN MIGUEL'!$J$6:$J$940,'SAN MIGUEL'!$G$6:$G$940,B47,'SAN MIGUEL'!$B$6:$B$940,"&lt;"&amp;DATE(YEAR(TODAY()),MONTH(TODAY()),1),'SAN MIGUEL'!$B$6:$B$940,"&gt;"&amp;DATE(2013,12,31))</f>
        <v>2</v>
      </c>
      <c r="S47" s="482">
        <f ca="1">SUMIFS('SANTA LUCIA'!$J$6:$J$451,'SANTA LUCIA'!$G$6:$G$451,B47,'SANTA LUCIA'!$B$6:$B$451,"&lt;"&amp;DATE(YEAR(TODAY()),MONTH(TODAY()),1),'SANTA LUCIA'!$B$6:$B$451,"&gt;"&amp;DATE(2013,12,31))</f>
        <v>0</v>
      </c>
      <c r="T47" s="482">
        <f ca="1">SUMIFS(TOBALABA!$J$6:$J$1226,TOBALABA!$G$6:$G$1226,B47,TOBALABA!$B$6:$B$1226,"&lt;"&amp;DATE(YEAR(TODAY()),MONTH(TODAY()),1),TOBALABA!$B$6:$B$1226,"&gt;"&amp;DATE(2013,12,31))</f>
        <v>3</v>
      </c>
      <c r="U47" s="483"/>
      <c r="V47" s="484">
        <f t="shared" ca="1" si="2"/>
        <v>15</v>
      </c>
      <c r="X47" s="239"/>
      <c r="Y47" s="239"/>
      <c r="AA47" s="485"/>
      <c r="AB47" s="485"/>
      <c r="AC47" s="485"/>
    </row>
    <row r="48" spans="2:29" s="342" customFormat="1" x14ac:dyDescent="0.25">
      <c r="B48" s="525">
        <v>2702025</v>
      </c>
      <c r="C48" s="526" t="s">
        <v>147</v>
      </c>
      <c r="D48" s="527">
        <v>1687</v>
      </c>
      <c r="E48" s="482">
        <f ca="1">SUMIFS(ALAMEDA!$J$6:$J$846,ALAMEDA!$G$6:$G$846,B48,ALAMEDA!$B$6:$B$846,"&lt;"&amp;DATE(YEAR(TODAY()),MONTH(TODAY()),1),ALAMEDA!$B$6:$B$846,"&gt;"&amp;DATE(2013,12,31))</f>
        <v>0</v>
      </c>
      <c r="F48" s="482">
        <f ca="1">SUMIFS(BARCELONA!$J$6:$J$2552,BARCELONA!$G$6:$G$2552,B48,BARCELONA!$B$6:$B$2552,"&lt;"&amp;DATE(YEAR(TODAY()),MONTH(TODAY()),1),BARCELONA!$B$6:$B$2552,"&gt;"&amp;DATE(2013,12,31))</f>
        <v>0</v>
      </c>
      <c r="G48" s="482">
        <f ca="1">SUMIFS(CENTRO!$J$6:$J$988,CENTRO!$G$6:$G$988,B48,CENTRO!$B$6:$B$988,"&lt;"&amp;DATE(YEAR(TODAY()),MONTH(TODAY()),1),CENTRO!$B$6:$B$988,"&gt;"&amp;DATE(2013,12,31))</f>
        <v>23</v>
      </c>
      <c r="H48" s="482">
        <f ca="1">SUMIFS('EST CENTRAL'!$J$7:$J$657,'EST CENTRAL'!$G$7:$G$657,B48,'EST CENTRAL'!$B$7:$B$657,"&lt;"&amp;DATE(YEAR(TODAY()),MONTH(TODAY()),1),'EST CENTRAL'!$B$7:$B$657,"&gt;"&amp;DATE(2013,12,31))</f>
        <v>0</v>
      </c>
      <c r="I48" s="482">
        <f ca="1">SUMIFS('LA FLORIDA'!$J$6:$J$732,'LA FLORIDA'!$G$6:$G$732,B48,'LA FLORIDA'!$B$6:$B$732,"&lt;"&amp;DATE(YEAR(TODAY()),MONTH(TODAY()),1),'LA FLORIDA'!$B$6:$B$732,"&gt;"&amp;DATE(2013,12,31))</f>
        <v>0</v>
      </c>
      <c r="J48" s="482">
        <f ca="1">SUMIFS('LAS BELLOTAS'!$J$6:$J$135,'LAS BELLOTAS'!$G$6:$G$135,B48,'LAS BELLOTAS'!$B$6:$B$135,"&lt;"&amp;DATE(YEAR(TODAY()),MONTH(TODAY()),1),'LAS BELLOTAS'!$B$6:$B$135,"&gt;"&amp;DATE(2013,12,31))</f>
        <v>0</v>
      </c>
      <c r="K48" s="482">
        <f ca="1">SUMIFS('LAS CONDES'!$J$6:$J$1191,'LAS CONDES'!$G$6:$G$1191,B48,'LAS CONDES'!$B$6:$B$1191,"&lt;"&amp;DATE(YEAR(TODAY()),MONTH(TODAY()),1),'LAS CONDES'!$B$6:$B$1191,"&gt;"&amp;DATE(2013,12,31))</f>
        <v>6</v>
      </c>
      <c r="L48" s="1282">
        <f ca="1">SUMIFS(MAIPU!$J$6:$J$499,MAIPU!$G$6:$G$499,B48,MAIPU!$B$6:$B$499,"&lt;"&amp;DATE(YEAR(TODAY()),MONTH(TODAY()),1),MAIPU!$B$6:$B$499,"&gt;"&amp;DATE(2013,12,31))</f>
        <v>0</v>
      </c>
      <c r="M48" s="1282">
        <f ca="1">SUMIFS(MANQUEHUE!$J$6:$J$1338,MANQUEHUE!$G$6:$G$1338,B48,MANQUEHUE!$B$6:$B$1338,"&lt;"&amp;DATE(YEAR(TODAY()),MONTH(TODAY()),1),MANQUEHUE!$B$6:$B$1338,"&gt;"&amp;DATE(2013,12,31))</f>
        <v>0</v>
      </c>
      <c r="N48" s="1282">
        <f ca="1">SUMIFS(NORTE!$J$6:$J$798,NORTE!$G$6:$G$798,B48,NORTE!$B$6:$B$798,"&lt;"&amp;DATE(YEAR(TODAY()),MONTH(TODAY()),1),NORTE!$B$6:$B$798,"&gt;"&amp;DATE(2013,12,31))</f>
        <v>0</v>
      </c>
      <c r="O48" s="482">
        <f ca="1">SUMIFS(OESTE!$J$6:$J$787,OESTE!$G$6:$G$787,B48,OESTE!$B$6:$B$787,"&lt;"&amp;DATE(YEAR(TODAY()),MONTH(TODAY()),1),OESTE!$B$6:$B$787,"&gt;"&amp;DATE(2013,12,31))</f>
        <v>0</v>
      </c>
      <c r="P48" s="482">
        <f ca="1">SUMIFS('PLAZA SUR'!$J$6:$J$139,'PLAZA SUR'!$G$6:$G$139,B48,'PLAZA SUR'!$B$6:$B$139,"&lt;"&amp;DATE(YEAR(TODAY()),MONTH(TODAY()),1),'PLAZA SUR'!$B$6:$B$139,"&gt;"&amp;DATE(2013,12,31))</f>
        <v>0</v>
      </c>
      <c r="Q48" s="482">
        <f ca="1">SUMIFS('PUENTE ALTO'!$J$6:$J$251,'PUENTE ALTO'!$G$6:$G$251,B48,'PUENTE ALTO'!$B$6:$B$251,"&lt;"&amp;DATE(YEAR(TODAY()),MONTH(TODAY()),1),'PUENTE ALTO'!$B$6:$B$251,"&gt;"&amp;DATE(2013,12,31))</f>
        <v>0</v>
      </c>
      <c r="R48" s="482">
        <f ca="1">SUMIFS('SAN MIGUEL'!$J$6:$J$940,'SAN MIGUEL'!$G$6:$G$940,B48,'SAN MIGUEL'!$B$6:$B$940,"&lt;"&amp;DATE(YEAR(TODAY()),MONTH(TODAY()),1),'SAN MIGUEL'!$B$6:$B$940,"&gt;"&amp;DATE(2013,12,31))</f>
        <v>4</v>
      </c>
      <c r="S48" s="482">
        <f ca="1">SUMIFS('SANTA LUCIA'!$J$6:$J$451,'SANTA LUCIA'!$G$6:$G$451,B48,'SANTA LUCIA'!$B$6:$B$451,"&lt;"&amp;DATE(YEAR(TODAY()),MONTH(TODAY()),1),'SANTA LUCIA'!$B$6:$B$451,"&gt;"&amp;DATE(2013,12,31))</f>
        <v>0</v>
      </c>
      <c r="T48" s="482">
        <f ca="1">SUMIFS(TOBALABA!$J$6:$J$1226,TOBALABA!$G$6:$G$1226,B48,TOBALABA!$B$6:$B$1226,"&lt;"&amp;DATE(YEAR(TODAY()),MONTH(TODAY()),1),TOBALABA!$B$6:$B$1226,"&gt;"&amp;DATE(2013,12,31))</f>
        <v>14</v>
      </c>
      <c r="U48" s="483"/>
      <c r="V48" s="484">
        <f t="shared" ca="1" si="2"/>
        <v>47</v>
      </c>
      <c r="X48" s="239"/>
      <c r="Y48" s="239"/>
      <c r="AA48" s="485"/>
      <c r="AB48" s="485"/>
      <c r="AC48" s="485"/>
    </row>
    <row r="49" spans="2:29" s="342" customFormat="1" x14ac:dyDescent="0.25">
      <c r="B49" s="525">
        <v>2706005</v>
      </c>
      <c r="C49" s="526" t="s">
        <v>192</v>
      </c>
      <c r="D49" s="527">
        <v>2969</v>
      </c>
      <c r="E49" s="482">
        <f ca="1">SUMIFS(ALAMEDA!$J$6:$J$846,ALAMEDA!$G$6:$G$846,B49,ALAMEDA!$B$6:$B$846,"&lt;"&amp;DATE(YEAR(TODAY()),MONTH(TODAY()),1),ALAMEDA!$B$6:$B$846,"&gt;"&amp;DATE(2013,12,31))</f>
        <v>0</v>
      </c>
      <c r="F49" s="482">
        <f ca="1">SUMIFS(BARCELONA!$J$6:$J$2552,BARCELONA!$G$6:$G$2552,B49,BARCELONA!$B$6:$B$2552,"&lt;"&amp;DATE(YEAR(TODAY()),MONTH(TODAY()),1),BARCELONA!$B$6:$B$2552,"&gt;"&amp;DATE(2013,12,31))</f>
        <v>0</v>
      </c>
      <c r="G49" s="482">
        <f ca="1">SUMIFS(CENTRO!$J$6:$J$988,CENTRO!$G$6:$G$988,B49,CENTRO!$B$6:$B$988,"&lt;"&amp;DATE(YEAR(TODAY()),MONTH(TODAY()),1),CENTRO!$B$6:$B$988,"&gt;"&amp;DATE(2013,12,31))</f>
        <v>1</v>
      </c>
      <c r="H49" s="482">
        <f ca="1">SUMIFS('EST CENTRAL'!$J$7:$J$657,'EST CENTRAL'!$G$7:$G$657,B49,'EST CENTRAL'!$B$7:$B$657,"&lt;"&amp;DATE(YEAR(TODAY()),MONTH(TODAY()),1),'EST CENTRAL'!$B$7:$B$657,"&gt;"&amp;DATE(2013,12,31))</f>
        <v>0</v>
      </c>
      <c r="I49" s="482">
        <f ca="1">SUMIFS('LA FLORIDA'!$J$6:$J$732,'LA FLORIDA'!$G$6:$G$732,B49,'LA FLORIDA'!$B$6:$B$732,"&lt;"&amp;DATE(YEAR(TODAY()),MONTH(TODAY()),1),'LA FLORIDA'!$B$6:$B$732,"&gt;"&amp;DATE(2013,12,31))</f>
        <v>1</v>
      </c>
      <c r="J49" s="482">
        <f ca="1">SUMIFS('LAS BELLOTAS'!$J$6:$J$135,'LAS BELLOTAS'!$G$6:$G$135,B49,'LAS BELLOTAS'!$B$6:$B$135,"&lt;"&amp;DATE(YEAR(TODAY()),MONTH(TODAY()),1),'LAS BELLOTAS'!$B$6:$B$135,"&gt;"&amp;DATE(2013,12,31))</f>
        <v>0</v>
      </c>
      <c r="K49" s="482">
        <f ca="1">SUMIFS('LAS CONDES'!$J$6:$J$1191,'LAS CONDES'!$G$6:$G$1191,B49,'LAS CONDES'!$B$6:$B$1191,"&lt;"&amp;DATE(YEAR(TODAY()),MONTH(TODAY()),1),'LAS CONDES'!$B$6:$B$1191,"&gt;"&amp;DATE(2013,12,31))</f>
        <v>2</v>
      </c>
      <c r="L49" s="1282">
        <f ca="1">SUMIFS(MAIPU!$J$6:$J$499,MAIPU!$G$6:$G$499,B49,MAIPU!$B$6:$B$499,"&lt;"&amp;DATE(YEAR(TODAY()),MONTH(TODAY()),1),MAIPU!$B$6:$B$499,"&gt;"&amp;DATE(2013,12,31))</f>
        <v>0</v>
      </c>
      <c r="M49" s="1282">
        <f ca="1">SUMIFS(MANQUEHUE!$J$6:$J$1338,MANQUEHUE!$G$6:$G$1338,B49,MANQUEHUE!$B$6:$B$1338,"&lt;"&amp;DATE(YEAR(TODAY()),MONTH(TODAY()),1),MANQUEHUE!$B$6:$B$1338,"&gt;"&amp;DATE(2013,12,31))</f>
        <v>0</v>
      </c>
      <c r="N49" s="1282">
        <f ca="1">SUMIFS(NORTE!$J$6:$J$798,NORTE!$G$6:$G$798,B49,NORTE!$B$6:$B$798,"&lt;"&amp;DATE(YEAR(TODAY()),MONTH(TODAY()),1),NORTE!$B$6:$B$798,"&gt;"&amp;DATE(2013,12,31))</f>
        <v>1</v>
      </c>
      <c r="O49" s="482">
        <f ca="1">SUMIFS(OESTE!$J$6:$J$787,OESTE!$G$6:$G$787,B49,OESTE!$B$6:$B$787,"&lt;"&amp;DATE(YEAR(TODAY()),MONTH(TODAY()),1),OESTE!$B$6:$B$787,"&gt;"&amp;DATE(2013,12,31))</f>
        <v>0</v>
      </c>
      <c r="P49" s="482">
        <f ca="1">SUMIFS('PLAZA SUR'!$J$6:$J$139,'PLAZA SUR'!$G$6:$G$139,B49,'PLAZA SUR'!$B$6:$B$139,"&lt;"&amp;DATE(YEAR(TODAY()),MONTH(TODAY()),1),'PLAZA SUR'!$B$6:$B$139,"&gt;"&amp;DATE(2013,12,31))</f>
        <v>0</v>
      </c>
      <c r="Q49" s="482">
        <f ca="1">SUMIFS('PUENTE ALTO'!$J$6:$J$251,'PUENTE ALTO'!$G$6:$G$251,B49,'PUENTE ALTO'!$B$6:$B$251,"&lt;"&amp;DATE(YEAR(TODAY()),MONTH(TODAY()),1),'PUENTE ALTO'!$B$6:$B$251,"&gt;"&amp;DATE(2013,12,31))</f>
        <v>0</v>
      </c>
      <c r="R49" s="482">
        <f ca="1">SUMIFS('SAN MIGUEL'!$J$6:$J$940,'SAN MIGUEL'!$G$6:$G$940,B49,'SAN MIGUEL'!$B$6:$B$940,"&lt;"&amp;DATE(YEAR(TODAY()),MONTH(TODAY()),1),'SAN MIGUEL'!$B$6:$B$940,"&gt;"&amp;DATE(2013,12,31))</f>
        <v>0</v>
      </c>
      <c r="S49" s="482">
        <f ca="1">SUMIFS('SANTA LUCIA'!$J$6:$J$451,'SANTA LUCIA'!$G$6:$G$451,B49,'SANTA LUCIA'!$B$6:$B$451,"&lt;"&amp;DATE(YEAR(TODAY()),MONTH(TODAY()),1),'SANTA LUCIA'!$B$6:$B$451,"&gt;"&amp;DATE(2013,12,31))</f>
        <v>0</v>
      </c>
      <c r="T49" s="482">
        <f ca="1">SUMIFS(TOBALABA!$J$6:$J$1226,TOBALABA!$G$6:$G$1226,B49,TOBALABA!$B$6:$B$1226,"&lt;"&amp;DATE(YEAR(TODAY()),MONTH(TODAY()),1),TOBALABA!$B$6:$B$1226,"&gt;"&amp;DATE(2013,12,31))</f>
        <v>2</v>
      </c>
      <c r="U49" s="483"/>
      <c r="V49" s="484">
        <f t="shared" ca="1" si="2"/>
        <v>7</v>
      </c>
      <c r="X49" s="239"/>
      <c r="Y49" s="239"/>
      <c r="AA49" s="485"/>
      <c r="AB49" s="485"/>
      <c r="AC49" s="485"/>
    </row>
    <row r="50" spans="2:29" s="342" customFormat="1" x14ac:dyDescent="0.25">
      <c r="B50" s="525">
        <v>2708005</v>
      </c>
      <c r="C50" s="526" t="s">
        <v>216</v>
      </c>
      <c r="D50" s="527">
        <v>21402</v>
      </c>
      <c r="E50" s="482">
        <f ca="1">SUMIFS(ALAMEDA!$J$6:$J$846,ALAMEDA!$G$6:$G$846,B50,ALAMEDA!$B$6:$B$846,"&lt;"&amp;DATE(YEAR(TODAY()),MONTH(TODAY()),1),ALAMEDA!$B$6:$B$846,"&gt;"&amp;DATE(2013,12,31))</f>
        <v>0</v>
      </c>
      <c r="F50" s="482">
        <f ca="1">SUMIFS(BARCELONA!$J$6:$J$2552,BARCELONA!$G$6:$G$2552,B50,BARCELONA!$B$6:$B$2552,"&lt;"&amp;DATE(YEAR(TODAY()),MONTH(TODAY()),1),BARCELONA!$B$6:$B$2552,"&gt;"&amp;DATE(2013,12,31))</f>
        <v>2</v>
      </c>
      <c r="G50" s="482">
        <f ca="1">SUMIFS(CENTRO!$J$6:$J$988,CENTRO!$G$6:$G$988,B50,CENTRO!$B$6:$B$988,"&lt;"&amp;DATE(YEAR(TODAY()),MONTH(TODAY()),1),CENTRO!$B$6:$B$988,"&gt;"&amp;DATE(2013,12,31))</f>
        <v>0</v>
      </c>
      <c r="H50" s="482">
        <f ca="1">SUMIFS('EST CENTRAL'!$J$7:$J$657,'EST CENTRAL'!$G$7:$G$657,B50,'EST CENTRAL'!$B$7:$B$657,"&lt;"&amp;DATE(YEAR(TODAY()),MONTH(TODAY()),1),'EST CENTRAL'!$B$7:$B$657,"&gt;"&amp;DATE(2013,12,31))</f>
        <v>1</v>
      </c>
      <c r="I50" s="482">
        <f ca="1">SUMIFS('LA FLORIDA'!$J$6:$J$732,'LA FLORIDA'!$G$6:$G$732,B50,'LA FLORIDA'!$B$6:$B$732,"&lt;"&amp;DATE(YEAR(TODAY()),MONTH(TODAY()),1),'LA FLORIDA'!$B$6:$B$732,"&gt;"&amp;DATE(2013,12,31))</f>
        <v>1</v>
      </c>
      <c r="J50" s="482">
        <f ca="1">SUMIFS('LAS BELLOTAS'!$J$6:$J$135,'LAS BELLOTAS'!$G$6:$G$135,B50,'LAS BELLOTAS'!$B$6:$B$135,"&lt;"&amp;DATE(YEAR(TODAY()),MONTH(TODAY()),1),'LAS BELLOTAS'!$B$6:$B$135,"&gt;"&amp;DATE(2013,12,31))</f>
        <v>0</v>
      </c>
      <c r="K50" s="482">
        <f ca="1">SUMIFS('LAS CONDES'!$J$6:$J$1191,'LAS CONDES'!$G$6:$G$1191,B50,'LAS CONDES'!$B$6:$B$1191,"&lt;"&amp;DATE(YEAR(TODAY()),MONTH(TODAY()),1),'LAS CONDES'!$B$6:$B$1191,"&gt;"&amp;DATE(2013,12,31))</f>
        <v>0</v>
      </c>
      <c r="L50" s="1282">
        <f ca="1">SUMIFS(MAIPU!$J$6:$J$499,MAIPU!$G$6:$G$499,B50,MAIPU!$B$6:$B$499,"&lt;"&amp;DATE(YEAR(TODAY()),MONTH(TODAY()),1),MAIPU!$B$6:$B$499,"&gt;"&amp;DATE(2013,12,31))</f>
        <v>0</v>
      </c>
      <c r="M50" s="1282">
        <f ca="1">SUMIFS(MANQUEHUE!$J$6:$J$1338,MANQUEHUE!$G$6:$G$1338,B50,MANQUEHUE!$B$6:$B$1338,"&lt;"&amp;DATE(YEAR(TODAY()),MONTH(TODAY()),1),MANQUEHUE!$B$6:$B$1338,"&gt;"&amp;DATE(2013,12,31))</f>
        <v>0</v>
      </c>
      <c r="N50" s="1282">
        <f ca="1">SUMIFS(NORTE!$J$6:$J$798,NORTE!$G$6:$G$798,B50,NORTE!$B$6:$B$798,"&lt;"&amp;DATE(YEAR(TODAY()),MONTH(TODAY()),1),NORTE!$B$6:$B$798,"&gt;"&amp;DATE(2013,12,31))</f>
        <v>0</v>
      </c>
      <c r="O50" s="482">
        <f ca="1">SUMIFS(OESTE!$J$6:$J$787,OESTE!$G$6:$G$787,B50,OESTE!$B$6:$B$787,"&lt;"&amp;DATE(YEAR(TODAY()),MONTH(TODAY()),1),OESTE!$B$6:$B$787,"&gt;"&amp;DATE(2013,12,31))</f>
        <v>5</v>
      </c>
      <c r="P50" s="482">
        <f ca="1">SUMIFS('PLAZA SUR'!$J$6:$J$139,'PLAZA SUR'!$G$6:$G$139,B50,'PLAZA SUR'!$B$6:$B$139,"&lt;"&amp;DATE(YEAR(TODAY()),MONTH(TODAY()),1),'PLAZA SUR'!$B$6:$B$139,"&gt;"&amp;DATE(2013,12,31))</f>
        <v>0</v>
      </c>
      <c r="Q50" s="482">
        <f ca="1">SUMIFS('PUENTE ALTO'!$J$6:$J$251,'PUENTE ALTO'!$G$6:$G$251,B50,'PUENTE ALTO'!$B$6:$B$251,"&lt;"&amp;DATE(YEAR(TODAY()),MONTH(TODAY()),1),'PUENTE ALTO'!$B$6:$B$251,"&gt;"&amp;DATE(2013,12,31))</f>
        <v>0</v>
      </c>
      <c r="R50" s="482">
        <f ca="1">SUMIFS('SAN MIGUEL'!$J$6:$J$940,'SAN MIGUEL'!$G$6:$G$940,B50,'SAN MIGUEL'!$B$6:$B$940,"&lt;"&amp;DATE(YEAR(TODAY()),MONTH(TODAY()),1),'SAN MIGUEL'!$B$6:$B$940,"&gt;"&amp;DATE(2013,12,31))</f>
        <v>0</v>
      </c>
      <c r="S50" s="482">
        <f ca="1">SUMIFS('SANTA LUCIA'!$J$6:$J$451,'SANTA LUCIA'!$G$6:$G$451,B50,'SANTA LUCIA'!$B$6:$B$451,"&lt;"&amp;DATE(YEAR(TODAY()),MONTH(TODAY()),1),'SANTA LUCIA'!$B$6:$B$451,"&gt;"&amp;DATE(2013,12,31))</f>
        <v>2</v>
      </c>
      <c r="T50" s="482">
        <f ca="1">SUMIFS(TOBALABA!$J$6:$J$1226,TOBALABA!$G$6:$G$1226,B50,TOBALABA!$B$6:$B$1226,"&lt;"&amp;DATE(YEAR(TODAY()),MONTH(TODAY()),1),TOBALABA!$B$6:$B$1226,"&gt;"&amp;DATE(2013,12,31))</f>
        <v>0</v>
      </c>
      <c r="U50" s="483"/>
      <c r="V50" s="484">
        <f t="shared" ca="1" si="2"/>
        <v>11</v>
      </c>
      <c r="X50" s="239"/>
      <c r="Y50" s="239"/>
      <c r="AA50" s="485"/>
      <c r="AB50" s="485"/>
      <c r="AC50" s="485"/>
    </row>
    <row r="51" spans="2:29" s="342" customFormat="1" x14ac:dyDescent="0.25">
      <c r="B51" s="525">
        <v>2705001</v>
      </c>
      <c r="C51" s="526" t="s">
        <v>182</v>
      </c>
      <c r="D51" s="527">
        <v>15744</v>
      </c>
      <c r="E51" s="482">
        <f ca="1">SUMIFS(ALAMEDA!$J$6:$J$846,ALAMEDA!$G$6:$G$846,B51,ALAMEDA!$B$6:$B$846,"&lt;"&amp;DATE(YEAR(TODAY()),MONTH(TODAY()),1),ALAMEDA!$B$6:$B$846,"&gt;"&amp;DATE(2013,12,31))</f>
        <v>0</v>
      </c>
      <c r="F51" s="482">
        <f ca="1">SUMIFS(BARCELONA!$J$6:$J$2552,BARCELONA!$G$6:$G$2552,B51,BARCELONA!$B$6:$B$2552,"&lt;"&amp;DATE(YEAR(TODAY()),MONTH(TODAY()),1),BARCELONA!$B$6:$B$2552,"&gt;"&amp;DATE(2013,12,31))</f>
        <v>2</v>
      </c>
      <c r="G51" s="482">
        <f ca="1">SUMIFS(CENTRO!$J$6:$J$988,CENTRO!$G$6:$G$988,B51,CENTRO!$B$6:$B$988,"&lt;"&amp;DATE(YEAR(TODAY()),MONTH(TODAY()),1),CENTRO!$B$6:$B$988,"&gt;"&amp;DATE(2013,12,31))</f>
        <v>0</v>
      </c>
      <c r="H51" s="482">
        <f ca="1">SUMIFS('EST CENTRAL'!$J$7:$J$657,'EST CENTRAL'!$G$7:$G$657,B51,'EST CENTRAL'!$B$7:$B$657,"&lt;"&amp;DATE(YEAR(TODAY()),MONTH(TODAY()),1),'EST CENTRAL'!$B$7:$B$657,"&gt;"&amp;DATE(2013,12,31))</f>
        <v>0</v>
      </c>
      <c r="I51" s="482">
        <f ca="1">SUMIFS('LA FLORIDA'!$J$6:$J$732,'LA FLORIDA'!$G$6:$G$732,B51,'LA FLORIDA'!$B$6:$B$732,"&lt;"&amp;DATE(YEAR(TODAY()),MONTH(TODAY()),1),'LA FLORIDA'!$B$6:$B$732,"&gt;"&amp;DATE(2013,12,31))</f>
        <v>0</v>
      </c>
      <c r="J51" s="482">
        <f ca="1">SUMIFS('LAS BELLOTAS'!$J$6:$J$135,'LAS BELLOTAS'!$G$6:$G$135,B51,'LAS BELLOTAS'!$B$6:$B$135,"&lt;"&amp;DATE(YEAR(TODAY()),MONTH(TODAY()),1),'LAS BELLOTAS'!$B$6:$B$135,"&gt;"&amp;DATE(2013,12,31))</f>
        <v>0</v>
      </c>
      <c r="K51" s="482">
        <f ca="1">SUMIFS('LAS CONDES'!$J$6:$J$1191,'LAS CONDES'!$G$6:$G$1191,B51,'LAS CONDES'!$B$6:$B$1191,"&lt;"&amp;DATE(YEAR(TODAY()),MONTH(TODAY()),1),'LAS CONDES'!$B$6:$B$1191,"&gt;"&amp;DATE(2013,12,31))</f>
        <v>1</v>
      </c>
      <c r="L51" s="1282">
        <f ca="1">SUMIFS(MAIPU!$J$6:$J$499,MAIPU!$G$6:$G$499,B51,MAIPU!$B$6:$B$499,"&lt;"&amp;DATE(YEAR(TODAY()),MONTH(TODAY()),1),MAIPU!$B$6:$B$499,"&gt;"&amp;DATE(2013,12,31))</f>
        <v>2</v>
      </c>
      <c r="M51" s="1282">
        <f ca="1">SUMIFS(MANQUEHUE!$J$6:$J$1338,MANQUEHUE!$G$6:$G$1338,B51,MANQUEHUE!$B$6:$B$1338,"&lt;"&amp;DATE(YEAR(TODAY()),MONTH(TODAY()),1),MANQUEHUE!$B$6:$B$1338,"&gt;"&amp;DATE(2013,12,31))</f>
        <v>1</v>
      </c>
      <c r="N51" s="1282">
        <f ca="1">SUMIFS(NORTE!$J$6:$J$798,NORTE!$G$6:$G$798,B51,NORTE!$B$6:$B$798,"&lt;"&amp;DATE(YEAR(TODAY()),MONTH(TODAY()),1),NORTE!$B$6:$B$798,"&gt;"&amp;DATE(2013,12,31))</f>
        <v>0</v>
      </c>
      <c r="O51" s="482">
        <f ca="1">SUMIFS(OESTE!$J$6:$J$787,OESTE!$G$6:$G$787,B51,OESTE!$B$6:$B$787,"&lt;"&amp;DATE(YEAR(TODAY()),MONTH(TODAY()),1),OESTE!$B$6:$B$787,"&gt;"&amp;DATE(2013,12,31))</f>
        <v>2</v>
      </c>
      <c r="P51" s="482">
        <f ca="1">SUMIFS('PLAZA SUR'!$J$6:$J$139,'PLAZA SUR'!$G$6:$G$139,B51,'PLAZA SUR'!$B$6:$B$139,"&lt;"&amp;DATE(YEAR(TODAY()),MONTH(TODAY()),1),'PLAZA SUR'!$B$6:$B$139,"&gt;"&amp;DATE(2013,12,31))</f>
        <v>0</v>
      </c>
      <c r="Q51" s="482">
        <f ca="1">SUMIFS('PUENTE ALTO'!$J$6:$J$251,'PUENTE ALTO'!$G$6:$G$251,B51,'PUENTE ALTO'!$B$6:$B$251,"&lt;"&amp;DATE(YEAR(TODAY()),MONTH(TODAY()),1),'PUENTE ALTO'!$B$6:$B$251,"&gt;"&amp;DATE(2013,12,31))</f>
        <v>0</v>
      </c>
      <c r="R51" s="482">
        <f ca="1">SUMIFS('SAN MIGUEL'!$J$6:$J$940,'SAN MIGUEL'!$G$6:$G$940,B51,'SAN MIGUEL'!$B$6:$B$940,"&lt;"&amp;DATE(YEAR(TODAY()),MONTH(TODAY()),1),'SAN MIGUEL'!$B$6:$B$940,"&gt;"&amp;DATE(2013,12,31))</f>
        <v>0</v>
      </c>
      <c r="S51" s="482">
        <f ca="1">SUMIFS('SANTA LUCIA'!$J$6:$J$451,'SANTA LUCIA'!$G$6:$G$451,B51,'SANTA LUCIA'!$B$6:$B$451,"&lt;"&amp;DATE(YEAR(TODAY()),MONTH(TODAY()),1),'SANTA LUCIA'!$B$6:$B$451,"&gt;"&amp;DATE(2013,12,31))</f>
        <v>0</v>
      </c>
      <c r="T51" s="482">
        <f ca="1">SUMIFS(TOBALABA!$J$6:$J$1226,TOBALABA!$G$6:$G$1226,B51,TOBALABA!$B$6:$B$1226,"&lt;"&amp;DATE(YEAR(TODAY()),MONTH(TODAY()),1),TOBALABA!$B$6:$B$1226,"&gt;"&amp;DATE(2013,12,31))</f>
        <v>0</v>
      </c>
      <c r="U51" s="483"/>
      <c r="V51" s="484">
        <f t="shared" ca="1" si="2"/>
        <v>8</v>
      </c>
      <c r="X51" s="239"/>
      <c r="Y51" s="239"/>
      <c r="AA51" s="485"/>
      <c r="AB51" s="485"/>
      <c r="AC51" s="485"/>
    </row>
    <row r="52" spans="2:29" s="342" customFormat="1" x14ac:dyDescent="0.25">
      <c r="B52" s="525">
        <v>2704025</v>
      </c>
      <c r="C52" s="526" t="s">
        <v>175</v>
      </c>
      <c r="D52" s="527">
        <v>89964</v>
      </c>
      <c r="E52" s="482">
        <f ca="1">SUMIFS(ALAMEDA!$J$6:$J$846,ALAMEDA!$G$6:$G$846,B52,ALAMEDA!$B$6:$B$846,"&lt;"&amp;DATE(YEAR(TODAY()),MONTH(TODAY()),1),ALAMEDA!$B$6:$B$846,"&gt;"&amp;DATE(2013,12,31))</f>
        <v>1</v>
      </c>
      <c r="F52" s="482">
        <f ca="1">SUMIFS(BARCELONA!$J$6:$J$2552,BARCELONA!$G$6:$G$2552,B52,BARCELONA!$B$6:$B$2552,"&lt;"&amp;DATE(YEAR(TODAY()),MONTH(TODAY()),1),BARCELONA!$B$6:$B$2552,"&gt;"&amp;DATE(2013,12,31))</f>
        <v>0</v>
      </c>
      <c r="G52" s="482">
        <f ca="1">SUMIFS(CENTRO!$J$6:$J$988,CENTRO!$G$6:$G$988,B52,CENTRO!$B$6:$B$988,"&lt;"&amp;DATE(YEAR(TODAY()),MONTH(TODAY()),1),CENTRO!$B$6:$B$988,"&gt;"&amp;DATE(2013,12,31))</f>
        <v>0</v>
      </c>
      <c r="H52" s="482">
        <f ca="1">SUMIFS('EST CENTRAL'!$J$7:$J$657,'EST CENTRAL'!$G$7:$G$657,B52,'EST CENTRAL'!$B$7:$B$657,"&lt;"&amp;DATE(YEAR(TODAY()),MONTH(TODAY()),1),'EST CENTRAL'!$B$7:$B$657,"&gt;"&amp;DATE(2013,12,31))</f>
        <v>1</v>
      </c>
      <c r="I52" s="482">
        <f ca="1">SUMIFS('LA FLORIDA'!$J$6:$J$732,'LA FLORIDA'!$G$6:$G$732,B52,'LA FLORIDA'!$B$6:$B$732,"&lt;"&amp;DATE(YEAR(TODAY()),MONTH(TODAY()),1),'LA FLORIDA'!$B$6:$B$732,"&gt;"&amp;DATE(2013,12,31))</f>
        <v>0</v>
      </c>
      <c r="J52" s="482">
        <f ca="1">SUMIFS('LAS BELLOTAS'!$J$6:$J$135,'LAS BELLOTAS'!$G$6:$G$135,B52,'LAS BELLOTAS'!$B$6:$B$135,"&lt;"&amp;DATE(YEAR(TODAY()),MONTH(TODAY()),1),'LAS BELLOTAS'!$B$6:$B$135,"&gt;"&amp;DATE(2013,12,31))</f>
        <v>0</v>
      </c>
      <c r="K52" s="482">
        <f ca="1">SUMIFS('LAS CONDES'!$J$6:$J$1191,'LAS CONDES'!$G$6:$G$1191,B52,'LAS CONDES'!$B$6:$B$1191,"&lt;"&amp;DATE(YEAR(TODAY()),MONTH(TODAY()),1),'LAS CONDES'!$B$6:$B$1191,"&gt;"&amp;DATE(2013,12,31))</f>
        <v>1</v>
      </c>
      <c r="L52" s="1282">
        <f ca="1">SUMIFS(MAIPU!$J$6:$J$499,MAIPU!$G$6:$G$499,B52,MAIPU!$B$6:$B$499,"&lt;"&amp;DATE(YEAR(TODAY()),MONTH(TODAY()),1),MAIPU!$B$6:$B$499,"&gt;"&amp;DATE(2013,12,31))</f>
        <v>0</v>
      </c>
      <c r="M52" s="1282">
        <f ca="1">SUMIFS(MANQUEHUE!$J$6:$J$1338,MANQUEHUE!$G$6:$G$1338,B52,MANQUEHUE!$B$6:$B$1338,"&lt;"&amp;DATE(YEAR(TODAY()),MONTH(TODAY()),1),MANQUEHUE!$B$6:$B$1338,"&gt;"&amp;DATE(2013,12,31))</f>
        <v>3</v>
      </c>
      <c r="N52" s="1282">
        <f ca="1">SUMIFS(NORTE!$J$6:$J$798,NORTE!$G$6:$G$798,B52,NORTE!$B$6:$B$798,"&lt;"&amp;DATE(YEAR(TODAY()),MONTH(TODAY()),1),NORTE!$B$6:$B$798,"&gt;"&amp;DATE(2013,12,31))</f>
        <v>0</v>
      </c>
      <c r="O52" s="482">
        <f ca="1">SUMIFS(OESTE!$J$6:$J$787,OESTE!$G$6:$G$787,B52,OESTE!$B$6:$B$787,"&lt;"&amp;DATE(YEAR(TODAY()),MONTH(TODAY()),1),OESTE!$B$6:$B$787,"&gt;"&amp;DATE(2013,12,31))</f>
        <v>3</v>
      </c>
      <c r="P52" s="482">
        <f ca="1">SUMIFS('PLAZA SUR'!$J$6:$J$139,'PLAZA SUR'!$G$6:$G$139,B52,'PLAZA SUR'!$B$6:$B$139,"&lt;"&amp;DATE(YEAR(TODAY()),MONTH(TODAY()),1),'PLAZA SUR'!$B$6:$B$139,"&gt;"&amp;DATE(2013,12,31))</f>
        <v>0</v>
      </c>
      <c r="Q52" s="482">
        <f ca="1">SUMIFS('PUENTE ALTO'!$J$6:$J$251,'PUENTE ALTO'!$G$6:$G$251,B52,'PUENTE ALTO'!$B$6:$B$251,"&lt;"&amp;DATE(YEAR(TODAY()),MONTH(TODAY()),1),'PUENTE ALTO'!$B$6:$B$251,"&gt;"&amp;DATE(2013,12,31))</f>
        <v>3</v>
      </c>
      <c r="R52" s="482">
        <f ca="1">SUMIFS('SAN MIGUEL'!$J$6:$J$940,'SAN MIGUEL'!$G$6:$G$940,B52,'SAN MIGUEL'!$B$6:$B$940,"&lt;"&amp;DATE(YEAR(TODAY()),MONTH(TODAY()),1),'SAN MIGUEL'!$B$6:$B$940,"&gt;"&amp;DATE(2013,12,31))</f>
        <v>1</v>
      </c>
      <c r="S52" s="482">
        <f ca="1">SUMIFS('SANTA LUCIA'!$J$6:$J$451,'SANTA LUCIA'!$G$6:$G$451,B52,'SANTA LUCIA'!$B$6:$B$451,"&lt;"&amp;DATE(YEAR(TODAY()),MONTH(TODAY()),1),'SANTA LUCIA'!$B$6:$B$451,"&gt;"&amp;DATE(2013,12,31))</f>
        <v>1</v>
      </c>
      <c r="T52" s="482">
        <f ca="1">SUMIFS(TOBALABA!$J$6:$J$1226,TOBALABA!$G$6:$G$1226,B52,TOBALABA!$B$6:$B$1226,"&lt;"&amp;DATE(YEAR(TODAY()),MONTH(TODAY()),1),TOBALABA!$B$6:$B$1226,"&gt;"&amp;DATE(2013,12,31))</f>
        <v>0</v>
      </c>
      <c r="U52" s="483"/>
      <c r="V52" s="484">
        <f t="shared" ca="1" si="2"/>
        <v>14</v>
      </c>
      <c r="X52" s="239"/>
      <c r="Y52" s="239"/>
      <c r="AA52" s="485"/>
      <c r="AB52" s="485"/>
      <c r="AC52" s="485"/>
    </row>
    <row r="53" spans="2:29" s="342" customFormat="1" x14ac:dyDescent="0.25">
      <c r="B53" s="525">
        <v>2704030</v>
      </c>
      <c r="C53" s="526" t="s">
        <v>573</v>
      </c>
      <c r="D53" s="527">
        <v>54609</v>
      </c>
      <c r="E53" s="482">
        <f ca="1">SUMIFS(ALAMEDA!$J$6:$J$846,ALAMEDA!$G$6:$G$846,B53,ALAMEDA!$B$6:$B$846,"&lt;"&amp;DATE(YEAR(TODAY()),MONTH(TODAY()),1),ALAMEDA!$B$6:$B$846,"&gt;"&amp;DATE(2013,12,31))</f>
        <v>0</v>
      </c>
      <c r="F53" s="482">
        <f ca="1">SUMIFS(BARCELONA!$J$6:$J$2552,BARCELONA!$G$6:$G$2552,B53,BARCELONA!$B$6:$B$2552,"&lt;"&amp;DATE(YEAR(TODAY()),MONTH(TODAY()),1),BARCELONA!$B$6:$B$2552,"&gt;"&amp;DATE(2013,12,31))</f>
        <v>2</v>
      </c>
      <c r="G53" s="482">
        <f ca="1">SUMIFS(CENTRO!$J$6:$J$988,CENTRO!$G$6:$G$988,B53,CENTRO!$B$6:$B$988,"&lt;"&amp;DATE(YEAR(TODAY()),MONTH(TODAY()),1),CENTRO!$B$6:$B$988,"&gt;"&amp;DATE(2013,12,31))</f>
        <v>0</v>
      </c>
      <c r="H53" s="482">
        <f ca="1">SUMIFS('EST CENTRAL'!$J$7:$J$657,'EST CENTRAL'!$G$7:$G$657,B53,'EST CENTRAL'!$B$7:$B$657,"&lt;"&amp;DATE(YEAR(TODAY()),MONTH(TODAY()),1),'EST CENTRAL'!$B$7:$B$657,"&gt;"&amp;DATE(2013,12,31))</f>
        <v>1</v>
      </c>
      <c r="I53" s="482">
        <f ca="1">SUMIFS('LA FLORIDA'!$J$6:$J$732,'LA FLORIDA'!$G$6:$G$732,B53,'LA FLORIDA'!$B$6:$B$732,"&lt;"&amp;DATE(YEAR(TODAY()),MONTH(TODAY()),1),'LA FLORIDA'!$B$6:$B$732,"&gt;"&amp;DATE(2013,12,31))</f>
        <v>0</v>
      </c>
      <c r="J53" s="482">
        <f ca="1">SUMIFS('LAS BELLOTAS'!$J$6:$J$135,'LAS BELLOTAS'!$G$6:$G$135,B53,'LAS BELLOTAS'!$B$6:$B$135,"&lt;"&amp;DATE(YEAR(TODAY()),MONTH(TODAY()),1),'LAS BELLOTAS'!$B$6:$B$135,"&gt;"&amp;DATE(2013,12,31))</f>
        <v>0</v>
      </c>
      <c r="K53" s="482">
        <f ca="1">SUMIFS('LAS CONDES'!$J$6:$J$1191,'LAS CONDES'!$G$6:$G$1191,B53,'LAS CONDES'!$B$6:$B$1191,"&lt;"&amp;DATE(YEAR(TODAY()),MONTH(TODAY()),1),'LAS CONDES'!$B$6:$B$1191,"&gt;"&amp;DATE(2013,12,31))</f>
        <v>0</v>
      </c>
      <c r="L53" s="1282">
        <f ca="1">SUMIFS(MAIPU!$J$6:$J$499,MAIPU!$G$6:$G$499,B53,MAIPU!$B$6:$B$499,"&lt;"&amp;DATE(YEAR(TODAY()),MONTH(TODAY()),1),MAIPU!$B$6:$B$499,"&gt;"&amp;DATE(2013,12,31))</f>
        <v>0</v>
      </c>
      <c r="M53" s="1282">
        <f ca="1">SUMIFS(MANQUEHUE!$J$6:$J$1338,MANQUEHUE!$G$6:$G$1338,B53,MANQUEHUE!$B$6:$B$1338,"&lt;"&amp;DATE(YEAR(TODAY()),MONTH(TODAY()),1),MANQUEHUE!$B$6:$B$1338,"&gt;"&amp;DATE(2013,12,31))</f>
        <v>2</v>
      </c>
      <c r="N53" s="1282">
        <f ca="1">SUMIFS(NORTE!$J$6:$J$798,NORTE!$G$6:$G$798,B53,NORTE!$B$6:$B$798,"&lt;"&amp;DATE(YEAR(TODAY()),MONTH(TODAY()),1),NORTE!$B$6:$B$798,"&gt;"&amp;DATE(2013,12,31))</f>
        <v>0</v>
      </c>
      <c r="O53" s="482">
        <f ca="1">SUMIFS(OESTE!$J$6:$J$787,OESTE!$G$6:$G$787,B53,OESTE!$B$6:$B$787,"&lt;"&amp;DATE(YEAR(TODAY()),MONTH(TODAY()),1),OESTE!$B$6:$B$787,"&gt;"&amp;DATE(2013,12,31))</f>
        <v>0</v>
      </c>
      <c r="P53" s="482">
        <f ca="1">SUMIFS('PLAZA SUR'!$J$6:$J$139,'PLAZA SUR'!$G$6:$G$139,B53,'PLAZA SUR'!$B$6:$B$139,"&lt;"&amp;DATE(YEAR(TODAY()),MONTH(TODAY()),1),'PLAZA SUR'!$B$6:$B$139,"&gt;"&amp;DATE(2013,12,31))</f>
        <v>0</v>
      </c>
      <c r="Q53" s="482">
        <f ca="1">SUMIFS('PUENTE ALTO'!$J$6:$J$251,'PUENTE ALTO'!$G$6:$G$251,B53,'PUENTE ALTO'!$B$6:$B$251,"&lt;"&amp;DATE(YEAR(TODAY()),MONTH(TODAY()),1),'PUENTE ALTO'!$B$6:$B$251,"&gt;"&amp;DATE(2013,12,31))</f>
        <v>0</v>
      </c>
      <c r="R53" s="482">
        <f ca="1">SUMIFS('SAN MIGUEL'!$J$6:$J$940,'SAN MIGUEL'!$G$6:$G$940,B53,'SAN MIGUEL'!$B$6:$B$940,"&lt;"&amp;DATE(YEAR(TODAY()),MONTH(TODAY()),1),'SAN MIGUEL'!$B$6:$B$940,"&gt;"&amp;DATE(2013,12,31))</f>
        <v>0</v>
      </c>
      <c r="S53" s="482">
        <f ca="1">SUMIFS('SANTA LUCIA'!$J$6:$J$451,'SANTA LUCIA'!$G$6:$G$451,B53,'SANTA LUCIA'!$B$6:$B$451,"&lt;"&amp;DATE(YEAR(TODAY()),MONTH(TODAY()),1),'SANTA LUCIA'!$B$6:$B$451,"&gt;"&amp;DATE(2013,12,31))</f>
        <v>0</v>
      </c>
      <c r="T53" s="482">
        <f ca="1">SUMIFS(TOBALABA!$J$6:$J$1226,TOBALABA!$G$6:$G$1226,B53,TOBALABA!$B$6:$B$1226,"&lt;"&amp;DATE(YEAR(TODAY()),MONTH(TODAY()),1),TOBALABA!$B$6:$B$1226,"&gt;"&amp;DATE(2013,12,31))</f>
        <v>0</v>
      </c>
      <c r="U53" s="483"/>
      <c r="V53" s="484">
        <f t="shared" ca="1" si="2"/>
        <v>5</v>
      </c>
      <c r="X53" s="239"/>
      <c r="Y53" s="239"/>
      <c r="AA53" s="485"/>
      <c r="AB53" s="485"/>
      <c r="AC53" s="485"/>
    </row>
    <row r="54" spans="2:29" s="342" customFormat="1" x14ac:dyDescent="0.25">
      <c r="B54" s="525">
        <v>2706020</v>
      </c>
      <c r="C54" s="526" t="s">
        <v>206</v>
      </c>
      <c r="D54" s="527">
        <v>10121</v>
      </c>
      <c r="E54" s="482">
        <f ca="1">SUMIFS(ALAMEDA!$J$6:$J$846,ALAMEDA!$G$6:$G$846,B54,ALAMEDA!$B$6:$B$846,"&lt;"&amp;DATE(YEAR(TODAY()),MONTH(TODAY()),1),ALAMEDA!$B$6:$B$846,"&gt;"&amp;DATE(2013,12,31))</f>
        <v>0</v>
      </c>
      <c r="F54" s="482">
        <f ca="1">SUMIFS(BARCELONA!$J$6:$J$2552,BARCELONA!$G$6:$G$2552,B54,BARCELONA!$B$6:$B$2552,"&lt;"&amp;DATE(YEAR(TODAY()),MONTH(TODAY()),1),BARCELONA!$B$6:$B$2552,"&gt;"&amp;DATE(2013,12,31))</f>
        <v>0</v>
      </c>
      <c r="G54" s="482">
        <f ca="1">SUMIFS(CENTRO!$J$6:$J$988,CENTRO!$G$6:$G$988,B54,CENTRO!$B$6:$B$988,"&lt;"&amp;DATE(YEAR(TODAY()),MONTH(TODAY()),1),CENTRO!$B$6:$B$988,"&gt;"&amp;DATE(2013,12,31))</f>
        <v>0</v>
      </c>
      <c r="H54" s="482">
        <f ca="1">SUMIFS('EST CENTRAL'!$J$7:$J$657,'EST CENTRAL'!$G$7:$G$657,B54,'EST CENTRAL'!$B$7:$B$657,"&lt;"&amp;DATE(YEAR(TODAY()),MONTH(TODAY()),1),'EST CENTRAL'!$B$7:$B$657,"&gt;"&amp;DATE(2013,12,31))</f>
        <v>0</v>
      </c>
      <c r="I54" s="482">
        <f ca="1">SUMIFS('LA FLORIDA'!$J$6:$J$732,'LA FLORIDA'!$G$6:$G$732,B54,'LA FLORIDA'!$B$6:$B$732,"&lt;"&amp;DATE(YEAR(TODAY()),MONTH(TODAY()),1),'LA FLORIDA'!$B$6:$B$732,"&gt;"&amp;DATE(2013,12,31))</f>
        <v>0</v>
      </c>
      <c r="J54" s="482">
        <f ca="1">SUMIFS('LAS BELLOTAS'!$J$6:$J$135,'LAS BELLOTAS'!$G$6:$G$135,B54,'LAS BELLOTAS'!$B$6:$B$135,"&lt;"&amp;DATE(YEAR(TODAY()),MONTH(TODAY()),1),'LAS BELLOTAS'!$B$6:$B$135,"&gt;"&amp;DATE(2013,12,31))</f>
        <v>1</v>
      </c>
      <c r="K54" s="482">
        <f ca="1">SUMIFS('LAS CONDES'!$J$6:$J$1191,'LAS CONDES'!$G$6:$G$1191,B54,'LAS CONDES'!$B$6:$B$1191,"&lt;"&amp;DATE(YEAR(TODAY()),MONTH(TODAY()),1),'LAS CONDES'!$B$6:$B$1191,"&gt;"&amp;DATE(2013,12,31))</f>
        <v>1</v>
      </c>
      <c r="L54" s="1282">
        <f ca="1">SUMIFS(MAIPU!$J$6:$J$499,MAIPU!$G$6:$G$499,B54,MAIPU!$B$6:$B$499,"&lt;"&amp;DATE(YEAR(TODAY()),MONTH(TODAY()),1),MAIPU!$B$6:$B$499,"&gt;"&amp;DATE(2013,12,31))</f>
        <v>1</v>
      </c>
      <c r="M54" s="1282">
        <f ca="1">SUMIFS(MANQUEHUE!$J$6:$J$1338,MANQUEHUE!$G$6:$G$1338,B54,MANQUEHUE!$B$6:$B$1338,"&lt;"&amp;DATE(YEAR(TODAY()),MONTH(TODAY()),1),MANQUEHUE!$B$6:$B$1338,"&gt;"&amp;DATE(2013,12,31))</f>
        <v>2</v>
      </c>
      <c r="N54" s="1282">
        <f ca="1">SUMIFS(NORTE!$J$6:$J$798,NORTE!$G$6:$G$798,B54,NORTE!$B$6:$B$798,"&lt;"&amp;DATE(YEAR(TODAY()),MONTH(TODAY()),1),NORTE!$B$6:$B$798,"&gt;"&amp;DATE(2013,12,31))</f>
        <v>0</v>
      </c>
      <c r="O54" s="482">
        <f ca="1">SUMIFS(OESTE!$J$6:$J$787,OESTE!$G$6:$G$787,B54,OESTE!$B$6:$B$787,"&lt;"&amp;DATE(YEAR(TODAY()),MONTH(TODAY()),1),OESTE!$B$6:$B$787,"&gt;"&amp;DATE(2013,12,31))</f>
        <v>0</v>
      </c>
      <c r="P54" s="482">
        <f ca="1">SUMIFS('PLAZA SUR'!$J$6:$J$139,'PLAZA SUR'!$G$6:$G$139,B54,'PLAZA SUR'!$B$6:$B$139,"&lt;"&amp;DATE(YEAR(TODAY()),MONTH(TODAY()),1),'PLAZA SUR'!$B$6:$B$139,"&gt;"&amp;DATE(2013,12,31))</f>
        <v>0</v>
      </c>
      <c r="Q54" s="482">
        <f ca="1">SUMIFS('PUENTE ALTO'!$J$6:$J$251,'PUENTE ALTO'!$G$6:$G$251,B54,'PUENTE ALTO'!$B$6:$B$251,"&lt;"&amp;DATE(YEAR(TODAY()),MONTH(TODAY()),1),'PUENTE ALTO'!$B$6:$B$251,"&gt;"&amp;DATE(2013,12,31))</f>
        <v>0</v>
      </c>
      <c r="R54" s="482">
        <f ca="1">SUMIFS('SAN MIGUEL'!$J$6:$J$940,'SAN MIGUEL'!$G$6:$G$940,B54,'SAN MIGUEL'!$B$6:$B$940,"&lt;"&amp;DATE(YEAR(TODAY()),MONTH(TODAY()),1),'SAN MIGUEL'!$B$6:$B$940,"&gt;"&amp;DATE(2013,12,31))</f>
        <v>0</v>
      </c>
      <c r="S54" s="482">
        <f ca="1">SUMIFS('SANTA LUCIA'!$J$6:$J$451,'SANTA LUCIA'!$G$6:$G$451,B54,'SANTA LUCIA'!$B$6:$B$451,"&lt;"&amp;DATE(YEAR(TODAY()),MONTH(TODAY()),1),'SANTA LUCIA'!$B$6:$B$451,"&gt;"&amp;DATE(2013,12,31))</f>
        <v>0</v>
      </c>
      <c r="T54" s="482">
        <f ca="1">SUMIFS(TOBALABA!$J$6:$J$1226,TOBALABA!$G$6:$G$1226,B54,TOBALABA!$B$6:$B$1226,"&lt;"&amp;DATE(YEAR(TODAY()),MONTH(TODAY()),1),TOBALABA!$B$6:$B$1226,"&gt;"&amp;DATE(2013,12,31))</f>
        <v>0</v>
      </c>
      <c r="U54" s="483"/>
      <c r="V54" s="484">
        <f t="shared" ca="1" si="2"/>
        <v>5</v>
      </c>
      <c r="X54" s="239"/>
      <c r="Y54" s="239"/>
      <c r="AA54" s="485"/>
      <c r="AB54" s="485"/>
      <c r="AC54" s="485"/>
    </row>
    <row r="55" spans="2:29" s="342" customFormat="1" x14ac:dyDescent="0.25">
      <c r="B55" s="525">
        <v>2706006</v>
      </c>
      <c r="C55" s="526" t="s">
        <v>193</v>
      </c>
      <c r="D55" s="527">
        <v>4464</v>
      </c>
      <c r="E55" s="482">
        <f ca="1">SUMIFS(ALAMEDA!$J$6:$J$846,ALAMEDA!$G$6:$G$846,B55,ALAMEDA!$B$6:$B$846,"&lt;"&amp;DATE(YEAR(TODAY()),MONTH(TODAY()),1),ALAMEDA!$B$6:$B$846,"&gt;"&amp;DATE(2013,12,31))</f>
        <v>0</v>
      </c>
      <c r="F55" s="482">
        <f ca="1">SUMIFS(BARCELONA!$J$6:$J$2552,BARCELONA!$G$6:$G$2552,B55,BARCELONA!$B$6:$B$2552,"&lt;"&amp;DATE(YEAR(TODAY()),MONTH(TODAY()),1),BARCELONA!$B$6:$B$2552,"&gt;"&amp;DATE(2013,12,31))</f>
        <v>0</v>
      </c>
      <c r="G55" s="482">
        <f ca="1">SUMIFS(CENTRO!$J$6:$J$988,CENTRO!$G$6:$G$988,B55,CENTRO!$B$6:$B$988,"&lt;"&amp;DATE(YEAR(TODAY()),MONTH(TODAY()),1),CENTRO!$B$6:$B$988,"&gt;"&amp;DATE(2013,12,31))</f>
        <v>0</v>
      </c>
      <c r="H55" s="482">
        <f ca="1">SUMIFS('EST CENTRAL'!$J$7:$J$657,'EST CENTRAL'!$G$7:$G$657,B55,'EST CENTRAL'!$B$7:$B$657,"&lt;"&amp;DATE(YEAR(TODAY()),MONTH(TODAY()),1),'EST CENTRAL'!$B$7:$B$657,"&gt;"&amp;DATE(2013,12,31))</f>
        <v>0</v>
      </c>
      <c r="I55" s="482">
        <f ca="1">SUMIFS('LA FLORIDA'!$J$6:$J$732,'LA FLORIDA'!$G$6:$G$732,B55,'LA FLORIDA'!$B$6:$B$732,"&lt;"&amp;DATE(YEAR(TODAY()),MONTH(TODAY()),1),'LA FLORIDA'!$B$6:$B$732,"&gt;"&amp;DATE(2013,12,31))</f>
        <v>0</v>
      </c>
      <c r="J55" s="482">
        <f ca="1">SUMIFS('LAS BELLOTAS'!$J$6:$J$135,'LAS BELLOTAS'!$G$6:$G$135,B55,'LAS BELLOTAS'!$B$6:$B$135,"&lt;"&amp;DATE(YEAR(TODAY()),MONTH(TODAY()),1),'LAS BELLOTAS'!$B$6:$B$135,"&gt;"&amp;DATE(2013,12,31))</f>
        <v>0</v>
      </c>
      <c r="K55" s="482">
        <f ca="1">SUMIFS('LAS CONDES'!$J$6:$J$1191,'LAS CONDES'!$G$6:$G$1191,B55,'LAS CONDES'!$B$6:$B$1191,"&lt;"&amp;DATE(YEAR(TODAY()),MONTH(TODAY()),1),'LAS CONDES'!$B$6:$B$1191,"&gt;"&amp;DATE(2013,12,31))</f>
        <v>0</v>
      </c>
      <c r="L55" s="1282">
        <f ca="1">SUMIFS(MAIPU!$J$6:$J$499,MAIPU!$G$6:$G$499,B55,MAIPU!$B$6:$B$499,"&lt;"&amp;DATE(YEAR(TODAY()),MONTH(TODAY()),1),MAIPU!$B$6:$B$499,"&gt;"&amp;DATE(2013,12,31))</f>
        <v>0</v>
      </c>
      <c r="M55" s="1282">
        <f ca="1">SUMIFS(MANQUEHUE!$J$6:$J$1338,MANQUEHUE!$G$6:$G$1338,B55,MANQUEHUE!$B$6:$B$1338,"&lt;"&amp;DATE(YEAR(TODAY()),MONTH(TODAY()),1),MANQUEHUE!$B$6:$B$1338,"&gt;"&amp;DATE(2013,12,31))</f>
        <v>3</v>
      </c>
      <c r="N55" s="1282">
        <f ca="1">SUMIFS(NORTE!$J$6:$J$798,NORTE!$G$6:$G$798,B55,NORTE!$B$6:$B$798,"&lt;"&amp;DATE(YEAR(TODAY()),MONTH(TODAY()),1),NORTE!$B$6:$B$798,"&gt;"&amp;DATE(2013,12,31))</f>
        <v>0</v>
      </c>
      <c r="O55" s="482">
        <f ca="1">SUMIFS(OESTE!$J$6:$J$787,OESTE!$G$6:$G$787,B55,OESTE!$B$6:$B$787,"&lt;"&amp;DATE(YEAR(TODAY()),MONTH(TODAY()),1),OESTE!$B$6:$B$787,"&gt;"&amp;DATE(2013,12,31))</f>
        <v>0</v>
      </c>
      <c r="P55" s="482">
        <f ca="1">SUMIFS('PLAZA SUR'!$J$6:$J$139,'PLAZA SUR'!$G$6:$G$139,B55,'PLAZA SUR'!$B$6:$B$139,"&lt;"&amp;DATE(YEAR(TODAY()),MONTH(TODAY()),1),'PLAZA SUR'!$B$6:$B$139,"&gt;"&amp;DATE(2013,12,31))</f>
        <v>0</v>
      </c>
      <c r="Q55" s="482">
        <f ca="1">SUMIFS('PUENTE ALTO'!$J$6:$J$251,'PUENTE ALTO'!$G$6:$G$251,B55,'PUENTE ALTO'!$B$6:$B$251,"&lt;"&amp;DATE(YEAR(TODAY()),MONTH(TODAY()),1),'PUENTE ALTO'!$B$6:$B$251,"&gt;"&amp;DATE(2013,12,31))</f>
        <v>1</v>
      </c>
      <c r="R55" s="482">
        <f ca="1">SUMIFS('SAN MIGUEL'!$J$6:$J$940,'SAN MIGUEL'!$G$6:$G$940,B55,'SAN MIGUEL'!$B$6:$B$940,"&lt;"&amp;DATE(YEAR(TODAY()),MONTH(TODAY()),1),'SAN MIGUEL'!$B$6:$B$940,"&gt;"&amp;DATE(2013,12,31))</f>
        <v>0</v>
      </c>
      <c r="S55" s="482">
        <f ca="1">SUMIFS('SANTA LUCIA'!$J$6:$J$451,'SANTA LUCIA'!$G$6:$G$451,B55,'SANTA LUCIA'!$B$6:$B$451,"&lt;"&amp;DATE(YEAR(TODAY()),MONTH(TODAY()),1),'SANTA LUCIA'!$B$6:$B$451,"&gt;"&amp;DATE(2013,12,31))</f>
        <v>0</v>
      </c>
      <c r="T55" s="482">
        <f ca="1">SUMIFS(TOBALABA!$J$6:$J$1226,TOBALABA!$G$6:$G$1226,B55,TOBALABA!$B$6:$B$1226,"&lt;"&amp;DATE(YEAR(TODAY()),MONTH(TODAY()),1),TOBALABA!$B$6:$B$1226,"&gt;"&amp;DATE(2013,12,31))</f>
        <v>2</v>
      </c>
      <c r="U55" s="483"/>
      <c r="V55" s="484">
        <f t="shared" ca="1" si="2"/>
        <v>6</v>
      </c>
      <c r="X55" s="239"/>
      <c r="Y55" s="239"/>
      <c r="AA55" s="485"/>
      <c r="AB55" s="485"/>
      <c r="AC55" s="485"/>
    </row>
    <row r="56" spans="2:29" s="342" customFormat="1" x14ac:dyDescent="0.25">
      <c r="B56" s="525">
        <v>2706015</v>
      </c>
      <c r="C56" s="526" t="s">
        <v>106</v>
      </c>
      <c r="D56" s="527">
        <v>13495</v>
      </c>
      <c r="E56" s="482">
        <f ca="1">SUMIFS(ALAMEDA!$J$6:$J$846,ALAMEDA!$G$6:$G$846,B56,ALAMEDA!$B$6:$B$846,"&lt;"&amp;DATE(YEAR(TODAY()),MONTH(TODAY()),1),ALAMEDA!$B$6:$B$846,"&gt;"&amp;DATE(2013,12,31))</f>
        <v>0</v>
      </c>
      <c r="F56" s="482">
        <f ca="1">SUMIFS(BARCELONA!$J$6:$J$2552,BARCELONA!$G$6:$G$2552,B56,BARCELONA!$B$6:$B$2552,"&lt;"&amp;DATE(YEAR(TODAY()),MONTH(TODAY()),1),BARCELONA!$B$6:$B$2552,"&gt;"&amp;DATE(2013,12,31))</f>
        <v>1</v>
      </c>
      <c r="G56" s="482">
        <f ca="1">SUMIFS(CENTRO!$J$6:$J$988,CENTRO!$G$6:$G$988,B56,CENTRO!$B$6:$B$988,"&lt;"&amp;DATE(YEAR(TODAY()),MONTH(TODAY()),1),CENTRO!$B$6:$B$988,"&gt;"&amp;DATE(2013,12,31))</f>
        <v>0</v>
      </c>
      <c r="H56" s="482">
        <f ca="1">SUMIFS('EST CENTRAL'!$J$7:$J$657,'EST CENTRAL'!$G$7:$G$657,B56,'EST CENTRAL'!$B$7:$B$657,"&lt;"&amp;DATE(YEAR(TODAY()),MONTH(TODAY()),1),'EST CENTRAL'!$B$7:$B$657,"&gt;"&amp;DATE(2013,12,31))</f>
        <v>0</v>
      </c>
      <c r="I56" s="482">
        <f ca="1">SUMIFS('LA FLORIDA'!$J$6:$J$732,'LA FLORIDA'!$G$6:$G$732,B56,'LA FLORIDA'!$B$6:$B$732,"&lt;"&amp;DATE(YEAR(TODAY()),MONTH(TODAY()),1),'LA FLORIDA'!$B$6:$B$732,"&gt;"&amp;DATE(2013,12,31))</f>
        <v>0</v>
      </c>
      <c r="J56" s="482">
        <f ca="1">SUMIFS('LAS BELLOTAS'!$J$6:$J$135,'LAS BELLOTAS'!$G$6:$G$135,B56,'LAS BELLOTAS'!$B$6:$B$135,"&lt;"&amp;DATE(YEAR(TODAY()),MONTH(TODAY()),1),'LAS BELLOTAS'!$B$6:$B$135,"&gt;"&amp;DATE(2013,12,31))</f>
        <v>0</v>
      </c>
      <c r="K56" s="482">
        <f ca="1">SUMIFS('LAS CONDES'!$J$6:$J$1191,'LAS CONDES'!$G$6:$G$1191,B56,'LAS CONDES'!$B$6:$B$1191,"&lt;"&amp;DATE(YEAR(TODAY()),MONTH(TODAY()),1),'LAS CONDES'!$B$6:$B$1191,"&gt;"&amp;DATE(2013,12,31))</f>
        <v>12</v>
      </c>
      <c r="L56" s="1282">
        <f ca="1">SUMIFS(MAIPU!$J$6:$J$499,MAIPU!$G$6:$G$499,B56,MAIPU!$B$6:$B$499,"&lt;"&amp;DATE(YEAR(TODAY()),MONTH(TODAY()),1),MAIPU!$B$6:$B$499,"&gt;"&amp;DATE(2013,12,31))</f>
        <v>0</v>
      </c>
      <c r="M56" s="1282">
        <f ca="1">SUMIFS(MANQUEHUE!$J$6:$J$1338,MANQUEHUE!$G$6:$G$1338,B56,MANQUEHUE!$B$6:$B$1338,"&lt;"&amp;DATE(YEAR(TODAY()),MONTH(TODAY()),1),MANQUEHUE!$B$6:$B$1338,"&gt;"&amp;DATE(2013,12,31))</f>
        <v>0</v>
      </c>
      <c r="N56" s="1282">
        <f ca="1">SUMIFS(NORTE!$J$6:$J$798,NORTE!$G$6:$G$798,B56,NORTE!$B$6:$B$798,"&lt;"&amp;DATE(YEAR(TODAY()),MONTH(TODAY()),1),NORTE!$B$6:$B$798,"&gt;"&amp;DATE(2013,12,31))</f>
        <v>0</v>
      </c>
      <c r="O56" s="482">
        <f ca="1">SUMIFS(OESTE!$J$6:$J$787,OESTE!$G$6:$G$787,B56,OESTE!$B$6:$B$787,"&lt;"&amp;DATE(YEAR(TODAY()),MONTH(TODAY()),1),OESTE!$B$6:$B$787,"&gt;"&amp;DATE(2013,12,31))</f>
        <v>0</v>
      </c>
      <c r="P56" s="482">
        <f ca="1">SUMIFS('PLAZA SUR'!$J$6:$J$139,'PLAZA SUR'!$G$6:$G$139,B56,'PLAZA SUR'!$B$6:$B$139,"&lt;"&amp;DATE(YEAR(TODAY()),MONTH(TODAY()),1),'PLAZA SUR'!$B$6:$B$139,"&gt;"&amp;DATE(2013,12,31))</f>
        <v>0</v>
      </c>
      <c r="Q56" s="482">
        <f ca="1">SUMIFS('PUENTE ALTO'!$J$6:$J$251,'PUENTE ALTO'!$G$6:$G$251,B56,'PUENTE ALTO'!$B$6:$B$251,"&lt;"&amp;DATE(YEAR(TODAY()),MONTH(TODAY()),1),'PUENTE ALTO'!$B$6:$B$251,"&gt;"&amp;DATE(2013,12,31))</f>
        <v>0</v>
      </c>
      <c r="R56" s="482">
        <f ca="1">SUMIFS('SAN MIGUEL'!$J$6:$J$940,'SAN MIGUEL'!$G$6:$G$940,B56,'SAN MIGUEL'!$B$6:$B$940,"&lt;"&amp;DATE(YEAR(TODAY()),MONTH(TODAY()),1),'SAN MIGUEL'!$B$6:$B$940,"&gt;"&amp;DATE(2013,12,31))</f>
        <v>0</v>
      </c>
      <c r="S56" s="482">
        <f ca="1">SUMIFS('SANTA LUCIA'!$J$6:$J$451,'SANTA LUCIA'!$G$6:$G$451,B56,'SANTA LUCIA'!$B$6:$B$451,"&lt;"&amp;DATE(YEAR(TODAY()),MONTH(TODAY()),1),'SANTA LUCIA'!$B$6:$B$451,"&gt;"&amp;DATE(2013,12,31))</f>
        <v>0</v>
      </c>
      <c r="T56" s="482">
        <f ca="1">SUMIFS(TOBALABA!$J$6:$J$1226,TOBALABA!$G$6:$G$1226,B56,TOBALABA!$B$6:$B$1226,"&lt;"&amp;DATE(YEAR(TODAY()),MONTH(TODAY()),1),TOBALABA!$B$6:$B$1226,"&gt;"&amp;DATE(2013,12,31))</f>
        <v>0</v>
      </c>
      <c r="U56" s="483"/>
      <c r="V56" s="484">
        <f t="shared" ca="1" si="2"/>
        <v>13</v>
      </c>
      <c r="X56" s="239"/>
      <c r="Y56" s="239"/>
      <c r="AA56" s="485"/>
      <c r="AB56" s="485"/>
      <c r="AC56" s="485"/>
    </row>
    <row r="57" spans="2:29" s="342" customFormat="1" x14ac:dyDescent="0.25">
      <c r="B57" s="525">
        <v>2702045</v>
      </c>
      <c r="C57" s="526" t="s">
        <v>138</v>
      </c>
      <c r="D57" s="527">
        <v>18218</v>
      </c>
      <c r="E57" s="482">
        <f ca="1">SUMIFS(ALAMEDA!$J$6:$J$846,ALAMEDA!$G$6:$G$846,B57,ALAMEDA!$B$6:$B$846,"&lt;"&amp;DATE(YEAR(TODAY()),MONTH(TODAY()),1),ALAMEDA!$B$6:$B$846,"&gt;"&amp;DATE(2013,12,31))</f>
        <v>3</v>
      </c>
      <c r="F57" s="482">
        <f ca="1">SUMIFS(BARCELONA!$J$6:$J$2552,BARCELONA!$G$6:$G$2552,B57,BARCELONA!$B$6:$B$2552,"&lt;"&amp;DATE(YEAR(TODAY()),MONTH(TODAY()),1),BARCELONA!$B$6:$B$2552,"&gt;"&amp;DATE(2013,12,31))</f>
        <v>0</v>
      </c>
      <c r="G57" s="482">
        <f ca="1">SUMIFS(CENTRO!$J$6:$J$988,CENTRO!$G$6:$G$988,B57,CENTRO!$B$6:$B$988,"&lt;"&amp;DATE(YEAR(TODAY()),MONTH(TODAY()),1),CENTRO!$B$6:$B$988,"&gt;"&amp;DATE(2013,12,31))</f>
        <v>0</v>
      </c>
      <c r="H57" s="482">
        <f ca="1">SUMIFS('EST CENTRAL'!$J$7:$J$657,'EST CENTRAL'!$G$7:$G$657,B57,'EST CENTRAL'!$B$7:$B$657,"&lt;"&amp;DATE(YEAR(TODAY()),MONTH(TODAY()),1),'EST CENTRAL'!$B$7:$B$657,"&gt;"&amp;DATE(2013,12,31))</f>
        <v>0</v>
      </c>
      <c r="I57" s="482">
        <f ca="1">SUMIFS('LA FLORIDA'!$J$6:$J$732,'LA FLORIDA'!$G$6:$G$732,B57,'LA FLORIDA'!$B$6:$B$732,"&lt;"&amp;DATE(YEAR(TODAY()),MONTH(TODAY()),1),'LA FLORIDA'!$B$6:$B$732,"&gt;"&amp;DATE(2013,12,31))</f>
        <v>0</v>
      </c>
      <c r="J57" s="482">
        <f ca="1">SUMIFS('LAS BELLOTAS'!$J$6:$J$135,'LAS BELLOTAS'!$G$6:$G$135,B57,'LAS BELLOTAS'!$B$6:$B$135,"&lt;"&amp;DATE(YEAR(TODAY()),MONTH(TODAY()),1),'LAS BELLOTAS'!$B$6:$B$135,"&gt;"&amp;DATE(2013,12,31))</f>
        <v>0</v>
      </c>
      <c r="K57" s="482">
        <f ca="1">SUMIFS('LAS CONDES'!$J$6:$J$1191,'LAS CONDES'!$G$6:$G$1191,B57,'LAS CONDES'!$B$6:$B$1191,"&lt;"&amp;DATE(YEAR(TODAY()),MONTH(TODAY()),1),'LAS CONDES'!$B$6:$B$1191,"&gt;"&amp;DATE(2013,12,31))</f>
        <v>0</v>
      </c>
      <c r="L57" s="1282">
        <f ca="1">SUMIFS(MAIPU!$J$6:$J$499,MAIPU!$G$6:$G$499,B57,MAIPU!$B$6:$B$499,"&lt;"&amp;DATE(YEAR(TODAY()),MONTH(TODAY()),1),MAIPU!$B$6:$B$499,"&gt;"&amp;DATE(2013,12,31))</f>
        <v>0</v>
      </c>
      <c r="M57" s="1282">
        <f ca="1">SUMIFS(MANQUEHUE!$J$6:$J$1338,MANQUEHUE!$G$6:$G$1338,B57,MANQUEHUE!$B$6:$B$1338,"&lt;"&amp;DATE(YEAR(TODAY()),MONTH(TODAY()),1),MANQUEHUE!$B$6:$B$1338,"&gt;"&amp;DATE(2013,12,31))</f>
        <v>0</v>
      </c>
      <c r="N57" s="1282">
        <f ca="1">SUMIFS(NORTE!$J$6:$J$798,NORTE!$G$6:$G$798,B57,NORTE!$B$6:$B$798,"&lt;"&amp;DATE(YEAR(TODAY()),MONTH(TODAY()),1),NORTE!$B$6:$B$798,"&gt;"&amp;DATE(2013,12,31))</f>
        <v>0</v>
      </c>
      <c r="O57" s="482">
        <f ca="1">SUMIFS(OESTE!$J$6:$J$787,OESTE!$G$6:$G$787,B57,OESTE!$B$6:$B$787,"&lt;"&amp;DATE(YEAR(TODAY()),MONTH(TODAY()),1),OESTE!$B$6:$B$787,"&gt;"&amp;DATE(2013,12,31))</f>
        <v>0</v>
      </c>
      <c r="P57" s="482">
        <f ca="1">SUMIFS('PLAZA SUR'!$J$6:$J$139,'PLAZA SUR'!$G$6:$G$139,B57,'PLAZA SUR'!$B$6:$B$139,"&lt;"&amp;DATE(YEAR(TODAY()),MONTH(TODAY()),1),'PLAZA SUR'!$B$6:$B$139,"&gt;"&amp;DATE(2013,12,31))</f>
        <v>0</v>
      </c>
      <c r="Q57" s="482">
        <f ca="1">SUMIFS('PUENTE ALTO'!$J$6:$J$251,'PUENTE ALTO'!$G$6:$G$251,B57,'PUENTE ALTO'!$B$6:$B$251,"&lt;"&amp;DATE(YEAR(TODAY()),MONTH(TODAY()),1),'PUENTE ALTO'!$B$6:$B$251,"&gt;"&amp;DATE(2013,12,31))</f>
        <v>0</v>
      </c>
      <c r="R57" s="482">
        <f ca="1">SUMIFS('SAN MIGUEL'!$J$6:$J$940,'SAN MIGUEL'!$G$6:$G$940,B57,'SAN MIGUEL'!$B$6:$B$940,"&lt;"&amp;DATE(YEAR(TODAY()),MONTH(TODAY()),1),'SAN MIGUEL'!$B$6:$B$940,"&gt;"&amp;DATE(2013,12,31))</f>
        <v>0</v>
      </c>
      <c r="S57" s="482">
        <f ca="1">SUMIFS('SANTA LUCIA'!$J$6:$J$451,'SANTA LUCIA'!$G$6:$G$451,B57,'SANTA LUCIA'!$B$6:$B$451,"&lt;"&amp;DATE(YEAR(TODAY()),MONTH(TODAY()),1),'SANTA LUCIA'!$B$6:$B$451,"&gt;"&amp;DATE(2013,12,31))</f>
        <v>0</v>
      </c>
      <c r="T57" s="482">
        <f ca="1">SUMIFS(TOBALABA!$J$6:$J$1226,TOBALABA!$G$6:$G$1226,B57,TOBALABA!$B$6:$B$1226,"&lt;"&amp;DATE(YEAR(TODAY()),MONTH(TODAY()),1),TOBALABA!$B$6:$B$1226,"&gt;"&amp;DATE(2013,12,31))</f>
        <v>0</v>
      </c>
      <c r="U57" s="483"/>
      <c r="V57" s="484">
        <f t="shared" ca="1" si="2"/>
        <v>3</v>
      </c>
      <c r="X57" s="239"/>
      <c r="Y57" s="239"/>
      <c r="AA57" s="485"/>
      <c r="AB57" s="485"/>
      <c r="AC57" s="485"/>
    </row>
    <row r="58" spans="2:29" s="342" customFormat="1" x14ac:dyDescent="0.25">
      <c r="B58" s="525">
        <v>2708002</v>
      </c>
      <c r="C58" s="526" t="s">
        <v>213</v>
      </c>
      <c r="D58" s="527">
        <v>21402</v>
      </c>
      <c r="E58" s="482">
        <f ca="1">SUMIFS(ALAMEDA!$J$6:$J$846,ALAMEDA!$G$6:$G$846,B58,ALAMEDA!$B$6:$B$846,"&lt;"&amp;DATE(YEAR(TODAY()),MONTH(TODAY()),1),ALAMEDA!$B$6:$B$846,"&gt;"&amp;DATE(2013,12,31))</f>
        <v>0</v>
      </c>
      <c r="F58" s="482">
        <f ca="1">SUMIFS(BARCELONA!$J$6:$J$2552,BARCELONA!$G$6:$G$2552,B58,BARCELONA!$B$6:$B$2552,"&lt;"&amp;DATE(YEAR(TODAY()),MONTH(TODAY()),1),BARCELONA!$B$6:$B$2552,"&gt;"&amp;DATE(2013,12,31))</f>
        <v>2</v>
      </c>
      <c r="G58" s="482">
        <f ca="1">SUMIFS(CENTRO!$J$6:$J$988,CENTRO!$G$6:$G$988,B58,CENTRO!$B$6:$B$988,"&lt;"&amp;DATE(YEAR(TODAY()),MONTH(TODAY()),1),CENTRO!$B$6:$B$988,"&gt;"&amp;DATE(2013,12,31))</f>
        <v>0</v>
      </c>
      <c r="H58" s="482">
        <f ca="1">SUMIFS('EST CENTRAL'!$J$7:$J$657,'EST CENTRAL'!$G$7:$G$657,B58,'EST CENTRAL'!$B$7:$B$657,"&lt;"&amp;DATE(YEAR(TODAY()),MONTH(TODAY()),1),'EST CENTRAL'!$B$7:$B$657,"&gt;"&amp;DATE(2013,12,31))</f>
        <v>0</v>
      </c>
      <c r="I58" s="482">
        <f ca="1">SUMIFS('LA FLORIDA'!$J$6:$J$732,'LA FLORIDA'!$G$6:$G$732,B58,'LA FLORIDA'!$B$6:$B$732,"&lt;"&amp;DATE(YEAR(TODAY()),MONTH(TODAY()),1),'LA FLORIDA'!$B$6:$B$732,"&gt;"&amp;DATE(2013,12,31))</f>
        <v>0</v>
      </c>
      <c r="J58" s="482">
        <f ca="1">SUMIFS('LAS BELLOTAS'!$J$6:$J$135,'LAS BELLOTAS'!$G$6:$G$135,B58,'LAS BELLOTAS'!$B$6:$B$135,"&lt;"&amp;DATE(YEAR(TODAY()),MONTH(TODAY()),1),'LAS BELLOTAS'!$B$6:$B$135,"&gt;"&amp;DATE(2013,12,31))</f>
        <v>0</v>
      </c>
      <c r="K58" s="482">
        <f ca="1">SUMIFS('LAS CONDES'!$J$6:$J$1191,'LAS CONDES'!$G$6:$G$1191,B58,'LAS CONDES'!$B$6:$B$1191,"&lt;"&amp;DATE(YEAR(TODAY()),MONTH(TODAY()),1),'LAS CONDES'!$B$6:$B$1191,"&gt;"&amp;DATE(2013,12,31))</f>
        <v>0</v>
      </c>
      <c r="L58" s="1282">
        <f ca="1">SUMIFS(MAIPU!$J$6:$J$499,MAIPU!$G$6:$G$499,B58,MAIPU!$B$6:$B$499,"&lt;"&amp;DATE(YEAR(TODAY()),MONTH(TODAY()),1),MAIPU!$B$6:$B$499,"&gt;"&amp;DATE(2013,12,31))</f>
        <v>0</v>
      </c>
      <c r="M58" s="1282">
        <f ca="1">SUMIFS(MANQUEHUE!$J$6:$J$1338,MANQUEHUE!$G$6:$G$1338,B58,MANQUEHUE!$B$6:$B$1338,"&lt;"&amp;DATE(YEAR(TODAY()),MONTH(TODAY()),1),MANQUEHUE!$B$6:$B$1338,"&gt;"&amp;DATE(2013,12,31))</f>
        <v>1</v>
      </c>
      <c r="N58" s="1282">
        <f ca="1">SUMIFS(NORTE!$J$6:$J$798,NORTE!$G$6:$G$798,B58,NORTE!$B$6:$B$798,"&lt;"&amp;DATE(YEAR(TODAY()),MONTH(TODAY()),1),NORTE!$B$6:$B$798,"&gt;"&amp;DATE(2013,12,31))</f>
        <v>0</v>
      </c>
      <c r="O58" s="482">
        <f ca="1">SUMIFS(OESTE!$J$6:$J$787,OESTE!$G$6:$G$787,B58,OESTE!$B$6:$B$787,"&lt;"&amp;DATE(YEAR(TODAY()),MONTH(TODAY()),1),OESTE!$B$6:$B$787,"&gt;"&amp;DATE(2013,12,31))</f>
        <v>6</v>
      </c>
      <c r="P58" s="482">
        <f ca="1">SUMIFS('PLAZA SUR'!$J$6:$J$139,'PLAZA SUR'!$G$6:$G$139,B58,'PLAZA SUR'!$B$6:$B$139,"&lt;"&amp;DATE(YEAR(TODAY()),MONTH(TODAY()),1),'PLAZA SUR'!$B$6:$B$139,"&gt;"&amp;DATE(2013,12,31))</f>
        <v>2</v>
      </c>
      <c r="Q58" s="482">
        <f ca="1">SUMIFS('PUENTE ALTO'!$J$6:$J$251,'PUENTE ALTO'!$G$6:$G$251,B58,'PUENTE ALTO'!$B$6:$B$251,"&lt;"&amp;DATE(YEAR(TODAY()),MONTH(TODAY()),1),'PUENTE ALTO'!$B$6:$B$251,"&gt;"&amp;DATE(2013,12,31))</f>
        <v>0</v>
      </c>
      <c r="R58" s="482">
        <f ca="1">SUMIFS('SAN MIGUEL'!$J$6:$J$940,'SAN MIGUEL'!$G$6:$G$940,B58,'SAN MIGUEL'!$B$6:$B$940,"&lt;"&amp;DATE(YEAR(TODAY()),MONTH(TODAY()),1),'SAN MIGUEL'!$B$6:$B$940,"&gt;"&amp;DATE(2013,12,31))</f>
        <v>0</v>
      </c>
      <c r="S58" s="482">
        <f ca="1">SUMIFS('SANTA LUCIA'!$J$6:$J$451,'SANTA LUCIA'!$G$6:$G$451,B58,'SANTA LUCIA'!$B$6:$B$451,"&lt;"&amp;DATE(YEAR(TODAY()),MONTH(TODAY()),1),'SANTA LUCIA'!$B$6:$B$451,"&gt;"&amp;DATE(2013,12,31))</f>
        <v>1</v>
      </c>
      <c r="T58" s="482">
        <f ca="1">SUMIFS(TOBALABA!$J$6:$J$1226,TOBALABA!$G$6:$G$1226,B58,TOBALABA!$B$6:$B$1226,"&lt;"&amp;DATE(YEAR(TODAY()),MONTH(TODAY()),1),TOBALABA!$B$6:$B$1226,"&gt;"&amp;DATE(2013,12,31))</f>
        <v>0</v>
      </c>
      <c r="U58" s="483"/>
      <c r="V58" s="484">
        <f t="shared" ca="1" si="2"/>
        <v>12</v>
      </c>
      <c r="X58" s="239"/>
      <c r="Y58" s="239"/>
      <c r="AA58" s="485"/>
      <c r="AB58" s="485"/>
      <c r="AC58" s="485"/>
    </row>
    <row r="59" spans="2:29" s="342" customFormat="1" x14ac:dyDescent="0.25">
      <c r="B59" s="525">
        <v>2702007</v>
      </c>
      <c r="C59" s="526" t="s">
        <v>129</v>
      </c>
      <c r="D59" s="527">
        <v>21366</v>
      </c>
      <c r="E59" s="482">
        <f ca="1">SUMIFS(ALAMEDA!$J$6:$J$846,ALAMEDA!$G$6:$G$846,B59,ALAMEDA!$B$6:$B$846,"&lt;"&amp;DATE(YEAR(TODAY()),MONTH(TODAY()),1),ALAMEDA!$B$6:$B$846,"&gt;"&amp;DATE(2013,12,31))</f>
        <v>0</v>
      </c>
      <c r="F59" s="482">
        <f ca="1">SUMIFS(BARCELONA!$J$6:$J$2552,BARCELONA!$G$6:$G$2552,B59,BARCELONA!$B$6:$B$2552,"&lt;"&amp;DATE(YEAR(TODAY()),MONTH(TODAY()),1),BARCELONA!$B$6:$B$2552,"&gt;"&amp;DATE(2013,12,31))</f>
        <v>2</v>
      </c>
      <c r="G59" s="482">
        <f ca="1">SUMIFS(CENTRO!$J$6:$J$988,CENTRO!$G$6:$G$988,B59,CENTRO!$B$6:$B$988,"&lt;"&amp;DATE(YEAR(TODAY()),MONTH(TODAY()),1),CENTRO!$B$6:$B$988,"&gt;"&amp;DATE(2013,12,31))</f>
        <v>0</v>
      </c>
      <c r="H59" s="482">
        <f ca="1">SUMIFS('EST CENTRAL'!$J$7:$J$657,'EST CENTRAL'!$G$7:$G$657,B59,'EST CENTRAL'!$B$7:$B$657,"&lt;"&amp;DATE(YEAR(TODAY()),MONTH(TODAY()),1),'EST CENTRAL'!$B$7:$B$657,"&gt;"&amp;DATE(2013,12,31))</f>
        <v>0</v>
      </c>
      <c r="I59" s="482">
        <f ca="1">SUMIFS('LA FLORIDA'!$J$6:$J$732,'LA FLORIDA'!$G$6:$G$732,B59,'LA FLORIDA'!$B$6:$B$732,"&lt;"&amp;DATE(YEAR(TODAY()),MONTH(TODAY()),1),'LA FLORIDA'!$B$6:$B$732,"&gt;"&amp;DATE(2013,12,31))</f>
        <v>0</v>
      </c>
      <c r="J59" s="482">
        <f ca="1">SUMIFS('LAS BELLOTAS'!$J$6:$J$135,'LAS BELLOTAS'!$G$6:$G$135,B59,'LAS BELLOTAS'!$B$6:$B$135,"&lt;"&amp;DATE(YEAR(TODAY()),MONTH(TODAY()),1),'LAS BELLOTAS'!$B$6:$B$135,"&gt;"&amp;DATE(2013,12,31))</f>
        <v>0</v>
      </c>
      <c r="K59" s="482">
        <f ca="1">SUMIFS('LAS CONDES'!$J$6:$J$1191,'LAS CONDES'!$G$6:$G$1191,B59,'LAS CONDES'!$B$6:$B$1191,"&lt;"&amp;DATE(YEAR(TODAY()),MONTH(TODAY()),1),'LAS CONDES'!$B$6:$B$1191,"&gt;"&amp;DATE(2013,12,31))</f>
        <v>0</v>
      </c>
      <c r="L59" s="1282">
        <f ca="1">SUMIFS(MAIPU!$J$6:$J$499,MAIPU!$G$6:$G$499,B59,MAIPU!$B$6:$B$499,"&lt;"&amp;DATE(YEAR(TODAY()),MONTH(TODAY()),1),MAIPU!$B$6:$B$499,"&gt;"&amp;DATE(2013,12,31))</f>
        <v>0</v>
      </c>
      <c r="M59" s="1282">
        <f ca="1">SUMIFS(MANQUEHUE!$J$6:$J$1338,MANQUEHUE!$G$6:$G$1338,B59,MANQUEHUE!$B$6:$B$1338,"&lt;"&amp;DATE(YEAR(TODAY()),MONTH(TODAY()),1),MANQUEHUE!$B$6:$B$1338,"&gt;"&amp;DATE(2013,12,31))</f>
        <v>0</v>
      </c>
      <c r="N59" s="1282">
        <f ca="1">SUMIFS(NORTE!$J$6:$J$798,NORTE!$G$6:$G$798,B59,NORTE!$B$6:$B$798,"&lt;"&amp;DATE(YEAR(TODAY()),MONTH(TODAY()),1),NORTE!$B$6:$B$798,"&gt;"&amp;DATE(2013,12,31))</f>
        <v>0</v>
      </c>
      <c r="O59" s="482">
        <f ca="1">SUMIFS(OESTE!$J$6:$J$787,OESTE!$G$6:$G$787,B59,OESTE!$B$6:$B$787,"&lt;"&amp;DATE(YEAR(TODAY()),MONTH(TODAY()),1),OESTE!$B$6:$B$787,"&gt;"&amp;DATE(2013,12,31))</f>
        <v>0</v>
      </c>
      <c r="P59" s="482">
        <f ca="1">SUMIFS('PLAZA SUR'!$J$6:$J$139,'PLAZA SUR'!$G$6:$G$139,B59,'PLAZA SUR'!$B$6:$B$139,"&lt;"&amp;DATE(YEAR(TODAY()),MONTH(TODAY()),1),'PLAZA SUR'!$B$6:$B$139,"&gt;"&amp;DATE(2013,12,31))</f>
        <v>0</v>
      </c>
      <c r="Q59" s="482">
        <f ca="1">SUMIFS('PUENTE ALTO'!$J$6:$J$251,'PUENTE ALTO'!$G$6:$G$251,B59,'PUENTE ALTO'!$B$6:$B$251,"&lt;"&amp;DATE(YEAR(TODAY()),MONTH(TODAY()),1),'PUENTE ALTO'!$B$6:$B$251,"&gt;"&amp;DATE(2013,12,31))</f>
        <v>0</v>
      </c>
      <c r="R59" s="482">
        <f ca="1">SUMIFS('SAN MIGUEL'!$J$6:$J$940,'SAN MIGUEL'!$G$6:$G$940,B59,'SAN MIGUEL'!$B$6:$B$940,"&lt;"&amp;DATE(YEAR(TODAY()),MONTH(TODAY()),1),'SAN MIGUEL'!$B$6:$B$940,"&gt;"&amp;DATE(2013,12,31))</f>
        <v>0</v>
      </c>
      <c r="S59" s="482">
        <f ca="1">SUMIFS('SANTA LUCIA'!$J$6:$J$451,'SANTA LUCIA'!$G$6:$G$451,B59,'SANTA LUCIA'!$B$6:$B$451,"&lt;"&amp;DATE(YEAR(TODAY()),MONTH(TODAY()),1),'SANTA LUCIA'!$B$6:$B$451,"&gt;"&amp;DATE(2013,12,31))</f>
        <v>0</v>
      </c>
      <c r="T59" s="482">
        <f ca="1">SUMIFS(TOBALABA!$J$6:$J$1226,TOBALABA!$G$6:$G$1226,B59,TOBALABA!$B$6:$B$1226,"&lt;"&amp;DATE(YEAR(TODAY()),MONTH(TODAY()),1),TOBALABA!$B$6:$B$1226,"&gt;"&amp;DATE(2013,12,31))</f>
        <v>0</v>
      </c>
      <c r="U59" s="483"/>
      <c r="V59" s="484">
        <f t="shared" ca="1" si="2"/>
        <v>2</v>
      </c>
      <c r="X59" s="239"/>
      <c r="Y59" s="239"/>
      <c r="AA59" s="485"/>
      <c r="AB59" s="485"/>
      <c r="AC59" s="485"/>
    </row>
    <row r="60" spans="2:29" s="342" customFormat="1" x14ac:dyDescent="0.25">
      <c r="B60" s="525">
        <v>2708006</v>
      </c>
      <c r="C60" s="526" t="s">
        <v>217</v>
      </c>
      <c r="D60" s="527">
        <v>41675</v>
      </c>
      <c r="E60" s="482">
        <f ca="1">SUMIFS(ALAMEDA!$J$6:$J$846,ALAMEDA!$G$6:$G$846,B60,ALAMEDA!$B$6:$B$846,"&lt;"&amp;DATE(YEAR(TODAY()),MONTH(TODAY()),1),ALAMEDA!$B$6:$B$846,"&gt;"&amp;DATE(2013,12,31))</f>
        <v>0</v>
      </c>
      <c r="F60" s="482">
        <f ca="1">SUMIFS(BARCELONA!$J$6:$J$2552,BARCELONA!$G$6:$G$2552,B60,BARCELONA!$B$6:$B$2552,"&lt;"&amp;DATE(YEAR(TODAY()),MONTH(TODAY()),1),BARCELONA!$B$6:$B$2552,"&gt;"&amp;DATE(2013,12,31))</f>
        <v>0</v>
      </c>
      <c r="G60" s="482">
        <f ca="1">SUMIFS(CENTRO!$J$6:$J$988,CENTRO!$G$6:$G$988,B60,CENTRO!$B$6:$B$988,"&lt;"&amp;DATE(YEAR(TODAY()),MONTH(TODAY()),1),CENTRO!$B$6:$B$988,"&gt;"&amp;DATE(2013,12,31))</f>
        <v>0</v>
      </c>
      <c r="H60" s="482">
        <f ca="1">SUMIFS('EST CENTRAL'!$J$7:$J$657,'EST CENTRAL'!$G$7:$G$657,B60,'EST CENTRAL'!$B$7:$B$657,"&lt;"&amp;DATE(YEAR(TODAY()),MONTH(TODAY()),1),'EST CENTRAL'!$B$7:$B$657,"&gt;"&amp;DATE(2013,12,31))</f>
        <v>0</v>
      </c>
      <c r="I60" s="482">
        <f ca="1">SUMIFS('LA FLORIDA'!$J$6:$J$732,'LA FLORIDA'!$G$6:$G$732,B60,'LA FLORIDA'!$B$6:$B$732,"&lt;"&amp;DATE(YEAR(TODAY()),MONTH(TODAY()),1),'LA FLORIDA'!$B$6:$B$732,"&gt;"&amp;DATE(2013,12,31))</f>
        <v>0</v>
      </c>
      <c r="J60" s="482">
        <f ca="1">SUMIFS('LAS BELLOTAS'!$J$6:$J$135,'LAS BELLOTAS'!$G$6:$G$135,B60,'LAS BELLOTAS'!$B$6:$B$135,"&lt;"&amp;DATE(YEAR(TODAY()),MONTH(TODAY()),1),'LAS BELLOTAS'!$B$6:$B$135,"&gt;"&amp;DATE(2013,12,31))</f>
        <v>0</v>
      </c>
      <c r="K60" s="482">
        <f ca="1">SUMIFS('LAS CONDES'!$J$6:$J$1191,'LAS CONDES'!$G$6:$G$1191,B60,'LAS CONDES'!$B$6:$B$1191,"&lt;"&amp;DATE(YEAR(TODAY()),MONTH(TODAY()),1),'LAS CONDES'!$B$6:$B$1191,"&gt;"&amp;DATE(2013,12,31))</f>
        <v>0</v>
      </c>
      <c r="L60" s="1282">
        <f ca="1">SUMIFS(MAIPU!$J$6:$J$499,MAIPU!$G$6:$G$499,B60,MAIPU!$B$6:$B$499,"&lt;"&amp;DATE(YEAR(TODAY()),MONTH(TODAY()),1),MAIPU!$B$6:$B$499,"&gt;"&amp;DATE(2013,12,31))</f>
        <v>1</v>
      </c>
      <c r="M60" s="1282">
        <f ca="1">SUMIFS(MANQUEHUE!$J$6:$J$1338,MANQUEHUE!$G$6:$G$1338,B60,MANQUEHUE!$B$6:$B$1338,"&lt;"&amp;DATE(YEAR(TODAY()),MONTH(TODAY()),1),MANQUEHUE!$B$6:$B$1338,"&gt;"&amp;DATE(2013,12,31))</f>
        <v>0</v>
      </c>
      <c r="N60" s="1282">
        <f ca="1">SUMIFS(NORTE!$J$6:$J$798,NORTE!$G$6:$G$798,B60,NORTE!$B$6:$B$798,"&lt;"&amp;DATE(YEAR(TODAY()),MONTH(TODAY()),1),NORTE!$B$6:$B$798,"&gt;"&amp;DATE(2013,12,31))</f>
        <v>0</v>
      </c>
      <c r="O60" s="482">
        <f ca="1">SUMIFS(OESTE!$J$6:$J$787,OESTE!$G$6:$G$787,B60,OESTE!$B$6:$B$787,"&lt;"&amp;DATE(YEAR(TODAY()),MONTH(TODAY()),1),OESTE!$B$6:$B$787,"&gt;"&amp;DATE(2013,12,31))</f>
        <v>1</v>
      </c>
      <c r="P60" s="482">
        <f ca="1">SUMIFS('PLAZA SUR'!$J$6:$J$139,'PLAZA SUR'!$G$6:$G$139,B60,'PLAZA SUR'!$B$6:$B$139,"&lt;"&amp;DATE(YEAR(TODAY()),MONTH(TODAY()),1),'PLAZA SUR'!$B$6:$B$139,"&gt;"&amp;DATE(2013,12,31))</f>
        <v>2</v>
      </c>
      <c r="Q60" s="482">
        <f ca="1">SUMIFS('PUENTE ALTO'!$J$6:$J$251,'PUENTE ALTO'!$G$6:$G$251,B60,'PUENTE ALTO'!$B$6:$B$251,"&lt;"&amp;DATE(YEAR(TODAY()),MONTH(TODAY()),1),'PUENTE ALTO'!$B$6:$B$251,"&gt;"&amp;DATE(2013,12,31))</f>
        <v>1</v>
      </c>
      <c r="R60" s="482">
        <f ca="1">SUMIFS('SAN MIGUEL'!$J$6:$J$940,'SAN MIGUEL'!$G$6:$G$940,B60,'SAN MIGUEL'!$B$6:$B$940,"&lt;"&amp;DATE(YEAR(TODAY()),MONTH(TODAY()),1),'SAN MIGUEL'!$B$6:$B$940,"&gt;"&amp;DATE(2013,12,31))</f>
        <v>0</v>
      </c>
      <c r="S60" s="482">
        <f ca="1">SUMIFS('SANTA LUCIA'!$J$6:$J$451,'SANTA LUCIA'!$G$6:$G$451,B60,'SANTA LUCIA'!$B$6:$B$451,"&lt;"&amp;DATE(YEAR(TODAY()),MONTH(TODAY()),1),'SANTA LUCIA'!$B$6:$B$451,"&gt;"&amp;DATE(2013,12,31))</f>
        <v>3</v>
      </c>
      <c r="T60" s="482">
        <f ca="1">SUMIFS(TOBALABA!$J$6:$J$1226,TOBALABA!$G$6:$G$1226,B60,TOBALABA!$B$6:$B$1226,"&lt;"&amp;DATE(YEAR(TODAY()),MONTH(TODAY()),1),TOBALABA!$B$6:$B$1226,"&gt;"&amp;DATE(2013,12,31))</f>
        <v>1</v>
      </c>
      <c r="U60" s="483"/>
      <c r="V60" s="484">
        <f t="shared" ca="1" si="2"/>
        <v>9</v>
      </c>
      <c r="X60" s="239"/>
      <c r="Y60" s="239"/>
      <c r="AA60" s="485"/>
      <c r="AB60" s="485"/>
      <c r="AC60" s="485"/>
    </row>
    <row r="61" spans="2:29" s="342" customFormat="1" x14ac:dyDescent="0.25">
      <c r="B61" s="525">
        <v>2706009</v>
      </c>
      <c r="C61" s="526" t="s">
        <v>196</v>
      </c>
      <c r="D61" s="527">
        <v>17993</v>
      </c>
      <c r="E61" s="482">
        <f ca="1">SUMIFS(ALAMEDA!$J$6:$J$846,ALAMEDA!$G$6:$G$846,B61,ALAMEDA!$B$6:$B$846,"&lt;"&amp;DATE(YEAR(TODAY()),MONTH(TODAY()),1),ALAMEDA!$B$6:$B$846,"&gt;"&amp;DATE(2013,12,31))</f>
        <v>0</v>
      </c>
      <c r="F61" s="482">
        <f ca="1">SUMIFS(BARCELONA!$J$6:$J$2552,BARCELONA!$G$6:$G$2552,B61,BARCELONA!$B$6:$B$2552,"&lt;"&amp;DATE(YEAR(TODAY()),MONTH(TODAY()),1),BARCELONA!$B$6:$B$2552,"&gt;"&amp;DATE(2013,12,31))</f>
        <v>0</v>
      </c>
      <c r="G61" s="482">
        <f ca="1">SUMIFS(CENTRO!$J$6:$J$988,CENTRO!$G$6:$G$988,B61,CENTRO!$B$6:$B$988,"&lt;"&amp;DATE(YEAR(TODAY()),MONTH(TODAY()),1),CENTRO!$B$6:$B$988,"&gt;"&amp;DATE(2013,12,31))</f>
        <v>0</v>
      </c>
      <c r="H61" s="482">
        <f ca="1">SUMIFS('EST CENTRAL'!$J$7:$J$657,'EST CENTRAL'!$G$7:$G$657,B61,'EST CENTRAL'!$B$7:$B$657,"&lt;"&amp;DATE(YEAR(TODAY()),MONTH(TODAY()),1),'EST CENTRAL'!$B$7:$B$657,"&gt;"&amp;DATE(2013,12,31))</f>
        <v>0</v>
      </c>
      <c r="I61" s="482">
        <f ca="1">SUMIFS('LA FLORIDA'!$J$6:$J$732,'LA FLORIDA'!$G$6:$G$732,B61,'LA FLORIDA'!$B$6:$B$732,"&lt;"&amp;DATE(YEAR(TODAY()),MONTH(TODAY()),1),'LA FLORIDA'!$B$6:$B$732,"&gt;"&amp;DATE(2013,12,31))</f>
        <v>0</v>
      </c>
      <c r="J61" s="482">
        <f ca="1">SUMIFS('LAS BELLOTAS'!$J$6:$J$135,'LAS BELLOTAS'!$G$6:$G$135,B61,'LAS BELLOTAS'!$B$6:$B$135,"&lt;"&amp;DATE(YEAR(TODAY()),MONTH(TODAY()),1),'LAS BELLOTAS'!$B$6:$B$135,"&gt;"&amp;DATE(2013,12,31))</f>
        <v>0</v>
      </c>
      <c r="K61" s="482">
        <f ca="1">SUMIFS('LAS CONDES'!$J$6:$J$1191,'LAS CONDES'!$G$6:$G$1191,B61,'LAS CONDES'!$B$6:$B$1191,"&lt;"&amp;DATE(YEAR(TODAY()),MONTH(TODAY()),1),'LAS CONDES'!$B$6:$B$1191,"&gt;"&amp;DATE(2013,12,31))</f>
        <v>1</v>
      </c>
      <c r="L61" s="1282">
        <f ca="1">SUMIFS(MAIPU!$J$6:$J$499,MAIPU!$G$6:$G$499,B61,MAIPU!$B$6:$B$499,"&lt;"&amp;DATE(YEAR(TODAY()),MONTH(TODAY()),1),MAIPU!$B$6:$B$499,"&gt;"&amp;DATE(2013,12,31))</f>
        <v>0</v>
      </c>
      <c r="M61" s="1282">
        <f ca="1">SUMIFS(MANQUEHUE!$J$6:$J$1338,MANQUEHUE!$G$6:$G$1338,B61,MANQUEHUE!$B$6:$B$1338,"&lt;"&amp;DATE(YEAR(TODAY()),MONTH(TODAY()),1),MANQUEHUE!$B$6:$B$1338,"&gt;"&amp;DATE(2013,12,31))</f>
        <v>1</v>
      </c>
      <c r="N61" s="1282">
        <f ca="1">SUMIFS(NORTE!$J$6:$J$798,NORTE!$G$6:$G$798,B61,NORTE!$B$6:$B$798,"&lt;"&amp;DATE(YEAR(TODAY()),MONTH(TODAY()),1),NORTE!$B$6:$B$798,"&gt;"&amp;DATE(2013,12,31))</f>
        <v>0</v>
      </c>
      <c r="O61" s="482">
        <f ca="1">SUMIFS(OESTE!$J$6:$J$787,OESTE!$G$6:$G$787,B61,OESTE!$B$6:$B$787,"&lt;"&amp;DATE(YEAR(TODAY()),MONTH(TODAY()),1),OESTE!$B$6:$B$787,"&gt;"&amp;DATE(2013,12,31))</f>
        <v>0</v>
      </c>
      <c r="P61" s="482">
        <f ca="1">SUMIFS('PLAZA SUR'!$J$6:$J$139,'PLAZA SUR'!$G$6:$G$139,B61,'PLAZA SUR'!$B$6:$B$139,"&lt;"&amp;DATE(YEAR(TODAY()),MONTH(TODAY()),1),'PLAZA SUR'!$B$6:$B$139,"&gt;"&amp;DATE(2013,12,31))</f>
        <v>0</v>
      </c>
      <c r="Q61" s="482">
        <f ca="1">SUMIFS('PUENTE ALTO'!$J$6:$J$251,'PUENTE ALTO'!$G$6:$G$251,B61,'PUENTE ALTO'!$B$6:$B$251,"&lt;"&amp;DATE(YEAR(TODAY()),MONTH(TODAY()),1),'PUENTE ALTO'!$B$6:$B$251,"&gt;"&amp;DATE(2013,12,31))</f>
        <v>0</v>
      </c>
      <c r="R61" s="482">
        <f ca="1">SUMIFS('SAN MIGUEL'!$J$6:$J$940,'SAN MIGUEL'!$G$6:$G$940,B61,'SAN MIGUEL'!$B$6:$B$940,"&lt;"&amp;DATE(YEAR(TODAY()),MONTH(TODAY()),1),'SAN MIGUEL'!$B$6:$B$940,"&gt;"&amp;DATE(2013,12,31))</f>
        <v>1</v>
      </c>
      <c r="S61" s="482">
        <f ca="1">SUMIFS('SANTA LUCIA'!$J$6:$J$451,'SANTA LUCIA'!$G$6:$G$451,B61,'SANTA LUCIA'!$B$6:$B$451,"&lt;"&amp;DATE(YEAR(TODAY()),MONTH(TODAY()),1),'SANTA LUCIA'!$B$6:$B$451,"&gt;"&amp;DATE(2013,12,31))</f>
        <v>0</v>
      </c>
      <c r="T61" s="482">
        <f ca="1">SUMIFS(TOBALABA!$J$6:$J$1226,TOBALABA!$G$6:$G$1226,B61,TOBALABA!$B$6:$B$1226,"&lt;"&amp;DATE(YEAR(TODAY()),MONTH(TODAY()),1),TOBALABA!$B$6:$B$1226,"&gt;"&amp;DATE(2013,12,31))</f>
        <v>0</v>
      </c>
      <c r="U61" s="483"/>
      <c r="V61" s="484">
        <f t="shared" ca="1" si="2"/>
        <v>3</v>
      </c>
      <c r="X61" s="239"/>
      <c r="Y61" s="239"/>
      <c r="AA61" s="485"/>
      <c r="AB61" s="485"/>
      <c r="AC61" s="485"/>
    </row>
    <row r="62" spans="2:29" s="342" customFormat="1" x14ac:dyDescent="0.25">
      <c r="B62" s="525">
        <v>2704021</v>
      </c>
      <c r="C62" s="526" t="s">
        <v>171</v>
      </c>
      <c r="D62" s="527">
        <v>45207</v>
      </c>
      <c r="E62" s="482">
        <f ca="1">SUMIFS(ALAMEDA!$J$6:$J$846,ALAMEDA!$G$6:$G$846,B62,ALAMEDA!$B$6:$B$846,"&lt;"&amp;DATE(YEAR(TODAY()),MONTH(TODAY()),1),ALAMEDA!$B$6:$B$846,"&gt;"&amp;DATE(2013,12,31))</f>
        <v>0</v>
      </c>
      <c r="F62" s="482">
        <f ca="1">SUMIFS(BARCELONA!$J$6:$J$2552,BARCELONA!$G$6:$G$2552,B62,BARCELONA!$B$6:$B$2552,"&lt;"&amp;DATE(YEAR(TODAY()),MONTH(TODAY()),1),BARCELONA!$B$6:$B$2552,"&gt;"&amp;DATE(2013,12,31))</f>
        <v>0</v>
      </c>
      <c r="G62" s="482">
        <f ca="1">SUMIFS(CENTRO!$J$6:$J$988,CENTRO!$G$6:$G$988,B62,CENTRO!$B$6:$B$988,"&lt;"&amp;DATE(YEAR(TODAY()),MONTH(TODAY()),1),CENTRO!$B$6:$B$988,"&gt;"&amp;DATE(2013,12,31))</f>
        <v>0</v>
      </c>
      <c r="H62" s="482">
        <f ca="1">SUMIFS('EST CENTRAL'!$J$7:$J$657,'EST CENTRAL'!$G$7:$G$657,B62,'EST CENTRAL'!$B$7:$B$657,"&lt;"&amp;DATE(YEAR(TODAY()),MONTH(TODAY()),1),'EST CENTRAL'!$B$7:$B$657,"&gt;"&amp;DATE(2013,12,31))</f>
        <v>1</v>
      </c>
      <c r="I62" s="482">
        <f ca="1">SUMIFS('LA FLORIDA'!$J$6:$J$732,'LA FLORIDA'!$G$6:$G$732,B62,'LA FLORIDA'!$B$6:$B$732,"&lt;"&amp;DATE(YEAR(TODAY()),MONTH(TODAY()),1),'LA FLORIDA'!$B$6:$B$732,"&gt;"&amp;DATE(2013,12,31))</f>
        <v>3</v>
      </c>
      <c r="J62" s="482">
        <f ca="1">SUMIFS('LAS BELLOTAS'!$J$6:$J$135,'LAS BELLOTAS'!$G$6:$G$135,B62,'LAS BELLOTAS'!$B$6:$B$135,"&lt;"&amp;DATE(YEAR(TODAY()),MONTH(TODAY()),1),'LAS BELLOTAS'!$B$6:$B$135,"&gt;"&amp;DATE(2013,12,31))</f>
        <v>0</v>
      </c>
      <c r="K62" s="482">
        <f ca="1">SUMIFS('LAS CONDES'!$J$6:$J$1191,'LAS CONDES'!$G$6:$G$1191,B62,'LAS CONDES'!$B$6:$B$1191,"&lt;"&amp;DATE(YEAR(TODAY()),MONTH(TODAY()),1),'LAS CONDES'!$B$6:$B$1191,"&gt;"&amp;DATE(2013,12,31))</f>
        <v>0</v>
      </c>
      <c r="L62" s="1282">
        <f ca="1">SUMIFS(MAIPU!$J$6:$J$499,MAIPU!$G$6:$G$499,B62,MAIPU!$B$6:$B$499,"&lt;"&amp;DATE(YEAR(TODAY()),MONTH(TODAY()),1),MAIPU!$B$6:$B$499,"&gt;"&amp;DATE(2013,12,31))</f>
        <v>0</v>
      </c>
      <c r="M62" s="1282">
        <f ca="1">SUMIFS(MANQUEHUE!$J$6:$J$1338,MANQUEHUE!$G$6:$G$1338,B62,MANQUEHUE!$B$6:$B$1338,"&lt;"&amp;DATE(YEAR(TODAY()),MONTH(TODAY()),1),MANQUEHUE!$B$6:$B$1338,"&gt;"&amp;DATE(2013,12,31))</f>
        <v>0</v>
      </c>
      <c r="N62" s="1282">
        <f ca="1">SUMIFS(NORTE!$J$6:$J$798,NORTE!$G$6:$G$798,B62,NORTE!$B$6:$B$798,"&lt;"&amp;DATE(YEAR(TODAY()),MONTH(TODAY()),1),NORTE!$B$6:$B$798,"&gt;"&amp;DATE(2013,12,31))</f>
        <v>0</v>
      </c>
      <c r="O62" s="482">
        <f ca="1">SUMIFS(OESTE!$J$6:$J$787,OESTE!$G$6:$G$787,B62,OESTE!$B$6:$B$787,"&lt;"&amp;DATE(YEAR(TODAY()),MONTH(TODAY()),1),OESTE!$B$6:$B$787,"&gt;"&amp;DATE(2013,12,31))</f>
        <v>0</v>
      </c>
      <c r="P62" s="482">
        <f ca="1">SUMIFS('PLAZA SUR'!$J$6:$J$139,'PLAZA SUR'!$G$6:$G$139,B62,'PLAZA SUR'!$B$6:$B$139,"&lt;"&amp;DATE(YEAR(TODAY()),MONTH(TODAY()),1),'PLAZA SUR'!$B$6:$B$139,"&gt;"&amp;DATE(2013,12,31))</f>
        <v>0</v>
      </c>
      <c r="Q62" s="482">
        <f ca="1">SUMIFS('PUENTE ALTO'!$J$6:$J$251,'PUENTE ALTO'!$G$6:$G$251,B62,'PUENTE ALTO'!$B$6:$B$251,"&lt;"&amp;DATE(YEAR(TODAY()),MONTH(TODAY()),1),'PUENTE ALTO'!$B$6:$B$251,"&gt;"&amp;DATE(2013,12,31))</f>
        <v>0</v>
      </c>
      <c r="R62" s="482">
        <f ca="1">SUMIFS('SAN MIGUEL'!$J$6:$J$940,'SAN MIGUEL'!$G$6:$G$940,B62,'SAN MIGUEL'!$B$6:$B$940,"&lt;"&amp;DATE(YEAR(TODAY()),MONTH(TODAY()),1),'SAN MIGUEL'!$B$6:$B$940,"&gt;"&amp;DATE(2013,12,31))</f>
        <v>0</v>
      </c>
      <c r="S62" s="482">
        <f ca="1">SUMIFS('SANTA LUCIA'!$J$6:$J$451,'SANTA LUCIA'!$G$6:$G$451,B62,'SANTA LUCIA'!$B$6:$B$451,"&lt;"&amp;DATE(YEAR(TODAY()),MONTH(TODAY()),1),'SANTA LUCIA'!$B$6:$B$451,"&gt;"&amp;DATE(2013,12,31))</f>
        <v>0</v>
      </c>
      <c r="T62" s="482">
        <f ca="1">SUMIFS(TOBALABA!$J$6:$J$1226,TOBALABA!$G$6:$G$1226,B62,TOBALABA!$B$6:$B$1226,"&lt;"&amp;DATE(YEAR(TODAY()),MONTH(TODAY()),1),TOBALABA!$B$6:$B$1226,"&gt;"&amp;DATE(2013,12,31))</f>
        <v>0</v>
      </c>
      <c r="U62" s="483"/>
      <c r="V62" s="484">
        <f t="shared" ca="1" si="2"/>
        <v>4</v>
      </c>
      <c r="X62" s="239"/>
      <c r="Y62" s="239"/>
      <c r="AA62" s="485"/>
      <c r="AB62" s="485"/>
      <c r="AC62" s="485"/>
    </row>
    <row r="63" spans="2:29" s="342" customFormat="1" x14ac:dyDescent="0.25">
      <c r="B63" s="525">
        <v>2701002</v>
      </c>
      <c r="C63" s="526" t="s">
        <v>88</v>
      </c>
      <c r="D63" s="527">
        <v>22491</v>
      </c>
      <c r="E63" s="482">
        <f ca="1">SUMIFS(ALAMEDA!$J$6:$J$846,ALAMEDA!$G$6:$G$846,B63,ALAMEDA!$B$6:$B$846,"&lt;"&amp;DATE(YEAR(TODAY()),MONTH(TODAY()),1),ALAMEDA!$B$6:$B$846,"&gt;"&amp;DATE(2013,12,31))</f>
        <v>0</v>
      </c>
      <c r="F63" s="482">
        <f ca="1">SUMIFS(BARCELONA!$J$6:$J$2552,BARCELONA!$G$6:$G$2552,B63,BARCELONA!$B$6:$B$2552,"&lt;"&amp;DATE(YEAR(TODAY()),MONTH(TODAY()),1),BARCELONA!$B$6:$B$2552,"&gt;"&amp;DATE(2013,12,31))</f>
        <v>2</v>
      </c>
      <c r="G63" s="482">
        <f ca="1">SUMIFS(CENTRO!$J$6:$J$988,CENTRO!$G$6:$G$988,B63,CENTRO!$B$6:$B$988,"&lt;"&amp;DATE(YEAR(TODAY()),MONTH(TODAY()),1),CENTRO!$B$6:$B$988,"&gt;"&amp;DATE(2013,12,31))</f>
        <v>2</v>
      </c>
      <c r="H63" s="482">
        <f ca="1">SUMIFS('EST CENTRAL'!$J$7:$J$657,'EST CENTRAL'!$G$7:$G$657,B63,'EST CENTRAL'!$B$7:$B$657,"&lt;"&amp;DATE(YEAR(TODAY()),MONTH(TODAY()),1),'EST CENTRAL'!$B$7:$B$657,"&gt;"&amp;DATE(2013,12,31))</f>
        <v>0</v>
      </c>
      <c r="I63" s="482">
        <f ca="1">SUMIFS('LA FLORIDA'!$J$6:$J$732,'LA FLORIDA'!$G$6:$G$732,B63,'LA FLORIDA'!$B$6:$B$732,"&lt;"&amp;DATE(YEAR(TODAY()),MONTH(TODAY()),1),'LA FLORIDA'!$B$6:$B$732,"&gt;"&amp;DATE(2013,12,31))</f>
        <v>0</v>
      </c>
      <c r="J63" s="482">
        <f ca="1">SUMIFS('LAS BELLOTAS'!$J$6:$J$135,'LAS BELLOTAS'!$G$6:$G$135,B63,'LAS BELLOTAS'!$B$6:$B$135,"&lt;"&amp;DATE(YEAR(TODAY()),MONTH(TODAY()),1),'LAS BELLOTAS'!$B$6:$B$135,"&gt;"&amp;DATE(2013,12,31))</f>
        <v>0</v>
      </c>
      <c r="K63" s="482">
        <f ca="1">SUMIFS('LAS CONDES'!$J$6:$J$1191,'LAS CONDES'!$G$6:$G$1191,B63,'LAS CONDES'!$B$6:$B$1191,"&lt;"&amp;DATE(YEAR(TODAY()),MONTH(TODAY()),1),'LAS CONDES'!$B$6:$B$1191,"&gt;"&amp;DATE(2013,12,31))</f>
        <v>4</v>
      </c>
      <c r="L63" s="1282">
        <f ca="1">SUMIFS(MAIPU!$J$6:$J$499,MAIPU!$G$6:$G$499,B63,MAIPU!$B$6:$B$499,"&lt;"&amp;DATE(YEAR(TODAY()),MONTH(TODAY()),1),MAIPU!$B$6:$B$499,"&gt;"&amp;DATE(2013,12,31))</f>
        <v>0</v>
      </c>
      <c r="M63" s="1282">
        <f ca="1">SUMIFS(MANQUEHUE!$J$6:$J$1338,MANQUEHUE!$G$6:$G$1338,B63,MANQUEHUE!$B$6:$B$1338,"&lt;"&amp;DATE(YEAR(TODAY()),MONTH(TODAY()),1),MANQUEHUE!$B$6:$B$1338,"&gt;"&amp;DATE(2013,12,31))</f>
        <v>2</v>
      </c>
      <c r="N63" s="1282">
        <f ca="1">SUMIFS(NORTE!$J$6:$J$798,NORTE!$G$6:$G$798,B63,NORTE!$B$6:$B$798,"&lt;"&amp;DATE(YEAR(TODAY()),MONTH(TODAY()),1),NORTE!$B$6:$B$798,"&gt;"&amp;DATE(2013,12,31))</f>
        <v>1</v>
      </c>
      <c r="O63" s="482">
        <f ca="1">SUMIFS(OESTE!$J$6:$J$787,OESTE!$G$6:$G$787,B63,OESTE!$B$6:$B$787,"&lt;"&amp;DATE(YEAR(TODAY()),MONTH(TODAY()),1),OESTE!$B$6:$B$787,"&gt;"&amp;DATE(2013,12,31))</f>
        <v>0</v>
      </c>
      <c r="P63" s="482">
        <f ca="1">SUMIFS('PLAZA SUR'!$J$6:$J$139,'PLAZA SUR'!$G$6:$G$139,B63,'PLAZA SUR'!$B$6:$B$139,"&lt;"&amp;DATE(YEAR(TODAY()),MONTH(TODAY()),1),'PLAZA SUR'!$B$6:$B$139,"&gt;"&amp;DATE(2013,12,31))</f>
        <v>0</v>
      </c>
      <c r="Q63" s="482">
        <f ca="1">SUMIFS('PUENTE ALTO'!$J$6:$J$251,'PUENTE ALTO'!$G$6:$G$251,B63,'PUENTE ALTO'!$B$6:$B$251,"&lt;"&amp;DATE(YEAR(TODAY()),MONTH(TODAY()),1),'PUENTE ALTO'!$B$6:$B$251,"&gt;"&amp;DATE(2013,12,31))</f>
        <v>0</v>
      </c>
      <c r="R63" s="482">
        <f ca="1">SUMIFS('SAN MIGUEL'!$J$6:$J$940,'SAN MIGUEL'!$G$6:$G$940,B63,'SAN MIGUEL'!$B$6:$B$940,"&lt;"&amp;DATE(YEAR(TODAY()),MONTH(TODAY()),1),'SAN MIGUEL'!$B$6:$B$940,"&gt;"&amp;DATE(2013,12,31))</f>
        <v>2</v>
      </c>
      <c r="S63" s="482">
        <f ca="1">SUMIFS('SANTA LUCIA'!$J$6:$J$451,'SANTA LUCIA'!$G$6:$G$451,B63,'SANTA LUCIA'!$B$6:$B$451,"&lt;"&amp;DATE(YEAR(TODAY()),MONTH(TODAY()),1),'SANTA LUCIA'!$B$6:$B$451,"&gt;"&amp;DATE(2013,12,31))</f>
        <v>0</v>
      </c>
      <c r="T63" s="482">
        <f ca="1">SUMIFS(TOBALABA!$J$6:$J$1226,TOBALABA!$G$6:$G$1226,B63,TOBALABA!$B$6:$B$1226,"&lt;"&amp;DATE(YEAR(TODAY()),MONTH(TODAY()),1),TOBALABA!$B$6:$B$1226,"&gt;"&amp;DATE(2013,12,31))</f>
        <v>0</v>
      </c>
      <c r="U63" s="483"/>
      <c r="V63" s="484">
        <f t="shared" ca="1" si="2"/>
        <v>13</v>
      </c>
      <c r="X63" s="239"/>
      <c r="Y63" s="239"/>
      <c r="AA63" s="485"/>
      <c r="AB63" s="485"/>
      <c r="AC63" s="485"/>
    </row>
    <row r="64" spans="2:29" s="342" customFormat="1" x14ac:dyDescent="0.25">
      <c r="B64" s="525">
        <v>2708003</v>
      </c>
      <c r="C64" s="526" t="s">
        <v>214</v>
      </c>
      <c r="D64" s="527">
        <v>3794</v>
      </c>
      <c r="E64" s="482">
        <f ca="1">SUMIFS(ALAMEDA!$J$6:$J$846,ALAMEDA!$G$6:$G$846,B64,ALAMEDA!$B$6:$B$846,"&lt;"&amp;DATE(YEAR(TODAY()),MONTH(TODAY()),1),ALAMEDA!$B$6:$B$846,"&gt;"&amp;DATE(2013,12,31))</f>
        <v>0</v>
      </c>
      <c r="F64" s="482">
        <f ca="1">SUMIFS(BARCELONA!$J$6:$J$2552,BARCELONA!$G$6:$G$2552,B64,BARCELONA!$B$6:$B$2552,"&lt;"&amp;DATE(YEAR(TODAY()),MONTH(TODAY()),1),BARCELONA!$B$6:$B$2552,"&gt;"&amp;DATE(2013,12,31))</f>
        <v>0</v>
      </c>
      <c r="G64" s="482">
        <f ca="1">SUMIFS(CENTRO!$J$6:$J$988,CENTRO!$G$6:$G$988,B64,CENTRO!$B$6:$B$988,"&lt;"&amp;DATE(YEAR(TODAY()),MONTH(TODAY()),1),CENTRO!$B$6:$B$988,"&gt;"&amp;DATE(2013,12,31))</f>
        <v>0</v>
      </c>
      <c r="H64" s="482">
        <f ca="1">SUMIFS('EST CENTRAL'!$J$7:$J$657,'EST CENTRAL'!$G$7:$G$657,B64,'EST CENTRAL'!$B$7:$B$657,"&lt;"&amp;DATE(YEAR(TODAY()),MONTH(TODAY()),1),'EST CENTRAL'!$B$7:$B$657,"&gt;"&amp;DATE(2013,12,31))</f>
        <v>1</v>
      </c>
      <c r="I64" s="482">
        <f ca="1">SUMIFS('LA FLORIDA'!$J$6:$J$732,'LA FLORIDA'!$G$6:$G$732,B64,'LA FLORIDA'!$B$6:$B$732,"&lt;"&amp;DATE(YEAR(TODAY()),MONTH(TODAY()),1),'LA FLORIDA'!$B$6:$B$732,"&gt;"&amp;DATE(2013,12,31))</f>
        <v>0</v>
      </c>
      <c r="J64" s="482">
        <f ca="1">SUMIFS('LAS BELLOTAS'!$J$6:$J$135,'LAS BELLOTAS'!$G$6:$G$135,B64,'LAS BELLOTAS'!$B$6:$B$135,"&lt;"&amp;DATE(YEAR(TODAY()),MONTH(TODAY()),1),'LAS BELLOTAS'!$B$6:$B$135,"&gt;"&amp;DATE(2013,12,31))</f>
        <v>0</v>
      </c>
      <c r="K64" s="482">
        <f ca="1">SUMIFS('LAS CONDES'!$J$6:$J$1191,'LAS CONDES'!$G$6:$G$1191,B64,'LAS CONDES'!$B$6:$B$1191,"&lt;"&amp;DATE(YEAR(TODAY()),MONTH(TODAY()),1),'LAS CONDES'!$B$6:$B$1191,"&gt;"&amp;DATE(2013,12,31))</f>
        <v>0</v>
      </c>
      <c r="L64" s="1282">
        <f ca="1">SUMIFS(MAIPU!$J$6:$J$499,MAIPU!$G$6:$G$499,B64,MAIPU!$B$6:$B$499,"&lt;"&amp;DATE(YEAR(TODAY()),MONTH(TODAY()),1),MAIPU!$B$6:$B$499,"&gt;"&amp;DATE(2013,12,31))</f>
        <v>0</v>
      </c>
      <c r="M64" s="1282">
        <f ca="1">SUMIFS(MANQUEHUE!$J$6:$J$1338,MANQUEHUE!$G$6:$G$1338,B64,MANQUEHUE!$B$6:$B$1338,"&lt;"&amp;DATE(YEAR(TODAY()),MONTH(TODAY()),1),MANQUEHUE!$B$6:$B$1338,"&gt;"&amp;DATE(2013,12,31))</f>
        <v>0</v>
      </c>
      <c r="N64" s="1282">
        <f ca="1">SUMIFS(NORTE!$J$6:$J$798,NORTE!$G$6:$G$798,B64,NORTE!$B$6:$B$798,"&lt;"&amp;DATE(YEAR(TODAY()),MONTH(TODAY()),1),NORTE!$B$6:$B$798,"&gt;"&amp;DATE(2013,12,31))</f>
        <v>0</v>
      </c>
      <c r="O64" s="482">
        <f ca="1">SUMIFS(OESTE!$J$6:$J$787,OESTE!$G$6:$G$787,B64,OESTE!$B$6:$B$787,"&lt;"&amp;DATE(YEAR(TODAY()),MONTH(TODAY()),1),OESTE!$B$6:$B$787,"&gt;"&amp;DATE(2013,12,31))</f>
        <v>0</v>
      </c>
      <c r="P64" s="482">
        <f ca="1">SUMIFS('PLAZA SUR'!$J$6:$J$139,'PLAZA SUR'!$G$6:$G$139,B64,'PLAZA SUR'!$B$6:$B$139,"&lt;"&amp;DATE(YEAR(TODAY()),MONTH(TODAY()),1),'PLAZA SUR'!$B$6:$B$139,"&gt;"&amp;DATE(2013,12,31))</f>
        <v>0</v>
      </c>
      <c r="Q64" s="482">
        <f ca="1">SUMIFS('PUENTE ALTO'!$J$6:$J$251,'PUENTE ALTO'!$G$6:$G$251,B64,'PUENTE ALTO'!$B$6:$B$251,"&lt;"&amp;DATE(YEAR(TODAY()),MONTH(TODAY()),1),'PUENTE ALTO'!$B$6:$B$251,"&gt;"&amp;DATE(2013,12,31))</f>
        <v>0</v>
      </c>
      <c r="R64" s="482">
        <f ca="1">SUMIFS('SAN MIGUEL'!$J$6:$J$940,'SAN MIGUEL'!$G$6:$G$940,B64,'SAN MIGUEL'!$B$6:$B$940,"&lt;"&amp;DATE(YEAR(TODAY()),MONTH(TODAY()),1),'SAN MIGUEL'!$B$6:$B$940,"&gt;"&amp;DATE(2013,12,31))</f>
        <v>0</v>
      </c>
      <c r="S64" s="482">
        <f ca="1">SUMIFS('SANTA LUCIA'!$J$6:$J$451,'SANTA LUCIA'!$G$6:$G$451,B64,'SANTA LUCIA'!$B$6:$B$451,"&lt;"&amp;DATE(YEAR(TODAY()),MONTH(TODAY()),1),'SANTA LUCIA'!$B$6:$B$451,"&gt;"&amp;DATE(2013,12,31))</f>
        <v>0</v>
      </c>
      <c r="T64" s="482">
        <f ca="1">SUMIFS(TOBALABA!$J$6:$J$1226,TOBALABA!$G$6:$G$1226,B64,TOBALABA!$B$6:$B$1226,"&lt;"&amp;DATE(YEAR(TODAY()),MONTH(TODAY()),1),TOBALABA!$B$6:$B$1226,"&gt;"&amp;DATE(2013,12,31))</f>
        <v>0</v>
      </c>
      <c r="U64" s="483"/>
      <c r="V64" s="484">
        <f t="shared" ca="1" si="2"/>
        <v>1</v>
      </c>
      <c r="X64" s="239"/>
      <c r="Y64" s="239"/>
      <c r="AA64" s="485"/>
      <c r="AB64" s="485"/>
      <c r="AC64" s="485"/>
    </row>
    <row r="65" spans="2:29" s="342" customFormat="1" x14ac:dyDescent="0.25">
      <c r="B65" s="525">
        <v>2702018</v>
      </c>
      <c r="C65" s="526" t="s">
        <v>140</v>
      </c>
      <c r="D65" s="527">
        <v>40484</v>
      </c>
      <c r="E65" s="482">
        <f ca="1">SUMIFS(ALAMEDA!$J$6:$J$846,ALAMEDA!$G$6:$G$846,B65,ALAMEDA!$B$6:$B$846,"&lt;"&amp;DATE(YEAR(TODAY()),MONTH(TODAY()),1),ALAMEDA!$B$6:$B$846,"&gt;"&amp;DATE(2013,12,31))</f>
        <v>1</v>
      </c>
      <c r="F65" s="482">
        <f ca="1">SUMIFS(BARCELONA!$J$6:$J$2552,BARCELONA!$G$6:$G$2552,B65,BARCELONA!$B$6:$B$2552,"&lt;"&amp;DATE(YEAR(TODAY()),MONTH(TODAY()),1),BARCELONA!$B$6:$B$2552,"&gt;"&amp;DATE(2013,12,31))</f>
        <v>0</v>
      </c>
      <c r="G65" s="482">
        <f ca="1">SUMIFS(CENTRO!$J$6:$J$988,CENTRO!$G$6:$G$988,B65,CENTRO!$B$6:$B$988,"&lt;"&amp;DATE(YEAR(TODAY()),MONTH(TODAY()),1),CENTRO!$B$6:$B$988,"&gt;"&amp;DATE(2013,12,31))</f>
        <v>0</v>
      </c>
      <c r="H65" s="482">
        <f ca="1">SUMIFS('EST CENTRAL'!$J$7:$J$657,'EST CENTRAL'!$G$7:$G$657,B65,'EST CENTRAL'!$B$7:$B$657,"&lt;"&amp;DATE(YEAR(TODAY()),MONTH(TODAY()),1),'EST CENTRAL'!$B$7:$B$657,"&gt;"&amp;DATE(2013,12,31))</f>
        <v>0</v>
      </c>
      <c r="I65" s="482">
        <f ca="1">SUMIFS('LA FLORIDA'!$J$6:$J$732,'LA FLORIDA'!$G$6:$G$732,B65,'LA FLORIDA'!$B$6:$B$732,"&lt;"&amp;DATE(YEAR(TODAY()),MONTH(TODAY()),1),'LA FLORIDA'!$B$6:$B$732,"&gt;"&amp;DATE(2013,12,31))</f>
        <v>0</v>
      </c>
      <c r="J65" s="482">
        <f ca="1">SUMIFS('LAS BELLOTAS'!$J$6:$J$135,'LAS BELLOTAS'!$G$6:$G$135,B65,'LAS BELLOTAS'!$B$6:$B$135,"&lt;"&amp;DATE(YEAR(TODAY()),MONTH(TODAY()),1),'LAS BELLOTAS'!$B$6:$B$135,"&gt;"&amp;DATE(2013,12,31))</f>
        <v>0</v>
      </c>
      <c r="K65" s="482">
        <f ca="1">SUMIFS('LAS CONDES'!$J$6:$J$1191,'LAS CONDES'!$G$6:$G$1191,B65,'LAS CONDES'!$B$6:$B$1191,"&lt;"&amp;DATE(YEAR(TODAY()),MONTH(TODAY()),1),'LAS CONDES'!$B$6:$B$1191,"&gt;"&amp;DATE(2013,12,31))</f>
        <v>0</v>
      </c>
      <c r="L65" s="1282">
        <f ca="1">SUMIFS(MAIPU!$J$6:$J$499,MAIPU!$G$6:$G$499,B65,MAIPU!$B$6:$B$499,"&lt;"&amp;DATE(YEAR(TODAY()),MONTH(TODAY()),1),MAIPU!$B$6:$B$499,"&gt;"&amp;DATE(2013,12,31))</f>
        <v>0</v>
      </c>
      <c r="M65" s="1282">
        <f ca="1">SUMIFS(MANQUEHUE!$J$6:$J$1338,MANQUEHUE!$G$6:$G$1338,B65,MANQUEHUE!$B$6:$B$1338,"&lt;"&amp;DATE(YEAR(TODAY()),MONTH(TODAY()),1),MANQUEHUE!$B$6:$B$1338,"&gt;"&amp;DATE(2013,12,31))</f>
        <v>0</v>
      </c>
      <c r="N65" s="1282">
        <f ca="1">SUMIFS(NORTE!$J$6:$J$798,NORTE!$G$6:$G$798,B65,NORTE!$B$6:$B$798,"&lt;"&amp;DATE(YEAR(TODAY()),MONTH(TODAY()),1),NORTE!$B$6:$B$798,"&gt;"&amp;DATE(2013,12,31))</f>
        <v>0</v>
      </c>
      <c r="O65" s="482">
        <f ca="1">SUMIFS(OESTE!$J$6:$J$787,OESTE!$G$6:$G$787,B65,OESTE!$B$6:$B$787,"&lt;"&amp;DATE(YEAR(TODAY()),MONTH(TODAY()),1),OESTE!$B$6:$B$787,"&gt;"&amp;DATE(2013,12,31))</f>
        <v>0</v>
      </c>
      <c r="P65" s="482">
        <f ca="1">SUMIFS('PLAZA SUR'!$J$6:$J$139,'PLAZA SUR'!$G$6:$G$139,B65,'PLAZA SUR'!$B$6:$B$139,"&lt;"&amp;DATE(YEAR(TODAY()),MONTH(TODAY()),1),'PLAZA SUR'!$B$6:$B$139,"&gt;"&amp;DATE(2013,12,31))</f>
        <v>0</v>
      </c>
      <c r="Q65" s="482">
        <f ca="1">SUMIFS('PUENTE ALTO'!$J$6:$J$251,'PUENTE ALTO'!$G$6:$G$251,B65,'PUENTE ALTO'!$B$6:$B$251,"&lt;"&amp;DATE(YEAR(TODAY()),MONTH(TODAY()),1),'PUENTE ALTO'!$B$6:$B$251,"&gt;"&amp;DATE(2013,12,31))</f>
        <v>0</v>
      </c>
      <c r="R65" s="482">
        <f ca="1">SUMIFS('SAN MIGUEL'!$J$6:$J$940,'SAN MIGUEL'!$G$6:$G$940,B65,'SAN MIGUEL'!$B$6:$B$940,"&lt;"&amp;DATE(YEAR(TODAY()),MONTH(TODAY()),1),'SAN MIGUEL'!$B$6:$B$940,"&gt;"&amp;DATE(2013,12,31))</f>
        <v>0</v>
      </c>
      <c r="S65" s="482">
        <f ca="1">SUMIFS('SANTA LUCIA'!$J$6:$J$451,'SANTA LUCIA'!$G$6:$G$451,B65,'SANTA LUCIA'!$B$6:$B$451,"&lt;"&amp;DATE(YEAR(TODAY()),MONTH(TODAY()),1),'SANTA LUCIA'!$B$6:$B$451,"&gt;"&amp;DATE(2013,12,31))</f>
        <v>0</v>
      </c>
      <c r="T65" s="482">
        <f ca="1">SUMIFS(TOBALABA!$J$6:$J$1226,TOBALABA!$G$6:$G$1226,B65,TOBALABA!$B$6:$B$1226,"&lt;"&amp;DATE(YEAR(TODAY()),MONTH(TODAY()),1),TOBALABA!$B$6:$B$1226,"&gt;"&amp;DATE(2013,12,31))</f>
        <v>0</v>
      </c>
      <c r="U65" s="483"/>
      <c r="V65" s="484">
        <f t="shared" ca="1" si="2"/>
        <v>1</v>
      </c>
      <c r="X65" s="239"/>
      <c r="Y65" s="239"/>
      <c r="AA65" s="485"/>
      <c r="AB65" s="485"/>
      <c r="AC65" s="485"/>
    </row>
    <row r="66" spans="2:29" s="342" customFormat="1" x14ac:dyDescent="0.25">
      <c r="B66" s="525">
        <v>2704022</v>
      </c>
      <c r="C66" s="526" t="s">
        <v>172</v>
      </c>
      <c r="D66" s="527">
        <v>104358</v>
      </c>
      <c r="E66" s="482">
        <f ca="1">SUMIFS(ALAMEDA!$J$6:$J$846,ALAMEDA!$G$6:$G$846,B66,ALAMEDA!$B$6:$B$846,"&lt;"&amp;DATE(YEAR(TODAY()),MONTH(TODAY()),1),ALAMEDA!$B$6:$B$846,"&gt;"&amp;DATE(2013,12,31))</f>
        <v>1</v>
      </c>
      <c r="F66" s="482">
        <f ca="1">SUMIFS(BARCELONA!$J$6:$J$2552,BARCELONA!$G$6:$G$2552,B66,BARCELONA!$B$6:$B$2552,"&lt;"&amp;DATE(YEAR(TODAY()),MONTH(TODAY()),1),BARCELONA!$B$6:$B$2552,"&gt;"&amp;DATE(2013,12,31))</f>
        <v>0</v>
      </c>
      <c r="G66" s="482">
        <f ca="1">SUMIFS(CENTRO!$J$6:$J$988,CENTRO!$G$6:$G$988,B66,CENTRO!$B$6:$B$988,"&lt;"&amp;DATE(YEAR(TODAY()),MONTH(TODAY()),1),CENTRO!$B$6:$B$988,"&gt;"&amp;DATE(2013,12,31))</f>
        <v>0</v>
      </c>
      <c r="H66" s="482">
        <f ca="1">SUMIFS('EST CENTRAL'!$J$7:$J$657,'EST CENTRAL'!$G$7:$G$657,B66,'EST CENTRAL'!$B$7:$B$657,"&lt;"&amp;DATE(YEAR(TODAY()),MONTH(TODAY()),1),'EST CENTRAL'!$B$7:$B$657,"&gt;"&amp;DATE(2013,12,31))</f>
        <v>0</v>
      </c>
      <c r="I66" s="482">
        <f ca="1">SUMIFS('LA FLORIDA'!$J$6:$J$732,'LA FLORIDA'!$G$6:$G$732,B66,'LA FLORIDA'!$B$6:$B$732,"&lt;"&amp;DATE(YEAR(TODAY()),MONTH(TODAY()),1),'LA FLORIDA'!$B$6:$B$732,"&gt;"&amp;DATE(2013,12,31))</f>
        <v>0</v>
      </c>
      <c r="J66" s="482">
        <f ca="1">SUMIFS('LAS BELLOTAS'!$J$6:$J$135,'LAS BELLOTAS'!$G$6:$G$135,B66,'LAS BELLOTAS'!$B$6:$B$135,"&lt;"&amp;DATE(YEAR(TODAY()),MONTH(TODAY()),1),'LAS BELLOTAS'!$B$6:$B$135,"&gt;"&amp;DATE(2013,12,31))</f>
        <v>0</v>
      </c>
      <c r="K66" s="482">
        <f ca="1">SUMIFS('LAS CONDES'!$J$6:$J$1191,'LAS CONDES'!$G$6:$G$1191,B66,'LAS CONDES'!$B$6:$B$1191,"&lt;"&amp;DATE(YEAR(TODAY()),MONTH(TODAY()),1),'LAS CONDES'!$B$6:$B$1191,"&gt;"&amp;DATE(2013,12,31))</f>
        <v>0</v>
      </c>
      <c r="L66" s="1282">
        <f ca="1">SUMIFS(MAIPU!$J$6:$J$499,MAIPU!$G$6:$G$499,B66,MAIPU!$B$6:$B$499,"&lt;"&amp;DATE(YEAR(TODAY()),MONTH(TODAY()),1),MAIPU!$B$6:$B$499,"&gt;"&amp;DATE(2013,12,31))</f>
        <v>0</v>
      </c>
      <c r="M66" s="1282">
        <f ca="1">SUMIFS(MANQUEHUE!$J$6:$J$1338,MANQUEHUE!$G$6:$G$1338,B66,MANQUEHUE!$B$6:$B$1338,"&lt;"&amp;DATE(YEAR(TODAY()),MONTH(TODAY()),1),MANQUEHUE!$B$6:$B$1338,"&gt;"&amp;DATE(2013,12,31))</f>
        <v>0</v>
      </c>
      <c r="N66" s="1282">
        <f ca="1">SUMIFS(NORTE!$J$6:$J$798,NORTE!$G$6:$G$798,B66,NORTE!$B$6:$B$798,"&lt;"&amp;DATE(YEAR(TODAY()),MONTH(TODAY()),1),NORTE!$B$6:$B$798,"&gt;"&amp;DATE(2013,12,31))</f>
        <v>0</v>
      </c>
      <c r="O66" s="482">
        <f ca="1">SUMIFS(OESTE!$J$6:$J$787,OESTE!$G$6:$G$787,B66,OESTE!$B$6:$B$787,"&lt;"&amp;DATE(YEAR(TODAY()),MONTH(TODAY()),1),OESTE!$B$6:$B$787,"&gt;"&amp;DATE(2013,12,31))</f>
        <v>0</v>
      </c>
      <c r="P66" s="482">
        <f ca="1">SUMIFS('PLAZA SUR'!$J$6:$J$139,'PLAZA SUR'!$G$6:$G$139,B66,'PLAZA SUR'!$B$6:$B$139,"&lt;"&amp;DATE(YEAR(TODAY()),MONTH(TODAY()),1),'PLAZA SUR'!$B$6:$B$139,"&gt;"&amp;DATE(2013,12,31))</f>
        <v>0</v>
      </c>
      <c r="Q66" s="482">
        <f ca="1">SUMIFS('PUENTE ALTO'!$J$6:$J$251,'PUENTE ALTO'!$G$6:$G$251,B66,'PUENTE ALTO'!$B$6:$B$251,"&lt;"&amp;DATE(YEAR(TODAY()),MONTH(TODAY()),1),'PUENTE ALTO'!$B$6:$B$251,"&gt;"&amp;DATE(2013,12,31))</f>
        <v>0</v>
      </c>
      <c r="R66" s="482">
        <f ca="1">SUMIFS('SAN MIGUEL'!$J$6:$J$940,'SAN MIGUEL'!$G$6:$G$940,B66,'SAN MIGUEL'!$B$6:$B$940,"&lt;"&amp;DATE(YEAR(TODAY()),MONTH(TODAY()),1),'SAN MIGUEL'!$B$6:$B$940,"&gt;"&amp;DATE(2013,12,31))</f>
        <v>0</v>
      </c>
      <c r="S66" s="482">
        <f ca="1">SUMIFS('SANTA LUCIA'!$J$6:$J$451,'SANTA LUCIA'!$G$6:$G$451,B66,'SANTA LUCIA'!$B$6:$B$451,"&lt;"&amp;DATE(YEAR(TODAY()),MONTH(TODAY()),1),'SANTA LUCIA'!$B$6:$B$451,"&gt;"&amp;DATE(2013,12,31))</f>
        <v>0</v>
      </c>
      <c r="T66" s="482">
        <f ca="1">SUMIFS(TOBALABA!$J$6:$J$1226,TOBALABA!$G$6:$G$1226,B66,TOBALABA!$B$6:$B$1226,"&lt;"&amp;DATE(YEAR(TODAY()),MONTH(TODAY()),1),TOBALABA!$B$6:$B$1226,"&gt;"&amp;DATE(2013,12,31))</f>
        <v>0</v>
      </c>
      <c r="U66" s="483"/>
      <c r="V66" s="484">
        <f t="shared" ca="1" si="2"/>
        <v>1</v>
      </c>
      <c r="X66" s="239"/>
      <c r="Y66" s="239"/>
      <c r="AA66" s="485"/>
      <c r="AB66" s="485"/>
      <c r="AC66" s="485"/>
    </row>
    <row r="67" spans="2:29" s="342" customFormat="1" x14ac:dyDescent="0.25">
      <c r="B67" s="525">
        <v>2705005</v>
      </c>
      <c r="C67" s="526" t="s">
        <v>186</v>
      </c>
      <c r="D67" s="527">
        <v>31487</v>
      </c>
      <c r="E67" s="482">
        <f ca="1">SUMIFS(ALAMEDA!$J$6:$J$846,ALAMEDA!$G$6:$G$846,B67,ALAMEDA!$B$6:$B$846,"&lt;"&amp;DATE(YEAR(TODAY()),MONTH(TODAY()),1),ALAMEDA!$B$6:$B$846,"&gt;"&amp;DATE(2013,12,31))</f>
        <v>1</v>
      </c>
      <c r="F67" s="482">
        <f ca="1">SUMIFS(BARCELONA!$J$6:$J$2552,BARCELONA!$G$6:$G$2552,B67,BARCELONA!$B$6:$B$2552,"&lt;"&amp;DATE(YEAR(TODAY()),MONTH(TODAY()),1),BARCELONA!$B$6:$B$2552,"&gt;"&amp;DATE(2013,12,31))</f>
        <v>1</v>
      </c>
      <c r="G67" s="482">
        <f ca="1">SUMIFS(CENTRO!$J$6:$J$988,CENTRO!$G$6:$G$988,B67,CENTRO!$B$6:$B$988,"&lt;"&amp;DATE(YEAR(TODAY()),MONTH(TODAY()),1),CENTRO!$B$6:$B$988,"&gt;"&amp;DATE(2013,12,31))</f>
        <v>0</v>
      </c>
      <c r="H67" s="482">
        <f ca="1">SUMIFS('EST CENTRAL'!$J$7:$J$657,'EST CENTRAL'!$G$7:$G$657,B67,'EST CENTRAL'!$B$7:$B$657,"&lt;"&amp;DATE(YEAR(TODAY()),MONTH(TODAY()),1),'EST CENTRAL'!$B$7:$B$657,"&gt;"&amp;DATE(2013,12,31))</f>
        <v>0</v>
      </c>
      <c r="I67" s="482">
        <f ca="1">SUMIFS('LA FLORIDA'!$J$6:$J$732,'LA FLORIDA'!$G$6:$G$732,B67,'LA FLORIDA'!$B$6:$B$732,"&lt;"&amp;DATE(YEAR(TODAY()),MONTH(TODAY()),1),'LA FLORIDA'!$B$6:$B$732,"&gt;"&amp;DATE(2013,12,31))</f>
        <v>0</v>
      </c>
      <c r="J67" s="482">
        <f ca="1">SUMIFS('LAS BELLOTAS'!$J$6:$J$135,'LAS BELLOTAS'!$G$6:$G$135,B67,'LAS BELLOTAS'!$B$6:$B$135,"&lt;"&amp;DATE(YEAR(TODAY()),MONTH(TODAY()),1),'LAS BELLOTAS'!$B$6:$B$135,"&gt;"&amp;DATE(2013,12,31))</f>
        <v>0</v>
      </c>
      <c r="K67" s="482">
        <f ca="1">SUMIFS('LAS CONDES'!$J$6:$J$1191,'LAS CONDES'!$G$6:$G$1191,B67,'LAS CONDES'!$B$6:$B$1191,"&lt;"&amp;DATE(YEAR(TODAY()),MONTH(TODAY()),1),'LAS CONDES'!$B$6:$B$1191,"&gt;"&amp;DATE(2013,12,31))</f>
        <v>0</v>
      </c>
      <c r="L67" s="1282">
        <f ca="1">SUMIFS(MAIPU!$J$6:$J$499,MAIPU!$G$6:$G$499,B67,MAIPU!$B$6:$B$499,"&lt;"&amp;DATE(YEAR(TODAY()),MONTH(TODAY()),1),MAIPU!$B$6:$B$499,"&gt;"&amp;DATE(2013,12,31))</f>
        <v>0</v>
      </c>
      <c r="M67" s="1282">
        <f ca="1">SUMIFS(MANQUEHUE!$J$6:$J$1338,MANQUEHUE!$G$6:$G$1338,B67,MANQUEHUE!$B$6:$B$1338,"&lt;"&amp;DATE(YEAR(TODAY()),MONTH(TODAY()),1),MANQUEHUE!$B$6:$B$1338,"&gt;"&amp;DATE(2013,12,31))</f>
        <v>0</v>
      </c>
      <c r="N67" s="1282">
        <f ca="1">SUMIFS(NORTE!$J$6:$J$798,NORTE!$G$6:$G$798,B67,NORTE!$B$6:$B$798,"&lt;"&amp;DATE(YEAR(TODAY()),MONTH(TODAY()),1),NORTE!$B$6:$B$798,"&gt;"&amp;DATE(2013,12,31))</f>
        <v>0</v>
      </c>
      <c r="O67" s="482">
        <f ca="1">SUMIFS(OESTE!$J$6:$J$787,OESTE!$G$6:$G$787,B67,OESTE!$B$6:$B$787,"&lt;"&amp;DATE(YEAR(TODAY()),MONTH(TODAY()),1),OESTE!$B$6:$B$787,"&gt;"&amp;DATE(2013,12,31))</f>
        <v>0</v>
      </c>
      <c r="P67" s="482">
        <f ca="1">SUMIFS('PLAZA SUR'!$J$6:$J$139,'PLAZA SUR'!$G$6:$G$139,B67,'PLAZA SUR'!$B$6:$B$139,"&lt;"&amp;DATE(YEAR(TODAY()),MONTH(TODAY()),1),'PLAZA SUR'!$B$6:$B$139,"&gt;"&amp;DATE(2013,12,31))</f>
        <v>0</v>
      </c>
      <c r="Q67" s="482">
        <f ca="1">SUMIFS('PUENTE ALTO'!$J$6:$J$251,'PUENTE ALTO'!$G$6:$G$251,B67,'PUENTE ALTO'!$B$6:$B$251,"&lt;"&amp;DATE(YEAR(TODAY()),MONTH(TODAY()),1),'PUENTE ALTO'!$B$6:$B$251,"&gt;"&amp;DATE(2013,12,31))</f>
        <v>0</v>
      </c>
      <c r="R67" s="482">
        <f ca="1">SUMIFS('SAN MIGUEL'!$J$6:$J$940,'SAN MIGUEL'!$G$6:$G$940,B67,'SAN MIGUEL'!$B$6:$B$940,"&lt;"&amp;DATE(YEAR(TODAY()),MONTH(TODAY()),1),'SAN MIGUEL'!$B$6:$B$940,"&gt;"&amp;DATE(2013,12,31))</f>
        <v>0</v>
      </c>
      <c r="S67" s="482">
        <f ca="1">SUMIFS('SANTA LUCIA'!$J$6:$J$451,'SANTA LUCIA'!$G$6:$G$451,B67,'SANTA LUCIA'!$B$6:$B$451,"&lt;"&amp;DATE(YEAR(TODAY()),MONTH(TODAY()),1),'SANTA LUCIA'!$B$6:$B$451,"&gt;"&amp;DATE(2013,12,31))</f>
        <v>0</v>
      </c>
      <c r="T67" s="482">
        <f ca="1">SUMIFS(TOBALABA!$J$6:$J$1226,TOBALABA!$G$6:$G$1226,B67,TOBALABA!$B$6:$B$1226,"&lt;"&amp;DATE(YEAR(TODAY()),MONTH(TODAY()),1),TOBALABA!$B$6:$B$1226,"&gt;"&amp;DATE(2013,12,31))</f>
        <v>0</v>
      </c>
      <c r="U67" s="483"/>
      <c r="V67" s="484">
        <f t="shared" ca="1" si="2"/>
        <v>2</v>
      </c>
      <c r="X67" s="239"/>
      <c r="Y67" s="239"/>
      <c r="AA67" s="485"/>
      <c r="AB67" s="485"/>
      <c r="AC67" s="485"/>
    </row>
    <row r="68" spans="2:29" s="342" customFormat="1" x14ac:dyDescent="0.25">
      <c r="B68" s="525">
        <v>2702004</v>
      </c>
      <c r="C68" s="526" t="s">
        <v>126</v>
      </c>
      <c r="D68" s="527">
        <v>151814</v>
      </c>
      <c r="E68" s="482">
        <f ca="1">SUMIFS(ALAMEDA!$J$6:$J$846,ALAMEDA!$G$6:$G$846,B68,ALAMEDA!$B$6:$B$846,"&lt;"&amp;DATE(YEAR(TODAY()),MONTH(TODAY()),1),ALAMEDA!$B$6:$B$846,"&gt;"&amp;DATE(2013,12,31))</f>
        <v>0</v>
      </c>
      <c r="F68" s="482">
        <f ca="1">SUMIFS(BARCELONA!$J$6:$J$2552,BARCELONA!$G$6:$G$2552,B68,BARCELONA!$B$6:$B$2552,"&lt;"&amp;DATE(YEAR(TODAY()),MONTH(TODAY()),1),BARCELONA!$B$6:$B$2552,"&gt;"&amp;DATE(2013,12,31))</f>
        <v>0</v>
      </c>
      <c r="G68" s="482">
        <f ca="1">SUMIFS(CENTRO!$J$6:$J$988,CENTRO!$G$6:$G$988,B68,CENTRO!$B$6:$B$988,"&lt;"&amp;DATE(YEAR(TODAY()),MONTH(TODAY()),1),CENTRO!$B$6:$B$988,"&gt;"&amp;DATE(2013,12,31))</f>
        <v>5</v>
      </c>
      <c r="H68" s="482">
        <f ca="1">SUMIFS('EST CENTRAL'!$J$7:$J$657,'EST CENTRAL'!$G$7:$G$657,B68,'EST CENTRAL'!$B$7:$B$657,"&lt;"&amp;DATE(YEAR(TODAY()),MONTH(TODAY()),1),'EST CENTRAL'!$B$7:$B$657,"&gt;"&amp;DATE(2013,12,31))</f>
        <v>0</v>
      </c>
      <c r="I68" s="482">
        <f ca="1">SUMIFS('LA FLORIDA'!$J$6:$J$732,'LA FLORIDA'!$G$6:$G$732,B68,'LA FLORIDA'!$B$6:$B$732,"&lt;"&amp;DATE(YEAR(TODAY()),MONTH(TODAY()),1),'LA FLORIDA'!$B$6:$B$732,"&gt;"&amp;DATE(2013,12,31))</f>
        <v>0</v>
      </c>
      <c r="J68" s="482">
        <f ca="1">SUMIFS('LAS BELLOTAS'!$J$6:$J$135,'LAS BELLOTAS'!$G$6:$G$135,B68,'LAS BELLOTAS'!$B$6:$B$135,"&lt;"&amp;DATE(YEAR(TODAY()),MONTH(TODAY()),1),'LAS BELLOTAS'!$B$6:$B$135,"&gt;"&amp;DATE(2013,12,31))</f>
        <v>0</v>
      </c>
      <c r="K68" s="482">
        <f ca="1">SUMIFS('LAS CONDES'!$J$6:$J$1191,'LAS CONDES'!$G$6:$G$1191,B68,'LAS CONDES'!$B$6:$B$1191,"&lt;"&amp;DATE(YEAR(TODAY()),MONTH(TODAY()),1),'LAS CONDES'!$B$6:$B$1191,"&gt;"&amp;DATE(2013,12,31))</f>
        <v>0</v>
      </c>
      <c r="L68" s="1282">
        <f ca="1">SUMIFS(MAIPU!$J$6:$J$499,MAIPU!$G$6:$G$499,B68,MAIPU!$B$6:$B$499,"&lt;"&amp;DATE(YEAR(TODAY()),MONTH(TODAY()),1),MAIPU!$B$6:$B$499,"&gt;"&amp;DATE(2013,12,31))</f>
        <v>0</v>
      </c>
      <c r="M68" s="1282">
        <f ca="1">SUMIFS(MANQUEHUE!$J$6:$J$1338,MANQUEHUE!$G$6:$G$1338,B68,MANQUEHUE!$B$6:$B$1338,"&lt;"&amp;DATE(YEAR(TODAY()),MONTH(TODAY()),1),MANQUEHUE!$B$6:$B$1338,"&gt;"&amp;DATE(2013,12,31))</f>
        <v>0</v>
      </c>
      <c r="N68" s="1282">
        <f ca="1">SUMIFS(NORTE!$J$6:$J$798,NORTE!$G$6:$G$798,B68,NORTE!$B$6:$B$798,"&lt;"&amp;DATE(YEAR(TODAY()),MONTH(TODAY()),1),NORTE!$B$6:$B$798,"&gt;"&amp;DATE(2013,12,31))</f>
        <v>2</v>
      </c>
      <c r="O68" s="482">
        <f ca="1">SUMIFS(OESTE!$J$6:$J$787,OESTE!$G$6:$G$787,B68,OESTE!$B$6:$B$787,"&lt;"&amp;DATE(YEAR(TODAY()),MONTH(TODAY()),1),OESTE!$B$6:$B$787,"&gt;"&amp;DATE(2013,12,31))</f>
        <v>0</v>
      </c>
      <c r="P68" s="482">
        <f ca="1">SUMIFS('PLAZA SUR'!$J$6:$J$139,'PLAZA SUR'!$G$6:$G$139,B68,'PLAZA SUR'!$B$6:$B$139,"&lt;"&amp;DATE(YEAR(TODAY()),MONTH(TODAY()),1),'PLAZA SUR'!$B$6:$B$139,"&gt;"&amp;DATE(2013,12,31))</f>
        <v>0</v>
      </c>
      <c r="Q68" s="482">
        <f ca="1">SUMIFS('PUENTE ALTO'!$J$6:$J$251,'PUENTE ALTO'!$G$6:$G$251,B68,'PUENTE ALTO'!$B$6:$B$251,"&lt;"&amp;DATE(YEAR(TODAY()),MONTH(TODAY()),1),'PUENTE ALTO'!$B$6:$B$251,"&gt;"&amp;DATE(2013,12,31))</f>
        <v>0</v>
      </c>
      <c r="R68" s="482">
        <f ca="1">SUMIFS('SAN MIGUEL'!$J$6:$J$940,'SAN MIGUEL'!$G$6:$G$940,B68,'SAN MIGUEL'!$B$6:$B$940,"&lt;"&amp;DATE(YEAR(TODAY()),MONTH(TODAY()),1),'SAN MIGUEL'!$B$6:$B$940,"&gt;"&amp;DATE(2013,12,31))</f>
        <v>0</v>
      </c>
      <c r="S68" s="482">
        <f ca="1">SUMIFS('SANTA LUCIA'!$J$6:$J$451,'SANTA LUCIA'!$G$6:$G$451,B68,'SANTA LUCIA'!$B$6:$B$451,"&lt;"&amp;DATE(YEAR(TODAY()),MONTH(TODAY()),1),'SANTA LUCIA'!$B$6:$B$451,"&gt;"&amp;DATE(2013,12,31))</f>
        <v>0</v>
      </c>
      <c r="T68" s="482">
        <f ca="1">SUMIFS(TOBALABA!$J$6:$J$1226,TOBALABA!$G$6:$G$1226,B68,TOBALABA!$B$6:$B$1226,"&lt;"&amp;DATE(YEAR(TODAY()),MONTH(TODAY()),1),TOBALABA!$B$6:$B$1226,"&gt;"&amp;DATE(2013,12,31))</f>
        <v>1</v>
      </c>
      <c r="U68" s="483"/>
      <c r="V68" s="484">
        <f t="shared" ca="1" si="2"/>
        <v>8</v>
      </c>
      <c r="X68" s="239"/>
      <c r="Y68" s="239"/>
      <c r="AA68" s="485"/>
      <c r="AB68" s="485"/>
      <c r="AC68" s="485"/>
    </row>
    <row r="69" spans="2:29" s="342" customFormat="1" x14ac:dyDescent="0.25">
      <c r="B69" s="525">
        <v>2702022</v>
      </c>
      <c r="C69" s="526" t="s">
        <v>144</v>
      </c>
      <c r="D69" s="527">
        <v>35986</v>
      </c>
      <c r="E69" s="482">
        <f ca="1">SUMIFS(ALAMEDA!$J$6:$J$846,ALAMEDA!$G$6:$G$846,B69,ALAMEDA!$B$6:$B$846,"&lt;"&amp;DATE(YEAR(TODAY()),MONTH(TODAY()),1),ALAMEDA!$B$6:$B$846,"&gt;"&amp;DATE(2013,12,31))</f>
        <v>0</v>
      </c>
      <c r="F69" s="482">
        <f ca="1">SUMIFS(BARCELONA!$J$6:$J$2552,BARCELONA!$G$6:$G$2552,B69,BARCELONA!$B$6:$B$2552,"&lt;"&amp;DATE(YEAR(TODAY()),MONTH(TODAY()),1),BARCELONA!$B$6:$B$2552,"&gt;"&amp;DATE(2013,12,31))</f>
        <v>0</v>
      </c>
      <c r="G69" s="482">
        <f ca="1">SUMIFS(CENTRO!$J$6:$J$988,CENTRO!$G$6:$G$988,B69,CENTRO!$B$6:$B$988,"&lt;"&amp;DATE(YEAR(TODAY()),MONTH(TODAY()),1),CENTRO!$B$6:$B$988,"&gt;"&amp;DATE(2013,12,31))</f>
        <v>1</v>
      </c>
      <c r="H69" s="482">
        <f ca="1">SUMIFS('EST CENTRAL'!$J$7:$J$657,'EST CENTRAL'!$G$7:$G$657,B69,'EST CENTRAL'!$B$7:$B$657,"&lt;"&amp;DATE(YEAR(TODAY()),MONTH(TODAY()),1),'EST CENTRAL'!$B$7:$B$657,"&gt;"&amp;DATE(2013,12,31))</f>
        <v>0</v>
      </c>
      <c r="I69" s="482">
        <f ca="1">SUMIFS('LA FLORIDA'!$J$6:$J$732,'LA FLORIDA'!$G$6:$G$732,B69,'LA FLORIDA'!$B$6:$B$732,"&lt;"&amp;DATE(YEAR(TODAY()),MONTH(TODAY()),1),'LA FLORIDA'!$B$6:$B$732,"&gt;"&amp;DATE(2013,12,31))</f>
        <v>0</v>
      </c>
      <c r="J69" s="482">
        <f ca="1">SUMIFS('LAS BELLOTAS'!$J$6:$J$135,'LAS BELLOTAS'!$G$6:$G$135,B69,'LAS BELLOTAS'!$B$6:$B$135,"&lt;"&amp;DATE(YEAR(TODAY()),MONTH(TODAY()),1),'LAS BELLOTAS'!$B$6:$B$135,"&gt;"&amp;DATE(2013,12,31))</f>
        <v>0</v>
      </c>
      <c r="K69" s="482">
        <f ca="1">SUMIFS('LAS CONDES'!$J$6:$J$1191,'LAS CONDES'!$G$6:$G$1191,B69,'LAS CONDES'!$B$6:$B$1191,"&lt;"&amp;DATE(YEAR(TODAY()),MONTH(TODAY()),1),'LAS CONDES'!$B$6:$B$1191,"&gt;"&amp;DATE(2013,12,31))</f>
        <v>0</v>
      </c>
      <c r="L69" s="1282">
        <f ca="1">SUMIFS(MAIPU!$J$6:$J$499,MAIPU!$G$6:$G$499,B69,MAIPU!$B$6:$B$499,"&lt;"&amp;DATE(YEAR(TODAY()),MONTH(TODAY()),1),MAIPU!$B$6:$B$499,"&gt;"&amp;DATE(2013,12,31))</f>
        <v>0</v>
      </c>
      <c r="M69" s="1282">
        <f ca="1">SUMIFS(MANQUEHUE!$J$6:$J$1338,MANQUEHUE!$G$6:$G$1338,B69,MANQUEHUE!$B$6:$B$1338,"&lt;"&amp;DATE(YEAR(TODAY()),MONTH(TODAY()),1),MANQUEHUE!$B$6:$B$1338,"&gt;"&amp;DATE(2013,12,31))</f>
        <v>0</v>
      </c>
      <c r="N69" s="1282">
        <f ca="1">SUMIFS(NORTE!$J$6:$J$798,NORTE!$G$6:$G$798,B69,NORTE!$B$6:$B$798,"&lt;"&amp;DATE(YEAR(TODAY()),MONTH(TODAY()),1),NORTE!$B$6:$B$798,"&gt;"&amp;DATE(2013,12,31))</f>
        <v>0</v>
      </c>
      <c r="O69" s="482">
        <f ca="1">SUMIFS(OESTE!$J$6:$J$787,OESTE!$G$6:$G$787,B69,OESTE!$B$6:$B$787,"&lt;"&amp;DATE(YEAR(TODAY()),MONTH(TODAY()),1),OESTE!$B$6:$B$787,"&gt;"&amp;DATE(2013,12,31))</f>
        <v>0</v>
      </c>
      <c r="P69" s="482">
        <f ca="1">SUMIFS('PLAZA SUR'!$J$6:$J$139,'PLAZA SUR'!$G$6:$G$139,B69,'PLAZA SUR'!$B$6:$B$139,"&lt;"&amp;DATE(YEAR(TODAY()),MONTH(TODAY()),1),'PLAZA SUR'!$B$6:$B$139,"&gt;"&amp;DATE(2013,12,31))</f>
        <v>0</v>
      </c>
      <c r="Q69" s="482">
        <f ca="1">SUMIFS('PUENTE ALTO'!$J$6:$J$251,'PUENTE ALTO'!$G$6:$G$251,B69,'PUENTE ALTO'!$B$6:$B$251,"&lt;"&amp;DATE(YEAR(TODAY()),MONTH(TODAY()),1),'PUENTE ALTO'!$B$6:$B$251,"&gt;"&amp;DATE(2013,12,31))</f>
        <v>0</v>
      </c>
      <c r="R69" s="482">
        <f ca="1">SUMIFS('SAN MIGUEL'!$J$6:$J$940,'SAN MIGUEL'!$G$6:$G$940,B69,'SAN MIGUEL'!$B$6:$B$940,"&lt;"&amp;DATE(YEAR(TODAY()),MONTH(TODAY()),1),'SAN MIGUEL'!$B$6:$B$940,"&gt;"&amp;DATE(2013,12,31))</f>
        <v>0</v>
      </c>
      <c r="S69" s="482">
        <f ca="1">SUMIFS('SANTA LUCIA'!$J$6:$J$451,'SANTA LUCIA'!$G$6:$G$451,B69,'SANTA LUCIA'!$B$6:$B$451,"&lt;"&amp;DATE(YEAR(TODAY()),MONTH(TODAY()),1),'SANTA LUCIA'!$B$6:$B$451,"&gt;"&amp;DATE(2013,12,31))</f>
        <v>0</v>
      </c>
      <c r="T69" s="482">
        <f ca="1">SUMIFS(TOBALABA!$J$6:$J$1226,TOBALABA!$G$6:$G$1226,B69,TOBALABA!$B$6:$B$1226,"&lt;"&amp;DATE(YEAR(TODAY()),MONTH(TODAY()),1),TOBALABA!$B$6:$B$1226,"&gt;"&amp;DATE(2013,12,31))</f>
        <v>0</v>
      </c>
      <c r="U69" s="483"/>
      <c r="V69" s="484">
        <f t="shared" ca="1" si="2"/>
        <v>1</v>
      </c>
      <c r="X69" s="239"/>
      <c r="Y69" s="239"/>
      <c r="AA69" s="485"/>
      <c r="AB69" s="485"/>
      <c r="AC69" s="485"/>
    </row>
    <row r="70" spans="2:29" s="342" customFormat="1" x14ac:dyDescent="0.25">
      <c r="B70" s="525">
        <v>2708009</v>
      </c>
      <c r="C70" s="526" t="s">
        <v>4680</v>
      </c>
      <c r="D70" s="527">
        <v>17997</v>
      </c>
      <c r="E70" s="482">
        <f ca="1">SUMIFS(ALAMEDA!$J$6:$J$846,ALAMEDA!$G$6:$G$846,B70,ALAMEDA!$B$6:$B$846,"&lt;"&amp;DATE(YEAR(TODAY()),MONTH(TODAY()),1),ALAMEDA!$B$6:$B$846,"&gt;"&amp;DATE(2013,12,31))</f>
        <v>0</v>
      </c>
      <c r="F70" s="482">
        <f ca="1">SUMIFS(BARCELONA!$J$6:$J$2552,BARCELONA!$G$6:$G$2552,B70,BARCELONA!$B$6:$B$2552,"&lt;"&amp;DATE(YEAR(TODAY()),MONTH(TODAY()),1),BARCELONA!$B$6:$B$2552,"&gt;"&amp;DATE(2013,12,31))</f>
        <v>0</v>
      </c>
      <c r="G70" s="482">
        <f ca="1">SUMIFS(CENTRO!$J$6:$J$988,CENTRO!$G$6:$G$988,B70,CENTRO!$B$6:$B$988,"&lt;"&amp;DATE(YEAR(TODAY()),MONTH(TODAY()),1),CENTRO!$B$6:$B$988,"&gt;"&amp;DATE(2013,12,31))</f>
        <v>0</v>
      </c>
      <c r="H70" s="482">
        <f ca="1">SUMIFS('EST CENTRAL'!$J$7:$J$657,'EST CENTRAL'!$G$7:$G$657,B70,'EST CENTRAL'!$B$7:$B$657,"&lt;"&amp;DATE(YEAR(TODAY()),MONTH(TODAY()),1),'EST CENTRAL'!$B$7:$B$657,"&gt;"&amp;DATE(2013,12,31))</f>
        <v>0</v>
      </c>
      <c r="I70" s="482">
        <f ca="1">SUMIFS('LA FLORIDA'!$J$6:$J$732,'LA FLORIDA'!$G$6:$G$732,B70,'LA FLORIDA'!$B$6:$B$732,"&lt;"&amp;DATE(YEAR(TODAY()),MONTH(TODAY()),1),'LA FLORIDA'!$B$6:$B$732,"&gt;"&amp;DATE(2013,12,31))</f>
        <v>0</v>
      </c>
      <c r="J70" s="482">
        <f ca="1">SUMIFS('LAS BELLOTAS'!$J$6:$J$135,'LAS BELLOTAS'!$G$6:$G$135,B70,'LAS BELLOTAS'!$B$6:$B$135,"&lt;"&amp;DATE(YEAR(TODAY()),MONTH(TODAY()),1),'LAS BELLOTAS'!$B$6:$B$135,"&gt;"&amp;DATE(2013,12,31))</f>
        <v>0</v>
      </c>
      <c r="K70" s="482">
        <f ca="1">SUMIFS('LAS CONDES'!$J$6:$J$1191,'LAS CONDES'!$G$6:$G$1191,B70,'LAS CONDES'!$B$6:$B$1191,"&lt;"&amp;DATE(YEAR(TODAY()),MONTH(TODAY()),1),'LAS CONDES'!$B$6:$B$1191,"&gt;"&amp;DATE(2013,12,31))</f>
        <v>0</v>
      </c>
      <c r="L70" s="1282">
        <f ca="1">SUMIFS(MAIPU!$J$6:$J$499,MAIPU!$G$6:$G$499,B70,MAIPU!$B$6:$B$499,"&lt;"&amp;DATE(YEAR(TODAY()),MONTH(TODAY()),1),MAIPU!$B$6:$B$499,"&gt;"&amp;DATE(2013,12,31))</f>
        <v>0</v>
      </c>
      <c r="M70" s="1282">
        <f ca="1">SUMIFS(MANQUEHUE!$J$6:$J$1338,MANQUEHUE!$G$6:$G$1338,B70,MANQUEHUE!$B$6:$B$1338,"&lt;"&amp;DATE(YEAR(TODAY()),MONTH(TODAY()),1),MANQUEHUE!$B$6:$B$1338,"&gt;"&amp;DATE(2013,12,31))</f>
        <v>0</v>
      </c>
      <c r="N70" s="1282">
        <f ca="1">SUMIFS(NORTE!$J$6:$J$798,NORTE!$G$6:$G$798,B70,NORTE!$B$6:$B$798,"&lt;"&amp;DATE(YEAR(TODAY()),MONTH(TODAY()),1),NORTE!$B$6:$B$798,"&gt;"&amp;DATE(2013,12,31))</f>
        <v>0</v>
      </c>
      <c r="O70" s="482">
        <f ca="1">SUMIFS(OESTE!$J$6:$J$787,OESTE!$G$6:$G$787,B70,OESTE!$B$6:$B$787,"&lt;"&amp;DATE(YEAR(TODAY()),MONTH(TODAY()),1),OESTE!$B$6:$B$787,"&gt;"&amp;DATE(2013,12,31))</f>
        <v>0</v>
      </c>
      <c r="P70" s="482">
        <f ca="1">SUMIFS('PLAZA SUR'!$J$6:$J$139,'PLAZA SUR'!$G$6:$G$139,B70,'PLAZA SUR'!$B$6:$B$139,"&lt;"&amp;DATE(YEAR(TODAY()),MONTH(TODAY()),1),'PLAZA SUR'!$B$6:$B$139,"&gt;"&amp;DATE(2013,12,31))</f>
        <v>2</v>
      </c>
      <c r="Q70" s="482">
        <f ca="1">SUMIFS('PUENTE ALTO'!$J$6:$J$251,'PUENTE ALTO'!$G$6:$G$251,B70,'PUENTE ALTO'!$B$6:$B$251,"&lt;"&amp;DATE(YEAR(TODAY()),MONTH(TODAY()),1),'PUENTE ALTO'!$B$6:$B$251,"&gt;"&amp;DATE(2013,12,31))</f>
        <v>0</v>
      </c>
      <c r="R70" s="482">
        <f ca="1">SUMIFS('SAN MIGUEL'!$J$6:$J$940,'SAN MIGUEL'!$G$6:$G$940,B70,'SAN MIGUEL'!$B$6:$B$940,"&lt;"&amp;DATE(YEAR(TODAY()),MONTH(TODAY()),1),'SAN MIGUEL'!$B$6:$B$940,"&gt;"&amp;DATE(2013,12,31))</f>
        <v>0</v>
      </c>
      <c r="S70" s="482">
        <f ca="1">SUMIFS('SANTA LUCIA'!$J$6:$J$451,'SANTA LUCIA'!$G$6:$G$451,B70,'SANTA LUCIA'!$B$6:$B$451,"&lt;"&amp;DATE(YEAR(TODAY()),MONTH(TODAY()),1),'SANTA LUCIA'!$B$6:$B$451,"&gt;"&amp;DATE(2013,12,31))</f>
        <v>0</v>
      </c>
      <c r="T70" s="482">
        <f ca="1">SUMIFS(TOBALABA!$J$6:$J$1226,TOBALABA!$G$6:$G$1226,B70,TOBALABA!$B$6:$B$1226,"&lt;"&amp;DATE(YEAR(TODAY()),MONTH(TODAY()),1),TOBALABA!$B$6:$B$1226,"&gt;"&amp;DATE(2013,12,31))</f>
        <v>0</v>
      </c>
      <c r="U70" s="483"/>
      <c r="V70" s="484">
        <f t="shared" ref="V70:V101" ca="1" si="3">SUM(E70:U70)</f>
        <v>2</v>
      </c>
      <c r="X70" s="239"/>
      <c r="Y70" s="239"/>
      <c r="AA70" s="485"/>
      <c r="AB70" s="485"/>
      <c r="AC70" s="485"/>
    </row>
    <row r="71" spans="2:29" s="342" customFormat="1" x14ac:dyDescent="0.25">
      <c r="B71" s="525">
        <v>2702006</v>
      </c>
      <c r="C71" s="526" t="s">
        <v>128</v>
      </c>
      <c r="D71" s="527">
        <v>31889</v>
      </c>
      <c r="E71" s="482">
        <f ca="1">SUMIFS(ALAMEDA!$J$6:$J$846,ALAMEDA!$G$6:$G$846,B71,ALAMEDA!$B$6:$B$846,"&lt;"&amp;DATE(YEAR(TODAY()),MONTH(TODAY()),1),ALAMEDA!$B$6:$B$846,"&gt;"&amp;DATE(2013,12,31))</f>
        <v>0</v>
      </c>
      <c r="F71" s="482">
        <f ca="1">SUMIFS(BARCELONA!$J$6:$J$2552,BARCELONA!$G$6:$G$2552,B71,BARCELONA!$B$6:$B$2552,"&lt;"&amp;DATE(YEAR(TODAY()),MONTH(TODAY()),1),BARCELONA!$B$6:$B$2552,"&gt;"&amp;DATE(2013,12,31))</f>
        <v>0</v>
      </c>
      <c r="G71" s="482">
        <f ca="1">SUMIFS(CENTRO!$J$6:$J$988,CENTRO!$G$6:$G$988,B71,CENTRO!$B$6:$B$988,"&lt;"&amp;DATE(YEAR(TODAY()),MONTH(TODAY()),1),CENTRO!$B$6:$B$988,"&gt;"&amp;DATE(2013,12,31))</f>
        <v>0</v>
      </c>
      <c r="H71" s="482">
        <f ca="1">SUMIFS('EST CENTRAL'!$J$7:$J$657,'EST CENTRAL'!$G$7:$G$657,B71,'EST CENTRAL'!$B$7:$B$657,"&lt;"&amp;DATE(YEAR(TODAY()),MONTH(TODAY()),1),'EST CENTRAL'!$B$7:$B$657,"&gt;"&amp;DATE(2013,12,31))</f>
        <v>0</v>
      </c>
      <c r="I71" s="482">
        <f ca="1">SUMIFS('LA FLORIDA'!$J$6:$J$732,'LA FLORIDA'!$G$6:$G$732,B71,'LA FLORIDA'!$B$6:$B$732,"&lt;"&amp;DATE(YEAR(TODAY()),MONTH(TODAY()),1),'LA FLORIDA'!$B$6:$B$732,"&gt;"&amp;DATE(2013,12,31))</f>
        <v>0</v>
      </c>
      <c r="J71" s="482">
        <f ca="1">SUMIFS('LAS BELLOTAS'!$J$6:$J$135,'LAS BELLOTAS'!$G$6:$G$135,B71,'LAS BELLOTAS'!$B$6:$B$135,"&lt;"&amp;DATE(YEAR(TODAY()),MONTH(TODAY()),1),'LAS BELLOTAS'!$B$6:$B$135,"&gt;"&amp;DATE(2013,12,31))</f>
        <v>0</v>
      </c>
      <c r="K71" s="482">
        <f ca="1">SUMIFS('LAS CONDES'!$J$6:$J$1191,'LAS CONDES'!$G$6:$G$1191,B71,'LAS CONDES'!$B$6:$B$1191,"&lt;"&amp;DATE(YEAR(TODAY()),MONTH(TODAY()),1),'LAS CONDES'!$B$6:$B$1191,"&gt;"&amp;DATE(2013,12,31))</f>
        <v>1</v>
      </c>
      <c r="L71" s="1282">
        <f ca="1">SUMIFS(MAIPU!$J$6:$J$499,MAIPU!$G$6:$G$499,B71,MAIPU!$B$6:$B$499,"&lt;"&amp;DATE(YEAR(TODAY()),MONTH(TODAY()),1),MAIPU!$B$6:$B$499,"&gt;"&amp;DATE(2013,12,31))</f>
        <v>0</v>
      </c>
      <c r="M71" s="1282">
        <f ca="1">SUMIFS(MANQUEHUE!$J$6:$J$1338,MANQUEHUE!$G$6:$G$1338,B71,MANQUEHUE!$B$6:$B$1338,"&lt;"&amp;DATE(YEAR(TODAY()),MONTH(TODAY()),1),MANQUEHUE!$B$6:$B$1338,"&gt;"&amp;DATE(2013,12,31))</f>
        <v>1</v>
      </c>
      <c r="N71" s="1282">
        <f ca="1">SUMIFS(NORTE!$J$6:$J$798,NORTE!$G$6:$G$798,B71,NORTE!$B$6:$B$798,"&lt;"&amp;DATE(YEAR(TODAY()),MONTH(TODAY()),1),NORTE!$B$6:$B$798,"&gt;"&amp;DATE(2013,12,31))</f>
        <v>0</v>
      </c>
      <c r="O71" s="482">
        <f ca="1">SUMIFS(OESTE!$J$6:$J$787,OESTE!$G$6:$G$787,B71,OESTE!$B$6:$B$787,"&lt;"&amp;DATE(YEAR(TODAY()),MONTH(TODAY()),1),OESTE!$B$6:$B$787,"&gt;"&amp;DATE(2013,12,31))</f>
        <v>0</v>
      </c>
      <c r="P71" s="482">
        <f ca="1">SUMIFS('PLAZA SUR'!$J$6:$J$139,'PLAZA SUR'!$G$6:$G$139,B71,'PLAZA SUR'!$B$6:$B$139,"&lt;"&amp;DATE(YEAR(TODAY()),MONTH(TODAY()),1),'PLAZA SUR'!$B$6:$B$139,"&gt;"&amp;DATE(2013,12,31))</f>
        <v>0</v>
      </c>
      <c r="Q71" s="482">
        <f ca="1">SUMIFS('PUENTE ALTO'!$J$6:$J$251,'PUENTE ALTO'!$G$6:$G$251,B71,'PUENTE ALTO'!$B$6:$B$251,"&lt;"&amp;DATE(YEAR(TODAY()),MONTH(TODAY()),1),'PUENTE ALTO'!$B$6:$B$251,"&gt;"&amp;DATE(2013,12,31))</f>
        <v>0</v>
      </c>
      <c r="R71" s="482">
        <f ca="1">SUMIFS('SAN MIGUEL'!$J$6:$J$940,'SAN MIGUEL'!$G$6:$G$940,B71,'SAN MIGUEL'!$B$6:$B$940,"&lt;"&amp;DATE(YEAR(TODAY()),MONTH(TODAY()),1),'SAN MIGUEL'!$B$6:$B$940,"&gt;"&amp;DATE(2013,12,31))</f>
        <v>0</v>
      </c>
      <c r="S71" s="482">
        <f ca="1">SUMIFS('SANTA LUCIA'!$J$6:$J$451,'SANTA LUCIA'!$G$6:$G$451,B71,'SANTA LUCIA'!$B$6:$B$451,"&lt;"&amp;DATE(YEAR(TODAY()),MONTH(TODAY()),1),'SANTA LUCIA'!$B$6:$B$451,"&gt;"&amp;DATE(2013,12,31))</f>
        <v>0</v>
      </c>
      <c r="T71" s="482">
        <f ca="1">SUMIFS(TOBALABA!$J$6:$J$1226,TOBALABA!$G$6:$G$1226,B71,TOBALABA!$B$6:$B$1226,"&lt;"&amp;DATE(YEAR(TODAY()),MONTH(TODAY()),1),TOBALABA!$B$6:$B$1226,"&gt;"&amp;DATE(2013,12,31))</f>
        <v>0</v>
      </c>
      <c r="U71" s="483"/>
      <c r="V71" s="484">
        <f t="shared" ca="1" si="3"/>
        <v>2</v>
      </c>
      <c r="X71" s="239"/>
      <c r="Y71" s="239"/>
      <c r="AA71" s="485"/>
      <c r="AB71" s="485"/>
      <c r="AC71" s="485"/>
    </row>
    <row r="72" spans="2:29" s="342" customFormat="1" x14ac:dyDescent="0.25">
      <c r="B72" s="525">
        <v>2702016</v>
      </c>
      <c r="C72" s="526" t="s">
        <v>138</v>
      </c>
      <c r="D72" s="527">
        <v>18218</v>
      </c>
      <c r="E72" s="482">
        <f ca="1">SUMIFS(ALAMEDA!$J$6:$J$846,ALAMEDA!$G$6:$G$846,B72,ALAMEDA!$B$6:$B$846,"&lt;"&amp;DATE(YEAR(TODAY()),MONTH(TODAY()),1),ALAMEDA!$B$6:$B$846,"&gt;"&amp;DATE(2013,12,31))</f>
        <v>2</v>
      </c>
      <c r="F72" s="482">
        <f ca="1">SUMIFS(BARCELONA!$J$6:$J$2552,BARCELONA!$G$6:$G$2552,B72,BARCELONA!$B$6:$B$2552,"&lt;"&amp;DATE(YEAR(TODAY()),MONTH(TODAY()),1),BARCELONA!$B$6:$B$2552,"&gt;"&amp;DATE(2013,12,31))</f>
        <v>0</v>
      </c>
      <c r="G72" s="482">
        <f ca="1">SUMIFS(CENTRO!$J$6:$J$988,CENTRO!$G$6:$G$988,B72,CENTRO!$B$6:$B$988,"&lt;"&amp;DATE(YEAR(TODAY()),MONTH(TODAY()),1),CENTRO!$B$6:$B$988,"&gt;"&amp;DATE(2013,12,31))</f>
        <v>0</v>
      </c>
      <c r="H72" s="482">
        <f ca="1">SUMIFS('EST CENTRAL'!$J$7:$J$657,'EST CENTRAL'!$G$7:$G$657,B72,'EST CENTRAL'!$B$7:$B$657,"&lt;"&amp;DATE(YEAR(TODAY()),MONTH(TODAY()),1),'EST CENTRAL'!$B$7:$B$657,"&gt;"&amp;DATE(2013,12,31))</f>
        <v>0</v>
      </c>
      <c r="I72" s="482">
        <f ca="1">SUMIFS('LA FLORIDA'!$J$6:$J$732,'LA FLORIDA'!$G$6:$G$732,B72,'LA FLORIDA'!$B$6:$B$732,"&lt;"&amp;DATE(YEAR(TODAY()),MONTH(TODAY()),1),'LA FLORIDA'!$B$6:$B$732,"&gt;"&amp;DATE(2013,12,31))</f>
        <v>0</v>
      </c>
      <c r="J72" s="482">
        <f ca="1">SUMIFS('LAS BELLOTAS'!$J$6:$J$135,'LAS BELLOTAS'!$G$6:$G$135,B72,'LAS BELLOTAS'!$B$6:$B$135,"&lt;"&amp;DATE(YEAR(TODAY()),MONTH(TODAY()),1),'LAS BELLOTAS'!$B$6:$B$135,"&gt;"&amp;DATE(2013,12,31))</f>
        <v>0</v>
      </c>
      <c r="K72" s="482">
        <f ca="1">SUMIFS('LAS CONDES'!$J$6:$J$1191,'LAS CONDES'!$G$6:$G$1191,B72,'LAS CONDES'!$B$6:$B$1191,"&lt;"&amp;DATE(YEAR(TODAY()),MONTH(TODAY()),1),'LAS CONDES'!$B$6:$B$1191,"&gt;"&amp;DATE(2013,12,31))</f>
        <v>0</v>
      </c>
      <c r="L72" s="1282">
        <f ca="1">SUMIFS(MAIPU!$J$6:$J$499,MAIPU!$G$6:$G$499,B72,MAIPU!$B$6:$B$499,"&lt;"&amp;DATE(YEAR(TODAY()),MONTH(TODAY()),1),MAIPU!$B$6:$B$499,"&gt;"&amp;DATE(2013,12,31))</f>
        <v>0</v>
      </c>
      <c r="M72" s="1282">
        <f ca="1">SUMIFS(MANQUEHUE!$J$6:$J$1338,MANQUEHUE!$G$6:$G$1338,B72,MANQUEHUE!$B$6:$B$1338,"&lt;"&amp;DATE(YEAR(TODAY()),MONTH(TODAY()),1),MANQUEHUE!$B$6:$B$1338,"&gt;"&amp;DATE(2013,12,31))</f>
        <v>0</v>
      </c>
      <c r="N72" s="1282">
        <f ca="1">SUMIFS(NORTE!$J$6:$J$798,NORTE!$G$6:$G$798,B72,NORTE!$B$6:$B$798,"&lt;"&amp;DATE(YEAR(TODAY()),MONTH(TODAY()),1),NORTE!$B$6:$B$798,"&gt;"&amp;DATE(2013,12,31))</f>
        <v>1</v>
      </c>
      <c r="O72" s="482">
        <f ca="1">SUMIFS(OESTE!$J$6:$J$787,OESTE!$G$6:$G$787,B72,OESTE!$B$6:$B$787,"&lt;"&amp;DATE(YEAR(TODAY()),MONTH(TODAY()),1),OESTE!$B$6:$B$787,"&gt;"&amp;DATE(2013,12,31))</f>
        <v>0</v>
      </c>
      <c r="P72" s="482">
        <f ca="1">SUMIFS('PLAZA SUR'!$J$6:$J$139,'PLAZA SUR'!$G$6:$G$139,B72,'PLAZA SUR'!$B$6:$B$139,"&lt;"&amp;DATE(YEAR(TODAY()),MONTH(TODAY()),1),'PLAZA SUR'!$B$6:$B$139,"&gt;"&amp;DATE(2013,12,31))</f>
        <v>0</v>
      </c>
      <c r="Q72" s="482">
        <f ca="1">SUMIFS('PUENTE ALTO'!$J$6:$J$251,'PUENTE ALTO'!$G$6:$G$251,B72,'PUENTE ALTO'!$B$6:$B$251,"&lt;"&amp;DATE(YEAR(TODAY()),MONTH(TODAY()),1),'PUENTE ALTO'!$B$6:$B$251,"&gt;"&amp;DATE(2013,12,31))</f>
        <v>0</v>
      </c>
      <c r="R72" s="482">
        <f ca="1">SUMIFS('SAN MIGUEL'!$J$6:$J$940,'SAN MIGUEL'!$G$6:$G$940,B72,'SAN MIGUEL'!$B$6:$B$940,"&lt;"&amp;DATE(YEAR(TODAY()),MONTH(TODAY()),1),'SAN MIGUEL'!$B$6:$B$940,"&gt;"&amp;DATE(2013,12,31))</f>
        <v>0</v>
      </c>
      <c r="S72" s="482">
        <f ca="1">SUMIFS('SANTA LUCIA'!$J$6:$J$451,'SANTA LUCIA'!$G$6:$G$451,B72,'SANTA LUCIA'!$B$6:$B$451,"&lt;"&amp;DATE(YEAR(TODAY()),MONTH(TODAY()),1),'SANTA LUCIA'!$B$6:$B$451,"&gt;"&amp;DATE(2013,12,31))</f>
        <v>0</v>
      </c>
      <c r="T72" s="482">
        <f ca="1">SUMIFS(TOBALABA!$J$6:$J$1226,TOBALABA!$G$6:$G$1226,B72,TOBALABA!$B$6:$B$1226,"&lt;"&amp;DATE(YEAR(TODAY()),MONTH(TODAY()),1),TOBALABA!$B$6:$B$1226,"&gt;"&amp;DATE(2013,12,31))</f>
        <v>0</v>
      </c>
      <c r="U72" s="483"/>
      <c r="V72" s="484">
        <f t="shared" ca="1" si="3"/>
        <v>3</v>
      </c>
      <c r="X72" s="239"/>
      <c r="Y72" s="239"/>
      <c r="AA72" s="485"/>
      <c r="AB72" s="485"/>
      <c r="AC72" s="485"/>
    </row>
    <row r="73" spans="2:29" s="342" customFormat="1" x14ac:dyDescent="0.25">
      <c r="B73" s="525">
        <v>2704018</v>
      </c>
      <c r="C73" s="526" t="s">
        <v>67</v>
      </c>
      <c r="D73" s="527">
        <v>43857</v>
      </c>
      <c r="E73" s="482">
        <f ca="1">SUMIFS(ALAMEDA!$J$6:$J$846,ALAMEDA!$G$6:$G$846,B73,ALAMEDA!$B$6:$B$846,"&lt;"&amp;DATE(YEAR(TODAY()),MONTH(TODAY()),1),ALAMEDA!$B$6:$B$846,"&gt;"&amp;DATE(2013,12,31))</f>
        <v>0</v>
      </c>
      <c r="F73" s="482">
        <f ca="1">SUMIFS(BARCELONA!$J$6:$J$2552,BARCELONA!$G$6:$G$2552,B73,BARCELONA!$B$6:$B$2552,"&lt;"&amp;DATE(YEAR(TODAY()),MONTH(TODAY()),1),BARCELONA!$B$6:$B$2552,"&gt;"&amp;DATE(2013,12,31))</f>
        <v>4</v>
      </c>
      <c r="G73" s="482">
        <f ca="1">SUMIFS(CENTRO!$J$6:$J$988,CENTRO!$G$6:$G$988,B73,CENTRO!$B$6:$B$988,"&lt;"&amp;DATE(YEAR(TODAY()),MONTH(TODAY()),1),CENTRO!$B$6:$B$988,"&gt;"&amp;DATE(2013,12,31))</f>
        <v>0</v>
      </c>
      <c r="H73" s="482">
        <f ca="1">SUMIFS('EST CENTRAL'!$J$7:$J$657,'EST CENTRAL'!$G$7:$G$657,B73,'EST CENTRAL'!$B$7:$B$657,"&lt;"&amp;DATE(YEAR(TODAY()),MONTH(TODAY()),1),'EST CENTRAL'!$B$7:$B$657,"&gt;"&amp;DATE(2013,12,31))</f>
        <v>0</v>
      </c>
      <c r="I73" s="482">
        <f ca="1">SUMIFS('LA FLORIDA'!$J$6:$J$732,'LA FLORIDA'!$G$6:$G$732,B73,'LA FLORIDA'!$B$6:$B$732,"&lt;"&amp;DATE(YEAR(TODAY()),MONTH(TODAY()),1),'LA FLORIDA'!$B$6:$B$732,"&gt;"&amp;DATE(2013,12,31))</f>
        <v>0</v>
      </c>
      <c r="J73" s="482">
        <f ca="1">SUMIFS('LAS BELLOTAS'!$J$6:$J$135,'LAS BELLOTAS'!$G$6:$G$135,B73,'LAS BELLOTAS'!$B$6:$B$135,"&lt;"&amp;DATE(YEAR(TODAY()),MONTH(TODAY()),1),'LAS BELLOTAS'!$B$6:$B$135,"&gt;"&amp;DATE(2013,12,31))</f>
        <v>0</v>
      </c>
      <c r="K73" s="482">
        <f ca="1">SUMIFS('LAS CONDES'!$J$6:$J$1191,'LAS CONDES'!$G$6:$G$1191,B73,'LAS CONDES'!$B$6:$B$1191,"&lt;"&amp;DATE(YEAR(TODAY()),MONTH(TODAY()),1),'LAS CONDES'!$B$6:$B$1191,"&gt;"&amp;DATE(2013,12,31))</f>
        <v>0</v>
      </c>
      <c r="L73" s="1282">
        <f ca="1">SUMIFS(MAIPU!$J$6:$J$499,MAIPU!$G$6:$G$499,B73,MAIPU!$B$6:$B$499,"&lt;"&amp;DATE(YEAR(TODAY()),MONTH(TODAY()),1),MAIPU!$B$6:$B$499,"&gt;"&amp;DATE(2013,12,31))</f>
        <v>0</v>
      </c>
      <c r="M73" s="1282">
        <f ca="1">SUMIFS(MANQUEHUE!$J$6:$J$1338,MANQUEHUE!$G$6:$G$1338,B73,MANQUEHUE!$B$6:$B$1338,"&lt;"&amp;DATE(YEAR(TODAY()),MONTH(TODAY()),1),MANQUEHUE!$B$6:$B$1338,"&gt;"&amp;DATE(2013,12,31))</f>
        <v>0</v>
      </c>
      <c r="N73" s="1282">
        <f ca="1">SUMIFS(NORTE!$J$6:$J$798,NORTE!$G$6:$G$798,B73,NORTE!$B$6:$B$798,"&lt;"&amp;DATE(YEAR(TODAY()),MONTH(TODAY()),1),NORTE!$B$6:$B$798,"&gt;"&amp;DATE(2013,12,31))</f>
        <v>0</v>
      </c>
      <c r="O73" s="482">
        <f ca="1">SUMIFS(OESTE!$J$6:$J$787,OESTE!$G$6:$G$787,B73,OESTE!$B$6:$B$787,"&lt;"&amp;DATE(YEAR(TODAY()),MONTH(TODAY()),1),OESTE!$B$6:$B$787,"&gt;"&amp;DATE(2013,12,31))</f>
        <v>1</v>
      </c>
      <c r="P73" s="482">
        <f ca="1">SUMIFS('PLAZA SUR'!$J$6:$J$139,'PLAZA SUR'!$G$6:$G$139,B73,'PLAZA SUR'!$B$6:$B$139,"&lt;"&amp;DATE(YEAR(TODAY()),MONTH(TODAY()),1),'PLAZA SUR'!$B$6:$B$139,"&gt;"&amp;DATE(2013,12,31))</f>
        <v>0</v>
      </c>
      <c r="Q73" s="482">
        <f ca="1">SUMIFS('PUENTE ALTO'!$J$6:$J$251,'PUENTE ALTO'!$G$6:$G$251,B73,'PUENTE ALTO'!$B$6:$B$251,"&lt;"&amp;DATE(YEAR(TODAY()),MONTH(TODAY()),1),'PUENTE ALTO'!$B$6:$B$251,"&gt;"&amp;DATE(2013,12,31))</f>
        <v>0</v>
      </c>
      <c r="R73" s="482">
        <f ca="1">SUMIFS('SAN MIGUEL'!$J$6:$J$940,'SAN MIGUEL'!$G$6:$G$940,B73,'SAN MIGUEL'!$B$6:$B$940,"&lt;"&amp;DATE(YEAR(TODAY()),MONTH(TODAY()),1),'SAN MIGUEL'!$B$6:$B$940,"&gt;"&amp;DATE(2013,12,31))</f>
        <v>1</v>
      </c>
      <c r="S73" s="482">
        <f ca="1">SUMIFS('SANTA LUCIA'!$J$6:$J$451,'SANTA LUCIA'!$G$6:$G$451,B73,'SANTA LUCIA'!$B$6:$B$451,"&lt;"&amp;DATE(YEAR(TODAY()),MONTH(TODAY()),1),'SANTA LUCIA'!$B$6:$B$451,"&gt;"&amp;DATE(2013,12,31))</f>
        <v>0</v>
      </c>
      <c r="T73" s="482">
        <f ca="1">SUMIFS(TOBALABA!$J$6:$J$1226,TOBALABA!$G$6:$G$1226,B73,TOBALABA!$B$6:$B$1226,"&lt;"&amp;DATE(YEAR(TODAY()),MONTH(TODAY()),1),TOBALABA!$B$6:$B$1226,"&gt;"&amp;DATE(2013,12,31))</f>
        <v>0</v>
      </c>
      <c r="U73" s="483"/>
      <c r="V73" s="484">
        <f t="shared" ca="1" si="3"/>
        <v>6</v>
      </c>
      <c r="X73" s="239"/>
      <c r="Y73" s="239"/>
      <c r="AA73" s="485"/>
      <c r="AB73" s="485"/>
      <c r="AC73" s="485"/>
    </row>
    <row r="74" spans="2:29" s="342" customFormat="1" x14ac:dyDescent="0.25">
      <c r="B74" s="525">
        <v>2704024</v>
      </c>
      <c r="C74" s="526" t="s">
        <v>174</v>
      </c>
      <c r="D74" s="527">
        <v>73096</v>
      </c>
      <c r="E74" s="482">
        <f ca="1">SUMIFS(ALAMEDA!$J$6:$J$846,ALAMEDA!$G$6:$G$846,B74,ALAMEDA!$B$6:$B$846,"&lt;"&amp;DATE(YEAR(TODAY()),MONTH(TODAY()),1),ALAMEDA!$B$6:$B$846,"&gt;"&amp;DATE(2013,12,31))</f>
        <v>0</v>
      </c>
      <c r="F74" s="482">
        <f ca="1">SUMIFS(BARCELONA!$J$6:$J$2552,BARCELONA!$G$6:$G$2552,B74,BARCELONA!$B$6:$B$2552,"&lt;"&amp;DATE(YEAR(TODAY()),MONTH(TODAY()),1),BARCELONA!$B$6:$B$2552,"&gt;"&amp;DATE(2013,12,31))</f>
        <v>0</v>
      </c>
      <c r="G74" s="482">
        <f ca="1">SUMIFS(CENTRO!$J$6:$J$988,CENTRO!$G$6:$G$988,B74,CENTRO!$B$6:$B$988,"&lt;"&amp;DATE(YEAR(TODAY()),MONTH(TODAY()),1),CENTRO!$B$6:$B$988,"&gt;"&amp;DATE(2013,12,31))</f>
        <v>0</v>
      </c>
      <c r="H74" s="482">
        <f ca="1">SUMIFS('EST CENTRAL'!$J$7:$J$657,'EST CENTRAL'!$G$7:$G$657,B74,'EST CENTRAL'!$B$7:$B$657,"&lt;"&amp;DATE(YEAR(TODAY()),MONTH(TODAY()),1),'EST CENTRAL'!$B$7:$B$657,"&gt;"&amp;DATE(2013,12,31))</f>
        <v>1</v>
      </c>
      <c r="I74" s="482">
        <f ca="1">SUMIFS('LA FLORIDA'!$J$6:$J$732,'LA FLORIDA'!$G$6:$G$732,B74,'LA FLORIDA'!$B$6:$B$732,"&lt;"&amp;DATE(YEAR(TODAY()),MONTH(TODAY()),1),'LA FLORIDA'!$B$6:$B$732,"&gt;"&amp;DATE(2013,12,31))</f>
        <v>0</v>
      </c>
      <c r="J74" s="482">
        <f ca="1">SUMIFS('LAS BELLOTAS'!$J$6:$J$135,'LAS BELLOTAS'!$G$6:$G$135,B74,'LAS BELLOTAS'!$B$6:$B$135,"&lt;"&amp;DATE(YEAR(TODAY()),MONTH(TODAY()),1),'LAS BELLOTAS'!$B$6:$B$135,"&gt;"&amp;DATE(2013,12,31))</f>
        <v>0</v>
      </c>
      <c r="K74" s="482">
        <f ca="1">SUMIFS('LAS CONDES'!$J$6:$J$1191,'LAS CONDES'!$G$6:$G$1191,B74,'LAS CONDES'!$B$6:$B$1191,"&lt;"&amp;DATE(YEAR(TODAY()),MONTH(TODAY()),1),'LAS CONDES'!$B$6:$B$1191,"&gt;"&amp;DATE(2013,12,31))</f>
        <v>1</v>
      </c>
      <c r="L74" s="1282">
        <f ca="1">SUMIFS(MAIPU!$J$6:$J$499,MAIPU!$G$6:$G$499,B74,MAIPU!$B$6:$B$499,"&lt;"&amp;DATE(YEAR(TODAY()),MONTH(TODAY()),1),MAIPU!$B$6:$B$499,"&gt;"&amp;DATE(2013,12,31))</f>
        <v>0</v>
      </c>
      <c r="M74" s="1282">
        <f ca="1">SUMIFS(MANQUEHUE!$J$6:$J$1338,MANQUEHUE!$G$6:$G$1338,B74,MANQUEHUE!$B$6:$B$1338,"&lt;"&amp;DATE(YEAR(TODAY()),MONTH(TODAY()),1),MANQUEHUE!$B$6:$B$1338,"&gt;"&amp;DATE(2013,12,31))</f>
        <v>0</v>
      </c>
      <c r="N74" s="1282">
        <f ca="1">SUMIFS(NORTE!$J$6:$J$798,NORTE!$G$6:$G$798,B74,NORTE!$B$6:$B$798,"&lt;"&amp;DATE(YEAR(TODAY()),MONTH(TODAY()),1),NORTE!$B$6:$B$798,"&gt;"&amp;DATE(2013,12,31))</f>
        <v>0</v>
      </c>
      <c r="O74" s="482">
        <f ca="1">SUMIFS(OESTE!$J$6:$J$787,OESTE!$G$6:$G$787,B74,OESTE!$B$6:$B$787,"&lt;"&amp;DATE(YEAR(TODAY()),MONTH(TODAY()),1),OESTE!$B$6:$B$787,"&gt;"&amp;DATE(2013,12,31))</f>
        <v>0</v>
      </c>
      <c r="P74" s="482">
        <f ca="1">SUMIFS('PLAZA SUR'!$J$6:$J$139,'PLAZA SUR'!$G$6:$G$139,B74,'PLAZA SUR'!$B$6:$B$139,"&lt;"&amp;DATE(YEAR(TODAY()),MONTH(TODAY()),1),'PLAZA SUR'!$B$6:$B$139,"&gt;"&amp;DATE(2013,12,31))</f>
        <v>0</v>
      </c>
      <c r="Q74" s="482">
        <f ca="1">SUMIFS('PUENTE ALTO'!$J$6:$J$251,'PUENTE ALTO'!$G$6:$G$251,B74,'PUENTE ALTO'!$B$6:$B$251,"&lt;"&amp;DATE(YEAR(TODAY()),MONTH(TODAY()),1),'PUENTE ALTO'!$B$6:$B$251,"&gt;"&amp;DATE(2013,12,31))</f>
        <v>0</v>
      </c>
      <c r="R74" s="482">
        <f ca="1">SUMIFS('SAN MIGUEL'!$J$6:$J$940,'SAN MIGUEL'!$G$6:$G$940,B74,'SAN MIGUEL'!$B$6:$B$940,"&lt;"&amp;DATE(YEAR(TODAY()),MONTH(TODAY()),1),'SAN MIGUEL'!$B$6:$B$940,"&gt;"&amp;DATE(2013,12,31))</f>
        <v>1</v>
      </c>
      <c r="S74" s="482">
        <f ca="1">SUMIFS('SANTA LUCIA'!$J$6:$J$451,'SANTA LUCIA'!$G$6:$G$451,B74,'SANTA LUCIA'!$B$6:$B$451,"&lt;"&amp;DATE(YEAR(TODAY()),MONTH(TODAY()),1),'SANTA LUCIA'!$B$6:$B$451,"&gt;"&amp;DATE(2013,12,31))</f>
        <v>0</v>
      </c>
      <c r="T74" s="482">
        <f ca="1">SUMIFS(TOBALABA!$J$6:$J$1226,TOBALABA!$G$6:$G$1226,B74,TOBALABA!$B$6:$B$1226,"&lt;"&amp;DATE(YEAR(TODAY()),MONTH(TODAY()),1),TOBALABA!$B$6:$B$1226,"&gt;"&amp;DATE(2013,12,31))</f>
        <v>0</v>
      </c>
      <c r="U74" s="483"/>
      <c r="V74" s="484">
        <f t="shared" ca="1" si="3"/>
        <v>3</v>
      </c>
      <c r="X74" s="239"/>
      <c r="Y74" s="239"/>
      <c r="AA74" s="485"/>
      <c r="AB74" s="485"/>
      <c r="AC74" s="485"/>
    </row>
    <row r="75" spans="2:29" s="342" customFormat="1" x14ac:dyDescent="0.25">
      <c r="B75" s="525">
        <v>2704026</v>
      </c>
      <c r="C75" s="526" t="s">
        <v>176</v>
      </c>
      <c r="D75" s="527">
        <v>44982</v>
      </c>
      <c r="E75" s="482">
        <f ca="1">SUMIFS(ALAMEDA!$J$6:$J$846,ALAMEDA!$G$6:$G$846,B75,ALAMEDA!$B$6:$B$846,"&lt;"&amp;DATE(YEAR(TODAY()),MONTH(TODAY()),1),ALAMEDA!$B$6:$B$846,"&gt;"&amp;DATE(2013,12,31))</f>
        <v>1</v>
      </c>
      <c r="F75" s="482">
        <f ca="1">SUMIFS(BARCELONA!$J$6:$J$2552,BARCELONA!$G$6:$G$2552,B75,BARCELONA!$B$6:$B$2552,"&lt;"&amp;DATE(YEAR(TODAY()),MONTH(TODAY()),1),BARCELONA!$B$6:$B$2552,"&gt;"&amp;DATE(2013,12,31))</f>
        <v>0</v>
      </c>
      <c r="G75" s="482">
        <f ca="1">SUMIFS(CENTRO!$J$6:$J$988,CENTRO!$G$6:$G$988,B75,CENTRO!$B$6:$B$988,"&lt;"&amp;DATE(YEAR(TODAY()),MONTH(TODAY()),1),CENTRO!$B$6:$B$988,"&gt;"&amp;DATE(2013,12,31))</f>
        <v>5</v>
      </c>
      <c r="H75" s="482">
        <f ca="1">SUMIFS('EST CENTRAL'!$J$7:$J$657,'EST CENTRAL'!$G$7:$G$657,B75,'EST CENTRAL'!$B$7:$B$657,"&lt;"&amp;DATE(YEAR(TODAY()),MONTH(TODAY()),1),'EST CENTRAL'!$B$7:$B$657,"&gt;"&amp;DATE(2013,12,31))</f>
        <v>0</v>
      </c>
      <c r="I75" s="482">
        <f ca="1">SUMIFS('LA FLORIDA'!$J$6:$J$732,'LA FLORIDA'!$G$6:$G$732,B75,'LA FLORIDA'!$B$6:$B$732,"&lt;"&amp;DATE(YEAR(TODAY()),MONTH(TODAY()),1),'LA FLORIDA'!$B$6:$B$732,"&gt;"&amp;DATE(2013,12,31))</f>
        <v>0</v>
      </c>
      <c r="J75" s="482">
        <f ca="1">SUMIFS('LAS BELLOTAS'!$J$6:$J$135,'LAS BELLOTAS'!$G$6:$G$135,B75,'LAS BELLOTAS'!$B$6:$B$135,"&lt;"&amp;DATE(YEAR(TODAY()),MONTH(TODAY()),1),'LAS BELLOTAS'!$B$6:$B$135,"&gt;"&amp;DATE(2013,12,31))</f>
        <v>0</v>
      </c>
      <c r="K75" s="482">
        <f ca="1">SUMIFS('LAS CONDES'!$J$6:$J$1191,'LAS CONDES'!$G$6:$G$1191,B75,'LAS CONDES'!$B$6:$B$1191,"&lt;"&amp;DATE(YEAR(TODAY()),MONTH(TODAY()),1),'LAS CONDES'!$B$6:$B$1191,"&gt;"&amp;DATE(2013,12,31))</f>
        <v>2</v>
      </c>
      <c r="L75" s="1282">
        <f ca="1">SUMIFS(MAIPU!$J$6:$J$499,MAIPU!$G$6:$G$499,B75,MAIPU!$B$6:$B$499,"&lt;"&amp;DATE(YEAR(TODAY()),MONTH(TODAY()),1),MAIPU!$B$6:$B$499,"&gt;"&amp;DATE(2013,12,31))</f>
        <v>0</v>
      </c>
      <c r="M75" s="1282">
        <f ca="1">SUMIFS(MANQUEHUE!$J$6:$J$1338,MANQUEHUE!$G$6:$G$1338,B75,MANQUEHUE!$B$6:$B$1338,"&lt;"&amp;DATE(YEAR(TODAY()),MONTH(TODAY()),1),MANQUEHUE!$B$6:$B$1338,"&gt;"&amp;DATE(2013,12,31))</f>
        <v>2</v>
      </c>
      <c r="N75" s="1282">
        <f ca="1">SUMIFS(NORTE!$J$6:$J$798,NORTE!$G$6:$G$798,B75,NORTE!$B$6:$B$798,"&lt;"&amp;DATE(YEAR(TODAY()),MONTH(TODAY()),1),NORTE!$B$6:$B$798,"&gt;"&amp;DATE(2013,12,31))</f>
        <v>0</v>
      </c>
      <c r="O75" s="482">
        <f ca="1">SUMIFS(OESTE!$J$6:$J$787,OESTE!$G$6:$G$787,B75,OESTE!$B$6:$B$787,"&lt;"&amp;DATE(YEAR(TODAY()),MONTH(TODAY()),1),OESTE!$B$6:$B$787,"&gt;"&amp;DATE(2013,12,31))</f>
        <v>3</v>
      </c>
      <c r="P75" s="482">
        <f ca="1">SUMIFS('PLAZA SUR'!$J$6:$J$139,'PLAZA SUR'!$G$6:$G$139,B75,'PLAZA SUR'!$B$6:$B$139,"&lt;"&amp;DATE(YEAR(TODAY()),MONTH(TODAY()),1),'PLAZA SUR'!$B$6:$B$139,"&gt;"&amp;DATE(2013,12,31))</f>
        <v>1</v>
      </c>
      <c r="Q75" s="482">
        <f ca="1">SUMIFS('PUENTE ALTO'!$J$6:$J$251,'PUENTE ALTO'!$G$6:$G$251,B75,'PUENTE ALTO'!$B$6:$B$251,"&lt;"&amp;DATE(YEAR(TODAY()),MONTH(TODAY()),1),'PUENTE ALTO'!$B$6:$B$251,"&gt;"&amp;DATE(2013,12,31))</f>
        <v>0</v>
      </c>
      <c r="R75" s="482">
        <f ca="1">SUMIFS('SAN MIGUEL'!$J$6:$J$940,'SAN MIGUEL'!$G$6:$G$940,B75,'SAN MIGUEL'!$B$6:$B$940,"&lt;"&amp;DATE(YEAR(TODAY()),MONTH(TODAY()),1),'SAN MIGUEL'!$B$6:$B$940,"&gt;"&amp;DATE(2013,12,31))</f>
        <v>1</v>
      </c>
      <c r="S75" s="482">
        <f ca="1">SUMIFS('SANTA LUCIA'!$J$6:$J$451,'SANTA LUCIA'!$G$6:$G$451,B75,'SANTA LUCIA'!$B$6:$B$451,"&lt;"&amp;DATE(YEAR(TODAY()),MONTH(TODAY()),1),'SANTA LUCIA'!$B$6:$B$451,"&gt;"&amp;DATE(2013,12,31))</f>
        <v>0</v>
      </c>
      <c r="T75" s="482">
        <f ca="1">SUMIFS(TOBALABA!$J$6:$J$1226,TOBALABA!$G$6:$G$1226,B75,TOBALABA!$B$6:$B$1226,"&lt;"&amp;DATE(YEAR(TODAY()),MONTH(TODAY()),1),TOBALABA!$B$6:$B$1226,"&gt;"&amp;DATE(2013,12,31))</f>
        <v>2</v>
      </c>
      <c r="U75" s="483"/>
      <c r="V75" s="484">
        <f t="shared" ca="1" si="3"/>
        <v>17</v>
      </c>
      <c r="X75" s="239"/>
      <c r="Y75" s="239"/>
      <c r="AA75" s="485"/>
      <c r="AB75" s="485"/>
      <c r="AC75" s="485"/>
    </row>
    <row r="76" spans="2:29" s="342" customFormat="1" x14ac:dyDescent="0.25">
      <c r="B76" s="525">
        <v>2704029</v>
      </c>
      <c r="C76" s="526" t="s">
        <v>179</v>
      </c>
      <c r="D76" s="527">
        <v>16700</v>
      </c>
      <c r="E76" s="482">
        <f ca="1">SUMIFS(ALAMEDA!$J$6:$J$846,ALAMEDA!$G$6:$G$846,B76,ALAMEDA!$B$6:$B$846,"&lt;"&amp;DATE(YEAR(TODAY()),MONTH(TODAY()),1),ALAMEDA!$B$6:$B$846,"&gt;"&amp;DATE(2013,12,31))</f>
        <v>0</v>
      </c>
      <c r="F76" s="482">
        <f ca="1">SUMIFS(BARCELONA!$J$6:$J$2552,BARCELONA!$G$6:$G$2552,B76,BARCELONA!$B$6:$B$2552,"&lt;"&amp;DATE(YEAR(TODAY()),MONTH(TODAY()),1),BARCELONA!$B$6:$B$2552,"&gt;"&amp;DATE(2013,12,31))</f>
        <v>0</v>
      </c>
      <c r="G76" s="482">
        <f ca="1">SUMIFS(CENTRO!$J$6:$J$988,CENTRO!$G$6:$G$988,B76,CENTRO!$B$6:$B$988,"&lt;"&amp;DATE(YEAR(TODAY()),MONTH(TODAY()),1),CENTRO!$B$6:$B$988,"&gt;"&amp;DATE(2013,12,31))</f>
        <v>0</v>
      </c>
      <c r="H76" s="482">
        <f ca="1">SUMIFS('EST CENTRAL'!$J$7:$J$657,'EST CENTRAL'!$G$7:$G$657,B76,'EST CENTRAL'!$B$7:$B$657,"&lt;"&amp;DATE(YEAR(TODAY()),MONTH(TODAY()),1),'EST CENTRAL'!$B$7:$B$657,"&gt;"&amp;DATE(2013,12,31))</f>
        <v>0</v>
      </c>
      <c r="I76" s="482">
        <f ca="1">SUMIFS('LA FLORIDA'!$J$6:$J$732,'LA FLORIDA'!$G$6:$G$732,B76,'LA FLORIDA'!$B$6:$B$732,"&lt;"&amp;DATE(YEAR(TODAY()),MONTH(TODAY()),1),'LA FLORIDA'!$B$6:$B$732,"&gt;"&amp;DATE(2013,12,31))</f>
        <v>0</v>
      </c>
      <c r="J76" s="482">
        <f ca="1">SUMIFS('LAS BELLOTAS'!$J$6:$J$135,'LAS BELLOTAS'!$G$6:$G$135,B76,'LAS BELLOTAS'!$B$6:$B$135,"&lt;"&amp;DATE(YEAR(TODAY()),MONTH(TODAY()),1),'LAS BELLOTAS'!$B$6:$B$135,"&gt;"&amp;DATE(2013,12,31))</f>
        <v>0</v>
      </c>
      <c r="K76" s="482">
        <f ca="1">SUMIFS('LAS CONDES'!$J$6:$J$1191,'LAS CONDES'!$G$6:$G$1191,B76,'LAS CONDES'!$B$6:$B$1191,"&lt;"&amp;DATE(YEAR(TODAY()),MONTH(TODAY()),1),'LAS CONDES'!$B$6:$B$1191,"&gt;"&amp;DATE(2013,12,31))</f>
        <v>1</v>
      </c>
      <c r="L76" s="1282">
        <f ca="1">SUMIFS(MAIPU!$J$6:$J$499,MAIPU!$G$6:$G$499,B76,MAIPU!$B$6:$B$499,"&lt;"&amp;DATE(YEAR(TODAY()),MONTH(TODAY()),1),MAIPU!$B$6:$B$499,"&gt;"&amp;DATE(2013,12,31))</f>
        <v>0</v>
      </c>
      <c r="M76" s="1282">
        <f ca="1">SUMIFS(MANQUEHUE!$J$6:$J$1338,MANQUEHUE!$G$6:$G$1338,B76,MANQUEHUE!$B$6:$B$1338,"&lt;"&amp;DATE(YEAR(TODAY()),MONTH(TODAY()),1),MANQUEHUE!$B$6:$B$1338,"&gt;"&amp;DATE(2013,12,31))</f>
        <v>2</v>
      </c>
      <c r="N76" s="1282">
        <f ca="1">SUMIFS(NORTE!$J$6:$J$798,NORTE!$G$6:$G$798,B76,NORTE!$B$6:$B$798,"&lt;"&amp;DATE(YEAR(TODAY()),MONTH(TODAY()),1),NORTE!$B$6:$B$798,"&gt;"&amp;DATE(2013,12,31))</f>
        <v>0</v>
      </c>
      <c r="O76" s="482">
        <f ca="1">SUMIFS(OESTE!$J$6:$J$787,OESTE!$G$6:$G$787,B76,OESTE!$B$6:$B$787,"&lt;"&amp;DATE(YEAR(TODAY()),MONTH(TODAY()),1),OESTE!$B$6:$B$787,"&gt;"&amp;DATE(2013,12,31))</f>
        <v>0</v>
      </c>
      <c r="P76" s="482">
        <f ca="1">SUMIFS('PLAZA SUR'!$J$6:$J$139,'PLAZA SUR'!$G$6:$G$139,B76,'PLAZA SUR'!$B$6:$B$139,"&lt;"&amp;DATE(YEAR(TODAY()),MONTH(TODAY()),1),'PLAZA SUR'!$B$6:$B$139,"&gt;"&amp;DATE(2013,12,31))</f>
        <v>0</v>
      </c>
      <c r="Q76" s="482">
        <f ca="1">SUMIFS('PUENTE ALTO'!$J$6:$J$251,'PUENTE ALTO'!$G$6:$G$251,B76,'PUENTE ALTO'!$B$6:$B$251,"&lt;"&amp;DATE(YEAR(TODAY()),MONTH(TODAY()),1),'PUENTE ALTO'!$B$6:$B$251,"&gt;"&amp;DATE(2013,12,31))</f>
        <v>0</v>
      </c>
      <c r="R76" s="482">
        <f ca="1">SUMIFS('SAN MIGUEL'!$J$6:$J$940,'SAN MIGUEL'!$G$6:$G$940,B76,'SAN MIGUEL'!$B$6:$B$940,"&lt;"&amp;DATE(YEAR(TODAY()),MONTH(TODAY()),1),'SAN MIGUEL'!$B$6:$B$940,"&gt;"&amp;DATE(2013,12,31))</f>
        <v>0</v>
      </c>
      <c r="S76" s="482">
        <f ca="1">SUMIFS('SANTA LUCIA'!$J$6:$J$451,'SANTA LUCIA'!$G$6:$G$451,B76,'SANTA LUCIA'!$B$6:$B$451,"&lt;"&amp;DATE(YEAR(TODAY()),MONTH(TODAY()),1),'SANTA LUCIA'!$B$6:$B$451,"&gt;"&amp;DATE(2013,12,31))</f>
        <v>0</v>
      </c>
      <c r="T76" s="482">
        <f ca="1">SUMIFS(TOBALABA!$J$6:$J$1226,TOBALABA!$G$6:$G$1226,B76,TOBALABA!$B$6:$B$1226,"&lt;"&amp;DATE(YEAR(TODAY()),MONTH(TODAY()),1),TOBALABA!$B$6:$B$1226,"&gt;"&amp;DATE(2013,12,31))</f>
        <v>0</v>
      </c>
      <c r="U76" s="483"/>
      <c r="V76" s="484">
        <f t="shared" ca="1" si="3"/>
        <v>3</v>
      </c>
      <c r="X76" s="239"/>
      <c r="Y76" s="239"/>
      <c r="AA76" s="485"/>
      <c r="AB76" s="485"/>
      <c r="AC76" s="485"/>
    </row>
    <row r="77" spans="2:29" s="342" customFormat="1" x14ac:dyDescent="0.25">
      <c r="B77" s="525">
        <v>2709003</v>
      </c>
      <c r="C77" s="526" t="s">
        <v>224</v>
      </c>
      <c r="D77" s="527">
        <v>26534</v>
      </c>
      <c r="E77" s="482">
        <f ca="1">SUMIFS(ALAMEDA!$J$6:$J$846,ALAMEDA!$G$6:$G$846,B77,ALAMEDA!$B$6:$B$846,"&lt;"&amp;DATE(YEAR(TODAY()),MONTH(TODAY()),1),ALAMEDA!$B$6:$B$846,"&gt;"&amp;DATE(2013,12,31))</f>
        <v>0</v>
      </c>
      <c r="F77" s="482">
        <f ca="1">SUMIFS(BARCELONA!$J$6:$J$2552,BARCELONA!$G$6:$G$2552,B77,BARCELONA!$B$6:$B$2552,"&lt;"&amp;DATE(YEAR(TODAY()),MONTH(TODAY()),1),BARCELONA!$B$6:$B$2552,"&gt;"&amp;DATE(2013,12,31))</f>
        <v>0</v>
      </c>
      <c r="G77" s="482">
        <f ca="1">SUMIFS(CENTRO!$J$6:$J$988,CENTRO!$G$6:$G$988,B77,CENTRO!$B$6:$B$988,"&lt;"&amp;DATE(YEAR(TODAY()),MONTH(TODAY()),1),CENTRO!$B$6:$B$988,"&gt;"&amp;DATE(2013,12,31))</f>
        <v>0</v>
      </c>
      <c r="H77" s="482">
        <f ca="1">SUMIFS('EST CENTRAL'!$J$7:$J$657,'EST CENTRAL'!$G$7:$G$657,B77,'EST CENTRAL'!$B$7:$B$657,"&lt;"&amp;DATE(YEAR(TODAY()),MONTH(TODAY()),1),'EST CENTRAL'!$B$7:$B$657,"&gt;"&amp;DATE(2013,12,31))</f>
        <v>0</v>
      </c>
      <c r="I77" s="482">
        <f ca="1">SUMIFS('LA FLORIDA'!$J$6:$J$732,'LA FLORIDA'!$G$6:$G$732,B77,'LA FLORIDA'!$B$6:$B$732,"&lt;"&amp;DATE(YEAR(TODAY()),MONTH(TODAY()),1),'LA FLORIDA'!$B$6:$B$732,"&gt;"&amp;DATE(2013,12,31))</f>
        <v>0</v>
      </c>
      <c r="J77" s="482">
        <f ca="1">SUMIFS('LAS BELLOTAS'!$J$6:$J$135,'LAS BELLOTAS'!$G$6:$G$135,B77,'LAS BELLOTAS'!$B$6:$B$135,"&lt;"&amp;DATE(YEAR(TODAY()),MONTH(TODAY()),1),'LAS BELLOTAS'!$B$6:$B$135,"&gt;"&amp;DATE(2013,12,31))</f>
        <v>0</v>
      </c>
      <c r="K77" s="482">
        <f ca="1">SUMIFS('LAS CONDES'!$J$6:$J$1191,'LAS CONDES'!$G$6:$G$1191,B77,'LAS CONDES'!$B$6:$B$1191,"&lt;"&amp;DATE(YEAR(TODAY()),MONTH(TODAY()),1),'LAS CONDES'!$B$6:$B$1191,"&gt;"&amp;DATE(2013,12,31))</f>
        <v>0</v>
      </c>
      <c r="L77" s="1282">
        <f ca="1">SUMIFS(MAIPU!$J$6:$J$499,MAIPU!$G$6:$G$499,B77,MAIPU!$B$6:$B$499,"&lt;"&amp;DATE(YEAR(TODAY()),MONTH(TODAY()),1),MAIPU!$B$6:$B$499,"&gt;"&amp;DATE(2013,12,31))</f>
        <v>0</v>
      </c>
      <c r="M77" s="1282">
        <f ca="1">SUMIFS(MANQUEHUE!$J$6:$J$1338,MANQUEHUE!$G$6:$G$1338,B77,MANQUEHUE!$B$6:$B$1338,"&lt;"&amp;DATE(YEAR(TODAY()),MONTH(TODAY()),1),MANQUEHUE!$B$6:$B$1338,"&gt;"&amp;DATE(2013,12,31))</f>
        <v>0</v>
      </c>
      <c r="N77" s="1282">
        <f ca="1">SUMIFS(NORTE!$J$6:$J$798,NORTE!$G$6:$G$798,B77,NORTE!$B$6:$B$798,"&lt;"&amp;DATE(YEAR(TODAY()),MONTH(TODAY()),1),NORTE!$B$6:$B$798,"&gt;"&amp;DATE(2013,12,31))</f>
        <v>0</v>
      </c>
      <c r="O77" s="482">
        <f ca="1">SUMIFS(OESTE!$J$6:$J$787,OESTE!$G$6:$G$787,B77,OESTE!$B$6:$B$787,"&lt;"&amp;DATE(YEAR(TODAY()),MONTH(TODAY()),1),OESTE!$B$6:$B$787,"&gt;"&amp;DATE(2013,12,31))</f>
        <v>0</v>
      </c>
      <c r="P77" s="482">
        <f ca="1">SUMIFS('PLAZA SUR'!$J$6:$J$139,'PLAZA SUR'!$G$6:$G$139,B77,'PLAZA SUR'!$B$6:$B$139,"&lt;"&amp;DATE(YEAR(TODAY()),MONTH(TODAY()),1),'PLAZA SUR'!$B$6:$B$139,"&gt;"&amp;DATE(2013,12,31))</f>
        <v>0</v>
      </c>
      <c r="Q77" s="482">
        <f ca="1">SUMIFS('PUENTE ALTO'!$J$6:$J$251,'PUENTE ALTO'!$G$6:$G$251,B77,'PUENTE ALTO'!$B$6:$B$251,"&lt;"&amp;DATE(YEAR(TODAY()),MONTH(TODAY()),1),'PUENTE ALTO'!$B$6:$B$251,"&gt;"&amp;DATE(2013,12,31))</f>
        <v>0</v>
      </c>
      <c r="R77" s="482">
        <f ca="1">SUMIFS('SAN MIGUEL'!$J$6:$J$940,'SAN MIGUEL'!$G$6:$G$940,B77,'SAN MIGUEL'!$B$6:$B$940,"&lt;"&amp;DATE(YEAR(TODAY()),MONTH(TODAY()),1),'SAN MIGUEL'!$B$6:$B$940,"&gt;"&amp;DATE(2013,12,31))</f>
        <v>0</v>
      </c>
      <c r="S77" s="482">
        <f ca="1">SUMIFS('SANTA LUCIA'!$J$6:$J$451,'SANTA LUCIA'!$G$6:$G$451,B77,'SANTA LUCIA'!$B$6:$B$451,"&lt;"&amp;DATE(YEAR(TODAY()),MONTH(TODAY()),1),'SANTA LUCIA'!$B$6:$B$451,"&gt;"&amp;DATE(2013,12,31))</f>
        <v>0</v>
      </c>
      <c r="T77" s="482">
        <f ca="1">SUMIFS(TOBALABA!$J$6:$J$1226,TOBALABA!$G$6:$G$1226,B77,TOBALABA!$B$6:$B$1226,"&lt;"&amp;DATE(YEAR(TODAY()),MONTH(TODAY()),1),TOBALABA!$B$6:$B$1226,"&gt;"&amp;DATE(2013,12,31))</f>
        <v>0</v>
      </c>
      <c r="U77" s="483"/>
      <c r="V77" s="484">
        <f t="shared" ca="1" si="3"/>
        <v>0</v>
      </c>
      <c r="X77" s="239"/>
      <c r="Y77" s="239"/>
      <c r="AA77" s="485"/>
      <c r="AB77" s="485"/>
      <c r="AC77" s="485"/>
    </row>
    <row r="78" spans="2:29" s="342" customFormat="1" x14ac:dyDescent="0.25">
      <c r="B78" s="525">
        <v>2709002</v>
      </c>
      <c r="C78" s="526" t="s">
        <v>223</v>
      </c>
      <c r="D78" s="527">
        <v>26343</v>
      </c>
      <c r="E78" s="482">
        <f ca="1">SUMIFS(ALAMEDA!$J$6:$J$846,ALAMEDA!$G$6:$G$846,B78,ALAMEDA!$B$6:$B$846,"&lt;"&amp;DATE(YEAR(TODAY()),MONTH(TODAY()),1),ALAMEDA!$B$6:$B$846,"&gt;"&amp;DATE(2013,12,31))</f>
        <v>0</v>
      </c>
      <c r="F78" s="482">
        <f ca="1">SUMIFS(BARCELONA!$J$6:$J$2552,BARCELONA!$G$6:$G$2552,B78,BARCELONA!$B$6:$B$2552,"&lt;"&amp;DATE(YEAR(TODAY()),MONTH(TODAY()),1),BARCELONA!$B$6:$B$2552,"&gt;"&amp;DATE(2013,12,31))</f>
        <v>0</v>
      </c>
      <c r="G78" s="482">
        <f ca="1">SUMIFS(CENTRO!$J$6:$J$988,CENTRO!$G$6:$G$988,B78,CENTRO!$B$6:$B$988,"&lt;"&amp;DATE(YEAR(TODAY()),MONTH(TODAY()),1),CENTRO!$B$6:$B$988,"&gt;"&amp;DATE(2013,12,31))</f>
        <v>0</v>
      </c>
      <c r="H78" s="482">
        <f ca="1">SUMIFS('EST CENTRAL'!$J$7:$J$657,'EST CENTRAL'!$G$7:$G$657,B78,'EST CENTRAL'!$B$7:$B$657,"&lt;"&amp;DATE(YEAR(TODAY()),MONTH(TODAY()),1),'EST CENTRAL'!$B$7:$B$657,"&gt;"&amp;DATE(2013,12,31))</f>
        <v>0</v>
      </c>
      <c r="I78" s="482">
        <f ca="1">SUMIFS('LA FLORIDA'!$J$6:$J$732,'LA FLORIDA'!$G$6:$G$732,B78,'LA FLORIDA'!$B$6:$B$732,"&lt;"&amp;DATE(YEAR(TODAY()),MONTH(TODAY()),1),'LA FLORIDA'!$B$6:$B$732,"&gt;"&amp;DATE(2013,12,31))</f>
        <v>0</v>
      </c>
      <c r="J78" s="482">
        <f ca="1">SUMIFS('LAS BELLOTAS'!$J$6:$J$135,'LAS BELLOTAS'!$G$6:$G$135,B78,'LAS BELLOTAS'!$B$6:$B$135,"&lt;"&amp;DATE(YEAR(TODAY()),MONTH(TODAY()),1),'LAS BELLOTAS'!$B$6:$B$135,"&gt;"&amp;DATE(2013,12,31))</f>
        <v>0</v>
      </c>
      <c r="K78" s="482">
        <f ca="1">SUMIFS('LAS CONDES'!$J$6:$J$1191,'LAS CONDES'!$G$6:$G$1191,B78,'LAS CONDES'!$B$6:$B$1191,"&lt;"&amp;DATE(YEAR(TODAY()),MONTH(TODAY()),1),'LAS CONDES'!$B$6:$B$1191,"&gt;"&amp;DATE(2013,12,31))</f>
        <v>0</v>
      </c>
      <c r="L78" s="1282">
        <f ca="1">SUMIFS(MAIPU!$J$6:$J$499,MAIPU!$G$6:$G$499,B78,MAIPU!$B$6:$B$499,"&lt;"&amp;DATE(YEAR(TODAY()),MONTH(TODAY()),1),MAIPU!$B$6:$B$499,"&gt;"&amp;DATE(2013,12,31))</f>
        <v>0</v>
      </c>
      <c r="M78" s="1282">
        <f ca="1">SUMIFS(MANQUEHUE!$J$6:$J$1338,MANQUEHUE!$G$6:$G$1338,B78,MANQUEHUE!$B$6:$B$1338,"&lt;"&amp;DATE(YEAR(TODAY()),MONTH(TODAY()),1),MANQUEHUE!$B$6:$B$1338,"&gt;"&amp;DATE(2013,12,31))</f>
        <v>0</v>
      </c>
      <c r="N78" s="1282">
        <f ca="1">SUMIFS(NORTE!$J$6:$J$798,NORTE!$G$6:$G$798,B78,NORTE!$B$6:$B$798,"&lt;"&amp;DATE(YEAR(TODAY()),MONTH(TODAY()),1),NORTE!$B$6:$B$798,"&gt;"&amp;DATE(2013,12,31))</f>
        <v>0</v>
      </c>
      <c r="O78" s="482">
        <f ca="1">SUMIFS(OESTE!$J$6:$J$787,OESTE!$G$6:$G$787,B78,OESTE!$B$6:$B$787,"&lt;"&amp;DATE(YEAR(TODAY()),MONTH(TODAY()),1),OESTE!$B$6:$B$787,"&gt;"&amp;DATE(2013,12,31))</f>
        <v>0</v>
      </c>
      <c r="P78" s="482">
        <f ca="1">SUMIFS('PLAZA SUR'!$J$6:$J$139,'PLAZA SUR'!$G$6:$G$139,B78,'PLAZA SUR'!$B$6:$B$139,"&lt;"&amp;DATE(YEAR(TODAY()),MONTH(TODAY()),1),'PLAZA SUR'!$B$6:$B$139,"&gt;"&amp;DATE(2013,12,31))</f>
        <v>0</v>
      </c>
      <c r="Q78" s="482">
        <f ca="1">SUMIFS('PUENTE ALTO'!$J$6:$J$251,'PUENTE ALTO'!$G$6:$G$251,B78,'PUENTE ALTO'!$B$6:$B$251,"&lt;"&amp;DATE(YEAR(TODAY()),MONTH(TODAY()),1),'PUENTE ALTO'!$B$6:$B$251,"&gt;"&amp;DATE(2013,12,31))</f>
        <v>0</v>
      </c>
      <c r="R78" s="482">
        <f ca="1">SUMIFS('SAN MIGUEL'!$J$6:$J$940,'SAN MIGUEL'!$G$6:$G$940,B78,'SAN MIGUEL'!$B$6:$B$940,"&lt;"&amp;DATE(YEAR(TODAY()),MONTH(TODAY()),1),'SAN MIGUEL'!$B$6:$B$940,"&gt;"&amp;DATE(2013,12,31))</f>
        <v>0</v>
      </c>
      <c r="S78" s="482">
        <f ca="1">SUMIFS('SANTA LUCIA'!$J$6:$J$451,'SANTA LUCIA'!$G$6:$G$451,B78,'SANTA LUCIA'!$B$6:$B$451,"&lt;"&amp;DATE(YEAR(TODAY()),MONTH(TODAY()),1),'SANTA LUCIA'!$B$6:$B$451,"&gt;"&amp;DATE(2013,12,31))</f>
        <v>0</v>
      </c>
      <c r="T78" s="482">
        <f ca="1">SUMIFS(TOBALABA!$J$6:$J$1226,TOBALABA!$G$6:$G$1226,B78,TOBALABA!$B$6:$B$1226,"&lt;"&amp;DATE(YEAR(TODAY()),MONTH(TODAY()),1),TOBALABA!$B$6:$B$1226,"&gt;"&amp;DATE(2013,12,31))</f>
        <v>0</v>
      </c>
      <c r="U78" s="483"/>
      <c r="V78" s="484">
        <f t="shared" ca="1" si="3"/>
        <v>0</v>
      </c>
      <c r="X78" s="239"/>
      <c r="Y78" s="239"/>
      <c r="AA78" s="485"/>
      <c r="AB78" s="485"/>
      <c r="AC78" s="485"/>
    </row>
    <row r="79" spans="2:29" s="342" customFormat="1" x14ac:dyDescent="0.25">
      <c r="B79" s="525">
        <v>2709001</v>
      </c>
      <c r="C79" s="526" t="s">
        <v>222</v>
      </c>
      <c r="D79" s="527">
        <v>13495</v>
      </c>
      <c r="E79" s="482">
        <f ca="1">SUMIFS(ALAMEDA!$J$6:$J$846,ALAMEDA!$G$6:$G$846,B79,ALAMEDA!$B$6:$B$846,"&lt;"&amp;DATE(YEAR(TODAY()),MONTH(TODAY()),1),ALAMEDA!$B$6:$B$846,"&gt;"&amp;DATE(2013,12,31))</f>
        <v>0</v>
      </c>
      <c r="F79" s="482">
        <f ca="1">SUMIFS(BARCELONA!$J$6:$J$2552,BARCELONA!$G$6:$G$2552,B79,BARCELONA!$B$6:$B$2552,"&lt;"&amp;DATE(YEAR(TODAY()),MONTH(TODAY()),1),BARCELONA!$B$6:$B$2552,"&gt;"&amp;DATE(2013,12,31))</f>
        <v>0</v>
      </c>
      <c r="G79" s="482">
        <f ca="1">SUMIFS(CENTRO!$J$6:$J$988,CENTRO!$G$6:$G$988,B79,CENTRO!$B$6:$B$988,"&lt;"&amp;DATE(YEAR(TODAY()),MONTH(TODAY()),1),CENTRO!$B$6:$B$988,"&gt;"&amp;DATE(2013,12,31))</f>
        <v>0</v>
      </c>
      <c r="H79" s="482">
        <f ca="1">SUMIFS('EST CENTRAL'!$J$7:$J$657,'EST CENTRAL'!$G$7:$G$657,B79,'EST CENTRAL'!$B$7:$B$657,"&lt;"&amp;DATE(YEAR(TODAY()),MONTH(TODAY()),1),'EST CENTRAL'!$B$7:$B$657,"&gt;"&amp;DATE(2013,12,31))</f>
        <v>0</v>
      </c>
      <c r="I79" s="482">
        <f ca="1">SUMIFS('LA FLORIDA'!$J$6:$J$732,'LA FLORIDA'!$G$6:$G$732,B79,'LA FLORIDA'!$B$6:$B$732,"&lt;"&amp;DATE(YEAR(TODAY()),MONTH(TODAY()),1),'LA FLORIDA'!$B$6:$B$732,"&gt;"&amp;DATE(2013,12,31))</f>
        <v>0</v>
      </c>
      <c r="J79" s="482">
        <f ca="1">SUMIFS('LAS BELLOTAS'!$J$6:$J$135,'LAS BELLOTAS'!$G$6:$G$135,B79,'LAS BELLOTAS'!$B$6:$B$135,"&lt;"&amp;DATE(YEAR(TODAY()),MONTH(TODAY()),1),'LAS BELLOTAS'!$B$6:$B$135,"&gt;"&amp;DATE(2013,12,31))</f>
        <v>0</v>
      </c>
      <c r="K79" s="482">
        <f ca="1">SUMIFS('LAS CONDES'!$J$6:$J$1191,'LAS CONDES'!$G$6:$G$1191,B79,'LAS CONDES'!$B$6:$B$1191,"&lt;"&amp;DATE(YEAR(TODAY()),MONTH(TODAY()),1),'LAS CONDES'!$B$6:$B$1191,"&gt;"&amp;DATE(2013,12,31))</f>
        <v>0</v>
      </c>
      <c r="L79" s="1282">
        <f ca="1">SUMIFS(MAIPU!$J$6:$J$499,MAIPU!$G$6:$G$499,B79,MAIPU!$B$6:$B$499,"&lt;"&amp;DATE(YEAR(TODAY()),MONTH(TODAY()),1),MAIPU!$B$6:$B$499,"&gt;"&amp;DATE(2013,12,31))</f>
        <v>0</v>
      </c>
      <c r="M79" s="1282">
        <f ca="1">SUMIFS(MANQUEHUE!$J$6:$J$1338,MANQUEHUE!$G$6:$G$1338,B79,MANQUEHUE!$B$6:$B$1338,"&lt;"&amp;DATE(YEAR(TODAY()),MONTH(TODAY()),1),MANQUEHUE!$B$6:$B$1338,"&gt;"&amp;DATE(2013,12,31))</f>
        <v>0</v>
      </c>
      <c r="N79" s="1282">
        <f ca="1">SUMIFS(NORTE!$J$6:$J$798,NORTE!$G$6:$G$798,B79,NORTE!$B$6:$B$798,"&lt;"&amp;DATE(YEAR(TODAY()),MONTH(TODAY()),1),NORTE!$B$6:$B$798,"&gt;"&amp;DATE(2013,12,31))</f>
        <v>0</v>
      </c>
      <c r="O79" s="482">
        <f ca="1">SUMIFS(OESTE!$J$6:$J$787,OESTE!$G$6:$G$787,B79,OESTE!$B$6:$B$787,"&lt;"&amp;DATE(YEAR(TODAY()),MONTH(TODAY()),1),OESTE!$B$6:$B$787,"&gt;"&amp;DATE(2013,12,31))</f>
        <v>0</v>
      </c>
      <c r="P79" s="482">
        <f ca="1">SUMIFS('PLAZA SUR'!$J$6:$J$139,'PLAZA SUR'!$G$6:$G$139,B79,'PLAZA SUR'!$B$6:$B$139,"&lt;"&amp;DATE(YEAR(TODAY()),MONTH(TODAY()),1),'PLAZA SUR'!$B$6:$B$139,"&gt;"&amp;DATE(2013,12,31))</f>
        <v>0</v>
      </c>
      <c r="Q79" s="482">
        <f ca="1">SUMIFS('PUENTE ALTO'!$J$6:$J$251,'PUENTE ALTO'!$G$6:$G$251,B79,'PUENTE ALTO'!$B$6:$B$251,"&lt;"&amp;DATE(YEAR(TODAY()),MONTH(TODAY()),1),'PUENTE ALTO'!$B$6:$B$251,"&gt;"&amp;DATE(2013,12,31))</f>
        <v>0</v>
      </c>
      <c r="R79" s="482">
        <f ca="1">SUMIFS('SAN MIGUEL'!$J$6:$J$940,'SAN MIGUEL'!$G$6:$G$940,B79,'SAN MIGUEL'!$B$6:$B$940,"&lt;"&amp;DATE(YEAR(TODAY()),MONTH(TODAY()),1),'SAN MIGUEL'!$B$6:$B$940,"&gt;"&amp;DATE(2013,12,31))</f>
        <v>0</v>
      </c>
      <c r="S79" s="482">
        <f ca="1">SUMIFS('SANTA LUCIA'!$J$6:$J$451,'SANTA LUCIA'!$G$6:$G$451,B79,'SANTA LUCIA'!$B$6:$B$451,"&lt;"&amp;DATE(YEAR(TODAY()),MONTH(TODAY()),1),'SANTA LUCIA'!$B$6:$B$451,"&gt;"&amp;DATE(2013,12,31))</f>
        <v>0</v>
      </c>
      <c r="T79" s="482">
        <f ca="1">SUMIFS(TOBALABA!$J$6:$J$1226,TOBALABA!$G$6:$G$1226,B79,TOBALABA!$B$6:$B$1226,"&lt;"&amp;DATE(YEAR(TODAY()),MONTH(TODAY()),1),TOBALABA!$B$6:$B$1226,"&gt;"&amp;DATE(2013,12,31))</f>
        <v>0</v>
      </c>
      <c r="U79" s="483"/>
      <c r="V79" s="484">
        <f t="shared" ca="1" si="3"/>
        <v>0</v>
      </c>
      <c r="X79" s="239"/>
      <c r="Y79" s="239"/>
      <c r="AA79" s="485"/>
      <c r="AB79" s="485"/>
      <c r="AC79" s="485"/>
    </row>
    <row r="80" spans="2:29" s="342" customFormat="1" x14ac:dyDescent="0.25">
      <c r="B80" s="525">
        <v>2708010</v>
      </c>
      <c r="C80" s="526" t="s">
        <v>220</v>
      </c>
      <c r="D80" s="527">
        <v>17997</v>
      </c>
      <c r="E80" s="482">
        <f ca="1">SUMIFS(ALAMEDA!$J$6:$J$846,ALAMEDA!$G$6:$G$846,B80,ALAMEDA!$B$6:$B$846,"&lt;"&amp;DATE(YEAR(TODAY()),MONTH(TODAY()),1),ALAMEDA!$B$6:$B$846,"&gt;"&amp;DATE(2013,12,31))</f>
        <v>0</v>
      </c>
      <c r="F80" s="482">
        <f ca="1">SUMIFS(BARCELONA!$J$6:$J$2552,BARCELONA!$G$6:$G$2552,B80,BARCELONA!$B$6:$B$2552,"&lt;"&amp;DATE(YEAR(TODAY()),MONTH(TODAY()),1),BARCELONA!$B$6:$B$2552,"&gt;"&amp;DATE(2013,12,31))</f>
        <v>0</v>
      </c>
      <c r="G80" s="482">
        <f ca="1">SUMIFS(CENTRO!$J$6:$J$988,CENTRO!$G$6:$G$988,B80,CENTRO!$B$6:$B$988,"&lt;"&amp;DATE(YEAR(TODAY()),MONTH(TODAY()),1),CENTRO!$B$6:$B$988,"&gt;"&amp;DATE(2013,12,31))</f>
        <v>0</v>
      </c>
      <c r="H80" s="482">
        <f ca="1">SUMIFS('EST CENTRAL'!$J$7:$J$657,'EST CENTRAL'!$G$7:$G$657,B80,'EST CENTRAL'!$B$7:$B$657,"&lt;"&amp;DATE(YEAR(TODAY()),MONTH(TODAY()),1),'EST CENTRAL'!$B$7:$B$657,"&gt;"&amp;DATE(2013,12,31))</f>
        <v>0</v>
      </c>
      <c r="I80" s="482">
        <f ca="1">SUMIFS('LA FLORIDA'!$J$6:$J$732,'LA FLORIDA'!$G$6:$G$732,B80,'LA FLORIDA'!$B$6:$B$732,"&lt;"&amp;DATE(YEAR(TODAY()),MONTH(TODAY()),1),'LA FLORIDA'!$B$6:$B$732,"&gt;"&amp;DATE(2013,12,31))</f>
        <v>0</v>
      </c>
      <c r="J80" s="482">
        <f ca="1">SUMIFS('LAS BELLOTAS'!$J$6:$J$135,'LAS BELLOTAS'!$G$6:$G$135,B80,'LAS BELLOTAS'!$B$6:$B$135,"&lt;"&amp;DATE(YEAR(TODAY()),MONTH(TODAY()),1),'LAS BELLOTAS'!$B$6:$B$135,"&gt;"&amp;DATE(2013,12,31))</f>
        <v>0</v>
      </c>
      <c r="K80" s="482">
        <f ca="1">SUMIFS('LAS CONDES'!$J$6:$J$1191,'LAS CONDES'!$G$6:$G$1191,B80,'LAS CONDES'!$B$6:$B$1191,"&lt;"&amp;DATE(YEAR(TODAY()),MONTH(TODAY()),1),'LAS CONDES'!$B$6:$B$1191,"&gt;"&amp;DATE(2013,12,31))</f>
        <v>0</v>
      </c>
      <c r="L80" s="1282">
        <f ca="1">SUMIFS(MAIPU!$J$6:$J$499,MAIPU!$G$6:$G$499,B80,MAIPU!$B$6:$B$499,"&lt;"&amp;DATE(YEAR(TODAY()),MONTH(TODAY()),1),MAIPU!$B$6:$B$499,"&gt;"&amp;DATE(2013,12,31))</f>
        <v>0</v>
      </c>
      <c r="M80" s="1282">
        <f ca="1">SUMIFS(MANQUEHUE!$J$6:$J$1338,MANQUEHUE!$G$6:$G$1338,B80,MANQUEHUE!$B$6:$B$1338,"&lt;"&amp;DATE(YEAR(TODAY()),MONTH(TODAY()),1),MANQUEHUE!$B$6:$B$1338,"&gt;"&amp;DATE(2013,12,31))</f>
        <v>0</v>
      </c>
      <c r="N80" s="1282">
        <f ca="1">SUMIFS(NORTE!$J$6:$J$798,NORTE!$G$6:$G$798,B80,NORTE!$B$6:$B$798,"&lt;"&amp;DATE(YEAR(TODAY()),MONTH(TODAY()),1),NORTE!$B$6:$B$798,"&gt;"&amp;DATE(2013,12,31))</f>
        <v>0</v>
      </c>
      <c r="O80" s="482">
        <f ca="1">SUMIFS(OESTE!$J$6:$J$787,OESTE!$G$6:$G$787,B80,OESTE!$B$6:$B$787,"&lt;"&amp;DATE(YEAR(TODAY()),MONTH(TODAY()),1),OESTE!$B$6:$B$787,"&gt;"&amp;DATE(2013,12,31))</f>
        <v>0</v>
      </c>
      <c r="P80" s="482">
        <f ca="1">SUMIFS('PLAZA SUR'!$J$6:$J$139,'PLAZA SUR'!$G$6:$G$139,B80,'PLAZA SUR'!$B$6:$B$139,"&lt;"&amp;DATE(YEAR(TODAY()),MONTH(TODAY()),1),'PLAZA SUR'!$B$6:$B$139,"&gt;"&amp;DATE(2013,12,31))</f>
        <v>0</v>
      </c>
      <c r="Q80" s="482">
        <f ca="1">SUMIFS('PUENTE ALTO'!$J$6:$J$251,'PUENTE ALTO'!$G$6:$G$251,B80,'PUENTE ALTO'!$B$6:$B$251,"&lt;"&amp;DATE(YEAR(TODAY()),MONTH(TODAY()),1),'PUENTE ALTO'!$B$6:$B$251,"&gt;"&amp;DATE(2013,12,31))</f>
        <v>0</v>
      </c>
      <c r="R80" s="482">
        <f ca="1">SUMIFS('SAN MIGUEL'!$J$6:$J$940,'SAN MIGUEL'!$G$6:$G$940,B80,'SAN MIGUEL'!$B$6:$B$940,"&lt;"&amp;DATE(YEAR(TODAY()),MONTH(TODAY()),1),'SAN MIGUEL'!$B$6:$B$940,"&gt;"&amp;DATE(2013,12,31))</f>
        <v>0</v>
      </c>
      <c r="S80" s="482">
        <f ca="1">SUMIFS('SANTA LUCIA'!$J$6:$J$451,'SANTA LUCIA'!$G$6:$G$451,B80,'SANTA LUCIA'!$B$6:$B$451,"&lt;"&amp;DATE(YEAR(TODAY()),MONTH(TODAY()),1),'SANTA LUCIA'!$B$6:$B$451,"&gt;"&amp;DATE(2013,12,31))</f>
        <v>1</v>
      </c>
      <c r="T80" s="482">
        <f ca="1">SUMIFS(TOBALABA!$J$6:$J$1226,TOBALABA!$G$6:$G$1226,B80,TOBALABA!$B$6:$B$1226,"&lt;"&amp;DATE(YEAR(TODAY()),MONTH(TODAY()),1),TOBALABA!$B$6:$B$1226,"&gt;"&amp;DATE(2013,12,31))</f>
        <v>0</v>
      </c>
      <c r="U80" s="483"/>
      <c r="V80" s="484">
        <f t="shared" ca="1" si="3"/>
        <v>1</v>
      </c>
      <c r="X80" s="239"/>
      <c r="Y80" s="239"/>
      <c r="AA80" s="485"/>
      <c r="AB80" s="485"/>
      <c r="AC80" s="485"/>
    </row>
    <row r="81" spans="2:29" s="342" customFormat="1" x14ac:dyDescent="0.25">
      <c r="B81" s="525">
        <v>2708008</v>
      </c>
      <c r="C81" s="526" t="s">
        <v>219</v>
      </c>
      <c r="D81" s="527">
        <v>7872</v>
      </c>
      <c r="E81" s="482">
        <f ca="1">SUMIFS(ALAMEDA!$J$6:$J$846,ALAMEDA!$G$6:$G$846,B81,ALAMEDA!$B$6:$B$846,"&lt;"&amp;DATE(YEAR(TODAY()),MONTH(TODAY()),1),ALAMEDA!$B$6:$B$846,"&gt;"&amp;DATE(2013,12,31))</f>
        <v>0</v>
      </c>
      <c r="F81" s="482">
        <f ca="1">SUMIFS(BARCELONA!$J$6:$J$2552,BARCELONA!$G$6:$G$2552,B81,BARCELONA!$B$6:$B$2552,"&lt;"&amp;DATE(YEAR(TODAY()),MONTH(TODAY()),1),BARCELONA!$B$6:$B$2552,"&gt;"&amp;DATE(2013,12,31))</f>
        <v>0</v>
      </c>
      <c r="G81" s="482">
        <f ca="1">SUMIFS(CENTRO!$J$6:$J$988,CENTRO!$G$6:$G$988,B81,CENTRO!$B$6:$B$988,"&lt;"&amp;DATE(YEAR(TODAY()),MONTH(TODAY()),1),CENTRO!$B$6:$B$988,"&gt;"&amp;DATE(2013,12,31))</f>
        <v>0</v>
      </c>
      <c r="H81" s="482">
        <f ca="1">SUMIFS('EST CENTRAL'!$J$7:$J$657,'EST CENTRAL'!$G$7:$G$657,B81,'EST CENTRAL'!$B$7:$B$657,"&lt;"&amp;DATE(YEAR(TODAY()),MONTH(TODAY()),1),'EST CENTRAL'!$B$7:$B$657,"&gt;"&amp;DATE(2013,12,31))</f>
        <v>0</v>
      </c>
      <c r="I81" s="482">
        <f ca="1">SUMIFS('LA FLORIDA'!$J$6:$J$732,'LA FLORIDA'!$G$6:$G$732,B81,'LA FLORIDA'!$B$6:$B$732,"&lt;"&amp;DATE(YEAR(TODAY()),MONTH(TODAY()),1),'LA FLORIDA'!$B$6:$B$732,"&gt;"&amp;DATE(2013,12,31))</f>
        <v>0</v>
      </c>
      <c r="J81" s="482">
        <f ca="1">SUMIFS('LAS BELLOTAS'!$J$6:$J$135,'LAS BELLOTAS'!$G$6:$G$135,B81,'LAS BELLOTAS'!$B$6:$B$135,"&lt;"&amp;DATE(YEAR(TODAY()),MONTH(TODAY()),1),'LAS BELLOTAS'!$B$6:$B$135,"&gt;"&amp;DATE(2013,12,31))</f>
        <v>0</v>
      </c>
      <c r="K81" s="482">
        <f ca="1">SUMIFS('LAS CONDES'!$J$6:$J$1191,'LAS CONDES'!$G$6:$G$1191,B81,'LAS CONDES'!$B$6:$B$1191,"&lt;"&amp;DATE(YEAR(TODAY()),MONTH(TODAY()),1),'LAS CONDES'!$B$6:$B$1191,"&gt;"&amp;DATE(2013,12,31))</f>
        <v>0</v>
      </c>
      <c r="L81" s="1282">
        <f ca="1">SUMIFS(MAIPU!$J$6:$J$499,MAIPU!$G$6:$G$499,B81,MAIPU!$B$6:$B$499,"&lt;"&amp;DATE(YEAR(TODAY()),MONTH(TODAY()),1),MAIPU!$B$6:$B$499,"&gt;"&amp;DATE(2013,12,31))</f>
        <v>0</v>
      </c>
      <c r="M81" s="1282">
        <f ca="1">SUMIFS(MANQUEHUE!$J$6:$J$1338,MANQUEHUE!$G$6:$G$1338,B81,MANQUEHUE!$B$6:$B$1338,"&lt;"&amp;DATE(YEAR(TODAY()),MONTH(TODAY()),1),MANQUEHUE!$B$6:$B$1338,"&gt;"&amp;DATE(2013,12,31))</f>
        <v>0</v>
      </c>
      <c r="N81" s="1282">
        <f ca="1">SUMIFS(NORTE!$J$6:$J$798,NORTE!$G$6:$G$798,B81,NORTE!$B$6:$B$798,"&lt;"&amp;DATE(YEAR(TODAY()),MONTH(TODAY()),1),NORTE!$B$6:$B$798,"&gt;"&amp;DATE(2013,12,31))</f>
        <v>0</v>
      </c>
      <c r="O81" s="482">
        <f ca="1">SUMIFS(OESTE!$J$6:$J$787,OESTE!$G$6:$G$787,B81,OESTE!$B$6:$B$787,"&lt;"&amp;DATE(YEAR(TODAY()),MONTH(TODAY()),1),OESTE!$B$6:$B$787,"&gt;"&amp;DATE(2013,12,31))</f>
        <v>0</v>
      </c>
      <c r="P81" s="482">
        <f ca="1">SUMIFS('PLAZA SUR'!$J$6:$J$139,'PLAZA SUR'!$G$6:$G$139,B81,'PLAZA SUR'!$B$6:$B$139,"&lt;"&amp;DATE(YEAR(TODAY()),MONTH(TODAY()),1),'PLAZA SUR'!$B$6:$B$139,"&gt;"&amp;DATE(2013,12,31))</f>
        <v>0</v>
      </c>
      <c r="Q81" s="482">
        <f ca="1">SUMIFS('PUENTE ALTO'!$J$6:$J$251,'PUENTE ALTO'!$G$6:$G$251,B81,'PUENTE ALTO'!$B$6:$B$251,"&lt;"&amp;DATE(YEAR(TODAY()),MONTH(TODAY()),1),'PUENTE ALTO'!$B$6:$B$251,"&gt;"&amp;DATE(2013,12,31))</f>
        <v>0</v>
      </c>
      <c r="R81" s="482">
        <f ca="1">SUMIFS('SAN MIGUEL'!$J$6:$J$940,'SAN MIGUEL'!$G$6:$G$940,B81,'SAN MIGUEL'!$B$6:$B$940,"&lt;"&amp;DATE(YEAR(TODAY()),MONTH(TODAY()),1),'SAN MIGUEL'!$B$6:$B$940,"&gt;"&amp;DATE(2013,12,31))</f>
        <v>0</v>
      </c>
      <c r="S81" s="482">
        <f ca="1">SUMIFS('SANTA LUCIA'!$J$6:$J$451,'SANTA LUCIA'!$G$6:$G$451,B81,'SANTA LUCIA'!$B$6:$B$451,"&lt;"&amp;DATE(YEAR(TODAY()),MONTH(TODAY()),1),'SANTA LUCIA'!$B$6:$B$451,"&gt;"&amp;DATE(2013,12,31))</f>
        <v>0</v>
      </c>
      <c r="T81" s="482">
        <f ca="1">SUMIFS(TOBALABA!$J$6:$J$1226,TOBALABA!$G$6:$G$1226,B81,TOBALABA!$B$6:$B$1226,"&lt;"&amp;DATE(YEAR(TODAY()),MONTH(TODAY()),1),TOBALABA!$B$6:$B$1226,"&gt;"&amp;DATE(2013,12,31))</f>
        <v>0</v>
      </c>
      <c r="U81" s="483"/>
      <c r="V81" s="484">
        <f t="shared" ca="1" si="3"/>
        <v>0</v>
      </c>
      <c r="X81" s="239"/>
      <c r="Y81" s="239"/>
      <c r="AA81" s="485"/>
      <c r="AB81" s="485"/>
      <c r="AC81" s="485"/>
    </row>
    <row r="82" spans="2:29" s="342" customFormat="1" x14ac:dyDescent="0.25">
      <c r="B82" s="525">
        <v>2708007</v>
      </c>
      <c r="C82" s="526" t="s">
        <v>218</v>
      </c>
      <c r="D82" s="527">
        <v>9261</v>
      </c>
      <c r="E82" s="482">
        <f ca="1">SUMIFS(ALAMEDA!$J$6:$J$846,ALAMEDA!$G$6:$G$846,B82,ALAMEDA!$B$6:$B$846,"&lt;"&amp;DATE(YEAR(TODAY()),MONTH(TODAY()),1),ALAMEDA!$B$6:$B$846,"&gt;"&amp;DATE(2013,12,31))</f>
        <v>0</v>
      </c>
      <c r="F82" s="482">
        <f ca="1">SUMIFS(BARCELONA!$J$6:$J$2552,BARCELONA!$G$6:$G$2552,B82,BARCELONA!$B$6:$B$2552,"&lt;"&amp;DATE(YEAR(TODAY()),MONTH(TODAY()),1),BARCELONA!$B$6:$B$2552,"&gt;"&amp;DATE(2013,12,31))</f>
        <v>2</v>
      </c>
      <c r="G82" s="482">
        <f ca="1">SUMIFS(CENTRO!$J$6:$J$988,CENTRO!$G$6:$G$988,B82,CENTRO!$B$6:$B$988,"&lt;"&amp;DATE(YEAR(TODAY()),MONTH(TODAY()),1),CENTRO!$B$6:$B$988,"&gt;"&amp;DATE(2013,12,31))</f>
        <v>0</v>
      </c>
      <c r="H82" s="482">
        <f ca="1">SUMIFS('EST CENTRAL'!$J$7:$J$657,'EST CENTRAL'!$G$7:$G$657,B82,'EST CENTRAL'!$B$7:$B$657,"&lt;"&amp;DATE(YEAR(TODAY()),MONTH(TODAY()),1),'EST CENTRAL'!$B$7:$B$657,"&gt;"&amp;DATE(2013,12,31))</f>
        <v>0</v>
      </c>
      <c r="I82" s="482">
        <f ca="1">SUMIFS('LA FLORIDA'!$J$6:$J$732,'LA FLORIDA'!$G$6:$G$732,B82,'LA FLORIDA'!$B$6:$B$732,"&lt;"&amp;DATE(YEAR(TODAY()),MONTH(TODAY()),1),'LA FLORIDA'!$B$6:$B$732,"&gt;"&amp;DATE(2013,12,31))</f>
        <v>0</v>
      </c>
      <c r="J82" s="482">
        <f ca="1">SUMIFS('LAS BELLOTAS'!$J$6:$J$135,'LAS BELLOTAS'!$G$6:$G$135,B82,'LAS BELLOTAS'!$B$6:$B$135,"&lt;"&amp;DATE(YEAR(TODAY()),MONTH(TODAY()),1),'LAS BELLOTAS'!$B$6:$B$135,"&gt;"&amp;DATE(2013,12,31))</f>
        <v>0</v>
      </c>
      <c r="K82" s="482">
        <f ca="1">SUMIFS('LAS CONDES'!$J$6:$J$1191,'LAS CONDES'!$G$6:$G$1191,B82,'LAS CONDES'!$B$6:$B$1191,"&lt;"&amp;DATE(YEAR(TODAY()),MONTH(TODAY()),1),'LAS CONDES'!$B$6:$B$1191,"&gt;"&amp;DATE(2013,12,31))</f>
        <v>0</v>
      </c>
      <c r="L82" s="1282">
        <f ca="1">SUMIFS(MAIPU!$J$6:$J$499,MAIPU!$G$6:$G$499,B82,MAIPU!$B$6:$B$499,"&lt;"&amp;DATE(YEAR(TODAY()),MONTH(TODAY()),1),MAIPU!$B$6:$B$499,"&gt;"&amp;DATE(2013,12,31))</f>
        <v>0</v>
      </c>
      <c r="M82" s="1282">
        <f ca="1">SUMIFS(MANQUEHUE!$J$6:$J$1338,MANQUEHUE!$G$6:$G$1338,B82,MANQUEHUE!$B$6:$B$1338,"&lt;"&amp;DATE(YEAR(TODAY()),MONTH(TODAY()),1),MANQUEHUE!$B$6:$B$1338,"&gt;"&amp;DATE(2013,12,31))</f>
        <v>0</v>
      </c>
      <c r="N82" s="1282">
        <f ca="1">SUMIFS(NORTE!$J$6:$J$798,NORTE!$G$6:$G$798,B82,NORTE!$B$6:$B$798,"&lt;"&amp;DATE(YEAR(TODAY()),MONTH(TODAY()),1),NORTE!$B$6:$B$798,"&gt;"&amp;DATE(2013,12,31))</f>
        <v>0</v>
      </c>
      <c r="O82" s="482">
        <f ca="1">SUMIFS(OESTE!$J$6:$J$787,OESTE!$G$6:$G$787,B82,OESTE!$B$6:$B$787,"&lt;"&amp;DATE(YEAR(TODAY()),MONTH(TODAY()),1),OESTE!$B$6:$B$787,"&gt;"&amp;DATE(2013,12,31))</f>
        <v>0</v>
      </c>
      <c r="P82" s="482">
        <f ca="1">SUMIFS('PLAZA SUR'!$J$6:$J$139,'PLAZA SUR'!$G$6:$G$139,B82,'PLAZA SUR'!$B$6:$B$139,"&lt;"&amp;DATE(YEAR(TODAY()),MONTH(TODAY()),1),'PLAZA SUR'!$B$6:$B$139,"&gt;"&amp;DATE(2013,12,31))</f>
        <v>0</v>
      </c>
      <c r="Q82" s="482">
        <f ca="1">SUMIFS('PUENTE ALTO'!$J$6:$J$251,'PUENTE ALTO'!$G$6:$G$251,B82,'PUENTE ALTO'!$B$6:$B$251,"&lt;"&amp;DATE(YEAR(TODAY()),MONTH(TODAY()),1),'PUENTE ALTO'!$B$6:$B$251,"&gt;"&amp;DATE(2013,12,31))</f>
        <v>0</v>
      </c>
      <c r="R82" s="482">
        <f ca="1">SUMIFS('SAN MIGUEL'!$J$6:$J$940,'SAN MIGUEL'!$G$6:$G$940,B82,'SAN MIGUEL'!$B$6:$B$940,"&lt;"&amp;DATE(YEAR(TODAY()),MONTH(TODAY()),1),'SAN MIGUEL'!$B$6:$B$940,"&gt;"&amp;DATE(2013,12,31))</f>
        <v>0</v>
      </c>
      <c r="S82" s="482">
        <f ca="1">SUMIFS('SANTA LUCIA'!$J$6:$J$451,'SANTA LUCIA'!$G$6:$G$451,B82,'SANTA LUCIA'!$B$6:$B$451,"&lt;"&amp;DATE(YEAR(TODAY()),MONTH(TODAY()),1),'SANTA LUCIA'!$B$6:$B$451,"&gt;"&amp;DATE(2013,12,31))</f>
        <v>0</v>
      </c>
      <c r="T82" s="482">
        <f ca="1">SUMIFS(TOBALABA!$J$6:$J$1226,TOBALABA!$G$6:$G$1226,B82,TOBALABA!$B$6:$B$1226,"&lt;"&amp;DATE(YEAR(TODAY()),MONTH(TODAY()),1),TOBALABA!$B$6:$B$1226,"&gt;"&amp;DATE(2013,12,31))</f>
        <v>0</v>
      </c>
      <c r="U82" s="483"/>
      <c r="V82" s="484">
        <f t="shared" ca="1" si="3"/>
        <v>2</v>
      </c>
      <c r="X82" s="239"/>
      <c r="Y82" s="239"/>
      <c r="AA82" s="485"/>
      <c r="AB82" s="485"/>
      <c r="AC82" s="485"/>
    </row>
    <row r="83" spans="2:29" s="342" customFormat="1" x14ac:dyDescent="0.25">
      <c r="B83" s="525">
        <v>2708004</v>
      </c>
      <c r="C83" s="526" t="s">
        <v>215</v>
      </c>
      <c r="D83" s="527">
        <v>29184</v>
      </c>
      <c r="E83" s="482">
        <f ca="1">SUMIFS(ALAMEDA!$J$6:$J$846,ALAMEDA!$G$6:$G$846,B83,ALAMEDA!$B$6:$B$846,"&lt;"&amp;DATE(YEAR(TODAY()),MONTH(TODAY()),1),ALAMEDA!$B$6:$B$846,"&gt;"&amp;DATE(2013,12,31))</f>
        <v>0</v>
      </c>
      <c r="F83" s="482">
        <f ca="1">SUMIFS(BARCELONA!$J$6:$J$2552,BARCELONA!$G$6:$G$2552,B83,BARCELONA!$B$6:$B$2552,"&lt;"&amp;DATE(YEAR(TODAY()),MONTH(TODAY()),1),BARCELONA!$B$6:$B$2552,"&gt;"&amp;DATE(2013,12,31))</f>
        <v>0</v>
      </c>
      <c r="G83" s="482">
        <f ca="1">SUMIFS(CENTRO!$J$6:$J$988,CENTRO!$G$6:$G$988,B83,CENTRO!$B$6:$B$988,"&lt;"&amp;DATE(YEAR(TODAY()),MONTH(TODAY()),1),CENTRO!$B$6:$B$988,"&gt;"&amp;DATE(2013,12,31))</f>
        <v>0</v>
      </c>
      <c r="H83" s="482">
        <f ca="1">SUMIFS('EST CENTRAL'!$J$7:$J$657,'EST CENTRAL'!$G$7:$G$657,B83,'EST CENTRAL'!$B$7:$B$657,"&lt;"&amp;DATE(YEAR(TODAY()),MONTH(TODAY()),1),'EST CENTRAL'!$B$7:$B$657,"&gt;"&amp;DATE(2013,12,31))</f>
        <v>0</v>
      </c>
      <c r="I83" s="482">
        <f ca="1">SUMIFS('LA FLORIDA'!$J$6:$J$732,'LA FLORIDA'!$G$6:$G$732,B83,'LA FLORIDA'!$B$6:$B$732,"&lt;"&amp;DATE(YEAR(TODAY()),MONTH(TODAY()),1),'LA FLORIDA'!$B$6:$B$732,"&gt;"&amp;DATE(2013,12,31))</f>
        <v>0</v>
      </c>
      <c r="J83" s="482">
        <f ca="1">SUMIFS('LAS BELLOTAS'!$J$6:$J$135,'LAS BELLOTAS'!$G$6:$G$135,B83,'LAS BELLOTAS'!$B$6:$B$135,"&lt;"&amp;DATE(YEAR(TODAY()),MONTH(TODAY()),1),'LAS BELLOTAS'!$B$6:$B$135,"&gt;"&amp;DATE(2013,12,31))</f>
        <v>0</v>
      </c>
      <c r="K83" s="482">
        <f ca="1">SUMIFS('LAS CONDES'!$J$6:$J$1191,'LAS CONDES'!$G$6:$G$1191,B83,'LAS CONDES'!$B$6:$B$1191,"&lt;"&amp;DATE(YEAR(TODAY()),MONTH(TODAY()),1),'LAS CONDES'!$B$6:$B$1191,"&gt;"&amp;DATE(2013,12,31))</f>
        <v>0</v>
      </c>
      <c r="L83" s="1282">
        <f ca="1">SUMIFS(MAIPU!$J$6:$J$499,MAIPU!$G$6:$G$499,B83,MAIPU!$B$6:$B$499,"&lt;"&amp;DATE(YEAR(TODAY()),MONTH(TODAY()),1),MAIPU!$B$6:$B$499,"&gt;"&amp;DATE(2013,12,31))</f>
        <v>0</v>
      </c>
      <c r="M83" s="1282">
        <f ca="1">SUMIFS(MANQUEHUE!$J$6:$J$1338,MANQUEHUE!$G$6:$G$1338,B83,MANQUEHUE!$B$6:$B$1338,"&lt;"&amp;DATE(YEAR(TODAY()),MONTH(TODAY()),1),MANQUEHUE!$B$6:$B$1338,"&gt;"&amp;DATE(2013,12,31))</f>
        <v>0</v>
      </c>
      <c r="N83" s="1282">
        <f ca="1">SUMIFS(NORTE!$J$6:$J$798,NORTE!$G$6:$G$798,B83,NORTE!$B$6:$B$798,"&lt;"&amp;DATE(YEAR(TODAY()),MONTH(TODAY()),1),NORTE!$B$6:$B$798,"&gt;"&amp;DATE(2013,12,31))</f>
        <v>0</v>
      </c>
      <c r="O83" s="482">
        <f ca="1">SUMIFS(OESTE!$J$6:$J$787,OESTE!$G$6:$G$787,B83,OESTE!$B$6:$B$787,"&lt;"&amp;DATE(YEAR(TODAY()),MONTH(TODAY()),1),OESTE!$B$6:$B$787,"&gt;"&amp;DATE(2013,12,31))</f>
        <v>0</v>
      </c>
      <c r="P83" s="482">
        <f ca="1">SUMIFS('PLAZA SUR'!$J$6:$J$139,'PLAZA SUR'!$G$6:$G$139,B83,'PLAZA SUR'!$B$6:$B$139,"&lt;"&amp;DATE(YEAR(TODAY()),MONTH(TODAY()),1),'PLAZA SUR'!$B$6:$B$139,"&gt;"&amp;DATE(2013,12,31))</f>
        <v>0</v>
      </c>
      <c r="Q83" s="482">
        <f ca="1">SUMIFS('PUENTE ALTO'!$J$6:$J$251,'PUENTE ALTO'!$G$6:$G$251,B83,'PUENTE ALTO'!$B$6:$B$251,"&lt;"&amp;DATE(YEAR(TODAY()),MONTH(TODAY()),1),'PUENTE ALTO'!$B$6:$B$251,"&gt;"&amp;DATE(2013,12,31))</f>
        <v>0</v>
      </c>
      <c r="R83" s="482">
        <f ca="1">SUMIFS('SAN MIGUEL'!$J$6:$J$940,'SAN MIGUEL'!$G$6:$G$940,B83,'SAN MIGUEL'!$B$6:$B$940,"&lt;"&amp;DATE(YEAR(TODAY()),MONTH(TODAY()),1),'SAN MIGUEL'!$B$6:$B$940,"&gt;"&amp;DATE(2013,12,31))</f>
        <v>0</v>
      </c>
      <c r="S83" s="482">
        <f ca="1">SUMIFS('SANTA LUCIA'!$J$6:$J$451,'SANTA LUCIA'!$G$6:$G$451,B83,'SANTA LUCIA'!$B$6:$B$451,"&lt;"&amp;DATE(YEAR(TODAY()),MONTH(TODAY()),1),'SANTA LUCIA'!$B$6:$B$451,"&gt;"&amp;DATE(2013,12,31))</f>
        <v>0</v>
      </c>
      <c r="T83" s="482">
        <f ca="1">SUMIFS(TOBALABA!$J$6:$J$1226,TOBALABA!$G$6:$G$1226,B83,TOBALABA!$B$6:$B$1226,"&lt;"&amp;DATE(YEAR(TODAY()),MONTH(TODAY()),1),TOBALABA!$B$6:$B$1226,"&gt;"&amp;DATE(2013,12,31))</f>
        <v>0</v>
      </c>
      <c r="U83" s="483"/>
      <c r="V83" s="484">
        <f t="shared" ca="1" si="3"/>
        <v>0</v>
      </c>
      <c r="X83" s="239"/>
      <c r="Y83" s="239"/>
      <c r="AA83" s="485"/>
      <c r="AB83" s="485"/>
      <c r="AC83" s="485"/>
    </row>
    <row r="84" spans="2:29" s="342" customFormat="1" x14ac:dyDescent="0.25">
      <c r="B84" s="525">
        <v>2707004</v>
      </c>
      <c r="C84" s="526" t="s">
        <v>210</v>
      </c>
      <c r="D84" s="527">
        <v>8996</v>
      </c>
      <c r="E84" s="482">
        <f ca="1">SUMIFS(ALAMEDA!$J$6:$J$846,ALAMEDA!$G$6:$G$846,B84,ALAMEDA!$B$6:$B$846,"&lt;"&amp;DATE(YEAR(TODAY()),MONTH(TODAY()),1),ALAMEDA!$B$6:$B$846,"&gt;"&amp;DATE(2013,12,31))</f>
        <v>0</v>
      </c>
      <c r="F84" s="482">
        <f ca="1">SUMIFS(BARCELONA!$J$6:$J$2552,BARCELONA!$G$6:$G$2552,B84,BARCELONA!$B$6:$B$2552,"&lt;"&amp;DATE(YEAR(TODAY()),MONTH(TODAY()),1),BARCELONA!$B$6:$B$2552,"&gt;"&amp;DATE(2013,12,31))</f>
        <v>0</v>
      </c>
      <c r="G84" s="482">
        <f ca="1">SUMIFS(CENTRO!$J$6:$J$988,CENTRO!$G$6:$G$988,B84,CENTRO!$B$6:$B$988,"&lt;"&amp;DATE(YEAR(TODAY()),MONTH(TODAY()),1),CENTRO!$B$6:$B$988,"&gt;"&amp;DATE(2013,12,31))</f>
        <v>0</v>
      </c>
      <c r="H84" s="482">
        <f ca="1">SUMIFS('EST CENTRAL'!$J$7:$J$657,'EST CENTRAL'!$G$7:$G$657,B84,'EST CENTRAL'!$B$7:$B$657,"&lt;"&amp;DATE(YEAR(TODAY()),MONTH(TODAY()),1),'EST CENTRAL'!$B$7:$B$657,"&gt;"&amp;DATE(2013,12,31))</f>
        <v>0</v>
      </c>
      <c r="I84" s="482">
        <f ca="1">SUMIFS('LA FLORIDA'!$J$6:$J$732,'LA FLORIDA'!$G$6:$G$732,B84,'LA FLORIDA'!$B$6:$B$732,"&lt;"&amp;DATE(YEAR(TODAY()),MONTH(TODAY()),1),'LA FLORIDA'!$B$6:$B$732,"&gt;"&amp;DATE(2013,12,31))</f>
        <v>0</v>
      </c>
      <c r="J84" s="482">
        <f ca="1">SUMIFS('LAS BELLOTAS'!$J$6:$J$135,'LAS BELLOTAS'!$G$6:$G$135,B84,'LAS BELLOTAS'!$B$6:$B$135,"&lt;"&amp;DATE(YEAR(TODAY()),MONTH(TODAY()),1),'LAS BELLOTAS'!$B$6:$B$135,"&gt;"&amp;DATE(2013,12,31))</f>
        <v>0</v>
      </c>
      <c r="K84" s="482">
        <f ca="1">SUMIFS('LAS CONDES'!$J$6:$J$1191,'LAS CONDES'!$G$6:$G$1191,B84,'LAS CONDES'!$B$6:$B$1191,"&lt;"&amp;DATE(YEAR(TODAY()),MONTH(TODAY()),1),'LAS CONDES'!$B$6:$B$1191,"&gt;"&amp;DATE(2013,12,31))</f>
        <v>0</v>
      </c>
      <c r="L84" s="1282">
        <f ca="1">SUMIFS(MAIPU!$J$6:$J$499,MAIPU!$G$6:$G$499,B84,MAIPU!$B$6:$B$499,"&lt;"&amp;DATE(YEAR(TODAY()),MONTH(TODAY()),1),MAIPU!$B$6:$B$499,"&gt;"&amp;DATE(2013,12,31))</f>
        <v>0</v>
      </c>
      <c r="M84" s="1282">
        <f ca="1">SUMIFS(MANQUEHUE!$J$6:$J$1338,MANQUEHUE!$G$6:$G$1338,B84,MANQUEHUE!$B$6:$B$1338,"&lt;"&amp;DATE(YEAR(TODAY()),MONTH(TODAY()),1),MANQUEHUE!$B$6:$B$1338,"&gt;"&amp;DATE(2013,12,31))</f>
        <v>0</v>
      </c>
      <c r="N84" s="1282">
        <f ca="1">SUMIFS(NORTE!$J$6:$J$798,NORTE!$G$6:$G$798,B84,NORTE!$B$6:$B$798,"&lt;"&amp;DATE(YEAR(TODAY()),MONTH(TODAY()),1),NORTE!$B$6:$B$798,"&gt;"&amp;DATE(2013,12,31))</f>
        <v>0</v>
      </c>
      <c r="O84" s="482">
        <f ca="1">SUMIFS(OESTE!$J$6:$J$787,OESTE!$G$6:$G$787,B84,OESTE!$B$6:$B$787,"&lt;"&amp;DATE(YEAR(TODAY()),MONTH(TODAY()),1),OESTE!$B$6:$B$787,"&gt;"&amp;DATE(2013,12,31))</f>
        <v>0</v>
      </c>
      <c r="P84" s="482">
        <f ca="1">SUMIFS('PLAZA SUR'!$J$6:$J$139,'PLAZA SUR'!$G$6:$G$139,B84,'PLAZA SUR'!$B$6:$B$139,"&lt;"&amp;DATE(YEAR(TODAY()),MONTH(TODAY()),1),'PLAZA SUR'!$B$6:$B$139,"&gt;"&amp;DATE(2013,12,31))</f>
        <v>0</v>
      </c>
      <c r="Q84" s="482">
        <f ca="1">SUMIFS('PUENTE ALTO'!$J$6:$J$251,'PUENTE ALTO'!$G$6:$G$251,B84,'PUENTE ALTO'!$B$6:$B$251,"&lt;"&amp;DATE(YEAR(TODAY()),MONTH(TODAY()),1),'PUENTE ALTO'!$B$6:$B$251,"&gt;"&amp;DATE(2013,12,31))</f>
        <v>0</v>
      </c>
      <c r="R84" s="482">
        <f ca="1">SUMIFS('SAN MIGUEL'!$J$6:$J$940,'SAN MIGUEL'!$G$6:$G$940,B84,'SAN MIGUEL'!$B$6:$B$940,"&lt;"&amp;DATE(YEAR(TODAY()),MONTH(TODAY()),1),'SAN MIGUEL'!$B$6:$B$940,"&gt;"&amp;DATE(2013,12,31))</f>
        <v>0</v>
      </c>
      <c r="S84" s="482">
        <f ca="1">SUMIFS('SANTA LUCIA'!$J$6:$J$451,'SANTA LUCIA'!$G$6:$G$451,B84,'SANTA LUCIA'!$B$6:$B$451,"&lt;"&amp;DATE(YEAR(TODAY()),MONTH(TODAY()),1),'SANTA LUCIA'!$B$6:$B$451,"&gt;"&amp;DATE(2013,12,31))</f>
        <v>0</v>
      </c>
      <c r="T84" s="482">
        <f ca="1">SUMIFS(TOBALABA!$J$6:$J$1226,TOBALABA!$G$6:$G$1226,B84,TOBALABA!$B$6:$B$1226,"&lt;"&amp;DATE(YEAR(TODAY()),MONTH(TODAY()),1),TOBALABA!$B$6:$B$1226,"&gt;"&amp;DATE(2013,12,31))</f>
        <v>0</v>
      </c>
      <c r="U84" s="483"/>
      <c r="V84" s="484">
        <f t="shared" ca="1" si="3"/>
        <v>0</v>
      </c>
      <c r="X84" s="239"/>
      <c r="Y84" s="239"/>
      <c r="AA84" s="485"/>
      <c r="AB84" s="485"/>
      <c r="AC84" s="485"/>
    </row>
    <row r="85" spans="2:29" s="342" customFormat="1" x14ac:dyDescent="0.25">
      <c r="B85" s="525">
        <v>2707005</v>
      </c>
      <c r="C85" s="526" t="s">
        <v>211</v>
      </c>
      <c r="D85" s="527">
        <v>36750</v>
      </c>
      <c r="E85" s="482">
        <f ca="1">SUMIFS(ALAMEDA!$J$6:$J$846,ALAMEDA!$G$6:$G$846,B85,ALAMEDA!$B$6:$B$846,"&lt;"&amp;DATE(YEAR(TODAY()),MONTH(TODAY()),1),ALAMEDA!$B$6:$B$846,"&gt;"&amp;DATE(2013,12,31))</f>
        <v>0</v>
      </c>
      <c r="F85" s="482">
        <f ca="1">SUMIFS(BARCELONA!$J$6:$J$2552,BARCELONA!$G$6:$G$2552,B85,BARCELONA!$B$6:$B$2552,"&lt;"&amp;DATE(YEAR(TODAY()),MONTH(TODAY()),1),BARCELONA!$B$6:$B$2552,"&gt;"&amp;DATE(2013,12,31))</f>
        <v>0</v>
      </c>
      <c r="G85" s="482">
        <f ca="1">SUMIFS(CENTRO!$J$6:$J$988,CENTRO!$G$6:$G$988,B85,CENTRO!$B$6:$B$988,"&lt;"&amp;DATE(YEAR(TODAY()),MONTH(TODAY()),1),CENTRO!$B$6:$B$988,"&gt;"&amp;DATE(2013,12,31))</f>
        <v>0</v>
      </c>
      <c r="H85" s="482">
        <f ca="1">SUMIFS('EST CENTRAL'!$J$7:$J$657,'EST CENTRAL'!$G$7:$G$657,B85,'EST CENTRAL'!$B$7:$B$657,"&lt;"&amp;DATE(YEAR(TODAY()),MONTH(TODAY()),1),'EST CENTRAL'!$B$7:$B$657,"&gt;"&amp;DATE(2013,12,31))</f>
        <v>0</v>
      </c>
      <c r="I85" s="482">
        <f ca="1">SUMIFS('LA FLORIDA'!$J$6:$J$732,'LA FLORIDA'!$G$6:$G$732,B85,'LA FLORIDA'!$B$6:$B$732,"&lt;"&amp;DATE(YEAR(TODAY()),MONTH(TODAY()),1),'LA FLORIDA'!$B$6:$B$732,"&gt;"&amp;DATE(2013,12,31))</f>
        <v>0</v>
      </c>
      <c r="J85" s="482">
        <f ca="1">SUMIFS('LAS BELLOTAS'!$J$6:$J$135,'LAS BELLOTAS'!$G$6:$G$135,B85,'LAS BELLOTAS'!$B$6:$B$135,"&lt;"&amp;DATE(YEAR(TODAY()),MONTH(TODAY()),1),'LAS BELLOTAS'!$B$6:$B$135,"&gt;"&amp;DATE(2013,12,31))</f>
        <v>0</v>
      </c>
      <c r="K85" s="482">
        <f ca="1">SUMIFS('LAS CONDES'!$J$6:$J$1191,'LAS CONDES'!$G$6:$G$1191,B85,'LAS CONDES'!$B$6:$B$1191,"&lt;"&amp;DATE(YEAR(TODAY()),MONTH(TODAY()),1),'LAS CONDES'!$B$6:$B$1191,"&gt;"&amp;DATE(2013,12,31))</f>
        <v>0</v>
      </c>
      <c r="L85" s="1282">
        <f ca="1">SUMIFS(MAIPU!$J$6:$J$499,MAIPU!$G$6:$G$499,B85,MAIPU!$B$6:$B$499,"&lt;"&amp;DATE(YEAR(TODAY()),MONTH(TODAY()),1),MAIPU!$B$6:$B$499,"&gt;"&amp;DATE(2013,12,31))</f>
        <v>0</v>
      </c>
      <c r="M85" s="1282">
        <f ca="1">SUMIFS(MANQUEHUE!$J$6:$J$1338,MANQUEHUE!$G$6:$G$1338,B85,MANQUEHUE!$B$6:$B$1338,"&lt;"&amp;DATE(YEAR(TODAY()),MONTH(TODAY()),1),MANQUEHUE!$B$6:$B$1338,"&gt;"&amp;DATE(2013,12,31))</f>
        <v>0</v>
      </c>
      <c r="N85" s="1282">
        <f ca="1">SUMIFS(NORTE!$J$6:$J$798,NORTE!$G$6:$G$798,B85,NORTE!$B$6:$B$798,"&lt;"&amp;DATE(YEAR(TODAY()),MONTH(TODAY()),1),NORTE!$B$6:$B$798,"&gt;"&amp;DATE(2013,12,31))</f>
        <v>0</v>
      </c>
      <c r="O85" s="482">
        <f ca="1">SUMIFS(OESTE!$J$6:$J$787,OESTE!$G$6:$G$787,B85,OESTE!$B$6:$B$787,"&lt;"&amp;DATE(YEAR(TODAY()),MONTH(TODAY()),1),OESTE!$B$6:$B$787,"&gt;"&amp;DATE(2013,12,31))</f>
        <v>0</v>
      </c>
      <c r="P85" s="482">
        <f ca="1">SUMIFS('PLAZA SUR'!$J$6:$J$139,'PLAZA SUR'!$G$6:$G$139,B85,'PLAZA SUR'!$B$6:$B$139,"&lt;"&amp;DATE(YEAR(TODAY()),MONTH(TODAY()),1),'PLAZA SUR'!$B$6:$B$139,"&gt;"&amp;DATE(2013,12,31))</f>
        <v>0</v>
      </c>
      <c r="Q85" s="482">
        <f ca="1">SUMIFS('PUENTE ALTO'!$J$6:$J$251,'PUENTE ALTO'!$G$6:$G$251,B85,'PUENTE ALTO'!$B$6:$B$251,"&lt;"&amp;DATE(YEAR(TODAY()),MONTH(TODAY()),1),'PUENTE ALTO'!$B$6:$B$251,"&gt;"&amp;DATE(2013,12,31))</f>
        <v>0</v>
      </c>
      <c r="R85" s="482">
        <f ca="1">SUMIFS('SAN MIGUEL'!$J$6:$J$940,'SAN MIGUEL'!$G$6:$G$940,B85,'SAN MIGUEL'!$B$6:$B$940,"&lt;"&amp;DATE(YEAR(TODAY()),MONTH(TODAY()),1),'SAN MIGUEL'!$B$6:$B$940,"&gt;"&amp;DATE(2013,12,31))</f>
        <v>0</v>
      </c>
      <c r="S85" s="482">
        <f ca="1">SUMIFS('SANTA LUCIA'!$J$6:$J$451,'SANTA LUCIA'!$G$6:$G$451,B85,'SANTA LUCIA'!$B$6:$B$451,"&lt;"&amp;DATE(YEAR(TODAY()),MONTH(TODAY()),1),'SANTA LUCIA'!$B$6:$B$451,"&gt;"&amp;DATE(2013,12,31))</f>
        <v>0</v>
      </c>
      <c r="T85" s="482">
        <f ca="1">SUMIFS(TOBALABA!$J$6:$J$1226,TOBALABA!$G$6:$G$1226,B85,TOBALABA!$B$6:$B$1226,"&lt;"&amp;DATE(YEAR(TODAY()),MONTH(TODAY()),1),TOBALABA!$B$6:$B$1226,"&gt;"&amp;DATE(2013,12,31))</f>
        <v>0</v>
      </c>
      <c r="U85" s="483"/>
      <c r="V85" s="484">
        <f t="shared" ca="1" si="3"/>
        <v>0</v>
      </c>
      <c r="X85" s="239"/>
      <c r="Y85" s="239"/>
      <c r="AA85" s="485"/>
      <c r="AB85" s="485"/>
      <c r="AC85" s="485"/>
    </row>
    <row r="86" spans="2:29" s="342" customFormat="1" x14ac:dyDescent="0.25">
      <c r="B86" s="525">
        <v>2706021</v>
      </c>
      <c r="C86" s="526" t="s">
        <v>207</v>
      </c>
      <c r="D86" s="527">
        <v>46107</v>
      </c>
      <c r="E86" s="482">
        <f ca="1">SUMIFS(ALAMEDA!$J$6:$J$846,ALAMEDA!$G$6:$G$846,B86,ALAMEDA!$B$6:$B$846,"&lt;"&amp;DATE(YEAR(TODAY()),MONTH(TODAY()),1),ALAMEDA!$B$6:$B$846,"&gt;"&amp;DATE(2013,12,31))</f>
        <v>0</v>
      </c>
      <c r="F86" s="482">
        <f ca="1">SUMIFS(BARCELONA!$J$6:$J$2552,BARCELONA!$G$6:$G$2552,B86,BARCELONA!$B$6:$B$2552,"&lt;"&amp;DATE(YEAR(TODAY()),MONTH(TODAY()),1),BARCELONA!$B$6:$B$2552,"&gt;"&amp;DATE(2013,12,31))</f>
        <v>0</v>
      </c>
      <c r="G86" s="482">
        <f ca="1">SUMIFS(CENTRO!$J$6:$J$988,CENTRO!$G$6:$G$988,B86,CENTRO!$B$6:$B$988,"&lt;"&amp;DATE(YEAR(TODAY()),MONTH(TODAY()),1),CENTRO!$B$6:$B$988,"&gt;"&amp;DATE(2013,12,31))</f>
        <v>0</v>
      </c>
      <c r="H86" s="482">
        <f ca="1">SUMIFS('EST CENTRAL'!$J$7:$J$657,'EST CENTRAL'!$G$7:$G$657,B86,'EST CENTRAL'!$B$7:$B$657,"&lt;"&amp;DATE(YEAR(TODAY()),MONTH(TODAY()),1),'EST CENTRAL'!$B$7:$B$657,"&gt;"&amp;DATE(2013,12,31))</f>
        <v>0</v>
      </c>
      <c r="I86" s="482">
        <f ca="1">SUMIFS('LA FLORIDA'!$J$6:$J$732,'LA FLORIDA'!$G$6:$G$732,B86,'LA FLORIDA'!$B$6:$B$732,"&lt;"&amp;DATE(YEAR(TODAY()),MONTH(TODAY()),1),'LA FLORIDA'!$B$6:$B$732,"&gt;"&amp;DATE(2013,12,31))</f>
        <v>0</v>
      </c>
      <c r="J86" s="482">
        <f ca="1">SUMIFS('LAS BELLOTAS'!$J$6:$J$135,'LAS BELLOTAS'!$G$6:$G$135,B86,'LAS BELLOTAS'!$B$6:$B$135,"&lt;"&amp;DATE(YEAR(TODAY()),MONTH(TODAY()),1),'LAS BELLOTAS'!$B$6:$B$135,"&gt;"&amp;DATE(2013,12,31))</f>
        <v>0</v>
      </c>
      <c r="K86" s="482">
        <f ca="1">SUMIFS('LAS CONDES'!$J$6:$J$1191,'LAS CONDES'!$G$6:$G$1191,B86,'LAS CONDES'!$B$6:$B$1191,"&lt;"&amp;DATE(YEAR(TODAY()),MONTH(TODAY()),1),'LAS CONDES'!$B$6:$B$1191,"&gt;"&amp;DATE(2013,12,31))</f>
        <v>0</v>
      </c>
      <c r="L86" s="1282">
        <f ca="1">SUMIFS(MAIPU!$J$6:$J$499,MAIPU!$G$6:$G$499,B86,MAIPU!$B$6:$B$499,"&lt;"&amp;DATE(YEAR(TODAY()),MONTH(TODAY()),1),MAIPU!$B$6:$B$499,"&gt;"&amp;DATE(2013,12,31))</f>
        <v>0</v>
      </c>
      <c r="M86" s="1282">
        <f ca="1">SUMIFS(MANQUEHUE!$J$6:$J$1338,MANQUEHUE!$G$6:$G$1338,B86,MANQUEHUE!$B$6:$B$1338,"&lt;"&amp;DATE(YEAR(TODAY()),MONTH(TODAY()),1),MANQUEHUE!$B$6:$B$1338,"&gt;"&amp;DATE(2013,12,31))</f>
        <v>0</v>
      </c>
      <c r="N86" s="1282">
        <f ca="1">SUMIFS(NORTE!$J$6:$J$798,NORTE!$G$6:$G$798,B86,NORTE!$B$6:$B$798,"&lt;"&amp;DATE(YEAR(TODAY()),MONTH(TODAY()),1),NORTE!$B$6:$B$798,"&gt;"&amp;DATE(2013,12,31))</f>
        <v>0</v>
      </c>
      <c r="O86" s="482">
        <f ca="1">SUMIFS(OESTE!$J$6:$J$787,OESTE!$G$6:$G$787,B86,OESTE!$B$6:$B$787,"&lt;"&amp;DATE(YEAR(TODAY()),MONTH(TODAY()),1),OESTE!$B$6:$B$787,"&gt;"&amp;DATE(2013,12,31))</f>
        <v>0</v>
      </c>
      <c r="P86" s="482">
        <f ca="1">SUMIFS('PLAZA SUR'!$J$6:$J$139,'PLAZA SUR'!$G$6:$G$139,B86,'PLAZA SUR'!$B$6:$B$139,"&lt;"&amp;DATE(YEAR(TODAY()),MONTH(TODAY()),1),'PLAZA SUR'!$B$6:$B$139,"&gt;"&amp;DATE(2013,12,31))</f>
        <v>0</v>
      </c>
      <c r="Q86" s="482">
        <f ca="1">SUMIFS('PUENTE ALTO'!$J$6:$J$251,'PUENTE ALTO'!$G$6:$G$251,B86,'PUENTE ALTO'!$B$6:$B$251,"&lt;"&amp;DATE(YEAR(TODAY()),MONTH(TODAY()),1),'PUENTE ALTO'!$B$6:$B$251,"&gt;"&amp;DATE(2013,12,31))</f>
        <v>0</v>
      </c>
      <c r="R86" s="482">
        <f ca="1">SUMIFS('SAN MIGUEL'!$J$6:$J$940,'SAN MIGUEL'!$G$6:$G$940,B86,'SAN MIGUEL'!$B$6:$B$940,"&lt;"&amp;DATE(YEAR(TODAY()),MONTH(TODAY()),1),'SAN MIGUEL'!$B$6:$B$940,"&gt;"&amp;DATE(2013,12,31))</f>
        <v>0</v>
      </c>
      <c r="S86" s="482">
        <f ca="1">SUMIFS('SANTA LUCIA'!$J$6:$J$451,'SANTA LUCIA'!$G$6:$G$451,B86,'SANTA LUCIA'!$B$6:$B$451,"&lt;"&amp;DATE(YEAR(TODAY()),MONTH(TODAY()),1),'SANTA LUCIA'!$B$6:$B$451,"&gt;"&amp;DATE(2013,12,31))</f>
        <v>0</v>
      </c>
      <c r="T86" s="482">
        <f ca="1">SUMIFS(TOBALABA!$J$6:$J$1226,TOBALABA!$G$6:$G$1226,B86,TOBALABA!$B$6:$B$1226,"&lt;"&amp;DATE(YEAR(TODAY()),MONTH(TODAY()),1),TOBALABA!$B$6:$B$1226,"&gt;"&amp;DATE(2013,12,31))</f>
        <v>0</v>
      </c>
      <c r="U86" s="483"/>
      <c r="V86" s="484">
        <f t="shared" ca="1" si="3"/>
        <v>0</v>
      </c>
      <c r="X86" s="239"/>
      <c r="Y86" s="239"/>
      <c r="AA86" s="485"/>
      <c r="AB86" s="485"/>
      <c r="AC86" s="485"/>
    </row>
    <row r="87" spans="2:29" s="342" customFormat="1" x14ac:dyDescent="0.25">
      <c r="B87" s="525">
        <v>2706022</v>
      </c>
      <c r="C87" s="526" t="s">
        <v>4532</v>
      </c>
      <c r="D87" s="527">
        <v>4631</v>
      </c>
      <c r="E87" s="482">
        <f ca="1">SUMIFS(ALAMEDA!$J$6:$J$846,ALAMEDA!$G$6:$G$846,B87,ALAMEDA!$B$6:$B$846,"&lt;"&amp;DATE(YEAR(TODAY()),MONTH(TODAY()),1),ALAMEDA!$B$6:$B$846,"&gt;"&amp;DATE(2013,12,31))</f>
        <v>0</v>
      </c>
      <c r="F87" s="482">
        <f ca="1">SUMIFS(BARCELONA!$J$6:$J$2552,BARCELONA!$G$6:$G$2552,B87,BARCELONA!$B$6:$B$2552,"&lt;"&amp;DATE(YEAR(TODAY()),MONTH(TODAY()),1),BARCELONA!$B$6:$B$2552,"&gt;"&amp;DATE(2013,12,31))</f>
        <v>0</v>
      </c>
      <c r="G87" s="482">
        <f ca="1">SUMIFS(CENTRO!$J$6:$J$988,CENTRO!$G$6:$G$988,B87,CENTRO!$B$6:$B$988,"&lt;"&amp;DATE(YEAR(TODAY()),MONTH(TODAY()),1),CENTRO!$B$6:$B$988,"&gt;"&amp;DATE(2013,12,31))</f>
        <v>0</v>
      </c>
      <c r="H87" s="482">
        <f ca="1">SUMIFS('EST CENTRAL'!$J$7:$J$657,'EST CENTRAL'!$G$7:$G$657,B87,'EST CENTRAL'!$B$7:$B$657,"&lt;"&amp;DATE(YEAR(TODAY()),MONTH(TODAY()),1),'EST CENTRAL'!$B$7:$B$657,"&gt;"&amp;DATE(2013,12,31))</f>
        <v>2</v>
      </c>
      <c r="I87" s="482">
        <f ca="1">SUMIFS('LA FLORIDA'!$J$6:$J$732,'LA FLORIDA'!$G$6:$G$732,B87,'LA FLORIDA'!$B$6:$B$732,"&lt;"&amp;DATE(YEAR(TODAY()),MONTH(TODAY()),1),'LA FLORIDA'!$B$6:$B$732,"&gt;"&amp;DATE(2013,12,31))</f>
        <v>0</v>
      </c>
      <c r="J87" s="482">
        <f ca="1">SUMIFS('LAS BELLOTAS'!$J$6:$J$135,'LAS BELLOTAS'!$G$6:$G$135,B87,'LAS BELLOTAS'!$B$6:$B$135,"&lt;"&amp;DATE(YEAR(TODAY()),MONTH(TODAY()),1),'LAS BELLOTAS'!$B$6:$B$135,"&gt;"&amp;DATE(2013,12,31))</f>
        <v>0</v>
      </c>
      <c r="K87" s="482">
        <f ca="1">SUMIFS('LAS CONDES'!$J$6:$J$1191,'LAS CONDES'!$G$6:$G$1191,B87,'LAS CONDES'!$B$6:$B$1191,"&lt;"&amp;DATE(YEAR(TODAY()),MONTH(TODAY()),1),'LAS CONDES'!$B$6:$B$1191,"&gt;"&amp;DATE(2013,12,31))</f>
        <v>0</v>
      </c>
      <c r="L87" s="1282">
        <f ca="1">SUMIFS(MAIPU!$J$6:$J$499,MAIPU!$G$6:$G$499,B87,MAIPU!$B$6:$B$499,"&lt;"&amp;DATE(YEAR(TODAY()),MONTH(TODAY()),1),MAIPU!$B$6:$B$499,"&gt;"&amp;DATE(2013,12,31))</f>
        <v>0</v>
      </c>
      <c r="M87" s="1282">
        <f ca="1">SUMIFS(MANQUEHUE!$J$6:$J$1338,MANQUEHUE!$G$6:$G$1338,B87,MANQUEHUE!$B$6:$B$1338,"&lt;"&amp;DATE(YEAR(TODAY()),MONTH(TODAY()),1),MANQUEHUE!$B$6:$B$1338,"&gt;"&amp;DATE(2013,12,31))</f>
        <v>0</v>
      </c>
      <c r="N87" s="1282">
        <f ca="1">SUMIFS(NORTE!$J$6:$J$798,NORTE!$G$6:$G$798,B87,NORTE!$B$6:$B$798,"&lt;"&amp;DATE(YEAR(TODAY()),MONTH(TODAY()),1),NORTE!$B$6:$B$798,"&gt;"&amp;DATE(2013,12,31))</f>
        <v>0</v>
      </c>
      <c r="O87" s="482">
        <f ca="1">SUMIFS(OESTE!$J$6:$J$787,OESTE!$G$6:$G$787,B87,OESTE!$B$6:$B$787,"&lt;"&amp;DATE(YEAR(TODAY()),MONTH(TODAY()),1),OESTE!$B$6:$B$787,"&gt;"&amp;DATE(2013,12,31))</f>
        <v>0</v>
      </c>
      <c r="P87" s="482">
        <f ca="1">SUMIFS('PLAZA SUR'!$J$6:$J$139,'PLAZA SUR'!$G$6:$G$139,B87,'PLAZA SUR'!$B$6:$B$139,"&lt;"&amp;DATE(YEAR(TODAY()),MONTH(TODAY()),1),'PLAZA SUR'!$B$6:$B$139,"&gt;"&amp;DATE(2013,12,31))</f>
        <v>0</v>
      </c>
      <c r="Q87" s="482">
        <f ca="1">SUMIFS('PUENTE ALTO'!$J$6:$J$251,'PUENTE ALTO'!$G$6:$G$251,B87,'PUENTE ALTO'!$B$6:$B$251,"&lt;"&amp;DATE(YEAR(TODAY()),MONTH(TODAY()),1),'PUENTE ALTO'!$B$6:$B$251,"&gt;"&amp;DATE(2013,12,31))</f>
        <v>0</v>
      </c>
      <c r="R87" s="482">
        <f ca="1">SUMIFS('SAN MIGUEL'!$J$6:$J$940,'SAN MIGUEL'!$G$6:$G$940,B87,'SAN MIGUEL'!$B$6:$B$940,"&lt;"&amp;DATE(YEAR(TODAY()),MONTH(TODAY()),1),'SAN MIGUEL'!$B$6:$B$940,"&gt;"&amp;DATE(2013,12,31))</f>
        <v>0</v>
      </c>
      <c r="S87" s="482">
        <f ca="1">SUMIFS('SANTA LUCIA'!$J$6:$J$451,'SANTA LUCIA'!$G$6:$G$451,B87,'SANTA LUCIA'!$B$6:$B$451,"&lt;"&amp;DATE(YEAR(TODAY()),MONTH(TODAY()),1),'SANTA LUCIA'!$B$6:$B$451,"&gt;"&amp;DATE(2013,12,31))</f>
        <v>0</v>
      </c>
      <c r="T87" s="482">
        <f ca="1">SUMIFS(TOBALABA!$J$6:$J$1226,TOBALABA!$G$6:$G$1226,B87,TOBALABA!$B$6:$B$1226,"&lt;"&amp;DATE(YEAR(TODAY()),MONTH(TODAY()),1),TOBALABA!$B$6:$B$1226,"&gt;"&amp;DATE(2013,12,31))</f>
        <v>0</v>
      </c>
      <c r="U87" s="483"/>
      <c r="V87" s="484">
        <f t="shared" ca="1" si="3"/>
        <v>2</v>
      </c>
      <c r="X87" s="239"/>
      <c r="Y87" s="239"/>
      <c r="AA87" s="485"/>
      <c r="AB87" s="485"/>
      <c r="AC87" s="485"/>
    </row>
    <row r="88" spans="2:29" s="342" customFormat="1" x14ac:dyDescent="0.25">
      <c r="B88" s="525">
        <v>2706023</v>
      </c>
      <c r="C88" s="526" t="s">
        <v>4533</v>
      </c>
      <c r="D88" s="527">
        <v>4631</v>
      </c>
      <c r="E88" s="482">
        <f ca="1">SUMIFS(ALAMEDA!$J$6:$J$846,ALAMEDA!$G$6:$G$846,B88,ALAMEDA!$B$6:$B$846,"&lt;"&amp;DATE(YEAR(TODAY()),MONTH(TODAY()),1),ALAMEDA!$B$6:$B$846,"&gt;"&amp;DATE(2013,12,31))</f>
        <v>0</v>
      </c>
      <c r="F88" s="482">
        <f ca="1">SUMIFS(BARCELONA!$J$6:$J$2552,BARCELONA!$G$6:$G$2552,B88,BARCELONA!$B$6:$B$2552,"&lt;"&amp;DATE(YEAR(TODAY()),MONTH(TODAY()),1),BARCELONA!$B$6:$B$2552,"&gt;"&amp;DATE(2013,12,31))</f>
        <v>0</v>
      </c>
      <c r="G88" s="482">
        <f ca="1">SUMIFS(CENTRO!$J$6:$J$988,CENTRO!$G$6:$G$988,B88,CENTRO!$B$6:$B$988,"&lt;"&amp;DATE(YEAR(TODAY()),MONTH(TODAY()),1),CENTRO!$B$6:$B$988,"&gt;"&amp;DATE(2013,12,31))</f>
        <v>0</v>
      </c>
      <c r="H88" s="482">
        <f ca="1">SUMIFS('EST CENTRAL'!$J$7:$J$657,'EST CENTRAL'!$G$7:$G$657,B88,'EST CENTRAL'!$B$7:$B$657,"&lt;"&amp;DATE(YEAR(TODAY()),MONTH(TODAY()),1),'EST CENTRAL'!$B$7:$B$657,"&gt;"&amp;DATE(2013,12,31))</f>
        <v>4</v>
      </c>
      <c r="I88" s="482">
        <f ca="1">SUMIFS('LA FLORIDA'!$J$6:$J$732,'LA FLORIDA'!$G$6:$G$732,B88,'LA FLORIDA'!$B$6:$B$732,"&lt;"&amp;DATE(YEAR(TODAY()),MONTH(TODAY()),1),'LA FLORIDA'!$B$6:$B$732,"&gt;"&amp;DATE(2013,12,31))</f>
        <v>0</v>
      </c>
      <c r="J88" s="482">
        <f ca="1">SUMIFS('LAS BELLOTAS'!$J$6:$J$135,'LAS BELLOTAS'!$G$6:$G$135,B88,'LAS BELLOTAS'!$B$6:$B$135,"&lt;"&amp;DATE(YEAR(TODAY()),MONTH(TODAY()),1),'LAS BELLOTAS'!$B$6:$B$135,"&gt;"&amp;DATE(2013,12,31))</f>
        <v>0</v>
      </c>
      <c r="K88" s="482">
        <f ca="1">SUMIFS('LAS CONDES'!$J$6:$J$1191,'LAS CONDES'!$G$6:$G$1191,B88,'LAS CONDES'!$B$6:$B$1191,"&lt;"&amp;DATE(YEAR(TODAY()),MONTH(TODAY()),1),'LAS CONDES'!$B$6:$B$1191,"&gt;"&amp;DATE(2013,12,31))</f>
        <v>0</v>
      </c>
      <c r="L88" s="1282">
        <f ca="1">SUMIFS(MAIPU!$J$6:$J$499,MAIPU!$G$6:$G$499,B88,MAIPU!$B$6:$B$499,"&lt;"&amp;DATE(YEAR(TODAY()),MONTH(TODAY()),1),MAIPU!$B$6:$B$499,"&gt;"&amp;DATE(2013,12,31))</f>
        <v>0</v>
      </c>
      <c r="M88" s="1282">
        <f ca="1">SUMIFS(MANQUEHUE!$J$6:$J$1338,MANQUEHUE!$G$6:$G$1338,B88,MANQUEHUE!$B$6:$B$1338,"&lt;"&amp;DATE(YEAR(TODAY()),MONTH(TODAY()),1),MANQUEHUE!$B$6:$B$1338,"&gt;"&amp;DATE(2013,12,31))</f>
        <v>0</v>
      </c>
      <c r="N88" s="1282">
        <f ca="1">SUMIFS(NORTE!$J$6:$J$798,NORTE!$G$6:$G$798,B88,NORTE!$B$6:$B$798,"&lt;"&amp;DATE(YEAR(TODAY()),MONTH(TODAY()),1),NORTE!$B$6:$B$798,"&gt;"&amp;DATE(2013,12,31))</f>
        <v>0</v>
      </c>
      <c r="O88" s="482">
        <f ca="1">SUMIFS(OESTE!$J$6:$J$787,OESTE!$G$6:$G$787,B88,OESTE!$B$6:$B$787,"&lt;"&amp;DATE(YEAR(TODAY()),MONTH(TODAY()),1),OESTE!$B$6:$B$787,"&gt;"&amp;DATE(2013,12,31))</f>
        <v>0</v>
      </c>
      <c r="P88" s="482">
        <f ca="1">SUMIFS('PLAZA SUR'!$J$6:$J$139,'PLAZA SUR'!$G$6:$G$139,B88,'PLAZA SUR'!$B$6:$B$139,"&lt;"&amp;DATE(YEAR(TODAY()),MONTH(TODAY()),1),'PLAZA SUR'!$B$6:$B$139,"&gt;"&amp;DATE(2013,12,31))</f>
        <v>0</v>
      </c>
      <c r="Q88" s="482">
        <f ca="1">SUMIFS('PUENTE ALTO'!$J$6:$J$251,'PUENTE ALTO'!$G$6:$G$251,B88,'PUENTE ALTO'!$B$6:$B$251,"&lt;"&amp;DATE(YEAR(TODAY()),MONTH(TODAY()),1),'PUENTE ALTO'!$B$6:$B$251,"&gt;"&amp;DATE(2013,12,31))</f>
        <v>0</v>
      </c>
      <c r="R88" s="482">
        <f ca="1">SUMIFS('SAN MIGUEL'!$J$6:$J$940,'SAN MIGUEL'!$G$6:$G$940,B88,'SAN MIGUEL'!$B$6:$B$940,"&lt;"&amp;DATE(YEAR(TODAY()),MONTH(TODAY()),1),'SAN MIGUEL'!$B$6:$B$940,"&gt;"&amp;DATE(2013,12,31))</f>
        <v>0</v>
      </c>
      <c r="S88" s="482">
        <f ca="1">SUMIFS('SANTA LUCIA'!$J$6:$J$451,'SANTA LUCIA'!$G$6:$G$451,B88,'SANTA LUCIA'!$B$6:$B$451,"&lt;"&amp;DATE(YEAR(TODAY()),MONTH(TODAY()),1),'SANTA LUCIA'!$B$6:$B$451,"&gt;"&amp;DATE(2013,12,31))</f>
        <v>0</v>
      </c>
      <c r="T88" s="482">
        <f ca="1">SUMIFS(TOBALABA!$J$6:$J$1226,TOBALABA!$G$6:$G$1226,B88,TOBALABA!$B$6:$B$1226,"&lt;"&amp;DATE(YEAR(TODAY()),MONTH(TODAY()),1),TOBALABA!$B$6:$B$1226,"&gt;"&amp;DATE(2013,12,31))</f>
        <v>0</v>
      </c>
      <c r="U88" s="483"/>
      <c r="V88" s="484">
        <f t="shared" ca="1" si="3"/>
        <v>4</v>
      </c>
      <c r="X88" s="239"/>
      <c r="Y88" s="239"/>
      <c r="AA88" s="485"/>
      <c r="AB88" s="485"/>
      <c r="AC88" s="485"/>
    </row>
    <row r="89" spans="2:29" s="342" customFormat="1" x14ac:dyDescent="0.25">
      <c r="B89" s="525">
        <v>2706010</v>
      </c>
      <c r="C89" s="526" t="s">
        <v>197</v>
      </c>
      <c r="D89" s="527">
        <v>6849</v>
      </c>
      <c r="E89" s="482">
        <f ca="1">SUMIFS(ALAMEDA!$J$6:$J$846,ALAMEDA!$G$6:$G$846,B89,ALAMEDA!$B$6:$B$846,"&lt;"&amp;DATE(YEAR(TODAY()),MONTH(TODAY()),1),ALAMEDA!$B$6:$B$846,"&gt;"&amp;DATE(2013,12,31))</f>
        <v>0</v>
      </c>
      <c r="F89" s="482">
        <f ca="1">SUMIFS(BARCELONA!$J$6:$J$2552,BARCELONA!$G$6:$G$2552,B89,BARCELONA!$B$6:$B$2552,"&lt;"&amp;DATE(YEAR(TODAY()),MONTH(TODAY()),1),BARCELONA!$B$6:$B$2552,"&gt;"&amp;DATE(2013,12,31))</f>
        <v>0</v>
      </c>
      <c r="G89" s="482">
        <f ca="1">SUMIFS(CENTRO!$J$6:$J$988,CENTRO!$G$6:$G$988,B89,CENTRO!$B$6:$B$988,"&lt;"&amp;DATE(YEAR(TODAY()),MONTH(TODAY()),1),CENTRO!$B$6:$B$988,"&gt;"&amp;DATE(2013,12,31))</f>
        <v>0</v>
      </c>
      <c r="H89" s="482">
        <f ca="1">SUMIFS('EST CENTRAL'!$J$7:$J$657,'EST CENTRAL'!$G$7:$G$657,B89,'EST CENTRAL'!$B$7:$B$657,"&lt;"&amp;DATE(YEAR(TODAY()),MONTH(TODAY()),1),'EST CENTRAL'!$B$7:$B$657,"&gt;"&amp;DATE(2013,12,31))</f>
        <v>0</v>
      </c>
      <c r="I89" s="482">
        <f ca="1">SUMIFS('LA FLORIDA'!$J$6:$J$732,'LA FLORIDA'!$G$6:$G$732,B89,'LA FLORIDA'!$B$6:$B$732,"&lt;"&amp;DATE(YEAR(TODAY()),MONTH(TODAY()),1),'LA FLORIDA'!$B$6:$B$732,"&gt;"&amp;DATE(2013,12,31))</f>
        <v>0</v>
      </c>
      <c r="J89" s="482">
        <f ca="1">SUMIFS('LAS BELLOTAS'!$J$6:$J$135,'LAS BELLOTAS'!$G$6:$G$135,B89,'LAS BELLOTAS'!$B$6:$B$135,"&lt;"&amp;DATE(YEAR(TODAY()),MONTH(TODAY()),1),'LAS BELLOTAS'!$B$6:$B$135,"&gt;"&amp;DATE(2013,12,31))</f>
        <v>0</v>
      </c>
      <c r="K89" s="482">
        <f ca="1">SUMIFS('LAS CONDES'!$J$6:$J$1191,'LAS CONDES'!$G$6:$G$1191,B89,'LAS CONDES'!$B$6:$B$1191,"&lt;"&amp;DATE(YEAR(TODAY()),MONTH(TODAY()),1),'LAS CONDES'!$B$6:$B$1191,"&gt;"&amp;DATE(2013,12,31))</f>
        <v>0</v>
      </c>
      <c r="L89" s="1282">
        <f ca="1">SUMIFS(MAIPU!$J$6:$J$499,MAIPU!$G$6:$G$499,B89,MAIPU!$B$6:$B$499,"&lt;"&amp;DATE(YEAR(TODAY()),MONTH(TODAY()),1),MAIPU!$B$6:$B$499,"&gt;"&amp;DATE(2013,12,31))</f>
        <v>0</v>
      </c>
      <c r="M89" s="1282">
        <f ca="1">SUMIFS(MANQUEHUE!$J$6:$J$1338,MANQUEHUE!$G$6:$G$1338,B89,MANQUEHUE!$B$6:$B$1338,"&lt;"&amp;DATE(YEAR(TODAY()),MONTH(TODAY()),1),MANQUEHUE!$B$6:$B$1338,"&gt;"&amp;DATE(2013,12,31))</f>
        <v>0</v>
      </c>
      <c r="N89" s="1282">
        <f ca="1">SUMIFS(NORTE!$J$6:$J$798,NORTE!$G$6:$G$798,B89,NORTE!$B$6:$B$798,"&lt;"&amp;DATE(YEAR(TODAY()),MONTH(TODAY()),1),NORTE!$B$6:$B$798,"&gt;"&amp;DATE(2013,12,31))</f>
        <v>0</v>
      </c>
      <c r="O89" s="482">
        <f ca="1">SUMIFS(OESTE!$J$6:$J$787,OESTE!$G$6:$G$787,B89,OESTE!$B$6:$B$787,"&lt;"&amp;DATE(YEAR(TODAY()),MONTH(TODAY()),1),OESTE!$B$6:$B$787,"&gt;"&amp;DATE(2013,12,31))</f>
        <v>0</v>
      </c>
      <c r="P89" s="482">
        <f ca="1">SUMIFS('PLAZA SUR'!$J$6:$J$139,'PLAZA SUR'!$G$6:$G$139,B89,'PLAZA SUR'!$B$6:$B$139,"&lt;"&amp;DATE(YEAR(TODAY()),MONTH(TODAY()),1),'PLAZA SUR'!$B$6:$B$139,"&gt;"&amp;DATE(2013,12,31))</f>
        <v>0</v>
      </c>
      <c r="Q89" s="482">
        <f ca="1">SUMIFS('PUENTE ALTO'!$J$6:$J$251,'PUENTE ALTO'!$G$6:$G$251,B89,'PUENTE ALTO'!$B$6:$B$251,"&lt;"&amp;DATE(YEAR(TODAY()),MONTH(TODAY()),1),'PUENTE ALTO'!$B$6:$B$251,"&gt;"&amp;DATE(2013,12,31))</f>
        <v>0</v>
      </c>
      <c r="R89" s="482">
        <f ca="1">SUMIFS('SAN MIGUEL'!$J$6:$J$940,'SAN MIGUEL'!$G$6:$G$940,B89,'SAN MIGUEL'!$B$6:$B$940,"&lt;"&amp;DATE(YEAR(TODAY()),MONTH(TODAY()),1),'SAN MIGUEL'!$B$6:$B$940,"&gt;"&amp;DATE(2013,12,31))</f>
        <v>0</v>
      </c>
      <c r="S89" s="482">
        <f ca="1">SUMIFS('SANTA LUCIA'!$J$6:$J$451,'SANTA LUCIA'!$G$6:$G$451,B89,'SANTA LUCIA'!$B$6:$B$451,"&lt;"&amp;DATE(YEAR(TODAY()),MONTH(TODAY()),1),'SANTA LUCIA'!$B$6:$B$451,"&gt;"&amp;DATE(2013,12,31))</f>
        <v>0</v>
      </c>
      <c r="T89" s="482">
        <f ca="1">SUMIFS(TOBALABA!$J$6:$J$1226,TOBALABA!$G$6:$G$1226,B89,TOBALABA!$B$6:$B$1226,"&lt;"&amp;DATE(YEAR(TODAY()),MONTH(TODAY()),1),TOBALABA!$B$6:$B$1226,"&gt;"&amp;DATE(2013,12,31))</f>
        <v>0</v>
      </c>
      <c r="U89" s="483"/>
      <c r="V89" s="484">
        <f t="shared" ca="1" si="3"/>
        <v>0</v>
      </c>
      <c r="X89" s="239"/>
      <c r="Y89" s="239"/>
      <c r="AA89" s="485"/>
      <c r="AB89" s="485"/>
      <c r="AC89" s="485"/>
    </row>
    <row r="90" spans="2:29" s="342" customFormat="1" x14ac:dyDescent="0.25">
      <c r="B90" s="525">
        <v>2706011</v>
      </c>
      <c r="C90" s="526" t="s">
        <v>198</v>
      </c>
      <c r="D90" s="527">
        <v>53068</v>
      </c>
      <c r="E90" s="482">
        <f ca="1">SUMIFS(ALAMEDA!$J$6:$J$846,ALAMEDA!$G$6:$G$846,B90,ALAMEDA!$B$6:$B$846,"&lt;"&amp;DATE(YEAR(TODAY()),MONTH(TODAY()),1),ALAMEDA!$B$6:$B$846,"&gt;"&amp;DATE(2013,12,31))</f>
        <v>0</v>
      </c>
      <c r="F90" s="482">
        <f ca="1">SUMIFS(BARCELONA!$J$6:$J$2552,BARCELONA!$G$6:$G$2552,B90,BARCELONA!$B$6:$B$2552,"&lt;"&amp;DATE(YEAR(TODAY()),MONTH(TODAY()),1),BARCELONA!$B$6:$B$2552,"&gt;"&amp;DATE(2013,12,31))</f>
        <v>0</v>
      </c>
      <c r="G90" s="482">
        <f ca="1">SUMIFS(CENTRO!$J$6:$J$988,CENTRO!$G$6:$G$988,B90,CENTRO!$B$6:$B$988,"&lt;"&amp;DATE(YEAR(TODAY()),MONTH(TODAY()),1),CENTRO!$B$6:$B$988,"&gt;"&amp;DATE(2013,12,31))</f>
        <v>0</v>
      </c>
      <c r="H90" s="482">
        <f ca="1">SUMIFS('EST CENTRAL'!$J$7:$J$657,'EST CENTRAL'!$G$7:$G$657,B90,'EST CENTRAL'!$B$7:$B$657,"&lt;"&amp;DATE(YEAR(TODAY()),MONTH(TODAY()),1),'EST CENTRAL'!$B$7:$B$657,"&gt;"&amp;DATE(2013,12,31))</f>
        <v>0</v>
      </c>
      <c r="I90" s="482">
        <f ca="1">SUMIFS('LA FLORIDA'!$J$6:$J$732,'LA FLORIDA'!$G$6:$G$732,B90,'LA FLORIDA'!$B$6:$B$732,"&lt;"&amp;DATE(YEAR(TODAY()),MONTH(TODAY()),1),'LA FLORIDA'!$B$6:$B$732,"&gt;"&amp;DATE(2013,12,31))</f>
        <v>0</v>
      </c>
      <c r="J90" s="482">
        <f ca="1">SUMIFS('LAS BELLOTAS'!$J$6:$J$135,'LAS BELLOTAS'!$G$6:$G$135,B90,'LAS BELLOTAS'!$B$6:$B$135,"&lt;"&amp;DATE(YEAR(TODAY()),MONTH(TODAY()),1),'LAS BELLOTAS'!$B$6:$B$135,"&gt;"&amp;DATE(2013,12,31))</f>
        <v>0</v>
      </c>
      <c r="K90" s="482">
        <f ca="1">SUMIFS('LAS CONDES'!$J$6:$J$1191,'LAS CONDES'!$G$6:$G$1191,B90,'LAS CONDES'!$B$6:$B$1191,"&lt;"&amp;DATE(YEAR(TODAY()),MONTH(TODAY()),1),'LAS CONDES'!$B$6:$B$1191,"&gt;"&amp;DATE(2013,12,31))</f>
        <v>0</v>
      </c>
      <c r="L90" s="1282">
        <f ca="1">SUMIFS(MAIPU!$J$6:$J$499,MAIPU!$G$6:$G$499,B90,MAIPU!$B$6:$B$499,"&lt;"&amp;DATE(YEAR(TODAY()),MONTH(TODAY()),1),MAIPU!$B$6:$B$499,"&gt;"&amp;DATE(2013,12,31))</f>
        <v>0</v>
      </c>
      <c r="M90" s="1282">
        <f ca="1">SUMIFS(MANQUEHUE!$J$6:$J$1338,MANQUEHUE!$G$6:$G$1338,B90,MANQUEHUE!$B$6:$B$1338,"&lt;"&amp;DATE(YEAR(TODAY()),MONTH(TODAY()),1),MANQUEHUE!$B$6:$B$1338,"&gt;"&amp;DATE(2013,12,31))</f>
        <v>0</v>
      </c>
      <c r="N90" s="1282">
        <f ca="1">SUMIFS(NORTE!$J$6:$J$798,NORTE!$G$6:$G$798,B90,NORTE!$B$6:$B$798,"&lt;"&amp;DATE(YEAR(TODAY()),MONTH(TODAY()),1),NORTE!$B$6:$B$798,"&gt;"&amp;DATE(2013,12,31))</f>
        <v>0</v>
      </c>
      <c r="O90" s="482">
        <f ca="1">SUMIFS(OESTE!$J$6:$J$787,OESTE!$G$6:$G$787,B90,OESTE!$B$6:$B$787,"&lt;"&amp;DATE(YEAR(TODAY()),MONTH(TODAY()),1),OESTE!$B$6:$B$787,"&gt;"&amp;DATE(2013,12,31))</f>
        <v>0</v>
      </c>
      <c r="P90" s="482">
        <f ca="1">SUMIFS('PLAZA SUR'!$J$6:$J$139,'PLAZA SUR'!$G$6:$G$139,B90,'PLAZA SUR'!$B$6:$B$139,"&lt;"&amp;DATE(YEAR(TODAY()),MONTH(TODAY()),1),'PLAZA SUR'!$B$6:$B$139,"&gt;"&amp;DATE(2013,12,31))</f>
        <v>0</v>
      </c>
      <c r="Q90" s="482">
        <f ca="1">SUMIFS('PUENTE ALTO'!$J$6:$J$251,'PUENTE ALTO'!$G$6:$G$251,B90,'PUENTE ALTO'!$B$6:$B$251,"&lt;"&amp;DATE(YEAR(TODAY()),MONTH(TODAY()),1),'PUENTE ALTO'!$B$6:$B$251,"&gt;"&amp;DATE(2013,12,31))</f>
        <v>0</v>
      </c>
      <c r="R90" s="482">
        <f ca="1">SUMIFS('SAN MIGUEL'!$J$6:$J$940,'SAN MIGUEL'!$G$6:$G$940,B90,'SAN MIGUEL'!$B$6:$B$940,"&lt;"&amp;DATE(YEAR(TODAY()),MONTH(TODAY()),1),'SAN MIGUEL'!$B$6:$B$940,"&gt;"&amp;DATE(2013,12,31))</f>
        <v>0</v>
      </c>
      <c r="S90" s="482">
        <f ca="1">SUMIFS('SANTA LUCIA'!$J$6:$J$451,'SANTA LUCIA'!$G$6:$G$451,B90,'SANTA LUCIA'!$B$6:$B$451,"&lt;"&amp;DATE(YEAR(TODAY()),MONTH(TODAY()),1),'SANTA LUCIA'!$B$6:$B$451,"&gt;"&amp;DATE(2013,12,31))</f>
        <v>0</v>
      </c>
      <c r="T90" s="482">
        <f ca="1">SUMIFS(TOBALABA!$J$6:$J$1226,TOBALABA!$G$6:$G$1226,B90,TOBALABA!$B$6:$B$1226,"&lt;"&amp;DATE(YEAR(TODAY()),MONTH(TODAY()),1),TOBALABA!$B$6:$B$1226,"&gt;"&amp;DATE(2013,12,31))</f>
        <v>0</v>
      </c>
      <c r="U90" s="483"/>
      <c r="V90" s="484">
        <f t="shared" ca="1" si="3"/>
        <v>0</v>
      </c>
      <c r="X90" s="239"/>
      <c r="Y90" s="239"/>
      <c r="AA90" s="485"/>
      <c r="AB90" s="485"/>
      <c r="AC90" s="485"/>
    </row>
    <row r="91" spans="2:29" s="342" customFormat="1" x14ac:dyDescent="0.25">
      <c r="B91" s="525">
        <v>2706013</v>
      </c>
      <c r="C91" s="526" t="s">
        <v>200</v>
      </c>
      <c r="D91" s="527">
        <v>24740</v>
      </c>
      <c r="E91" s="482">
        <f ca="1">SUMIFS(ALAMEDA!$J$6:$J$846,ALAMEDA!$G$6:$G$846,B91,ALAMEDA!$B$6:$B$846,"&lt;"&amp;DATE(YEAR(TODAY()),MONTH(TODAY()),1),ALAMEDA!$B$6:$B$846,"&gt;"&amp;DATE(2013,12,31))</f>
        <v>0</v>
      </c>
      <c r="F91" s="482">
        <f ca="1">SUMIFS(BARCELONA!$J$6:$J$2552,BARCELONA!$G$6:$G$2552,B91,BARCELONA!$B$6:$B$2552,"&lt;"&amp;DATE(YEAR(TODAY()),MONTH(TODAY()),1),BARCELONA!$B$6:$B$2552,"&gt;"&amp;DATE(2013,12,31))</f>
        <v>0</v>
      </c>
      <c r="G91" s="482">
        <f ca="1">SUMIFS(CENTRO!$J$6:$J$988,CENTRO!$G$6:$G$988,B91,CENTRO!$B$6:$B$988,"&lt;"&amp;DATE(YEAR(TODAY()),MONTH(TODAY()),1),CENTRO!$B$6:$B$988,"&gt;"&amp;DATE(2013,12,31))</f>
        <v>0</v>
      </c>
      <c r="H91" s="482">
        <f ca="1">SUMIFS('EST CENTRAL'!$J$7:$J$657,'EST CENTRAL'!$G$7:$G$657,B91,'EST CENTRAL'!$B$7:$B$657,"&lt;"&amp;DATE(YEAR(TODAY()),MONTH(TODAY()),1),'EST CENTRAL'!$B$7:$B$657,"&gt;"&amp;DATE(2013,12,31))</f>
        <v>0</v>
      </c>
      <c r="I91" s="482">
        <f ca="1">SUMIFS('LA FLORIDA'!$J$6:$J$732,'LA FLORIDA'!$G$6:$G$732,B91,'LA FLORIDA'!$B$6:$B$732,"&lt;"&amp;DATE(YEAR(TODAY()),MONTH(TODAY()),1),'LA FLORIDA'!$B$6:$B$732,"&gt;"&amp;DATE(2013,12,31))</f>
        <v>0</v>
      </c>
      <c r="J91" s="482">
        <f ca="1">SUMIFS('LAS BELLOTAS'!$J$6:$J$135,'LAS BELLOTAS'!$G$6:$G$135,B91,'LAS BELLOTAS'!$B$6:$B$135,"&lt;"&amp;DATE(YEAR(TODAY()),MONTH(TODAY()),1),'LAS BELLOTAS'!$B$6:$B$135,"&gt;"&amp;DATE(2013,12,31))</f>
        <v>0</v>
      </c>
      <c r="K91" s="482">
        <f ca="1">SUMIFS('LAS CONDES'!$J$6:$J$1191,'LAS CONDES'!$G$6:$G$1191,B91,'LAS CONDES'!$B$6:$B$1191,"&lt;"&amp;DATE(YEAR(TODAY()),MONTH(TODAY()),1),'LAS CONDES'!$B$6:$B$1191,"&gt;"&amp;DATE(2013,12,31))</f>
        <v>0</v>
      </c>
      <c r="L91" s="1282">
        <f ca="1">SUMIFS(MAIPU!$J$6:$J$499,MAIPU!$G$6:$G$499,B91,MAIPU!$B$6:$B$499,"&lt;"&amp;DATE(YEAR(TODAY()),MONTH(TODAY()),1),MAIPU!$B$6:$B$499,"&gt;"&amp;DATE(2013,12,31))</f>
        <v>0</v>
      </c>
      <c r="M91" s="1282">
        <f ca="1">SUMIFS(MANQUEHUE!$J$6:$J$1338,MANQUEHUE!$G$6:$G$1338,B91,MANQUEHUE!$B$6:$B$1338,"&lt;"&amp;DATE(YEAR(TODAY()),MONTH(TODAY()),1),MANQUEHUE!$B$6:$B$1338,"&gt;"&amp;DATE(2013,12,31))</f>
        <v>0</v>
      </c>
      <c r="N91" s="1282">
        <f ca="1">SUMIFS(NORTE!$J$6:$J$798,NORTE!$G$6:$G$798,B91,NORTE!$B$6:$B$798,"&lt;"&amp;DATE(YEAR(TODAY()),MONTH(TODAY()),1),NORTE!$B$6:$B$798,"&gt;"&amp;DATE(2013,12,31))</f>
        <v>0</v>
      </c>
      <c r="O91" s="482">
        <f ca="1">SUMIFS(OESTE!$J$6:$J$787,OESTE!$G$6:$G$787,B91,OESTE!$B$6:$B$787,"&lt;"&amp;DATE(YEAR(TODAY()),MONTH(TODAY()),1),OESTE!$B$6:$B$787,"&gt;"&amp;DATE(2013,12,31))</f>
        <v>0</v>
      </c>
      <c r="P91" s="482">
        <f ca="1">SUMIFS('PLAZA SUR'!$J$6:$J$139,'PLAZA SUR'!$G$6:$G$139,B91,'PLAZA SUR'!$B$6:$B$139,"&lt;"&amp;DATE(YEAR(TODAY()),MONTH(TODAY()),1),'PLAZA SUR'!$B$6:$B$139,"&gt;"&amp;DATE(2013,12,31))</f>
        <v>0</v>
      </c>
      <c r="Q91" s="482">
        <f ca="1">SUMIFS('PUENTE ALTO'!$J$6:$J$251,'PUENTE ALTO'!$G$6:$G$251,B91,'PUENTE ALTO'!$B$6:$B$251,"&lt;"&amp;DATE(YEAR(TODAY()),MONTH(TODAY()),1),'PUENTE ALTO'!$B$6:$B$251,"&gt;"&amp;DATE(2013,12,31))</f>
        <v>0</v>
      </c>
      <c r="R91" s="482">
        <f ca="1">SUMIFS('SAN MIGUEL'!$J$6:$J$940,'SAN MIGUEL'!$G$6:$G$940,B91,'SAN MIGUEL'!$B$6:$B$940,"&lt;"&amp;DATE(YEAR(TODAY()),MONTH(TODAY()),1),'SAN MIGUEL'!$B$6:$B$940,"&gt;"&amp;DATE(2013,12,31))</f>
        <v>0</v>
      </c>
      <c r="S91" s="482">
        <f ca="1">SUMIFS('SANTA LUCIA'!$J$6:$J$451,'SANTA LUCIA'!$G$6:$G$451,B91,'SANTA LUCIA'!$B$6:$B$451,"&lt;"&amp;DATE(YEAR(TODAY()),MONTH(TODAY()),1),'SANTA LUCIA'!$B$6:$B$451,"&gt;"&amp;DATE(2013,12,31))</f>
        <v>0</v>
      </c>
      <c r="T91" s="482">
        <f ca="1">SUMIFS(TOBALABA!$J$6:$J$1226,TOBALABA!$G$6:$G$1226,B91,TOBALABA!$B$6:$B$1226,"&lt;"&amp;DATE(YEAR(TODAY()),MONTH(TODAY()),1),TOBALABA!$B$6:$B$1226,"&gt;"&amp;DATE(2013,12,31))</f>
        <v>0</v>
      </c>
      <c r="U91" s="483"/>
      <c r="V91" s="484">
        <f t="shared" ca="1" si="3"/>
        <v>0</v>
      </c>
      <c r="X91" s="239"/>
      <c r="Y91" s="239"/>
      <c r="AA91" s="485"/>
      <c r="AB91" s="485"/>
      <c r="AC91" s="485"/>
    </row>
    <row r="92" spans="2:29" s="342" customFormat="1" x14ac:dyDescent="0.25">
      <c r="B92" s="525">
        <v>2706014</v>
      </c>
      <c r="C92" s="526" t="s">
        <v>201</v>
      </c>
      <c r="D92" s="527">
        <v>25415</v>
      </c>
      <c r="E92" s="482">
        <f ca="1">SUMIFS(ALAMEDA!$J$6:$J$846,ALAMEDA!$G$6:$G$846,B92,ALAMEDA!$B$6:$B$846,"&lt;"&amp;DATE(YEAR(TODAY()),MONTH(TODAY()),1),ALAMEDA!$B$6:$B$846,"&gt;"&amp;DATE(2013,12,31))</f>
        <v>0</v>
      </c>
      <c r="F92" s="482">
        <f ca="1">SUMIFS(BARCELONA!$J$6:$J$2552,BARCELONA!$G$6:$G$2552,B92,BARCELONA!$B$6:$B$2552,"&lt;"&amp;DATE(YEAR(TODAY()),MONTH(TODAY()),1),BARCELONA!$B$6:$B$2552,"&gt;"&amp;DATE(2013,12,31))</f>
        <v>0</v>
      </c>
      <c r="G92" s="482">
        <f ca="1">SUMIFS(CENTRO!$J$6:$J$988,CENTRO!$G$6:$G$988,B92,CENTRO!$B$6:$B$988,"&lt;"&amp;DATE(YEAR(TODAY()),MONTH(TODAY()),1),CENTRO!$B$6:$B$988,"&gt;"&amp;DATE(2013,12,31))</f>
        <v>0</v>
      </c>
      <c r="H92" s="482">
        <f ca="1">SUMIFS('EST CENTRAL'!$J$7:$J$657,'EST CENTRAL'!$G$7:$G$657,B92,'EST CENTRAL'!$B$7:$B$657,"&lt;"&amp;DATE(YEAR(TODAY()),MONTH(TODAY()),1),'EST CENTRAL'!$B$7:$B$657,"&gt;"&amp;DATE(2013,12,31))</f>
        <v>0</v>
      </c>
      <c r="I92" s="482">
        <f ca="1">SUMIFS('LA FLORIDA'!$J$6:$J$732,'LA FLORIDA'!$G$6:$G$732,B92,'LA FLORIDA'!$B$6:$B$732,"&lt;"&amp;DATE(YEAR(TODAY()),MONTH(TODAY()),1),'LA FLORIDA'!$B$6:$B$732,"&gt;"&amp;DATE(2013,12,31))</f>
        <v>0</v>
      </c>
      <c r="J92" s="482">
        <f ca="1">SUMIFS('LAS BELLOTAS'!$J$6:$J$135,'LAS BELLOTAS'!$G$6:$G$135,B92,'LAS BELLOTAS'!$B$6:$B$135,"&lt;"&amp;DATE(YEAR(TODAY()),MONTH(TODAY()),1),'LAS BELLOTAS'!$B$6:$B$135,"&gt;"&amp;DATE(2013,12,31))</f>
        <v>0</v>
      </c>
      <c r="K92" s="482">
        <f ca="1">SUMIFS('LAS CONDES'!$J$6:$J$1191,'LAS CONDES'!$G$6:$G$1191,B92,'LAS CONDES'!$B$6:$B$1191,"&lt;"&amp;DATE(YEAR(TODAY()),MONTH(TODAY()),1),'LAS CONDES'!$B$6:$B$1191,"&gt;"&amp;DATE(2013,12,31))</f>
        <v>0</v>
      </c>
      <c r="L92" s="1282">
        <f ca="1">SUMIFS(MAIPU!$J$6:$J$499,MAIPU!$G$6:$G$499,B92,MAIPU!$B$6:$B$499,"&lt;"&amp;DATE(YEAR(TODAY()),MONTH(TODAY()),1),MAIPU!$B$6:$B$499,"&gt;"&amp;DATE(2013,12,31))</f>
        <v>0</v>
      </c>
      <c r="M92" s="1282">
        <f ca="1">SUMIFS(MANQUEHUE!$J$6:$J$1338,MANQUEHUE!$G$6:$G$1338,B92,MANQUEHUE!$B$6:$B$1338,"&lt;"&amp;DATE(YEAR(TODAY()),MONTH(TODAY()),1),MANQUEHUE!$B$6:$B$1338,"&gt;"&amp;DATE(2013,12,31))</f>
        <v>0</v>
      </c>
      <c r="N92" s="1282">
        <f ca="1">SUMIFS(NORTE!$J$6:$J$798,NORTE!$G$6:$G$798,B92,NORTE!$B$6:$B$798,"&lt;"&amp;DATE(YEAR(TODAY()),MONTH(TODAY()),1),NORTE!$B$6:$B$798,"&gt;"&amp;DATE(2013,12,31))</f>
        <v>0</v>
      </c>
      <c r="O92" s="482">
        <f ca="1">SUMIFS(OESTE!$J$6:$J$787,OESTE!$G$6:$G$787,B92,OESTE!$B$6:$B$787,"&lt;"&amp;DATE(YEAR(TODAY()),MONTH(TODAY()),1),OESTE!$B$6:$B$787,"&gt;"&amp;DATE(2013,12,31))</f>
        <v>0</v>
      </c>
      <c r="P92" s="482">
        <f ca="1">SUMIFS('PLAZA SUR'!$J$6:$J$139,'PLAZA SUR'!$G$6:$G$139,B92,'PLAZA SUR'!$B$6:$B$139,"&lt;"&amp;DATE(YEAR(TODAY()),MONTH(TODAY()),1),'PLAZA SUR'!$B$6:$B$139,"&gt;"&amp;DATE(2013,12,31))</f>
        <v>0</v>
      </c>
      <c r="Q92" s="482">
        <f ca="1">SUMIFS('PUENTE ALTO'!$J$6:$J$251,'PUENTE ALTO'!$G$6:$G$251,B92,'PUENTE ALTO'!$B$6:$B$251,"&lt;"&amp;DATE(YEAR(TODAY()),MONTH(TODAY()),1),'PUENTE ALTO'!$B$6:$B$251,"&gt;"&amp;DATE(2013,12,31))</f>
        <v>0</v>
      </c>
      <c r="R92" s="482">
        <f ca="1">SUMIFS('SAN MIGUEL'!$J$6:$J$940,'SAN MIGUEL'!$G$6:$G$940,B92,'SAN MIGUEL'!$B$6:$B$940,"&lt;"&amp;DATE(YEAR(TODAY()),MONTH(TODAY()),1),'SAN MIGUEL'!$B$6:$B$940,"&gt;"&amp;DATE(2013,12,31))</f>
        <v>0</v>
      </c>
      <c r="S92" s="482">
        <f ca="1">SUMIFS('SANTA LUCIA'!$J$6:$J$451,'SANTA LUCIA'!$G$6:$G$451,B92,'SANTA LUCIA'!$B$6:$B$451,"&lt;"&amp;DATE(YEAR(TODAY()),MONTH(TODAY()),1),'SANTA LUCIA'!$B$6:$B$451,"&gt;"&amp;DATE(2013,12,31))</f>
        <v>0</v>
      </c>
      <c r="T92" s="482">
        <f ca="1">SUMIFS(TOBALABA!$J$6:$J$1226,TOBALABA!$G$6:$G$1226,B92,TOBALABA!$B$6:$B$1226,"&lt;"&amp;DATE(YEAR(TODAY()),MONTH(TODAY()),1),TOBALABA!$B$6:$B$1226,"&gt;"&amp;DATE(2013,12,31))</f>
        <v>0</v>
      </c>
      <c r="U92" s="483"/>
      <c r="V92" s="484">
        <f t="shared" ca="1" si="3"/>
        <v>0</v>
      </c>
      <c r="X92" s="239"/>
      <c r="Y92" s="239"/>
      <c r="AA92" s="485"/>
      <c r="AB92" s="485"/>
      <c r="AC92" s="485"/>
    </row>
    <row r="93" spans="2:29" s="342" customFormat="1" x14ac:dyDescent="0.25">
      <c r="B93" s="525">
        <v>2706016</v>
      </c>
      <c r="C93" s="526" t="s">
        <v>202</v>
      </c>
      <c r="D93" s="527">
        <v>19117</v>
      </c>
      <c r="E93" s="482">
        <f ca="1">SUMIFS(ALAMEDA!$J$6:$J$846,ALAMEDA!$G$6:$G$846,B93,ALAMEDA!$B$6:$B$846,"&lt;"&amp;DATE(YEAR(TODAY()),MONTH(TODAY()),1),ALAMEDA!$B$6:$B$846,"&gt;"&amp;DATE(2013,12,31))</f>
        <v>0</v>
      </c>
      <c r="F93" s="482">
        <f ca="1">SUMIFS(BARCELONA!$J$6:$J$2552,BARCELONA!$G$6:$G$2552,B93,BARCELONA!$B$6:$B$2552,"&lt;"&amp;DATE(YEAR(TODAY()),MONTH(TODAY()),1),BARCELONA!$B$6:$B$2552,"&gt;"&amp;DATE(2013,12,31))</f>
        <v>0</v>
      </c>
      <c r="G93" s="482">
        <f ca="1">SUMIFS(CENTRO!$J$6:$J$988,CENTRO!$G$6:$G$988,B93,CENTRO!$B$6:$B$988,"&lt;"&amp;DATE(YEAR(TODAY()),MONTH(TODAY()),1),CENTRO!$B$6:$B$988,"&gt;"&amp;DATE(2013,12,31))</f>
        <v>0</v>
      </c>
      <c r="H93" s="482">
        <f ca="1">SUMIFS('EST CENTRAL'!$J$7:$J$657,'EST CENTRAL'!$G$7:$G$657,B93,'EST CENTRAL'!$B$7:$B$657,"&lt;"&amp;DATE(YEAR(TODAY()),MONTH(TODAY()),1),'EST CENTRAL'!$B$7:$B$657,"&gt;"&amp;DATE(2013,12,31))</f>
        <v>0</v>
      </c>
      <c r="I93" s="482">
        <f ca="1">SUMIFS('LA FLORIDA'!$J$6:$J$732,'LA FLORIDA'!$G$6:$G$732,B93,'LA FLORIDA'!$B$6:$B$732,"&lt;"&amp;DATE(YEAR(TODAY()),MONTH(TODAY()),1),'LA FLORIDA'!$B$6:$B$732,"&gt;"&amp;DATE(2013,12,31))</f>
        <v>0</v>
      </c>
      <c r="J93" s="482">
        <f ca="1">SUMIFS('LAS BELLOTAS'!$J$6:$J$135,'LAS BELLOTAS'!$G$6:$G$135,B93,'LAS BELLOTAS'!$B$6:$B$135,"&lt;"&amp;DATE(YEAR(TODAY()),MONTH(TODAY()),1),'LAS BELLOTAS'!$B$6:$B$135,"&gt;"&amp;DATE(2013,12,31))</f>
        <v>0</v>
      </c>
      <c r="K93" s="482">
        <f ca="1">SUMIFS('LAS CONDES'!$J$6:$J$1191,'LAS CONDES'!$G$6:$G$1191,B93,'LAS CONDES'!$B$6:$B$1191,"&lt;"&amp;DATE(YEAR(TODAY()),MONTH(TODAY()),1),'LAS CONDES'!$B$6:$B$1191,"&gt;"&amp;DATE(2013,12,31))</f>
        <v>0</v>
      </c>
      <c r="L93" s="1282">
        <f ca="1">SUMIFS(MAIPU!$J$6:$J$499,MAIPU!$G$6:$G$499,B93,MAIPU!$B$6:$B$499,"&lt;"&amp;DATE(YEAR(TODAY()),MONTH(TODAY()),1),MAIPU!$B$6:$B$499,"&gt;"&amp;DATE(2013,12,31))</f>
        <v>0</v>
      </c>
      <c r="M93" s="1282">
        <f ca="1">SUMIFS(MANQUEHUE!$J$6:$J$1338,MANQUEHUE!$G$6:$G$1338,B93,MANQUEHUE!$B$6:$B$1338,"&lt;"&amp;DATE(YEAR(TODAY()),MONTH(TODAY()),1),MANQUEHUE!$B$6:$B$1338,"&gt;"&amp;DATE(2013,12,31))</f>
        <v>0</v>
      </c>
      <c r="N93" s="1282">
        <f ca="1">SUMIFS(NORTE!$J$6:$J$798,NORTE!$G$6:$G$798,B93,NORTE!$B$6:$B$798,"&lt;"&amp;DATE(YEAR(TODAY()),MONTH(TODAY()),1),NORTE!$B$6:$B$798,"&gt;"&amp;DATE(2013,12,31))</f>
        <v>0</v>
      </c>
      <c r="O93" s="482">
        <f ca="1">SUMIFS(OESTE!$J$6:$J$787,OESTE!$G$6:$G$787,B93,OESTE!$B$6:$B$787,"&lt;"&amp;DATE(YEAR(TODAY()),MONTH(TODAY()),1),OESTE!$B$6:$B$787,"&gt;"&amp;DATE(2013,12,31))</f>
        <v>0</v>
      </c>
      <c r="P93" s="482">
        <f ca="1">SUMIFS('PLAZA SUR'!$J$6:$J$139,'PLAZA SUR'!$G$6:$G$139,B93,'PLAZA SUR'!$B$6:$B$139,"&lt;"&amp;DATE(YEAR(TODAY()),MONTH(TODAY()),1),'PLAZA SUR'!$B$6:$B$139,"&gt;"&amp;DATE(2013,12,31))</f>
        <v>0</v>
      </c>
      <c r="Q93" s="482">
        <f ca="1">SUMIFS('PUENTE ALTO'!$J$6:$J$251,'PUENTE ALTO'!$G$6:$G$251,B93,'PUENTE ALTO'!$B$6:$B$251,"&lt;"&amp;DATE(YEAR(TODAY()),MONTH(TODAY()),1),'PUENTE ALTO'!$B$6:$B$251,"&gt;"&amp;DATE(2013,12,31))</f>
        <v>0</v>
      </c>
      <c r="R93" s="482">
        <f ca="1">SUMIFS('SAN MIGUEL'!$J$6:$J$940,'SAN MIGUEL'!$G$6:$G$940,B93,'SAN MIGUEL'!$B$6:$B$940,"&lt;"&amp;DATE(YEAR(TODAY()),MONTH(TODAY()),1),'SAN MIGUEL'!$B$6:$B$940,"&gt;"&amp;DATE(2013,12,31))</f>
        <v>0</v>
      </c>
      <c r="S93" s="482">
        <f ca="1">SUMIFS('SANTA LUCIA'!$J$6:$J$451,'SANTA LUCIA'!$G$6:$G$451,B93,'SANTA LUCIA'!$B$6:$B$451,"&lt;"&amp;DATE(YEAR(TODAY()),MONTH(TODAY()),1),'SANTA LUCIA'!$B$6:$B$451,"&gt;"&amp;DATE(2013,12,31))</f>
        <v>0</v>
      </c>
      <c r="T93" s="482">
        <f ca="1">SUMIFS(TOBALABA!$J$6:$J$1226,TOBALABA!$G$6:$G$1226,B93,TOBALABA!$B$6:$B$1226,"&lt;"&amp;DATE(YEAR(TODAY()),MONTH(TODAY()),1),TOBALABA!$B$6:$B$1226,"&gt;"&amp;DATE(2013,12,31))</f>
        <v>0</v>
      </c>
      <c r="U93" s="483"/>
      <c r="V93" s="484">
        <f t="shared" ca="1" si="3"/>
        <v>0</v>
      </c>
      <c r="X93" s="239"/>
      <c r="Y93" s="239"/>
      <c r="AA93" s="485"/>
      <c r="AB93" s="485"/>
      <c r="AC93" s="485"/>
    </row>
    <row r="94" spans="2:29" s="342" customFormat="1" x14ac:dyDescent="0.25">
      <c r="B94" s="525">
        <v>2706017</v>
      </c>
      <c r="C94" s="526" t="s">
        <v>203</v>
      </c>
      <c r="D94" s="527">
        <v>17880</v>
      </c>
      <c r="E94" s="482">
        <f ca="1">SUMIFS(ALAMEDA!$J$6:$J$846,ALAMEDA!$G$6:$G$846,B94,ALAMEDA!$B$6:$B$846,"&lt;"&amp;DATE(YEAR(TODAY()),MONTH(TODAY()),1),ALAMEDA!$B$6:$B$846,"&gt;"&amp;DATE(2013,12,31))</f>
        <v>0</v>
      </c>
      <c r="F94" s="482">
        <f ca="1">SUMIFS(BARCELONA!$J$6:$J$2552,BARCELONA!$G$6:$G$2552,B94,BARCELONA!$B$6:$B$2552,"&lt;"&amp;DATE(YEAR(TODAY()),MONTH(TODAY()),1),BARCELONA!$B$6:$B$2552,"&gt;"&amp;DATE(2013,12,31))</f>
        <v>0</v>
      </c>
      <c r="G94" s="482">
        <f ca="1">SUMIFS(CENTRO!$J$6:$J$988,CENTRO!$G$6:$G$988,B94,CENTRO!$B$6:$B$988,"&lt;"&amp;DATE(YEAR(TODAY()),MONTH(TODAY()),1),CENTRO!$B$6:$B$988,"&gt;"&amp;DATE(2013,12,31))</f>
        <v>0</v>
      </c>
      <c r="H94" s="482">
        <f ca="1">SUMIFS('EST CENTRAL'!$J$7:$J$657,'EST CENTRAL'!$G$7:$G$657,B94,'EST CENTRAL'!$B$7:$B$657,"&lt;"&amp;DATE(YEAR(TODAY()),MONTH(TODAY()),1),'EST CENTRAL'!$B$7:$B$657,"&gt;"&amp;DATE(2013,12,31))</f>
        <v>0</v>
      </c>
      <c r="I94" s="482">
        <f ca="1">SUMIFS('LA FLORIDA'!$J$6:$J$732,'LA FLORIDA'!$G$6:$G$732,B94,'LA FLORIDA'!$B$6:$B$732,"&lt;"&amp;DATE(YEAR(TODAY()),MONTH(TODAY()),1),'LA FLORIDA'!$B$6:$B$732,"&gt;"&amp;DATE(2013,12,31))</f>
        <v>0</v>
      </c>
      <c r="J94" s="482">
        <f ca="1">SUMIFS('LAS BELLOTAS'!$J$6:$J$135,'LAS BELLOTAS'!$G$6:$G$135,B94,'LAS BELLOTAS'!$B$6:$B$135,"&lt;"&amp;DATE(YEAR(TODAY()),MONTH(TODAY()),1),'LAS BELLOTAS'!$B$6:$B$135,"&gt;"&amp;DATE(2013,12,31))</f>
        <v>0</v>
      </c>
      <c r="K94" s="482">
        <f ca="1">SUMIFS('LAS CONDES'!$J$6:$J$1191,'LAS CONDES'!$G$6:$G$1191,B94,'LAS CONDES'!$B$6:$B$1191,"&lt;"&amp;DATE(YEAR(TODAY()),MONTH(TODAY()),1),'LAS CONDES'!$B$6:$B$1191,"&gt;"&amp;DATE(2013,12,31))</f>
        <v>0</v>
      </c>
      <c r="L94" s="1282">
        <f ca="1">SUMIFS(MAIPU!$J$6:$J$499,MAIPU!$G$6:$G$499,B94,MAIPU!$B$6:$B$499,"&lt;"&amp;DATE(YEAR(TODAY()),MONTH(TODAY()),1),MAIPU!$B$6:$B$499,"&gt;"&amp;DATE(2013,12,31))</f>
        <v>0</v>
      </c>
      <c r="M94" s="1282">
        <f ca="1">SUMIFS(MANQUEHUE!$J$6:$J$1338,MANQUEHUE!$G$6:$G$1338,B94,MANQUEHUE!$B$6:$B$1338,"&lt;"&amp;DATE(YEAR(TODAY()),MONTH(TODAY()),1),MANQUEHUE!$B$6:$B$1338,"&gt;"&amp;DATE(2013,12,31))</f>
        <v>0</v>
      </c>
      <c r="N94" s="1282">
        <f ca="1">SUMIFS(NORTE!$J$6:$J$798,NORTE!$G$6:$G$798,B94,NORTE!$B$6:$B$798,"&lt;"&amp;DATE(YEAR(TODAY()),MONTH(TODAY()),1),NORTE!$B$6:$B$798,"&gt;"&amp;DATE(2013,12,31))</f>
        <v>0</v>
      </c>
      <c r="O94" s="482">
        <f ca="1">SUMIFS(OESTE!$J$6:$J$787,OESTE!$G$6:$G$787,B94,OESTE!$B$6:$B$787,"&lt;"&amp;DATE(YEAR(TODAY()),MONTH(TODAY()),1),OESTE!$B$6:$B$787,"&gt;"&amp;DATE(2013,12,31))</f>
        <v>0</v>
      </c>
      <c r="P94" s="482">
        <f ca="1">SUMIFS('PLAZA SUR'!$J$6:$J$139,'PLAZA SUR'!$G$6:$G$139,B94,'PLAZA SUR'!$B$6:$B$139,"&lt;"&amp;DATE(YEAR(TODAY()),MONTH(TODAY()),1),'PLAZA SUR'!$B$6:$B$139,"&gt;"&amp;DATE(2013,12,31))</f>
        <v>0</v>
      </c>
      <c r="Q94" s="482">
        <f ca="1">SUMIFS('PUENTE ALTO'!$J$6:$J$251,'PUENTE ALTO'!$G$6:$G$251,B94,'PUENTE ALTO'!$B$6:$B$251,"&lt;"&amp;DATE(YEAR(TODAY()),MONTH(TODAY()),1),'PUENTE ALTO'!$B$6:$B$251,"&gt;"&amp;DATE(2013,12,31))</f>
        <v>0</v>
      </c>
      <c r="R94" s="482">
        <f ca="1">SUMIFS('SAN MIGUEL'!$J$6:$J$940,'SAN MIGUEL'!$G$6:$G$940,B94,'SAN MIGUEL'!$B$6:$B$940,"&lt;"&amp;DATE(YEAR(TODAY()),MONTH(TODAY()),1),'SAN MIGUEL'!$B$6:$B$940,"&gt;"&amp;DATE(2013,12,31))</f>
        <v>0</v>
      </c>
      <c r="S94" s="482">
        <f ca="1">SUMIFS('SANTA LUCIA'!$J$6:$J$451,'SANTA LUCIA'!$G$6:$G$451,B94,'SANTA LUCIA'!$B$6:$B$451,"&lt;"&amp;DATE(YEAR(TODAY()),MONTH(TODAY()),1),'SANTA LUCIA'!$B$6:$B$451,"&gt;"&amp;DATE(2013,12,31))</f>
        <v>0</v>
      </c>
      <c r="T94" s="482">
        <f ca="1">SUMIFS(TOBALABA!$J$6:$J$1226,TOBALABA!$G$6:$G$1226,B94,TOBALABA!$B$6:$B$1226,"&lt;"&amp;DATE(YEAR(TODAY()),MONTH(TODAY()),1),TOBALABA!$B$6:$B$1226,"&gt;"&amp;DATE(2013,12,31))</f>
        <v>0</v>
      </c>
      <c r="U94" s="483"/>
      <c r="V94" s="484">
        <f t="shared" ca="1" si="3"/>
        <v>0</v>
      </c>
      <c r="X94" s="239"/>
      <c r="Y94" s="239"/>
      <c r="AA94" s="485"/>
      <c r="AB94" s="485"/>
      <c r="AC94" s="485"/>
    </row>
    <row r="95" spans="2:29" s="342" customFormat="1" x14ac:dyDescent="0.25">
      <c r="B95" s="525">
        <v>2706018</v>
      </c>
      <c r="C95" s="526" t="s">
        <v>204</v>
      </c>
      <c r="D95" s="527">
        <v>2631</v>
      </c>
      <c r="E95" s="482">
        <f ca="1">SUMIFS(ALAMEDA!$J$6:$J$846,ALAMEDA!$G$6:$G$846,B95,ALAMEDA!$B$6:$B$846,"&lt;"&amp;DATE(YEAR(TODAY()),MONTH(TODAY()),1),ALAMEDA!$B$6:$B$846,"&gt;"&amp;DATE(2013,12,31))</f>
        <v>0</v>
      </c>
      <c r="F95" s="482">
        <f ca="1">SUMIFS(BARCELONA!$J$6:$J$2552,BARCELONA!$G$6:$G$2552,B95,BARCELONA!$B$6:$B$2552,"&lt;"&amp;DATE(YEAR(TODAY()),MONTH(TODAY()),1),BARCELONA!$B$6:$B$2552,"&gt;"&amp;DATE(2013,12,31))</f>
        <v>0</v>
      </c>
      <c r="G95" s="482">
        <f ca="1">SUMIFS(CENTRO!$J$6:$J$988,CENTRO!$G$6:$G$988,B95,CENTRO!$B$6:$B$988,"&lt;"&amp;DATE(YEAR(TODAY()),MONTH(TODAY()),1),CENTRO!$B$6:$B$988,"&gt;"&amp;DATE(2013,12,31))</f>
        <v>0</v>
      </c>
      <c r="H95" s="482">
        <f ca="1">SUMIFS('EST CENTRAL'!$J$7:$J$657,'EST CENTRAL'!$G$7:$G$657,B95,'EST CENTRAL'!$B$7:$B$657,"&lt;"&amp;DATE(YEAR(TODAY()),MONTH(TODAY()),1),'EST CENTRAL'!$B$7:$B$657,"&gt;"&amp;DATE(2013,12,31))</f>
        <v>0</v>
      </c>
      <c r="I95" s="482">
        <f ca="1">SUMIFS('LA FLORIDA'!$J$6:$J$732,'LA FLORIDA'!$G$6:$G$732,B95,'LA FLORIDA'!$B$6:$B$732,"&lt;"&amp;DATE(YEAR(TODAY()),MONTH(TODAY()),1),'LA FLORIDA'!$B$6:$B$732,"&gt;"&amp;DATE(2013,12,31))</f>
        <v>0</v>
      </c>
      <c r="J95" s="482">
        <f ca="1">SUMIFS('LAS BELLOTAS'!$J$6:$J$135,'LAS BELLOTAS'!$G$6:$G$135,B95,'LAS BELLOTAS'!$B$6:$B$135,"&lt;"&amp;DATE(YEAR(TODAY()),MONTH(TODAY()),1),'LAS BELLOTAS'!$B$6:$B$135,"&gt;"&amp;DATE(2013,12,31))</f>
        <v>0</v>
      </c>
      <c r="K95" s="482">
        <f ca="1">SUMIFS('LAS CONDES'!$J$6:$J$1191,'LAS CONDES'!$G$6:$G$1191,B95,'LAS CONDES'!$B$6:$B$1191,"&lt;"&amp;DATE(YEAR(TODAY()),MONTH(TODAY()),1),'LAS CONDES'!$B$6:$B$1191,"&gt;"&amp;DATE(2013,12,31))</f>
        <v>0</v>
      </c>
      <c r="L95" s="1282">
        <f ca="1">SUMIFS(MAIPU!$J$6:$J$499,MAIPU!$G$6:$G$499,B95,MAIPU!$B$6:$B$499,"&lt;"&amp;DATE(YEAR(TODAY()),MONTH(TODAY()),1),MAIPU!$B$6:$B$499,"&gt;"&amp;DATE(2013,12,31))</f>
        <v>0</v>
      </c>
      <c r="M95" s="1282">
        <f ca="1">SUMIFS(MANQUEHUE!$J$6:$J$1338,MANQUEHUE!$G$6:$G$1338,B95,MANQUEHUE!$B$6:$B$1338,"&lt;"&amp;DATE(YEAR(TODAY()),MONTH(TODAY()),1),MANQUEHUE!$B$6:$B$1338,"&gt;"&amp;DATE(2013,12,31))</f>
        <v>0</v>
      </c>
      <c r="N95" s="1282">
        <f ca="1">SUMIFS(NORTE!$J$6:$J$798,NORTE!$G$6:$G$798,B95,NORTE!$B$6:$B$798,"&lt;"&amp;DATE(YEAR(TODAY()),MONTH(TODAY()),1),NORTE!$B$6:$B$798,"&gt;"&amp;DATE(2013,12,31))</f>
        <v>0</v>
      </c>
      <c r="O95" s="482">
        <f ca="1">SUMIFS(OESTE!$J$6:$J$787,OESTE!$G$6:$G$787,B95,OESTE!$B$6:$B$787,"&lt;"&amp;DATE(YEAR(TODAY()),MONTH(TODAY()),1),OESTE!$B$6:$B$787,"&gt;"&amp;DATE(2013,12,31))</f>
        <v>0</v>
      </c>
      <c r="P95" s="482">
        <f ca="1">SUMIFS('PLAZA SUR'!$J$6:$J$139,'PLAZA SUR'!$G$6:$G$139,B95,'PLAZA SUR'!$B$6:$B$139,"&lt;"&amp;DATE(YEAR(TODAY()),MONTH(TODAY()),1),'PLAZA SUR'!$B$6:$B$139,"&gt;"&amp;DATE(2013,12,31))</f>
        <v>0</v>
      </c>
      <c r="Q95" s="482">
        <f ca="1">SUMIFS('PUENTE ALTO'!$J$6:$J$251,'PUENTE ALTO'!$G$6:$G$251,B95,'PUENTE ALTO'!$B$6:$B$251,"&lt;"&amp;DATE(YEAR(TODAY()),MONTH(TODAY()),1),'PUENTE ALTO'!$B$6:$B$251,"&gt;"&amp;DATE(2013,12,31))</f>
        <v>0</v>
      </c>
      <c r="R95" s="482">
        <f ca="1">SUMIFS('SAN MIGUEL'!$J$6:$J$940,'SAN MIGUEL'!$G$6:$G$940,B95,'SAN MIGUEL'!$B$6:$B$940,"&lt;"&amp;DATE(YEAR(TODAY()),MONTH(TODAY()),1),'SAN MIGUEL'!$B$6:$B$940,"&gt;"&amp;DATE(2013,12,31))</f>
        <v>0</v>
      </c>
      <c r="S95" s="482">
        <f ca="1">SUMIFS('SANTA LUCIA'!$J$6:$J$451,'SANTA LUCIA'!$G$6:$G$451,B95,'SANTA LUCIA'!$B$6:$B$451,"&lt;"&amp;DATE(YEAR(TODAY()),MONTH(TODAY()),1),'SANTA LUCIA'!$B$6:$B$451,"&gt;"&amp;DATE(2013,12,31))</f>
        <v>0</v>
      </c>
      <c r="T95" s="482">
        <f ca="1">SUMIFS(TOBALABA!$J$6:$J$1226,TOBALABA!$G$6:$G$1226,B95,TOBALABA!$B$6:$B$1226,"&lt;"&amp;DATE(YEAR(TODAY()),MONTH(TODAY()),1),TOBALABA!$B$6:$B$1226,"&gt;"&amp;DATE(2013,12,31))</f>
        <v>1</v>
      </c>
      <c r="U95" s="483"/>
      <c r="V95" s="484">
        <f t="shared" ca="1" si="3"/>
        <v>1</v>
      </c>
      <c r="X95" s="239"/>
      <c r="Y95" s="239"/>
      <c r="AA95" s="485"/>
      <c r="AB95" s="485"/>
      <c r="AC95" s="485"/>
    </row>
    <row r="96" spans="2:29" s="342" customFormat="1" x14ac:dyDescent="0.25">
      <c r="B96" s="525">
        <v>2706019</v>
      </c>
      <c r="C96" s="526" t="s">
        <v>205</v>
      </c>
      <c r="D96" s="527">
        <v>20242</v>
      </c>
      <c r="E96" s="482">
        <f ca="1">SUMIFS(ALAMEDA!$J$6:$J$846,ALAMEDA!$G$6:$G$846,B96,ALAMEDA!$B$6:$B$846,"&lt;"&amp;DATE(YEAR(TODAY()),MONTH(TODAY()),1),ALAMEDA!$B$6:$B$846,"&gt;"&amp;DATE(2013,12,31))</f>
        <v>0</v>
      </c>
      <c r="F96" s="482">
        <f ca="1">SUMIFS(BARCELONA!$J$6:$J$2552,BARCELONA!$G$6:$G$2552,B96,BARCELONA!$B$6:$B$2552,"&lt;"&amp;DATE(YEAR(TODAY()),MONTH(TODAY()),1),BARCELONA!$B$6:$B$2552,"&gt;"&amp;DATE(2013,12,31))</f>
        <v>0</v>
      </c>
      <c r="G96" s="482">
        <f ca="1">SUMIFS(CENTRO!$J$6:$J$988,CENTRO!$G$6:$G$988,B96,CENTRO!$B$6:$B$988,"&lt;"&amp;DATE(YEAR(TODAY()),MONTH(TODAY()),1),CENTRO!$B$6:$B$988,"&gt;"&amp;DATE(2013,12,31))</f>
        <v>0</v>
      </c>
      <c r="H96" s="482">
        <f ca="1">SUMIFS('EST CENTRAL'!$J$7:$J$657,'EST CENTRAL'!$G$7:$G$657,B96,'EST CENTRAL'!$B$7:$B$657,"&lt;"&amp;DATE(YEAR(TODAY()),MONTH(TODAY()),1),'EST CENTRAL'!$B$7:$B$657,"&gt;"&amp;DATE(2013,12,31))</f>
        <v>0</v>
      </c>
      <c r="I96" s="482">
        <f ca="1">SUMIFS('LA FLORIDA'!$J$6:$J$732,'LA FLORIDA'!$G$6:$G$732,B96,'LA FLORIDA'!$B$6:$B$732,"&lt;"&amp;DATE(YEAR(TODAY()),MONTH(TODAY()),1),'LA FLORIDA'!$B$6:$B$732,"&gt;"&amp;DATE(2013,12,31))</f>
        <v>0</v>
      </c>
      <c r="J96" s="482">
        <f ca="1">SUMIFS('LAS BELLOTAS'!$J$6:$J$135,'LAS BELLOTAS'!$G$6:$G$135,B96,'LAS BELLOTAS'!$B$6:$B$135,"&lt;"&amp;DATE(YEAR(TODAY()),MONTH(TODAY()),1),'LAS BELLOTAS'!$B$6:$B$135,"&gt;"&amp;DATE(2013,12,31))</f>
        <v>0</v>
      </c>
      <c r="K96" s="482">
        <f ca="1">SUMIFS('LAS CONDES'!$J$6:$J$1191,'LAS CONDES'!$G$6:$G$1191,B96,'LAS CONDES'!$B$6:$B$1191,"&lt;"&amp;DATE(YEAR(TODAY()),MONTH(TODAY()),1),'LAS CONDES'!$B$6:$B$1191,"&gt;"&amp;DATE(2013,12,31))</f>
        <v>0</v>
      </c>
      <c r="L96" s="1282">
        <f ca="1">SUMIFS(MAIPU!$J$6:$J$499,MAIPU!$G$6:$G$499,B96,MAIPU!$B$6:$B$499,"&lt;"&amp;DATE(YEAR(TODAY()),MONTH(TODAY()),1),MAIPU!$B$6:$B$499,"&gt;"&amp;DATE(2013,12,31))</f>
        <v>0</v>
      </c>
      <c r="M96" s="1282">
        <f ca="1">SUMIFS(MANQUEHUE!$J$6:$J$1338,MANQUEHUE!$G$6:$G$1338,B96,MANQUEHUE!$B$6:$B$1338,"&lt;"&amp;DATE(YEAR(TODAY()),MONTH(TODAY()),1),MANQUEHUE!$B$6:$B$1338,"&gt;"&amp;DATE(2013,12,31))</f>
        <v>0</v>
      </c>
      <c r="N96" s="1282">
        <f ca="1">SUMIFS(NORTE!$J$6:$J$798,NORTE!$G$6:$G$798,B96,NORTE!$B$6:$B$798,"&lt;"&amp;DATE(YEAR(TODAY()),MONTH(TODAY()),1),NORTE!$B$6:$B$798,"&gt;"&amp;DATE(2013,12,31))</f>
        <v>0</v>
      </c>
      <c r="O96" s="482">
        <f ca="1">SUMIFS(OESTE!$J$6:$J$787,OESTE!$G$6:$G$787,B96,OESTE!$B$6:$B$787,"&lt;"&amp;DATE(YEAR(TODAY()),MONTH(TODAY()),1),OESTE!$B$6:$B$787,"&gt;"&amp;DATE(2013,12,31))</f>
        <v>0</v>
      </c>
      <c r="P96" s="482">
        <f ca="1">SUMIFS('PLAZA SUR'!$J$6:$J$139,'PLAZA SUR'!$G$6:$G$139,B96,'PLAZA SUR'!$B$6:$B$139,"&lt;"&amp;DATE(YEAR(TODAY()),MONTH(TODAY()),1),'PLAZA SUR'!$B$6:$B$139,"&gt;"&amp;DATE(2013,12,31))</f>
        <v>0</v>
      </c>
      <c r="Q96" s="482">
        <f ca="1">SUMIFS('PUENTE ALTO'!$J$6:$J$251,'PUENTE ALTO'!$G$6:$G$251,B96,'PUENTE ALTO'!$B$6:$B$251,"&lt;"&amp;DATE(YEAR(TODAY()),MONTH(TODAY()),1),'PUENTE ALTO'!$B$6:$B$251,"&gt;"&amp;DATE(2013,12,31))</f>
        <v>0</v>
      </c>
      <c r="R96" s="482">
        <f ca="1">SUMIFS('SAN MIGUEL'!$J$6:$J$940,'SAN MIGUEL'!$G$6:$G$940,B96,'SAN MIGUEL'!$B$6:$B$940,"&lt;"&amp;DATE(YEAR(TODAY()),MONTH(TODAY()),1),'SAN MIGUEL'!$B$6:$B$940,"&gt;"&amp;DATE(2013,12,31))</f>
        <v>0</v>
      </c>
      <c r="S96" s="482">
        <f ca="1">SUMIFS('SANTA LUCIA'!$J$6:$J$451,'SANTA LUCIA'!$G$6:$G$451,B96,'SANTA LUCIA'!$B$6:$B$451,"&lt;"&amp;DATE(YEAR(TODAY()),MONTH(TODAY()),1),'SANTA LUCIA'!$B$6:$B$451,"&gt;"&amp;DATE(2013,12,31))</f>
        <v>0</v>
      </c>
      <c r="T96" s="482">
        <f ca="1">SUMIFS(TOBALABA!$J$6:$J$1226,TOBALABA!$G$6:$G$1226,B96,TOBALABA!$B$6:$B$1226,"&lt;"&amp;DATE(YEAR(TODAY()),MONTH(TODAY()),1),TOBALABA!$B$6:$B$1226,"&gt;"&amp;DATE(2013,12,31))</f>
        <v>0</v>
      </c>
      <c r="U96" s="483"/>
      <c r="V96" s="484">
        <f t="shared" ca="1" si="3"/>
        <v>0</v>
      </c>
      <c r="X96" s="239"/>
      <c r="Y96" s="239"/>
      <c r="AA96" s="485"/>
      <c r="AB96" s="485"/>
      <c r="AC96" s="485"/>
    </row>
    <row r="97" spans="2:29" s="342" customFormat="1" x14ac:dyDescent="0.25">
      <c r="B97" s="525">
        <v>2701003</v>
      </c>
      <c r="C97" s="526" t="s">
        <v>553</v>
      </c>
      <c r="D97" s="527">
        <v>22491</v>
      </c>
      <c r="E97" s="482">
        <f ca="1">SUMIFS(ALAMEDA!$J$6:$J$846,ALAMEDA!$G$6:$G$846,B97,ALAMEDA!$B$6:$B$846,"&lt;"&amp;DATE(YEAR(TODAY()),MONTH(TODAY()),1),ALAMEDA!$B$6:$B$846,"&gt;"&amp;DATE(2013,12,31))</f>
        <v>0</v>
      </c>
      <c r="F97" s="482">
        <f ca="1">SUMIFS(BARCELONA!$J$6:$J$2552,BARCELONA!$G$6:$G$2552,B97,BARCELONA!$B$6:$B$2552,"&lt;"&amp;DATE(YEAR(TODAY()),MONTH(TODAY()),1),BARCELONA!$B$6:$B$2552,"&gt;"&amp;DATE(2013,12,31))</f>
        <v>0</v>
      </c>
      <c r="G97" s="482">
        <f ca="1">SUMIFS(CENTRO!$J$6:$J$988,CENTRO!$G$6:$G$988,B97,CENTRO!$B$6:$B$988,"&lt;"&amp;DATE(YEAR(TODAY()),MONTH(TODAY()),1),CENTRO!$B$6:$B$988,"&gt;"&amp;DATE(2013,12,31))</f>
        <v>0</v>
      </c>
      <c r="H97" s="482">
        <f ca="1">SUMIFS('EST CENTRAL'!$J$7:$J$657,'EST CENTRAL'!$G$7:$G$657,B97,'EST CENTRAL'!$B$7:$B$657,"&lt;"&amp;DATE(YEAR(TODAY()),MONTH(TODAY()),1),'EST CENTRAL'!$B$7:$B$657,"&gt;"&amp;DATE(2013,12,31))</f>
        <v>0</v>
      </c>
      <c r="I97" s="482">
        <f ca="1">SUMIFS('LA FLORIDA'!$J$6:$J$732,'LA FLORIDA'!$G$6:$G$732,B97,'LA FLORIDA'!$B$6:$B$732,"&lt;"&amp;DATE(YEAR(TODAY()),MONTH(TODAY()),1),'LA FLORIDA'!$B$6:$B$732,"&gt;"&amp;DATE(2013,12,31))</f>
        <v>0</v>
      </c>
      <c r="J97" s="482">
        <f ca="1">SUMIFS('LAS BELLOTAS'!$J$6:$J$135,'LAS BELLOTAS'!$G$6:$G$135,B97,'LAS BELLOTAS'!$B$6:$B$135,"&lt;"&amp;DATE(YEAR(TODAY()),MONTH(TODAY()),1),'LAS BELLOTAS'!$B$6:$B$135,"&gt;"&amp;DATE(2013,12,31))</f>
        <v>0</v>
      </c>
      <c r="K97" s="482">
        <f ca="1">SUMIFS('LAS CONDES'!$J$6:$J$1191,'LAS CONDES'!$G$6:$G$1191,B97,'LAS CONDES'!$B$6:$B$1191,"&lt;"&amp;DATE(YEAR(TODAY()),MONTH(TODAY()),1),'LAS CONDES'!$B$6:$B$1191,"&gt;"&amp;DATE(2013,12,31))</f>
        <v>0</v>
      </c>
      <c r="L97" s="1282">
        <f ca="1">SUMIFS(MAIPU!$J$6:$J$499,MAIPU!$G$6:$G$499,B97,MAIPU!$B$6:$B$499,"&lt;"&amp;DATE(YEAR(TODAY()),MONTH(TODAY()),1),MAIPU!$B$6:$B$499,"&gt;"&amp;DATE(2013,12,31))</f>
        <v>0</v>
      </c>
      <c r="M97" s="1282">
        <f ca="1">SUMIFS(MANQUEHUE!$J$6:$J$1338,MANQUEHUE!$G$6:$G$1338,B97,MANQUEHUE!$B$6:$B$1338,"&lt;"&amp;DATE(YEAR(TODAY()),MONTH(TODAY()),1),MANQUEHUE!$B$6:$B$1338,"&gt;"&amp;DATE(2013,12,31))</f>
        <v>0</v>
      </c>
      <c r="N97" s="1282">
        <f ca="1">SUMIFS(NORTE!$J$6:$J$798,NORTE!$G$6:$G$798,B97,NORTE!$B$6:$B$798,"&lt;"&amp;DATE(YEAR(TODAY()),MONTH(TODAY()),1),NORTE!$B$6:$B$798,"&gt;"&amp;DATE(2013,12,31))</f>
        <v>0</v>
      </c>
      <c r="O97" s="482">
        <f ca="1">SUMIFS(OESTE!$J$6:$J$787,OESTE!$G$6:$G$787,B97,OESTE!$B$6:$B$787,"&lt;"&amp;DATE(YEAR(TODAY()),MONTH(TODAY()),1),OESTE!$B$6:$B$787,"&gt;"&amp;DATE(2013,12,31))</f>
        <v>0</v>
      </c>
      <c r="P97" s="482">
        <f ca="1">SUMIFS('PLAZA SUR'!$J$6:$J$139,'PLAZA SUR'!$G$6:$G$139,B97,'PLAZA SUR'!$B$6:$B$139,"&lt;"&amp;DATE(YEAR(TODAY()),MONTH(TODAY()),1),'PLAZA SUR'!$B$6:$B$139,"&gt;"&amp;DATE(2013,12,31))</f>
        <v>0</v>
      </c>
      <c r="Q97" s="482">
        <f ca="1">SUMIFS('PUENTE ALTO'!$J$6:$J$251,'PUENTE ALTO'!$G$6:$G$251,B97,'PUENTE ALTO'!$B$6:$B$251,"&lt;"&amp;DATE(YEAR(TODAY()),MONTH(TODAY()),1),'PUENTE ALTO'!$B$6:$B$251,"&gt;"&amp;DATE(2013,12,31))</f>
        <v>0</v>
      </c>
      <c r="R97" s="482">
        <f ca="1">SUMIFS('SAN MIGUEL'!$J$6:$J$940,'SAN MIGUEL'!$G$6:$G$940,B97,'SAN MIGUEL'!$B$6:$B$940,"&lt;"&amp;DATE(YEAR(TODAY()),MONTH(TODAY()),1),'SAN MIGUEL'!$B$6:$B$940,"&gt;"&amp;DATE(2013,12,31))</f>
        <v>0</v>
      </c>
      <c r="S97" s="482">
        <f ca="1">SUMIFS('SANTA LUCIA'!$J$6:$J$451,'SANTA LUCIA'!$G$6:$G$451,B97,'SANTA LUCIA'!$B$6:$B$451,"&lt;"&amp;DATE(YEAR(TODAY()),MONTH(TODAY()),1),'SANTA LUCIA'!$B$6:$B$451,"&gt;"&amp;DATE(2013,12,31))</f>
        <v>0</v>
      </c>
      <c r="T97" s="482">
        <f ca="1">SUMIFS(TOBALABA!$J$6:$J$1226,TOBALABA!$G$6:$G$1226,B97,TOBALABA!$B$6:$B$1226,"&lt;"&amp;DATE(YEAR(TODAY()),MONTH(TODAY()),1),TOBALABA!$B$6:$B$1226,"&gt;"&amp;DATE(2013,12,31))</f>
        <v>0</v>
      </c>
      <c r="U97" s="483"/>
      <c r="V97" s="484">
        <f t="shared" ca="1" si="3"/>
        <v>0</v>
      </c>
      <c r="X97" s="239"/>
      <c r="Y97" s="239"/>
      <c r="AA97" s="485"/>
      <c r="AB97" s="485"/>
      <c r="AC97" s="485"/>
    </row>
    <row r="98" spans="2:29" s="342" customFormat="1" x14ac:dyDescent="0.25">
      <c r="B98" s="525">
        <v>2702008</v>
      </c>
      <c r="C98" s="526" t="s">
        <v>130</v>
      </c>
      <c r="D98" s="527">
        <v>35986</v>
      </c>
      <c r="E98" s="482">
        <f ca="1">SUMIFS(ALAMEDA!$J$6:$J$846,ALAMEDA!$G$6:$G$846,B98,ALAMEDA!$B$6:$B$846,"&lt;"&amp;DATE(YEAR(TODAY()),MONTH(TODAY()),1),ALAMEDA!$B$6:$B$846,"&gt;"&amp;DATE(2013,12,31))</f>
        <v>0</v>
      </c>
      <c r="F98" s="482">
        <f ca="1">SUMIFS(BARCELONA!$J$6:$J$2552,BARCELONA!$G$6:$G$2552,B98,BARCELONA!$B$6:$B$2552,"&lt;"&amp;DATE(YEAR(TODAY()),MONTH(TODAY()),1),BARCELONA!$B$6:$B$2552,"&gt;"&amp;DATE(2013,12,31))</f>
        <v>0</v>
      </c>
      <c r="G98" s="482">
        <f ca="1">SUMIFS(CENTRO!$J$6:$J$988,CENTRO!$G$6:$G$988,B98,CENTRO!$B$6:$B$988,"&lt;"&amp;DATE(YEAR(TODAY()),MONTH(TODAY()),1),CENTRO!$B$6:$B$988,"&gt;"&amp;DATE(2013,12,31))</f>
        <v>0</v>
      </c>
      <c r="H98" s="482">
        <f ca="1">SUMIFS('EST CENTRAL'!$J$7:$J$657,'EST CENTRAL'!$G$7:$G$657,B98,'EST CENTRAL'!$B$7:$B$657,"&lt;"&amp;DATE(YEAR(TODAY()),MONTH(TODAY()),1),'EST CENTRAL'!$B$7:$B$657,"&gt;"&amp;DATE(2013,12,31))</f>
        <v>0</v>
      </c>
      <c r="I98" s="482">
        <f ca="1">SUMIFS('LA FLORIDA'!$J$6:$J$732,'LA FLORIDA'!$G$6:$G$732,B98,'LA FLORIDA'!$B$6:$B$732,"&lt;"&amp;DATE(YEAR(TODAY()),MONTH(TODAY()),1),'LA FLORIDA'!$B$6:$B$732,"&gt;"&amp;DATE(2013,12,31))</f>
        <v>0</v>
      </c>
      <c r="J98" s="482">
        <f ca="1">SUMIFS('LAS BELLOTAS'!$J$6:$J$135,'LAS BELLOTAS'!$G$6:$G$135,B98,'LAS BELLOTAS'!$B$6:$B$135,"&lt;"&amp;DATE(YEAR(TODAY()),MONTH(TODAY()),1),'LAS BELLOTAS'!$B$6:$B$135,"&gt;"&amp;DATE(2013,12,31))</f>
        <v>0</v>
      </c>
      <c r="K98" s="482">
        <f ca="1">SUMIFS('LAS CONDES'!$J$6:$J$1191,'LAS CONDES'!$G$6:$G$1191,B98,'LAS CONDES'!$B$6:$B$1191,"&lt;"&amp;DATE(YEAR(TODAY()),MONTH(TODAY()),1),'LAS CONDES'!$B$6:$B$1191,"&gt;"&amp;DATE(2013,12,31))</f>
        <v>0</v>
      </c>
      <c r="L98" s="1282">
        <f ca="1">SUMIFS(MAIPU!$J$6:$J$499,MAIPU!$G$6:$G$499,B98,MAIPU!$B$6:$B$499,"&lt;"&amp;DATE(YEAR(TODAY()),MONTH(TODAY()),1),MAIPU!$B$6:$B$499,"&gt;"&amp;DATE(2013,12,31))</f>
        <v>0</v>
      </c>
      <c r="M98" s="1282">
        <f ca="1">SUMIFS(MANQUEHUE!$J$6:$J$1338,MANQUEHUE!$G$6:$G$1338,B98,MANQUEHUE!$B$6:$B$1338,"&lt;"&amp;DATE(YEAR(TODAY()),MONTH(TODAY()),1),MANQUEHUE!$B$6:$B$1338,"&gt;"&amp;DATE(2013,12,31))</f>
        <v>0</v>
      </c>
      <c r="N98" s="1282">
        <f ca="1">SUMIFS(NORTE!$J$6:$J$798,NORTE!$G$6:$G$798,B98,NORTE!$B$6:$B$798,"&lt;"&amp;DATE(YEAR(TODAY()),MONTH(TODAY()),1),NORTE!$B$6:$B$798,"&gt;"&amp;DATE(2013,12,31))</f>
        <v>0</v>
      </c>
      <c r="O98" s="482">
        <f ca="1">SUMIFS(OESTE!$J$6:$J$787,OESTE!$G$6:$G$787,B98,OESTE!$B$6:$B$787,"&lt;"&amp;DATE(YEAR(TODAY()),MONTH(TODAY()),1),OESTE!$B$6:$B$787,"&gt;"&amp;DATE(2013,12,31))</f>
        <v>0</v>
      </c>
      <c r="P98" s="482">
        <f ca="1">SUMIFS('PLAZA SUR'!$J$6:$J$139,'PLAZA SUR'!$G$6:$G$139,B98,'PLAZA SUR'!$B$6:$B$139,"&lt;"&amp;DATE(YEAR(TODAY()),MONTH(TODAY()),1),'PLAZA SUR'!$B$6:$B$139,"&gt;"&amp;DATE(2013,12,31))</f>
        <v>0</v>
      </c>
      <c r="Q98" s="482">
        <f ca="1">SUMIFS('PUENTE ALTO'!$J$6:$J$251,'PUENTE ALTO'!$G$6:$G$251,B98,'PUENTE ALTO'!$B$6:$B$251,"&lt;"&amp;DATE(YEAR(TODAY()),MONTH(TODAY()),1),'PUENTE ALTO'!$B$6:$B$251,"&gt;"&amp;DATE(2013,12,31))</f>
        <v>0</v>
      </c>
      <c r="R98" s="482">
        <f ca="1">SUMIFS('SAN MIGUEL'!$J$6:$J$940,'SAN MIGUEL'!$G$6:$G$940,B98,'SAN MIGUEL'!$B$6:$B$940,"&lt;"&amp;DATE(YEAR(TODAY()),MONTH(TODAY()),1),'SAN MIGUEL'!$B$6:$B$940,"&gt;"&amp;DATE(2013,12,31))</f>
        <v>0</v>
      </c>
      <c r="S98" s="482">
        <f ca="1">SUMIFS('SANTA LUCIA'!$J$6:$J$451,'SANTA LUCIA'!$G$6:$G$451,B98,'SANTA LUCIA'!$B$6:$B$451,"&lt;"&amp;DATE(YEAR(TODAY()),MONTH(TODAY()),1),'SANTA LUCIA'!$B$6:$B$451,"&gt;"&amp;DATE(2013,12,31))</f>
        <v>0</v>
      </c>
      <c r="T98" s="482">
        <f ca="1">SUMIFS(TOBALABA!$J$6:$J$1226,TOBALABA!$G$6:$G$1226,B98,TOBALABA!$B$6:$B$1226,"&lt;"&amp;DATE(YEAR(TODAY()),MONTH(TODAY()),1),TOBALABA!$B$6:$B$1226,"&gt;"&amp;DATE(2013,12,31))</f>
        <v>0</v>
      </c>
      <c r="U98" s="483"/>
      <c r="V98" s="484">
        <f t="shared" ca="1" si="3"/>
        <v>0</v>
      </c>
      <c r="X98" s="239"/>
      <c r="Y98" s="239"/>
      <c r="AA98" s="485"/>
      <c r="AB98" s="485"/>
      <c r="AC98" s="485"/>
    </row>
    <row r="99" spans="2:29" s="342" customFormat="1" x14ac:dyDescent="0.25">
      <c r="B99" s="525">
        <v>2702010</v>
      </c>
      <c r="C99" s="526" t="s">
        <v>132</v>
      </c>
      <c r="D99" s="527">
        <v>22491</v>
      </c>
      <c r="E99" s="482">
        <f ca="1">SUMIFS(ALAMEDA!$J$6:$J$846,ALAMEDA!$G$6:$G$846,B99,ALAMEDA!$B$6:$B$846,"&lt;"&amp;DATE(YEAR(TODAY()),MONTH(TODAY()),1),ALAMEDA!$B$6:$B$846,"&gt;"&amp;DATE(2013,12,31))</f>
        <v>0</v>
      </c>
      <c r="F99" s="482">
        <f ca="1">SUMIFS(BARCELONA!$J$6:$J$2552,BARCELONA!$G$6:$G$2552,B99,BARCELONA!$B$6:$B$2552,"&lt;"&amp;DATE(YEAR(TODAY()),MONTH(TODAY()),1),BARCELONA!$B$6:$B$2552,"&gt;"&amp;DATE(2013,12,31))</f>
        <v>0</v>
      </c>
      <c r="G99" s="482">
        <f ca="1">SUMIFS(CENTRO!$J$6:$J$988,CENTRO!$G$6:$G$988,B99,CENTRO!$B$6:$B$988,"&lt;"&amp;DATE(YEAR(TODAY()),MONTH(TODAY()),1),CENTRO!$B$6:$B$988,"&gt;"&amp;DATE(2013,12,31))</f>
        <v>0</v>
      </c>
      <c r="H99" s="482">
        <f ca="1">SUMIFS('EST CENTRAL'!$J$7:$J$657,'EST CENTRAL'!$G$7:$G$657,B99,'EST CENTRAL'!$B$7:$B$657,"&lt;"&amp;DATE(YEAR(TODAY()),MONTH(TODAY()),1),'EST CENTRAL'!$B$7:$B$657,"&gt;"&amp;DATE(2013,12,31))</f>
        <v>0</v>
      </c>
      <c r="I99" s="482">
        <f ca="1">SUMIFS('LA FLORIDA'!$J$6:$J$732,'LA FLORIDA'!$G$6:$G$732,B99,'LA FLORIDA'!$B$6:$B$732,"&lt;"&amp;DATE(YEAR(TODAY()),MONTH(TODAY()),1),'LA FLORIDA'!$B$6:$B$732,"&gt;"&amp;DATE(2013,12,31))</f>
        <v>0</v>
      </c>
      <c r="J99" s="482">
        <f ca="1">SUMIFS('LAS BELLOTAS'!$J$6:$J$135,'LAS BELLOTAS'!$G$6:$G$135,B99,'LAS BELLOTAS'!$B$6:$B$135,"&lt;"&amp;DATE(YEAR(TODAY()),MONTH(TODAY()),1),'LAS BELLOTAS'!$B$6:$B$135,"&gt;"&amp;DATE(2013,12,31))</f>
        <v>0</v>
      </c>
      <c r="K99" s="482">
        <f ca="1">SUMIFS('LAS CONDES'!$J$6:$J$1191,'LAS CONDES'!$G$6:$G$1191,B99,'LAS CONDES'!$B$6:$B$1191,"&lt;"&amp;DATE(YEAR(TODAY()),MONTH(TODAY()),1),'LAS CONDES'!$B$6:$B$1191,"&gt;"&amp;DATE(2013,12,31))</f>
        <v>0</v>
      </c>
      <c r="L99" s="1282">
        <f ca="1">SUMIFS(MAIPU!$J$6:$J$499,MAIPU!$G$6:$G$499,B99,MAIPU!$B$6:$B$499,"&lt;"&amp;DATE(YEAR(TODAY()),MONTH(TODAY()),1),MAIPU!$B$6:$B$499,"&gt;"&amp;DATE(2013,12,31))</f>
        <v>0</v>
      </c>
      <c r="M99" s="1282">
        <f ca="1">SUMIFS(MANQUEHUE!$J$6:$J$1338,MANQUEHUE!$G$6:$G$1338,B99,MANQUEHUE!$B$6:$B$1338,"&lt;"&amp;DATE(YEAR(TODAY()),MONTH(TODAY()),1),MANQUEHUE!$B$6:$B$1338,"&gt;"&amp;DATE(2013,12,31))</f>
        <v>0</v>
      </c>
      <c r="N99" s="1282">
        <f ca="1">SUMIFS(NORTE!$J$6:$J$798,NORTE!$G$6:$G$798,B99,NORTE!$B$6:$B$798,"&lt;"&amp;DATE(YEAR(TODAY()),MONTH(TODAY()),1),NORTE!$B$6:$B$798,"&gt;"&amp;DATE(2013,12,31))</f>
        <v>0</v>
      </c>
      <c r="O99" s="482">
        <f ca="1">SUMIFS(OESTE!$J$6:$J$787,OESTE!$G$6:$G$787,B99,OESTE!$B$6:$B$787,"&lt;"&amp;DATE(YEAR(TODAY()),MONTH(TODAY()),1),OESTE!$B$6:$B$787,"&gt;"&amp;DATE(2013,12,31))</f>
        <v>0</v>
      </c>
      <c r="P99" s="482">
        <f ca="1">SUMIFS('PLAZA SUR'!$J$6:$J$139,'PLAZA SUR'!$G$6:$G$139,B99,'PLAZA SUR'!$B$6:$B$139,"&lt;"&amp;DATE(YEAR(TODAY()),MONTH(TODAY()),1),'PLAZA SUR'!$B$6:$B$139,"&gt;"&amp;DATE(2013,12,31))</f>
        <v>0</v>
      </c>
      <c r="Q99" s="482">
        <f ca="1">SUMIFS('PUENTE ALTO'!$J$6:$J$251,'PUENTE ALTO'!$G$6:$G$251,B99,'PUENTE ALTO'!$B$6:$B$251,"&lt;"&amp;DATE(YEAR(TODAY()),MONTH(TODAY()),1),'PUENTE ALTO'!$B$6:$B$251,"&gt;"&amp;DATE(2013,12,31))</f>
        <v>0</v>
      </c>
      <c r="R99" s="482">
        <f ca="1">SUMIFS('SAN MIGUEL'!$J$6:$J$940,'SAN MIGUEL'!$G$6:$G$940,B99,'SAN MIGUEL'!$B$6:$B$940,"&lt;"&amp;DATE(YEAR(TODAY()),MONTH(TODAY()),1),'SAN MIGUEL'!$B$6:$B$940,"&gt;"&amp;DATE(2013,12,31))</f>
        <v>0</v>
      </c>
      <c r="S99" s="482">
        <f ca="1">SUMIFS('SANTA LUCIA'!$J$6:$J$451,'SANTA LUCIA'!$G$6:$G$451,B99,'SANTA LUCIA'!$B$6:$B$451,"&lt;"&amp;DATE(YEAR(TODAY()),MONTH(TODAY()),1),'SANTA LUCIA'!$B$6:$B$451,"&gt;"&amp;DATE(2013,12,31))</f>
        <v>0</v>
      </c>
      <c r="T99" s="482">
        <f ca="1">SUMIFS(TOBALABA!$J$6:$J$1226,TOBALABA!$G$6:$G$1226,B99,TOBALABA!$B$6:$B$1226,"&lt;"&amp;DATE(YEAR(TODAY()),MONTH(TODAY()),1),TOBALABA!$B$6:$B$1226,"&gt;"&amp;DATE(2013,12,31))</f>
        <v>0</v>
      </c>
      <c r="U99" s="483"/>
      <c r="V99" s="484">
        <f t="shared" ca="1" si="3"/>
        <v>0</v>
      </c>
      <c r="X99" s="239"/>
      <c r="Y99" s="239"/>
      <c r="AA99" s="485"/>
      <c r="AB99" s="485"/>
      <c r="AC99" s="485"/>
    </row>
    <row r="100" spans="2:29" s="342" customFormat="1" x14ac:dyDescent="0.25">
      <c r="B100" s="525">
        <v>2702011</v>
      </c>
      <c r="C100" s="526" t="s">
        <v>133</v>
      </c>
      <c r="D100" s="527">
        <v>40877</v>
      </c>
      <c r="E100" s="482">
        <f ca="1">SUMIFS(ALAMEDA!$J$6:$J$846,ALAMEDA!$G$6:$G$846,B100,ALAMEDA!$B$6:$B$846,"&lt;"&amp;DATE(YEAR(TODAY()),MONTH(TODAY()),1),ALAMEDA!$B$6:$B$846,"&gt;"&amp;DATE(2013,12,31))</f>
        <v>0</v>
      </c>
      <c r="F100" s="482">
        <f ca="1">SUMIFS(BARCELONA!$J$6:$J$2552,BARCELONA!$G$6:$G$2552,B100,BARCELONA!$B$6:$B$2552,"&lt;"&amp;DATE(YEAR(TODAY()),MONTH(TODAY()),1),BARCELONA!$B$6:$B$2552,"&gt;"&amp;DATE(2013,12,31))</f>
        <v>0</v>
      </c>
      <c r="G100" s="482">
        <f ca="1">SUMIFS(CENTRO!$J$6:$J$988,CENTRO!$G$6:$G$988,B100,CENTRO!$B$6:$B$988,"&lt;"&amp;DATE(YEAR(TODAY()),MONTH(TODAY()),1),CENTRO!$B$6:$B$988,"&gt;"&amp;DATE(2013,12,31))</f>
        <v>0</v>
      </c>
      <c r="H100" s="482">
        <f ca="1">SUMIFS('EST CENTRAL'!$J$7:$J$657,'EST CENTRAL'!$G$7:$G$657,B100,'EST CENTRAL'!$B$7:$B$657,"&lt;"&amp;DATE(YEAR(TODAY()),MONTH(TODAY()),1),'EST CENTRAL'!$B$7:$B$657,"&gt;"&amp;DATE(2013,12,31))</f>
        <v>0</v>
      </c>
      <c r="I100" s="482">
        <f ca="1">SUMIFS('LA FLORIDA'!$J$6:$J$732,'LA FLORIDA'!$G$6:$G$732,B100,'LA FLORIDA'!$B$6:$B$732,"&lt;"&amp;DATE(YEAR(TODAY()),MONTH(TODAY()),1),'LA FLORIDA'!$B$6:$B$732,"&gt;"&amp;DATE(2013,12,31))</f>
        <v>0</v>
      </c>
      <c r="J100" s="482">
        <f ca="1">SUMIFS('LAS BELLOTAS'!$J$6:$J$135,'LAS BELLOTAS'!$G$6:$G$135,B100,'LAS BELLOTAS'!$B$6:$B$135,"&lt;"&amp;DATE(YEAR(TODAY()),MONTH(TODAY()),1),'LAS BELLOTAS'!$B$6:$B$135,"&gt;"&amp;DATE(2013,12,31))</f>
        <v>0</v>
      </c>
      <c r="K100" s="482">
        <f ca="1">SUMIFS('LAS CONDES'!$J$6:$J$1191,'LAS CONDES'!$G$6:$G$1191,B100,'LAS CONDES'!$B$6:$B$1191,"&lt;"&amp;DATE(YEAR(TODAY()),MONTH(TODAY()),1),'LAS CONDES'!$B$6:$B$1191,"&gt;"&amp;DATE(2013,12,31))</f>
        <v>0</v>
      </c>
      <c r="L100" s="1282">
        <f ca="1">SUMIFS(MAIPU!$J$6:$J$499,MAIPU!$G$6:$G$499,B100,MAIPU!$B$6:$B$499,"&lt;"&amp;DATE(YEAR(TODAY()),MONTH(TODAY()),1),MAIPU!$B$6:$B$499,"&gt;"&amp;DATE(2013,12,31))</f>
        <v>0</v>
      </c>
      <c r="M100" s="1282">
        <f ca="1">SUMIFS(MANQUEHUE!$J$6:$J$1338,MANQUEHUE!$G$6:$G$1338,B100,MANQUEHUE!$B$6:$B$1338,"&lt;"&amp;DATE(YEAR(TODAY()),MONTH(TODAY()),1),MANQUEHUE!$B$6:$B$1338,"&gt;"&amp;DATE(2013,12,31))</f>
        <v>0</v>
      </c>
      <c r="N100" s="1282">
        <f ca="1">SUMIFS(NORTE!$J$6:$J$798,NORTE!$G$6:$G$798,B100,NORTE!$B$6:$B$798,"&lt;"&amp;DATE(YEAR(TODAY()),MONTH(TODAY()),1),NORTE!$B$6:$B$798,"&gt;"&amp;DATE(2013,12,31))</f>
        <v>0</v>
      </c>
      <c r="O100" s="482">
        <f ca="1">SUMIFS(OESTE!$J$6:$J$787,OESTE!$G$6:$G$787,B100,OESTE!$B$6:$B$787,"&lt;"&amp;DATE(YEAR(TODAY()),MONTH(TODAY()),1),OESTE!$B$6:$B$787,"&gt;"&amp;DATE(2013,12,31))</f>
        <v>0</v>
      </c>
      <c r="P100" s="482">
        <f ca="1">SUMIFS('PLAZA SUR'!$J$6:$J$139,'PLAZA SUR'!$G$6:$G$139,B100,'PLAZA SUR'!$B$6:$B$139,"&lt;"&amp;DATE(YEAR(TODAY()),MONTH(TODAY()),1),'PLAZA SUR'!$B$6:$B$139,"&gt;"&amp;DATE(2013,12,31))</f>
        <v>0</v>
      </c>
      <c r="Q100" s="482">
        <f ca="1">SUMIFS('PUENTE ALTO'!$J$6:$J$251,'PUENTE ALTO'!$G$6:$G$251,B100,'PUENTE ALTO'!$B$6:$B$251,"&lt;"&amp;DATE(YEAR(TODAY()),MONTH(TODAY()),1),'PUENTE ALTO'!$B$6:$B$251,"&gt;"&amp;DATE(2013,12,31))</f>
        <v>0</v>
      </c>
      <c r="R100" s="482">
        <f ca="1">SUMIFS('SAN MIGUEL'!$J$6:$J$940,'SAN MIGUEL'!$G$6:$G$940,B100,'SAN MIGUEL'!$B$6:$B$940,"&lt;"&amp;DATE(YEAR(TODAY()),MONTH(TODAY()),1),'SAN MIGUEL'!$B$6:$B$940,"&gt;"&amp;DATE(2013,12,31))</f>
        <v>0</v>
      </c>
      <c r="S100" s="482">
        <f ca="1">SUMIFS('SANTA LUCIA'!$J$6:$J$451,'SANTA LUCIA'!$G$6:$G$451,B100,'SANTA LUCIA'!$B$6:$B$451,"&lt;"&amp;DATE(YEAR(TODAY()),MONTH(TODAY()),1),'SANTA LUCIA'!$B$6:$B$451,"&gt;"&amp;DATE(2013,12,31))</f>
        <v>0</v>
      </c>
      <c r="T100" s="482">
        <f ca="1">SUMIFS(TOBALABA!$J$6:$J$1226,TOBALABA!$G$6:$G$1226,B100,TOBALABA!$B$6:$B$1226,"&lt;"&amp;DATE(YEAR(TODAY()),MONTH(TODAY()),1),TOBALABA!$B$6:$B$1226,"&gt;"&amp;DATE(2013,12,31))</f>
        <v>0</v>
      </c>
      <c r="U100" s="483"/>
      <c r="V100" s="484">
        <f t="shared" ca="1" si="3"/>
        <v>0</v>
      </c>
      <c r="X100" s="239"/>
      <c r="Y100" s="239"/>
      <c r="AA100" s="485"/>
      <c r="AB100" s="485"/>
      <c r="AC100" s="485"/>
    </row>
    <row r="101" spans="2:29" s="342" customFormat="1" x14ac:dyDescent="0.25">
      <c r="B101" s="525">
        <v>2702012</v>
      </c>
      <c r="C101" s="526" t="s">
        <v>134</v>
      </c>
      <c r="D101" s="527">
        <v>60310</v>
      </c>
      <c r="E101" s="482">
        <f ca="1">SUMIFS(ALAMEDA!$J$6:$J$846,ALAMEDA!$G$6:$G$846,B101,ALAMEDA!$B$6:$B$846,"&lt;"&amp;DATE(YEAR(TODAY()),MONTH(TODAY()),1),ALAMEDA!$B$6:$B$846,"&gt;"&amp;DATE(2013,12,31))</f>
        <v>0</v>
      </c>
      <c r="F101" s="482">
        <f ca="1">SUMIFS(BARCELONA!$J$6:$J$2552,BARCELONA!$G$6:$G$2552,B101,BARCELONA!$B$6:$B$2552,"&lt;"&amp;DATE(YEAR(TODAY()),MONTH(TODAY()),1),BARCELONA!$B$6:$B$2552,"&gt;"&amp;DATE(2013,12,31))</f>
        <v>0</v>
      </c>
      <c r="G101" s="482">
        <f ca="1">SUMIFS(CENTRO!$J$6:$J$988,CENTRO!$G$6:$G$988,B101,CENTRO!$B$6:$B$988,"&lt;"&amp;DATE(YEAR(TODAY()),MONTH(TODAY()),1),CENTRO!$B$6:$B$988,"&gt;"&amp;DATE(2013,12,31))</f>
        <v>0</v>
      </c>
      <c r="H101" s="482">
        <f ca="1">SUMIFS('EST CENTRAL'!$J$7:$J$657,'EST CENTRAL'!$G$7:$G$657,B101,'EST CENTRAL'!$B$7:$B$657,"&lt;"&amp;DATE(YEAR(TODAY()),MONTH(TODAY()),1),'EST CENTRAL'!$B$7:$B$657,"&gt;"&amp;DATE(2013,12,31))</f>
        <v>0</v>
      </c>
      <c r="I101" s="482">
        <f ca="1">SUMIFS('LA FLORIDA'!$J$6:$J$732,'LA FLORIDA'!$G$6:$G$732,B101,'LA FLORIDA'!$B$6:$B$732,"&lt;"&amp;DATE(YEAR(TODAY()),MONTH(TODAY()),1),'LA FLORIDA'!$B$6:$B$732,"&gt;"&amp;DATE(2013,12,31))</f>
        <v>0</v>
      </c>
      <c r="J101" s="482">
        <f ca="1">SUMIFS('LAS BELLOTAS'!$J$6:$J$135,'LAS BELLOTAS'!$G$6:$G$135,B101,'LAS BELLOTAS'!$B$6:$B$135,"&lt;"&amp;DATE(YEAR(TODAY()),MONTH(TODAY()),1),'LAS BELLOTAS'!$B$6:$B$135,"&gt;"&amp;DATE(2013,12,31))</f>
        <v>0</v>
      </c>
      <c r="K101" s="482">
        <f ca="1">SUMIFS('LAS CONDES'!$J$6:$J$1191,'LAS CONDES'!$G$6:$G$1191,B101,'LAS CONDES'!$B$6:$B$1191,"&lt;"&amp;DATE(YEAR(TODAY()),MONTH(TODAY()),1),'LAS CONDES'!$B$6:$B$1191,"&gt;"&amp;DATE(2013,12,31))</f>
        <v>0</v>
      </c>
      <c r="L101" s="1282">
        <f ca="1">SUMIFS(MAIPU!$J$6:$J$499,MAIPU!$G$6:$G$499,B101,MAIPU!$B$6:$B$499,"&lt;"&amp;DATE(YEAR(TODAY()),MONTH(TODAY()),1),MAIPU!$B$6:$B$499,"&gt;"&amp;DATE(2013,12,31))</f>
        <v>0</v>
      </c>
      <c r="M101" s="1282">
        <f ca="1">SUMIFS(MANQUEHUE!$J$6:$J$1338,MANQUEHUE!$G$6:$G$1338,B101,MANQUEHUE!$B$6:$B$1338,"&lt;"&amp;DATE(YEAR(TODAY()),MONTH(TODAY()),1),MANQUEHUE!$B$6:$B$1338,"&gt;"&amp;DATE(2013,12,31))</f>
        <v>0</v>
      </c>
      <c r="N101" s="1282">
        <f ca="1">SUMIFS(NORTE!$J$6:$J$798,NORTE!$G$6:$G$798,B101,NORTE!$B$6:$B$798,"&lt;"&amp;DATE(YEAR(TODAY()),MONTH(TODAY()),1),NORTE!$B$6:$B$798,"&gt;"&amp;DATE(2013,12,31))</f>
        <v>0</v>
      </c>
      <c r="O101" s="482">
        <f ca="1">SUMIFS(OESTE!$J$6:$J$787,OESTE!$G$6:$G$787,B101,OESTE!$B$6:$B$787,"&lt;"&amp;DATE(YEAR(TODAY()),MONTH(TODAY()),1),OESTE!$B$6:$B$787,"&gt;"&amp;DATE(2013,12,31))</f>
        <v>0</v>
      </c>
      <c r="P101" s="482">
        <f ca="1">SUMIFS('PLAZA SUR'!$J$6:$J$139,'PLAZA SUR'!$G$6:$G$139,B101,'PLAZA SUR'!$B$6:$B$139,"&lt;"&amp;DATE(YEAR(TODAY()),MONTH(TODAY()),1),'PLAZA SUR'!$B$6:$B$139,"&gt;"&amp;DATE(2013,12,31))</f>
        <v>0</v>
      </c>
      <c r="Q101" s="482">
        <f ca="1">SUMIFS('PUENTE ALTO'!$J$6:$J$251,'PUENTE ALTO'!$G$6:$G$251,B101,'PUENTE ALTO'!$B$6:$B$251,"&lt;"&amp;DATE(YEAR(TODAY()),MONTH(TODAY()),1),'PUENTE ALTO'!$B$6:$B$251,"&gt;"&amp;DATE(2013,12,31))</f>
        <v>0</v>
      </c>
      <c r="R101" s="482">
        <f ca="1">SUMIFS('SAN MIGUEL'!$J$6:$J$940,'SAN MIGUEL'!$G$6:$G$940,B101,'SAN MIGUEL'!$B$6:$B$940,"&lt;"&amp;DATE(YEAR(TODAY()),MONTH(TODAY()),1),'SAN MIGUEL'!$B$6:$B$940,"&gt;"&amp;DATE(2013,12,31))</f>
        <v>0</v>
      </c>
      <c r="S101" s="482">
        <f ca="1">SUMIFS('SANTA LUCIA'!$J$6:$J$451,'SANTA LUCIA'!$G$6:$G$451,B101,'SANTA LUCIA'!$B$6:$B$451,"&lt;"&amp;DATE(YEAR(TODAY()),MONTH(TODAY()),1),'SANTA LUCIA'!$B$6:$B$451,"&gt;"&amp;DATE(2013,12,31))</f>
        <v>0</v>
      </c>
      <c r="T101" s="482">
        <f ca="1">SUMIFS(TOBALABA!$J$6:$J$1226,TOBALABA!$G$6:$G$1226,B101,TOBALABA!$B$6:$B$1226,"&lt;"&amp;DATE(YEAR(TODAY()),MONTH(TODAY()),1),TOBALABA!$B$6:$B$1226,"&gt;"&amp;DATE(2013,12,31))</f>
        <v>0</v>
      </c>
      <c r="U101" s="483"/>
      <c r="V101" s="484">
        <f t="shared" ca="1" si="3"/>
        <v>0</v>
      </c>
      <c r="X101" s="239"/>
      <c r="Y101" s="239"/>
      <c r="AA101" s="485"/>
      <c r="AB101" s="485"/>
      <c r="AC101" s="485"/>
    </row>
    <row r="102" spans="2:29" s="342" customFormat="1" x14ac:dyDescent="0.25">
      <c r="B102" s="525">
        <v>2702015</v>
      </c>
      <c r="C102" s="526" t="s">
        <v>137</v>
      </c>
      <c r="D102" s="527">
        <v>80968</v>
      </c>
      <c r="E102" s="482">
        <f ca="1">SUMIFS(ALAMEDA!$J$6:$J$846,ALAMEDA!$G$6:$G$846,B102,ALAMEDA!$B$6:$B$846,"&lt;"&amp;DATE(YEAR(TODAY()),MONTH(TODAY()),1),ALAMEDA!$B$6:$B$846,"&gt;"&amp;DATE(2013,12,31))</f>
        <v>0</v>
      </c>
      <c r="F102" s="482">
        <f ca="1">SUMIFS(BARCELONA!$J$6:$J$2552,BARCELONA!$G$6:$G$2552,B102,BARCELONA!$B$6:$B$2552,"&lt;"&amp;DATE(YEAR(TODAY()),MONTH(TODAY()),1),BARCELONA!$B$6:$B$2552,"&gt;"&amp;DATE(2013,12,31))</f>
        <v>0</v>
      </c>
      <c r="G102" s="482">
        <f ca="1">SUMIFS(CENTRO!$J$6:$J$988,CENTRO!$G$6:$G$988,B102,CENTRO!$B$6:$B$988,"&lt;"&amp;DATE(YEAR(TODAY()),MONTH(TODAY()),1),CENTRO!$B$6:$B$988,"&gt;"&amp;DATE(2013,12,31))</f>
        <v>0</v>
      </c>
      <c r="H102" s="482">
        <f ca="1">SUMIFS('EST CENTRAL'!$J$7:$J$657,'EST CENTRAL'!$G$7:$G$657,B102,'EST CENTRAL'!$B$7:$B$657,"&lt;"&amp;DATE(YEAR(TODAY()),MONTH(TODAY()),1),'EST CENTRAL'!$B$7:$B$657,"&gt;"&amp;DATE(2013,12,31))</f>
        <v>0</v>
      </c>
      <c r="I102" s="482">
        <f ca="1">SUMIFS('LA FLORIDA'!$J$6:$J$732,'LA FLORIDA'!$G$6:$G$732,B102,'LA FLORIDA'!$B$6:$B$732,"&lt;"&amp;DATE(YEAR(TODAY()),MONTH(TODAY()),1),'LA FLORIDA'!$B$6:$B$732,"&gt;"&amp;DATE(2013,12,31))</f>
        <v>0</v>
      </c>
      <c r="J102" s="482">
        <f ca="1">SUMIFS('LAS BELLOTAS'!$J$6:$J$135,'LAS BELLOTAS'!$G$6:$G$135,B102,'LAS BELLOTAS'!$B$6:$B$135,"&lt;"&amp;DATE(YEAR(TODAY()),MONTH(TODAY()),1),'LAS BELLOTAS'!$B$6:$B$135,"&gt;"&amp;DATE(2013,12,31))</f>
        <v>0</v>
      </c>
      <c r="K102" s="482">
        <f ca="1">SUMIFS('LAS CONDES'!$J$6:$J$1191,'LAS CONDES'!$G$6:$G$1191,B102,'LAS CONDES'!$B$6:$B$1191,"&lt;"&amp;DATE(YEAR(TODAY()),MONTH(TODAY()),1),'LAS CONDES'!$B$6:$B$1191,"&gt;"&amp;DATE(2013,12,31))</f>
        <v>0</v>
      </c>
      <c r="L102" s="1282">
        <f ca="1">SUMIFS(MAIPU!$J$6:$J$499,MAIPU!$G$6:$G$499,B102,MAIPU!$B$6:$B$499,"&lt;"&amp;DATE(YEAR(TODAY()),MONTH(TODAY()),1),MAIPU!$B$6:$B$499,"&gt;"&amp;DATE(2013,12,31))</f>
        <v>0</v>
      </c>
      <c r="M102" s="1282">
        <f ca="1">SUMIFS(MANQUEHUE!$J$6:$J$1338,MANQUEHUE!$G$6:$G$1338,B102,MANQUEHUE!$B$6:$B$1338,"&lt;"&amp;DATE(YEAR(TODAY()),MONTH(TODAY()),1),MANQUEHUE!$B$6:$B$1338,"&gt;"&amp;DATE(2013,12,31))</f>
        <v>0</v>
      </c>
      <c r="N102" s="1282">
        <f ca="1">SUMIFS(NORTE!$J$6:$J$798,NORTE!$G$6:$G$798,B102,NORTE!$B$6:$B$798,"&lt;"&amp;DATE(YEAR(TODAY()),MONTH(TODAY()),1),NORTE!$B$6:$B$798,"&gt;"&amp;DATE(2013,12,31))</f>
        <v>0</v>
      </c>
      <c r="O102" s="482">
        <f ca="1">SUMIFS(OESTE!$J$6:$J$787,OESTE!$G$6:$G$787,B102,OESTE!$B$6:$B$787,"&lt;"&amp;DATE(YEAR(TODAY()),MONTH(TODAY()),1),OESTE!$B$6:$B$787,"&gt;"&amp;DATE(2013,12,31))</f>
        <v>0</v>
      </c>
      <c r="P102" s="482">
        <f ca="1">SUMIFS('PLAZA SUR'!$J$6:$J$139,'PLAZA SUR'!$G$6:$G$139,B102,'PLAZA SUR'!$B$6:$B$139,"&lt;"&amp;DATE(YEAR(TODAY()),MONTH(TODAY()),1),'PLAZA SUR'!$B$6:$B$139,"&gt;"&amp;DATE(2013,12,31))</f>
        <v>0</v>
      </c>
      <c r="Q102" s="482">
        <f ca="1">SUMIFS('PUENTE ALTO'!$J$6:$J$251,'PUENTE ALTO'!$G$6:$G$251,B102,'PUENTE ALTO'!$B$6:$B$251,"&lt;"&amp;DATE(YEAR(TODAY()),MONTH(TODAY()),1),'PUENTE ALTO'!$B$6:$B$251,"&gt;"&amp;DATE(2013,12,31))</f>
        <v>0</v>
      </c>
      <c r="R102" s="482">
        <f ca="1">SUMIFS('SAN MIGUEL'!$J$6:$J$940,'SAN MIGUEL'!$G$6:$G$940,B102,'SAN MIGUEL'!$B$6:$B$940,"&lt;"&amp;DATE(YEAR(TODAY()),MONTH(TODAY()),1),'SAN MIGUEL'!$B$6:$B$940,"&gt;"&amp;DATE(2013,12,31))</f>
        <v>0</v>
      </c>
      <c r="S102" s="482">
        <f ca="1">SUMIFS('SANTA LUCIA'!$J$6:$J$451,'SANTA LUCIA'!$G$6:$G$451,B102,'SANTA LUCIA'!$B$6:$B$451,"&lt;"&amp;DATE(YEAR(TODAY()),MONTH(TODAY()),1),'SANTA LUCIA'!$B$6:$B$451,"&gt;"&amp;DATE(2013,12,31))</f>
        <v>0</v>
      </c>
      <c r="T102" s="482">
        <f ca="1">SUMIFS(TOBALABA!$J$6:$J$1226,TOBALABA!$G$6:$G$1226,B102,TOBALABA!$B$6:$B$1226,"&lt;"&amp;DATE(YEAR(TODAY()),MONTH(TODAY()),1),TOBALABA!$B$6:$B$1226,"&gt;"&amp;DATE(2013,12,31))</f>
        <v>0</v>
      </c>
      <c r="U102" s="483"/>
      <c r="V102" s="484">
        <f t="shared" ref="V102:V121" ca="1" si="4">SUM(E102:U102)</f>
        <v>0</v>
      </c>
      <c r="X102" s="239"/>
      <c r="Y102" s="239"/>
      <c r="AA102" s="485"/>
      <c r="AB102" s="485"/>
      <c r="AC102" s="485"/>
    </row>
    <row r="103" spans="2:29" s="342" customFormat="1" x14ac:dyDescent="0.25">
      <c r="B103" s="525">
        <v>2702017</v>
      </c>
      <c r="C103" s="526" t="s">
        <v>139</v>
      </c>
      <c r="D103" s="527">
        <v>188924</v>
      </c>
      <c r="E103" s="482">
        <f ca="1">SUMIFS(ALAMEDA!$J$6:$J$846,ALAMEDA!$G$6:$G$846,B103,ALAMEDA!$B$6:$B$846,"&lt;"&amp;DATE(YEAR(TODAY()),MONTH(TODAY()),1),ALAMEDA!$B$6:$B$846,"&gt;"&amp;DATE(2013,12,31))</f>
        <v>0</v>
      </c>
      <c r="F103" s="482">
        <f ca="1">SUMIFS(BARCELONA!$J$6:$J$2552,BARCELONA!$G$6:$G$2552,B103,BARCELONA!$B$6:$B$2552,"&lt;"&amp;DATE(YEAR(TODAY()),MONTH(TODAY()),1),BARCELONA!$B$6:$B$2552,"&gt;"&amp;DATE(2013,12,31))</f>
        <v>0</v>
      </c>
      <c r="G103" s="482">
        <f ca="1">SUMIFS(CENTRO!$J$6:$J$988,CENTRO!$G$6:$G$988,B103,CENTRO!$B$6:$B$988,"&lt;"&amp;DATE(YEAR(TODAY()),MONTH(TODAY()),1),CENTRO!$B$6:$B$988,"&gt;"&amp;DATE(2013,12,31))</f>
        <v>0</v>
      </c>
      <c r="H103" s="482">
        <f ca="1">SUMIFS('EST CENTRAL'!$J$7:$J$657,'EST CENTRAL'!$G$7:$G$657,B103,'EST CENTRAL'!$B$7:$B$657,"&lt;"&amp;DATE(YEAR(TODAY()),MONTH(TODAY()),1),'EST CENTRAL'!$B$7:$B$657,"&gt;"&amp;DATE(2013,12,31))</f>
        <v>0</v>
      </c>
      <c r="I103" s="482">
        <f ca="1">SUMIFS('LA FLORIDA'!$J$6:$J$732,'LA FLORIDA'!$G$6:$G$732,B103,'LA FLORIDA'!$B$6:$B$732,"&lt;"&amp;DATE(YEAR(TODAY()),MONTH(TODAY()),1),'LA FLORIDA'!$B$6:$B$732,"&gt;"&amp;DATE(2013,12,31))</f>
        <v>0</v>
      </c>
      <c r="J103" s="482">
        <f ca="1">SUMIFS('LAS BELLOTAS'!$J$6:$J$135,'LAS BELLOTAS'!$G$6:$G$135,B103,'LAS BELLOTAS'!$B$6:$B$135,"&lt;"&amp;DATE(YEAR(TODAY()),MONTH(TODAY()),1),'LAS BELLOTAS'!$B$6:$B$135,"&gt;"&amp;DATE(2013,12,31))</f>
        <v>0</v>
      </c>
      <c r="K103" s="482">
        <f ca="1">SUMIFS('LAS CONDES'!$J$6:$J$1191,'LAS CONDES'!$G$6:$G$1191,B103,'LAS CONDES'!$B$6:$B$1191,"&lt;"&amp;DATE(YEAR(TODAY()),MONTH(TODAY()),1),'LAS CONDES'!$B$6:$B$1191,"&gt;"&amp;DATE(2013,12,31))</f>
        <v>0</v>
      </c>
      <c r="L103" s="1282">
        <f ca="1">SUMIFS(MAIPU!$J$6:$J$499,MAIPU!$G$6:$G$499,B103,MAIPU!$B$6:$B$499,"&lt;"&amp;DATE(YEAR(TODAY()),MONTH(TODAY()),1),MAIPU!$B$6:$B$499,"&gt;"&amp;DATE(2013,12,31))</f>
        <v>0</v>
      </c>
      <c r="M103" s="1282">
        <f ca="1">SUMIFS(MANQUEHUE!$J$6:$J$1338,MANQUEHUE!$G$6:$G$1338,B103,MANQUEHUE!$B$6:$B$1338,"&lt;"&amp;DATE(YEAR(TODAY()),MONTH(TODAY()),1),MANQUEHUE!$B$6:$B$1338,"&gt;"&amp;DATE(2013,12,31))</f>
        <v>0</v>
      </c>
      <c r="N103" s="1282">
        <f ca="1">SUMIFS(NORTE!$J$6:$J$798,NORTE!$G$6:$G$798,B103,NORTE!$B$6:$B$798,"&lt;"&amp;DATE(YEAR(TODAY()),MONTH(TODAY()),1),NORTE!$B$6:$B$798,"&gt;"&amp;DATE(2013,12,31))</f>
        <v>0</v>
      </c>
      <c r="O103" s="482">
        <f ca="1">SUMIFS(OESTE!$J$6:$J$787,OESTE!$G$6:$G$787,B103,OESTE!$B$6:$B$787,"&lt;"&amp;DATE(YEAR(TODAY()),MONTH(TODAY()),1),OESTE!$B$6:$B$787,"&gt;"&amp;DATE(2013,12,31))</f>
        <v>0</v>
      </c>
      <c r="P103" s="482">
        <f ca="1">SUMIFS('PLAZA SUR'!$J$6:$J$139,'PLAZA SUR'!$G$6:$G$139,B103,'PLAZA SUR'!$B$6:$B$139,"&lt;"&amp;DATE(YEAR(TODAY()),MONTH(TODAY()),1),'PLAZA SUR'!$B$6:$B$139,"&gt;"&amp;DATE(2013,12,31))</f>
        <v>0</v>
      </c>
      <c r="Q103" s="482">
        <f ca="1">SUMIFS('PUENTE ALTO'!$J$6:$J$251,'PUENTE ALTO'!$G$6:$G$251,B103,'PUENTE ALTO'!$B$6:$B$251,"&lt;"&amp;DATE(YEAR(TODAY()),MONTH(TODAY()),1),'PUENTE ALTO'!$B$6:$B$251,"&gt;"&amp;DATE(2013,12,31))</f>
        <v>0</v>
      </c>
      <c r="R103" s="482">
        <f ca="1">SUMIFS('SAN MIGUEL'!$J$6:$J$940,'SAN MIGUEL'!$G$6:$G$940,B103,'SAN MIGUEL'!$B$6:$B$940,"&lt;"&amp;DATE(YEAR(TODAY()),MONTH(TODAY()),1),'SAN MIGUEL'!$B$6:$B$940,"&gt;"&amp;DATE(2013,12,31))</f>
        <v>0</v>
      </c>
      <c r="S103" s="482">
        <f ca="1">SUMIFS('SANTA LUCIA'!$J$6:$J$451,'SANTA LUCIA'!$G$6:$G$451,B103,'SANTA LUCIA'!$B$6:$B$451,"&lt;"&amp;DATE(YEAR(TODAY()),MONTH(TODAY()),1),'SANTA LUCIA'!$B$6:$B$451,"&gt;"&amp;DATE(2013,12,31))</f>
        <v>0</v>
      </c>
      <c r="T103" s="482">
        <f ca="1">SUMIFS(TOBALABA!$J$6:$J$1226,TOBALABA!$G$6:$G$1226,B103,TOBALABA!$B$6:$B$1226,"&lt;"&amp;DATE(YEAR(TODAY()),MONTH(TODAY()),1),TOBALABA!$B$6:$B$1226,"&gt;"&amp;DATE(2013,12,31))</f>
        <v>0</v>
      </c>
      <c r="U103" s="483"/>
      <c r="V103" s="484">
        <f t="shared" ca="1" si="4"/>
        <v>0</v>
      </c>
      <c r="X103" s="239"/>
      <c r="Y103" s="239"/>
      <c r="AA103" s="485"/>
      <c r="AB103" s="485"/>
      <c r="AC103" s="485"/>
    </row>
    <row r="104" spans="2:29" s="342" customFormat="1" x14ac:dyDescent="0.25">
      <c r="B104" s="525">
        <v>2702019</v>
      </c>
      <c r="C104" s="526" t="s">
        <v>141</v>
      </c>
      <c r="D104" s="527">
        <v>191174</v>
      </c>
      <c r="E104" s="482">
        <f ca="1">SUMIFS(ALAMEDA!$J$6:$J$846,ALAMEDA!$G$6:$G$846,B104,ALAMEDA!$B$6:$B$846,"&lt;"&amp;DATE(YEAR(TODAY()),MONTH(TODAY()),1),ALAMEDA!$B$6:$B$846,"&gt;"&amp;DATE(2013,12,31))</f>
        <v>0</v>
      </c>
      <c r="F104" s="482">
        <f ca="1">SUMIFS(BARCELONA!$J$6:$J$2552,BARCELONA!$G$6:$G$2552,B104,BARCELONA!$B$6:$B$2552,"&lt;"&amp;DATE(YEAR(TODAY()),MONTH(TODAY()),1),BARCELONA!$B$6:$B$2552,"&gt;"&amp;DATE(2013,12,31))</f>
        <v>0</v>
      </c>
      <c r="G104" s="482">
        <f ca="1">SUMIFS(CENTRO!$J$6:$J$988,CENTRO!$G$6:$G$988,B104,CENTRO!$B$6:$B$988,"&lt;"&amp;DATE(YEAR(TODAY()),MONTH(TODAY()),1),CENTRO!$B$6:$B$988,"&gt;"&amp;DATE(2013,12,31))</f>
        <v>0</v>
      </c>
      <c r="H104" s="482">
        <f ca="1">SUMIFS('EST CENTRAL'!$J$7:$J$657,'EST CENTRAL'!$G$7:$G$657,B104,'EST CENTRAL'!$B$7:$B$657,"&lt;"&amp;DATE(YEAR(TODAY()),MONTH(TODAY()),1),'EST CENTRAL'!$B$7:$B$657,"&gt;"&amp;DATE(2013,12,31))</f>
        <v>0</v>
      </c>
      <c r="I104" s="482">
        <f ca="1">SUMIFS('LA FLORIDA'!$J$6:$J$732,'LA FLORIDA'!$G$6:$G$732,B104,'LA FLORIDA'!$B$6:$B$732,"&lt;"&amp;DATE(YEAR(TODAY()),MONTH(TODAY()),1),'LA FLORIDA'!$B$6:$B$732,"&gt;"&amp;DATE(2013,12,31))</f>
        <v>0</v>
      </c>
      <c r="J104" s="482">
        <f ca="1">SUMIFS('LAS BELLOTAS'!$J$6:$J$135,'LAS BELLOTAS'!$G$6:$G$135,B104,'LAS BELLOTAS'!$B$6:$B$135,"&lt;"&amp;DATE(YEAR(TODAY()),MONTH(TODAY()),1),'LAS BELLOTAS'!$B$6:$B$135,"&gt;"&amp;DATE(2013,12,31))</f>
        <v>0</v>
      </c>
      <c r="K104" s="482">
        <f ca="1">SUMIFS('LAS CONDES'!$J$6:$J$1191,'LAS CONDES'!$G$6:$G$1191,B104,'LAS CONDES'!$B$6:$B$1191,"&lt;"&amp;DATE(YEAR(TODAY()),MONTH(TODAY()),1),'LAS CONDES'!$B$6:$B$1191,"&gt;"&amp;DATE(2013,12,31))</f>
        <v>0</v>
      </c>
      <c r="L104" s="1282">
        <f ca="1">SUMIFS(MAIPU!$J$6:$J$499,MAIPU!$G$6:$G$499,B104,MAIPU!$B$6:$B$499,"&lt;"&amp;DATE(YEAR(TODAY()),MONTH(TODAY()),1),MAIPU!$B$6:$B$499,"&gt;"&amp;DATE(2013,12,31))</f>
        <v>0</v>
      </c>
      <c r="M104" s="1282">
        <f ca="1">SUMIFS(MANQUEHUE!$J$6:$J$1338,MANQUEHUE!$G$6:$G$1338,B104,MANQUEHUE!$B$6:$B$1338,"&lt;"&amp;DATE(YEAR(TODAY()),MONTH(TODAY()),1),MANQUEHUE!$B$6:$B$1338,"&gt;"&amp;DATE(2013,12,31))</f>
        <v>0</v>
      </c>
      <c r="N104" s="1282">
        <f ca="1">SUMIFS(NORTE!$J$6:$J$798,NORTE!$G$6:$G$798,B104,NORTE!$B$6:$B$798,"&lt;"&amp;DATE(YEAR(TODAY()),MONTH(TODAY()),1),NORTE!$B$6:$B$798,"&gt;"&amp;DATE(2013,12,31))</f>
        <v>0</v>
      </c>
      <c r="O104" s="482">
        <f ca="1">SUMIFS(OESTE!$J$6:$J$787,OESTE!$G$6:$G$787,B104,OESTE!$B$6:$B$787,"&lt;"&amp;DATE(YEAR(TODAY()),MONTH(TODAY()),1),OESTE!$B$6:$B$787,"&gt;"&amp;DATE(2013,12,31))</f>
        <v>0</v>
      </c>
      <c r="P104" s="482">
        <f ca="1">SUMIFS('PLAZA SUR'!$J$6:$J$139,'PLAZA SUR'!$G$6:$G$139,B104,'PLAZA SUR'!$B$6:$B$139,"&lt;"&amp;DATE(YEAR(TODAY()),MONTH(TODAY()),1),'PLAZA SUR'!$B$6:$B$139,"&gt;"&amp;DATE(2013,12,31))</f>
        <v>0</v>
      </c>
      <c r="Q104" s="482">
        <f ca="1">SUMIFS('PUENTE ALTO'!$J$6:$J$251,'PUENTE ALTO'!$G$6:$G$251,B104,'PUENTE ALTO'!$B$6:$B$251,"&lt;"&amp;DATE(YEAR(TODAY()),MONTH(TODAY()),1),'PUENTE ALTO'!$B$6:$B$251,"&gt;"&amp;DATE(2013,12,31))</f>
        <v>0</v>
      </c>
      <c r="R104" s="482">
        <f ca="1">SUMIFS('SAN MIGUEL'!$J$6:$J$940,'SAN MIGUEL'!$G$6:$G$940,B104,'SAN MIGUEL'!$B$6:$B$940,"&lt;"&amp;DATE(YEAR(TODAY()),MONTH(TODAY()),1),'SAN MIGUEL'!$B$6:$B$940,"&gt;"&amp;DATE(2013,12,31))</f>
        <v>0</v>
      </c>
      <c r="S104" s="482">
        <f ca="1">SUMIFS('SANTA LUCIA'!$J$6:$J$451,'SANTA LUCIA'!$G$6:$G$451,B104,'SANTA LUCIA'!$B$6:$B$451,"&lt;"&amp;DATE(YEAR(TODAY()),MONTH(TODAY()),1),'SANTA LUCIA'!$B$6:$B$451,"&gt;"&amp;DATE(2013,12,31))</f>
        <v>0</v>
      </c>
      <c r="T104" s="482">
        <f ca="1">SUMIFS(TOBALABA!$J$6:$J$1226,TOBALABA!$G$6:$G$1226,B104,TOBALABA!$B$6:$B$1226,"&lt;"&amp;DATE(YEAR(TODAY()),MONTH(TODAY()),1),TOBALABA!$B$6:$B$1226,"&gt;"&amp;DATE(2013,12,31))</f>
        <v>0</v>
      </c>
      <c r="U104" s="483"/>
      <c r="V104" s="484">
        <f t="shared" ca="1" si="4"/>
        <v>0</v>
      </c>
      <c r="X104" s="239"/>
      <c r="Y104" s="239"/>
      <c r="AA104" s="485"/>
      <c r="AB104" s="485"/>
      <c r="AC104" s="485"/>
    </row>
    <row r="105" spans="2:29" s="342" customFormat="1" x14ac:dyDescent="0.25">
      <c r="B105" s="525">
        <v>2702020</v>
      </c>
      <c r="C105" s="526" t="s">
        <v>142</v>
      </c>
      <c r="D105" s="527">
        <v>12370</v>
      </c>
      <c r="E105" s="482">
        <f ca="1">SUMIFS(ALAMEDA!$J$6:$J$846,ALAMEDA!$G$6:$G$846,B105,ALAMEDA!$B$6:$B$846,"&lt;"&amp;DATE(YEAR(TODAY()),MONTH(TODAY()),1),ALAMEDA!$B$6:$B$846,"&gt;"&amp;DATE(2013,12,31))</f>
        <v>0</v>
      </c>
      <c r="F105" s="482">
        <f ca="1">SUMIFS(BARCELONA!$J$6:$J$2552,BARCELONA!$G$6:$G$2552,B105,BARCELONA!$B$6:$B$2552,"&lt;"&amp;DATE(YEAR(TODAY()),MONTH(TODAY()),1),BARCELONA!$B$6:$B$2552,"&gt;"&amp;DATE(2013,12,31))</f>
        <v>0</v>
      </c>
      <c r="G105" s="482">
        <f ca="1">SUMIFS(CENTRO!$J$6:$J$988,CENTRO!$G$6:$G$988,B105,CENTRO!$B$6:$B$988,"&lt;"&amp;DATE(YEAR(TODAY()),MONTH(TODAY()),1),CENTRO!$B$6:$B$988,"&gt;"&amp;DATE(2013,12,31))</f>
        <v>0</v>
      </c>
      <c r="H105" s="482">
        <f ca="1">SUMIFS('EST CENTRAL'!$J$7:$J$657,'EST CENTRAL'!$G$7:$G$657,B105,'EST CENTRAL'!$B$7:$B$657,"&lt;"&amp;DATE(YEAR(TODAY()),MONTH(TODAY()),1),'EST CENTRAL'!$B$7:$B$657,"&gt;"&amp;DATE(2013,12,31))</f>
        <v>0</v>
      </c>
      <c r="I105" s="482">
        <f ca="1">SUMIFS('LA FLORIDA'!$J$6:$J$732,'LA FLORIDA'!$G$6:$G$732,B105,'LA FLORIDA'!$B$6:$B$732,"&lt;"&amp;DATE(YEAR(TODAY()),MONTH(TODAY()),1),'LA FLORIDA'!$B$6:$B$732,"&gt;"&amp;DATE(2013,12,31))</f>
        <v>0</v>
      </c>
      <c r="J105" s="482">
        <f ca="1">SUMIFS('LAS BELLOTAS'!$J$6:$J$135,'LAS BELLOTAS'!$G$6:$G$135,B105,'LAS BELLOTAS'!$B$6:$B$135,"&lt;"&amp;DATE(YEAR(TODAY()),MONTH(TODAY()),1),'LAS BELLOTAS'!$B$6:$B$135,"&gt;"&amp;DATE(2013,12,31))</f>
        <v>0</v>
      </c>
      <c r="K105" s="482">
        <f ca="1">SUMIFS('LAS CONDES'!$J$6:$J$1191,'LAS CONDES'!$G$6:$G$1191,B105,'LAS CONDES'!$B$6:$B$1191,"&lt;"&amp;DATE(YEAR(TODAY()),MONTH(TODAY()),1),'LAS CONDES'!$B$6:$B$1191,"&gt;"&amp;DATE(2013,12,31))</f>
        <v>0</v>
      </c>
      <c r="L105" s="1282">
        <f ca="1">SUMIFS(MAIPU!$J$6:$J$499,MAIPU!$G$6:$G$499,B105,MAIPU!$B$6:$B$499,"&lt;"&amp;DATE(YEAR(TODAY()),MONTH(TODAY()),1),MAIPU!$B$6:$B$499,"&gt;"&amp;DATE(2013,12,31))</f>
        <v>0</v>
      </c>
      <c r="M105" s="1282">
        <f ca="1">SUMIFS(MANQUEHUE!$J$6:$J$1338,MANQUEHUE!$G$6:$G$1338,B105,MANQUEHUE!$B$6:$B$1338,"&lt;"&amp;DATE(YEAR(TODAY()),MONTH(TODAY()),1),MANQUEHUE!$B$6:$B$1338,"&gt;"&amp;DATE(2013,12,31))</f>
        <v>0</v>
      </c>
      <c r="N105" s="1282">
        <f ca="1">SUMIFS(NORTE!$J$6:$J$798,NORTE!$G$6:$G$798,B105,NORTE!$B$6:$B$798,"&lt;"&amp;DATE(YEAR(TODAY()),MONTH(TODAY()),1),NORTE!$B$6:$B$798,"&gt;"&amp;DATE(2013,12,31))</f>
        <v>0</v>
      </c>
      <c r="O105" s="482">
        <f ca="1">SUMIFS(OESTE!$J$6:$J$787,OESTE!$G$6:$G$787,B105,OESTE!$B$6:$B$787,"&lt;"&amp;DATE(YEAR(TODAY()),MONTH(TODAY()),1),OESTE!$B$6:$B$787,"&gt;"&amp;DATE(2013,12,31))</f>
        <v>0</v>
      </c>
      <c r="P105" s="482">
        <f ca="1">SUMIFS('PLAZA SUR'!$J$6:$J$139,'PLAZA SUR'!$G$6:$G$139,B105,'PLAZA SUR'!$B$6:$B$139,"&lt;"&amp;DATE(YEAR(TODAY()),MONTH(TODAY()),1),'PLAZA SUR'!$B$6:$B$139,"&gt;"&amp;DATE(2013,12,31))</f>
        <v>0</v>
      </c>
      <c r="Q105" s="482">
        <f ca="1">SUMIFS('PUENTE ALTO'!$J$6:$J$251,'PUENTE ALTO'!$G$6:$G$251,B105,'PUENTE ALTO'!$B$6:$B$251,"&lt;"&amp;DATE(YEAR(TODAY()),MONTH(TODAY()),1),'PUENTE ALTO'!$B$6:$B$251,"&gt;"&amp;DATE(2013,12,31))</f>
        <v>0</v>
      </c>
      <c r="R105" s="482">
        <f ca="1">SUMIFS('SAN MIGUEL'!$J$6:$J$940,'SAN MIGUEL'!$G$6:$G$940,B105,'SAN MIGUEL'!$B$6:$B$940,"&lt;"&amp;DATE(YEAR(TODAY()),MONTH(TODAY()),1),'SAN MIGUEL'!$B$6:$B$940,"&gt;"&amp;DATE(2013,12,31))</f>
        <v>0</v>
      </c>
      <c r="S105" s="482">
        <f ca="1">SUMIFS('SANTA LUCIA'!$J$6:$J$451,'SANTA LUCIA'!$G$6:$G$451,B105,'SANTA LUCIA'!$B$6:$B$451,"&lt;"&amp;DATE(YEAR(TODAY()),MONTH(TODAY()),1),'SANTA LUCIA'!$B$6:$B$451,"&gt;"&amp;DATE(2013,12,31))</f>
        <v>0</v>
      </c>
      <c r="T105" s="482">
        <f ca="1">SUMIFS(TOBALABA!$J$6:$J$1226,TOBALABA!$G$6:$G$1226,B105,TOBALABA!$B$6:$B$1226,"&lt;"&amp;DATE(YEAR(TODAY()),MONTH(TODAY()),1),TOBALABA!$B$6:$B$1226,"&gt;"&amp;DATE(2013,12,31))</f>
        <v>0</v>
      </c>
      <c r="U105" s="483"/>
      <c r="V105" s="484">
        <f t="shared" ca="1" si="4"/>
        <v>0</v>
      </c>
      <c r="X105" s="239"/>
      <c r="Y105" s="239"/>
      <c r="AA105" s="485"/>
      <c r="AB105" s="485"/>
      <c r="AC105" s="485"/>
    </row>
    <row r="106" spans="2:29" s="342" customFormat="1" x14ac:dyDescent="0.25">
      <c r="B106" s="525">
        <v>2702023</v>
      </c>
      <c r="C106" s="526" t="s">
        <v>145</v>
      </c>
      <c r="D106" s="527">
        <v>15744</v>
      </c>
      <c r="E106" s="482">
        <f ca="1">SUMIFS(ALAMEDA!$J$6:$J$846,ALAMEDA!$G$6:$G$846,B106,ALAMEDA!$B$6:$B$846,"&lt;"&amp;DATE(YEAR(TODAY()),MONTH(TODAY()),1),ALAMEDA!$B$6:$B$846,"&gt;"&amp;DATE(2013,12,31))</f>
        <v>0</v>
      </c>
      <c r="F106" s="482">
        <f ca="1">SUMIFS(BARCELONA!$J$6:$J$2552,BARCELONA!$G$6:$G$2552,B106,BARCELONA!$B$6:$B$2552,"&lt;"&amp;DATE(YEAR(TODAY()),MONTH(TODAY()),1),BARCELONA!$B$6:$B$2552,"&gt;"&amp;DATE(2013,12,31))</f>
        <v>0</v>
      </c>
      <c r="G106" s="482">
        <f ca="1">SUMIFS(CENTRO!$J$6:$J$988,CENTRO!$G$6:$G$988,B106,CENTRO!$B$6:$B$988,"&lt;"&amp;DATE(YEAR(TODAY()),MONTH(TODAY()),1),CENTRO!$B$6:$B$988,"&gt;"&amp;DATE(2013,12,31))</f>
        <v>0</v>
      </c>
      <c r="H106" s="482">
        <f ca="1">SUMIFS('EST CENTRAL'!$J$7:$J$657,'EST CENTRAL'!$G$7:$G$657,B106,'EST CENTRAL'!$B$7:$B$657,"&lt;"&amp;DATE(YEAR(TODAY()),MONTH(TODAY()),1),'EST CENTRAL'!$B$7:$B$657,"&gt;"&amp;DATE(2013,12,31))</f>
        <v>0</v>
      </c>
      <c r="I106" s="482">
        <f ca="1">SUMIFS('LA FLORIDA'!$J$6:$J$732,'LA FLORIDA'!$G$6:$G$732,B106,'LA FLORIDA'!$B$6:$B$732,"&lt;"&amp;DATE(YEAR(TODAY()),MONTH(TODAY()),1),'LA FLORIDA'!$B$6:$B$732,"&gt;"&amp;DATE(2013,12,31))</f>
        <v>0</v>
      </c>
      <c r="J106" s="482">
        <f ca="1">SUMIFS('LAS BELLOTAS'!$J$6:$J$135,'LAS BELLOTAS'!$G$6:$G$135,B106,'LAS BELLOTAS'!$B$6:$B$135,"&lt;"&amp;DATE(YEAR(TODAY()),MONTH(TODAY()),1),'LAS BELLOTAS'!$B$6:$B$135,"&gt;"&amp;DATE(2013,12,31))</f>
        <v>0</v>
      </c>
      <c r="K106" s="482">
        <f ca="1">SUMIFS('LAS CONDES'!$J$6:$J$1191,'LAS CONDES'!$G$6:$G$1191,B106,'LAS CONDES'!$B$6:$B$1191,"&lt;"&amp;DATE(YEAR(TODAY()),MONTH(TODAY()),1),'LAS CONDES'!$B$6:$B$1191,"&gt;"&amp;DATE(2013,12,31))</f>
        <v>0</v>
      </c>
      <c r="L106" s="1282">
        <f ca="1">SUMIFS(MAIPU!$J$6:$J$499,MAIPU!$G$6:$G$499,B106,MAIPU!$B$6:$B$499,"&lt;"&amp;DATE(YEAR(TODAY()),MONTH(TODAY()),1),MAIPU!$B$6:$B$499,"&gt;"&amp;DATE(2013,12,31))</f>
        <v>0</v>
      </c>
      <c r="M106" s="1282">
        <f ca="1">SUMIFS(MANQUEHUE!$J$6:$J$1338,MANQUEHUE!$G$6:$G$1338,B106,MANQUEHUE!$B$6:$B$1338,"&lt;"&amp;DATE(YEAR(TODAY()),MONTH(TODAY()),1),MANQUEHUE!$B$6:$B$1338,"&gt;"&amp;DATE(2013,12,31))</f>
        <v>0</v>
      </c>
      <c r="N106" s="1282">
        <f ca="1">SUMIFS(NORTE!$J$6:$J$798,NORTE!$G$6:$G$798,B106,NORTE!$B$6:$B$798,"&lt;"&amp;DATE(YEAR(TODAY()),MONTH(TODAY()),1),NORTE!$B$6:$B$798,"&gt;"&amp;DATE(2013,12,31))</f>
        <v>0</v>
      </c>
      <c r="O106" s="482">
        <f ca="1">SUMIFS(OESTE!$J$6:$J$787,OESTE!$G$6:$G$787,B106,OESTE!$B$6:$B$787,"&lt;"&amp;DATE(YEAR(TODAY()),MONTH(TODAY()),1),OESTE!$B$6:$B$787,"&gt;"&amp;DATE(2013,12,31))</f>
        <v>0</v>
      </c>
      <c r="P106" s="482">
        <f ca="1">SUMIFS('PLAZA SUR'!$J$6:$J$139,'PLAZA SUR'!$G$6:$G$139,B106,'PLAZA SUR'!$B$6:$B$139,"&lt;"&amp;DATE(YEAR(TODAY()),MONTH(TODAY()),1),'PLAZA SUR'!$B$6:$B$139,"&gt;"&amp;DATE(2013,12,31))</f>
        <v>0</v>
      </c>
      <c r="Q106" s="482">
        <f ca="1">SUMIFS('PUENTE ALTO'!$J$6:$J$251,'PUENTE ALTO'!$G$6:$G$251,B106,'PUENTE ALTO'!$B$6:$B$251,"&lt;"&amp;DATE(YEAR(TODAY()),MONTH(TODAY()),1),'PUENTE ALTO'!$B$6:$B$251,"&gt;"&amp;DATE(2013,12,31))</f>
        <v>0</v>
      </c>
      <c r="R106" s="482">
        <f ca="1">SUMIFS('SAN MIGUEL'!$J$6:$J$940,'SAN MIGUEL'!$G$6:$G$940,B106,'SAN MIGUEL'!$B$6:$B$940,"&lt;"&amp;DATE(YEAR(TODAY()),MONTH(TODAY()),1),'SAN MIGUEL'!$B$6:$B$940,"&gt;"&amp;DATE(2013,12,31))</f>
        <v>0</v>
      </c>
      <c r="S106" s="482">
        <f ca="1">SUMIFS('SANTA LUCIA'!$J$6:$J$451,'SANTA LUCIA'!$G$6:$G$451,B106,'SANTA LUCIA'!$B$6:$B$451,"&lt;"&amp;DATE(YEAR(TODAY()),MONTH(TODAY()),1),'SANTA LUCIA'!$B$6:$B$451,"&gt;"&amp;DATE(2013,12,31))</f>
        <v>0</v>
      </c>
      <c r="T106" s="482">
        <f ca="1">SUMIFS(TOBALABA!$J$6:$J$1226,TOBALABA!$G$6:$G$1226,B106,TOBALABA!$B$6:$B$1226,"&lt;"&amp;DATE(YEAR(TODAY()),MONTH(TODAY()),1),TOBALABA!$B$6:$B$1226,"&gt;"&amp;DATE(2013,12,31))</f>
        <v>0</v>
      </c>
      <c r="U106" s="483"/>
      <c r="V106" s="484">
        <f t="shared" ca="1" si="4"/>
        <v>0</v>
      </c>
      <c r="X106" s="239"/>
      <c r="Y106" s="239"/>
      <c r="AA106" s="485"/>
      <c r="AB106" s="485"/>
      <c r="AC106" s="485"/>
    </row>
    <row r="107" spans="2:29" s="342" customFormat="1" x14ac:dyDescent="0.25">
      <c r="B107" s="525">
        <v>2702026</v>
      </c>
      <c r="C107" s="526" t="s">
        <v>148</v>
      </c>
      <c r="D107" s="527">
        <v>46107</v>
      </c>
      <c r="E107" s="482">
        <f ca="1">SUMIFS(ALAMEDA!$J$6:$J$846,ALAMEDA!$G$6:$G$846,B107,ALAMEDA!$B$6:$B$846,"&lt;"&amp;DATE(YEAR(TODAY()),MONTH(TODAY()),1),ALAMEDA!$B$6:$B$846,"&gt;"&amp;DATE(2013,12,31))</f>
        <v>0</v>
      </c>
      <c r="F107" s="482">
        <f ca="1">SUMIFS(BARCELONA!$J$6:$J$2552,BARCELONA!$G$6:$G$2552,B107,BARCELONA!$B$6:$B$2552,"&lt;"&amp;DATE(YEAR(TODAY()),MONTH(TODAY()),1),BARCELONA!$B$6:$B$2552,"&gt;"&amp;DATE(2013,12,31))</f>
        <v>0</v>
      </c>
      <c r="G107" s="482">
        <f ca="1">SUMIFS(CENTRO!$J$6:$J$988,CENTRO!$G$6:$G$988,B107,CENTRO!$B$6:$B$988,"&lt;"&amp;DATE(YEAR(TODAY()),MONTH(TODAY()),1),CENTRO!$B$6:$B$988,"&gt;"&amp;DATE(2013,12,31))</f>
        <v>0</v>
      </c>
      <c r="H107" s="482">
        <f ca="1">SUMIFS('EST CENTRAL'!$J$7:$J$657,'EST CENTRAL'!$G$7:$G$657,B107,'EST CENTRAL'!$B$7:$B$657,"&lt;"&amp;DATE(YEAR(TODAY()),MONTH(TODAY()),1),'EST CENTRAL'!$B$7:$B$657,"&gt;"&amp;DATE(2013,12,31))</f>
        <v>0</v>
      </c>
      <c r="I107" s="482">
        <f ca="1">SUMIFS('LA FLORIDA'!$J$6:$J$732,'LA FLORIDA'!$G$6:$G$732,B107,'LA FLORIDA'!$B$6:$B$732,"&lt;"&amp;DATE(YEAR(TODAY()),MONTH(TODAY()),1),'LA FLORIDA'!$B$6:$B$732,"&gt;"&amp;DATE(2013,12,31))</f>
        <v>0</v>
      </c>
      <c r="J107" s="482">
        <f ca="1">SUMIFS('LAS BELLOTAS'!$J$6:$J$135,'LAS BELLOTAS'!$G$6:$G$135,B107,'LAS BELLOTAS'!$B$6:$B$135,"&lt;"&amp;DATE(YEAR(TODAY()),MONTH(TODAY()),1),'LAS BELLOTAS'!$B$6:$B$135,"&gt;"&amp;DATE(2013,12,31))</f>
        <v>0</v>
      </c>
      <c r="K107" s="482">
        <f ca="1">SUMIFS('LAS CONDES'!$J$6:$J$1191,'LAS CONDES'!$G$6:$G$1191,B107,'LAS CONDES'!$B$6:$B$1191,"&lt;"&amp;DATE(YEAR(TODAY()),MONTH(TODAY()),1),'LAS CONDES'!$B$6:$B$1191,"&gt;"&amp;DATE(2013,12,31))</f>
        <v>0</v>
      </c>
      <c r="L107" s="1282">
        <f ca="1">SUMIFS(MAIPU!$J$6:$J$499,MAIPU!$G$6:$G$499,B107,MAIPU!$B$6:$B$499,"&lt;"&amp;DATE(YEAR(TODAY()),MONTH(TODAY()),1),MAIPU!$B$6:$B$499,"&gt;"&amp;DATE(2013,12,31))</f>
        <v>0</v>
      </c>
      <c r="M107" s="1282">
        <f ca="1">SUMIFS(MANQUEHUE!$J$6:$J$1338,MANQUEHUE!$G$6:$G$1338,B107,MANQUEHUE!$B$6:$B$1338,"&lt;"&amp;DATE(YEAR(TODAY()),MONTH(TODAY()),1),MANQUEHUE!$B$6:$B$1338,"&gt;"&amp;DATE(2013,12,31))</f>
        <v>0</v>
      </c>
      <c r="N107" s="1282">
        <f ca="1">SUMIFS(NORTE!$J$6:$J$798,NORTE!$G$6:$G$798,B107,NORTE!$B$6:$B$798,"&lt;"&amp;DATE(YEAR(TODAY()),MONTH(TODAY()),1),NORTE!$B$6:$B$798,"&gt;"&amp;DATE(2013,12,31))</f>
        <v>0</v>
      </c>
      <c r="O107" s="482">
        <f ca="1">SUMIFS(OESTE!$J$6:$J$787,OESTE!$G$6:$G$787,B107,OESTE!$B$6:$B$787,"&lt;"&amp;DATE(YEAR(TODAY()),MONTH(TODAY()),1),OESTE!$B$6:$B$787,"&gt;"&amp;DATE(2013,12,31))</f>
        <v>0</v>
      </c>
      <c r="P107" s="482">
        <f ca="1">SUMIFS('PLAZA SUR'!$J$6:$J$139,'PLAZA SUR'!$G$6:$G$139,B107,'PLAZA SUR'!$B$6:$B$139,"&lt;"&amp;DATE(YEAR(TODAY()),MONTH(TODAY()),1),'PLAZA SUR'!$B$6:$B$139,"&gt;"&amp;DATE(2013,12,31))</f>
        <v>0</v>
      </c>
      <c r="Q107" s="482">
        <f ca="1">SUMIFS('PUENTE ALTO'!$J$6:$J$251,'PUENTE ALTO'!$G$6:$G$251,B107,'PUENTE ALTO'!$B$6:$B$251,"&lt;"&amp;DATE(YEAR(TODAY()),MONTH(TODAY()),1),'PUENTE ALTO'!$B$6:$B$251,"&gt;"&amp;DATE(2013,12,31))</f>
        <v>0</v>
      </c>
      <c r="R107" s="482">
        <f ca="1">SUMIFS('SAN MIGUEL'!$J$6:$J$940,'SAN MIGUEL'!$G$6:$G$940,B107,'SAN MIGUEL'!$B$6:$B$940,"&lt;"&amp;DATE(YEAR(TODAY()),MONTH(TODAY()),1),'SAN MIGUEL'!$B$6:$B$940,"&gt;"&amp;DATE(2013,12,31))</f>
        <v>1</v>
      </c>
      <c r="S107" s="482">
        <f ca="1">SUMIFS('SANTA LUCIA'!$J$6:$J$451,'SANTA LUCIA'!$G$6:$G$451,B107,'SANTA LUCIA'!$B$6:$B$451,"&lt;"&amp;DATE(YEAR(TODAY()),MONTH(TODAY()),1),'SANTA LUCIA'!$B$6:$B$451,"&gt;"&amp;DATE(2013,12,31))</f>
        <v>0</v>
      </c>
      <c r="T107" s="482">
        <f ca="1">SUMIFS(TOBALABA!$J$6:$J$1226,TOBALABA!$G$6:$G$1226,B107,TOBALABA!$B$6:$B$1226,"&lt;"&amp;DATE(YEAR(TODAY()),MONTH(TODAY()),1),TOBALABA!$B$6:$B$1226,"&gt;"&amp;DATE(2013,12,31))</f>
        <v>0</v>
      </c>
      <c r="U107" s="483"/>
      <c r="V107" s="484">
        <f t="shared" ca="1" si="4"/>
        <v>1</v>
      </c>
      <c r="X107" s="239"/>
      <c r="Y107" s="239"/>
      <c r="AA107" s="485"/>
      <c r="AB107" s="485"/>
      <c r="AC107" s="485"/>
    </row>
    <row r="108" spans="2:29" s="342" customFormat="1" x14ac:dyDescent="0.25">
      <c r="B108" s="525">
        <v>2702039</v>
      </c>
      <c r="C108" s="526" t="s">
        <v>552</v>
      </c>
      <c r="D108" s="527">
        <v>58477</v>
      </c>
      <c r="E108" s="482">
        <f ca="1">SUMIFS(ALAMEDA!$J$6:$J$846,ALAMEDA!$G$6:$G$846,B108,ALAMEDA!$B$6:$B$846,"&lt;"&amp;DATE(YEAR(TODAY()),MONTH(TODAY()),1),ALAMEDA!$B$6:$B$846,"&gt;"&amp;DATE(2013,12,31))</f>
        <v>0</v>
      </c>
      <c r="F108" s="482">
        <f ca="1">SUMIFS(BARCELONA!$J$6:$J$2552,BARCELONA!$G$6:$G$2552,B108,BARCELONA!$B$6:$B$2552,"&lt;"&amp;DATE(YEAR(TODAY()),MONTH(TODAY()),1),BARCELONA!$B$6:$B$2552,"&gt;"&amp;DATE(2013,12,31))</f>
        <v>0</v>
      </c>
      <c r="G108" s="482">
        <f ca="1">SUMIFS(CENTRO!$J$6:$J$988,CENTRO!$G$6:$G$988,B108,CENTRO!$B$6:$B$988,"&lt;"&amp;DATE(YEAR(TODAY()),MONTH(TODAY()),1),CENTRO!$B$6:$B$988,"&gt;"&amp;DATE(2013,12,31))</f>
        <v>0</v>
      </c>
      <c r="H108" s="482">
        <f ca="1">SUMIFS('EST CENTRAL'!$J$7:$J$657,'EST CENTRAL'!$G$7:$G$657,B108,'EST CENTRAL'!$B$7:$B$657,"&lt;"&amp;DATE(YEAR(TODAY()),MONTH(TODAY()),1),'EST CENTRAL'!$B$7:$B$657,"&gt;"&amp;DATE(2013,12,31))</f>
        <v>0</v>
      </c>
      <c r="I108" s="482">
        <f ca="1">SUMIFS('LA FLORIDA'!$J$6:$J$732,'LA FLORIDA'!$G$6:$G$732,B108,'LA FLORIDA'!$B$6:$B$732,"&lt;"&amp;DATE(YEAR(TODAY()),MONTH(TODAY()),1),'LA FLORIDA'!$B$6:$B$732,"&gt;"&amp;DATE(2013,12,31))</f>
        <v>0</v>
      </c>
      <c r="J108" s="482">
        <f ca="1">SUMIFS('LAS BELLOTAS'!$J$6:$J$135,'LAS BELLOTAS'!$G$6:$G$135,B108,'LAS BELLOTAS'!$B$6:$B$135,"&lt;"&amp;DATE(YEAR(TODAY()),MONTH(TODAY()),1),'LAS BELLOTAS'!$B$6:$B$135,"&gt;"&amp;DATE(2013,12,31))</f>
        <v>0</v>
      </c>
      <c r="K108" s="482">
        <f ca="1">SUMIFS('LAS CONDES'!$J$6:$J$1191,'LAS CONDES'!$G$6:$G$1191,B108,'LAS CONDES'!$B$6:$B$1191,"&lt;"&amp;DATE(YEAR(TODAY()),MONTH(TODAY()),1),'LAS CONDES'!$B$6:$B$1191,"&gt;"&amp;DATE(2013,12,31))</f>
        <v>0</v>
      </c>
      <c r="L108" s="1282">
        <f ca="1">SUMIFS(MAIPU!$J$6:$J$499,MAIPU!$G$6:$G$499,B108,MAIPU!$B$6:$B$499,"&lt;"&amp;DATE(YEAR(TODAY()),MONTH(TODAY()),1),MAIPU!$B$6:$B$499,"&gt;"&amp;DATE(2013,12,31))</f>
        <v>0</v>
      </c>
      <c r="M108" s="1282">
        <f ca="1">SUMIFS(MANQUEHUE!$J$6:$J$1338,MANQUEHUE!$G$6:$G$1338,B108,MANQUEHUE!$B$6:$B$1338,"&lt;"&amp;DATE(YEAR(TODAY()),MONTH(TODAY()),1),MANQUEHUE!$B$6:$B$1338,"&gt;"&amp;DATE(2013,12,31))</f>
        <v>0</v>
      </c>
      <c r="N108" s="1282">
        <f ca="1">SUMIFS(NORTE!$J$6:$J$798,NORTE!$G$6:$G$798,B108,NORTE!$B$6:$B$798,"&lt;"&amp;DATE(YEAR(TODAY()),MONTH(TODAY()),1),NORTE!$B$6:$B$798,"&gt;"&amp;DATE(2013,12,31))</f>
        <v>0</v>
      </c>
      <c r="O108" s="482">
        <f ca="1">SUMIFS(OESTE!$J$6:$J$787,OESTE!$G$6:$G$787,B108,OESTE!$B$6:$B$787,"&lt;"&amp;DATE(YEAR(TODAY()),MONTH(TODAY()),1),OESTE!$B$6:$B$787,"&gt;"&amp;DATE(2013,12,31))</f>
        <v>0</v>
      </c>
      <c r="P108" s="482">
        <f ca="1">SUMIFS('PLAZA SUR'!$J$6:$J$139,'PLAZA SUR'!$G$6:$G$139,B108,'PLAZA SUR'!$B$6:$B$139,"&lt;"&amp;DATE(YEAR(TODAY()),MONTH(TODAY()),1),'PLAZA SUR'!$B$6:$B$139,"&gt;"&amp;DATE(2013,12,31))</f>
        <v>0</v>
      </c>
      <c r="Q108" s="482">
        <f ca="1">SUMIFS('PUENTE ALTO'!$J$6:$J$251,'PUENTE ALTO'!$G$6:$G$251,B108,'PUENTE ALTO'!$B$6:$B$251,"&lt;"&amp;DATE(YEAR(TODAY()),MONTH(TODAY()),1),'PUENTE ALTO'!$B$6:$B$251,"&gt;"&amp;DATE(2013,12,31))</f>
        <v>0</v>
      </c>
      <c r="R108" s="482">
        <f ca="1">SUMIFS('SAN MIGUEL'!$J$6:$J$940,'SAN MIGUEL'!$G$6:$G$940,B108,'SAN MIGUEL'!$B$6:$B$940,"&lt;"&amp;DATE(YEAR(TODAY()),MONTH(TODAY()),1),'SAN MIGUEL'!$B$6:$B$940,"&gt;"&amp;DATE(2013,12,31))</f>
        <v>0</v>
      </c>
      <c r="S108" s="482">
        <f ca="1">SUMIFS('SANTA LUCIA'!$J$6:$J$451,'SANTA LUCIA'!$G$6:$G$451,B108,'SANTA LUCIA'!$B$6:$B$451,"&lt;"&amp;DATE(YEAR(TODAY()),MONTH(TODAY()),1),'SANTA LUCIA'!$B$6:$B$451,"&gt;"&amp;DATE(2013,12,31))</f>
        <v>0</v>
      </c>
      <c r="T108" s="482">
        <f ca="1">SUMIFS(TOBALABA!$J$6:$J$1226,TOBALABA!$G$6:$G$1226,B108,TOBALABA!$B$6:$B$1226,"&lt;"&amp;DATE(YEAR(TODAY()),MONTH(TODAY()),1),TOBALABA!$B$6:$B$1226,"&gt;"&amp;DATE(2013,12,31))</f>
        <v>0</v>
      </c>
      <c r="U108" s="483"/>
      <c r="V108" s="484">
        <f t="shared" ca="1" si="4"/>
        <v>0</v>
      </c>
      <c r="X108" s="239"/>
      <c r="Y108" s="239"/>
      <c r="AA108" s="485"/>
      <c r="AB108" s="485"/>
      <c r="AC108" s="485"/>
    </row>
    <row r="109" spans="2:29" s="342" customFormat="1" x14ac:dyDescent="0.25">
      <c r="B109" s="525">
        <v>2702047</v>
      </c>
      <c r="C109" s="526" t="s">
        <v>551</v>
      </c>
      <c r="D109" s="527">
        <v>7351</v>
      </c>
      <c r="E109" s="482">
        <f ca="1">SUMIFS(ALAMEDA!$J$6:$J$846,ALAMEDA!$G$6:$G$846,B109,ALAMEDA!$B$6:$B$846,"&lt;"&amp;DATE(YEAR(TODAY()),MONTH(TODAY()),1),ALAMEDA!$B$6:$B$846,"&gt;"&amp;DATE(2013,12,31))</f>
        <v>0</v>
      </c>
      <c r="F109" s="482">
        <f ca="1">SUMIFS(BARCELONA!$J$6:$J$2552,BARCELONA!$G$6:$G$2552,B109,BARCELONA!$B$6:$B$2552,"&lt;"&amp;DATE(YEAR(TODAY()),MONTH(TODAY()),1),BARCELONA!$B$6:$B$2552,"&gt;"&amp;DATE(2013,12,31))</f>
        <v>0</v>
      </c>
      <c r="G109" s="482">
        <f ca="1">SUMIFS(CENTRO!$J$6:$J$988,CENTRO!$G$6:$G$988,B109,CENTRO!$B$6:$B$988,"&lt;"&amp;DATE(YEAR(TODAY()),MONTH(TODAY()),1),CENTRO!$B$6:$B$988,"&gt;"&amp;DATE(2013,12,31))</f>
        <v>0</v>
      </c>
      <c r="H109" s="482">
        <f ca="1">SUMIFS('EST CENTRAL'!$J$7:$J$657,'EST CENTRAL'!$G$7:$G$657,B109,'EST CENTRAL'!$B$7:$B$657,"&lt;"&amp;DATE(YEAR(TODAY()),MONTH(TODAY()),1),'EST CENTRAL'!$B$7:$B$657,"&gt;"&amp;DATE(2013,12,31))</f>
        <v>0</v>
      </c>
      <c r="I109" s="482">
        <f ca="1">SUMIFS('LA FLORIDA'!$J$6:$J$732,'LA FLORIDA'!$G$6:$G$732,B109,'LA FLORIDA'!$B$6:$B$732,"&lt;"&amp;DATE(YEAR(TODAY()),MONTH(TODAY()),1),'LA FLORIDA'!$B$6:$B$732,"&gt;"&amp;DATE(2013,12,31))</f>
        <v>0</v>
      </c>
      <c r="J109" s="482">
        <f ca="1">SUMIFS('LAS BELLOTAS'!$J$6:$J$135,'LAS BELLOTAS'!$G$6:$G$135,B109,'LAS BELLOTAS'!$B$6:$B$135,"&lt;"&amp;DATE(YEAR(TODAY()),MONTH(TODAY()),1),'LAS BELLOTAS'!$B$6:$B$135,"&gt;"&amp;DATE(2013,12,31))</f>
        <v>0</v>
      </c>
      <c r="K109" s="482">
        <f ca="1">SUMIFS('LAS CONDES'!$J$6:$J$1191,'LAS CONDES'!$G$6:$G$1191,B109,'LAS CONDES'!$B$6:$B$1191,"&lt;"&amp;DATE(YEAR(TODAY()),MONTH(TODAY()),1),'LAS CONDES'!$B$6:$B$1191,"&gt;"&amp;DATE(2013,12,31))</f>
        <v>0</v>
      </c>
      <c r="L109" s="1282">
        <f ca="1">SUMIFS(MAIPU!$J$6:$J$499,MAIPU!$G$6:$G$499,B109,MAIPU!$B$6:$B$499,"&lt;"&amp;DATE(YEAR(TODAY()),MONTH(TODAY()),1),MAIPU!$B$6:$B$499,"&gt;"&amp;DATE(2013,12,31))</f>
        <v>0</v>
      </c>
      <c r="M109" s="1282">
        <f ca="1">SUMIFS(MANQUEHUE!$J$6:$J$1338,MANQUEHUE!$G$6:$G$1338,B109,MANQUEHUE!$B$6:$B$1338,"&lt;"&amp;DATE(YEAR(TODAY()),MONTH(TODAY()),1),MANQUEHUE!$B$6:$B$1338,"&gt;"&amp;DATE(2013,12,31))</f>
        <v>0</v>
      </c>
      <c r="N109" s="1282">
        <f ca="1">SUMIFS(NORTE!$J$6:$J$798,NORTE!$G$6:$G$798,B109,NORTE!$B$6:$B$798,"&lt;"&amp;DATE(YEAR(TODAY()),MONTH(TODAY()),1),NORTE!$B$6:$B$798,"&gt;"&amp;DATE(2013,12,31))</f>
        <v>0</v>
      </c>
      <c r="O109" s="482">
        <f ca="1">SUMIFS(OESTE!$J$6:$J$787,OESTE!$G$6:$G$787,B109,OESTE!$B$6:$B$787,"&lt;"&amp;DATE(YEAR(TODAY()),MONTH(TODAY()),1),OESTE!$B$6:$B$787,"&gt;"&amp;DATE(2013,12,31))</f>
        <v>0</v>
      </c>
      <c r="P109" s="482">
        <f ca="1">SUMIFS('PLAZA SUR'!$J$6:$J$139,'PLAZA SUR'!$G$6:$G$139,B109,'PLAZA SUR'!$B$6:$B$139,"&lt;"&amp;DATE(YEAR(TODAY()),MONTH(TODAY()),1),'PLAZA SUR'!$B$6:$B$139,"&gt;"&amp;DATE(2013,12,31))</f>
        <v>0</v>
      </c>
      <c r="Q109" s="482">
        <f ca="1">SUMIFS('PUENTE ALTO'!$J$6:$J$251,'PUENTE ALTO'!$G$6:$G$251,B109,'PUENTE ALTO'!$B$6:$B$251,"&lt;"&amp;DATE(YEAR(TODAY()),MONTH(TODAY()),1),'PUENTE ALTO'!$B$6:$B$251,"&gt;"&amp;DATE(2013,12,31))</f>
        <v>0</v>
      </c>
      <c r="R109" s="482">
        <f ca="1">SUMIFS('SAN MIGUEL'!$J$6:$J$940,'SAN MIGUEL'!$G$6:$G$940,B109,'SAN MIGUEL'!$B$6:$B$940,"&lt;"&amp;DATE(YEAR(TODAY()),MONTH(TODAY()),1),'SAN MIGUEL'!$B$6:$B$940,"&gt;"&amp;DATE(2013,12,31))</f>
        <v>0</v>
      </c>
      <c r="S109" s="482">
        <f ca="1">SUMIFS('SANTA LUCIA'!$J$6:$J$451,'SANTA LUCIA'!$G$6:$G$451,B109,'SANTA LUCIA'!$B$6:$B$451,"&lt;"&amp;DATE(YEAR(TODAY()),MONTH(TODAY()),1),'SANTA LUCIA'!$B$6:$B$451,"&gt;"&amp;DATE(2013,12,31))</f>
        <v>0</v>
      </c>
      <c r="T109" s="482">
        <f ca="1">SUMIFS(TOBALABA!$J$6:$J$1226,TOBALABA!$G$6:$G$1226,B109,TOBALABA!$B$6:$B$1226,"&lt;"&amp;DATE(YEAR(TODAY()),MONTH(TODAY()),1),TOBALABA!$B$6:$B$1226,"&gt;"&amp;DATE(2013,12,31))</f>
        <v>0</v>
      </c>
      <c r="U109" s="483"/>
      <c r="V109" s="484">
        <f t="shared" ca="1" si="4"/>
        <v>0</v>
      </c>
      <c r="X109" s="239"/>
      <c r="Y109" s="239"/>
      <c r="AA109" s="485"/>
      <c r="AB109" s="485"/>
      <c r="AC109" s="485"/>
    </row>
    <row r="110" spans="2:29" s="342" customFormat="1" x14ac:dyDescent="0.25">
      <c r="B110" s="525">
        <v>2703001</v>
      </c>
      <c r="C110" s="526" t="s">
        <v>150</v>
      </c>
      <c r="D110" s="527">
        <v>105033</v>
      </c>
      <c r="E110" s="482">
        <f ca="1">SUMIFS(ALAMEDA!$J$6:$J$846,ALAMEDA!$G$6:$G$846,B110,ALAMEDA!$B$6:$B$846,"&lt;"&amp;DATE(YEAR(TODAY()),MONTH(TODAY()),1),ALAMEDA!$B$6:$B$846,"&gt;"&amp;DATE(2013,12,31))</f>
        <v>0</v>
      </c>
      <c r="F110" s="482">
        <f ca="1">SUMIFS(BARCELONA!$J$6:$J$2552,BARCELONA!$G$6:$G$2552,B110,BARCELONA!$B$6:$B$2552,"&lt;"&amp;DATE(YEAR(TODAY()),MONTH(TODAY()),1),BARCELONA!$B$6:$B$2552,"&gt;"&amp;DATE(2013,12,31))</f>
        <v>0</v>
      </c>
      <c r="G110" s="482">
        <f ca="1">SUMIFS(CENTRO!$J$6:$J$988,CENTRO!$G$6:$G$988,B110,CENTRO!$B$6:$B$988,"&lt;"&amp;DATE(YEAR(TODAY()),MONTH(TODAY()),1),CENTRO!$B$6:$B$988,"&gt;"&amp;DATE(2013,12,31))</f>
        <v>0</v>
      </c>
      <c r="H110" s="482">
        <f ca="1">SUMIFS('EST CENTRAL'!$J$7:$J$657,'EST CENTRAL'!$G$7:$G$657,B110,'EST CENTRAL'!$B$7:$B$657,"&lt;"&amp;DATE(YEAR(TODAY()),MONTH(TODAY()),1),'EST CENTRAL'!$B$7:$B$657,"&gt;"&amp;DATE(2013,12,31))</f>
        <v>0</v>
      </c>
      <c r="I110" s="482">
        <f ca="1">SUMIFS('LA FLORIDA'!$J$6:$J$732,'LA FLORIDA'!$G$6:$G$732,B110,'LA FLORIDA'!$B$6:$B$732,"&lt;"&amp;DATE(YEAR(TODAY()),MONTH(TODAY()),1),'LA FLORIDA'!$B$6:$B$732,"&gt;"&amp;DATE(2013,12,31))</f>
        <v>0</v>
      </c>
      <c r="J110" s="482">
        <f ca="1">SUMIFS('LAS BELLOTAS'!$J$6:$J$135,'LAS BELLOTAS'!$G$6:$G$135,B110,'LAS BELLOTAS'!$B$6:$B$135,"&lt;"&amp;DATE(YEAR(TODAY()),MONTH(TODAY()),1),'LAS BELLOTAS'!$B$6:$B$135,"&gt;"&amp;DATE(2013,12,31))</f>
        <v>0</v>
      </c>
      <c r="K110" s="482">
        <f ca="1">SUMIFS('LAS CONDES'!$J$6:$J$1191,'LAS CONDES'!$G$6:$G$1191,B110,'LAS CONDES'!$B$6:$B$1191,"&lt;"&amp;DATE(YEAR(TODAY()),MONTH(TODAY()),1),'LAS CONDES'!$B$6:$B$1191,"&gt;"&amp;DATE(2013,12,31))</f>
        <v>0</v>
      </c>
      <c r="L110" s="1282">
        <f ca="1">SUMIFS(MAIPU!$J$6:$J$499,MAIPU!$G$6:$G$499,B110,MAIPU!$B$6:$B$499,"&lt;"&amp;DATE(YEAR(TODAY()),MONTH(TODAY()),1),MAIPU!$B$6:$B$499,"&gt;"&amp;DATE(2013,12,31))</f>
        <v>0</v>
      </c>
      <c r="M110" s="1282">
        <f ca="1">SUMIFS(MANQUEHUE!$J$6:$J$1338,MANQUEHUE!$G$6:$G$1338,B110,MANQUEHUE!$B$6:$B$1338,"&lt;"&amp;DATE(YEAR(TODAY()),MONTH(TODAY()),1),MANQUEHUE!$B$6:$B$1338,"&gt;"&amp;DATE(2013,12,31))</f>
        <v>0</v>
      </c>
      <c r="N110" s="1282">
        <f ca="1">SUMIFS(NORTE!$J$6:$J$798,NORTE!$G$6:$G$798,B110,NORTE!$B$6:$B$798,"&lt;"&amp;DATE(YEAR(TODAY()),MONTH(TODAY()),1),NORTE!$B$6:$B$798,"&gt;"&amp;DATE(2013,12,31))</f>
        <v>0</v>
      </c>
      <c r="O110" s="482">
        <f ca="1">SUMIFS(OESTE!$J$6:$J$787,OESTE!$G$6:$G$787,B110,OESTE!$B$6:$B$787,"&lt;"&amp;DATE(YEAR(TODAY()),MONTH(TODAY()),1),OESTE!$B$6:$B$787,"&gt;"&amp;DATE(2013,12,31))</f>
        <v>0</v>
      </c>
      <c r="P110" s="482">
        <f ca="1">SUMIFS('PLAZA SUR'!$J$6:$J$139,'PLAZA SUR'!$G$6:$G$139,B110,'PLAZA SUR'!$B$6:$B$139,"&lt;"&amp;DATE(YEAR(TODAY()),MONTH(TODAY()),1),'PLAZA SUR'!$B$6:$B$139,"&gt;"&amp;DATE(2013,12,31))</f>
        <v>0</v>
      </c>
      <c r="Q110" s="482">
        <f ca="1">SUMIFS('PUENTE ALTO'!$J$6:$J$251,'PUENTE ALTO'!$G$6:$G$251,B110,'PUENTE ALTO'!$B$6:$B$251,"&lt;"&amp;DATE(YEAR(TODAY()),MONTH(TODAY()),1),'PUENTE ALTO'!$B$6:$B$251,"&gt;"&amp;DATE(2013,12,31))</f>
        <v>0</v>
      </c>
      <c r="R110" s="482">
        <f ca="1">SUMIFS('SAN MIGUEL'!$J$6:$J$940,'SAN MIGUEL'!$G$6:$G$940,B110,'SAN MIGUEL'!$B$6:$B$940,"&lt;"&amp;DATE(YEAR(TODAY()),MONTH(TODAY()),1),'SAN MIGUEL'!$B$6:$B$940,"&gt;"&amp;DATE(2013,12,31))</f>
        <v>0</v>
      </c>
      <c r="S110" s="482">
        <f ca="1">SUMIFS('SANTA LUCIA'!$J$6:$J$451,'SANTA LUCIA'!$G$6:$G$451,B110,'SANTA LUCIA'!$B$6:$B$451,"&lt;"&amp;DATE(YEAR(TODAY()),MONTH(TODAY()),1),'SANTA LUCIA'!$B$6:$B$451,"&gt;"&amp;DATE(2013,12,31))</f>
        <v>0</v>
      </c>
      <c r="T110" s="482">
        <f ca="1">SUMIFS(TOBALABA!$J$6:$J$1226,TOBALABA!$G$6:$G$1226,B110,TOBALABA!$B$6:$B$1226,"&lt;"&amp;DATE(YEAR(TODAY()),MONTH(TODAY()),1),TOBALABA!$B$6:$B$1226,"&gt;"&amp;DATE(2013,12,31))</f>
        <v>0</v>
      </c>
      <c r="U110" s="483"/>
      <c r="V110" s="484">
        <f t="shared" ca="1" si="4"/>
        <v>0</v>
      </c>
      <c r="X110" s="239"/>
      <c r="Y110" s="239"/>
      <c r="AA110" s="485"/>
      <c r="AB110" s="485"/>
      <c r="AC110" s="485"/>
    </row>
    <row r="111" spans="2:29" s="342" customFormat="1" x14ac:dyDescent="0.25">
      <c r="B111" s="525">
        <v>2703002</v>
      </c>
      <c r="C111" s="526" t="s">
        <v>151</v>
      </c>
      <c r="D111" s="527">
        <v>150015</v>
      </c>
      <c r="E111" s="482">
        <f ca="1">SUMIFS(ALAMEDA!$J$6:$J$846,ALAMEDA!$G$6:$G$846,B111,ALAMEDA!$B$6:$B$846,"&lt;"&amp;DATE(YEAR(TODAY()),MONTH(TODAY()),1),ALAMEDA!$B$6:$B$846,"&gt;"&amp;DATE(2013,12,31))</f>
        <v>0</v>
      </c>
      <c r="F111" s="482">
        <f ca="1">SUMIFS(BARCELONA!$J$6:$J$2552,BARCELONA!$G$6:$G$2552,B111,BARCELONA!$B$6:$B$2552,"&lt;"&amp;DATE(YEAR(TODAY()),MONTH(TODAY()),1),BARCELONA!$B$6:$B$2552,"&gt;"&amp;DATE(2013,12,31))</f>
        <v>0</v>
      </c>
      <c r="G111" s="482">
        <f ca="1">SUMIFS(CENTRO!$J$6:$J$988,CENTRO!$G$6:$G$988,B111,CENTRO!$B$6:$B$988,"&lt;"&amp;DATE(YEAR(TODAY()),MONTH(TODAY()),1),CENTRO!$B$6:$B$988,"&gt;"&amp;DATE(2013,12,31))</f>
        <v>1</v>
      </c>
      <c r="H111" s="482">
        <f ca="1">SUMIFS('EST CENTRAL'!$J$7:$J$657,'EST CENTRAL'!$G$7:$G$657,B111,'EST CENTRAL'!$B$7:$B$657,"&lt;"&amp;DATE(YEAR(TODAY()),MONTH(TODAY()),1),'EST CENTRAL'!$B$7:$B$657,"&gt;"&amp;DATE(2013,12,31))</f>
        <v>0</v>
      </c>
      <c r="I111" s="482">
        <f ca="1">SUMIFS('LA FLORIDA'!$J$6:$J$732,'LA FLORIDA'!$G$6:$G$732,B111,'LA FLORIDA'!$B$6:$B$732,"&lt;"&amp;DATE(YEAR(TODAY()),MONTH(TODAY()),1),'LA FLORIDA'!$B$6:$B$732,"&gt;"&amp;DATE(2013,12,31))</f>
        <v>0</v>
      </c>
      <c r="J111" s="482">
        <f ca="1">SUMIFS('LAS BELLOTAS'!$J$6:$J$135,'LAS BELLOTAS'!$G$6:$G$135,B111,'LAS BELLOTAS'!$B$6:$B$135,"&lt;"&amp;DATE(YEAR(TODAY()),MONTH(TODAY()),1),'LAS BELLOTAS'!$B$6:$B$135,"&gt;"&amp;DATE(2013,12,31))</f>
        <v>0</v>
      </c>
      <c r="K111" s="482">
        <f ca="1">SUMIFS('LAS CONDES'!$J$6:$J$1191,'LAS CONDES'!$G$6:$G$1191,B111,'LAS CONDES'!$B$6:$B$1191,"&lt;"&amp;DATE(YEAR(TODAY()),MONTH(TODAY()),1),'LAS CONDES'!$B$6:$B$1191,"&gt;"&amp;DATE(2013,12,31))</f>
        <v>0</v>
      </c>
      <c r="L111" s="1282">
        <f ca="1">SUMIFS(MAIPU!$J$6:$J$499,MAIPU!$G$6:$G$499,B111,MAIPU!$B$6:$B$499,"&lt;"&amp;DATE(YEAR(TODAY()),MONTH(TODAY()),1),MAIPU!$B$6:$B$499,"&gt;"&amp;DATE(2013,12,31))</f>
        <v>0</v>
      </c>
      <c r="M111" s="1282">
        <f ca="1">SUMIFS(MANQUEHUE!$J$6:$J$1338,MANQUEHUE!$G$6:$G$1338,B111,MANQUEHUE!$B$6:$B$1338,"&lt;"&amp;DATE(YEAR(TODAY()),MONTH(TODAY()),1),MANQUEHUE!$B$6:$B$1338,"&gt;"&amp;DATE(2013,12,31))</f>
        <v>0</v>
      </c>
      <c r="N111" s="1282">
        <f ca="1">SUMIFS(NORTE!$J$6:$J$798,NORTE!$G$6:$G$798,B111,NORTE!$B$6:$B$798,"&lt;"&amp;DATE(YEAR(TODAY()),MONTH(TODAY()),1),NORTE!$B$6:$B$798,"&gt;"&amp;DATE(2013,12,31))</f>
        <v>0</v>
      </c>
      <c r="O111" s="482">
        <f ca="1">SUMIFS(OESTE!$J$6:$J$787,OESTE!$G$6:$G$787,B111,OESTE!$B$6:$B$787,"&lt;"&amp;DATE(YEAR(TODAY()),MONTH(TODAY()),1),OESTE!$B$6:$B$787,"&gt;"&amp;DATE(2013,12,31))</f>
        <v>0</v>
      </c>
      <c r="P111" s="482">
        <f ca="1">SUMIFS('PLAZA SUR'!$J$6:$J$139,'PLAZA SUR'!$G$6:$G$139,B111,'PLAZA SUR'!$B$6:$B$139,"&lt;"&amp;DATE(YEAR(TODAY()),MONTH(TODAY()),1),'PLAZA SUR'!$B$6:$B$139,"&gt;"&amp;DATE(2013,12,31))</f>
        <v>0</v>
      </c>
      <c r="Q111" s="482">
        <f ca="1">SUMIFS('PUENTE ALTO'!$J$6:$J$251,'PUENTE ALTO'!$G$6:$G$251,B111,'PUENTE ALTO'!$B$6:$B$251,"&lt;"&amp;DATE(YEAR(TODAY()),MONTH(TODAY()),1),'PUENTE ALTO'!$B$6:$B$251,"&gt;"&amp;DATE(2013,12,31))</f>
        <v>0</v>
      </c>
      <c r="R111" s="482">
        <f ca="1">SUMIFS('SAN MIGUEL'!$J$6:$J$940,'SAN MIGUEL'!$G$6:$G$940,B111,'SAN MIGUEL'!$B$6:$B$940,"&lt;"&amp;DATE(YEAR(TODAY()),MONTH(TODAY()),1),'SAN MIGUEL'!$B$6:$B$940,"&gt;"&amp;DATE(2013,12,31))</f>
        <v>0</v>
      </c>
      <c r="S111" s="482">
        <f ca="1">SUMIFS('SANTA LUCIA'!$J$6:$J$451,'SANTA LUCIA'!$G$6:$G$451,B111,'SANTA LUCIA'!$B$6:$B$451,"&lt;"&amp;DATE(YEAR(TODAY()),MONTH(TODAY()),1),'SANTA LUCIA'!$B$6:$B$451,"&gt;"&amp;DATE(2013,12,31))</f>
        <v>0</v>
      </c>
      <c r="T111" s="482">
        <f ca="1">SUMIFS(TOBALABA!$J$6:$J$1226,TOBALABA!$G$6:$G$1226,B111,TOBALABA!$B$6:$B$1226,"&lt;"&amp;DATE(YEAR(TODAY()),MONTH(TODAY()),1),TOBALABA!$B$6:$B$1226,"&gt;"&amp;DATE(2013,12,31))</f>
        <v>0</v>
      </c>
      <c r="U111" s="483"/>
      <c r="V111" s="484">
        <f t="shared" ca="1" si="4"/>
        <v>1</v>
      </c>
      <c r="X111" s="239"/>
      <c r="Y111" s="239"/>
      <c r="AA111" s="485"/>
      <c r="AB111" s="485"/>
      <c r="AC111" s="485"/>
    </row>
    <row r="112" spans="2:29" s="342" customFormat="1" x14ac:dyDescent="0.25">
      <c r="B112" s="525">
        <v>2704011</v>
      </c>
      <c r="C112" s="526" t="s">
        <v>162</v>
      </c>
      <c r="D112" s="527">
        <v>20804</v>
      </c>
      <c r="E112" s="482">
        <f ca="1">SUMIFS(ALAMEDA!$J$6:$J$846,ALAMEDA!$G$6:$G$846,B112,ALAMEDA!$B$6:$B$846,"&lt;"&amp;DATE(YEAR(TODAY()),MONTH(TODAY()),1),ALAMEDA!$B$6:$B$846,"&gt;"&amp;DATE(2013,12,31))</f>
        <v>0</v>
      </c>
      <c r="F112" s="482">
        <f ca="1">SUMIFS(BARCELONA!$J$6:$J$2552,BARCELONA!$G$6:$G$2552,B112,BARCELONA!$B$6:$B$2552,"&lt;"&amp;DATE(YEAR(TODAY()),MONTH(TODAY()),1),BARCELONA!$B$6:$B$2552,"&gt;"&amp;DATE(2013,12,31))</f>
        <v>0</v>
      </c>
      <c r="G112" s="482">
        <f ca="1">SUMIFS(CENTRO!$J$6:$J$988,CENTRO!$G$6:$G$988,B112,CENTRO!$B$6:$B$988,"&lt;"&amp;DATE(YEAR(TODAY()),MONTH(TODAY()),1),CENTRO!$B$6:$B$988,"&gt;"&amp;DATE(2013,12,31))</f>
        <v>0</v>
      </c>
      <c r="H112" s="482">
        <f ca="1">SUMIFS('EST CENTRAL'!$J$7:$J$657,'EST CENTRAL'!$G$7:$G$657,B112,'EST CENTRAL'!$B$7:$B$657,"&lt;"&amp;DATE(YEAR(TODAY()),MONTH(TODAY()),1),'EST CENTRAL'!$B$7:$B$657,"&gt;"&amp;DATE(2013,12,31))</f>
        <v>0</v>
      </c>
      <c r="I112" s="482">
        <f ca="1">SUMIFS('LA FLORIDA'!$J$6:$J$732,'LA FLORIDA'!$G$6:$G$732,B112,'LA FLORIDA'!$B$6:$B$732,"&lt;"&amp;DATE(YEAR(TODAY()),MONTH(TODAY()),1),'LA FLORIDA'!$B$6:$B$732,"&gt;"&amp;DATE(2013,12,31))</f>
        <v>0</v>
      </c>
      <c r="J112" s="482">
        <f ca="1">SUMIFS('LAS BELLOTAS'!$J$6:$J$135,'LAS BELLOTAS'!$G$6:$G$135,B112,'LAS BELLOTAS'!$B$6:$B$135,"&lt;"&amp;DATE(YEAR(TODAY()),MONTH(TODAY()),1),'LAS BELLOTAS'!$B$6:$B$135,"&gt;"&amp;DATE(2013,12,31))</f>
        <v>0</v>
      </c>
      <c r="K112" s="482">
        <f ca="1">SUMIFS('LAS CONDES'!$J$6:$J$1191,'LAS CONDES'!$G$6:$G$1191,B112,'LAS CONDES'!$B$6:$B$1191,"&lt;"&amp;DATE(YEAR(TODAY()),MONTH(TODAY()),1),'LAS CONDES'!$B$6:$B$1191,"&gt;"&amp;DATE(2013,12,31))</f>
        <v>0</v>
      </c>
      <c r="L112" s="1282">
        <f ca="1">SUMIFS(MAIPU!$J$6:$J$499,MAIPU!$G$6:$G$499,B112,MAIPU!$B$6:$B$499,"&lt;"&amp;DATE(YEAR(TODAY()),MONTH(TODAY()),1),MAIPU!$B$6:$B$499,"&gt;"&amp;DATE(2013,12,31))</f>
        <v>0</v>
      </c>
      <c r="M112" s="1282">
        <f ca="1">SUMIFS(MANQUEHUE!$J$6:$J$1338,MANQUEHUE!$G$6:$G$1338,B112,MANQUEHUE!$B$6:$B$1338,"&lt;"&amp;DATE(YEAR(TODAY()),MONTH(TODAY()),1),MANQUEHUE!$B$6:$B$1338,"&gt;"&amp;DATE(2013,12,31))</f>
        <v>0</v>
      </c>
      <c r="N112" s="1282">
        <f ca="1">SUMIFS(NORTE!$J$6:$J$798,NORTE!$G$6:$G$798,B112,NORTE!$B$6:$B$798,"&lt;"&amp;DATE(YEAR(TODAY()),MONTH(TODAY()),1),NORTE!$B$6:$B$798,"&gt;"&amp;DATE(2013,12,31))</f>
        <v>0</v>
      </c>
      <c r="O112" s="482">
        <f ca="1">SUMIFS(OESTE!$J$6:$J$787,OESTE!$G$6:$G$787,B112,OESTE!$B$6:$B$787,"&lt;"&amp;DATE(YEAR(TODAY()),MONTH(TODAY()),1),OESTE!$B$6:$B$787,"&gt;"&amp;DATE(2013,12,31))</f>
        <v>0</v>
      </c>
      <c r="P112" s="482">
        <f ca="1">SUMIFS('PLAZA SUR'!$J$6:$J$139,'PLAZA SUR'!$G$6:$G$139,B112,'PLAZA SUR'!$B$6:$B$139,"&lt;"&amp;DATE(YEAR(TODAY()),MONTH(TODAY()),1),'PLAZA SUR'!$B$6:$B$139,"&gt;"&amp;DATE(2013,12,31))</f>
        <v>0</v>
      </c>
      <c r="Q112" s="482">
        <f ca="1">SUMIFS('PUENTE ALTO'!$J$6:$J$251,'PUENTE ALTO'!$G$6:$G$251,B112,'PUENTE ALTO'!$B$6:$B$251,"&lt;"&amp;DATE(YEAR(TODAY()),MONTH(TODAY()),1),'PUENTE ALTO'!$B$6:$B$251,"&gt;"&amp;DATE(2013,12,31))</f>
        <v>0</v>
      </c>
      <c r="R112" s="482">
        <f ca="1">SUMIFS('SAN MIGUEL'!$J$6:$J$940,'SAN MIGUEL'!$G$6:$G$940,B112,'SAN MIGUEL'!$B$6:$B$940,"&lt;"&amp;DATE(YEAR(TODAY()),MONTH(TODAY()),1),'SAN MIGUEL'!$B$6:$B$940,"&gt;"&amp;DATE(2013,12,31))</f>
        <v>0</v>
      </c>
      <c r="S112" s="482">
        <f ca="1">SUMIFS('SANTA LUCIA'!$J$6:$J$451,'SANTA LUCIA'!$G$6:$G$451,B112,'SANTA LUCIA'!$B$6:$B$451,"&lt;"&amp;DATE(YEAR(TODAY()),MONTH(TODAY()),1),'SANTA LUCIA'!$B$6:$B$451,"&gt;"&amp;DATE(2013,12,31))</f>
        <v>0</v>
      </c>
      <c r="T112" s="482">
        <f ca="1">SUMIFS(TOBALABA!$J$6:$J$1226,TOBALABA!$G$6:$G$1226,B112,TOBALABA!$B$6:$B$1226,"&lt;"&amp;DATE(YEAR(TODAY()),MONTH(TODAY()),1),TOBALABA!$B$6:$B$1226,"&gt;"&amp;DATE(2013,12,31))</f>
        <v>0</v>
      </c>
      <c r="U112" s="483"/>
      <c r="V112" s="484">
        <f t="shared" ca="1" si="4"/>
        <v>0</v>
      </c>
      <c r="X112" s="239"/>
      <c r="Y112" s="239"/>
      <c r="AA112" s="485"/>
      <c r="AB112" s="485"/>
      <c r="AC112" s="485"/>
    </row>
    <row r="113" spans="2:29" s="342" customFormat="1" x14ac:dyDescent="0.25">
      <c r="B113" s="525">
        <v>2704014</v>
      </c>
      <c r="C113" s="526" t="s">
        <v>165</v>
      </c>
      <c r="D113" s="527">
        <v>13495</v>
      </c>
      <c r="E113" s="482">
        <f ca="1">SUMIFS(ALAMEDA!$J$6:$J$846,ALAMEDA!$G$6:$G$846,B113,ALAMEDA!$B$6:$B$846,"&lt;"&amp;DATE(YEAR(TODAY()),MONTH(TODAY()),1),ALAMEDA!$B$6:$B$846,"&gt;"&amp;DATE(2013,12,31))</f>
        <v>0</v>
      </c>
      <c r="F113" s="482">
        <f ca="1">SUMIFS(BARCELONA!$J$6:$J$2552,BARCELONA!$G$6:$G$2552,B113,BARCELONA!$B$6:$B$2552,"&lt;"&amp;DATE(YEAR(TODAY()),MONTH(TODAY()),1),BARCELONA!$B$6:$B$2552,"&gt;"&amp;DATE(2013,12,31))</f>
        <v>0</v>
      </c>
      <c r="G113" s="482">
        <f ca="1">SUMIFS(CENTRO!$J$6:$J$988,CENTRO!$G$6:$G$988,B113,CENTRO!$B$6:$B$988,"&lt;"&amp;DATE(YEAR(TODAY()),MONTH(TODAY()),1),CENTRO!$B$6:$B$988,"&gt;"&amp;DATE(2013,12,31))</f>
        <v>0</v>
      </c>
      <c r="H113" s="482">
        <f ca="1">SUMIFS('EST CENTRAL'!$J$7:$J$657,'EST CENTRAL'!$G$7:$G$657,B113,'EST CENTRAL'!$B$7:$B$657,"&lt;"&amp;DATE(YEAR(TODAY()),MONTH(TODAY()),1),'EST CENTRAL'!$B$7:$B$657,"&gt;"&amp;DATE(2013,12,31))</f>
        <v>0</v>
      </c>
      <c r="I113" s="482">
        <f ca="1">SUMIFS('LA FLORIDA'!$J$6:$J$732,'LA FLORIDA'!$G$6:$G$732,B113,'LA FLORIDA'!$B$6:$B$732,"&lt;"&amp;DATE(YEAR(TODAY()),MONTH(TODAY()),1),'LA FLORIDA'!$B$6:$B$732,"&gt;"&amp;DATE(2013,12,31))</f>
        <v>0</v>
      </c>
      <c r="J113" s="482">
        <f ca="1">SUMIFS('LAS BELLOTAS'!$J$6:$J$135,'LAS BELLOTAS'!$G$6:$G$135,B113,'LAS BELLOTAS'!$B$6:$B$135,"&lt;"&amp;DATE(YEAR(TODAY()),MONTH(TODAY()),1),'LAS BELLOTAS'!$B$6:$B$135,"&gt;"&amp;DATE(2013,12,31))</f>
        <v>0</v>
      </c>
      <c r="K113" s="482">
        <f ca="1">SUMIFS('LAS CONDES'!$J$6:$J$1191,'LAS CONDES'!$G$6:$G$1191,B113,'LAS CONDES'!$B$6:$B$1191,"&lt;"&amp;DATE(YEAR(TODAY()),MONTH(TODAY()),1),'LAS CONDES'!$B$6:$B$1191,"&gt;"&amp;DATE(2013,12,31))</f>
        <v>0</v>
      </c>
      <c r="L113" s="1282">
        <f ca="1">SUMIFS(MAIPU!$J$6:$J$499,MAIPU!$G$6:$G$499,B113,MAIPU!$B$6:$B$499,"&lt;"&amp;DATE(YEAR(TODAY()),MONTH(TODAY()),1),MAIPU!$B$6:$B$499,"&gt;"&amp;DATE(2013,12,31))</f>
        <v>0</v>
      </c>
      <c r="M113" s="1282">
        <f ca="1">SUMIFS(MANQUEHUE!$J$6:$J$1338,MANQUEHUE!$G$6:$G$1338,B113,MANQUEHUE!$B$6:$B$1338,"&lt;"&amp;DATE(YEAR(TODAY()),MONTH(TODAY()),1),MANQUEHUE!$B$6:$B$1338,"&gt;"&amp;DATE(2013,12,31))</f>
        <v>0</v>
      </c>
      <c r="N113" s="1282">
        <f ca="1">SUMIFS(NORTE!$J$6:$J$798,NORTE!$G$6:$G$798,B113,NORTE!$B$6:$B$798,"&lt;"&amp;DATE(YEAR(TODAY()),MONTH(TODAY()),1),NORTE!$B$6:$B$798,"&gt;"&amp;DATE(2013,12,31))</f>
        <v>0</v>
      </c>
      <c r="O113" s="482">
        <f ca="1">SUMIFS(OESTE!$J$6:$J$787,OESTE!$G$6:$G$787,B113,OESTE!$B$6:$B$787,"&lt;"&amp;DATE(YEAR(TODAY()),MONTH(TODAY()),1),OESTE!$B$6:$B$787,"&gt;"&amp;DATE(2013,12,31))</f>
        <v>0</v>
      </c>
      <c r="P113" s="482">
        <f ca="1">SUMIFS('PLAZA SUR'!$J$6:$J$139,'PLAZA SUR'!$G$6:$G$139,B113,'PLAZA SUR'!$B$6:$B$139,"&lt;"&amp;DATE(YEAR(TODAY()),MONTH(TODAY()),1),'PLAZA SUR'!$B$6:$B$139,"&gt;"&amp;DATE(2013,12,31))</f>
        <v>0</v>
      </c>
      <c r="Q113" s="482">
        <f ca="1">SUMIFS('PUENTE ALTO'!$J$6:$J$251,'PUENTE ALTO'!$G$6:$G$251,B113,'PUENTE ALTO'!$B$6:$B$251,"&lt;"&amp;DATE(YEAR(TODAY()),MONTH(TODAY()),1),'PUENTE ALTO'!$B$6:$B$251,"&gt;"&amp;DATE(2013,12,31))</f>
        <v>0</v>
      </c>
      <c r="R113" s="482">
        <f ca="1">SUMIFS('SAN MIGUEL'!$J$6:$J$940,'SAN MIGUEL'!$G$6:$G$940,B113,'SAN MIGUEL'!$B$6:$B$940,"&lt;"&amp;DATE(YEAR(TODAY()),MONTH(TODAY()),1),'SAN MIGUEL'!$B$6:$B$940,"&gt;"&amp;DATE(2013,12,31))</f>
        <v>0</v>
      </c>
      <c r="S113" s="482">
        <f ca="1">SUMIFS('SANTA LUCIA'!$J$6:$J$451,'SANTA LUCIA'!$G$6:$G$451,B113,'SANTA LUCIA'!$B$6:$B$451,"&lt;"&amp;DATE(YEAR(TODAY()),MONTH(TODAY()),1),'SANTA LUCIA'!$B$6:$B$451,"&gt;"&amp;DATE(2013,12,31))</f>
        <v>0</v>
      </c>
      <c r="T113" s="482">
        <f ca="1">SUMIFS(TOBALABA!$J$6:$J$1226,TOBALABA!$G$6:$G$1226,B113,TOBALABA!$B$6:$B$1226,"&lt;"&amp;DATE(YEAR(TODAY()),MONTH(TODAY()),1),TOBALABA!$B$6:$B$1226,"&gt;"&amp;DATE(2013,12,31))</f>
        <v>0</v>
      </c>
      <c r="U113" s="483"/>
      <c r="V113" s="484">
        <f t="shared" ca="1" si="4"/>
        <v>0</v>
      </c>
      <c r="X113" s="239"/>
      <c r="Y113" s="239"/>
      <c r="AA113" s="485"/>
      <c r="AB113" s="485"/>
      <c r="AC113" s="485"/>
    </row>
    <row r="114" spans="2:29" s="342" customFormat="1" x14ac:dyDescent="0.25">
      <c r="B114" s="525">
        <v>2704017</v>
      </c>
      <c r="C114" s="526" t="s">
        <v>168</v>
      </c>
      <c r="D114" s="527">
        <v>84341</v>
      </c>
      <c r="E114" s="482">
        <f ca="1">SUMIFS(ALAMEDA!$J$6:$J$846,ALAMEDA!$G$6:$G$846,B114,ALAMEDA!$B$6:$B$846,"&lt;"&amp;DATE(YEAR(TODAY()),MONTH(TODAY()),1),ALAMEDA!$B$6:$B$846,"&gt;"&amp;DATE(2013,12,31))</f>
        <v>0</v>
      </c>
      <c r="F114" s="482">
        <f ca="1">SUMIFS(BARCELONA!$J$6:$J$2552,BARCELONA!$G$6:$G$2552,B114,BARCELONA!$B$6:$B$2552,"&lt;"&amp;DATE(YEAR(TODAY()),MONTH(TODAY()),1),BARCELONA!$B$6:$B$2552,"&gt;"&amp;DATE(2013,12,31))</f>
        <v>0</v>
      </c>
      <c r="G114" s="482">
        <f ca="1">SUMIFS(CENTRO!$J$6:$J$988,CENTRO!$G$6:$G$988,B114,CENTRO!$B$6:$B$988,"&lt;"&amp;DATE(YEAR(TODAY()),MONTH(TODAY()),1),CENTRO!$B$6:$B$988,"&gt;"&amp;DATE(2013,12,31))</f>
        <v>0</v>
      </c>
      <c r="H114" s="482">
        <f ca="1">SUMIFS('EST CENTRAL'!$J$7:$J$657,'EST CENTRAL'!$G$7:$G$657,B114,'EST CENTRAL'!$B$7:$B$657,"&lt;"&amp;DATE(YEAR(TODAY()),MONTH(TODAY()),1),'EST CENTRAL'!$B$7:$B$657,"&gt;"&amp;DATE(2013,12,31))</f>
        <v>0</v>
      </c>
      <c r="I114" s="482">
        <f ca="1">SUMIFS('LA FLORIDA'!$J$6:$J$732,'LA FLORIDA'!$G$6:$G$732,B114,'LA FLORIDA'!$B$6:$B$732,"&lt;"&amp;DATE(YEAR(TODAY()),MONTH(TODAY()),1),'LA FLORIDA'!$B$6:$B$732,"&gt;"&amp;DATE(2013,12,31))</f>
        <v>0</v>
      </c>
      <c r="J114" s="482">
        <f ca="1">SUMIFS('LAS BELLOTAS'!$J$6:$J$135,'LAS BELLOTAS'!$G$6:$G$135,B114,'LAS BELLOTAS'!$B$6:$B$135,"&lt;"&amp;DATE(YEAR(TODAY()),MONTH(TODAY()),1),'LAS BELLOTAS'!$B$6:$B$135,"&gt;"&amp;DATE(2013,12,31))</f>
        <v>0</v>
      </c>
      <c r="K114" s="482">
        <f ca="1">SUMIFS('LAS CONDES'!$J$6:$J$1191,'LAS CONDES'!$G$6:$G$1191,B114,'LAS CONDES'!$B$6:$B$1191,"&lt;"&amp;DATE(YEAR(TODAY()),MONTH(TODAY()),1),'LAS CONDES'!$B$6:$B$1191,"&gt;"&amp;DATE(2013,12,31))</f>
        <v>0</v>
      </c>
      <c r="L114" s="1282">
        <f ca="1">SUMIFS(MAIPU!$J$6:$J$499,MAIPU!$G$6:$G$499,B114,MAIPU!$B$6:$B$499,"&lt;"&amp;DATE(YEAR(TODAY()),MONTH(TODAY()),1),MAIPU!$B$6:$B$499,"&gt;"&amp;DATE(2013,12,31))</f>
        <v>0</v>
      </c>
      <c r="M114" s="1282">
        <f ca="1">SUMIFS(MANQUEHUE!$J$6:$J$1338,MANQUEHUE!$G$6:$G$1338,B114,MANQUEHUE!$B$6:$B$1338,"&lt;"&amp;DATE(YEAR(TODAY()),MONTH(TODAY()),1),MANQUEHUE!$B$6:$B$1338,"&gt;"&amp;DATE(2013,12,31))</f>
        <v>0</v>
      </c>
      <c r="N114" s="1282">
        <f ca="1">SUMIFS(NORTE!$J$6:$J$798,NORTE!$G$6:$G$798,B114,NORTE!$B$6:$B$798,"&lt;"&amp;DATE(YEAR(TODAY()),MONTH(TODAY()),1),NORTE!$B$6:$B$798,"&gt;"&amp;DATE(2013,12,31))</f>
        <v>0</v>
      </c>
      <c r="O114" s="482">
        <f ca="1">SUMIFS(OESTE!$J$6:$J$787,OESTE!$G$6:$G$787,B114,OESTE!$B$6:$B$787,"&lt;"&amp;DATE(YEAR(TODAY()),MONTH(TODAY()),1),OESTE!$B$6:$B$787,"&gt;"&amp;DATE(2013,12,31))</f>
        <v>0</v>
      </c>
      <c r="P114" s="482">
        <f ca="1">SUMIFS('PLAZA SUR'!$J$6:$J$139,'PLAZA SUR'!$G$6:$G$139,B114,'PLAZA SUR'!$B$6:$B$139,"&lt;"&amp;DATE(YEAR(TODAY()),MONTH(TODAY()),1),'PLAZA SUR'!$B$6:$B$139,"&gt;"&amp;DATE(2013,12,31))</f>
        <v>0</v>
      </c>
      <c r="Q114" s="482">
        <f ca="1">SUMIFS('PUENTE ALTO'!$J$6:$J$251,'PUENTE ALTO'!$G$6:$G$251,B114,'PUENTE ALTO'!$B$6:$B$251,"&lt;"&amp;DATE(YEAR(TODAY()),MONTH(TODAY()),1),'PUENTE ALTO'!$B$6:$B$251,"&gt;"&amp;DATE(2013,12,31))</f>
        <v>0</v>
      </c>
      <c r="R114" s="482">
        <f ca="1">SUMIFS('SAN MIGUEL'!$J$6:$J$940,'SAN MIGUEL'!$G$6:$G$940,B114,'SAN MIGUEL'!$B$6:$B$940,"&lt;"&amp;DATE(YEAR(TODAY()),MONTH(TODAY()),1),'SAN MIGUEL'!$B$6:$B$940,"&gt;"&amp;DATE(2013,12,31))</f>
        <v>0</v>
      </c>
      <c r="S114" s="482">
        <f ca="1">SUMIFS('SANTA LUCIA'!$J$6:$J$451,'SANTA LUCIA'!$G$6:$G$451,B114,'SANTA LUCIA'!$B$6:$B$451,"&lt;"&amp;DATE(YEAR(TODAY()),MONTH(TODAY()),1),'SANTA LUCIA'!$B$6:$B$451,"&gt;"&amp;DATE(2013,12,31))</f>
        <v>0</v>
      </c>
      <c r="T114" s="482">
        <f ca="1">SUMIFS(TOBALABA!$J$6:$J$1226,TOBALABA!$G$6:$G$1226,B114,TOBALABA!$B$6:$B$1226,"&lt;"&amp;DATE(YEAR(TODAY()),MONTH(TODAY()),1),TOBALABA!$B$6:$B$1226,"&gt;"&amp;DATE(2013,12,31))</f>
        <v>0</v>
      </c>
      <c r="U114" s="483"/>
      <c r="V114" s="484">
        <f t="shared" ca="1" si="4"/>
        <v>0</v>
      </c>
      <c r="X114" s="239"/>
      <c r="Y114" s="239"/>
      <c r="AA114" s="485"/>
      <c r="AB114" s="485"/>
      <c r="AC114" s="485"/>
    </row>
    <row r="115" spans="2:29" s="342" customFormat="1" x14ac:dyDescent="0.25">
      <c r="B115" s="525">
        <v>2704028</v>
      </c>
      <c r="C115" s="526" t="s">
        <v>178</v>
      </c>
      <c r="D115" s="527">
        <v>15856</v>
      </c>
      <c r="E115" s="482">
        <f ca="1">SUMIFS(ALAMEDA!$J$6:$J$846,ALAMEDA!$G$6:$G$846,B115,ALAMEDA!$B$6:$B$846,"&lt;"&amp;DATE(YEAR(TODAY()),MONTH(TODAY()),1),ALAMEDA!$B$6:$B$846,"&gt;"&amp;DATE(2013,12,31))</f>
        <v>0</v>
      </c>
      <c r="F115" s="482">
        <f ca="1">SUMIFS(BARCELONA!$J$6:$J$2552,BARCELONA!$G$6:$G$2552,B115,BARCELONA!$B$6:$B$2552,"&lt;"&amp;DATE(YEAR(TODAY()),MONTH(TODAY()),1),BARCELONA!$B$6:$B$2552,"&gt;"&amp;DATE(2013,12,31))</f>
        <v>0</v>
      </c>
      <c r="G115" s="482">
        <f ca="1">SUMIFS(CENTRO!$J$6:$J$988,CENTRO!$G$6:$G$988,B115,CENTRO!$B$6:$B$988,"&lt;"&amp;DATE(YEAR(TODAY()),MONTH(TODAY()),1),CENTRO!$B$6:$B$988,"&gt;"&amp;DATE(2013,12,31))</f>
        <v>0</v>
      </c>
      <c r="H115" s="482">
        <f ca="1">SUMIFS('EST CENTRAL'!$J$7:$J$657,'EST CENTRAL'!$G$7:$G$657,B115,'EST CENTRAL'!$B$7:$B$657,"&lt;"&amp;DATE(YEAR(TODAY()),MONTH(TODAY()),1),'EST CENTRAL'!$B$7:$B$657,"&gt;"&amp;DATE(2013,12,31))</f>
        <v>0</v>
      </c>
      <c r="I115" s="482">
        <f ca="1">SUMIFS('LA FLORIDA'!$J$6:$J$732,'LA FLORIDA'!$G$6:$G$732,B115,'LA FLORIDA'!$B$6:$B$732,"&lt;"&amp;DATE(YEAR(TODAY()),MONTH(TODAY()),1),'LA FLORIDA'!$B$6:$B$732,"&gt;"&amp;DATE(2013,12,31))</f>
        <v>0</v>
      </c>
      <c r="J115" s="482">
        <f ca="1">SUMIFS('LAS BELLOTAS'!$J$6:$J$135,'LAS BELLOTAS'!$G$6:$G$135,B115,'LAS BELLOTAS'!$B$6:$B$135,"&lt;"&amp;DATE(YEAR(TODAY()),MONTH(TODAY()),1),'LAS BELLOTAS'!$B$6:$B$135,"&gt;"&amp;DATE(2013,12,31))</f>
        <v>0</v>
      </c>
      <c r="K115" s="482">
        <f ca="1">SUMIFS('LAS CONDES'!$J$6:$J$1191,'LAS CONDES'!$G$6:$G$1191,B115,'LAS CONDES'!$B$6:$B$1191,"&lt;"&amp;DATE(YEAR(TODAY()),MONTH(TODAY()),1),'LAS CONDES'!$B$6:$B$1191,"&gt;"&amp;DATE(2013,12,31))</f>
        <v>0</v>
      </c>
      <c r="L115" s="1282">
        <f ca="1">SUMIFS(MAIPU!$J$6:$J$499,MAIPU!$G$6:$G$499,B115,MAIPU!$B$6:$B$499,"&lt;"&amp;DATE(YEAR(TODAY()),MONTH(TODAY()),1),MAIPU!$B$6:$B$499,"&gt;"&amp;DATE(2013,12,31))</f>
        <v>0</v>
      </c>
      <c r="M115" s="1282">
        <f ca="1">SUMIFS(MANQUEHUE!$J$6:$J$1338,MANQUEHUE!$G$6:$G$1338,B115,MANQUEHUE!$B$6:$B$1338,"&lt;"&amp;DATE(YEAR(TODAY()),MONTH(TODAY()),1),MANQUEHUE!$B$6:$B$1338,"&gt;"&amp;DATE(2013,12,31))</f>
        <v>0</v>
      </c>
      <c r="N115" s="1282">
        <f ca="1">SUMIFS(NORTE!$J$6:$J$798,NORTE!$G$6:$G$798,B115,NORTE!$B$6:$B$798,"&lt;"&amp;DATE(YEAR(TODAY()),MONTH(TODAY()),1),NORTE!$B$6:$B$798,"&gt;"&amp;DATE(2013,12,31))</f>
        <v>0</v>
      </c>
      <c r="O115" s="482">
        <f ca="1">SUMIFS(OESTE!$J$6:$J$787,OESTE!$G$6:$G$787,B115,OESTE!$B$6:$B$787,"&lt;"&amp;DATE(YEAR(TODAY()),MONTH(TODAY()),1),OESTE!$B$6:$B$787,"&gt;"&amp;DATE(2013,12,31))</f>
        <v>0</v>
      </c>
      <c r="P115" s="482">
        <f ca="1">SUMIFS('PLAZA SUR'!$J$6:$J$139,'PLAZA SUR'!$G$6:$G$139,B115,'PLAZA SUR'!$B$6:$B$139,"&lt;"&amp;DATE(YEAR(TODAY()),MONTH(TODAY()),1),'PLAZA SUR'!$B$6:$B$139,"&gt;"&amp;DATE(2013,12,31))</f>
        <v>0</v>
      </c>
      <c r="Q115" s="482">
        <f ca="1">SUMIFS('PUENTE ALTO'!$J$6:$J$251,'PUENTE ALTO'!$G$6:$G$251,B115,'PUENTE ALTO'!$B$6:$B$251,"&lt;"&amp;DATE(YEAR(TODAY()),MONTH(TODAY()),1),'PUENTE ALTO'!$B$6:$B$251,"&gt;"&amp;DATE(2013,12,31))</f>
        <v>0</v>
      </c>
      <c r="R115" s="482">
        <f ca="1">SUMIFS('SAN MIGUEL'!$J$6:$J$940,'SAN MIGUEL'!$G$6:$G$940,B115,'SAN MIGUEL'!$B$6:$B$940,"&lt;"&amp;DATE(YEAR(TODAY()),MONTH(TODAY()),1),'SAN MIGUEL'!$B$6:$B$940,"&gt;"&amp;DATE(2013,12,31))</f>
        <v>0</v>
      </c>
      <c r="S115" s="482">
        <f ca="1">SUMIFS('SANTA LUCIA'!$J$6:$J$451,'SANTA LUCIA'!$G$6:$G$451,B115,'SANTA LUCIA'!$B$6:$B$451,"&lt;"&amp;DATE(YEAR(TODAY()),MONTH(TODAY()),1),'SANTA LUCIA'!$B$6:$B$451,"&gt;"&amp;DATE(2013,12,31))</f>
        <v>0</v>
      </c>
      <c r="T115" s="482">
        <f ca="1">SUMIFS(TOBALABA!$J$6:$J$1226,TOBALABA!$G$6:$G$1226,B115,TOBALABA!$B$6:$B$1226,"&lt;"&amp;DATE(YEAR(TODAY()),MONTH(TODAY()),1),TOBALABA!$B$6:$B$1226,"&gt;"&amp;DATE(2013,12,31))</f>
        <v>0</v>
      </c>
      <c r="U115" s="483"/>
      <c r="V115" s="484">
        <f t="shared" ca="1" si="4"/>
        <v>0</v>
      </c>
      <c r="X115" s="239"/>
      <c r="Y115" s="239"/>
      <c r="AA115" s="485"/>
      <c r="AB115" s="485"/>
      <c r="AC115" s="485"/>
    </row>
    <row r="116" spans="2:29" s="342" customFormat="1" x14ac:dyDescent="0.25">
      <c r="B116" s="525">
        <v>2704032</v>
      </c>
      <c r="C116" s="526" t="s">
        <v>181</v>
      </c>
      <c r="D116" s="527">
        <v>58477</v>
      </c>
      <c r="E116" s="482">
        <f ca="1">SUMIFS(ALAMEDA!$J$6:$J$846,ALAMEDA!$G$6:$G$846,B116,ALAMEDA!$B$6:$B$846,"&lt;"&amp;DATE(YEAR(TODAY()),MONTH(TODAY()),1),ALAMEDA!$B$6:$B$846,"&gt;"&amp;DATE(2013,12,31))</f>
        <v>0</v>
      </c>
      <c r="F116" s="482">
        <f ca="1">SUMIFS(BARCELONA!$J$6:$J$2552,BARCELONA!$G$6:$G$2552,B116,BARCELONA!$B$6:$B$2552,"&lt;"&amp;DATE(YEAR(TODAY()),MONTH(TODAY()),1),BARCELONA!$B$6:$B$2552,"&gt;"&amp;DATE(2013,12,31))</f>
        <v>0</v>
      </c>
      <c r="G116" s="482">
        <f ca="1">SUMIFS(CENTRO!$J$6:$J$988,CENTRO!$G$6:$G$988,B116,CENTRO!$B$6:$B$988,"&lt;"&amp;DATE(YEAR(TODAY()),MONTH(TODAY()),1),CENTRO!$B$6:$B$988,"&gt;"&amp;DATE(2013,12,31))</f>
        <v>0</v>
      </c>
      <c r="H116" s="482">
        <f ca="1">SUMIFS('EST CENTRAL'!$J$7:$J$657,'EST CENTRAL'!$G$7:$G$657,B116,'EST CENTRAL'!$B$7:$B$657,"&lt;"&amp;DATE(YEAR(TODAY()),MONTH(TODAY()),1),'EST CENTRAL'!$B$7:$B$657,"&gt;"&amp;DATE(2013,12,31))</f>
        <v>0</v>
      </c>
      <c r="I116" s="482">
        <f ca="1">SUMIFS('LA FLORIDA'!$J$6:$J$732,'LA FLORIDA'!$G$6:$G$732,B116,'LA FLORIDA'!$B$6:$B$732,"&lt;"&amp;DATE(YEAR(TODAY()),MONTH(TODAY()),1),'LA FLORIDA'!$B$6:$B$732,"&gt;"&amp;DATE(2013,12,31))</f>
        <v>0</v>
      </c>
      <c r="J116" s="482">
        <f ca="1">SUMIFS('LAS BELLOTAS'!$J$6:$J$135,'LAS BELLOTAS'!$G$6:$G$135,B116,'LAS BELLOTAS'!$B$6:$B$135,"&lt;"&amp;DATE(YEAR(TODAY()),MONTH(TODAY()),1),'LAS BELLOTAS'!$B$6:$B$135,"&gt;"&amp;DATE(2013,12,31))</f>
        <v>0</v>
      </c>
      <c r="K116" s="482">
        <f ca="1">SUMIFS('LAS CONDES'!$J$6:$J$1191,'LAS CONDES'!$G$6:$G$1191,B116,'LAS CONDES'!$B$6:$B$1191,"&lt;"&amp;DATE(YEAR(TODAY()),MONTH(TODAY()),1),'LAS CONDES'!$B$6:$B$1191,"&gt;"&amp;DATE(2013,12,31))</f>
        <v>0</v>
      </c>
      <c r="L116" s="1282">
        <f ca="1">SUMIFS(MAIPU!$J$6:$J$499,MAIPU!$G$6:$G$499,B116,MAIPU!$B$6:$B$499,"&lt;"&amp;DATE(YEAR(TODAY()),MONTH(TODAY()),1),MAIPU!$B$6:$B$499,"&gt;"&amp;DATE(2013,12,31))</f>
        <v>0</v>
      </c>
      <c r="M116" s="1282">
        <f ca="1">SUMIFS(MANQUEHUE!$J$6:$J$1338,MANQUEHUE!$G$6:$G$1338,B116,MANQUEHUE!$B$6:$B$1338,"&lt;"&amp;DATE(YEAR(TODAY()),MONTH(TODAY()),1),MANQUEHUE!$B$6:$B$1338,"&gt;"&amp;DATE(2013,12,31))</f>
        <v>0</v>
      </c>
      <c r="N116" s="1282">
        <f ca="1">SUMIFS(NORTE!$J$6:$J$798,NORTE!$G$6:$G$798,B116,NORTE!$B$6:$B$798,"&lt;"&amp;DATE(YEAR(TODAY()),MONTH(TODAY()),1),NORTE!$B$6:$B$798,"&gt;"&amp;DATE(2013,12,31))</f>
        <v>0</v>
      </c>
      <c r="O116" s="482">
        <f ca="1">SUMIFS(OESTE!$J$6:$J$787,OESTE!$G$6:$G$787,B116,OESTE!$B$6:$B$787,"&lt;"&amp;DATE(YEAR(TODAY()),MONTH(TODAY()),1),OESTE!$B$6:$B$787,"&gt;"&amp;DATE(2013,12,31))</f>
        <v>0</v>
      </c>
      <c r="P116" s="482">
        <f ca="1">SUMIFS('PLAZA SUR'!$J$6:$J$139,'PLAZA SUR'!$G$6:$G$139,B116,'PLAZA SUR'!$B$6:$B$139,"&lt;"&amp;DATE(YEAR(TODAY()),MONTH(TODAY()),1),'PLAZA SUR'!$B$6:$B$139,"&gt;"&amp;DATE(2013,12,31))</f>
        <v>0</v>
      </c>
      <c r="Q116" s="482">
        <f ca="1">SUMIFS('PUENTE ALTO'!$J$6:$J$251,'PUENTE ALTO'!$G$6:$G$251,B116,'PUENTE ALTO'!$B$6:$B$251,"&lt;"&amp;DATE(YEAR(TODAY()),MONTH(TODAY()),1),'PUENTE ALTO'!$B$6:$B$251,"&gt;"&amp;DATE(2013,12,31))</f>
        <v>0</v>
      </c>
      <c r="R116" s="482">
        <f ca="1">SUMIFS('SAN MIGUEL'!$J$6:$J$940,'SAN MIGUEL'!$G$6:$G$940,B116,'SAN MIGUEL'!$B$6:$B$940,"&lt;"&amp;DATE(YEAR(TODAY()),MONTH(TODAY()),1),'SAN MIGUEL'!$B$6:$B$940,"&gt;"&amp;DATE(2013,12,31))</f>
        <v>0</v>
      </c>
      <c r="S116" s="482">
        <f ca="1">SUMIFS('SANTA LUCIA'!$J$6:$J$451,'SANTA LUCIA'!$G$6:$G$451,B116,'SANTA LUCIA'!$B$6:$B$451,"&lt;"&amp;DATE(YEAR(TODAY()),MONTH(TODAY()),1),'SANTA LUCIA'!$B$6:$B$451,"&gt;"&amp;DATE(2013,12,31))</f>
        <v>0</v>
      </c>
      <c r="T116" s="482">
        <f ca="1">SUMIFS(TOBALABA!$J$6:$J$1226,TOBALABA!$G$6:$G$1226,B116,TOBALABA!$B$6:$B$1226,"&lt;"&amp;DATE(YEAR(TODAY()),MONTH(TODAY()),1),TOBALABA!$B$6:$B$1226,"&gt;"&amp;DATE(2013,12,31))</f>
        <v>0</v>
      </c>
      <c r="U116" s="483"/>
      <c r="V116" s="484">
        <f t="shared" ca="1" si="4"/>
        <v>0</v>
      </c>
      <c r="X116" s="239"/>
      <c r="Y116" s="239"/>
      <c r="AA116" s="485"/>
      <c r="AB116" s="485"/>
      <c r="AC116" s="485"/>
    </row>
    <row r="117" spans="2:29" s="342" customFormat="1" x14ac:dyDescent="0.25">
      <c r="B117" s="525">
        <v>2705006</v>
      </c>
      <c r="C117" s="526" t="s">
        <v>187</v>
      </c>
      <c r="D117" s="527">
        <v>26989</v>
      </c>
      <c r="E117" s="482">
        <f ca="1">SUMIFS(ALAMEDA!$J$6:$J$846,ALAMEDA!$G$6:$G$846,B117,ALAMEDA!$B$6:$B$846,"&lt;"&amp;DATE(YEAR(TODAY()),MONTH(TODAY()),1),ALAMEDA!$B$6:$B$846,"&gt;"&amp;DATE(2013,12,31))</f>
        <v>0</v>
      </c>
      <c r="F117" s="482">
        <f ca="1">SUMIFS(BARCELONA!$J$6:$J$2552,BARCELONA!$G$6:$G$2552,B117,BARCELONA!$B$6:$B$2552,"&lt;"&amp;DATE(YEAR(TODAY()),MONTH(TODAY()),1),BARCELONA!$B$6:$B$2552,"&gt;"&amp;DATE(2013,12,31))</f>
        <v>0</v>
      </c>
      <c r="G117" s="482">
        <f ca="1">SUMIFS(CENTRO!$J$6:$J$988,CENTRO!$G$6:$G$988,B117,CENTRO!$B$6:$B$988,"&lt;"&amp;DATE(YEAR(TODAY()),MONTH(TODAY()),1),CENTRO!$B$6:$B$988,"&gt;"&amp;DATE(2013,12,31))</f>
        <v>0</v>
      </c>
      <c r="H117" s="482">
        <f ca="1">SUMIFS('EST CENTRAL'!$J$7:$J$657,'EST CENTRAL'!$G$7:$G$657,B117,'EST CENTRAL'!$B$7:$B$657,"&lt;"&amp;DATE(YEAR(TODAY()),MONTH(TODAY()),1),'EST CENTRAL'!$B$7:$B$657,"&gt;"&amp;DATE(2013,12,31))</f>
        <v>0</v>
      </c>
      <c r="I117" s="482">
        <f ca="1">SUMIFS('LA FLORIDA'!$J$6:$J$732,'LA FLORIDA'!$G$6:$G$732,B117,'LA FLORIDA'!$B$6:$B$732,"&lt;"&amp;DATE(YEAR(TODAY()),MONTH(TODAY()),1),'LA FLORIDA'!$B$6:$B$732,"&gt;"&amp;DATE(2013,12,31))</f>
        <v>0</v>
      </c>
      <c r="J117" s="482">
        <f ca="1">SUMIFS('LAS BELLOTAS'!$J$6:$J$135,'LAS BELLOTAS'!$G$6:$G$135,B117,'LAS BELLOTAS'!$B$6:$B$135,"&lt;"&amp;DATE(YEAR(TODAY()),MONTH(TODAY()),1),'LAS BELLOTAS'!$B$6:$B$135,"&gt;"&amp;DATE(2013,12,31))</f>
        <v>0</v>
      </c>
      <c r="K117" s="482">
        <f ca="1">SUMIFS('LAS CONDES'!$J$6:$J$1191,'LAS CONDES'!$G$6:$G$1191,B117,'LAS CONDES'!$B$6:$B$1191,"&lt;"&amp;DATE(YEAR(TODAY()),MONTH(TODAY()),1),'LAS CONDES'!$B$6:$B$1191,"&gt;"&amp;DATE(2013,12,31))</f>
        <v>0</v>
      </c>
      <c r="L117" s="1282">
        <f ca="1">SUMIFS(MAIPU!$J$6:$J$499,MAIPU!$G$6:$G$499,B117,MAIPU!$B$6:$B$499,"&lt;"&amp;DATE(YEAR(TODAY()),MONTH(TODAY()),1),MAIPU!$B$6:$B$499,"&gt;"&amp;DATE(2013,12,31))</f>
        <v>0</v>
      </c>
      <c r="M117" s="1282">
        <f ca="1">SUMIFS(MANQUEHUE!$J$6:$J$1338,MANQUEHUE!$G$6:$G$1338,B117,MANQUEHUE!$B$6:$B$1338,"&lt;"&amp;DATE(YEAR(TODAY()),MONTH(TODAY()),1),MANQUEHUE!$B$6:$B$1338,"&gt;"&amp;DATE(2013,12,31))</f>
        <v>0</v>
      </c>
      <c r="N117" s="1282">
        <f ca="1">SUMIFS(NORTE!$J$6:$J$798,NORTE!$G$6:$G$798,B117,NORTE!$B$6:$B$798,"&lt;"&amp;DATE(YEAR(TODAY()),MONTH(TODAY()),1),NORTE!$B$6:$B$798,"&gt;"&amp;DATE(2013,12,31))</f>
        <v>0</v>
      </c>
      <c r="O117" s="482">
        <f ca="1">SUMIFS(OESTE!$J$6:$J$787,OESTE!$G$6:$G$787,B117,OESTE!$B$6:$B$787,"&lt;"&amp;DATE(YEAR(TODAY()),MONTH(TODAY()),1),OESTE!$B$6:$B$787,"&gt;"&amp;DATE(2013,12,31))</f>
        <v>0</v>
      </c>
      <c r="P117" s="482">
        <f ca="1">SUMIFS('PLAZA SUR'!$J$6:$J$139,'PLAZA SUR'!$G$6:$G$139,B117,'PLAZA SUR'!$B$6:$B$139,"&lt;"&amp;DATE(YEAR(TODAY()),MONTH(TODAY()),1),'PLAZA SUR'!$B$6:$B$139,"&gt;"&amp;DATE(2013,12,31))</f>
        <v>0</v>
      </c>
      <c r="Q117" s="482">
        <f ca="1">SUMIFS('PUENTE ALTO'!$J$6:$J$251,'PUENTE ALTO'!$G$6:$G$251,B117,'PUENTE ALTO'!$B$6:$B$251,"&lt;"&amp;DATE(YEAR(TODAY()),MONTH(TODAY()),1),'PUENTE ALTO'!$B$6:$B$251,"&gt;"&amp;DATE(2013,12,31))</f>
        <v>0</v>
      </c>
      <c r="R117" s="482">
        <f ca="1">SUMIFS('SAN MIGUEL'!$J$6:$J$940,'SAN MIGUEL'!$G$6:$G$940,B117,'SAN MIGUEL'!$B$6:$B$940,"&lt;"&amp;DATE(YEAR(TODAY()),MONTH(TODAY()),1),'SAN MIGUEL'!$B$6:$B$940,"&gt;"&amp;DATE(2013,12,31))</f>
        <v>0</v>
      </c>
      <c r="S117" s="482">
        <f ca="1">SUMIFS('SANTA LUCIA'!$J$6:$J$451,'SANTA LUCIA'!$G$6:$G$451,B117,'SANTA LUCIA'!$B$6:$B$451,"&lt;"&amp;DATE(YEAR(TODAY()),MONTH(TODAY()),1),'SANTA LUCIA'!$B$6:$B$451,"&gt;"&amp;DATE(2013,12,31))</f>
        <v>0</v>
      </c>
      <c r="T117" s="482">
        <f ca="1">SUMIFS(TOBALABA!$J$6:$J$1226,TOBALABA!$G$6:$G$1226,B117,TOBALABA!$B$6:$B$1226,"&lt;"&amp;DATE(YEAR(TODAY()),MONTH(TODAY()),1),TOBALABA!$B$6:$B$1226,"&gt;"&amp;DATE(2013,12,31))</f>
        <v>0</v>
      </c>
      <c r="U117" s="483"/>
      <c r="V117" s="484">
        <f t="shared" ca="1" si="4"/>
        <v>0</v>
      </c>
      <c r="X117" s="239"/>
      <c r="Y117" s="239"/>
      <c r="AA117" s="485"/>
      <c r="AB117" s="485"/>
      <c r="AC117" s="485"/>
    </row>
    <row r="118" spans="2:29" s="342" customFormat="1" x14ac:dyDescent="0.25">
      <c r="B118" s="525">
        <v>2706003</v>
      </c>
      <c r="C118" s="526" t="s">
        <v>190</v>
      </c>
      <c r="D118" s="527">
        <v>5162</v>
      </c>
      <c r="E118" s="482">
        <f ca="1">SUMIFS(ALAMEDA!$J$6:$J$846,ALAMEDA!$G$6:$G$846,B118,ALAMEDA!$B$6:$B$846,"&lt;"&amp;DATE(YEAR(TODAY()),MONTH(TODAY()),1),ALAMEDA!$B$6:$B$846,"&gt;"&amp;DATE(2013,12,31))</f>
        <v>0</v>
      </c>
      <c r="F118" s="482">
        <f ca="1">SUMIFS(BARCELONA!$J$6:$J$2552,BARCELONA!$G$6:$G$2552,B118,BARCELONA!$B$6:$B$2552,"&lt;"&amp;DATE(YEAR(TODAY()),MONTH(TODAY()),1),BARCELONA!$B$6:$B$2552,"&gt;"&amp;DATE(2013,12,31))</f>
        <v>0</v>
      </c>
      <c r="G118" s="482">
        <f ca="1">SUMIFS(CENTRO!$J$6:$J$988,CENTRO!$G$6:$G$988,B118,CENTRO!$B$6:$B$988,"&lt;"&amp;DATE(YEAR(TODAY()),MONTH(TODAY()),1),CENTRO!$B$6:$B$988,"&gt;"&amp;DATE(2013,12,31))</f>
        <v>0</v>
      </c>
      <c r="H118" s="482">
        <f ca="1">SUMIFS('EST CENTRAL'!$J$7:$J$657,'EST CENTRAL'!$G$7:$G$657,B118,'EST CENTRAL'!$B$7:$B$657,"&lt;"&amp;DATE(YEAR(TODAY()),MONTH(TODAY()),1),'EST CENTRAL'!$B$7:$B$657,"&gt;"&amp;DATE(2013,12,31))</f>
        <v>1</v>
      </c>
      <c r="I118" s="482">
        <f ca="1">SUMIFS('LA FLORIDA'!$J$6:$J$732,'LA FLORIDA'!$G$6:$G$732,B118,'LA FLORIDA'!$B$6:$B$732,"&lt;"&amp;DATE(YEAR(TODAY()),MONTH(TODAY()),1),'LA FLORIDA'!$B$6:$B$732,"&gt;"&amp;DATE(2013,12,31))</f>
        <v>0</v>
      </c>
      <c r="J118" s="482">
        <f ca="1">SUMIFS('LAS BELLOTAS'!$J$6:$J$135,'LAS BELLOTAS'!$G$6:$G$135,B118,'LAS BELLOTAS'!$B$6:$B$135,"&lt;"&amp;DATE(YEAR(TODAY()),MONTH(TODAY()),1),'LAS BELLOTAS'!$B$6:$B$135,"&gt;"&amp;DATE(2013,12,31))</f>
        <v>0</v>
      </c>
      <c r="K118" s="482">
        <f ca="1">SUMIFS('LAS CONDES'!$J$6:$J$1191,'LAS CONDES'!$G$6:$G$1191,B118,'LAS CONDES'!$B$6:$B$1191,"&lt;"&amp;DATE(YEAR(TODAY()),MONTH(TODAY()),1),'LAS CONDES'!$B$6:$B$1191,"&gt;"&amp;DATE(2013,12,31))</f>
        <v>0</v>
      </c>
      <c r="L118" s="1282">
        <f ca="1">SUMIFS(MAIPU!$J$6:$J$499,MAIPU!$G$6:$G$499,B118,MAIPU!$B$6:$B$499,"&lt;"&amp;DATE(YEAR(TODAY()),MONTH(TODAY()),1),MAIPU!$B$6:$B$499,"&gt;"&amp;DATE(2013,12,31))</f>
        <v>0</v>
      </c>
      <c r="M118" s="1282">
        <f ca="1">SUMIFS(MANQUEHUE!$J$6:$J$1338,MANQUEHUE!$G$6:$G$1338,B118,MANQUEHUE!$B$6:$B$1338,"&lt;"&amp;DATE(YEAR(TODAY()),MONTH(TODAY()),1),MANQUEHUE!$B$6:$B$1338,"&gt;"&amp;DATE(2013,12,31))</f>
        <v>1</v>
      </c>
      <c r="N118" s="1282">
        <f ca="1">SUMIFS(NORTE!$J$6:$J$798,NORTE!$G$6:$G$798,B118,NORTE!$B$6:$B$798,"&lt;"&amp;DATE(YEAR(TODAY()),MONTH(TODAY()),1),NORTE!$B$6:$B$798,"&gt;"&amp;DATE(2013,12,31))</f>
        <v>0</v>
      </c>
      <c r="O118" s="482">
        <f ca="1">SUMIFS(OESTE!$J$6:$J$787,OESTE!$G$6:$G$787,B118,OESTE!$B$6:$B$787,"&lt;"&amp;DATE(YEAR(TODAY()),MONTH(TODAY()),1),OESTE!$B$6:$B$787,"&gt;"&amp;DATE(2013,12,31))</f>
        <v>0</v>
      </c>
      <c r="P118" s="482">
        <f ca="1">SUMIFS('PLAZA SUR'!$J$6:$J$139,'PLAZA SUR'!$G$6:$G$139,B118,'PLAZA SUR'!$B$6:$B$139,"&lt;"&amp;DATE(YEAR(TODAY()),MONTH(TODAY()),1),'PLAZA SUR'!$B$6:$B$139,"&gt;"&amp;DATE(2013,12,31))</f>
        <v>0</v>
      </c>
      <c r="Q118" s="482">
        <f ca="1">SUMIFS('PUENTE ALTO'!$J$6:$J$251,'PUENTE ALTO'!$G$6:$G$251,B118,'PUENTE ALTO'!$B$6:$B$251,"&lt;"&amp;DATE(YEAR(TODAY()),MONTH(TODAY()),1),'PUENTE ALTO'!$B$6:$B$251,"&gt;"&amp;DATE(2013,12,31))</f>
        <v>0</v>
      </c>
      <c r="R118" s="482">
        <f ca="1">SUMIFS('SAN MIGUEL'!$J$6:$J$940,'SAN MIGUEL'!$G$6:$G$940,B118,'SAN MIGUEL'!$B$6:$B$940,"&lt;"&amp;DATE(YEAR(TODAY()),MONTH(TODAY()),1),'SAN MIGUEL'!$B$6:$B$940,"&gt;"&amp;DATE(2013,12,31))</f>
        <v>0</v>
      </c>
      <c r="S118" s="482">
        <f ca="1">SUMIFS('SANTA LUCIA'!$J$6:$J$451,'SANTA LUCIA'!$G$6:$G$451,B118,'SANTA LUCIA'!$B$6:$B$451,"&lt;"&amp;DATE(YEAR(TODAY()),MONTH(TODAY()),1),'SANTA LUCIA'!$B$6:$B$451,"&gt;"&amp;DATE(2013,12,31))</f>
        <v>0</v>
      </c>
      <c r="T118" s="482">
        <f ca="1">SUMIFS(TOBALABA!$J$6:$J$1226,TOBALABA!$G$6:$G$1226,B118,TOBALABA!$B$6:$B$1226,"&lt;"&amp;DATE(YEAR(TODAY()),MONTH(TODAY()),1),TOBALABA!$B$6:$B$1226,"&gt;"&amp;DATE(2013,12,31))</f>
        <v>0</v>
      </c>
      <c r="U118" s="483"/>
      <c r="V118" s="484">
        <f t="shared" ca="1" si="4"/>
        <v>2</v>
      </c>
      <c r="X118" s="239"/>
      <c r="Y118" s="239"/>
      <c r="AA118" s="485"/>
      <c r="AB118" s="485"/>
      <c r="AC118" s="485"/>
    </row>
    <row r="119" spans="2:29" s="342" customFormat="1" x14ac:dyDescent="0.25">
      <c r="B119" s="525">
        <v>2706004</v>
      </c>
      <c r="C119" s="526" t="s">
        <v>191</v>
      </c>
      <c r="D119" s="527">
        <v>21164</v>
      </c>
      <c r="E119" s="482">
        <f ca="1">SUMIFS(ALAMEDA!$J$6:$J$846,ALAMEDA!$G$6:$G$846,B119,ALAMEDA!$B$6:$B$846,"&lt;"&amp;DATE(YEAR(TODAY()),MONTH(TODAY()),1),ALAMEDA!$B$6:$B$846,"&gt;"&amp;DATE(2013,12,31))</f>
        <v>0</v>
      </c>
      <c r="F119" s="482">
        <f ca="1">SUMIFS(BARCELONA!$J$6:$J$2552,BARCELONA!$G$6:$G$2552,B119,BARCELONA!$B$6:$B$2552,"&lt;"&amp;DATE(YEAR(TODAY()),MONTH(TODAY()),1),BARCELONA!$B$6:$B$2552,"&gt;"&amp;DATE(2013,12,31))</f>
        <v>0</v>
      </c>
      <c r="G119" s="482">
        <f ca="1">SUMIFS(CENTRO!$J$6:$J$988,CENTRO!$G$6:$G$988,B119,CENTRO!$B$6:$B$988,"&lt;"&amp;DATE(YEAR(TODAY()),MONTH(TODAY()),1),CENTRO!$B$6:$B$988,"&gt;"&amp;DATE(2013,12,31))</f>
        <v>0</v>
      </c>
      <c r="H119" s="482">
        <f ca="1">SUMIFS('EST CENTRAL'!$J$7:$J$657,'EST CENTRAL'!$G$7:$G$657,B119,'EST CENTRAL'!$B$7:$B$657,"&lt;"&amp;DATE(YEAR(TODAY()),MONTH(TODAY()),1),'EST CENTRAL'!$B$7:$B$657,"&gt;"&amp;DATE(2013,12,31))</f>
        <v>0</v>
      </c>
      <c r="I119" s="482">
        <f ca="1">SUMIFS('LA FLORIDA'!$J$6:$J$732,'LA FLORIDA'!$G$6:$G$732,B119,'LA FLORIDA'!$B$6:$B$732,"&lt;"&amp;DATE(YEAR(TODAY()),MONTH(TODAY()),1),'LA FLORIDA'!$B$6:$B$732,"&gt;"&amp;DATE(2013,12,31))</f>
        <v>0</v>
      </c>
      <c r="J119" s="482">
        <f ca="1">SUMIFS('LAS BELLOTAS'!$J$6:$J$135,'LAS BELLOTAS'!$G$6:$G$135,B119,'LAS BELLOTAS'!$B$6:$B$135,"&lt;"&amp;DATE(YEAR(TODAY()),MONTH(TODAY()),1),'LAS BELLOTAS'!$B$6:$B$135,"&gt;"&amp;DATE(2013,12,31))</f>
        <v>0</v>
      </c>
      <c r="K119" s="482">
        <f ca="1">SUMIFS('LAS CONDES'!$J$6:$J$1191,'LAS CONDES'!$G$6:$G$1191,B119,'LAS CONDES'!$B$6:$B$1191,"&lt;"&amp;DATE(YEAR(TODAY()),MONTH(TODAY()),1),'LAS CONDES'!$B$6:$B$1191,"&gt;"&amp;DATE(2013,12,31))</f>
        <v>0</v>
      </c>
      <c r="L119" s="1282">
        <f ca="1">SUMIFS(MAIPU!$J$6:$J$499,MAIPU!$G$6:$G$499,B119,MAIPU!$B$6:$B$499,"&lt;"&amp;DATE(YEAR(TODAY()),MONTH(TODAY()),1),MAIPU!$B$6:$B$499,"&gt;"&amp;DATE(2013,12,31))</f>
        <v>0</v>
      </c>
      <c r="M119" s="1282">
        <f ca="1">SUMIFS(MANQUEHUE!$J$6:$J$1338,MANQUEHUE!$G$6:$G$1338,B119,MANQUEHUE!$B$6:$B$1338,"&lt;"&amp;DATE(YEAR(TODAY()),MONTH(TODAY()),1),MANQUEHUE!$B$6:$B$1338,"&gt;"&amp;DATE(2013,12,31))</f>
        <v>0</v>
      </c>
      <c r="N119" s="1282">
        <f ca="1">SUMIFS(NORTE!$J$6:$J$798,NORTE!$G$6:$G$798,B119,NORTE!$B$6:$B$798,"&lt;"&amp;DATE(YEAR(TODAY()),MONTH(TODAY()),1),NORTE!$B$6:$B$798,"&gt;"&amp;DATE(2013,12,31))</f>
        <v>0</v>
      </c>
      <c r="O119" s="482">
        <f ca="1">SUMIFS(OESTE!$J$6:$J$787,OESTE!$G$6:$G$787,B119,OESTE!$B$6:$B$787,"&lt;"&amp;DATE(YEAR(TODAY()),MONTH(TODAY()),1),OESTE!$B$6:$B$787,"&gt;"&amp;DATE(2013,12,31))</f>
        <v>0</v>
      </c>
      <c r="P119" s="482">
        <f ca="1">SUMIFS('PLAZA SUR'!$J$6:$J$139,'PLAZA SUR'!$G$6:$G$139,B119,'PLAZA SUR'!$B$6:$B$139,"&lt;"&amp;DATE(YEAR(TODAY()),MONTH(TODAY()),1),'PLAZA SUR'!$B$6:$B$139,"&gt;"&amp;DATE(2013,12,31))</f>
        <v>0</v>
      </c>
      <c r="Q119" s="482">
        <f ca="1">SUMIFS('PUENTE ALTO'!$J$6:$J$251,'PUENTE ALTO'!$G$6:$G$251,B119,'PUENTE ALTO'!$B$6:$B$251,"&lt;"&amp;DATE(YEAR(TODAY()),MONTH(TODAY()),1),'PUENTE ALTO'!$B$6:$B$251,"&gt;"&amp;DATE(2013,12,31))</f>
        <v>0</v>
      </c>
      <c r="R119" s="482">
        <f ca="1">SUMIFS('SAN MIGUEL'!$J$6:$J$940,'SAN MIGUEL'!$G$6:$G$940,B119,'SAN MIGUEL'!$B$6:$B$940,"&lt;"&amp;DATE(YEAR(TODAY()),MONTH(TODAY()),1),'SAN MIGUEL'!$B$6:$B$940,"&gt;"&amp;DATE(2013,12,31))</f>
        <v>0</v>
      </c>
      <c r="S119" s="482">
        <f ca="1">SUMIFS('SANTA LUCIA'!$J$6:$J$451,'SANTA LUCIA'!$G$6:$G$451,B119,'SANTA LUCIA'!$B$6:$B$451,"&lt;"&amp;DATE(YEAR(TODAY()),MONTH(TODAY()),1),'SANTA LUCIA'!$B$6:$B$451,"&gt;"&amp;DATE(2013,12,31))</f>
        <v>0</v>
      </c>
      <c r="T119" s="482">
        <f ca="1">SUMIFS(TOBALABA!$J$6:$J$1226,TOBALABA!$G$6:$G$1226,B119,TOBALABA!$B$6:$B$1226,"&lt;"&amp;DATE(YEAR(TODAY()),MONTH(TODAY()),1),TOBALABA!$B$6:$B$1226,"&gt;"&amp;DATE(2013,12,31))</f>
        <v>0</v>
      </c>
      <c r="U119" s="483"/>
      <c r="V119" s="484">
        <f t="shared" ca="1" si="4"/>
        <v>0</v>
      </c>
      <c r="X119" s="239"/>
      <c r="Y119" s="239"/>
      <c r="AA119" s="485"/>
      <c r="AB119" s="485"/>
      <c r="AC119" s="485"/>
    </row>
    <row r="120" spans="2:29" s="342" customFormat="1" x14ac:dyDescent="0.25">
      <c r="B120" s="525">
        <v>2706012</v>
      </c>
      <c r="C120" s="526" t="s">
        <v>199</v>
      </c>
      <c r="D120" s="527">
        <v>53068</v>
      </c>
      <c r="E120" s="482">
        <f ca="1">SUMIFS(ALAMEDA!$J$6:$J$846,ALAMEDA!$G$6:$G$846,B120,ALAMEDA!$B$6:$B$846,"&lt;"&amp;DATE(YEAR(TODAY()),MONTH(TODAY()),1),ALAMEDA!$B$6:$B$846,"&gt;"&amp;DATE(2013,12,31))</f>
        <v>0</v>
      </c>
      <c r="F120" s="482">
        <f ca="1">SUMIFS(BARCELONA!$J$6:$J$2552,BARCELONA!$G$6:$G$2552,B120,BARCELONA!$B$6:$B$2552,"&lt;"&amp;DATE(YEAR(TODAY()),MONTH(TODAY()),1),BARCELONA!$B$6:$B$2552,"&gt;"&amp;DATE(2013,12,31))</f>
        <v>0</v>
      </c>
      <c r="G120" s="482">
        <f ca="1">SUMIFS(CENTRO!$J$6:$J$988,CENTRO!$G$6:$G$988,B120,CENTRO!$B$6:$B$988,"&lt;"&amp;DATE(YEAR(TODAY()),MONTH(TODAY()),1),CENTRO!$B$6:$B$988,"&gt;"&amp;DATE(2013,12,31))</f>
        <v>0</v>
      </c>
      <c r="H120" s="482">
        <f ca="1">SUMIFS('EST CENTRAL'!$J$7:$J$657,'EST CENTRAL'!$G$7:$G$657,B120,'EST CENTRAL'!$B$7:$B$657,"&lt;"&amp;DATE(YEAR(TODAY()),MONTH(TODAY()),1),'EST CENTRAL'!$B$7:$B$657,"&gt;"&amp;DATE(2013,12,31))</f>
        <v>0</v>
      </c>
      <c r="I120" s="482">
        <f ca="1">SUMIFS('LA FLORIDA'!$J$6:$J$732,'LA FLORIDA'!$G$6:$G$732,B120,'LA FLORIDA'!$B$6:$B$732,"&lt;"&amp;DATE(YEAR(TODAY()),MONTH(TODAY()),1),'LA FLORIDA'!$B$6:$B$732,"&gt;"&amp;DATE(2013,12,31))</f>
        <v>0</v>
      </c>
      <c r="J120" s="482">
        <f ca="1">SUMIFS('LAS BELLOTAS'!$J$6:$J$135,'LAS BELLOTAS'!$G$6:$G$135,B120,'LAS BELLOTAS'!$B$6:$B$135,"&lt;"&amp;DATE(YEAR(TODAY()),MONTH(TODAY()),1),'LAS BELLOTAS'!$B$6:$B$135,"&gt;"&amp;DATE(2013,12,31))</f>
        <v>0</v>
      </c>
      <c r="K120" s="482">
        <f ca="1">SUMIFS('LAS CONDES'!$J$6:$J$1191,'LAS CONDES'!$G$6:$G$1191,B120,'LAS CONDES'!$B$6:$B$1191,"&lt;"&amp;DATE(YEAR(TODAY()),MONTH(TODAY()),1),'LAS CONDES'!$B$6:$B$1191,"&gt;"&amp;DATE(2013,12,31))</f>
        <v>0</v>
      </c>
      <c r="L120" s="1282">
        <f ca="1">SUMIFS(MAIPU!$J$6:$J$499,MAIPU!$G$6:$G$499,B120,MAIPU!$B$6:$B$499,"&lt;"&amp;DATE(YEAR(TODAY()),MONTH(TODAY()),1),MAIPU!$B$6:$B$499,"&gt;"&amp;DATE(2013,12,31))</f>
        <v>0</v>
      </c>
      <c r="M120" s="1282">
        <f ca="1">SUMIFS(MANQUEHUE!$J$6:$J$1338,MANQUEHUE!$G$6:$G$1338,B120,MANQUEHUE!$B$6:$B$1338,"&lt;"&amp;DATE(YEAR(TODAY()),MONTH(TODAY()),1),MANQUEHUE!$B$6:$B$1338,"&gt;"&amp;DATE(2013,12,31))</f>
        <v>0</v>
      </c>
      <c r="N120" s="1282">
        <f ca="1">SUMIFS(NORTE!$J$6:$J$798,NORTE!$G$6:$G$798,B120,NORTE!$B$6:$B$798,"&lt;"&amp;DATE(YEAR(TODAY()),MONTH(TODAY()),1),NORTE!$B$6:$B$798,"&gt;"&amp;DATE(2013,12,31))</f>
        <v>0</v>
      </c>
      <c r="O120" s="482">
        <f ca="1">SUMIFS(OESTE!$J$6:$J$787,OESTE!$G$6:$G$787,B120,OESTE!$B$6:$B$787,"&lt;"&amp;DATE(YEAR(TODAY()),MONTH(TODAY()),1),OESTE!$B$6:$B$787,"&gt;"&amp;DATE(2013,12,31))</f>
        <v>0</v>
      </c>
      <c r="P120" s="482">
        <f ca="1">SUMIFS('PLAZA SUR'!$J$6:$J$139,'PLAZA SUR'!$G$6:$G$139,B120,'PLAZA SUR'!$B$6:$B$139,"&lt;"&amp;DATE(YEAR(TODAY()),MONTH(TODAY()),1),'PLAZA SUR'!$B$6:$B$139,"&gt;"&amp;DATE(2013,12,31))</f>
        <v>0</v>
      </c>
      <c r="Q120" s="482">
        <f ca="1">SUMIFS('PUENTE ALTO'!$J$6:$J$251,'PUENTE ALTO'!$G$6:$G$251,B120,'PUENTE ALTO'!$B$6:$B$251,"&lt;"&amp;DATE(YEAR(TODAY()),MONTH(TODAY()),1),'PUENTE ALTO'!$B$6:$B$251,"&gt;"&amp;DATE(2013,12,31))</f>
        <v>0</v>
      </c>
      <c r="R120" s="482">
        <f ca="1">SUMIFS('SAN MIGUEL'!$J$6:$J$940,'SAN MIGUEL'!$G$6:$G$940,B120,'SAN MIGUEL'!$B$6:$B$940,"&lt;"&amp;DATE(YEAR(TODAY()),MONTH(TODAY()),1),'SAN MIGUEL'!$B$6:$B$940,"&gt;"&amp;DATE(2013,12,31))</f>
        <v>0</v>
      </c>
      <c r="S120" s="482">
        <f ca="1">SUMIFS('SANTA LUCIA'!$J$6:$J$451,'SANTA LUCIA'!$G$6:$G$451,B120,'SANTA LUCIA'!$B$6:$B$451,"&lt;"&amp;DATE(YEAR(TODAY()),MONTH(TODAY()),1),'SANTA LUCIA'!$B$6:$B$451,"&gt;"&amp;DATE(2013,12,31))</f>
        <v>0</v>
      </c>
      <c r="T120" s="482">
        <f ca="1">SUMIFS(TOBALABA!$J$6:$J$1226,TOBALABA!$G$6:$G$1226,B120,TOBALABA!$B$6:$B$1226,"&lt;"&amp;DATE(YEAR(TODAY()),MONTH(TODAY()),1),TOBALABA!$B$6:$B$1226,"&gt;"&amp;DATE(2013,12,31))</f>
        <v>0</v>
      </c>
      <c r="U120" s="483"/>
      <c r="V120" s="484">
        <f t="shared" ca="1" si="4"/>
        <v>0</v>
      </c>
      <c r="X120" s="239"/>
      <c r="Y120" s="239"/>
      <c r="AA120" s="485"/>
      <c r="AB120" s="485"/>
      <c r="AC120" s="485"/>
    </row>
    <row r="121" spans="2:29" s="342" customFormat="1" x14ac:dyDescent="0.25">
      <c r="B121" s="525">
        <v>2705002</v>
      </c>
      <c r="C121" s="526" t="s">
        <v>183</v>
      </c>
      <c r="D121" s="527">
        <v>22435</v>
      </c>
      <c r="E121" s="482">
        <f ca="1">SUMIFS(ALAMEDA!$J$6:$J$846,ALAMEDA!$G$6:$G$846,B121,ALAMEDA!$B$6:$B$846,"&lt;"&amp;DATE(YEAR(TODAY()),MONTH(TODAY()),1),ALAMEDA!$B$6:$B$846,"&gt;"&amp;DATE(2013,12,31))</f>
        <v>0</v>
      </c>
      <c r="F121" s="482">
        <f ca="1">SUMIFS(BARCELONA!$J$6:$J$2552,BARCELONA!$G$6:$G$2552,B121,BARCELONA!$B$6:$B$2552,"&lt;"&amp;DATE(YEAR(TODAY()),MONTH(TODAY()),1),BARCELONA!$B$6:$B$2552,"&gt;"&amp;DATE(2013,12,31))</f>
        <v>0</v>
      </c>
      <c r="G121" s="482">
        <f ca="1">SUMIFS(CENTRO!$J$6:$J$988,CENTRO!$G$6:$G$988,B121,CENTRO!$B$6:$B$988,"&lt;"&amp;DATE(YEAR(TODAY()),MONTH(TODAY()),1),CENTRO!$B$6:$B$988,"&gt;"&amp;DATE(2013,12,31))</f>
        <v>1</v>
      </c>
      <c r="H121" s="482">
        <f ca="1">SUMIFS('EST CENTRAL'!$J$7:$J$657,'EST CENTRAL'!$G$7:$G$657,B121,'EST CENTRAL'!$B$7:$B$657,"&lt;"&amp;DATE(YEAR(TODAY()),MONTH(TODAY()),1),'EST CENTRAL'!$B$7:$B$657,"&gt;"&amp;DATE(2013,12,31))</f>
        <v>0</v>
      </c>
      <c r="I121" s="482">
        <f ca="1">SUMIFS('LA FLORIDA'!$J$6:$J$732,'LA FLORIDA'!$G$6:$G$732,B121,'LA FLORIDA'!$B$6:$B$732,"&lt;"&amp;DATE(YEAR(TODAY()),MONTH(TODAY()),1),'LA FLORIDA'!$B$6:$B$732,"&gt;"&amp;DATE(2013,12,31))</f>
        <v>0</v>
      </c>
      <c r="J121" s="482">
        <f ca="1">SUMIFS('LAS BELLOTAS'!$J$6:$J$135,'LAS BELLOTAS'!$G$6:$G$135,B121,'LAS BELLOTAS'!$B$6:$B$135,"&lt;"&amp;DATE(YEAR(TODAY()),MONTH(TODAY()),1),'LAS BELLOTAS'!$B$6:$B$135,"&gt;"&amp;DATE(2013,12,31))</f>
        <v>0</v>
      </c>
      <c r="K121" s="482">
        <f ca="1">SUMIFS('LAS CONDES'!$J$6:$J$1191,'LAS CONDES'!$G$6:$G$1191,B121,'LAS CONDES'!$B$6:$B$1191,"&lt;"&amp;DATE(YEAR(TODAY()),MONTH(TODAY()),1),'LAS CONDES'!$B$6:$B$1191,"&gt;"&amp;DATE(2013,12,31))</f>
        <v>0</v>
      </c>
      <c r="L121" s="1282">
        <f ca="1">SUMIFS(MAIPU!$J$6:$J$499,MAIPU!$G$6:$G$499,B121,MAIPU!$B$6:$B$499,"&lt;"&amp;DATE(YEAR(TODAY()),MONTH(TODAY()),1),MAIPU!$B$6:$B$499,"&gt;"&amp;DATE(2013,12,31))</f>
        <v>0</v>
      </c>
      <c r="M121" s="1282">
        <f ca="1">SUMIFS(MANQUEHUE!$J$6:$J$1338,MANQUEHUE!$G$6:$G$1338,B121,MANQUEHUE!$B$6:$B$1338,"&lt;"&amp;DATE(YEAR(TODAY()),MONTH(TODAY()),1),MANQUEHUE!$B$6:$B$1338,"&gt;"&amp;DATE(2013,12,31))</f>
        <v>1</v>
      </c>
      <c r="N121" s="1282">
        <f ca="1">SUMIFS(NORTE!$J$6:$J$798,NORTE!$G$6:$G$798,B121,NORTE!$B$6:$B$798,"&lt;"&amp;DATE(YEAR(TODAY()),MONTH(TODAY()),1),NORTE!$B$6:$B$798,"&gt;"&amp;DATE(2013,12,31))</f>
        <v>0</v>
      </c>
      <c r="O121" s="482">
        <f ca="1">SUMIFS(OESTE!$J$6:$J$787,OESTE!$G$6:$G$787,B121,OESTE!$B$6:$B$787,"&lt;"&amp;DATE(YEAR(TODAY()),MONTH(TODAY()),1),OESTE!$B$6:$B$787,"&gt;"&amp;DATE(2013,12,31))</f>
        <v>0</v>
      </c>
      <c r="P121" s="482">
        <f ca="1">SUMIFS('PLAZA SUR'!$J$6:$J$139,'PLAZA SUR'!$G$6:$G$139,B121,'PLAZA SUR'!$B$6:$B$139,"&lt;"&amp;DATE(YEAR(TODAY()),MONTH(TODAY()),1),'PLAZA SUR'!$B$6:$B$139,"&gt;"&amp;DATE(2013,12,31))</f>
        <v>0</v>
      </c>
      <c r="Q121" s="482">
        <f ca="1">SUMIFS('PUENTE ALTO'!$J$6:$J$251,'PUENTE ALTO'!$G$6:$G$251,B121,'PUENTE ALTO'!$B$6:$B$251,"&lt;"&amp;DATE(YEAR(TODAY()),MONTH(TODAY()),1),'PUENTE ALTO'!$B$6:$B$251,"&gt;"&amp;DATE(2013,12,31))</f>
        <v>0</v>
      </c>
      <c r="R121" s="482">
        <f ca="1">SUMIFS('SAN MIGUEL'!$J$6:$J$940,'SAN MIGUEL'!$G$6:$G$940,B121,'SAN MIGUEL'!$B$6:$B$940,"&lt;"&amp;DATE(YEAR(TODAY()),MONTH(TODAY()),1),'SAN MIGUEL'!$B$6:$B$940,"&gt;"&amp;DATE(2013,12,31))</f>
        <v>0</v>
      </c>
      <c r="S121" s="482">
        <f ca="1">SUMIFS('SANTA LUCIA'!$J$6:$J$451,'SANTA LUCIA'!$G$6:$G$451,B121,'SANTA LUCIA'!$B$6:$B$451,"&lt;"&amp;DATE(YEAR(TODAY()),MONTH(TODAY()),1),'SANTA LUCIA'!$B$6:$B$451,"&gt;"&amp;DATE(2013,12,31))</f>
        <v>0</v>
      </c>
      <c r="T121" s="482">
        <f ca="1">SUMIFS(TOBALABA!$J$6:$J$1226,TOBALABA!$G$6:$G$1226,B121,TOBALABA!$B$6:$B$1226,"&lt;"&amp;DATE(YEAR(TODAY()),MONTH(TODAY()),1),TOBALABA!$B$6:$B$1226,"&gt;"&amp;DATE(2013,12,31))</f>
        <v>0</v>
      </c>
      <c r="U121" s="483"/>
      <c r="V121" s="484">
        <f t="shared" ca="1" si="4"/>
        <v>2</v>
      </c>
      <c r="X121" s="239"/>
      <c r="Y121" s="239"/>
      <c r="AA121" s="485"/>
      <c r="AB121" s="485"/>
      <c r="AC121" s="485"/>
    </row>
    <row r="122" spans="2:29" s="504" customFormat="1" x14ac:dyDescent="0.25">
      <c r="B122" s="502"/>
      <c r="C122" s="503"/>
      <c r="E122" s="505"/>
      <c r="F122" s="505"/>
      <c r="G122" s="505"/>
      <c r="H122" s="505"/>
      <c r="I122" s="505"/>
      <c r="J122" s="505"/>
      <c r="K122" s="505"/>
      <c r="L122" s="505"/>
      <c r="M122" s="505"/>
      <c r="N122" s="505"/>
      <c r="O122" s="505"/>
      <c r="P122" s="505"/>
      <c r="Q122" s="505"/>
      <c r="R122" s="505"/>
      <c r="S122" s="505"/>
      <c r="T122" s="505"/>
      <c r="V122" s="505"/>
      <c r="X122" s="505"/>
      <c r="Y122" s="505"/>
    </row>
    <row r="123" spans="2:29" s="342" customFormat="1" x14ac:dyDescent="0.25">
      <c r="B123" s="506"/>
      <c r="C123" s="507"/>
      <c r="E123" s="508"/>
      <c r="F123" s="239"/>
      <c r="G123" s="239"/>
      <c r="H123" s="239"/>
      <c r="I123" s="239"/>
      <c r="J123" s="239"/>
      <c r="K123" s="239"/>
      <c r="L123" s="1283"/>
      <c r="M123" s="1283"/>
      <c r="N123" s="1283"/>
      <c r="O123" s="239"/>
      <c r="P123" s="239"/>
      <c r="Q123" s="239"/>
      <c r="R123" s="239"/>
      <c r="S123" s="239"/>
      <c r="T123" s="239"/>
      <c r="V123" s="239"/>
      <c r="X123" s="239"/>
      <c r="Y123" s="239"/>
      <c r="AA123" s="485"/>
      <c r="AB123" s="485"/>
      <c r="AC123" s="485"/>
    </row>
  </sheetData>
  <autoFilter ref="B5:V121">
    <sortState ref="B7:V121">
      <sortCondition descending="1" ref="V5"/>
    </sortState>
  </autoFilter>
  <customSheetViews>
    <customSheetView guid="{5A3E7664-B706-4E89-8FE4-5CD0E8149518}" scale="85" showAutoFilter="1" topLeftCell="X1">
      <selection activeCell="K1096" sqref="K1096"/>
      <pageMargins left="0" right="0.11811023622047245" top="0.55118110236220474" bottom="0.15748031496062992" header="0.31496062992125984" footer="0.31496062992125984"/>
      <printOptions horizontalCentered="1"/>
      <pageSetup scale="65" orientation="landscape" r:id="rId1"/>
      <autoFilter ref="B5:V121">
        <sortState ref="B7:V121">
          <sortCondition descending="1" ref="V5"/>
        </sortState>
      </autoFilter>
    </customSheetView>
    <customSheetView guid="{90887117-F10F-4BFC-8FBC-C977ABC07CFF}" scale="85" showAutoFilter="1">
      <selection activeCell="L459" sqref="L459"/>
      <pageMargins left="0" right="0.11811023622047245" top="0.55118110236220474" bottom="0.15748031496062992" header="0.31496062992125984" footer="0.31496062992125984"/>
      <printOptions horizontalCentered="1"/>
      <pageSetup scale="65" orientation="landscape" r:id="rId2"/>
      <autoFilter ref="B5:V121">
        <sortState ref="B7:V121">
          <sortCondition descending="1" ref="V5"/>
        </sortState>
      </autoFilter>
    </customSheetView>
    <customSheetView guid="{5C5191FA-2E8D-43C8-B7A4-943B410B3C52}" scale="85" showAutoFilter="1" topLeftCell="X1">
      <selection activeCell="K1096" sqref="K1096"/>
      <pageMargins left="0" right="0.11811023622047245" top="0.55118110236220474" bottom="0.15748031496062992" header="0.31496062992125984" footer="0.31496062992125984"/>
      <printOptions horizontalCentered="1"/>
      <pageSetup scale="65" orientation="landscape" r:id="rId3"/>
      <autoFilter ref="B5:V121">
        <sortState ref="B7:V121">
          <sortCondition descending="1" ref="V5"/>
        </sortState>
      </autoFilter>
    </customSheetView>
  </customSheetViews>
  <mergeCells count="2">
    <mergeCell ref="B2:V3"/>
    <mergeCell ref="X2:AR3"/>
  </mergeCells>
  <printOptions horizontalCentered="1"/>
  <pageMargins left="0" right="0.11811023622047245" top="0.55118110236220474" bottom="0.15748031496062992" header="0.31496062992125984" footer="0.31496062992125984"/>
  <pageSetup scale="65" orientation="landscape" r:id="rId4"/>
  <legacyDrawing r:id="rId5"/>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tabColor theme="3" tint="-0.249977111117893"/>
  </sheetPr>
  <dimension ref="A1:U327"/>
  <sheetViews>
    <sheetView zoomScale="85" zoomScaleNormal="85" workbookViewId="0">
      <pane ySplit="690" topLeftCell="A205" activePane="bottomLeft"/>
      <selection activeCell="K1096" sqref="K1096"/>
      <selection pane="bottomLeft" activeCell="K1096" sqref="K1096"/>
    </sheetView>
  </sheetViews>
  <sheetFormatPr baseColWidth="10" defaultRowHeight="15" x14ac:dyDescent="0.25"/>
  <cols>
    <col min="1" max="1" width="16" style="7" customWidth="1"/>
    <col min="2" max="2" width="11.7109375" style="7" customWidth="1"/>
    <col min="3" max="3" width="23.7109375" style="7" customWidth="1"/>
    <col min="4" max="4" width="11.7109375" style="7" customWidth="1"/>
    <col min="5" max="6" width="10.7109375" style="7" customWidth="1"/>
    <col min="7" max="7" width="10.42578125" style="7" customWidth="1"/>
    <col min="8" max="8" width="40.28515625" style="7" customWidth="1"/>
    <col min="9" max="9" width="9.85546875" style="7" customWidth="1"/>
    <col min="10" max="10" width="6.7109375" style="7" customWidth="1"/>
    <col min="11" max="11" width="11.85546875" style="7" customWidth="1"/>
    <col min="12" max="12" width="13.28515625" style="1232" customWidth="1"/>
    <col min="13" max="13" width="11.7109375" style="250" customWidth="1"/>
    <col min="14" max="14" width="8.7109375" style="250" customWidth="1"/>
    <col min="15" max="15" width="13.85546875" style="239" customWidth="1"/>
    <col min="16" max="16384" width="11.42578125" style="7"/>
  </cols>
  <sheetData>
    <row r="1" spans="1:15" s="201" customFormat="1" ht="26.25" x14ac:dyDescent="0.25">
      <c r="A1" s="156" t="s">
        <v>387</v>
      </c>
      <c r="B1" s="156"/>
      <c r="C1" s="157"/>
      <c r="D1" s="156"/>
      <c r="E1" s="156"/>
      <c r="F1" s="156"/>
      <c r="G1" s="156"/>
      <c r="H1" s="156"/>
      <c r="I1" s="156"/>
      <c r="J1" s="156"/>
      <c r="K1" s="156"/>
      <c r="L1" s="1261"/>
      <c r="M1" s="1262"/>
      <c r="N1" s="1262"/>
      <c r="O1" s="239"/>
    </row>
    <row r="2" spans="1:15" ht="38.25" x14ac:dyDescent="0.25">
      <c r="A2" s="245" t="s">
        <v>4</v>
      </c>
      <c r="B2" s="246" t="s">
        <v>5</v>
      </c>
      <c r="C2" s="247" t="s">
        <v>6</v>
      </c>
      <c r="D2" s="246" t="s">
        <v>7</v>
      </c>
      <c r="E2" s="246" t="s">
        <v>8</v>
      </c>
      <c r="F2" s="246" t="s">
        <v>9</v>
      </c>
      <c r="G2" s="245" t="s">
        <v>10</v>
      </c>
      <c r="H2" s="246" t="s">
        <v>11</v>
      </c>
      <c r="I2" s="246" t="s">
        <v>12</v>
      </c>
      <c r="J2" s="246" t="s">
        <v>13</v>
      </c>
      <c r="K2" s="246" t="s">
        <v>14</v>
      </c>
      <c r="L2" s="1263" t="s">
        <v>15</v>
      </c>
      <c r="M2" s="1264" t="s">
        <v>16</v>
      </c>
      <c r="N2" s="1265" t="s">
        <v>17</v>
      </c>
      <c r="O2" s="246" t="s">
        <v>226</v>
      </c>
    </row>
    <row r="3" spans="1:15" x14ac:dyDescent="0.25">
      <c r="A3" s="288" t="s">
        <v>305</v>
      </c>
      <c r="B3" s="241">
        <v>41212</v>
      </c>
      <c r="C3" s="289" t="s">
        <v>356</v>
      </c>
      <c r="D3" s="288" t="s">
        <v>388</v>
      </c>
      <c r="E3" s="288" t="s">
        <v>343</v>
      </c>
      <c r="F3" s="288">
        <v>18169885</v>
      </c>
      <c r="G3" s="288">
        <v>2704006</v>
      </c>
      <c r="H3" s="242" t="str">
        <f>IF(G3="","",VLOOKUP(G3,ARANCEL!$B$5:$D$121,2,FALSE))</f>
        <v xml:space="preserve">CERAMICA ALUMINOSA ANTERIOR O POSTERIOR </v>
      </c>
      <c r="I3" s="290" t="s">
        <v>322</v>
      </c>
      <c r="J3" s="288">
        <v>1</v>
      </c>
      <c r="K3" s="243">
        <f>IF(G3="","",VLOOKUP(G3,ARANCEL!$B$5:$D$121,3,FALSE)*J3)</f>
        <v>31487</v>
      </c>
      <c r="L3" s="1266" t="str">
        <f t="shared" ref="L3:L31" si="0">IF(E3="","","IMPAGO")</f>
        <v>IMPAGO</v>
      </c>
      <c r="M3" s="1267" t="str">
        <f t="shared" ref="M3:M31" si="1">IF(L3="IMPAGO","SIN O.C.","")</f>
        <v>SIN O.C.</v>
      </c>
      <c r="N3" s="1267" t="str">
        <f t="shared" ref="N3:N31" si="2">IF(L3="IMPAGO","SIN FACT.","")</f>
        <v>SIN FACT.</v>
      </c>
      <c r="O3" s="244" t="s">
        <v>111</v>
      </c>
    </row>
    <row r="4" spans="1:15" x14ac:dyDescent="0.25">
      <c r="A4" s="178" t="s">
        <v>305</v>
      </c>
      <c r="B4" s="123">
        <v>41290</v>
      </c>
      <c r="C4" s="179" t="s">
        <v>380</v>
      </c>
      <c r="D4" s="178" t="s">
        <v>58</v>
      </c>
      <c r="E4" s="178" t="s">
        <v>343</v>
      </c>
      <c r="F4" s="178">
        <v>16386948</v>
      </c>
      <c r="G4" s="178">
        <v>2704020</v>
      </c>
      <c r="H4" s="128" t="str">
        <f>IF(G4="","",VLOOKUP(G4,ARANCEL!$B$5:$D$121,2,FALSE))</f>
        <v xml:space="preserve">PERNO MUÑON DE FIBRA CEROMEROS </v>
      </c>
      <c r="I4" s="175" t="s">
        <v>317</v>
      </c>
      <c r="J4" s="178">
        <v>1</v>
      </c>
      <c r="K4" s="129">
        <f>IF(G4="","",VLOOKUP(G4,ARANCEL!$B$5:$D$121,3,FALSE)*J4)</f>
        <v>18892</v>
      </c>
      <c r="L4" s="1268" t="str">
        <f t="shared" si="0"/>
        <v>IMPAGO</v>
      </c>
      <c r="M4" s="1269" t="str">
        <f t="shared" si="1"/>
        <v>SIN O.C.</v>
      </c>
      <c r="N4" s="1269" t="str">
        <f t="shared" si="2"/>
        <v>SIN FACT.</v>
      </c>
      <c r="O4" s="240" t="s">
        <v>111</v>
      </c>
    </row>
    <row r="5" spans="1:15" x14ac:dyDescent="0.25">
      <c r="A5" s="178" t="s">
        <v>305</v>
      </c>
      <c r="B5" s="124">
        <v>41320</v>
      </c>
      <c r="C5" s="291" t="s">
        <v>389</v>
      </c>
      <c r="D5" s="292" t="s">
        <v>346</v>
      </c>
      <c r="E5" s="292" t="s">
        <v>343</v>
      </c>
      <c r="F5" s="292">
        <v>17344269</v>
      </c>
      <c r="G5" s="292">
        <v>2705003</v>
      </c>
      <c r="H5" s="128" t="str">
        <f>IF(G5="","",VLOOKUP(G5,ARANCEL!$B$5:$D$121,2,FALSE))</f>
        <v>INCRUSTACION ESTETICA (ART-GLASS O CERAMICA)</v>
      </c>
      <c r="I5" s="293" t="s">
        <v>326</v>
      </c>
      <c r="J5" s="292">
        <v>1</v>
      </c>
      <c r="K5" s="129">
        <f>IF(G5="","",VLOOKUP(G5,ARANCEL!$B$5:$D$121,3,FALSE)*J5)</f>
        <v>15676</v>
      </c>
      <c r="L5" s="1268" t="str">
        <f t="shared" si="0"/>
        <v>IMPAGO</v>
      </c>
      <c r="M5" s="1269" t="str">
        <f t="shared" si="1"/>
        <v>SIN O.C.</v>
      </c>
      <c r="N5" s="1269" t="str">
        <f t="shared" si="2"/>
        <v>SIN FACT.</v>
      </c>
      <c r="O5" s="240" t="s">
        <v>111</v>
      </c>
    </row>
    <row r="6" spans="1:15" x14ac:dyDescent="0.25">
      <c r="A6" s="202" t="s">
        <v>390</v>
      </c>
      <c r="B6" s="125">
        <v>41463</v>
      </c>
      <c r="C6" s="204" t="s">
        <v>391</v>
      </c>
      <c r="D6" s="202" t="s">
        <v>60</v>
      </c>
      <c r="E6" s="203">
        <v>10147467</v>
      </c>
      <c r="F6" s="202">
        <v>21510459</v>
      </c>
      <c r="G6" s="202">
        <v>2704003</v>
      </c>
      <c r="H6" s="132" t="str">
        <f>IF(G6="","",VLOOKUP(G6,ARANCEL!$B$5:$D$121,2,FALSE))</f>
        <v xml:space="preserve">CORONA PERIFERICA CON PERNO MUÑON COLADO </v>
      </c>
      <c r="I6" s="200"/>
      <c r="J6" s="202">
        <v>1</v>
      </c>
      <c r="K6" s="133">
        <f>IF(G6="","",VLOOKUP(G6,ARANCEL!$B$5:$D$121,3,FALSE)*J6)</f>
        <v>32612</v>
      </c>
      <c r="L6" s="1235" t="str">
        <f t="shared" si="0"/>
        <v>IMPAGO</v>
      </c>
      <c r="M6" s="214" t="str">
        <f t="shared" si="1"/>
        <v>SIN O.C.</v>
      </c>
      <c r="N6" s="214" t="str">
        <f t="shared" si="2"/>
        <v>SIN FACT.</v>
      </c>
      <c r="O6" s="240" t="s">
        <v>111</v>
      </c>
    </row>
    <row r="7" spans="1:15" x14ac:dyDescent="0.25">
      <c r="A7" s="202" t="s">
        <v>392</v>
      </c>
      <c r="B7" s="125">
        <v>41472</v>
      </c>
      <c r="C7" s="204" t="s">
        <v>393</v>
      </c>
      <c r="D7" s="202" t="s">
        <v>49</v>
      </c>
      <c r="E7" s="203" t="s">
        <v>343</v>
      </c>
      <c r="F7" s="202">
        <v>21310292</v>
      </c>
      <c r="G7" s="202">
        <v>2705003</v>
      </c>
      <c r="H7" s="132" t="str">
        <f>IF(G7="","",VLOOKUP(G7,ARANCEL!$B$5:$D$121,2,FALSE))</f>
        <v>INCRUSTACION ESTETICA (ART-GLASS O CERAMICA)</v>
      </c>
      <c r="I7" s="200" t="s">
        <v>322</v>
      </c>
      <c r="J7" s="202">
        <v>1</v>
      </c>
      <c r="K7" s="133">
        <f>IF(G7="","",VLOOKUP(G7,ARANCEL!$B$5:$D$121,3,FALSE)*J7)</f>
        <v>15676</v>
      </c>
      <c r="L7" s="1235" t="str">
        <f t="shared" si="0"/>
        <v>IMPAGO</v>
      </c>
      <c r="M7" s="214" t="str">
        <f t="shared" si="1"/>
        <v>SIN O.C.</v>
      </c>
      <c r="N7" s="214" t="str">
        <f t="shared" si="2"/>
        <v>SIN FACT.</v>
      </c>
      <c r="O7" s="240" t="s">
        <v>111</v>
      </c>
    </row>
    <row r="8" spans="1:15" x14ac:dyDescent="0.25">
      <c r="A8" s="202" t="s">
        <v>394</v>
      </c>
      <c r="B8" s="125">
        <v>41472</v>
      </c>
      <c r="C8" s="204" t="s">
        <v>395</v>
      </c>
      <c r="D8" s="202" t="s">
        <v>60</v>
      </c>
      <c r="E8" s="203" t="s">
        <v>343</v>
      </c>
      <c r="F8" s="202" t="s">
        <v>367</v>
      </c>
      <c r="G8" s="202">
        <v>2704003</v>
      </c>
      <c r="H8" s="132" t="str">
        <f>IF(G8="","",VLOOKUP(G8,ARANCEL!$B$5:$D$121,2,FALSE))</f>
        <v xml:space="preserve">CORONA PERIFERICA CON PERNO MUÑON COLADO </v>
      </c>
      <c r="I8" s="200" t="s">
        <v>337</v>
      </c>
      <c r="J8" s="202">
        <v>1</v>
      </c>
      <c r="K8" s="133">
        <f>IF(G8="","",VLOOKUP(G8,ARANCEL!$B$5:$D$121,3,FALSE)*J8)</f>
        <v>32612</v>
      </c>
      <c r="L8" s="1235" t="str">
        <f t="shared" si="0"/>
        <v>IMPAGO</v>
      </c>
      <c r="M8" s="214" t="str">
        <f t="shared" si="1"/>
        <v>SIN O.C.</v>
      </c>
      <c r="N8" s="214" t="str">
        <f t="shared" si="2"/>
        <v>SIN FACT.</v>
      </c>
      <c r="O8" s="240" t="s">
        <v>111</v>
      </c>
    </row>
    <row r="9" spans="1:15" s="201" customFormat="1" x14ac:dyDescent="0.25">
      <c r="A9" s="202" t="s">
        <v>390</v>
      </c>
      <c r="B9" s="125">
        <v>41422</v>
      </c>
      <c r="C9" s="204" t="s">
        <v>357</v>
      </c>
      <c r="D9" s="202" t="s">
        <v>58</v>
      </c>
      <c r="E9" s="203">
        <v>10143442</v>
      </c>
      <c r="F9" s="202">
        <v>20163313</v>
      </c>
      <c r="G9" s="202">
        <v>2704005</v>
      </c>
      <c r="H9" s="132" t="str">
        <f>IF(G9="","",VLOOKUP(G9,ARANCEL!$B$5:$D$121,2,FALSE))</f>
        <v>PROVISORIO</v>
      </c>
      <c r="I9" s="200"/>
      <c r="J9" s="202">
        <v>1</v>
      </c>
      <c r="K9" s="133">
        <f>IF(G9="","",VLOOKUP(G9,ARANCEL!$B$5:$D$121,3,FALSE)*J9)</f>
        <v>3250</v>
      </c>
      <c r="L9" s="1235" t="str">
        <f t="shared" si="0"/>
        <v>IMPAGO</v>
      </c>
      <c r="M9" s="214" t="str">
        <f t="shared" si="1"/>
        <v>SIN O.C.</v>
      </c>
      <c r="N9" s="214" t="str">
        <f t="shared" si="2"/>
        <v>SIN FACT.</v>
      </c>
      <c r="O9" s="240" t="s">
        <v>111</v>
      </c>
    </row>
    <row r="10" spans="1:15" s="201" customFormat="1" x14ac:dyDescent="0.25">
      <c r="A10" s="202" t="s">
        <v>390</v>
      </c>
      <c r="B10" s="125">
        <v>41400</v>
      </c>
      <c r="C10" s="204" t="s">
        <v>358</v>
      </c>
      <c r="D10" s="202" t="s">
        <v>57</v>
      </c>
      <c r="E10" s="203">
        <v>10141769</v>
      </c>
      <c r="F10" s="202">
        <v>20983644</v>
      </c>
      <c r="G10" s="202">
        <v>2704005</v>
      </c>
      <c r="H10" s="132" t="str">
        <f>IF(G10="","",VLOOKUP(G10,ARANCEL!$B$5:$D$121,2,FALSE))</f>
        <v>PROVISORIO</v>
      </c>
      <c r="I10" s="200" t="s">
        <v>324</v>
      </c>
      <c r="J10" s="202">
        <v>1</v>
      </c>
      <c r="K10" s="133">
        <f>IF(G10="","",VLOOKUP(G10,ARANCEL!$B$5:$D$121,3,FALSE)*J10)</f>
        <v>3250</v>
      </c>
      <c r="L10" s="1235" t="str">
        <f t="shared" si="0"/>
        <v>IMPAGO</v>
      </c>
      <c r="M10" s="214" t="str">
        <f t="shared" si="1"/>
        <v>SIN O.C.</v>
      </c>
      <c r="N10" s="214" t="str">
        <f t="shared" si="2"/>
        <v>SIN FACT.</v>
      </c>
      <c r="O10" s="240" t="s">
        <v>111</v>
      </c>
    </row>
    <row r="11" spans="1:15" s="201" customFormat="1" x14ac:dyDescent="0.25">
      <c r="A11" s="202" t="s">
        <v>390</v>
      </c>
      <c r="B11" s="125">
        <v>41085</v>
      </c>
      <c r="C11" s="204" t="s">
        <v>361</v>
      </c>
      <c r="D11" s="202" t="s">
        <v>352</v>
      </c>
      <c r="E11" s="203">
        <v>10115122</v>
      </c>
      <c r="F11" s="202">
        <v>17272998</v>
      </c>
      <c r="G11" s="202">
        <v>2708001</v>
      </c>
      <c r="H11" s="132" t="str">
        <f>IF(G11="","",VLOOKUP(G11,ARANCEL!$B$5:$D$121,2,FALSE))</f>
        <v xml:space="preserve">PLACA DE ORTODONCIA SIN TORNILLO </v>
      </c>
      <c r="I11" s="200" t="s">
        <v>306</v>
      </c>
      <c r="J11" s="202">
        <v>1</v>
      </c>
      <c r="K11" s="133">
        <v>8569</v>
      </c>
      <c r="L11" s="1235" t="str">
        <f t="shared" si="0"/>
        <v>IMPAGO</v>
      </c>
      <c r="M11" s="214" t="str">
        <f t="shared" si="1"/>
        <v>SIN O.C.</v>
      </c>
      <c r="N11" s="214" t="str">
        <f t="shared" si="2"/>
        <v>SIN FACT.</v>
      </c>
      <c r="O11" s="240" t="s">
        <v>111</v>
      </c>
    </row>
    <row r="12" spans="1:15" s="201" customFormat="1" x14ac:dyDescent="0.25">
      <c r="A12" s="202" t="s">
        <v>390</v>
      </c>
      <c r="B12" s="125">
        <v>41283</v>
      </c>
      <c r="C12" s="204" t="s">
        <v>362</v>
      </c>
      <c r="D12" s="202" t="s">
        <v>56</v>
      </c>
      <c r="E12" s="203">
        <v>10130841</v>
      </c>
      <c r="F12" s="202">
        <v>19610306</v>
      </c>
      <c r="G12" s="202">
        <v>2704005</v>
      </c>
      <c r="H12" s="132" t="str">
        <f>IF(G12="","",VLOOKUP(G12,ARANCEL!$B$5:$D$121,2,FALSE))</f>
        <v>PROVISORIO</v>
      </c>
      <c r="I12" s="200"/>
      <c r="J12" s="202">
        <v>1</v>
      </c>
      <c r="K12" s="133">
        <f>IF(G12="","",VLOOKUP(G12,ARANCEL!$B$5:$D$121,3,FALSE)*J12)</f>
        <v>3250</v>
      </c>
      <c r="L12" s="1235" t="str">
        <f t="shared" si="0"/>
        <v>IMPAGO</v>
      </c>
      <c r="M12" s="214" t="str">
        <f t="shared" si="1"/>
        <v>SIN O.C.</v>
      </c>
      <c r="N12" s="214" t="str">
        <f t="shared" si="2"/>
        <v>SIN FACT.</v>
      </c>
      <c r="O12" s="240" t="s">
        <v>111</v>
      </c>
    </row>
    <row r="13" spans="1:15" s="201" customFormat="1" x14ac:dyDescent="0.25">
      <c r="A13" s="202" t="s">
        <v>390</v>
      </c>
      <c r="B13" s="125">
        <v>41264</v>
      </c>
      <c r="C13" s="204" t="s">
        <v>364</v>
      </c>
      <c r="D13" s="202" t="s">
        <v>51</v>
      </c>
      <c r="E13" s="203">
        <v>10129579</v>
      </c>
      <c r="F13" s="202">
        <v>18239456</v>
      </c>
      <c r="G13" s="202">
        <v>2704003</v>
      </c>
      <c r="H13" s="132" t="str">
        <f>IF(G13="","",VLOOKUP(G13,ARANCEL!$B$5:$D$121,2,FALSE))</f>
        <v xml:space="preserve">CORONA PERIFERICA CON PERNO MUÑON COLADO </v>
      </c>
      <c r="I13" s="200" t="s">
        <v>342</v>
      </c>
      <c r="J13" s="202">
        <v>1</v>
      </c>
      <c r="K13" s="133">
        <f>IF(G13="","",VLOOKUP(G13,ARANCEL!$B$5:$D$121,3,FALSE)*J13)</f>
        <v>32612</v>
      </c>
      <c r="L13" s="1235" t="str">
        <f t="shared" si="0"/>
        <v>IMPAGO</v>
      </c>
      <c r="M13" s="214" t="str">
        <f t="shared" si="1"/>
        <v>SIN O.C.</v>
      </c>
      <c r="N13" s="214" t="str">
        <f t="shared" si="2"/>
        <v>SIN FACT.</v>
      </c>
      <c r="O13" s="240" t="s">
        <v>111</v>
      </c>
    </row>
    <row r="14" spans="1:15" s="201" customFormat="1" x14ac:dyDescent="0.25">
      <c r="A14" s="202" t="s">
        <v>390</v>
      </c>
      <c r="B14" s="125">
        <v>41424</v>
      </c>
      <c r="C14" s="204" t="s">
        <v>365</v>
      </c>
      <c r="D14" s="202" t="s">
        <v>52</v>
      </c>
      <c r="E14" s="203">
        <v>10143678</v>
      </c>
      <c r="F14" s="202">
        <v>21073655</v>
      </c>
      <c r="G14" s="202">
        <v>2704003</v>
      </c>
      <c r="H14" s="132" t="str">
        <f>IF(G14="","",VLOOKUP(G14,ARANCEL!$B$5:$D$121,2,FALSE))</f>
        <v xml:space="preserve">CORONA PERIFERICA CON PERNO MUÑON COLADO </v>
      </c>
      <c r="I14" s="200"/>
      <c r="J14" s="202">
        <v>1</v>
      </c>
      <c r="K14" s="133">
        <f>IF(G14="","",VLOOKUP(G14,ARANCEL!$B$5:$D$121,3,FALSE)*J14)</f>
        <v>32612</v>
      </c>
      <c r="L14" s="1235" t="str">
        <f t="shared" si="0"/>
        <v>IMPAGO</v>
      </c>
      <c r="M14" s="214" t="str">
        <f t="shared" si="1"/>
        <v>SIN O.C.</v>
      </c>
      <c r="N14" s="214" t="str">
        <f t="shared" si="2"/>
        <v>SIN FACT.</v>
      </c>
      <c r="O14" s="240" t="s">
        <v>111</v>
      </c>
    </row>
    <row r="15" spans="1:15" s="201" customFormat="1" x14ac:dyDescent="0.25">
      <c r="A15" s="202" t="s">
        <v>390</v>
      </c>
      <c r="B15" s="125">
        <v>41459</v>
      </c>
      <c r="C15" s="204" t="s">
        <v>64</v>
      </c>
      <c r="D15" s="202" t="s">
        <v>53</v>
      </c>
      <c r="E15" s="203">
        <v>10146788</v>
      </c>
      <c r="F15" s="202">
        <v>21581246</v>
      </c>
      <c r="G15" s="202">
        <v>2704016</v>
      </c>
      <c r="H15" s="132" t="str">
        <f>IF(G15="","",VLOOKUP(G15,ARANCEL!$B$5:$D$121,2,FALSE))</f>
        <v xml:space="preserve">CORONA PROCERA </v>
      </c>
      <c r="I15" s="200" t="s">
        <v>316</v>
      </c>
      <c r="J15" s="202">
        <v>1</v>
      </c>
      <c r="K15" s="133">
        <f>IF(G15="","",VLOOKUP(G15,ARANCEL!$B$5:$D$121,3,FALSE)*J15)</f>
        <v>58477</v>
      </c>
      <c r="L15" s="1235" t="str">
        <f t="shared" si="0"/>
        <v>IMPAGO</v>
      </c>
      <c r="M15" s="214" t="str">
        <f t="shared" si="1"/>
        <v>SIN O.C.</v>
      </c>
      <c r="N15" s="214" t="str">
        <f t="shared" si="2"/>
        <v>SIN FACT.</v>
      </c>
      <c r="O15" s="240" t="s">
        <v>111</v>
      </c>
    </row>
    <row r="16" spans="1:15" s="201" customFormat="1" x14ac:dyDescent="0.25">
      <c r="A16" s="202" t="s">
        <v>390</v>
      </c>
      <c r="B16" s="125">
        <v>41330</v>
      </c>
      <c r="C16" s="204" t="s">
        <v>369</v>
      </c>
      <c r="D16" s="202" t="s">
        <v>58</v>
      </c>
      <c r="E16" s="203">
        <v>10134528</v>
      </c>
      <c r="F16" s="202">
        <v>19951954</v>
      </c>
      <c r="G16" s="202">
        <v>2705003</v>
      </c>
      <c r="H16" s="132" t="str">
        <f>IF(G16="","",VLOOKUP(G16,ARANCEL!$B$5:$D$121,2,FALSE))</f>
        <v>INCRUSTACION ESTETICA (ART-GLASS O CERAMICA)</v>
      </c>
      <c r="I16" s="200" t="s">
        <v>308</v>
      </c>
      <c r="J16" s="202">
        <v>1</v>
      </c>
      <c r="K16" s="133">
        <f>IF(G16="","",VLOOKUP(G16,ARANCEL!$B$5:$D$121,3,FALSE)*J16)</f>
        <v>15676</v>
      </c>
      <c r="L16" s="1235" t="str">
        <f t="shared" si="0"/>
        <v>IMPAGO</v>
      </c>
      <c r="M16" s="214" t="str">
        <f t="shared" si="1"/>
        <v>SIN O.C.</v>
      </c>
      <c r="N16" s="214" t="str">
        <f t="shared" si="2"/>
        <v>SIN FACT.</v>
      </c>
      <c r="O16" s="240" t="s">
        <v>111</v>
      </c>
    </row>
    <row r="17" spans="1:15" s="201" customFormat="1" x14ac:dyDescent="0.25">
      <c r="A17" s="202" t="s">
        <v>390</v>
      </c>
      <c r="B17" s="125">
        <v>41394</v>
      </c>
      <c r="C17" s="204" t="s">
        <v>374</v>
      </c>
      <c r="D17" s="202" t="s">
        <v>60</v>
      </c>
      <c r="E17" s="203">
        <v>10141057</v>
      </c>
      <c r="F17" s="202">
        <v>20613297</v>
      </c>
      <c r="G17" s="202">
        <v>2704013</v>
      </c>
      <c r="H17" s="132" t="str">
        <f>IF(G17="","",VLOOKUP(G17,ARANCEL!$B$5:$D$121,2,FALSE))</f>
        <v>PROVISORIO (POR PIEZA)</v>
      </c>
      <c r="I17" s="200"/>
      <c r="J17" s="202">
        <v>1</v>
      </c>
      <c r="K17" s="133">
        <f>IF(G17="","",VLOOKUP(G17,ARANCEL!$B$5:$D$121,3,FALSE)*J17)</f>
        <v>3250</v>
      </c>
      <c r="L17" s="1235" t="str">
        <f t="shared" si="0"/>
        <v>IMPAGO</v>
      </c>
      <c r="M17" s="214" t="str">
        <f t="shared" si="1"/>
        <v>SIN O.C.</v>
      </c>
      <c r="N17" s="214" t="str">
        <f t="shared" si="2"/>
        <v>SIN FACT.</v>
      </c>
      <c r="O17" s="240" t="s">
        <v>111</v>
      </c>
    </row>
    <row r="18" spans="1:15" s="201" customFormat="1" x14ac:dyDescent="0.25">
      <c r="A18" s="202" t="s">
        <v>390</v>
      </c>
      <c r="B18" s="125">
        <v>41466</v>
      </c>
      <c r="C18" s="204" t="s">
        <v>66</v>
      </c>
      <c r="D18" s="202" t="s">
        <v>61</v>
      </c>
      <c r="E18" s="203">
        <v>10148021</v>
      </c>
      <c r="F18" s="202">
        <v>21170484</v>
      </c>
      <c r="G18" s="202">
        <v>2707001</v>
      </c>
      <c r="H18" s="132" t="str">
        <f>IF(G18="","",VLOOKUP(G18,ARANCEL!$B$5:$D$121,2,FALSE))</f>
        <v xml:space="preserve">PLANO DE RELAJACION </v>
      </c>
      <c r="I18" s="200"/>
      <c r="J18" s="202">
        <v>1</v>
      </c>
      <c r="K18" s="133">
        <f>IF(G18="","",VLOOKUP(G18,ARANCEL!$B$5:$D$121,3,FALSE)*J18)</f>
        <v>9221</v>
      </c>
      <c r="L18" s="1235" t="str">
        <f t="shared" si="0"/>
        <v>IMPAGO</v>
      </c>
      <c r="M18" s="214" t="str">
        <f t="shared" si="1"/>
        <v>SIN O.C.</v>
      </c>
      <c r="N18" s="214" t="str">
        <f t="shared" si="2"/>
        <v>SIN FACT.</v>
      </c>
      <c r="O18" s="240" t="s">
        <v>111</v>
      </c>
    </row>
    <row r="19" spans="1:15" s="201" customFormat="1" x14ac:dyDescent="0.25">
      <c r="A19" s="202" t="s">
        <v>390</v>
      </c>
      <c r="B19" s="125">
        <v>41391</v>
      </c>
      <c r="C19" s="204" t="s">
        <v>375</v>
      </c>
      <c r="D19" s="202" t="s">
        <v>54</v>
      </c>
      <c r="E19" s="203">
        <v>10140833</v>
      </c>
      <c r="F19" s="202">
        <v>20636057</v>
      </c>
      <c r="G19" s="202">
        <v>2704003</v>
      </c>
      <c r="H19" s="132" t="str">
        <f>IF(G19="","",VLOOKUP(G19,ARANCEL!$B$5:$D$121,2,FALSE))</f>
        <v xml:space="preserve">CORONA PERIFERICA CON PERNO MUÑON COLADO </v>
      </c>
      <c r="I19" s="200"/>
      <c r="J19" s="202">
        <v>1</v>
      </c>
      <c r="K19" s="133">
        <f>IF(G19="","",VLOOKUP(G19,ARANCEL!$B$5:$D$121,3,FALSE)*J19)</f>
        <v>32612</v>
      </c>
      <c r="L19" s="1235" t="str">
        <f t="shared" si="0"/>
        <v>IMPAGO</v>
      </c>
      <c r="M19" s="214" t="str">
        <f t="shared" si="1"/>
        <v>SIN O.C.</v>
      </c>
      <c r="N19" s="214" t="str">
        <f t="shared" si="2"/>
        <v>SIN FACT.</v>
      </c>
      <c r="O19" s="240" t="s">
        <v>111</v>
      </c>
    </row>
    <row r="20" spans="1:15" s="201" customFormat="1" x14ac:dyDescent="0.25">
      <c r="A20" s="202" t="s">
        <v>390</v>
      </c>
      <c r="B20" s="125">
        <v>41361</v>
      </c>
      <c r="C20" s="204" t="s">
        <v>376</v>
      </c>
      <c r="D20" s="202" t="s">
        <v>50</v>
      </c>
      <c r="E20" s="203">
        <v>10137650</v>
      </c>
      <c r="F20" s="202">
        <v>20045471</v>
      </c>
      <c r="G20" s="202">
        <v>2704003</v>
      </c>
      <c r="H20" s="132" t="str">
        <f>IF(G20="","",VLOOKUP(G20,ARANCEL!$B$5:$D$121,2,FALSE))</f>
        <v xml:space="preserve">CORONA PERIFERICA CON PERNO MUÑON COLADO </v>
      </c>
      <c r="I20" s="200"/>
      <c r="J20" s="202">
        <v>1</v>
      </c>
      <c r="K20" s="133">
        <f>IF(G20="","",VLOOKUP(G20,ARANCEL!$B$5:$D$121,3,FALSE)*J20)</f>
        <v>32612</v>
      </c>
      <c r="L20" s="1235" t="str">
        <f t="shared" si="0"/>
        <v>IMPAGO</v>
      </c>
      <c r="M20" s="214" t="str">
        <f t="shared" si="1"/>
        <v>SIN O.C.</v>
      </c>
      <c r="N20" s="214" t="str">
        <f t="shared" si="2"/>
        <v>SIN FACT.</v>
      </c>
      <c r="O20" s="240" t="s">
        <v>111</v>
      </c>
    </row>
    <row r="21" spans="1:15" s="201" customFormat="1" x14ac:dyDescent="0.25">
      <c r="A21" s="202" t="s">
        <v>390</v>
      </c>
      <c r="B21" s="125">
        <v>41361</v>
      </c>
      <c r="C21" s="204" t="s">
        <v>377</v>
      </c>
      <c r="D21" s="202" t="s">
        <v>55</v>
      </c>
      <c r="E21" s="203">
        <v>10137651</v>
      </c>
      <c r="F21" s="202">
        <v>20609461</v>
      </c>
      <c r="G21" s="202">
        <v>2704003</v>
      </c>
      <c r="H21" s="132" t="str">
        <f>IF(G21="","",VLOOKUP(G21,ARANCEL!$B$5:$D$121,2,FALSE))</f>
        <v xml:space="preserve">CORONA PERIFERICA CON PERNO MUÑON COLADO </v>
      </c>
      <c r="I21" s="200" t="s">
        <v>326</v>
      </c>
      <c r="J21" s="202">
        <v>1</v>
      </c>
      <c r="K21" s="133">
        <f>IF(G21="","",VLOOKUP(G21,ARANCEL!$B$5:$D$121,3,FALSE)*J21)</f>
        <v>32612</v>
      </c>
      <c r="L21" s="1235" t="str">
        <f t="shared" si="0"/>
        <v>IMPAGO</v>
      </c>
      <c r="M21" s="214" t="str">
        <f t="shared" si="1"/>
        <v>SIN O.C.</v>
      </c>
      <c r="N21" s="214" t="str">
        <f t="shared" si="2"/>
        <v>SIN FACT.</v>
      </c>
      <c r="O21" s="240" t="s">
        <v>111</v>
      </c>
    </row>
    <row r="22" spans="1:15" s="201" customFormat="1" x14ac:dyDescent="0.25">
      <c r="A22" s="202" t="s">
        <v>390</v>
      </c>
      <c r="B22" s="125">
        <v>41211</v>
      </c>
      <c r="C22" s="204" t="s">
        <v>378</v>
      </c>
      <c r="D22" s="202" t="s">
        <v>52</v>
      </c>
      <c r="E22" s="203">
        <v>10124223</v>
      </c>
      <c r="F22" s="202">
        <v>18519392</v>
      </c>
      <c r="G22" s="202">
        <v>2704009</v>
      </c>
      <c r="H22" s="132" t="str">
        <f>IF(G22="","",VLOOKUP(G22,ARANCEL!$B$5:$D$121,2,FALSE))</f>
        <v>PILAR, INSERCION O PUNTO DE APOYO CON PERNO MUÑON PLATA-PALADIO</v>
      </c>
      <c r="I22" s="200" t="s">
        <v>379</v>
      </c>
      <c r="J22" s="202">
        <v>4</v>
      </c>
      <c r="K22" s="133">
        <f>IF(G22="","",VLOOKUP(G22,ARANCEL!$B$5:$D$121,3,FALSE)*J22)</f>
        <v>170932</v>
      </c>
      <c r="L22" s="1235" t="str">
        <f t="shared" si="0"/>
        <v>IMPAGO</v>
      </c>
      <c r="M22" s="214" t="str">
        <f t="shared" si="1"/>
        <v>SIN O.C.</v>
      </c>
      <c r="N22" s="214" t="str">
        <f t="shared" si="2"/>
        <v>SIN FACT.</v>
      </c>
      <c r="O22" s="240" t="s">
        <v>111</v>
      </c>
    </row>
    <row r="23" spans="1:15" s="201" customFormat="1" x14ac:dyDescent="0.25">
      <c r="A23" s="202" t="s">
        <v>390</v>
      </c>
      <c r="B23" s="125">
        <v>41365</v>
      </c>
      <c r="C23" s="204" t="s">
        <v>381</v>
      </c>
      <c r="D23" s="202" t="s">
        <v>50</v>
      </c>
      <c r="E23" s="203">
        <v>10135153</v>
      </c>
      <c r="F23" s="202">
        <v>18748857</v>
      </c>
      <c r="G23" s="202">
        <v>2704003</v>
      </c>
      <c r="H23" s="132" t="str">
        <f>IF(G23="","",VLOOKUP(G23,ARANCEL!$B$5:$D$121,2,FALSE))</f>
        <v xml:space="preserve">CORONA PERIFERICA CON PERNO MUÑON COLADO </v>
      </c>
      <c r="I23" s="200"/>
      <c r="J23" s="202">
        <v>1</v>
      </c>
      <c r="K23" s="133">
        <f>IF(G23="","",VLOOKUP(G23,ARANCEL!$B$5:$D$121,3,FALSE)*J23)</f>
        <v>32612</v>
      </c>
      <c r="L23" s="1235" t="str">
        <f t="shared" si="0"/>
        <v>IMPAGO</v>
      </c>
      <c r="M23" s="214" t="str">
        <f t="shared" si="1"/>
        <v>SIN O.C.</v>
      </c>
      <c r="N23" s="214" t="str">
        <f t="shared" si="2"/>
        <v>SIN FACT.</v>
      </c>
      <c r="O23" s="240" t="s">
        <v>111</v>
      </c>
    </row>
    <row r="24" spans="1:15" s="201" customFormat="1" x14ac:dyDescent="0.25">
      <c r="A24" s="202" t="s">
        <v>390</v>
      </c>
      <c r="B24" s="125">
        <v>41348</v>
      </c>
      <c r="C24" s="204" t="s">
        <v>382</v>
      </c>
      <c r="D24" s="202" t="s">
        <v>54</v>
      </c>
      <c r="E24" s="203">
        <v>10136397</v>
      </c>
      <c r="F24" s="202">
        <v>20348019</v>
      </c>
      <c r="G24" s="202">
        <v>2704003</v>
      </c>
      <c r="H24" s="132" t="str">
        <f>IF(G24="","",VLOOKUP(G24,ARANCEL!$B$5:$D$121,2,FALSE))</f>
        <v xml:space="preserve">CORONA PERIFERICA CON PERNO MUÑON COLADO </v>
      </c>
      <c r="I24" s="200"/>
      <c r="J24" s="202">
        <v>1</v>
      </c>
      <c r="K24" s="133">
        <f>IF(G24="","",VLOOKUP(G24,ARANCEL!$B$5:$D$121,3,FALSE)*J24)</f>
        <v>32612</v>
      </c>
      <c r="L24" s="1235" t="str">
        <f t="shared" si="0"/>
        <v>IMPAGO</v>
      </c>
      <c r="M24" s="214" t="str">
        <f t="shared" si="1"/>
        <v>SIN O.C.</v>
      </c>
      <c r="N24" s="214" t="str">
        <f t="shared" si="2"/>
        <v>SIN FACT.</v>
      </c>
      <c r="O24" s="240" t="s">
        <v>111</v>
      </c>
    </row>
    <row r="25" spans="1:15" s="201" customFormat="1" x14ac:dyDescent="0.25">
      <c r="A25" s="202" t="s">
        <v>390</v>
      </c>
      <c r="B25" s="125">
        <v>41290</v>
      </c>
      <c r="C25" s="204" t="s">
        <v>383</v>
      </c>
      <c r="D25" s="202" t="s">
        <v>59</v>
      </c>
      <c r="E25" s="203">
        <v>10131439</v>
      </c>
      <c r="F25" s="202">
        <v>19046654</v>
      </c>
      <c r="G25" s="202">
        <v>2704005</v>
      </c>
      <c r="H25" s="132" t="str">
        <f>IF(G25="","",VLOOKUP(G25,ARANCEL!$B$5:$D$121,2,FALSE))</f>
        <v>PROVISORIO</v>
      </c>
      <c r="I25" s="200"/>
      <c r="J25" s="202">
        <v>1</v>
      </c>
      <c r="K25" s="133">
        <f>IF(G25="","",VLOOKUP(G25,ARANCEL!$B$5:$D$121,3,FALSE)*J25)</f>
        <v>3250</v>
      </c>
      <c r="L25" s="1235" t="str">
        <f t="shared" si="0"/>
        <v>IMPAGO</v>
      </c>
      <c r="M25" s="214" t="str">
        <f t="shared" si="1"/>
        <v>SIN O.C.</v>
      </c>
      <c r="N25" s="214" t="str">
        <f t="shared" si="2"/>
        <v>SIN FACT.</v>
      </c>
      <c r="O25" s="240" t="s">
        <v>111</v>
      </c>
    </row>
    <row r="26" spans="1:15" s="201" customFormat="1" x14ac:dyDescent="0.25">
      <c r="A26" s="202" t="s">
        <v>390</v>
      </c>
      <c r="B26" s="294">
        <v>41568</v>
      </c>
      <c r="C26" s="204" t="s">
        <v>576</v>
      </c>
      <c r="D26" s="202" t="s">
        <v>579</v>
      </c>
      <c r="E26" s="203">
        <v>10159021</v>
      </c>
      <c r="F26" s="202">
        <v>22777256</v>
      </c>
      <c r="G26" s="202">
        <v>2704003</v>
      </c>
      <c r="H26" s="132" t="str">
        <f>IF(G26="","",VLOOKUP(G26,ARANCEL!$B$5:$D$121,2,FALSE))</f>
        <v xml:space="preserve">CORONA PERIFERICA CON PERNO MUÑON COLADO </v>
      </c>
      <c r="I26" s="200"/>
      <c r="J26" s="202">
        <v>1</v>
      </c>
      <c r="K26" s="133">
        <f>IF(G26="","",VLOOKUP(G26,ARANCEL!$B$5:$D$121,3,FALSE)*J26)</f>
        <v>32612</v>
      </c>
      <c r="L26" s="1235" t="str">
        <f t="shared" si="0"/>
        <v>IMPAGO</v>
      </c>
      <c r="M26" s="214" t="str">
        <f t="shared" si="1"/>
        <v>SIN O.C.</v>
      </c>
      <c r="N26" s="214" t="str">
        <f t="shared" si="2"/>
        <v>SIN FACT.</v>
      </c>
      <c r="O26" s="240" t="s">
        <v>111</v>
      </c>
    </row>
    <row r="27" spans="1:15" s="201" customFormat="1" x14ac:dyDescent="0.25">
      <c r="A27" s="202" t="s">
        <v>390</v>
      </c>
      <c r="B27" s="294">
        <v>41956</v>
      </c>
      <c r="C27" s="204" t="s">
        <v>578</v>
      </c>
      <c r="D27" s="202" t="s">
        <v>57</v>
      </c>
      <c r="E27" s="203">
        <v>10161908</v>
      </c>
      <c r="F27" s="202">
        <v>23341155</v>
      </c>
      <c r="G27" s="202">
        <v>2704005</v>
      </c>
      <c r="H27" s="132" t="str">
        <f>IF(G27="","",VLOOKUP(G27,ARANCEL!$B$5:$D$121,2,FALSE))</f>
        <v>PROVISORIO</v>
      </c>
      <c r="I27" s="200"/>
      <c r="J27" s="202">
        <v>1</v>
      </c>
      <c r="K27" s="133">
        <f>IF(G27="","",VLOOKUP(G27,ARANCEL!$B$5:$D$121,3,FALSE)*J27)</f>
        <v>3250</v>
      </c>
      <c r="L27" s="1235" t="str">
        <f t="shared" si="0"/>
        <v>IMPAGO</v>
      </c>
      <c r="M27" s="214" t="str">
        <f t="shared" si="1"/>
        <v>SIN O.C.</v>
      </c>
      <c r="N27" s="214" t="str">
        <f t="shared" si="2"/>
        <v>SIN FACT.</v>
      </c>
      <c r="O27" s="240" t="s">
        <v>111</v>
      </c>
    </row>
    <row r="28" spans="1:15" s="201" customFormat="1" ht="18" customHeight="1" x14ac:dyDescent="0.25">
      <c r="A28" s="202" t="s">
        <v>588</v>
      </c>
      <c r="B28" s="160">
        <v>41613</v>
      </c>
      <c r="C28" s="204" t="s">
        <v>586</v>
      </c>
      <c r="D28" s="202" t="s">
        <v>51</v>
      </c>
      <c r="E28" s="203">
        <v>10164645</v>
      </c>
      <c r="F28" s="202">
        <v>23748558</v>
      </c>
      <c r="G28" s="202">
        <v>2704003</v>
      </c>
      <c r="H28" s="132" t="str">
        <f>IF(G28="","",VLOOKUP(G28,ARANCEL!$B$5:$D$121,2,FALSE))</f>
        <v xml:space="preserve">CORONA PERIFERICA CON PERNO MUÑON COLADO </v>
      </c>
      <c r="I28" s="200"/>
      <c r="J28" s="202">
        <v>1</v>
      </c>
      <c r="K28" s="133">
        <f>IF(G28="","",VLOOKUP(G28,ARANCEL!$B$5:$D$121,3,FALSE)*J28)</f>
        <v>32612</v>
      </c>
      <c r="L28" s="1235" t="str">
        <f t="shared" si="0"/>
        <v>IMPAGO</v>
      </c>
      <c r="M28" s="214" t="str">
        <f t="shared" si="1"/>
        <v>SIN O.C.</v>
      </c>
      <c r="N28" s="214" t="str">
        <f t="shared" si="2"/>
        <v>SIN FACT.</v>
      </c>
      <c r="O28" s="240" t="s">
        <v>111</v>
      </c>
    </row>
    <row r="29" spans="1:15" s="201" customFormat="1" ht="18" customHeight="1" x14ac:dyDescent="0.25">
      <c r="A29" s="202" t="s">
        <v>1406</v>
      </c>
      <c r="B29" s="160">
        <v>41613</v>
      </c>
      <c r="C29" s="204" t="s">
        <v>2526</v>
      </c>
      <c r="D29" s="202" t="s">
        <v>2525</v>
      </c>
      <c r="E29" s="203" t="s">
        <v>343</v>
      </c>
      <c r="F29" s="202">
        <v>23566369</v>
      </c>
      <c r="G29" s="202">
        <v>2704003</v>
      </c>
      <c r="H29" s="132" t="str">
        <f>IF(G29="","",VLOOKUP(G29,ARANCEL!$B$5:$D$121,2,FALSE))</f>
        <v xml:space="preserve">CORONA PERIFERICA CON PERNO MUÑON COLADO </v>
      </c>
      <c r="I29" s="200" t="s">
        <v>318</v>
      </c>
      <c r="J29" s="202">
        <v>1</v>
      </c>
      <c r="K29" s="133">
        <f>IF(G29="","",VLOOKUP(G29,ARANCEL!$B$5:$D$121,3,FALSE)*J29)</f>
        <v>32612</v>
      </c>
      <c r="L29" s="1235" t="str">
        <f t="shared" si="0"/>
        <v>IMPAGO</v>
      </c>
      <c r="M29" s="214" t="str">
        <f t="shared" si="1"/>
        <v>SIN O.C.</v>
      </c>
      <c r="N29" s="214" t="str">
        <f t="shared" si="2"/>
        <v>SIN FACT.</v>
      </c>
      <c r="O29" s="240" t="s">
        <v>111</v>
      </c>
    </row>
    <row r="30" spans="1:15" s="201" customFormat="1" ht="18" customHeight="1" x14ac:dyDescent="0.25">
      <c r="A30" s="202" t="s">
        <v>390</v>
      </c>
      <c r="B30" s="160">
        <v>41645</v>
      </c>
      <c r="C30" s="204" t="s">
        <v>713</v>
      </c>
      <c r="D30" s="202" t="s">
        <v>56</v>
      </c>
      <c r="E30" s="203" t="s">
        <v>343</v>
      </c>
      <c r="F30" s="202">
        <v>23612264</v>
      </c>
      <c r="G30" s="202">
        <v>2705003</v>
      </c>
      <c r="H30" s="132" t="str">
        <f>IF(G30="","",VLOOKUP(G30,ARANCEL!$B$5:$D$121,2,FALSE))</f>
        <v>INCRUSTACION ESTETICA (ART-GLASS O CERAMICA)</v>
      </c>
      <c r="I30" s="200" t="s">
        <v>318</v>
      </c>
      <c r="J30" s="202">
        <v>1</v>
      </c>
      <c r="K30" s="133">
        <f>IF(G30="","",VLOOKUP(G30,ARANCEL!$B$5:$D$121,3,FALSE)*J30)</f>
        <v>15676</v>
      </c>
      <c r="L30" s="1235" t="str">
        <f t="shared" si="0"/>
        <v>IMPAGO</v>
      </c>
      <c r="M30" s="214" t="str">
        <f t="shared" si="1"/>
        <v>SIN O.C.</v>
      </c>
      <c r="N30" s="214" t="str">
        <f t="shared" si="2"/>
        <v>SIN FACT.</v>
      </c>
      <c r="O30" s="240" t="s">
        <v>111</v>
      </c>
    </row>
    <row r="31" spans="1:15" ht="26.25" customHeight="1" x14ac:dyDescent="0.25">
      <c r="A31" s="217" t="s">
        <v>3726</v>
      </c>
      <c r="B31" s="216">
        <v>41705</v>
      </c>
      <c r="C31" s="218" t="s">
        <v>3168</v>
      </c>
      <c r="D31" s="219" t="s">
        <v>944</v>
      </c>
      <c r="E31" s="219">
        <v>10179008</v>
      </c>
      <c r="F31" s="219">
        <v>24490395</v>
      </c>
      <c r="G31" s="219">
        <v>2705003</v>
      </c>
      <c r="H31" s="120" t="str">
        <f>IF(G31="","",VLOOKUP(G31,ARANCEL!$B$5:$D$121,2,FALSE))</f>
        <v>INCRUSTACION ESTETICA (ART-GLASS O CERAMICA)</v>
      </c>
      <c r="I31" s="121" t="s">
        <v>326</v>
      </c>
      <c r="J31" s="119">
        <v>1</v>
      </c>
      <c r="K31" s="122">
        <f>IF(G31="","",VLOOKUP(G31,ARANCEL!$B$5:$D$121,3,FALSE)*J31)</f>
        <v>15676</v>
      </c>
      <c r="L31" s="1235" t="str">
        <f t="shared" si="0"/>
        <v>IMPAGO</v>
      </c>
      <c r="M31" s="214" t="str">
        <f t="shared" si="1"/>
        <v>SIN O.C.</v>
      </c>
      <c r="N31" s="214" t="str">
        <f t="shared" si="2"/>
        <v>SIN FACT.</v>
      </c>
      <c r="O31" s="240" t="s">
        <v>111</v>
      </c>
    </row>
    <row r="32" spans="1:15" ht="26.25" customHeight="1" x14ac:dyDescent="0.25">
      <c r="A32" s="217" t="s">
        <v>3727</v>
      </c>
      <c r="B32" s="216">
        <v>41703</v>
      </c>
      <c r="C32" s="218" t="s">
        <v>3169</v>
      </c>
      <c r="D32" s="219" t="s">
        <v>52</v>
      </c>
      <c r="E32" s="219">
        <v>10179249</v>
      </c>
      <c r="F32" s="219">
        <v>25210798</v>
      </c>
      <c r="G32" s="219">
        <v>2704005</v>
      </c>
      <c r="H32" s="120" t="str">
        <f>IF(G32="","",VLOOKUP(G32,ARANCEL!$B$5:$D$121,2,FALSE))</f>
        <v>PROVISORIO</v>
      </c>
      <c r="I32" s="121" t="s">
        <v>318</v>
      </c>
      <c r="J32" s="119">
        <v>1</v>
      </c>
      <c r="K32" s="122">
        <f>IF(G32="","",VLOOKUP(G32,ARANCEL!$B$5:$D$121,3,FALSE)*J32)</f>
        <v>3250</v>
      </c>
      <c r="L32" s="1235" t="s">
        <v>3058</v>
      </c>
      <c r="M32" s="1239">
        <v>4500225620</v>
      </c>
      <c r="N32" s="214">
        <v>8905</v>
      </c>
      <c r="O32" s="240" t="s">
        <v>111</v>
      </c>
    </row>
    <row r="33" spans="1:15" ht="26.25" customHeight="1" x14ac:dyDescent="0.25">
      <c r="A33" s="217" t="s">
        <v>3728</v>
      </c>
      <c r="B33" s="216">
        <v>41704</v>
      </c>
      <c r="C33" s="218" t="s">
        <v>3170</v>
      </c>
      <c r="D33" s="219" t="s">
        <v>54</v>
      </c>
      <c r="E33" s="219">
        <v>10179240</v>
      </c>
      <c r="F33" s="219">
        <v>25270045</v>
      </c>
      <c r="G33" s="219">
        <v>2702048</v>
      </c>
      <c r="H33" s="120" t="str">
        <f>IF(G33="","",VLOOKUP(G33,ARANCEL!$B$5:$D$121,2,FALSE))</f>
        <v xml:space="preserve">SERVICIO LAB. IMPLANTE CORONA CEMENTADA/ATORNILLADA </v>
      </c>
      <c r="I33" s="121" t="s">
        <v>329</v>
      </c>
      <c r="J33" s="119">
        <v>1</v>
      </c>
      <c r="K33" s="122">
        <f>IF(G33="","",VLOOKUP(G33,ARANCEL!$B$5:$D$121,3,FALSE)*J33)</f>
        <v>43857</v>
      </c>
      <c r="L33" s="1235" t="str">
        <f>IF(E33="","","IMPAGO")</f>
        <v>IMPAGO</v>
      </c>
      <c r="M33" s="214" t="str">
        <f t="shared" ref="M33:M41" si="3">IF(L33="IMPAGO","SIN O.C.","")</f>
        <v>SIN O.C.</v>
      </c>
      <c r="N33" s="214" t="str">
        <f t="shared" ref="N33:N41" si="4">IF(L33="IMPAGO","SIN FACT.","")</f>
        <v>SIN FACT.</v>
      </c>
      <c r="O33" s="240" t="s">
        <v>111</v>
      </c>
    </row>
    <row r="34" spans="1:15" ht="18" customHeight="1" x14ac:dyDescent="0.25">
      <c r="A34" s="119" t="s">
        <v>305</v>
      </c>
      <c r="B34" s="159">
        <v>41598</v>
      </c>
      <c r="C34" s="118" t="s">
        <v>959</v>
      </c>
      <c r="D34" s="119" t="s">
        <v>720</v>
      </c>
      <c r="E34" s="162">
        <v>10162709</v>
      </c>
      <c r="F34" s="119">
        <v>22704983</v>
      </c>
      <c r="G34" s="119">
        <v>2704007</v>
      </c>
      <c r="H34" s="120" t="str">
        <f>IF(G34="","",VLOOKUP(G34,ARANCEL!$B$5:$D$121,2,FALSE))</f>
        <v>PILAR, INSERCION O PUNTO DE APOYO PERIFERICO</v>
      </c>
      <c r="I34" s="121" t="s">
        <v>318</v>
      </c>
      <c r="J34" s="119">
        <v>1</v>
      </c>
      <c r="K34" s="122">
        <f>IF(G34="","",VLOOKUP(G34,ARANCEL!$B$5:$D$121,3,FALSE)*J34)</f>
        <v>25865</v>
      </c>
      <c r="L34" s="1235" t="s">
        <v>4371</v>
      </c>
      <c r="M34" s="214" t="str">
        <f t="shared" si="3"/>
        <v/>
      </c>
      <c r="N34" s="214" t="str">
        <f t="shared" si="4"/>
        <v/>
      </c>
      <c r="O34" s="240" t="s">
        <v>111</v>
      </c>
    </row>
    <row r="35" spans="1:15" ht="18" customHeight="1" x14ac:dyDescent="0.25">
      <c r="A35" s="119" t="s">
        <v>305</v>
      </c>
      <c r="B35" s="159">
        <v>41527</v>
      </c>
      <c r="C35" s="118" t="s">
        <v>1023</v>
      </c>
      <c r="D35" s="119" t="s">
        <v>727</v>
      </c>
      <c r="E35" s="162">
        <v>10154640</v>
      </c>
      <c r="F35" s="119">
        <v>22953390</v>
      </c>
      <c r="G35" s="119">
        <v>2705003</v>
      </c>
      <c r="H35" s="120" t="str">
        <f>IF(G35="","",VLOOKUP(G35,ARANCEL!$B$5:$D$121,2,FALSE))</f>
        <v>INCRUSTACION ESTETICA (ART-GLASS O CERAMICA)</v>
      </c>
      <c r="I35" s="121" t="s">
        <v>335</v>
      </c>
      <c r="J35" s="119">
        <v>1</v>
      </c>
      <c r="K35" s="122">
        <f>IF(G35="","",VLOOKUP(G35,ARANCEL!$B$5:$D$121,3,FALSE)*J35)</f>
        <v>15676</v>
      </c>
      <c r="L35" s="1235" t="s">
        <v>783</v>
      </c>
      <c r="M35" s="214" t="str">
        <f t="shared" si="3"/>
        <v/>
      </c>
      <c r="N35" s="214" t="str">
        <f t="shared" si="4"/>
        <v/>
      </c>
      <c r="O35" s="240" t="s">
        <v>111</v>
      </c>
    </row>
    <row r="36" spans="1:15" ht="18" customHeight="1" x14ac:dyDescent="0.25">
      <c r="A36" s="119" t="s">
        <v>305</v>
      </c>
      <c r="B36" s="159">
        <v>41269</v>
      </c>
      <c r="C36" s="118" t="s">
        <v>787</v>
      </c>
      <c r="D36" s="119" t="s">
        <v>56</v>
      </c>
      <c r="E36" s="162">
        <v>10129493</v>
      </c>
      <c r="F36" s="119">
        <v>19135870</v>
      </c>
      <c r="G36" s="119">
        <v>2704005</v>
      </c>
      <c r="H36" s="120" t="str">
        <f>IF(G36="","",VLOOKUP(G36,ARANCEL!$B$5:$D$121,2,FALSE))</f>
        <v>PROVISORIO</v>
      </c>
      <c r="I36" s="121" t="s">
        <v>319</v>
      </c>
      <c r="J36" s="119">
        <v>1</v>
      </c>
      <c r="K36" s="122">
        <f>IF(G36="","",VLOOKUP(G36,ARANCEL!$B$5:$D$121,3,FALSE)*J36)</f>
        <v>3250</v>
      </c>
      <c r="L36" s="1235" t="str">
        <f t="shared" ref="L36:L41" si="5">IF(E36="","","IMPAGO")</f>
        <v>IMPAGO</v>
      </c>
      <c r="M36" s="214" t="str">
        <f t="shared" si="3"/>
        <v>SIN O.C.</v>
      </c>
      <c r="N36" s="214" t="str">
        <f t="shared" si="4"/>
        <v>SIN FACT.</v>
      </c>
      <c r="O36" s="240" t="s">
        <v>111</v>
      </c>
    </row>
    <row r="37" spans="1:15" ht="18" customHeight="1" x14ac:dyDescent="0.25">
      <c r="A37" s="119" t="s">
        <v>305</v>
      </c>
      <c r="B37" s="159">
        <v>41269</v>
      </c>
      <c r="C37" s="118" t="s">
        <v>787</v>
      </c>
      <c r="D37" s="119" t="s">
        <v>56</v>
      </c>
      <c r="E37" s="162">
        <v>10129493</v>
      </c>
      <c r="F37" s="119">
        <v>19135870</v>
      </c>
      <c r="G37" s="119">
        <v>2704003</v>
      </c>
      <c r="H37" s="120" t="str">
        <f>IF(G37="","",VLOOKUP(G37,ARANCEL!$B$5:$D$121,2,FALSE))</f>
        <v xml:space="preserve">CORONA PERIFERICA CON PERNO MUÑON COLADO </v>
      </c>
      <c r="I37" s="121" t="s">
        <v>1369</v>
      </c>
      <c r="J37" s="119">
        <v>2</v>
      </c>
      <c r="K37" s="122">
        <f>IF(G37="","",VLOOKUP(G37,ARANCEL!$B$5:$D$121,3,FALSE)*J37)</f>
        <v>65224</v>
      </c>
      <c r="L37" s="1235" t="str">
        <f t="shared" si="5"/>
        <v>IMPAGO</v>
      </c>
      <c r="M37" s="214" t="str">
        <f t="shared" si="3"/>
        <v>SIN O.C.</v>
      </c>
      <c r="N37" s="214" t="str">
        <f t="shared" si="4"/>
        <v>SIN FACT.</v>
      </c>
      <c r="O37" s="240" t="s">
        <v>111</v>
      </c>
    </row>
    <row r="38" spans="1:15" ht="18" customHeight="1" x14ac:dyDescent="0.25">
      <c r="A38" s="119" t="s">
        <v>305</v>
      </c>
      <c r="B38" s="159">
        <v>41079</v>
      </c>
      <c r="C38" s="118" t="s">
        <v>895</v>
      </c>
      <c r="D38" s="119" t="s">
        <v>50</v>
      </c>
      <c r="E38" s="162">
        <v>10115115</v>
      </c>
      <c r="F38" s="119">
        <v>16727769</v>
      </c>
      <c r="G38" s="119">
        <v>2704003</v>
      </c>
      <c r="H38" s="120" t="str">
        <f>IF(G38="","",VLOOKUP(G38,ARANCEL!$B$5:$D$121,2,FALSE))</f>
        <v xml:space="preserve">CORONA PERIFERICA CON PERNO MUÑON COLADO </v>
      </c>
      <c r="I38" s="121" t="s">
        <v>323</v>
      </c>
      <c r="J38" s="119">
        <v>1</v>
      </c>
      <c r="K38" s="122">
        <f>IF(G38="","",VLOOKUP(G38,ARANCEL!$B$5:$D$121,3,FALSE)*J38)</f>
        <v>32612</v>
      </c>
      <c r="L38" s="1235" t="str">
        <f t="shared" si="5"/>
        <v>IMPAGO</v>
      </c>
      <c r="M38" s="214" t="str">
        <f t="shared" si="3"/>
        <v>SIN O.C.</v>
      </c>
      <c r="N38" s="214" t="str">
        <f t="shared" si="4"/>
        <v>SIN FACT.</v>
      </c>
      <c r="O38" s="240" t="s">
        <v>111</v>
      </c>
    </row>
    <row r="39" spans="1:15" ht="18" customHeight="1" x14ac:dyDescent="0.25">
      <c r="A39" s="119" t="s">
        <v>305</v>
      </c>
      <c r="B39" s="159">
        <v>41212</v>
      </c>
      <c r="C39" s="118" t="s">
        <v>941</v>
      </c>
      <c r="D39" s="119" t="s">
        <v>57</v>
      </c>
      <c r="E39" s="162">
        <v>10124685</v>
      </c>
      <c r="F39" s="119">
        <v>16941729</v>
      </c>
      <c r="G39" s="119">
        <v>2704006</v>
      </c>
      <c r="H39" s="120" t="str">
        <f>IF(G39="","",VLOOKUP(G39,ARANCEL!$B$5:$D$121,2,FALSE))</f>
        <v xml:space="preserve">CERAMICA ALUMINOSA ANTERIOR O POSTERIOR </v>
      </c>
      <c r="I39" s="121" t="s">
        <v>318</v>
      </c>
      <c r="J39" s="119">
        <v>1</v>
      </c>
      <c r="K39" s="122">
        <f>IF(G39="","",VLOOKUP(G39,ARANCEL!$B$5:$D$121,3,FALSE)*J39)</f>
        <v>31487</v>
      </c>
      <c r="L39" s="1235" t="str">
        <f t="shared" si="5"/>
        <v>IMPAGO</v>
      </c>
      <c r="M39" s="214" t="str">
        <f t="shared" si="3"/>
        <v>SIN O.C.</v>
      </c>
      <c r="N39" s="214" t="str">
        <f t="shared" si="4"/>
        <v>SIN FACT.</v>
      </c>
      <c r="O39" s="240" t="s">
        <v>111</v>
      </c>
    </row>
    <row r="40" spans="1:15" ht="18" customHeight="1" x14ac:dyDescent="0.25">
      <c r="A40" s="119" t="s">
        <v>305</v>
      </c>
      <c r="B40" s="159">
        <v>41488</v>
      </c>
      <c r="C40" s="118" t="s">
        <v>1075</v>
      </c>
      <c r="D40" s="119" t="s">
        <v>720</v>
      </c>
      <c r="E40" s="162">
        <v>10150241</v>
      </c>
      <c r="F40" s="119">
        <v>17493668</v>
      </c>
      <c r="G40" s="119">
        <v>2707001</v>
      </c>
      <c r="H40" s="120" t="str">
        <f>IF(G40="","",VLOOKUP(G40,ARANCEL!$B$5:$D$121,2,FALSE))</f>
        <v xml:space="preserve">PLANO DE RELAJACION </v>
      </c>
      <c r="I40" s="121" t="s">
        <v>306</v>
      </c>
      <c r="J40" s="119">
        <v>1</v>
      </c>
      <c r="K40" s="122">
        <f>IF(G40="","",VLOOKUP(G40,ARANCEL!$B$5:$D$121,3,FALSE)*J40)</f>
        <v>9221</v>
      </c>
      <c r="L40" s="1235" t="str">
        <f t="shared" si="5"/>
        <v>IMPAGO</v>
      </c>
      <c r="M40" s="214" t="str">
        <f t="shared" si="3"/>
        <v>SIN O.C.</v>
      </c>
      <c r="N40" s="214" t="str">
        <f t="shared" si="4"/>
        <v>SIN FACT.</v>
      </c>
      <c r="O40" s="240" t="s">
        <v>111</v>
      </c>
    </row>
    <row r="41" spans="1:15" ht="18" customHeight="1" x14ac:dyDescent="0.25">
      <c r="A41" s="119" t="s">
        <v>313</v>
      </c>
      <c r="B41" s="159">
        <v>41662</v>
      </c>
      <c r="C41" s="118" t="s">
        <v>700</v>
      </c>
      <c r="D41" s="119" t="s">
        <v>54</v>
      </c>
      <c r="E41" s="162">
        <v>10169989</v>
      </c>
      <c r="F41" s="119">
        <v>21903052</v>
      </c>
      <c r="G41" s="119">
        <v>2706005</v>
      </c>
      <c r="H41" s="120" t="str">
        <f>IF(G41="","",VLOOKUP(G41,ARANCEL!$B$5:$D$121,2,FALSE))</f>
        <v>REPARACIONES SIMPLES PROTESIS (FRACTURA O PEGAR DIENTE)</v>
      </c>
      <c r="I41" s="121"/>
      <c r="J41" s="119">
        <v>1</v>
      </c>
      <c r="K41" s="122">
        <f>IF(G41="","",VLOOKUP(G41,ARANCEL!$B$5:$D$121,3,FALSE)*J41)</f>
        <v>2969</v>
      </c>
      <c r="L41" s="214" t="str">
        <f t="shared" si="5"/>
        <v>IMPAGO</v>
      </c>
      <c r="M41" s="214" t="str">
        <f t="shared" si="3"/>
        <v>SIN O.C.</v>
      </c>
      <c r="N41" s="214" t="str">
        <f t="shared" si="4"/>
        <v>SIN FACT.</v>
      </c>
      <c r="O41" s="240" t="s">
        <v>111</v>
      </c>
    </row>
    <row r="43" spans="1:15" ht="18" customHeight="1" x14ac:dyDescent="0.25">
      <c r="A43" s="119" t="s">
        <v>305</v>
      </c>
      <c r="B43" s="159">
        <v>41162</v>
      </c>
      <c r="C43" s="118" t="s">
        <v>776</v>
      </c>
      <c r="D43" s="119" t="s">
        <v>53</v>
      </c>
      <c r="E43" s="162">
        <v>10121286</v>
      </c>
      <c r="F43" s="119">
        <v>16777617</v>
      </c>
      <c r="G43" s="119">
        <v>2704005</v>
      </c>
      <c r="H43" s="120" t="str">
        <f>IF(G43="","",VLOOKUP(G43,ARANCEL!$B$5:$D$121,2,FALSE))</f>
        <v>PROVISORIO</v>
      </c>
      <c r="I43" s="121" t="s">
        <v>1058</v>
      </c>
      <c r="J43" s="119">
        <v>3</v>
      </c>
      <c r="K43" s="122">
        <f>IF(G43="","",VLOOKUP(G43,ARANCEL!$B$5:$D$121,3,FALSE)*J43)</f>
        <v>9750</v>
      </c>
      <c r="L43" s="1235" t="str">
        <f t="shared" ref="L43:L53" si="6">IF(E43="","","IMPAGO")</f>
        <v>IMPAGO</v>
      </c>
      <c r="M43" s="214" t="str">
        <f t="shared" ref="M43:M53" si="7">IF(L43="IMPAGO","SIN O.C.","")</f>
        <v>SIN O.C.</v>
      </c>
      <c r="N43" s="214" t="str">
        <f t="shared" ref="N43:N53" si="8">IF(L43="IMPAGO","SIN FACT.","")</f>
        <v>SIN FACT.</v>
      </c>
      <c r="O43" s="240" t="s">
        <v>111</v>
      </c>
    </row>
    <row r="44" spans="1:15" ht="18" customHeight="1" x14ac:dyDescent="0.25">
      <c r="A44" s="119" t="s">
        <v>606</v>
      </c>
      <c r="B44" s="159">
        <v>41162</v>
      </c>
      <c r="C44" s="118" t="s">
        <v>776</v>
      </c>
      <c r="D44" s="119" t="s">
        <v>53</v>
      </c>
      <c r="E44" s="162">
        <v>10121286</v>
      </c>
      <c r="F44" s="119">
        <v>16777617</v>
      </c>
      <c r="G44" s="119">
        <v>2704012</v>
      </c>
      <c r="H44" s="120" t="str">
        <f>IF(G44="","",VLOOKUP(G44,ARANCEL!$B$5:$D$121,2,FALSE))</f>
        <v xml:space="preserve">INTERMEDIARIO O PONTICO </v>
      </c>
      <c r="I44" s="121" t="s">
        <v>308</v>
      </c>
      <c r="J44" s="119">
        <v>1</v>
      </c>
      <c r="K44" s="122">
        <f>IF(G44="","",VLOOKUP(G44,ARANCEL!$B$5:$D$121,3,FALSE)*J44)</f>
        <v>25122</v>
      </c>
      <c r="L44" s="1235" t="str">
        <f t="shared" si="6"/>
        <v>IMPAGO</v>
      </c>
      <c r="M44" s="214" t="str">
        <f t="shared" si="7"/>
        <v>SIN O.C.</v>
      </c>
      <c r="N44" s="214" t="str">
        <f t="shared" si="8"/>
        <v>SIN FACT.</v>
      </c>
      <c r="O44" s="240" t="s">
        <v>111</v>
      </c>
    </row>
    <row r="45" spans="1:15" ht="18" customHeight="1" x14ac:dyDescent="0.25">
      <c r="A45" s="119" t="s">
        <v>606</v>
      </c>
      <c r="B45" s="159">
        <v>41162</v>
      </c>
      <c r="C45" s="118" t="s">
        <v>776</v>
      </c>
      <c r="D45" s="119" t="s">
        <v>53</v>
      </c>
      <c r="E45" s="162">
        <v>10121286</v>
      </c>
      <c r="F45" s="119">
        <v>16777617</v>
      </c>
      <c r="G45" s="119">
        <v>2704008</v>
      </c>
      <c r="H45" s="120" t="str">
        <f>IF(G45="","",VLOOKUP(G45,ARANCEL!$B$5:$D$121,2,FALSE))</f>
        <v>PILAR, INSERCION O PUNTO DE APOYO CON PERNO MUÑON</v>
      </c>
      <c r="I45" s="121" t="s">
        <v>775</v>
      </c>
      <c r="J45" s="119">
        <v>2</v>
      </c>
      <c r="K45" s="122">
        <f>IF(G45="","",VLOOKUP(G45,ARANCEL!$B$5:$D$121,3,FALSE)*J45)</f>
        <v>65224</v>
      </c>
      <c r="L45" s="1235" t="str">
        <f t="shared" si="6"/>
        <v>IMPAGO</v>
      </c>
      <c r="M45" s="214" t="str">
        <f t="shared" si="7"/>
        <v>SIN O.C.</v>
      </c>
      <c r="N45" s="214" t="str">
        <f t="shared" si="8"/>
        <v>SIN FACT.</v>
      </c>
      <c r="O45" s="240" t="s">
        <v>111</v>
      </c>
    </row>
    <row r="46" spans="1:15" ht="18" customHeight="1" x14ac:dyDescent="0.25">
      <c r="A46" s="119" t="s">
        <v>305</v>
      </c>
      <c r="B46" s="159">
        <v>41082</v>
      </c>
      <c r="C46" s="118" t="s">
        <v>773</v>
      </c>
      <c r="D46" s="119" t="s">
        <v>772</v>
      </c>
      <c r="E46" s="162">
        <v>10115103</v>
      </c>
      <c r="F46" s="119">
        <v>16982758</v>
      </c>
      <c r="G46" s="119">
        <v>2704003</v>
      </c>
      <c r="H46" s="120" t="str">
        <f>IF(G46="","",VLOOKUP(G46,ARANCEL!$B$5:$D$121,2,FALSE))</f>
        <v xml:space="preserve">CORONA PERIFERICA CON PERNO MUÑON COLADO </v>
      </c>
      <c r="I46" s="121" t="s">
        <v>360</v>
      </c>
      <c r="J46" s="119">
        <v>2</v>
      </c>
      <c r="K46" s="122">
        <f>IF(G46="","",VLOOKUP(G46,ARANCEL!$B$5:$D$121,3,FALSE)*J46)</f>
        <v>65224</v>
      </c>
      <c r="L46" s="1235" t="str">
        <f t="shared" si="6"/>
        <v>IMPAGO</v>
      </c>
      <c r="M46" s="214" t="str">
        <f t="shared" si="7"/>
        <v>SIN O.C.</v>
      </c>
      <c r="N46" s="214" t="str">
        <f t="shared" si="8"/>
        <v>SIN FACT.</v>
      </c>
      <c r="O46" s="240" t="s">
        <v>111</v>
      </c>
    </row>
    <row r="47" spans="1:15" ht="18" customHeight="1" x14ac:dyDescent="0.25">
      <c r="A47" s="119" t="s">
        <v>313</v>
      </c>
      <c r="B47" s="159">
        <v>41275</v>
      </c>
      <c r="C47" s="118" t="s">
        <v>1048</v>
      </c>
      <c r="D47" s="119" t="s">
        <v>1047</v>
      </c>
      <c r="E47" s="162">
        <v>10160140</v>
      </c>
      <c r="F47" s="119">
        <v>22991054</v>
      </c>
      <c r="G47" s="119">
        <v>2708001</v>
      </c>
      <c r="H47" s="120" t="str">
        <f>IF(G47="","",VLOOKUP(G47,ARANCEL!$B$5:$D$121,2,FALSE))</f>
        <v xml:space="preserve">PLACA DE ORTODONCIA SIN TORNILLO </v>
      </c>
      <c r="I47" s="121"/>
      <c r="J47" s="119">
        <v>1</v>
      </c>
      <c r="K47" s="122">
        <v>8569</v>
      </c>
      <c r="L47" s="1235" t="str">
        <f t="shared" si="6"/>
        <v>IMPAGO</v>
      </c>
      <c r="M47" s="214" t="str">
        <f t="shared" si="7"/>
        <v>SIN O.C.</v>
      </c>
      <c r="N47" s="214" t="str">
        <f t="shared" si="8"/>
        <v>SIN FACT.</v>
      </c>
      <c r="O47" s="240" t="s">
        <v>111</v>
      </c>
    </row>
    <row r="48" spans="1:15" ht="18" customHeight="1" x14ac:dyDescent="0.25">
      <c r="A48" s="119" t="s">
        <v>313</v>
      </c>
      <c r="B48" s="159">
        <v>41275</v>
      </c>
      <c r="C48" s="118" t="s">
        <v>1048</v>
      </c>
      <c r="D48" s="119" t="s">
        <v>1047</v>
      </c>
      <c r="E48" s="162">
        <v>10160140</v>
      </c>
      <c r="F48" s="119">
        <v>22991054</v>
      </c>
      <c r="G48" s="119">
        <v>2708005</v>
      </c>
      <c r="H48" s="120" t="str">
        <f>IF(G48="","",VLOOKUP(G48,ARANCEL!$B$5:$D$121,2,FALSE))</f>
        <v xml:space="preserve">QUAD HELIX ARCO TRANSPALATINO </v>
      </c>
      <c r="I48" s="121"/>
      <c r="J48" s="119">
        <v>1</v>
      </c>
      <c r="K48" s="122">
        <v>14057</v>
      </c>
      <c r="L48" s="1235" t="str">
        <f t="shared" si="6"/>
        <v>IMPAGO</v>
      </c>
      <c r="M48" s="214" t="str">
        <f t="shared" si="7"/>
        <v>SIN O.C.</v>
      </c>
      <c r="N48" s="214" t="str">
        <f t="shared" si="8"/>
        <v>SIN FACT.</v>
      </c>
      <c r="O48" s="240" t="s">
        <v>111</v>
      </c>
    </row>
    <row r="49" spans="1:21" ht="18" customHeight="1" x14ac:dyDescent="0.25">
      <c r="A49" s="119" t="s">
        <v>305</v>
      </c>
      <c r="B49" s="159">
        <v>41066</v>
      </c>
      <c r="C49" s="118" t="s">
        <v>740</v>
      </c>
      <c r="D49" s="119" t="s">
        <v>739</v>
      </c>
      <c r="E49" s="162">
        <v>10114338</v>
      </c>
      <c r="F49" s="119">
        <v>16053074</v>
      </c>
      <c r="G49" s="119">
        <v>2704008</v>
      </c>
      <c r="H49" s="120" t="str">
        <f>IF(G49="","",VLOOKUP(G49,ARANCEL!$B$5:$D$121,2,FALSE))</f>
        <v>PILAR, INSERCION O PUNTO DE APOYO CON PERNO MUÑON</v>
      </c>
      <c r="I49" s="121" t="s">
        <v>738</v>
      </c>
      <c r="J49" s="119">
        <v>3</v>
      </c>
      <c r="K49" s="122">
        <f>IF(G49="","",VLOOKUP(G49,ARANCEL!$B$5:$D$121,3,FALSE)*J49)</f>
        <v>97836</v>
      </c>
      <c r="L49" s="1235" t="str">
        <f t="shared" si="6"/>
        <v>IMPAGO</v>
      </c>
      <c r="M49" s="214" t="str">
        <f t="shared" si="7"/>
        <v>SIN O.C.</v>
      </c>
      <c r="N49" s="214" t="str">
        <f t="shared" si="8"/>
        <v>SIN FACT.</v>
      </c>
      <c r="O49" s="240" t="s">
        <v>111</v>
      </c>
    </row>
    <row r="50" spans="1:21" ht="18" customHeight="1" x14ac:dyDescent="0.25">
      <c r="A50" s="119" t="s">
        <v>313</v>
      </c>
      <c r="B50" s="159">
        <v>41548</v>
      </c>
      <c r="C50" s="118" t="s">
        <v>963</v>
      </c>
      <c r="D50" s="119" t="s">
        <v>828</v>
      </c>
      <c r="E50" s="162">
        <v>10159113</v>
      </c>
      <c r="F50" s="119">
        <v>23388037</v>
      </c>
      <c r="G50" s="119">
        <v>2706001</v>
      </c>
      <c r="H50" s="120" t="str">
        <f>IF(G50="","",VLOOKUP(G50,ARANCEL!$B$5:$D$121,2,FALSE))</f>
        <v xml:space="preserve">PROTESIS TOTAL ACRILICA </v>
      </c>
      <c r="I50" s="121"/>
      <c r="J50" s="119">
        <v>1</v>
      </c>
      <c r="K50" s="122">
        <f>IF(G50="","",VLOOKUP(G50,ARANCEL!$B$5:$D$121,3,FALSE)*J50)</f>
        <v>18668</v>
      </c>
      <c r="L50" s="1235" t="str">
        <f t="shared" si="6"/>
        <v>IMPAGO</v>
      </c>
      <c r="M50" s="214" t="str">
        <f t="shared" si="7"/>
        <v>SIN O.C.</v>
      </c>
      <c r="N50" s="214" t="str">
        <f t="shared" si="8"/>
        <v>SIN FACT.</v>
      </c>
      <c r="O50" s="240" t="s">
        <v>111</v>
      </c>
    </row>
    <row r="51" spans="1:21" ht="18" customHeight="1" x14ac:dyDescent="0.25">
      <c r="A51" s="119" t="s">
        <v>390</v>
      </c>
      <c r="B51" s="159">
        <v>41558</v>
      </c>
      <c r="C51" s="118" t="s">
        <v>825</v>
      </c>
      <c r="D51" s="119" t="s">
        <v>54</v>
      </c>
      <c r="E51" s="162">
        <v>10158150</v>
      </c>
      <c r="F51" s="119">
        <v>22976871</v>
      </c>
      <c r="G51" s="119">
        <v>2702048</v>
      </c>
      <c r="H51" s="120" t="str">
        <f>IF(G51="","",VLOOKUP(G51,ARANCEL!$B$5:$D$121,2,FALSE))</f>
        <v xml:space="preserve">SERVICIO LAB. IMPLANTE CORONA CEMENTADA/ATORNILLADA </v>
      </c>
      <c r="I51" s="121" t="s">
        <v>312</v>
      </c>
      <c r="J51" s="119">
        <v>1</v>
      </c>
      <c r="K51" s="122">
        <f>IF(G51="","",VLOOKUP(G51,ARANCEL!$B$5:$D$121,3,FALSE)*J51)</f>
        <v>43857</v>
      </c>
      <c r="L51" s="1235" t="str">
        <f t="shared" si="6"/>
        <v>IMPAGO</v>
      </c>
      <c r="M51" s="214" t="str">
        <f t="shared" si="7"/>
        <v>SIN O.C.</v>
      </c>
      <c r="N51" s="214" t="str">
        <f t="shared" si="8"/>
        <v>SIN FACT.</v>
      </c>
      <c r="O51" s="240" t="s">
        <v>111</v>
      </c>
    </row>
    <row r="52" spans="1:21" ht="18" customHeight="1" x14ac:dyDescent="0.25">
      <c r="A52" s="119" t="s">
        <v>390</v>
      </c>
      <c r="B52" s="159">
        <v>41226</v>
      </c>
      <c r="C52" s="118" t="s">
        <v>356</v>
      </c>
      <c r="D52" s="119" t="s">
        <v>57</v>
      </c>
      <c r="E52" s="162">
        <v>10125542</v>
      </c>
      <c r="F52" s="119">
        <v>19170092</v>
      </c>
      <c r="G52" s="119">
        <v>2705003</v>
      </c>
      <c r="H52" s="120" t="str">
        <f>IF(G52="","",VLOOKUP(G52,ARANCEL!$B$5:$D$121,2,FALSE))</f>
        <v>INCRUSTACION ESTETICA (ART-GLASS O CERAMICA)</v>
      </c>
      <c r="I52" s="121" t="s">
        <v>312</v>
      </c>
      <c r="J52" s="119">
        <v>1</v>
      </c>
      <c r="K52" s="122">
        <f>IF(G52="","",VLOOKUP(G52,ARANCEL!$B$5:$D$121,3,FALSE)*J52)</f>
        <v>15676</v>
      </c>
      <c r="L52" s="1235" t="str">
        <f t="shared" si="6"/>
        <v>IMPAGO</v>
      </c>
      <c r="M52" s="214" t="str">
        <f t="shared" si="7"/>
        <v>SIN O.C.</v>
      </c>
      <c r="N52" s="214" t="str">
        <f t="shared" si="8"/>
        <v>SIN FACT.</v>
      </c>
      <c r="O52" s="240" t="s">
        <v>111</v>
      </c>
    </row>
    <row r="53" spans="1:21" ht="18" customHeight="1" x14ac:dyDescent="0.25">
      <c r="A53" s="119" t="s">
        <v>313</v>
      </c>
      <c r="B53" s="159">
        <v>41646</v>
      </c>
      <c r="C53" s="118" t="s">
        <v>1041</v>
      </c>
      <c r="D53" s="119" t="s">
        <v>727</v>
      </c>
      <c r="E53" s="162">
        <v>10168498</v>
      </c>
      <c r="F53" s="119">
        <v>24324373</v>
      </c>
      <c r="G53" s="119">
        <v>2705003</v>
      </c>
      <c r="H53" s="120" t="str">
        <f>IF(G53="","",VLOOKUP(G53,ARANCEL!$B$5:$D$121,2,FALSE))</f>
        <v>INCRUSTACION ESTETICA (ART-GLASS O CERAMICA)</v>
      </c>
      <c r="I53" s="121"/>
      <c r="J53" s="119">
        <v>1</v>
      </c>
      <c r="K53" s="122">
        <f>IF(G53="","",VLOOKUP(G53,ARANCEL!$B$5:$D$121,3,FALSE)*J53)</f>
        <v>15676</v>
      </c>
      <c r="L53" s="1235" t="str">
        <f t="shared" si="6"/>
        <v>IMPAGO</v>
      </c>
      <c r="M53" s="214" t="str">
        <f t="shared" si="7"/>
        <v>SIN O.C.</v>
      </c>
      <c r="N53" s="214" t="str">
        <f t="shared" si="8"/>
        <v>SIN FACT.</v>
      </c>
      <c r="O53" s="240" t="s">
        <v>111</v>
      </c>
    </row>
    <row r="55" spans="1:21" s="161" customFormat="1" ht="18" customHeight="1" x14ac:dyDescent="0.25">
      <c r="A55" s="119" t="s">
        <v>305</v>
      </c>
      <c r="B55" s="159">
        <v>41075</v>
      </c>
      <c r="C55" s="118" t="s">
        <v>1036</v>
      </c>
      <c r="D55" s="119" t="s">
        <v>346</v>
      </c>
      <c r="E55" s="162">
        <v>10114643</v>
      </c>
      <c r="F55" s="119">
        <v>17513657</v>
      </c>
      <c r="G55" s="119">
        <v>2705003</v>
      </c>
      <c r="H55" s="120" t="str">
        <f>IF(G55="","",VLOOKUP(G55,ARANCEL!$B$5:$D$121,2,FALSE))</f>
        <v>INCRUSTACION ESTETICA (ART-GLASS O CERAMICA)</v>
      </c>
      <c r="I55" s="121" t="s">
        <v>315</v>
      </c>
      <c r="J55" s="119">
        <v>1</v>
      </c>
      <c r="K55" s="122">
        <f>IF(G55="","",VLOOKUP(G55,ARANCEL!$B$5:$D$121,3,FALSE)*J55)</f>
        <v>15676</v>
      </c>
      <c r="L55" s="1235" t="str">
        <f t="shared" ref="L55:L81" si="9">IF(E55="","","IMPAGO")</f>
        <v>IMPAGO</v>
      </c>
      <c r="M55" s="214" t="str">
        <f t="shared" ref="M55:M81" si="10">IF(L55="IMPAGO","SIN O.C.","")</f>
        <v>SIN O.C.</v>
      </c>
      <c r="N55" s="214" t="str">
        <f t="shared" ref="N55:N81" si="11">IF(L55="IMPAGO","SIN FACT.","")</f>
        <v>SIN FACT.</v>
      </c>
      <c r="O55" s="240" t="s">
        <v>111</v>
      </c>
      <c r="P55" s="7"/>
      <c r="Q55" s="7"/>
      <c r="R55" s="7"/>
      <c r="S55" s="7"/>
      <c r="T55" s="7"/>
      <c r="U55" s="7"/>
    </row>
    <row r="56" spans="1:21" s="161" customFormat="1" ht="18" customHeight="1" x14ac:dyDescent="0.25">
      <c r="A56" s="119" t="s">
        <v>313</v>
      </c>
      <c r="B56" s="159">
        <v>41548</v>
      </c>
      <c r="C56" s="118" t="s">
        <v>1049</v>
      </c>
      <c r="D56" s="119" t="s">
        <v>1047</v>
      </c>
      <c r="E56" s="162">
        <v>10159273</v>
      </c>
      <c r="F56" s="119">
        <v>23083624</v>
      </c>
      <c r="G56" s="119">
        <v>2708001</v>
      </c>
      <c r="H56" s="120" t="str">
        <f>IF(G56="","",VLOOKUP(G56,ARANCEL!$B$5:$D$121,2,FALSE))</f>
        <v xml:space="preserve">PLACA DE ORTODONCIA SIN TORNILLO </v>
      </c>
      <c r="I56" s="121"/>
      <c r="J56" s="119">
        <v>1</v>
      </c>
      <c r="K56" s="122">
        <v>8569</v>
      </c>
      <c r="L56" s="1235" t="str">
        <f t="shared" si="9"/>
        <v>IMPAGO</v>
      </c>
      <c r="M56" s="214" t="str">
        <f t="shared" si="10"/>
        <v>SIN O.C.</v>
      </c>
      <c r="N56" s="214" t="str">
        <f t="shared" si="11"/>
        <v>SIN FACT.</v>
      </c>
      <c r="O56" s="240" t="s">
        <v>111</v>
      </c>
      <c r="P56" s="7"/>
      <c r="Q56" s="7"/>
      <c r="R56" s="7"/>
      <c r="S56" s="7"/>
      <c r="T56" s="7"/>
      <c r="U56" s="7"/>
    </row>
    <row r="57" spans="1:21" s="161" customFormat="1" ht="18" customHeight="1" x14ac:dyDescent="0.25">
      <c r="A57" s="119" t="s">
        <v>313</v>
      </c>
      <c r="B57" s="159">
        <v>41548</v>
      </c>
      <c r="C57" s="118" t="s">
        <v>1049</v>
      </c>
      <c r="D57" s="119" t="s">
        <v>1047</v>
      </c>
      <c r="E57" s="162">
        <v>10159273</v>
      </c>
      <c r="F57" s="119">
        <v>23083624</v>
      </c>
      <c r="G57" s="119">
        <v>2708005</v>
      </c>
      <c r="H57" s="120" t="str">
        <f>IF(G57="","",VLOOKUP(G57,ARANCEL!$B$5:$D$121,2,FALSE))</f>
        <v xml:space="preserve">QUAD HELIX ARCO TRANSPALATINO </v>
      </c>
      <c r="I57" s="121"/>
      <c r="J57" s="119">
        <v>1</v>
      </c>
      <c r="K57" s="122">
        <v>14057</v>
      </c>
      <c r="L57" s="1235" t="str">
        <f t="shared" si="9"/>
        <v>IMPAGO</v>
      </c>
      <c r="M57" s="214" t="str">
        <f t="shared" si="10"/>
        <v>SIN O.C.</v>
      </c>
      <c r="N57" s="214" t="str">
        <f t="shared" si="11"/>
        <v>SIN FACT.</v>
      </c>
      <c r="O57" s="240" t="s">
        <v>111</v>
      </c>
      <c r="P57" s="7"/>
      <c r="Q57" s="7"/>
      <c r="R57" s="7"/>
      <c r="S57" s="7"/>
      <c r="T57" s="7"/>
      <c r="U57" s="7"/>
    </row>
    <row r="58" spans="1:21" s="161" customFormat="1" ht="18" customHeight="1" x14ac:dyDescent="0.25">
      <c r="A58" s="119" t="s">
        <v>305</v>
      </c>
      <c r="B58" s="159">
        <v>41489</v>
      </c>
      <c r="C58" s="118" t="s">
        <v>1133</v>
      </c>
      <c r="D58" s="119" t="s">
        <v>50</v>
      </c>
      <c r="E58" s="162">
        <v>10150667</v>
      </c>
      <c r="F58" s="119">
        <v>21315727</v>
      </c>
      <c r="G58" s="119">
        <v>2704005</v>
      </c>
      <c r="H58" s="120" t="str">
        <f>IF(G58="","",VLOOKUP(G58,ARANCEL!$B$5:$D$121,2,FALSE))</f>
        <v>PROVISORIO</v>
      </c>
      <c r="I58" s="121" t="s">
        <v>323</v>
      </c>
      <c r="J58" s="119">
        <v>1</v>
      </c>
      <c r="K58" s="122">
        <f>IF(G58="","",VLOOKUP(G58,ARANCEL!$B$5:$D$121,3,FALSE)*J58)</f>
        <v>3250</v>
      </c>
      <c r="L58" s="1235" t="str">
        <f t="shared" si="9"/>
        <v>IMPAGO</v>
      </c>
      <c r="M58" s="214" t="str">
        <f t="shared" si="10"/>
        <v>SIN O.C.</v>
      </c>
      <c r="N58" s="214" t="str">
        <f t="shared" si="11"/>
        <v>SIN FACT.</v>
      </c>
      <c r="O58" s="240" t="s">
        <v>111</v>
      </c>
      <c r="P58" s="7"/>
      <c r="Q58" s="7"/>
      <c r="R58" s="7"/>
      <c r="S58" s="7"/>
      <c r="T58" s="7"/>
      <c r="U58" s="7"/>
    </row>
    <row r="59" spans="1:21" s="161" customFormat="1" ht="18" customHeight="1" x14ac:dyDescent="0.25">
      <c r="A59" s="119" t="s">
        <v>305</v>
      </c>
      <c r="B59" s="159">
        <v>41082</v>
      </c>
      <c r="C59" s="118" t="s">
        <v>1132</v>
      </c>
      <c r="D59" s="119" t="s">
        <v>58</v>
      </c>
      <c r="E59" s="162">
        <v>10115377</v>
      </c>
      <c r="F59" s="119">
        <v>17568226</v>
      </c>
      <c r="G59" s="119">
        <v>2704005</v>
      </c>
      <c r="H59" s="120" t="str">
        <f>IF(G59="","",VLOOKUP(G59,ARANCEL!$B$5:$D$121,2,FALSE))</f>
        <v>PROVISORIO</v>
      </c>
      <c r="I59" s="121" t="s">
        <v>324</v>
      </c>
      <c r="J59" s="119">
        <v>1</v>
      </c>
      <c r="K59" s="122">
        <f>IF(G59="","",VLOOKUP(G59,ARANCEL!$B$5:$D$121,3,FALSE)*J59)</f>
        <v>3250</v>
      </c>
      <c r="L59" s="1235" t="str">
        <f t="shared" si="9"/>
        <v>IMPAGO</v>
      </c>
      <c r="M59" s="214" t="str">
        <f t="shared" si="10"/>
        <v>SIN O.C.</v>
      </c>
      <c r="N59" s="214" t="str">
        <f t="shared" si="11"/>
        <v>SIN FACT.</v>
      </c>
      <c r="O59" s="240" t="s">
        <v>111</v>
      </c>
      <c r="P59" s="7"/>
      <c r="Q59" s="7"/>
      <c r="R59" s="7"/>
      <c r="S59" s="7"/>
      <c r="T59" s="7"/>
      <c r="U59" s="7"/>
    </row>
    <row r="60" spans="1:21" s="161" customFormat="1" ht="18" customHeight="1" x14ac:dyDescent="0.25">
      <c r="A60" s="119" t="s">
        <v>606</v>
      </c>
      <c r="B60" s="159">
        <v>41096</v>
      </c>
      <c r="C60" s="118" t="s">
        <v>910</v>
      </c>
      <c r="D60" s="119" t="s">
        <v>52</v>
      </c>
      <c r="E60" s="162">
        <v>10116167</v>
      </c>
      <c r="F60" s="119">
        <v>17528258</v>
      </c>
      <c r="G60" s="119">
        <v>2704003</v>
      </c>
      <c r="H60" s="120" t="str">
        <f>IF(G60="","",VLOOKUP(G60,ARANCEL!$B$5:$D$121,2,FALSE))</f>
        <v xml:space="preserve">CORONA PERIFERICA CON PERNO MUÑON COLADO </v>
      </c>
      <c r="I60" s="121" t="s">
        <v>311</v>
      </c>
      <c r="J60" s="119">
        <v>1</v>
      </c>
      <c r="K60" s="122">
        <f>IF(G60="","",VLOOKUP(G60,ARANCEL!$B$5:$D$121,3,FALSE)*J60)</f>
        <v>32612</v>
      </c>
      <c r="L60" s="1235" t="str">
        <f t="shared" si="9"/>
        <v>IMPAGO</v>
      </c>
      <c r="M60" s="214" t="str">
        <f t="shared" si="10"/>
        <v>SIN O.C.</v>
      </c>
      <c r="N60" s="214" t="str">
        <f t="shared" si="11"/>
        <v>SIN FACT.</v>
      </c>
      <c r="O60" s="240" t="s">
        <v>111</v>
      </c>
      <c r="P60" s="7"/>
      <c r="Q60" s="7"/>
      <c r="R60" s="7"/>
      <c r="S60" s="7"/>
      <c r="T60" s="7"/>
      <c r="U60" s="7"/>
    </row>
    <row r="61" spans="1:21" s="161" customFormat="1" ht="18" customHeight="1" x14ac:dyDescent="0.25">
      <c r="A61" s="119" t="s">
        <v>313</v>
      </c>
      <c r="B61" s="159">
        <v>41691</v>
      </c>
      <c r="C61" s="118" t="s">
        <v>2977</v>
      </c>
      <c r="D61" s="119" t="s">
        <v>65</v>
      </c>
      <c r="E61" s="162">
        <v>10176669</v>
      </c>
      <c r="F61" s="119">
        <v>24702545</v>
      </c>
      <c r="G61" s="119">
        <v>2707001</v>
      </c>
      <c r="H61" s="120" t="str">
        <f>IF(G61="","",VLOOKUP(G61,ARANCEL!$B$5:$D$121,2,FALSE))</f>
        <v xml:space="preserve">PLANO DE RELAJACION </v>
      </c>
      <c r="I61" s="121"/>
      <c r="J61" s="119">
        <v>1</v>
      </c>
      <c r="K61" s="122">
        <f>IF(G61="","",VLOOKUP(G61,ARANCEL!$B$5:$D$121,3,FALSE)*J61)</f>
        <v>9221</v>
      </c>
      <c r="L61" s="1235" t="str">
        <f t="shared" si="9"/>
        <v>IMPAGO</v>
      </c>
      <c r="M61" s="214" t="str">
        <f t="shared" si="10"/>
        <v>SIN O.C.</v>
      </c>
      <c r="N61" s="214" t="str">
        <f t="shared" si="11"/>
        <v>SIN FACT.</v>
      </c>
      <c r="O61" s="240" t="s">
        <v>111</v>
      </c>
      <c r="P61" s="7"/>
      <c r="Q61" s="7"/>
      <c r="R61" s="7"/>
      <c r="S61" s="7"/>
      <c r="T61" s="7"/>
      <c r="U61" s="7"/>
    </row>
    <row r="62" spans="1:21" s="161" customFormat="1" ht="18" customHeight="1" x14ac:dyDescent="0.25">
      <c r="A62" s="119" t="s">
        <v>305</v>
      </c>
      <c r="B62" s="159">
        <v>41321</v>
      </c>
      <c r="C62" s="118" t="s">
        <v>901</v>
      </c>
      <c r="D62" s="119" t="s">
        <v>50</v>
      </c>
      <c r="E62" s="162">
        <v>10134379</v>
      </c>
      <c r="F62" s="119">
        <v>18894123</v>
      </c>
      <c r="G62" s="119">
        <v>2704005</v>
      </c>
      <c r="H62" s="120" t="str">
        <f>IF(G62="","",VLOOKUP(G62,ARANCEL!$B$5:$D$121,2,FALSE))</f>
        <v>PROVISORIO</v>
      </c>
      <c r="I62" s="121" t="s">
        <v>315</v>
      </c>
      <c r="J62" s="119">
        <v>1</v>
      </c>
      <c r="K62" s="122">
        <f>IF(G62="","",VLOOKUP(G62,ARANCEL!$B$5:$D$121,3,FALSE)*J62)</f>
        <v>3250</v>
      </c>
      <c r="L62" s="1235" t="str">
        <f t="shared" si="9"/>
        <v>IMPAGO</v>
      </c>
      <c r="M62" s="214" t="str">
        <f t="shared" si="10"/>
        <v>SIN O.C.</v>
      </c>
      <c r="N62" s="214" t="str">
        <f t="shared" si="11"/>
        <v>SIN FACT.</v>
      </c>
      <c r="O62" s="240" t="s">
        <v>111</v>
      </c>
      <c r="P62" s="7"/>
      <c r="Q62" s="7"/>
      <c r="R62" s="7"/>
      <c r="S62" s="7"/>
      <c r="T62" s="7"/>
      <c r="U62" s="7"/>
    </row>
    <row r="63" spans="1:21" s="161" customFormat="1" ht="18" customHeight="1" x14ac:dyDescent="0.25">
      <c r="A63" s="119" t="s">
        <v>305</v>
      </c>
      <c r="B63" s="159">
        <v>41453</v>
      </c>
      <c r="C63" s="118" t="s">
        <v>1021</v>
      </c>
      <c r="D63" s="119" t="s">
        <v>56</v>
      </c>
      <c r="E63" s="162">
        <v>10146708</v>
      </c>
      <c r="F63" s="119">
        <v>18246477</v>
      </c>
      <c r="G63" s="119">
        <v>2704005</v>
      </c>
      <c r="H63" s="120" t="str">
        <f>IF(G63="","",VLOOKUP(G63,ARANCEL!$B$5:$D$121,2,FALSE))</f>
        <v>PROVISORIO</v>
      </c>
      <c r="I63" s="121" t="s">
        <v>618</v>
      </c>
      <c r="J63" s="119">
        <v>1</v>
      </c>
      <c r="K63" s="122">
        <f>IF(G63="","",VLOOKUP(G63,ARANCEL!$B$5:$D$121,3,FALSE)*J63)</f>
        <v>3250</v>
      </c>
      <c r="L63" s="1235" t="str">
        <f t="shared" si="9"/>
        <v>IMPAGO</v>
      </c>
      <c r="M63" s="214" t="str">
        <f t="shared" si="10"/>
        <v>SIN O.C.</v>
      </c>
      <c r="N63" s="214" t="str">
        <f t="shared" si="11"/>
        <v>SIN FACT.</v>
      </c>
      <c r="O63" s="240" t="s">
        <v>111</v>
      </c>
      <c r="P63" s="7"/>
      <c r="Q63" s="7"/>
      <c r="R63" s="7"/>
      <c r="S63" s="7"/>
      <c r="T63" s="7"/>
      <c r="U63" s="7"/>
    </row>
    <row r="64" spans="1:21" s="161" customFormat="1" ht="18" customHeight="1" x14ac:dyDescent="0.25">
      <c r="A64" s="119" t="s">
        <v>305</v>
      </c>
      <c r="B64" s="159">
        <v>41115</v>
      </c>
      <c r="C64" s="118" t="s">
        <v>1129</v>
      </c>
      <c r="D64" s="119" t="s">
        <v>987</v>
      </c>
      <c r="E64" s="162">
        <v>10118163</v>
      </c>
      <c r="F64" s="119">
        <v>17632049</v>
      </c>
      <c r="G64" s="119">
        <v>2704013</v>
      </c>
      <c r="H64" s="120" t="str">
        <f>IF(G64="","",VLOOKUP(G64,ARANCEL!$B$5:$D$121,2,FALSE))</f>
        <v>PROVISORIO (POR PIEZA)</v>
      </c>
      <c r="I64" s="121" t="s">
        <v>315</v>
      </c>
      <c r="J64" s="119">
        <v>1</v>
      </c>
      <c r="K64" s="122">
        <f>IF(G64="","",VLOOKUP(G64,ARANCEL!$B$5:$D$121,3,FALSE)*J64)</f>
        <v>3250</v>
      </c>
      <c r="L64" s="1235" t="str">
        <f t="shared" si="9"/>
        <v>IMPAGO</v>
      </c>
      <c r="M64" s="214" t="str">
        <f t="shared" si="10"/>
        <v>SIN O.C.</v>
      </c>
      <c r="N64" s="214" t="str">
        <f t="shared" si="11"/>
        <v>SIN FACT.</v>
      </c>
      <c r="O64" s="240" t="s">
        <v>111</v>
      </c>
      <c r="P64" s="7"/>
      <c r="Q64" s="7"/>
      <c r="R64" s="7"/>
      <c r="S64" s="7"/>
      <c r="T64" s="7"/>
      <c r="U64" s="7"/>
    </row>
    <row r="65" spans="1:21" s="161" customFormat="1" ht="18" customHeight="1" x14ac:dyDescent="0.25">
      <c r="A65" s="119" t="s">
        <v>305</v>
      </c>
      <c r="B65" s="159">
        <v>41618</v>
      </c>
      <c r="C65" s="118" t="s">
        <v>1090</v>
      </c>
      <c r="D65" s="119" t="s">
        <v>53</v>
      </c>
      <c r="E65" s="162">
        <v>10164844</v>
      </c>
      <c r="F65" s="119">
        <v>23592360</v>
      </c>
      <c r="G65" s="119">
        <v>2704005</v>
      </c>
      <c r="H65" s="120" t="str">
        <f>IF(G65="","",VLOOKUP(G65,ARANCEL!$B$5:$D$121,2,FALSE))</f>
        <v>PROVISORIO</v>
      </c>
      <c r="I65" s="121" t="s">
        <v>763</v>
      </c>
      <c r="J65" s="119">
        <v>2</v>
      </c>
      <c r="K65" s="122">
        <f>IF(G65="","",VLOOKUP(G65,ARANCEL!$B$5:$D$121,3,FALSE)*J65)</f>
        <v>6500</v>
      </c>
      <c r="L65" s="1235" t="str">
        <f t="shared" si="9"/>
        <v>IMPAGO</v>
      </c>
      <c r="M65" s="214" t="str">
        <f t="shared" si="10"/>
        <v>SIN O.C.</v>
      </c>
      <c r="N65" s="214" t="str">
        <f t="shared" si="11"/>
        <v>SIN FACT.</v>
      </c>
      <c r="O65" s="240" t="s">
        <v>111</v>
      </c>
      <c r="P65" s="7"/>
      <c r="Q65" s="7"/>
      <c r="R65" s="7"/>
      <c r="S65" s="7"/>
      <c r="T65" s="7"/>
      <c r="U65" s="7"/>
    </row>
    <row r="66" spans="1:21" s="161" customFormat="1" ht="18" customHeight="1" x14ac:dyDescent="0.25">
      <c r="A66" s="119" t="s">
        <v>305</v>
      </c>
      <c r="B66" s="159">
        <v>41495</v>
      </c>
      <c r="C66" s="118" t="s">
        <v>1145</v>
      </c>
      <c r="D66" s="119" t="s">
        <v>65</v>
      </c>
      <c r="E66" s="162">
        <v>10151668</v>
      </c>
      <c r="F66" s="119">
        <v>21698305</v>
      </c>
      <c r="G66" s="119">
        <v>2708011</v>
      </c>
      <c r="H66" s="120" t="str">
        <f>IF(G66="","",VLOOKUP(G66,ARANCEL!$B$5:$D$121,2,FALSE))</f>
        <v xml:space="preserve">MODELO DE ESTUDIO </v>
      </c>
      <c r="I66" s="121" t="s">
        <v>347</v>
      </c>
      <c r="J66" s="119">
        <v>2</v>
      </c>
      <c r="K66" s="122">
        <f>IF(G66="","",VLOOKUP(G66,ARANCEL!$B$5:$D$121,3,FALSE)*J66)</f>
        <v>3014</v>
      </c>
      <c r="L66" s="1235" t="str">
        <f t="shared" si="9"/>
        <v>IMPAGO</v>
      </c>
      <c r="M66" s="214" t="str">
        <f t="shared" si="10"/>
        <v>SIN O.C.</v>
      </c>
      <c r="N66" s="214" t="str">
        <f t="shared" si="11"/>
        <v>SIN FACT.</v>
      </c>
      <c r="O66" s="240" t="s">
        <v>111</v>
      </c>
      <c r="P66" s="7"/>
      <c r="Q66" s="7"/>
      <c r="R66" s="7"/>
      <c r="S66" s="7"/>
      <c r="T66" s="7"/>
      <c r="U66" s="7"/>
    </row>
    <row r="67" spans="1:21" s="161" customFormat="1" ht="18" customHeight="1" x14ac:dyDescent="0.25">
      <c r="A67" s="119" t="s">
        <v>305</v>
      </c>
      <c r="B67" s="159">
        <v>41516</v>
      </c>
      <c r="C67" s="118" t="s">
        <v>1072</v>
      </c>
      <c r="D67" s="119" t="s">
        <v>1060</v>
      </c>
      <c r="E67" s="162">
        <v>10153403</v>
      </c>
      <c r="F67" s="119">
        <v>22230576</v>
      </c>
      <c r="G67" s="119">
        <v>2707001</v>
      </c>
      <c r="H67" s="120" t="str">
        <f>IF(G67="","",VLOOKUP(G67,ARANCEL!$B$5:$D$121,2,FALSE))</f>
        <v xml:space="preserve">PLANO DE RELAJACION </v>
      </c>
      <c r="I67" s="121" t="s">
        <v>306</v>
      </c>
      <c r="J67" s="119">
        <v>1</v>
      </c>
      <c r="K67" s="122">
        <f>IF(G67="","",VLOOKUP(G67,ARANCEL!$B$5:$D$121,3,FALSE)*J67)</f>
        <v>9221</v>
      </c>
      <c r="L67" s="1235" t="str">
        <f t="shared" si="9"/>
        <v>IMPAGO</v>
      </c>
      <c r="M67" s="214" t="str">
        <f t="shared" si="10"/>
        <v>SIN O.C.</v>
      </c>
      <c r="N67" s="214" t="str">
        <f t="shared" si="11"/>
        <v>SIN FACT.</v>
      </c>
      <c r="O67" s="240" t="s">
        <v>111</v>
      </c>
      <c r="P67" s="7"/>
      <c r="Q67" s="7"/>
      <c r="R67" s="7"/>
      <c r="S67" s="7"/>
      <c r="T67" s="7"/>
      <c r="U67" s="7"/>
    </row>
    <row r="68" spans="1:21" s="161" customFormat="1" ht="18" customHeight="1" x14ac:dyDescent="0.25">
      <c r="A68" s="119" t="s">
        <v>313</v>
      </c>
      <c r="B68" s="159">
        <v>41641</v>
      </c>
      <c r="C68" s="118" t="s">
        <v>802</v>
      </c>
      <c r="D68" s="119" t="s">
        <v>59</v>
      </c>
      <c r="E68" s="162">
        <v>10168222</v>
      </c>
      <c r="F68" s="119">
        <v>23906734</v>
      </c>
      <c r="G68" s="119">
        <v>2704031</v>
      </c>
      <c r="H68" s="120" t="str">
        <f>IF(G68="","",VLOOKUP(G68,ARANCEL!$B$5:$D$121,2,FALSE))</f>
        <v xml:space="preserve">PERNO MUÑON METALICO </v>
      </c>
      <c r="I68" s="121"/>
      <c r="J68" s="119">
        <v>1</v>
      </c>
      <c r="K68" s="122">
        <f>IF(G68="","",VLOOKUP(G68,ARANCEL!$B$5:$D$121,3,FALSE)*J68)</f>
        <v>12246</v>
      </c>
      <c r="L68" s="1235" t="str">
        <f t="shared" si="9"/>
        <v>IMPAGO</v>
      </c>
      <c r="M68" s="214" t="str">
        <f t="shared" si="10"/>
        <v>SIN O.C.</v>
      </c>
      <c r="N68" s="214" t="str">
        <f t="shared" si="11"/>
        <v>SIN FACT.</v>
      </c>
      <c r="O68" s="240" t="s">
        <v>111</v>
      </c>
      <c r="P68" s="7"/>
      <c r="Q68" s="7"/>
      <c r="R68" s="7"/>
      <c r="S68" s="7"/>
      <c r="T68" s="7"/>
      <c r="U68" s="7"/>
    </row>
    <row r="69" spans="1:21" s="161" customFormat="1" ht="18" customHeight="1" x14ac:dyDescent="0.25">
      <c r="A69" s="119" t="s">
        <v>313</v>
      </c>
      <c r="B69" s="159">
        <v>41641</v>
      </c>
      <c r="C69" s="118" t="s">
        <v>802</v>
      </c>
      <c r="D69" s="119" t="s">
        <v>59</v>
      </c>
      <c r="E69" s="162">
        <v>10168222</v>
      </c>
      <c r="F69" s="119">
        <v>23906734</v>
      </c>
      <c r="G69" s="119">
        <v>2704030</v>
      </c>
      <c r="H69" s="120" t="str">
        <f>IF(G69="","",VLOOKUP(G69,ARANCEL!$B$5:$D$121,2,FALSE))</f>
        <v>SERVICIO INTERMEDIARIO PARA PUENTE PROCERA</v>
      </c>
      <c r="I69" s="121"/>
      <c r="J69" s="119">
        <v>1</v>
      </c>
      <c r="K69" s="122">
        <f>IF(G69="","",VLOOKUP(G69,ARANCEL!$B$5:$D$121,3,FALSE)*J69)</f>
        <v>54609</v>
      </c>
      <c r="L69" s="1235" t="str">
        <f t="shared" si="9"/>
        <v>IMPAGO</v>
      </c>
      <c r="M69" s="214" t="str">
        <f t="shared" si="10"/>
        <v>SIN O.C.</v>
      </c>
      <c r="N69" s="214" t="str">
        <f t="shared" si="11"/>
        <v>SIN FACT.</v>
      </c>
      <c r="O69" s="240" t="s">
        <v>111</v>
      </c>
      <c r="P69" s="7"/>
      <c r="Q69" s="7"/>
      <c r="R69" s="7"/>
      <c r="S69" s="7"/>
      <c r="T69" s="7"/>
      <c r="U69" s="7"/>
    </row>
    <row r="70" spans="1:21" s="161" customFormat="1" ht="18" customHeight="1" x14ac:dyDescent="0.25">
      <c r="A70" s="119" t="s">
        <v>305</v>
      </c>
      <c r="B70" s="159">
        <v>41158</v>
      </c>
      <c r="C70" s="118" t="s">
        <v>838</v>
      </c>
      <c r="D70" s="119" t="s">
        <v>727</v>
      </c>
      <c r="E70" s="162">
        <v>10120846</v>
      </c>
      <c r="F70" s="119">
        <v>18048907</v>
      </c>
      <c r="G70" s="119">
        <v>2704003</v>
      </c>
      <c r="H70" s="120" t="str">
        <f>IF(G70="","",VLOOKUP(G70,ARANCEL!$B$5:$D$121,2,FALSE))</f>
        <v xml:space="preserve">CORONA PERIFERICA CON PERNO MUÑON COLADO </v>
      </c>
      <c r="I70" s="121" t="s">
        <v>335</v>
      </c>
      <c r="J70" s="119">
        <v>1</v>
      </c>
      <c r="K70" s="122">
        <f>IF(G70="","",VLOOKUP(G70,ARANCEL!$B$5:$D$121,3,FALSE)*J70)</f>
        <v>32612</v>
      </c>
      <c r="L70" s="1235" t="str">
        <f t="shared" si="9"/>
        <v>IMPAGO</v>
      </c>
      <c r="M70" s="214" t="str">
        <f t="shared" si="10"/>
        <v>SIN O.C.</v>
      </c>
      <c r="N70" s="214" t="str">
        <f t="shared" si="11"/>
        <v>SIN FACT.</v>
      </c>
      <c r="O70" s="240" t="s">
        <v>111</v>
      </c>
      <c r="P70" s="7"/>
      <c r="Q70" s="7"/>
      <c r="R70" s="7"/>
      <c r="S70" s="7"/>
      <c r="T70" s="7"/>
      <c r="U70" s="7"/>
    </row>
    <row r="71" spans="1:21" s="161" customFormat="1" ht="18" customHeight="1" x14ac:dyDescent="0.25">
      <c r="A71" s="119" t="s">
        <v>305</v>
      </c>
      <c r="B71" s="159">
        <v>41368</v>
      </c>
      <c r="C71" s="118" t="s">
        <v>870</v>
      </c>
      <c r="D71" s="119" t="s">
        <v>52</v>
      </c>
      <c r="E71" s="162">
        <v>10138413</v>
      </c>
      <c r="F71" s="119">
        <v>20561868</v>
      </c>
      <c r="G71" s="119">
        <v>2704005</v>
      </c>
      <c r="H71" s="120" t="str">
        <f>IF(G71="","",VLOOKUP(G71,ARANCEL!$B$5:$D$121,2,FALSE))</f>
        <v>PROVISORIO</v>
      </c>
      <c r="I71" s="121" t="s">
        <v>324</v>
      </c>
      <c r="J71" s="119">
        <v>1</v>
      </c>
      <c r="K71" s="122">
        <f>IF(G71="","",VLOOKUP(G71,ARANCEL!$B$5:$D$121,3,FALSE)*J71)</f>
        <v>3250</v>
      </c>
      <c r="L71" s="1235" t="str">
        <f t="shared" si="9"/>
        <v>IMPAGO</v>
      </c>
      <c r="M71" s="214" t="str">
        <f t="shared" si="10"/>
        <v>SIN O.C.</v>
      </c>
      <c r="N71" s="214" t="str">
        <f t="shared" si="11"/>
        <v>SIN FACT.</v>
      </c>
      <c r="O71" s="240" t="s">
        <v>111</v>
      </c>
      <c r="P71" s="7"/>
      <c r="Q71" s="7"/>
      <c r="R71" s="7"/>
      <c r="S71" s="7"/>
      <c r="T71" s="7"/>
      <c r="U71" s="7"/>
    </row>
    <row r="72" spans="1:21" s="161" customFormat="1" ht="18" customHeight="1" x14ac:dyDescent="0.25">
      <c r="A72" s="119" t="s">
        <v>305</v>
      </c>
      <c r="B72" s="159">
        <v>41394</v>
      </c>
      <c r="C72" s="118" t="s">
        <v>876</v>
      </c>
      <c r="D72" s="119" t="s">
        <v>53</v>
      </c>
      <c r="E72" s="162">
        <v>10141266</v>
      </c>
      <c r="F72" s="119">
        <v>20031861</v>
      </c>
      <c r="G72" s="119">
        <v>2704003</v>
      </c>
      <c r="H72" s="120" t="str">
        <f>IF(G72="","",VLOOKUP(G72,ARANCEL!$B$5:$D$121,2,FALSE))</f>
        <v xml:space="preserve">CORONA PERIFERICA CON PERNO MUÑON COLADO </v>
      </c>
      <c r="I72" s="121" t="s">
        <v>316</v>
      </c>
      <c r="J72" s="119">
        <v>1</v>
      </c>
      <c r="K72" s="122">
        <f>IF(G72="","",VLOOKUP(G72,ARANCEL!$B$5:$D$121,3,FALSE)*J72)</f>
        <v>32612</v>
      </c>
      <c r="L72" s="1235" t="str">
        <f t="shared" si="9"/>
        <v>IMPAGO</v>
      </c>
      <c r="M72" s="214" t="str">
        <f t="shared" si="10"/>
        <v>SIN O.C.</v>
      </c>
      <c r="N72" s="214" t="str">
        <f t="shared" si="11"/>
        <v>SIN FACT.</v>
      </c>
      <c r="O72" s="240" t="s">
        <v>111</v>
      </c>
      <c r="P72" s="7"/>
      <c r="Q72" s="7"/>
      <c r="R72" s="7"/>
      <c r="S72" s="7"/>
      <c r="T72" s="7"/>
      <c r="U72" s="7"/>
    </row>
    <row r="73" spans="1:21" s="161" customFormat="1" ht="18" customHeight="1" x14ac:dyDescent="0.25">
      <c r="A73" s="119" t="s">
        <v>305</v>
      </c>
      <c r="B73" s="159">
        <v>41449</v>
      </c>
      <c r="C73" s="118" t="s">
        <v>939</v>
      </c>
      <c r="D73" s="119" t="s">
        <v>58</v>
      </c>
      <c r="E73" s="162">
        <v>10145767</v>
      </c>
      <c r="F73" s="119">
        <v>21381637</v>
      </c>
      <c r="G73" s="119">
        <v>2704006</v>
      </c>
      <c r="H73" s="120" t="str">
        <f>IF(G73="","",VLOOKUP(G73,ARANCEL!$B$5:$D$121,2,FALSE))</f>
        <v xml:space="preserve">CERAMICA ALUMINOSA ANTERIOR O POSTERIOR </v>
      </c>
      <c r="I73" s="121" t="s">
        <v>309</v>
      </c>
      <c r="J73" s="119">
        <v>1</v>
      </c>
      <c r="K73" s="122">
        <f>IF(G73="","",VLOOKUP(G73,ARANCEL!$B$5:$D$121,3,FALSE)*J73)</f>
        <v>31487</v>
      </c>
      <c r="L73" s="1235" t="str">
        <f t="shared" si="9"/>
        <v>IMPAGO</v>
      </c>
      <c r="M73" s="214" t="str">
        <f t="shared" si="10"/>
        <v>SIN O.C.</v>
      </c>
      <c r="N73" s="214" t="str">
        <f t="shared" si="11"/>
        <v>SIN FACT.</v>
      </c>
      <c r="O73" s="240" t="s">
        <v>111</v>
      </c>
      <c r="P73" s="7"/>
      <c r="Q73" s="7"/>
      <c r="R73" s="7"/>
      <c r="S73" s="7"/>
      <c r="T73" s="7"/>
      <c r="U73" s="7"/>
    </row>
    <row r="74" spans="1:21" x14ac:dyDescent="0.25">
      <c r="A74" s="202" t="s">
        <v>402</v>
      </c>
      <c r="B74" s="294">
        <v>41397</v>
      </c>
      <c r="C74" s="204" t="s">
        <v>420</v>
      </c>
      <c r="D74" s="202" t="s">
        <v>414</v>
      </c>
      <c r="E74" s="203">
        <v>10141587</v>
      </c>
      <c r="F74" s="202">
        <v>21199087</v>
      </c>
      <c r="G74" s="202">
        <v>2706002</v>
      </c>
      <c r="H74" s="132" t="str">
        <f>IF(G74="","",VLOOKUP(G74,ARANCEL!$B$5:$D$121,2,FALSE))</f>
        <v xml:space="preserve">PROTESIS PARCIAL ACRILICA </v>
      </c>
      <c r="I74" s="200"/>
      <c r="J74" s="202">
        <v>1</v>
      </c>
      <c r="K74" s="133">
        <f>IF(G74="","",VLOOKUP(G74,ARANCEL!$B$5:$D$121,3,FALSE)*J74)</f>
        <v>24026</v>
      </c>
      <c r="L74" s="214" t="str">
        <f t="shared" si="9"/>
        <v>IMPAGO</v>
      </c>
      <c r="M74" s="214" t="str">
        <f t="shared" si="10"/>
        <v>SIN O.C.</v>
      </c>
      <c r="N74" s="214" t="str">
        <f t="shared" si="11"/>
        <v>SIN FACT.</v>
      </c>
      <c r="O74" s="240" t="s">
        <v>230</v>
      </c>
    </row>
    <row r="75" spans="1:21" x14ac:dyDescent="0.25">
      <c r="A75" s="202" t="s">
        <v>421</v>
      </c>
      <c r="B75" s="294">
        <v>41396</v>
      </c>
      <c r="C75" s="204" t="s">
        <v>422</v>
      </c>
      <c r="D75" s="202" t="s">
        <v>408</v>
      </c>
      <c r="E75" s="203" t="s">
        <v>343</v>
      </c>
      <c r="F75" s="202" t="s">
        <v>367</v>
      </c>
      <c r="G75" s="202">
        <v>2705003</v>
      </c>
      <c r="H75" s="132" t="str">
        <f>IF(G75="","",VLOOKUP(G75,ARANCEL!$B$5:$D$121,2,FALSE))</f>
        <v>INCRUSTACION ESTETICA (ART-GLASS O CERAMICA)</v>
      </c>
      <c r="I75" s="200" t="s">
        <v>326</v>
      </c>
      <c r="J75" s="202">
        <v>1</v>
      </c>
      <c r="K75" s="133">
        <f>IF(G75="","",VLOOKUP(G75,ARANCEL!$B$5:$D$121,3,FALSE)*J75)</f>
        <v>15676</v>
      </c>
      <c r="L75" s="214" t="str">
        <f t="shared" si="9"/>
        <v>IMPAGO</v>
      </c>
      <c r="M75" s="214" t="str">
        <f t="shared" si="10"/>
        <v>SIN O.C.</v>
      </c>
      <c r="N75" s="214" t="str">
        <f t="shared" si="11"/>
        <v>SIN FACT.</v>
      </c>
      <c r="O75" s="240" t="s">
        <v>230</v>
      </c>
    </row>
    <row r="76" spans="1:21" s="201" customFormat="1" x14ac:dyDescent="0.25">
      <c r="A76" s="202" t="s">
        <v>566</v>
      </c>
      <c r="B76" s="294">
        <v>41093</v>
      </c>
      <c r="C76" s="204" t="s">
        <v>415</v>
      </c>
      <c r="D76" s="202" t="s">
        <v>407</v>
      </c>
      <c r="E76" s="203">
        <v>10115949</v>
      </c>
      <c r="F76" s="202">
        <v>17203883</v>
      </c>
      <c r="G76" s="202">
        <v>2704003</v>
      </c>
      <c r="H76" s="132" t="str">
        <f>IF(G76="","",VLOOKUP(G76,ARANCEL!$B$5:$D$121,2,FALSE))</f>
        <v xml:space="preserve">CORONA PERIFERICA CON PERNO MUÑON COLADO </v>
      </c>
      <c r="I76" s="200" t="s">
        <v>308</v>
      </c>
      <c r="J76" s="202">
        <v>1</v>
      </c>
      <c r="K76" s="133">
        <f>IF(G76="","",VLOOKUP(G76,ARANCEL!$B$5:$D$121,3,FALSE)*J76)</f>
        <v>32612</v>
      </c>
      <c r="L76" s="214" t="str">
        <f t="shared" si="9"/>
        <v>IMPAGO</v>
      </c>
      <c r="M76" s="214" t="str">
        <f t="shared" si="10"/>
        <v>SIN O.C.</v>
      </c>
      <c r="N76" s="214" t="str">
        <f t="shared" si="11"/>
        <v>SIN FACT.</v>
      </c>
      <c r="O76" s="240" t="s">
        <v>230</v>
      </c>
    </row>
    <row r="77" spans="1:21" s="201" customFormat="1" x14ac:dyDescent="0.25">
      <c r="A77" s="202" t="s">
        <v>566</v>
      </c>
      <c r="B77" s="294">
        <v>41093</v>
      </c>
      <c r="C77" s="204" t="s">
        <v>415</v>
      </c>
      <c r="D77" s="202" t="s">
        <v>407</v>
      </c>
      <c r="E77" s="203">
        <v>10115949</v>
      </c>
      <c r="F77" s="202">
        <v>17203883</v>
      </c>
      <c r="G77" s="202">
        <v>2704005</v>
      </c>
      <c r="H77" s="132" t="str">
        <f>IF(G77="","",VLOOKUP(G77,ARANCEL!$B$5:$D$121,2,FALSE))</f>
        <v>PROVISORIO</v>
      </c>
      <c r="I77" s="200" t="s">
        <v>308</v>
      </c>
      <c r="J77" s="202">
        <v>1</v>
      </c>
      <c r="K77" s="133">
        <f>IF(G77="","",VLOOKUP(G77,ARANCEL!$B$5:$D$121,3,FALSE)*J77)</f>
        <v>3250</v>
      </c>
      <c r="L77" s="214" t="str">
        <f t="shared" si="9"/>
        <v>IMPAGO</v>
      </c>
      <c r="M77" s="214" t="str">
        <f t="shared" si="10"/>
        <v>SIN O.C.</v>
      </c>
      <c r="N77" s="214" t="str">
        <f t="shared" si="11"/>
        <v>SIN FACT.</v>
      </c>
      <c r="O77" s="240" t="s">
        <v>230</v>
      </c>
    </row>
    <row r="78" spans="1:21" s="201" customFormat="1" x14ac:dyDescent="0.25">
      <c r="A78" s="202" t="s">
        <v>390</v>
      </c>
      <c r="B78" s="294">
        <v>41214</v>
      </c>
      <c r="C78" s="204" t="s">
        <v>409</v>
      </c>
      <c r="D78" s="202" t="s">
        <v>410</v>
      </c>
      <c r="E78" s="203">
        <v>10122476</v>
      </c>
      <c r="F78" s="202">
        <v>18373268</v>
      </c>
      <c r="G78" s="202">
        <v>2704001</v>
      </c>
      <c r="H78" s="132" t="str">
        <f>IF(G78="","",VLOOKUP(G78,ARANCEL!$B$5:$D$121,2,FALSE))</f>
        <v xml:space="preserve">CORONA DE SUSTITUCION </v>
      </c>
      <c r="I78" s="200" t="s">
        <v>315</v>
      </c>
      <c r="J78" s="202">
        <v>1</v>
      </c>
      <c r="K78" s="133">
        <f>IF(G78="","",VLOOKUP(G78,ARANCEL!$B$5:$D$121,3,FALSE)*J78)</f>
        <v>25865</v>
      </c>
      <c r="L78" s="214" t="str">
        <f t="shared" si="9"/>
        <v>IMPAGO</v>
      </c>
      <c r="M78" s="214" t="str">
        <f t="shared" si="10"/>
        <v>SIN O.C.</v>
      </c>
      <c r="N78" s="214" t="str">
        <f t="shared" si="11"/>
        <v>SIN FACT.</v>
      </c>
      <c r="O78" s="240" t="s">
        <v>230</v>
      </c>
    </row>
    <row r="79" spans="1:21" s="201" customFormat="1" x14ac:dyDescent="0.25">
      <c r="A79" s="202" t="s">
        <v>567</v>
      </c>
      <c r="B79" s="294">
        <v>41238</v>
      </c>
      <c r="C79" s="204" t="s">
        <v>417</v>
      </c>
      <c r="D79" s="202" t="s">
        <v>407</v>
      </c>
      <c r="E79" s="203">
        <v>10123875</v>
      </c>
      <c r="F79" s="202"/>
      <c r="G79" s="202">
        <v>2704002</v>
      </c>
      <c r="H79" s="132" t="str">
        <f>IF(G79="","",VLOOKUP(G79,ARANCEL!$B$5:$D$121,2,FALSE))</f>
        <v xml:space="preserve">CORONA PERIFERICA </v>
      </c>
      <c r="I79" s="200" t="s">
        <v>312</v>
      </c>
      <c r="J79" s="202">
        <v>1</v>
      </c>
      <c r="K79" s="133">
        <f>IF(G79="","",VLOOKUP(G79,ARANCEL!$B$5:$D$121,3,FALSE)*J79)</f>
        <v>25865</v>
      </c>
      <c r="L79" s="214" t="str">
        <f t="shared" si="9"/>
        <v>IMPAGO</v>
      </c>
      <c r="M79" s="214" t="str">
        <f t="shared" si="10"/>
        <v>SIN O.C.</v>
      </c>
      <c r="N79" s="214" t="str">
        <f t="shared" si="11"/>
        <v>SIN FACT.</v>
      </c>
      <c r="O79" s="240" t="s">
        <v>230</v>
      </c>
    </row>
    <row r="80" spans="1:21" s="201" customFormat="1" x14ac:dyDescent="0.25">
      <c r="A80" s="202" t="s">
        <v>567</v>
      </c>
      <c r="B80" s="294">
        <v>41238</v>
      </c>
      <c r="C80" s="204" t="s">
        <v>417</v>
      </c>
      <c r="D80" s="202" t="s">
        <v>407</v>
      </c>
      <c r="E80" s="203">
        <v>10123875</v>
      </c>
      <c r="F80" s="202"/>
      <c r="G80" s="202">
        <v>2704005</v>
      </c>
      <c r="H80" s="132" t="str">
        <f>IF(G80="","",VLOOKUP(G80,ARANCEL!$B$5:$D$121,2,FALSE))</f>
        <v>PROVISORIO</v>
      </c>
      <c r="I80" s="200" t="s">
        <v>312</v>
      </c>
      <c r="J80" s="202">
        <v>1</v>
      </c>
      <c r="K80" s="133">
        <f>IF(G80="","",VLOOKUP(G80,ARANCEL!$B$5:$D$121,3,FALSE)*J80)</f>
        <v>3250</v>
      </c>
      <c r="L80" s="214" t="str">
        <f t="shared" si="9"/>
        <v>IMPAGO</v>
      </c>
      <c r="M80" s="214" t="str">
        <f t="shared" si="10"/>
        <v>SIN O.C.</v>
      </c>
      <c r="N80" s="214" t="str">
        <f t="shared" si="11"/>
        <v>SIN FACT.</v>
      </c>
      <c r="O80" s="240" t="s">
        <v>230</v>
      </c>
    </row>
    <row r="81" spans="1:15" s="201" customFormat="1" x14ac:dyDescent="0.25">
      <c r="A81" s="202" t="s">
        <v>556</v>
      </c>
      <c r="B81" s="294">
        <v>41096</v>
      </c>
      <c r="C81" s="204" t="s">
        <v>418</v>
      </c>
      <c r="D81" s="202" t="s">
        <v>385</v>
      </c>
      <c r="E81" s="203">
        <v>10116245</v>
      </c>
      <c r="F81" s="202">
        <v>15520880</v>
      </c>
      <c r="G81" s="202">
        <v>2704015</v>
      </c>
      <c r="H81" s="132" t="str">
        <f>IF(G81="","",VLOOKUP(G81,ARANCEL!$B$5:$D$121,2,FALSE))</f>
        <v xml:space="preserve">CORONA IN CERAM </v>
      </c>
      <c r="I81" s="200" t="s">
        <v>325</v>
      </c>
      <c r="J81" s="202">
        <v>1</v>
      </c>
      <c r="K81" s="133">
        <f>IF(G81="","",VLOOKUP(G81,ARANCEL!$B$5:$D$121,3,FALSE)*J81)</f>
        <v>42733</v>
      </c>
      <c r="L81" s="214" t="str">
        <f t="shared" si="9"/>
        <v>IMPAGO</v>
      </c>
      <c r="M81" s="214" t="str">
        <f t="shared" si="10"/>
        <v>SIN O.C.</v>
      </c>
      <c r="N81" s="214" t="str">
        <f t="shared" si="11"/>
        <v>SIN FACT.</v>
      </c>
      <c r="O81" s="240" t="s">
        <v>230</v>
      </c>
    </row>
    <row r="82" spans="1:15" x14ac:dyDescent="0.25">
      <c r="A82" s="202" t="s">
        <v>305</v>
      </c>
      <c r="B82" s="206">
        <v>41481</v>
      </c>
      <c r="C82" s="204" t="s">
        <v>412</v>
      </c>
      <c r="D82" s="202" t="s">
        <v>72</v>
      </c>
      <c r="E82" s="203">
        <v>10149302</v>
      </c>
      <c r="F82" s="202">
        <v>22324611</v>
      </c>
      <c r="G82" s="202">
        <v>2704003</v>
      </c>
      <c r="H82" s="132" t="str">
        <f>IF(G82="","",VLOOKUP(G82,ARANCEL!$B$5:$D$121,2,FALSE))</f>
        <v xml:space="preserve">CORONA PERIFERICA CON PERNO MUÑON COLADO </v>
      </c>
      <c r="I82" s="200" t="s">
        <v>319</v>
      </c>
      <c r="J82" s="202">
        <v>1</v>
      </c>
      <c r="K82" s="133">
        <f>IF(G82="","",VLOOKUP(G82,ARANCEL!$B$5:$D$121,3,FALSE)*J82)</f>
        <v>32612</v>
      </c>
      <c r="L82" s="1270" t="s">
        <v>564</v>
      </c>
      <c r="M82" s="1270">
        <v>4500188596</v>
      </c>
      <c r="N82" s="1270">
        <v>7027</v>
      </c>
      <c r="O82" s="240" t="s">
        <v>230</v>
      </c>
    </row>
    <row r="83" spans="1:15" x14ac:dyDescent="0.25">
      <c r="A83" s="202" t="s">
        <v>305</v>
      </c>
      <c r="B83" s="206">
        <v>41518</v>
      </c>
      <c r="C83" s="204" t="s">
        <v>656</v>
      </c>
      <c r="D83" s="202" t="s">
        <v>598</v>
      </c>
      <c r="E83" s="203">
        <v>10153309</v>
      </c>
      <c r="F83" s="202" t="s">
        <v>655</v>
      </c>
      <c r="G83" s="202">
        <v>2702048</v>
      </c>
      <c r="H83" s="132" t="str">
        <f>IF(G83="","",VLOOKUP(G83,ARANCEL!$B$5:$D$121,2,FALSE))</f>
        <v xml:space="preserve">SERVICIO LAB. IMPLANTE CORONA CEMENTADA/ATORNILLADA </v>
      </c>
      <c r="I83" s="200" t="s">
        <v>311</v>
      </c>
      <c r="J83" s="202">
        <v>1</v>
      </c>
      <c r="K83" s="133">
        <f>IF(G83="","",VLOOKUP(G83,ARANCEL!$B$5:$D$121,3,FALSE)*J83)</f>
        <v>43857</v>
      </c>
      <c r="L83" s="214" t="str">
        <f>IF(E83="","","IMPAGO")</f>
        <v>IMPAGO</v>
      </c>
      <c r="M83" s="214" t="str">
        <f>IF(L83="IMPAGO","SIN O.C.","")</f>
        <v>SIN O.C.</v>
      </c>
      <c r="N83" s="214" t="str">
        <f>IF(L83="IMPAGO","SIN FACT.","")</f>
        <v>SIN FACT.</v>
      </c>
      <c r="O83" s="240" t="s">
        <v>230</v>
      </c>
    </row>
    <row r="84" spans="1:15" x14ac:dyDescent="0.25">
      <c r="A84" s="178" t="s">
        <v>305</v>
      </c>
      <c r="B84" s="164">
        <v>41642</v>
      </c>
      <c r="C84" s="118" t="s">
        <v>669</v>
      </c>
      <c r="D84" s="119" t="s">
        <v>385</v>
      </c>
      <c r="E84" s="162">
        <v>10126094</v>
      </c>
      <c r="F84" s="119">
        <v>18991944</v>
      </c>
      <c r="G84" s="119">
        <v>2704003</v>
      </c>
      <c r="H84" s="120" t="str">
        <f>IF(G84="","",VLOOKUP(G84,ARANCEL!$B$5:$D$121,2,FALSE))</f>
        <v xml:space="preserve">CORONA PERIFERICA CON PERNO MUÑON COLADO </v>
      </c>
      <c r="I84" s="121" t="s">
        <v>318</v>
      </c>
      <c r="J84" s="119">
        <v>1</v>
      </c>
      <c r="K84" s="122">
        <f>IF(G84="","",VLOOKUP(G84,ARANCEL!$B$5:$D$121,3,FALSE)*J84)</f>
        <v>32612</v>
      </c>
      <c r="L84" s="214" t="str">
        <f>IF(E84="","","IMPAGO")</f>
        <v>IMPAGO</v>
      </c>
      <c r="M84" s="214" t="str">
        <f>IF(L84="IMPAGO","SIN O.C.","")</f>
        <v>SIN O.C.</v>
      </c>
      <c r="N84" s="214" t="str">
        <f>IF(L84="IMPAGO","SIN FACT.","")</f>
        <v>SIN FACT.</v>
      </c>
      <c r="O84" s="240" t="s">
        <v>230</v>
      </c>
    </row>
    <row r="86" spans="1:15" x14ac:dyDescent="0.25">
      <c r="A86" s="202" t="s">
        <v>313</v>
      </c>
      <c r="B86" s="294">
        <v>41295</v>
      </c>
      <c r="C86" s="204" t="s">
        <v>444</v>
      </c>
      <c r="D86" s="202" t="s">
        <v>440</v>
      </c>
      <c r="E86" s="203">
        <v>10132211</v>
      </c>
      <c r="F86" s="202">
        <v>19583092</v>
      </c>
      <c r="G86" s="202">
        <v>2707001</v>
      </c>
      <c r="H86" s="132" t="str">
        <f>IF(G86="","",VLOOKUP(G86,ARANCEL!$B$5:$D$121,2,FALSE))</f>
        <v xml:space="preserve">PLANO DE RELAJACION </v>
      </c>
      <c r="I86" s="200" t="s">
        <v>306</v>
      </c>
      <c r="J86" s="202">
        <v>1</v>
      </c>
      <c r="K86" s="133">
        <f>IF(G86="","",VLOOKUP(G86,ARANCEL!$B$5:$D$121,3,FALSE)*J86)</f>
        <v>9221</v>
      </c>
      <c r="L86" s="1235" t="str">
        <f t="shared" ref="L86:L121" si="12">IF(E86="","","IMPAGO")</f>
        <v>IMPAGO</v>
      </c>
      <c r="M86" s="214" t="str">
        <f t="shared" ref="M86:M123" si="13">IF(L86="IMPAGO","SIN O.C.","")</f>
        <v>SIN O.C.</v>
      </c>
      <c r="N86" s="214" t="str">
        <f t="shared" ref="N86:N123" si="14">IF(L86="IMPAGO","SIN FACT.","")</f>
        <v>SIN FACT.</v>
      </c>
      <c r="O86" s="240" t="s">
        <v>107</v>
      </c>
    </row>
    <row r="87" spans="1:15" x14ac:dyDescent="0.25">
      <c r="A87" s="202" t="s">
        <v>402</v>
      </c>
      <c r="B87" s="294">
        <v>41407</v>
      </c>
      <c r="C87" s="204" t="s">
        <v>460</v>
      </c>
      <c r="D87" s="202" t="s">
        <v>442</v>
      </c>
      <c r="E87" s="203">
        <v>10142095</v>
      </c>
      <c r="F87" s="202">
        <v>20713739</v>
      </c>
      <c r="G87" s="202">
        <v>2706008</v>
      </c>
      <c r="H87" s="132" t="str">
        <f>IF(G87="","",VLOOKUP(G87,ARANCEL!$B$5:$D$121,2,FALSE))</f>
        <v xml:space="preserve">PROTESIS METALICA TERMINADA </v>
      </c>
      <c r="I87" s="200"/>
      <c r="J87" s="202">
        <v>1</v>
      </c>
      <c r="K87" s="133">
        <f>IF(G87="","",VLOOKUP(G87,ARANCEL!$B$5:$D$121,3,FALSE)*J87)</f>
        <v>39483</v>
      </c>
      <c r="L87" s="1235" t="str">
        <f t="shared" si="12"/>
        <v>IMPAGO</v>
      </c>
      <c r="M87" s="214" t="str">
        <f t="shared" si="13"/>
        <v>SIN O.C.</v>
      </c>
      <c r="N87" s="214" t="str">
        <f t="shared" si="14"/>
        <v>SIN FACT.</v>
      </c>
      <c r="O87" s="240" t="s">
        <v>107</v>
      </c>
    </row>
    <row r="88" spans="1:15" x14ac:dyDescent="0.25">
      <c r="A88" s="202" t="s">
        <v>461</v>
      </c>
      <c r="B88" s="294">
        <v>41400</v>
      </c>
      <c r="C88" s="204" t="s">
        <v>445</v>
      </c>
      <c r="D88" s="202" t="s">
        <v>439</v>
      </c>
      <c r="E88" s="203">
        <v>10141498</v>
      </c>
      <c r="F88" s="202">
        <v>20435361</v>
      </c>
      <c r="G88" s="202">
        <v>2704002</v>
      </c>
      <c r="H88" s="132" t="str">
        <f>IF(G88="","",VLOOKUP(G88,ARANCEL!$B$5:$D$121,2,FALSE))</f>
        <v xml:space="preserve">CORONA PERIFERICA </v>
      </c>
      <c r="I88" s="200" t="s">
        <v>318</v>
      </c>
      <c r="J88" s="202">
        <v>1</v>
      </c>
      <c r="K88" s="133">
        <f>IF(G88="","",VLOOKUP(G88,ARANCEL!$B$5:$D$121,3,FALSE)*J88)</f>
        <v>25865</v>
      </c>
      <c r="L88" s="1235" t="str">
        <f t="shared" si="12"/>
        <v>IMPAGO</v>
      </c>
      <c r="M88" s="214" t="str">
        <f t="shared" si="13"/>
        <v>SIN O.C.</v>
      </c>
      <c r="N88" s="214" t="str">
        <f t="shared" si="14"/>
        <v>SIN FACT.</v>
      </c>
      <c r="O88" s="240" t="s">
        <v>107</v>
      </c>
    </row>
    <row r="89" spans="1:15" x14ac:dyDescent="0.25">
      <c r="A89" s="202" t="s">
        <v>461</v>
      </c>
      <c r="B89" s="294">
        <v>41400</v>
      </c>
      <c r="C89" s="204" t="s">
        <v>445</v>
      </c>
      <c r="D89" s="202" t="s">
        <v>439</v>
      </c>
      <c r="E89" s="203">
        <v>10141498</v>
      </c>
      <c r="F89" s="202">
        <v>20435361</v>
      </c>
      <c r="G89" s="202">
        <v>2704005</v>
      </c>
      <c r="H89" s="132" t="str">
        <f>IF(G89="","",VLOOKUP(G89,ARANCEL!$B$5:$D$121,2,FALSE))</f>
        <v>PROVISORIO</v>
      </c>
      <c r="I89" s="200" t="s">
        <v>318</v>
      </c>
      <c r="J89" s="202">
        <v>1</v>
      </c>
      <c r="K89" s="133">
        <f>IF(G89="","",VLOOKUP(G89,ARANCEL!$B$5:$D$121,3,FALSE)*J89)</f>
        <v>3250</v>
      </c>
      <c r="L89" s="1235" t="str">
        <f t="shared" si="12"/>
        <v>IMPAGO</v>
      </c>
      <c r="M89" s="214" t="str">
        <f t="shared" si="13"/>
        <v>SIN O.C.</v>
      </c>
      <c r="N89" s="214" t="str">
        <f t="shared" si="14"/>
        <v>SIN FACT.</v>
      </c>
      <c r="O89" s="240" t="s">
        <v>107</v>
      </c>
    </row>
    <row r="90" spans="1:15" x14ac:dyDescent="0.25">
      <c r="A90" s="202" t="s">
        <v>462</v>
      </c>
      <c r="B90" s="294">
        <v>41436</v>
      </c>
      <c r="C90" s="204" t="s">
        <v>451</v>
      </c>
      <c r="D90" s="202" t="s">
        <v>314</v>
      </c>
      <c r="E90" s="203" t="s">
        <v>343</v>
      </c>
      <c r="F90" s="202">
        <v>21581378</v>
      </c>
      <c r="G90" s="202">
        <v>2704005</v>
      </c>
      <c r="H90" s="132" t="str">
        <f>IF(G90="","",VLOOKUP(G90,ARANCEL!$B$5:$D$121,2,FALSE))</f>
        <v>PROVISORIO</v>
      </c>
      <c r="I90" s="200" t="s">
        <v>326</v>
      </c>
      <c r="J90" s="202">
        <v>1</v>
      </c>
      <c r="K90" s="133">
        <f>IF(G90="","",VLOOKUP(G90,ARANCEL!$B$5:$D$121,3,FALSE)*J90)</f>
        <v>3250</v>
      </c>
      <c r="L90" s="1235" t="str">
        <f t="shared" si="12"/>
        <v>IMPAGO</v>
      </c>
      <c r="M90" s="214" t="str">
        <f t="shared" si="13"/>
        <v>SIN O.C.</v>
      </c>
      <c r="N90" s="214" t="str">
        <f t="shared" si="14"/>
        <v>SIN FACT.</v>
      </c>
      <c r="O90" s="240" t="s">
        <v>107</v>
      </c>
    </row>
    <row r="91" spans="1:15" x14ac:dyDescent="0.25">
      <c r="A91" s="202" t="s">
        <v>390</v>
      </c>
      <c r="B91" s="294">
        <v>41451</v>
      </c>
      <c r="C91" s="204" t="s">
        <v>76</v>
      </c>
      <c r="D91" s="202" t="s">
        <v>442</v>
      </c>
      <c r="E91" s="203">
        <v>10145567</v>
      </c>
      <c r="F91" s="202">
        <v>20363435</v>
      </c>
      <c r="G91" s="202">
        <v>2704003</v>
      </c>
      <c r="H91" s="132" t="str">
        <f>IF(G91="","",VLOOKUP(G91,ARANCEL!$B$5:$D$121,2,FALSE))</f>
        <v xml:space="preserve">CORONA PERIFERICA CON PERNO MUÑON COLADO </v>
      </c>
      <c r="I91" s="200" t="s">
        <v>309</v>
      </c>
      <c r="J91" s="202">
        <v>1</v>
      </c>
      <c r="K91" s="133">
        <f>IF(G91="","",VLOOKUP(G91,ARANCEL!$B$5:$D$121,3,FALSE)*J91)</f>
        <v>32612</v>
      </c>
      <c r="L91" s="1235" t="str">
        <f t="shared" si="12"/>
        <v>IMPAGO</v>
      </c>
      <c r="M91" s="214" t="str">
        <f t="shared" si="13"/>
        <v>SIN O.C.</v>
      </c>
      <c r="N91" s="214" t="str">
        <f t="shared" si="14"/>
        <v>SIN FACT.</v>
      </c>
      <c r="O91" s="240" t="s">
        <v>107</v>
      </c>
    </row>
    <row r="92" spans="1:15" s="137" customFormat="1" x14ac:dyDescent="0.25">
      <c r="A92" s="295" t="s">
        <v>390</v>
      </c>
      <c r="B92" s="296">
        <v>41485</v>
      </c>
      <c r="C92" s="297" t="s">
        <v>459</v>
      </c>
      <c r="D92" s="295" t="s">
        <v>446</v>
      </c>
      <c r="E92" s="298">
        <v>10149727</v>
      </c>
      <c r="F92" s="295">
        <v>10149727</v>
      </c>
      <c r="G92" s="295">
        <v>2704027</v>
      </c>
      <c r="H92" s="299" t="str">
        <f>IF(G92="","",VLOOKUP(G92,ARANCEL!$B$5:$D$121,2,FALSE))</f>
        <v>PROTESIS VALPLAST UNILATERAL (HASTA 2 PIEZAS)</v>
      </c>
      <c r="I92" s="136"/>
      <c r="J92" s="295">
        <v>1</v>
      </c>
      <c r="K92" s="300">
        <f>IF(G92="","",VLOOKUP(G92,ARANCEL!$B$5:$D$121,3,FALSE)*J92)</f>
        <v>22491</v>
      </c>
      <c r="L92" s="1271" t="str">
        <f t="shared" si="12"/>
        <v>IMPAGO</v>
      </c>
      <c r="M92" s="1272" t="str">
        <f t="shared" si="13"/>
        <v>SIN O.C.</v>
      </c>
      <c r="N92" s="1272" t="str">
        <f t="shared" si="14"/>
        <v>SIN FACT.</v>
      </c>
      <c r="O92" s="240" t="s">
        <v>107</v>
      </c>
    </row>
    <row r="93" spans="1:15" s="201" customFormat="1" x14ac:dyDescent="0.25">
      <c r="A93" s="202" t="s">
        <v>390</v>
      </c>
      <c r="B93" s="294">
        <v>41355</v>
      </c>
      <c r="C93" s="204" t="s">
        <v>443</v>
      </c>
      <c r="D93" s="202" t="s">
        <v>436</v>
      </c>
      <c r="E93" s="203">
        <v>10121690</v>
      </c>
      <c r="F93" s="202">
        <v>18506898</v>
      </c>
      <c r="G93" s="202">
        <v>2702001</v>
      </c>
      <c r="H93" s="132" t="str">
        <f>IF(G93="","",VLOOKUP(G93,ARANCEL!$B$5:$D$121,2,FALSE))</f>
        <v>LABORATORIO PROVISORIO SOBRE IMPLANTE</v>
      </c>
      <c r="I93" s="200" t="s">
        <v>337</v>
      </c>
      <c r="J93" s="202">
        <v>1</v>
      </c>
      <c r="K93" s="133">
        <f>IF(G93="","",VLOOKUP(G93,ARANCEL!$B$5:$D$121,3,FALSE)*J93)</f>
        <v>7872</v>
      </c>
      <c r="L93" s="1235" t="str">
        <f t="shared" si="12"/>
        <v>IMPAGO</v>
      </c>
      <c r="M93" s="214" t="str">
        <f t="shared" si="13"/>
        <v>SIN O.C.</v>
      </c>
      <c r="N93" s="214" t="str">
        <f t="shared" si="14"/>
        <v>SIN FACT.</v>
      </c>
      <c r="O93" s="240" t="s">
        <v>107</v>
      </c>
    </row>
    <row r="94" spans="1:15" s="137" customFormat="1" x14ac:dyDescent="0.25">
      <c r="A94" s="295" t="s">
        <v>390</v>
      </c>
      <c r="B94" s="296">
        <v>41429</v>
      </c>
      <c r="C94" s="297" t="s">
        <v>364</v>
      </c>
      <c r="D94" s="295" t="s">
        <v>440</v>
      </c>
      <c r="E94" s="298">
        <v>10144152</v>
      </c>
      <c r="F94" s="295">
        <v>21589393</v>
      </c>
      <c r="G94" s="295">
        <v>2707001</v>
      </c>
      <c r="H94" s="299" t="str">
        <f>IF(G94="","",VLOOKUP(G94,ARANCEL!$B$5:$D$121,2,FALSE))</f>
        <v xml:space="preserve">PLANO DE RELAJACION </v>
      </c>
      <c r="I94" s="136" t="s">
        <v>331</v>
      </c>
      <c r="J94" s="295">
        <v>1</v>
      </c>
      <c r="K94" s="300">
        <f>IF(G94="","",VLOOKUP(G94,ARANCEL!$B$5:$D$121,3,FALSE)*J94)</f>
        <v>9221</v>
      </c>
      <c r="L94" s="1271" t="str">
        <f t="shared" si="12"/>
        <v>IMPAGO</v>
      </c>
      <c r="M94" s="1272" t="str">
        <f t="shared" si="13"/>
        <v>SIN O.C.</v>
      </c>
      <c r="N94" s="1272" t="str">
        <f t="shared" si="14"/>
        <v>SIN FACT.</v>
      </c>
      <c r="O94" s="240" t="s">
        <v>107</v>
      </c>
    </row>
    <row r="95" spans="1:15" s="201" customFormat="1" x14ac:dyDescent="0.25">
      <c r="A95" s="202" t="s">
        <v>390</v>
      </c>
      <c r="B95" s="294">
        <v>41214</v>
      </c>
      <c r="C95" s="204" t="s">
        <v>447</v>
      </c>
      <c r="D95" s="202" t="s">
        <v>441</v>
      </c>
      <c r="E95" s="203">
        <v>10124717</v>
      </c>
      <c r="F95" s="202">
        <v>18847944</v>
      </c>
      <c r="G95" s="202">
        <v>2704003</v>
      </c>
      <c r="H95" s="132" t="str">
        <f>IF(G95="","",VLOOKUP(G95,ARANCEL!$B$5:$D$121,2,FALSE))</f>
        <v xml:space="preserve">CORONA PERIFERICA CON PERNO MUÑON COLADO </v>
      </c>
      <c r="I95" s="200"/>
      <c r="J95" s="202">
        <v>1</v>
      </c>
      <c r="K95" s="133">
        <f>IF(G95="","",VLOOKUP(G95,ARANCEL!$B$5:$D$121,3,FALSE)*J95)</f>
        <v>32612</v>
      </c>
      <c r="L95" s="1235" t="str">
        <f t="shared" si="12"/>
        <v>IMPAGO</v>
      </c>
      <c r="M95" s="214" t="str">
        <f t="shared" si="13"/>
        <v>SIN O.C.</v>
      </c>
      <c r="N95" s="214" t="str">
        <f t="shared" si="14"/>
        <v>SIN FACT.</v>
      </c>
      <c r="O95" s="240" t="s">
        <v>107</v>
      </c>
    </row>
    <row r="96" spans="1:15" s="201" customFormat="1" x14ac:dyDescent="0.25">
      <c r="A96" s="202" t="s">
        <v>390</v>
      </c>
      <c r="B96" s="294">
        <v>41276</v>
      </c>
      <c r="C96" s="204" t="s">
        <v>448</v>
      </c>
      <c r="D96" s="202" t="s">
        <v>440</v>
      </c>
      <c r="E96" s="203">
        <v>10129970</v>
      </c>
      <c r="F96" s="202">
        <v>19719541</v>
      </c>
      <c r="G96" s="202">
        <v>2704001</v>
      </c>
      <c r="H96" s="132" t="str">
        <f>IF(G96="","",VLOOKUP(G96,ARANCEL!$B$5:$D$121,2,FALSE))</f>
        <v xml:space="preserve">CORONA DE SUSTITUCION </v>
      </c>
      <c r="I96" s="200"/>
      <c r="J96" s="202">
        <v>1</v>
      </c>
      <c r="K96" s="133">
        <f>IF(G96="","",VLOOKUP(G96,ARANCEL!$B$5:$D$121,3,FALSE)*J96)</f>
        <v>25865</v>
      </c>
      <c r="L96" s="1235" t="str">
        <f t="shared" si="12"/>
        <v>IMPAGO</v>
      </c>
      <c r="M96" s="214" t="str">
        <f t="shared" si="13"/>
        <v>SIN O.C.</v>
      </c>
      <c r="N96" s="214" t="str">
        <f t="shared" si="14"/>
        <v>SIN FACT.</v>
      </c>
      <c r="O96" s="240" t="s">
        <v>107</v>
      </c>
    </row>
    <row r="97" spans="1:15" s="201" customFormat="1" x14ac:dyDescent="0.25">
      <c r="A97" s="202" t="s">
        <v>390</v>
      </c>
      <c r="B97" s="294">
        <v>41379</v>
      </c>
      <c r="C97" s="204" t="s">
        <v>449</v>
      </c>
      <c r="D97" s="202" t="s">
        <v>437</v>
      </c>
      <c r="E97" s="203">
        <v>10139420</v>
      </c>
      <c r="F97" s="202">
        <v>20576947</v>
      </c>
      <c r="G97" s="202">
        <v>2704015</v>
      </c>
      <c r="H97" s="132" t="str">
        <f>IF(G97="","",VLOOKUP(G97,ARANCEL!$B$5:$D$121,2,FALSE))</f>
        <v xml:space="preserve">CORONA IN CERAM </v>
      </c>
      <c r="I97" s="200" t="s">
        <v>323</v>
      </c>
      <c r="J97" s="202">
        <v>1</v>
      </c>
      <c r="K97" s="133">
        <f>IF(G97="","",VLOOKUP(G97,ARANCEL!$B$5:$D$121,3,FALSE)*J97)</f>
        <v>42733</v>
      </c>
      <c r="L97" s="1235" t="str">
        <f t="shared" si="12"/>
        <v>IMPAGO</v>
      </c>
      <c r="M97" s="214" t="str">
        <f t="shared" si="13"/>
        <v>SIN O.C.</v>
      </c>
      <c r="N97" s="214" t="str">
        <f t="shared" si="14"/>
        <v>SIN FACT.</v>
      </c>
      <c r="O97" s="240" t="s">
        <v>107</v>
      </c>
    </row>
    <row r="98" spans="1:15" s="201" customFormat="1" x14ac:dyDescent="0.25">
      <c r="A98" s="202" t="s">
        <v>390</v>
      </c>
      <c r="B98" s="294">
        <v>41313</v>
      </c>
      <c r="C98" s="204" t="s">
        <v>74</v>
      </c>
      <c r="D98" s="202" t="s">
        <v>47</v>
      </c>
      <c r="E98" s="203">
        <v>10132020</v>
      </c>
      <c r="F98" s="202">
        <v>19944627</v>
      </c>
      <c r="G98" s="202">
        <v>2701003</v>
      </c>
      <c r="H98" s="132" t="str">
        <f>IF(G98="","",VLOOKUP(G98,ARANCEL!$B$5:$D$121,2,FALSE))</f>
        <v>COSTO LABORATORIO ENCERADO DIA (Aranc. otro Lab.)</v>
      </c>
      <c r="I98" s="200"/>
      <c r="J98" s="202">
        <v>1</v>
      </c>
      <c r="K98" s="133">
        <f>IF(G98="","",VLOOKUP(G98,ARANCEL!$B$5:$D$121,3,FALSE)*J98)</f>
        <v>22491</v>
      </c>
      <c r="L98" s="1235" t="str">
        <f t="shared" si="12"/>
        <v>IMPAGO</v>
      </c>
      <c r="M98" s="214" t="str">
        <f t="shared" si="13"/>
        <v>SIN O.C.</v>
      </c>
      <c r="N98" s="214" t="str">
        <f t="shared" si="14"/>
        <v>SIN FACT.</v>
      </c>
      <c r="O98" s="240" t="s">
        <v>107</v>
      </c>
    </row>
    <row r="99" spans="1:15" s="201" customFormat="1" x14ac:dyDescent="0.25">
      <c r="A99" s="202" t="s">
        <v>390</v>
      </c>
      <c r="B99" s="294">
        <v>41376</v>
      </c>
      <c r="C99" s="204" t="s">
        <v>452</v>
      </c>
      <c r="D99" s="202" t="s">
        <v>437</v>
      </c>
      <c r="E99" s="203">
        <v>10139384</v>
      </c>
      <c r="F99" s="202">
        <v>16711770</v>
      </c>
      <c r="G99" s="202">
        <v>2704015</v>
      </c>
      <c r="H99" s="132" t="str">
        <f>IF(G99="","",VLOOKUP(G99,ARANCEL!$B$5:$D$121,2,FALSE))</f>
        <v xml:space="preserve">CORONA IN CERAM </v>
      </c>
      <c r="I99" s="200" t="s">
        <v>312</v>
      </c>
      <c r="J99" s="202">
        <v>1</v>
      </c>
      <c r="K99" s="133">
        <f>IF(G99="","",VLOOKUP(G99,ARANCEL!$B$5:$D$121,3,FALSE)*J99)</f>
        <v>42733</v>
      </c>
      <c r="L99" s="1235" t="str">
        <f t="shared" si="12"/>
        <v>IMPAGO</v>
      </c>
      <c r="M99" s="214" t="str">
        <f t="shared" si="13"/>
        <v>SIN O.C.</v>
      </c>
      <c r="N99" s="214" t="str">
        <f t="shared" si="14"/>
        <v>SIN FACT.</v>
      </c>
      <c r="O99" s="240" t="s">
        <v>107</v>
      </c>
    </row>
    <row r="100" spans="1:15" s="201" customFormat="1" x14ac:dyDescent="0.25">
      <c r="A100" s="202" t="s">
        <v>390</v>
      </c>
      <c r="B100" s="294">
        <v>41315</v>
      </c>
      <c r="C100" s="204" t="s">
        <v>453</v>
      </c>
      <c r="D100" s="202" t="s">
        <v>353</v>
      </c>
      <c r="E100" s="203">
        <v>10127040</v>
      </c>
      <c r="F100" s="202">
        <v>19030472</v>
      </c>
      <c r="G100" s="202">
        <v>2704005</v>
      </c>
      <c r="H100" s="132" t="str">
        <f>IF(G100="","",VLOOKUP(G100,ARANCEL!$B$5:$D$121,2,FALSE))</f>
        <v>PROVISORIO</v>
      </c>
      <c r="I100" s="200" t="s">
        <v>337</v>
      </c>
      <c r="J100" s="202">
        <v>1</v>
      </c>
      <c r="K100" s="133">
        <f>IF(G100="","",VLOOKUP(G100,ARANCEL!$B$5:$D$121,3,FALSE)*J100)</f>
        <v>3250</v>
      </c>
      <c r="L100" s="1235" t="str">
        <f t="shared" si="12"/>
        <v>IMPAGO</v>
      </c>
      <c r="M100" s="214" t="str">
        <f t="shared" si="13"/>
        <v>SIN O.C.</v>
      </c>
      <c r="N100" s="214" t="str">
        <f t="shared" si="14"/>
        <v>SIN FACT.</v>
      </c>
      <c r="O100" s="240" t="s">
        <v>107</v>
      </c>
    </row>
    <row r="101" spans="1:15" s="201" customFormat="1" x14ac:dyDescent="0.25">
      <c r="A101" s="202" t="s">
        <v>390</v>
      </c>
      <c r="B101" s="294">
        <v>41276</v>
      </c>
      <c r="C101" s="204" t="s">
        <v>454</v>
      </c>
      <c r="D101" s="202" t="s">
        <v>353</v>
      </c>
      <c r="E101" s="203">
        <v>10121720</v>
      </c>
      <c r="F101" s="202">
        <v>17878530</v>
      </c>
      <c r="G101" s="202">
        <v>2704005</v>
      </c>
      <c r="H101" s="132" t="str">
        <f>IF(G101="","",VLOOKUP(G101,ARANCEL!$B$5:$D$121,2,FALSE))</f>
        <v>PROVISORIO</v>
      </c>
      <c r="I101" s="200" t="s">
        <v>324</v>
      </c>
      <c r="J101" s="202">
        <v>1</v>
      </c>
      <c r="K101" s="133">
        <f>IF(G101="","",VLOOKUP(G101,ARANCEL!$B$5:$D$121,3,FALSE)*J101)</f>
        <v>3250</v>
      </c>
      <c r="L101" s="1235" t="str">
        <f t="shared" si="12"/>
        <v>IMPAGO</v>
      </c>
      <c r="M101" s="214" t="str">
        <f t="shared" si="13"/>
        <v>SIN O.C.</v>
      </c>
      <c r="N101" s="214" t="str">
        <f t="shared" si="14"/>
        <v>SIN FACT.</v>
      </c>
      <c r="O101" s="240" t="s">
        <v>107</v>
      </c>
    </row>
    <row r="102" spans="1:15" s="201" customFormat="1" x14ac:dyDescent="0.25">
      <c r="A102" s="202" t="s">
        <v>390</v>
      </c>
      <c r="B102" s="294">
        <v>41177</v>
      </c>
      <c r="C102" s="204" t="s">
        <v>455</v>
      </c>
      <c r="D102" s="202" t="s">
        <v>438</v>
      </c>
      <c r="E102" s="203">
        <v>10122129</v>
      </c>
      <c r="F102" s="202">
        <v>18479621</v>
      </c>
      <c r="G102" s="202">
        <v>2702048</v>
      </c>
      <c r="H102" s="132" t="str">
        <f>IF(G102="","",VLOOKUP(G102,ARANCEL!$B$5:$D$121,2,FALSE))</f>
        <v xml:space="preserve">SERVICIO LAB. IMPLANTE CORONA CEMENTADA/ATORNILLADA </v>
      </c>
      <c r="I102" s="200" t="s">
        <v>456</v>
      </c>
      <c r="J102" s="202">
        <v>4</v>
      </c>
      <c r="K102" s="133">
        <f>IF(G102="","",VLOOKUP(G102,ARANCEL!$B$5:$D$121,3,FALSE)*J102)</f>
        <v>175428</v>
      </c>
      <c r="L102" s="1235" t="str">
        <f t="shared" si="12"/>
        <v>IMPAGO</v>
      </c>
      <c r="M102" s="214" t="str">
        <f t="shared" si="13"/>
        <v>SIN O.C.</v>
      </c>
      <c r="N102" s="214" t="str">
        <f t="shared" si="14"/>
        <v>SIN FACT.</v>
      </c>
      <c r="O102" s="240" t="s">
        <v>107</v>
      </c>
    </row>
    <row r="103" spans="1:15" s="201" customFormat="1" x14ac:dyDescent="0.25">
      <c r="A103" s="202" t="s">
        <v>390</v>
      </c>
      <c r="B103" s="294">
        <v>41410</v>
      </c>
      <c r="C103" s="204" t="s">
        <v>457</v>
      </c>
      <c r="D103" s="202" t="s">
        <v>442</v>
      </c>
      <c r="E103" s="203">
        <v>10139527</v>
      </c>
      <c r="F103" s="202">
        <v>20347704</v>
      </c>
      <c r="G103" s="202">
        <v>2704002</v>
      </c>
      <c r="H103" s="132" t="str">
        <f>IF(G103="","",VLOOKUP(G103,ARANCEL!$B$5:$D$121,2,FALSE))</f>
        <v xml:space="preserve">CORONA PERIFERICA </v>
      </c>
      <c r="I103" s="200"/>
      <c r="J103" s="202">
        <v>1</v>
      </c>
      <c r="K103" s="133">
        <f>IF(G103="","",VLOOKUP(G103,ARANCEL!$B$5:$D$121,3,FALSE)*J103)</f>
        <v>25865</v>
      </c>
      <c r="L103" s="1235" t="str">
        <f t="shared" si="12"/>
        <v>IMPAGO</v>
      </c>
      <c r="M103" s="214" t="str">
        <f t="shared" si="13"/>
        <v>SIN O.C.</v>
      </c>
      <c r="N103" s="214" t="str">
        <f t="shared" si="14"/>
        <v>SIN FACT.</v>
      </c>
      <c r="O103" s="240" t="s">
        <v>107</v>
      </c>
    </row>
    <row r="104" spans="1:15" s="201" customFormat="1" x14ac:dyDescent="0.25">
      <c r="A104" s="202" t="s">
        <v>390</v>
      </c>
      <c r="B104" s="294">
        <v>41394</v>
      </c>
      <c r="C104" s="204" t="s">
        <v>458</v>
      </c>
      <c r="D104" s="202" t="s">
        <v>440</v>
      </c>
      <c r="E104" s="203">
        <v>10141000</v>
      </c>
      <c r="F104" s="202">
        <v>21142089</v>
      </c>
      <c r="G104" s="202">
        <v>2707001</v>
      </c>
      <c r="H104" s="132" t="str">
        <f>IF(G104="","",VLOOKUP(G104,ARANCEL!$B$5:$D$121,2,FALSE))</f>
        <v xml:space="preserve">PLANO DE RELAJACION </v>
      </c>
      <c r="I104" s="200" t="s">
        <v>331</v>
      </c>
      <c r="J104" s="202">
        <v>1</v>
      </c>
      <c r="K104" s="133">
        <f>IF(G104="","",VLOOKUP(G104,ARANCEL!$B$5:$D$121,3,FALSE)*J104)</f>
        <v>9221</v>
      </c>
      <c r="L104" s="1235" t="str">
        <f t="shared" si="12"/>
        <v>IMPAGO</v>
      </c>
      <c r="M104" s="214" t="str">
        <f t="shared" si="13"/>
        <v>SIN O.C.</v>
      </c>
      <c r="N104" s="214" t="str">
        <f t="shared" si="14"/>
        <v>SIN FACT.</v>
      </c>
      <c r="O104" s="240" t="s">
        <v>107</v>
      </c>
    </row>
    <row r="105" spans="1:15" s="201" customFormat="1" x14ac:dyDescent="0.25">
      <c r="A105" s="202" t="s">
        <v>390</v>
      </c>
      <c r="B105" s="294">
        <v>41442</v>
      </c>
      <c r="C105" s="204" t="s">
        <v>386</v>
      </c>
      <c r="D105" s="202" t="s">
        <v>437</v>
      </c>
      <c r="E105" s="203">
        <v>10145342</v>
      </c>
      <c r="F105" s="202">
        <v>21557008</v>
      </c>
      <c r="G105" s="202">
        <v>2704015</v>
      </c>
      <c r="H105" s="132" t="str">
        <f>IF(G105="","",VLOOKUP(G105,ARANCEL!$B$5:$D$121,2,FALSE))</f>
        <v xml:space="preserve">CORONA IN CERAM </v>
      </c>
      <c r="I105" s="200" t="s">
        <v>329</v>
      </c>
      <c r="J105" s="202">
        <v>1</v>
      </c>
      <c r="K105" s="133">
        <f>IF(G105="","",VLOOKUP(G105,ARANCEL!$B$5:$D$121,3,FALSE)*J105)</f>
        <v>42733</v>
      </c>
      <c r="L105" s="1235" t="str">
        <f t="shared" si="12"/>
        <v>IMPAGO</v>
      </c>
      <c r="M105" s="214" t="str">
        <f t="shared" si="13"/>
        <v>SIN O.C.</v>
      </c>
      <c r="N105" s="214" t="str">
        <f t="shared" si="14"/>
        <v>SIN FACT.</v>
      </c>
      <c r="O105" s="240" t="s">
        <v>107</v>
      </c>
    </row>
    <row r="106" spans="1:15" s="201" customFormat="1" x14ac:dyDescent="0.25">
      <c r="A106" s="202" t="s">
        <v>390</v>
      </c>
      <c r="B106" s="294">
        <v>41448</v>
      </c>
      <c r="C106" s="204" t="s">
        <v>386</v>
      </c>
      <c r="D106" s="202" t="s">
        <v>437</v>
      </c>
      <c r="E106" s="203">
        <v>10145882</v>
      </c>
      <c r="F106" s="202">
        <v>21557008</v>
      </c>
      <c r="G106" s="202">
        <v>2704015</v>
      </c>
      <c r="H106" s="132" t="str">
        <f>IF(G106="","",VLOOKUP(G106,ARANCEL!$B$5:$D$121,2,FALSE))</f>
        <v xml:space="preserve">CORONA IN CERAM </v>
      </c>
      <c r="I106" s="200"/>
      <c r="J106" s="202">
        <v>1</v>
      </c>
      <c r="K106" s="133">
        <f>IF(G106="","",VLOOKUP(G106,ARANCEL!$B$5:$D$121,3,FALSE)*J106)</f>
        <v>42733</v>
      </c>
      <c r="L106" s="1235" t="str">
        <f t="shared" si="12"/>
        <v>IMPAGO</v>
      </c>
      <c r="M106" s="214" t="str">
        <f t="shared" si="13"/>
        <v>SIN O.C.</v>
      </c>
      <c r="N106" s="214" t="str">
        <f t="shared" si="14"/>
        <v>SIN FACT.</v>
      </c>
      <c r="O106" s="240" t="s">
        <v>107</v>
      </c>
    </row>
    <row r="107" spans="1:15" s="201" customFormat="1" x14ac:dyDescent="0.25">
      <c r="A107" s="301" t="s">
        <v>577</v>
      </c>
      <c r="B107" s="294">
        <v>41526</v>
      </c>
      <c r="C107" s="204" t="s">
        <v>574</v>
      </c>
      <c r="D107" s="202" t="s">
        <v>442</v>
      </c>
      <c r="E107" s="203" t="s">
        <v>343</v>
      </c>
      <c r="F107" s="202"/>
      <c r="G107" s="202">
        <v>2704016</v>
      </c>
      <c r="H107" s="132" t="str">
        <f>IF(G107="","",VLOOKUP(G107,ARANCEL!$B$5:$D$121,2,FALSE))</f>
        <v xml:space="preserve">CORONA PROCERA </v>
      </c>
      <c r="I107" s="200" t="s">
        <v>329</v>
      </c>
      <c r="J107" s="202">
        <v>1</v>
      </c>
      <c r="K107" s="133">
        <f>IF(G107="","",VLOOKUP(G107,ARANCEL!$B$5:$D$121,3,FALSE)*J107)</f>
        <v>58477</v>
      </c>
      <c r="L107" s="1235" t="str">
        <f t="shared" si="12"/>
        <v>IMPAGO</v>
      </c>
      <c r="M107" s="214" t="str">
        <f t="shared" si="13"/>
        <v>SIN O.C.</v>
      </c>
      <c r="N107" s="214" t="str">
        <f t="shared" si="14"/>
        <v>SIN FACT.</v>
      </c>
      <c r="O107" s="240" t="s">
        <v>107</v>
      </c>
    </row>
    <row r="108" spans="1:15" s="201" customFormat="1" x14ac:dyDescent="0.25">
      <c r="A108" s="202" t="s">
        <v>305</v>
      </c>
      <c r="B108" s="206">
        <v>41214</v>
      </c>
      <c r="C108" s="204" t="s">
        <v>1477</v>
      </c>
      <c r="D108" s="202" t="s">
        <v>1463</v>
      </c>
      <c r="E108" s="203">
        <v>10111568</v>
      </c>
      <c r="F108" s="202">
        <v>15080473</v>
      </c>
      <c r="G108" s="202">
        <v>2705003</v>
      </c>
      <c r="H108" s="132" t="str">
        <f>IF(G108="","",VLOOKUP(G108,ARANCEL!$B$5:$D$121,2,FALSE))</f>
        <v>INCRUSTACION ESTETICA (ART-GLASS O CERAMICA)</v>
      </c>
      <c r="I108" s="200" t="s">
        <v>312</v>
      </c>
      <c r="J108" s="202">
        <v>1</v>
      </c>
      <c r="K108" s="133">
        <f>IF(G108="","",VLOOKUP(G108,ARANCEL!$B$5:$D$121,3,FALSE)*J108)</f>
        <v>15676</v>
      </c>
      <c r="L108" s="1235" t="str">
        <f t="shared" si="12"/>
        <v>IMPAGO</v>
      </c>
      <c r="M108" s="214" t="str">
        <f t="shared" si="13"/>
        <v>SIN O.C.</v>
      </c>
      <c r="N108" s="214" t="str">
        <f t="shared" si="14"/>
        <v>SIN FACT.</v>
      </c>
      <c r="O108" s="240" t="s">
        <v>107</v>
      </c>
    </row>
    <row r="109" spans="1:15" s="201" customFormat="1" x14ac:dyDescent="0.25">
      <c r="A109" s="202" t="s">
        <v>305</v>
      </c>
      <c r="B109" s="206">
        <v>41355</v>
      </c>
      <c r="C109" s="204" t="s">
        <v>443</v>
      </c>
      <c r="D109" s="202" t="s">
        <v>436</v>
      </c>
      <c r="E109" s="203">
        <v>10121690</v>
      </c>
      <c r="F109" s="202">
        <v>18506898</v>
      </c>
      <c r="G109" s="202">
        <v>2702048</v>
      </c>
      <c r="H109" s="132" t="str">
        <f>IF(G109="","",VLOOKUP(G109,ARANCEL!$B$5:$D$121,2,FALSE))</f>
        <v xml:space="preserve">SERVICIO LAB. IMPLANTE CORONA CEMENTADA/ATORNILLADA </v>
      </c>
      <c r="I109" s="200" t="s">
        <v>337</v>
      </c>
      <c r="J109" s="202">
        <v>1</v>
      </c>
      <c r="K109" s="133">
        <f>IF(G109="","",VLOOKUP(G109,ARANCEL!$B$5:$D$121,3,FALSE)*J109)</f>
        <v>43857</v>
      </c>
      <c r="L109" s="1235" t="str">
        <f t="shared" si="12"/>
        <v>IMPAGO</v>
      </c>
      <c r="M109" s="214" t="str">
        <f t="shared" si="13"/>
        <v>SIN O.C.</v>
      </c>
      <c r="N109" s="214" t="str">
        <f t="shared" si="14"/>
        <v>SIN FACT.</v>
      </c>
      <c r="O109" s="240" t="s">
        <v>107</v>
      </c>
    </row>
    <row r="110" spans="1:15" s="201" customFormat="1" x14ac:dyDescent="0.25">
      <c r="A110" s="202" t="s">
        <v>305</v>
      </c>
      <c r="B110" s="206">
        <v>41695</v>
      </c>
      <c r="C110" s="204" t="s">
        <v>2985</v>
      </c>
      <c r="D110" s="202" t="s">
        <v>353</v>
      </c>
      <c r="E110" s="203">
        <v>10176659</v>
      </c>
      <c r="F110" s="202">
        <v>25046356</v>
      </c>
      <c r="G110" s="202">
        <v>2704005</v>
      </c>
      <c r="H110" s="132" t="str">
        <f>IF(G110="","",VLOOKUP(G110,ARANCEL!$B$5:$D$121,2,FALSE))</f>
        <v>PROVISORIO</v>
      </c>
      <c r="I110" s="200" t="s">
        <v>322</v>
      </c>
      <c r="J110" s="202">
        <v>1</v>
      </c>
      <c r="K110" s="133">
        <f>IF(G110="","",VLOOKUP(G110,ARANCEL!$B$5:$D$121,3,FALSE)*J110)</f>
        <v>3250</v>
      </c>
      <c r="L110" s="1235" t="str">
        <f t="shared" si="12"/>
        <v>IMPAGO</v>
      </c>
      <c r="M110" s="214" t="str">
        <f t="shared" si="13"/>
        <v>SIN O.C.</v>
      </c>
      <c r="N110" s="214" t="str">
        <f t="shared" si="14"/>
        <v>SIN FACT.</v>
      </c>
      <c r="O110" s="240" t="s">
        <v>107</v>
      </c>
    </row>
    <row r="111" spans="1:15" s="201" customFormat="1" x14ac:dyDescent="0.25">
      <c r="A111" s="202" t="s">
        <v>305</v>
      </c>
      <c r="B111" s="206">
        <v>41159</v>
      </c>
      <c r="C111" s="204" t="s">
        <v>1592</v>
      </c>
      <c r="D111" s="202" t="s">
        <v>811</v>
      </c>
      <c r="E111" s="203">
        <v>10121041</v>
      </c>
      <c r="F111" s="202">
        <v>18209276</v>
      </c>
      <c r="G111" s="202">
        <v>2704003</v>
      </c>
      <c r="H111" s="132" t="str">
        <f>IF(G111="","",VLOOKUP(G111,ARANCEL!$B$5:$D$121,2,FALSE))</f>
        <v xml:space="preserve">CORONA PERIFERICA CON PERNO MUÑON COLADO </v>
      </c>
      <c r="I111" s="200" t="s">
        <v>315</v>
      </c>
      <c r="J111" s="202">
        <v>1</v>
      </c>
      <c r="K111" s="133">
        <f>IF(G111="","",VLOOKUP(G111,ARANCEL!$B$5:$D$121,3,FALSE)*J111)</f>
        <v>32612</v>
      </c>
      <c r="L111" s="1235" t="str">
        <f t="shared" si="12"/>
        <v>IMPAGO</v>
      </c>
      <c r="M111" s="214" t="str">
        <f t="shared" si="13"/>
        <v>SIN O.C.</v>
      </c>
      <c r="N111" s="214" t="str">
        <f t="shared" si="14"/>
        <v>SIN FACT.</v>
      </c>
      <c r="O111" s="240" t="s">
        <v>107</v>
      </c>
    </row>
    <row r="112" spans="1:15" s="201" customFormat="1" x14ac:dyDescent="0.25">
      <c r="A112" s="202" t="s">
        <v>305</v>
      </c>
      <c r="B112" s="206">
        <v>41204</v>
      </c>
      <c r="C112" s="204" t="s">
        <v>1480</v>
      </c>
      <c r="D112" s="202" t="s">
        <v>440</v>
      </c>
      <c r="E112" s="203">
        <v>10124276</v>
      </c>
      <c r="F112" s="202">
        <v>17779011</v>
      </c>
      <c r="G112" s="202">
        <v>2707001</v>
      </c>
      <c r="H112" s="132" t="str">
        <f>IF(G112="","",VLOOKUP(G112,ARANCEL!$B$5:$D$121,2,FALSE))</f>
        <v xml:space="preserve">PLANO DE RELAJACION </v>
      </c>
      <c r="I112" s="200" t="s">
        <v>331</v>
      </c>
      <c r="J112" s="202">
        <v>1</v>
      </c>
      <c r="K112" s="133">
        <f>IF(G112="","",VLOOKUP(G112,ARANCEL!$B$5:$D$121,3,FALSE)*J112)</f>
        <v>9221</v>
      </c>
      <c r="L112" s="1235" t="str">
        <f t="shared" si="12"/>
        <v>IMPAGO</v>
      </c>
      <c r="M112" s="214" t="str">
        <f t="shared" si="13"/>
        <v>SIN O.C.</v>
      </c>
      <c r="N112" s="214" t="str">
        <f t="shared" si="14"/>
        <v>SIN FACT.</v>
      </c>
      <c r="O112" s="240" t="s">
        <v>107</v>
      </c>
    </row>
    <row r="113" spans="1:15" s="201" customFormat="1" x14ac:dyDescent="0.25">
      <c r="A113" s="202" t="s">
        <v>305</v>
      </c>
      <c r="B113" s="206">
        <v>41218</v>
      </c>
      <c r="C113" s="204" t="s">
        <v>1487</v>
      </c>
      <c r="D113" s="202" t="s">
        <v>438</v>
      </c>
      <c r="E113" s="203">
        <v>10124864</v>
      </c>
      <c r="F113" s="202">
        <v>18824751</v>
      </c>
      <c r="G113" s="202">
        <v>2702013</v>
      </c>
      <c r="H113" s="132" t="str">
        <f>IF(G113="","",VLOOKUP(G113,ARANCEL!$B$5:$D$121,2,FALSE))</f>
        <v xml:space="preserve">INTERMEDIARIO </v>
      </c>
      <c r="I113" s="200" t="s">
        <v>324</v>
      </c>
      <c r="J113" s="202">
        <v>1</v>
      </c>
      <c r="K113" s="133">
        <f>IF(G113="","",VLOOKUP(G113,ARANCEL!$B$5:$D$121,3,FALSE)*J113)</f>
        <v>23661</v>
      </c>
      <c r="L113" s="1235" t="str">
        <f t="shared" si="12"/>
        <v>IMPAGO</v>
      </c>
      <c r="M113" s="214" t="str">
        <f t="shared" si="13"/>
        <v>SIN O.C.</v>
      </c>
      <c r="N113" s="214" t="str">
        <f t="shared" si="14"/>
        <v>SIN FACT.</v>
      </c>
      <c r="O113" s="240" t="s">
        <v>107</v>
      </c>
    </row>
    <row r="114" spans="1:15" s="201" customFormat="1" x14ac:dyDescent="0.25">
      <c r="A114" s="202" t="s">
        <v>305</v>
      </c>
      <c r="B114" s="206">
        <v>41218</v>
      </c>
      <c r="C114" s="204" t="s">
        <v>1487</v>
      </c>
      <c r="D114" s="202" t="s">
        <v>438</v>
      </c>
      <c r="E114" s="203">
        <v>10124864</v>
      </c>
      <c r="F114" s="202">
        <v>18824751</v>
      </c>
      <c r="G114" s="202">
        <v>2702002</v>
      </c>
      <c r="H114" s="132" t="str">
        <f>IF(G114="","",VLOOKUP(G114,ARANCEL!$B$5:$D$121,2,FALSE))</f>
        <v xml:space="preserve">LABORATORIO CORONA CEMENTADA SOBRE IMPLANTE </v>
      </c>
      <c r="I114" s="200" t="s">
        <v>754</v>
      </c>
      <c r="J114" s="202">
        <v>2</v>
      </c>
      <c r="K114" s="133">
        <f>IF(G114="","",VLOOKUP(G114,ARANCEL!$B$5:$D$121,3,FALSE)*J114)</f>
        <v>63756</v>
      </c>
      <c r="L114" s="1235" t="str">
        <f t="shared" si="12"/>
        <v>IMPAGO</v>
      </c>
      <c r="M114" s="214" t="str">
        <f t="shared" si="13"/>
        <v>SIN O.C.</v>
      </c>
      <c r="N114" s="214" t="str">
        <f t="shared" si="14"/>
        <v>SIN FACT.</v>
      </c>
      <c r="O114" s="240" t="s">
        <v>107</v>
      </c>
    </row>
    <row r="115" spans="1:15" s="201" customFormat="1" x14ac:dyDescent="0.25">
      <c r="A115" s="202" t="s">
        <v>305</v>
      </c>
      <c r="B115" s="206">
        <v>41272</v>
      </c>
      <c r="C115" s="204" t="s">
        <v>1485</v>
      </c>
      <c r="D115" s="202" t="s">
        <v>406</v>
      </c>
      <c r="E115" s="203">
        <v>10127492</v>
      </c>
      <c r="F115" s="202">
        <v>12777115</v>
      </c>
      <c r="G115" s="202">
        <v>2704005</v>
      </c>
      <c r="H115" s="132" t="str">
        <f>IF(G115="","",VLOOKUP(G115,ARANCEL!$B$5:$D$121,2,FALSE))</f>
        <v>PROVISORIO</v>
      </c>
      <c r="I115" s="200" t="s">
        <v>326</v>
      </c>
      <c r="J115" s="202">
        <v>1</v>
      </c>
      <c r="K115" s="133">
        <f>IF(G115="","",VLOOKUP(G115,ARANCEL!$B$5:$D$121,3,FALSE)*J115)</f>
        <v>3250</v>
      </c>
      <c r="L115" s="1235" t="str">
        <f t="shared" si="12"/>
        <v>IMPAGO</v>
      </c>
      <c r="M115" s="214" t="str">
        <f t="shared" si="13"/>
        <v>SIN O.C.</v>
      </c>
      <c r="N115" s="214" t="str">
        <f t="shared" si="14"/>
        <v>SIN FACT.</v>
      </c>
      <c r="O115" s="240" t="s">
        <v>107</v>
      </c>
    </row>
    <row r="116" spans="1:15" s="201" customFormat="1" x14ac:dyDescent="0.25">
      <c r="A116" s="202" t="s">
        <v>305</v>
      </c>
      <c r="B116" s="206">
        <v>41272</v>
      </c>
      <c r="C116" s="204" t="s">
        <v>1485</v>
      </c>
      <c r="D116" s="202" t="s">
        <v>406</v>
      </c>
      <c r="E116" s="203">
        <v>10127492</v>
      </c>
      <c r="F116" s="202">
        <v>12777115</v>
      </c>
      <c r="G116" s="202">
        <v>2704003</v>
      </c>
      <c r="H116" s="132" t="str">
        <f>IF(G116="","",VLOOKUP(G116,ARANCEL!$B$5:$D$121,2,FALSE))</f>
        <v xml:space="preserve">CORONA PERIFERICA CON PERNO MUÑON COLADO </v>
      </c>
      <c r="I116" s="200" t="s">
        <v>326</v>
      </c>
      <c r="J116" s="202">
        <v>1</v>
      </c>
      <c r="K116" s="133">
        <f>IF(G116="","",VLOOKUP(G116,ARANCEL!$B$5:$D$121,3,FALSE)*J116)</f>
        <v>32612</v>
      </c>
      <c r="L116" s="1235" t="str">
        <f t="shared" si="12"/>
        <v>IMPAGO</v>
      </c>
      <c r="M116" s="214" t="str">
        <f t="shared" si="13"/>
        <v>SIN O.C.</v>
      </c>
      <c r="N116" s="214" t="str">
        <f t="shared" si="14"/>
        <v>SIN FACT.</v>
      </c>
      <c r="O116" s="240" t="s">
        <v>107</v>
      </c>
    </row>
    <row r="117" spans="1:15" s="201" customFormat="1" x14ac:dyDescent="0.25">
      <c r="A117" s="202" t="s">
        <v>305</v>
      </c>
      <c r="B117" s="206">
        <v>41284</v>
      </c>
      <c r="C117" s="204" t="s">
        <v>1569</v>
      </c>
      <c r="D117" s="202" t="s">
        <v>47</v>
      </c>
      <c r="E117" s="203">
        <v>10128624</v>
      </c>
      <c r="F117" s="202">
        <v>19552241</v>
      </c>
      <c r="G117" s="202">
        <v>2704003</v>
      </c>
      <c r="H117" s="132" t="str">
        <f>IF(G117="","",VLOOKUP(G117,ARANCEL!$B$5:$D$121,2,FALSE))</f>
        <v xml:space="preserve">CORONA PERIFERICA CON PERNO MUÑON COLADO </v>
      </c>
      <c r="I117" s="200" t="s">
        <v>661</v>
      </c>
      <c r="J117" s="202">
        <v>1</v>
      </c>
      <c r="K117" s="133">
        <f>IF(G117="","",VLOOKUP(G117,ARANCEL!$B$5:$D$121,3,FALSE)*J117)</f>
        <v>32612</v>
      </c>
      <c r="L117" s="1235" t="str">
        <f t="shared" si="12"/>
        <v>IMPAGO</v>
      </c>
      <c r="M117" s="214" t="str">
        <f t="shared" si="13"/>
        <v>SIN O.C.</v>
      </c>
      <c r="N117" s="214" t="str">
        <f t="shared" si="14"/>
        <v>SIN FACT.</v>
      </c>
      <c r="O117" s="240" t="s">
        <v>107</v>
      </c>
    </row>
    <row r="118" spans="1:15" s="201" customFormat="1" x14ac:dyDescent="0.25">
      <c r="A118" s="202" t="s">
        <v>606</v>
      </c>
      <c r="B118" s="206">
        <v>41289</v>
      </c>
      <c r="C118" s="204" t="s">
        <v>1468</v>
      </c>
      <c r="D118" s="202" t="s">
        <v>47</v>
      </c>
      <c r="E118" s="203">
        <v>10085995</v>
      </c>
      <c r="F118" s="202">
        <v>13378546</v>
      </c>
      <c r="G118" s="202">
        <v>2704003</v>
      </c>
      <c r="H118" s="132" t="str">
        <f>IF(G118="","",VLOOKUP(G118,ARANCEL!$B$5:$D$121,2,FALSE))</f>
        <v xml:space="preserve">CORONA PERIFERICA CON PERNO MUÑON COLADO </v>
      </c>
      <c r="I118" s="200" t="s">
        <v>309</v>
      </c>
      <c r="J118" s="202">
        <v>1</v>
      </c>
      <c r="K118" s="133">
        <f>IF(G118="","",VLOOKUP(G118,ARANCEL!$B$5:$D$121,3,FALSE)*J118)</f>
        <v>32612</v>
      </c>
      <c r="L118" s="1235" t="str">
        <f t="shared" si="12"/>
        <v>IMPAGO</v>
      </c>
      <c r="M118" s="214" t="str">
        <f t="shared" si="13"/>
        <v>SIN O.C.</v>
      </c>
      <c r="N118" s="214" t="str">
        <f t="shared" si="14"/>
        <v>SIN FACT.</v>
      </c>
      <c r="O118" s="240" t="s">
        <v>107</v>
      </c>
    </row>
    <row r="119" spans="1:15" s="201" customFormat="1" x14ac:dyDescent="0.25">
      <c r="A119" s="202" t="s">
        <v>305</v>
      </c>
      <c r="B119" s="206">
        <v>41276</v>
      </c>
      <c r="C119" s="204" t="s">
        <v>1489</v>
      </c>
      <c r="D119" s="202" t="s">
        <v>980</v>
      </c>
      <c r="E119" s="203">
        <v>10129998</v>
      </c>
      <c r="F119" s="202">
        <v>19640506</v>
      </c>
      <c r="G119" s="202">
        <v>2705003</v>
      </c>
      <c r="H119" s="132" t="str">
        <f>IF(G119="","",VLOOKUP(G119,ARANCEL!$B$5:$D$121,2,FALSE))</f>
        <v>INCRUSTACION ESTETICA (ART-GLASS O CERAMICA)</v>
      </c>
      <c r="I119" s="200" t="s">
        <v>778</v>
      </c>
      <c r="J119" s="202">
        <v>2</v>
      </c>
      <c r="K119" s="133">
        <f>IF(G119="","",VLOOKUP(G119,ARANCEL!$B$5:$D$121,3,FALSE)*J119)</f>
        <v>31352</v>
      </c>
      <c r="L119" s="1235" t="str">
        <f t="shared" si="12"/>
        <v>IMPAGO</v>
      </c>
      <c r="M119" s="214" t="str">
        <f t="shared" si="13"/>
        <v>SIN O.C.</v>
      </c>
      <c r="N119" s="214" t="str">
        <f t="shared" si="14"/>
        <v>SIN FACT.</v>
      </c>
      <c r="O119" s="240" t="s">
        <v>107</v>
      </c>
    </row>
    <row r="120" spans="1:15" x14ac:dyDescent="0.25">
      <c r="A120" s="119" t="s">
        <v>305</v>
      </c>
      <c r="B120" s="164">
        <v>41290</v>
      </c>
      <c r="C120" s="118" t="s">
        <v>1493</v>
      </c>
      <c r="D120" s="119" t="s">
        <v>47</v>
      </c>
      <c r="E120" s="162">
        <v>10101889</v>
      </c>
      <c r="F120" s="119">
        <v>15515094</v>
      </c>
      <c r="G120" s="119">
        <v>2705003</v>
      </c>
      <c r="H120" s="120" t="str">
        <f>IF(G120="","",VLOOKUP(G120,ARANCEL!$B$5:$D$121,2,FALSE))</f>
        <v>INCRUSTACION ESTETICA (ART-GLASS O CERAMICA)</v>
      </c>
      <c r="I120" s="121" t="s">
        <v>326</v>
      </c>
      <c r="J120" s="119">
        <v>1</v>
      </c>
      <c r="K120" s="122">
        <f>IF(G120="","",VLOOKUP(G120,ARANCEL!$B$5:$D$121,3,FALSE)*J120)</f>
        <v>15676</v>
      </c>
      <c r="L120" s="1235" t="str">
        <f t="shared" si="12"/>
        <v>IMPAGO</v>
      </c>
      <c r="M120" s="214" t="str">
        <f t="shared" si="13"/>
        <v>SIN O.C.</v>
      </c>
      <c r="N120" s="214" t="str">
        <f t="shared" si="14"/>
        <v>SIN FACT.</v>
      </c>
      <c r="O120" s="240" t="s">
        <v>107</v>
      </c>
    </row>
    <row r="121" spans="1:15" x14ac:dyDescent="0.25">
      <c r="A121" s="119" t="s">
        <v>305</v>
      </c>
      <c r="B121" s="164">
        <v>41444</v>
      </c>
      <c r="C121" s="118" t="s">
        <v>1473</v>
      </c>
      <c r="D121" s="119" t="s">
        <v>980</v>
      </c>
      <c r="E121" s="162">
        <v>10146107</v>
      </c>
      <c r="F121" s="119">
        <v>20078871</v>
      </c>
      <c r="G121" s="119">
        <v>2702001</v>
      </c>
      <c r="H121" s="120" t="str">
        <f>IF(G121="","",VLOOKUP(G121,ARANCEL!$B$5:$D$121,2,FALSE))</f>
        <v>LABORATORIO PROVISORIO SOBRE IMPLANTE</v>
      </c>
      <c r="I121" s="121" t="s">
        <v>318</v>
      </c>
      <c r="J121" s="119">
        <v>1</v>
      </c>
      <c r="K121" s="122">
        <f>IF(G121="","",VLOOKUP(G121,ARANCEL!$B$5:$D$121,3,FALSE)*J121)</f>
        <v>7872</v>
      </c>
      <c r="L121" s="1235" t="str">
        <f t="shared" si="12"/>
        <v>IMPAGO</v>
      </c>
      <c r="M121" s="214" t="str">
        <f t="shared" si="13"/>
        <v>SIN O.C.</v>
      </c>
      <c r="N121" s="214" t="str">
        <f t="shared" si="14"/>
        <v>SIN FACT.</v>
      </c>
      <c r="O121" s="240" t="s">
        <v>107</v>
      </c>
    </row>
    <row r="122" spans="1:15" x14ac:dyDescent="0.25">
      <c r="A122" s="119" t="s">
        <v>305</v>
      </c>
      <c r="B122" s="164">
        <v>41522</v>
      </c>
      <c r="C122" s="118" t="s">
        <v>1586</v>
      </c>
      <c r="D122" s="119" t="s">
        <v>69</v>
      </c>
      <c r="E122" s="162">
        <v>10154470</v>
      </c>
      <c r="F122" s="119">
        <v>22371925</v>
      </c>
      <c r="G122" s="119">
        <v>2704005</v>
      </c>
      <c r="H122" s="120" t="str">
        <f>IF(G122="","",VLOOKUP(G122,ARANCEL!$B$5:$D$121,2,FALSE))</f>
        <v>PROVISORIO</v>
      </c>
      <c r="I122" s="121" t="s">
        <v>363</v>
      </c>
      <c r="J122" s="119">
        <v>3</v>
      </c>
      <c r="K122" s="122">
        <f>IF(G122="","",VLOOKUP(G122,ARANCEL!$B$5:$D$121,3,FALSE)*J122)</f>
        <v>9750</v>
      </c>
      <c r="L122" s="1235" t="s">
        <v>4371</v>
      </c>
      <c r="M122" s="214" t="str">
        <f t="shared" si="13"/>
        <v/>
      </c>
      <c r="N122" s="214" t="str">
        <f t="shared" si="14"/>
        <v/>
      </c>
      <c r="O122" s="240" t="s">
        <v>107</v>
      </c>
    </row>
    <row r="123" spans="1:15" x14ac:dyDescent="0.25">
      <c r="A123" s="119" t="s">
        <v>305</v>
      </c>
      <c r="B123" s="164">
        <v>41598</v>
      </c>
      <c r="C123" s="118" t="s">
        <v>1581</v>
      </c>
      <c r="D123" s="119" t="s">
        <v>1449</v>
      </c>
      <c r="E123" s="162">
        <v>10087404</v>
      </c>
      <c r="F123" s="119">
        <v>20250668</v>
      </c>
      <c r="G123" s="119">
        <v>2704003</v>
      </c>
      <c r="H123" s="120" t="str">
        <f>IF(G123="","",VLOOKUP(G123,ARANCEL!$B$5:$D$121,2,FALSE))</f>
        <v xml:space="preserve">CORONA PERIFERICA CON PERNO MUÑON COLADO </v>
      </c>
      <c r="I123" s="121" t="s">
        <v>316</v>
      </c>
      <c r="J123" s="119">
        <v>1</v>
      </c>
      <c r="K123" s="122">
        <f>IF(G123="","",VLOOKUP(G123,ARANCEL!$B$5:$D$121,3,FALSE)*J123)</f>
        <v>32612</v>
      </c>
      <c r="L123" s="1235" t="str">
        <f>IF(E123="","","IMPAGO")</f>
        <v>IMPAGO</v>
      </c>
      <c r="M123" s="214" t="str">
        <f t="shared" si="13"/>
        <v>SIN O.C.</v>
      </c>
      <c r="N123" s="214" t="str">
        <f t="shared" si="14"/>
        <v>SIN FACT.</v>
      </c>
      <c r="O123" s="240" t="s">
        <v>107</v>
      </c>
    </row>
    <row r="125" spans="1:15" x14ac:dyDescent="0.25">
      <c r="A125" s="119" t="s">
        <v>305</v>
      </c>
      <c r="B125" s="164">
        <v>41256</v>
      </c>
      <c r="C125" s="118" t="s">
        <v>1531</v>
      </c>
      <c r="D125" s="119" t="s">
        <v>439</v>
      </c>
      <c r="E125" s="162">
        <v>10127510</v>
      </c>
      <c r="F125" s="119">
        <v>19375547</v>
      </c>
      <c r="G125" s="119">
        <v>2704003</v>
      </c>
      <c r="H125" s="120" t="str">
        <f>IF(G125="","",VLOOKUP(G125,ARANCEL!$B$5:$D$121,2,FALSE))</f>
        <v xml:space="preserve">CORONA PERIFERICA CON PERNO MUÑON COLADO </v>
      </c>
      <c r="I125" s="121" t="s">
        <v>315</v>
      </c>
      <c r="J125" s="119">
        <v>1</v>
      </c>
      <c r="K125" s="122">
        <f>IF(G125="","",VLOOKUP(G125,ARANCEL!$B$5:$D$121,3,FALSE)*J125)</f>
        <v>32612</v>
      </c>
      <c r="L125" s="1235" t="s">
        <v>4371</v>
      </c>
      <c r="M125" s="214" t="str">
        <f t="shared" ref="M125:M147" si="15">IF(L125="IMPAGO","SIN O.C.","")</f>
        <v/>
      </c>
      <c r="N125" s="214" t="str">
        <f t="shared" ref="N125:N147" si="16">IF(L125="IMPAGO","SIN FACT.","")</f>
        <v/>
      </c>
      <c r="O125" s="240" t="s">
        <v>107</v>
      </c>
    </row>
    <row r="126" spans="1:15" x14ac:dyDescent="0.25">
      <c r="A126" s="202" t="s">
        <v>313</v>
      </c>
      <c r="B126" s="294">
        <v>41071</v>
      </c>
      <c r="C126" s="204" t="s">
        <v>478</v>
      </c>
      <c r="D126" s="202" t="s">
        <v>467</v>
      </c>
      <c r="E126" s="203">
        <v>10114190</v>
      </c>
      <c r="F126" s="202">
        <v>17342991</v>
      </c>
      <c r="G126" s="202">
        <v>2704003</v>
      </c>
      <c r="H126" s="132" t="str">
        <f>IF(G126="","",VLOOKUP(G126,ARANCEL!$B$5:$D$121,2,FALSE))</f>
        <v xml:space="preserve">CORONA PERIFERICA CON PERNO MUÑON COLADO </v>
      </c>
      <c r="I126" s="200"/>
      <c r="J126" s="202">
        <v>1</v>
      </c>
      <c r="K126" s="133">
        <f>IF(G126="","",VLOOKUP(G126,ARANCEL!$B$5:$D$121,3,FALSE)*J126)</f>
        <v>32612</v>
      </c>
      <c r="L126" s="214" t="str">
        <f t="shared" ref="L126:L147" si="17">IF(E126="","","IMPAGO")</f>
        <v>IMPAGO</v>
      </c>
      <c r="M126" s="214" t="str">
        <f t="shared" si="15"/>
        <v>SIN O.C.</v>
      </c>
      <c r="N126" s="214" t="str">
        <f t="shared" si="16"/>
        <v>SIN FACT.</v>
      </c>
      <c r="O126" s="240" t="s">
        <v>112</v>
      </c>
    </row>
    <row r="127" spans="1:15" x14ac:dyDescent="0.25">
      <c r="A127" s="202" t="s">
        <v>313</v>
      </c>
      <c r="B127" s="294">
        <v>41079</v>
      </c>
      <c r="C127" s="204" t="s">
        <v>478</v>
      </c>
      <c r="D127" s="202" t="s">
        <v>467</v>
      </c>
      <c r="E127" s="203">
        <v>10114190</v>
      </c>
      <c r="F127" s="202">
        <v>17342991</v>
      </c>
      <c r="G127" s="202">
        <v>2704003</v>
      </c>
      <c r="H127" s="132" t="str">
        <f>IF(G127="","",VLOOKUP(G127,ARANCEL!$B$5:$D$121,2,FALSE))</f>
        <v xml:space="preserve">CORONA PERIFERICA CON PERNO MUÑON COLADO </v>
      </c>
      <c r="I127" s="200"/>
      <c r="J127" s="202">
        <v>1</v>
      </c>
      <c r="K127" s="133">
        <f>IF(G127="","",VLOOKUP(G127,ARANCEL!$B$5:$D$121,3,FALSE)*J127)</f>
        <v>32612</v>
      </c>
      <c r="L127" s="214" t="str">
        <f t="shared" si="17"/>
        <v>IMPAGO</v>
      </c>
      <c r="M127" s="214" t="str">
        <f t="shared" si="15"/>
        <v>SIN O.C.</v>
      </c>
      <c r="N127" s="214" t="str">
        <f t="shared" si="16"/>
        <v>SIN FACT.</v>
      </c>
      <c r="O127" s="240" t="s">
        <v>112</v>
      </c>
    </row>
    <row r="128" spans="1:15" x14ac:dyDescent="0.25">
      <c r="A128" s="202" t="s">
        <v>313</v>
      </c>
      <c r="B128" s="294">
        <v>41155</v>
      </c>
      <c r="C128" s="204" t="s">
        <v>469</v>
      </c>
      <c r="D128" s="202" t="s">
        <v>82</v>
      </c>
      <c r="E128" s="203">
        <v>10120563</v>
      </c>
      <c r="F128" s="202">
        <v>16345969</v>
      </c>
      <c r="G128" s="202">
        <v>2702002</v>
      </c>
      <c r="H128" s="132" t="str">
        <f>IF(G128="","",VLOOKUP(G128,ARANCEL!$B$5:$D$121,2,FALSE))</f>
        <v xml:space="preserve">LABORATORIO CORONA CEMENTADA SOBRE IMPLANTE </v>
      </c>
      <c r="I128" s="200"/>
      <c r="J128" s="202">
        <v>1</v>
      </c>
      <c r="K128" s="133">
        <f>IF(G128="","",VLOOKUP(G128,ARANCEL!$B$5:$D$121,3,FALSE)*J128)</f>
        <v>31878</v>
      </c>
      <c r="L128" s="214" t="str">
        <f t="shared" si="17"/>
        <v>IMPAGO</v>
      </c>
      <c r="M128" s="214" t="str">
        <f t="shared" si="15"/>
        <v>SIN O.C.</v>
      </c>
      <c r="N128" s="214" t="str">
        <f t="shared" si="16"/>
        <v>SIN FACT.</v>
      </c>
      <c r="O128" s="240" t="s">
        <v>112</v>
      </c>
    </row>
    <row r="129" spans="1:15" x14ac:dyDescent="0.25">
      <c r="A129" s="202" t="s">
        <v>313</v>
      </c>
      <c r="B129" s="294">
        <v>41101</v>
      </c>
      <c r="C129" s="204" t="s">
        <v>468</v>
      </c>
      <c r="D129" s="202" t="s">
        <v>465</v>
      </c>
      <c r="E129" s="203">
        <v>10116549</v>
      </c>
      <c r="F129" s="202">
        <v>17531543</v>
      </c>
      <c r="G129" s="202">
        <v>2704003</v>
      </c>
      <c r="H129" s="132" t="str">
        <f>IF(G129="","",VLOOKUP(G129,ARANCEL!$B$5:$D$121,2,FALSE))</f>
        <v xml:space="preserve">CORONA PERIFERICA CON PERNO MUÑON COLADO </v>
      </c>
      <c r="I129" s="200"/>
      <c r="J129" s="202">
        <v>1</v>
      </c>
      <c r="K129" s="133">
        <f>IF(G129="","",VLOOKUP(G129,ARANCEL!$B$5:$D$121,3,FALSE)*J129)</f>
        <v>32612</v>
      </c>
      <c r="L129" s="214" t="str">
        <f t="shared" si="17"/>
        <v>IMPAGO</v>
      </c>
      <c r="M129" s="214" t="str">
        <f t="shared" si="15"/>
        <v>SIN O.C.</v>
      </c>
      <c r="N129" s="214" t="str">
        <f t="shared" si="16"/>
        <v>SIN FACT.</v>
      </c>
      <c r="O129" s="240" t="s">
        <v>112</v>
      </c>
    </row>
    <row r="130" spans="1:15" x14ac:dyDescent="0.25">
      <c r="A130" s="202" t="s">
        <v>390</v>
      </c>
      <c r="B130" s="294">
        <v>41096</v>
      </c>
      <c r="C130" s="204" t="s">
        <v>482</v>
      </c>
      <c r="D130" s="202" t="s">
        <v>464</v>
      </c>
      <c r="E130" s="203">
        <v>10116215</v>
      </c>
      <c r="F130" s="202">
        <v>17284116</v>
      </c>
      <c r="G130" s="202">
        <v>2704002</v>
      </c>
      <c r="H130" s="132" t="str">
        <f>IF(G130="","",VLOOKUP(G130,ARANCEL!$B$5:$D$121,2,FALSE))</f>
        <v xml:space="preserve">CORONA PERIFERICA </v>
      </c>
      <c r="I130" s="200" t="s">
        <v>317</v>
      </c>
      <c r="J130" s="202">
        <v>1</v>
      </c>
      <c r="K130" s="133">
        <f>IF(G130="","",VLOOKUP(G130,ARANCEL!$B$5:$D$121,3,FALSE)*J130)</f>
        <v>25865</v>
      </c>
      <c r="L130" s="214" t="str">
        <f t="shared" si="17"/>
        <v>IMPAGO</v>
      </c>
      <c r="M130" s="214" t="str">
        <f t="shared" si="15"/>
        <v>SIN O.C.</v>
      </c>
      <c r="N130" s="214" t="str">
        <f t="shared" si="16"/>
        <v>SIN FACT.</v>
      </c>
      <c r="O130" s="240" t="s">
        <v>112</v>
      </c>
    </row>
    <row r="131" spans="1:15" s="201" customFormat="1" x14ac:dyDescent="0.25">
      <c r="A131" s="202" t="s">
        <v>343</v>
      </c>
      <c r="B131" s="294">
        <v>41424</v>
      </c>
      <c r="C131" s="204" t="s">
        <v>474</v>
      </c>
      <c r="D131" s="202" t="s">
        <v>84</v>
      </c>
      <c r="E131" s="203" t="s">
        <v>343</v>
      </c>
      <c r="F131" s="202">
        <v>20569053</v>
      </c>
      <c r="G131" s="202">
        <v>2704002</v>
      </c>
      <c r="H131" s="132" t="str">
        <f>IF(G131="","",VLOOKUP(G131,ARANCEL!$B$5:$D$121,2,FALSE))</f>
        <v xml:space="preserve">CORONA PERIFERICA </v>
      </c>
      <c r="I131" s="200" t="s">
        <v>342</v>
      </c>
      <c r="J131" s="202">
        <v>1</v>
      </c>
      <c r="K131" s="133">
        <f>IF(G131="","",VLOOKUP(G131,ARANCEL!$B$5:$D$121,3,FALSE)*J131)</f>
        <v>25865</v>
      </c>
      <c r="L131" s="214" t="str">
        <f t="shared" si="17"/>
        <v>IMPAGO</v>
      </c>
      <c r="M131" s="214" t="str">
        <f t="shared" si="15"/>
        <v>SIN O.C.</v>
      </c>
      <c r="N131" s="214" t="str">
        <f t="shared" si="16"/>
        <v>SIN FACT.</v>
      </c>
      <c r="O131" s="240" t="s">
        <v>112</v>
      </c>
    </row>
    <row r="132" spans="1:15" s="201" customFormat="1" x14ac:dyDescent="0.25">
      <c r="A132" s="202" t="s">
        <v>390</v>
      </c>
      <c r="B132" s="294">
        <v>41296</v>
      </c>
      <c r="C132" s="204" t="s">
        <v>466</v>
      </c>
      <c r="D132" s="202" t="s">
        <v>81</v>
      </c>
      <c r="E132" s="203">
        <v>10132015</v>
      </c>
      <c r="F132" s="202">
        <v>19785779</v>
      </c>
      <c r="G132" s="202">
        <v>2705003</v>
      </c>
      <c r="H132" s="132" t="str">
        <f>IF(G132="","",VLOOKUP(G132,ARANCEL!$B$5:$D$121,2,FALSE))</f>
        <v>INCRUSTACION ESTETICA (ART-GLASS O CERAMICA)</v>
      </c>
      <c r="I132" s="200" t="s">
        <v>317</v>
      </c>
      <c r="J132" s="202">
        <v>1</v>
      </c>
      <c r="K132" s="133">
        <f>IF(G132="","",VLOOKUP(G132,ARANCEL!$B$5:$D$121,3,FALSE)*J132)</f>
        <v>15676</v>
      </c>
      <c r="L132" s="214" t="str">
        <f t="shared" si="17"/>
        <v>IMPAGO</v>
      </c>
      <c r="M132" s="214" t="str">
        <f t="shared" si="15"/>
        <v>SIN O.C.</v>
      </c>
      <c r="N132" s="214" t="str">
        <f t="shared" si="16"/>
        <v>SIN FACT.</v>
      </c>
      <c r="O132" s="240" t="s">
        <v>112</v>
      </c>
    </row>
    <row r="133" spans="1:15" s="201" customFormat="1" x14ac:dyDescent="0.25">
      <c r="A133" s="202" t="s">
        <v>390</v>
      </c>
      <c r="B133" s="294">
        <v>41337</v>
      </c>
      <c r="C133" s="204" t="s">
        <v>470</v>
      </c>
      <c r="D133" s="202" t="s">
        <v>84</v>
      </c>
      <c r="E133" s="203">
        <v>10135201</v>
      </c>
      <c r="F133" s="202">
        <v>20041559</v>
      </c>
      <c r="G133" s="202">
        <v>2702003</v>
      </c>
      <c r="H133" s="132" t="str">
        <f>IF(G133="","",VLOOKUP(G133,ARANCEL!$B$5:$D$121,2,FALSE))</f>
        <v>LABORATORIO PROTESIS FIJA ATORNILLADA DIRECTA</v>
      </c>
      <c r="I133" s="200"/>
      <c r="J133" s="202">
        <v>1</v>
      </c>
      <c r="K133" s="133">
        <f>IF(G133="","",VLOOKUP(G133,ARANCEL!$B$5:$D$121,3,FALSE)*J133)</f>
        <v>43857</v>
      </c>
      <c r="L133" s="214" t="str">
        <f t="shared" si="17"/>
        <v>IMPAGO</v>
      </c>
      <c r="M133" s="214" t="str">
        <f t="shared" si="15"/>
        <v>SIN O.C.</v>
      </c>
      <c r="N133" s="214" t="str">
        <f t="shared" si="16"/>
        <v>SIN FACT.</v>
      </c>
      <c r="O133" s="240" t="s">
        <v>112</v>
      </c>
    </row>
    <row r="134" spans="1:15" s="201" customFormat="1" x14ac:dyDescent="0.25">
      <c r="A134" s="202" t="s">
        <v>390</v>
      </c>
      <c r="B134" s="294">
        <v>41337</v>
      </c>
      <c r="C134" s="204" t="s">
        <v>471</v>
      </c>
      <c r="D134" s="202" t="s">
        <v>426</v>
      </c>
      <c r="E134" s="203">
        <v>10135177</v>
      </c>
      <c r="F134" s="202">
        <v>20229471</v>
      </c>
      <c r="G134" s="202">
        <v>2704003</v>
      </c>
      <c r="H134" s="132" t="str">
        <f>IF(G134="","",VLOOKUP(G134,ARANCEL!$B$5:$D$121,2,FALSE))</f>
        <v xml:space="preserve">CORONA PERIFERICA CON PERNO MUÑON COLADO </v>
      </c>
      <c r="I134" s="200" t="s">
        <v>329</v>
      </c>
      <c r="J134" s="202">
        <v>1</v>
      </c>
      <c r="K134" s="133">
        <f>IF(G134="","",VLOOKUP(G134,ARANCEL!$B$5:$D$121,3,FALSE)*J134)</f>
        <v>32612</v>
      </c>
      <c r="L134" s="214" t="str">
        <f t="shared" si="17"/>
        <v>IMPAGO</v>
      </c>
      <c r="M134" s="214" t="str">
        <f t="shared" si="15"/>
        <v>SIN O.C.</v>
      </c>
      <c r="N134" s="214" t="str">
        <f t="shared" si="16"/>
        <v>SIN FACT.</v>
      </c>
      <c r="O134" s="240" t="s">
        <v>112</v>
      </c>
    </row>
    <row r="135" spans="1:15" s="201" customFormat="1" x14ac:dyDescent="0.25">
      <c r="A135" s="202" t="s">
        <v>390</v>
      </c>
      <c r="B135" s="294">
        <v>41337</v>
      </c>
      <c r="C135" s="204" t="s">
        <v>471</v>
      </c>
      <c r="D135" s="202" t="s">
        <v>426</v>
      </c>
      <c r="E135" s="203">
        <v>10135177</v>
      </c>
      <c r="F135" s="202">
        <v>20229471</v>
      </c>
      <c r="G135" s="202">
        <v>2702013</v>
      </c>
      <c r="H135" s="132" t="str">
        <f>IF(G135="","",VLOOKUP(G135,ARANCEL!$B$5:$D$121,2,FALSE))</f>
        <v xml:space="preserve">INTERMEDIARIO </v>
      </c>
      <c r="I135" s="200" t="s">
        <v>311</v>
      </c>
      <c r="J135" s="202">
        <v>1</v>
      </c>
      <c r="K135" s="133">
        <f>IF(G135="","",VLOOKUP(G135,ARANCEL!$B$5:$D$121,3,FALSE)*J135)</f>
        <v>23661</v>
      </c>
      <c r="L135" s="214" t="str">
        <f t="shared" si="17"/>
        <v>IMPAGO</v>
      </c>
      <c r="M135" s="214" t="str">
        <f t="shared" si="15"/>
        <v>SIN O.C.</v>
      </c>
      <c r="N135" s="214" t="str">
        <f t="shared" si="16"/>
        <v>SIN FACT.</v>
      </c>
      <c r="O135" s="240" t="s">
        <v>112</v>
      </c>
    </row>
    <row r="136" spans="1:15" s="201" customFormat="1" x14ac:dyDescent="0.25">
      <c r="A136" s="202" t="s">
        <v>390</v>
      </c>
      <c r="B136" s="294">
        <v>41348</v>
      </c>
      <c r="C136" s="204" t="s">
        <v>472</v>
      </c>
      <c r="D136" s="202" t="s">
        <v>84</v>
      </c>
      <c r="E136" s="203">
        <v>10136346</v>
      </c>
      <c r="F136" s="202">
        <v>20241178</v>
      </c>
      <c r="G136" s="202">
        <v>2707003</v>
      </c>
      <c r="H136" s="132" t="str">
        <f>IF(G136="","",VLOOKUP(G136,ARANCEL!$B$5:$D$121,2,FALSE))</f>
        <v xml:space="preserve">ESTAMPADO </v>
      </c>
      <c r="I136" s="200" t="s">
        <v>306</v>
      </c>
      <c r="J136" s="202">
        <v>1</v>
      </c>
      <c r="K136" s="133">
        <f>IF(G136="","",VLOOKUP(G136,ARANCEL!$B$5:$D$121,3,FALSE)*J136)</f>
        <v>6028</v>
      </c>
      <c r="L136" s="214" t="str">
        <f t="shared" si="17"/>
        <v>IMPAGO</v>
      </c>
      <c r="M136" s="214" t="str">
        <f t="shared" si="15"/>
        <v>SIN O.C.</v>
      </c>
      <c r="N136" s="214" t="str">
        <f t="shared" si="16"/>
        <v>SIN FACT.</v>
      </c>
      <c r="O136" s="240" t="s">
        <v>112</v>
      </c>
    </row>
    <row r="137" spans="1:15" s="201" customFormat="1" x14ac:dyDescent="0.25">
      <c r="A137" s="202" t="s">
        <v>390</v>
      </c>
      <c r="B137" s="294">
        <v>41088</v>
      </c>
      <c r="C137" s="204" t="s">
        <v>473</v>
      </c>
      <c r="D137" s="202" t="s">
        <v>423</v>
      </c>
      <c r="E137" s="203">
        <v>10115537</v>
      </c>
      <c r="F137" s="202">
        <v>14017877</v>
      </c>
      <c r="G137" s="202">
        <v>2704004</v>
      </c>
      <c r="H137" s="132" t="str">
        <f>IF(G137="","",VLOOKUP(G137,ARANCEL!$B$5:$D$121,2,FALSE))</f>
        <v>CORONA PERIFERICA CON PERNO MUÑON PLATA-PALADIO</v>
      </c>
      <c r="I137" s="200" t="s">
        <v>337</v>
      </c>
      <c r="J137" s="202">
        <v>1</v>
      </c>
      <c r="K137" s="133">
        <f>IF(G137="","",VLOOKUP(G137,ARANCEL!$B$5:$D$121,3,FALSE)*J137)</f>
        <v>38235</v>
      </c>
      <c r="L137" s="214" t="str">
        <f t="shared" si="17"/>
        <v>IMPAGO</v>
      </c>
      <c r="M137" s="214" t="str">
        <f t="shared" si="15"/>
        <v>SIN O.C.</v>
      </c>
      <c r="N137" s="214" t="str">
        <f t="shared" si="16"/>
        <v>SIN FACT.</v>
      </c>
      <c r="O137" s="240" t="s">
        <v>112</v>
      </c>
    </row>
    <row r="138" spans="1:15" s="201" customFormat="1" x14ac:dyDescent="0.25">
      <c r="A138" s="202" t="s">
        <v>390</v>
      </c>
      <c r="B138" s="294">
        <v>41339</v>
      </c>
      <c r="C138" s="204" t="s">
        <v>475</v>
      </c>
      <c r="D138" s="202" t="s">
        <v>465</v>
      </c>
      <c r="E138" s="203">
        <v>10135384</v>
      </c>
      <c r="F138" s="202">
        <v>19111484</v>
      </c>
      <c r="G138" s="202">
        <v>2704008</v>
      </c>
      <c r="H138" s="132" t="str">
        <f>IF(G138="","",VLOOKUP(G138,ARANCEL!$B$5:$D$121,2,FALSE))</f>
        <v>PILAR, INSERCION O PUNTO DE APOYO CON PERNO MUÑON</v>
      </c>
      <c r="I138" s="200" t="s">
        <v>325</v>
      </c>
      <c r="J138" s="202">
        <v>1</v>
      </c>
      <c r="K138" s="133">
        <f>IF(G138="","",VLOOKUP(G138,ARANCEL!$B$5:$D$121,3,FALSE)*J138)</f>
        <v>32612</v>
      </c>
      <c r="L138" s="214" t="str">
        <f t="shared" si="17"/>
        <v>IMPAGO</v>
      </c>
      <c r="M138" s="214" t="str">
        <f t="shared" si="15"/>
        <v>SIN O.C.</v>
      </c>
      <c r="N138" s="214" t="str">
        <f t="shared" si="16"/>
        <v>SIN FACT.</v>
      </c>
      <c r="O138" s="240" t="s">
        <v>112</v>
      </c>
    </row>
    <row r="139" spans="1:15" s="201" customFormat="1" x14ac:dyDescent="0.25">
      <c r="A139" s="202" t="s">
        <v>390</v>
      </c>
      <c r="B139" s="294">
        <v>41339</v>
      </c>
      <c r="C139" s="204" t="s">
        <v>475</v>
      </c>
      <c r="D139" s="202" t="s">
        <v>465</v>
      </c>
      <c r="E139" s="203">
        <v>10135384</v>
      </c>
      <c r="F139" s="202">
        <v>19111484</v>
      </c>
      <c r="G139" s="202">
        <v>2704012</v>
      </c>
      <c r="H139" s="132" t="str">
        <f>IF(G139="","",VLOOKUP(G139,ARANCEL!$B$5:$D$121,2,FALSE))</f>
        <v xml:space="preserve">INTERMEDIARIO O PONTICO </v>
      </c>
      <c r="I139" s="200" t="s">
        <v>342</v>
      </c>
      <c r="J139" s="202">
        <v>1</v>
      </c>
      <c r="K139" s="133">
        <f>IF(G139="","",VLOOKUP(G139,ARANCEL!$B$5:$D$121,3,FALSE)*J139)</f>
        <v>25122</v>
      </c>
      <c r="L139" s="214" t="str">
        <f t="shared" si="17"/>
        <v>IMPAGO</v>
      </c>
      <c r="M139" s="214" t="str">
        <f t="shared" si="15"/>
        <v>SIN O.C.</v>
      </c>
      <c r="N139" s="214" t="str">
        <f t="shared" si="16"/>
        <v>SIN FACT.</v>
      </c>
      <c r="O139" s="240" t="s">
        <v>112</v>
      </c>
    </row>
    <row r="140" spans="1:15" s="201" customFormat="1" x14ac:dyDescent="0.25">
      <c r="A140" s="202" t="s">
        <v>390</v>
      </c>
      <c r="B140" s="294">
        <v>41379</v>
      </c>
      <c r="C140" s="204" t="s">
        <v>476</v>
      </c>
      <c r="D140" s="202" t="s">
        <v>463</v>
      </c>
      <c r="E140" s="203">
        <v>10139466</v>
      </c>
      <c r="F140" s="202">
        <v>19936688</v>
      </c>
      <c r="G140" s="202">
        <v>2705003</v>
      </c>
      <c r="H140" s="132" t="str">
        <f>IF(G140="","",VLOOKUP(G140,ARANCEL!$B$5:$D$121,2,FALSE))</f>
        <v>INCRUSTACION ESTETICA (ART-GLASS O CERAMICA)</v>
      </c>
      <c r="I140" s="200" t="s">
        <v>318</v>
      </c>
      <c r="J140" s="202">
        <v>1</v>
      </c>
      <c r="K140" s="133">
        <f>IF(G140="","",VLOOKUP(G140,ARANCEL!$B$5:$D$121,3,FALSE)*J140)</f>
        <v>15676</v>
      </c>
      <c r="L140" s="214" t="str">
        <f t="shared" si="17"/>
        <v>IMPAGO</v>
      </c>
      <c r="M140" s="214" t="str">
        <f t="shared" si="15"/>
        <v>SIN O.C.</v>
      </c>
      <c r="N140" s="214" t="str">
        <f t="shared" si="16"/>
        <v>SIN FACT.</v>
      </c>
      <c r="O140" s="240" t="s">
        <v>112</v>
      </c>
    </row>
    <row r="141" spans="1:15" s="201" customFormat="1" x14ac:dyDescent="0.25">
      <c r="A141" s="202" t="s">
        <v>390</v>
      </c>
      <c r="B141" s="294">
        <v>41340</v>
      </c>
      <c r="C141" s="204" t="s">
        <v>477</v>
      </c>
      <c r="D141" s="202" t="s">
        <v>463</v>
      </c>
      <c r="E141" s="203">
        <v>10135560</v>
      </c>
      <c r="F141" s="202">
        <v>20128809</v>
      </c>
      <c r="G141" s="202">
        <v>2704003</v>
      </c>
      <c r="H141" s="132" t="str">
        <f>IF(G141="","",VLOOKUP(G141,ARANCEL!$B$5:$D$121,2,FALSE))</f>
        <v xml:space="preserve">CORONA PERIFERICA CON PERNO MUÑON COLADO </v>
      </c>
      <c r="I141" s="200" t="s">
        <v>317</v>
      </c>
      <c r="J141" s="202">
        <v>1</v>
      </c>
      <c r="K141" s="133">
        <f>IF(G141="","",VLOOKUP(G141,ARANCEL!$B$5:$D$121,3,FALSE)*J141)</f>
        <v>32612</v>
      </c>
      <c r="L141" s="214" t="str">
        <f t="shared" si="17"/>
        <v>IMPAGO</v>
      </c>
      <c r="M141" s="214" t="str">
        <f t="shared" si="15"/>
        <v>SIN O.C.</v>
      </c>
      <c r="N141" s="214" t="str">
        <f t="shared" si="16"/>
        <v>SIN FACT.</v>
      </c>
      <c r="O141" s="240" t="s">
        <v>112</v>
      </c>
    </row>
    <row r="142" spans="1:15" s="201" customFormat="1" x14ac:dyDescent="0.25">
      <c r="A142" s="202" t="s">
        <v>390</v>
      </c>
      <c r="B142" s="294">
        <v>41312</v>
      </c>
      <c r="C142" s="204" t="s">
        <v>479</v>
      </c>
      <c r="D142" s="202" t="s">
        <v>87</v>
      </c>
      <c r="E142" s="203">
        <v>10133484</v>
      </c>
      <c r="F142" s="202">
        <v>18362716</v>
      </c>
      <c r="G142" s="202">
        <v>2702048</v>
      </c>
      <c r="H142" s="132" t="str">
        <f>IF(G142="","",VLOOKUP(G142,ARANCEL!$B$5:$D$121,2,FALSE))</f>
        <v xml:space="preserve">SERVICIO LAB. IMPLANTE CORONA CEMENTADA/ATORNILLADA </v>
      </c>
      <c r="I142" s="200"/>
      <c r="J142" s="202">
        <v>1</v>
      </c>
      <c r="K142" s="133">
        <f>IF(G142="","",VLOOKUP(G142,ARANCEL!$B$5:$D$121,3,FALSE)*J142)</f>
        <v>43857</v>
      </c>
      <c r="L142" s="214" t="str">
        <f t="shared" si="17"/>
        <v>IMPAGO</v>
      </c>
      <c r="M142" s="214" t="str">
        <f t="shared" si="15"/>
        <v>SIN O.C.</v>
      </c>
      <c r="N142" s="214" t="str">
        <f t="shared" si="16"/>
        <v>SIN FACT.</v>
      </c>
      <c r="O142" s="240" t="s">
        <v>112</v>
      </c>
    </row>
    <row r="143" spans="1:15" s="201" customFormat="1" x14ac:dyDescent="0.25">
      <c r="A143" s="202" t="s">
        <v>390</v>
      </c>
      <c r="B143" s="294">
        <v>41341</v>
      </c>
      <c r="C143" s="204" t="s">
        <v>480</v>
      </c>
      <c r="D143" s="202" t="s">
        <v>84</v>
      </c>
      <c r="E143" s="203">
        <v>10135703</v>
      </c>
      <c r="F143" s="202">
        <v>19902448</v>
      </c>
      <c r="G143" s="202">
        <v>2704002</v>
      </c>
      <c r="H143" s="132" t="str">
        <f>IF(G143="","",VLOOKUP(G143,ARANCEL!$B$5:$D$121,2,FALSE))</f>
        <v xml:space="preserve">CORONA PERIFERICA </v>
      </c>
      <c r="I143" s="200"/>
      <c r="J143" s="202">
        <v>1</v>
      </c>
      <c r="K143" s="133">
        <f>IF(G143="","",VLOOKUP(G143,ARANCEL!$B$5:$D$121,3,FALSE)*J143)</f>
        <v>25865</v>
      </c>
      <c r="L143" s="214" t="str">
        <f t="shared" si="17"/>
        <v>IMPAGO</v>
      </c>
      <c r="M143" s="214" t="str">
        <f t="shared" si="15"/>
        <v>SIN O.C.</v>
      </c>
      <c r="N143" s="214" t="str">
        <f t="shared" si="16"/>
        <v>SIN FACT.</v>
      </c>
      <c r="O143" s="240" t="s">
        <v>112</v>
      </c>
    </row>
    <row r="144" spans="1:15" s="201" customFormat="1" x14ac:dyDescent="0.25">
      <c r="A144" s="202" t="s">
        <v>390</v>
      </c>
      <c r="B144" s="294">
        <v>41346</v>
      </c>
      <c r="C144" s="204" t="s">
        <v>481</v>
      </c>
      <c r="D144" s="202" t="s">
        <v>84</v>
      </c>
      <c r="E144" s="203">
        <v>10135948</v>
      </c>
      <c r="F144" s="202">
        <v>20391802</v>
      </c>
      <c r="G144" s="202">
        <v>2704031</v>
      </c>
      <c r="H144" s="132" t="str">
        <f>IF(G144="","",VLOOKUP(G144,ARANCEL!$B$5:$D$121,2,FALSE))</f>
        <v xml:space="preserve">PERNO MUÑON METALICO </v>
      </c>
      <c r="I144" s="200" t="s">
        <v>366</v>
      </c>
      <c r="J144" s="202">
        <v>1</v>
      </c>
      <c r="K144" s="133">
        <f>IF(G144="","",VLOOKUP(G144,ARANCEL!$B$5:$D$121,3,FALSE)*J144)</f>
        <v>12246</v>
      </c>
      <c r="L144" s="214" t="str">
        <f t="shared" si="17"/>
        <v>IMPAGO</v>
      </c>
      <c r="M144" s="214" t="str">
        <f t="shared" si="15"/>
        <v>SIN O.C.</v>
      </c>
      <c r="N144" s="214" t="str">
        <f t="shared" si="16"/>
        <v>SIN FACT.</v>
      </c>
      <c r="O144" s="240" t="s">
        <v>112</v>
      </c>
    </row>
    <row r="145" spans="1:15" x14ac:dyDescent="0.25">
      <c r="A145" s="119" t="s">
        <v>305</v>
      </c>
      <c r="B145" s="164">
        <v>41359</v>
      </c>
      <c r="C145" s="118" t="s">
        <v>1842</v>
      </c>
      <c r="D145" s="119" t="s">
        <v>1481</v>
      </c>
      <c r="E145" s="162">
        <v>10137457</v>
      </c>
      <c r="F145" s="119">
        <v>16722727</v>
      </c>
      <c r="G145" s="119">
        <v>2702001</v>
      </c>
      <c r="H145" s="120" t="str">
        <f>IF(G145="","",VLOOKUP(G145,ARANCEL!$B$5:$D$121,2,FALSE))</f>
        <v>LABORATORIO PROVISORIO SOBRE IMPLANTE</v>
      </c>
      <c r="I145" s="180" t="s">
        <v>771</v>
      </c>
      <c r="J145" s="119">
        <v>1</v>
      </c>
      <c r="K145" s="122">
        <f>IF(G145="","",VLOOKUP(G145,ARANCEL!$B$5:$D$121,3,FALSE)*J145)</f>
        <v>7872</v>
      </c>
      <c r="L145" s="214" t="str">
        <f t="shared" si="17"/>
        <v>IMPAGO</v>
      </c>
      <c r="M145" s="214" t="str">
        <f t="shared" si="15"/>
        <v>SIN O.C.</v>
      </c>
      <c r="N145" s="214" t="str">
        <f t="shared" si="16"/>
        <v>SIN FACT.</v>
      </c>
      <c r="O145" s="240" t="s">
        <v>112</v>
      </c>
    </row>
    <row r="146" spans="1:15" x14ac:dyDescent="0.25">
      <c r="A146" s="119" t="s">
        <v>305</v>
      </c>
      <c r="B146" s="164">
        <v>41061</v>
      </c>
      <c r="C146" s="118" t="s">
        <v>1836</v>
      </c>
      <c r="D146" s="119" t="s">
        <v>84</v>
      </c>
      <c r="E146" s="162">
        <v>10113137</v>
      </c>
      <c r="F146" s="119">
        <v>16680723</v>
      </c>
      <c r="G146" s="119">
        <v>2704003</v>
      </c>
      <c r="H146" s="120" t="str">
        <f>IF(G146="","",VLOOKUP(G146,ARANCEL!$B$5:$D$121,2,FALSE))</f>
        <v xml:space="preserve">CORONA PERIFERICA CON PERNO MUÑON COLADO </v>
      </c>
      <c r="I146" s="121" t="s">
        <v>322</v>
      </c>
      <c r="J146" s="119">
        <v>1</v>
      </c>
      <c r="K146" s="122">
        <f>IF(G146="","",VLOOKUP(G146,ARANCEL!$B$5:$D$121,3,FALSE)*J146)</f>
        <v>32612</v>
      </c>
      <c r="L146" s="214" t="str">
        <f t="shared" si="17"/>
        <v>IMPAGO</v>
      </c>
      <c r="M146" s="214" t="str">
        <f t="shared" si="15"/>
        <v>SIN O.C.</v>
      </c>
      <c r="N146" s="214" t="str">
        <f t="shared" si="16"/>
        <v>SIN FACT.</v>
      </c>
      <c r="O146" s="240" t="s">
        <v>112</v>
      </c>
    </row>
    <row r="147" spans="1:15" x14ac:dyDescent="0.25">
      <c r="A147" s="119" t="s">
        <v>305</v>
      </c>
      <c r="B147" s="164">
        <v>41606</v>
      </c>
      <c r="C147" s="118" t="s">
        <v>1820</v>
      </c>
      <c r="D147" s="119" t="s">
        <v>1646</v>
      </c>
      <c r="E147" s="162">
        <v>10163628</v>
      </c>
      <c r="F147" s="119">
        <v>24002031</v>
      </c>
      <c r="G147" s="119">
        <v>2704001</v>
      </c>
      <c r="H147" s="120" t="str">
        <f>IF(G147="","",VLOOKUP(G147,ARANCEL!$B$5:$D$121,2,FALSE))</f>
        <v xml:space="preserve">CORONA DE SUSTITUCION </v>
      </c>
      <c r="I147" s="121" t="s">
        <v>329</v>
      </c>
      <c r="J147" s="119">
        <v>1</v>
      </c>
      <c r="K147" s="122">
        <f>IF(G147="","",VLOOKUP(G147,ARANCEL!$B$5:$D$121,3,FALSE)*J147)</f>
        <v>25865</v>
      </c>
      <c r="L147" s="214" t="str">
        <f t="shared" si="17"/>
        <v>IMPAGO</v>
      </c>
      <c r="M147" s="214" t="str">
        <f t="shared" si="15"/>
        <v>SIN O.C.</v>
      </c>
      <c r="N147" s="214" t="str">
        <f t="shared" si="16"/>
        <v>SIN FACT.</v>
      </c>
      <c r="O147" s="240" t="s">
        <v>112</v>
      </c>
    </row>
    <row r="149" spans="1:15" x14ac:dyDescent="0.25">
      <c r="A149" s="119" t="s">
        <v>305</v>
      </c>
      <c r="B149" s="164">
        <v>41596</v>
      </c>
      <c r="C149" s="118" t="s">
        <v>1677</v>
      </c>
      <c r="D149" s="119" t="s">
        <v>84</v>
      </c>
      <c r="E149" s="162">
        <v>10162653</v>
      </c>
      <c r="F149" s="119">
        <v>23213635</v>
      </c>
      <c r="G149" s="119">
        <v>2705003</v>
      </c>
      <c r="H149" s="120" t="str">
        <f>IF(G149="","",VLOOKUP(G149,ARANCEL!$B$5:$D$121,2,FALSE))</f>
        <v>INCRUSTACION ESTETICA (ART-GLASS O CERAMICA)</v>
      </c>
      <c r="I149" s="121" t="s">
        <v>1058</v>
      </c>
      <c r="J149" s="119">
        <v>3</v>
      </c>
      <c r="K149" s="122">
        <f>IF(G149="","",VLOOKUP(G149,ARANCEL!$B$5:$D$121,3,FALSE)*J149)</f>
        <v>47028</v>
      </c>
      <c r="L149" s="214" t="str">
        <f>IF(E149="","","IMPAGO")</f>
        <v>IMPAGO</v>
      </c>
      <c r="M149" s="214" t="str">
        <f>IF(L149="IMPAGO","SIN O.C.","")</f>
        <v>SIN O.C.</v>
      </c>
      <c r="N149" s="214" t="str">
        <f>IF(L149="IMPAGO","SIN FACT.","")</f>
        <v>SIN FACT.</v>
      </c>
      <c r="O149" s="240" t="s">
        <v>112</v>
      </c>
    </row>
    <row r="150" spans="1:15" x14ac:dyDescent="0.25">
      <c r="A150" s="119" t="s">
        <v>305</v>
      </c>
      <c r="B150" s="164">
        <v>41527</v>
      </c>
      <c r="C150" s="118" t="s">
        <v>1138</v>
      </c>
      <c r="D150" s="119" t="s">
        <v>82</v>
      </c>
      <c r="E150" s="162">
        <v>10154560</v>
      </c>
      <c r="F150" s="119">
        <v>22694760</v>
      </c>
      <c r="G150" s="119">
        <v>2701001</v>
      </c>
      <c r="H150" s="120" t="str">
        <f>IF(G150="","",VLOOKUP(G150,ARANCEL!$B$5:$D$121,2,FALSE))</f>
        <v>COSTO LABORATORIO GUIA QUIRURG</v>
      </c>
      <c r="I150" s="121" t="s">
        <v>326</v>
      </c>
      <c r="J150" s="119">
        <v>1</v>
      </c>
      <c r="K150" s="122">
        <f>IF(G150="","",VLOOKUP(G150,ARANCEL!$B$5:$D$121,3,FALSE)*J150)</f>
        <v>11246</v>
      </c>
      <c r="L150" s="214" t="s">
        <v>4371</v>
      </c>
      <c r="M150" s="214" t="str">
        <f>IF(L150="IMPAGO","SIN O.C.","")</f>
        <v/>
      </c>
      <c r="N150" s="214" t="str">
        <f>IF(L150="IMPAGO","SIN FACT.","")</f>
        <v/>
      </c>
      <c r="O150" s="240" t="s">
        <v>112</v>
      </c>
    </row>
    <row r="151" spans="1:15" x14ac:dyDescent="0.25">
      <c r="A151" s="119" t="s">
        <v>305</v>
      </c>
      <c r="B151" s="164">
        <v>41635</v>
      </c>
      <c r="C151" s="118" t="s">
        <v>1707</v>
      </c>
      <c r="D151" s="119" t="s">
        <v>1481</v>
      </c>
      <c r="E151" s="162">
        <v>10102442</v>
      </c>
      <c r="F151" s="119">
        <v>15518907</v>
      </c>
      <c r="G151" s="119">
        <v>2704003</v>
      </c>
      <c r="H151" s="120" t="str">
        <f>IF(G151="","",VLOOKUP(G151,ARANCEL!$B$5:$D$121,2,FALSE))</f>
        <v xml:space="preserve">CORONA PERIFERICA CON PERNO MUÑON COLADO </v>
      </c>
      <c r="I151" s="121" t="s">
        <v>324</v>
      </c>
      <c r="J151" s="119">
        <v>1</v>
      </c>
      <c r="K151" s="122">
        <f>IF(G151="","",VLOOKUP(G151,ARANCEL!$B$5:$D$121,3,FALSE)*J151)</f>
        <v>32612</v>
      </c>
      <c r="L151" s="214" t="str">
        <f>IF(E151="","","IMPAGO")</f>
        <v>IMPAGO</v>
      </c>
      <c r="M151" s="214" t="str">
        <f>IF(L151="IMPAGO","SIN O.C.","")</f>
        <v>SIN O.C.</v>
      </c>
      <c r="N151" s="214" t="str">
        <f>IF(L151="IMPAGO","SIN FACT.","")</f>
        <v>SIN FACT.</v>
      </c>
      <c r="O151" s="240" t="s">
        <v>112</v>
      </c>
    </row>
    <row r="152" spans="1:15" x14ac:dyDescent="0.25">
      <c r="A152" s="119" t="s">
        <v>305</v>
      </c>
      <c r="B152" s="164">
        <v>41394</v>
      </c>
      <c r="C152" s="118" t="s">
        <v>1697</v>
      </c>
      <c r="D152" s="119" t="s">
        <v>1481</v>
      </c>
      <c r="E152" s="162">
        <v>10139670</v>
      </c>
      <c r="F152" s="119">
        <v>20533662</v>
      </c>
      <c r="G152" s="119">
        <v>2704016</v>
      </c>
      <c r="H152" s="120" t="str">
        <f>IF(G152="","",VLOOKUP(G152,ARANCEL!$B$5:$D$121,2,FALSE))</f>
        <v xml:space="preserve">CORONA PROCERA </v>
      </c>
      <c r="I152" s="121" t="s">
        <v>664</v>
      </c>
      <c r="J152" s="119">
        <v>2</v>
      </c>
      <c r="K152" s="122">
        <f>IF(G152="","",VLOOKUP(G152,ARANCEL!$B$5:$D$121,3,FALSE)*J152)</f>
        <v>116954</v>
      </c>
      <c r="L152" s="1273" t="s">
        <v>616</v>
      </c>
      <c r="M152" s="1270" t="s">
        <v>1654</v>
      </c>
      <c r="N152" s="1270">
        <v>6394</v>
      </c>
      <c r="O152" s="240" t="s">
        <v>112</v>
      </c>
    </row>
    <row r="153" spans="1:15" x14ac:dyDescent="0.25">
      <c r="A153" s="119" t="s">
        <v>305</v>
      </c>
      <c r="B153" s="164">
        <v>41718</v>
      </c>
      <c r="C153" s="118" t="s">
        <v>3458</v>
      </c>
      <c r="D153" s="119" t="s">
        <v>83</v>
      </c>
      <c r="E153" s="162">
        <v>10182157</v>
      </c>
      <c r="F153" s="119">
        <v>25529787</v>
      </c>
      <c r="G153" s="119">
        <v>2704005</v>
      </c>
      <c r="H153" s="120" t="str">
        <f>IF(G153="","",VLOOKUP(G153,ARANCEL!$B$5:$D$121,2,FALSE))</f>
        <v>PROVISORIO</v>
      </c>
      <c r="I153" s="121" t="s">
        <v>329</v>
      </c>
      <c r="J153" s="119">
        <v>1</v>
      </c>
      <c r="K153" s="122">
        <f>IF(G153="","",VLOOKUP(G153,ARANCEL!$B$5:$D$121,3,FALSE)*J153)</f>
        <v>3250</v>
      </c>
      <c r="L153" s="1241" t="s">
        <v>3058</v>
      </c>
      <c r="M153" s="1241">
        <v>4500225674</v>
      </c>
      <c r="N153" s="1241">
        <v>8920</v>
      </c>
      <c r="O153" s="240" t="s">
        <v>112</v>
      </c>
    </row>
    <row r="154" spans="1:15" x14ac:dyDescent="0.25">
      <c r="A154" s="119" t="s">
        <v>305</v>
      </c>
      <c r="B154" s="164">
        <v>41479</v>
      </c>
      <c r="C154" s="118" t="s">
        <v>1833</v>
      </c>
      <c r="D154" s="119" t="s">
        <v>465</v>
      </c>
      <c r="E154" s="162">
        <v>10149154</v>
      </c>
      <c r="F154" s="119">
        <v>22004247</v>
      </c>
      <c r="G154" s="119">
        <v>2704005</v>
      </c>
      <c r="H154" s="120" t="str">
        <f>IF(G154="","",VLOOKUP(G154,ARANCEL!$B$5:$D$121,2,FALSE))</f>
        <v>PROVISORIO</v>
      </c>
      <c r="I154" s="121" t="s">
        <v>308</v>
      </c>
      <c r="J154" s="119">
        <v>1</v>
      </c>
      <c r="K154" s="122">
        <f>IF(G154="","",VLOOKUP(G154,ARANCEL!$B$5:$D$121,3,FALSE)*J154)</f>
        <v>3250</v>
      </c>
      <c r="L154" s="214" t="s">
        <v>4371</v>
      </c>
      <c r="M154" s="214" t="str">
        <f t="shared" ref="M154:M177" si="18">IF(L154="IMPAGO","SIN O.C.","")</f>
        <v/>
      </c>
      <c r="N154" s="214" t="str">
        <f t="shared" ref="N154:N177" si="19">IF(L154="IMPAGO","SIN FACT.","")</f>
        <v/>
      </c>
      <c r="O154" s="240" t="s">
        <v>112</v>
      </c>
    </row>
    <row r="155" spans="1:15" x14ac:dyDescent="0.25">
      <c r="A155" s="119" t="s">
        <v>305</v>
      </c>
      <c r="B155" s="164">
        <v>41495</v>
      </c>
      <c r="C155" s="118" t="s">
        <v>1833</v>
      </c>
      <c r="D155" s="119" t="s">
        <v>465</v>
      </c>
      <c r="E155" s="162">
        <v>10149154</v>
      </c>
      <c r="F155" s="119">
        <v>22004247</v>
      </c>
      <c r="G155" s="119">
        <v>2704002</v>
      </c>
      <c r="H155" s="120" t="str">
        <f>IF(G155="","",VLOOKUP(G155,ARANCEL!$B$5:$D$121,2,FALSE))</f>
        <v xml:space="preserve">CORONA PERIFERICA </v>
      </c>
      <c r="I155" s="121" t="s">
        <v>308</v>
      </c>
      <c r="J155" s="119">
        <v>1</v>
      </c>
      <c r="K155" s="122">
        <f>IF(G155="","",VLOOKUP(G155,ARANCEL!$B$5:$D$121,3,FALSE)*J155)</f>
        <v>25865</v>
      </c>
      <c r="L155" s="214" t="s">
        <v>4371</v>
      </c>
      <c r="M155" s="214" t="str">
        <f t="shared" si="18"/>
        <v/>
      </c>
      <c r="N155" s="214" t="str">
        <f t="shared" si="19"/>
        <v/>
      </c>
      <c r="O155" s="240" t="s">
        <v>112</v>
      </c>
    </row>
    <row r="156" spans="1:15" x14ac:dyDescent="0.25">
      <c r="A156" s="119" t="s">
        <v>305</v>
      </c>
      <c r="B156" s="164">
        <v>41548</v>
      </c>
      <c r="C156" s="118" t="s">
        <v>1817</v>
      </c>
      <c r="D156" s="119" t="s">
        <v>465</v>
      </c>
      <c r="E156" s="162">
        <v>10155210</v>
      </c>
      <c r="F156" s="119">
        <v>22619189</v>
      </c>
      <c r="G156" s="119">
        <v>2704003</v>
      </c>
      <c r="H156" s="120" t="str">
        <f>IF(G156="","",VLOOKUP(G156,ARANCEL!$B$5:$D$121,2,FALSE))</f>
        <v xml:space="preserve">CORONA PERIFERICA CON PERNO MUÑON COLADO </v>
      </c>
      <c r="I156" s="121" t="s">
        <v>316</v>
      </c>
      <c r="J156" s="119">
        <v>1</v>
      </c>
      <c r="K156" s="122">
        <f>IF(G156="","",VLOOKUP(G156,ARANCEL!$B$5:$D$121,3,FALSE)*J156)</f>
        <v>32612</v>
      </c>
      <c r="L156" s="214" t="s">
        <v>4371</v>
      </c>
      <c r="M156" s="214" t="str">
        <f t="shared" si="18"/>
        <v/>
      </c>
      <c r="N156" s="214" t="str">
        <f t="shared" si="19"/>
        <v/>
      </c>
      <c r="O156" s="240" t="s">
        <v>112</v>
      </c>
    </row>
    <row r="157" spans="1:15" x14ac:dyDescent="0.25">
      <c r="A157" s="119" t="s">
        <v>305</v>
      </c>
      <c r="B157" s="164">
        <v>41568</v>
      </c>
      <c r="C157" s="118" t="s">
        <v>1813</v>
      </c>
      <c r="D157" s="119" t="s">
        <v>84</v>
      </c>
      <c r="E157" s="162">
        <v>10159255</v>
      </c>
      <c r="F157" s="119">
        <v>23339691</v>
      </c>
      <c r="G157" s="119">
        <v>2704002</v>
      </c>
      <c r="H157" s="120" t="str">
        <f>IF(G157="","",VLOOKUP(G157,ARANCEL!$B$5:$D$121,2,FALSE))</f>
        <v xml:space="preserve">CORONA PERIFERICA </v>
      </c>
      <c r="I157" s="121" t="s">
        <v>618</v>
      </c>
      <c r="J157" s="119">
        <v>1</v>
      </c>
      <c r="K157" s="122">
        <f>IF(G157="","",VLOOKUP(G157,ARANCEL!$B$5:$D$121,3,FALSE)*J157)</f>
        <v>25865</v>
      </c>
      <c r="L157" s="214" t="s">
        <v>4371</v>
      </c>
      <c r="M157" s="214" t="str">
        <f t="shared" si="18"/>
        <v/>
      </c>
      <c r="N157" s="214" t="str">
        <f t="shared" si="19"/>
        <v/>
      </c>
      <c r="O157" s="240" t="s">
        <v>112</v>
      </c>
    </row>
    <row r="158" spans="1:15" x14ac:dyDescent="0.25">
      <c r="A158" s="119" t="s">
        <v>305</v>
      </c>
      <c r="B158" s="164">
        <v>41446</v>
      </c>
      <c r="C158" s="118" t="s">
        <v>1809</v>
      </c>
      <c r="D158" s="119" t="s">
        <v>426</v>
      </c>
      <c r="E158" s="162">
        <v>10145811</v>
      </c>
      <c r="F158" s="119">
        <v>21843089</v>
      </c>
      <c r="G158" s="119">
        <v>2704005</v>
      </c>
      <c r="H158" s="120" t="str">
        <f>IF(G158="","",VLOOKUP(G158,ARANCEL!$B$5:$D$121,2,FALSE))</f>
        <v>PROVISORIO</v>
      </c>
      <c r="I158" s="121" t="s">
        <v>337</v>
      </c>
      <c r="J158" s="119">
        <v>1</v>
      </c>
      <c r="K158" s="122">
        <f>IF(G158="","",VLOOKUP(G158,ARANCEL!$B$5:$D$121,3,FALSE)*J158)</f>
        <v>3250</v>
      </c>
      <c r="L158" s="214" t="s">
        <v>4371</v>
      </c>
      <c r="M158" s="214" t="str">
        <f t="shared" si="18"/>
        <v/>
      </c>
      <c r="N158" s="214" t="str">
        <f t="shared" si="19"/>
        <v/>
      </c>
      <c r="O158" s="240" t="s">
        <v>112</v>
      </c>
    </row>
    <row r="159" spans="1:15" x14ac:dyDescent="0.25">
      <c r="A159" s="119" t="s">
        <v>606</v>
      </c>
      <c r="B159" s="164">
        <v>41446</v>
      </c>
      <c r="C159" s="118" t="s">
        <v>1809</v>
      </c>
      <c r="D159" s="119" t="s">
        <v>426</v>
      </c>
      <c r="E159" s="162">
        <v>10145811</v>
      </c>
      <c r="F159" s="119">
        <v>21843089</v>
      </c>
      <c r="G159" s="119">
        <v>2704003</v>
      </c>
      <c r="H159" s="120" t="str">
        <f>IF(G159="","",VLOOKUP(G159,ARANCEL!$B$5:$D$121,2,FALSE))</f>
        <v xml:space="preserve">CORONA PERIFERICA CON PERNO MUÑON COLADO </v>
      </c>
      <c r="I159" s="121" t="s">
        <v>337</v>
      </c>
      <c r="J159" s="119">
        <v>1</v>
      </c>
      <c r="K159" s="122">
        <f>IF(G159="","",VLOOKUP(G159,ARANCEL!$B$5:$D$121,3,FALSE)*J159)</f>
        <v>32612</v>
      </c>
      <c r="L159" s="214" t="s">
        <v>4371</v>
      </c>
      <c r="M159" s="214" t="str">
        <f t="shared" si="18"/>
        <v/>
      </c>
      <c r="N159" s="214" t="str">
        <f t="shared" si="19"/>
        <v/>
      </c>
      <c r="O159" s="240" t="s">
        <v>112</v>
      </c>
    </row>
    <row r="160" spans="1:15" x14ac:dyDescent="0.25">
      <c r="A160" s="119" t="s">
        <v>305</v>
      </c>
      <c r="B160" s="164">
        <v>41283</v>
      </c>
      <c r="C160" s="118" t="s">
        <v>1805</v>
      </c>
      <c r="D160" s="119" t="s">
        <v>465</v>
      </c>
      <c r="E160" s="162">
        <v>10130931</v>
      </c>
      <c r="F160" s="119">
        <v>19726774</v>
      </c>
      <c r="G160" s="119">
        <v>2704005</v>
      </c>
      <c r="H160" s="120" t="str">
        <f>IF(G160="","",VLOOKUP(G160,ARANCEL!$B$5:$D$121,2,FALSE))</f>
        <v>PROVISORIO</v>
      </c>
      <c r="I160" s="121" t="s">
        <v>317</v>
      </c>
      <c r="J160" s="119">
        <v>1</v>
      </c>
      <c r="K160" s="122">
        <f>IF(G160="","",VLOOKUP(G160,ARANCEL!$B$5:$D$121,3,FALSE)*J160)</f>
        <v>3250</v>
      </c>
      <c r="L160" s="214" t="s">
        <v>4371</v>
      </c>
      <c r="M160" s="214" t="str">
        <f t="shared" si="18"/>
        <v/>
      </c>
      <c r="N160" s="214" t="str">
        <f t="shared" si="19"/>
        <v/>
      </c>
      <c r="O160" s="240" t="s">
        <v>112</v>
      </c>
    </row>
    <row r="161" spans="1:15" x14ac:dyDescent="0.25">
      <c r="A161" s="119" t="s">
        <v>305</v>
      </c>
      <c r="B161" s="164">
        <v>41502</v>
      </c>
      <c r="C161" s="118" t="s">
        <v>1803</v>
      </c>
      <c r="D161" s="119" t="s">
        <v>84</v>
      </c>
      <c r="E161" s="162">
        <v>10143783</v>
      </c>
      <c r="F161" s="119">
        <v>21030734</v>
      </c>
      <c r="G161" s="119">
        <v>2704003</v>
      </c>
      <c r="H161" s="120" t="str">
        <f>IF(G161="","",VLOOKUP(G161,ARANCEL!$B$5:$D$121,2,FALSE))</f>
        <v xml:space="preserve">CORONA PERIFERICA CON PERNO MUÑON COLADO </v>
      </c>
      <c r="I161" s="121" t="s">
        <v>322</v>
      </c>
      <c r="J161" s="119">
        <v>1</v>
      </c>
      <c r="K161" s="122">
        <f>IF(G161="","",VLOOKUP(G161,ARANCEL!$B$5:$D$121,3,FALSE)*J161)</f>
        <v>32612</v>
      </c>
      <c r="L161" s="214" t="s">
        <v>4371</v>
      </c>
      <c r="M161" s="214" t="str">
        <f t="shared" si="18"/>
        <v/>
      </c>
      <c r="N161" s="214" t="str">
        <f t="shared" si="19"/>
        <v/>
      </c>
      <c r="O161" s="240" t="s">
        <v>112</v>
      </c>
    </row>
    <row r="162" spans="1:15" x14ac:dyDescent="0.25">
      <c r="A162" s="119" t="s">
        <v>305</v>
      </c>
      <c r="B162" s="164">
        <v>41871</v>
      </c>
      <c r="C162" s="118" t="s">
        <v>1791</v>
      </c>
      <c r="D162" s="119" t="s">
        <v>84</v>
      </c>
      <c r="E162" s="162">
        <v>10152600</v>
      </c>
      <c r="F162" s="119">
        <v>22645415</v>
      </c>
      <c r="G162" s="119">
        <v>2705003</v>
      </c>
      <c r="H162" s="120" t="str">
        <f>IF(G162="","",VLOOKUP(G162,ARANCEL!$B$5:$D$121,2,FALSE))</f>
        <v>INCRUSTACION ESTETICA (ART-GLASS O CERAMICA)</v>
      </c>
      <c r="I162" s="121" t="s">
        <v>618</v>
      </c>
      <c r="J162" s="119">
        <v>1</v>
      </c>
      <c r="K162" s="122">
        <f>IF(G162="","",VLOOKUP(G162,ARANCEL!$B$5:$D$121,3,FALSE)*J162)</f>
        <v>15676</v>
      </c>
      <c r="L162" s="214" t="s">
        <v>4371</v>
      </c>
      <c r="M162" s="214" t="str">
        <f t="shared" si="18"/>
        <v/>
      </c>
      <c r="N162" s="214" t="str">
        <f t="shared" si="19"/>
        <v/>
      </c>
      <c r="O162" s="240" t="s">
        <v>112</v>
      </c>
    </row>
    <row r="163" spans="1:15" x14ac:dyDescent="0.25">
      <c r="A163" s="119" t="s">
        <v>305</v>
      </c>
      <c r="B163" s="164">
        <v>41425</v>
      </c>
      <c r="C163" s="118" t="s">
        <v>1798</v>
      </c>
      <c r="D163" s="119" t="s">
        <v>426</v>
      </c>
      <c r="E163" s="162">
        <v>10143161</v>
      </c>
      <c r="F163" s="119">
        <v>20365527</v>
      </c>
      <c r="G163" s="119">
        <v>2704003</v>
      </c>
      <c r="H163" s="120" t="str">
        <f>IF(G163="","",VLOOKUP(G163,ARANCEL!$B$5:$D$121,2,FALSE))</f>
        <v xml:space="preserve">CORONA PERIFERICA CON PERNO MUÑON COLADO </v>
      </c>
      <c r="I163" s="121" t="s">
        <v>633</v>
      </c>
      <c r="J163" s="119">
        <v>1</v>
      </c>
      <c r="K163" s="122">
        <f>IF(G163="","",VLOOKUP(G163,ARANCEL!$B$5:$D$121,3,FALSE)*J163)</f>
        <v>32612</v>
      </c>
      <c r="L163" s="214" t="s">
        <v>4371</v>
      </c>
      <c r="M163" s="214" t="str">
        <f t="shared" si="18"/>
        <v/>
      </c>
      <c r="N163" s="214" t="str">
        <f t="shared" si="19"/>
        <v/>
      </c>
      <c r="O163" s="240" t="s">
        <v>112</v>
      </c>
    </row>
    <row r="164" spans="1:15" x14ac:dyDescent="0.25">
      <c r="A164" s="119" t="s">
        <v>305</v>
      </c>
      <c r="B164" s="164">
        <v>41599</v>
      </c>
      <c r="C164" s="118" t="s">
        <v>1790</v>
      </c>
      <c r="D164" s="119" t="s">
        <v>1481</v>
      </c>
      <c r="E164" s="162">
        <v>10162768</v>
      </c>
      <c r="F164" s="119">
        <v>19499781</v>
      </c>
      <c r="G164" s="119">
        <v>2704005</v>
      </c>
      <c r="H164" s="120" t="str">
        <f>IF(G164="","",VLOOKUP(G164,ARANCEL!$B$5:$D$121,2,FALSE))</f>
        <v>PROVISORIO</v>
      </c>
      <c r="I164" s="121" t="s">
        <v>322</v>
      </c>
      <c r="J164" s="119">
        <v>1</v>
      </c>
      <c r="K164" s="122">
        <f>IF(G164="","",VLOOKUP(G164,ARANCEL!$B$5:$D$121,3,FALSE)*J164)</f>
        <v>3250</v>
      </c>
      <c r="L164" s="214" t="s">
        <v>4371</v>
      </c>
      <c r="M164" s="214" t="str">
        <f t="shared" si="18"/>
        <v/>
      </c>
      <c r="N164" s="214" t="str">
        <f t="shared" si="19"/>
        <v/>
      </c>
      <c r="O164" s="240" t="s">
        <v>112</v>
      </c>
    </row>
    <row r="165" spans="1:15" x14ac:dyDescent="0.25">
      <c r="A165" s="119" t="s">
        <v>305</v>
      </c>
      <c r="B165" s="164">
        <v>41544</v>
      </c>
      <c r="C165" s="118" t="s">
        <v>1784</v>
      </c>
      <c r="D165" s="119" t="s">
        <v>83</v>
      </c>
      <c r="E165" s="162">
        <v>10155933</v>
      </c>
      <c r="F165" s="119">
        <v>23109114</v>
      </c>
      <c r="G165" s="119">
        <v>2705003</v>
      </c>
      <c r="H165" s="120" t="str">
        <f>IF(G165="","",VLOOKUP(G165,ARANCEL!$B$5:$D$121,2,FALSE))</f>
        <v>INCRUSTACION ESTETICA (ART-GLASS O CERAMICA)</v>
      </c>
      <c r="I165" s="121" t="s">
        <v>632</v>
      </c>
      <c r="J165" s="119">
        <v>2</v>
      </c>
      <c r="K165" s="122">
        <f>IF(G165="","",VLOOKUP(G165,ARANCEL!$B$5:$D$121,3,FALSE)*J165)</f>
        <v>31352</v>
      </c>
      <c r="L165" s="214" t="s">
        <v>4371</v>
      </c>
      <c r="M165" s="214" t="str">
        <f t="shared" si="18"/>
        <v/>
      </c>
      <c r="N165" s="214" t="str">
        <f t="shared" si="19"/>
        <v/>
      </c>
      <c r="O165" s="240" t="s">
        <v>112</v>
      </c>
    </row>
    <row r="166" spans="1:15" x14ac:dyDescent="0.25">
      <c r="A166" s="119" t="s">
        <v>305</v>
      </c>
      <c r="B166" s="164">
        <v>41520</v>
      </c>
      <c r="C166" s="118" t="s">
        <v>1243</v>
      </c>
      <c r="D166" s="119" t="s">
        <v>1774</v>
      </c>
      <c r="E166" s="162">
        <v>10154110</v>
      </c>
      <c r="F166" s="119">
        <v>22900531</v>
      </c>
      <c r="G166" s="119">
        <v>2704005</v>
      </c>
      <c r="H166" s="120" t="str">
        <f>IF(G166="","",VLOOKUP(G166,ARANCEL!$B$5:$D$121,2,FALSE))</f>
        <v>PROVISORIO</v>
      </c>
      <c r="I166" s="121" t="s">
        <v>737</v>
      </c>
      <c r="J166" s="119">
        <v>2</v>
      </c>
      <c r="K166" s="122">
        <f>IF(G166="","",VLOOKUP(G166,ARANCEL!$B$5:$D$121,3,FALSE)*J166)</f>
        <v>6500</v>
      </c>
      <c r="L166" s="214" t="s">
        <v>4371</v>
      </c>
      <c r="M166" s="214" t="str">
        <f t="shared" si="18"/>
        <v/>
      </c>
      <c r="N166" s="214" t="str">
        <f t="shared" si="19"/>
        <v/>
      </c>
      <c r="O166" s="240" t="s">
        <v>112</v>
      </c>
    </row>
    <row r="167" spans="1:15" x14ac:dyDescent="0.25">
      <c r="A167" s="119" t="s">
        <v>313</v>
      </c>
      <c r="B167" s="164">
        <v>41669</v>
      </c>
      <c r="C167" s="118" t="s">
        <v>1769</v>
      </c>
      <c r="D167" s="119" t="s">
        <v>83</v>
      </c>
      <c r="E167" s="162">
        <v>10167227</v>
      </c>
      <c r="F167" s="119">
        <v>24104890</v>
      </c>
      <c r="G167" s="119">
        <v>2704005</v>
      </c>
      <c r="H167" s="120" t="str">
        <f>IF(G167="","",VLOOKUP(G167,ARANCEL!$B$5:$D$121,2,FALSE))</f>
        <v>PROVISORIO</v>
      </c>
      <c r="I167" s="121" t="s">
        <v>2556</v>
      </c>
      <c r="J167" s="119">
        <v>9</v>
      </c>
      <c r="K167" s="122">
        <f>IF(G167="","",VLOOKUP(G167,ARANCEL!$B$5:$D$121,3,FALSE)*J167)</f>
        <v>29250</v>
      </c>
      <c r="L167" s="214" t="s">
        <v>4371</v>
      </c>
      <c r="M167" s="214" t="str">
        <f t="shared" si="18"/>
        <v/>
      </c>
      <c r="N167" s="214" t="str">
        <f t="shared" si="19"/>
        <v/>
      </c>
      <c r="O167" s="240" t="s">
        <v>112</v>
      </c>
    </row>
    <row r="168" spans="1:15" x14ac:dyDescent="0.25">
      <c r="A168" s="119" t="s">
        <v>305</v>
      </c>
      <c r="B168" s="164">
        <v>41509</v>
      </c>
      <c r="C168" s="118" t="s">
        <v>1763</v>
      </c>
      <c r="D168" s="119" t="s">
        <v>83</v>
      </c>
      <c r="E168" s="162">
        <v>10152645</v>
      </c>
      <c r="F168" s="119">
        <v>21845496</v>
      </c>
      <c r="G168" s="119">
        <v>2704005</v>
      </c>
      <c r="H168" s="120" t="str">
        <f>IF(G168="","",VLOOKUP(G168,ARANCEL!$B$5:$D$121,2,FALSE))</f>
        <v>PROVISORIO</v>
      </c>
      <c r="I168" s="121" t="s">
        <v>1762</v>
      </c>
      <c r="J168" s="119">
        <v>2</v>
      </c>
      <c r="K168" s="122">
        <f>IF(G168="","",VLOOKUP(G168,ARANCEL!$B$5:$D$121,3,FALSE)*J168)</f>
        <v>6500</v>
      </c>
      <c r="L168" s="214" t="s">
        <v>4371</v>
      </c>
      <c r="M168" s="214" t="str">
        <f t="shared" si="18"/>
        <v/>
      </c>
      <c r="N168" s="214" t="str">
        <f t="shared" si="19"/>
        <v/>
      </c>
      <c r="O168" s="240" t="s">
        <v>112</v>
      </c>
    </row>
    <row r="169" spans="1:15" x14ac:dyDescent="0.25">
      <c r="A169" s="119" t="s">
        <v>305</v>
      </c>
      <c r="B169" s="164">
        <v>41568</v>
      </c>
      <c r="C169" s="118" t="s">
        <v>1753</v>
      </c>
      <c r="D169" s="119" t="s">
        <v>84</v>
      </c>
      <c r="E169" s="162">
        <v>10157874</v>
      </c>
      <c r="F169" s="119">
        <v>21569113</v>
      </c>
      <c r="G169" s="119">
        <v>2704003</v>
      </c>
      <c r="H169" s="120" t="str">
        <f>IF(G169="","",VLOOKUP(G169,ARANCEL!$B$5:$D$121,2,FALSE))</f>
        <v xml:space="preserve">CORONA PERIFERICA CON PERNO MUÑON COLADO </v>
      </c>
      <c r="I169" s="121" t="s">
        <v>326</v>
      </c>
      <c r="J169" s="119">
        <v>1</v>
      </c>
      <c r="K169" s="122">
        <f>IF(G169="","",VLOOKUP(G169,ARANCEL!$B$5:$D$121,3,FALSE)*J169)</f>
        <v>32612</v>
      </c>
      <c r="L169" s="214" t="s">
        <v>4371</v>
      </c>
      <c r="M169" s="214" t="str">
        <f t="shared" si="18"/>
        <v/>
      </c>
      <c r="N169" s="214" t="str">
        <f t="shared" si="19"/>
        <v/>
      </c>
      <c r="O169" s="240" t="s">
        <v>112</v>
      </c>
    </row>
    <row r="170" spans="1:15" x14ac:dyDescent="0.25">
      <c r="A170" s="119" t="s">
        <v>305</v>
      </c>
      <c r="B170" s="164">
        <v>41583</v>
      </c>
      <c r="C170" s="118" t="s">
        <v>1750</v>
      </c>
      <c r="D170" s="119" t="s">
        <v>84</v>
      </c>
      <c r="E170" s="162">
        <v>10160982</v>
      </c>
      <c r="F170" s="119">
        <v>22093272</v>
      </c>
      <c r="G170" s="119">
        <v>2704003</v>
      </c>
      <c r="H170" s="120" t="str">
        <f>IF(G170="","",VLOOKUP(G170,ARANCEL!$B$5:$D$121,2,FALSE))</f>
        <v xml:space="preserve">CORONA PERIFERICA CON PERNO MUÑON COLADO </v>
      </c>
      <c r="I170" s="121" t="s">
        <v>633</v>
      </c>
      <c r="J170" s="119">
        <v>1</v>
      </c>
      <c r="K170" s="122">
        <f>IF(G170="","",VLOOKUP(G170,ARANCEL!$B$5:$D$121,3,FALSE)*J170)</f>
        <v>32612</v>
      </c>
      <c r="L170" s="214" t="s">
        <v>4371</v>
      </c>
      <c r="M170" s="214" t="str">
        <f t="shared" si="18"/>
        <v/>
      </c>
      <c r="N170" s="214" t="str">
        <f t="shared" si="19"/>
        <v/>
      </c>
      <c r="O170" s="240" t="s">
        <v>112</v>
      </c>
    </row>
    <row r="171" spans="1:15" x14ac:dyDescent="0.25">
      <c r="A171" s="119" t="s">
        <v>305</v>
      </c>
      <c r="B171" s="164">
        <v>41374</v>
      </c>
      <c r="C171" s="118" t="s">
        <v>1747</v>
      </c>
      <c r="D171" s="119" t="s">
        <v>83</v>
      </c>
      <c r="E171" s="162">
        <v>10138624</v>
      </c>
      <c r="F171" s="119">
        <v>20726751</v>
      </c>
      <c r="G171" s="119">
        <v>2704013</v>
      </c>
      <c r="H171" s="120" t="str">
        <f>IF(G171="","",VLOOKUP(G171,ARANCEL!$B$5:$D$121,2,FALSE))</f>
        <v>PROVISORIO (POR PIEZA)</v>
      </c>
      <c r="I171" s="121" t="s">
        <v>368</v>
      </c>
      <c r="J171" s="119">
        <v>3</v>
      </c>
      <c r="K171" s="122">
        <f>IF(G171="","",VLOOKUP(G171,ARANCEL!$B$5:$D$121,3,FALSE)*J171)</f>
        <v>9750</v>
      </c>
      <c r="L171" s="214" t="s">
        <v>4371</v>
      </c>
      <c r="M171" s="214" t="str">
        <f t="shared" si="18"/>
        <v/>
      </c>
      <c r="N171" s="214" t="str">
        <f t="shared" si="19"/>
        <v/>
      </c>
      <c r="O171" s="240" t="s">
        <v>112</v>
      </c>
    </row>
    <row r="172" spans="1:15" x14ac:dyDescent="0.25">
      <c r="A172" s="119" t="s">
        <v>305</v>
      </c>
      <c r="B172" s="164">
        <v>41479</v>
      </c>
      <c r="C172" s="118" t="s">
        <v>1746</v>
      </c>
      <c r="D172" s="119" t="s">
        <v>61</v>
      </c>
      <c r="E172" s="162">
        <v>10148944</v>
      </c>
      <c r="F172" s="119">
        <v>22272175</v>
      </c>
      <c r="G172" s="119">
        <v>2707001</v>
      </c>
      <c r="H172" s="120" t="str">
        <f>IF(G172="","",VLOOKUP(G172,ARANCEL!$B$5:$D$121,2,FALSE))</f>
        <v xml:space="preserve">PLANO DE RELAJACION </v>
      </c>
      <c r="I172" s="121" t="s">
        <v>306</v>
      </c>
      <c r="J172" s="119">
        <v>1</v>
      </c>
      <c r="K172" s="122">
        <f>IF(G172="","",VLOOKUP(G172,ARANCEL!$B$5:$D$121,3,FALSE)*J172)</f>
        <v>9221</v>
      </c>
      <c r="L172" s="214" t="s">
        <v>4371</v>
      </c>
      <c r="M172" s="214" t="str">
        <f t="shared" si="18"/>
        <v/>
      </c>
      <c r="N172" s="214" t="str">
        <f t="shared" si="19"/>
        <v/>
      </c>
      <c r="O172" s="240" t="s">
        <v>112</v>
      </c>
    </row>
    <row r="173" spans="1:15" x14ac:dyDescent="0.25">
      <c r="A173" s="119" t="s">
        <v>305</v>
      </c>
      <c r="B173" s="164">
        <v>41515</v>
      </c>
      <c r="C173" s="118" t="s">
        <v>1741</v>
      </c>
      <c r="D173" s="119" t="s">
        <v>1341</v>
      </c>
      <c r="E173" s="162">
        <v>10153327</v>
      </c>
      <c r="F173" s="119">
        <v>22535835</v>
      </c>
      <c r="G173" s="119">
        <v>2705003</v>
      </c>
      <c r="H173" s="120" t="str">
        <f>IF(G173="","",VLOOKUP(G173,ARANCEL!$B$5:$D$121,2,FALSE))</f>
        <v>INCRUSTACION ESTETICA (ART-GLASS O CERAMICA)</v>
      </c>
      <c r="I173" s="121" t="s">
        <v>1488</v>
      </c>
      <c r="J173" s="119">
        <v>2</v>
      </c>
      <c r="K173" s="122">
        <f>IF(G173="","",VLOOKUP(G173,ARANCEL!$B$5:$D$121,3,FALSE)*J173)</f>
        <v>31352</v>
      </c>
      <c r="L173" s="214" t="s">
        <v>4371</v>
      </c>
      <c r="M173" s="214" t="str">
        <f t="shared" si="18"/>
        <v/>
      </c>
      <c r="N173" s="214" t="str">
        <f t="shared" si="19"/>
        <v/>
      </c>
      <c r="O173" s="240" t="s">
        <v>112</v>
      </c>
    </row>
    <row r="174" spans="1:15" x14ac:dyDescent="0.25">
      <c r="A174" s="119" t="s">
        <v>305</v>
      </c>
      <c r="B174" s="164">
        <v>41515</v>
      </c>
      <c r="C174" s="118" t="s">
        <v>1735</v>
      </c>
      <c r="D174" s="119" t="s">
        <v>1646</v>
      </c>
      <c r="E174" s="162">
        <v>10147231</v>
      </c>
      <c r="F174" s="119">
        <v>22035608</v>
      </c>
      <c r="G174" s="119">
        <v>2704001</v>
      </c>
      <c r="H174" s="120" t="str">
        <f>IF(G174="","",VLOOKUP(G174,ARANCEL!$B$5:$D$121,2,FALSE))</f>
        <v xml:space="preserve">CORONA DE SUSTITUCION </v>
      </c>
      <c r="I174" s="121" t="s">
        <v>337</v>
      </c>
      <c r="J174" s="119">
        <v>1</v>
      </c>
      <c r="K174" s="122">
        <f>IF(G174="","",VLOOKUP(G174,ARANCEL!$B$5:$D$121,3,FALSE)*J174)</f>
        <v>25865</v>
      </c>
      <c r="L174" s="214" t="s">
        <v>4371</v>
      </c>
      <c r="M174" s="214" t="str">
        <f t="shared" si="18"/>
        <v/>
      </c>
      <c r="N174" s="214" t="str">
        <f t="shared" si="19"/>
        <v/>
      </c>
      <c r="O174" s="240" t="s">
        <v>112</v>
      </c>
    </row>
    <row r="175" spans="1:15" x14ac:dyDescent="0.25">
      <c r="A175" s="119" t="s">
        <v>305</v>
      </c>
      <c r="B175" s="164">
        <v>41472</v>
      </c>
      <c r="C175" s="118" t="s">
        <v>1732</v>
      </c>
      <c r="D175" s="119" t="s">
        <v>81</v>
      </c>
      <c r="E175" s="162">
        <v>10148609</v>
      </c>
      <c r="F175" s="119">
        <v>20266996</v>
      </c>
      <c r="G175" s="119">
        <v>2705003</v>
      </c>
      <c r="H175" s="120" t="str">
        <f>IF(G175="","",VLOOKUP(G175,ARANCEL!$B$5:$D$121,2,FALSE))</f>
        <v>INCRUSTACION ESTETICA (ART-GLASS O CERAMICA)</v>
      </c>
      <c r="I175" s="121" t="s">
        <v>318</v>
      </c>
      <c r="J175" s="119">
        <v>1</v>
      </c>
      <c r="K175" s="122">
        <f>IF(G175="","",VLOOKUP(G175,ARANCEL!$B$5:$D$121,3,FALSE)*J175)</f>
        <v>15676</v>
      </c>
      <c r="L175" s="214" t="s">
        <v>4371</v>
      </c>
      <c r="M175" s="214" t="str">
        <f t="shared" si="18"/>
        <v/>
      </c>
      <c r="N175" s="214" t="str">
        <f t="shared" si="19"/>
        <v/>
      </c>
      <c r="O175" s="240" t="s">
        <v>112</v>
      </c>
    </row>
    <row r="176" spans="1:15" x14ac:dyDescent="0.25">
      <c r="A176" s="119" t="s">
        <v>305</v>
      </c>
      <c r="B176" s="164">
        <v>41562</v>
      </c>
      <c r="C176" s="118" t="s">
        <v>1730</v>
      </c>
      <c r="D176" s="119" t="s">
        <v>84</v>
      </c>
      <c r="E176" s="162">
        <v>10156421</v>
      </c>
      <c r="F176" s="119">
        <v>23202944</v>
      </c>
      <c r="G176" s="119">
        <v>2704002</v>
      </c>
      <c r="H176" s="120" t="str">
        <f>IF(G176="","",VLOOKUP(G176,ARANCEL!$B$5:$D$121,2,FALSE))</f>
        <v xml:space="preserve">CORONA PERIFERICA </v>
      </c>
      <c r="I176" s="121" t="s">
        <v>312</v>
      </c>
      <c r="J176" s="119">
        <v>1</v>
      </c>
      <c r="K176" s="122">
        <f>IF(G176="","",VLOOKUP(G176,ARANCEL!$B$5:$D$121,3,FALSE)*J176)</f>
        <v>25865</v>
      </c>
      <c r="L176" s="214" t="s">
        <v>4371</v>
      </c>
      <c r="M176" s="214" t="str">
        <f t="shared" si="18"/>
        <v/>
      </c>
      <c r="N176" s="214" t="str">
        <f t="shared" si="19"/>
        <v/>
      </c>
      <c r="O176" s="240" t="s">
        <v>112</v>
      </c>
    </row>
    <row r="177" spans="1:15" x14ac:dyDescent="0.25">
      <c r="A177" s="119" t="s">
        <v>305</v>
      </c>
      <c r="B177" s="164">
        <v>41547</v>
      </c>
      <c r="C177" s="118" t="s">
        <v>1727</v>
      </c>
      <c r="D177" s="119" t="s">
        <v>84</v>
      </c>
      <c r="E177" s="162">
        <v>10155168</v>
      </c>
      <c r="F177" s="119">
        <v>22991494</v>
      </c>
      <c r="G177" s="119">
        <v>2704002</v>
      </c>
      <c r="H177" s="120" t="str">
        <f>IF(G177="","",VLOOKUP(G177,ARANCEL!$B$5:$D$121,2,FALSE))</f>
        <v xml:space="preserve">CORONA PERIFERICA </v>
      </c>
      <c r="I177" s="121" t="s">
        <v>315</v>
      </c>
      <c r="J177" s="119">
        <v>1</v>
      </c>
      <c r="K177" s="122">
        <f>IF(G177="","",VLOOKUP(G177,ARANCEL!$B$5:$D$121,3,FALSE)*J177)</f>
        <v>25865</v>
      </c>
      <c r="L177" s="214" t="s">
        <v>4371</v>
      </c>
      <c r="M177" s="214" t="str">
        <f t="shared" si="18"/>
        <v/>
      </c>
      <c r="N177" s="214" t="str">
        <f t="shared" si="19"/>
        <v/>
      </c>
      <c r="O177" s="240" t="s">
        <v>112</v>
      </c>
    </row>
    <row r="179" spans="1:15" x14ac:dyDescent="0.25">
      <c r="A179" s="119" t="s">
        <v>305</v>
      </c>
      <c r="B179" s="164">
        <v>41404</v>
      </c>
      <c r="C179" s="118" t="s">
        <v>1723</v>
      </c>
      <c r="D179" s="119" t="s">
        <v>83</v>
      </c>
      <c r="E179" s="162">
        <v>10148030</v>
      </c>
      <c r="F179" s="119">
        <v>22108881</v>
      </c>
      <c r="G179" s="119">
        <v>2704005</v>
      </c>
      <c r="H179" s="120" t="str">
        <f>IF(G179="","",VLOOKUP(G179,ARANCEL!$B$5:$D$121,2,FALSE))</f>
        <v>PROVISORIO</v>
      </c>
      <c r="I179" s="121" t="s">
        <v>326</v>
      </c>
      <c r="J179" s="119">
        <v>1</v>
      </c>
      <c r="K179" s="122">
        <f>IF(G179="","",VLOOKUP(G179,ARANCEL!$B$5:$D$121,3,FALSE)*J179)</f>
        <v>3250</v>
      </c>
      <c r="L179" s="214" t="s">
        <v>4371</v>
      </c>
      <c r="M179" s="214" t="str">
        <f t="shared" ref="M179:M203" si="20">IF(L179="IMPAGO","SIN O.C.","")</f>
        <v/>
      </c>
      <c r="N179" s="214" t="str">
        <f t="shared" ref="N179:N203" si="21">IF(L179="IMPAGO","SIN FACT.","")</f>
        <v/>
      </c>
      <c r="O179" s="240" t="s">
        <v>112</v>
      </c>
    </row>
    <row r="180" spans="1:15" x14ac:dyDescent="0.25">
      <c r="A180" s="119" t="s">
        <v>305</v>
      </c>
      <c r="B180" s="164">
        <v>41487</v>
      </c>
      <c r="C180" s="118" t="s">
        <v>1723</v>
      </c>
      <c r="D180" s="119" t="s">
        <v>83</v>
      </c>
      <c r="E180" s="162">
        <v>10148030</v>
      </c>
      <c r="F180" s="119">
        <v>22108881</v>
      </c>
      <c r="G180" s="119">
        <v>2704002</v>
      </c>
      <c r="H180" s="120" t="str">
        <f>IF(G180="","",VLOOKUP(G180,ARANCEL!$B$5:$D$121,2,FALSE))</f>
        <v xml:space="preserve">CORONA PERIFERICA </v>
      </c>
      <c r="I180" s="121" t="s">
        <v>326</v>
      </c>
      <c r="J180" s="119">
        <v>1</v>
      </c>
      <c r="K180" s="122">
        <f>IF(G180="","",VLOOKUP(G180,ARANCEL!$B$5:$D$121,3,FALSE)*J180)</f>
        <v>25865</v>
      </c>
      <c r="L180" s="214" t="s">
        <v>4371</v>
      </c>
      <c r="M180" s="214" t="str">
        <f t="shared" si="20"/>
        <v/>
      </c>
      <c r="N180" s="214" t="str">
        <f t="shared" si="21"/>
        <v/>
      </c>
      <c r="O180" s="240" t="s">
        <v>112</v>
      </c>
    </row>
    <row r="181" spans="1:15" x14ac:dyDescent="0.25">
      <c r="A181" s="119" t="s">
        <v>305</v>
      </c>
      <c r="B181" s="164">
        <v>41562</v>
      </c>
      <c r="C181" s="118" t="s">
        <v>1702</v>
      </c>
      <c r="D181" s="119" t="s">
        <v>81</v>
      </c>
      <c r="E181" s="162">
        <v>10158302</v>
      </c>
      <c r="F181" s="119">
        <v>22782811</v>
      </c>
      <c r="G181" s="119">
        <v>2704005</v>
      </c>
      <c r="H181" s="120" t="str">
        <f>IF(G181="","",VLOOKUP(G181,ARANCEL!$B$5:$D$121,2,FALSE))</f>
        <v>PROVISORIO</v>
      </c>
      <c r="I181" s="121" t="s">
        <v>726</v>
      </c>
      <c r="J181" s="119">
        <v>1</v>
      </c>
      <c r="K181" s="122">
        <f>IF(G181="","",VLOOKUP(G181,ARANCEL!$B$5:$D$121,3,FALSE)*J181)</f>
        <v>3250</v>
      </c>
      <c r="L181" s="214" t="s">
        <v>4371</v>
      </c>
      <c r="M181" s="214" t="str">
        <f t="shared" si="20"/>
        <v/>
      </c>
      <c r="N181" s="214" t="str">
        <f t="shared" si="21"/>
        <v/>
      </c>
      <c r="O181" s="240" t="s">
        <v>112</v>
      </c>
    </row>
    <row r="182" spans="1:15" x14ac:dyDescent="0.25">
      <c r="A182" s="119" t="s">
        <v>305</v>
      </c>
      <c r="B182" s="164">
        <v>41540</v>
      </c>
      <c r="C182" s="118" t="s">
        <v>1697</v>
      </c>
      <c r="D182" s="119" t="s">
        <v>82</v>
      </c>
      <c r="E182" s="162">
        <v>10155669</v>
      </c>
      <c r="F182" s="119">
        <v>22902312</v>
      </c>
      <c r="G182" s="119">
        <v>2704005</v>
      </c>
      <c r="H182" s="120" t="str">
        <f>IF(G182="","",VLOOKUP(G182,ARANCEL!$B$5:$D$121,2,FALSE))</f>
        <v>PROVISORIO</v>
      </c>
      <c r="I182" s="121" t="s">
        <v>792</v>
      </c>
      <c r="J182" s="119">
        <v>2</v>
      </c>
      <c r="K182" s="122">
        <f>IF(G182="","",VLOOKUP(G182,ARANCEL!$B$5:$D$121,3,FALSE)*J182)</f>
        <v>6500</v>
      </c>
      <c r="L182" s="214" t="s">
        <v>4371</v>
      </c>
      <c r="M182" s="214" t="str">
        <f t="shared" si="20"/>
        <v/>
      </c>
      <c r="N182" s="214" t="str">
        <f t="shared" si="21"/>
        <v/>
      </c>
      <c r="O182" s="240" t="s">
        <v>112</v>
      </c>
    </row>
    <row r="183" spans="1:15" x14ac:dyDescent="0.25">
      <c r="A183" s="119" t="s">
        <v>305</v>
      </c>
      <c r="B183" s="164">
        <v>41519</v>
      </c>
      <c r="C183" s="118" t="s">
        <v>1682</v>
      </c>
      <c r="D183" s="119" t="s">
        <v>1341</v>
      </c>
      <c r="E183" s="162">
        <v>10153548</v>
      </c>
      <c r="F183" s="119">
        <v>21772263</v>
      </c>
      <c r="G183" s="119">
        <v>2705003</v>
      </c>
      <c r="H183" s="120" t="str">
        <f>IF(G183="","",VLOOKUP(G183,ARANCEL!$B$5:$D$121,2,FALSE))</f>
        <v>INCRUSTACION ESTETICA (ART-GLASS O CERAMICA)</v>
      </c>
      <c r="I183" s="121" t="s">
        <v>322</v>
      </c>
      <c r="J183" s="119">
        <v>1</v>
      </c>
      <c r="K183" s="122">
        <f>IF(G183="","",VLOOKUP(G183,ARANCEL!$B$5:$D$121,3,FALSE)*J183)</f>
        <v>15676</v>
      </c>
      <c r="L183" s="214" t="s">
        <v>4371</v>
      </c>
      <c r="M183" s="214" t="str">
        <f t="shared" si="20"/>
        <v/>
      </c>
      <c r="N183" s="214" t="str">
        <f t="shared" si="21"/>
        <v/>
      </c>
      <c r="O183" s="240" t="s">
        <v>112</v>
      </c>
    </row>
    <row r="184" spans="1:15" x14ac:dyDescent="0.25">
      <c r="A184" s="119" t="s">
        <v>305</v>
      </c>
      <c r="B184" s="164">
        <v>41390</v>
      </c>
      <c r="C184" s="118" t="s">
        <v>1661</v>
      </c>
      <c r="D184" s="119" t="s">
        <v>463</v>
      </c>
      <c r="E184" s="162">
        <v>10140561</v>
      </c>
      <c r="F184" s="119">
        <v>20090281</v>
      </c>
      <c r="G184" s="119">
        <v>2704003</v>
      </c>
      <c r="H184" s="120" t="str">
        <f>IF(G184="","",VLOOKUP(G184,ARANCEL!$B$5:$D$121,2,FALSE))</f>
        <v xml:space="preserve">CORONA PERIFERICA CON PERNO MUÑON COLADO </v>
      </c>
      <c r="I184" s="121" t="s">
        <v>329</v>
      </c>
      <c r="J184" s="119">
        <v>1</v>
      </c>
      <c r="K184" s="122">
        <f>IF(G184="","",VLOOKUP(G184,ARANCEL!$B$5:$D$121,3,FALSE)*J184)</f>
        <v>32612</v>
      </c>
      <c r="L184" s="214" t="s">
        <v>4371</v>
      </c>
      <c r="M184" s="214" t="str">
        <f t="shared" si="20"/>
        <v/>
      </c>
      <c r="N184" s="214" t="str">
        <f t="shared" si="21"/>
        <v/>
      </c>
      <c r="O184" s="240" t="s">
        <v>112</v>
      </c>
    </row>
    <row r="185" spans="1:15" x14ac:dyDescent="0.25">
      <c r="A185" s="119" t="s">
        <v>305</v>
      </c>
      <c r="B185" s="164">
        <v>41390</v>
      </c>
      <c r="C185" s="118" t="s">
        <v>1661</v>
      </c>
      <c r="D185" s="119" t="s">
        <v>463</v>
      </c>
      <c r="E185" s="162">
        <v>10140561</v>
      </c>
      <c r="F185" s="119">
        <v>20090281</v>
      </c>
      <c r="G185" s="119">
        <v>2704015</v>
      </c>
      <c r="H185" s="120" t="str">
        <f>IF(G185="","",VLOOKUP(G185,ARANCEL!$B$5:$D$121,2,FALSE))</f>
        <v xml:space="preserve">CORONA IN CERAM </v>
      </c>
      <c r="I185" s="121" t="s">
        <v>329</v>
      </c>
      <c r="J185" s="119">
        <v>1</v>
      </c>
      <c r="K185" s="122">
        <f>IF(G185="","",VLOOKUP(G185,ARANCEL!$B$5:$D$121,3,FALSE)*J185)</f>
        <v>42733</v>
      </c>
      <c r="L185" s="214" t="s">
        <v>4371</v>
      </c>
      <c r="M185" s="214" t="str">
        <f t="shared" si="20"/>
        <v/>
      </c>
      <c r="N185" s="214" t="str">
        <f t="shared" si="21"/>
        <v/>
      </c>
      <c r="O185" s="240" t="s">
        <v>112</v>
      </c>
    </row>
    <row r="186" spans="1:15" x14ac:dyDescent="0.25">
      <c r="A186" s="119" t="s">
        <v>305</v>
      </c>
      <c r="B186" s="164">
        <v>41472</v>
      </c>
      <c r="C186" s="118" t="s">
        <v>1653</v>
      </c>
      <c r="D186" s="119" t="s">
        <v>81</v>
      </c>
      <c r="E186" s="162">
        <v>10148473</v>
      </c>
      <c r="F186" s="119">
        <v>22188153</v>
      </c>
      <c r="G186" s="119">
        <v>2704005</v>
      </c>
      <c r="H186" s="120" t="str">
        <f>IF(G186="","",VLOOKUP(G186,ARANCEL!$B$5:$D$121,2,FALSE))</f>
        <v>PROVISORIO</v>
      </c>
      <c r="I186" s="121" t="s">
        <v>618</v>
      </c>
      <c r="J186" s="119">
        <v>1</v>
      </c>
      <c r="K186" s="122">
        <f>IF(G186="","",VLOOKUP(G186,ARANCEL!$B$5:$D$121,3,FALSE)*J186)</f>
        <v>3250</v>
      </c>
      <c r="L186" s="214" t="s">
        <v>4371</v>
      </c>
      <c r="M186" s="214" t="str">
        <f t="shared" si="20"/>
        <v/>
      </c>
      <c r="N186" s="214" t="str">
        <f t="shared" si="21"/>
        <v/>
      </c>
      <c r="O186" s="240" t="s">
        <v>112</v>
      </c>
    </row>
    <row r="187" spans="1:15" x14ac:dyDescent="0.25">
      <c r="A187" s="119" t="s">
        <v>305</v>
      </c>
      <c r="B187" s="164">
        <v>41485</v>
      </c>
      <c r="C187" s="118" t="s">
        <v>1653</v>
      </c>
      <c r="D187" s="119" t="s">
        <v>81</v>
      </c>
      <c r="E187" s="162">
        <v>10148473</v>
      </c>
      <c r="F187" s="119">
        <v>22188153</v>
      </c>
      <c r="G187" s="119">
        <v>2705003</v>
      </c>
      <c r="H187" s="120" t="str">
        <f>IF(G187="","",VLOOKUP(G187,ARANCEL!$B$5:$D$121,2,FALSE))</f>
        <v>INCRUSTACION ESTETICA (ART-GLASS O CERAMICA)</v>
      </c>
      <c r="I187" s="121" t="s">
        <v>308</v>
      </c>
      <c r="J187" s="119">
        <v>1</v>
      </c>
      <c r="K187" s="122">
        <f>IF(G187="","",VLOOKUP(G187,ARANCEL!$B$5:$D$121,3,FALSE)*J187)</f>
        <v>15676</v>
      </c>
      <c r="L187" s="214" t="s">
        <v>4371</v>
      </c>
      <c r="M187" s="214" t="str">
        <f t="shared" si="20"/>
        <v/>
      </c>
      <c r="N187" s="214" t="str">
        <f t="shared" si="21"/>
        <v/>
      </c>
      <c r="O187" s="240" t="s">
        <v>112</v>
      </c>
    </row>
    <row r="188" spans="1:15" x14ac:dyDescent="0.25">
      <c r="A188" s="119" t="s">
        <v>305</v>
      </c>
      <c r="B188" s="164">
        <v>41485</v>
      </c>
      <c r="C188" s="118" t="s">
        <v>1653</v>
      </c>
      <c r="D188" s="119" t="s">
        <v>81</v>
      </c>
      <c r="E188" s="162">
        <v>10148473</v>
      </c>
      <c r="F188" s="119">
        <v>22188153</v>
      </c>
      <c r="G188" s="119">
        <v>2704002</v>
      </c>
      <c r="H188" s="120" t="str">
        <f>IF(G188="","",VLOOKUP(G188,ARANCEL!$B$5:$D$121,2,FALSE))</f>
        <v xml:space="preserve">CORONA PERIFERICA </v>
      </c>
      <c r="I188" s="121" t="s">
        <v>618</v>
      </c>
      <c r="J188" s="119">
        <v>1</v>
      </c>
      <c r="K188" s="122">
        <f>IF(G188="","",VLOOKUP(G188,ARANCEL!$B$5:$D$121,3,FALSE)*J188)</f>
        <v>25865</v>
      </c>
      <c r="L188" s="214" t="s">
        <v>4371</v>
      </c>
      <c r="M188" s="214" t="str">
        <f t="shared" si="20"/>
        <v/>
      </c>
      <c r="N188" s="214" t="str">
        <f t="shared" si="21"/>
        <v/>
      </c>
      <c r="O188" s="240" t="s">
        <v>112</v>
      </c>
    </row>
    <row r="189" spans="1:15" x14ac:dyDescent="0.25">
      <c r="A189" s="119" t="s">
        <v>305</v>
      </c>
      <c r="B189" s="164">
        <v>41327</v>
      </c>
      <c r="C189" s="118" t="s">
        <v>471</v>
      </c>
      <c r="D189" s="119" t="s">
        <v>426</v>
      </c>
      <c r="E189" s="162">
        <v>10134485</v>
      </c>
      <c r="F189" s="119">
        <v>20229471</v>
      </c>
      <c r="G189" s="119">
        <v>2704007</v>
      </c>
      <c r="H189" s="120" t="str">
        <f>IF(G189="","",VLOOKUP(G189,ARANCEL!$B$5:$D$121,2,FALSE))</f>
        <v>PILAR, INSERCION O PUNTO DE APOYO PERIFERICO</v>
      </c>
      <c r="I189" s="121" t="s">
        <v>340</v>
      </c>
      <c r="J189" s="119">
        <v>1</v>
      </c>
      <c r="K189" s="122">
        <f>IF(G189="","",VLOOKUP(G189,ARANCEL!$B$5:$D$121,3,FALSE)*J189)</f>
        <v>25865</v>
      </c>
      <c r="L189" s="214" t="s">
        <v>4345</v>
      </c>
      <c r="M189" s="214" t="str">
        <f t="shared" si="20"/>
        <v/>
      </c>
      <c r="N189" s="214" t="str">
        <f t="shared" si="21"/>
        <v/>
      </c>
      <c r="O189" s="240" t="s">
        <v>112</v>
      </c>
    </row>
    <row r="190" spans="1:15" x14ac:dyDescent="0.25">
      <c r="A190" s="295" t="s">
        <v>313</v>
      </c>
      <c r="B190" s="296">
        <v>41312</v>
      </c>
      <c r="C190" s="297" t="s">
        <v>485</v>
      </c>
      <c r="D190" s="295" t="s">
        <v>494</v>
      </c>
      <c r="E190" s="298">
        <v>10133794</v>
      </c>
      <c r="F190" s="295">
        <v>20117251</v>
      </c>
      <c r="G190" s="295">
        <v>2707001</v>
      </c>
      <c r="H190" s="132" t="str">
        <f>IF(G190="","",VLOOKUP(G190,ARANCEL!$B$5:$D$121,2,FALSE))</f>
        <v xml:space="preserve">PLANO DE RELAJACION </v>
      </c>
      <c r="I190" s="136"/>
      <c r="J190" s="295">
        <v>1</v>
      </c>
      <c r="K190" s="133">
        <f>IF(G190="","",VLOOKUP(G190,ARANCEL!$B$5:$D$121,3,FALSE)*J190)</f>
        <v>9221</v>
      </c>
      <c r="L190" s="214" t="str">
        <f t="shared" ref="L190:L203" si="22">IF(E190="","","IMPAGO")</f>
        <v>IMPAGO</v>
      </c>
      <c r="M190" s="214" t="str">
        <f t="shared" si="20"/>
        <v>SIN O.C.</v>
      </c>
      <c r="N190" s="214" t="str">
        <f t="shared" si="21"/>
        <v>SIN FACT.</v>
      </c>
      <c r="O190" s="240" t="s">
        <v>110</v>
      </c>
    </row>
    <row r="191" spans="1:15" x14ac:dyDescent="0.25">
      <c r="A191" s="295" t="s">
        <v>495</v>
      </c>
      <c r="B191" s="296">
        <v>41332</v>
      </c>
      <c r="C191" s="297" t="s">
        <v>496</v>
      </c>
      <c r="D191" s="295" t="s">
        <v>497</v>
      </c>
      <c r="E191" s="298">
        <v>10135246</v>
      </c>
      <c r="F191" s="295">
        <v>20023940</v>
      </c>
      <c r="G191" s="295">
        <v>2704005</v>
      </c>
      <c r="H191" s="132" t="str">
        <f>IF(G191="","",VLOOKUP(G191,ARANCEL!$B$5:$D$121,2,FALSE))</f>
        <v>PROVISORIO</v>
      </c>
      <c r="I191" s="136"/>
      <c r="J191" s="295">
        <v>1</v>
      </c>
      <c r="K191" s="133">
        <f>IF(G191="","",VLOOKUP(G191,ARANCEL!$B$5:$D$121,3,FALSE)*J191)</f>
        <v>3250</v>
      </c>
      <c r="L191" s="214" t="str">
        <f t="shared" si="22"/>
        <v>IMPAGO</v>
      </c>
      <c r="M191" s="214" t="str">
        <f t="shared" si="20"/>
        <v>SIN O.C.</v>
      </c>
      <c r="N191" s="214" t="str">
        <f t="shared" si="21"/>
        <v>SIN FACT.</v>
      </c>
      <c r="O191" s="240" t="s">
        <v>110</v>
      </c>
    </row>
    <row r="192" spans="1:15" x14ac:dyDescent="0.25">
      <c r="A192" s="295" t="s">
        <v>495</v>
      </c>
      <c r="B192" s="296">
        <v>41382</v>
      </c>
      <c r="C192" s="297" t="s">
        <v>496</v>
      </c>
      <c r="D192" s="295" t="s">
        <v>497</v>
      </c>
      <c r="E192" s="298">
        <v>10135246</v>
      </c>
      <c r="F192" s="295">
        <v>20023940</v>
      </c>
      <c r="G192" s="295">
        <v>2704003</v>
      </c>
      <c r="H192" s="132" t="str">
        <f>IF(G192="","",VLOOKUP(G192,ARANCEL!$B$5:$D$121,2,FALSE))</f>
        <v xml:space="preserve">CORONA PERIFERICA CON PERNO MUÑON COLADO </v>
      </c>
      <c r="I192" s="136"/>
      <c r="J192" s="295">
        <v>1</v>
      </c>
      <c r="K192" s="133">
        <f>IF(G192="","",VLOOKUP(G192,ARANCEL!$B$5:$D$121,3,FALSE)*J192)</f>
        <v>32612</v>
      </c>
      <c r="L192" s="214" t="str">
        <f t="shared" si="22"/>
        <v>IMPAGO</v>
      </c>
      <c r="M192" s="214" t="str">
        <f t="shared" si="20"/>
        <v>SIN O.C.</v>
      </c>
      <c r="N192" s="214" t="str">
        <f t="shared" si="21"/>
        <v>SIN FACT.</v>
      </c>
      <c r="O192" s="240" t="s">
        <v>110</v>
      </c>
    </row>
    <row r="193" spans="1:15" x14ac:dyDescent="0.25">
      <c r="A193" s="202" t="s">
        <v>498</v>
      </c>
      <c r="B193" s="294">
        <v>41304</v>
      </c>
      <c r="C193" s="204" t="s">
        <v>492</v>
      </c>
      <c r="D193" s="202" t="s">
        <v>92</v>
      </c>
      <c r="E193" s="203" t="s">
        <v>343</v>
      </c>
      <c r="F193" s="202">
        <v>19214306</v>
      </c>
      <c r="G193" s="202">
        <v>2704003</v>
      </c>
      <c r="H193" s="132" t="str">
        <f>IF(G193="","",VLOOKUP(G193,ARANCEL!$B$5:$D$121,2,FALSE))</f>
        <v xml:space="preserve">CORONA PERIFERICA CON PERNO MUÑON COLADO </v>
      </c>
      <c r="I193" s="200" t="s">
        <v>324</v>
      </c>
      <c r="J193" s="202">
        <v>1</v>
      </c>
      <c r="K193" s="133">
        <f>IF(G193="","",VLOOKUP(G193,ARANCEL!$B$5:$D$121,3,FALSE)*J193)</f>
        <v>32612</v>
      </c>
      <c r="L193" s="214" t="str">
        <f t="shared" si="22"/>
        <v>IMPAGO</v>
      </c>
      <c r="M193" s="214" t="str">
        <f t="shared" si="20"/>
        <v>SIN O.C.</v>
      </c>
      <c r="N193" s="214" t="str">
        <f t="shared" si="21"/>
        <v>SIN FACT.</v>
      </c>
      <c r="O193" s="240" t="s">
        <v>110</v>
      </c>
    </row>
    <row r="194" spans="1:15" x14ac:dyDescent="0.25">
      <c r="A194" s="202" t="s">
        <v>499</v>
      </c>
      <c r="B194" s="294">
        <v>41439</v>
      </c>
      <c r="C194" s="204" t="s">
        <v>489</v>
      </c>
      <c r="D194" s="202" t="s">
        <v>94</v>
      </c>
      <c r="E194" s="203" t="s">
        <v>343</v>
      </c>
      <c r="F194" s="202">
        <v>15968730</v>
      </c>
      <c r="G194" s="202">
        <v>2702048</v>
      </c>
      <c r="H194" s="132" t="str">
        <f>IF(G194="","",VLOOKUP(G194,ARANCEL!$B$5:$D$121,2,FALSE))</f>
        <v xml:space="preserve">SERVICIO LAB. IMPLANTE CORONA CEMENTADA/ATORNILLADA </v>
      </c>
      <c r="I194" s="200" t="s">
        <v>317</v>
      </c>
      <c r="J194" s="202">
        <v>1</v>
      </c>
      <c r="K194" s="133">
        <f>IF(G194="","",VLOOKUP(G194,ARANCEL!$B$5:$D$121,3,FALSE)*J194)</f>
        <v>43857</v>
      </c>
      <c r="L194" s="214" t="str">
        <f t="shared" si="22"/>
        <v>IMPAGO</v>
      </c>
      <c r="M194" s="214" t="str">
        <f t="shared" si="20"/>
        <v>SIN O.C.</v>
      </c>
      <c r="N194" s="214" t="str">
        <f t="shared" si="21"/>
        <v>SIN FACT.</v>
      </c>
      <c r="O194" s="240" t="s">
        <v>110</v>
      </c>
    </row>
    <row r="195" spans="1:15" s="201" customFormat="1" x14ac:dyDescent="0.25">
      <c r="A195" s="202" t="s">
        <v>461</v>
      </c>
      <c r="B195" s="294">
        <v>41393</v>
      </c>
      <c r="C195" s="204" t="s">
        <v>491</v>
      </c>
      <c r="D195" s="202" t="s">
        <v>92</v>
      </c>
      <c r="E195" s="203">
        <v>10141243</v>
      </c>
      <c r="F195" s="202">
        <v>21085395</v>
      </c>
      <c r="G195" s="202">
        <v>2704003</v>
      </c>
      <c r="H195" s="132" t="str">
        <f>IF(G195="","",VLOOKUP(G195,ARANCEL!$B$5:$D$121,2,FALSE))</f>
        <v xml:space="preserve">CORONA PERIFERICA CON PERNO MUÑON COLADO </v>
      </c>
      <c r="I195" s="200" t="s">
        <v>317</v>
      </c>
      <c r="J195" s="202">
        <v>1</v>
      </c>
      <c r="K195" s="133">
        <f>IF(G195="","",VLOOKUP(G195,ARANCEL!$B$5:$D$121,3,FALSE)*J195)</f>
        <v>32612</v>
      </c>
      <c r="L195" s="214" t="str">
        <f t="shared" si="22"/>
        <v>IMPAGO</v>
      </c>
      <c r="M195" s="214" t="str">
        <f t="shared" si="20"/>
        <v>SIN O.C.</v>
      </c>
      <c r="N195" s="214" t="str">
        <f t="shared" si="21"/>
        <v>SIN FACT.</v>
      </c>
      <c r="O195" s="240" t="s">
        <v>110</v>
      </c>
    </row>
    <row r="196" spans="1:15" s="201" customFormat="1" x14ac:dyDescent="0.25">
      <c r="A196" s="202" t="s">
        <v>390</v>
      </c>
      <c r="B196" s="294">
        <v>41226</v>
      </c>
      <c r="C196" s="204" t="s">
        <v>483</v>
      </c>
      <c r="D196" s="202" t="s">
        <v>94</v>
      </c>
      <c r="E196" s="203">
        <v>10125194</v>
      </c>
      <c r="F196" s="202">
        <v>19046278</v>
      </c>
      <c r="G196" s="202">
        <v>2704023</v>
      </c>
      <c r="H196" s="132" t="str">
        <f>IF(G196="","",VLOOKUP(G196,ARANCEL!$B$5:$D$121,2,FALSE))</f>
        <v xml:space="preserve">PROTESIS VALPLAST PARCIAL </v>
      </c>
      <c r="I196" s="200" t="s">
        <v>306</v>
      </c>
      <c r="J196" s="202">
        <v>1</v>
      </c>
      <c r="K196" s="133">
        <f>IF(G196="","",VLOOKUP(G196,ARANCEL!$B$5:$D$121,3,FALSE)*J196)</f>
        <v>61850</v>
      </c>
      <c r="L196" s="214" t="str">
        <f t="shared" si="22"/>
        <v>IMPAGO</v>
      </c>
      <c r="M196" s="214" t="str">
        <f t="shared" si="20"/>
        <v>SIN O.C.</v>
      </c>
      <c r="N196" s="214" t="str">
        <f t="shared" si="21"/>
        <v>SIN FACT.</v>
      </c>
      <c r="O196" s="240" t="s">
        <v>110</v>
      </c>
    </row>
    <row r="197" spans="1:15" s="201" customFormat="1" x14ac:dyDescent="0.25">
      <c r="A197" s="202" t="s">
        <v>390</v>
      </c>
      <c r="B197" s="294">
        <v>41342</v>
      </c>
      <c r="C197" s="204" t="s">
        <v>486</v>
      </c>
      <c r="D197" s="202" t="s">
        <v>78</v>
      </c>
      <c r="E197" s="203">
        <v>10094250</v>
      </c>
      <c r="F197" s="202">
        <v>14625485</v>
      </c>
      <c r="G197" s="202">
        <v>2702048</v>
      </c>
      <c r="H197" s="132" t="str">
        <f>IF(G197="","",VLOOKUP(G197,ARANCEL!$B$5:$D$121,2,FALSE))</f>
        <v xml:space="preserve">SERVICIO LAB. IMPLANTE CORONA CEMENTADA/ATORNILLADA </v>
      </c>
      <c r="I197" s="200"/>
      <c r="J197" s="202">
        <v>1</v>
      </c>
      <c r="K197" s="133">
        <f>IF(G197="","",VLOOKUP(G197,ARANCEL!$B$5:$D$121,3,FALSE)*J197)</f>
        <v>43857</v>
      </c>
      <c r="L197" s="214" t="str">
        <f t="shared" si="22"/>
        <v>IMPAGO</v>
      </c>
      <c r="M197" s="214" t="str">
        <f t="shared" si="20"/>
        <v>SIN O.C.</v>
      </c>
      <c r="N197" s="214" t="str">
        <f t="shared" si="21"/>
        <v>SIN FACT.</v>
      </c>
      <c r="O197" s="240" t="s">
        <v>110</v>
      </c>
    </row>
    <row r="198" spans="1:15" s="201" customFormat="1" x14ac:dyDescent="0.25">
      <c r="A198" s="202" t="s">
        <v>390</v>
      </c>
      <c r="B198" s="294">
        <v>41286</v>
      </c>
      <c r="C198" s="204" t="s">
        <v>487</v>
      </c>
      <c r="D198" s="202" t="s">
        <v>91</v>
      </c>
      <c r="E198" s="203">
        <v>10126019</v>
      </c>
      <c r="F198" s="202">
        <v>19015843</v>
      </c>
      <c r="G198" s="202">
        <v>2704005</v>
      </c>
      <c r="H198" s="132" t="str">
        <f>IF(G198="","",VLOOKUP(G198,ARANCEL!$B$5:$D$121,2,FALSE))</f>
        <v>PROVISORIO</v>
      </c>
      <c r="I198" s="200"/>
      <c r="J198" s="202">
        <v>1</v>
      </c>
      <c r="K198" s="133">
        <f>IF(G198="","",VLOOKUP(G198,ARANCEL!$B$5:$D$121,3,FALSE)*J198)</f>
        <v>3250</v>
      </c>
      <c r="L198" s="214" t="str">
        <f t="shared" si="22"/>
        <v>IMPAGO</v>
      </c>
      <c r="M198" s="214" t="str">
        <f t="shared" si="20"/>
        <v>SIN O.C.</v>
      </c>
      <c r="N198" s="214" t="str">
        <f t="shared" si="21"/>
        <v>SIN FACT.</v>
      </c>
      <c r="O198" s="240" t="s">
        <v>110</v>
      </c>
    </row>
    <row r="199" spans="1:15" s="201" customFormat="1" x14ac:dyDescent="0.25">
      <c r="A199" s="202" t="s">
        <v>390</v>
      </c>
      <c r="B199" s="294">
        <v>41233</v>
      </c>
      <c r="C199" s="204" t="s">
        <v>488</v>
      </c>
      <c r="D199" s="202" t="s">
        <v>96</v>
      </c>
      <c r="E199" s="203">
        <v>10126431</v>
      </c>
      <c r="F199" s="202">
        <v>18719452</v>
      </c>
      <c r="G199" s="202">
        <v>2704005</v>
      </c>
      <c r="H199" s="132" t="str">
        <f>IF(G199="","",VLOOKUP(G199,ARANCEL!$B$5:$D$121,2,FALSE))</f>
        <v>PROVISORIO</v>
      </c>
      <c r="I199" s="200" t="s">
        <v>329</v>
      </c>
      <c r="J199" s="202">
        <v>1</v>
      </c>
      <c r="K199" s="133">
        <f>IF(G199="","",VLOOKUP(G199,ARANCEL!$B$5:$D$121,3,FALSE)*J199)</f>
        <v>3250</v>
      </c>
      <c r="L199" s="214" t="str">
        <f t="shared" si="22"/>
        <v>IMPAGO</v>
      </c>
      <c r="M199" s="214" t="str">
        <f t="shared" si="20"/>
        <v>SIN O.C.</v>
      </c>
      <c r="N199" s="214" t="str">
        <f t="shared" si="21"/>
        <v>SIN FACT.</v>
      </c>
      <c r="O199" s="240" t="s">
        <v>110</v>
      </c>
    </row>
    <row r="200" spans="1:15" s="201" customFormat="1" x14ac:dyDescent="0.25">
      <c r="A200" s="202" t="s">
        <v>390</v>
      </c>
      <c r="B200" s="294">
        <v>41373</v>
      </c>
      <c r="C200" s="204" t="s">
        <v>490</v>
      </c>
      <c r="D200" s="202" t="s">
        <v>94</v>
      </c>
      <c r="E200" s="203">
        <v>10139464</v>
      </c>
      <c r="F200" s="202">
        <v>20566745</v>
      </c>
      <c r="G200" s="202">
        <v>2704005</v>
      </c>
      <c r="H200" s="132" t="str">
        <f>IF(G200="","",VLOOKUP(G200,ARANCEL!$B$5:$D$121,2,FALSE))</f>
        <v>PROVISORIO</v>
      </c>
      <c r="I200" s="200" t="s">
        <v>308</v>
      </c>
      <c r="J200" s="202">
        <v>1</v>
      </c>
      <c r="K200" s="133">
        <f>IF(G200="","",VLOOKUP(G200,ARANCEL!$B$5:$D$121,3,FALSE)*J200)</f>
        <v>3250</v>
      </c>
      <c r="L200" s="214" t="str">
        <f t="shared" si="22"/>
        <v>IMPAGO</v>
      </c>
      <c r="M200" s="214" t="str">
        <f t="shared" si="20"/>
        <v>SIN O.C.</v>
      </c>
      <c r="N200" s="214" t="str">
        <f t="shared" si="21"/>
        <v>SIN FACT.</v>
      </c>
      <c r="O200" s="240" t="s">
        <v>110</v>
      </c>
    </row>
    <row r="201" spans="1:15" x14ac:dyDescent="0.25">
      <c r="A201" s="202" t="s">
        <v>572</v>
      </c>
      <c r="B201" s="294">
        <v>41439</v>
      </c>
      <c r="C201" s="204" t="s">
        <v>493</v>
      </c>
      <c r="D201" s="202" t="s">
        <v>97</v>
      </c>
      <c r="E201" s="203" t="s">
        <v>343</v>
      </c>
      <c r="F201" s="202">
        <v>21776987</v>
      </c>
      <c r="G201" s="202">
        <v>2704005</v>
      </c>
      <c r="H201" s="132" t="str">
        <f>IF(G201="","",VLOOKUP(G201,ARANCEL!$B$5:$D$121,2,FALSE))</f>
        <v>PROVISORIO</v>
      </c>
      <c r="I201" s="200" t="s">
        <v>384</v>
      </c>
      <c r="J201" s="202">
        <v>2</v>
      </c>
      <c r="K201" s="133">
        <f>IF(G201="","",VLOOKUP(G201,ARANCEL!$B$5:$D$121,3,FALSE)*J201)</f>
        <v>6500</v>
      </c>
      <c r="L201" s="214" t="str">
        <f t="shared" si="22"/>
        <v>IMPAGO</v>
      </c>
      <c r="M201" s="214" t="str">
        <f t="shared" si="20"/>
        <v>SIN O.C.</v>
      </c>
      <c r="N201" s="214" t="str">
        <f t="shared" si="21"/>
        <v>SIN FACT.</v>
      </c>
      <c r="O201" s="240" t="s">
        <v>110</v>
      </c>
    </row>
    <row r="202" spans="1:15" s="201" customFormat="1" x14ac:dyDescent="0.25">
      <c r="A202" s="202" t="s">
        <v>2533</v>
      </c>
      <c r="B202" s="206">
        <v>41611</v>
      </c>
      <c r="C202" s="204" t="s">
        <v>2279</v>
      </c>
      <c r="D202" s="202" t="s">
        <v>92</v>
      </c>
      <c r="E202" s="205">
        <v>10158949</v>
      </c>
      <c r="F202" s="202">
        <v>23450456</v>
      </c>
      <c r="G202" s="202">
        <v>2704015</v>
      </c>
      <c r="H202" s="132" t="str">
        <f>IF(G202="","",VLOOKUP(G202,ARANCEL!$B$5:$D$121,2,FALSE))</f>
        <v xml:space="preserve">CORONA IN CERAM </v>
      </c>
      <c r="I202" s="200"/>
      <c r="J202" s="202">
        <v>1</v>
      </c>
      <c r="K202" s="133">
        <f>IF(G202="","",VLOOKUP(G202,ARANCEL!$B$5:$D$121,3,FALSE)*J202)</f>
        <v>42733</v>
      </c>
      <c r="L202" s="214" t="str">
        <f t="shared" si="22"/>
        <v>IMPAGO</v>
      </c>
      <c r="M202" s="214" t="str">
        <f t="shared" si="20"/>
        <v>SIN O.C.</v>
      </c>
      <c r="N202" s="214" t="str">
        <f t="shared" si="21"/>
        <v>SIN FACT.</v>
      </c>
      <c r="O202" s="240" t="s">
        <v>110</v>
      </c>
    </row>
    <row r="203" spans="1:15" s="236" customFormat="1" x14ac:dyDescent="0.25">
      <c r="A203" s="230" t="s">
        <v>390</v>
      </c>
      <c r="B203" s="231">
        <v>41631</v>
      </c>
      <c r="C203" s="232" t="s">
        <v>2292</v>
      </c>
      <c r="D203" s="230" t="s">
        <v>2162</v>
      </c>
      <c r="E203" s="230">
        <v>10168004</v>
      </c>
      <c r="F203" s="230">
        <v>23828670</v>
      </c>
      <c r="G203" s="230">
        <v>2704005</v>
      </c>
      <c r="H203" s="233" t="str">
        <f>IF(G203="","",VLOOKUP(G203,ARANCEL!$B$5:$D$121,2,FALSE))</f>
        <v>PROVISORIO</v>
      </c>
      <c r="I203" s="234" t="s">
        <v>1495</v>
      </c>
      <c r="J203" s="230">
        <v>2</v>
      </c>
      <c r="K203" s="235">
        <f>IF(G203="","",VLOOKUP(G203,ARANCEL!$B$5:$D$121,3,FALSE)*J203)</f>
        <v>6500</v>
      </c>
      <c r="L203" s="1274" t="str">
        <f t="shared" si="22"/>
        <v>IMPAGO</v>
      </c>
      <c r="M203" s="1274" t="str">
        <f t="shared" si="20"/>
        <v>SIN O.C.</v>
      </c>
      <c r="N203" s="1274" t="str">
        <f t="shared" si="21"/>
        <v>SIN FACT.</v>
      </c>
      <c r="O203" s="240" t="s">
        <v>110</v>
      </c>
    </row>
    <row r="204" spans="1:15" s="236" customFormat="1" x14ac:dyDescent="0.25">
      <c r="A204" s="230" t="s">
        <v>313</v>
      </c>
      <c r="B204" s="231">
        <v>41275</v>
      </c>
      <c r="C204" s="232" t="s">
        <v>2288</v>
      </c>
      <c r="D204" s="230" t="s">
        <v>92</v>
      </c>
      <c r="E204" s="230">
        <v>10118900</v>
      </c>
      <c r="F204" s="230">
        <v>17667873</v>
      </c>
      <c r="G204" s="230">
        <v>2704006</v>
      </c>
      <c r="H204" s="233" t="str">
        <f>IF(G204="","",VLOOKUP(G204,ARANCEL!$B$5:$D$121,2,FALSE))</f>
        <v xml:space="preserve">CERAMICA ALUMINOSA ANTERIOR O POSTERIOR </v>
      </c>
      <c r="I204" s="234"/>
      <c r="J204" s="230">
        <v>1</v>
      </c>
      <c r="K204" s="235">
        <f>IF(G204="","",VLOOKUP(G204,ARANCEL!$B$5:$D$121,3,FALSE)*J204)</f>
        <v>31487</v>
      </c>
      <c r="L204" s="1275" t="s">
        <v>333</v>
      </c>
      <c r="M204" s="1274" t="s">
        <v>2172</v>
      </c>
      <c r="N204" s="1274">
        <v>5743</v>
      </c>
      <c r="O204" s="240" t="s">
        <v>110</v>
      </c>
    </row>
    <row r="205" spans="1:15" s="236" customFormat="1" x14ac:dyDescent="0.25">
      <c r="A205" s="230" t="s">
        <v>305</v>
      </c>
      <c r="B205" s="231">
        <v>41304</v>
      </c>
      <c r="C205" s="232" t="s">
        <v>2282</v>
      </c>
      <c r="D205" s="230" t="s">
        <v>79</v>
      </c>
      <c r="E205" s="230">
        <v>10132619</v>
      </c>
      <c r="F205" s="230">
        <v>19721783</v>
      </c>
      <c r="G205" s="230">
        <v>2705003</v>
      </c>
      <c r="H205" s="233" t="str">
        <f>IF(G205="","",VLOOKUP(G205,ARANCEL!$B$5:$D$121,2,FALSE))</f>
        <v>INCRUSTACION ESTETICA (ART-GLASS O CERAMICA)</v>
      </c>
      <c r="I205" s="234" t="s">
        <v>326</v>
      </c>
      <c r="J205" s="230">
        <v>1</v>
      </c>
      <c r="K205" s="235">
        <f>IF(G205="","",VLOOKUP(G205,ARANCEL!$B$5:$D$121,3,FALSE)*J205)</f>
        <v>15676</v>
      </c>
      <c r="L205" s="1275" t="s">
        <v>333</v>
      </c>
      <c r="M205" s="1274" t="s">
        <v>2165</v>
      </c>
      <c r="N205" s="1274">
        <v>5788</v>
      </c>
      <c r="O205" s="240" t="s">
        <v>110</v>
      </c>
    </row>
    <row r="206" spans="1:15" s="236" customFormat="1" x14ac:dyDescent="0.25">
      <c r="A206" s="230" t="s">
        <v>305</v>
      </c>
      <c r="B206" s="231">
        <v>41312</v>
      </c>
      <c r="C206" s="232" t="s">
        <v>2277</v>
      </c>
      <c r="D206" s="230" t="s">
        <v>97</v>
      </c>
      <c r="E206" s="230">
        <v>10133004</v>
      </c>
      <c r="F206" s="230">
        <v>20083320</v>
      </c>
      <c r="G206" s="230">
        <v>2704019</v>
      </c>
      <c r="H206" s="233" t="str">
        <f>IF(G206="","",VLOOKUP(G206,ARANCEL!$B$5:$D$121,2,FALSE))</f>
        <v>CARILLA EMPRESS</v>
      </c>
      <c r="I206" s="234" t="s">
        <v>325</v>
      </c>
      <c r="J206" s="230">
        <v>1</v>
      </c>
      <c r="K206" s="235">
        <f>IF(G206="","",VLOOKUP(G206,ARANCEL!$B$5:$D$121,3,FALSE)*J206)</f>
        <v>43857</v>
      </c>
      <c r="L206" s="1275" t="s">
        <v>609</v>
      </c>
      <c r="M206" s="1274" t="s">
        <v>2183</v>
      </c>
      <c r="N206" s="1274">
        <v>5972</v>
      </c>
      <c r="O206" s="240" t="s">
        <v>110</v>
      </c>
    </row>
    <row r="207" spans="1:15" s="236" customFormat="1" x14ac:dyDescent="0.25">
      <c r="A207" s="230" t="s">
        <v>305</v>
      </c>
      <c r="B207" s="231">
        <v>41596</v>
      </c>
      <c r="C207" s="232" t="s">
        <v>2275</v>
      </c>
      <c r="D207" s="230" t="s">
        <v>95</v>
      </c>
      <c r="E207" s="230">
        <v>10162693</v>
      </c>
      <c r="F207" s="230">
        <v>23837240</v>
      </c>
      <c r="G207" s="230">
        <v>2704003</v>
      </c>
      <c r="H207" s="233" t="str">
        <f>IF(G207="","",VLOOKUP(G207,ARANCEL!$B$5:$D$121,2,FALSE))</f>
        <v xml:space="preserve">CORONA PERIFERICA CON PERNO MUÑON COLADO </v>
      </c>
      <c r="I207" s="234" t="s">
        <v>312</v>
      </c>
      <c r="J207" s="230">
        <v>1</v>
      </c>
      <c r="K207" s="235">
        <f>IF(G207="","",VLOOKUP(G207,ARANCEL!$B$5:$D$121,3,FALSE)*J207)</f>
        <v>32612</v>
      </c>
      <c r="L207" s="1274" t="s">
        <v>602</v>
      </c>
      <c r="M207" s="1274">
        <v>4500207247</v>
      </c>
      <c r="N207" s="1274">
        <v>7963</v>
      </c>
      <c r="O207" s="240" t="s">
        <v>110</v>
      </c>
    </row>
    <row r="208" spans="1:15" s="236" customFormat="1" x14ac:dyDescent="0.25">
      <c r="A208" s="230" t="s">
        <v>305</v>
      </c>
      <c r="B208" s="231">
        <v>41401</v>
      </c>
      <c r="C208" s="232" t="s">
        <v>2086</v>
      </c>
      <c r="D208" s="230" t="s">
        <v>2162</v>
      </c>
      <c r="E208" s="230">
        <v>10140781</v>
      </c>
      <c r="F208" s="230">
        <v>20906141</v>
      </c>
      <c r="G208" s="230">
        <v>2704001</v>
      </c>
      <c r="H208" s="233" t="str">
        <f>IF(G208="","",VLOOKUP(G208,ARANCEL!$B$5:$D$121,2,FALSE))</f>
        <v xml:space="preserve">CORONA DE SUSTITUCION </v>
      </c>
      <c r="I208" s="234" t="s">
        <v>309</v>
      </c>
      <c r="J208" s="230">
        <v>1</v>
      </c>
      <c r="K208" s="235">
        <f>IF(G208="","",VLOOKUP(G208,ARANCEL!$B$5:$D$121,3,FALSE)*J208)</f>
        <v>25865</v>
      </c>
      <c r="L208" s="1275" t="s">
        <v>616</v>
      </c>
      <c r="M208" s="1274" t="s">
        <v>2189</v>
      </c>
      <c r="N208" s="1274">
        <v>6391</v>
      </c>
      <c r="O208" s="240" t="s">
        <v>110</v>
      </c>
    </row>
    <row r="209" spans="1:15" s="236" customFormat="1" x14ac:dyDescent="0.25">
      <c r="A209" s="230" t="s">
        <v>305</v>
      </c>
      <c r="B209" s="231">
        <v>41590</v>
      </c>
      <c r="C209" s="232" t="s">
        <v>2268</v>
      </c>
      <c r="D209" s="230" t="s">
        <v>92</v>
      </c>
      <c r="E209" s="230">
        <v>10159706</v>
      </c>
      <c r="F209" s="230">
        <v>23237031</v>
      </c>
      <c r="G209" s="230">
        <v>2704003</v>
      </c>
      <c r="H209" s="233" t="str">
        <f>IF(G209="","",VLOOKUP(G209,ARANCEL!$B$5:$D$121,2,FALSE))</f>
        <v xml:space="preserve">CORONA PERIFERICA CON PERNO MUÑON COLADO </v>
      </c>
      <c r="I209" s="234" t="s">
        <v>2269</v>
      </c>
      <c r="J209" s="230">
        <v>4</v>
      </c>
      <c r="K209" s="235">
        <f>IF(G209="","",VLOOKUP(G209,ARANCEL!$B$5:$D$121,3,FALSE)*J209)</f>
        <v>130448</v>
      </c>
      <c r="L209" s="1274" t="s">
        <v>602</v>
      </c>
      <c r="M209" s="1274">
        <v>4500207212</v>
      </c>
      <c r="N209" s="1274">
        <v>7961</v>
      </c>
      <c r="O209" s="240" t="s">
        <v>110</v>
      </c>
    </row>
    <row r="210" spans="1:15" s="236" customFormat="1" x14ac:dyDescent="0.25">
      <c r="A210" s="230" t="s">
        <v>390</v>
      </c>
      <c r="B210" s="231">
        <v>41698</v>
      </c>
      <c r="C210" s="232" t="s">
        <v>2263</v>
      </c>
      <c r="D210" s="230" t="s">
        <v>96</v>
      </c>
      <c r="E210" s="230">
        <v>10178923</v>
      </c>
      <c r="F210" s="230">
        <v>24861909</v>
      </c>
      <c r="G210" s="230">
        <v>2705003</v>
      </c>
      <c r="H210" s="233" t="str">
        <f>IF(G210="","",VLOOKUP(G210,ARANCEL!$B$5:$D$121,2,FALSE))</f>
        <v>INCRUSTACION ESTETICA (ART-GLASS O CERAMICA)</v>
      </c>
      <c r="I210" s="234" t="s">
        <v>318</v>
      </c>
      <c r="J210" s="230">
        <v>1</v>
      </c>
      <c r="K210" s="235">
        <f>IF(G210="","",VLOOKUP(G210,ARANCEL!$B$5:$D$121,3,FALSE)*J210)</f>
        <v>15676</v>
      </c>
      <c r="L210" s="1274" t="s">
        <v>3438</v>
      </c>
      <c r="M210" s="1274">
        <v>4500220802</v>
      </c>
      <c r="N210" s="1274">
        <v>8634</v>
      </c>
      <c r="O210" s="240" t="s">
        <v>110</v>
      </c>
    </row>
    <row r="211" spans="1:15" s="236" customFormat="1" x14ac:dyDescent="0.25">
      <c r="A211" s="230" t="s">
        <v>390</v>
      </c>
      <c r="B211" s="231">
        <v>41624</v>
      </c>
      <c r="C211" s="232" t="s">
        <v>2258</v>
      </c>
      <c r="D211" s="230" t="s">
        <v>92</v>
      </c>
      <c r="E211" s="230">
        <v>10166293</v>
      </c>
      <c r="F211" s="230">
        <v>23998390</v>
      </c>
      <c r="G211" s="230">
        <v>2704003</v>
      </c>
      <c r="H211" s="233" t="str">
        <f>IF(G211="","",VLOOKUP(G211,ARANCEL!$B$5:$D$121,2,FALSE))</f>
        <v xml:space="preserve">CORONA PERIFERICA CON PERNO MUÑON COLADO </v>
      </c>
      <c r="I211" s="234" t="s">
        <v>322</v>
      </c>
      <c r="J211" s="230">
        <v>1</v>
      </c>
      <c r="K211" s="235">
        <f>IF(G211="","",VLOOKUP(G211,ARANCEL!$B$5:$D$121,3,FALSE)*J211)</f>
        <v>32612</v>
      </c>
      <c r="L211" s="1274" t="s">
        <v>597</v>
      </c>
      <c r="M211" s="1274">
        <v>4500211692</v>
      </c>
      <c r="N211" s="1274">
        <v>8206</v>
      </c>
      <c r="O211" s="240" t="s">
        <v>110</v>
      </c>
    </row>
    <row r="212" spans="1:15" s="236" customFormat="1" x14ac:dyDescent="0.25">
      <c r="A212" s="230" t="s">
        <v>390</v>
      </c>
      <c r="B212" s="231">
        <v>41465</v>
      </c>
      <c r="C212" s="232" t="s">
        <v>2256</v>
      </c>
      <c r="D212" s="230" t="s">
        <v>92</v>
      </c>
      <c r="E212" s="230">
        <v>10148405</v>
      </c>
      <c r="F212" s="230">
        <v>22148505</v>
      </c>
      <c r="G212" s="230">
        <v>2704005</v>
      </c>
      <c r="H212" s="233" t="str">
        <f>IF(G212="","",VLOOKUP(G212,ARANCEL!$B$5:$D$121,2,FALSE))</f>
        <v>PROVISORIO</v>
      </c>
      <c r="I212" s="234" t="s">
        <v>335</v>
      </c>
      <c r="J212" s="230">
        <v>1</v>
      </c>
      <c r="K212" s="235">
        <f>IF(G212="","",VLOOKUP(G212,ARANCEL!$B$5:$D$121,3,FALSE)*J212)</f>
        <v>3250</v>
      </c>
      <c r="L212" s="1274" t="s">
        <v>564</v>
      </c>
      <c r="M212" s="1274">
        <v>4500188640</v>
      </c>
      <c r="N212" s="1274">
        <v>7032</v>
      </c>
      <c r="O212" s="240" t="s">
        <v>110</v>
      </c>
    </row>
    <row r="213" spans="1:15" s="236" customFormat="1" x14ac:dyDescent="0.25">
      <c r="A213" s="230" t="s">
        <v>390</v>
      </c>
      <c r="B213" s="231">
        <v>41599</v>
      </c>
      <c r="C213" s="232" t="s">
        <v>2238</v>
      </c>
      <c r="D213" s="230" t="s">
        <v>97</v>
      </c>
      <c r="E213" s="230">
        <v>10163330</v>
      </c>
      <c r="F213" s="230">
        <v>23958470</v>
      </c>
      <c r="G213" s="230">
        <v>2704005</v>
      </c>
      <c r="H213" s="233" t="str">
        <f>IF(G213="","",VLOOKUP(G213,ARANCEL!$B$5:$D$121,2,FALSE))</f>
        <v>PROVISORIO</v>
      </c>
      <c r="I213" s="234" t="s">
        <v>329</v>
      </c>
      <c r="J213" s="230">
        <v>1</v>
      </c>
      <c r="K213" s="235">
        <f>IF(G213="","",VLOOKUP(G213,ARANCEL!$B$5:$D$121,3,FALSE)*J213)</f>
        <v>3250</v>
      </c>
      <c r="L213" s="1274" t="s">
        <v>602</v>
      </c>
      <c r="M213" s="1274">
        <v>4500207247</v>
      </c>
      <c r="N213" s="1274">
        <v>7963</v>
      </c>
      <c r="O213" s="240" t="s">
        <v>110</v>
      </c>
    </row>
    <row r="214" spans="1:15" s="236" customFormat="1" x14ac:dyDescent="0.25">
      <c r="A214" s="230" t="s">
        <v>390</v>
      </c>
      <c r="B214" s="231">
        <v>41699</v>
      </c>
      <c r="C214" s="232" t="s">
        <v>3163</v>
      </c>
      <c r="D214" s="230" t="s">
        <v>92</v>
      </c>
      <c r="E214" s="230">
        <v>10178997</v>
      </c>
      <c r="F214" s="230">
        <v>25306037</v>
      </c>
      <c r="G214" s="230">
        <v>2704005</v>
      </c>
      <c r="H214" s="233" t="str">
        <f>IF(G214="","",VLOOKUP(G214,ARANCEL!$B$5:$D$121,2,FALSE))</f>
        <v>PROVISORIO</v>
      </c>
      <c r="I214" s="234" t="s">
        <v>675</v>
      </c>
      <c r="J214" s="230">
        <v>2</v>
      </c>
      <c r="K214" s="235">
        <f>IF(G214="","",VLOOKUP(G214,ARANCEL!$B$5:$D$121,3,FALSE)*J214)</f>
        <v>6500</v>
      </c>
      <c r="L214" s="1274" t="s">
        <v>3058</v>
      </c>
      <c r="M214" s="1274">
        <v>4500225672</v>
      </c>
      <c r="N214" s="1274">
        <v>8931</v>
      </c>
      <c r="O214" s="240" t="s">
        <v>110</v>
      </c>
    </row>
    <row r="215" spans="1:15" s="236" customFormat="1" x14ac:dyDescent="0.25">
      <c r="A215" s="230" t="s">
        <v>390</v>
      </c>
      <c r="B215" s="231">
        <v>41704</v>
      </c>
      <c r="C215" s="232" t="s">
        <v>3163</v>
      </c>
      <c r="D215" s="230" t="s">
        <v>92</v>
      </c>
      <c r="E215" s="230">
        <v>10178997</v>
      </c>
      <c r="F215" s="230">
        <v>25306037</v>
      </c>
      <c r="G215" s="230">
        <v>2704003</v>
      </c>
      <c r="H215" s="233" t="str">
        <f>IF(G215="","",VLOOKUP(G215,ARANCEL!$B$5:$D$121,2,FALSE))</f>
        <v xml:space="preserve">CORONA PERIFERICA CON PERNO MUÑON COLADO </v>
      </c>
      <c r="I215" s="234" t="s">
        <v>329</v>
      </c>
      <c r="J215" s="230">
        <v>1</v>
      </c>
      <c r="K215" s="235">
        <f>IF(G215="","",VLOOKUP(G215,ARANCEL!$B$5:$D$121,3,FALSE)*J215)</f>
        <v>32612</v>
      </c>
      <c r="L215" s="1274" t="s">
        <v>3058</v>
      </c>
      <c r="M215" s="1274">
        <v>4500225671</v>
      </c>
      <c r="N215" s="1274">
        <v>8930</v>
      </c>
      <c r="O215" s="240" t="s">
        <v>110</v>
      </c>
    </row>
    <row r="216" spans="1:15" s="236" customFormat="1" x14ac:dyDescent="0.25">
      <c r="A216" s="230" t="s">
        <v>390</v>
      </c>
      <c r="B216" s="238">
        <v>41671</v>
      </c>
      <c r="C216" s="232" t="s">
        <v>2237</v>
      </c>
      <c r="D216" s="230" t="s">
        <v>91</v>
      </c>
      <c r="E216" s="230">
        <v>10166291</v>
      </c>
      <c r="F216" s="230">
        <v>24309510</v>
      </c>
      <c r="G216" s="230">
        <v>2706002</v>
      </c>
      <c r="H216" s="233" t="str">
        <f>IF(G216="","",VLOOKUP(G216,ARANCEL!$B$5:$D$121,2,FALSE))</f>
        <v xml:space="preserve">PROTESIS PARCIAL ACRILICA </v>
      </c>
      <c r="I216" s="234"/>
      <c r="J216" s="230">
        <v>1</v>
      </c>
      <c r="K216" s="235">
        <f>IF(G216="","",VLOOKUP(G216,ARANCEL!$B$5:$D$121,3,FALSE)*J216)</f>
        <v>24026</v>
      </c>
      <c r="L216" s="1274" t="s">
        <v>3438</v>
      </c>
      <c r="M216" s="1274">
        <v>4500220799</v>
      </c>
      <c r="N216" s="1274">
        <v>8632</v>
      </c>
      <c r="O216" s="240" t="s">
        <v>110</v>
      </c>
    </row>
    <row r="217" spans="1:15" s="236" customFormat="1" x14ac:dyDescent="0.25">
      <c r="A217" s="230" t="s">
        <v>390</v>
      </c>
      <c r="B217" s="231">
        <v>41388</v>
      </c>
      <c r="C217" s="232" t="s">
        <v>2233</v>
      </c>
      <c r="D217" s="230" t="s">
        <v>78</v>
      </c>
      <c r="E217" s="230">
        <v>10140839</v>
      </c>
      <c r="F217" s="230">
        <v>21067662</v>
      </c>
      <c r="G217" s="230">
        <v>2704027</v>
      </c>
      <c r="H217" s="233" t="str">
        <f>IF(G217="","",VLOOKUP(G217,ARANCEL!$B$5:$D$121,2,FALSE))</f>
        <v>PROTESIS VALPLAST UNILATERAL (HASTA 2 PIEZAS)</v>
      </c>
      <c r="I217" s="234" t="s">
        <v>306</v>
      </c>
      <c r="J217" s="230">
        <v>1</v>
      </c>
      <c r="K217" s="235">
        <f>IF(G217="","",VLOOKUP(G217,ARANCEL!$B$5:$D$121,3,FALSE)*J217)</f>
        <v>22491</v>
      </c>
      <c r="L217" s="1275" t="s">
        <v>616</v>
      </c>
      <c r="M217" s="1274" t="s">
        <v>2189</v>
      </c>
      <c r="N217" s="1274">
        <v>6391</v>
      </c>
      <c r="O217" s="240" t="s">
        <v>110</v>
      </c>
    </row>
    <row r="218" spans="1:15" s="236" customFormat="1" x14ac:dyDescent="0.25">
      <c r="A218" s="230" t="s">
        <v>390</v>
      </c>
      <c r="B218" s="231">
        <v>41354</v>
      </c>
      <c r="C218" s="232" t="s">
        <v>2227</v>
      </c>
      <c r="D218" s="230" t="s">
        <v>92</v>
      </c>
      <c r="E218" s="230">
        <v>10137295</v>
      </c>
      <c r="F218" s="230">
        <v>20654462</v>
      </c>
      <c r="G218" s="230">
        <v>2704005</v>
      </c>
      <c r="H218" s="233" t="str">
        <f>IF(G218="","",VLOOKUP(G218,ARANCEL!$B$5:$D$121,2,FALSE))</f>
        <v>PROVISORIO</v>
      </c>
      <c r="I218" s="234" t="s">
        <v>633</v>
      </c>
      <c r="J218" s="230">
        <v>1</v>
      </c>
      <c r="K218" s="235">
        <f>IF(G218="","",VLOOKUP(G218,ARANCEL!$B$5:$D$121,3,FALSE)*J218)</f>
        <v>3250</v>
      </c>
      <c r="L218" s="1275" t="s">
        <v>310</v>
      </c>
      <c r="M218" s="1274" t="s">
        <v>2175</v>
      </c>
      <c r="N218" s="1274">
        <v>6168</v>
      </c>
      <c r="O218" s="240" t="s">
        <v>110</v>
      </c>
    </row>
    <row r="219" spans="1:15" s="236" customFormat="1" x14ac:dyDescent="0.25">
      <c r="A219" s="230" t="s">
        <v>390</v>
      </c>
      <c r="B219" s="231">
        <v>41626</v>
      </c>
      <c r="C219" s="232"/>
      <c r="D219" s="230" t="s">
        <v>91</v>
      </c>
      <c r="E219" s="230">
        <v>10167150</v>
      </c>
      <c r="F219" s="230">
        <v>23544044</v>
      </c>
      <c r="G219" s="230">
        <v>2704005</v>
      </c>
      <c r="H219" s="233" t="str">
        <f>IF(G219="","",VLOOKUP(G219,ARANCEL!$B$5:$D$121,2,FALSE))</f>
        <v>PROVISORIO</v>
      </c>
      <c r="I219" s="234" t="s">
        <v>322</v>
      </c>
      <c r="J219" s="230">
        <v>1</v>
      </c>
      <c r="K219" s="235">
        <f>IF(G219="","",VLOOKUP(G219,ARANCEL!$B$5:$D$121,3,FALSE)*J219)</f>
        <v>3250</v>
      </c>
      <c r="L219" s="1274" t="s">
        <v>597</v>
      </c>
      <c r="M219" s="1274">
        <v>4500211695</v>
      </c>
      <c r="N219" s="1274">
        <v>8207</v>
      </c>
      <c r="O219" s="240" t="s">
        <v>110</v>
      </c>
    </row>
    <row r="220" spans="1:15" s="236" customFormat="1" x14ac:dyDescent="0.25">
      <c r="A220" s="230" t="s">
        <v>390</v>
      </c>
      <c r="B220" s="231">
        <v>41558</v>
      </c>
      <c r="C220" s="232" t="s">
        <v>2210</v>
      </c>
      <c r="D220" s="230" t="s">
        <v>2162</v>
      </c>
      <c r="E220" s="230">
        <v>10158247</v>
      </c>
      <c r="F220" s="230">
        <v>23205556</v>
      </c>
      <c r="G220" s="230">
        <v>2705003</v>
      </c>
      <c r="H220" s="233" t="str">
        <f>IF(G220="","",VLOOKUP(G220,ARANCEL!$B$5:$D$121,2,FALSE))</f>
        <v>INCRUSTACION ESTETICA (ART-GLASS O CERAMICA)</v>
      </c>
      <c r="I220" s="234" t="s">
        <v>326</v>
      </c>
      <c r="J220" s="230">
        <v>1</v>
      </c>
      <c r="K220" s="235">
        <f>IF(G220="","",VLOOKUP(G220,ARANCEL!$B$5:$D$121,3,FALSE)*J220)</f>
        <v>15676</v>
      </c>
      <c r="L220" s="1274" t="s">
        <v>600</v>
      </c>
      <c r="M220" s="1274">
        <v>4500202538</v>
      </c>
      <c r="N220" s="1274">
        <v>7683</v>
      </c>
      <c r="O220" s="240" t="s">
        <v>110</v>
      </c>
    </row>
    <row r="221" spans="1:15" s="236" customFormat="1" x14ac:dyDescent="0.25">
      <c r="A221" s="230" t="s">
        <v>390</v>
      </c>
      <c r="B221" s="238">
        <v>41598</v>
      </c>
      <c r="C221" s="232" t="s">
        <v>2199</v>
      </c>
      <c r="D221" s="230" t="s">
        <v>95</v>
      </c>
      <c r="E221" s="230">
        <v>10170092</v>
      </c>
      <c r="F221" s="230">
        <v>23886069</v>
      </c>
      <c r="G221" s="230">
        <v>2705003</v>
      </c>
      <c r="H221" s="233" t="str">
        <f>IF(G221="","",VLOOKUP(G221,ARANCEL!$B$5:$D$121,2,FALSE))</f>
        <v>INCRUSTACION ESTETICA (ART-GLASS O CERAMICA)</v>
      </c>
      <c r="I221" s="234" t="s">
        <v>308</v>
      </c>
      <c r="J221" s="230">
        <v>1</v>
      </c>
      <c r="K221" s="235">
        <f>IF(G221="","",VLOOKUP(G221,ARANCEL!$B$5:$D$121,3,FALSE)*J221)</f>
        <v>15676</v>
      </c>
      <c r="L221" s="1276" t="s">
        <v>2842</v>
      </c>
      <c r="M221" s="1274">
        <v>4500216239</v>
      </c>
      <c r="N221" s="1274">
        <v>8410</v>
      </c>
      <c r="O221" s="240" t="s">
        <v>110</v>
      </c>
    </row>
    <row r="222" spans="1:15" s="236" customFormat="1" x14ac:dyDescent="0.25">
      <c r="A222" s="230" t="s">
        <v>390</v>
      </c>
      <c r="B222" s="231">
        <v>41666</v>
      </c>
      <c r="C222" s="232" t="s">
        <v>2564</v>
      </c>
      <c r="D222" s="230" t="s">
        <v>96</v>
      </c>
      <c r="E222" s="230">
        <v>10170959</v>
      </c>
      <c r="F222" s="230">
        <v>24305272</v>
      </c>
      <c r="G222" s="230">
        <v>2704005</v>
      </c>
      <c r="H222" s="233" t="str">
        <f>IF(G222="","",VLOOKUP(G222,ARANCEL!$B$5:$D$121,2,FALSE))</f>
        <v>PROVISORIO</v>
      </c>
      <c r="I222" s="234" t="s">
        <v>844</v>
      </c>
      <c r="J222" s="230">
        <v>1</v>
      </c>
      <c r="K222" s="235">
        <f>IF(G222="","",VLOOKUP(G222,ARANCEL!$B$5:$D$121,3,FALSE)*J222)</f>
        <v>3250</v>
      </c>
      <c r="L222" s="1274" t="s">
        <v>2842</v>
      </c>
      <c r="M222" s="1274">
        <v>4500216239</v>
      </c>
      <c r="N222" s="1274">
        <v>8410</v>
      </c>
      <c r="O222" s="240" t="s">
        <v>110</v>
      </c>
    </row>
    <row r="223" spans="1:15" s="236" customFormat="1" x14ac:dyDescent="0.25">
      <c r="A223" s="230" t="s">
        <v>390</v>
      </c>
      <c r="B223" s="231">
        <v>41654</v>
      </c>
      <c r="C223" s="232" t="s">
        <v>2190</v>
      </c>
      <c r="D223" s="230" t="s">
        <v>91</v>
      </c>
      <c r="E223" s="230">
        <v>10170091</v>
      </c>
      <c r="F223" s="230">
        <v>24548388</v>
      </c>
      <c r="G223" s="230">
        <v>2704005</v>
      </c>
      <c r="H223" s="233" t="str">
        <f>IF(G223="","",VLOOKUP(G223,ARANCEL!$B$5:$D$121,2,FALSE))</f>
        <v>PROVISORIO</v>
      </c>
      <c r="I223" s="234" t="s">
        <v>324</v>
      </c>
      <c r="J223" s="230">
        <v>1</v>
      </c>
      <c r="K223" s="235">
        <f>IF(G223="","",VLOOKUP(G223,ARANCEL!$B$5:$D$121,3,FALSE)*J223)</f>
        <v>3250</v>
      </c>
      <c r="L223" s="1274" t="s">
        <v>2842</v>
      </c>
      <c r="M223" s="1274">
        <v>4500216239</v>
      </c>
      <c r="N223" s="1274">
        <v>8410</v>
      </c>
      <c r="O223" s="240" t="s">
        <v>110</v>
      </c>
    </row>
    <row r="224" spans="1:15" s="236" customFormat="1" x14ac:dyDescent="0.25">
      <c r="A224" s="230" t="s">
        <v>390</v>
      </c>
      <c r="B224" s="231">
        <v>41557</v>
      </c>
      <c r="C224" s="232" t="s">
        <v>2186</v>
      </c>
      <c r="D224" s="230" t="s">
        <v>95</v>
      </c>
      <c r="E224" s="230">
        <v>10158141</v>
      </c>
      <c r="F224" s="230">
        <v>22152350</v>
      </c>
      <c r="G224" s="230">
        <v>2704023</v>
      </c>
      <c r="H224" s="233" t="str">
        <f>IF(G224="","",VLOOKUP(G224,ARANCEL!$B$5:$D$121,2,FALSE))</f>
        <v xml:space="preserve">PROTESIS VALPLAST PARCIAL </v>
      </c>
      <c r="I224" s="234" t="s">
        <v>306</v>
      </c>
      <c r="J224" s="230">
        <v>1</v>
      </c>
      <c r="K224" s="235">
        <f>IF(G224="","",VLOOKUP(G224,ARANCEL!$B$5:$D$121,3,FALSE)*J224)</f>
        <v>61850</v>
      </c>
      <c r="L224" s="1274" t="s">
        <v>597</v>
      </c>
      <c r="M224" s="1274">
        <v>4500211690</v>
      </c>
      <c r="N224" s="1274">
        <v>8220</v>
      </c>
      <c r="O224" s="240" t="s">
        <v>110</v>
      </c>
    </row>
    <row r="225" spans="1:15" s="236" customFormat="1" x14ac:dyDescent="0.25">
      <c r="A225" s="230" t="s">
        <v>390</v>
      </c>
      <c r="B225" s="231">
        <v>41481</v>
      </c>
      <c r="C225" s="232" t="s">
        <v>2174</v>
      </c>
      <c r="D225" s="230" t="s">
        <v>94</v>
      </c>
      <c r="E225" s="230">
        <v>10150170</v>
      </c>
      <c r="F225" s="230">
        <v>21651246</v>
      </c>
      <c r="G225" s="230">
        <v>2705003</v>
      </c>
      <c r="H225" s="233" t="str">
        <f>IF(G225="","",VLOOKUP(G225,ARANCEL!$B$5:$D$121,2,FALSE))</f>
        <v>INCRUSTACION ESTETICA (ART-GLASS O CERAMICA)</v>
      </c>
      <c r="I225" s="234" t="s">
        <v>308</v>
      </c>
      <c r="J225" s="230">
        <v>1</v>
      </c>
      <c r="K225" s="235">
        <f>IF(G225="","",VLOOKUP(G225,ARANCEL!$B$5:$D$121,3,FALSE)*J225)</f>
        <v>15676</v>
      </c>
      <c r="L225" s="1274" t="s">
        <v>564</v>
      </c>
      <c r="M225" s="1274">
        <v>4500188661</v>
      </c>
      <c r="N225" s="1274">
        <v>7034</v>
      </c>
      <c r="O225" s="240" t="s">
        <v>110</v>
      </c>
    </row>
    <row r="226" spans="1:15" s="236" customFormat="1" x14ac:dyDescent="0.25">
      <c r="A226" s="230" t="s">
        <v>390</v>
      </c>
      <c r="B226" s="231">
        <v>41429</v>
      </c>
      <c r="C226" s="232" t="s">
        <v>2171</v>
      </c>
      <c r="D226" s="230" t="s">
        <v>92</v>
      </c>
      <c r="E226" s="230">
        <v>10144574</v>
      </c>
      <c r="F226" s="230">
        <v>21651323</v>
      </c>
      <c r="G226" s="230">
        <v>2704005</v>
      </c>
      <c r="H226" s="233" t="str">
        <f>IF(G226="","",VLOOKUP(G226,ARANCEL!$B$5:$D$121,2,FALSE))</f>
        <v>PROVISORIO</v>
      </c>
      <c r="I226" s="234" t="s">
        <v>312</v>
      </c>
      <c r="J226" s="230">
        <v>1</v>
      </c>
      <c r="K226" s="235">
        <f>IF(G226="","",VLOOKUP(G226,ARANCEL!$B$5:$D$121,3,FALSE)*J226)</f>
        <v>3250</v>
      </c>
      <c r="L226" s="1275" t="s">
        <v>605</v>
      </c>
      <c r="M226" s="1274" t="s">
        <v>2170</v>
      </c>
      <c r="N226" s="1274">
        <v>6606</v>
      </c>
      <c r="O226" s="240" t="s">
        <v>110</v>
      </c>
    </row>
    <row r="227" spans="1:15" s="237" customFormat="1" x14ac:dyDescent="0.25">
      <c r="A227" s="224" t="s">
        <v>390</v>
      </c>
      <c r="B227" s="225">
        <v>41216</v>
      </c>
      <c r="C227" s="226" t="s">
        <v>2276</v>
      </c>
      <c r="D227" s="224" t="s">
        <v>94</v>
      </c>
      <c r="E227" s="224">
        <v>10120965</v>
      </c>
      <c r="F227" s="224">
        <v>13815467</v>
      </c>
      <c r="G227" s="224">
        <v>2702048</v>
      </c>
      <c r="H227" s="227" t="str">
        <f>IF(G227="","",VLOOKUP(G227,ARANCEL!$B$5:$D$121,2,FALSE))</f>
        <v xml:space="preserve">SERVICIO LAB. IMPLANTE CORONA CEMENTADA/ATORNILLADA </v>
      </c>
      <c r="I227" s="228" t="s">
        <v>613</v>
      </c>
      <c r="J227" s="224">
        <v>2</v>
      </c>
      <c r="K227" s="229">
        <f>IF(G227="","",VLOOKUP(G227,ARANCEL!$B$5:$D$121,3,FALSE)*J227)</f>
        <v>87714</v>
      </c>
      <c r="L227" s="1277" t="str">
        <f t="shared" ref="L227:L240" si="23">IF(E227="","","IMPAGO")</f>
        <v>IMPAGO</v>
      </c>
      <c r="M227" s="1277" t="str">
        <f t="shared" ref="M227:M240" si="24">IF(L227="IMPAGO","SIN O.C.","")</f>
        <v>SIN O.C.</v>
      </c>
      <c r="N227" s="1277" t="str">
        <f t="shared" ref="N227:N240" si="25">IF(L227="IMPAGO","SIN FACT.","")</f>
        <v>SIN FACT.</v>
      </c>
      <c r="O227" s="240" t="s">
        <v>110</v>
      </c>
    </row>
    <row r="228" spans="1:15" x14ac:dyDescent="0.25">
      <c r="A228" s="224" t="s">
        <v>390</v>
      </c>
      <c r="B228" s="225">
        <v>41241</v>
      </c>
      <c r="C228" s="226" t="s">
        <v>2287</v>
      </c>
      <c r="D228" s="224" t="s">
        <v>2187</v>
      </c>
      <c r="E228" s="224">
        <v>10125193</v>
      </c>
      <c r="F228" s="224">
        <v>17520122</v>
      </c>
      <c r="G228" s="224">
        <v>2704004</v>
      </c>
      <c r="H228" s="227" t="str">
        <f>IF(G228="","",VLOOKUP(G228,ARANCEL!$B$5:$D$121,2,FALSE))</f>
        <v>CORONA PERIFERICA CON PERNO MUÑON PLATA-PALADIO</v>
      </c>
      <c r="I228" s="228" t="s">
        <v>323</v>
      </c>
      <c r="J228" s="224">
        <v>1</v>
      </c>
      <c r="K228" s="229">
        <f>IF(G228="","",VLOOKUP(G228,ARANCEL!$B$5:$D$121,3,FALSE)*J228)</f>
        <v>38235</v>
      </c>
      <c r="L228" s="1277" t="str">
        <f t="shared" si="23"/>
        <v>IMPAGO</v>
      </c>
      <c r="M228" s="1277" t="str">
        <f t="shared" si="24"/>
        <v>SIN O.C.</v>
      </c>
      <c r="N228" s="1277" t="str">
        <f t="shared" si="25"/>
        <v>SIN FACT.</v>
      </c>
      <c r="O228" s="240" t="s">
        <v>110</v>
      </c>
    </row>
    <row r="229" spans="1:15" x14ac:dyDescent="0.25">
      <c r="A229" s="224" t="s">
        <v>390</v>
      </c>
      <c r="B229" s="225">
        <v>41244</v>
      </c>
      <c r="C229" s="226" t="s">
        <v>2281</v>
      </c>
      <c r="D229" s="224" t="s">
        <v>92</v>
      </c>
      <c r="E229" s="224">
        <v>10125068</v>
      </c>
      <c r="F229" s="224">
        <v>18706072</v>
      </c>
      <c r="G229" s="224">
        <v>2704003</v>
      </c>
      <c r="H229" s="227" t="str">
        <f>IF(G229="","",VLOOKUP(G229,ARANCEL!$B$5:$D$121,2,FALSE))</f>
        <v xml:space="preserve">CORONA PERIFERICA CON PERNO MUÑON COLADO </v>
      </c>
      <c r="I229" s="228" t="s">
        <v>337</v>
      </c>
      <c r="J229" s="224">
        <v>1</v>
      </c>
      <c r="K229" s="229">
        <f>IF(G229="","",VLOOKUP(G229,ARANCEL!$B$5:$D$121,3,FALSE)*J229)</f>
        <v>32612</v>
      </c>
      <c r="L229" s="1277" t="str">
        <f t="shared" si="23"/>
        <v>IMPAGO</v>
      </c>
      <c r="M229" s="1277" t="str">
        <f t="shared" si="24"/>
        <v>SIN O.C.</v>
      </c>
      <c r="N229" s="1277" t="str">
        <f t="shared" si="25"/>
        <v>SIN FACT.</v>
      </c>
      <c r="O229" s="240" t="s">
        <v>110</v>
      </c>
    </row>
    <row r="230" spans="1:15" x14ac:dyDescent="0.25">
      <c r="A230" s="224" t="s">
        <v>390</v>
      </c>
      <c r="B230" s="225">
        <v>41255</v>
      </c>
      <c r="C230" s="226" t="s">
        <v>2274</v>
      </c>
      <c r="D230" s="224" t="s">
        <v>91</v>
      </c>
      <c r="E230" s="224">
        <v>10127554</v>
      </c>
      <c r="F230" s="224">
        <v>19320964</v>
      </c>
      <c r="G230" s="224">
        <v>2705003</v>
      </c>
      <c r="H230" s="227" t="str">
        <f>IF(G230="","",VLOOKUP(G230,ARANCEL!$B$5:$D$121,2,FALSE))</f>
        <v>INCRUSTACION ESTETICA (ART-GLASS O CERAMICA)</v>
      </c>
      <c r="I230" s="228" t="s">
        <v>337</v>
      </c>
      <c r="J230" s="224">
        <v>1</v>
      </c>
      <c r="K230" s="229">
        <f>IF(G230="","",VLOOKUP(G230,ARANCEL!$B$5:$D$121,3,FALSE)*J230)</f>
        <v>15676</v>
      </c>
      <c r="L230" s="1277" t="str">
        <f t="shared" si="23"/>
        <v>IMPAGO</v>
      </c>
      <c r="M230" s="1277" t="str">
        <f t="shared" si="24"/>
        <v>SIN O.C.</v>
      </c>
      <c r="N230" s="1277" t="str">
        <f t="shared" si="25"/>
        <v>SIN FACT.</v>
      </c>
      <c r="O230" s="240" t="s">
        <v>110</v>
      </c>
    </row>
    <row r="231" spans="1:15" x14ac:dyDescent="0.25">
      <c r="A231" s="119" t="s">
        <v>305</v>
      </c>
      <c r="B231" s="164">
        <v>41071</v>
      </c>
      <c r="C231" s="118" t="s">
        <v>2169</v>
      </c>
      <c r="D231" s="119" t="s">
        <v>2168</v>
      </c>
      <c r="E231" s="162">
        <v>10114615</v>
      </c>
      <c r="F231" s="119">
        <v>17416050</v>
      </c>
      <c r="G231" s="119">
        <v>2704023</v>
      </c>
      <c r="H231" s="120" t="str">
        <f>IF(G231="","",VLOOKUP(G231,ARANCEL!$B$5:$D$121,2,FALSE))</f>
        <v xml:space="preserve">PROTESIS VALPLAST PARCIAL </v>
      </c>
      <c r="I231" s="121" t="s">
        <v>306</v>
      </c>
      <c r="J231" s="119">
        <v>1</v>
      </c>
      <c r="K231" s="122">
        <f>IF(G231="","",VLOOKUP(G231,ARANCEL!$B$5:$D$121,3,FALSE)*J231)</f>
        <v>61850</v>
      </c>
      <c r="L231" s="214" t="str">
        <f t="shared" si="23"/>
        <v>IMPAGO</v>
      </c>
      <c r="M231" s="214" t="str">
        <f t="shared" si="24"/>
        <v>SIN O.C.</v>
      </c>
      <c r="N231" s="214" t="str">
        <f t="shared" si="25"/>
        <v>SIN FACT.</v>
      </c>
      <c r="O231" s="240" t="s">
        <v>110</v>
      </c>
    </row>
    <row r="232" spans="1:15" x14ac:dyDescent="0.25">
      <c r="A232" s="119" t="s">
        <v>305</v>
      </c>
      <c r="B232" s="164">
        <v>41089</v>
      </c>
      <c r="C232" s="118" t="s">
        <v>2176</v>
      </c>
      <c r="D232" s="119" t="s">
        <v>92</v>
      </c>
      <c r="E232" s="162">
        <v>10116116</v>
      </c>
      <c r="F232" s="119">
        <v>1767422</v>
      </c>
      <c r="G232" s="119">
        <v>2704005</v>
      </c>
      <c r="H232" s="120" t="str">
        <f>IF(G232="","",VLOOKUP(G232,ARANCEL!$B$5:$D$121,2,FALSE))</f>
        <v>PROVISORIO</v>
      </c>
      <c r="I232" s="121" t="s">
        <v>309</v>
      </c>
      <c r="J232" s="119">
        <v>1</v>
      </c>
      <c r="K232" s="122">
        <f>IF(G232="","",VLOOKUP(G232,ARANCEL!$B$5:$D$121,3,FALSE)*J232)</f>
        <v>3250</v>
      </c>
      <c r="L232" s="214" t="str">
        <f t="shared" si="23"/>
        <v>IMPAGO</v>
      </c>
      <c r="M232" s="214" t="str">
        <f t="shared" si="24"/>
        <v>SIN O.C.</v>
      </c>
      <c r="N232" s="214" t="str">
        <f t="shared" si="25"/>
        <v>SIN FACT.</v>
      </c>
      <c r="O232" s="240" t="s">
        <v>110</v>
      </c>
    </row>
    <row r="233" spans="1:15" x14ac:dyDescent="0.25">
      <c r="A233" s="119" t="s">
        <v>305</v>
      </c>
      <c r="B233" s="164">
        <v>41089</v>
      </c>
      <c r="C233" s="118" t="s">
        <v>2176</v>
      </c>
      <c r="D233" s="119" t="s">
        <v>92</v>
      </c>
      <c r="E233" s="162">
        <v>10116116</v>
      </c>
      <c r="F233" s="119">
        <v>1767422</v>
      </c>
      <c r="G233" s="119">
        <v>2704003</v>
      </c>
      <c r="H233" s="120" t="str">
        <f>IF(G233="","",VLOOKUP(G233,ARANCEL!$B$5:$D$121,2,FALSE))</f>
        <v xml:space="preserve">CORONA PERIFERICA CON PERNO MUÑON COLADO </v>
      </c>
      <c r="I233" s="121" t="s">
        <v>309</v>
      </c>
      <c r="J233" s="119">
        <v>1</v>
      </c>
      <c r="K233" s="122">
        <f>IF(G233="","",VLOOKUP(G233,ARANCEL!$B$5:$D$121,3,FALSE)*J233)</f>
        <v>32612</v>
      </c>
      <c r="L233" s="214" t="str">
        <f t="shared" si="23"/>
        <v>IMPAGO</v>
      </c>
      <c r="M233" s="214" t="str">
        <f t="shared" si="24"/>
        <v>SIN O.C.</v>
      </c>
      <c r="N233" s="214" t="str">
        <f t="shared" si="25"/>
        <v>SIN FACT.</v>
      </c>
      <c r="O233" s="240" t="s">
        <v>110</v>
      </c>
    </row>
    <row r="234" spans="1:15" x14ac:dyDescent="0.25">
      <c r="A234" s="119" t="s">
        <v>305</v>
      </c>
      <c r="B234" s="164">
        <v>41107</v>
      </c>
      <c r="C234" s="118" t="s">
        <v>2236</v>
      </c>
      <c r="D234" s="119" t="s">
        <v>94</v>
      </c>
      <c r="E234" s="162">
        <v>10117296</v>
      </c>
      <c r="F234" s="119">
        <v>16400392</v>
      </c>
      <c r="G234" s="119">
        <v>2704003</v>
      </c>
      <c r="H234" s="120" t="str">
        <f>IF(G234="","",VLOOKUP(G234,ARANCEL!$B$5:$D$121,2,FALSE))</f>
        <v xml:space="preserve">CORONA PERIFERICA CON PERNO MUÑON COLADO </v>
      </c>
      <c r="I234" s="121" t="s">
        <v>324</v>
      </c>
      <c r="J234" s="119">
        <v>1</v>
      </c>
      <c r="K234" s="122">
        <f>IF(G234="","",VLOOKUP(G234,ARANCEL!$B$5:$D$121,3,FALSE)*J234)</f>
        <v>32612</v>
      </c>
      <c r="L234" s="214" t="str">
        <f t="shared" si="23"/>
        <v>IMPAGO</v>
      </c>
      <c r="M234" s="214" t="str">
        <f t="shared" si="24"/>
        <v>SIN O.C.</v>
      </c>
      <c r="N234" s="214" t="str">
        <f t="shared" si="25"/>
        <v>SIN FACT.</v>
      </c>
      <c r="O234" s="240" t="s">
        <v>110</v>
      </c>
    </row>
    <row r="235" spans="1:15" x14ac:dyDescent="0.25">
      <c r="A235" s="119" t="s">
        <v>305</v>
      </c>
      <c r="B235" s="164">
        <v>41178</v>
      </c>
      <c r="C235" s="118" t="s">
        <v>2226</v>
      </c>
      <c r="D235" s="119" t="s">
        <v>92</v>
      </c>
      <c r="E235" s="162">
        <v>10122367</v>
      </c>
      <c r="F235" s="119">
        <v>18637056</v>
      </c>
      <c r="G235" s="119">
        <v>2704003</v>
      </c>
      <c r="H235" s="120" t="str">
        <f>IF(G235="","",VLOOKUP(G235,ARANCEL!$B$5:$D$121,2,FALSE))</f>
        <v xml:space="preserve">CORONA PERIFERICA CON PERNO MUÑON COLADO </v>
      </c>
      <c r="I235" s="121" t="s">
        <v>324</v>
      </c>
      <c r="J235" s="119">
        <v>1</v>
      </c>
      <c r="K235" s="122">
        <f>IF(G235="","",VLOOKUP(G235,ARANCEL!$B$5:$D$121,3,FALSE)*J235)</f>
        <v>32612</v>
      </c>
      <c r="L235" s="214" t="str">
        <f t="shared" si="23"/>
        <v>IMPAGO</v>
      </c>
      <c r="M235" s="214" t="str">
        <f t="shared" si="24"/>
        <v>SIN O.C.</v>
      </c>
      <c r="N235" s="214" t="str">
        <f t="shared" si="25"/>
        <v>SIN FACT.</v>
      </c>
      <c r="O235" s="240" t="s">
        <v>110</v>
      </c>
    </row>
    <row r="236" spans="1:15" x14ac:dyDescent="0.25">
      <c r="A236" s="119" t="s">
        <v>305</v>
      </c>
      <c r="B236" s="164">
        <v>41187</v>
      </c>
      <c r="C236" s="118" t="s">
        <v>2208</v>
      </c>
      <c r="D236" s="119" t="s">
        <v>92</v>
      </c>
      <c r="E236" s="162">
        <v>10119981</v>
      </c>
      <c r="F236" s="119">
        <v>18102521</v>
      </c>
      <c r="G236" s="119">
        <v>2704012</v>
      </c>
      <c r="H236" s="120" t="str">
        <f>IF(G236="","",VLOOKUP(G236,ARANCEL!$B$5:$D$121,2,FALSE))</f>
        <v xml:space="preserve">INTERMEDIARIO O PONTICO </v>
      </c>
      <c r="I236" s="121" t="s">
        <v>760</v>
      </c>
      <c r="J236" s="119">
        <v>2</v>
      </c>
      <c r="K236" s="122">
        <f>IF(G236="","",VLOOKUP(G236,ARANCEL!$B$5:$D$121,3,FALSE)*J236)</f>
        <v>50244</v>
      </c>
      <c r="L236" s="214" t="str">
        <f t="shared" si="23"/>
        <v>IMPAGO</v>
      </c>
      <c r="M236" s="214" t="str">
        <f t="shared" si="24"/>
        <v>SIN O.C.</v>
      </c>
      <c r="N236" s="214" t="str">
        <f t="shared" si="25"/>
        <v>SIN FACT.</v>
      </c>
      <c r="O236" s="240" t="s">
        <v>110</v>
      </c>
    </row>
    <row r="237" spans="1:15" s="237" customFormat="1" x14ac:dyDescent="0.25">
      <c r="A237" s="119" t="s">
        <v>305</v>
      </c>
      <c r="B237" s="164">
        <v>41200</v>
      </c>
      <c r="C237" s="118" t="s">
        <v>2198</v>
      </c>
      <c r="D237" s="119" t="s">
        <v>2162</v>
      </c>
      <c r="E237" s="162">
        <v>10123002</v>
      </c>
      <c r="F237" s="119">
        <v>18514933</v>
      </c>
      <c r="G237" s="119">
        <v>2704001</v>
      </c>
      <c r="H237" s="120" t="str">
        <f>IF(G237="","",VLOOKUP(G237,ARANCEL!$B$5:$D$121,2,FALSE))</f>
        <v xml:space="preserve">CORONA DE SUSTITUCION </v>
      </c>
      <c r="I237" s="121" t="s">
        <v>324</v>
      </c>
      <c r="J237" s="119">
        <v>1</v>
      </c>
      <c r="K237" s="122">
        <f>IF(G237="","",VLOOKUP(G237,ARANCEL!$B$5:$D$121,3,FALSE)*J237)</f>
        <v>25865</v>
      </c>
      <c r="L237" s="214" t="str">
        <f t="shared" si="23"/>
        <v>IMPAGO</v>
      </c>
      <c r="M237" s="214" t="str">
        <f t="shared" si="24"/>
        <v>SIN O.C.</v>
      </c>
      <c r="N237" s="214" t="str">
        <f t="shared" si="25"/>
        <v>SIN FACT.</v>
      </c>
      <c r="O237" s="240" t="s">
        <v>110</v>
      </c>
    </row>
    <row r="238" spans="1:15" x14ac:dyDescent="0.25">
      <c r="A238" s="119" t="s">
        <v>305</v>
      </c>
      <c r="B238" s="164">
        <v>41218</v>
      </c>
      <c r="C238" s="118" t="s">
        <v>2262</v>
      </c>
      <c r="D238" s="119" t="s">
        <v>94</v>
      </c>
      <c r="E238" s="162">
        <v>10122131</v>
      </c>
      <c r="F238" s="119">
        <v>17590770</v>
      </c>
      <c r="G238" s="119">
        <v>2702048</v>
      </c>
      <c r="H238" s="120" t="str">
        <f>IF(G238="","",VLOOKUP(G238,ARANCEL!$B$5:$D$121,2,FALSE))</f>
        <v xml:space="preserve">SERVICIO LAB. IMPLANTE CORONA CEMENTADA/ATORNILLADA </v>
      </c>
      <c r="I238" s="121" t="s">
        <v>329</v>
      </c>
      <c r="J238" s="119">
        <v>1</v>
      </c>
      <c r="K238" s="122">
        <f>IF(G238="","",VLOOKUP(G238,ARANCEL!$B$5:$D$121,3,FALSE)*J238)</f>
        <v>43857</v>
      </c>
      <c r="L238" s="214" t="str">
        <f t="shared" si="23"/>
        <v>IMPAGO</v>
      </c>
      <c r="M238" s="214" t="str">
        <f t="shared" si="24"/>
        <v>SIN O.C.</v>
      </c>
      <c r="N238" s="214" t="str">
        <f t="shared" si="25"/>
        <v>SIN FACT.</v>
      </c>
      <c r="O238" s="240" t="s">
        <v>110</v>
      </c>
    </row>
    <row r="239" spans="1:15" x14ac:dyDescent="0.25">
      <c r="A239" s="119" t="s">
        <v>305</v>
      </c>
      <c r="B239" s="164">
        <v>41228</v>
      </c>
      <c r="C239" s="118" t="s">
        <v>2188</v>
      </c>
      <c r="D239" s="119" t="s">
        <v>2187</v>
      </c>
      <c r="E239" s="162">
        <v>10123780</v>
      </c>
      <c r="F239" s="119">
        <v>17983815</v>
      </c>
      <c r="G239" s="119">
        <v>2705003</v>
      </c>
      <c r="H239" s="120" t="str">
        <f>IF(G239="","",VLOOKUP(G239,ARANCEL!$B$5:$D$121,2,FALSE))</f>
        <v>INCRUSTACION ESTETICA (ART-GLASS O CERAMICA)</v>
      </c>
      <c r="I239" s="121" t="s">
        <v>315</v>
      </c>
      <c r="J239" s="119">
        <v>1</v>
      </c>
      <c r="K239" s="122">
        <f>IF(G239="","",VLOOKUP(G239,ARANCEL!$B$5:$D$121,3,FALSE)*J239)</f>
        <v>15676</v>
      </c>
      <c r="L239" s="214" t="str">
        <f t="shared" si="23"/>
        <v>IMPAGO</v>
      </c>
      <c r="M239" s="214" t="str">
        <f t="shared" si="24"/>
        <v>SIN O.C.</v>
      </c>
      <c r="N239" s="214" t="str">
        <f t="shared" si="25"/>
        <v>SIN FACT.</v>
      </c>
      <c r="O239" s="240" t="s">
        <v>110</v>
      </c>
    </row>
    <row r="240" spans="1:15" x14ac:dyDescent="0.25">
      <c r="A240" s="224" t="s">
        <v>390</v>
      </c>
      <c r="B240" s="164">
        <v>41612</v>
      </c>
      <c r="C240" s="118" t="s">
        <v>2275</v>
      </c>
      <c r="D240" s="119" t="s">
        <v>95</v>
      </c>
      <c r="E240" s="162">
        <v>10162693</v>
      </c>
      <c r="F240" s="119">
        <v>23837240</v>
      </c>
      <c r="G240" s="119">
        <v>2704005</v>
      </c>
      <c r="H240" s="120" t="str">
        <f>IF(G240="","",VLOOKUP(G240,ARANCEL!$B$5:$D$121,2,FALSE))</f>
        <v>PROVISORIO</v>
      </c>
      <c r="I240" s="121" t="s">
        <v>312</v>
      </c>
      <c r="J240" s="119">
        <v>1</v>
      </c>
      <c r="K240" s="122">
        <f>IF(G240="","",VLOOKUP(G240,ARANCEL!$B$5:$D$121,3,FALSE)*J240)</f>
        <v>3250</v>
      </c>
      <c r="L240" s="214" t="str">
        <f t="shared" si="23"/>
        <v>IMPAGO</v>
      </c>
      <c r="M240" s="214" t="str">
        <f t="shared" si="24"/>
        <v>SIN O.C.</v>
      </c>
      <c r="N240" s="214" t="str">
        <f t="shared" si="25"/>
        <v>SIN FACT.</v>
      </c>
      <c r="O240" s="240" t="s">
        <v>110</v>
      </c>
    </row>
    <row r="241" spans="1:15" x14ac:dyDescent="0.25">
      <c r="L241" s="250"/>
      <c r="O241" s="240" t="s">
        <v>110</v>
      </c>
    </row>
    <row r="242" spans="1:15" s="201" customFormat="1" x14ac:dyDescent="0.25">
      <c r="A242" s="202" t="s">
        <v>390</v>
      </c>
      <c r="B242" s="294">
        <v>41239</v>
      </c>
      <c r="C242" s="204" t="s">
        <v>502</v>
      </c>
      <c r="D242" s="202" t="s">
        <v>500</v>
      </c>
      <c r="E242" s="203">
        <v>10126544</v>
      </c>
      <c r="F242" s="202">
        <v>15316230</v>
      </c>
      <c r="G242" s="202">
        <v>2701001</v>
      </c>
      <c r="H242" s="132" t="str">
        <f>IF(G242="","",VLOOKUP(G242,ARANCEL!$B$5:$D$121,2,FALSE))</f>
        <v>COSTO LABORATORIO GUIA QUIRURG</v>
      </c>
      <c r="I242" s="200" t="s">
        <v>450</v>
      </c>
      <c r="J242" s="202">
        <v>1</v>
      </c>
      <c r="K242" s="133">
        <f>IF(G242="","",VLOOKUP(G242,ARANCEL!$B$5:$D$121,3,FALSE)*J242)</f>
        <v>11246</v>
      </c>
      <c r="L242" s="214" t="str">
        <f t="shared" ref="L242:L254" si="26">IF(E242="","","IMPAGO")</f>
        <v>IMPAGO</v>
      </c>
      <c r="M242" s="214" t="str">
        <f t="shared" ref="M242:M273" si="27">IF(L242="IMPAGO","SIN O.C.","")</f>
        <v>SIN O.C.</v>
      </c>
      <c r="N242" s="214" t="str">
        <f t="shared" ref="N242:N273" si="28">IF(L242="IMPAGO","SIN FACT.","")</f>
        <v>SIN FACT.</v>
      </c>
      <c r="O242" s="240" t="s">
        <v>116</v>
      </c>
    </row>
    <row r="243" spans="1:15" s="201" customFormat="1" x14ac:dyDescent="0.25">
      <c r="A243" s="202" t="s">
        <v>390</v>
      </c>
      <c r="B243" s="294">
        <v>41239</v>
      </c>
      <c r="C243" s="204" t="s">
        <v>502</v>
      </c>
      <c r="D243" s="202" t="s">
        <v>500</v>
      </c>
      <c r="E243" s="203">
        <v>10126544</v>
      </c>
      <c r="F243" s="202">
        <v>15316230</v>
      </c>
      <c r="G243" s="202">
        <v>2705003</v>
      </c>
      <c r="H243" s="132" t="str">
        <f>IF(G243="","",VLOOKUP(G243,ARANCEL!$B$5:$D$121,2,FALSE))</f>
        <v>INCRUSTACION ESTETICA (ART-GLASS O CERAMICA)</v>
      </c>
      <c r="I243" s="200"/>
      <c r="J243" s="202">
        <v>1</v>
      </c>
      <c r="K243" s="133">
        <f>IF(G243="","",VLOOKUP(G243,ARANCEL!$B$5:$D$121,3,FALSE)*J243)</f>
        <v>15676</v>
      </c>
      <c r="L243" s="214" t="str">
        <f t="shared" si="26"/>
        <v>IMPAGO</v>
      </c>
      <c r="M243" s="214" t="str">
        <f t="shared" si="27"/>
        <v>SIN O.C.</v>
      </c>
      <c r="N243" s="214" t="str">
        <f t="shared" si="28"/>
        <v>SIN FACT.</v>
      </c>
      <c r="O243" s="240" t="s">
        <v>116</v>
      </c>
    </row>
    <row r="244" spans="1:15" s="201" customFormat="1" x14ac:dyDescent="0.25">
      <c r="A244" s="202" t="s">
        <v>390</v>
      </c>
      <c r="B244" s="294">
        <v>41400</v>
      </c>
      <c r="C244" s="204" t="s">
        <v>508</v>
      </c>
      <c r="D244" s="202" t="s">
        <v>503</v>
      </c>
      <c r="E244" s="203">
        <v>10141561</v>
      </c>
      <c r="F244" s="302"/>
      <c r="G244" s="202">
        <v>2705003</v>
      </c>
      <c r="H244" s="132" t="str">
        <f>IF(G244="","",VLOOKUP(G244,ARANCEL!$B$5:$D$121,2,FALSE))</f>
        <v>INCRUSTACION ESTETICA (ART-GLASS O CERAMICA)</v>
      </c>
      <c r="I244" s="200"/>
      <c r="J244" s="202">
        <v>1</v>
      </c>
      <c r="K244" s="133">
        <f>IF(G244="","",VLOOKUP(G244,ARANCEL!$B$5:$D$121,3,FALSE)*J244)</f>
        <v>15676</v>
      </c>
      <c r="L244" s="214" t="str">
        <f t="shared" si="26"/>
        <v>IMPAGO</v>
      </c>
      <c r="M244" s="214" t="str">
        <f t="shared" si="27"/>
        <v>SIN O.C.</v>
      </c>
      <c r="N244" s="214" t="str">
        <f t="shared" si="28"/>
        <v>SIN FACT.</v>
      </c>
      <c r="O244" s="240" t="s">
        <v>116</v>
      </c>
    </row>
    <row r="245" spans="1:15" s="201" customFormat="1" x14ac:dyDescent="0.25">
      <c r="A245" s="202" t="s">
        <v>390</v>
      </c>
      <c r="B245" s="294">
        <v>41390</v>
      </c>
      <c r="C245" s="204" t="s">
        <v>510</v>
      </c>
      <c r="D245" s="202" t="s">
        <v>95</v>
      </c>
      <c r="E245" s="203">
        <v>10140591</v>
      </c>
      <c r="F245" s="202">
        <v>19823503</v>
      </c>
      <c r="G245" s="202">
        <v>2704013</v>
      </c>
      <c r="H245" s="132" t="str">
        <f>IF(G245="","",VLOOKUP(G245,ARANCEL!$B$5:$D$121,2,FALSE))</f>
        <v>PROVISORIO (POR PIEZA)</v>
      </c>
      <c r="I245" s="200"/>
      <c r="J245" s="202">
        <v>1</v>
      </c>
      <c r="K245" s="133">
        <f>IF(G245="","",VLOOKUP(G245,ARANCEL!$B$5:$D$121,3,FALSE)*J245)</f>
        <v>3250</v>
      </c>
      <c r="L245" s="214" t="str">
        <f t="shared" si="26"/>
        <v>IMPAGO</v>
      </c>
      <c r="M245" s="214" t="str">
        <f t="shared" si="27"/>
        <v>SIN O.C.</v>
      </c>
      <c r="N245" s="214" t="str">
        <f t="shared" si="28"/>
        <v>SIN FACT.</v>
      </c>
      <c r="O245" s="240" t="s">
        <v>116</v>
      </c>
    </row>
    <row r="246" spans="1:15" s="201" customFormat="1" x14ac:dyDescent="0.25">
      <c r="A246" s="202" t="s">
        <v>390</v>
      </c>
      <c r="B246" s="294">
        <v>41353</v>
      </c>
      <c r="C246" s="204" t="s">
        <v>511</v>
      </c>
      <c r="D246" s="202" t="s">
        <v>501</v>
      </c>
      <c r="E246" s="203">
        <v>10136695</v>
      </c>
      <c r="F246" s="202">
        <v>17166895</v>
      </c>
      <c r="G246" s="202">
        <v>2704003</v>
      </c>
      <c r="H246" s="132" t="str">
        <f>IF(G246="","",VLOOKUP(G246,ARANCEL!$B$5:$D$121,2,FALSE))</f>
        <v xml:space="preserve">CORONA PERIFERICA CON PERNO MUÑON COLADO </v>
      </c>
      <c r="I246" s="200"/>
      <c r="J246" s="202">
        <v>1</v>
      </c>
      <c r="K246" s="133">
        <f>IF(G246="","",VLOOKUP(G246,ARANCEL!$B$5:$D$121,3,FALSE)*J246)</f>
        <v>32612</v>
      </c>
      <c r="L246" s="214" t="str">
        <f t="shared" si="26"/>
        <v>IMPAGO</v>
      </c>
      <c r="M246" s="214" t="str">
        <f t="shared" si="27"/>
        <v>SIN O.C.</v>
      </c>
      <c r="N246" s="214" t="str">
        <f t="shared" si="28"/>
        <v>SIN FACT.</v>
      </c>
      <c r="O246" s="240" t="s">
        <v>116</v>
      </c>
    </row>
    <row r="247" spans="1:15" s="201" customFormat="1" x14ac:dyDescent="0.25">
      <c r="A247" s="202" t="s">
        <v>390</v>
      </c>
      <c r="B247" s="294">
        <v>41089</v>
      </c>
      <c r="C247" s="204" t="s">
        <v>512</v>
      </c>
      <c r="D247" s="202" t="s">
        <v>507</v>
      </c>
      <c r="E247" s="203">
        <v>10116067</v>
      </c>
      <c r="F247" s="202">
        <v>16700625</v>
      </c>
      <c r="G247" s="202">
        <v>2701001</v>
      </c>
      <c r="H247" s="132" t="str">
        <f>IF(G247="","",VLOOKUP(G247,ARANCEL!$B$5:$D$121,2,FALSE))</f>
        <v>COSTO LABORATORIO GUIA QUIRURG</v>
      </c>
      <c r="I247" s="200" t="s">
        <v>306</v>
      </c>
      <c r="J247" s="202">
        <v>1</v>
      </c>
      <c r="K247" s="133">
        <f>IF(G247="","",VLOOKUP(G247,ARANCEL!$B$5:$D$121,3,FALSE)*J247)</f>
        <v>11246</v>
      </c>
      <c r="L247" s="214" t="str">
        <f t="shared" si="26"/>
        <v>IMPAGO</v>
      </c>
      <c r="M247" s="214" t="str">
        <f t="shared" si="27"/>
        <v>SIN O.C.</v>
      </c>
      <c r="N247" s="214" t="str">
        <f t="shared" si="28"/>
        <v>SIN FACT.</v>
      </c>
      <c r="O247" s="240" t="s">
        <v>116</v>
      </c>
    </row>
    <row r="248" spans="1:15" x14ac:dyDescent="0.25">
      <c r="A248" s="202" t="s">
        <v>390</v>
      </c>
      <c r="B248" s="294">
        <v>41318</v>
      </c>
      <c r="C248" s="204" t="s">
        <v>513</v>
      </c>
      <c r="D248" s="202" t="s">
        <v>505</v>
      </c>
      <c r="E248" s="203">
        <v>10133803</v>
      </c>
      <c r="F248" s="202">
        <v>20107184</v>
      </c>
      <c r="G248" s="202">
        <v>2704025</v>
      </c>
      <c r="H248" s="132" t="str">
        <f>IF(G248="","",VLOOKUP(G248,ARANCEL!$B$5:$D$121,2,FALSE))</f>
        <v>PROTESIS METALICA CON VALPLAST (RETENEDORES ESTETICOS)</v>
      </c>
      <c r="I248" s="200" t="s">
        <v>306</v>
      </c>
      <c r="J248" s="202">
        <v>1</v>
      </c>
      <c r="K248" s="133">
        <f>IF(G248="","",VLOOKUP(G248,ARANCEL!$B$5:$D$121,3,FALSE)*J248)</f>
        <v>89964</v>
      </c>
      <c r="L248" s="214" t="str">
        <f t="shared" si="26"/>
        <v>IMPAGO</v>
      </c>
      <c r="M248" s="214" t="str">
        <f t="shared" si="27"/>
        <v>SIN O.C.</v>
      </c>
      <c r="N248" s="214" t="str">
        <f t="shared" si="28"/>
        <v>SIN FACT.</v>
      </c>
      <c r="O248" s="240" t="s">
        <v>116</v>
      </c>
    </row>
    <row r="249" spans="1:15" s="201" customFormat="1" x14ac:dyDescent="0.25">
      <c r="A249" s="202" t="s">
        <v>390</v>
      </c>
      <c r="B249" s="294">
        <v>41548</v>
      </c>
      <c r="C249" s="204" t="s">
        <v>575</v>
      </c>
      <c r="D249" s="202" t="s">
        <v>509</v>
      </c>
      <c r="E249" s="203" t="s">
        <v>343</v>
      </c>
      <c r="F249" s="202">
        <v>23054068</v>
      </c>
      <c r="G249" s="202">
        <v>2708011</v>
      </c>
      <c r="H249" s="132" t="str">
        <f>IF(G249="","",VLOOKUP(G249,ARANCEL!$B$5:$D$121,2,FALSE))</f>
        <v xml:space="preserve">MODELO DE ESTUDIO </v>
      </c>
      <c r="I249" s="200" t="s">
        <v>347</v>
      </c>
      <c r="J249" s="202">
        <v>2</v>
      </c>
      <c r="K249" s="133">
        <f>IF(G249="","",VLOOKUP(G249,ARANCEL!$B$5:$D$121,3,FALSE)*J249)</f>
        <v>3014</v>
      </c>
      <c r="L249" s="214" t="str">
        <f t="shared" si="26"/>
        <v>IMPAGO</v>
      </c>
      <c r="M249" s="214" t="str">
        <f t="shared" si="27"/>
        <v>SIN O.C.</v>
      </c>
      <c r="N249" s="214" t="str">
        <f t="shared" si="28"/>
        <v>SIN FACT.</v>
      </c>
      <c r="O249" s="240" t="s">
        <v>116</v>
      </c>
    </row>
    <row r="250" spans="1:15" s="201" customFormat="1" x14ac:dyDescent="0.25">
      <c r="A250" s="202" t="s">
        <v>390</v>
      </c>
      <c r="B250" s="206">
        <v>41753</v>
      </c>
      <c r="C250" s="204" t="s">
        <v>3885</v>
      </c>
      <c r="D250" s="202" t="s">
        <v>1863</v>
      </c>
      <c r="E250" s="203">
        <v>10191142</v>
      </c>
      <c r="F250" s="202">
        <v>25886208</v>
      </c>
      <c r="G250" s="202">
        <v>2704013</v>
      </c>
      <c r="H250" s="132" t="str">
        <f>IF(G250="","",VLOOKUP(G250,ARANCEL!$B$5:$D$121,2,FALSE))</f>
        <v>PROVISORIO (POR PIEZA)</v>
      </c>
      <c r="I250" s="200" t="s">
        <v>337</v>
      </c>
      <c r="J250" s="202">
        <v>1</v>
      </c>
      <c r="K250" s="133">
        <f>IF(G250="","",VLOOKUP(G250,ARANCEL!$B$5:$D$121,3,FALSE)*J250)</f>
        <v>3250</v>
      </c>
      <c r="L250" s="214" t="str">
        <f t="shared" si="26"/>
        <v>IMPAGO</v>
      </c>
      <c r="M250" s="214" t="str">
        <f t="shared" si="27"/>
        <v>SIN O.C.</v>
      </c>
      <c r="N250" s="214" t="str">
        <f t="shared" si="28"/>
        <v>SIN FACT.</v>
      </c>
      <c r="O250" s="240" t="s">
        <v>116</v>
      </c>
    </row>
    <row r="251" spans="1:15" s="201" customFormat="1" x14ac:dyDescent="0.25">
      <c r="A251" s="202" t="s">
        <v>390</v>
      </c>
      <c r="B251" s="206">
        <v>41753</v>
      </c>
      <c r="C251" s="204" t="s">
        <v>3885</v>
      </c>
      <c r="D251" s="202" t="s">
        <v>1863</v>
      </c>
      <c r="E251" s="203">
        <v>10191142</v>
      </c>
      <c r="F251" s="202">
        <v>25886208</v>
      </c>
      <c r="G251" s="202">
        <v>2704003</v>
      </c>
      <c r="H251" s="132" t="str">
        <f>IF(G251="","",VLOOKUP(G251,ARANCEL!$B$5:$D$121,2,FALSE))</f>
        <v xml:space="preserve">CORONA PERIFERICA CON PERNO MUÑON COLADO </v>
      </c>
      <c r="I251" s="200" t="s">
        <v>337</v>
      </c>
      <c r="J251" s="202">
        <v>1</v>
      </c>
      <c r="K251" s="133">
        <f>IF(G251="","",VLOOKUP(G251,ARANCEL!$B$5:$D$121,3,FALSE)*J251)</f>
        <v>32612</v>
      </c>
      <c r="L251" s="214" t="str">
        <f t="shared" si="26"/>
        <v>IMPAGO</v>
      </c>
      <c r="M251" s="214" t="str">
        <f t="shared" si="27"/>
        <v>SIN O.C.</v>
      </c>
      <c r="N251" s="214" t="str">
        <f t="shared" si="28"/>
        <v>SIN FACT.</v>
      </c>
      <c r="O251" s="240" t="s">
        <v>116</v>
      </c>
    </row>
    <row r="252" spans="1:15" x14ac:dyDescent="0.25">
      <c r="A252" s="119" t="s">
        <v>305</v>
      </c>
      <c r="B252" s="164">
        <v>41638</v>
      </c>
      <c r="C252" s="181" t="s">
        <v>1968</v>
      </c>
      <c r="D252" s="119" t="s">
        <v>1851</v>
      </c>
      <c r="E252" s="162">
        <v>10168329</v>
      </c>
      <c r="F252" s="119">
        <v>20655707</v>
      </c>
      <c r="G252" s="119">
        <v>2702048</v>
      </c>
      <c r="H252" s="120" t="str">
        <f>IF(G252="","",VLOOKUP(G252,ARANCEL!$B$5:$D$121,2,FALSE))</f>
        <v xml:space="preserve">SERVICIO LAB. IMPLANTE CORONA CEMENTADA/ATORNILLADA </v>
      </c>
      <c r="I252" s="121" t="s">
        <v>308</v>
      </c>
      <c r="J252" s="119">
        <v>1</v>
      </c>
      <c r="K252" s="122">
        <f>IF(G252="","",VLOOKUP(G252,ARANCEL!$B$5:$D$121,3,FALSE)*J252)</f>
        <v>43857</v>
      </c>
      <c r="L252" s="1278" t="str">
        <f t="shared" si="26"/>
        <v>IMPAGO</v>
      </c>
      <c r="M252" s="1278" t="str">
        <f t="shared" si="27"/>
        <v>SIN O.C.</v>
      </c>
      <c r="N252" s="1278" t="str">
        <f t="shared" si="28"/>
        <v>SIN FACT.</v>
      </c>
      <c r="O252" s="240" t="s">
        <v>116</v>
      </c>
    </row>
    <row r="253" spans="1:15" x14ac:dyDescent="0.25">
      <c r="A253" s="119" t="s">
        <v>305</v>
      </c>
      <c r="B253" s="164">
        <v>41513</v>
      </c>
      <c r="C253" s="181" t="s">
        <v>1957</v>
      </c>
      <c r="D253" s="119" t="s">
        <v>1638</v>
      </c>
      <c r="E253" s="162">
        <v>10153353</v>
      </c>
      <c r="F253" s="119">
        <v>20729723</v>
      </c>
      <c r="G253" s="119">
        <v>2704013</v>
      </c>
      <c r="H253" s="120" t="str">
        <f>IF(G253="","",VLOOKUP(G253,ARANCEL!$B$5:$D$121,2,FALSE))</f>
        <v>PROVISORIO (POR PIEZA)</v>
      </c>
      <c r="I253" s="121" t="s">
        <v>319</v>
      </c>
      <c r="J253" s="119">
        <v>1</v>
      </c>
      <c r="K253" s="122">
        <f>IF(G253="","",VLOOKUP(G253,ARANCEL!$B$5:$D$121,3,FALSE)*J253)</f>
        <v>3250</v>
      </c>
      <c r="L253" s="214" t="str">
        <f t="shared" si="26"/>
        <v>IMPAGO</v>
      </c>
      <c r="M253" s="214" t="str">
        <f t="shared" si="27"/>
        <v>SIN O.C.</v>
      </c>
      <c r="N253" s="214" t="str">
        <f t="shared" si="28"/>
        <v>SIN FACT.</v>
      </c>
      <c r="O253" s="240" t="s">
        <v>116</v>
      </c>
    </row>
    <row r="254" spans="1:15" x14ac:dyDescent="0.25">
      <c r="A254" s="119" t="s">
        <v>305</v>
      </c>
      <c r="B254" s="164">
        <v>41513</v>
      </c>
      <c r="C254" s="181" t="s">
        <v>1957</v>
      </c>
      <c r="D254" s="119" t="s">
        <v>1638</v>
      </c>
      <c r="E254" s="162">
        <v>10153353</v>
      </c>
      <c r="F254" s="119">
        <v>20729723</v>
      </c>
      <c r="G254" s="119">
        <v>2704003</v>
      </c>
      <c r="H254" s="120" t="str">
        <f>IF(G254="","",VLOOKUP(G254,ARANCEL!$B$5:$D$121,2,FALSE))</f>
        <v xml:space="preserve">CORONA PERIFERICA CON PERNO MUÑON COLADO </v>
      </c>
      <c r="I254" s="121" t="s">
        <v>319</v>
      </c>
      <c r="J254" s="119">
        <v>1</v>
      </c>
      <c r="K254" s="122">
        <f>IF(G254="","",VLOOKUP(G254,ARANCEL!$B$5:$D$121,3,FALSE)*J254)</f>
        <v>32612</v>
      </c>
      <c r="L254" s="214" t="str">
        <f t="shared" si="26"/>
        <v>IMPAGO</v>
      </c>
      <c r="M254" s="214" t="str">
        <f t="shared" si="27"/>
        <v>SIN O.C.</v>
      </c>
      <c r="N254" s="214" t="str">
        <f t="shared" si="28"/>
        <v>SIN FACT.</v>
      </c>
      <c r="O254" s="240" t="s">
        <v>116</v>
      </c>
    </row>
    <row r="255" spans="1:15" x14ac:dyDescent="0.25">
      <c r="L255" s="214" t="str">
        <f>IF(NORTE!E386="","","IMPAGO")</f>
        <v>IMPAGO</v>
      </c>
      <c r="M255" s="214" t="str">
        <f t="shared" si="27"/>
        <v>SIN O.C.</v>
      </c>
      <c r="N255" s="214" t="str">
        <f t="shared" si="28"/>
        <v>SIN FACT.</v>
      </c>
      <c r="O255" s="240" t="s">
        <v>116</v>
      </c>
    </row>
    <row r="256" spans="1:15" x14ac:dyDescent="0.25">
      <c r="A256" s="178" t="s">
        <v>305</v>
      </c>
      <c r="B256" s="177">
        <v>41093</v>
      </c>
      <c r="C256" s="179" t="s">
        <v>1945</v>
      </c>
      <c r="D256" s="178" t="s">
        <v>1857</v>
      </c>
      <c r="E256" s="178">
        <v>10115945</v>
      </c>
      <c r="F256" s="178">
        <v>17610683</v>
      </c>
      <c r="G256" s="178">
        <v>2705003</v>
      </c>
      <c r="H256" s="128" t="str">
        <f>IF(G256="","",VLOOKUP(G256,ARANCEL!$B$5:$D$121,2,FALSE))</f>
        <v>INCRUSTACION ESTETICA (ART-GLASS O CERAMICA)</v>
      </c>
      <c r="I256" s="175" t="s">
        <v>308</v>
      </c>
      <c r="J256" s="178">
        <v>1</v>
      </c>
      <c r="K256" s="129">
        <f>IF(G256="","",VLOOKUP(G256,ARANCEL!$B$5:$D$121,3,FALSE)*J256)</f>
        <v>15676</v>
      </c>
      <c r="L256" s="1269" t="s">
        <v>570</v>
      </c>
      <c r="M256" s="1267" t="str">
        <f t="shared" si="27"/>
        <v/>
      </c>
      <c r="N256" s="1267" t="str">
        <f t="shared" si="28"/>
        <v/>
      </c>
      <c r="O256" s="240" t="s">
        <v>116</v>
      </c>
    </row>
    <row r="257" spans="1:15" x14ac:dyDescent="0.25">
      <c r="A257" s="178" t="s">
        <v>305</v>
      </c>
      <c r="B257" s="177">
        <v>41096</v>
      </c>
      <c r="C257" s="179" t="s">
        <v>1933</v>
      </c>
      <c r="D257" s="178" t="s">
        <v>1854</v>
      </c>
      <c r="E257" s="178">
        <v>10116317</v>
      </c>
      <c r="F257" s="178">
        <v>17740369</v>
      </c>
      <c r="G257" s="178">
        <v>2704013</v>
      </c>
      <c r="H257" s="128" t="str">
        <f>IF(G257="","",VLOOKUP(G257,ARANCEL!$B$5:$D$121,2,FALSE))</f>
        <v>PROVISORIO (POR PIEZA)</v>
      </c>
      <c r="I257" s="175" t="s">
        <v>681</v>
      </c>
      <c r="J257" s="178">
        <v>4</v>
      </c>
      <c r="K257" s="129">
        <f>IF(G257="","",VLOOKUP(G257,ARANCEL!$B$5:$D$121,3,FALSE)*J257)</f>
        <v>13000</v>
      </c>
      <c r="L257" s="1269" t="s">
        <v>570</v>
      </c>
      <c r="M257" s="1267" t="str">
        <f t="shared" si="27"/>
        <v/>
      </c>
      <c r="N257" s="1267" t="str">
        <f t="shared" si="28"/>
        <v/>
      </c>
      <c r="O257" s="240" t="s">
        <v>116</v>
      </c>
    </row>
    <row r="258" spans="1:15" x14ac:dyDescent="0.25">
      <c r="A258" s="178" t="s">
        <v>305</v>
      </c>
      <c r="B258" s="177">
        <v>41096</v>
      </c>
      <c r="C258" s="179" t="s">
        <v>1933</v>
      </c>
      <c r="D258" s="178" t="s">
        <v>1854</v>
      </c>
      <c r="E258" s="178">
        <v>10116317</v>
      </c>
      <c r="F258" s="178">
        <v>17740369</v>
      </c>
      <c r="G258" s="178">
        <v>2704012</v>
      </c>
      <c r="H258" s="128" t="str">
        <f>IF(G258="","",VLOOKUP(G258,ARANCEL!$B$5:$D$121,2,FALSE))</f>
        <v xml:space="preserve">INTERMEDIARIO O PONTICO </v>
      </c>
      <c r="I258" s="175" t="s">
        <v>613</v>
      </c>
      <c r="J258" s="178">
        <v>2</v>
      </c>
      <c r="K258" s="129">
        <f>IF(G258="","",VLOOKUP(G258,ARANCEL!$B$5:$D$121,3,FALSE)*J258)</f>
        <v>50244</v>
      </c>
      <c r="L258" s="1269" t="s">
        <v>570</v>
      </c>
      <c r="M258" s="1267" t="str">
        <f t="shared" si="27"/>
        <v/>
      </c>
      <c r="N258" s="1267" t="str">
        <f t="shared" si="28"/>
        <v/>
      </c>
      <c r="O258" s="240" t="s">
        <v>116</v>
      </c>
    </row>
    <row r="259" spans="1:15" x14ac:dyDescent="0.25">
      <c r="A259" s="178" t="s">
        <v>305</v>
      </c>
      <c r="B259" s="177">
        <v>41096</v>
      </c>
      <c r="C259" s="179" t="s">
        <v>1933</v>
      </c>
      <c r="D259" s="178" t="s">
        <v>1854</v>
      </c>
      <c r="E259" s="178">
        <v>10116317</v>
      </c>
      <c r="F259" s="178">
        <v>17740369</v>
      </c>
      <c r="G259" s="178">
        <v>2704008</v>
      </c>
      <c r="H259" s="128" t="str">
        <f>IF(G259="","",VLOOKUP(G259,ARANCEL!$B$5:$D$121,2,FALSE))</f>
        <v>PILAR, INSERCION O PUNTO DE APOYO CON PERNO MUÑON</v>
      </c>
      <c r="I259" s="175" t="s">
        <v>737</v>
      </c>
      <c r="J259" s="178">
        <v>2</v>
      </c>
      <c r="K259" s="129">
        <f>IF(G259="","",VLOOKUP(G259,ARANCEL!$B$5:$D$121,3,FALSE)*J259)</f>
        <v>65224</v>
      </c>
      <c r="L259" s="1269" t="s">
        <v>570</v>
      </c>
      <c r="M259" s="1269" t="str">
        <f t="shared" si="27"/>
        <v/>
      </c>
      <c r="N259" s="1269" t="str">
        <f t="shared" si="28"/>
        <v/>
      </c>
      <c r="O259" s="240" t="s">
        <v>116</v>
      </c>
    </row>
    <row r="260" spans="1:15" x14ac:dyDescent="0.25">
      <c r="A260" s="178" t="s">
        <v>305</v>
      </c>
      <c r="B260" s="177">
        <v>41130</v>
      </c>
      <c r="C260" s="179" t="s">
        <v>1903</v>
      </c>
      <c r="D260" s="178" t="s">
        <v>1859</v>
      </c>
      <c r="E260" s="178">
        <v>10119175</v>
      </c>
      <c r="F260" s="178">
        <v>17948687</v>
      </c>
      <c r="G260" s="178">
        <v>2705003</v>
      </c>
      <c r="H260" s="128" t="str">
        <f>IF(G260="","",VLOOKUP(G260,ARANCEL!$B$5:$D$121,2,FALSE))</f>
        <v>INCRUSTACION ESTETICA (ART-GLASS O CERAMICA)</v>
      </c>
      <c r="I260" s="175" t="s">
        <v>622</v>
      </c>
      <c r="J260" s="178">
        <v>2</v>
      </c>
      <c r="K260" s="129">
        <f>IF(G260="","",VLOOKUP(G260,ARANCEL!$B$5:$D$121,3,FALSE)*J260)</f>
        <v>31352</v>
      </c>
      <c r="L260" s="1269" t="s">
        <v>570</v>
      </c>
      <c r="M260" s="1267" t="str">
        <f t="shared" si="27"/>
        <v/>
      </c>
      <c r="N260" s="1267" t="str">
        <f t="shared" si="28"/>
        <v/>
      </c>
      <c r="O260" s="240" t="s">
        <v>116</v>
      </c>
    </row>
    <row r="261" spans="1:15" x14ac:dyDescent="0.25">
      <c r="A261" s="178" t="s">
        <v>305</v>
      </c>
      <c r="B261" s="177">
        <v>41135</v>
      </c>
      <c r="C261" s="179" t="s">
        <v>502</v>
      </c>
      <c r="D261" s="178" t="s">
        <v>500</v>
      </c>
      <c r="E261" s="178">
        <v>10119235</v>
      </c>
      <c r="F261" s="178">
        <v>13785579</v>
      </c>
      <c r="G261" s="178">
        <v>2702003</v>
      </c>
      <c r="H261" s="128" t="str">
        <f>IF(G261="","",VLOOKUP(G261,ARANCEL!$B$5:$D$121,2,FALSE))</f>
        <v>LABORATORIO PROTESIS FIJA ATORNILLADA DIRECTA</v>
      </c>
      <c r="I261" s="175" t="s">
        <v>622</v>
      </c>
      <c r="J261" s="178">
        <v>2</v>
      </c>
      <c r="K261" s="129">
        <f>IF(G261="","",VLOOKUP(G261,ARANCEL!$B$5:$D$121,3,FALSE)*J261)</f>
        <v>87714</v>
      </c>
      <c r="L261" s="1269" t="s">
        <v>570</v>
      </c>
      <c r="M261" s="1267" t="str">
        <f t="shared" si="27"/>
        <v/>
      </c>
      <c r="N261" s="1267" t="str">
        <f t="shared" si="28"/>
        <v/>
      </c>
      <c r="O261" s="240" t="s">
        <v>116</v>
      </c>
    </row>
    <row r="262" spans="1:15" x14ac:dyDescent="0.25">
      <c r="A262" s="178" t="s">
        <v>305</v>
      </c>
      <c r="B262" s="177">
        <v>41135</v>
      </c>
      <c r="C262" s="179" t="s">
        <v>502</v>
      </c>
      <c r="D262" s="178" t="s">
        <v>500</v>
      </c>
      <c r="E262" s="178">
        <v>10119237</v>
      </c>
      <c r="F262" s="178">
        <v>13785579</v>
      </c>
      <c r="G262" s="178">
        <v>2702005</v>
      </c>
      <c r="H262" s="128" t="str">
        <f>IF(G262="","",VLOOKUP(G262,ARANCEL!$B$5:$D$121,2,FALSE))</f>
        <v xml:space="preserve">LABORATORIO INTERMEDIARIO SOBRE IMPLANTE </v>
      </c>
      <c r="I262" s="175" t="s">
        <v>326</v>
      </c>
      <c r="J262" s="178">
        <v>1</v>
      </c>
      <c r="K262" s="129">
        <f>IF(G262="","",VLOOKUP(G262,ARANCEL!$B$5:$D$121,3,FALSE)*J262)</f>
        <v>31889</v>
      </c>
      <c r="L262" s="1269" t="s">
        <v>570</v>
      </c>
      <c r="M262" s="1267" t="str">
        <f t="shared" si="27"/>
        <v/>
      </c>
      <c r="N262" s="1267" t="str">
        <f t="shared" si="28"/>
        <v/>
      </c>
      <c r="O262" s="240" t="s">
        <v>116</v>
      </c>
    </row>
    <row r="263" spans="1:15" x14ac:dyDescent="0.25">
      <c r="A263" s="178" t="s">
        <v>305</v>
      </c>
      <c r="B263" s="177">
        <v>41135</v>
      </c>
      <c r="C263" s="179" t="s">
        <v>502</v>
      </c>
      <c r="D263" s="178" t="s">
        <v>500</v>
      </c>
      <c r="E263" s="178">
        <v>10119237</v>
      </c>
      <c r="F263" s="178">
        <v>13785579</v>
      </c>
      <c r="G263" s="178">
        <v>2702003</v>
      </c>
      <c r="H263" s="128" t="str">
        <f>IF(G263="","",VLOOKUP(G263,ARANCEL!$B$5:$D$121,2,FALSE))</f>
        <v>LABORATORIO PROTESIS FIJA ATORNILLADA DIRECTA</v>
      </c>
      <c r="I263" s="175" t="s">
        <v>1974</v>
      </c>
      <c r="J263" s="178">
        <v>3</v>
      </c>
      <c r="K263" s="129">
        <f>IF(G263="","",VLOOKUP(G263,ARANCEL!$B$5:$D$121,3,FALSE)*J263)</f>
        <v>131571</v>
      </c>
      <c r="L263" s="1269" t="s">
        <v>570</v>
      </c>
      <c r="M263" s="1267" t="str">
        <f t="shared" si="27"/>
        <v/>
      </c>
      <c r="N263" s="1267" t="str">
        <f t="shared" si="28"/>
        <v/>
      </c>
      <c r="O263" s="240" t="s">
        <v>116</v>
      </c>
    </row>
    <row r="264" spans="1:15" x14ac:dyDescent="0.25">
      <c r="A264" s="178" t="s">
        <v>305</v>
      </c>
      <c r="B264" s="177">
        <v>41161</v>
      </c>
      <c r="C264" s="179" t="s">
        <v>1882</v>
      </c>
      <c r="D264" s="178" t="s">
        <v>1275</v>
      </c>
      <c r="E264" s="178">
        <v>10103466</v>
      </c>
      <c r="F264" s="178">
        <v>15440594</v>
      </c>
      <c r="G264" s="178">
        <v>2704013</v>
      </c>
      <c r="H264" s="128" t="str">
        <f>IF(G264="","",VLOOKUP(G264,ARANCEL!$B$5:$D$121,2,FALSE))</f>
        <v>PROVISORIO (POR PIEZA)</v>
      </c>
      <c r="I264" s="175" t="s">
        <v>329</v>
      </c>
      <c r="J264" s="178">
        <v>1</v>
      </c>
      <c r="K264" s="129">
        <f>IF(G264="","",VLOOKUP(G264,ARANCEL!$B$5:$D$121,3,FALSE)*J264)</f>
        <v>3250</v>
      </c>
      <c r="L264" s="1269" t="s">
        <v>570</v>
      </c>
      <c r="M264" s="1267" t="str">
        <f t="shared" si="27"/>
        <v/>
      </c>
      <c r="N264" s="1267" t="str">
        <f t="shared" si="28"/>
        <v/>
      </c>
      <c r="O264" s="240" t="s">
        <v>116</v>
      </c>
    </row>
    <row r="265" spans="1:15" x14ac:dyDescent="0.25">
      <c r="A265" s="178" t="s">
        <v>305</v>
      </c>
      <c r="B265" s="177">
        <v>41161</v>
      </c>
      <c r="C265" s="179" t="s">
        <v>1882</v>
      </c>
      <c r="D265" s="178" t="s">
        <v>1275</v>
      </c>
      <c r="E265" s="178">
        <v>10103466</v>
      </c>
      <c r="F265" s="178">
        <v>15440594</v>
      </c>
      <c r="G265" s="178">
        <v>2704003</v>
      </c>
      <c r="H265" s="128" t="str">
        <f>IF(G265="","",VLOOKUP(G265,ARANCEL!$B$5:$D$121,2,FALSE))</f>
        <v xml:space="preserve">CORONA PERIFERICA CON PERNO MUÑON COLADO </v>
      </c>
      <c r="I265" s="175" t="s">
        <v>329</v>
      </c>
      <c r="J265" s="178">
        <v>1</v>
      </c>
      <c r="K265" s="129">
        <f>IF(G265="","",VLOOKUP(G265,ARANCEL!$B$5:$D$121,3,FALSE)*J265)</f>
        <v>32612</v>
      </c>
      <c r="L265" s="1269" t="s">
        <v>570</v>
      </c>
      <c r="M265" s="1267" t="str">
        <f t="shared" si="27"/>
        <v/>
      </c>
      <c r="N265" s="1267" t="str">
        <f t="shared" si="28"/>
        <v/>
      </c>
      <c r="O265" s="240" t="s">
        <v>116</v>
      </c>
    </row>
    <row r="266" spans="1:15" x14ac:dyDescent="0.25">
      <c r="A266" s="178" t="s">
        <v>305</v>
      </c>
      <c r="B266" s="177">
        <v>41276</v>
      </c>
      <c r="C266" s="179" t="s">
        <v>1941</v>
      </c>
      <c r="D266" s="178" t="s">
        <v>503</v>
      </c>
      <c r="E266" s="178">
        <v>10130040</v>
      </c>
      <c r="F266" s="178">
        <v>19729349</v>
      </c>
      <c r="G266" s="178">
        <v>2704003</v>
      </c>
      <c r="H266" s="128" t="str">
        <f>IF(G266="","",VLOOKUP(G266,ARANCEL!$B$5:$D$121,2,FALSE))</f>
        <v xml:space="preserve">CORONA PERIFERICA CON PERNO MUÑON COLADO </v>
      </c>
      <c r="I266" s="175" t="s">
        <v>317</v>
      </c>
      <c r="J266" s="178">
        <v>1</v>
      </c>
      <c r="K266" s="129">
        <f>IF(G266="","",VLOOKUP(G266,ARANCEL!$B$5:$D$121,3,FALSE)*J266)</f>
        <v>32612</v>
      </c>
      <c r="L266" s="1269" t="s">
        <v>570</v>
      </c>
      <c r="M266" s="1267" t="str">
        <f t="shared" si="27"/>
        <v/>
      </c>
      <c r="N266" s="1267" t="str">
        <f t="shared" si="28"/>
        <v/>
      </c>
      <c r="O266" s="240" t="s">
        <v>116</v>
      </c>
    </row>
    <row r="267" spans="1:15" x14ac:dyDescent="0.25">
      <c r="A267" s="178" t="s">
        <v>305</v>
      </c>
      <c r="B267" s="177">
        <v>41282</v>
      </c>
      <c r="C267" s="179" t="s">
        <v>1909</v>
      </c>
      <c r="D267" s="178" t="s">
        <v>95</v>
      </c>
      <c r="E267" s="178">
        <v>10130763</v>
      </c>
      <c r="F267" s="178">
        <v>19667535</v>
      </c>
      <c r="G267" s="178">
        <v>2704013</v>
      </c>
      <c r="H267" s="128" t="str">
        <f>IF(G267="","",VLOOKUP(G267,ARANCEL!$B$5:$D$121,2,FALSE))</f>
        <v>PROVISORIO (POR PIEZA)</v>
      </c>
      <c r="I267" s="175" t="s">
        <v>322</v>
      </c>
      <c r="J267" s="178">
        <v>1</v>
      </c>
      <c r="K267" s="129">
        <f>IF(G267="","",VLOOKUP(G267,ARANCEL!$B$5:$D$121,3,FALSE)*J267)</f>
        <v>3250</v>
      </c>
      <c r="L267" s="1269" t="s">
        <v>570</v>
      </c>
      <c r="M267" s="1267" t="str">
        <f t="shared" si="27"/>
        <v/>
      </c>
      <c r="N267" s="1267" t="str">
        <f t="shared" si="28"/>
        <v/>
      </c>
      <c r="O267" s="240" t="s">
        <v>116</v>
      </c>
    </row>
    <row r="268" spans="1:15" x14ac:dyDescent="0.25">
      <c r="A268" s="178" t="s">
        <v>305</v>
      </c>
      <c r="B268" s="177">
        <v>41282</v>
      </c>
      <c r="C268" s="179" t="s">
        <v>1909</v>
      </c>
      <c r="D268" s="178" t="s">
        <v>95</v>
      </c>
      <c r="E268" s="178">
        <v>10130763</v>
      </c>
      <c r="F268" s="178">
        <v>19667535</v>
      </c>
      <c r="G268" s="178">
        <v>2704003</v>
      </c>
      <c r="H268" s="128" t="str">
        <f>IF(G268="","",VLOOKUP(G268,ARANCEL!$B$5:$D$121,2,FALSE))</f>
        <v xml:space="preserve">CORONA PERIFERICA CON PERNO MUÑON COLADO </v>
      </c>
      <c r="I268" s="175" t="s">
        <v>322</v>
      </c>
      <c r="J268" s="178">
        <v>1</v>
      </c>
      <c r="K268" s="129">
        <f>IF(G268="","",VLOOKUP(G268,ARANCEL!$B$5:$D$121,3,FALSE)*J268)</f>
        <v>32612</v>
      </c>
      <c r="L268" s="1269" t="s">
        <v>570</v>
      </c>
      <c r="M268" s="1267" t="str">
        <f t="shared" si="27"/>
        <v/>
      </c>
      <c r="N268" s="1267" t="str">
        <f t="shared" si="28"/>
        <v/>
      </c>
      <c r="O268" s="240" t="s">
        <v>116</v>
      </c>
    </row>
    <row r="269" spans="1:15" s="176" customFormat="1" x14ac:dyDescent="0.25">
      <c r="A269" s="178" t="s">
        <v>305</v>
      </c>
      <c r="B269" s="177">
        <v>41282</v>
      </c>
      <c r="C269" s="179" t="s">
        <v>1895</v>
      </c>
      <c r="D269" s="178" t="s">
        <v>507</v>
      </c>
      <c r="E269" s="178">
        <v>10130096</v>
      </c>
      <c r="F269" s="178">
        <v>18865311</v>
      </c>
      <c r="G269" s="178">
        <v>2704013</v>
      </c>
      <c r="H269" s="128" t="str">
        <f>IF(G269="","",VLOOKUP(G269,ARANCEL!$B$5:$D$121,2,FALSE))</f>
        <v>PROVISORIO (POR PIEZA)</v>
      </c>
      <c r="I269" s="175" t="s">
        <v>308</v>
      </c>
      <c r="J269" s="178">
        <v>1</v>
      </c>
      <c r="K269" s="129">
        <f>IF(G269="","",VLOOKUP(G269,ARANCEL!$B$5:$D$121,3,FALSE)*J269)</f>
        <v>3250</v>
      </c>
      <c r="L269" s="1269" t="s">
        <v>570</v>
      </c>
      <c r="M269" s="1267" t="str">
        <f t="shared" si="27"/>
        <v/>
      </c>
      <c r="N269" s="1267" t="str">
        <f t="shared" si="28"/>
        <v/>
      </c>
      <c r="O269" s="240" t="s">
        <v>116</v>
      </c>
    </row>
    <row r="270" spans="1:15" s="176" customFormat="1" x14ac:dyDescent="0.25">
      <c r="A270" s="178" t="s">
        <v>305</v>
      </c>
      <c r="B270" s="177">
        <v>41282</v>
      </c>
      <c r="C270" s="179" t="s">
        <v>1895</v>
      </c>
      <c r="D270" s="178" t="s">
        <v>507</v>
      </c>
      <c r="E270" s="178">
        <v>10130096</v>
      </c>
      <c r="F270" s="178">
        <v>20546105</v>
      </c>
      <c r="G270" s="178">
        <v>2704003</v>
      </c>
      <c r="H270" s="128" t="str">
        <f>IF(G270="","",VLOOKUP(G270,ARANCEL!$B$5:$D$121,2,FALSE))</f>
        <v xml:space="preserve">CORONA PERIFERICA CON PERNO MUÑON COLADO </v>
      </c>
      <c r="I270" s="175" t="s">
        <v>308</v>
      </c>
      <c r="J270" s="178">
        <v>1</v>
      </c>
      <c r="K270" s="129">
        <f>IF(G270="","",VLOOKUP(G270,ARANCEL!$B$5:$D$121,3,FALSE)*J270)</f>
        <v>32612</v>
      </c>
      <c r="L270" s="1269" t="s">
        <v>570</v>
      </c>
      <c r="M270" s="1267" t="str">
        <f t="shared" si="27"/>
        <v/>
      </c>
      <c r="N270" s="1267" t="str">
        <f t="shared" si="28"/>
        <v/>
      </c>
      <c r="O270" s="240" t="s">
        <v>116</v>
      </c>
    </row>
    <row r="271" spans="1:15" x14ac:dyDescent="0.25">
      <c r="A271" s="178" t="s">
        <v>305</v>
      </c>
      <c r="B271" s="177">
        <v>41333</v>
      </c>
      <c r="C271" s="179" t="s">
        <v>1890</v>
      </c>
      <c r="D271" s="178" t="s">
        <v>503</v>
      </c>
      <c r="E271" s="178">
        <v>10130022</v>
      </c>
      <c r="F271" s="178">
        <v>19573916</v>
      </c>
      <c r="G271" s="178">
        <v>2705003</v>
      </c>
      <c r="H271" s="128" t="str">
        <f>IF(G271="","",VLOOKUP(G271,ARANCEL!$B$5:$D$121,2,FALSE))</f>
        <v>INCRUSTACION ESTETICA (ART-GLASS O CERAMICA)</v>
      </c>
      <c r="I271" s="175" t="s">
        <v>337</v>
      </c>
      <c r="J271" s="178">
        <v>1</v>
      </c>
      <c r="K271" s="129">
        <f>IF(G271="","",VLOOKUP(G271,ARANCEL!$B$5:$D$121,3,FALSE)*J271)</f>
        <v>15676</v>
      </c>
      <c r="L271" s="1269" t="s">
        <v>570</v>
      </c>
      <c r="M271" s="1267" t="str">
        <f t="shared" si="27"/>
        <v/>
      </c>
      <c r="N271" s="1267" t="str">
        <f t="shared" si="28"/>
        <v/>
      </c>
      <c r="O271" s="240" t="s">
        <v>116</v>
      </c>
    </row>
    <row r="272" spans="1:15" x14ac:dyDescent="0.25">
      <c r="A272" s="178" t="s">
        <v>606</v>
      </c>
      <c r="B272" s="177">
        <v>41333</v>
      </c>
      <c r="C272" s="179" t="s">
        <v>1890</v>
      </c>
      <c r="D272" s="178" t="s">
        <v>503</v>
      </c>
      <c r="E272" s="178">
        <v>10130022</v>
      </c>
      <c r="F272" s="178">
        <v>19573916</v>
      </c>
      <c r="G272" s="178">
        <v>2704003</v>
      </c>
      <c r="H272" s="128" t="str">
        <f>IF(G272="","",VLOOKUP(G272,ARANCEL!$B$5:$D$121,2,FALSE))</f>
        <v xml:space="preserve">CORONA PERIFERICA CON PERNO MUÑON COLADO </v>
      </c>
      <c r="I272" s="175" t="s">
        <v>312</v>
      </c>
      <c r="J272" s="178">
        <v>1</v>
      </c>
      <c r="K272" s="129">
        <f>IF(G272="","",VLOOKUP(G272,ARANCEL!$B$5:$D$121,3,FALSE)*J272)</f>
        <v>32612</v>
      </c>
      <c r="L272" s="1269" t="s">
        <v>570</v>
      </c>
      <c r="M272" s="1267" t="str">
        <f t="shared" si="27"/>
        <v/>
      </c>
      <c r="N272" s="1267" t="str">
        <f t="shared" si="28"/>
        <v/>
      </c>
      <c r="O272" s="240" t="s">
        <v>116</v>
      </c>
    </row>
    <row r="273" spans="1:15" x14ac:dyDescent="0.25">
      <c r="A273" s="178" t="s">
        <v>305</v>
      </c>
      <c r="B273" s="177">
        <v>41347</v>
      </c>
      <c r="C273" s="179" t="s">
        <v>1972</v>
      </c>
      <c r="D273" s="178" t="s">
        <v>1854</v>
      </c>
      <c r="E273" s="178">
        <v>10135962</v>
      </c>
      <c r="F273" s="178">
        <v>20071182</v>
      </c>
      <c r="G273" s="178">
        <v>2705003</v>
      </c>
      <c r="H273" s="128" t="str">
        <f>IF(G273="","",VLOOKUP(G273,ARANCEL!$B$5:$D$121,2,FALSE))</f>
        <v>INCRUSTACION ESTETICA (ART-GLASS O CERAMICA)</v>
      </c>
      <c r="I273" s="175" t="s">
        <v>312</v>
      </c>
      <c r="J273" s="178">
        <v>1</v>
      </c>
      <c r="K273" s="129">
        <f>IF(G273="","",VLOOKUP(G273,ARANCEL!$B$5:$D$121,3,FALSE)*J273)</f>
        <v>15676</v>
      </c>
      <c r="L273" s="1269" t="s">
        <v>570</v>
      </c>
      <c r="M273" s="1267" t="str">
        <f t="shared" si="27"/>
        <v/>
      </c>
      <c r="N273" s="1267" t="str">
        <f t="shared" si="28"/>
        <v/>
      </c>
      <c r="O273" s="240" t="s">
        <v>116</v>
      </c>
    </row>
    <row r="274" spans="1:15" s="176" customFormat="1" x14ac:dyDescent="0.25">
      <c r="A274" s="178" t="s">
        <v>305</v>
      </c>
      <c r="B274" s="177">
        <v>41353</v>
      </c>
      <c r="C274" s="179" t="s">
        <v>1858</v>
      </c>
      <c r="D274" s="178" t="s">
        <v>1857</v>
      </c>
      <c r="E274" s="178">
        <v>10136697</v>
      </c>
      <c r="F274" s="178">
        <v>20548406</v>
      </c>
      <c r="G274" s="178">
        <v>2704003</v>
      </c>
      <c r="H274" s="128" t="str">
        <f>IF(G274="","",VLOOKUP(G274,ARANCEL!$B$5:$D$121,2,FALSE))</f>
        <v xml:space="preserve">CORONA PERIFERICA CON PERNO MUÑON COLADO </v>
      </c>
      <c r="I274" s="175" t="s">
        <v>329</v>
      </c>
      <c r="J274" s="178">
        <v>1</v>
      </c>
      <c r="K274" s="129">
        <f>IF(G274="","",VLOOKUP(G274,ARANCEL!$B$5:$D$121,3,FALSE)*J274)</f>
        <v>32612</v>
      </c>
      <c r="L274" s="1269" t="s">
        <v>570</v>
      </c>
      <c r="M274" s="1267" t="str">
        <f t="shared" ref="M274:M297" si="29">IF(L274="IMPAGO","SIN O.C.","")</f>
        <v/>
      </c>
      <c r="N274" s="1267" t="str">
        <f t="shared" ref="N274:N297" si="30">IF(L274="IMPAGO","SIN FACT.","")</f>
        <v/>
      </c>
      <c r="O274" s="240" t="s">
        <v>116</v>
      </c>
    </row>
    <row r="275" spans="1:15" x14ac:dyDescent="0.25">
      <c r="A275" s="178" t="s">
        <v>606</v>
      </c>
      <c r="B275" s="177">
        <v>41360</v>
      </c>
      <c r="C275" s="179" t="s">
        <v>1901</v>
      </c>
      <c r="D275" s="178" t="s">
        <v>1876</v>
      </c>
      <c r="E275" s="178">
        <v>10134911</v>
      </c>
      <c r="F275" s="178">
        <v>20318413</v>
      </c>
      <c r="G275" s="178">
        <v>2704003</v>
      </c>
      <c r="H275" s="128" t="str">
        <f>IF(G275="","",VLOOKUP(G275,ARANCEL!$B$5:$D$121,2,FALSE))</f>
        <v xml:space="preserve">CORONA PERIFERICA CON PERNO MUÑON COLADO </v>
      </c>
      <c r="I275" s="175" t="s">
        <v>322</v>
      </c>
      <c r="J275" s="178">
        <v>1</v>
      </c>
      <c r="K275" s="129">
        <f>IF(G275="","",VLOOKUP(G275,ARANCEL!$B$5:$D$121,3,FALSE)*J275)</f>
        <v>32612</v>
      </c>
      <c r="L275" s="1269" t="s">
        <v>570</v>
      </c>
      <c r="M275" s="1267" t="str">
        <f t="shared" si="29"/>
        <v/>
      </c>
      <c r="N275" s="1267" t="str">
        <f t="shared" si="30"/>
        <v/>
      </c>
      <c r="O275" s="240" t="s">
        <v>116</v>
      </c>
    </row>
    <row r="276" spans="1:15" x14ac:dyDescent="0.25">
      <c r="A276" s="178" t="s">
        <v>305</v>
      </c>
      <c r="B276" s="177">
        <v>41367</v>
      </c>
      <c r="C276" s="179" t="s">
        <v>1899</v>
      </c>
      <c r="D276" s="178" t="s">
        <v>501</v>
      </c>
      <c r="E276" s="178">
        <v>10130119</v>
      </c>
      <c r="F276" s="178">
        <v>19464381</v>
      </c>
      <c r="G276" s="178">
        <v>2704003</v>
      </c>
      <c r="H276" s="128" t="str">
        <f>IF(G276="","",VLOOKUP(G276,ARANCEL!$B$5:$D$121,2,FALSE))</f>
        <v xml:space="preserve">CORONA PERIFERICA CON PERNO MUÑON COLADO </v>
      </c>
      <c r="I276" s="175" t="s">
        <v>342</v>
      </c>
      <c r="J276" s="178">
        <v>1</v>
      </c>
      <c r="K276" s="129">
        <f>IF(G276="","",VLOOKUP(G276,ARANCEL!$B$5:$D$121,3,FALSE)*J276)</f>
        <v>32612</v>
      </c>
      <c r="L276" s="1269" t="s">
        <v>570</v>
      </c>
      <c r="M276" s="1267" t="str">
        <f t="shared" si="29"/>
        <v/>
      </c>
      <c r="N276" s="1267" t="str">
        <f t="shared" si="30"/>
        <v/>
      </c>
      <c r="O276" s="240" t="s">
        <v>116</v>
      </c>
    </row>
    <row r="277" spans="1:15" x14ac:dyDescent="0.25">
      <c r="A277" s="178" t="s">
        <v>305</v>
      </c>
      <c r="B277" s="177">
        <v>41396</v>
      </c>
      <c r="C277" s="179" t="s">
        <v>1875</v>
      </c>
      <c r="D277" s="178" t="s">
        <v>509</v>
      </c>
      <c r="E277" s="178">
        <v>10141434</v>
      </c>
      <c r="F277" s="178">
        <v>18240511</v>
      </c>
      <c r="G277" s="178">
        <v>2704005</v>
      </c>
      <c r="H277" s="128" t="str">
        <f>IF(G277="","",VLOOKUP(G277,ARANCEL!$B$5:$D$121,2,FALSE))</f>
        <v>PROVISORIO</v>
      </c>
      <c r="I277" s="175" t="s">
        <v>335</v>
      </c>
      <c r="J277" s="178">
        <v>1</v>
      </c>
      <c r="K277" s="129">
        <f>IF(G277="","",VLOOKUP(G277,ARANCEL!$B$5:$D$121,3,FALSE)*J277)</f>
        <v>3250</v>
      </c>
      <c r="L277" s="1269" t="s">
        <v>570</v>
      </c>
      <c r="M277" s="1267" t="str">
        <f t="shared" si="29"/>
        <v/>
      </c>
      <c r="N277" s="1267" t="str">
        <f t="shared" si="30"/>
        <v/>
      </c>
      <c r="O277" s="240" t="s">
        <v>116</v>
      </c>
    </row>
    <row r="278" spans="1:15" x14ac:dyDescent="0.25">
      <c r="A278" s="178" t="s">
        <v>305</v>
      </c>
      <c r="B278" s="177">
        <v>41403</v>
      </c>
      <c r="C278" s="179" t="s">
        <v>1962</v>
      </c>
      <c r="D278" s="178" t="s">
        <v>1961</v>
      </c>
      <c r="E278" s="178">
        <v>10141907</v>
      </c>
      <c r="F278" s="178">
        <v>20849788</v>
      </c>
      <c r="G278" s="178">
        <v>2704005</v>
      </c>
      <c r="H278" s="128" t="str">
        <f>IF(G278="","",VLOOKUP(G278,ARANCEL!$B$5:$D$121,2,FALSE))</f>
        <v>PROVISORIO</v>
      </c>
      <c r="I278" s="175" t="s">
        <v>456</v>
      </c>
      <c r="J278" s="178">
        <v>4</v>
      </c>
      <c r="K278" s="129">
        <f>IF(G278="","",VLOOKUP(G278,ARANCEL!$B$5:$D$121,3,FALSE)*J278)</f>
        <v>13000</v>
      </c>
      <c r="L278" s="1269" t="s">
        <v>570</v>
      </c>
      <c r="M278" s="1267" t="str">
        <f t="shared" si="29"/>
        <v/>
      </c>
      <c r="N278" s="1267" t="str">
        <f t="shared" si="30"/>
        <v/>
      </c>
      <c r="O278" s="240" t="s">
        <v>116</v>
      </c>
    </row>
    <row r="279" spans="1:15" x14ac:dyDescent="0.25">
      <c r="A279" s="178" t="s">
        <v>305</v>
      </c>
      <c r="B279" s="177">
        <v>41408</v>
      </c>
      <c r="C279" s="179" t="s">
        <v>1898</v>
      </c>
      <c r="D279" s="178" t="s">
        <v>1638</v>
      </c>
      <c r="E279" s="178">
        <v>10142239</v>
      </c>
      <c r="F279" s="178">
        <v>21277425</v>
      </c>
      <c r="G279" s="178">
        <v>2704013</v>
      </c>
      <c r="H279" s="128" t="str">
        <f>IF(G279="","",VLOOKUP(G279,ARANCEL!$B$5:$D$121,2,FALSE))</f>
        <v>PROVISORIO (POR PIEZA)</v>
      </c>
      <c r="I279" s="175" t="s">
        <v>317</v>
      </c>
      <c r="J279" s="178">
        <v>1</v>
      </c>
      <c r="K279" s="129">
        <f>IF(G279="","",VLOOKUP(G279,ARANCEL!$B$5:$D$121,3,FALSE)*J279)</f>
        <v>3250</v>
      </c>
      <c r="L279" s="1267" t="s">
        <v>570</v>
      </c>
      <c r="M279" s="1267" t="str">
        <f t="shared" si="29"/>
        <v/>
      </c>
      <c r="N279" s="1267" t="str">
        <f t="shared" si="30"/>
        <v/>
      </c>
      <c r="O279" s="240" t="s">
        <v>116</v>
      </c>
    </row>
    <row r="280" spans="1:15" x14ac:dyDescent="0.25">
      <c r="A280" s="178" t="s">
        <v>305</v>
      </c>
      <c r="B280" s="177">
        <v>41408</v>
      </c>
      <c r="C280" s="179" t="s">
        <v>1898</v>
      </c>
      <c r="D280" s="178" t="s">
        <v>1638</v>
      </c>
      <c r="E280" s="178">
        <v>10142239</v>
      </c>
      <c r="F280" s="178">
        <v>21277425</v>
      </c>
      <c r="G280" s="178">
        <v>2704003</v>
      </c>
      <c r="H280" s="128" t="str">
        <f>IF(G280="","",VLOOKUP(G280,ARANCEL!$B$5:$D$121,2,FALSE))</f>
        <v xml:space="preserve">CORONA PERIFERICA CON PERNO MUÑON COLADO </v>
      </c>
      <c r="I280" s="175" t="s">
        <v>317</v>
      </c>
      <c r="J280" s="178">
        <v>1</v>
      </c>
      <c r="K280" s="129">
        <f>IF(G280="","",VLOOKUP(G280,ARANCEL!$B$5:$D$121,3,FALSE)*J280)</f>
        <v>32612</v>
      </c>
      <c r="L280" s="1267" t="s">
        <v>570</v>
      </c>
      <c r="M280" s="1267" t="str">
        <f t="shared" si="29"/>
        <v/>
      </c>
      <c r="N280" s="1267" t="str">
        <f t="shared" si="30"/>
        <v/>
      </c>
      <c r="O280" s="240" t="s">
        <v>116</v>
      </c>
    </row>
    <row r="281" spans="1:15" x14ac:dyDescent="0.25">
      <c r="A281" s="178" t="s">
        <v>305</v>
      </c>
      <c r="B281" s="177">
        <v>41408</v>
      </c>
      <c r="C281" s="179" t="s">
        <v>1897</v>
      </c>
      <c r="D281" s="178" t="s">
        <v>1857</v>
      </c>
      <c r="E281" s="178">
        <v>10142188</v>
      </c>
      <c r="F281" s="178">
        <v>21148183</v>
      </c>
      <c r="G281" s="178">
        <v>2705003</v>
      </c>
      <c r="H281" s="128" t="str">
        <f>IF(G281="","",VLOOKUP(G281,ARANCEL!$B$5:$D$121,2,FALSE))</f>
        <v>INCRUSTACION ESTETICA (ART-GLASS O CERAMICA)</v>
      </c>
      <c r="I281" s="175" t="s">
        <v>322</v>
      </c>
      <c r="J281" s="178">
        <v>1</v>
      </c>
      <c r="K281" s="129">
        <f>IF(G281="","",VLOOKUP(G281,ARANCEL!$B$5:$D$121,3,FALSE)*J281)</f>
        <v>15676</v>
      </c>
      <c r="L281" s="1267" t="s">
        <v>570</v>
      </c>
      <c r="M281" s="1267" t="str">
        <f t="shared" si="29"/>
        <v/>
      </c>
      <c r="N281" s="1267" t="str">
        <f t="shared" si="30"/>
        <v/>
      </c>
      <c r="O281" s="240" t="s">
        <v>116</v>
      </c>
    </row>
    <row r="282" spans="1:15" x14ac:dyDescent="0.25">
      <c r="A282" s="178" t="s">
        <v>305</v>
      </c>
      <c r="B282" s="177">
        <v>41425</v>
      </c>
      <c r="C282" s="179" t="s">
        <v>1971</v>
      </c>
      <c r="D282" s="178" t="s">
        <v>1638</v>
      </c>
      <c r="E282" s="178">
        <v>10143882</v>
      </c>
      <c r="F282" s="178">
        <v>21551938</v>
      </c>
      <c r="G282" s="178">
        <v>2704013</v>
      </c>
      <c r="H282" s="128" t="str">
        <f>IF(G282="","",VLOOKUP(G282,ARANCEL!$B$5:$D$121,2,FALSE))</f>
        <v>PROVISORIO (POR PIEZA)</v>
      </c>
      <c r="I282" s="175" t="s">
        <v>308</v>
      </c>
      <c r="J282" s="178">
        <v>1</v>
      </c>
      <c r="K282" s="129">
        <f>IF(G282="","",VLOOKUP(G282,ARANCEL!$B$5:$D$121,3,FALSE)*J282)</f>
        <v>3250</v>
      </c>
      <c r="L282" s="1267" t="s">
        <v>570</v>
      </c>
      <c r="M282" s="1267" t="str">
        <f t="shared" si="29"/>
        <v/>
      </c>
      <c r="N282" s="1267" t="str">
        <f t="shared" si="30"/>
        <v/>
      </c>
      <c r="O282" s="240" t="s">
        <v>116</v>
      </c>
    </row>
    <row r="283" spans="1:15" x14ac:dyDescent="0.25">
      <c r="A283" s="178" t="s">
        <v>305</v>
      </c>
      <c r="B283" s="177">
        <v>41425</v>
      </c>
      <c r="C283" s="179" t="s">
        <v>1971</v>
      </c>
      <c r="D283" s="178" t="s">
        <v>1638</v>
      </c>
      <c r="E283" s="178">
        <v>10143882</v>
      </c>
      <c r="F283" s="178">
        <v>21551938</v>
      </c>
      <c r="G283" s="178">
        <v>2704003</v>
      </c>
      <c r="H283" s="128" t="str">
        <f>IF(G283="","",VLOOKUP(G283,ARANCEL!$B$5:$D$121,2,FALSE))</f>
        <v xml:space="preserve">CORONA PERIFERICA CON PERNO MUÑON COLADO </v>
      </c>
      <c r="I283" s="175" t="s">
        <v>308</v>
      </c>
      <c r="J283" s="178">
        <v>1</v>
      </c>
      <c r="K283" s="129">
        <f>IF(G283="","",VLOOKUP(G283,ARANCEL!$B$5:$D$121,3,FALSE)*J283)</f>
        <v>32612</v>
      </c>
      <c r="L283" s="1267" t="s">
        <v>570</v>
      </c>
      <c r="M283" s="1267" t="str">
        <f t="shared" si="29"/>
        <v/>
      </c>
      <c r="N283" s="1267" t="str">
        <f t="shared" si="30"/>
        <v/>
      </c>
      <c r="O283" s="240" t="s">
        <v>116</v>
      </c>
    </row>
    <row r="284" spans="1:15" x14ac:dyDescent="0.25">
      <c r="A284" s="178" t="s">
        <v>305</v>
      </c>
      <c r="B284" s="177">
        <v>41437</v>
      </c>
      <c r="C284" s="179" t="s">
        <v>1866</v>
      </c>
      <c r="D284" s="178" t="s">
        <v>95</v>
      </c>
      <c r="E284" s="178">
        <v>10145073</v>
      </c>
      <c r="F284" s="178">
        <v>21681846</v>
      </c>
      <c r="G284" s="178">
        <v>2704013</v>
      </c>
      <c r="H284" s="128" t="str">
        <f>IF(G284="","",VLOOKUP(G284,ARANCEL!$B$5:$D$121,2,FALSE))</f>
        <v>PROVISORIO (POR PIEZA)</v>
      </c>
      <c r="I284" s="175" t="s">
        <v>318</v>
      </c>
      <c r="J284" s="178">
        <v>1</v>
      </c>
      <c r="K284" s="129">
        <f>IF(G284="","",VLOOKUP(G284,ARANCEL!$B$5:$D$121,3,FALSE)*J284)</f>
        <v>3250</v>
      </c>
      <c r="L284" s="1267" t="s">
        <v>570</v>
      </c>
      <c r="M284" s="1267" t="str">
        <f t="shared" si="29"/>
        <v/>
      </c>
      <c r="N284" s="1267" t="str">
        <f t="shared" si="30"/>
        <v/>
      </c>
      <c r="O284" s="240" t="s">
        <v>116</v>
      </c>
    </row>
    <row r="285" spans="1:15" x14ac:dyDescent="0.25">
      <c r="A285" s="178" t="s">
        <v>305</v>
      </c>
      <c r="B285" s="177">
        <v>41437</v>
      </c>
      <c r="C285" s="179" t="s">
        <v>1866</v>
      </c>
      <c r="D285" s="178" t="s">
        <v>95</v>
      </c>
      <c r="E285" s="178">
        <v>10145073</v>
      </c>
      <c r="F285" s="178">
        <v>21681846</v>
      </c>
      <c r="G285" s="178">
        <v>2704003</v>
      </c>
      <c r="H285" s="128" t="str">
        <f>IF(G285="","",VLOOKUP(G285,ARANCEL!$B$5:$D$121,2,FALSE))</f>
        <v xml:space="preserve">CORONA PERIFERICA CON PERNO MUÑON COLADO </v>
      </c>
      <c r="I285" s="175" t="s">
        <v>318</v>
      </c>
      <c r="J285" s="178">
        <v>1</v>
      </c>
      <c r="K285" s="129">
        <f>IF(G285="","",VLOOKUP(G285,ARANCEL!$B$5:$D$121,3,FALSE)*J285)</f>
        <v>32612</v>
      </c>
      <c r="L285" s="1267" t="s">
        <v>570</v>
      </c>
      <c r="M285" s="1267" t="str">
        <f t="shared" si="29"/>
        <v/>
      </c>
      <c r="N285" s="1267" t="str">
        <f t="shared" si="30"/>
        <v/>
      </c>
      <c r="O285" s="240" t="s">
        <v>116</v>
      </c>
    </row>
    <row r="286" spans="1:15" x14ac:dyDescent="0.25">
      <c r="A286" s="178" t="s">
        <v>305</v>
      </c>
      <c r="B286" s="177">
        <v>41446</v>
      </c>
      <c r="C286" s="179" t="s">
        <v>1861</v>
      </c>
      <c r="D286" s="178" t="s">
        <v>503</v>
      </c>
      <c r="E286" s="178">
        <v>10145866</v>
      </c>
      <c r="F286" s="178">
        <v>21700897</v>
      </c>
      <c r="G286" s="178">
        <v>2705003</v>
      </c>
      <c r="H286" s="128" t="str">
        <f>IF(G286="","",VLOOKUP(G286,ARANCEL!$B$5:$D$121,2,FALSE))</f>
        <v>INCRUSTACION ESTETICA (ART-GLASS O CERAMICA)</v>
      </c>
      <c r="I286" s="175" t="s">
        <v>326</v>
      </c>
      <c r="J286" s="178">
        <v>1</v>
      </c>
      <c r="K286" s="129">
        <f>IF(G286="","",VLOOKUP(G286,ARANCEL!$B$5:$D$121,3,FALSE)*J286)</f>
        <v>15676</v>
      </c>
      <c r="L286" s="1267" t="s">
        <v>570</v>
      </c>
      <c r="M286" s="1267" t="str">
        <f t="shared" si="29"/>
        <v/>
      </c>
      <c r="N286" s="1267" t="str">
        <f t="shared" si="30"/>
        <v/>
      </c>
      <c r="O286" s="240" t="s">
        <v>116</v>
      </c>
    </row>
    <row r="287" spans="1:15" x14ac:dyDescent="0.25">
      <c r="A287" s="178" t="s">
        <v>305</v>
      </c>
      <c r="B287" s="177">
        <v>41467</v>
      </c>
      <c r="C287" s="179" t="s">
        <v>1873</v>
      </c>
      <c r="D287" s="178" t="s">
        <v>509</v>
      </c>
      <c r="E287" s="178">
        <v>10148004</v>
      </c>
      <c r="F287" s="178">
        <v>21976566</v>
      </c>
      <c r="G287" s="178">
        <v>2705003</v>
      </c>
      <c r="H287" s="128" t="str">
        <f>IF(G287="","",VLOOKUP(G287,ARANCEL!$B$5:$D$121,2,FALSE))</f>
        <v>INCRUSTACION ESTETICA (ART-GLASS O CERAMICA)</v>
      </c>
      <c r="I287" s="175" t="s">
        <v>836</v>
      </c>
      <c r="J287" s="178">
        <v>1</v>
      </c>
      <c r="K287" s="129">
        <f>IF(G287="","",VLOOKUP(G287,ARANCEL!$B$5:$D$121,3,FALSE)*J287)</f>
        <v>15676</v>
      </c>
      <c r="L287" s="1267" t="s">
        <v>570</v>
      </c>
      <c r="M287" s="1267" t="str">
        <f t="shared" si="29"/>
        <v/>
      </c>
      <c r="N287" s="1267" t="str">
        <f t="shared" si="30"/>
        <v/>
      </c>
      <c r="O287" s="240" t="s">
        <v>116</v>
      </c>
    </row>
    <row r="288" spans="1:15" x14ac:dyDescent="0.25">
      <c r="A288" s="178" t="s">
        <v>305</v>
      </c>
      <c r="B288" s="177">
        <v>41500</v>
      </c>
      <c r="C288" s="179" t="s">
        <v>1950</v>
      </c>
      <c r="D288" s="178" t="s">
        <v>1856</v>
      </c>
      <c r="E288" s="178">
        <v>10151968</v>
      </c>
      <c r="F288" s="178">
        <v>21828128</v>
      </c>
      <c r="G288" s="178">
        <v>2704013</v>
      </c>
      <c r="H288" s="128" t="str">
        <f>IF(G288="","",VLOOKUP(G288,ARANCEL!$B$5:$D$121,2,FALSE))</f>
        <v>PROVISORIO (POR PIEZA)</v>
      </c>
      <c r="I288" s="175" t="s">
        <v>335</v>
      </c>
      <c r="J288" s="178">
        <v>1</v>
      </c>
      <c r="K288" s="129">
        <f>IF(G288="","",VLOOKUP(G288,ARANCEL!$B$5:$D$121,3,FALSE)*J288)</f>
        <v>3250</v>
      </c>
      <c r="L288" s="1267" t="s">
        <v>570</v>
      </c>
      <c r="M288" s="1267" t="str">
        <f t="shared" si="29"/>
        <v/>
      </c>
      <c r="N288" s="1267" t="str">
        <f t="shared" si="30"/>
        <v/>
      </c>
      <c r="O288" s="240" t="s">
        <v>116</v>
      </c>
    </row>
    <row r="289" spans="1:15" x14ac:dyDescent="0.25">
      <c r="A289" s="178" t="s">
        <v>305</v>
      </c>
      <c r="B289" s="177">
        <v>41500</v>
      </c>
      <c r="C289" s="179" t="s">
        <v>1950</v>
      </c>
      <c r="D289" s="178" t="s">
        <v>1856</v>
      </c>
      <c r="E289" s="178">
        <v>10151968</v>
      </c>
      <c r="F289" s="178">
        <v>21828128</v>
      </c>
      <c r="G289" s="178">
        <v>2704003</v>
      </c>
      <c r="H289" s="128" t="str">
        <f>IF(G289="","",VLOOKUP(G289,ARANCEL!$B$5:$D$121,2,FALSE))</f>
        <v xml:space="preserve">CORONA PERIFERICA CON PERNO MUÑON COLADO </v>
      </c>
      <c r="I289" s="175" t="s">
        <v>335</v>
      </c>
      <c r="J289" s="178">
        <v>1</v>
      </c>
      <c r="K289" s="129">
        <f>IF(G289="","",VLOOKUP(G289,ARANCEL!$B$5:$D$121,3,FALSE)*J289)</f>
        <v>32612</v>
      </c>
      <c r="L289" s="1267" t="s">
        <v>570</v>
      </c>
      <c r="M289" s="1267" t="str">
        <f t="shared" si="29"/>
        <v/>
      </c>
      <c r="N289" s="1267" t="str">
        <f t="shared" si="30"/>
        <v/>
      </c>
      <c r="O289" s="240" t="s">
        <v>116</v>
      </c>
    </row>
    <row r="290" spans="1:15" s="176" customFormat="1" x14ac:dyDescent="0.25">
      <c r="A290" s="178" t="s">
        <v>305</v>
      </c>
      <c r="B290" s="177">
        <v>41505</v>
      </c>
      <c r="C290" s="179" t="s">
        <v>1929</v>
      </c>
      <c r="D290" s="178" t="s">
        <v>61</v>
      </c>
      <c r="E290" s="178">
        <v>10152350</v>
      </c>
      <c r="F290" s="178">
        <v>22068661</v>
      </c>
      <c r="G290" s="178">
        <v>2707003</v>
      </c>
      <c r="H290" s="128" t="str">
        <f>IF(G290="","",VLOOKUP(G290,ARANCEL!$B$5:$D$121,2,FALSE))</f>
        <v xml:space="preserve">ESTAMPADO </v>
      </c>
      <c r="I290" s="175" t="s">
        <v>331</v>
      </c>
      <c r="J290" s="178">
        <v>1</v>
      </c>
      <c r="K290" s="129">
        <f>IF(G290="","",VLOOKUP(G290,ARANCEL!$B$5:$D$121,3,FALSE)*J290)</f>
        <v>6028</v>
      </c>
      <c r="L290" s="1267" t="s">
        <v>570</v>
      </c>
      <c r="M290" s="1267" t="str">
        <f t="shared" si="29"/>
        <v/>
      </c>
      <c r="N290" s="1267" t="str">
        <f t="shared" si="30"/>
        <v/>
      </c>
      <c r="O290" s="240" t="s">
        <v>116</v>
      </c>
    </row>
    <row r="291" spans="1:15" s="176" customFormat="1" x14ac:dyDescent="0.25">
      <c r="A291" s="178" t="s">
        <v>305</v>
      </c>
      <c r="B291" s="177">
        <v>41505</v>
      </c>
      <c r="C291" s="179" t="s">
        <v>1929</v>
      </c>
      <c r="D291" s="178" t="s">
        <v>61</v>
      </c>
      <c r="E291" s="178">
        <v>10152350</v>
      </c>
      <c r="F291" s="178">
        <v>22068661</v>
      </c>
      <c r="G291" s="178">
        <v>2707001</v>
      </c>
      <c r="H291" s="128" t="str">
        <f>IF(G291="","",VLOOKUP(G291,ARANCEL!$B$5:$D$121,2,FALSE))</f>
        <v xml:space="preserve">PLANO DE RELAJACION </v>
      </c>
      <c r="I291" s="175" t="s">
        <v>306</v>
      </c>
      <c r="J291" s="178">
        <v>1</v>
      </c>
      <c r="K291" s="129">
        <f>IF(G291="","",VLOOKUP(G291,ARANCEL!$B$5:$D$121,3,FALSE)*J291)</f>
        <v>9221</v>
      </c>
      <c r="L291" s="1267" t="s">
        <v>570</v>
      </c>
      <c r="M291" s="1267" t="str">
        <f t="shared" si="29"/>
        <v/>
      </c>
      <c r="N291" s="1267" t="str">
        <f t="shared" si="30"/>
        <v/>
      </c>
      <c r="O291" s="240" t="s">
        <v>116</v>
      </c>
    </row>
    <row r="292" spans="1:15" s="176" customFormat="1" x14ac:dyDescent="0.25">
      <c r="A292" s="178" t="s">
        <v>305</v>
      </c>
      <c r="B292" s="177">
        <v>41505</v>
      </c>
      <c r="C292" s="179" t="s">
        <v>1905</v>
      </c>
      <c r="D292" s="178" t="s">
        <v>61</v>
      </c>
      <c r="E292" s="178">
        <v>10152268</v>
      </c>
      <c r="F292" s="178">
        <v>22549027</v>
      </c>
      <c r="G292" s="178">
        <v>2707001</v>
      </c>
      <c r="H292" s="128" t="str">
        <f>IF(G292="","",VLOOKUP(G292,ARANCEL!$B$5:$D$121,2,FALSE))</f>
        <v xml:space="preserve">PLANO DE RELAJACION </v>
      </c>
      <c r="I292" s="175" t="s">
        <v>306</v>
      </c>
      <c r="J292" s="178">
        <v>1</v>
      </c>
      <c r="K292" s="129">
        <f>IF(G292="","",VLOOKUP(G292,ARANCEL!$B$5:$D$121,3,FALSE)*J292)</f>
        <v>9221</v>
      </c>
      <c r="L292" s="1267" t="s">
        <v>570</v>
      </c>
      <c r="M292" s="1267" t="str">
        <f t="shared" si="29"/>
        <v/>
      </c>
      <c r="N292" s="1267" t="str">
        <f t="shared" si="30"/>
        <v/>
      </c>
      <c r="O292" s="240" t="s">
        <v>116</v>
      </c>
    </row>
    <row r="293" spans="1:15" x14ac:dyDescent="0.25">
      <c r="A293" s="178" t="s">
        <v>305</v>
      </c>
      <c r="B293" s="177">
        <v>41530</v>
      </c>
      <c r="C293" s="179" t="s">
        <v>1864</v>
      </c>
      <c r="D293" s="178" t="s">
        <v>1863</v>
      </c>
      <c r="E293" s="178">
        <v>10155156</v>
      </c>
      <c r="F293" s="178">
        <v>22800196</v>
      </c>
      <c r="G293" s="178">
        <v>2704005</v>
      </c>
      <c r="H293" s="128" t="str">
        <f>IF(G293="","",VLOOKUP(G293,ARANCEL!$B$5:$D$121,2,FALSE))</f>
        <v>PROVISORIO</v>
      </c>
      <c r="I293" s="175" t="s">
        <v>317</v>
      </c>
      <c r="J293" s="178">
        <v>1</v>
      </c>
      <c r="K293" s="129">
        <f>IF(G293="","",VLOOKUP(G293,ARANCEL!$B$5:$D$121,3,FALSE)*J293)</f>
        <v>3250</v>
      </c>
      <c r="L293" s="1267" t="s">
        <v>570</v>
      </c>
      <c r="M293" s="1267" t="str">
        <f t="shared" si="29"/>
        <v/>
      </c>
      <c r="N293" s="1267" t="str">
        <f t="shared" si="30"/>
        <v/>
      </c>
      <c r="O293" s="240" t="s">
        <v>116</v>
      </c>
    </row>
    <row r="294" spans="1:15" x14ac:dyDescent="0.25">
      <c r="A294" s="178" t="s">
        <v>305</v>
      </c>
      <c r="B294" s="177">
        <v>41563</v>
      </c>
      <c r="C294" s="179" t="s">
        <v>1949</v>
      </c>
      <c r="D294" s="178" t="s">
        <v>1856</v>
      </c>
      <c r="E294" s="178">
        <v>10158106</v>
      </c>
      <c r="F294" s="178">
        <v>22779707</v>
      </c>
      <c r="G294" s="178">
        <v>2705002</v>
      </c>
      <c r="H294" s="128" t="str">
        <f>IF(G294="","",VLOOKUP(G294,ARANCEL!$B$5:$D$121,2,FALSE))</f>
        <v xml:space="preserve">EN METAL PLATA-PALADIO </v>
      </c>
      <c r="I294" s="175" t="s">
        <v>308</v>
      </c>
      <c r="J294" s="178">
        <v>1</v>
      </c>
      <c r="K294" s="129">
        <f>IF(G294="","",VLOOKUP(G294,ARANCEL!$B$5:$D$121,3,FALSE)*J294)</f>
        <v>22435</v>
      </c>
      <c r="L294" s="1267" t="s">
        <v>570</v>
      </c>
      <c r="M294" s="1267" t="str">
        <f t="shared" si="29"/>
        <v/>
      </c>
      <c r="N294" s="1267" t="str">
        <f t="shared" si="30"/>
        <v/>
      </c>
      <c r="O294" s="240" t="s">
        <v>116</v>
      </c>
    </row>
    <row r="295" spans="1:15" x14ac:dyDescent="0.25">
      <c r="A295" s="178" t="s">
        <v>305</v>
      </c>
      <c r="B295" s="177">
        <v>41619</v>
      </c>
      <c r="C295" s="179" t="s">
        <v>1954</v>
      </c>
      <c r="D295" s="178" t="s">
        <v>1638</v>
      </c>
      <c r="E295" s="178">
        <v>10165176</v>
      </c>
      <c r="F295" s="178">
        <v>22754325</v>
      </c>
      <c r="G295" s="303">
        <v>2704013</v>
      </c>
      <c r="H295" s="128" t="str">
        <f>IF(G295="","",VLOOKUP(G295,ARANCEL!$B$5:$D$121,2,FALSE))</f>
        <v>PROVISORIO (POR PIEZA)</v>
      </c>
      <c r="I295" s="175" t="s">
        <v>681</v>
      </c>
      <c r="J295" s="178">
        <v>4</v>
      </c>
      <c r="K295" s="129">
        <f>IF(G295="","",VLOOKUP(G295,ARANCEL!$B$5:$D$121,3,FALSE)*J295)</f>
        <v>13000</v>
      </c>
      <c r="L295" s="1267" t="s">
        <v>570</v>
      </c>
      <c r="M295" s="1267" t="str">
        <f t="shared" si="29"/>
        <v/>
      </c>
      <c r="N295" s="1267" t="str">
        <f t="shared" si="30"/>
        <v/>
      </c>
      <c r="O295" s="240" t="s">
        <v>116</v>
      </c>
    </row>
    <row r="296" spans="1:15" x14ac:dyDescent="0.25">
      <c r="A296" s="178" t="s">
        <v>313</v>
      </c>
      <c r="B296" s="177">
        <v>41625</v>
      </c>
      <c r="C296" s="179" t="s">
        <v>1865</v>
      </c>
      <c r="D296" s="178" t="s">
        <v>503</v>
      </c>
      <c r="E296" s="178">
        <v>10161474</v>
      </c>
      <c r="F296" s="178">
        <v>22832898</v>
      </c>
      <c r="G296" s="303">
        <v>2704013</v>
      </c>
      <c r="H296" s="128" t="str">
        <f>IF(G296="","",VLOOKUP(G296,ARANCEL!$B$5:$D$121,2,FALSE))</f>
        <v>PROVISORIO (POR PIEZA)</v>
      </c>
      <c r="I296" s="175"/>
      <c r="J296" s="178">
        <v>1</v>
      </c>
      <c r="K296" s="129">
        <f>IF(G296="","",VLOOKUP(G296,ARANCEL!$B$5:$D$121,3,FALSE)*J296)</f>
        <v>3250</v>
      </c>
      <c r="L296" s="1267" t="s">
        <v>570</v>
      </c>
      <c r="M296" s="1267" t="str">
        <f t="shared" si="29"/>
        <v/>
      </c>
      <c r="N296" s="1267" t="str">
        <f t="shared" si="30"/>
        <v/>
      </c>
      <c r="O296" s="240" t="s">
        <v>116</v>
      </c>
    </row>
    <row r="297" spans="1:15" x14ac:dyDescent="0.25">
      <c r="A297" s="178" t="s">
        <v>313</v>
      </c>
      <c r="B297" s="177">
        <v>41625</v>
      </c>
      <c r="C297" s="179" t="s">
        <v>1865</v>
      </c>
      <c r="D297" s="178" t="s">
        <v>503</v>
      </c>
      <c r="E297" s="178">
        <v>10161474</v>
      </c>
      <c r="F297" s="178">
        <v>22832898</v>
      </c>
      <c r="G297" s="303">
        <v>2705003</v>
      </c>
      <c r="H297" s="128" t="str">
        <f>IF(G297="","",VLOOKUP(G297,ARANCEL!$B$5:$D$121,2,FALSE))</f>
        <v>INCRUSTACION ESTETICA (ART-GLASS O CERAMICA)</v>
      </c>
      <c r="I297" s="175"/>
      <c r="J297" s="178">
        <v>1</v>
      </c>
      <c r="K297" s="129">
        <f>IF(G297="","",VLOOKUP(G297,ARANCEL!$B$5:$D$121,3,FALSE)*J297)</f>
        <v>15676</v>
      </c>
      <c r="L297" s="1267" t="s">
        <v>570</v>
      </c>
      <c r="M297" s="1267" t="str">
        <f t="shared" si="29"/>
        <v/>
      </c>
      <c r="N297" s="1267" t="str">
        <f t="shared" si="30"/>
        <v/>
      </c>
      <c r="O297" s="240" t="s">
        <v>116</v>
      </c>
    </row>
    <row r="300" spans="1:15" x14ac:dyDescent="0.25">
      <c r="A300" s="119" t="s">
        <v>305</v>
      </c>
      <c r="B300" s="164">
        <v>41486</v>
      </c>
      <c r="C300" s="118" t="s">
        <v>1352</v>
      </c>
      <c r="D300" s="119" t="s">
        <v>47</v>
      </c>
      <c r="E300" s="162">
        <v>10149317</v>
      </c>
      <c r="F300" s="119">
        <v>18862808</v>
      </c>
      <c r="G300" s="119">
        <v>2702001</v>
      </c>
      <c r="H300" s="120" t="str">
        <f>IF(G300="","",VLOOKUP(G300,ARANCEL!$B$5:$D$121,2,FALSE))</f>
        <v>LABORATORIO PROVISORIO SOBRE IMPLANTE</v>
      </c>
      <c r="I300" s="121" t="s">
        <v>309</v>
      </c>
      <c r="J300" s="119">
        <v>1</v>
      </c>
      <c r="K300" s="122">
        <f>IF(G300="","",VLOOKUP(G300,ARANCEL!$B$5:$D$121,3,FALSE)*J300)</f>
        <v>7872</v>
      </c>
      <c r="L300" s="1279" t="s">
        <v>4371</v>
      </c>
      <c r="M300" s="1279" t="str">
        <f>IF(L300="IMPAGO","SIN O.C.","")</f>
        <v/>
      </c>
      <c r="N300" s="1279" t="str">
        <f>IF(L300="IMPAGO","SIN FACT.","")</f>
        <v/>
      </c>
      <c r="O300" s="240" t="s">
        <v>4372</v>
      </c>
    </row>
    <row r="304" spans="1:15" x14ac:dyDescent="0.25">
      <c r="A304" s="119" t="s">
        <v>305</v>
      </c>
      <c r="B304" s="164">
        <v>41589</v>
      </c>
      <c r="C304" s="118" t="s">
        <v>1330</v>
      </c>
      <c r="D304" s="119" t="s">
        <v>78</v>
      </c>
      <c r="E304" s="162">
        <v>10157813</v>
      </c>
      <c r="F304" s="119">
        <v>22986043</v>
      </c>
      <c r="G304" s="119">
        <v>2704005</v>
      </c>
      <c r="H304" s="120" t="str">
        <f>IF(G304="","",VLOOKUP(G304,ARANCEL!$B$5:$D$121,2,FALSE))</f>
        <v>PROVISORIO</v>
      </c>
      <c r="I304" s="121" t="s">
        <v>622</v>
      </c>
      <c r="J304" s="119">
        <v>2</v>
      </c>
      <c r="K304" s="122">
        <f>IF(G304="","",VLOOKUP(G304,ARANCEL!$B$5:$D$121,3,FALSE)*J304)</f>
        <v>6500</v>
      </c>
      <c r="L304" s="214" t="s">
        <v>4371</v>
      </c>
      <c r="M304" s="214" t="str">
        <f>IF(L304="IMPAGO","SIN O.C.","")</f>
        <v/>
      </c>
      <c r="N304" s="214" t="str">
        <f>IF(L304="IMPAGO","SIN FACT.","")</f>
        <v/>
      </c>
      <c r="O304" s="240" t="s">
        <v>4372</v>
      </c>
    </row>
    <row r="305" spans="1:15" x14ac:dyDescent="0.25">
      <c r="A305" s="119" t="s">
        <v>305</v>
      </c>
      <c r="B305" s="173">
        <v>41646</v>
      </c>
      <c r="C305" s="118" t="s">
        <v>1307</v>
      </c>
      <c r="D305" s="119" t="s">
        <v>79</v>
      </c>
      <c r="E305" s="162">
        <v>10168117</v>
      </c>
      <c r="F305" s="119">
        <v>23962274</v>
      </c>
      <c r="G305" s="119">
        <v>2705003</v>
      </c>
      <c r="H305" s="120" t="str">
        <f>IF(G305="","",VLOOKUP(G305,ARANCEL!$B$5:$D$121,2,FALSE))</f>
        <v>INCRUSTACION ESTETICA (ART-GLASS O CERAMICA)</v>
      </c>
      <c r="I305" s="121" t="s">
        <v>321</v>
      </c>
      <c r="J305" s="119">
        <v>1</v>
      </c>
      <c r="K305" s="122">
        <f>IF(G305="","",VLOOKUP(G305,ARANCEL!$B$5:$D$121,3,FALSE)*J305)</f>
        <v>15676</v>
      </c>
      <c r="L305" s="214" t="s">
        <v>4371</v>
      </c>
      <c r="M305" s="214" t="str">
        <f>IF(L305="IMPAGO","SIN O.C.","")</f>
        <v/>
      </c>
      <c r="N305" s="214" t="str">
        <f>IF(L305="IMPAGO","SIN FACT.","")</f>
        <v/>
      </c>
      <c r="O305" s="240" t="s">
        <v>4372</v>
      </c>
    </row>
    <row r="306" spans="1:15" x14ac:dyDescent="0.25">
      <c r="A306" s="119" t="s">
        <v>305</v>
      </c>
      <c r="B306" s="164">
        <v>41523</v>
      </c>
      <c r="C306" s="198" t="s">
        <v>1439</v>
      </c>
      <c r="D306" s="119" t="s">
        <v>47</v>
      </c>
      <c r="E306" s="162">
        <v>10154884</v>
      </c>
      <c r="F306" s="119">
        <v>22942312</v>
      </c>
      <c r="G306" s="119">
        <v>2707001</v>
      </c>
      <c r="H306" s="120" t="str">
        <f>IF(G306="","",VLOOKUP(G306,ARANCEL!$B$5:$D$121,2,FALSE))</f>
        <v xml:space="preserve">PLANO DE RELAJACION </v>
      </c>
      <c r="I306" s="121" t="s">
        <v>306</v>
      </c>
      <c r="J306" s="119">
        <v>1</v>
      </c>
      <c r="K306" s="122">
        <f>IF(G306="","",VLOOKUP(G306,ARANCEL!$B$5:$D$121,3,FALSE)*J306)</f>
        <v>9221</v>
      </c>
      <c r="L306" s="214" t="s">
        <v>4371</v>
      </c>
      <c r="M306" s="214" t="str">
        <f t="shared" ref="M306:M314" si="31">IF(L306="IMPAGO","SIN O.C.","")</f>
        <v/>
      </c>
      <c r="N306" s="214" t="str">
        <f t="shared" ref="N306:N314" si="32">IF(L306="IMPAGO","SIN FACT.","")</f>
        <v/>
      </c>
      <c r="O306" s="240" t="s">
        <v>108</v>
      </c>
    </row>
    <row r="307" spans="1:15" x14ac:dyDescent="0.25">
      <c r="A307" s="119" t="s">
        <v>305</v>
      </c>
      <c r="B307" s="164">
        <v>41590</v>
      </c>
      <c r="C307" s="198" t="s">
        <v>1425</v>
      </c>
      <c r="D307" s="119" t="s">
        <v>58</v>
      </c>
      <c r="E307" s="162">
        <v>10161904</v>
      </c>
      <c r="F307" s="119">
        <v>23623621</v>
      </c>
      <c r="G307" s="119">
        <v>2704005</v>
      </c>
      <c r="H307" s="120" t="str">
        <f>IF(G307="","",VLOOKUP(G307,ARANCEL!$B$5:$D$121,2,FALSE))</f>
        <v>PROVISORIO</v>
      </c>
      <c r="I307" s="121" t="s">
        <v>329</v>
      </c>
      <c r="J307" s="119">
        <v>1</v>
      </c>
      <c r="K307" s="122">
        <f>IF(G307="","",VLOOKUP(G307,ARANCEL!$B$5:$D$121,3,FALSE)*J307)</f>
        <v>3250</v>
      </c>
      <c r="L307" s="214" t="s">
        <v>4371</v>
      </c>
      <c r="M307" s="214" t="str">
        <f t="shared" si="31"/>
        <v/>
      </c>
      <c r="N307" s="214" t="str">
        <f t="shared" si="32"/>
        <v/>
      </c>
      <c r="O307" s="240" t="s">
        <v>108</v>
      </c>
    </row>
    <row r="308" spans="1:15" x14ac:dyDescent="0.25">
      <c r="A308" s="119" t="s">
        <v>305</v>
      </c>
      <c r="B308" s="164">
        <v>41492</v>
      </c>
      <c r="C308" s="198" t="s">
        <v>1416</v>
      </c>
      <c r="D308" s="119" t="s">
        <v>58</v>
      </c>
      <c r="E308" s="162">
        <v>10151505</v>
      </c>
      <c r="F308" s="119">
        <v>22536673</v>
      </c>
      <c r="G308" s="119">
        <v>2704005</v>
      </c>
      <c r="H308" s="120" t="str">
        <f>IF(G308="","",VLOOKUP(G308,ARANCEL!$B$5:$D$121,2,FALSE))</f>
        <v>PROVISORIO</v>
      </c>
      <c r="I308" s="121" t="s">
        <v>734</v>
      </c>
      <c r="J308" s="119">
        <v>3</v>
      </c>
      <c r="K308" s="122">
        <f>IF(G308="","",VLOOKUP(G308,ARANCEL!$B$5:$D$121,3,FALSE)*J308)</f>
        <v>9750</v>
      </c>
      <c r="L308" s="214" t="s">
        <v>4371</v>
      </c>
      <c r="M308" s="214" t="str">
        <f t="shared" si="31"/>
        <v/>
      </c>
      <c r="N308" s="214" t="str">
        <f t="shared" si="32"/>
        <v/>
      </c>
      <c r="O308" s="240" t="s">
        <v>108</v>
      </c>
    </row>
    <row r="309" spans="1:15" x14ac:dyDescent="0.25">
      <c r="A309" s="119" t="s">
        <v>305</v>
      </c>
      <c r="B309" s="164">
        <v>41463</v>
      </c>
      <c r="C309" s="198" t="s">
        <v>1405</v>
      </c>
      <c r="D309" s="119" t="s">
        <v>1376</v>
      </c>
      <c r="E309" s="162">
        <v>10148217</v>
      </c>
      <c r="F309" s="119">
        <v>21664537</v>
      </c>
      <c r="G309" s="119">
        <v>2704005</v>
      </c>
      <c r="H309" s="120" t="str">
        <f>IF(G309="","",VLOOKUP(G309,ARANCEL!$B$5:$D$121,2,FALSE))</f>
        <v>PROVISORIO</v>
      </c>
      <c r="I309" s="121" t="s">
        <v>325</v>
      </c>
      <c r="J309" s="119">
        <v>1</v>
      </c>
      <c r="K309" s="122">
        <f>IF(G309="","",VLOOKUP(G309,ARANCEL!$B$5:$D$121,3,FALSE)*J309)</f>
        <v>3250</v>
      </c>
      <c r="L309" s="214" t="s">
        <v>4371</v>
      </c>
      <c r="M309" s="214" t="str">
        <f t="shared" si="31"/>
        <v/>
      </c>
      <c r="N309" s="214" t="str">
        <f t="shared" si="32"/>
        <v/>
      </c>
      <c r="O309" s="240" t="s">
        <v>108</v>
      </c>
    </row>
    <row r="310" spans="1:15" x14ac:dyDescent="0.25">
      <c r="A310" s="119" t="s">
        <v>606</v>
      </c>
      <c r="B310" s="164">
        <v>41473</v>
      </c>
      <c r="C310" s="198" t="s">
        <v>1402</v>
      </c>
      <c r="D310" s="119" t="s">
        <v>58</v>
      </c>
      <c r="E310" s="162">
        <v>10148997</v>
      </c>
      <c r="F310" s="119">
        <v>22141176</v>
      </c>
      <c r="G310" s="119">
        <v>2704003</v>
      </c>
      <c r="H310" s="120" t="str">
        <f>IF(G310="","",VLOOKUP(G310,ARANCEL!$B$5:$D$121,2,FALSE))</f>
        <v xml:space="preserve">CORONA PERIFERICA CON PERNO MUÑON COLADO </v>
      </c>
      <c r="I310" s="121" t="s">
        <v>325</v>
      </c>
      <c r="J310" s="119">
        <v>1</v>
      </c>
      <c r="K310" s="122">
        <f>IF(G310="","",VLOOKUP(G310,ARANCEL!$B$5:$D$121,3,FALSE)*J310)</f>
        <v>32612</v>
      </c>
      <c r="L310" s="214" t="s">
        <v>4371</v>
      </c>
      <c r="M310" s="214" t="str">
        <f t="shared" si="31"/>
        <v/>
      </c>
      <c r="N310" s="214" t="str">
        <f t="shared" si="32"/>
        <v/>
      </c>
      <c r="O310" s="240" t="s">
        <v>108</v>
      </c>
    </row>
    <row r="311" spans="1:15" x14ac:dyDescent="0.25">
      <c r="A311" s="119" t="s">
        <v>305</v>
      </c>
      <c r="B311" s="164">
        <v>41481</v>
      </c>
      <c r="C311" s="198" t="s">
        <v>1394</v>
      </c>
      <c r="D311" s="119" t="s">
        <v>47</v>
      </c>
      <c r="E311" s="162">
        <v>10150156</v>
      </c>
      <c r="F311" s="119">
        <v>21614347</v>
      </c>
      <c r="G311" s="119">
        <v>2707001</v>
      </c>
      <c r="H311" s="120" t="str">
        <f>IF(G311="","",VLOOKUP(G311,ARANCEL!$B$5:$D$121,2,FALSE))</f>
        <v xml:space="preserve">PLANO DE RELAJACION </v>
      </c>
      <c r="I311" s="121" t="s">
        <v>306</v>
      </c>
      <c r="J311" s="119">
        <v>1</v>
      </c>
      <c r="K311" s="122">
        <f>IF(G311="","",VLOOKUP(G311,ARANCEL!$B$5:$D$121,3,FALSE)*J311)</f>
        <v>9221</v>
      </c>
      <c r="L311" s="214" t="s">
        <v>4371</v>
      </c>
      <c r="M311" s="214" t="str">
        <f t="shared" si="31"/>
        <v/>
      </c>
      <c r="N311" s="214" t="str">
        <f t="shared" si="32"/>
        <v/>
      </c>
      <c r="O311" s="240" t="s">
        <v>108</v>
      </c>
    </row>
    <row r="312" spans="1:15" x14ac:dyDescent="0.25">
      <c r="A312" s="119" t="s">
        <v>305</v>
      </c>
      <c r="B312" s="164">
        <v>41475</v>
      </c>
      <c r="C312" s="118" t="s">
        <v>1582</v>
      </c>
      <c r="D312" s="119" t="s">
        <v>1449</v>
      </c>
      <c r="E312" s="162">
        <v>10147324</v>
      </c>
      <c r="F312" s="119">
        <v>22035724</v>
      </c>
      <c r="G312" s="119">
        <v>2704003</v>
      </c>
      <c r="H312" s="120" t="str">
        <f>IF(G312="","",VLOOKUP(G312,ARANCEL!$B$5:$D$121,2,FALSE))</f>
        <v xml:space="preserve">CORONA PERIFERICA CON PERNO MUÑON COLADO </v>
      </c>
      <c r="I312" s="121" t="s">
        <v>312</v>
      </c>
      <c r="J312" s="119">
        <v>1</v>
      </c>
      <c r="K312" s="122">
        <f>IF(G312="","",VLOOKUP(G312,ARANCEL!$B$5:$D$121,3,FALSE)*J312)</f>
        <v>32612</v>
      </c>
      <c r="L312" s="1235" t="s">
        <v>4371</v>
      </c>
      <c r="M312" s="214" t="str">
        <f t="shared" si="31"/>
        <v/>
      </c>
      <c r="N312" s="214" t="str">
        <f t="shared" si="32"/>
        <v/>
      </c>
      <c r="O312" s="240" t="s">
        <v>4373</v>
      </c>
    </row>
    <row r="313" spans="1:15" x14ac:dyDescent="0.25">
      <c r="A313" s="119" t="s">
        <v>305</v>
      </c>
      <c r="B313" s="164">
        <v>41478</v>
      </c>
      <c r="C313" s="118" t="s">
        <v>1536</v>
      </c>
      <c r="D313" s="119" t="s">
        <v>439</v>
      </c>
      <c r="E313" s="162">
        <v>10145489</v>
      </c>
      <c r="F313" s="119">
        <v>21493729</v>
      </c>
      <c r="G313" s="119">
        <v>2704003</v>
      </c>
      <c r="H313" s="120" t="str">
        <f>IF(G313="","",VLOOKUP(G313,ARANCEL!$B$5:$D$121,2,FALSE))</f>
        <v xml:space="preserve">CORONA PERIFERICA CON PERNO MUÑON COLADO </v>
      </c>
      <c r="I313" s="121" t="s">
        <v>308</v>
      </c>
      <c r="J313" s="119">
        <v>1</v>
      </c>
      <c r="K313" s="122">
        <f>IF(G313="","",VLOOKUP(G313,ARANCEL!$B$5:$D$121,3,FALSE)*J313)</f>
        <v>32612</v>
      </c>
      <c r="L313" s="1235" t="s">
        <v>4371</v>
      </c>
      <c r="M313" s="214" t="str">
        <f t="shared" si="31"/>
        <v/>
      </c>
      <c r="N313" s="214" t="str">
        <f t="shared" si="32"/>
        <v/>
      </c>
      <c r="O313" s="240" t="s">
        <v>4373</v>
      </c>
    </row>
    <row r="314" spans="1:15" x14ac:dyDescent="0.25">
      <c r="A314" s="119" t="s">
        <v>305</v>
      </c>
      <c r="B314" s="164">
        <v>41558</v>
      </c>
      <c r="C314" s="118" t="s">
        <v>1510</v>
      </c>
      <c r="D314" s="119" t="s">
        <v>439</v>
      </c>
      <c r="E314" s="162">
        <v>10144871</v>
      </c>
      <c r="F314" s="119">
        <v>21319542</v>
      </c>
      <c r="G314" s="119">
        <v>2704012</v>
      </c>
      <c r="H314" s="120" t="str">
        <f>IF(G314="","",VLOOKUP(G314,ARANCEL!$B$5:$D$121,2,FALSE))</f>
        <v xml:space="preserve">INTERMEDIARIO O PONTICO </v>
      </c>
      <c r="I314" s="121" t="s">
        <v>1511</v>
      </c>
      <c r="J314" s="119">
        <v>2</v>
      </c>
      <c r="K314" s="122">
        <f>IF(G314="","",VLOOKUP(G314,ARANCEL!$B$5:$D$121,3,FALSE)*J314)</f>
        <v>50244</v>
      </c>
      <c r="L314" s="1235" t="s">
        <v>4371</v>
      </c>
      <c r="M314" s="214" t="str">
        <f t="shared" si="31"/>
        <v/>
      </c>
      <c r="N314" s="214" t="str">
        <f t="shared" si="32"/>
        <v/>
      </c>
      <c r="O314" s="240" t="s">
        <v>4373</v>
      </c>
    </row>
    <row r="316" spans="1:15" x14ac:dyDescent="0.25">
      <c r="A316" s="119" t="s">
        <v>305</v>
      </c>
      <c r="B316" s="164">
        <v>41465</v>
      </c>
      <c r="C316" s="118" t="s">
        <v>2423</v>
      </c>
      <c r="D316" s="119" t="s">
        <v>101</v>
      </c>
      <c r="E316" s="162">
        <v>10116456</v>
      </c>
      <c r="F316" s="119">
        <v>17250331</v>
      </c>
      <c r="G316" s="119">
        <v>2707001</v>
      </c>
      <c r="H316" s="120" t="str">
        <f>IF(G316="","",VLOOKUP(G316,ARANCEL!$B$5:$D$121,2,FALSE))</f>
        <v xml:space="preserve">PLANO DE RELAJACION </v>
      </c>
      <c r="I316" s="121" t="s">
        <v>306</v>
      </c>
      <c r="J316" s="119">
        <v>1</v>
      </c>
      <c r="K316" s="122">
        <f>IF(G316="","",VLOOKUP(G316,ARANCEL!$B$5:$D$121,3,FALSE)*J316)</f>
        <v>9221</v>
      </c>
      <c r="L316" s="214" t="s">
        <v>4371</v>
      </c>
      <c r="M316" s="214" t="str">
        <f t="shared" ref="M316:M327" si="33">IF(L316="IMPAGO","SIN O.C.","")</f>
        <v/>
      </c>
      <c r="N316" s="214" t="str">
        <f t="shared" ref="N316:N327" si="34">IF(L316="IMPAGO","SIN FACT.","")</f>
        <v/>
      </c>
      <c r="O316" s="240" t="s">
        <v>109</v>
      </c>
    </row>
    <row r="317" spans="1:15" x14ac:dyDescent="0.25">
      <c r="A317" s="119" t="s">
        <v>305</v>
      </c>
      <c r="B317" s="164">
        <v>41487</v>
      </c>
      <c r="C317" s="118" t="s">
        <v>2458</v>
      </c>
      <c r="D317" s="119" t="s">
        <v>1174</v>
      </c>
      <c r="E317" s="162">
        <v>10142593</v>
      </c>
      <c r="F317" s="119">
        <v>21361172</v>
      </c>
      <c r="G317" s="119">
        <v>2704012</v>
      </c>
      <c r="H317" s="120" t="str">
        <f>IF(G317="","",VLOOKUP(G317,ARANCEL!$B$5:$D$121,2,FALSE))</f>
        <v xml:space="preserve">INTERMEDIARIO O PONTICO </v>
      </c>
      <c r="I317" s="121" t="s">
        <v>340</v>
      </c>
      <c r="J317" s="119">
        <v>1</v>
      </c>
      <c r="K317" s="122">
        <f>IF(G317="","",VLOOKUP(G317,ARANCEL!$B$5:$D$121,3,FALSE)*J317)</f>
        <v>25122</v>
      </c>
      <c r="L317" s="214" t="s">
        <v>4371</v>
      </c>
      <c r="M317" s="214" t="str">
        <f t="shared" si="33"/>
        <v/>
      </c>
      <c r="N317" s="214" t="str">
        <f t="shared" si="34"/>
        <v/>
      </c>
      <c r="O317" s="240" t="s">
        <v>109</v>
      </c>
    </row>
    <row r="318" spans="1:15" x14ac:dyDescent="0.25">
      <c r="A318" s="119" t="s">
        <v>305</v>
      </c>
      <c r="B318" s="164">
        <v>41491</v>
      </c>
      <c r="C318" s="118" t="s">
        <v>2472</v>
      </c>
      <c r="D318" s="119" t="s">
        <v>100</v>
      </c>
      <c r="E318" s="162">
        <v>10150717</v>
      </c>
      <c r="F318" s="119">
        <v>22340191</v>
      </c>
      <c r="G318" s="119">
        <v>2707001</v>
      </c>
      <c r="H318" s="120" t="str">
        <f>IF(G318="","",VLOOKUP(G318,ARANCEL!$B$5:$D$121,2,FALSE))</f>
        <v xml:space="preserve">PLANO DE RELAJACION </v>
      </c>
      <c r="I318" s="121" t="s">
        <v>306</v>
      </c>
      <c r="J318" s="119">
        <v>1</v>
      </c>
      <c r="K318" s="122">
        <f>IF(G318="","",VLOOKUP(G318,ARANCEL!$B$5:$D$121,3,FALSE)*J318)</f>
        <v>9221</v>
      </c>
      <c r="L318" s="214" t="s">
        <v>4371</v>
      </c>
      <c r="M318" s="214" t="str">
        <f t="shared" si="33"/>
        <v/>
      </c>
      <c r="N318" s="214" t="str">
        <f t="shared" si="34"/>
        <v/>
      </c>
      <c r="O318" s="240" t="s">
        <v>109</v>
      </c>
    </row>
    <row r="319" spans="1:15" x14ac:dyDescent="0.25">
      <c r="A319" s="165" t="s">
        <v>305</v>
      </c>
      <c r="B319" s="164">
        <v>41506</v>
      </c>
      <c r="C319" s="118" t="s">
        <v>2511</v>
      </c>
      <c r="D319" s="119" t="s">
        <v>98</v>
      </c>
      <c r="E319" s="162">
        <v>10148324</v>
      </c>
      <c r="F319" s="119">
        <v>21810832</v>
      </c>
      <c r="G319" s="119">
        <v>2704002</v>
      </c>
      <c r="H319" s="120" t="str">
        <f>IF(G319="","",VLOOKUP(G319,ARANCEL!$B$5:$D$121,2,FALSE))</f>
        <v xml:space="preserve">CORONA PERIFERICA </v>
      </c>
      <c r="I319" s="121" t="s">
        <v>324</v>
      </c>
      <c r="J319" s="119">
        <v>1</v>
      </c>
      <c r="K319" s="122">
        <f>IF(G319="","",VLOOKUP(G319,ARANCEL!$B$5:$D$121,3,FALSE)*J319)</f>
        <v>25865</v>
      </c>
      <c r="L319" s="214" t="s">
        <v>4371</v>
      </c>
      <c r="M319" s="214" t="str">
        <f t="shared" si="33"/>
        <v/>
      </c>
      <c r="N319" s="214" t="str">
        <f t="shared" si="34"/>
        <v/>
      </c>
      <c r="O319" s="240" t="s">
        <v>109</v>
      </c>
    </row>
    <row r="320" spans="1:15" x14ac:dyDescent="0.25">
      <c r="A320" s="119" t="s">
        <v>305</v>
      </c>
      <c r="B320" s="164">
        <v>41513</v>
      </c>
      <c r="C320" s="118" t="s">
        <v>2494</v>
      </c>
      <c r="D320" s="119" t="s">
        <v>1174</v>
      </c>
      <c r="E320" s="162">
        <v>10153358</v>
      </c>
      <c r="F320" s="119">
        <v>22600264</v>
      </c>
      <c r="G320" s="119">
        <v>2707001</v>
      </c>
      <c r="H320" s="120" t="str">
        <f>IF(G320="","",VLOOKUP(G320,ARANCEL!$B$5:$D$121,2,FALSE))</f>
        <v xml:space="preserve">PLANO DE RELAJACION </v>
      </c>
      <c r="I320" s="121" t="s">
        <v>306</v>
      </c>
      <c r="J320" s="119">
        <v>1</v>
      </c>
      <c r="K320" s="122">
        <f>IF(G320="","",VLOOKUP(G320,ARANCEL!$B$5:$D$121,3,FALSE)*J320)</f>
        <v>9221</v>
      </c>
      <c r="L320" s="214" t="s">
        <v>4371</v>
      </c>
      <c r="M320" s="214" t="str">
        <f t="shared" si="33"/>
        <v/>
      </c>
      <c r="N320" s="214" t="str">
        <f t="shared" si="34"/>
        <v/>
      </c>
      <c r="O320" s="240" t="s">
        <v>109</v>
      </c>
    </row>
    <row r="321" spans="1:15" x14ac:dyDescent="0.25">
      <c r="A321" s="119" t="s">
        <v>305</v>
      </c>
      <c r="B321" s="164">
        <v>41522</v>
      </c>
      <c r="C321" s="118" t="s">
        <v>2515</v>
      </c>
      <c r="D321" s="119" t="s">
        <v>101</v>
      </c>
      <c r="E321" s="162">
        <v>10154036</v>
      </c>
      <c r="F321" s="119">
        <v>22785424</v>
      </c>
      <c r="G321" s="119">
        <v>2707001</v>
      </c>
      <c r="H321" s="120" t="str">
        <f>IF(G321="","",VLOOKUP(G321,ARANCEL!$B$5:$D$121,2,FALSE))</f>
        <v xml:space="preserve">PLANO DE RELAJACION </v>
      </c>
      <c r="I321" s="121" t="s">
        <v>331</v>
      </c>
      <c r="J321" s="119">
        <v>1</v>
      </c>
      <c r="K321" s="122">
        <f>IF(G321="","",VLOOKUP(G321,ARANCEL!$B$5:$D$121,3,FALSE)*J321)</f>
        <v>9221</v>
      </c>
      <c r="L321" s="214" t="s">
        <v>4371</v>
      </c>
      <c r="M321" s="214" t="str">
        <f t="shared" si="33"/>
        <v/>
      </c>
      <c r="N321" s="214" t="str">
        <f t="shared" si="34"/>
        <v/>
      </c>
      <c r="O321" s="240" t="s">
        <v>109</v>
      </c>
    </row>
    <row r="322" spans="1:15" x14ac:dyDescent="0.25">
      <c r="A322" s="119" t="s">
        <v>305</v>
      </c>
      <c r="B322" s="164">
        <v>41565</v>
      </c>
      <c r="C322" s="118" t="s">
        <v>2486</v>
      </c>
      <c r="D322" s="119" t="s">
        <v>101</v>
      </c>
      <c r="E322" s="162">
        <v>10159074</v>
      </c>
      <c r="F322" s="119">
        <v>23392933</v>
      </c>
      <c r="G322" s="119">
        <v>2704005</v>
      </c>
      <c r="H322" s="120" t="str">
        <f>IF(G322="","",VLOOKUP(G322,ARANCEL!$B$5:$D$121,2,FALSE))</f>
        <v>PROVISORIO</v>
      </c>
      <c r="I322" s="121" t="s">
        <v>329</v>
      </c>
      <c r="J322" s="119">
        <v>1</v>
      </c>
      <c r="K322" s="122">
        <f>IF(G322="","",VLOOKUP(G322,ARANCEL!$B$5:$D$121,3,FALSE)*J322)</f>
        <v>3250</v>
      </c>
      <c r="L322" s="214" t="s">
        <v>4371</v>
      </c>
      <c r="M322" s="214" t="str">
        <f t="shared" si="33"/>
        <v/>
      </c>
      <c r="N322" s="214" t="str">
        <f t="shared" si="34"/>
        <v/>
      </c>
      <c r="O322" s="240" t="s">
        <v>109</v>
      </c>
    </row>
    <row r="323" spans="1:15" x14ac:dyDescent="0.25">
      <c r="A323" s="119" t="s">
        <v>606</v>
      </c>
      <c r="B323" s="164">
        <v>41590</v>
      </c>
      <c r="C323" s="118" t="s">
        <v>2432</v>
      </c>
      <c r="D323" s="174" t="s">
        <v>2404</v>
      </c>
      <c r="E323" s="162">
        <v>10159252</v>
      </c>
      <c r="F323" s="119" t="s">
        <v>2606</v>
      </c>
      <c r="G323" s="192">
        <v>2704003</v>
      </c>
      <c r="H323" s="120" t="str">
        <f>IF(G323="","",VLOOKUP(G323,ARANCEL!$B$5:$D$121,2,FALSE))</f>
        <v xml:space="preserve">CORONA PERIFERICA CON PERNO MUÑON COLADO </v>
      </c>
      <c r="I323" s="174">
        <v>15</v>
      </c>
      <c r="J323" s="174">
        <v>1</v>
      </c>
      <c r="K323" s="122">
        <v>32612</v>
      </c>
      <c r="L323" s="214" t="s">
        <v>4371</v>
      </c>
      <c r="M323" s="214" t="str">
        <f t="shared" si="33"/>
        <v/>
      </c>
      <c r="N323" s="214" t="str">
        <f t="shared" si="34"/>
        <v/>
      </c>
      <c r="O323" s="240" t="s">
        <v>109</v>
      </c>
    </row>
    <row r="324" spans="1:15" x14ac:dyDescent="0.25">
      <c r="A324" s="119" t="s">
        <v>305</v>
      </c>
      <c r="B324" s="164">
        <v>41600</v>
      </c>
      <c r="C324" s="118" t="s">
        <v>2513</v>
      </c>
      <c r="D324" s="119" t="s">
        <v>2420</v>
      </c>
      <c r="E324" s="162">
        <v>10162850</v>
      </c>
      <c r="F324" s="119">
        <v>23454617</v>
      </c>
      <c r="G324" s="119">
        <v>2704005</v>
      </c>
      <c r="H324" s="120" t="str">
        <f>IF(G324="","",VLOOKUP(G324,ARANCEL!$B$5:$D$121,2,FALSE))</f>
        <v>PROVISORIO</v>
      </c>
      <c r="I324" s="121" t="s">
        <v>326</v>
      </c>
      <c r="J324" s="119">
        <v>1</v>
      </c>
      <c r="K324" s="122">
        <f>IF(G324="","",VLOOKUP(G324,ARANCEL!$B$5:$D$121,3,FALSE)*J324)</f>
        <v>3250</v>
      </c>
      <c r="L324" s="214" t="s">
        <v>4371</v>
      </c>
      <c r="M324" s="214" t="str">
        <f t="shared" si="33"/>
        <v/>
      </c>
      <c r="N324" s="214" t="str">
        <f t="shared" si="34"/>
        <v/>
      </c>
      <c r="O324" s="240" t="s">
        <v>109</v>
      </c>
    </row>
    <row r="325" spans="1:15" x14ac:dyDescent="0.25">
      <c r="A325" s="174" t="s">
        <v>305</v>
      </c>
      <c r="B325" s="164">
        <v>41613</v>
      </c>
      <c r="C325" s="118" t="s">
        <v>2502</v>
      </c>
      <c r="D325" s="119" t="s">
        <v>1174</v>
      </c>
      <c r="E325" s="162">
        <v>10164114</v>
      </c>
      <c r="F325" s="119">
        <v>23584119</v>
      </c>
      <c r="G325" s="119">
        <v>2704008</v>
      </c>
      <c r="H325" s="120" t="str">
        <f>IF(G325="","",VLOOKUP(G325,ARANCEL!$B$5:$D$121,2,FALSE))</f>
        <v>PILAR, INSERCION O PUNTO DE APOYO CON PERNO MUÑON</v>
      </c>
      <c r="I325" s="121" t="s">
        <v>337</v>
      </c>
      <c r="J325" s="119">
        <v>1</v>
      </c>
      <c r="K325" s="122">
        <f>IF(G325="","",VLOOKUP(G325,ARANCEL!$B$5:$D$121,3,FALSE)*J325)</f>
        <v>32612</v>
      </c>
      <c r="L325" s="214" t="s">
        <v>4371</v>
      </c>
      <c r="M325" s="214" t="str">
        <f t="shared" si="33"/>
        <v/>
      </c>
      <c r="N325" s="214" t="str">
        <f t="shared" si="34"/>
        <v/>
      </c>
      <c r="O325" s="240" t="s">
        <v>109</v>
      </c>
    </row>
    <row r="326" spans="1:15" x14ac:dyDescent="0.25">
      <c r="A326" s="119" t="s">
        <v>313</v>
      </c>
      <c r="B326" s="164">
        <v>41662</v>
      </c>
      <c r="C326" s="118" t="s">
        <v>2410</v>
      </c>
      <c r="D326" s="119" t="s">
        <v>101</v>
      </c>
      <c r="E326" s="162">
        <v>10170089</v>
      </c>
      <c r="F326" s="119">
        <v>24741498</v>
      </c>
      <c r="G326" s="119">
        <v>2704013</v>
      </c>
      <c r="H326" s="120" t="str">
        <f>IF(G326="","",VLOOKUP(G326,ARANCEL!$B$5:$D$121,2,FALSE))</f>
        <v>PROVISORIO (POR PIEZA)</v>
      </c>
      <c r="I326" s="121"/>
      <c r="J326" s="119">
        <v>2</v>
      </c>
      <c r="K326" s="122">
        <f>IF(G326="","",VLOOKUP(G326,ARANCEL!$B$5:$D$121,3,FALSE)*J326)</f>
        <v>6500</v>
      </c>
      <c r="L326" s="214" t="s">
        <v>4371</v>
      </c>
      <c r="M326" s="214" t="str">
        <f t="shared" si="33"/>
        <v/>
      </c>
      <c r="N326" s="214" t="str">
        <f t="shared" si="34"/>
        <v/>
      </c>
      <c r="O326" s="240" t="s">
        <v>109</v>
      </c>
    </row>
    <row r="327" spans="1:15" s="487" customFormat="1" x14ac:dyDescent="0.25">
      <c r="A327" s="255" t="s">
        <v>305</v>
      </c>
      <c r="B327" s="256">
        <v>41848</v>
      </c>
      <c r="C327" s="257" t="s">
        <v>5481</v>
      </c>
      <c r="D327" s="255" t="s">
        <v>60</v>
      </c>
      <c r="E327" s="258">
        <v>10235044</v>
      </c>
      <c r="F327" s="255">
        <v>2201</v>
      </c>
      <c r="G327" s="255">
        <v>2704005</v>
      </c>
      <c r="H327" s="120" t="str">
        <f>IF(G327="","",VLOOKUP(G327,ARANCEL!$B$5:$D$121,2,FALSE))</f>
        <v>PROVISORIO</v>
      </c>
      <c r="I327" s="121" t="s">
        <v>308</v>
      </c>
      <c r="J327" s="119">
        <v>1</v>
      </c>
      <c r="K327" s="122">
        <f>IF(G327="","",VLOOKUP(G327,ARANCEL!$B$5:$D$121,3,FALSE)*J327)</f>
        <v>3250</v>
      </c>
      <c r="L327" s="1235" t="str">
        <f>IF(E327="","","IMPAGO")</f>
        <v>IMPAGO</v>
      </c>
      <c r="M327" s="1235" t="str">
        <f t="shared" si="33"/>
        <v>SIN O.C.</v>
      </c>
      <c r="N327" s="1235" t="str">
        <f t="shared" si="34"/>
        <v>SIN FACT.</v>
      </c>
      <c r="O327" s="487" t="s">
        <v>5890</v>
      </c>
    </row>
  </sheetData>
  <customSheetViews>
    <customSheetView guid="{5A3E7664-B706-4E89-8FE4-5CD0E8149518}" scale="85">
      <pane ySplit="1" topLeftCell="A205" activePane="bottomLeft"/>
      <selection pane="bottomLeft" activeCell="K1096" sqref="K1096"/>
      <pageMargins left="0.7" right="0.7" top="0.75" bottom="0.75" header="0.3" footer="0.3"/>
      <pageSetup orientation="portrait" r:id="rId1"/>
    </customSheetView>
    <customSheetView guid="{90887117-F10F-4BFC-8FBC-C977ABC07CFF}" scale="85">
      <pane ySplit="1" topLeftCell="A153" activePane="bottomLeft"/>
      <selection pane="bottomLeft" activeCell="A178" sqref="A178:XFD178"/>
      <pageMargins left="0.7" right="0.7" top="0.75" bottom="0.75" header="0.3" footer="0.3"/>
      <pageSetup orientation="portrait" r:id="rId2"/>
    </customSheetView>
    <customSheetView guid="{5C5191FA-2E8D-43C8-B7A4-943B410B3C52}" scale="85">
      <pane ySplit="1" topLeftCell="A205" activePane="bottomLeft"/>
      <selection pane="bottomLeft" activeCell="K1096" sqref="K1096"/>
      <pageMargins left="0.7" right="0.7" top="0.75" bottom="0.75" header="0.3" footer="0.3"/>
      <pageSetup orientation="portrait" r:id="rId3"/>
    </customSheetView>
  </customSheetView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4033" r:id="rId7" name="Button 1">
              <controlPr defaultSize="0" print="0" autoFill="0" autoPict="0" macro="[0]!IRFINAL">
                <anchor moveWithCells="1" sizeWithCells="1">
                  <from>
                    <xdr:col>0</xdr:col>
                    <xdr:colOff>0</xdr:colOff>
                    <xdr:row>0</xdr:row>
                    <xdr:rowOff>0</xdr:rowOff>
                  </from>
                  <to>
                    <xdr:col>0</xdr:col>
                    <xdr:colOff>1038225</xdr:colOff>
                    <xdr:row>0</xdr:row>
                    <xdr:rowOff>0</xdr:rowOff>
                  </to>
                </anchor>
              </controlPr>
            </control>
          </mc:Choice>
        </mc:AlternateContent>
        <mc:AlternateContent xmlns:mc="http://schemas.openxmlformats.org/markup-compatibility/2006">
          <mc:Choice Requires="x14">
            <control shapeId="44034" r:id="rId8" name="Button 2">
              <controlPr defaultSize="0" print="0" autoFill="0" autoPict="0" macro="[0]!Botón7_Haga_clic_en">
                <anchor moveWithCells="1" sizeWithCells="1">
                  <from>
                    <xdr:col>0</xdr:col>
                    <xdr:colOff>0</xdr:colOff>
                    <xdr:row>0</xdr:row>
                    <xdr:rowOff>0</xdr:rowOff>
                  </from>
                  <to>
                    <xdr:col>1</xdr:col>
                    <xdr:colOff>0</xdr:colOff>
                    <xdr:row>0</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Hojas de cálculo</vt:lpstr>
      </vt:variant>
      <vt:variant>
        <vt:i4>24</vt:i4>
      </vt:variant>
    </vt:vector>
  </HeadingPairs>
  <TitlesOfParts>
    <vt:vector size="24" baseType="lpstr">
      <vt:lpstr>ALAMEDA</vt:lpstr>
      <vt:lpstr>BARCELONA</vt:lpstr>
      <vt:lpstr>CENTRO</vt:lpstr>
      <vt:lpstr>EST CENTRAL</vt:lpstr>
      <vt:lpstr>LA FLORIDA</vt:lpstr>
      <vt:lpstr>LAS BELLOTAS</vt:lpstr>
      <vt:lpstr>LAS CONDES</vt:lpstr>
      <vt:lpstr>MAIPU</vt:lpstr>
      <vt:lpstr>MANQUEHUE</vt:lpstr>
      <vt:lpstr>NORTE</vt:lpstr>
      <vt:lpstr>OESTE</vt:lpstr>
      <vt:lpstr>PLAZA SUR</vt:lpstr>
      <vt:lpstr>PUENTE ALTO</vt:lpstr>
      <vt:lpstr>SAN MIGUEL</vt:lpstr>
      <vt:lpstr>SANTA LUCIA</vt:lpstr>
      <vt:lpstr>TOBALABA</vt:lpstr>
      <vt:lpstr>VIÑA DEL MAR</vt:lpstr>
      <vt:lpstr>LA SERENA</vt:lpstr>
      <vt:lpstr>PAGOSLIBRO</vt:lpstr>
      <vt:lpstr>ARANCEL</vt:lpstr>
      <vt:lpstr>INFORMACION</vt:lpstr>
      <vt:lpstr>DESCUENTOS</vt:lpstr>
      <vt:lpstr>ESTADISTICAS</vt:lpstr>
      <vt:lpstr>ANULADAS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YOE;ABEL</dc:creator>
  <cp:lastModifiedBy>Abel</cp:lastModifiedBy>
  <cp:lastPrinted>2015-01-02T22:40:32Z</cp:lastPrinted>
  <dcterms:created xsi:type="dcterms:W3CDTF">2013-07-25T02:37:47Z</dcterms:created>
  <dcterms:modified xsi:type="dcterms:W3CDTF">2015-01-28T21:50:23Z</dcterms:modified>
</cp:coreProperties>
</file>